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\\filesrvr\5001\3D SYSTEM\5001_2021\00_Customer Request\03_Report_\03_Progress and Reports\"/>
    </mc:Choice>
  </mc:AlternateContent>
  <xr:revisionPtr revIDLastSave="0" documentId="13_ncr:1_{B56DE8BD-9EC1-45A0-9843-4532C82B46E3}" xr6:coauthVersionLast="45" xr6:coauthVersionMax="45" xr10:uidLastSave="{00000000-0000-0000-0000-000000000000}"/>
  <bookViews>
    <workbookView xWindow="-120" yWindow="-120" windowWidth="19440" windowHeight="15000" tabRatio="684" activeTab="2" xr2:uid="{00000000-000D-0000-FFFF-FFFF00000000}"/>
  </bookViews>
  <sheets>
    <sheet name="A-1_MH Estimation" sheetId="6" r:id="rId1"/>
    <sheet name="A-2_MH Distribution" sheetId="8" r:id="rId2"/>
    <sheet name="A-3_MP-Allocation" sheetId="5" r:id="rId3"/>
    <sheet name="A-5_License Planning" sheetId="14" r:id="rId4"/>
    <sheet name="SoftwareList" sheetId="15" r:id="rId5"/>
    <sheet name="A-4_Resource Plan Chart" sheetId="12" r:id="rId6"/>
    <sheet name="ProgressivePlan" sheetId="16" r:id="rId7"/>
    <sheet name="Holidays" sheetId="3" r:id="rId8"/>
    <sheet name="Dropdowns" sheetId="11" state="hidden" r:id="rId9"/>
  </sheets>
  <definedNames>
    <definedName name="_xlnm._FilterDatabase" localSheetId="0" hidden="1">'A-1_MH Estimation'!$B$5:$R$61</definedName>
    <definedName name="_xlnm._FilterDatabase" localSheetId="1" hidden="1">'A-2_MH Distribution'!$A$6:$IP$53</definedName>
    <definedName name="_xlnm._FilterDatabase" localSheetId="3" hidden="1">'A-5_License Planning'!$B$5:$CY$128</definedName>
    <definedName name="_xlnm._FilterDatabase" localSheetId="6" hidden="1">ProgressivePlan!$A$7:$Y$7</definedName>
    <definedName name="Action">Dropdowns!$A$1:$A$2</definedName>
    <definedName name="Activities">OFFSET('A-2_MH Distribution'!$A$1,0,0,MATCH("TOTAL MH ESTIMATE",'A-2_MH Distribution'!$B$1:$B$77,0),MATCH("Mh/D",'A-2_MH Distribution'!$A$4:$DC$4,0))</definedName>
    <definedName name="CoreMhrs" localSheetId="2">INDIRECT(Holidays!$P$2)</definedName>
    <definedName name="Estimated" localSheetId="2">INDIRECT(Holidays!$P$1)</definedName>
    <definedName name="Licenses">'A-2_MH Distribution'!$B$4:$S$4</definedName>
    <definedName name="Manpower" localSheetId="2">INDIRECT(Holidays!$P$4)</definedName>
    <definedName name="OTMhrs" localSheetId="2">INDIRECT(Holidays!$P$3)</definedName>
    <definedName name="_xlnm.Print_Area" localSheetId="0">'A-1_MH Estimation'!$B$1:$K$63</definedName>
    <definedName name="_xlnm.Print_Area" localSheetId="1">'A-2_MH Distribution'!$B$3:$AG$64</definedName>
    <definedName name="_xlnm.Print_Area" localSheetId="2">'A-3_MP-Allocation'!$A$1:$CO$83</definedName>
    <definedName name="_xlnm.Print_Area" localSheetId="3">'A-5_License Planning'!$B$3:$AA$130</definedName>
    <definedName name="_xlnm.Print_Area" localSheetId="6">ProgressivePlan!$B$5:$X$132</definedName>
    <definedName name="ResourceList">Dropdowns!$C$1:$C$7</definedName>
    <definedName name="Resp">'A-2_MH Distribution'!$B$6:$S$6</definedName>
    <definedName name="SoftwareList">SoftwareList!$A$2:$J$28</definedName>
    <definedName name="Softwares">SoftwareList!$A$2:$A$38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1" i="8" l="1"/>
  <c r="R22" i="8"/>
  <c r="C8" i="8" l="1"/>
  <c r="D8" i="8" s="1"/>
  <c r="B8" i="8"/>
  <c r="R7" i="8"/>
  <c r="B7" i="8"/>
  <c r="C7" i="8" s="1"/>
  <c r="K8" i="6"/>
  <c r="J8" i="6"/>
  <c r="E8" i="6"/>
  <c r="R42" i="8" l="1"/>
  <c r="R43" i="8"/>
  <c r="R44" i="8"/>
  <c r="R45" i="8"/>
  <c r="R46" i="8"/>
  <c r="R47" i="8"/>
  <c r="R48" i="8"/>
  <c r="R49" i="8"/>
  <c r="R50" i="8"/>
  <c r="R51" i="8"/>
  <c r="R52" i="8"/>
  <c r="R53" i="8"/>
  <c r="R8" i="8" l="1"/>
  <c r="B50" i="8"/>
  <c r="C50" i="8" s="1"/>
  <c r="B51" i="8"/>
  <c r="C51" i="8" s="1"/>
  <c r="B52" i="8"/>
  <c r="C52" i="8" s="1"/>
  <c r="B53" i="8"/>
  <c r="C53" i="8" s="1"/>
  <c r="B42" i="8"/>
  <c r="C42" i="8" s="1"/>
  <c r="B43" i="8"/>
  <c r="C43" i="8" s="1"/>
  <c r="B44" i="8"/>
  <c r="C44" i="8" s="1"/>
  <c r="B45" i="8"/>
  <c r="C45" i="8" s="1"/>
  <c r="B46" i="8"/>
  <c r="C46" i="8" s="1"/>
  <c r="B47" i="8"/>
  <c r="C47" i="8" s="1"/>
  <c r="B48" i="8"/>
  <c r="C48" i="8" s="1"/>
  <c r="B49" i="8"/>
  <c r="C49" i="8" s="1"/>
  <c r="E31" i="6"/>
  <c r="E32" i="6"/>
  <c r="E33" i="6"/>
  <c r="E34" i="6"/>
  <c r="E35" i="6"/>
  <c r="E36" i="6"/>
  <c r="E37" i="6"/>
  <c r="K37" i="6" s="1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K39" i="6"/>
  <c r="K53" i="6"/>
  <c r="J33" i="6"/>
  <c r="K33" i="6" s="1"/>
  <c r="J34" i="6"/>
  <c r="K34" i="6" s="1"/>
  <c r="J35" i="6"/>
  <c r="J36" i="6"/>
  <c r="K36" i="6" s="1"/>
  <c r="J37" i="6"/>
  <c r="J38" i="6"/>
  <c r="K38" i="6" s="1"/>
  <c r="J39" i="6"/>
  <c r="J40" i="6"/>
  <c r="K40" i="6" s="1"/>
  <c r="J41" i="6"/>
  <c r="J42" i="6"/>
  <c r="K42" i="6" s="1"/>
  <c r="J43" i="6"/>
  <c r="K43" i="6" s="1"/>
  <c r="J44" i="6"/>
  <c r="K44" i="6" s="1"/>
  <c r="J45" i="6"/>
  <c r="J46" i="6"/>
  <c r="K46" i="6" s="1"/>
  <c r="J47" i="6"/>
  <c r="K47" i="6" s="1"/>
  <c r="J48" i="6"/>
  <c r="K48" i="6" s="1"/>
  <c r="J49" i="6"/>
  <c r="J50" i="6"/>
  <c r="K50" i="6" s="1"/>
  <c r="J51" i="6"/>
  <c r="K51" i="6" s="1"/>
  <c r="J52" i="6"/>
  <c r="K52" i="6" s="1"/>
  <c r="J53" i="6"/>
  <c r="J54" i="6"/>
  <c r="J32" i="6"/>
  <c r="K32" i="6" s="1"/>
  <c r="J31" i="6"/>
  <c r="K31" i="6" s="1"/>
  <c r="E30" i="6"/>
  <c r="J30" i="6"/>
  <c r="K30" i="6" s="1"/>
  <c r="E7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K35" i="6" l="1"/>
  <c r="D44" i="8"/>
  <c r="S44" i="8" s="1"/>
  <c r="D52" i="8"/>
  <c r="S52" i="8" s="1"/>
  <c r="D47" i="8"/>
  <c r="S47" i="8" s="1"/>
  <c r="D43" i="8"/>
  <c r="S43" i="8" s="1"/>
  <c r="D51" i="8"/>
  <c r="S51" i="8" s="1"/>
  <c r="D46" i="8"/>
  <c r="S46" i="8" s="1"/>
  <c r="D42" i="8"/>
  <c r="S42" i="8" s="1"/>
  <c r="D50" i="8"/>
  <c r="S50" i="8" s="1"/>
  <c r="K49" i="6"/>
  <c r="K45" i="6"/>
  <c r="D45" i="8" s="1"/>
  <c r="S45" i="8" s="1"/>
  <c r="K41" i="6"/>
  <c r="K54" i="6"/>
  <c r="D53" i="8"/>
  <c r="S53" i="8" s="1"/>
  <c r="D49" i="8"/>
  <c r="S49" i="8" s="1"/>
  <c r="D48" i="8"/>
  <c r="S48" i="8" s="1"/>
  <c r="B128" i="14" a="1"/>
  <c r="B128" i="14" s="1"/>
  <c r="B127" i="14" a="1"/>
  <c r="B127" i="14" s="1"/>
  <c r="B126" i="14" a="1"/>
  <c r="B126" i="14" s="1"/>
  <c r="B125" i="14" a="1"/>
  <c r="B125" i="14" s="1"/>
  <c r="B124" i="14" a="1"/>
  <c r="B124" i="14" s="1"/>
  <c r="B123" i="14" a="1"/>
  <c r="B123" i="14" s="1"/>
  <c r="B97" i="14" a="1"/>
  <c r="B97" i="14" s="1"/>
  <c r="B96" i="14" a="1"/>
  <c r="B96" i="14" s="1"/>
  <c r="B95" i="14" a="1"/>
  <c r="B95" i="14" s="1"/>
  <c r="B94" i="14" a="1"/>
  <c r="B94" i="14" s="1"/>
  <c r="B93" i="14" a="1"/>
  <c r="B93" i="14" s="1"/>
  <c r="B92" i="14" a="1"/>
  <c r="B92" i="14" s="1"/>
  <c r="B66" i="14" a="1"/>
  <c r="B66" i="14" s="1"/>
  <c r="B65" i="14" a="1"/>
  <c r="B65" i="14" s="1"/>
  <c r="B64" i="14" a="1"/>
  <c r="B64" i="14" s="1"/>
  <c r="B63" i="14" a="1"/>
  <c r="B63" i="14" s="1"/>
  <c r="B60" i="14" a="1"/>
  <c r="B60" i="14" s="1"/>
  <c r="B59" i="14" a="1"/>
  <c r="B59" i="14" s="1"/>
  <c r="B58" i="14" a="1"/>
  <c r="B58" i="14" s="1"/>
  <c r="B57" i="14" a="1"/>
  <c r="B57" i="14" s="1"/>
  <c r="B56" i="14" a="1"/>
  <c r="B56" i="14" s="1"/>
  <c r="B55" i="14" a="1"/>
  <c r="B55" i="14" s="1"/>
  <c r="B54" i="14" a="1"/>
  <c r="B54" i="14" s="1"/>
  <c r="B53" i="14" a="1"/>
  <c r="B53" i="14" s="1"/>
  <c r="B52" i="14" a="1"/>
  <c r="B52" i="14" s="1"/>
  <c r="B51" i="14" a="1"/>
  <c r="B51" i="14" s="1"/>
  <c r="B50" i="14" a="1"/>
  <c r="B50" i="14" s="1"/>
  <c r="B49" i="14" a="1"/>
  <c r="B49" i="14" s="1"/>
  <c r="K42" i="8" l="1"/>
  <c r="K46" i="8"/>
  <c r="K44" i="8"/>
  <c r="K51" i="8"/>
  <c r="K52" i="8"/>
  <c r="K53" i="8"/>
  <c r="K48" i="8"/>
  <c r="K47" i="8"/>
  <c r="K50" i="8"/>
  <c r="K43" i="8"/>
  <c r="K49" i="8"/>
  <c r="K45" i="8"/>
  <c r="O4" i="6"/>
  <c r="E58" i="6"/>
  <c r="E57" i="6"/>
  <c r="B130" i="16" l="1"/>
  <c r="B129" i="16"/>
  <c r="B128" i="16"/>
  <c r="B127" i="16"/>
  <c r="B126" i="16"/>
  <c r="B125" i="16"/>
  <c r="B99" i="16"/>
  <c r="B98" i="16"/>
  <c r="B97" i="16"/>
  <c r="B96" i="16"/>
  <c r="B95" i="16"/>
  <c r="B94" i="16"/>
  <c r="B68" i="16"/>
  <c r="B67" i="16"/>
  <c r="B66" i="16"/>
  <c r="B65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G141" i="16" l="1"/>
  <c r="J5" i="16"/>
  <c r="V5" i="16"/>
  <c r="S5" i="16" s="1"/>
  <c r="S131" i="16" l="1"/>
  <c r="S100" i="16"/>
  <c r="S69" i="16"/>
  <c r="S38" i="16"/>
  <c r="S132" i="16" l="1"/>
  <c r="C25" i="15" l="1"/>
  <c r="C24" i="15"/>
  <c r="C23" i="15"/>
  <c r="C22" i="15"/>
  <c r="C21" i="15"/>
  <c r="C20" i="15"/>
  <c r="C19" i="15"/>
  <c r="C18" i="15"/>
  <c r="C17" i="15"/>
  <c r="C16" i="15"/>
  <c r="C15" i="15"/>
  <c r="C14" i="15"/>
  <c r="C13" i="15"/>
  <c r="G128" i="14"/>
  <c r="G127" i="14"/>
  <c r="G126" i="14"/>
  <c r="G125" i="14"/>
  <c r="G124" i="14"/>
  <c r="G123" i="14"/>
  <c r="G97" i="14"/>
  <c r="G96" i="14"/>
  <c r="G95" i="14"/>
  <c r="G94" i="14"/>
  <c r="G93" i="14"/>
  <c r="G92" i="14"/>
  <c r="G66" i="14"/>
  <c r="G65" i="14"/>
  <c r="G64" i="14"/>
  <c r="G63" i="14"/>
  <c r="E2" i="15" l="1"/>
  <c r="E3" i="15" s="1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E32" i="15" s="1"/>
  <c r="E33" i="15" s="1"/>
  <c r="E34" i="15" s="1"/>
  <c r="E35" i="15" s="1"/>
  <c r="E36" i="15" s="1"/>
  <c r="E37" i="15" s="1"/>
  <c r="E38" i="15" s="1"/>
  <c r="C12" i="15"/>
  <c r="C11" i="15"/>
  <c r="C10" i="15"/>
  <c r="C9" i="15"/>
  <c r="C8" i="15"/>
  <c r="C7" i="15"/>
  <c r="C6" i="15"/>
  <c r="C5" i="15"/>
  <c r="C4" i="15"/>
  <c r="C3" i="15"/>
  <c r="C2" i="15"/>
  <c r="P129" i="14"/>
  <c r="L4" i="8" l="1"/>
  <c r="O4" i="8"/>
  <c r="N4" i="8"/>
  <c r="P98" i="14"/>
  <c r="A118" i="12" l="1"/>
  <c r="P138" i="16"/>
  <c r="B101" i="16"/>
  <c r="A112" i="12"/>
  <c r="P135" i="16"/>
  <c r="B8" i="16"/>
  <c r="A116" i="12"/>
  <c r="P137" i="16"/>
  <c r="B70" i="16"/>
  <c r="A114" i="12"/>
  <c r="P136" i="16"/>
  <c r="B39" i="16"/>
  <c r="M133" i="14"/>
  <c r="M153" i="14" s="1"/>
  <c r="B68" i="14"/>
  <c r="M135" i="14"/>
  <c r="B37" i="14"/>
  <c r="M134" i="14"/>
  <c r="B99" i="14"/>
  <c r="M136" i="14"/>
  <c r="F17" i="15"/>
  <c r="B6" i="14"/>
  <c r="F14" i="15"/>
  <c r="F16" i="15"/>
  <c r="F18" i="15"/>
  <c r="F20" i="15"/>
  <c r="F22" i="15"/>
  <c r="F24" i="15"/>
  <c r="F26" i="15"/>
  <c r="F28" i="15"/>
  <c r="F30" i="15"/>
  <c r="F32" i="15"/>
  <c r="F34" i="15"/>
  <c r="F36" i="15"/>
  <c r="F38" i="15"/>
  <c r="G14" i="15"/>
  <c r="H14" i="15" s="1"/>
  <c r="G16" i="15"/>
  <c r="H16" i="15" s="1"/>
  <c r="G18" i="15"/>
  <c r="H18" i="15" s="1"/>
  <c r="G20" i="15"/>
  <c r="H20" i="15" s="1"/>
  <c r="G24" i="15"/>
  <c r="H24" i="15" s="1"/>
  <c r="G26" i="15"/>
  <c r="H26" i="15" s="1"/>
  <c r="G28" i="15"/>
  <c r="H28" i="15" s="1"/>
  <c r="G30" i="15"/>
  <c r="H30" i="15" s="1"/>
  <c r="G32" i="15"/>
  <c r="H32" i="15" s="1"/>
  <c r="G34" i="15"/>
  <c r="H34" i="15" s="1"/>
  <c r="G36" i="15"/>
  <c r="H36" i="15" s="1"/>
  <c r="G38" i="15"/>
  <c r="H38" i="15" s="1"/>
  <c r="F15" i="15"/>
  <c r="F19" i="15"/>
  <c r="F23" i="15"/>
  <c r="F25" i="15"/>
  <c r="F29" i="15"/>
  <c r="F33" i="15"/>
  <c r="F37" i="15"/>
  <c r="G15" i="15"/>
  <c r="H15" i="15" s="1"/>
  <c r="G17" i="15"/>
  <c r="H17" i="15" s="1"/>
  <c r="G21" i="15"/>
  <c r="H21" i="15" s="1"/>
  <c r="G25" i="15"/>
  <c r="H25" i="15" s="1"/>
  <c r="G29" i="15"/>
  <c r="H29" i="15" s="1"/>
  <c r="G33" i="15"/>
  <c r="H33" i="15" s="1"/>
  <c r="G22" i="15"/>
  <c r="H22" i="15" s="1"/>
  <c r="F13" i="15"/>
  <c r="F21" i="15"/>
  <c r="F27" i="15"/>
  <c r="F31" i="15"/>
  <c r="F35" i="15"/>
  <c r="G13" i="15"/>
  <c r="H13" i="15" s="1"/>
  <c r="G19" i="15"/>
  <c r="H19" i="15" s="1"/>
  <c r="G23" i="15"/>
  <c r="H23" i="15" s="1"/>
  <c r="G27" i="15"/>
  <c r="H27" i="15" s="1"/>
  <c r="G31" i="15"/>
  <c r="H31" i="15" s="1"/>
  <c r="G35" i="15"/>
  <c r="H35" i="15" s="1"/>
  <c r="G37" i="15"/>
  <c r="H37" i="15" s="1"/>
  <c r="G55" i="14"/>
  <c r="G57" i="14"/>
  <c r="G58" i="14"/>
  <c r="G56" i="14"/>
  <c r="G52" i="14"/>
  <c r="G49" i="14"/>
  <c r="G51" i="14"/>
  <c r="G50" i="14"/>
  <c r="G60" i="14"/>
  <c r="G59" i="14"/>
  <c r="G53" i="14"/>
  <c r="G54" i="14"/>
  <c r="F4" i="15"/>
  <c r="G4" i="15"/>
  <c r="H4" i="15" s="1"/>
  <c r="G8" i="15"/>
  <c r="H8" i="15" s="1"/>
  <c r="G2" i="15"/>
  <c r="H2" i="15" s="1"/>
  <c r="G5" i="15"/>
  <c r="H5" i="15" s="1"/>
  <c r="G10" i="15"/>
  <c r="H10" i="15" s="1"/>
  <c r="G9" i="15"/>
  <c r="H9" i="15" s="1"/>
  <c r="G7" i="15"/>
  <c r="H7" i="15" s="1"/>
  <c r="G12" i="15"/>
  <c r="H12" i="15" s="1"/>
  <c r="G11" i="15"/>
  <c r="H11" i="15" s="1"/>
  <c r="G3" i="15"/>
  <c r="H3" i="15" s="1"/>
  <c r="G6" i="15"/>
  <c r="H6" i="15" s="1"/>
  <c r="F5" i="15"/>
  <c r="F3" i="15"/>
  <c r="F10" i="15"/>
  <c r="F9" i="15"/>
  <c r="F8" i="15"/>
  <c r="F11" i="15"/>
  <c r="F7" i="15"/>
  <c r="F12" i="15"/>
  <c r="F6" i="15"/>
  <c r="F2" i="15"/>
  <c r="B36" i="14" l="1"/>
  <c r="M149" i="14"/>
  <c r="J101" i="16"/>
  <c r="J8" i="16"/>
  <c r="J39" i="16"/>
  <c r="J70" i="16"/>
  <c r="M141" i="14"/>
  <c r="P144" i="16"/>
  <c r="F144" i="16"/>
  <c r="P152" i="16"/>
  <c r="P156" i="16"/>
  <c r="B131" i="16"/>
  <c r="P157" i="16"/>
  <c r="F145" i="16"/>
  <c r="P153" i="16"/>
  <c r="P145" i="16"/>
  <c r="P151" i="16"/>
  <c r="F143" i="16"/>
  <c r="P155" i="16"/>
  <c r="P143" i="16"/>
  <c r="B69" i="16"/>
  <c r="P146" i="16"/>
  <c r="P154" i="16"/>
  <c r="P158" i="16"/>
  <c r="F146" i="16"/>
  <c r="B38" i="16"/>
  <c r="B100" i="16"/>
  <c r="B98" i="14"/>
  <c r="F141" i="14"/>
  <c r="M152" i="14"/>
  <c r="M156" i="14"/>
  <c r="F144" i="14"/>
  <c r="M144" i="14"/>
  <c r="F142" i="14"/>
  <c r="M142" i="14"/>
  <c r="M154" i="14"/>
  <c r="M150" i="14"/>
  <c r="M151" i="14"/>
  <c r="F143" i="14"/>
  <c r="M143" i="14"/>
  <c r="M155" i="14"/>
  <c r="B129" i="14"/>
  <c r="B62" i="8"/>
  <c r="B61" i="8"/>
  <c r="C61" i="8" s="1"/>
  <c r="B60" i="8"/>
  <c r="B59" i="8"/>
  <c r="B62" i="14" s="1" a="1"/>
  <c r="B62" i="14" s="1"/>
  <c r="B55" i="8"/>
  <c r="B41" i="8"/>
  <c r="B40" i="8"/>
  <c r="C40" i="8" s="1"/>
  <c r="B39" i="8"/>
  <c r="C39" i="8" s="1"/>
  <c r="B38" i="8"/>
  <c r="C38" i="8" s="1"/>
  <c r="B37" i="8"/>
  <c r="C37" i="8" s="1"/>
  <c r="B36" i="8"/>
  <c r="B35" i="8"/>
  <c r="B34" i="8"/>
  <c r="B33" i="8"/>
  <c r="B32" i="8"/>
  <c r="B31" i="8"/>
  <c r="B30" i="8"/>
  <c r="B29" i="14" s="1" a="1"/>
  <c r="B29" i="14" s="1"/>
  <c r="B29" i="8"/>
  <c r="B28" i="14" s="1" a="1"/>
  <c r="B28" i="14" s="1"/>
  <c r="B28" i="8"/>
  <c r="B27" i="14" s="1" a="1"/>
  <c r="B27" i="14" s="1"/>
  <c r="B27" i="8"/>
  <c r="B26" i="14" s="1" a="1"/>
  <c r="B26" i="14" s="1"/>
  <c r="B26" i="8"/>
  <c r="B25" i="14" s="1" a="1"/>
  <c r="B25" i="14" s="1"/>
  <c r="B25" i="8"/>
  <c r="B24" i="14" s="1" a="1"/>
  <c r="B24" i="14" s="1"/>
  <c r="B24" i="8"/>
  <c r="B23" i="8"/>
  <c r="B22" i="14" s="1" a="1"/>
  <c r="B22" i="14" s="1"/>
  <c r="B22" i="8"/>
  <c r="B21" i="14" s="1" a="1"/>
  <c r="B21" i="14" s="1"/>
  <c r="B21" i="8"/>
  <c r="B20" i="14" s="1" a="1"/>
  <c r="B20" i="14" s="1"/>
  <c r="B20" i="8"/>
  <c r="B19" i="14" s="1" a="1"/>
  <c r="B19" i="14" s="1"/>
  <c r="B19" i="8"/>
  <c r="B18" i="14" s="1" a="1"/>
  <c r="B18" i="14" s="1"/>
  <c r="B18" i="8"/>
  <c r="B17" i="8"/>
  <c r="B16" i="8"/>
  <c r="B15" i="8"/>
  <c r="B14" i="8"/>
  <c r="B13" i="8"/>
  <c r="B12" i="8"/>
  <c r="B11" i="8"/>
  <c r="B10" i="8"/>
  <c r="C10" i="8" s="1"/>
  <c r="B9" i="8"/>
  <c r="B56" i="8"/>
  <c r="B57" i="8"/>
  <c r="B58" i="8"/>
  <c r="B63" i="8"/>
  <c r="B64" i="16" l="1"/>
  <c r="G62" i="14"/>
  <c r="C58" i="8"/>
  <c r="B61" i="14" a="1"/>
  <c r="B61" i="14" s="1"/>
  <c r="B30" i="14" a="1"/>
  <c r="B30" i="14" s="1"/>
  <c r="B32" i="16" s="1"/>
  <c r="C33" i="8"/>
  <c r="B32" i="14" a="1"/>
  <c r="B32" i="14" s="1"/>
  <c r="C41" i="8"/>
  <c r="B48" i="14" a="1"/>
  <c r="B48" i="14" s="1"/>
  <c r="C34" i="8"/>
  <c r="B33" i="14" a="1"/>
  <c r="B33" i="14" s="1"/>
  <c r="C35" i="8"/>
  <c r="B34" i="14" a="1"/>
  <c r="B34" i="14" s="1"/>
  <c r="C32" i="8"/>
  <c r="B31" i="14" a="1"/>
  <c r="B31" i="14" s="1"/>
  <c r="C36" i="8"/>
  <c r="B35" i="14" a="1"/>
  <c r="B35" i="14" s="1"/>
  <c r="B21" i="16"/>
  <c r="G19" i="14"/>
  <c r="C24" i="8"/>
  <c r="B23" i="14" a="1"/>
  <c r="B23" i="14" s="1"/>
  <c r="B29" i="16"/>
  <c r="G27" i="14"/>
  <c r="B22" i="16"/>
  <c r="G20" i="14"/>
  <c r="B26" i="16"/>
  <c r="G24" i="14"/>
  <c r="B30" i="16"/>
  <c r="G28" i="14"/>
  <c r="B23" i="16"/>
  <c r="G21" i="14"/>
  <c r="B27" i="16"/>
  <c r="G25" i="14"/>
  <c r="B31" i="16"/>
  <c r="G29" i="14"/>
  <c r="B20" i="16"/>
  <c r="G18" i="14"/>
  <c r="B24" i="16"/>
  <c r="G22" i="14"/>
  <c r="B28" i="16"/>
  <c r="G26" i="14"/>
  <c r="B71" i="14" a="1"/>
  <c r="B71" i="14" s="1"/>
  <c r="B102" i="14" a="1"/>
  <c r="B102" i="14" s="1"/>
  <c r="C19" i="8"/>
  <c r="B110" i="14" a="1"/>
  <c r="B110" i="14" s="1"/>
  <c r="B79" i="14" a="1"/>
  <c r="B79" i="14" s="1"/>
  <c r="B41" i="14" a="1"/>
  <c r="B41" i="14" s="1"/>
  <c r="B10" i="14" a="1"/>
  <c r="B10" i="14" s="1"/>
  <c r="C23" i="8"/>
  <c r="B114" i="14" a="1"/>
  <c r="B114" i="14" s="1"/>
  <c r="B83" i="14" a="1"/>
  <c r="B83" i="14" s="1"/>
  <c r="C27" i="8"/>
  <c r="B117" i="14" a="1"/>
  <c r="B117" i="14" s="1"/>
  <c r="B86" i="14" a="1"/>
  <c r="B86" i="14" s="1"/>
  <c r="B45" i="14" a="1"/>
  <c r="B45" i="14" s="1"/>
  <c r="B14" i="14" a="1"/>
  <c r="B14" i="14" s="1"/>
  <c r="C31" i="8"/>
  <c r="B121" i="14" a="1"/>
  <c r="B121" i="14" s="1"/>
  <c r="B90" i="14" a="1"/>
  <c r="B90" i="14" s="1"/>
  <c r="B16" i="14" a="1"/>
  <c r="B16" i="14" s="1"/>
  <c r="B47" i="14" a="1"/>
  <c r="B47" i="14" s="1"/>
  <c r="C14" i="8"/>
  <c r="B74" i="14" a="1"/>
  <c r="B74" i="14" s="1"/>
  <c r="B105" i="14" a="1"/>
  <c r="B105" i="14" s="1"/>
  <c r="C18" i="8"/>
  <c r="B109" i="14" a="1"/>
  <c r="B109" i="14" s="1"/>
  <c r="B78" i="14" a="1"/>
  <c r="B78" i="14" s="1"/>
  <c r="B9" i="14" a="1"/>
  <c r="B9" i="14" s="1"/>
  <c r="B40" i="14" a="1"/>
  <c r="B40" i="14" s="1"/>
  <c r="C22" i="8"/>
  <c r="B113" i="14" a="1"/>
  <c r="B113" i="14" s="1"/>
  <c r="B82" i="14" a="1"/>
  <c r="B82" i="14" s="1"/>
  <c r="C26" i="8"/>
  <c r="B116" i="14" a="1"/>
  <c r="B116" i="14" s="1"/>
  <c r="B85" i="14" a="1"/>
  <c r="B85" i="14" s="1"/>
  <c r="B44" i="14" a="1"/>
  <c r="B44" i="14" s="1"/>
  <c r="B13" i="14" a="1"/>
  <c r="B13" i="14" s="1"/>
  <c r="C30" i="8"/>
  <c r="B120" i="14" a="1"/>
  <c r="B120" i="14" s="1"/>
  <c r="B89" i="14" a="1"/>
  <c r="B89" i="14" s="1"/>
  <c r="C28" i="8"/>
  <c r="B118" i="14" a="1"/>
  <c r="B118" i="14" s="1"/>
  <c r="B87" i="14" a="1"/>
  <c r="B87" i="14" s="1"/>
  <c r="C60" i="8"/>
  <c r="B91" i="14" a="1"/>
  <c r="B91" i="14" s="1"/>
  <c r="B17" i="14" a="1"/>
  <c r="B17" i="14" s="1"/>
  <c r="B122" i="14" a="1"/>
  <c r="B122" i="14" s="1"/>
  <c r="C15" i="8"/>
  <c r="B75" i="14" a="1"/>
  <c r="B75" i="14" s="1"/>
  <c r="B106" i="14" a="1"/>
  <c r="B106" i="14" s="1"/>
  <c r="C12" i="8"/>
  <c r="B103" i="14" a="1"/>
  <c r="B103" i="14" s="1"/>
  <c r="B72" i="14" a="1"/>
  <c r="B72" i="14" s="1"/>
  <c r="C16" i="8"/>
  <c r="B107" i="14" a="1"/>
  <c r="B107" i="14" s="1"/>
  <c r="B38" i="14" a="1"/>
  <c r="B38" i="14" s="1"/>
  <c r="B76" i="14" a="1"/>
  <c r="B76" i="14" s="1"/>
  <c r="C20" i="8"/>
  <c r="B111" i="14" a="1"/>
  <c r="B111" i="14" s="1"/>
  <c r="B80" i="14" a="1"/>
  <c r="B80" i="14" s="1"/>
  <c r="B70" i="14" a="1"/>
  <c r="B70" i="14" s="1"/>
  <c r="B101" i="14" a="1"/>
  <c r="B101" i="14" s="1"/>
  <c r="C13" i="8"/>
  <c r="B73" i="14" a="1"/>
  <c r="B73" i="14" s="1"/>
  <c r="B104" i="14" a="1"/>
  <c r="B104" i="14" s="1"/>
  <c r="C17" i="8"/>
  <c r="B39" i="14" a="1"/>
  <c r="B39" i="14" s="1"/>
  <c r="B8" i="14" a="1"/>
  <c r="B8" i="14" s="1"/>
  <c r="B108" i="14" a="1"/>
  <c r="B108" i="14" s="1"/>
  <c r="B77" i="14" a="1"/>
  <c r="B77" i="14" s="1"/>
  <c r="C21" i="8"/>
  <c r="B42" i="14" a="1"/>
  <c r="B42" i="14" s="1"/>
  <c r="B112" i="14" a="1"/>
  <c r="B112" i="14" s="1"/>
  <c r="B81" i="14" a="1"/>
  <c r="B81" i="14" s="1"/>
  <c r="B11" i="14" a="1"/>
  <c r="B11" i="14" s="1"/>
  <c r="C25" i="8"/>
  <c r="B43" i="14" a="1"/>
  <c r="B43" i="14" s="1"/>
  <c r="B12" i="14" a="1"/>
  <c r="B12" i="14" s="1"/>
  <c r="B115" i="14" a="1"/>
  <c r="B115" i="14" s="1"/>
  <c r="B84" i="14" a="1"/>
  <c r="B84" i="14" s="1"/>
  <c r="C29" i="8"/>
  <c r="B46" i="14" a="1"/>
  <c r="B46" i="14" s="1"/>
  <c r="B119" i="14" a="1"/>
  <c r="B119" i="14" s="1"/>
  <c r="B15" i="14" a="1"/>
  <c r="B15" i="14" s="1"/>
  <c r="B88" i="14" a="1"/>
  <c r="B88" i="14" s="1"/>
  <c r="C62" i="8"/>
  <c r="C55" i="8"/>
  <c r="B67" i="14"/>
  <c r="C59" i="8"/>
  <c r="C11" i="8"/>
  <c r="C9" i="8"/>
  <c r="G30" i="14" l="1"/>
  <c r="B63" i="16"/>
  <c r="G61" i="14"/>
  <c r="B37" i="16"/>
  <c r="G35" i="14"/>
  <c r="B36" i="16"/>
  <c r="G34" i="14"/>
  <c r="B50" i="16"/>
  <c r="G48" i="14"/>
  <c r="B33" i="16"/>
  <c r="G31" i="14"/>
  <c r="B35" i="16"/>
  <c r="G33" i="14"/>
  <c r="B34" i="16"/>
  <c r="G32" i="14"/>
  <c r="B25" i="16"/>
  <c r="G23" i="14"/>
  <c r="B48" i="16"/>
  <c r="G46" i="14"/>
  <c r="B45" i="16"/>
  <c r="G43" i="14"/>
  <c r="B17" i="16"/>
  <c r="G15" i="14"/>
  <c r="B86" i="16"/>
  <c r="G84" i="14"/>
  <c r="B44" i="16"/>
  <c r="G42" i="14"/>
  <c r="B10" i="16"/>
  <c r="G8" i="14"/>
  <c r="B75" i="16"/>
  <c r="G73" i="14"/>
  <c r="B82" i="16"/>
  <c r="G80" i="14"/>
  <c r="B74" i="16"/>
  <c r="G72" i="14"/>
  <c r="B77" i="16"/>
  <c r="G75" i="14"/>
  <c r="B93" i="16"/>
  <c r="G91" i="14"/>
  <c r="B15" i="16"/>
  <c r="G13" i="14"/>
  <c r="B42" i="16"/>
  <c r="G40" i="14"/>
  <c r="B49" i="16"/>
  <c r="G47" i="14"/>
  <c r="B119" i="16"/>
  <c r="G117" i="14"/>
  <c r="B112" i="16"/>
  <c r="G110" i="14"/>
  <c r="B121" i="16"/>
  <c r="G119" i="14"/>
  <c r="B117" i="16"/>
  <c r="G115" i="14"/>
  <c r="B13" i="16"/>
  <c r="G11" i="14"/>
  <c r="B41" i="16"/>
  <c r="G39" i="14"/>
  <c r="B113" i="16"/>
  <c r="G111" i="14"/>
  <c r="B40" i="16"/>
  <c r="G38" i="14"/>
  <c r="B105" i="16"/>
  <c r="G103" i="14"/>
  <c r="B91" i="16"/>
  <c r="G89" i="14"/>
  <c r="B46" i="16"/>
  <c r="G44" i="14"/>
  <c r="B84" i="16"/>
  <c r="G82" i="14"/>
  <c r="B11" i="16"/>
  <c r="G9" i="14"/>
  <c r="B107" i="16"/>
  <c r="G105" i="14"/>
  <c r="B18" i="16"/>
  <c r="G16" i="14"/>
  <c r="B16" i="16"/>
  <c r="G14" i="14"/>
  <c r="B12" i="16"/>
  <c r="G10" i="14"/>
  <c r="B14" i="16"/>
  <c r="G12" i="14"/>
  <c r="B83" i="16"/>
  <c r="G81" i="14"/>
  <c r="B79" i="16"/>
  <c r="G77" i="14"/>
  <c r="B103" i="16"/>
  <c r="G101" i="14"/>
  <c r="B109" i="16"/>
  <c r="G107" i="14"/>
  <c r="B124" i="16"/>
  <c r="G122" i="14"/>
  <c r="B89" i="16"/>
  <c r="G87" i="14"/>
  <c r="B122" i="16"/>
  <c r="G120" i="14"/>
  <c r="B87" i="16"/>
  <c r="G85" i="14"/>
  <c r="B115" i="16"/>
  <c r="G113" i="14"/>
  <c r="B80" i="16"/>
  <c r="G78" i="14"/>
  <c r="B76" i="16"/>
  <c r="G74" i="14"/>
  <c r="B92" i="16"/>
  <c r="G90" i="14"/>
  <c r="B47" i="16"/>
  <c r="G45" i="14"/>
  <c r="B85" i="16"/>
  <c r="G83" i="14"/>
  <c r="B43" i="16"/>
  <c r="G41" i="14"/>
  <c r="B104" i="16"/>
  <c r="G102" i="14"/>
  <c r="B90" i="16"/>
  <c r="G88" i="14"/>
  <c r="B114" i="16"/>
  <c r="G112" i="14"/>
  <c r="B110" i="16"/>
  <c r="G108" i="14"/>
  <c r="B106" i="16"/>
  <c r="G104" i="14"/>
  <c r="B72" i="16"/>
  <c r="G70" i="14"/>
  <c r="B78" i="16"/>
  <c r="G76" i="14"/>
  <c r="B108" i="16"/>
  <c r="G106" i="14"/>
  <c r="B19" i="16"/>
  <c r="G17" i="14"/>
  <c r="B120" i="16"/>
  <c r="G118" i="14"/>
  <c r="B118" i="16"/>
  <c r="G116" i="14"/>
  <c r="B111" i="16"/>
  <c r="G109" i="14"/>
  <c r="B123" i="16"/>
  <c r="G121" i="14"/>
  <c r="B88" i="16"/>
  <c r="G86" i="14"/>
  <c r="B116" i="16"/>
  <c r="G114" i="14"/>
  <c r="B81" i="16"/>
  <c r="G79" i="14"/>
  <c r="B73" i="16"/>
  <c r="G71" i="14"/>
  <c r="S6" i="3"/>
  <c r="Q5" i="8" l="1"/>
  <c r="P5" i="8"/>
  <c r="B64" i="8"/>
  <c r="R38" i="8"/>
  <c r="D36" i="8" l="1"/>
  <c r="K36" i="8" s="1"/>
  <c r="V4" i="8"/>
  <c r="D74" i="12"/>
  <c r="A2" i="12"/>
  <c r="A1" i="12"/>
  <c r="D111" i="12" l="1"/>
  <c r="W4" i="8"/>
  <c r="D28" i="12"/>
  <c r="N1" i="3"/>
  <c r="P1" i="3" s="1"/>
  <c r="V5" i="8" l="1"/>
  <c r="E28" i="12"/>
  <c r="X4" i="8"/>
  <c r="A88" i="5"/>
  <c r="A87" i="5"/>
  <c r="A86" i="5"/>
  <c r="N2" i="3" s="1"/>
  <c r="P2" i="3" s="1"/>
  <c r="A85" i="5"/>
  <c r="N4" i="3" s="1"/>
  <c r="P4" i="3" s="1"/>
  <c r="F28" i="12" l="1"/>
  <c r="W44" i="8"/>
  <c r="W49" i="8"/>
  <c r="W54" i="8"/>
  <c r="W53" i="8"/>
  <c r="W51" i="8"/>
  <c r="W50" i="8"/>
  <c r="W45" i="8"/>
  <c r="W47" i="8"/>
  <c r="W46" i="8"/>
  <c r="W52" i="8"/>
  <c r="W48" i="8"/>
  <c r="W43" i="8"/>
  <c r="W42" i="8"/>
  <c r="N3" i="3"/>
  <c r="P3" i="3" s="1"/>
  <c r="R62" i="8" l="1"/>
  <c r="R61" i="8"/>
  <c r="R60" i="8"/>
  <c r="R59" i="8"/>
  <c r="R58" i="8"/>
  <c r="R55" i="8"/>
  <c r="R41" i="8"/>
  <c r="R40" i="8"/>
  <c r="R39" i="8"/>
  <c r="R37" i="8"/>
  <c r="R36" i="8"/>
  <c r="R35" i="8"/>
  <c r="R34" i="8"/>
  <c r="R33" i="8"/>
  <c r="R32" i="8"/>
  <c r="R31" i="8"/>
  <c r="R30" i="8"/>
  <c r="R29" i="8"/>
  <c r="R28" i="8"/>
  <c r="R27" i="8"/>
  <c r="R12" i="8"/>
  <c r="R26" i="8"/>
  <c r="R25" i="8"/>
  <c r="R24" i="8"/>
  <c r="R23" i="8"/>
  <c r="R20" i="8"/>
  <c r="R19" i="8"/>
  <c r="R18" i="8"/>
  <c r="R17" i="8"/>
  <c r="R16" i="8"/>
  <c r="R15" i="8"/>
  <c r="R14" i="8"/>
  <c r="R13" i="8"/>
  <c r="R11" i="8"/>
  <c r="R10" i="8"/>
  <c r="R9" i="8"/>
  <c r="F2" i="5" l="1"/>
  <c r="B7" i="14" l="1" a="1"/>
  <c r="B7" i="14" s="1"/>
  <c r="B69" i="14" a="1"/>
  <c r="B69" i="14" s="1"/>
  <c r="K69" i="14" s="1"/>
  <c r="B100" i="14" a="1"/>
  <c r="B100" i="14" s="1"/>
  <c r="K100" i="14" s="1"/>
  <c r="R62" i="6"/>
  <c r="R56" i="6"/>
  <c r="R55" i="6"/>
  <c r="F93" i="14"/>
  <c r="F123" i="14"/>
  <c r="F94" i="14"/>
  <c r="F126" i="14"/>
  <c r="F127" i="14"/>
  <c r="F66" i="14"/>
  <c r="F95" i="14"/>
  <c r="F124" i="14"/>
  <c r="F128" i="14"/>
  <c r="F63" i="14"/>
  <c r="F125" i="14"/>
  <c r="F65" i="14"/>
  <c r="F64" i="14"/>
  <c r="F92" i="14"/>
  <c r="F96" i="14"/>
  <c r="F35" i="14"/>
  <c r="F97" i="14"/>
  <c r="K116" i="14"/>
  <c r="K82" i="14"/>
  <c r="K48" i="14"/>
  <c r="K14" i="14"/>
  <c r="J43" i="14"/>
  <c r="K62" i="14"/>
  <c r="J84" i="14"/>
  <c r="K105" i="14"/>
  <c r="J125" i="14"/>
  <c r="J23" i="14"/>
  <c r="J104" i="14"/>
  <c r="J70" i="14"/>
  <c r="J34" i="14"/>
  <c r="J111" i="14"/>
  <c r="J9" i="14"/>
  <c r="K28" i="14"/>
  <c r="J50" i="14"/>
  <c r="K71" i="14"/>
  <c r="J91" i="14"/>
  <c r="K123" i="14"/>
  <c r="K89" i="14"/>
  <c r="K55" i="14"/>
  <c r="K21" i="14"/>
  <c r="J77" i="14"/>
  <c r="K96" i="14"/>
  <c r="J118" i="14"/>
  <c r="J16" i="14"/>
  <c r="K35" i="14"/>
  <c r="J57" i="14"/>
  <c r="K108" i="14"/>
  <c r="K38" i="14"/>
  <c r="J101" i="14"/>
  <c r="J60" i="14"/>
  <c r="K106" i="14"/>
  <c r="K45" i="14"/>
  <c r="K47" i="14"/>
  <c r="K72" i="14"/>
  <c r="K11" i="14"/>
  <c r="K70" i="14"/>
  <c r="J107" i="14"/>
  <c r="J46" i="14"/>
  <c r="J124" i="14"/>
  <c r="J73" i="14"/>
  <c r="J12" i="14"/>
  <c r="K111" i="14"/>
  <c r="K9" i="14"/>
  <c r="J80" i="14"/>
  <c r="J19" i="14"/>
  <c r="K114" i="14"/>
  <c r="K53" i="14"/>
  <c r="J52" i="14"/>
  <c r="K80" i="14"/>
  <c r="K19" i="14"/>
  <c r="K73" i="14"/>
  <c r="J25" i="14"/>
  <c r="K87" i="14"/>
  <c r="K94" i="14"/>
  <c r="K102" i="14"/>
  <c r="K41" i="14"/>
  <c r="J82" i="14"/>
  <c r="J47" i="14"/>
  <c r="K109" i="14"/>
  <c r="J13" i="14"/>
  <c r="K75" i="14"/>
  <c r="K90" i="14"/>
  <c r="K88" i="14"/>
  <c r="K27" i="14"/>
  <c r="J78" i="14"/>
  <c r="J33" i="14"/>
  <c r="K95" i="14"/>
  <c r="K97" i="14"/>
  <c r="K112" i="14"/>
  <c r="K78" i="14"/>
  <c r="K44" i="14"/>
  <c r="K10" i="14"/>
  <c r="J29" i="14"/>
  <c r="K50" i="14"/>
  <c r="J72" i="14"/>
  <c r="K91" i="14"/>
  <c r="J113" i="14"/>
  <c r="J11" i="14"/>
  <c r="J64" i="14"/>
  <c r="J30" i="14"/>
  <c r="J97" i="14"/>
  <c r="K118" i="14"/>
  <c r="K16" i="14"/>
  <c r="J38" i="14"/>
  <c r="K57" i="14"/>
  <c r="J79" i="14"/>
  <c r="K119" i="14"/>
  <c r="K85" i="14"/>
  <c r="K51" i="14"/>
  <c r="K17" i="14"/>
  <c r="J63" i="14"/>
  <c r="K84" i="14"/>
  <c r="J106" i="14"/>
  <c r="K125" i="14"/>
  <c r="K23" i="14"/>
  <c r="J45" i="14"/>
  <c r="K40" i="14"/>
  <c r="J17" i="14"/>
  <c r="L17" i="14" s="1"/>
  <c r="K79" i="14"/>
  <c r="J94" i="14"/>
  <c r="J85" i="14"/>
  <c r="J24" i="14"/>
  <c r="K115" i="14"/>
  <c r="K13" i="14"/>
  <c r="K113" i="14"/>
  <c r="K104" i="14"/>
  <c r="K24" i="14"/>
  <c r="J87" i="14"/>
  <c r="J56" i="14"/>
  <c r="K92" i="14"/>
  <c r="K31" i="14"/>
  <c r="K77" i="14"/>
  <c r="J39" i="14"/>
  <c r="K101" i="14"/>
  <c r="K64" i="14"/>
  <c r="J93" i="14"/>
  <c r="J32" i="14"/>
  <c r="J120" i="14"/>
  <c r="J18" i="14"/>
  <c r="J102" i="14"/>
  <c r="J41" i="14"/>
  <c r="K39" i="14"/>
  <c r="K46" i="14"/>
  <c r="K128" i="14"/>
  <c r="K26" i="14"/>
  <c r="J20" i="14"/>
  <c r="J116" i="14"/>
  <c r="J14" i="14"/>
  <c r="J88" i="14"/>
  <c r="J27" i="14"/>
  <c r="J115" i="14"/>
  <c r="J54" i="14"/>
  <c r="K56" i="14"/>
  <c r="K22" i="14"/>
  <c r="J8" i="14"/>
  <c r="J112" i="14"/>
  <c r="J10" i="14"/>
  <c r="J76" i="14"/>
  <c r="J15" i="14"/>
  <c r="K120" i="14"/>
  <c r="K86" i="14"/>
  <c r="K52" i="14"/>
  <c r="K18" i="14"/>
  <c r="J55" i="14"/>
  <c r="K76" i="14"/>
  <c r="J96" i="14"/>
  <c r="K117" i="14"/>
  <c r="K15" i="14"/>
  <c r="J35" i="14"/>
  <c r="J108" i="14"/>
  <c r="J74" i="14"/>
  <c r="J40" i="14"/>
  <c r="J123" i="14"/>
  <c r="J21" i="14"/>
  <c r="K42" i="14"/>
  <c r="J62" i="14"/>
  <c r="K83" i="14"/>
  <c r="J105" i="14"/>
  <c r="K127" i="14"/>
  <c r="K93" i="14"/>
  <c r="K59" i="14"/>
  <c r="K25" i="14"/>
  <c r="J89" i="14"/>
  <c r="K110" i="14"/>
  <c r="K8" i="14"/>
  <c r="J28" i="14"/>
  <c r="K49" i="14"/>
  <c r="J71" i="14"/>
  <c r="K74" i="14"/>
  <c r="J119" i="14"/>
  <c r="J58" i="14"/>
  <c r="J128" i="14"/>
  <c r="J26" i="14"/>
  <c r="J126" i="14"/>
  <c r="J65" i="14"/>
  <c r="K81" i="14"/>
  <c r="J51" i="14"/>
  <c r="J92" i="14"/>
  <c r="J31" i="14"/>
  <c r="K34" i="14"/>
  <c r="K126" i="14"/>
  <c r="K65" i="14"/>
  <c r="J90" i="14"/>
  <c r="J22" i="14"/>
  <c r="J114" i="14"/>
  <c r="J53" i="14"/>
  <c r="K43" i="14"/>
  <c r="K58" i="14"/>
  <c r="J121" i="14"/>
  <c r="K30" i="14"/>
  <c r="K12" i="14"/>
  <c r="J75" i="14"/>
  <c r="J86" i="14"/>
  <c r="J59" i="14"/>
  <c r="K121" i="14"/>
  <c r="K107" i="14"/>
  <c r="J127" i="14"/>
  <c r="J66" i="14"/>
  <c r="J109" i="14"/>
  <c r="K60" i="14"/>
  <c r="J81" i="14"/>
  <c r="J122" i="14"/>
  <c r="J61" i="14"/>
  <c r="J48" i="14"/>
  <c r="K66" i="14"/>
  <c r="K103" i="14"/>
  <c r="K33" i="14"/>
  <c r="K32" i="14"/>
  <c r="J95" i="14"/>
  <c r="K124" i="14"/>
  <c r="J110" i="14"/>
  <c r="J49" i="14"/>
  <c r="J44" i="14"/>
  <c r="K54" i="14"/>
  <c r="J117" i="14"/>
  <c r="K20" i="14"/>
  <c r="J42" i="14"/>
  <c r="K61" i="14"/>
  <c r="K63" i="14"/>
  <c r="K29" i="14"/>
  <c r="J103" i="14"/>
  <c r="K122" i="14"/>
  <c r="J83" i="14"/>
  <c r="F50" i="14"/>
  <c r="F51" i="14"/>
  <c r="F49" i="14"/>
  <c r="F54" i="14"/>
  <c r="F55" i="14"/>
  <c r="G101" i="16"/>
  <c r="F52" i="14"/>
  <c r="G39" i="16"/>
  <c r="F56" i="14"/>
  <c r="F58" i="14"/>
  <c r="F57" i="14"/>
  <c r="G70" i="16"/>
  <c r="F60" i="14"/>
  <c r="F53" i="14"/>
  <c r="F59" i="14"/>
  <c r="G100" i="16"/>
  <c r="G38" i="16"/>
  <c r="G69" i="16"/>
  <c r="G36" i="14"/>
  <c r="G99" i="14"/>
  <c r="G68" i="14"/>
  <c r="G98" i="14"/>
  <c r="G37" i="14"/>
  <c r="G67" i="14"/>
  <c r="K129" i="14"/>
  <c r="J99" i="14"/>
  <c r="J68" i="14"/>
  <c r="J98" i="14"/>
  <c r="K68" i="14"/>
  <c r="K98" i="14"/>
  <c r="K99" i="14"/>
  <c r="J129" i="14"/>
  <c r="J37" i="14"/>
  <c r="J36" i="14"/>
  <c r="K67" i="14"/>
  <c r="J67" i="14"/>
  <c r="K37" i="14"/>
  <c r="K36" i="14"/>
  <c r="J58" i="6"/>
  <c r="J57" i="6"/>
  <c r="D55" i="8"/>
  <c r="K55" i="8" s="1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7" i="6"/>
  <c r="K7" i="6" s="1"/>
  <c r="D7" i="8" s="1"/>
  <c r="J69" i="14" l="1"/>
  <c r="J100" i="14"/>
  <c r="L100" i="14" s="1"/>
  <c r="L31" i="14"/>
  <c r="S7" i="8"/>
  <c r="K7" i="8"/>
  <c r="L26" i="14"/>
  <c r="L11" i="14"/>
  <c r="L21" i="14"/>
  <c r="L28" i="14"/>
  <c r="L27" i="14"/>
  <c r="L24" i="14"/>
  <c r="L35" i="14"/>
  <c r="L10" i="14"/>
  <c r="L14" i="14"/>
  <c r="L15" i="14"/>
  <c r="L8" i="14"/>
  <c r="L18" i="14"/>
  <c r="L13" i="14"/>
  <c r="L19" i="14"/>
  <c r="L12" i="14"/>
  <c r="L20" i="14"/>
  <c r="L25" i="14"/>
  <c r="L16" i="14"/>
  <c r="L9" i="14"/>
  <c r="L32" i="14"/>
  <c r="L33" i="14"/>
  <c r="L23" i="14"/>
  <c r="L22" i="14"/>
  <c r="L30" i="14"/>
  <c r="L29" i="14"/>
  <c r="L34" i="14"/>
  <c r="K12" i="6"/>
  <c r="D12" i="8" s="1"/>
  <c r="K16" i="6"/>
  <c r="D16" i="8" s="1"/>
  <c r="K20" i="6"/>
  <c r="D20" i="8" s="1"/>
  <c r="F19" i="14" s="1"/>
  <c r="K24" i="6"/>
  <c r="D24" i="8" s="1"/>
  <c r="K28" i="6"/>
  <c r="D28" i="8" s="1"/>
  <c r="F27" i="14" s="1"/>
  <c r="D32" i="8"/>
  <c r="D37" i="8"/>
  <c r="K37" i="8" s="1"/>
  <c r="D41" i="8"/>
  <c r="D60" i="8"/>
  <c r="K9" i="6"/>
  <c r="D9" i="8" s="1"/>
  <c r="K13" i="6"/>
  <c r="D13" i="8" s="1"/>
  <c r="K17" i="6"/>
  <c r="D17" i="8" s="1"/>
  <c r="K21" i="6"/>
  <c r="D21" i="8" s="1"/>
  <c r="F20" i="14" s="1"/>
  <c r="K25" i="6"/>
  <c r="D25" i="8" s="1"/>
  <c r="F24" i="14" s="1"/>
  <c r="K29" i="6"/>
  <c r="D29" i="8" s="1"/>
  <c r="F28" i="14" s="1"/>
  <c r="D33" i="8"/>
  <c r="D38" i="8"/>
  <c r="K38" i="8" s="1"/>
  <c r="K10" i="6"/>
  <c r="D10" i="8" s="1"/>
  <c r="K10" i="8" s="1"/>
  <c r="R10" i="6" s="1"/>
  <c r="K14" i="6"/>
  <c r="D14" i="8" s="1"/>
  <c r="K22" i="6"/>
  <c r="D22" i="8" s="1"/>
  <c r="F21" i="14" s="1"/>
  <c r="K26" i="6"/>
  <c r="D26" i="8" s="1"/>
  <c r="F25" i="14" s="1"/>
  <c r="D30" i="8"/>
  <c r="F29" i="14" s="1"/>
  <c r="D39" i="8"/>
  <c r="K39" i="8" s="1"/>
  <c r="K57" i="6"/>
  <c r="D58" i="8" s="1"/>
  <c r="D62" i="8"/>
  <c r="K62" i="8" s="1"/>
  <c r="K11" i="6"/>
  <c r="D11" i="8" s="1"/>
  <c r="K15" i="6"/>
  <c r="D15" i="8" s="1"/>
  <c r="K19" i="6"/>
  <c r="D19" i="8" s="1"/>
  <c r="F18" i="14" s="1"/>
  <c r="K23" i="6"/>
  <c r="D23" i="8" s="1"/>
  <c r="F22" i="14" s="1"/>
  <c r="K27" i="6"/>
  <c r="D27" i="8" s="1"/>
  <c r="F26" i="14" s="1"/>
  <c r="D31" i="8"/>
  <c r="D35" i="8"/>
  <c r="D40" i="8"/>
  <c r="K40" i="8" s="1"/>
  <c r="K58" i="6"/>
  <c r="D59" i="8" s="1"/>
  <c r="K18" i="6"/>
  <c r="D18" i="8" s="1"/>
  <c r="D34" i="8"/>
  <c r="B102" i="16"/>
  <c r="G100" i="14"/>
  <c r="B71" i="16"/>
  <c r="G69" i="14"/>
  <c r="K8" i="8"/>
  <c r="L38" i="16"/>
  <c r="L69" i="16"/>
  <c r="L39" i="16"/>
  <c r="L52" i="14"/>
  <c r="L110" i="14"/>
  <c r="L49" i="14"/>
  <c r="L65" i="14"/>
  <c r="L88" i="14"/>
  <c r="L111" i="14"/>
  <c r="L127" i="14"/>
  <c r="L75" i="14"/>
  <c r="L56" i="14"/>
  <c r="L108" i="14"/>
  <c r="L72" i="14"/>
  <c r="L101" i="14"/>
  <c r="L106" i="14"/>
  <c r="L47" i="14"/>
  <c r="L63" i="14"/>
  <c r="L86" i="14"/>
  <c r="L109" i="14"/>
  <c r="L125" i="14"/>
  <c r="L124" i="14"/>
  <c r="L64" i="14"/>
  <c r="L91" i="14"/>
  <c r="L54" i="14"/>
  <c r="L114" i="14"/>
  <c r="L79" i="14"/>
  <c r="L112" i="14"/>
  <c r="L60" i="14"/>
  <c r="L97" i="14"/>
  <c r="L45" i="14"/>
  <c r="L61" i="14"/>
  <c r="L84" i="14"/>
  <c r="L107" i="14"/>
  <c r="L123" i="14"/>
  <c r="L83" i="14"/>
  <c r="L70" i="14"/>
  <c r="L50" i="14"/>
  <c r="L89" i="14"/>
  <c r="L73" i="14"/>
  <c r="L128" i="14"/>
  <c r="L126" i="14"/>
  <c r="L48" i="14"/>
  <c r="L51" i="14"/>
  <c r="L74" i="14"/>
  <c r="L90" i="14"/>
  <c r="L113" i="14"/>
  <c r="L93" i="14"/>
  <c r="L116" i="14"/>
  <c r="L87" i="14"/>
  <c r="L77" i="14"/>
  <c r="L118" i="14"/>
  <c r="L92" i="14"/>
  <c r="L102" i="14"/>
  <c r="L58" i="14"/>
  <c r="L55" i="14"/>
  <c r="L78" i="14"/>
  <c r="L94" i="14"/>
  <c r="L117" i="14"/>
  <c r="L42" i="14"/>
  <c r="L53" i="14"/>
  <c r="L115" i="14"/>
  <c r="L71" i="14"/>
  <c r="L103" i="14"/>
  <c r="L85" i="14"/>
  <c r="L81" i="14"/>
  <c r="L57" i="14"/>
  <c r="L80" i="14"/>
  <c r="L96" i="14"/>
  <c r="L119" i="14"/>
  <c r="L122" i="14"/>
  <c r="L76" i="14"/>
  <c r="L69" i="14"/>
  <c r="L95" i="14"/>
  <c r="L104" i="14"/>
  <c r="L43" i="14"/>
  <c r="L59" i="14"/>
  <c r="L82" i="14"/>
  <c r="L105" i="14"/>
  <c r="L121" i="14"/>
  <c r="L46" i="14"/>
  <c r="L62" i="14"/>
  <c r="L44" i="14"/>
  <c r="L120" i="14"/>
  <c r="L41" i="14"/>
  <c r="L39" i="14"/>
  <c r="L38" i="14"/>
  <c r="L40" i="14"/>
  <c r="L66" i="14"/>
  <c r="S55" i="8"/>
  <c r="W55" i="8" s="1"/>
  <c r="S36" i="8"/>
  <c r="V36" i="8" s="1"/>
  <c r="V3" i="8"/>
  <c r="E2" i="5"/>
  <c r="W3" i="8"/>
  <c r="X3" i="8"/>
  <c r="G2" i="5"/>
  <c r="W5" i="8"/>
  <c r="F3" i="5" s="1"/>
  <c r="Y4" i="8"/>
  <c r="R8" i="6" l="1"/>
  <c r="V7" i="8"/>
  <c r="W7" i="8"/>
  <c r="X7" i="8"/>
  <c r="R7" i="6"/>
  <c r="K58" i="8"/>
  <c r="F61" i="14"/>
  <c r="K59" i="8"/>
  <c r="F62" i="14"/>
  <c r="K41" i="8"/>
  <c r="F48" i="14"/>
  <c r="F30" i="14"/>
  <c r="K31" i="8"/>
  <c r="K34" i="8"/>
  <c r="F33" i="14"/>
  <c r="K35" i="8"/>
  <c r="F34" i="14"/>
  <c r="K33" i="8"/>
  <c r="F32" i="14"/>
  <c r="K32" i="8"/>
  <c r="F31" i="14"/>
  <c r="G28" i="12"/>
  <c r="X42" i="8"/>
  <c r="X50" i="8"/>
  <c r="X45" i="8"/>
  <c r="X43" i="8"/>
  <c r="X44" i="8"/>
  <c r="X49" i="8"/>
  <c r="X53" i="8"/>
  <c r="X47" i="8"/>
  <c r="X48" i="8"/>
  <c r="X46" i="8"/>
  <c r="X51" i="8"/>
  <c r="X52" i="8"/>
  <c r="X54" i="8"/>
  <c r="K24" i="8"/>
  <c r="R24" i="6" s="1"/>
  <c r="F23" i="14"/>
  <c r="K62" i="6"/>
  <c r="F100" i="14"/>
  <c r="K26" i="8"/>
  <c r="R26" i="6" s="1"/>
  <c r="F44" i="14"/>
  <c r="F85" i="14"/>
  <c r="F116" i="14"/>
  <c r="F13" i="14"/>
  <c r="F9" i="14"/>
  <c r="F40" i="14"/>
  <c r="F109" i="14"/>
  <c r="F78" i="14"/>
  <c r="K18" i="8"/>
  <c r="R18" i="6" s="1"/>
  <c r="F74" i="14"/>
  <c r="F105" i="14"/>
  <c r="K14" i="8"/>
  <c r="R14" i="6" s="1"/>
  <c r="F77" i="14"/>
  <c r="F8" i="14"/>
  <c r="K17" i="8"/>
  <c r="R17" i="6" s="1"/>
  <c r="F108" i="14"/>
  <c r="F39" i="14"/>
  <c r="F12" i="14"/>
  <c r="F115" i="14"/>
  <c r="F84" i="14"/>
  <c r="K25" i="8"/>
  <c r="R25" i="6" s="1"/>
  <c r="F43" i="14"/>
  <c r="F101" i="14"/>
  <c r="F70" i="14"/>
  <c r="K9" i="8"/>
  <c r="R9" i="6" s="1"/>
  <c r="F16" i="14"/>
  <c r="F47" i="14"/>
  <c r="F121" i="14"/>
  <c r="F90" i="14"/>
  <c r="F106" i="14"/>
  <c r="K15" i="8"/>
  <c r="R15" i="6" s="1"/>
  <c r="F75" i="14"/>
  <c r="F45" i="14"/>
  <c r="K27" i="8"/>
  <c r="R27" i="6" s="1"/>
  <c r="F117" i="14"/>
  <c r="F14" i="14"/>
  <c r="F86" i="14"/>
  <c r="F102" i="14"/>
  <c r="K11" i="8"/>
  <c r="R11" i="6" s="1"/>
  <c r="F71" i="14"/>
  <c r="F120" i="14"/>
  <c r="F89" i="14"/>
  <c r="K30" i="8"/>
  <c r="R30" i="6" s="1"/>
  <c r="F15" i="14"/>
  <c r="K29" i="8"/>
  <c r="R29" i="6" s="1"/>
  <c r="F119" i="14"/>
  <c r="F46" i="14"/>
  <c r="F88" i="14"/>
  <c r="F104" i="14"/>
  <c r="S13" i="8"/>
  <c r="W13" i="8" s="1"/>
  <c r="F73" i="14"/>
  <c r="K13" i="8"/>
  <c r="R13" i="6" s="1"/>
  <c r="K20" i="8"/>
  <c r="R20" i="6" s="1"/>
  <c r="F111" i="14"/>
  <c r="F80" i="14"/>
  <c r="F114" i="14"/>
  <c r="K23" i="8"/>
  <c r="R23" i="6" s="1"/>
  <c r="F83" i="14"/>
  <c r="F38" i="14"/>
  <c r="F107" i="14"/>
  <c r="K16" i="8"/>
  <c r="R16" i="6" s="1"/>
  <c r="F76" i="14"/>
  <c r="F110" i="14"/>
  <c r="K19" i="8"/>
  <c r="R19" i="6" s="1"/>
  <c r="F41" i="14"/>
  <c r="F10" i="14"/>
  <c r="F79" i="14"/>
  <c r="S58" i="8"/>
  <c r="V58" i="8" s="1"/>
  <c r="F113" i="14"/>
  <c r="K22" i="8"/>
  <c r="R22" i="6" s="1"/>
  <c r="F82" i="14"/>
  <c r="F11" i="14"/>
  <c r="F81" i="14"/>
  <c r="F112" i="14"/>
  <c r="K21" i="8"/>
  <c r="R21" i="6" s="1"/>
  <c r="F42" i="14"/>
  <c r="F17" i="14"/>
  <c r="F91" i="14"/>
  <c r="K60" i="8"/>
  <c r="F122" i="14"/>
  <c r="F87" i="14"/>
  <c r="F118" i="14"/>
  <c r="K28" i="8"/>
  <c r="R28" i="6" s="1"/>
  <c r="S12" i="8"/>
  <c r="V12" i="8" s="1"/>
  <c r="K12" i="8"/>
  <c r="R12" i="6" s="1"/>
  <c r="F72" i="14"/>
  <c r="F103" i="14"/>
  <c r="D61" i="8"/>
  <c r="D63" i="8" s="1"/>
  <c r="E3" i="5"/>
  <c r="E4" i="5" s="1"/>
  <c r="F69" i="14"/>
  <c r="L101" i="16"/>
  <c r="M101" i="16" s="1"/>
  <c r="L131" i="16"/>
  <c r="M131" i="16" s="1"/>
  <c r="L100" i="16"/>
  <c r="M100" i="16" s="1"/>
  <c r="L70" i="16"/>
  <c r="M70" i="16" s="1"/>
  <c r="M39" i="16"/>
  <c r="M38" i="16"/>
  <c r="M69" i="16"/>
  <c r="E111" i="12"/>
  <c r="F111" i="12" s="1"/>
  <c r="G111" i="12" s="1"/>
  <c r="H111" i="12" s="1"/>
  <c r="I111" i="12" s="1"/>
  <c r="J111" i="12" s="1"/>
  <c r="K111" i="12" s="1"/>
  <c r="L111" i="12" s="1"/>
  <c r="M111" i="12" s="1"/>
  <c r="N111" i="12" s="1"/>
  <c r="O111" i="12" s="1"/>
  <c r="P111" i="12" s="1"/>
  <c r="Q111" i="12" s="1"/>
  <c r="R111" i="12" s="1"/>
  <c r="S111" i="12" s="1"/>
  <c r="T111" i="12" s="1"/>
  <c r="U111" i="12" s="1"/>
  <c r="V111" i="12" s="1"/>
  <c r="W111" i="12" s="1"/>
  <c r="X111" i="12" s="1"/>
  <c r="Y111" i="12" s="1"/>
  <c r="Z111" i="12" s="1"/>
  <c r="AA111" i="12" s="1"/>
  <c r="AB111" i="12" s="1"/>
  <c r="AC111" i="12" s="1"/>
  <c r="AD111" i="12" s="1"/>
  <c r="AE111" i="12" s="1"/>
  <c r="AF111" i="12" s="1"/>
  <c r="AG111" i="12" s="1"/>
  <c r="AH111" i="12" s="1"/>
  <c r="AI111" i="12" s="1"/>
  <c r="AJ111" i="12" s="1"/>
  <c r="AK111" i="12" s="1"/>
  <c r="AL111" i="12" s="1"/>
  <c r="AM111" i="12" s="1"/>
  <c r="AN111" i="12" s="1"/>
  <c r="AO111" i="12" s="1"/>
  <c r="AP111" i="12" s="1"/>
  <c r="K55" i="6"/>
  <c r="K63" i="6" s="1"/>
  <c r="V55" i="8"/>
  <c r="W36" i="8"/>
  <c r="S60" i="8"/>
  <c r="W60" i="8" s="1"/>
  <c r="S38" i="8"/>
  <c r="W38" i="8" s="1"/>
  <c r="S32" i="8"/>
  <c r="W32" i="8" s="1"/>
  <c r="S16" i="8"/>
  <c r="X16" i="8" s="1"/>
  <c r="S19" i="8"/>
  <c r="X19" i="8" s="1"/>
  <c r="S33" i="8"/>
  <c r="V33" i="8" s="1"/>
  <c r="S34" i="8"/>
  <c r="W34" i="8" s="1"/>
  <c r="S11" i="8"/>
  <c r="X11" i="8" s="1"/>
  <c r="S18" i="8"/>
  <c r="X18" i="8" s="1"/>
  <c r="S22" i="8"/>
  <c r="W22" i="8" s="1"/>
  <c r="S37" i="8"/>
  <c r="V37" i="8" s="1"/>
  <c r="S26" i="8"/>
  <c r="W26" i="8" s="1"/>
  <c r="S27" i="8"/>
  <c r="V27" i="8" s="1"/>
  <c r="S31" i="8"/>
  <c r="W31" i="8" s="1"/>
  <c r="S29" i="8"/>
  <c r="V29" i="8" s="1"/>
  <c r="S40" i="8"/>
  <c r="W40" i="8" s="1"/>
  <c r="S21" i="8"/>
  <c r="W21" i="8" s="1"/>
  <c r="S30" i="8"/>
  <c r="W30" i="8" s="1"/>
  <c r="S35" i="8"/>
  <c r="V35" i="8" s="1"/>
  <c r="S10" i="8"/>
  <c r="V10" i="8" s="1"/>
  <c r="S28" i="8"/>
  <c r="W28" i="8" s="1"/>
  <c r="S41" i="8"/>
  <c r="W41" i="8" s="1"/>
  <c r="S59" i="8"/>
  <c r="W59" i="8" s="1"/>
  <c r="S24" i="8"/>
  <c r="V24" i="8" s="1"/>
  <c r="S17" i="8"/>
  <c r="W17" i="8" s="1"/>
  <c r="S25" i="8"/>
  <c r="X25" i="8" s="1"/>
  <c r="S15" i="8"/>
  <c r="X15" i="8" s="1"/>
  <c r="S14" i="8"/>
  <c r="X14" i="8" s="1"/>
  <c r="S20" i="8"/>
  <c r="W20" i="8" s="1"/>
  <c r="S23" i="8"/>
  <c r="V23" i="8" s="1"/>
  <c r="S9" i="8"/>
  <c r="W9" i="8" s="1"/>
  <c r="S62" i="8"/>
  <c r="V62" i="8" s="1"/>
  <c r="S39" i="8"/>
  <c r="V39" i="8" s="1"/>
  <c r="P67" i="14"/>
  <c r="S8" i="8"/>
  <c r="D56" i="8"/>
  <c r="D64" i="8" s="1"/>
  <c r="X36" i="8"/>
  <c r="Y3" i="8"/>
  <c r="X55" i="8"/>
  <c r="H2" i="5"/>
  <c r="X5" i="8"/>
  <c r="G3" i="5" s="1"/>
  <c r="Z4" i="8"/>
  <c r="B2" i="6"/>
  <c r="B1" i="6"/>
  <c r="Y52" i="8" l="1"/>
  <c r="Y7" i="8"/>
  <c r="Y47" i="8"/>
  <c r="Y43" i="8"/>
  <c r="H28" i="12"/>
  <c r="Y50" i="8"/>
  <c r="Y53" i="8"/>
  <c r="Y48" i="8"/>
  <c r="Y54" i="8"/>
  <c r="Y51" i="8"/>
  <c r="Y49" i="8"/>
  <c r="Y44" i="8"/>
  <c r="Y46" i="8"/>
  <c r="Y42" i="8"/>
  <c r="Y45" i="8"/>
  <c r="V13" i="8"/>
  <c r="W12" i="8"/>
  <c r="X13" i="8"/>
  <c r="C71" i="16"/>
  <c r="G71" i="16" s="1"/>
  <c r="F71" i="16" s="1"/>
  <c r="V8" i="8"/>
  <c r="X12" i="8"/>
  <c r="K61" i="8"/>
  <c r="K64" i="8" s="1"/>
  <c r="S61" i="8"/>
  <c r="X58" i="8"/>
  <c r="W58" i="8"/>
  <c r="C102" i="16"/>
  <c r="G102" i="16" s="1"/>
  <c r="F102" i="16" s="1"/>
  <c r="D102" i="16"/>
  <c r="E102" i="16"/>
  <c r="E71" i="16"/>
  <c r="D128" i="16"/>
  <c r="E125" i="16"/>
  <c r="D98" i="16"/>
  <c r="E95" i="16"/>
  <c r="D68" i="16"/>
  <c r="E65" i="16"/>
  <c r="C63" i="16"/>
  <c r="G63" i="16" s="1"/>
  <c r="F63" i="16" s="1"/>
  <c r="D60" i="16"/>
  <c r="E57" i="16"/>
  <c r="C55" i="16"/>
  <c r="G55" i="16" s="1"/>
  <c r="F55" i="16" s="1"/>
  <c r="D52" i="16"/>
  <c r="D35" i="16"/>
  <c r="E32" i="16"/>
  <c r="C30" i="16"/>
  <c r="G30" i="16" s="1"/>
  <c r="F30" i="16" s="1"/>
  <c r="D27" i="16"/>
  <c r="E24" i="16"/>
  <c r="C22" i="16"/>
  <c r="G22" i="16" s="1"/>
  <c r="F22" i="16" s="1"/>
  <c r="D130" i="16"/>
  <c r="E97" i="16"/>
  <c r="E67" i="16"/>
  <c r="D62" i="16"/>
  <c r="C57" i="16"/>
  <c r="G57" i="16" s="1"/>
  <c r="F57" i="16" s="1"/>
  <c r="E51" i="16"/>
  <c r="E34" i="16"/>
  <c r="D29" i="16"/>
  <c r="C24" i="16"/>
  <c r="G24" i="16" s="1"/>
  <c r="F24" i="16" s="1"/>
  <c r="E53" i="16"/>
  <c r="D31" i="16"/>
  <c r="D23" i="16"/>
  <c r="E126" i="16"/>
  <c r="C94" i="16"/>
  <c r="G94" i="16" s="1"/>
  <c r="F94" i="16" s="1"/>
  <c r="D61" i="16"/>
  <c r="D53" i="16"/>
  <c r="E33" i="16"/>
  <c r="C23" i="16"/>
  <c r="G23" i="16" s="1"/>
  <c r="F23" i="16" s="1"/>
  <c r="C99" i="16"/>
  <c r="G99" i="16" s="1"/>
  <c r="F99" i="16" s="1"/>
  <c r="E63" i="16"/>
  <c r="E55" i="16"/>
  <c r="C36" i="16"/>
  <c r="G36" i="16" s="1"/>
  <c r="F36" i="16" s="1"/>
  <c r="C28" i="16"/>
  <c r="G28" i="16" s="1"/>
  <c r="F28" i="16" s="1"/>
  <c r="C20" i="16"/>
  <c r="G20" i="16" s="1"/>
  <c r="F20" i="16" s="1"/>
  <c r="C126" i="16"/>
  <c r="G126" i="16" s="1"/>
  <c r="F126" i="16" s="1"/>
  <c r="E68" i="16"/>
  <c r="C58" i="16"/>
  <c r="G58" i="16" s="1"/>
  <c r="F58" i="16" s="1"/>
  <c r="E52" i="16"/>
  <c r="C33" i="16"/>
  <c r="G33" i="16" s="1"/>
  <c r="F33" i="16" s="1"/>
  <c r="C25" i="16"/>
  <c r="G25" i="16" s="1"/>
  <c r="F25" i="16" s="1"/>
  <c r="E130" i="16"/>
  <c r="C128" i="16"/>
  <c r="G128" i="16" s="1"/>
  <c r="F128" i="16" s="1"/>
  <c r="D125" i="16"/>
  <c r="C98" i="16"/>
  <c r="G98" i="16" s="1"/>
  <c r="F98" i="16" s="1"/>
  <c r="D95" i="16"/>
  <c r="C68" i="16"/>
  <c r="G68" i="16" s="1"/>
  <c r="F68" i="16" s="1"/>
  <c r="D65" i="16"/>
  <c r="E62" i="16"/>
  <c r="C60" i="16"/>
  <c r="G60" i="16" s="1"/>
  <c r="F60" i="16" s="1"/>
  <c r="D57" i="16"/>
  <c r="E54" i="16"/>
  <c r="C52" i="16"/>
  <c r="G52" i="16" s="1"/>
  <c r="F52" i="16" s="1"/>
  <c r="E37" i="16"/>
  <c r="C35" i="16"/>
  <c r="G35" i="16" s="1"/>
  <c r="F35" i="16" s="1"/>
  <c r="D32" i="16"/>
  <c r="E29" i="16"/>
  <c r="C27" i="16"/>
  <c r="G27" i="16" s="1"/>
  <c r="F27" i="16" s="1"/>
  <c r="D24" i="16"/>
  <c r="E21" i="16"/>
  <c r="E127" i="16"/>
  <c r="C125" i="16"/>
  <c r="G125" i="16" s="1"/>
  <c r="F125" i="16" s="1"/>
  <c r="C95" i="16"/>
  <c r="G95" i="16" s="1"/>
  <c r="F95" i="16" s="1"/>
  <c r="C65" i="16"/>
  <c r="G65" i="16" s="1"/>
  <c r="F65" i="16" s="1"/>
  <c r="E59" i="16"/>
  <c r="D54" i="16"/>
  <c r="D37" i="16"/>
  <c r="C32" i="16"/>
  <c r="G32" i="16" s="1"/>
  <c r="F32" i="16" s="1"/>
  <c r="E26" i="16"/>
  <c r="D21" i="16"/>
  <c r="E36" i="16"/>
  <c r="E28" i="16"/>
  <c r="D129" i="16"/>
  <c r="E96" i="16"/>
  <c r="C64" i="16"/>
  <c r="G64" i="16" s="1"/>
  <c r="F64" i="16" s="1"/>
  <c r="C56" i="16"/>
  <c r="G56" i="16" s="1"/>
  <c r="F56" i="16" s="1"/>
  <c r="D36" i="16"/>
  <c r="D28" i="16"/>
  <c r="D20" i="16"/>
  <c r="D126" i="16"/>
  <c r="D66" i="16"/>
  <c r="D58" i="16"/>
  <c r="D50" i="16"/>
  <c r="E30" i="16"/>
  <c r="E22" i="16"/>
  <c r="E98" i="16"/>
  <c r="D63" i="16"/>
  <c r="D55" i="16"/>
  <c r="E35" i="16"/>
  <c r="E27" i="16"/>
  <c r="C130" i="16"/>
  <c r="G130" i="16" s="1"/>
  <c r="F130" i="16" s="1"/>
  <c r="D127" i="16"/>
  <c r="D97" i="16"/>
  <c r="E94" i="16"/>
  <c r="D67" i="16"/>
  <c r="E64" i="16"/>
  <c r="C62" i="16"/>
  <c r="G62" i="16" s="1"/>
  <c r="F62" i="16" s="1"/>
  <c r="D59" i="16"/>
  <c r="E56" i="16"/>
  <c r="C54" i="16"/>
  <c r="G54" i="16" s="1"/>
  <c r="F54" i="16" s="1"/>
  <c r="D51" i="16"/>
  <c r="C37" i="16"/>
  <c r="G37" i="16" s="1"/>
  <c r="F37" i="16" s="1"/>
  <c r="D34" i="16"/>
  <c r="E31" i="16"/>
  <c r="C29" i="16"/>
  <c r="G29" i="16" s="1"/>
  <c r="F29" i="16" s="1"/>
  <c r="D26" i="16"/>
  <c r="E23" i="16"/>
  <c r="C21" i="16"/>
  <c r="G21" i="16" s="1"/>
  <c r="F21" i="16" s="1"/>
  <c r="E129" i="16"/>
  <c r="C127" i="16"/>
  <c r="G127" i="16" s="1"/>
  <c r="F127" i="16" s="1"/>
  <c r="E99" i="16"/>
  <c r="C97" i="16"/>
  <c r="G97" i="16" s="1"/>
  <c r="F97" i="16" s="1"/>
  <c r="D94" i="16"/>
  <c r="C67" i="16"/>
  <c r="G67" i="16" s="1"/>
  <c r="F67" i="16" s="1"/>
  <c r="D64" i="16"/>
  <c r="E61" i="16"/>
  <c r="C59" i="16"/>
  <c r="G59" i="16" s="1"/>
  <c r="F59" i="16" s="1"/>
  <c r="D56" i="16"/>
  <c r="C51" i="16"/>
  <c r="G51" i="16" s="1"/>
  <c r="F51" i="16" s="1"/>
  <c r="C34" i="16"/>
  <c r="G34" i="16" s="1"/>
  <c r="F34" i="16" s="1"/>
  <c r="C26" i="16"/>
  <c r="G26" i="16" s="1"/>
  <c r="F26" i="16" s="1"/>
  <c r="E20" i="16"/>
  <c r="D99" i="16"/>
  <c r="E66" i="16"/>
  <c r="E58" i="16"/>
  <c r="E50" i="16"/>
  <c r="C31" i="16"/>
  <c r="G31" i="16" s="1"/>
  <c r="F31" i="16" s="1"/>
  <c r="E25" i="16"/>
  <c r="C129" i="16"/>
  <c r="G129" i="16" s="1"/>
  <c r="F129" i="16" s="1"/>
  <c r="D96" i="16"/>
  <c r="C61" i="16"/>
  <c r="G61" i="16" s="1"/>
  <c r="F61" i="16" s="1"/>
  <c r="C53" i="16"/>
  <c r="G53" i="16" s="1"/>
  <c r="F53" i="16" s="1"/>
  <c r="D33" i="16"/>
  <c r="D25" i="16"/>
  <c r="E128" i="16"/>
  <c r="C96" i="16"/>
  <c r="G96" i="16" s="1"/>
  <c r="F96" i="16" s="1"/>
  <c r="C66" i="16"/>
  <c r="G66" i="16" s="1"/>
  <c r="F66" i="16" s="1"/>
  <c r="E60" i="16"/>
  <c r="C50" i="16"/>
  <c r="G50" i="16" s="1"/>
  <c r="F50" i="16" s="1"/>
  <c r="D30" i="16"/>
  <c r="D22" i="16"/>
  <c r="D125" i="14"/>
  <c r="D96" i="14"/>
  <c r="D92" i="14"/>
  <c r="D63" i="14"/>
  <c r="D59" i="14"/>
  <c r="D55" i="14"/>
  <c r="D51" i="14"/>
  <c r="E34" i="14"/>
  <c r="E26" i="14"/>
  <c r="E18" i="14"/>
  <c r="D28" i="14"/>
  <c r="D20" i="14"/>
  <c r="E124" i="14"/>
  <c r="E95" i="14"/>
  <c r="E66" i="14"/>
  <c r="E62" i="14"/>
  <c r="E54" i="14"/>
  <c r="E50" i="14"/>
  <c r="E33" i="14"/>
  <c r="D35" i="14"/>
  <c r="D27" i="14"/>
  <c r="D128" i="14"/>
  <c r="D124" i="14"/>
  <c r="D95" i="14"/>
  <c r="D62" i="14"/>
  <c r="D54" i="14"/>
  <c r="E32" i="14"/>
  <c r="D34" i="14"/>
  <c r="D18" i="14"/>
  <c r="D31" i="14"/>
  <c r="D97" i="14"/>
  <c r="D60" i="14"/>
  <c r="E28" i="14"/>
  <c r="D22" i="14"/>
  <c r="E96" i="14"/>
  <c r="E59" i="14"/>
  <c r="E35" i="14"/>
  <c r="D29" i="14"/>
  <c r="E128" i="14"/>
  <c r="E58" i="14"/>
  <c r="E25" i="14"/>
  <c r="D19" i="14"/>
  <c r="D66" i="14"/>
  <c r="D58" i="14"/>
  <c r="D50" i="14"/>
  <c r="E24" i="14"/>
  <c r="D26" i="14"/>
  <c r="E21" i="14"/>
  <c r="D126" i="14"/>
  <c r="D64" i="14"/>
  <c r="D48" i="14"/>
  <c r="D30" i="14"/>
  <c r="E92" i="14"/>
  <c r="E55" i="14"/>
  <c r="E27" i="14"/>
  <c r="D21" i="14"/>
  <c r="E127" i="14"/>
  <c r="E123" i="14"/>
  <c r="E94" i="14"/>
  <c r="E65" i="14"/>
  <c r="E61" i="14"/>
  <c r="E57" i="14"/>
  <c r="E53" i="14"/>
  <c r="E49" i="14"/>
  <c r="E31" i="14"/>
  <c r="E23" i="14"/>
  <c r="D33" i="14"/>
  <c r="D25" i="14"/>
  <c r="D127" i="14"/>
  <c r="D123" i="14"/>
  <c r="D94" i="14"/>
  <c r="D65" i="14"/>
  <c r="D61" i="14"/>
  <c r="D57" i="14"/>
  <c r="D53" i="14"/>
  <c r="D49" i="14"/>
  <c r="E30" i="14"/>
  <c r="E22" i="14"/>
  <c r="D32" i="14"/>
  <c r="D24" i="14"/>
  <c r="E126" i="14"/>
  <c r="E97" i="14"/>
  <c r="E93" i="14"/>
  <c r="E64" i="14"/>
  <c r="E60" i="14"/>
  <c r="E56" i="14"/>
  <c r="E52" i="14"/>
  <c r="E48" i="14"/>
  <c r="E29" i="14"/>
  <c r="D23" i="14"/>
  <c r="D93" i="14"/>
  <c r="D56" i="14"/>
  <c r="D52" i="14"/>
  <c r="E20" i="14"/>
  <c r="E125" i="14"/>
  <c r="E63" i="14"/>
  <c r="E51" i="14"/>
  <c r="E19" i="14"/>
  <c r="E15" i="14"/>
  <c r="D73" i="14"/>
  <c r="D91" i="14"/>
  <c r="D119" i="14"/>
  <c r="D111" i="14"/>
  <c r="E44" i="14"/>
  <c r="D16" i="14"/>
  <c r="D101" i="14"/>
  <c r="D120" i="14"/>
  <c r="E74" i="14"/>
  <c r="D41" i="14"/>
  <c r="D108" i="14"/>
  <c r="D118" i="14"/>
  <c r="E86" i="14"/>
  <c r="E84" i="14"/>
  <c r="D75" i="14"/>
  <c r="D110" i="14"/>
  <c r="E38" i="14"/>
  <c r="D105" i="14"/>
  <c r="D77" i="14"/>
  <c r="D85" i="14"/>
  <c r="D83" i="14"/>
  <c r="D104" i="14"/>
  <c r="D116" i="14"/>
  <c r="D71" i="14"/>
  <c r="D46" i="14"/>
  <c r="D15" i="14"/>
  <c r="D42" i="14"/>
  <c r="E73" i="14"/>
  <c r="D72" i="14"/>
  <c r="E91" i="14"/>
  <c r="D40" i="14"/>
  <c r="E117" i="14"/>
  <c r="E119" i="14"/>
  <c r="D11" i="14"/>
  <c r="E111" i="14"/>
  <c r="E103" i="14"/>
  <c r="D44" i="14"/>
  <c r="E9" i="14"/>
  <c r="E16" i="14"/>
  <c r="D10" i="14"/>
  <c r="E81" i="14"/>
  <c r="E101" i="14"/>
  <c r="E122" i="14"/>
  <c r="E120" i="14"/>
  <c r="E113" i="14"/>
  <c r="D74" i="14"/>
  <c r="E45" i="14"/>
  <c r="E41" i="14"/>
  <c r="D88" i="14"/>
  <c r="E108" i="14"/>
  <c r="D70" i="14"/>
  <c r="E106" i="14"/>
  <c r="E118" i="14"/>
  <c r="E109" i="14"/>
  <c r="D86" i="14"/>
  <c r="E79" i="14"/>
  <c r="E46" i="14"/>
  <c r="E42" i="14"/>
  <c r="E72" i="14"/>
  <c r="E40" i="14"/>
  <c r="D117" i="14"/>
  <c r="E11" i="14"/>
  <c r="D103" i="14"/>
  <c r="D9" i="14"/>
  <c r="E10" i="14"/>
  <c r="D81" i="14"/>
  <c r="D122" i="14"/>
  <c r="D113" i="14"/>
  <c r="D45" i="14"/>
  <c r="E88" i="14"/>
  <c r="E70" i="14"/>
  <c r="D106" i="14"/>
  <c r="D109" i="14"/>
  <c r="D79" i="14"/>
  <c r="D8" i="14"/>
  <c r="E80" i="14"/>
  <c r="D47" i="14"/>
  <c r="D39" i="14"/>
  <c r="E82" i="14"/>
  <c r="D12" i="14"/>
  <c r="D87" i="14"/>
  <c r="E90" i="14"/>
  <c r="D112" i="14"/>
  <c r="D17" i="14"/>
  <c r="D114" i="14"/>
  <c r="E43" i="14"/>
  <c r="D84" i="14"/>
  <c r="E8" i="14"/>
  <c r="D80" i="14"/>
  <c r="E75" i="14"/>
  <c r="D13" i="14"/>
  <c r="E47" i="14"/>
  <c r="E110" i="14"/>
  <c r="E115" i="14"/>
  <c r="E39" i="14"/>
  <c r="D38" i="14"/>
  <c r="E89" i="14"/>
  <c r="D82" i="14"/>
  <c r="E105" i="14"/>
  <c r="E14" i="14"/>
  <c r="E12" i="14"/>
  <c r="E77" i="14"/>
  <c r="E107" i="14"/>
  <c r="E87" i="14"/>
  <c r="E85" i="14"/>
  <c r="D78" i="14"/>
  <c r="D90" i="14"/>
  <c r="E83" i="14"/>
  <c r="E102" i="14"/>
  <c r="E112" i="14"/>
  <c r="E104" i="14"/>
  <c r="D76" i="14"/>
  <c r="E17" i="14"/>
  <c r="E116" i="14"/>
  <c r="E121" i="14"/>
  <c r="E114" i="14"/>
  <c r="E71" i="14"/>
  <c r="D43" i="14"/>
  <c r="E13" i="14"/>
  <c r="D115" i="14"/>
  <c r="D89" i="14"/>
  <c r="D14" i="14"/>
  <c r="D107" i="14"/>
  <c r="E78" i="14"/>
  <c r="D102" i="14"/>
  <c r="E76" i="14"/>
  <c r="D121" i="14"/>
  <c r="E73" i="16"/>
  <c r="C88" i="16"/>
  <c r="G88" i="16" s="1"/>
  <c r="F88" i="16" s="1"/>
  <c r="D123" i="16"/>
  <c r="E19" i="16"/>
  <c r="D78" i="16"/>
  <c r="D110" i="16"/>
  <c r="C104" i="16"/>
  <c r="G104" i="16" s="1"/>
  <c r="F104" i="16" s="1"/>
  <c r="C85" i="16"/>
  <c r="G85" i="16" s="1"/>
  <c r="F85" i="16" s="1"/>
  <c r="D76" i="16"/>
  <c r="D87" i="16"/>
  <c r="C89" i="16"/>
  <c r="G89" i="16" s="1"/>
  <c r="F89" i="16" s="1"/>
  <c r="D103" i="16"/>
  <c r="C14" i="16"/>
  <c r="G14" i="16" s="1"/>
  <c r="F14" i="16" s="1"/>
  <c r="C16" i="16"/>
  <c r="G16" i="16" s="1"/>
  <c r="F16" i="16" s="1"/>
  <c r="E11" i="16"/>
  <c r="D91" i="16"/>
  <c r="E40" i="16"/>
  <c r="C13" i="16"/>
  <c r="G13" i="16" s="1"/>
  <c r="F13" i="16" s="1"/>
  <c r="C112" i="16"/>
  <c r="G112" i="16" s="1"/>
  <c r="F112" i="16" s="1"/>
  <c r="C49" i="16"/>
  <c r="G49" i="16" s="1"/>
  <c r="F49" i="16" s="1"/>
  <c r="C93" i="16"/>
  <c r="G93" i="16" s="1"/>
  <c r="F93" i="16" s="1"/>
  <c r="C82" i="16"/>
  <c r="G82" i="16" s="1"/>
  <c r="F82" i="16" s="1"/>
  <c r="D10" i="16"/>
  <c r="D17" i="16"/>
  <c r="D13" i="16"/>
  <c r="E42" i="16"/>
  <c r="D93" i="16"/>
  <c r="D44" i="16"/>
  <c r="C73" i="16"/>
  <c r="G73" i="16" s="1"/>
  <c r="F73" i="16" s="1"/>
  <c r="E118" i="16"/>
  <c r="D19" i="16"/>
  <c r="E114" i="16"/>
  <c r="E47" i="16"/>
  <c r="E87" i="16"/>
  <c r="D79" i="16"/>
  <c r="D18" i="16"/>
  <c r="E91" i="16"/>
  <c r="D117" i="16"/>
  <c r="D42" i="16"/>
  <c r="D82" i="16"/>
  <c r="E45" i="16"/>
  <c r="C81" i="16"/>
  <c r="G81" i="16" s="1"/>
  <c r="F81" i="16" s="1"/>
  <c r="E116" i="16"/>
  <c r="C120" i="16"/>
  <c r="G120" i="16" s="1"/>
  <c r="F120" i="16" s="1"/>
  <c r="D106" i="16"/>
  <c r="C90" i="16"/>
  <c r="G90" i="16" s="1"/>
  <c r="F90" i="16" s="1"/>
  <c r="D92" i="16"/>
  <c r="C122" i="16"/>
  <c r="G122" i="16" s="1"/>
  <c r="F122" i="16" s="1"/>
  <c r="D83" i="16"/>
  <c r="D107" i="16"/>
  <c r="E105" i="16"/>
  <c r="D41" i="16"/>
  <c r="C119" i="16"/>
  <c r="G119" i="16" s="1"/>
  <c r="F119" i="16" s="1"/>
  <c r="C74" i="16"/>
  <c r="G74" i="16" s="1"/>
  <c r="F74" i="16" s="1"/>
  <c r="E86" i="16"/>
  <c r="E88" i="16"/>
  <c r="C78" i="16"/>
  <c r="G78" i="16" s="1"/>
  <c r="F78" i="16" s="1"/>
  <c r="E90" i="16"/>
  <c r="C92" i="16"/>
  <c r="G92" i="16" s="1"/>
  <c r="F92" i="16" s="1"/>
  <c r="E89" i="16"/>
  <c r="C83" i="16"/>
  <c r="G83" i="16" s="1"/>
  <c r="F83" i="16" s="1"/>
  <c r="C107" i="16"/>
  <c r="G107" i="16" s="1"/>
  <c r="F107" i="16" s="1"/>
  <c r="D40" i="16"/>
  <c r="C121" i="16"/>
  <c r="G121" i="16" s="1"/>
  <c r="F121" i="16" s="1"/>
  <c r="C15" i="16"/>
  <c r="G15" i="16" s="1"/>
  <c r="F15" i="16" s="1"/>
  <c r="C10" i="16"/>
  <c r="G10" i="16" s="1"/>
  <c r="F10" i="16" s="1"/>
  <c r="C48" i="16"/>
  <c r="G48" i="16" s="1"/>
  <c r="F48" i="16" s="1"/>
  <c r="E123" i="16"/>
  <c r="D73" i="16"/>
  <c r="E111" i="16"/>
  <c r="C123" i="16"/>
  <c r="G123" i="16" s="1"/>
  <c r="F123" i="16" s="1"/>
  <c r="C19" i="16"/>
  <c r="G19" i="16" s="1"/>
  <c r="F19" i="16" s="1"/>
  <c r="E72" i="16"/>
  <c r="C110" i="16"/>
  <c r="G110" i="16" s="1"/>
  <c r="F110" i="16" s="1"/>
  <c r="E104" i="16"/>
  <c r="C47" i="16"/>
  <c r="G47" i="16" s="1"/>
  <c r="F47" i="16" s="1"/>
  <c r="C76" i="16"/>
  <c r="G76" i="16" s="1"/>
  <c r="F76" i="16" s="1"/>
  <c r="C87" i="16"/>
  <c r="G87" i="16" s="1"/>
  <c r="F87" i="16" s="1"/>
  <c r="C124" i="16"/>
  <c r="G124" i="16" s="1"/>
  <c r="F124" i="16" s="1"/>
  <c r="C103" i="16"/>
  <c r="G103" i="16" s="1"/>
  <c r="F103" i="16" s="1"/>
  <c r="E14" i="16"/>
  <c r="C18" i="16"/>
  <c r="G18" i="16" s="1"/>
  <c r="F18" i="16" s="1"/>
  <c r="C11" i="16"/>
  <c r="G11" i="16" s="1"/>
  <c r="F11" i="16" s="1"/>
  <c r="C91" i="16"/>
  <c r="G91" i="16" s="1"/>
  <c r="F91" i="16" s="1"/>
  <c r="D113" i="16"/>
  <c r="E112" i="16"/>
  <c r="E82" i="16"/>
  <c r="C17" i="16"/>
  <c r="G17" i="16" s="1"/>
  <c r="F17" i="16" s="1"/>
  <c r="D111" i="16"/>
  <c r="D72" i="16"/>
  <c r="D104" i="16"/>
  <c r="E80" i="16"/>
  <c r="E124" i="16"/>
  <c r="D14" i="16"/>
  <c r="E84" i="16"/>
  <c r="C113" i="16"/>
  <c r="G113" i="16" s="1"/>
  <c r="F113" i="16" s="1"/>
  <c r="D112" i="16"/>
  <c r="E77" i="16"/>
  <c r="C44" i="16"/>
  <c r="G44" i="16" s="1"/>
  <c r="F44" i="16" s="1"/>
  <c r="D108" i="16"/>
  <c r="D43" i="16"/>
  <c r="E115" i="16"/>
  <c r="C109" i="16"/>
  <c r="G109" i="16" s="1"/>
  <c r="F109" i="16" s="1"/>
  <c r="C12" i="16"/>
  <c r="G12" i="16" s="1"/>
  <c r="F12" i="16" s="1"/>
  <c r="E46" i="16"/>
  <c r="D121" i="16"/>
  <c r="E15" i="16"/>
  <c r="E75" i="16"/>
  <c r="D48" i="16"/>
  <c r="D116" i="16"/>
  <c r="E120" i="16"/>
  <c r="C106" i="16"/>
  <c r="G106" i="16" s="1"/>
  <c r="F106" i="16" s="1"/>
  <c r="E85" i="16"/>
  <c r="D115" i="16"/>
  <c r="E109" i="16"/>
  <c r="E16" i="16"/>
  <c r="D46" i="16"/>
  <c r="C41" i="16"/>
  <c r="G41" i="16" s="1"/>
  <c r="F41" i="16" s="1"/>
  <c r="E49" i="16"/>
  <c r="E74" i="16"/>
  <c r="D86" i="16"/>
  <c r="D88" i="16"/>
  <c r="D120" i="16"/>
  <c r="E78" i="16"/>
  <c r="E110" i="16"/>
  <c r="D90" i="16"/>
  <c r="D85" i="16"/>
  <c r="C115" i="16"/>
  <c r="G115" i="16" s="1"/>
  <c r="F115" i="16" s="1"/>
  <c r="D89" i="16"/>
  <c r="E83" i="16"/>
  <c r="D11" i="16"/>
  <c r="C40" i="16"/>
  <c r="G40" i="16" s="1"/>
  <c r="F40" i="16" s="1"/>
  <c r="E121" i="16"/>
  <c r="E93" i="16"/>
  <c r="E10" i="16"/>
  <c r="E81" i="16"/>
  <c r="C111" i="16"/>
  <c r="G111" i="16" s="1"/>
  <c r="F111" i="16" s="1"/>
  <c r="D118" i="16"/>
  <c r="C108" i="16"/>
  <c r="G108" i="16" s="1"/>
  <c r="F108" i="16" s="1"/>
  <c r="C72" i="16"/>
  <c r="G72" i="16" s="1"/>
  <c r="F72" i="16" s="1"/>
  <c r="D114" i="16"/>
  <c r="C43" i="16"/>
  <c r="G43" i="16" s="1"/>
  <c r="F43" i="16" s="1"/>
  <c r="D47" i="16"/>
  <c r="D80" i="16"/>
  <c r="E122" i="16"/>
  <c r="D124" i="16"/>
  <c r="C79" i="16"/>
  <c r="G79" i="16" s="1"/>
  <c r="F79" i="16" s="1"/>
  <c r="E12" i="16"/>
  <c r="E18" i="16"/>
  <c r="D84" i="16"/>
  <c r="D105" i="16"/>
  <c r="E113" i="16"/>
  <c r="C117" i="16"/>
  <c r="G117" i="16" s="1"/>
  <c r="F117" i="16" s="1"/>
  <c r="E119" i="16"/>
  <c r="C42" i="16"/>
  <c r="G42" i="16" s="1"/>
  <c r="F42" i="16" s="1"/>
  <c r="D77" i="16"/>
  <c r="D75" i="16"/>
  <c r="E44" i="16"/>
  <c r="D45" i="16"/>
  <c r="D81" i="16"/>
  <c r="C116" i="16"/>
  <c r="G116" i="16" s="1"/>
  <c r="F116" i="16" s="1"/>
  <c r="C118" i="16"/>
  <c r="G118" i="16" s="1"/>
  <c r="F118" i="16" s="1"/>
  <c r="E108" i="16"/>
  <c r="E106" i="16"/>
  <c r="C114" i="16"/>
  <c r="G114" i="16" s="1"/>
  <c r="F114" i="16" s="1"/>
  <c r="E43" i="16"/>
  <c r="E92" i="16"/>
  <c r="C80" i="16"/>
  <c r="G80" i="16" s="1"/>
  <c r="F80" i="16" s="1"/>
  <c r="D122" i="16"/>
  <c r="D109" i="16"/>
  <c r="E79" i="16"/>
  <c r="D12" i="16"/>
  <c r="E107" i="16"/>
  <c r="C84" i="16"/>
  <c r="G84" i="16" s="1"/>
  <c r="F84" i="16" s="1"/>
  <c r="C105" i="16"/>
  <c r="G105" i="16" s="1"/>
  <c r="F105" i="16" s="1"/>
  <c r="E41" i="16"/>
  <c r="E117" i="16"/>
  <c r="D119" i="16"/>
  <c r="D15" i="16"/>
  <c r="C77" i="16"/>
  <c r="G77" i="16" s="1"/>
  <c r="F77" i="16" s="1"/>
  <c r="C75" i="16"/>
  <c r="G75" i="16" s="1"/>
  <c r="F75" i="16" s="1"/>
  <c r="C86" i="16"/>
  <c r="G86" i="16" s="1"/>
  <c r="F86" i="16" s="1"/>
  <c r="C45" i="16"/>
  <c r="G45" i="16" s="1"/>
  <c r="F45" i="16" s="1"/>
  <c r="E76" i="16"/>
  <c r="E103" i="16"/>
  <c r="D16" i="16"/>
  <c r="C46" i="16"/>
  <c r="G46" i="16" s="1"/>
  <c r="F46" i="16" s="1"/>
  <c r="E13" i="16"/>
  <c r="D49" i="16"/>
  <c r="D74" i="16"/>
  <c r="E17" i="16"/>
  <c r="E48" i="16"/>
  <c r="E100" i="14"/>
  <c r="D100" i="14"/>
  <c r="E69" i="14"/>
  <c r="D69" i="14"/>
  <c r="D71" i="16"/>
  <c r="S6" i="16"/>
  <c r="U6" i="16"/>
  <c r="X6" i="16"/>
  <c r="V6" i="16"/>
  <c r="C121" i="14"/>
  <c r="C118" i="14"/>
  <c r="C105" i="14"/>
  <c r="C95" i="14"/>
  <c r="C82" i="14"/>
  <c r="C79" i="14"/>
  <c r="C59" i="14"/>
  <c r="C56" i="14"/>
  <c r="C43" i="14"/>
  <c r="C127" i="14"/>
  <c r="C124" i="14"/>
  <c r="C111" i="14"/>
  <c r="C108" i="14"/>
  <c r="C88" i="14"/>
  <c r="C85" i="14"/>
  <c r="C65" i="14"/>
  <c r="C62" i="14"/>
  <c r="C49" i="14"/>
  <c r="C46" i="14"/>
  <c r="C126" i="14"/>
  <c r="C113" i="14"/>
  <c r="C110" i="14"/>
  <c r="C90" i="14"/>
  <c r="C87" i="14"/>
  <c r="C74" i="14"/>
  <c r="C64" i="14"/>
  <c r="C51" i="14"/>
  <c r="C48" i="14"/>
  <c r="C103" i="14"/>
  <c r="C101" i="14"/>
  <c r="C125" i="14"/>
  <c r="C120" i="14"/>
  <c r="C115" i="14"/>
  <c r="C77" i="14"/>
  <c r="C60" i="14"/>
  <c r="C50" i="14"/>
  <c r="C119" i="14"/>
  <c r="C114" i="14"/>
  <c r="C109" i="14"/>
  <c r="C104" i="14"/>
  <c r="C92" i="14"/>
  <c r="C54" i="14"/>
  <c r="C44" i="14"/>
  <c r="C70" i="14"/>
  <c r="C123" i="14"/>
  <c r="C80" i="14"/>
  <c r="C75" i="14"/>
  <c r="C63" i="14"/>
  <c r="C58" i="14"/>
  <c r="C53" i="14"/>
  <c r="C102" i="14"/>
  <c r="C117" i="14"/>
  <c r="C107" i="14"/>
  <c r="C57" i="14"/>
  <c r="C52" i="14"/>
  <c r="C47" i="14"/>
  <c r="C42" i="14"/>
  <c r="C128" i="14"/>
  <c r="C91" i="14"/>
  <c r="C81" i="14"/>
  <c r="C72" i="14"/>
  <c r="C106" i="14"/>
  <c r="C78" i="14"/>
  <c r="C93" i="14"/>
  <c r="C55" i="14"/>
  <c r="C69" i="14"/>
  <c r="C116" i="14"/>
  <c r="C89" i="14"/>
  <c r="C61" i="14"/>
  <c r="C73" i="14"/>
  <c r="C71" i="14"/>
  <c r="C96" i="14"/>
  <c r="C86" i="14"/>
  <c r="C76" i="14"/>
  <c r="C100" i="14"/>
  <c r="C122" i="14"/>
  <c r="C112" i="14"/>
  <c r="C94" i="14"/>
  <c r="C84" i="14"/>
  <c r="C83" i="14"/>
  <c r="C45" i="14"/>
  <c r="C97" i="14"/>
  <c r="C66" i="14"/>
  <c r="C32" i="14"/>
  <c r="C30" i="14"/>
  <c r="C22" i="14"/>
  <c r="C14" i="14"/>
  <c r="C41" i="14"/>
  <c r="C21" i="14"/>
  <c r="C13" i="14"/>
  <c r="C20" i="14"/>
  <c r="C27" i="14"/>
  <c r="C38" i="14"/>
  <c r="C26" i="14"/>
  <c r="C35" i="14"/>
  <c r="C25" i="14"/>
  <c r="C17" i="14"/>
  <c r="C9" i="14"/>
  <c r="C34" i="14"/>
  <c r="C24" i="14"/>
  <c r="C16" i="14"/>
  <c r="C8" i="14"/>
  <c r="C19" i="14"/>
  <c r="C18" i="14"/>
  <c r="C33" i="14"/>
  <c r="C31" i="14"/>
  <c r="C23" i="14"/>
  <c r="C15" i="14"/>
  <c r="C29" i="14"/>
  <c r="C40" i="14"/>
  <c r="C28" i="14"/>
  <c r="C12" i="14"/>
  <c r="C39" i="14"/>
  <c r="C11" i="14"/>
  <c r="C10" i="14"/>
  <c r="X60" i="8"/>
  <c r="V60" i="8"/>
  <c r="V41" i="8"/>
  <c r="W27" i="8"/>
  <c r="V38" i="8"/>
  <c r="X38" i="8"/>
  <c r="V19" i="8"/>
  <c r="X29" i="8"/>
  <c r="W24" i="8"/>
  <c r="X23" i="8"/>
  <c r="X40" i="8"/>
  <c r="V14" i="8"/>
  <c r="X22" i="8"/>
  <c r="X28" i="8"/>
  <c r="X26" i="8"/>
  <c r="V34" i="8"/>
  <c r="W14" i="8"/>
  <c r="V26" i="8"/>
  <c r="V16" i="8"/>
  <c r="V21" i="8"/>
  <c r="V32" i="8"/>
  <c r="W16" i="8"/>
  <c r="V22" i="8"/>
  <c r="W62" i="8"/>
  <c r="W23" i="8"/>
  <c r="X32" i="8"/>
  <c r="V28" i="8"/>
  <c r="V11" i="8"/>
  <c r="X34" i="8"/>
  <c r="V25" i="8"/>
  <c r="X9" i="8"/>
  <c r="W11" i="8"/>
  <c r="X33" i="8"/>
  <c r="X35" i="8"/>
  <c r="W25" i="8"/>
  <c r="X24" i="8"/>
  <c r="W35" i="8"/>
  <c r="V31" i="8"/>
  <c r="X31" i="8"/>
  <c r="V9" i="8"/>
  <c r="X39" i="8"/>
  <c r="W33" i="8"/>
  <c r="V40" i="8"/>
  <c r="W39" i="8"/>
  <c r="V15" i="8"/>
  <c r="X17" i="8"/>
  <c r="W19" i="8"/>
  <c r="X20" i="8"/>
  <c r="X27" i="8"/>
  <c r="X10" i="8"/>
  <c r="W29" i="8"/>
  <c r="V30" i="8"/>
  <c r="V59" i="8"/>
  <c r="W15" i="8"/>
  <c r="X37" i="8"/>
  <c r="V18" i="8"/>
  <c r="V17" i="8"/>
  <c r="V20" i="8"/>
  <c r="X21" i="8"/>
  <c r="X59" i="8"/>
  <c r="W37" i="8"/>
  <c r="W18" i="8"/>
  <c r="X30" i="8"/>
  <c r="W10" i="8"/>
  <c r="X41" i="8"/>
  <c r="X62" i="8"/>
  <c r="W8" i="8"/>
  <c r="X8" i="8"/>
  <c r="P36" i="14"/>
  <c r="P130" i="14" s="1"/>
  <c r="F47" i="5"/>
  <c r="F4" i="5"/>
  <c r="F86" i="5" s="1"/>
  <c r="Y38" i="8"/>
  <c r="Y60" i="8"/>
  <c r="Y26" i="8"/>
  <c r="Y29" i="8"/>
  <c r="Y55" i="8"/>
  <c r="Y33" i="8"/>
  <c r="Y19" i="8"/>
  <c r="Y35" i="8"/>
  <c r="G4" i="5"/>
  <c r="Y40" i="8"/>
  <c r="Y39" i="8"/>
  <c r="Y30" i="8"/>
  <c r="Y59" i="8"/>
  <c r="Y58" i="8"/>
  <c r="Y37" i="8"/>
  <c r="Y32" i="8"/>
  <c r="Y28" i="8"/>
  <c r="Y34" i="8"/>
  <c r="Y62" i="8"/>
  <c r="Y36" i="8"/>
  <c r="Y15" i="8"/>
  <c r="Y11" i="8"/>
  <c r="Y22" i="8"/>
  <c r="Y21" i="8"/>
  <c r="Y10" i="8"/>
  <c r="Y14" i="8"/>
  <c r="Y41" i="8"/>
  <c r="Y9" i="8"/>
  <c r="Y27" i="8"/>
  <c r="Y24" i="8"/>
  <c r="Y16" i="8"/>
  <c r="Y20" i="8"/>
  <c r="Y18" i="8"/>
  <c r="Y17" i="8"/>
  <c r="Y31" i="8"/>
  <c r="Y23" i="8"/>
  <c r="Y25" i="8"/>
  <c r="Y13" i="8"/>
  <c r="Y12" i="8"/>
  <c r="Y8" i="8"/>
  <c r="E47" i="5"/>
  <c r="E86" i="5"/>
  <c r="Z3" i="8"/>
  <c r="I2" i="5"/>
  <c r="Y5" i="8"/>
  <c r="H3" i="5" s="1"/>
  <c r="AA4" i="8"/>
  <c r="Z7" i="8" s="1"/>
  <c r="Z49" i="8" l="1"/>
  <c r="Z48" i="8"/>
  <c r="Z54" i="8"/>
  <c r="Z53" i="8"/>
  <c r="Z51" i="8"/>
  <c r="Z50" i="8"/>
  <c r="Z43" i="8"/>
  <c r="Z52" i="8"/>
  <c r="Z46" i="8"/>
  <c r="Z45" i="8"/>
  <c r="Z47" i="8"/>
  <c r="Z44" i="8"/>
  <c r="Z42" i="8"/>
  <c r="W61" i="8"/>
  <c r="W63" i="8" s="1"/>
  <c r="V61" i="8"/>
  <c r="V63" i="8" s="1"/>
  <c r="X61" i="8"/>
  <c r="X63" i="8" s="1"/>
  <c r="Y61" i="8"/>
  <c r="Y63" i="8" s="1"/>
  <c r="F100" i="16"/>
  <c r="F69" i="16"/>
  <c r="F131" i="16"/>
  <c r="S7" i="16"/>
  <c r="T6" i="16"/>
  <c r="V7" i="16"/>
  <c r="W6" i="16"/>
  <c r="M32" i="14"/>
  <c r="M34" i="14"/>
  <c r="M33" i="14"/>
  <c r="M10" i="14"/>
  <c r="M58" i="14"/>
  <c r="M119" i="14"/>
  <c r="M75" i="14"/>
  <c r="M101" i="14"/>
  <c r="M109" i="14"/>
  <c r="M117" i="14"/>
  <c r="M84" i="14"/>
  <c r="M62" i="14"/>
  <c r="M108" i="14"/>
  <c r="M45" i="14"/>
  <c r="M115" i="14"/>
  <c r="M53" i="14"/>
  <c r="M95" i="14"/>
  <c r="M42" i="14"/>
  <c r="M107" i="14"/>
  <c r="M54" i="14"/>
  <c r="M93" i="14"/>
  <c r="M65" i="14"/>
  <c r="M111" i="14"/>
  <c r="M50" i="14"/>
  <c r="M79" i="14"/>
  <c r="M80" i="14"/>
  <c r="M60" i="14"/>
  <c r="M126" i="14"/>
  <c r="M91" i="14"/>
  <c r="M83" i="14"/>
  <c r="M123" i="14"/>
  <c r="M61" i="14"/>
  <c r="M112" i="14"/>
  <c r="F129" i="14"/>
  <c r="M100" i="14"/>
  <c r="M64" i="14"/>
  <c r="M82" i="14"/>
  <c r="M55" i="14"/>
  <c r="M94" i="14"/>
  <c r="M106" i="14"/>
  <c r="M44" i="14"/>
  <c r="M105" i="14"/>
  <c r="M113" i="14"/>
  <c r="M110" i="14"/>
  <c r="M63" i="14"/>
  <c r="M47" i="14"/>
  <c r="M72" i="14"/>
  <c r="M96" i="14"/>
  <c r="M121" i="14"/>
  <c r="M89" i="14"/>
  <c r="M128" i="14"/>
  <c r="M76" i="14"/>
  <c r="M87" i="14"/>
  <c r="M46" i="14"/>
  <c r="M85" i="14"/>
  <c r="M124" i="14"/>
  <c r="M56" i="14"/>
  <c r="M86" i="14"/>
  <c r="M104" i="14"/>
  <c r="M71" i="14"/>
  <c r="M114" i="14"/>
  <c r="M74" i="14"/>
  <c r="M97" i="14"/>
  <c r="M78" i="14"/>
  <c r="M103" i="14"/>
  <c r="M43" i="14"/>
  <c r="M90" i="14"/>
  <c r="M73" i="14"/>
  <c r="M125" i="14"/>
  <c r="M118" i="14"/>
  <c r="M59" i="14"/>
  <c r="M70" i="14"/>
  <c r="M57" i="14"/>
  <c r="M52" i="14"/>
  <c r="M120" i="14"/>
  <c r="M48" i="14"/>
  <c r="M51" i="14"/>
  <c r="M102" i="14"/>
  <c r="M122" i="14"/>
  <c r="M81" i="14"/>
  <c r="M92" i="14"/>
  <c r="F98" i="14"/>
  <c r="M69" i="14"/>
  <c r="M77" i="14"/>
  <c r="M116" i="14"/>
  <c r="M49" i="14"/>
  <c r="M88" i="14"/>
  <c r="M127" i="14"/>
  <c r="M66" i="14"/>
  <c r="Z38" i="8"/>
  <c r="I28" i="12"/>
  <c r="M15" i="14"/>
  <c r="M41" i="14"/>
  <c r="M16" i="14"/>
  <c r="M40" i="14"/>
  <c r="M24" i="14"/>
  <c r="M31" i="14"/>
  <c r="M28" i="14"/>
  <c r="M8" i="14"/>
  <c r="M23" i="14"/>
  <c r="M25" i="14"/>
  <c r="M26" i="14"/>
  <c r="M20" i="14"/>
  <c r="M29" i="14"/>
  <c r="M9" i="14"/>
  <c r="M19" i="14"/>
  <c r="M30" i="14"/>
  <c r="M11" i="14"/>
  <c r="M38" i="14"/>
  <c r="M35" i="14"/>
  <c r="M22" i="14"/>
  <c r="M27" i="14"/>
  <c r="M18" i="14"/>
  <c r="M13" i="14"/>
  <c r="M21" i="14"/>
  <c r="M14" i="14"/>
  <c r="M17" i="14"/>
  <c r="M12" i="14"/>
  <c r="V56" i="8"/>
  <c r="W56" i="8"/>
  <c r="X56" i="8"/>
  <c r="M39" i="14"/>
  <c r="F67" i="14"/>
  <c r="Y56" i="8"/>
  <c r="H4" i="5"/>
  <c r="Z55" i="8"/>
  <c r="Z26" i="8"/>
  <c r="Z19" i="8"/>
  <c r="Z11" i="8"/>
  <c r="Z36" i="8"/>
  <c r="Z59" i="8"/>
  <c r="Z58" i="8"/>
  <c r="Z61" i="8"/>
  <c r="G47" i="5"/>
  <c r="Z15" i="8"/>
  <c r="Z17" i="8"/>
  <c r="Z21" i="8"/>
  <c r="Z28" i="8"/>
  <c r="Z33" i="8"/>
  <c r="Z35" i="8"/>
  <c r="Z37" i="8"/>
  <c r="G86" i="5"/>
  <c r="Z18" i="8"/>
  <c r="Z40" i="8"/>
  <c r="Z29" i="8"/>
  <c r="Z23" i="8"/>
  <c r="Z24" i="8"/>
  <c r="Z31" i="8"/>
  <c r="Z27" i="8"/>
  <c r="Z12" i="8"/>
  <c r="Z32" i="8"/>
  <c r="Z20" i="8"/>
  <c r="Z10" i="8"/>
  <c r="Z39" i="8"/>
  <c r="Z13" i="8"/>
  <c r="Z14" i="8"/>
  <c r="Z16" i="8"/>
  <c r="Z34" i="8"/>
  <c r="Z25" i="8"/>
  <c r="Z9" i="8"/>
  <c r="Z22" i="8"/>
  <c r="Z41" i="8"/>
  <c r="Z8" i="8"/>
  <c r="Z60" i="8"/>
  <c r="Z30" i="8"/>
  <c r="Z62" i="8"/>
  <c r="AA3" i="8"/>
  <c r="J2" i="5"/>
  <c r="Z5" i="8"/>
  <c r="I3" i="5" s="1"/>
  <c r="AB4" i="8"/>
  <c r="AA7" i="8" l="1"/>
  <c r="J28" i="12"/>
  <c r="AA48" i="8"/>
  <c r="AA45" i="8"/>
  <c r="AA43" i="8"/>
  <c r="AA42" i="8"/>
  <c r="AA49" i="8"/>
  <c r="AA44" i="8"/>
  <c r="AA54" i="8"/>
  <c r="AA52" i="8"/>
  <c r="AA51" i="8"/>
  <c r="AA50" i="8"/>
  <c r="AA53" i="8"/>
  <c r="AA47" i="8"/>
  <c r="AA46" i="8"/>
  <c r="Y72" i="8"/>
  <c r="H12" i="5" s="1"/>
  <c r="V71" i="8"/>
  <c r="E11" i="5" s="1"/>
  <c r="E19" i="5" s="1"/>
  <c r="E27" i="5" s="1"/>
  <c r="W71" i="8"/>
  <c r="F11" i="5" s="1"/>
  <c r="X68" i="8"/>
  <c r="G8" i="5" s="1"/>
  <c r="U7" i="16"/>
  <c r="T7" i="16"/>
  <c r="X5" i="16"/>
  <c r="W5" i="16"/>
  <c r="X7" i="16"/>
  <c r="W7" i="16"/>
  <c r="V72" i="8"/>
  <c r="V69" i="8"/>
  <c r="V67" i="8"/>
  <c r="X70" i="8"/>
  <c r="G10" i="5" s="1"/>
  <c r="X69" i="8"/>
  <c r="X72" i="8"/>
  <c r="G12" i="5" s="1"/>
  <c r="X67" i="8"/>
  <c r="G7" i="5" s="1"/>
  <c r="X71" i="8"/>
  <c r="G11" i="5" s="1"/>
  <c r="W68" i="8"/>
  <c r="F8" i="5" s="1"/>
  <c r="W64" i="8"/>
  <c r="W70" i="8"/>
  <c r="W72" i="8"/>
  <c r="W67" i="8"/>
  <c r="W69" i="8"/>
  <c r="X64" i="8"/>
  <c r="V64" i="8"/>
  <c r="V70" i="8"/>
  <c r="V68" i="8"/>
  <c r="Z56" i="8"/>
  <c r="Z72" i="8" s="1"/>
  <c r="I12" i="5" s="1"/>
  <c r="F87" i="5"/>
  <c r="F88" i="5" s="1"/>
  <c r="Y68" i="8"/>
  <c r="H8" i="5" s="1"/>
  <c r="Y69" i="8"/>
  <c r="H9" i="5" s="1"/>
  <c r="Y67" i="8"/>
  <c r="H7" i="5" s="1"/>
  <c r="Y71" i="8"/>
  <c r="H11" i="5" s="1"/>
  <c r="AA38" i="8"/>
  <c r="Y70" i="8"/>
  <c r="H10" i="5" s="1"/>
  <c r="H47" i="5"/>
  <c r="H86" i="5"/>
  <c r="AA59" i="8"/>
  <c r="AA31" i="8"/>
  <c r="AA15" i="8"/>
  <c r="AA33" i="8"/>
  <c r="AA36" i="8"/>
  <c r="AA17" i="8"/>
  <c r="AA18" i="8"/>
  <c r="AA19" i="8"/>
  <c r="AA21" i="8"/>
  <c r="AA9" i="8"/>
  <c r="AA39" i="8"/>
  <c r="AA62" i="8"/>
  <c r="AA22" i="8"/>
  <c r="AA10" i="8"/>
  <c r="AA14" i="8"/>
  <c r="AA61" i="8"/>
  <c r="AA41" i="8"/>
  <c r="AA34" i="8"/>
  <c r="AA32" i="8"/>
  <c r="AA24" i="8"/>
  <c r="AA35" i="8"/>
  <c r="AA26" i="8"/>
  <c r="AA16" i="8"/>
  <c r="AA20" i="8"/>
  <c r="AA28" i="8"/>
  <c r="AA13" i="8"/>
  <c r="AA29" i="8"/>
  <c r="AA60" i="8"/>
  <c r="AA30" i="8"/>
  <c r="AA40" i="8"/>
  <c r="AA8" i="8"/>
  <c r="AA23" i="8"/>
  <c r="AA25" i="8"/>
  <c r="AA12" i="8"/>
  <c r="AA27" i="8"/>
  <c r="AA55" i="8"/>
  <c r="AA11" i="8"/>
  <c r="AA58" i="8"/>
  <c r="AA37" i="8"/>
  <c r="E87" i="5"/>
  <c r="E88" i="5" s="1"/>
  <c r="AB3" i="8"/>
  <c r="AA5" i="8"/>
  <c r="J3" i="5" s="1"/>
  <c r="K2" i="5"/>
  <c r="Z63" i="8"/>
  <c r="Y64" i="8"/>
  <c r="AC4" i="8"/>
  <c r="AB47" i="8" l="1"/>
  <c r="AB7" i="8"/>
  <c r="AB50" i="8"/>
  <c r="AB46" i="8"/>
  <c r="AB44" i="8"/>
  <c r="AB53" i="8"/>
  <c r="AB42" i="8"/>
  <c r="AB51" i="8"/>
  <c r="AB45" i="8"/>
  <c r="AB52" i="8"/>
  <c r="AB49" i="8"/>
  <c r="AB54" i="8"/>
  <c r="AB48" i="8"/>
  <c r="AB43" i="8"/>
  <c r="F12" i="5"/>
  <c r="F20" i="5" s="1"/>
  <c r="F28" i="5" s="1"/>
  <c r="F36" i="5" s="1"/>
  <c r="F44" i="5" s="1"/>
  <c r="F53" i="5" s="1"/>
  <c r="E9" i="5"/>
  <c r="E17" i="5" s="1"/>
  <c r="E25" i="5" s="1"/>
  <c r="E33" i="5" s="1"/>
  <c r="E41" i="5" s="1"/>
  <c r="E50" i="5" s="1"/>
  <c r="F10" i="5"/>
  <c r="F18" i="5" s="1"/>
  <c r="F26" i="5" s="1"/>
  <c r="F34" i="5" s="1"/>
  <c r="F42" i="5" s="1"/>
  <c r="F51" i="5" s="1"/>
  <c r="E7" i="5"/>
  <c r="E8" i="5"/>
  <c r="F9" i="5"/>
  <c r="F17" i="5" s="1"/>
  <c r="F25" i="5" s="1"/>
  <c r="F33" i="5" s="1"/>
  <c r="F41" i="5" s="1"/>
  <c r="F50" i="5" s="1"/>
  <c r="E10" i="5"/>
  <c r="E18" i="5" s="1"/>
  <c r="E26" i="5" s="1"/>
  <c r="E34" i="5" s="1"/>
  <c r="E42" i="5" s="1"/>
  <c r="E51" i="5" s="1"/>
  <c r="F7" i="5"/>
  <c r="F15" i="5" s="1"/>
  <c r="F31" i="5" s="1"/>
  <c r="F39" i="5" s="1"/>
  <c r="F48" i="5" s="1"/>
  <c r="G9" i="5"/>
  <c r="G17" i="5" s="1"/>
  <c r="G25" i="5" s="1"/>
  <c r="G33" i="5" s="1"/>
  <c r="G41" i="5" s="1"/>
  <c r="G50" i="5" s="1"/>
  <c r="E12" i="5"/>
  <c r="E20" i="5" s="1"/>
  <c r="E28" i="5" s="1"/>
  <c r="E36" i="5" s="1"/>
  <c r="E44" i="5" s="1"/>
  <c r="E53" i="5" s="1"/>
  <c r="AB15" i="8"/>
  <c r="K28" i="12"/>
  <c r="X73" i="8"/>
  <c r="W73" i="8"/>
  <c r="V73" i="8"/>
  <c r="AA56" i="8"/>
  <c r="AA69" i="8" s="1"/>
  <c r="J9" i="5" s="1"/>
  <c r="I4" i="5"/>
  <c r="I86" i="5" s="1"/>
  <c r="E35" i="5"/>
  <c r="E43" i="5" s="1"/>
  <c r="E52" i="5" s="1"/>
  <c r="H17" i="5"/>
  <c r="H25" i="5" s="1"/>
  <c r="H33" i="5" s="1"/>
  <c r="G87" i="5"/>
  <c r="G88" i="5" s="1"/>
  <c r="F19" i="5"/>
  <c r="F27" i="5" s="1"/>
  <c r="F35" i="5" s="1"/>
  <c r="F43" i="5" s="1"/>
  <c r="F52" i="5" s="1"/>
  <c r="F16" i="5"/>
  <c r="F24" i="5" s="1"/>
  <c r="F32" i="5" s="1"/>
  <c r="F40" i="5" s="1"/>
  <c r="F49" i="5" s="1"/>
  <c r="H16" i="5"/>
  <c r="H24" i="5" s="1"/>
  <c r="H32" i="5" s="1"/>
  <c r="H87" i="5"/>
  <c r="H88" i="5" s="1"/>
  <c r="Z68" i="8"/>
  <c r="I8" i="5" s="1"/>
  <c r="AB38" i="8"/>
  <c r="Z70" i="8"/>
  <c r="I10" i="5" s="1"/>
  <c r="Z67" i="8"/>
  <c r="I7" i="5" s="1"/>
  <c r="Z71" i="8"/>
  <c r="I11" i="5" s="1"/>
  <c r="Y73" i="8"/>
  <c r="Z69" i="8"/>
  <c r="I9" i="5" s="1"/>
  <c r="J4" i="5"/>
  <c r="AB37" i="8"/>
  <c r="AB17" i="8"/>
  <c r="AB24" i="8"/>
  <c r="AB19" i="8"/>
  <c r="AB12" i="8"/>
  <c r="AB31" i="8"/>
  <c r="AB29" i="8"/>
  <c r="AB41" i="8"/>
  <c r="AB11" i="8"/>
  <c r="AB59" i="8"/>
  <c r="AB16" i="8"/>
  <c r="AB34" i="8"/>
  <c r="AB13" i="8"/>
  <c r="AB28" i="8"/>
  <c r="AB21" i="8"/>
  <c r="AB36" i="8"/>
  <c r="AB30" i="8"/>
  <c r="AB40" i="8"/>
  <c r="AB25" i="8"/>
  <c r="AB27" i="8"/>
  <c r="AB14" i="8"/>
  <c r="AB26" i="8"/>
  <c r="AB32" i="8"/>
  <c r="AB9" i="8"/>
  <c r="AB60" i="8"/>
  <c r="AB61" i="8"/>
  <c r="AB8" i="8"/>
  <c r="AB39" i="8"/>
  <c r="I47" i="5"/>
  <c r="AB20" i="8"/>
  <c r="AB18" i="8"/>
  <c r="AB23" i="8"/>
  <c r="AB10" i="8"/>
  <c r="AB22" i="8"/>
  <c r="AB58" i="8"/>
  <c r="AB33" i="8"/>
  <c r="AB35" i="8"/>
  <c r="AB55" i="8"/>
  <c r="AB62" i="8"/>
  <c r="E15" i="5"/>
  <c r="AC3" i="8"/>
  <c r="Z64" i="8"/>
  <c r="G19" i="5"/>
  <c r="G27" i="5" s="1"/>
  <c r="G35" i="5" s="1"/>
  <c r="G43" i="5" s="1"/>
  <c r="G52" i="5" s="1"/>
  <c r="G18" i="5"/>
  <c r="G26" i="5" s="1"/>
  <c r="G34" i="5" s="1"/>
  <c r="G42" i="5" s="1"/>
  <c r="G51" i="5" s="1"/>
  <c r="G20" i="5"/>
  <c r="G28" i="5" s="1"/>
  <c r="G36" i="5" s="1"/>
  <c r="G44" i="5" s="1"/>
  <c r="G53" i="5" s="1"/>
  <c r="G15" i="5"/>
  <c r="G16" i="5"/>
  <c r="G24" i="5" s="1"/>
  <c r="G32" i="5" s="1"/>
  <c r="G40" i="5" s="1"/>
  <c r="G49" i="5" s="1"/>
  <c r="L2" i="5"/>
  <c r="AB5" i="8"/>
  <c r="K3" i="5" s="1"/>
  <c r="AA63" i="8"/>
  <c r="AD4" i="8"/>
  <c r="AC7" i="8" l="1"/>
  <c r="L28" i="12"/>
  <c r="AC50" i="8"/>
  <c r="AC47" i="8"/>
  <c r="AC43" i="8"/>
  <c r="AC51" i="8"/>
  <c r="AC53" i="8"/>
  <c r="AC52" i="8"/>
  <c r="AC54" i="8"/>
  <c r="AC49" i="8"/>
  <c r="AC48" i="8"/>
  <c r="AC42" i="8"/>
  <c r="AC46" i="8"/>
  <c r="AC45" i="8"/>
  <c r="AC44" i="8"/>
  <c r="G6" i="5"/>
  <c r="F29" i="12" s="1"/>
  <c r="E6" i="5"/>
  <c r="D29" i="12" s="1"/>
  <c r="F6" i="5"/>
  <c r="E29" i="12" s="1"/>
  <c r="E16" i="5"/>
  <c r="E24" i="5" s="1"/>
  <c r="E32" i="5" s="1"/>
  <c r="E40" i="5" s="1"/>
  <c r="E49" i="5" s="1"/>
  <c r="AB56" i="8"/>
  <c r="AB70" i="8" s="1"/>
  <c r="K10" i="5" s="1"/>
  <c r="I17" i="5"/>
  <c r="I25" i="5" s="1"/>
  <c r="I33" i="5" s="1"/>
  <c r="F30" i="5"/>
  <c r="G22" i="5"/>
  <c r="F39" i="12" s="1"/>
  <c r="F40" i="12" s="1"/>
  <c r="G31" i="5"/>
  <c r="E31" i="5"/>
  <c r="F22" i="5"/>
  <c r="E39" i="12" s="1"/>
  <c r="E40" i="12" s="1"/>
  <c r="F14" i="5" a="1"/>
  <c r="F14" i="5" s="1"/>
  <c r="F38" i="5"/>
  <c r="F45" i="5" s="1"/>
  <c r="AA72" i="8"/>
  <c r="AA68" i="8"/>
  <c r="J8" i="5" s="1"/>
  <c r="AA71" i="8"/>
  <c r="J11" i="5" s="1"/>
  <c r="AA67" i="8"/>
  <c r="AA70" i="8"/>
  <c r="AC38" i="8"/>
  <c r="Z73" i="8"/>
  <c r="E14" i="5" a="1"/>
  <c r="G14" i="5" a="1"/>
  <c r="G14" i="5" s="1"/>
  <c r="J47" i="5"/>
  <c r="J86" i="5"/>
  <c r="K4" i="5"/>
  <c r="AC17" i="8"/>
  <c r="AC9" i="8"/>
  <c r="AC30" i="8"/>
  <c r="AC40" i="8"/>
  <c r="AC19" i="8"/>
  <c r="AC26" i="8"/>
  <c r="AC8" i="8"/>
  <c r="AC41" i="8"/>
  <c r="AC27" i="8"/>
  <c r="AC14" i="8"/>
  <c r="AC34" i="8"/>
  <c r="AC37" i="8"/>
  <c r="AC59" i="8"/>
  <c r="AC61" i="8"/>
  <c r="AC18" i="8"/>
  <c r="AC24" i="8"/>
  <c r="AC11" i="8"/>
  <c r="AC35" i="8"/>
  <c r="AC55" i="8"/>
  <c r="AC16" i="8"/>
  <c r="AC13" i="8"/>
  <c r="AC23" i="8"/>
  <c r="AC12" i="8"/>
  <c r="AC29" i="8"/>
  <c r="AC22" i="8"/>
  <c r="AC36" i="8"/>
  <c r="AC33" i="8"/>
  <c r="AC39" i="8"/>
  <c r="AC15" i="8"/>
  <c r="AD3" i="8"/>
  <c r="AC25" i="8"/>
  <c r="AC20" i="8"/>
  <c r="AC31" i="8"/>
  <c r="AC21" i="8"/>
  <c r="AC10" i="8"/>
  <c r="AC28" i="8"/>
  <c r="AC58" i="8"/>
  <c r="AC32" i="8"/>
  <c r="AC60" i="8"/>
  <c r="AC62" i="8"/>
  <c r="I87" i="5"/>
  <c r="I88" i="5" s="1"/>
  <c r="H41" i="5"/>
  <c r="H50" i="5" s="1"/>
  <c r="H18" i="5"/>
  <c r="H26" i="5" s="1"/>
  <c r="H34" i="5" s="1"/>
  <c r="H42" i="5" s="1"/>
  <c r="H51" i="5" s="1"/>
  <c r="H19" i="5"/>
  <c r="H27" i="5" s="1"/>
  <c r="H15" i="5"/>
  <c r="H6" i="5"/>
  <c r="G29" i="12" s="1"/>
  <c r="I18" i="5"/>
  <c r="I26" i="5" s="1"/>
  <c r="I34" i="5" s="1"/>
  <c r="M2" i="5"/>
  <c r="AC5" i="8"/>
  <c r="L3" i="5" s="1"/>
  <c r="H20" i="5"/>
  <c r="H28" i="5" s="1"/>
  <c r="H36" i="5" s="1"/>
  <c r="H44" i="5" s="1"/>
  <c r="H53" i="5" s="1"/>
  <c r="H40" i="5"/>
  <c r="H49" i="5" s="1"/>
  <c r="AA64" i="8"/>
  <c r="AB63" i="8"/>
  <c r="AE4" i="8"/>
  <c r="AD7" i="8" l="1"/>
  <c r="M28" i="12"/>
  <c r="AD51" i="8"/>
  <c r="AD48" i="8"/>
  <c r="AD42" i="8"/>
  <c r="AD45" i="8"/>
  <c r="AD43" i="8"/>
  <c r="AD54" i="8"/>
  <c r="AD44" i="8"/>
  <c r="AD52" i="8"/>
  <c r="AD50" i="8"/>
  <c r="AD53" i="8"/>
  <c r="AD47" i="8"/>
  <c r="AD46" i="8"/>
  <c r="AD49" i="8"/>
  <c r="E14" i="5"/>
  <c r="J10" i="5"/>
  <c r="J7" i="5"/>
  <c r="J15" i="5" s="1"/>
  <c r="J31" i="5" s="1"/>
  <c r="J12" i="5"/>
  <c r="J20" i="5" s="1"/>
  <c r="J28" i="5" s="1"/>
  <c r="J36" i="5" s="1"/>
  <c r="E22" i="5"/>
  <c r="D39" i="12" s="1"/>
  <c r="D40" i="12" s="1"/>
  <c r="AC56" i="8"/>
  <c r="AC69" i="8" s="1"/>
  <c r="L9" i="5" s="1"/>
  <c r="H35" i="5"/>
  <c r="H43" i="5" s="1"/>
  <c r="H52" i="5" s="1"/>
  <c r="H22" i="5"/>
  <c r="G39" i="12" s="1"/>
  <c r="G40" i="12" s="1"/>
  <c r="H31" i="5"/>
  <c r="E30" i="5"/>
  <c r="E39" i="5"/>
  <c r="G39" i="5"/>
  <c r="G30" i="5"/>
  <c r="J17" i="5"/>
  <c r="J25" i="5" s="1"/>
  <c r="J33" i="5" s="1"/>
  <c r="AB69" i="8"/>
  <c r="AB71" i="8"/>
  <c r="AB67" i="8"/>
  <c r="K7" i="5" s="1"/>
  <c r="AB72" i="8"/>
  <c r="K12" i="5" s="1"/>
  <c r="AB68" i="8"/>
  <c r="K8" i="5" s="1"/>
  <c r="AA73" i="8"/>
  <c r="AD38" i="8"/>
  <c r="K47" i="5"/>
  <c r="K86" i="5"/>
  <c r="J87" i="5"/>
  <c r="J88" i="5" s="1"/>
  <c r="AD37" i="8"/>
  <c r="AD10" i="8"/>
  <c r="AD28" i="8"/>
  <c r="AD22" i="8"/>
  <c r="AD59" i="8"/>
  <c r="AD24" i="8"/>
  <c r="AD41" i="8"/>
  <c r="AD14" i="8"/>
  <c r="AD13" i="8"/>
  <c r="AD55" i="8"/>
  <c r="AD18" i="8"/>
  <c r="AD16" i="8"/>
  <c r="AD21" i="8"/>
  <c r="AD12" i="8"/>
  <c r="AD32" i="8"/>
  <c r="AD30" i="8"/>
  <c r="AD60" i="8"/>
  <c r="AD58" i="8"/>
  <c r="AD39" i="8"/>
  <c r="AD62" i="8"/>
  <c r="AD20" i="8"/>
  <c r="AD29" i="8"/>
  <c r="AD26" i="8"/>
  <c r="AD23" i="8"/>
  <c r="AD34" i="8"/>
  <c r="AD33" i="8"/>
  <c r="AD15" i="8"/>
  <c r="AD8" i="8"/>
  <c r="AD61" i="8"/>
  <c r="AD19" i="8"/>
  <c r="AD31" i="8"/>
  <c r="AD17" i="8"/>
  <c r="AD25" i="8"/>
  <c r="AD27" i="8"/>
  <c r="AD9" i="8"/>
  <c r="AD11" i="8"/>
  <c r="AD36" i="8"/>
  <c r="AD35" i="8"/>
  <c r="AD40" i="8"/>
  <c r="I41" i="5"/>
  <c r="I50" i="5" s="1"/>
  <c r="H14" i="5" a="1"/>
  <c r="H14" i="5" s="1"/>
  <c r="AE3" i="8"/>
  <c r="I15" i="5"/>
  <c r="I16" i="5"/>
  <c r="I24" i="5" s="1"/>
  <c r="I20" i="5"/>
  <c r="I28" i="5" s="1"/>
  <c r="I36" i="5" s="1"/>
  <c r="I44" i="5" s="1"/>
  <c r="I53" i="5" s="1"/>
  <c r="I19" i="5"/>
  <c r="I27" i="5" s="1"/>
  <c r="I35" i="5" s="1"/>
  <c r="I43" i="5" s="1"/>
  <c r="I52" i="5" s="1"/>
  <c r="I6" i="5"/>
  <c r="H29" i="12" s="1"/>
  <c r="I42" i="5"/>
  <c r="I51" i="5" s="1"/>
  <c r="N2" i="5"/>
  <c r="AD5" i="8"/>
  <c r="M3" i="5" s="1"/>
  <c r="AB64" i="8"/>
  <c r="AC63" i="8"/>
  <c r="AF4" i="8"/>
  <c r="AE50" i="8" l="1"/>
  <c r="AE7" i="8"/>
  <c r="AE45" i="8"/>
  <c r="AE51" i="8"/>
  <c r="N28" i="12"/>
  <c r="AE48" i="8"/>
  <c r="AE47" i="8"/>
  <c r="AE46" i="8"/>
  <c r="AE52" i="8"/>
  <c r="AE44" i="8"/>
  <c r="AE43" i="8"/>
  <c r="AE42" i="8"/>
  <c r="AE53" i="8"/>
  <c r="AE49" i="8"/>
  <c r="AE54" i="8"/>
  <c r="K9" i="5"/>
  <c r="K17" i="5" s="1"/>
  <c r="K25" i="5" s="1"/>
  <c r="K33" i="5" s="1"/>
  <c r="K11" i="5"/>
  <c r="K19" i="5" s="1"/>
  <c r="K27" i="5" s="1"/>
  <c r="K35" i="5" s="1"/>
  <c r="AD56" i="8"/>
  <c r="AD71" i="8" s="1"/>
  <c r="M11" i="5" s="1"/>
  <c r="L47" i="5"/>
  <c r="L4" i="5"/>
  <c r="L86" i="5" s="1"/>
  <c r="I22" i="5"/>
  <c r="I31" i="5"/>
  <c r="H30" i="5"/>
  <c r="H39" i="5"/>
  <c r="I32" i="5"/>
  <c r="I40" i="5" s="1"/>
  <c r="I49" i="5" s="1"/>
  <c r="E48" i="5"/>
  <c r="E38" i="5"/>
  <c r="E45" i="5" s="1"/>
  <c r="D30" i="12" s="1"/>
  <c r="E30" i="12" s="1"/>
  <c r="G48" i="5"/>
  <c r="G38" i="5"/>
  <c r="G45" i="5" s="1"/>
  <c r="K16" i="5"/>
  <c r="K24" i="5" s="1"/>
  <c r="K32" i="5" s="1"/>
  <c r="K87" i="5"/>
  <c r="K88" i="5" s="1"/>
  <c r="AC72" i="8"/>
  <c r="L12" i="5" s="1"/>
  <c r="AC67" i="8"/>
  <c r="AC68" i="8"/>
  <c r="L8" i="5" s="1"/>
  <c r="AC70" i="8"/>
  <c r="AC71" i="8"/>
  <c r="L11" i="5" s="1"/>
  <c r="AB73" i="8"/>
  <c r="AE38" i="8"/>
  <c r="AE37" i="8"/>
  <c r="AE31" i="8"/>
  <c r="AE26" i="8"/>
  <c r="AE29" i="8"/>
  <c r="AE60" i="8"/>
  <c r="AE62" i="8"/>
  <c r="AE11" i="8"/>
  <c r="AE58" i="8"/>
  <c r="AE15" i="8"/>
  <c r="AE17" i="8"/>
  <c r="AE8" i="8"/>
  <c r="AE35" i="8"/>
  <c r="AE21" i="8"/>
  <c r="AE19" i="8"/>
  <c r="AE14" i="8"/>
  <c r="AE55" i="8"/>
  <c r="AE22" i="8"/>
  <c r="AE20" i="8"/>
  <c r="AE32" i="8"/>
  <c r="AE33" i="8"/>
  <c r="AE39" i="8"/>
  <c r="AE12" i="8"/>
  <c r="AE18" i="8"/>
  <c r="AE16" i="8"/>
  <c r="AE9" i="8"/>
  <c r="AE24" i="8"/>
  <c r="AE25" i="8"/>
  <c r="AE61" i="8"/>
  <c r="AE59" i="8"/>
  <c r="AE36" i="8"/>
  <c r="AE10" i="8"/>
  <c r="AE23" i="8"/>
  <c r="AE34" i="8"/>
  <c r="AE27" i="8"/>
  <c r="AE28" i="8"/>
  <c r="AE30" i="8"/>
  <c r="AE41" i="8"/>
  <c r="AE13" i="8"/>
  <c r="AE40" i="8"/>
  <c r="I14" i="5" a="1"/>
  <c r="I14" i="5" s="1"/>
  <c r="AF3" i="8"/>
  <c r="J16" i="5"/>
  <c r="J24" i="5" s="1"/>
  <c r="J32" i="5" s="1"/>
  <c r="J40" i="5" s="1"/>
  <c r="J49" i="5" s="1"/>
  <c r="J19" i="5"/>
  <c r="J27" i="5" s="1"/>
  <c r="J35" i="5" s="1"/>
  <c r="J43" i="5" s="1"/>
  <c r="J52" i="5" s="1"/>
  <c r="J6" i="5"/>
  <c r="I29" i="12" s="1"/>
  <c r="J18" i="5"/>
  <c r="J26" i="5" s="1"/>
  <c r="J39" i="5"/>
  <c r="J48" i="5" s="1"/>
  <c r="J44" i="5"/>
  <c r="J53" i="5" s="1"/>
  <c r="J41" i="5"/>
  <c r="J50" i="5" s="1"/>
  <c r="O2" i="5"/>
  <c r="AE5" i="8"/>
  <c r="N3" i="5" s="1"/>
  <c r="AC64" i="8"/>
  <c r="AD63" i="8"/>
  <c r="AG4" i="8"/>
  <c r="AF42" i="8" l="1"/>
  <c r="AF7" i="8"/>
  <c r="AF53" i="8"/>
  <c r="AF49" i="8"/>
  <c r="AF44" i="8"/>
  <c r="AF43" i="8"/>
  <c r="AF45" i="8"/>
  <c r="AF50" i="8"/>
  <c r="O28" i="12"/>
  <c r="AF54" i="8"/>
  <c r="AF52" i="8"/>
  <c r="AF51" i="8"/>
  <c r="AF46" i="8"/>
  <c r="AF48" i="8"/>
  <c r="AF47" i="8"/>
  <c r="L7" i="5"/>
  <c r="L15" i="5" s="1"/>
  <c r="L31" i="5" s="1"/>
  <c r="L10" i="5"/>
  <c r="L18" i="5" s="1"/>
  <c r="L26" i="5" s="1"/>
  <c r="L34" i="5" s="1"/>
  <c r="AE56" i="8"/>
  <c r="AE68" i="8" s="1"/>
  <c r="N8" i="5" s="1"/>
  <c r="M47" i="5"/>
  <c r="M4" i="5"/>
  <c r="M86" i="5" s="1"/>
  <c r="F30" i="12"/>
  <c r="J22" i="5"/>
  <c r="I39" i="12" s="1"/>
  <c r="I40" i="12" s="1"/>
  <c r="I39" i="5"/>
  <c r="I30" i="5"/>
  <c r="J34" i="5"/>
  <c r="J42" i="5" s="1"/>
  <c r="J51" i="5" s="1"/>
  <c r="H48" i="5"/>
  <c r="H38" i="5"/>
  <c r="H45" i="5" s="1"/>
  <c r="H39" i="12"/>
  <c r="H40" i="12" s="1"/>
  <c r="L17" i="5"/>
  <c r="L25" i="5" s="1"/>
  <c r="L33" i="5" s="1"/>
  <c r="L41" i="5" s="1"/>
  <c r="L50" i="5" s="1"/>
  <c r="K41" i="5"/>
  <c r="K50" i="5" s="1"/>
  <c r="AD70" i="8"/>
  <c r="M10" i="5" s="1"/>
  <c r="AD68" i="8"/>
  <c r="AD72" i="8"/>
  <c r="M12" i="5" s="1"/>
  <c r="AD69" i="8"/>
  <c r="AF38" i="8"/>
  <c r="AD67" i="8"/>
  <c r="M7" i="5" s="1"/>
  <c r="AC73" i="8"/>
  <c r="L87" i="5"/>
  <c r="L88" i="5" s="1"/>
  <c r="N4" i="5"/>
  <c r="AF13" i="8"/>
  <c r="AF31" i="8"/>
  <c r="AF34" i="8"/>
  <c r="AF9" i="8"/>
  <c r="AF19" i="8"/>
  <c r="AF17" i="8"/>
  <c r="AF10" i="8"/>
  <c r="AF15" i="8"/>
  <c r="AF11" i="8"/>
  <c r="AF58" i="8"/>
  <c r="AF59" i="8"/>
  <c r="AF36" i="8"/>
  <c r="AF18" i="8"/>
  <c r="AF27" i="8"/>
  <c r="AF12" i="8"/>
  <c r="AF14" i="8"/>
  <c r="AF23" i="8"/>
  <c r="AF40" i="8"/>
  <c r="AF39" i="8"/>
  <c r="AF41" i="8"/>
  <c r="AF62" i="8"/>
  <c r="AF22" i="8"/>
  <c r="AF20" i="8"/>
  <c r="AF25" i="8"/>
  <c r="AF21" i="8"/>
  <c r="AF29" i="8"/>
  <c r="AF61" i="8"/>
  <c r="AF33" i="8"/>
  <c r="AF60" i="8"/>
  <c r="AF32" i="8"/>
  <c r="AF24" i="8"/>
  <c r="AF16" i="8"/>
  <c r="AF26" i="8"/>
  <c r="AF8" i="8"/>
  <c r="AF28" i="8"/>
  <c r="AF30" i="8"/>
  <c r="AF35" i="8"/>
  <c r="AF37" i="8"/>
  <c r="AF55" i="8"/>
  <c r="J14" i="5" a="1"/>
  <c r="J14" i="5" s="1"/>
  <c r="AG3" i="8"/>
  <c r="K43" i="5"/>
  <c r="K52" i="5" s="1"/>
  <c r="K15" i="5"/>
  <c r="K18" i="5"/>
  <c r="K26" i="5" s="1"/>
  <c r="K34" i="5" s="1"/>
  <c r="K42" i="5" s="1"/>
  <c r="K51" i="5" s="1"/>
  <c r="K20" i="5"/>
  <c r="K28" i="5" s="1"/>
  <c r="K40" i="5"/>
  <c r="K49" i="5" s="1"/>
  <c r="P2" i="5"/>
  <c r="AF5" i="8"/>
  <c r="O3" i="5" s="1"/>
  <c r="L19" i="5"/>
  <c r="L27" i="5" s="1"/>
  <c r="L35" i="5" s="1"/>
  <c r="L16" i="5"/>
  <c r="L24" i="5" s="1"/>
  <c r="L32" i="5" s="1"/>
  <c r="K6" i="5"/>
  <c r="J29" i="12" s="1"/>
  <c r="AD64" i="8"/>
  <c r="AE63" i="8"/>
  <c r="AH4" i="8"/>
  <c r="AG7" i="8" l="1"/>
  <c r="P28" i="12"/>
  <c r="AG42" i="8"/>
  <c r="AG50" i="8"/>
  <c r="AG49" i="8"/>
  <c r="AG44" i="8"/>
  <c r="AG54" i="8"/>
  <c r="AG51" i="8"/>
  <c r="AG45" i="8"/>
  <c r="AG46" i="8"/>
  <c r="AG43" i="8"/>
  <c r="AG52" i="8"/>
  <c r="AG47" i="8"/>
  <c r="AG53" i="8"/>
  <c r="AG48" i="8"/>
  <c r="M9" i="5"/>
  <c r="M17" i="5" s="1"/>
  <c r="M25" i="5" s="1"/>
  <c r="M33" i="5" s="1"/>
  <c r="M8" i="5"/>
  <c r="M16" i="5" s="1"/>
  <c r="M24" i="5" s="1"/>
  <c r="M32" i="5" s="1"/>
  <c r="AF56" i="8"/>
  <c r="AF72" i="8" s="1"/>
  <c r="O12" i="5" s="1"/>
  <c r="G30" i="12"/>
  <c r="J38" i="5"/>
  <c r="J45" i="5" s="1"/>
  <c r="K22" i="5"/>
  <c r="K31" i="5"/>
  <c r="J30" i="5"/>
  <c r="K36" i="5"/>
  <c r="K44" i="5" s="1"/>
  <c r="K53" i="5" s="1"/>
  <c r="I48" i="5"/>
  <c r="I38" i="5"/>
  <c r="I45" i="5" s="1"/>
  <c r="M87" i="5"/>
  <c r="M88" i="5" s="1"/>
  <c r="AE67" i="8"/>
  <c r="AE70" i="8"/>
  <c r="N10" i="5" s="1"/>
  <c r="AE71" i="8"/>
  <c r="N11" i="5" s="1"/>
  <c r="AE69" i="8"/>
  <c r="N9" i="5" s="1"/>
  <c r="AE72" i="8"/>
  <c r="N12" i="5" s="1"/>
  <c r="AD73" i="8"/>
  <c r="M15" i="5"/>
  <c r="AG38" i="8"/>
  <c r="N47" i="5"/>
  <c r="O4" i="5"/>
  <c r="AG32" i="8"/>
  <c r="AG9" i="8"/>
  <c r="AG20" i="8"/>
  <c r="AG12" i="8"/>
  <c r="AG13" i="8"/>
  <c r="AG61" i="8"/>
  <c r="AG11" i="8"/>
  <c r="AG31" i="8"/>
  <c r="AG29" i="8"/>
  <c r="AG17" i="8"/>
  <c r="AG58" i="8"/>
  <c r="AG39" i="8"/>
  <c r="AG22" i="8"/>
  <c r="AG59" i="8"/>
  <c r="AG62" i="8"/>
  <c r="AG24" i="8"/>
  <c r="AG26" i="8"/>
  <c r="AG28" i="8"/>
  <c r="AG60" i="8"/>
  <c r="AG35" i="8"/>
  <c r="AG14" i="8"/>
  <c r="AG18" i="8"/>
  <c r="AG27" i="8"/>
  <c r="AG21" i="8"/>
  <c r="AG8" i="8"/>
  <c r="AG36" i="8"/>
  <c r="AG55" i="8"/>
  <c r="AG15" i="8"/>
  <c r="AG40" i="8"/>
  <c r="AG16" i="8"/>
  <c r="AG10" i="8"/>
  <c r="AG34" i="8"/>
  <c r="AG19" i="8"/>
  <c r="AG25" i="8"/>
  <c r="AG23" i="8"/>
  <c r="AG41" i="8"/>
  <c r="AG30" i="8"/>
  <c r="AG33" i="8"/>
  <c r="AG37" i="8"/>
  <c r="K14" i="5" a="1"/>
  <c r="K14" i="5" s="1"/>
  <c r="AH3" i="8"/>
  <c r="L39" i="5"/>
  <c r="L48" i="5" s="1"/>
  <c r="L40" i="5"/>
  <c r="L49" i="5" s="1"/>
  <c r="L20" i="5"/>
  <c r="L28" i="5" s="1"/>
  <c r="L36" i="5" s="1"/>
  <c r="L30" i="5" s="1"/>
  <c r="L6" i="5"/>
  <c r="K29" i="12" s="1"/>
  <c r="L43" i="5"/>
  <c r="L52" i="5" s="1"/>
  <c r="L42" i="5"/>
  <c r="L51" i="5" s="1"/>
  <c r="Q2" i="5"/>
  <c r="AG5" i="8"/>
  <c r="P3" i="5" s="1"/>
  <c r="AE64" i="8"/>
  <c r="AF63" i="8"/>
  <c r="AI4" i="8"/>
  <c r="AH45" i="8" l="1"/>
  <c r="AH7" i="8"/>
  <c r="AH51" i="8"/>
  <c r="AH54" i="8"/>
  <c r="AH53" i="8"/>
  <c r="AH52" i="8"/>
  <c r="AH50" i="8"/>
  <c r="AH49" i="8"/>
  <c r="AH47" i="8"/>
  <c r="AH43" i="8"/>
  <c r="AH46" i="8"/>
  <c r="AH48" i="8"/>
  <c r="AH44" i="8"/>
  <c r="AH42" i="8"/>
  <c r="N7" i="5"/>
  <c r="N15" i="5" s="1"/>
  <c r="AH38" i="8"/>
  <c r="Q28" i="12"/>
  <c r="AG56" i="8"/>
  <c r="AG68" i="8" s="1"/>
  <c r="P8" i="5" s="1"/>
  <c r="H30" i="12"/>
  <c r="I30" i="12" s="1"/>
  <c r="L44" i="5"/>
  <c r="L53" i="5" s="1"/>
  <c r="L22" i="5"/>
  <c r="K39" i="12" s="1"/>
  <c r="K40" i="12" s="1"/>
  <c r="K39" i="5"/>
  <c r="K30" i="5"/>
  <c r="M31" i="5"/>
  <c r="J39" i="12"/>
  <c r="J40" i="12" s="1"/>
  <c r="N17" i="5"/>
  <c r="N25" i="5" s="1"/>
  <c r="N33" i="5" s="1"/>
  <c r="AF67" i="8"/>
  <c r="O7" i="5" s="1"/>
  <c r="AE73" i="8"/>
  <c r="AF68" i="8"/>
  <c r="O8" i="5" s="1"/>
  <c r="AF70" i="8"/>
  <c r="O10" i="5" s="1"/>
  <c r="AF71" i="8"/>
  <c r="O11" i="5" s="1"/>
  <c r="AF69" i="8"/>
  <c r="O9" i="5" s="1"/>
  <c r="N86" i="5"/>
  <c r="N87" i="5" s="1"/>
  <c r="N88" i="5" s="1"/>
  <c r="O47" i="5"/>
  <c r="O86" i="5"/>
  <c r="AH31" i="8"/>
  <c r="AH16" i="8"/>
  <c r="AH19" i="8"/>
  <c r="AH24" i="8"/>
  <c r="AH12" i="8"/>
  <c r="AH23" i="8"/>
  <c r="AH37" i="8"/>
  <c r="AH60" i="8"/>
  <c r="AH39" i="8"/>
  <c r="AH58" i="8"/>
  <c r="AH28" i="8"/>
  <c r="AH27" i="8"/>
  <c r="AH15" i="8"/>
  <c r="AH26" i="8"/>
  <c r="AH34" i="8"/>
  <c r="AH22" i="8"/>
  <c r="AH8" i="8"/>
  <c r="AH61" i="8"/>
  <c r="AH41" i="8"/>
  <c r="AH36" i="8"/>
  <c r="AH18" i="8"/>
  <c r="AH13" i="8"/>
  <c r="AH17" i="8"/>
  <c r="AH21" i="8"/>
  <c r="AH10" i="8"/>
  <c r="AH29" i="8"/>
  <c r="AH40" i="8"/>
  <c r="AH55" i="8"/>
  <c r="AH33" i="8"/>
  <c r="AH62" i="8"/>
  <c r="AH20" i="8"/>
  <c r="AH32" i="8"/>
  <c r="AH14" i="8"/>
  <c r="AH9" i="8"/>
  <c r="AH25" i="8"/>
  <c r="AH30" i="8"/>
  <c r="AH35" i="8"/>
  <c r="AH59" i="8"/>
  <c r="AH11" i="8"/>
  <c r="AI3" i="8"/>
  <c r="L14" i="5" a="1"/>
  <c r="L14" i="5" s="1"/>
  <c r="M18" i="5"/>
  <c r="M26" i="5" s="1"/>
  <c r="M34" i="5" s="1"/>
  <c r="M42" i="5" s="1"/>
  <c r="M51" i="5" s="1"/>
  <c r="M19" i="5"/>
  <c r="M27" i="5" s="1"/>
  <c r="M35" i="5" s="1"/>
  <c r="M43" i="5" s="1"/>
  <c r="M52" i="5" s="1"/>
  <c r="R2" i="5"/>
  <c r="AH5" i="8"/>
  <c r="Q3" i="5" s="1"/>
  <c r="M6" i="5"/>
  <c r="L29" i="12" s="1"/>
  <c r="M41" i="5"/>
  <c r="M50" i="5" s="1"/>
  <c r="M40" i="5"/>
  <c r="M49" i="5" s="1"/>
  <c r="M20" i="5"/>
  <c r="M28" i="5" s="1"/>
  <c r="M36" i="5" s="1"/>
  <c r="M44" i="5" s="1"/>
  <c r="M53" i="5" s="1"/>
  <c r="AF64" i="8"/>
  <c r="AG63" i="8"/>
  <c r="AJ4" i="8"/>
  <c r="AI7" i="8" s="1"/>
  <c r="AI46" i="8" l="1"/>
  <c r="AI49" i="8"/>
  <c r="AI51" i="8"/>
  <c r="AI50" i="8"/>
  <c r="AI52" i="8"/>
  <c r="AI47" i="8"/>
  <c r="R28" i="12"/>
  <c r="AI44" i="8"/>
  <c r="AI53" i="8"/>
  <c r="AI43" i="8"/>
  <c r="AI42" i="8"/>
  <c r="AI48" i="8"/>
  <c r="AI45" i="8"/>
  <c r="AI54" i="8"/>
  <c r="AH56" i="8"/>
  <c r="AH70" i="8" s="1"/>
  <c r="Q10" i="5" s="1"/>
  <c r="P47" i="5"/>
  <c r="P4" i="5"/>
  <c r="P86" i="5" s="1"/>
  <c r="L38" i="5"/>
  <c r="L45" i="5" s="1"/>
  <c r="M30" i="5"/>
  <c r="M22" i="5"/>
  <c r="N31" i="5"/>
  <c r="N39" i="5" s="1"/>
  <c r="N48" i="5" s="1"/>
  <c r="K48" i="5"/>
  <c r="K38" i="5"/>
  <c r="K45" i="5" s="1"/>
  <c r="J30" i="12" s="1"/>
  <c r="M39" i="5"/>
  <c r="M48" i="5" s="1"/>
  <c r="O17" i="5"/>
  <c r="O25" i="5" s="1"/>
  <c r="O33" i="5" s="1"/>
  <c r="O87" i="5"/>
  <c r="O88" i="5" s="1"/>
  <c r="AG67" i="8"/>
  <c r="P7" i="5" s="1"/>
  <c r="AG72" i="8"/>
  <c r="P12" i="5" s="1"/>
  <c r="AI27" i="8"/>
  <c r="AI38" i="8"/>
  <c r="AG69" i="8"/>
  <c r="P9" i="5" s="1"/>
  <c r="AF73" i="8"/>
  <c r="AG70" i="8"/>
  <c r="P10" i="5" s="1"/>
  <c r="AG71" i="8"/>
  <c r="P11" i="5" s="1"/>
  <c r="M14" i="5" a="1"/>
  <c r="M14" i="5" s="1"/>
  <c r="AI35" i="8"/>
  <c r="AI29" i="8"/>
  <c r="AI36" i="8"/>
  <c r="AI17" i="8"/>
  <c r="AI25" i="8"/>
  <c r="AI13" i="8"/>
  <c r="AI23" i="8"/>
  <c r="AI40" i="8"/>
  <c r="AI26" i="8"/>
  <c r="AI58" i="8"/>
  <c r="AI11" i="8"/>
  <c r="AI14" i="8"/>
  <c r="AI28" i="8"/>
  <c r="AI8" i="8"/>
  <c r="AI39" i="8"/>
  <c r="AI16" i="8"/>
  <c r="AI10" i="8"/>
  <c r="AI30" i="8"/>
  <c r="AI55" i="8"/>
  <c r="AI24" i="8"/>
  <c r="AI18" i="8"/>
  <c r="AI15" i="8"/>
  <c r="AI22" i="8"/>
  <c r="AI9" i="8"/>
  <c r="AI21" i="8"/>
  <c r="AI41" i="8"/>
  <c r="AI60" i="8"/>
  <c r="AI37" i="8"/>
  <c r="AI31" i="8"/>
  <c r="AI20" i="8"/>
  <c r="AI19" i="8"/>
  <c r="AI12" i="8"/>
  <c r="AI34" i="8"/>
  <c r="AI32" i="8"/>
  <c r="AI33" i="8"/>
  <c r="AI59" i="8"/>
  <c r="AI61" i="8"/>
  <c r="AI62" i="8"/>
  <c r="O18" i="5"/>
  <c r="O26" i="5" s="1"/>
  <c r="O34" i="5" s="1"/>
  <c r="N41" i="5"/>
  <c r="N50" i="5" s="1"/>
  <c r="AJ3" i="8"/>
  <c r="AG64" i="8"/>
  <c r="N19" i="5"/>
  <c r="N27" i="5" s="1"/>
  <c r="N35" i="5" s="1"/>
  <c r="N43" i="5" s="1"/>
  <c r="N52" i="5" s="1"/>
  <c r="N20" i="5"/>
  <c r="N28" i="5" s="1"/>
  <c r="N36" i="5" s="1"/>
  <c r="N44" i="5" s="1"/>
  <c r="N53" i="5" s="1"/>
  <c r="N18" i="5"/>
  <c r="N26" i="5" s="1"/>
  <c r="N34" i="5" s="1"/>
  <c r="N42" i="5" s="1"/>
  <c r="N51" i="5" s="1"/>
  <c r="N16" i="5"/>
  <c r="N24" i="5" s="1"/>
  <c r="N32" i="5" s="1"/>
  <c r="N40" i="5" s="1"/>
  <c r="N49" i="5" s="1"/>
  <c r="N6" i="5"/>
  <c r="M29" i="12" s="1"/>
  <c r="S2" i="5"/>
  <c r="AI5" i="8"/>
  <c r="R3" i="5" s="1"/>
  <c r="AH63" i="8"/>
  <c r="AK4" i="8"/>
  <c r="AJ43" i="8" l="1"/>
  <c r="AJ7" i="8"/>
  <c r="AJ45" i="8"/>
  <c r="AJ48" i="8"/>
  <c r="AJ47" i="8"/>
  <c r="AJ49" i="8"/>
  <c r="AJ54" i="8"/>
  <c r="AJ44" i="8"/>
  <c r="AJ50" i="8"/>
  <c r="AJ46" i="8"/>
  <c r="AJ42" i="8"/>
  <c r="AJ53" i="8"/>
  <c r="AJ52" i="8"/>
  <c r="AJ51" i="8"/>
  <c r="AJ38" i="8"/>
  <c r="S28" i="12"/>
  <c r="AI56" i="8"/>
  <c r="AI70" i="8" s="1"/>
  <c r="R10" i="5" s="1"/>
  <c r="Q4" i="5"/>
  <c r="Q86" i="5" s="1"/>
  <c r="K30" i="12"/>
  <c r="N22" i="5"/>
  <c r="M39" i="12" s="1"/>
  <c r="M40" i="12" s="1"/>
  <c r="N30" i="5"/>
  <c r="L39" i="12"/>
  <c r="L40" i="12" s="1"/>
  <c r="M38" i="5"/>
  <c r="M45" i="5" s="1"/>
  <c r="P17" i="5"/>
  <c r="P25" i="5" s="1"/>
  <c r="P33" i="5" s="1"/>
  <c r="O6" i="5"/>
  <c r="N29" i="12" s="1"/>
  <c r="AG73" i="8"/>
  <c r="AH67" i="8"/>
  <c r="Q7" i="5" s="1"/>
  <c r="AH71" i="8"/>
  <c r="Q11" i="5" s="1"/>
  <c r="AH68" i="8"/>
  <c r="Q8" i="5" s="1"/>
  <c r="AH72" i="8"/>
  <c r="Q12" i="5" s="1"/>
  <c r="AH69" i="8"/>
  <c r="Q9" i="5" s="1"/>
  <c r="Q47" i="5"/>
  <c r="P87" i="5"/>
  <c r="P88" i="5" s="1"/>
  <c r="R4" i="5"/>
  <c r="AJ27" i="8"/>
  <c r="AJ37" i="8"/>
  <c r="AJ12" i="8"/>
  <c r="AJ30" i="8"/>
  <c r="AJ55" i="8"/>
  <c r="AJ17" i="8"/>
  <c r="AJ39" i="8"/>
  <c r="AJ34" i="8"/>
  <c r="AJ22" i="8"/>
  <c r="AJ32" i="8"/>
  <c r="AJ19" i="8"/>
  <c r="AJ28" i="8"/>
  <c r="AJ8" i="8"/>
  <c r="AJ29" i="8"/>
  <c r="AJ25" i="8"/>
  <c r="AJ15" i="8"/>
  <c r="AJ11" i="8"/>
  <c r="AJ35" i="8"/>
  <c r="AJ33" i="8"/>
  <c r="AJ36" i="8"/>
  <c r="AK3" i="8"/>
  <c r="AJ26" i="8"/>
  <c r="AJ10" i="8"/>
  <c r="AJ24" i="8"/>
  <c r="AJ31" i="8"/>
  <c r="AJ9" i="8"/>
  <c r="AJ41" i="8"/>
  <c r="AJ60" i="8"/>
  <c r="AJ61" i="8"/>
  <c r="AJ59" i="8"/>
  <c r="AJ18" i="8"/>
  <c r="AJ20" i="8"/>
  <c r="AJ14" i="8"/>
  <c r="AJ16" i="8"/>
  <c r="AJ23" i="8"/>
  <c r="AJ13" i="8"/>
  <c r="AJ21" i="8"/>
  <c r="AJ40" i="8"/>
  <c r="AJ58" i="8"/>
  <c r="AJ62" i="8"/>
  <c r="O42" i="5"/>
  <c r="O51" i="5" s="1"/>
  <c r="O41" i="5"/>
  <c r="O50" i="5" s="1"/>
  <c r="N14" i="5" a="1"/>
  <c r="N14" i="5" s="1"/>
  <c r="O19" i="5"/>
  <c r="O27" i="5" s="1"/>
  <c r="O35" i="5" s="1"/>
  <c r="O43" i="5" s="1"/>
  <c r="O52" i="5" s="1"/>
  <c r="O16" i="5"/>
  <c r="O24" i="5" s="1"/>
  <c r="O32" i="5" s="1"/>
  <c r="O40" i="5" s="1"/>
  <c r="O49" i="5" s="1"/>
  <c r="O20" i="5"/>
  <c r="O28" i="5" s="1"/>
  <c r="O36" i="5" s="1"/>
  <c r="O44" i="5" s="1"/>
  <c r="O53" i="5" s="1"/>
  <c r="P19" i="5"/>
  <c r="P27" i="5" s="1"/>
  <c r="P35" i="5" s="1"/>
  <c r="AJ5" i="8"/>
  <c r="S3" i="5" s="1"/>
  <c r="T2" i="5"/>
  <c r="O15" i="5"/>
  <c r="N38" i="5"/>
  <c r="N45" i="5" s="1"/>
  <c r="AH64" i="8"/>
  <c r="AI63" i="8"/>
  <c r="AL4" i="8"/>
  <c r="AK48" i="8" l="1"/>
  <c r="AK7" i="8"/>
  <c r="AK54" i="8"/>
  <c r="AK49" i="8"/>
  <c r="T28" i="12"/>
  <c r="AK50" i="8"/>
  <c r="AK46" i="8"/>
  <c r="AK45" i="8"/>
  <c r="AK44" i="8"/>
  <c r="AK42" i="8"/>
  <c r="AK47" i="8"/>
  <c r="AK43" i="8"/>
  <c r="AK51" i="8"/>
  <c r="AK53" i="8"/>
  <c r="AK52" i="8"/>
  <c r="L30" i="12"/>
  <c r="M30" i="12" s="1"/>
  <c r="AJ56" i="8"/>
  <c r="AJ71" i="8" s="1"/>
  <c r="S11" i="5" s="1"/>
  <c r="O22" i="5"/>
  <c r="O31" i="5"/>
  <c r="Q20" i="5"/>
  <c r="Q28" i="5" s="1"/>
  <c r="Q36" i="5" s="1"/>
  <c r="AI69" i="8"/>
  <c r="R9" i="5" s="1"/>
  <c r="AI72" i="8"/>
  <c r="R12" i="5" s="1"/>
  <c r="AK26" i="8"/>
  <c r="AI67" i="8"/>
  <c r="R7" i="5" s="1"/>
  <c r="AI71" i="8"/>
  <c r="R11" i="5" s="1"/>
  <c r="AH73" i="8"/>
  <c r="Q15" i="5"/>
  <c r="AK38" i="8"/>
  <c r="AI68" i="8"/>
  <c r="R8" i="5" s="1"/>
  <c r="O14" i="5" a="1"/>
  <c r="O14" i="5" s="1"/>
  <c r="R86" i="5"/>
  <c r="R47" i="5"/>
  <c r="S4" i="5"/>
  <c r="AK59" i="8"/>
  <c r="AK41" i="8"/>
  <c r="AK18" i="8"/>
  <c r="AK34" i="8"/>
  <c r="AK58" i="8"/>
  <c r="AK32" i="8"/>
  <c r="AK35" i="8"/>
  <c r="AK13" i="8"/>
  <c r="AK28" i="8"/>
  <c r="AK62" i="8"/>
  <c r="AK16" i="8"/>
  <c r="AK20" i="8"/>
  <c r="AK14" i="8"/>
  <c r="AK23" i="8"/>
  <c r="AK21" i="8"/>
  <c r="AK8" i="8"/>
  <c r="AK39" i="8"/>
  <c r="AK55" i="8"/>
  <c r="AK37" i="8"/>
  <c r="AK60" i="8"/>
  <c r="AK10" i="8"/>
  <c r="AK17" i="8"/>
  <c r="AK9" i="8"/>
  <c r="AK22" i="8"/>
  <c r="AK25" i="8"/>
  <c r="AK24" i="8"/>
  <c r="AK61" i="8"/>
  <c r="AK40" i="8"/>
  <c r="AK30" i="8"/>
  <c r="AK19" i="8"/>
  <c r="AK31" i="8"/>
  <c r="AK15" i="8"/>
  <c r="AK12" i="8"/>
  <c r="AK27" i="8"/>
  <c r="AK11" i="8"/>
  <c r="AK29" i="8"/>
  <c r="AK36" i="8"/>
  <c r="AK33" i="8"/>
  <c r="AL3" i="8"/>
  <c r="P16" i="5"/>
  <c r="P24" i="5" s="1"/>
  <c r="P32" i="5" s="1"/>
  <c r="P40" i="5" s="1"/>
  <c r="P49" i="5" s="1"/>
  <c r="P15" i="5"/>
  <c r="P41" i="5"/>
  <c r="P50" i="5" s="1"/>
  <c r="P6" i="5"/>
  <c r="O29" i="12" s="1"/>
  <c r="P20" i="5"/>
  <c r="P28" i="5" s="1"/>
  <c r="P36" i="5" s="1"/>
  <c r="P44" i="5" s="1"/>
  <c r="P53" i="5" s="1"/>
  <c r="P43" i="5"/>
  <c r="P52" i="5" s="1"/>
  <c r="Q19" i="5"/>
  <c r="Q27" i="5" s="1"/>
  <c r="Q35" i="5" s="1"/>
  <c r="P18" i="5"/>
  <c r="P26" i="5" s="1"/>
  <c r="P34" i="5" s="1"/>
  <c r="P42" i="5" s="1"/>
  <c r="P51" i="5" s="1"/>
  <c r="U2" i="5"/>
  <c r="AK5" i="8"/>
  <c r="T3" i="5" s="1"/>
  <c r="AI64" i="8"/>
  <c r="AJ63" i="8"/>
  <c r="AM4" i="8"/>
  <c r="AL7" i="8" s="1"/>
  <c r="AL53" i="8" l="1"/>
  <c r="AL51" i="8"/>
  <c r="AL48" i="8"/>
  <c r="AL42" i="8"/>
  <c r="AL45" i="8"/>
  <c r="AL52" i="8"/>
  <c r="AL54" i="8"/>
  <c r="AL44" i="8"/>
  <c r="AL47" i="8"/>
  <c r="AL50" i="8"/>
  <c r="AL43" i="8"/>
  <c r="AL46" i="8"/>
  <c r="AL49" i="8"/>
  <c r="AL38" i="8"/>
  <c r="U28" i="12"/>
  <c r="AK56" i="8"/>
  <c r="AK68" i="8" s="1"/>
  <c r="T8" i="5" s="1"/>
  <c r="O30" i="5"/>
  <c r="O39" i="5"/>
  <c r="P22" i="5"/>
  <c r="O39" i="12" s="1"/>
  <c r="O40" i="12" s="1"/>
  <c r="P31" i="5"/>
  <c r="Q31" i="5"/>
  <c r="N39" i="12"/>
  <c r="N40" i="12" s="1"/>
  <c r="R17" i="5"/>
  <c r="R25" i="5" s="1"/>
  <c r="R33" i="5" s="1"/>
  <c r="Q17" i="5"/>
  <c r="Q25" i="5" s="1"/>
  <c r="Q33" i="5" s="1"/>
  <c r="Q41" i="5" s="1"/>
  <c r="Q50" i="5" s="1"/>
  <c r="Q87" i="5"/>
  <c r="Q88" i="5" s="1"/>
  <c r="R16" i="5"/>
  <c r="R24" i="5" s="1"/>
  <c r="R32" i="5" s="1"/>
  <c r="AJ72" i="8"/>
  <c r="S12" i="5" s="1"/>
  <c r="AJ70" i="8"/>
  <c r="S10" i="5" s="1"/>
  <c r="AJ67" i="8"/>
  <c r="S7" i="5" s="1"/>
  <c r="AJ69" i="8"/>
  <c r="S9" i="5" s="1"/>
  <c r="AJ68" i="8"/>
  <c r="S8" i="5" s="1"/>
  <c r="AI73" i="8"/>
  <c r="P14" i="5" a="1"/>
  <c r="P14" i="5" s="1"/>
  <c r="R87" i="5"/>
  <c r="R88" i="5" s="1"/>
  <c r="S86" i="5"/>
  <c r="S47" i="5"/>
  <c r="T4" i="5"/>
  <c r="AL24" i="8"/>
  <c r="AL16" i="8"/>
  <c r="AL34" i="8"/>
  <c r="AL10" i="8"/>
  <c r="AL25" i="8"/>
  <c r="AL13" i="8"/>
  <c r="AL58" i="8"/>
  <c r="AL39" i="8"/>
  <c r="AL33" i="8"/>
  <c r="AL62" i="8"/>
  <c r="AL20" i="8"/>
  <c r="AL15" i="8"/>
  <c r="AL26" i="8"/>
  <c r="AL28" i="8"/>
  <c r="AL31" i="8"/>
  <c r="AL30" i="8"/>
  <c r="AL32" i="8"/>
  <c r="AL60" i="8"/>
  <c r="AL11" i="8"/>
  <c r="AL35" i="8"/>
  <c r="AL17" i="8"/>
  <c r="AL22" i="8"/>
  <c r="AL14" i="8"/>
  <c r="AL9" i="8"/>
  <c r="AL8" i="8"/>
  <c r="AL61" i="8"/>
  <c r="AL55" i="8"/>
  <c r="AL36" i="8"/>
  <c r="AL21" i="8"/>
  <c r="AL19" i="8"/>
  <c r="AL27" i="8"/>
  <c r="AL18" i="8"/>
  <c r="AL12" i="8"/>
  <c r="AL23" i="8"/>
  <c r="AL29" i="8"/>
  <c r="AL41" i="8"/>
  <c r="AL59" i="8"/>
  <c r="AL37" i="8"/>
  <c r="AL40" i="8"/>
  <c r="R19" i="5"/>
  <c r="R27" i="5" s="1"/>
  <c r="R35" i="5" s="1"/>
  <c r="AM3" i="8"/>
  <c r="Q18" i="5"/>
  <c r="Q26" i="5" s="1"/>
  <c r="Q34" i="5" s="1"/>
  <c r="Q42" i="5" s="1"/>
  <c r="Q51" i="5" s="1"/>
  <c r="Q16" i="5"/>
  <c r="Q24" i="5" s="1"/>
  <c r="Q32" i="5" s="1"/>
  <c r="Q40" i="5" s="1"/>
  <c r="Q49" i="5" s="1"/>
  <c r="Q44" i="5"/>
  <c r="Q53" i="5" s="1"/>
  <c r="Q43" i="5"/>
  <c r="Q52" i="5" s="1"/>
  <c r="Q6" i="5"/>
  <c r="P29" i="12" s="1"/>
  <c r="V2" i="5"/>
  <c r="AL5" i="8"/>
  <c r="U3" i="5" s="1"/>
  <c r="AJ64" i="8"/>
  <c r="AK63" i="8"/>
  <c r="AN4" i="8"/>
  <c r="AM42" i="8" l="1"/>
  <c r="AM7" i="8"/>
  <c r="AM44" i="8"/>
  <c r="AM51" i="8"/>
  <c r="AM50" i="8"/>
  <c r="AM53" i="8"/>
  <c r="AM47" i="8"/>
  <c r="AM46" i="8"/>
  <c r="AM45" i="8"/>
  <c r="AM48" i="8"/>
  <c r="AM43" i="8"/>
  <c r="AM52" i="8"/>
  <c r="AM49" i="8"/>
  <c r="AM54" i="8"/>
  <c r="AM38" i="8"/>
  <c r="V28" i="12"/>
  <c r="AL56" i="8"/>
  <c r="AL71" i="8" s="1"/>
  <c r="U11" i="5" s="1"/>
  <c r="Q30" i="5"/>
  <c r="Q22" i="5"/>
  <c r="P39" i="12" s="1"/>
  <c r="P40" i="12" s="1"/>
  <c r="P39" i="5"/>
  <c r="P30" i="5"/>
  <c r="O48" i="5"/>
  <c r="O38" i="5"/>
  <c r="O45" i="5" s="1"/>
  <c r="N30" i="12" s="1"/>
  <c r="Q39" i="5"/>
  <c r="Q48" i="5" s="1"/>
  <c r="S17" i="5"/>
  <c r="S25" i="5" s="1"/>
  <c r="S33" i="5" s="1"/>
  <c r="S18" i="5"/>
  <c r="S26" i="5" s="1"/>
  <c r="S34" i="5" s="1"/>
  <c r="AK67" i="8"/>
  <c r="T7" i="5" s="1"/>
  <c r="AK69" i="8"/>
  <c r="T9" i="5" s="1"/>
  <c r="AK71" i="8"/>
  <c r="T11" i="5" s="1"/>
  <c r="AJ73" i="8"/>
  <c r="AK70" i="8"/>
  <c r="T10" i="5" s="1"/>
  <c r="AK72" i="8"/>
  <c r="T12" i="5" s="1"/>
  <c r="Q14" i="5" a="1"/>
  <c r="Q14" i="5" s="1"/>
  <c r="T86" i="5"/>
  <c r="T47" i="5"/>
  <c r="AM62" i="8"/>
  <c r="U4" i="5"/>
  <c r="AM12" i="8"/>
  <c r="AM28" i="8"/>
  <c r="AM30" i="8"/>
  <c r="AM32" i="8"/>
  <c r="AM60" i="8"/>
  <c r="AM24" i="8"/>
  <c r="AM59" i="8"/>
  <c r="AM18" i="8"/>
  <c r="AM8" i="8"/>
  <c r="AM10" i="8"/>
  <c r="AM21" i="8"/>
  <c r="AM13" i="8"/>
  <c r="AM16" i="8"/>
  <c r="AM31" i="8"/>
  <c r="AM27" i="8"/>
  <c r="AM58" i="8"/>
  <c r="AM35" i="8"/>
  <c r="AM39" i="8"/>
  <c r="AM33" i="8"/>
  <c r="AM17" i="8"/>
  <c r="AM9" i="8"/>
  <c r="AM22" i="8"/>
  <c r="AM15" i="8"/>
  <c r="AM34" i="8"/>
  <c r="AM29" i="8"/>
  <c r="AM41" i="8"/>
  <c r="AM40" i="8"/>
  <c r="AM37" i="8"/>
  <c r="AM20" i="8"/>
  <c r="AM25" i="8"/>
  <c r="AM14" i="8"/>
  <c r="AM19" i="8"/>
  <c r="AM23" i="8"/>
  <c r="AM26" i="8"/>
  <c r="AM11" i="8"/>
  <c r="AM36" i="8"/>
  <c r="AM55" i="8"/>
  <c r="AM61" i="8"/>
  <c r="R43" i="5"/>
  <c r="R52" i="5" s="1"/>
  <c r="AN3" i="8"/>
  <c r="R18" i="5"/>
  <c r="R26" i="5" s="1"/>
  <c r="R34" i="5" s="1"/>
  <c r="R42" i="5" s="1"/>
  <c r="R51" i="5" s="1"/>
  <c r="R40" i="5"/>
  <c r="R49" i="5" s="1"/>
  <c r="R6" i="5"/>
  <c r="Q29" i="12" s="1"/>
  <c r="R41" i="5"/>
  <c r="R50" i="5" s="1"/>
  <c r="S19" i="5"/>
  <c r="S27" i="5" s="1"/>
  <c r="S35" i="5" s="1"/>
  <c r="R15" i="5"/>
  <c r="R20" i="5"/>
  <c r="R28" i="5" s="1"/>
  <c r="R36" i="5" s="1"/>
  <c r="R44" i="5" s="1"/>
  <c r="R53" i="5" s="1"/>
  <c r="W2" i="5"/>
  <c r="AM5" i="8"/>
  <c r="V3" i="5" s="1"/>
  <c r="AK64" i="8"/>
  <c r="AL63" i="8"/>
  <c r="AO4" i="8"/>
  <c r="AN47" i="8" l="1"/>
  <c r="AN7" i="8"/>
  <c r="AN45" i="8"/>
  <c r="AN42" i="8"/>
  <c r="AN51" i="8"/>
  <c r="AN54" i="8"/>
  <c r="AN52" i="8"/>
  <c r="AN46" i="8"/>
  <c r="AN49" i="8"/>
  <c r="AN48" i="8"/>
  <c r="AN43" i="8"/>
  <c r="AN53" i="8"/>
  <c r="AN50" i="8"/>
  <c r="AN44" i="8"/>
  <c r="AN38" i="8"/>
  <c r="W28" i="12"/>
  <c r="AM56" i="8"/>
  <c r="AM71" i="8" s="1"/>
  <c r="V11" i="5" s="1"/>
  <c r="Q38" i="5"/>
  <c r="Q45" i="5" s="1"/>
  <c r="R22" i="5"/>
  <c r="Q39" i="12" s="1"/>
  <c r="Q40" i="12" s="1"/>
  <c r="R31" i="5"/>
  <c r="P48" i="5"/>
  <c r="P38" i="5"/>
  <c r="P45" i="5" s="1"/>
  <c r="O30" i="12" s="1"/>
  <c r="T17" i="5"/>
  <c r="T25" i="5" s="1"/>
  <c r="T33" i="5" s="1"/>
  <c r="T41" i="5" s="1"/>
  <c r="T50" i="5" s="1"/>
  <c r="S87" i="5"/>
  <c r="S88" i="5" s="1"/>
  <c r="T19" i="5"/>
  <c r="T27" i="5" s="1"/>
  <c r="T35" i="5" s="1"/>
  <c r="AL69" i="8"/>
  <c r="U9" i="5" s="1"/>
  <c r="AL72" i="8"/>
  <c r="U12" i="5" s="1"/>
  <c r="AK73" i="8"/>
  <c r="AL68" i="8"/>
  <c r="U8" i="5" s="1"/>
  <c r="AL70" i="8"/>
  <c r="U10" i="5" s="1"/>
  <c r="AL67" i="8"/>
  <c r="U7" i="5" s="1"/>
  <c r="U47" i="5"/>
  <c r="T87" i="5"/>
  <c r="T88" i="5" s="1"/>
  <c r="AN55" i="8"/>
  <c r="V4" i="5"/>
  <c r="U86" i="5"/>
  <c r="AN12" i="8"/>
  <c r="AN31" i="8"/>
  <c r="AN14" i="8"/>
  <c r="AN32" i="8"/>
  <c r="AN36" i="8"/>
  <c r="AN35" i="8"/>
  <c r="AN27" i="8"/>
  <c r="AN21" i="8"/>
  <c r="AN16" i="8"/>
  <c r="AN37" i="8"/>
  <c r="AN58" i="8"/>
  <c r="AN8" i="8"/>
  <c r="AN28" i="8"/>
  <c r="AN61" i="8"/>
  <c r="AN60" i="8"/>
  <c r="AN24" i="8"/>
  <c r="AN17" i="8"/>
  <c r="AN15" i="8"/>
  <c r="AN59" i="8"/>
  <c r="AN19" i="8"/>
  <c r="AN20" i="8"/>
  <c r="AN10" i="8"/>
  <c r="AN26" i="8"/>
  <c r="AN34" i="8"/>
  <c r="AN29" i="8"/>
  <c r="AN41" i="8"/>
  <c r="AN40" i="8"/>
  <c r="AN30" i="8"/>
  <c r="AN62" i="8"/>
  <c r="AN25" i="8"/>
  <c r="AN9" i="8"/>
  <c r="AN18" i="8"/>
  <c r="AN23" i="8"/>
  <c r="AN22" i="8"/>
  <c r="AN13" i="8"/>
  <c r="AN11" i="8"/>
  <c r="AN33" i="8"/>
  <c r="AN39" i="8"/>
  <c r="S16" i="5"/>
  <c r="S24" i="5" s="1"/>
  <c r="S32" i="5" s="1"/>
  <c r="S40" i="5" s="1"/>
  <c r="S49" i="5" s="1"/>
  <c r="S41" i="5"/>
  <c r="S50" i="5" s="1"/>
  <c r="R14" i="5" a="1"/>
  <c r="R14" i="5" s="1"/>
  <c r="AO3" i="8"/>
  <c r="S15" i="5"/>
  <c r="S6" i="5"/>
  <c r="R29" i="12" s="1"/>
  <c r="S42" i="5"/>
  <c r="S51" i="5" s="1"/>
  <c r="S20" i="5"/>
  <c r="S28" i="5" s="1"/>
  <c r="S36" i="5" s="1"/>
  <c r="S44" i="5" s="1"/>
  <c r="S53" i="5" s="1"/>
  <c r="S43" i="5"/>
  <c r="S52" i="5" s="1"/>
  <c r="X2" i="5"/>
  <c r="AN5" i="8"/>
  <c r="W3" i="5" s="1"/>
  <c r="AL64" i="8"/>
  <c r="AM63" i="8"/>
  <c r="AP4" i="8"/>
  <c r="AO7" i="8" s="1"/>
  <c r="AO52" i="8" l="1"/>
  <c r="AO46" i="8"/>
  <c r="AO43" i="8"/>
  <c r="X28" i="12"/>
  <c r="AO50" i="8"/>
  <c r="AO53" i="8"/>
  <c r="AO48" i="8"/>
  <c r="AO47" i="8"/>
  <c r="AO51" i="8"/>
  <c r="AO49" i="8"/>
  <c r="AO44" i="8"/>
  <c r="AO54" i="8"/>
  <c r="AO42" i="8"/>
  <c r="AO45" i="8"/>
  <c r="AN56" i="8"/>
  <c r="AN70" i="8" s="1"/>
  <c r="W10" i="5" s="1"/>
  <c r="P30" i="12"/>
  <c r="R39" i="5"/>
  <c r="R30" i="5"/>
  <c r="S22" i="5"/>
  <c r="R39" i="12" s="1"/>
  <c r="R40" i="12" s="1"/>
  <c r="S31" i="5"/>
  <c r="U17" i="5"/>
  <c r="U25" i="5" s="1"/>
  <c r="U33" i="5" s="1"/>
  <c r="AM69" i="8"/>
  <c r="V9" i="5" s="1"/>
  <c r="AM67" i="8"/>
  <c r="V7" i="5" s="1"/>
  <c r="AM72" i="8"/>
  <c r="V12" i="5" s="1"/>
  <c r="AM68" i="8"/>
  <c r="V8" i="5" s="1"/>
  <c r="AM70" i="8"/>
  <c r="V10" i="5" s="1"/>
  <c r="AL73" i="8"/>
  <c r="AO38" i="8"/>
  <c r="S14" i="5" a="1"/>
  <c r="S14" i="5" s="1"/>
  <c r="U87" i="5"/>
  <c r="U88" i="5" s="1"/>
  <c r="V86" i="5"/>
  <c r="V47" i="5"/>
  <c r="W4" i="5"/>
  <c r="AO18" i="8"/>
  <c r="AO14" i="8"/>
  <c r="AO29" i="8"/>
  <c r="AO35" i="8"/>
  <c r="AO55" i="8"/>
  <c r="AO20" i="8"/>
  <c r="AO27" i="8"/>
  <c r="AO22" i="8"/>
  <c r="AO41" i="8"/>
  <c r="AO37" i="8"/>
  <c r="AO31" i="8"/>
  <c r="AO10" i="8"/>
  <c r="AO28" i="8"/>
  <c r="AO21" i="8"/>
  <c r="AO60" i="8"/>
  <c r="AO19" i="8"/>
  <c r="AO23" i="8"/>
  <c r="AO58" i="8"/>
  <c r="AO39" i="8"/>
  <c r="AO15" i="8"/>
  <c r="AO24" i="8"/>
  <c r="AO34" i="8"/>
  <c r="AO12" i="8"/>
  <c r="AO25" i="8"/>
  <c r="AO11" i="8"/>
  <c r="AO61" i="8"/>
  <c r="AO40" i="8"/>
  <c r="AO30" i="8"/>
  <c r="AO62" i="8"/>
  <c r="AO17" i="8"/>
  <c r="AO32" i="8"/>
  <c r="AO16" i="8"/>
  <c r="AO26" i="8"/>
  <c r="AO8" i="8"/>
  <c r="AO9" i="8"/>
  <c r="AO13" i="8"/>
  <c r="AO33" i="8"/>
  <c r="AO36" i="8"/>
  <c r="AO59" i="8"/>
  <c r="T15" i="5"/>
  <c r="U19" i="5"/>
  <c r="U27" i="5" s="1"/>
  <c r="U35" i="5" s="1"/>
  <c r="AP3" i="8"/>
  <c r="T20" i="5"/>
  <c r="T28" i="5" s="1"/>
  <c r="T36" i="5" s="1"/>
  <c r="T44" i="5" s="1"/>
  <c r="T53" i="5" s="1"/>
  <c r="T6" i="5"/>
  <c r="S29" i="12" s="1"/>
  <c r="T18" i="5"/>
  <c r="T26" i="5" s="1"/>
  <c r="T34" i="5" s="1"/>
  <c r="T42" i="5" s="1"/>
  <c r="T51" i="5" s="1"/>
  <c r="T43" i="5"/>
  <c r="T52" i="5" s="1"/>
  <c r="Y2" i="5"/>
  <c r="AO5" i="8"/>
  <c r="X3" i="5" s="1"/>
  <c r="T16" i="5"/>
  <c r="T24" i="5" s="1"/>
  <c r="T32" i="5" s="1"/>
  <c r="T40" i="5" s="1"/>
  <c r="T49" i="5" s="1"/>
  <c r="AM64" i="8"/>
  <c r="AN63" i="8"/>
  <c r="AQ4" i="8"/>
  <c r="AP53" i="8" l="1"/>
  <c r="AP7" i="8"/>
  <c r="AP48" i="8"/>
  <c r="AP52" i="8"/>
  <c r="AP46" i="8"/>
  <c r="AP45" i="8"/>
  <c r="AP47" i="8"/>
  <c r="AP44" i="8"/>
  <c r="AP42" i="8"/>
  <c r="AP43" i="8"/>
  <c r="AP54" i="8"/>
  <c r="Y28" i="12"/>
  <c r="AP51" i="8"/>
  <c r="AP50" i="8"/>
  <c r="AP49" i="8"/>
  <c r="AO56" i="8"/>
  <c r="AO72" i="8" s="1"/>
  <c r="X12" i="5" s="1"/>
  <c r="T22" i="5"/>
  <c r="S39" i="12" s="1"/>
  <c r="S40" i="12" s="1"/>
  <c r="T31" i="5"/>
  <c r="S39" i="5"/>
  <c r="S30" i="5"/>
  <c r="R48" i="5"/>
  <c r="R38" i="5"/>
  <c r="R45" i="5" s="1"/>
  <c r="Q30" i="12" s="1"/>
  <c r="V17" i="5"/>
  <c r="V25" i="5" s="1"/>
  <c r="V33" i="5" s="1"/>
  <c r="AN67" i="8"/>
  <c r="W7" i="5" s="1"/>
  <c r="AN69" i="8"/>
  <c r="W9" i="5" s="1"/>
  <c r="AN68" i="8"/>
  <c r="W8" i="5" s="1"/>
  <c r="AM73" i="8"/>
  <c r="AN72" i="8"/>
  <c r="W12" i="5" s="1"/>
  <c r="AN71" i="8"/>
  <c r="W11" i="5" s="1"/>
  <c r="AP38" i="8"/>
  <c r="W86" i="5"/>
  <c r="V87" i="5"/>
  <c r="V88" i="5" s="1"/>
  <c r="AP62" i="8"/>
  <c r="X4" i="5"/>
  <c r="W47" i="5"/>
  <c r="AP31" i="8"/>
  <c r="AP19" i="8"/>
  <c r="AP11" i="8"/>
  <c r="AP58" i="8"/>
  <c r="AP17" i="8"/>
  <c r="AP40" i="8"/>
  <c r="AP15" i="8"/>
  <c r="AP28" i="8"/>
  <c r="AP33" i="8"/>
  <c r="AP22" i="8"/>
  <c r="AP23" i="8"/>
  <c r="AP20" i="8"/>
  <c r="AP12" i="8"/>
  <c r="AP24" i="8"/>
  <c r="AP13" i="8"/>
  <c r="AP61" i="8"/>
  <c r="AP8" i="8"/>
  <c r="AP37" i="8"/>
  <c r="AP59" i="8"/>
  <c r="AP34" i="8"/>
  <c r="AP29" i="8"/>
  <c r="AP27" i="8"/>
  <c r="AP16" i="8"/>
  <c r="AP32" i="8"/>
  <c r="AP25" i="8"/>
  <c r="AP30" i="8"/>
  <c r="AP35" i="8"/>
  <c r="AP36" i="8"/>
  <c r="AP26" i="8"/>
  <c r="AP18" i="8"/>
  <c r="AP21" i="8"/>
  <c r="AP14" i="8"/>
  <c r="AP10" i="8"/>
  <c r="AP9" i="8"/>
  <c r="AP39" i="8"/>
  <c r="AP55" i="8"/>
  <c r="AP41" i="8"/>
  <c r="AP60" i="8"/>
  <c r="U43" i="5"/>
  <c r="U52" i="5" s="1"/>
  <c r="V18" i="5"/>
  <c r="V26" i="5" s="1"/>
  <c r="V34" i="5" s="1"/>
  <c r="U41" i="5"/>
  <c r="U50" i="5" s="1"/>
  <c r="T14" i="5" a="1"/>
  <c r="T14" i="5" s="1"/>
  <c r="AQ3" i="8"/>
  <c r="U18" i="5"/>
  <c r="U26" i="5" s="1"/>
  <c r="U34" i="5" s="1"/>
  <c r="U42" i="5" s="1"/>
  <c r="U51" i="5" s="1"/>
  <c r="U20" i="5"/>
  <c r="U28" i="5" s="1"/>
  <c r="U36" i="5" s="1"/>
  <c r="U44" i="5" s="1"/>
  <c r="U53" i="5" s="1"/>
  <c r="U15" i="5"/>
  <c r="V19" i="5"/>
  <c r="V27" i="5" s="1"/>
  <c r="V35" i="5" s="1"/>
  <c r="U6" i="5"/>
  <c r="T29" i="12" s="1"/>
  <c r="U16" i="5"/>
  <c r="U24" i="5" s="1"/>
  <c r="U32" i="5" s="1"/>
  <c r="U40" i="5" s="1"/>
  <c r="U49" i="5" s="1"/>
  <c r="Z2" i="5"/>
  <c r="AP5" i="8"/>
  <c r="Y3" i="5" s="1"/>
  <c r="V20" i="5"/>
  <c r="V28" i="5" s="1"/>
  <c r="V36" i="5" s="1"/>
  <c r="AN64" i="8"/>
  <c r="AO63" i="8"/>
  <c r="AR4" i="8"/>
  <c r="AQ54" i="8" l="1"/>
  <c r="AQ7" i="8"/>
  <c r="AQ44" i="8"/>
  <c r="AQ47" i="8"/>
  <c r="AQ46" i="8"/>
  <c r="AQ48" i="8"/>
  <c r="AQ53" i="8"/>
  <c r="AQ43" i="8"/>
  <c r="AQ42" i="8"/>
  <c r="AQ49" i="8"/>
  <c r="AQ45" i="8"/>
  <c r="AQ52" i="8"/>
  <c r="AQ51" i="8"/>
  <c r="AQ50" i="8"/>
  <c r="AQ38" i="8"/>
  <c r="Z28" i="12"/>
  <c r="AP56" i="8"/>
  <c r="AP71" i="8" s="1"/>
  <c r="Y11" i="5" s="1"/>
  <c r="S48" i="5"/>
  <c r="S38" i="5"/>
  <c r="S45" i="5" s="1"/>
  <c r="R30" i="12" s="1"/>
  <c r="T39" i="5"/>
  <c r="T30" i="5"/>
  <c r="U22" i="5"/>
  <c r="T39" i="12" s="1"/>
  <c r="T40" i="12" s="1"/>
  <c r="U31" i="5"/>
  <c r="W17" i="5"/>
  <c r="W25" i="5" s="1"/>
  <c r="W33" i="5" s="1"/>
  <c r="W41" i="5" s="1"/>
  <c r="W50" i="5" s="1"/>
  <c r="AO71" i="8"/>
  <c r="X11" i="5" s="1"/>
  <c r="AO67" i="8"/>
  <c r="X7" i="5" s="1"/>
  <c r="AO68" i="8"/>
  <c r="X8" i="5" s="1"/>
  <c r="AN73" i="8"/>
  <c r="AO69" i="8"/>
  <c r="X9" i="5" s="1"/>
  <c r="AO70" i="8"/>
  <c r="X10" i="5" s="1"/>
  <c r="U14" i="5" a="1"/>
  <c r="U14" i="5" s="1"/>
  <c r="W87" i="5"/>
  <c r="W88" i="5" s="1"/>
  <c r="X86" i="5"/>
  <c r="X47" i="5"/>
  <c r="AQ35" i="8"/>
  <c r="Y4" i="5"/>
  <c r="AQ60" i="8"/>
  <c r="AQ26" i="8"/>
  <c r="AQ31" i="8"/>
  <c r="AQ8" i="8"/>
  <c r="AQ61" i="8"/>
  <c r="AQ29" i="8"/>
  <c r="AQ9" i="8"/>
  <c r="AQ37" i="8"/>
  <c r="AQ27" i="8"/>
  <c r="AQ41" i="8"/>
  <c r="AQ23" i="8"/>
  <c r="AQ15" i="8"/>
  <c r="AQ32" i="8"/>
  <c r="AQ55" i="8"/>
  <c r="AQ62" i="8"/>
  <c r="AQ19" i="8"/>
  <c r="AQ17" i="8"/>
  <c r="AQ20" i="8"/>
  <c r="AQ58" i="8"/>
  <c r="AQ11" i="8"/>
  <c r="AQ12" i="8"/>
  <c r="AQ18" i="8"/>
  <c r="AQ14" i="8"/>
  <c r="AQ13" i="8"/>
  <c r="AQ34" i="8"/>
  <c r="AQ28" i="8"/>
  <c r="AQ39" i="8"/>
  <c r="AQ59" i="8"/>
  <c r="AQ40" i="8"/>
  <c r="AQ25" i="8"/>
  <c r="AQ16" i="8"/>
  <c r="AQ10" i="8"/>
  <c r="AQ22" i="8"/>
  <c r="AQ24" i="8"/>
  <c r="AQ30" i="8"/>
  <c r="AQ33" i="8"/>
  <c r="AQ36" i="8"/>
  <c r="AQ21" i="8"/>
  <c r="V42" i="5"/>
  <c r="V51" i="5" s="1"/>
  <c r="W19" i="5"/>
  <c r="W27" i="5" s="1"/>
  <c r="W35" i="5" s="1"/>
  <c r="V41" i="5"/>
  <c r="V50" i="5" s="1"/>
  <c r="AR3" i="8"/>
  <c r="V16" i="5"/>
  <c r="V24" i="5" s="1"/>
  <c r="V32" i="5" s="1"/>
  <c r="V40" i="5" s="1"/>
  <c r="V49" i="5" s="1"/>
  <c r="V15" i="5"/>
  <c r="V6" i="5"/>
  <c r="U29" i="12" s="1"/>
  <c r="V44" i="5"/>
  <c r="V53" i="5" s="1"/>
  <c r="W18" i="5"/>
  <c r="W26" i="5" s="1"/>
  <c r="W34" i="5" s="1"/>
  <c r="V43" i="5"/>
  <c r="V52" i="5" s="1"/>
  <c r="AA2" i="5"/>
  <c r="AQ5" i="8"/>
  <c r="Z3" i="5" s="1"/>
  <c r="AO64" i="8"/>
  <c r="AP63" i="8"/>
  <c r="AS4" i="8"/>
  <c r="AR51" i="8" l="1"/>
  <c r="AR7" i="8"/>
  <c r="AR53" i="8"/>
  <c r="AR52" i="8"/>
  <c r="AA28" i="12"/>
  <c r="AR45" i="8"/>
  <c r="AR48" i="8"/>
  <c r="AR47" i="8"/>
  <c r="AR49" i="8"/>
  <c r="AR54" i="8"/>
  <c r="AR44" i="8"/>
  <c r="AR43" i="8"/>
  <c r="AR50" i="8"/>
  <c r="AR46" i="8"/>
  <c r="AR42" i="8"/>
  <c r="AQ56" i="8"/>
  <c r="AQ72" i="8" s="1"/>
  <c r="Z12" i="5" s="1"/>
  <c r="T48" i="5"/>
  <c r="T38" i="5"/>
  <c r="T45" i="5" s="1"/>
  <c r="S30" i="12" s="1"/>
  <c r="U30" i="5"/>
  <c r="U39" i="5"/>
  <c r="V22" i="5"/>
  <c r="U39" i="12" s="1"/>
  <c r="U40" i="12" s="1"/>
  <c r="V31" i="5"/>
  <c r="X17" i="5"/>
  <c r="X25" i="5" s="1"/>
  <c r="X33" i="5" s="1"/>
  <c r="AP68" i="8"/>
  <c r="Y8" i="5" s="1"/>
  <c r="AP67" i="8"/>
  <c r="Y7" i="5" s="1"/>
  <c r="AP72" i="8"/>
  <c r="Y12" i="5" s="1"/>
  <c r="AO73" i="8"/>
  <c r="AP70" i="8"/>
  <c r="Y10" i="5" s="1"/>
  <c r="AR38" i="8"/>
  <c r="AP69" i="8"/>
  <c r="Y9" i="5" s="1"/>
  <c r="Y47" i="5"/>
  <c r="X87" i="5"/>
  <c r="X88" i="5" s="1"/>
  <c r="Y86" i="5"/>
  <c r="Z4" i="5"/>
  <c r="AR12" i="8"/>
  <c r="AR32" i="8"/>
  <c r="AR8" i="8"/>
  <c r="AR31" i="8"/>
  <c r="AR33" i="8"/>
  <c r="AR26" i="8"/>
  <c r="AR59" i="8"/>
  <c r="AR29" i="8"/>
  <c r="AR9" i="8"/>
  <c r="AR62" i="8"/>
  <c r="AR18" i="8"/>
  <c r="AR27" i="8"/>
  <c r="AR34" i="8"/>
  <c r="AR13" i="8"/>
  <c r="AR30" i="8"/>
  <c r="AR41" i="8"/>
  <c r="AR39" i="8"/>
  <c r="AR58" i="8"/>
  <c r="AR14" i="8"/>
  <c r="AR24" i="8"/>
  <c r="AR10" i="8"/>
  <c r="AR20" i="8"/>
  <c r="AR25" i="8"/>
  <c r="AR22" i="8"/>
  <c r="AR60" i="8"/>
  <c r="AR61" i="8"/>
  <c r="AR37" i="8"/>
  <c r="AR35" i="8"/>
  <c r="AR21" i="8"/>
  <c r="AR17" i="8"/>
  <c r="AR23" i="8"/>
  <c r="AR19" i="8"/>
  <c r="AR16" i="8"/>
  <c r="AR28" i="8"/>
  <c r="AR15" i="8"/>
  <c r="AR55" i="8"/>
  <c r="AR11" i="8"/>
  <c r="AR36" i="8"/>
  <c r="AR40" i="8"/>
  <c r="W43" i="5"/>
  <c r="W52" i="5" s="1"/>
  <c r="X19" i="5"/>
  <c r="X27" i="5" s="1"/>
  <c r="X35" i="5" s="1"/>
  <c r="V14" i="5" a="1"/>
  <c r="V14" i="5" s="1"/>
  <c r="AS3" i="8"/>
  <c r="AP64" i="8"/>
  <c r="W6" i="5"/>
  <c r="V29" i="12" s="1"/>
  <c r="W16" i="5"/>
  <c r="W24" i="5" s="1"/>
  <c r="W32" i="5" s="1"/>
  <c r="W40" i="5" s="1"/>
  <c r="W49" i="5" s="1"/>
  <c r="W15" i="5"/>
  <c r="W20" i="5"/>
  <c r="W28" i="5" s="1"/>
  <c r="W36" i="5" s="1"/>
  <c r="W44" i="5" s="1"/>
  <c r="W53" i="5" s="1"/>
  <c r="W42" i="5"/>
  <c r="W51" i="5" s="1"/>
  <c r="AT4" i="8"/>
  <c r="AB2" i="5"/>
  <c r="AR5" i="8"/>
  <c r="AA3" i="5" s="1"/>
  <c r="AQ63" i="8"/>
  <c r="AB28" i="12" l="1"/>
  <c r="AS7" i="8"/>
  <c r="AS50" i="8"/>
  <c r="U50" i="8" s="1"/>
  <c r="AS42" i="8"/>
  <c r="U42" i="8" s="1"/>
  <c r="AS45" i="8"/>
  <c r="U45" i="8" s="1"/>
  <c r="AS44" i="8"/>
  <c r="U44" i="8" s="1"/>
  <c r="AS51" i="8"/>
  <c r="U51" i="8" s="1"/>
  <c r="AS47" i="8"/>
  <c r="U47" i="8" s="1"/>
  <c r="AS43" i="8"/>
  <c r="U43" i="8" s="1"/>
  <c r="AS54" i="8"/>
  <c r="AS53" i="8"/>
  <c r="U53" i="8" s="1"/>
  <c r="AS52" i="8"/>
  <c r="U52" i="8" s="1"/>
  <c r="AS46" i="8"/>
  <c r="U46" i="8" s="1"/>
  <c r="AS49" i="8"/>
  <c r="U49" i="8" s="1"/>
  <c r="AS48" i="8"/>
  <c r="U48" i="8" s="1"/>
  <c r="AR56" i="8"/>
  <c r="AR69" i="8" s="1"/>
  <c r="AA9" i="5" s="1"/>
  <c r="V39" i="5"/>
  <c r="V30" i="5"/>
  <c r="W22" i="5"/>
  <c r="V39" i="12" s="1"/>
  <c r="V40" i="12" s="1"/>
  <c r="W31" i="5"/>
  <c r="U48" i="5"/>
  <c r="U38" i="5"/>
  <c r="U45" i="5" s="1"/>
  <c r="T30" i="12" s="1"/>
  <c r="Y17" i="5"/>
  <c r="Y25" i="5" s="1"/>
  <c r="Y33" i="5" s="1"/>
  <c r="Y16" i="5"/>
  <c r="Y24" i="5" s="1"/>
  <c r="Y32" i="5" s="1"/>
  <c r="AQ70" i="8"/>
  <c r="Z10" i="5" s="1"/>
  <c r="AQ69" i="8"/>
  <c r="Z9" i="5" s="1"/>
  <c r="AQ68" i="8"/>
  <c r="Z8" i="5" s="1"/>
  <c r="AQ71" i="8"/>
  <c r="Z11" i="5" s="1"/>
  <c r="AP73" i="8"/>
  <c r="AQ67" i="8"/>
  <c r="Z7" i="5" s="1"/>
  <c r="AS38" i="8"/>
  <c r="Y87" i="5"/>
  <c r="Y88" i="5" s="1"/>
  <c r="Z86" i="5"/>
  <c r="Z47" i="5"/>
  <c r="AS35" i="8"/>
  <c r="AA4" i="5"/>
  <c r="AS60" i="8"/>
  <c r="AS9" i="8"/>
  <c r="AS21" i="8"/>
  <c r="AS18" i="8"/>
  <c r="AS31" i="8"/>
  <c r="AS32" i="8"/>
  <c r="AS33" i="8"/>
  <c r="AS16" i="8"/>
  <c r="AS28" i="8"/>
  <c r="AS34" i="8"/>
  <c r="AS17" i="8"/>
  <c r="AS30" i="8"/>
  <c r="AS59" i="8"/>
  <c r="AS37" i="8"/>
  <c r="AS10" i="8"/>
  <c r="AS24" i="8"/>
  <c r="AS22" i="8"/>
  <c r="AS27" i="8"/>
  <c r="AS25" i="8"/>
  <c r="AS11" i="8"/>
  <c r="AS58" i="8"/>
  <c r="AS15" i="8"/>
  <c r="AS40" i="8"/>
  <c r="AS62" i="8"/>
  <c r="AS14" i="8"/>
  <c r="AS12" i="8"/>
  <c r="AS13" i="8"/>
  <c r="AS39" i="8"/>
  <c r="AS55" i="8"/>
  <c r="AS23" i="8"/>
  <c r="AS19" i="8"/>
  <c r="AS20" i="8"/>
  <c r="AS26" i="8"/>
  <c r="AS29" i="8"/>
  <c r="AS61" i="8"/>
  <c r="AS8" i="8"/>
  <c r="AS36" i="8"/>
  <c r="AS41" i="8"/>
  <c r="X43" i="5"/>
  <c r="X52" i="5" s="1"/>
  <c r="Y19" i="5"/>
  <c r="Y27" i="5" s="1"/>
  <c r="Y35" i="5" s="1"/>
  <c r="X41" i="5"/>
  <c r="X50" i="5" s="1"/>
  <c r="W14" i="5" a="1"/>
  <c r="W14" i="5" s="1"/>
  <c r="AT3" i="8"/>
  <c r="X18" i="5"/>
  <c r="X26" i="5" s="1"/>
  <c r="X34" i="5" s="1"/>
  <c r="X42" i="5" s="1"/>
  <c r="X51" i="5" s="1"/>
  <c r="X15" i="5"/>
  <c r="X20" i="5"/>
  <c r="X28" i="5" s="1"/>
  <c r="X36" i="5" s="1"/>
  <c r="X44" i="5" s="1"/>
  <c r="X53" i="5" s="1"/>
  <c r="Y20" i="5"/>
  <c r="Y28" i="5" s="1"/>
  <c r="Y36" i="5" s="1"/>
  <c r="X6" i="5"/>
  <c r="W29" i="12" s="1"/>
  <c r="X16" i="5"/>
  <c r="X24" i="5" s="1"/>
  <c r="X32" i="5" s="1"/>
  <c r="X40" i="5" s="1"/>
  <c r="X49" i="5" s="1"/>
  <c r="AU4" i="8"/>
  <c r="AC2" i="5"/>
  <c r="AS5" i="8"/>
  <c r="AB3" i="5" s="1"/>
  <c r="AQ64" i="8"/>
  <c r="AR63" i="8"/>
  <c r="AC28" i="12" l="1"/>
  <c r="AT7" i="8"/>
  <c r="AS56" i="8"/>
  <c r="AS67" i="8" s="1"/>
  <c r="AB7" i="5" s="1"/>
  <c r="X22" i="5"/>
  <c r="W39" i="12" s="1"/>
  <c r="W40" i="12" s="1"/>
  <c r="X31" i="5"/>
  <c r="W39" i="5"/>
  <c r="W30" i="5"/>
  <c r="V48" i="5"/>
  <c r="V38" i="5"/>
  <c r="V45" i="5" s="1"/>
  <c r="U30" i="12" s="1"/>
  <c r="Z17" i="5"/>
  <c r="Z25" i="5" s="1"/>
  <c r="Z33" i="5" s="1"/>
  <c r="Z87" i="5"/>
  <c r="Z88" i="5" s="1"/>
  <c r="AR70" i="8"/>
  <c r="AA10" i="5" s="1"/>
  <c r="AR71" i="8"/>
  <c r="AA11" i="5" s="1"/>
  <c r="AR68" i="8"/>
  <c r="AA8" i="5" s="1"/>
  <c r="AR72" i="8"/>
  <c r="AA12" i="5" s="1"/>
  <c r="AQ73" i="8"/>
  <c r="AR67" i="8"/>
  <c r="AA7" i="5" s="1"/>
  <c r="AT38" i="8"/>
  <c r="X14" i="5" a="1"/>
  <c r="X14" i="5" s="1"/>
  <c r="AA86" i="5"/>
  <c r="AA47" i="5"/>
  <c r="AB4" i="5"/>
  <c r="AT17" i="8"/>
  <c r="AT37" i="8"/>
  <c r="AT25" i="8"/>
  <c r="AT15" i="8"/>
  <c r="AT26" i="8"/>
  <c r="AT20" i="8"/>
  <c r="AT10" i="8"/>
  <c r="AT32" i="8"/>
  <c r="AT22" i="8"/>
  <c r="AT40" i="8"/>
  <c r="AT8" i="8"/>
  <c r="AT34" i="8"/>
  <c r="AT18" i="8"/>
  <c r="AT24" i="8"/>
  <c r="AT13" i="8"/>
  <c r="AT39" i="8"/>
  <c r="AT36" i="8"/>
  <c r="AT35" i="8"/>
  <c r="AT60" i="8"/>
  <c r="AT62" i="8"/>
  <c r="AT28" i="8"/>
  <c r="AT23" i="8"/>
  <c r="AT31" i="8"/>
  <c r="AT14" i="8"/>
  <c r="AT29" i="8"/>
  <c r="AT61" i="8"/>
  <c r="AT41" i="8"/>
  <c r="AT11" i="8"/>
  <c r="AT59" i="8"/>
  <c r="AT19" i="8"/>
  <c r="AT16" i="8"/>
  <c r="AT21" i="8"/>
  <c r="AT12" i="8"/>
  <c r="AT27" i="8"/>
  <c r="AT9" i="8"/>
  <c r="AT30" i="8"/>
  <c r="AT33" i="8"/>
  <c r="AT58" i="8"/>
  <c r="AT55" i="8"/>
  <c r="Z19" i="5"/>
  <c r="Z27" i="5" s="1"/>
  <c r="Z35" i="5" s="1"/>
  <c r="Y43" i="5"/>
  <c r="Y52" i="5" s="1"/>
  <c r="AU3" i="8"/>
  <c r="Y18" i="5"/>
  <c r="Y26" i="5" s="1"/>
  <c r="Y34" i="5" s="1"/>
  <c r="Y42" i="5" s="1"/>
  <c r="Y51" i="5" s="1"/>
  <c r="Y41" i="5"/>
  <c r="Y50" i="5" s="1"/>
  <c r="Y15" i="5"/>
  <c r="Y6" i="5"/>
  <c r="X29" i="12" s="1"/>
  <c r="Y40" i="5"/>
  <c r="Y49" i="5" s="1"/>
  <c r="AV4" i="8"/>
  <c r="AD2" i="5"/>
  <c r="AT5" i="8"/>
  <c r="AC3" i="5" s="1"/>
  <c r="Y44" i="5"/>
  <c r="Y53" i="5" s="1"/>
  <c r="AR64" i="8"/>
  <c r="AS63" i="8"/>
  <c r="AD28" i="12" l="1"/>
  <c r="AU7" i="8"/>
  <c r="AT56" i="8"/>
  <c r="AT71" i="8" s="1"/>
  <c r="AC11" i="5" s="1"/>
  <c r="Y22" i="5"/>
  <c r="X39" i="12" s="1"/>
  <c r="X40" i="12" s="1"/>
  <c r="Y31" i="5"/>
  <c r="X39" i="5"/>
  <c r="X30" i="5"/>
  <c r="W48" i="5"/>
  <c r="W38" i="5"/>
  <c r="W45" i="5" s="1"/>
  <c r="V30" i="12" s="1"/>
  <c r="AA17" i="5"/>
  <c r="AA25" i="5" s="1"/>
  <c r="AA33" i="5" s="1"/>
  <c r="AA87" i="5"/>
  <c r="AA88" i="5" s="1"/>
  <c r="AR73" i="8"/>
  <c r="AA15" i="5"/>
  <c r="AA23" i="5" s="1"/>
  <c r="AA31" i="5" s="1"/>
  <c r="AS68" i="8"/>
  <c r="AB8" i="5" s="1"/>
  <c r="AU38" i="8"/>
  <c r="AS70" i="8"/>
  <c r="AB10" i="5" s="1"/>
  <c r="AS71" i="8"/>
  <c r="AB11" i="5" s="1"/>
  <c r="AS69" i="8"/>
  <c r="AB9" i="5" s="1"/>
  <c r="AS72" i="8"/>
  <c r="AB12" i="5" s="1"/>
  <c r="Y14" i="5" a="1"/>
  <c r="Y14" i="5" s="1"/>
  <c r="AB47" i="5"/>
  <c r="AB86" i="5"/>
  <c r="AU35" i="8"/>
  <c r="AT63" i="8"/>
  <c r="AU34" i="8"/>
  <c r="AU15" i="8"/>
  <c r="AU31" i="8"/>
  <c r="AU12" i="8"/>
  <c r="AU9" i="8"/>
  <c r="AU59" i="8"/>
  <c r="AU39" i="8"/>
  <c r="AU8" i="8"/>
  <c r="AU41" i="8"/>
  <c r="AU62" i="8"/>
  <c r="AU26" i="8"/>
  <c r="AU20" i="8"/>
  <c r="AU10" i="8"/>
  <c r="AU23" i="8"/>
  <c r="AU24" i="8"/>
  <c r="AU22" i="8"/>
  <c r="AU55" i="8"/>
  <c r="AU58" i="8"/>
  <c r="AU37" i="8"/>
  <c r="AU11" i="8"/>
  <c r="AU28" i="8"/>
  <c r="AU17" i="8"/>
  <c r="AU19" i="8"/>
  <c r="AU16" i="8"/>
  <c r="AU21" i="8"/>
  <c r="AU36" i="8"/>
  <c r="AU61" i="8"/>
  <c r="AU32" i="8"/>
  <c r="AU29" i="8"/>
  <c r="AU18" i="8"/>
  <c r="AU27" i="8"/>
  <c r="AU14" i="8"/>
  <c r="AU25" i="8"/>
  <c r="AU13" i="8"/>
  <c r="AU30" i="8"/>
  <c r="AU60" i="8"/>
  <c r="AU40" i="8"/>
  <c r="AU33" i="8"/>
  <c r="Z43" i="5"/>
  <c r="Z52" i="5" s="1"/>
  <c r="Z41" i="5"/>
  <c r="Z50" i="5" s="1"/>
  <c r="AV3" i="8"/>
  <c r="Z20" i="5"/>
  <c r="Z28" i="5" s="1"/>
  <c r="Z36" i="5" s="1"/>
  <c r="Z44" i="5" s="1"/>
  <c r="Z53" i="5" s="1"/>
  <c r="Z18" i="5"/>
  <c r="Z26" i="5" s="1"/>
  <c r="Z34" i="5" s="1"/>
  <c r="Z42" i="5" s="1"/>
  <c r="Z51" i="5" s="1"/>
  <c r="Z16" i="5"/>
  <c r="Z24" i="5" s="1"/>
  <c r="Z32" i="5" s="1"/>
  <c r="Z40" i="5" s="1"/>
  <c r="Z49" i="5" s="1"/>
  <c r="Z15" i="5"/>
  <c r="Z6" i="5"/>
  <c r="Y29" i="12" s="1"/>
  <c r="AW4" i="8"/>
  <c r="AE2" i="5"/>
  <c r="AU5" i="8"/>
  <c r="AD3" i="5" s="1"/>
  <c r="AS64" i="8"/>
  <c r="AV7" i="8" l="1"/>
  <c r="AV38" i="8"/>
  <c r="AE28" i="12"/>
  <c r="AU56" i="8"/>
  <c r="AU70" i="8" s="1"/>
  <c r="AD10" i="5" s="1"/>
  <c r="AC47" i="5"/>
  <c r="AC4" i="5"/>
  <c r="X48" i="5"/>
  <c r="X38" i="5"/>
  <c r="X45" i="5" s="1"/>
  <c r="W30" i="12" s="1"/>
  <c r="Y39" i="5"/>
  <c r="Y30" i="5"/>
  <c r="Z22" i="5"/>
  <c r="Y39" i="12" s="1"/>
  <c r="Y40" i="12" s="1"/>
  <c r="Z31" i="5"/>
  <c r="AB17" i="5"/>
  <c r="AB25" i="5" s="1"/>
  <c r="AB33" i="5" s="1"/>
  <c r="AB41" i="5" s="1"/>
  <c r="AB50" i="5" s="1"/>
  <c r="AT70" i="8"/>
  <c r="AC10" i="5" s="1"/>
  <c r="AT67" i="8"/>
  <c r="AC7" i="5" s="1"/>
  <c r="AT72" i="8"/>
  <c r="AC12" i="5" s="1"/>
  <c r="AT69" i="8"/>
  <c r="AC9" i="5" s="1"/>
  <c r="AT68" i="8"/>
  <c r="AC8" i="5" s="1"/>
  <c r="AS73" i="8"/>
  <c r="AB87" i="5"/>
  <c r="AB88" i="5" s="1"/>
  <c r="AC86" i="5"/>
  <c r="AV59" i="8"/>
  <c r="AV61" i="8"/>
  <c r="AV16" i="8"/>
  <c r="AV14" i="8"/>
  <c r="AV11" i="8"/>
  <c r="AV39" i="8"/>
  <c r="AV26" i="8"/>
  <c r="AV8" i="8"/>
  <c r="AV62" i="8"/>
  <c r="AV13" i="8"/>
  <c r="AV18" i="8"/>
  <c r="AV31" i="8"/>
  <c r="AV21" i="8"/>
  <c r="AV24" i="8"/>
  <c r="AV10" i="8"/>
  <c r="AV15" i="8"/>
  <c r="AV30" i="8"/>
  <c r="AV58" i="8"/>
  <c r="AV33" i="8"/>
  <c r="AV36" i="8"/>
  <c r="AV17" i="8"/>
  <c r="AV27" i="8"/>
  <c r="AV19" i="8"/>
  <c r="AV23" i="8"/>
  <c r="AV29" i="8"/>
  <c r="AV9" i="8"/>
  <c r="AV41" i="8"/>
  <c r="AV60" i="8"/>
  <c r="AV32" i="8"/>
  <c r="AV37" i="8"/>
  <c r="AV20" i="8"/>
  <c r="AV25" i="8"/>
  <c r="AV22" i="8"/>
  <c r="AV12" i="8"/>
  <c r="AV28" i="8"/>
  <c r="AV40" i="8"/>
  <c r="AV34" i="8"/>
  <c r="AV35" i="8"/>
  <c r="AV55" i="8"/>
  <c r="AA39" i="5"/>
  <c r="AA48" i="5" s="1"/>
  <c r="AA41" i="5"/>
  <c r="AA50" i="5" s="1"/>
  <c r="Z14" i="5" a="1"/>
  <c r="Z14" i="5" s="1"/>
  <c r="AT64" i="8"/>
  <c r="AW3" i="8"/>
  <c r="AU63" i="8"/>
  <c r="AA18" i="5"/>
  <c r="AA26" i="5" s="1"/>
  <c r="AA34" i="5" s="1"/>
  <c r="AA42" i="5" s="1"/>
  <c r="AA51" i="5" s="1"/>
  <c r="AA16" i="5"/>
  <c r="AA24" i="5" s="1"/>
  <c r="AA32" i="5" s="1"/>
  <c r="AA40" i="5" s="1"/>
  <c r="AA49" i="5" s="1"/>
  <c r="AA19" i="5"/>
  <c r="AA27" i="5" s="1"/>
  <c r="AA35" i="5" s="1"/>
  <c r="AA43" i="5" s="1"/>
  <c r="AA52" i="5" s="1"/>
  <c r="AA6" i="5"/>
  <c r="Z29" i="12" s="1"/>
  <c r="AA20" i="5"/>
  <c r="AA28" i="5" s="1"/>
  <c r="AA36" i="5" s="1"/>
  <c r="AA44" i="5" s="1"/>
  <c r="AA53" i="5" s="1"/>
  <c r="AD4" i="5"/>
  <c r="AX4" i="8"/>
  <c r="AF2" i="5"/>
  <c r="AV5" i="8"/>
  <c r="AE3" i="5" s="1"/>
  <c r="AW7" i="8" l="1"/>
  <c r="AW38" i="8"/>
  <c r="AF28" i="12"/>
  <c r="AV56" i="8"/>
  <c r="AV70" i="8" s="1"/>
  <c r="AE10" i="5" s="1"/>
  <c r="AA30" i="5"/>
  <c r="Y48" i="5"/>
  <c r="Y38" i="5"/>
  <c r="Y45" i="5" s="1"/>
  <c r="X30" i="12" s="1"/>
  <c r="Z39" i="5"/>
  <c r="Z30" i="5"/>
  <c r="AA22" i="5"/>
  <c r="Z39" i="12" s="1"/>
  <c r="Z40" i="12" s="1"/>
  <c r="AC17" i="5"/>
  <c r="AC25" i="5" s="1"/>
  <c r="AC33" i="5" s="1"/>
  <c r="AC18" i="5"/>
  <c r="AC26" i="5" s="1"/>
  <c r="AC34" i="5" s="1"/>
  <c r="AU68" i="8"/>
  <c r="AD8" i="5" s="1"/>
  <c r="AU71" i="8"/>
  <c r="AD11" i="5" s="1"/>
  <c r="AT73" i="8"/>
  <c r="AC87" i="5"/>
  <c r="AC88" i="5" s="1"/>
  <c r="AU69" i="8"/>
  <c r="AD9" i="5" s="1"/>
  <c r="AU72" i="8"/>
  <c r="AD12" i="5" s="1"/>
  <c r="AU67" i="8"/>
  <c r="AD7" i="5" s="1"/>
  <c r="AA14" i="5" a="1"/>
  <c r="AA14" i="5" s="1"/>
  <c r="AW62" i="8"/>
  <c r="AW9" i="8"/>
  <c r="AW20" i="8"/>
  <c r="AW17" i="8"/>
  <c r="AW16" i="8"/>
  <c r="AW28" i="8"/>
  <c r="AW60" i="8"/>
  <c r="AW8" i="8"/>
  <c r="AW36" i="8"/>
  <c r="AW37" i="8"/>
  <c r="AW21" i="8"/>
  <c r="AW25" i="8"/>
  <c r="AW26" i="8"/>
  <c r="AW12" i="8"/>
  <c r="AW31" i="8"/>
  <c r="AW15" i="8"/>
  <c r="AW39" i="8"/>
  <c r="AW27" i="8"/>
  <c r="AW41" i="8"/>
  <c r="AW40" i="8"/>
  <c r="AX3" i="8"/>
  <c r="AW23" i="8"/>
  <c r="AW13" i="8"/>
  <c r="AW34" i="8"/>
  <c r="AW22" i="8"/>
  <c r="AW10" i="8"/>
  <c r="AW59" i="8"/>
  <c r="AW30" i="8"/>
  <c r="AW11" i="8"/>
  <c r="AW58" i="8"/>
  <c r="AW19" i="8"/>
  <c r="AW24" i="8"/>
  <c r="AW18" i="8"/>
  <c r="AW14" i="8"/>
  <c r="AW29" i="8"/>
  <c r="AW61" i="8"/>
  <c r="AW33" i="8"/>
  <c r="AW35" i="8"/>
  <c r="AW55" i="8"/>
  <c r="AW32" i="8"/>
  <c r="AC15" i="5"/>
  <c r="AC23" i="5" s="1"/>
  <c r="AB15" i="5"/>
  <c r="AB23" i="5" s="1"/>
  <c r="AC20" i="5"/>
  <c r="AC28" i="5" s="1"/>
  <c r="AC36" i="5" s="1"/>
  <c r="AC19" i="5"/>
  <c r="AC27" i="5" s="1"/>
  <c r="AC35" i="5" s="1"/>
  <c r="AA38" i="5"/>
  <c r="AA45" i="5" s="1"/>
  <c r="AV63" i="8"/>
  <c r="AU64" i="8"/>
  <c r="AY4" i="8"/>
  <c r="AG2" i="5"/>
  <c r="AW5" i="8"/>
  <c r="AF3" i="5" s="1"/>
  <c r="AD47" i="5"/>
  <c r="AD86" i="5"/>
  <c r="AE4" i="5"/>
  <c r="AB18" i="5"/>
  <c r="AB26" i="5" s="1"/>
  <c r="AB34" i="5" s="1"/>
  <c r="AB42" i="5" s="1"/>
  <c r="AB51" i="5" s="1"/>
  <c r="AB20" i="5"/>
  <c r="AB28" i="5" s="1"/>
  <c r="AB36" i="5" s="1"/>
  <c r="AB44" i="5" s="1"/>
  <c r="AB53" i="5" s="1"/>
  <c r="AB16" i="5"/>
  <c r="AB24" i="5" s="1"/>
  <c r="AB32" i="5" s="1"/>
  <c r="AB40" i="5" s="1"/>
  <c r="AB49" i="5" s="1"/>
  <c r="AB19" i="5"/>
  <c r="AB27" i="5" s="1"/>
  <c r="AB35" i="5" s="1"/>
  <c r="AB43" i="5" s="1"/>
  <c r="AB52" i="5" s="1"/>
  <c r="AB6" i="5"/>
  <c r="AA29" i="12" s="1"/>
  <c r="AG28" i="12" l="1"/>
  <c r="AX7" i="8"/>
  <c r="AW56" i="8"/>
  <c r="AW69" i="8" s="1"/>
  <c r="AF9" i="5" s="1"/>
  <c r="Z48" i="5"/>
  <c r="Z38" i="5"/>
  <c r="Z45" i="5" s="1"/>
  <c r="Y30" i="12" s="1"/>
  <c r="Z30" i="12" s="1"/>
  <c r="AB22" i="5"/>
  <c r="AA39" i="12" s="1"/>
  <c r="AA40" i="12" s="1"/>
  <c r="AB31" i="5"/>
  <c r="AC31" i="5"/>
  <c r="AC39" i="5" s="1"/>
  <c r="AC48" i="5" s="1"/>
  <c r="AD17" i="5"/>
  <c r="AD25" i="5" s="1"/>
  <c r="AD33" i="5" s="1"/>
  <c r="AD18" i="5"/>
  <c r="AD26" i="5" s="1"/>
  <c r="AD34" i="5" s="1"/>
  <c r="AV72" i="8"/>
  <c r="AE12" i="5" s="1"/>
  <c r="AX38" i="8"/>
  <c r="AV67" i="8"/>
  <c r="AE7" i="5" s="1"/>
  <c r="AV69" i="8"/>
  <c r="AE9" i="5" s="1"/>
  <c r="AV71" i="8"/>
  <c r="AE11" i="5" s="1"/>
  <c r="AU73" i="8"/>
  <c r="AD15" i="5"/>
  <c r="AD23" i="5" s="1"/>
  <c r="AD31" i="5" s="1"/>
  <c r="AV68" i="8"/>
  <c r="AE8" i="5" s="1"/>
  <c r="AW63" i="8"/>
  <c r="AY3" i="8"/>
  <c r="AX12" i="8"/>
  <c r="AX20" i="8"/>
  <c r="AX23" i="8"/>
  <c r="AX30" i="8"/>
  <c r="AX24" i="8"/>
  <c r="AX8" i="8"/>
  <c r="AX61" i="8"/>
  <c r="AX59" i="8"/>
  <c r="AX11" i="8"/>
  <c r="AX40" i="8"/>
  <c r="AX17" i="8"/>
  <c r="AX26" i="8"/>
  <c r="AX18" i="8"/>
  <c r="AX31" i="8"/>
  <c r="AX10" i="8"/>
  <c r="AX28" i="8"/>
  <c r="AX33" i="8"/>
  <c r="AX55" i="8"/>
  <c r="AX32" i="8"/>
  <c r="AX62" i="8"/>
  <c r="AX27" i="8"/>
  <c r="AX13" i="8"/>
  <c r="AX19" i="8"/>
  <c r="AX14" i="8"/>
  <c r="AX22" i="8"/>
  <c r="AX41" i="8"/>
  <c r="AX29" i="8"/>
  <c r="AX35" i="8"/>
  <c r="AX60" i="8"/>
  <c r="AX16" i="8"/>
  <c r="AX25" i="8"/>
  <c r="AX9" i="8"/>
  <c r="AX34" i="8"/>
  <c r="AX15" i="8"/>
  <c r="AX21" i="8"/>
  <c r="AX58" i="8"/>
  <c r="AX36" i="8"/>
  <c r="AX37" i="8"/>
  <c r="AX39" i="8"/>
  <c r="AC42" i="5"/>
  <c r="AC51" i="5" s="1"/>
  <c r="AD87" i="5"/>
  <c r="AD88" i="5" s="1"/>
  <c r="AC16" i="5"/>
  <c r="AC24" i="5" s="1"/>
  <c r="AC32" i="5" s="1"/>
  <c r="AC40" i="5" s="1"/>
  <c r="AC49" i="5" s="1"/>
  <c r="AC44" i="5"/>
  <c r="AC53" i="5" s="1"/>
  <c r="AC41" i="5"/>
  <c r="AC50" i="5" s="1"/>
  <c r="AC6" i="5"/>
  <c r="AB29" i="12" s="1"/>
  <c r="AD19" i="5"/>
  <c r="AD27" i="5" s="1"/>
  <c r="AD35" i="5" s="1"/>
  <c r="AD43" i="5" s="1"/>
  <c r="AD52" i="5" s="1"/>
  <c r="AC43" i="5"/>
  <c r="AC52" i="5" s="1"/>
  <c r="AD16" i="5"/>
  <c r="AD24" i="5" s="1"/>
  <c r="AD32" i="5" s="1"/>
  <c r="AD40" i="5" s="1"/>
  <c r="AD49" i="5" s="1"/>
  <c r="AE47" i="5"/>
  <c r="AE86" i="5"/>
  <c r="AV64" i="8"/>
  <c r="AZ4" i="8"/>
  <c r="AY7" i="8" s="1"/>
  <c r="AH2" i="5"/>
  <c r="AX5" i="8"/>
  <c r="AG3" i="5" s="1"/>
  <c r="AD20" i="5"/>
  <c r="AD28" i="5" s="1"/>
  <c r="AD36" i="5" s="1"/>
  <c r="AD44" i="5" s="1"/>
  <c r="AD53" i="5" s="1"/>
  <c r="AF4" i="5"/>
  <c r="AB14" i="5" a="1"/>
  <c r="AB14" i="5" s="1"/>
  <c r="AH28" i="12" l="1"/>
  <c r="AX56" i="8"/>
  <c r="AX72" i="8" s="1"/>
  <c r="AG12" i="5" s="1"/>
  <c r="AC22" i="5"/>
  <c r="AB39" i="12" s="1"/>
  <c r="AB40" i="12" s="1"/>
  <c r="AC30" i="5"/>
  <c r="AB39" i="5"/>
  <c r="AB30" i="5"/>
  <c r="AD22" i="5"/>
  <c r="AC39" i="12" s="1"/>
  <c r="AC40" i="12" s="1"/>
  <c r="AE17" i="5"/>
  <c r="AE25" i="5" s="1"/>
  <c r="AE33" i="5" s="1"/>
  <c r="AE41" i="5" s="1"/>
  <c r="AE50" i="5" s="1"/>
  <c r="AC14" i="5" a="1"/>
  <c r="AC14" i="5" s="1"/>
  <c r="AW68" i="8"/>
  <c r="AF8" i="5" s="1"/>
  <c r="AW71" i="8"/>
  <c r="AF11" i="5" s="1"/>
  <c r="AW67" i="8"/>
  <c r="AF7" i="5" s="1"/>
  <c r="AW70" i="8"/>
  <c r="AF10" i="5" s="1"/>
  <c r="AW72" i="8"/>
  <c r="AF12" i="5" s="1"/>
  <c r="AV73" i="8"/>
  <c r="AE15" i="5"/>
  <c r="AE23" i="5" s="1"/>
  <c r="AY38" i="8"/>
  <c r="AX63" i="8"/>
  <c r="AY22" i="8"/>
  <c r="AY27" i="8"/>
  <c r="AY29" i="8"/>
  <c r="AY59" i="8"/>
  <c r="AY16" i="8"/>
  <c r="AY35" i="8"/>
  <c r="AY23" i="8"/>
  <c r="AY37" i="8"/>
  <c r="AY10" i="8"/>
  <c r="AY58" i="8"/>
  <c r="AY17" i="8"/>
  <c r="AY9" i="8"/>
  <c r="AY18" i="8"/>
  <c r="AY26" i="8"/>
  <c r="AY13" i="8"/>
  <c r="AY32" i="8"/>
  <c r="AY39" i="8"/>
  <c r="AY11" i="8"/>
  <c r="AY30" i="8"/>
  <c r="AY62" i="8"/>
  <c r="AY19" i="8"/>
  <c r="AY25" i="8"/>
  <c r="AY12" i="8"/>
  <c r="AY14" i="8"/>
  <c r="AY28" i="8"/>
  <c r="AY33" i="8"/>
  <c r="AY15" i="8"/>
  <c r="AY40" i="8"/>
  <c r="AY61" i="8"/>
  <c r="AY20" i="8"/>
  <c r="AY31" i="8"/>
  <c r="AY24" i="8"/>
  <c r="AY34" i="8"/>
  <c r="AY21" i="8"/>
  <c r="AY8" i="8"/>
  <c r="AY55" i="8"/>
  <c r="AY41" i="8"/>
  <c r="AY60" i="8"/>
  <c r="AY36" i="8"/>
  <c r="AE87" i="5"/>
  <c r="AE88" i="5" s="1"/>
  <c r="AE18" i="5"/>
  <c r="AE26" i="5" s="1"/>
  <c r="AE34" i="5" s="1"/>
  <c r="AD41" i="5"/>
  <c r="AD50" i="5" s="1"/>
  <c r="AE20" i="5"/>
  <c r="AE28" i="5" s="1"/>
  <c r="AE36" i="5" s="1"/>
  <c r="AD42" i="5"/>
  <c r="AD51" i="5" s="1"/>
  <c r="AD6" i="5"/>
  <c r="AC29" i="12" s="1"/>
  <c r="AE16" i="5"/>
  <c r="AE24" i="5" s="1"/>
  <c r="AE32" i="5" s="1"/>
  <c r="AE19" i="5"/>
  <c r="AE27" i="5" s="1"/>
  <c r="AE35" i="5" s="1"/>
  <c r="AE43" i="5" s="1"/>
  <c r="AE52" i="5" s="1"/>
  <c r="AC38" i="5"/>
  <c r="AC45" i="5" s="1"/>
  <c r="AW64" i="8"/>
  <c r="AZ3" i="8"/>
  <c r="AD14" i="5" a="1"/>
  <c r="AD14" i="5" s="1"/>
  <c r="BA4" i="8"/>
  <c r="AI2" i="5"/>
  <c r="AY5" i="8"/>
  <c r="AH3" i="5" s="1"/>
  <c r="AF47" i="5"/>
  <c r="AF86" i="5"/>
  <c r="AG4" i="5"/>
  <c r="AD30" i="5"/>
  <c r="AD39" i="5"/>
  <c r="AD48" i="5" s="1"/>
  <c r="AZ7" i="8" l="1"/>
  <c r="AZ38" i="8"/>
  <c r="AI28" i="12"/>
  <c r="AY56" i="8"/>
  <c r="AY70" i="8" s="1"/>
  <c r="AH10" i="5" s="1"/>
  <c r="AE22" i="5"/>
  <c r="AD39" i="12" s="1"/>
  <c r="AD40" i="12" s="1"/>
  <c r="AE31" i="5"/>
  <c r="AE30" i="5" s="1"/>
  <c r="AB48" i="5"/>
  <c r="AB38" i="5"/>
  <c r="AB45" i="5" s="1"/>
  <c r="AA30" i="12" s="1"/>
  <c r="AB30" i="12" s="1"/>
  <c r="AF17" i="5"/>
  <c r="AF25" i="5" s="1"/>
  <c r="AF33" i="5" s="1"/>
  <c r="AF16" i="5"/>
  <c r="AF24" i="5" s="1"/>
  <c r="AF32" i="5" s="1"/>
  <c r="AF87" i="5"/>
  <c r="AF88" i="5" s="1"/>
  <c r="AX67" i="8"/>
  <c r="AG7" i="5" s="1"/>
  <c r="AX70" i="8"/>
  <c r="AG10" i="5" s="1"/>
  <c r="AX68" i="8"/>
  <c r="AG8" i="5" s="1"/>
  <c r="AX71" i="8"/>
  <c r="AG11" i="5" s="1"/>
  <c r="AW73" i="8"/>
  <c r="AX69" i="8"/>
  <c r="AG9" i="5" s="1"/>
  <c r="AH4" i="5"/>
  <c r="AX64" i="8"/>
  <c r="AZ10" i="8"/>
  <c r="AZ16" i="8"/>
  <c r="AZ21" i="8"/>
  <c r="AZ59" i="8"/>
  <c r="AZ35" i="8"/>
  <c r="AZ18" i="8"/>
  <c r="AZ12" i="8"/>
  <c r="AZ34" i="8"/>
  <c r="AZ15" i="8"/>
  <c r="AZ39" i="8"/>
  <c r="AZ20" i="8"/>
  <c r="AZ25" i="8"/>
  <c r="AZ8" i="8"/>
  <c r="AZ60" i="8"/>
  <c r="AZ37" i="8"/>
  <c r="AZ17" i="8"/>
  <c r="AZ29" i="8"/>
  <c r="AZ33" i="8"/>
  <c r="AZ28" i="8"/>
  <c r="AZ62" i="8"/>
  <c r="AZ31" i="8"/>
  <c r="AZ27" i="8"/>
  <c r="AZ19" i="8"/>
  <c r="AZ14" i="8"/>
  <c r="AZ11" i="8"/>
  <c r="AZ58" i="8"/>
  <c r="AZ30" i="8"/>
  <c r="AZ41" i="8"/>
  <c r="AZ40" i="8"/>
  <c r="AZ26" i="8"/>
  <c r="AZ23" i="8"/>
  <c r="AZ13" i="8"/>
  <c r="AZ24" i="8"/>
  <c r="AZ22" i="8"/>
  <c r="AZ9" i="8"/>
  <c r="AZ55" i="8"/>
  <c r="AZ61" i="8"/>
  <c r="AZ32" i="8"/>
  <c r="AZ36" i="8"/>
  <c r="AE42" i="5"/>
  <c r="AE51" i="5" s="1"/>
  <c r="AE44" i="5"/>
  <c r="AE53" i="5" s="1"/>
  <c r="AF20" i="5"/>
  <c r="AF28" i="5" s="1"/>
  <c r="AF36" i="5" s="1"/>
  <c r="AF18" i="5"/>
  <c r="AF26" i="5" s="1"/>
  <c r="AF34" i="5" s="1"/>
  <c r="AF42" i="5" s="1"/>
  <c r="AF51" i="5" s="1"/>
  <c r="AE40" i="5"/>
  <c r="AE49" i="5" s="1"/>
  <c r="AF15" i="5"/>
  <c r="AF23" i="5" s="1"/>
  <c r="AF31" i="5" s="1"/>
  <c r="AF19" i="5"/>
  <c r="AF27" i="5" s="1"/>
  <c r="AF35" i="5" s="1"/>
  <c r="AE14" i="5" a="1"/>
  <c r="AE14" i="5" s="1"/>
  <c r="BA3" i="8"/>
  <c r="BB4" i="8"/>
  <c r="AY63" i="8"/>
  <c r="AJ2" i="5"/>
  <c r="AZ5" i="8"/>
  <c r="AI3" i="5" s="1"/>
  <c r="AG47" i="5"/>
  <c r="AG86" i="5"/>
  <c r="AD38" i="5"/>
  <c r="AD45" i="5" s="1"/>
  <c r="AE6" i="5"/>
  <c r="AD29" i="12" s="1"/>
  <c r="AJ28" i="12" l="1"/>
  <c r="BA7" i="8"/>
  <c r="Y6" i="16"/>
  <c r="AE39" i="5"/>
  <c r="AE48" i="5" s="1"/>
  <c r="AZ56" i="8"/>
  <c r="AZ69" i="8" s="1"/>
  <c r="AI9" i="5" s="1"/>
  <c r="AF22" i="5"/>
  <c r="AE39" i="12" s="1"/>
  <c r="AE40" i="12" s="1"/>
  <c r="AG17" i="5"/>
  <c r="AG25" i="5" s="1"/>
  <c r="AG33" i="5" s="1"/>
  <c r="AG18" i="5"/>
  <c r="AG26" i="5" s="1"/>
  <c r="AG34" i="5" s="1"/>
  <c r="AY69" i="8"/>
  <c r="AH9" i="5" s="1"/>
  <c r="AY72" i="8"/>
  <c r="AH12" i="5" s="1"/>
  <c r="AY68" i="8"/>
  <c r="AH8" i="5" s="1"/>
  <c r="AY71" i="8"/>
  <c r="AH11" i="5" s="1"/>
  <c r="BA38" i="8"/>
  <c r="AX73" i="8"/>
  <c r="AY67" i="8"/>
  <c r="AH7" i="5" s="1"/>
  <c r="AH47" i="5"/>
  <c r="AH86" i="5"/>
  <c r="BA37" i="8"/>
  <c r="BA17" i="8"/>
  <c r="BA32" i="8"/>
  <c r="BA21" i="8"/>
  <c r="BA39" i="8"/>
  <c r="BA59" i="8"/>
  <c r="BA14" i="8"/>
  <c r="BA19" i="8"/>
  <c r="BA9" i="8"/>
  <c r="BA61" i="8"/>
  <c r="BA35" i="8"/>
  <c r="BA20" i="8"/>
  <c r="BA34" i="8"/>
  <c r="BA29" i="8"/>
  <c r="BA60" i="8"/>
  <c r="BA55" i="8"/>
  <c r="BA25" i="8"/>
  <c r="BA26" i="8"/>
  <c r="BA8" i="8"/>
  <c r="BA13" i="8"/>
  <c r="BA24" i="8"/>
  <c r="BA31" i="8"/>
  <c r="BA23" i="8"/>
  <c r="BA27" i="8"/>
  <c r="BA12" i="8"/>
  <c r="BA15" i="8"/>
  <c r="BA30" i="8"/>
  <c r="BA33" i="8"/>
  <c r="BA41" i="8"/>
  <c r="BA62" i="8"/>
  <c r="BA16" i="8"/>
  <c r="BA18" i="8"/>
  <c r="BA28" i="8"/>
  <c r="BA10" i="8"/>
  <c r="BA22" i="8"/>
  <c r="BA58" i="8"/>
  <c r="BA40" i="8"/>
  <c r="BA36" i="8"/>
  <c r="BA11" i="8"/>
  <c r="AG87" i="5"/>
  <c r="AG88" i="5" s="1"/>
  <c r="AC30" i="12"/>
  <c r="AG16" i="5"/>
  <c r="AG24" i="5" s="1"/>
  <c r="AG32" i="5" s="1"/>
  <c r="AG40" i="5" s="1"/>
  <c r="AG49" i="5" s="1"/>
  <c r="AF44" i="5"/>
  <c r="AF53" i="5" s="1"/>
  <c r="AF40" i="5"/>
  <c r="AF49" i="5" s="1"/>
  <c r="AF6" i="5"/>
  <c r="AE29" i="12" s="1"/>
  <c r="AF43" i="5"/>
  <c r="AF52" i="5" s="1"/>
  <c r="AF14" i="5" a="1"/>
  <c r="AG20" i="5"/>
  <c r="AG28" i="5" s="1"/>
  <c r="AG36" i="5" s="1"/>
  <c r="AF41" i="5"/>
  <c r="AF50" i="5" s="1"/>
  <c r="AG15" i="5"/>
  <c r="AG23" i="5" s="1"/>
  <c r="AG31" i="5" s="1"/>
  <c r="BC4" i="8"/>
  <c r="BB7" i="8" s="1"/>
  <c r="BA5" i="8"/>
  <c r="AJ3" i="5" s="1"/>
  <c r="AK2" i="5"/>
  <c r="BB3" i="8"/>
  <c r="AY64" i="8"/>
  <c r="AG19" i="5"/>
  <c r="AG27" i="5" s="1"/>
  <c r="AG35" i="5" s="1"/>
  <c r="AG43" i="5" s="1"/>
  <c r="AG52" i="5" s="1"/>
  <c r="AF39" i="5"/>
  <c r="AF48" i="5" s="1"/>
  <c r="AF30" i="5"/>
  <c r="AZ63" i="8"/>
  <c r="AK28" i="12" l="1"/>
  <c r="AE38" i="5"/>
  <c r="AE45" i="5" s="1"/>
  <c r="AD30" i="12" s="1"/>
  <c r="BA56" i="8"/>
  <c r="AI47" i="5"/>
  <c r="AI4" i="5"/>
  <c r="AI86" i="5" s="1"/>
  <c r="AG22" i="5"/>
  <c r="AF39" i="12" s="1"/>
  <c r="AF40" i="12" s="1"/>
  <c r="AH17" i="5"/>
  <c r="AH25" i="5" s="1"/>
  <c r="AH33" i="5" s="1"/>
  <c r="AH87" i="5"/>
  <c r="AH88" i="5" s="1"/>
  <c r="AZ68" i="8"/>
  <c r="AI8" i="5" s="1"/>
  <c r="AZ71" i="8"/>
  <c r="AI11" i="5" s="1"/>
  <c r="AZ72" i="8"/>
  <c r="AI12" i="5" s="1"/>
  <c r="AZ70" i="8"/>
  <c r="AI10" i="5" s="1"/>
  <c r="AY73" i="8"/>
  <c r="AH15" i="5"/>
  <c r="AH23" i="5" s="1"/>
  <c r="BB38" i="8"/>
  <c r="AZ67" i="8"/>
  <c r="AI7" i="5" s="1"/>
  <c r="BB12" i="8"/>
  <c r="BB8" i="8"/>
  <c r="BB28" i="8"/>
  <c r="BB13" i="8"/>
  <c r="BB37" i="8"/>
  <c r="BB31" i="8"/>
  <c r="BB9" i="8"/>
  <c r="BB21" i="8"/>
  <c r="BB36" i="8"/>
  <c r="BB55" i="8"/>
  <c r="BB34" i="8"/>
  <c r="BB18" i="8"/>
  <c r="BB23" i="8"/>
  <c r="BB30" i="8"/>
  <c r="BB32" i="8"/>
  <c r="BB25" i="8"/>
  <c r="BB22" i="8"/>
  <c r="BB58" i="8"/>
  <c r="BB59" i="8"/>
  <c r="BB14" i="8"/>
  <c r="BB26" i="8"/>
  <c r="BB20" i="8"/>
  <c r="BB17" i="8"/>
  <c r="BB11" i="8"/>
  <c r="BB39" i="8"/>
  <c r="BB60" i="8"/>
  <c r="BB33" i="8"/>
  <c r="BB35" i="8"/>
  <c r="BB62" i="8"/>
  <c r="BB19" i="8"/>
  <c r="BB10" i="8"/>
  <c r="BB27" i="8"/>
  <c r="BB16" i="8"/>
  <c r="BB29" i="8"/>
  <c r="BB15" i="8"/>
  <c r="BB41" i="8"/>
  <c r="BB61" i="8"/>
  <c r="BB40" i="8"/>
  <c r="BB24" i="8"/>
  <c r="AG42" i="5"/>
  <c r="AG51" i="5" s="1"/>
  <c r="AF14" i="5"/>
  <c r="AG41" i="5"/>
  <c r="AG50" i="5" s="1"/>
  <c r="AG6" i="5"/>
  <c r="AF29" i="12" s="1"/>
  <c r="AH19" i="5"/>
  <c r="AH27" i="5" s="1"/>
  <c r="AH35" i="5" s="1"/>
  <c r="AG44" i="5"/>
  <c r="AG53" i="5" s="1"/>
  <c r="AH16" i="5"/>
  <c r="AH24" i="5" s="1"/>
  <c r="AH32" i="5" s="1"/>
  <c r="AH18" i="5"/>
  <c r="AH26" i="5" s="1"/>
  <c r="AH34" i="5" s="1"/>
  <c r="AH20" i="5"/>
  <c r="AH28" i="5" s="1"/>
  <c r="AH36" i="5" s="1"/>
  <c r="BB5" i="8"/>
  <c r="AK3" i="5" s="1"/>
  <c r="BC3" i="8"/>
  <c r="AL2" i="5"/>
  <c r="BD4" i="8"/>
  <c r="BC7" i="8" s="1"/>
  <c r="AZ64" i="8"/>
  <c r="AG14" i="5" a="1"/>
  <c r="AG14" i="5" s="1"/>
  <c r="AG39" i="5"/>
  <c r="AG48" i="5" s="1"/>
  <c r="AG30" i="5"/>
  <c r="AF38" i="5"/>
  <c r="AF45" i="5" s="1"/>
  <c r="AL28" i="12" l="1"/>
  <c r="BB56" i="8"/>
  <c r="AH22" i="5"/>
  <c r="AG39" i="12" s="1"/>
  <c r="AG40" i="12" s="1"/>
  <c r="AH31" i="5"/>
  <c r="AH30" i="5" s="1"/>
  <c r="AI17" i="5"/>
  <c r="AI25" i="5" s="1"/>
  <c r="AI33" i="5" s="1"/>
  <c r="AI16" i="5"/>
  <c r="AI24" i="5" s="1"/>
  <c r="AI32" i="5" s="1"/>
  <c r="BC37" i="8"/>
  <c r="AZ73" i="8"/>
  <c r="AI15" i="5"/>
  <c r="AI23" i="5" s="1"/>
  <c r="BC38" i="8"/>
  <c r="AH14" i="5" a="1"/>
  <c r="AI87" i="5"/>
  <c r="AI88" i="5" s="1"/>
  <c r="BC40" i="8"/>
  <c r="AK4" i="5"/>
  <c r="BC13" i="8"/>
  <c r="BC34" i="8"/>
  <c r="BC19" i="8"/>
  <c r="BC41" i="8"/>
  <c r="BC27" i="8"/>
  <c r="BC28" i="8"/>
  <c r="BC23" i="8"/>
  <c r="BC36" i="8"/>
  <c r="BC10" i="8"/>
  <c r="BC16" i="8"/>
  <c r="BC30" i="8"/>
  <c r="BC11" i="8"/>
  <c r="BC62" i="8"/>
  <c r="BC20" i="8"/>
  <c r="BC18" i="8"/>
  <c r="BC24" i="8"/>
  <c r="BC35" i="8"/>
  <c r="BC59" i="8"/>
  <c r="BC22" i="8"/>
  <c r="BC25" i="8"/>
  <c r="BC31" i="8"/>
  <c r="BC26" i="8"/>
  <c r="BC9" i="8"/>
  <c r="BC33" i="8"/>
  <c r="BC8" i="8"/>
  <c r="BC58" i="8"/>
  <c r="BC39" i="8"/>
  <c r="BC14" i="8"/>
  <c r="BC17" i="8"/>
  <c r="BC32" i="8"/>
  <c r="BC12" i="8"/>
  <c r="BC29" i="8"/>
  <c r="BC15" i="8"/>
  <c r="BC61" i="8"/>
  <c r="BC21" i="8"/>
  <c r="BC60" i="8"/>
  <c r="BC55" i="8"/>
  <c r="AE30" i="12"/>
  <c r="AI18" i="5"/>
  <c r="AI26" i="5" s="1"/>
  <c r="AI34" i="5" s="1"/>
  <c r="AH41" i="5"/>
  <c r="AH50" i="5" s="1"/>
  <c r="AI20" i="5"/>
  <c r="AI28" i="5" s="1"/>
  <c r="AI36" i="5" s="1"/>
  <c r="AH42" i="5"/>
  <c r="AH51" i="5" s="1"/>
  <c r="AH43" i="5"/>
  <c r="AH52" i="5" s="1"/>
  <c r="AH40" i="5"/>
  <c r="AH49" i="5" s="1"/>
  <c r="AH44" i="5"/>
  <c r="AH53" i="5" s="1"/>
  <c r="AI19" i="5"/>
  <c r="AI27" i="5" s="1"/>
  <c r="AI35" i="5" s="1"/>
  <c r="AM2" i="5"/>
  <c r="BC5" i="8"/>
  <c r="AL3" i="5" s="1"/>
  <c r="BD3" i="8"/>
  <c r="BE4" i="8"/>
  <c r="BD7" i="8" s="1"/>
  <c r="AH6" i="5"/>
  <c r="AG29" i="12" s="1"/>
  <c r="AG38" i="5"/>
  <c r="AG45" i="5" s="1"/>
  <c r="BD38" i="8" l="1"/>
  <c r="AM28" i="12"/>
  <c r="BC56" i="8"/>
  <c r="BC70" i="8" s="1"/>
  <c r="AL10" i="5" s="1"/>
  <c r="AH39" i="5"/>
  <c r="AH48" i="5" s="1"/>
  <c r="AI22" i="5"/>
  <c r="AH39" i="12" s="1"/>
  <c r="AH40" i="12" s="1"/>
  <c r="AI31" i="5"/>
  <c r="AI39" i="5" s="1"/>
  <c r="AI48" i="5" s="1"/>
  <c r="AH14" i="5"/>
  <c r="AI14" i="5" a="1"/>
  <c r="AI14" i="5" s="1"/>
  <c r="AK47" i="5"/>
  <c r="AK86" i="5"/>
  <c r="AL4" i="5"/>
  <c r="BC63" i="8"/>
  <c r="BD27" i="8"/>
  <c r="BD26" i="8"/>
  <c r="BD34" i="8"/>
  <c r="BD22" i="8"/>
  <c r="BD15" i="8"/>
  <c r="BD28" i="8"/>
  <c r="BD30" i="8"/>
  <c r="BD8" i="8"/>
  <c r="BD41" i="8"/>
  <c r="BD36" i="8"/>
  <c r="BD12" i="8"/>
  <c r="BD32" i="8"/>
  <c r="BD20" i="8"/>
  <c r="BD11" i="8"/>
  <c r="BD10" i="8"/>
  <c r="BD25" i="8"/>
  <c r="BD61" i="8"/>
  <c r="BD59" i="8"/>
  <c r="BD58" i="8"/>
  <c r="BD62" i="8"/>
  <c r="BD21" i="8"/>
  <c r="BD19" i="8"/>
  <c r="BD14" i="8"/>
  <c r="BD17" i="8"/>
  <c r="BD29" i="8"/>
  <c r="BD60" i="8"/>
  <c r="BD33" i="8"/>
  <c r="BD13" i="8"/>
  <c r="BD35" i="8"/>
  <c r="BD23" i="8"/>
  <c r="BD16" i="8"/>
  <c r="BD18" i="8"/>
  <c r="BD24" i="8"/>
  <c r="BD31" i="8"/>
  <c r="BD9" i="8"/>
  <c r="BD55" i="8"/>
  <c r="BD40" i="8"/>
  <c r="BD37" i="8"/>
  <c r="BD39" i="8"/>
  <c r="AF30" i="12"/>
  <c r="AI42" i="5"/>
  <c r="AI51" i="5" s="1"/>
  <c r="AI44" i="5"/>
  <c r="AI53" i="5" s="1"/>
  <c r="AI40" i="5"/>
  <c r="AI49" i="5" s="1"/>
  <c r="AI43" i="5"/>
  <c r="AI52" i="5" s="1"/>
  <c r="AI41" i="5"/>
  <c r="AI50" i="5" s="1"/>
  <c r="AN2" i="5"/>
  <c r="BE3" i="8"/>
  <c r="BD5" i="8"/>
  <c r="AM3" i="5" s="1"/>
  <c r="BF4" i="8"/>
  <c r="AI6" i="5"/>
  <c r="AH29" i="12" s="1"/>
  <c r="AN28" i="12" l="1"/>
  <c r="BE7" i="8"/>
  <c r="AH38" i="5"/>
  <c r="AH45" i="5" s="1"/>
  <c r="AG30" i="12" s="1"/>
  <c r="BD56" i="8"/>
  <c r="BD69" i="8" s="1"/>
  <c r="AM9" i="5" s="1"/>
  <c r="AI30" i="5"/>
  <c r="BC67" i="8"/>
  <c r="AL7" i="5" s="1"/>
  <c r="BC69" i="8"/>
  <c r="AL9" i="5" s="1"/>
  <c r="BC72" i="8"/>
  <c r="AL12" i="5" s="1"/>
  <c r="BE38" i="8"/>
  <c r="BC71" i="8"/>
  <c r="AL11" i="5" s="1"/>
  <c r="BC68" i="8"/>
  <c r="AL8" i="5" s="1"/>
  <c r="AL86" i="5"/>
  <c r="AL47" i="5"/>
  <c r="BE62" i="8"/>
  <c r="BC64" i="8"/>
  <c r="BD63" i="8"/>
  <c r="BE14" i="8"/>
  <c r="BE22" i="8"/>
  <c r="BE34" i="8"/>
  <c r="BE39" i="8"/>
  <c r="BE12" i="8"/>
  <c r="BE18" i="8"/>
  <c r="BE31" i="8"/>
  <c r="BE20" i="8"/>
  <c r="BE21" i="8"/>
  <c r="BE29" i="8"/>
  <c r="BE60" i="8"/>
  <c r="BE11" i="8"/>
  <c r="BE41" i="8"/>
  <c r="BE37" i="8"/>
  <c r="BE19" i="8"/>
  <c r="BE17" i="8"/>
  <c r="BE25" i="8"/>
  <c r="BE10" i="8"/>
  <c r="BE13" i="8"/>
  <c r="BE8" i="8"/>
  <c r="BE35" i="8"/>
  <c r="BE30" i="8"/>
  <c r="BE33" i="8"/>
  <c r="BE23" i="8"/>
  <c r="BE27" i="8"/>
  <c r="BE32" i="8"/>
  <c r="BE55" i="8"/>
  <c r="BE59" i="8"/>
  <c r="BE26" i="8"/>
  <c r="BE24" i="8"/>
  <c r="BE16" i="8"/>
  <c r="BE28" i="8"/>
  <c r="BE9" i="8"/>
  <c r="BE15" i="8"/>
  <c r="BE58" i="8"/>
  <c r="BE61" i="8"/>
  <c r="BE40" i="8"/>
  <c r="BE36" i="8"/>
  <c r="BE5" i="8"/>
  <c r="AN3" i="5" s="1"/>
  <c r="AO2" i="5"/>
  <c r="BF3" i="8"/>
  <c r="BG4" i="8"/>
  <c r="AI38" i="5"/>
  <c r="AI45" i="5" s="1"/>
  <c r="AO28" i="12" l="1"/>
  <c r="BF7" i="8"/>
  <c r="BE56" i="8"/>
  <c r="BE68" i="8" s="1"/>
  <c r="AN8" i="5" s="1"/>
  <c r="AM4" i="5"/>
  <c r="AM17" i="5" s="1"/>
  <c r="AM25" i="5" s="1"/>
  <c r="AM33" i="5" s="1"/>
  <c r="AL17" i="5"/>
  <c r="AL25" i="5" s="1"/>
  <c r="AL33" i="5" s="1"/>
  <c r="AL16" i="5"/>
  <c r="AL24" i="5" s="1"/>
  <c r="AL32" i="5" s="1"/>
  <c r="AL20" i="5"/>
  <c r="AL28" i="5" s="1"/>
  <c r="AL36" i="5" s="1"/>
  <c r="AL87" i="5"/>
  <c r="AL88" i="5" s="1"/>
  <c r="BD71" i="8"/>
  <c r="AM11" i="5" s="1"/>
  <c r="BD70" i="8"/>
  <c r="AM10" i="5" s="1"/>
  <c r="BD68" i="8"/>
  <c r="AM8" i="5" s="1"/>
  <c r="BC73" i="8"/>
  <c r="BF38" i="8"/>
  <c r="BD67" i="8"/>
  <c r="AM7" i="5" s="1"/>
  <c r="BD72" i="8"/>
  <c r="AM12" i="5" s="1"/>
  <c r="AL19" i="5"/>
  <c r="AL27" i="5" s="1"/>
  <c r="AL35" i="5" s="1"/>
  <c r="AL43" i="5" s="1"/>
  <c r="AL52" i="5" s="1"/>
  <c r="AL18" i="5"/>
  <c r="AL26" i="5" s="1"/>
  <c r="AL34" i="5" s="1"/>
  <c r="AL42" i="5" s="1"/>
  <c r="AL51" i="5" s="1"/>
  <c r="AL15" i="5"/>
  <c r="AL23" i="5" s="1"/>
  <c r="AM47" i="5"/>
  <c r="BE63" i="8"/>
  <c r="AN4" i="5"/>
  <c r="BF60" i="8"/>
  <c r="BF13" i="8"/>
  <c r="BF41" i="8"/>
  <c r="BF11" i="8"/>
  <c r="BF62" i="8"/>
  <c r="BF27" i="8"/>
  <c r="AH30" i="12"/>
  <c r="BF20" i="8"/>
  <c r="BF9" i="8"/>
  <c r="BF39" i="8"/>
  <c r="BD64" i="8"/>
  <c r="BF18" i="8"/>
  <c r="BF26" i="8"/>
  <c r="BF19" i="8"/>
  <c r="BF12" i="8"/>
  <c r="BF17" i="8"/>
  <c r="BF23" i="8"/>
  <c r="BF25" i="8"/>
  <c r="BF37" i="8"/>
  <c r="BF34" i="8"/>
  <c r="BF36" i="8"/>
  <c r="BF55" i="8"/>
  <c r="BF31" i="8"/>
  <c r="BF8" i="8"/>
  <c r="BF24" i="8"/>
  <c r="BF15" i="8"/>
  <c r="BF28" i="8"/>
  <c r="BF29" i="8"/>
  <c r="BF33" i="8"/>
  <c r="BF30" i="8"/>
  <c r="BF59" i="8"/>
  <c r="BF40" i="8"/>
  <c r="BF10" i="8"/>
  <c r="BF32" i="8"/>
  <c r="BF16" i="8"/>
  <c r="BF14" i="8"/>
  <c r="BF22" i="8"/>
  <c r="BF35" i="8"/>
  <c r="BF21" i="8"/>
  <c r="BF58" i="8"/>
  <c r="BF61" i="8"/>
  <c r="BF5" i="8"/>
  <c r="AO3" i="5" s="1"/>
  <c r="AP2" i="5"/>
  <c r="BG3" i="8"/>
  <c r="BH4" i="8"/>
  <c r="AP28" i="12" l="1"/>
  <c r="BG7" i="8"/>
  <c r="AM86" i="5"/>
  <c r="AM87" i="5" s="1"/>
  <c r="AM88" i="5" s="1"/>
  <c r="BF56" i="8"/>
  <c r="BF71" i="8" s="1"/>
  <c r="AO11" i="5" s="1"/>
  <c r="AL22" i="5"/>
  <c r="AK39" i="12" s="1"/>
  <c r="AK40" i="12" s="1"/>
  <c r="AL31" i="5"/>
  <c r="AL39" i="5" s="1"/>
  <c r="AL48" i="5" s="1"/>
  <c r="AM18" i="5"/>
  <c r="AM26" i="5" s="1"/>
  <c r="AM34" i="5" s="1"/>
  <c r="AL41" i="5"/>
  <c r="AL50" i="5" s="1"/>
  <c r="AL40" i="5"/>
  <c r="AL49" i="5" s="1"/>
  <c r="AL6" i="5"/>
  <c r="AK29" i="12" s="1"/>
  <c r="AM16" i="5"/>
  <c r="AM24" i="5" s="1"/>
  <c r="AM32" i="5" s="1"/>
  <c r="AL44" i="5"/>
  <c r="AL53" i="5" s="1"/>
  <c r="AM19" i="5"/>
  <c r="AM27" i="5" s="1"/>
  <c r="AM35" i="5" s="1"/>
  <c r="AM43" i="5" s="1"/>
  <c r="AM52" i="5" s="1"/>
  <c r="AM20" i="5"/>
  <c r="AM28" i="5" s="1"/>
  <c r="AM36" i="5" s="1"/>
  <c r="BE69" i="8"/>
  <c r="AN9" i="5" s="1"/>
  <c r="BE67" i="8"/>
  <c r="AN7" i="5" s="1"/>
  <c r="BE71" i="8"/>
  <c r="AN11" i="5" s="1"/>
  <c r="BD73" i="8"/>
  <c r="BE70" i="8"/>
  <c r="AN10" i="5" s="1"/>
  <c r="BE72" i="8"/>
  <c r="AN12" i="5" s="1"/>
  <c r="BG38" i="8"/>
  <c r="AL14" i="5" a="1"/>
  <c r="AL14" i="5" s="1"/>
  <c r="BE64" i="8"/>
  <c r="BG37" i="8"/>
  <c r="AN86" i="5"/>
  <c r="AO4" i="5"/>
  <c r="AN47" i="5"/>
  <c r="BG20" i="8"/>
  <c r="BG27" i="8"/>
  <c r="BG33" i="8"/>
  <c r="BG11" i="8"/>
  <c r="BG18" i="8"/>
  <c r="BG31" i="8"/>
  <c r="BG34" i="8"/>
  <c r="BG41" i="8"/>
  <c r="BG40" i="8"/>
  <c r="BG15" i="8"/>
  <c r="BG10" i="8"/>
  <c r="BG29" i="8"/>
  <c r="BG36" i="8"/>
  <c r="BG59" i="8"/>
  <c r="BF63" i="8"/>
  <c r="BG13" i="8"/>
  <c r="BG8" i="8"/>
  <c r="BG28" i="8"/>
  <c r="BG61" i="8"/>
  <c r="BG12" i="8"/>
  <c r="BG19" i="8"/>
  <c r="BG26" i="8"/>
  <c r="BG16" i="8"/>
  <c r="BG22" i="8"/>
  <c r="BG21" i="8"/>
  <c r="BG32" i="8"/>
  <c r="BG35" i="8"/>
  <c r="BG58" i="8"/>
  <c r="BG62" i="8"/>
  <c r="BG14" i="8"/>
  <c r="BG24" i="8"/>
  <c r="BG17" i="8"/>
  <c r="BG23" i="8"/>
  <c r="BG9" i="8"/>
  <c r="BG25" i="8"/>
  <c r="BG55" i="8"/>
  <c r="BG30" i="8"/>
  <c r="BG60" i="8"/>
  <c r="BG39" i="8"/>
  <c r="AQ2" i="5"/>
  <c r="BH3" i="8"/>
  <c r="BG5" i="8"/>
  <c r="AP3" i="5" s="1"/>
  <c r="BI4" i="8"/>
  <c r="AQ28" i="12" l="1"/>
  <c r="BH7" i="8"/>
  <c r="BG56" i="8"/>
  <c r="BG69" i="8" s="1"/>
  <c r="AP9" i="5" s="1"/>
  <c r="AL30" i="5"/>
  <c r="AN17" i="5"/>
  <c r="AN25" i="5" s="1"/>
  <c r="AN33" i="5" s="1"/>
  <c r="AN41" i="5" s="1"/>
  <c r="AN50" i="5" s="1"/>
  <c r="AM42" i="5"/>
  <c r="AM51" i="5" s="1"/>
  <c r="AM41" i="5"/>
  <c r="AM50" i="5" s="1"/>
  <c r="AM40" i="5"/>
  <c r="AM49" i="5" s="1"/>
  <c r="AL38" i="5"/>
  <c r="AL45" i="5" s="1"/>
  <c r="AM44" i="5"/>
  <c r="AM53" i="5" s="1"/>
  <c r="AN18" i="5"/>
  <c r="AN26" i="5" s="1"/>
  <c r="AN34" i="5" s="1"/>
  <c r="AM6" i="5"/>
  <c r="AL29" i="12" s="1"/>
  <c r="AM15" i="5"/>
  <c r="AM23" i="5" s="1"/>
  <c r="BF70" i="8"/>
  <c r="AO10" i="5" s="1"/>
  <c r="BF72" i="8"/>
  <c r="AO12" i="5" s="1"/>
  <c r="BF68" i="8"/>
  <c r="AO8" i="5" s="1"/>
  <c r="BH38" i="8"/>
  <c r="BF67" i="8"/>
  <c r="AO7" i="5" s="1"/>
  <c r="BE73" i="8"/>
  <c r="AN15" i="5"/>
  <c r="AN23" i="5" s="1"/>
  <c r="AN31" i="5" s="1"/>
  <c r="BF69" i="8"/>
  <c r="AO9" i="5" s="1"/>
  <c r="AO86" i="5"/>
  <c r="AN19" i="5"/>
  <c r="AN27" i="5" s="1"/>
  <c r="AN35" i="5" s="1"/>
  <c r="AN43" i="5" s="1"/>
  <c r="AN52" i="5" s="1"/>
  <c r="AN87" i="5"/>
  <c r="AN88" i="5" s="1"/>
  <c r="AN16" i="5"/>
  <c r="AN24" i="5" s="1"/>
  <c r="AN32" i="5" s="1"/>
  <c r="AN40" i="5" s="1"/>
  <c r="AN49" i="5" s="1"/>
  <c r="BF64" i="8"/>
  <c r="AP4" i="5"/>
  <c r="AO47" i="5"/>
  <c r="AN20" i="5"/>
  <c r="AN28" i="5" s="1"/>
  <c r="AN36" i="5" s="1"/>
  <c r="AN44" i="5" s="1"/>
  <c r="AN53" i="5" s="1"/>
  <c r="BG63" i="8"/>
  <c r="BH25" i="8"/>
  <c r="BH22" i="8"/>
  <c r="BH14" i="8"/>
  <c r="BH24" i="8"/>
  <c r="BH8" i="8"/>
  <c r="BH28" i="8"/>
  <c r="BH61" i="8"/>
  <c r="BH37" i="8"/>
  <c r="BH41" i="8"/>
  <c r="BH39" i="8"/>
  <c r="BH19" i="8"/>
  <c r="BH16" i="8"/>
  <c r="BH34" i="8"/>
  <c r="BH9" i="8"/>
  <c r="BH29" i="8"/>
  <c r="BH58" i="8"/>
  <c r="BH33" i="8"/>
  <c r="BH55" i="8"/>
  <c r="BH11" i="8"/>
  <c r="BH62" i="8"/>
  <c r="BH18" i="8"/>
  <c r="BH17" i="8"/>
  <c r="BH20" i="8"/>
  <c r="BH27" i="8"/>
  <c r="BH10" i="8"/>
  <c r="BH21" i="8"/>
  <c r="BH15" i="8"/>
  <c r="BH36" i="8"/>
  <c r="BH60" i="8"/>
  <c r="BH26" i="8"/>
  <c r="BH31" i="8"/>
  <c r="BH23" i="8"/>
  <c r="BH12" i="8"/>
  <c r="BH13" i="8"/>
  <c r="BH32" i="8"/>
  <c r="BH59" i="8"/>
  <c r="BH40" i="8"/>
  <c r="BH30" i="8"/>
  <c r="BH35" i="8"/>
  <c r="BH5" i="8"/>
  <c r="AQ3" i="5" s="1"/>
  <c r="BI3" i="8"/>
  <c r="AR2" i="5"/>
  <c r="BJ4" i="8"/>
  <c r="BI7" i="8" s="1"/>
  <c r="AR28" i="12" l="1"/>
  <c r="BH56" i="8"/>
  <c r="BH71" i="8" s="1"/>
  <c r="AQ11" i="5" s="1"/>
  <c r="AM22" i="5"/>
  <c r="AL39" i="12" s="1"/>
  <c r="AL40" i="12" s="1"/>
  <c r="AM31" i="5"/>
  <c r="AN22" i="5"/>
  <c r="AM39" i="12" s="1"/>
  <c r="AM40" i="12" s="1"/>
  <c r="AO17" i="5"/>
  <c r="AO25" i="5" s="1"/>
  <c r="AO33" i="5" s="1"/>
  <c r="AM14" i="5" a="1"/>
  <c r="AM14" i="5" s="1"/>
  <c r="AN42" i="5"/>
  <c r="AN51" i="5" s="1"/>
  <c r="AN6" i="5"/>
  <c r="AM29" i="12" s="1"/>
  <c r="AO18" i="5"/>
  <c r="AO26" i="5" s="1"/>
  <c r="AO34" i="5" s="1"/>
  <c r="AO19" i="5"/>
  <c r="AO27" i="5" s="1"/>
  <c r="AO35" i="5" s="1"/>
  <c r="BG72" i="8"/>
  <c r="AP12" i="5" s="1"/>
  <c r="AN39" i="5"/>
  <c r="AN48" i="5" s="1"/>
  <c r="BG67" i="8"/>
  <c r="AP7" i="5" s="1"/>
  <c r="BG71" i="8"/>
  <c r="AP11" i="5" s="1"/>
  <c r="BG68" i="8"/>
  <c r="AP8" i="5" s="1"/>
  <c r="BG70" i="8"/>
  <c r="AP10" i="5" s="1"/>
  <c r="BF73" i="8"/>
  <c r="AO15" i="5"/>
  <c r="AO23" i="5" s="1"/>
  <c r="AO31" i="5" s="1"/>
  <c r="BI38" i="8"/>
  <c r="AO16" i="5"/>
  <c r="AO24" i="5" s="1"/>
  <c r="AO32" i="5" s="1"/>
  <c r="AN14" i="5" a="1"/>
  <c r="AN14" i="5" s="1"/>
  <c r="AP86" i="5"/>
  <c r="AO20" i="5"/>
  <c r="AO28" i="5" s="1"/>
  <c r="AO36" i="5" s="1"/>
  <c r="AO44" i="5" s="1"/>
  <c r="AO53" i="5" s="1"/>
  <c r="AP47" i="5"/>
  <c r="BG64" i="8"/>
  <c r="AN30" i="5"/>
  <c r="AQ4" i="5"/>
  <c r="BH63" i="8"/>
  <c r="BI23" i="8"/>
  <c r="BI22" i="8"/>
  <c r="BI14" i="8"/>
  <c r="BI12" i="8"/>
  <c r="BI10" i="8"/>
  <c r="BI29" i="8"/>
  <c r="BI60" i="8"/>
  <c r="BI59" i="8"/>
  <c r="BI55" i="8"/>
  <c r="BI36" i="8"/>
  <c r="BI15" i="8"/>
  <c r="BI19" i="8"/>
  <c r="BI26" i="8"/>
  <c r="BI25" i="8"/>
  <c r="BI32" i="8"/>
  <c r="BI11" i="8"/>
  <c r="BI41" i="8"/>
  <c r="BI13" i="8"/>
  <c r="BI37" i="8"/>
  <c r="BI62" i="8"/>
  <c r="BI9" i="8"/>
  <c r="BI31" i="8"/>
  <c r="BI20" i="8"/>
  <c r="BI28" i="8"/>
  <c r="BI24" i="8"/>
  <c r="BI61" i="8"/>
  <c r="BI33" i="8"/>
  <c r="BI40" i="8"/>
  <c r="BI35" i="8"/>
  <c r="BI17" i="8"/>
  <c r="BI8" i="8"/>
  <c r="BI18" i="8"/>
  <c r="BI16" i="8"/>
  <c r="BI34" i="8"/>
  <c r="BI27" i="8"/>
  <c r="BI58" i="8"/>
  <c r="BI21" i="8"/>
  <c r="BI30" i="8"/>
  <c r="BI39" i="8"/>
  <c r="BJ3" i="8"/>
  <c r="BI5" i="8"/>
  <c r="AR3" i="5" s="1"/>
  <c r="AS2" i="5"/>
  <c r="BK4" i="8"/>
  <c r="BJ7" i="8" s="1"/>
  <c r="AS28" i="12" l="1"/>
  <c r="BI56" i="8"/>
  <c r="BI71" i="8" s="1"/>
  <c r="AR11" i="5" s="1"/>
  <c r="AO22" i="5"/>
  <c r="AN39" i="12" s="1"/>
  <c r="AN40" i="12" s="1"/>
  <c r="AM30" i="5"/>
  <c r="AM39" i="5"/>
  <c r="AP17" i="5"/>
  <c r="AP25" i="5" s="1"/>
  <c r="AP33" i="5" s="1"/>
  <c r="AP41" i="5" s="1"/>
  <c r="AP50" i="5" s="1"/>
  <c r="AO87" i="5"/>
  <c r="AO88" i="5" s="1"/>
  <c r="AO42" i="5"/>
  <c r="AO51" i="5" s="1"/>
  <c r="AO43" i="5"/>
  <c r="AO52" i="5" s="1"/>
  <c r="AP87" i="5"/>
  <c r="AP88" i="5" s="1"/>
  <c r="AO41" i="5"/>
  <c r="AO50" i="5" s="1"/>
  <c r="AO6" i="5"/>
  <c r="AN29" i="12" s="1"/>
  <c r="AP20" i="5"/>
  <c r="AP28" i="5" s="1"/>
  <c r="AP36" i="5" s="1"/>
  <c r="AO39" i="5"/>
  <c r="AO48" i="5" s="1"/>
  <c r="AN38" i="5"/>
  <c r="AN45" i="5" s="1"/>
  <c r="BH72" i="8"/>
  <c r="AQ12" i="5" s="1"/>
  <c r="BG73" i="8"/>
  <c r="BH69" i="8"/>
  <c r="AQ9" i="5" s="1"/>
  <c r="BH68" i="8"/>
  <c r="AQ8" i="5" s="1"/>
  <c r="BH67" i="8"/>
  <c r="AQ7" i="5" s="1"/>
  <c r="BH70" i="8"/>
  <c r="AQ10" i="5" s="1"/>
  <c r="BJ38" i="8"/>
  <c r="AO14" i="5" a="1"/>
  <c r="AO14" i="5" s="1"/>
  <c r="AP19" i="5"/>
  <c r="AP27" i="5" s="1"/>
  <c r="AP35" i="5" s="1"/>
  <c r="AP43" i="5" s="1"/>
  <c r="AP52" i="5" s="1"/>
  <c r="AO30" i="5"/>
  <c r="AO40" i="5"/>
  <c r="AO49" i="5" s="1"/>
  <c r="AP18" i="5"/>
  <c r="AP26" i="5" s="1"/>
  <c r="AP34" i="5" s="1"/>
  <c r="AP42" i="5" s="1"/>
  <c r="AP51" i="5" s="1"/>
  <c r="AP15" i="5"/>
  <c r="AP23" i="5" s="1"/>
  <c r="AP31" i="5" s="1"/>
  <c r="AP39" i="5" s="1"/>
  <c r="AP48" i="5" s="1"/>
  <c r="AQ47" i="5"/>
  <c r="AQ86" i="5"/>
  <c r="AR4" i="5"/>
  <c r="BJ37" i="8"/>
  <c r="BI63" i="8"/>
  <c r="BH64" i="8"/>
  <c r="BJ19" i="8"/>
  <c r="BJ8" i="8"/>
  <c r="BJ34" i="8"/>
  <c r="BJ58" i="8"/>
  <c r="BJ62" i="8"/>
  <c r="BJ10" i="8"/>
  <c r="BJ27" i="8"/>
  <c r="BJ23" i="8"/>
  <c r="BJ39" i="8"/>
  <c r="BJ30" i="8"/>
  <c r="BJ32" i="8"/>
  <c r="BJ24" i="8"/>
  <c r="BJ9" i="8"/>
  <c r="BJ60" i="8"/>
  <c r="BJ55" i="8"/>
  <c r="BJ22" i="8"/>
  <c r="BJ16" i="8"/>
  <c r="BJ21" i="8"/>
  <c r="BJ59" i="8"/>
  <c r="BJ12" i="8"/>
  <c r="BJ18" i="8"/>
  <c r="BJ14" i="8"/>
  <c r="BJ17" i="8"/>
  <c r="BJ28" i="8"/>
  <c r="BJ41" i="8"/>
  <c r="BJ11" i="8"/>
  <c r="BJ35" i="8"/>
  <c r="BJ61" i="8"/>
  <c r="BJ13" i="8"/>
  <c r="BJ25" i="8"/>
  <c r="BJ20" i="8"/>
  <c r="BJ26" i="8"/>
  <c r="BJ31" i="8"/>
  <c r="BJ29" i="8"/>
  <c r="BJ40" i="8"/>
  <c r="BJ15" i="8"/>
  <c r="BJ36" i="8"/>
  <c r="BJ33" i="8"/>
  <c r="AT2" i="5"/>
  <c r="BJ5" i="8"/>
  <c r="AS3" i="5" s="1"/>
  <c r="BK3" i="8"/>
  <c r="BL4" i="8"/>
  <c r="BK7" i="8" l="1"/>
  <c r="BK38" i="8"/>
  <c r="AT28" i="12"/>
  <c r="BJ56" i="8"/>
  <c r="BJ71" i="8" s="1"/>
  <c r="AS11" i="5" s="1"/>
  <c r="AM48" i="5"/>
  <c r="AM38" i="5"/>
  <c r="AM45" i="5" s="1"/>
  <c r="AQ17" i="5"/>
  <c r="AQ25" i="5" s="1"/>
  <c r="AQ33" i="5" s="1"/>
  <c r="AP44" i="5"/>
  <c r="AP53" i="5" s="1"/>
  <c r="AP6" i="5"/>
  <c r="AO29" i="12" s="1"/>
  <c r="AP16" i="5"/>
  <c r="AQ19" i="5"/>
  <c r="AQ27" i="5" s="1"/>
  <c r="AQ35" i="5" s="1"/>
  <c r="BI72" i="8"/>
  <c r="AR12" i="5" s="1"/>
  <c r="BI67" i="8"/>
  <c r="AR7" i="5" s="1"/>
  <c r="BI68" i="8"/>
  <c r="AR8" i="5" s="1"/>
  <c r="BH73" i="8"/>
  <c r="AQ15" i="5"/>
  <c r="AQ23" i="5" s="1"/>
  <c r="AQ31" i="5" s="1"/>
  <c r="BI69" i="8"/>
  <c r="AR9" i="5" s="1"/>
  <c r="BI70" i="8"/>
  <c r="AR10" i="5" s="1"/>
  <c r="AO38" i="5"/>
  <c r="AO45" i="5" s="1"/>
  <c r="AQ16" i="5"/>
  <c r="AQ24" i="5" s="1"/>
  <c r="AQ32" i="5" s="1"/>
  <c r="AQ40" i="5" s="1"/>
  <c r="AQ49" i="5" s="1"/>
  <c r="AR47" i="5"/>
  <c r="AR86" i="5"/>
  <c r="AQ18" i="5"/>
  <c r="AQ26" i="5" s="1"/>
  <c r="AQ34" i="5" s="1"/>
  <c r="AQ42" i="5" s="1"/>
  <c r="AQ51" i="5" s="1"/>
  <c r="BJ63" i="8"/>
  <c r="AQ20" i="5"/>
  <c r="AQ28" i="5" s="1"/>
  <c r="AQ36" i="5" s="1"/>
  <c r="AQ44" i="5" s="1"/>
  <c r="AQ53" i="5" s="1"/>
  <c r="AS4" i="5"/>
  <c r="BI64" i="8"/>
  <c r="BK27" i="8"/>
  <c r="BK19" i="8"/>
  <c r="BK17" i="8"/>
  <c r="BK24" i="8"/>
  <c r="BK29" i="8"/>
  <c r="BK36" i="8"/>
  <c r="BK39" i="8"/>
  <c r="BK35" i="8"/>
  <c r="BK55" i="8"/>
  <c r="BK18" i="8"/>
  <c r="BK34" i="8"/>
  <c r="BK15" i="8"/>
  <c r="BK12" i="8"/>
  <c r="BK21" i="8"/>
  <c r="BK28" i="8"/>
  <c r="BK59" i="8"/>
  <c r="BK61" i="8"/>
  <c r="BK30" i="8"/>
  <c r="BK26" i="8"/>
  <c r="BK9" i="8"/>
  <c r="BK14" i="8"/>
  <c r="BK13" i="8"/>
  <c r="BK31" i="8"/>
  <c r="BK23" i="8"/>
  <c r="BK11" i="8"/>
  <c r="BK37" i="8"/>
  <c r="BK41" i="8"/>
  <c r="BK40" i="8"/>
  <c r="BK62" i="8"/>
  <c r="BK25" i="8"/>
  <c r="BK16" i="8"/>
  <c r="BK8" i="8"/>
  <c r="BK20" i="8"/>
  <c r="BK10" i="8"/>
  <c r="BK22" i="8"/>
  <c r="BK33" i="8"/>
  <c r="BK60" i="8"/>
  <c r="BK58" i="8"/>
  <c r="BK32" i="8"/>
  <c r="BL3" i="8"/>
  <c r="BK5" i="8"/>
  <c r="AT3" i="5" s="1"/>
  <c r="AU2" i="5"/>
  <c r="BM4" i="8"/>
  <c r="BL7" i="8" l="1"/>
  <c r="BL38" i="8"/>
  <c r="AU28" i="12"/>
  <c r="BK56" i="8"/>
  <c r="BK68" i="8" s="1"/>
  <c r="AT8" i="5" s="1"/>
  <c r="AQ22" i="5"/>
  <c r="AP39" i="12" s="1"/>
  <c r="AP40" i="12" s="1"/>
  <c r="AP14" i="5" a="1"/>
  <c r="AP14" i="5" s="1"/>
  <c r="AP24" i="5"/>
  <c r="AR17" i="5"/>
  <c r="AR25" i="5" s="1"/>
  <c r="AR33" i="5" s="1"/>
  <c r="AR41" i="5" s="1"/>
  <c r="AR50" i="5" s="1"/>
  <c r="AQ43" i="5"/>
  <c r="AQ52" i="5" s="1"/>
  <c r="AQ87" i="5"/>
  <c r="AQ88" i="5" s="1"/>
  <c r="AR6" i="5"/>
  <c r="AQ29" i="12" s="1"/>
  <c r="AQ41" i="5"/>
  <c r="AQ50" i="5" s="1"/>
  <c r="AQ6" i="5"/>
  <c r="AP29" i="12" s="1"/>
  <c r="AQ39" i="5"/>
  <c r="AQ48" i="5" s="1"/>
  <c r="BJ72" i="8"/>
  <c r="AS12" i="5" s="1"/>
  <c r="BJ67" i="8"/>
  <c r="AS7" i="5" s="1"/>
  <c r="BJ69" i="8"/>
  <c r="AS9" i="5" s="1"/>
  <c r="BL11" i="8"/>
  <c r="BI73" i="8"/>
  <c r="BJ70" i="8"/>
  <c r="AS10" i="5" s="1"/>
  <c r="BJ68" i="8"/>
  <c r="AS8" i="5" s="1"/>
  <c r="AQ14" i="5" a="1"/>
  <c r="AQ14" i="5" s="1"/>
  <c r="AR18" i="5"/>
  <c r="AR26" i="5" s="1"/>
  <c r="AR34" i="5" s="1"/>
  <c r="AR42" i="5" s="1"/>
  <c r="AR51" i="5" s="1"/>
  <c r="AR87" i="5"/>
  <c r="AR88" i="5" s="1"/>
  <c r="AR20" i="5"/>
  <c r="AR28" i="5" s="1"/>
  <c r="AR36" i="5" s="1"/>
  <c r="AR44" i="5" s="1"/>
  <c r="AR53" i="5" s="1"/>
  <c r="AR15" i="5"/>
  <c r="AR23" i="5" s="1"/>
  <c r="AS86" i="5"/>
  <c r="AR16" i="5"/>
  <c r="AR24" i="5" s="1"/>
  <c r="AR32" i="5" s="1"/>
  <c r="AR40" i="5" s="1"/>
  <c r="AR49" i="5" s="1"/>
  <c r="AQ30" i="5"/>
  <c r="AS47" i="5"/>
  <c r="BL62" i="8"/>
  <c r="BL59" i="8"/>
  <c r="BK63" i="8"/>
  <c r="BL15" i="8"/>
  <c r="BL34" i="8"/>
  <c r="BL13" i="8"/>
  <c r="BL26" i="8"/>
  <c r="BL22" i="8"/>
  <c r="BL58" i="8"/>
  <c r="BL35" i="8"/>
  <c r="BJ64" i="8"/>
  <c r="BL18" i="8"/>
  <c r="BL31" i="8"/>
  <c r="BL25" i="8"/>
  <c r="BL30" i="8"/>
  <c r="BL55" i="8"/>
  <c r="BL20" i="8"/>
  <c r="BL21" i="8"/>
  <c r="BL32" i="8"/>
  <c r="BL61" i="8"/>
  <c r="BL37" i="8"/>
  <c r="BL19" i="8"/>
  <c r="BL17" i="8"/>
  <c r="BL12" i="8"/>
  <c r="BL10" i="8"/>
  <c r="BL23" i="8"/>
  <c r="BL9" i="8"/>
  <c r="BL40" i="8"/>
  <c r="BL60" i="8"/>
  <c r="BL36" i="8"/>
  <c r="BL14" i="8"/>
  <c r="BL16" i="8"/>
  <c r="BL24" i="8"/>
  <c r="BL29" i="8"/>
  <c r="BL27" i="8"/>
  <c r="BL28" i="8"/>
  <c r="BL33" i="8"/>
  <c r="BL41" i="8"/>
  <c r="BL39" i="8"/>
  <c r="BL8" i="8"/>
  <c r="BL5" i="8"/>
  <c r="AU3" i="5" s="1"/>
  <c r="AV2" i="5"/>
  <c r="BM3" i="8"/>
  <c r="BN4" i="8"/>
  <c r="BM7" i="8" l="1"/>
  <c r="BM38" i="8"/>
  <c r="AV28" i="12"/>
  <c r="BL56" i="8"/>
  <c r="BL68" i="8" s="1"/>
  <c r="AU8" i="5" s="1"/>
  <c r="AT4" i="5"/>
  <c r="AT16" i="5" s="1"/>
  <c r="AT24" i="5" s="1"/>
  <c r="AT32" i="5" s="1"/>
  <c r="AP32" i="5"/>
  <c r="AP22" i="5"/>
  <c r="AO39" i="12" s="1"/>
  <c r="AO40" i="12" s="1"/>
  <c r="AR31" i="5"/>
  <c r="AR39" i="5" s="1"/>
  <c r="AR48" i="5" s="1"/>
  <c r="AS17" i="5"/>
  <c r="AS25" i="5" s="1"/>
  <c r="AS33" i="5" s="1"/>
  <c r="AQ38" i="5"/>
  <c r="AQ45" i="5" s="1"/>
  <c r="AR19" i="5"/>
  <c r="AS18" i="5"/>
  <c r="AS26" i="5" s="1"/>
  <c r="AS34" i="5" s="1"/>
  <c r="BK69" i="8"/>
  <c r="BK70" i="8"/>
  <c r="AT10" i="5" s="1"/>
  <c r="BK67" i="8"/>
  <c r="AT7" i="5" s="1"/>
  <c r="BK72" i="8"/>
  <c r="AT12" i="5" s="1"/>
  <c r="BK71" i="8"/>
  <c r="AT11" i="5" s="1"/>
  <c r="BJ73" i="8"/>
  <c r="AS19" i="5"/>
  <c r="AS27" i="5" s="1"/>
  <c r="AS35" i="5" s="1"/>
  <c r="AS43" i="5" s="1"/>
  <c r="AS52" i="5" s="1"/>
  <c r="AS20" i="5"/>
  <c r="AS28" i="5" s="1"/>
  <c r="AS36" i="5" s="1"/>
  <c r="AS44" i="5" s="1"/>
  <c r="AS53" i="5" s="1"/>
  <c r="AS16" i="5"/>
  <c r="AS24" i="5" s="1"/>
  <c r="AS32" i="5" s="1"/>
  <c r="AT47" i="5"/>
  <c r="AU4" i="5"/>
  <c r="BK64" i="8"/>
  <c r="BM9" i="8"/>
  <c r="BM35" i="8"/>
  <c r="BM17" i="8"/>
  <c r="BM29" i="8"/>
  <c r="BL63" i="8"/>
  <c r="BM15" i="8"/>
  <c r="BM16" i="8"/>
  <c r="BM23" i="8"/>
  <c r="BM39" i="8"/>
  <c r="BM58" i="8"/>
  <c r="BM26" i="8"/>
  <c r="BM13" i="8"/>
  <c r="BM34" i="8"/>
  <c r="BM32" i="8"/>
  <c r="BM62" i="8"/>
  <c r="BM18" i="8"/>
  <c r="BM20" i="8"/>
  <c r="BM10" i="8"/>
  <c r="BM33" i="8"/>
  <c r="BM61" i="8"/>
  <c r="BM12" i="8"/>
  <c r="BM11" i="8"/>
  <c r="BM8" i="8"/>
  <c r="BM22" i="8"/>
  <c r="BM27" i="8"/>
  <c r="BM25" i="8"/>
  <c r="BM30" i="8"/>
  <c r="BM60" i="8"/>
  <c r="BM40" i="8"/>
  <c r="BM37" i="8"/>
  <c r="BM21" i="8"/>
  <c r="BM19" i="8"/>
  <c r="BM28" i="8"/>
  <c r="BM24" i="8"/>
  <c r="BM14" i="8"/>
  <c r="BM31" i="8"/>
  <c r="BM41" i="8"/>
  <c r="BM59" i="8"/>
  <c r="BM36" i="8"/>
  <c r="BM55" i="8"/>
  <c r="BM5" i="8"/>
  <c r="AV3" i="5" s="1"/>
  <c r="AW2" i="5"/>
  <c r="BN3" i="8"/>
  <c r="BO4" i="8"/>
  <c r="AS15" i="5"/>
  <c r="AS23" i="5" s="1"/>
  <c r="AS31" i="5" s="1"/>
  <c r="AS39" i="5" s="1"/>
  <c r="AS48" i="5" s="1"/>
  <c r="BN7" i="8" l="1"/>
  <c r="AT9" i="5"/>
  <c r="AT17" i="5" s="1"/>
  <c r="AT25" i="5" s="1"/>
  <c r="AT33" i="5" s="1"/>
  <c r="AT41" i="5" s="1"/>
  <c r="AT50" i="5" s="1"/>
  <c r="BN38" i="8"/>
  <c r="AW28" i="12"/>
  <c r="AT86" i="5"/>
  <c r="BM56" i="8"/>
  <c r="BM72" i="8" s="1"/>
  <c r="AV12" i="5" s="1"/>
  <c r="AS22" i="5"/>
  <c r="AR39" i="12" s="1"/>
  <c r="AR40" i="12" s="1"/>
  <c r="AR14" i="5" a="1"/>
  <c r="AR14" i="5" s="1"/>
  <c r="AR27" i="5"/>
  <c r="AP40" i="5"/>
  <c r="AP30" i="5"/>
  <c r="AT19" i="5"/>
  <c r="AT27" i="5" s="1"/>
  <c r="AT35" i="5" s="1"/>
  <c r="AT15" i="5"/>
  <c r="AT23" i="5" s="1"/>
  <c r="AS41" i="5"/>
  <c r="AS50" i="5" s="1"/>
  <c r="AS42" i="5"/>
  <c r="AS51" i="5" s="1"/>
  <c r="AS6" i="5"/>
  <c r="AR29" i="12" s="1"/>
  <c r="AS87" i="5"/>
  <c r="AS88" i="5" s="1"/>
  <c r="AT20" i="5"/>
  <c r="AT28" i="5" s="1"/>
  <c r="AT36" i="5" s="1"/>
  <c r="AT44" i="5" s="1"/>
  <c r="AT53" i="5" s="1"/>
  <c r="AT18" i="5"/>
  <c r="AT26" i="5" s="1"/>
  <c r="AT34" i="5" s="1"/>
  <c r="BL67" i="8"/>
  <c r="AU7" i="5" s="1"/>
  <c r="BL70" i="8"/>
  <c r="AU10" i="5" s="1"/>
  <c r="BK73" i="8"/>
  <c r="BL72" i="8"/>
  <c r="AU12" i="5" s="1"/>
  <c r="BL71" i="8"/>
  <c r="AU11" i="5" s="1"/>
  <c r="BL69" i="8"/>
  <c r="AU9" i="5" s="1"/>
  <c r="AU86" i="5"/>
  <c r="AS30" i="5"/>
  <c r="AS40" i="5"/>
  <c r="AS49" i="5" s="1"/>
  <c r="BL64" i="8"/>
  <c r="AV4" i="5"/>
  <c r="BN62" i="8"/>
  <c r="AU47" i="5"/>
  <c r="BN60" i="8"/>
  <c r="BN61" i="8"/>
  <c r="BN14" i="8"/>
  <c r="BN8" i="8"/>
  <c r="BN31" i="8"/>
  <c r="BN28" i="8"/>
  <c r="BN40" i="8"/>
  <c r="BM63" i="8"/>
  <c r="BN9" i="8"/>
  <c r="BN11" i="8"/>
  <c r="BN10" i="8"/>
  <c r="BN12" i="8"/>
  <c r="BN20" i="8"/>
  <c r="BN23" i="8"/>
  <c r="BN26" i="8"/>
  <c r="BN22" i="8"/>
  <c r="BN41" i="8"/>
  <c r="BN39" i="8"/>
  <c r="BN30" i="8"/>
  <c r="BN19" i="8"/>
  <c r="BN17" i="8"/>
  <c r="BN21" i="8"/>
  <c r="BN25" i="8"/>
  <c r="BN24" i="8"/>
  <c r="BN15" i="8"/>
  <c r="BN59" i="8"/>
  <c r="BN32" i="8"/>
  <c r="BN55" i="8"/>
  <c r="BN36" i="8"/>
  <c r="BN18" i="8"/>
  <c r="BN27" i="8"/>
  <c r="BN16" i="8"/>
  <c r="BN13" i="8"/>
  <c r="BN34" i="8"/>
  <c r="BN29" i="8"/>
  <c r="BN37" i="8"/>
  <c r="BN33" i="8"/>
  <c r="BN58" i="8"/>
  <c r="BN35" i="8"/>
  <c r="AT40" i="5"/>
  <c r="AT49" i="5" s="1"/>
  <c r="AS14" i="5" a="1"/>
  <c r="AS14" i="5" s="1"/>
  <c r="BN5" i="8"/>
  <c r="AW3" i="5" s="1"/>
  <c r="AX2" i="5"/>
  <c r="BO3" i="8"/>
  <c r="BP4" i="8"/>
  <c r="AX28" i="12" l="1"/>
  <c r="BO7" i="8"/>
  <c r="BN56" i="8"/>
  <c r="BN67" i="8" s="1"/>
  <c r="AW7" i="5" s="1"/>
  <c r="AP49" i="5"/>
  <c r="AP38" i="5"/>
  <c r="AP45" i="5" s="1"/>
  <c r="AR35" i="5"/>
  <c r="AR22" i="5"/>
  <c r="AQ39" i="12" s="1"/>
  <c r="AQ40" i="12" s="1"/>
  <c r="AT22" i="5"/>
  <c r="AS39" i="12" s="1"/>
  <c r="AS40" i="12" s="1"/>
  <c r="AT31" i="5"/>
  <c r="AT30" i="5" s="1"/>
  <c r="AU17" i="5"/>
  <c r="AU25" i="5" s="1"/>
  <c r="AU33" i="5" s="1"/>
  <c r="AU41" i="5" s="1"/>
  <c r="AU50" i="5" s="1"/>
  <c r="AT43" i="5"/>
  <c r="AT52" i="5" s="1"/>
  <c r="AT87" i="5"/>
  <c r="AT88" i="5" s="1"/>
  <c r="AT6" i="5"/>
  <c r="AS29" i="12" s="1"/>
  <c r="AU16" i="5"/>
  <c r="AU24" i="5" s="1"/>
  <c r="AU32" i="5" s="1"/>
  <c r="AT42" i="5"/>
  <c r="AT51" i="5" s="1"/>
  <c r="AU18" i="5"/>
  <c r="AU26" i="5" s="1"/>
  <c r="AU34" i="5" s="1"/>
  <c r="AU87" i="5"/>
  <c r="AU88" i="5" s="1"/>
  <c r="BL73" i="8"/>
  <c r="BM68" i="8"/>
  <c r="AV8" i="5" s="1"/>
  <c r="BO38" i="8"/>
  <c r="BM69" i="8"/>
  <c r="AV9" i="5" s="1"/>
  <c r="BM70" i="8"/>
  <c r="AV10" i="5" s="1"/>
  <c r="BM71" i="8"/>
  <c r="AV11" i="5" s="1"/>
  <c r="BM67" i="8"/>
  <c r="AV7" i="5" s="1"/>
  <c r="AS38" i="5"/>
  <c r="AS45" i="5" s="1"/>
  <c r="AU15" i="5"/>
  <c r="AU23" i="5" s="1"/>
  <c r="AU31" i="5" s="1"/>
  <c r="AU39" i="5" s="1"/>
  <c r="AU48" i="5" s="1"/>
  <c r="AU20" i="5"/>
  <c r="AU28" i="5" s="1"/>
  <c r="AU36" i="5" s="1"/>
  <c r="AU44" i="5" s="1"/>
  <c r="AU53" i="5" s="1"/>
  <c r="AU19" i="5"/>
  <c r="AU27" i="5" s="1"/>
  <c r="AU35" i="5" s="1"/>
  <c r="AU43" i="5" s="1"/>
  <c r="AU52" i="5" s="1"/>
  <c r="AT14" i="5" a="1"/>
  <c r="AT14" i="5" s="1"/>
  <c r="AV47" i="5"/>
  <c r="AV86" i="5"/>
  <c r="AW4" i="5"/>
  <c r="BM64" i="8"/>
  <c r="BN63" i="8"/>
  <c r="BO20" i="8"/>
  <c r="BO25" i="8"/>
  <c r="BO13" i="8"/>
  <c r="BO15" i="8"/>
  <c r="BO22" i="8"/>
  <c r="BO33" i="8"/>
  <c r="BO37" i="8"/>
  <c r="BO8" i="8"/>
  <c r="BO55" i="8"/>
  <c r="BO18" i="8"/>
  <c r="BO14" i="8"/>
  <c r="BO17" i="8"/>
  <c r="BO12" i="8"/>
  <c r="BO28" i="8"/>
  <c r="BO61" i="8"/>
  <c r="BO58" i="8"/>
  <c r="BO30" i="8"/>
  <c r="BO59" i="8"/>
  <c r="BO60" i="8"/>
  <c r="BO24" i="8"/>
  <c r="BO19" i="8"/>
  <c r="BO10" i="8"/>
  <c r="BO27" i="8"/>
  <c r="BO29" i="8"/>
  <c r="BO39" i="8"/>
  <c r="BO26" i="8"/>
  <c r="BO11" i="8"/>
  <c r="BO35" i="8"/>
  <c r="BO34" i="8"/>
  <c r="BO16" i="8"/>
  <c r="BO31" i="8"/>
  <c r="BO9" i="8"/>
  <c r="BO23" i="8"/>
  <c r="BO21" i="8"/>
  <c r="BO41" i="8"/>
  <c r="BO40" i="8"/>
  <c r="BO32" i="8"/>
  <c r="BO36" i="8"/>
  <c r="BO62" i="8"/>
  <c r="AY2" i="5"/>
  <c r="BP3" i="8"/>
  <c r="BO5" i="8"/>
  <c r="AX3" i="5" s="1"/>
  <c r="BQ4" i="8"/>
  <c r="AY28" i="12" l="1"/>
  <c r="BP7" i="8"/>
  <c r="BO56" i="8"/>
  <c r="BO70" i="8" s="1"/>
  <c r="AX10" i="5" s="1"/>
  <c r="AU22" i="5"/>
  <c r="AT39" i="12" s="1"/>
  <c r="AT40" i="12" s="1"/>
  <c r="AT39" i="5"/>
  <c r="AT48" i="5" s="1"/>
  <c r="AR43" i="5"/>
  <c r="AR30" i="5"/>
  <c r="AV17" i="5"/>
  <c r="AV25" i="5" s="1"/>
  <c r="AV33" i="5" s="1"/>
  <c r="AU40" i="5"/>
  <c r="AU49" i="5" s="1"/>
  <c r="AU42" i="5"/>
  <c r="AU51" i="5" s="1"/>
  <c r="AU6" i="5"/>
  <c r="AT29" i="12" s="1"/>
  <c r="AV16" i="5"/>
  <c r="AV24" i="5" s="1"/>
  <c r="AV32" i="5" s="1"/>
  <c r="AV40" i="5" s="1"/>
  <c r="AV49" i="5" s="1"/>
  <c r="AV20" i="5"/>
  <c r="AV28" i="5" s="1"/>
  <c r="AV36" i="5" s="1"/>
  <c r="BN68" i="8"/>
  <c r="AW8" i="5" s="1"/>
  <c r="BN72" i="8"/>
  <c r="AW12" i="5" s="1"/>
  <c r="BM73" i="8"/>
  <c r="AV15" i="5"/>
  <c r="AV23" i="5" s="1"/>
  <c r="AV31" i="5" s="1"/>
  <c r="BN70" i="8"/>
  <c r="AW10" i="5" s="1"/>
  <c r="BN69" i="8"/>
  <c r="AW9" i="5" s="1"/>
  <c r="BN71" i="8"/>
  <c r="AW11" i="5" s="1"/>
  <c r="BP38" i="8"/>
  <c r="AW86" i="5"/>
  <c r="AU14" i="5" a="1"/>
  <c r="AU14" i="5" s="1"/>
  <c r="AU30" i="5"/>
  <c r="AW47" i="5"/>
  <c r="AV18" i="5"/>
  <c r="AV26" i="5" s="1"/>
  <c r="AV34" i="5" s="1"/>
  <c r="AV42" i="5" s="1"/>
  <c r="AV51" i="5" s="1"/>
  <c r="AV19" i="5"/>
  <c r="AV27" i="5" s="1"/>
  <c r="AV35" i="5" s="1"/>
  <c r="AV43" i="5" s="1"/>
  <c r="AV52" i="5" s="1"/>
  <c r="AX4" i="5"/>
  <c r="BP39" i="8"/>
  <c r="BN64" i="8"/>
  <c r="BP24" i="8"/>
  <c r="BP13" i="8"/>
  <c r="BP9" i="8"/>
  <c r="BP34" i="8"/>
  <c r="BP41" i="8"/>
  <c r="BP19" i="8"/>
  <c r="BP37" i="8"/>
  <c r="BO63" i="8"/>
  <c r="BP17" i="8"/>
  <c r="BP35" i="8"/>
  <c r="BP8" i="8"/>
  <c r="BP27" i="8"/>
  <c r="BP22" i="8"/>
  <c r="BP30" i="8"/>
  <c r="BP58" i="8"/>
  <c r="BP12" i="8"/>
  <c r="BP10" i="8"/>
  <c r="BP14" i="8"/>
  <c r="BP11" i="8"/>
  <c r="BP25" i="8"/>
  <c r="BP32" i="8"/>
  <c r="BP23" i="8"/>
  <c r="BP16" i="8"/>
  <c r="BP28" i="8"/>
  <c r="BP55" i="8"/>
  <c r="BP36" i="8"/>
  <c r="BP60" i="8"/>
  <c r="BP61" i="8"/>
  <c r="BP62" i="8"/>
  <c r="BP20" i="8"/>
  <c r="BP21" i="8"/>
  <c r="BP18" i="8"/>
  <c r="BP31" i="8"/>
  <c r="BP26" i="8"/>
  <c r="BP29" i="8"/>
  <c r="BP15" i="8"/>
  <c r="BP59" i="8"/>
  <c r="BP40" i="8"/>
  <c r="BP33" i="8"/>
  <c r="BP5" i="8"/>
  <c r="AY3" i="5" s="1"/>
  <c r="AZ2" i="5"/>
  <c r="BQ3" i="8"/>
  <c r="BR4" i="8"/>
  <c r="AZ28" i="12" l="1"/>
  <c r="BQ7" i="8"/>
  <c r="BP56" i="8"/>
  <c r="BP69" i="8" s="1"/>
  <c r="AY9" i="5" s="1"/>
  <c r="AT38" i="5"/>
  <c r="AT45" i="5" s="1"/>
  <c r="AR52" i="5"/>
  <c r="AR38" i="5"/>
  <c r="AR45" i="5" s="1"/>
  <c r="AV22" i="5"/>
  <c r="AU39" i="12" s="1"/>
  <c r="AU40" i="12" s="1"/>
  <c r="AW17" i="5"/>
  <c r="AW25" i="5" s="1"/>
  <c r="AW33" i="5" s="1"/>
  <c r="AW41" i="5" s="1"/>
  <c r="AW50" i="5" s="1"/>
  <c r="AU38" i="5"/>
  <c r="AU45" i="5" s="1"/>
  <c r="AV41" i="5"/>
  <c r="AV50" i="5" s="1"/>
  <c r="AW20" i="5"/>
  <c r="AW28" i="5" s="1"/>
  <c r="AW36" i="5" s="1"/>
  <c r="AV6" i="5"/>
  <c r="AU29" i="12" s="1"/>
  <c r="AV87" i="5"/>
  <c r="AV88" i="5" s="1"/>
  <c r="AW18" i="5"/>
  <c r="AW26" i="5" s="1"/>
  <c r="AW34" i="5" s="1"/>
  <c r="AV44" i="5"/>
  <c r="AV53" i="5" s="1"/>
  <c r="AW87" i="5"/>
  <c r="AW88" i="5" s="1"/>
  <c r="AW15" i="5"/>
  <c r="AW23" i="5" s="1"/>
  <c r="AW31" i="5" s="1"/>
  <c r="AW39" i="5" s="1"/>
  <c r="AW48" i="5" s="1"/>
  <c r="BO72" i="8"/>
  <c r="AX12" i="5" s="1"/>
  <c r="AW19" i="5"/>
  <c r="AW27" i="5" s="1"/>
  <c r="AW35" i="5" s="1"/>
  <c r="AV39" i="5"/>
  <c r="AV48" i="5" s="1"/>
  <c r="BO67" i="8"/>
  <c r="AX7" i="5" s="1"/>
  <c r="BO71" i="8"/>
  <c r="AX11" i="5" s="1"/>
  <c r="BO68" i="8"/>
  <c r="AX8" i="5" s="1"/>
  <c r="BO69" i="8"/>
  <c r="AX9" i="5" s="1"/>
  <c r="BQ38" i="8"/>
  <c r="BN73" i="8"/>
  <c r="AV14" i="5" a="1"/>
  <c r="AV14" i="5" s="1"/>
  <c r="BO64" i="8"/>
  <c r="AV30" i="5"/>
  <c r="AX86" i="5"/>
  <c r="AX47" i="5"/>
  <c r="AY4" i="5"/>
  <c r="BQ62" i="8"/>
  <c r="BP63" i="8"/>
  <c r="BQ18" i="8"/>
  <c r="BQ12" i="8"/>
  <c r="BQ16" i="8"/>
  <c r="BQ26" i="8"/>
  <c r="BQ8" i="8"/>
  <c r="BQ34" i="8"/>
  <c r="BQ60" i="8"/>
  <c r="BQ36" i="8"/>
  <c r="BQ37" i="8"/>
  <c r="BQ39" i="8"/>
  <c r="BQ15" i="8"/>
  <c r="BQ24" i="8"/>
  <c r="BQ23" i="8"/>
  <c r="BQ27" i="8"/>
  <c r="BQ13" i="8"/>
  <c r="BQ9" i="8"/>
  <c r="BQ59" i="8"/>
  <c r="BQ61" i="8"/>
  <c r="BQ30" i="8"/>
  <c r="BQ28" i="8"/>
  <c r="BQ22" i="8"/>
  <c r="BQ10" i="8"/>
  <c r="BQ31" i="8"/>
  <c r="BQ21" i="8"/>
  <c r="BQ11" i="8"/>
  <c r="BQ33" i="8"/>
  <c r="BQ40" i="8"/>
  <c r="BQ41" i="8"/>
  <c r="BQ25" i="8"/>
  <c r="BQ19" i="8"/>
  <c r="BQ20" i="8"/>
  <c r="BQ17" i="8"/>
  <c r="BQ14" i="8"/>
  <c r="BQ29" i="8"/>
  <c r="BQ32" i="8"/>
  <c r="BQ58" i="8"/>
  <c r="BQ35" i="8"/>
  <c r="BQ55" i="8"/>
  <c r="AW16" i="5"/>
  <c r="AW24" i="5" s="1"/>
  <c r="AW32" i="5" s="1"/>
  <c r="AW40" i="5" s="1"/>
  <c r="AW49" i="5" s="1"/>
  <c r="BR3" i="8"/>
  <c r="BQ5" i="8"/>
  <c r="AZ3" i="5" s="1"/>
  <c r="BA2" i="5"/>
  <c r="BS4" i="8"/>
  <c r="BR7" i="8" l="1"/>
  <c r="BR38" i="8"/>
  <c r="BA28" i="12"/>
  <c r="BQ56" i="8"/>
  <c r="BQ68" i="8" s="1"/>
  <c r="AZ8" i="5" s="1"/>
  <c r="AW22" i="5"/>
  <c r="AV39" i="12" s="1"/>
  <c r="AV40" i="12" s="1"/>
  <c r="AX17" i="5"/>
  <c r="AX25" i="5" s="1"/>
  <c r="AX33" i="5" s="1"/>
  <c r="AX41" i="5" s="1"/>
  <c r="AX50" i="5" s="1"/>
  <c r="AW44" i="5"/>
  <c r="AW53" i="5" s="1"/>
  <c r="AW42" i="5"/>
  <c r="AW51" i="5" s="1"/>
  <c r="AW6" i="5"/>
  <c r="AV29" i="12" s="1"/>
  <c r="AX16" i="5"/>
  <c r="AX24" i="5" s="1"/>
  <c r="AX32" i="5" s="1"/>
  <c r="AX18" i="5"/>
  <c r="AX26" i="5" s="1"/>
  <c r="AX34" i="5" s="1"/>
  <c r="AX20" i="5"/>
  <c r="AX28" i="5" s="1"/>
  <c r="AX36" i="5" s="1"/>
  <c r="AW30" i="5"/>
  <c r="BP67" i="8"/>
  <c r="AY7" i="5" s="1"/>
  <c r="AW43" i="5"/>
  <c r="AW52" i="5" s="1"/>
  <c r="BP71" i="8"/>
  <c r="AY11" i="5" s="1"/>
  <c r="BP72" i="8"/>
  <c r="AY12" i="5" s="1"/>
  <c r="BP70" i="8"/>
  <c r="AY10" i="5" s="1"/>
  <c r="AX15" i="5"/>
  <c r="AX23" i="5" s="1"/>
  <c r="AX31" i="5" s="1"/>
  <c r="BO73" i="8"/>
  <c r="AV38" i="5"/>
  <c r="AV45" i="5" s="1"/>
  <c r="BP68" i="8"/>
  <c r="AY8" i="5" s="1"/>
  <c r="AW14" i="5" a="1"/>
  <c r="AW14" i="5" s="1"/>
  <c r="AY47" i="5"/>
  <c r="AX87" i="5"/>
  <c r="AX88" i="5" s="1"/>
  <c r="AX19" i="5"/>
  <c r="AX27" i="5" s="1"/>
  <c r="AX35" i="5" s="1"/>
  <c r="AX43" i="5" s="1"/>
  <c r="AX52" i="5" s="1"/>
  <c r="AY86" i="5"/>
  <c r="BR62" i="8"/>
  <c r="AZ4" i="5"/>
  <c r="BR35" i="8"/>
  <c r="BP64" i="8"/>
  <c r="BR31" i="8"/>
  <c r="BR58" i="8"/>
  <c r="BR27" i="8"/>
  <c r="BQ63" i="8"/>
  <c r="BR21" i="8"/>
  <c r="BR14" i="8"/>
  <c r="BR11" i="8"/>
  <c r="BR41" i="8"/>
  <c r="BR19" i="8"/>
  <c r="BR32" i="8"/>
  <c r="BR34" i="8"/>
  <c r="BR26" i="8"/>
  <c r="BR29" i="8"/>
  <c r="BR36" i="8"/>
  <c r="BR13" i="8"/>
  <c r="BR8" i="8"/>
  <c r="BR20" i="8"/>
  <c r="BR23" i="8"/>
  <c r="BR10" i="8"/>
  <c r="BR28" i="8"/>
  <c r="BR33" i="8"/>
  <c r="BR59" i="8"/>
  <c r="BR37" i="8"/>
  <c r="BR39" i="8"/>
  <c r="BR16" i="8"/>
  <c r="BR12" i="8"/>
  <c r="BR25" i="8"/>
  <c r="BR55" i="8"/>
  <c r="BR15" i="8"/>
  <c r="BR18" i="8"/>
  <c r="BR17" i="8"/>
  <c r="BR24" i="8"/>
  <c r="BR22" i="8"/>
  <c r="BR9" i="8"/>
  <c r="BR40" i="8"/>
  <c r="BR60" i="8"/>
  <c r="BR61" i="8"/>
  <c r="BR30" i="8"/>
  <c r="BB2" i="5"/>
  <c r="BS3" i="8"/>
  <c r="BR5" i="8"/>
  <c r="BA3" i="5" s="1"/>
  <c r="BT4" i="8"/>
  <c r="BS7" i="8" l="1"/>
  <c r="BS38" i="8"/>
  <c r="BB28" i="12"/>
  <c r="BR56" i="8"/>
  <c r="BR71" i="8" s="1"/>
  <c r="BA11" i="5" s="1"/>
  <c r="AX22" i="5"/>
  <c r="AW39" i="12" s="1"/>
  <c r="AW40" i="12" s="1"/>
  <c r="AY17" i="5"/>
  <c r="AY25" i="5" s="1"/>
  <c r="AY33" i="5" s="1"/>
  <c r="AY41" i="5" s="1"/>
  <c r="AY50" i="5" s="1"/>
  <c r="AX42" i="5"/>
  <c r="AX51" i="5" s="1"/>
  <c r="AX44" i="5"/>
  <c r="AX53" i="5" s="1"/>
  <c r="AX40" i="5"/>
  <c r="AX49" i="5" s="1"/>
  <c r="AY6" i="5"/>
  <c r="AX29" i="12" s="1"/>
  <c r="AW38" i="5"/>
  <c r="AW45" i="5" s="1"/>
  <c r="AX6" i="5"/>
  <c r="AW29" i="12" s="1"/>
  <c r="BQ72" i="8"/>
  <c r="AZ12" i="5" s="1"/>
  <c r="BQ70" i="8"/>
  <c r="AZ10" i="5" s="1"/>
  <c r="BQ67" i="8"/>
  <c r="AZ7" i="5" s="1"/>
  <c r="BQ71" i="8"/>
  <c r="AZ11" i="5" s="1"/>
  <c r="BQ69" i="8"/>
  <c r="AZ9" i="5" s="1"/>
  <c r="AX39" i="5"/>
  <c r="AX48" i="5" s="1"/>
  <c r="BP73" i="8"/>
  <c r="AY87" i="5"/>
  <c r="AY88" i="5" s="1"/>
  <c r="AX14" i="5" a="1"/>
  <c r="AX14" i="5" s="1"/>
  <c r="AY15" i="5"/>
  <c r="AY23" i="5" s="1"/>
  <c r="AY31" i="5" s="1"/>
  <c r="AY39" i="5" s="1"/>
  <c r="AY48" i="5" s="1"/>
  <c r="AY18" i="5"/>
  <c r="AY26" i="5" s="1"/>
  <c r="AY34" i="5" s="1"/>
  <c r="AY42" i="5" s="1"/>
  <c r="AY51" i="5" s="1"/>
  <c r="AY20" i="5"/>
  <c r="AY28" i="5" s="1"/>
  <c r="AY36" i="5" s="1"/>
  <c r="AY44" i="5" s="1"/>
  <c r="AY53" i="5" s="1"/>
  <c r="AX30" i="5"/>
  <c r="AZ86" i="5"/>
  <c r="AY19" i="5"/>
  <c r="AY27" i="5" s="1"/>
  <c r="AY35" i="5" s="1"/>
  <c r="AY43" i="5" s="1"/>
  <c r="AY52" i="5" s="1"/>
  <c r="BA4" i="5"/>
  <c r="AZ47" i="5"/>
  <c r="BQ64" i="8"/>
  <c r="BR63" i="8"/>
  <c r="BS22" i="8"/>
  <c r="BS23" i="8"/>
  <c r="BS9" i="8"/>
  <c r="BS12" i="8"/>
  <c r="BS27" i="8"/>
  <c r="BS26" i="8"/>
  <c r="BS59" i="8"/>
  <c r="BS60" i="8"/>
  <c r="BS33" i="8"/>
  <c r="BS18" i="8"/>
  <c r="BS16" i="8"/>
  <c r="BS24" i="8"/>
  <c r="BS20" i="8"/>
  <c r="BS15" i="8"/>
  <c r="BS13" i="8"/>
  <c r="BS58" i="8"/>
  <c r="BS55" i="8"/>
  <c r="BS36" i="8"/>
  <c r="BS40" i="8"/>
  <c r="BS17" i="8"/>
  <c r="BS21" i="8"/>
  <c r="BS31" i="8"/>
  <c r="BS8" i="8"/>
  <c r="BS25" i="8"/>
  <c r="BS10" i="8"/>
  <c r="BS35" i="8"/>
  <c r="BS39" i="8"/>
  <c r="BS41" i="8"/>
  <c r="BS37" i="8"/>
  <c r="BS14" i="8"/>
  <c r="BS34" i="8"/>
  <c r="BS28" i="8"/>
  <c r="BS19" i="8"/>
  <c r="BS11" i="8"/>
  <c r="BS29" i="8"/>
  <c r="BS30" i="8"/>
  <c r="BS32" i="8"/>
  <c r="BS61" i="8"/>
  <c r="BS62" i="8"/>
  <c r="BS5" i="8"/>
  <c r="BB3" i="5" s="1"/>
  <c r="BC2" i="5"/>
  <c r="BT3" i="8"/>
  <c r="BU4" i="8"/>
  <c r="AJ4" i="5"/>
  <c r="BC28" i="12" l="1"/>
  <c r="BT7" i="8"/>
  <c r="BB4" i="5"/>
  <c r="BS56" i="8"/>
  <c r="BS71" i="8" s="1"/>
  <c r="BB11" i="5" s="1"/>
  <c r="AZ17" i="5"/>
  <c r="AZ25" i="5" s="1"/>
  <c r="AZ33" i="5" s="1"/>
  <c r="AZ41" i="5" s="1"/>
  <c r="AZ50" i="5" s="1"/>
  <c r="AY16" i="5"/>
  <c r="AZ18" i="5"/>
  <c r="AZ26" i="5" s="1"/>
  <c r="AZ34" i="5" s="1"/>
  <c r="AZ42" i="5" s="1"/>
  <c r="AZ51" i="5" s="1"/>
  <c r="AX38" i="5"/>
  <c r="AX45" i="5" s="1"/>
  <c r="BR67" i="8"/>
  <c r="BA7" i="5" s="1"/>
  <c r="BR72" i="8"/>
  <c r="BA12" i="5" s="1"/>
  <c r="BR69" i="8"/>
  <c r="BA9" i="5" s="1"/>
  <c r="BT38" i="8"/>
  <c r="BQ73" i="8"/>
  <c r="BR70" i="8"/>
  <c r="BA10" i="5" s="1"/>
  <c r="BR68" i="8"/>
  <c r="BA8" i="5" s="1"/>
  <c r="BA47" i="5"/>
  <c r="BA86" i="5"/>
  <c r="AZ16" i="5"/>
  <c r="AZ24" i="5" s="1"/>
  <c r="AZ32" i="5" s="1"/>
  <c r="AZ40" i="5" s="1"/>
  <c r="AZ49" i="5" s="1"/>
  <c r="AZ20" i="5"/>
  <c r="AZ28" i="5" s="1"/>
  <c r="AZ36" i="5" s="1"/>
  <c r="AZ44" i="5" s="1"/>
  <c r="AZ53" i="5" s="1"/>
  <c r="AZ19" i="5"/>
  <c r="AZ27" i="5" s="1"/>
  <c r="AZ35" i="5" s="1"/>
  <c r="AZ43" i="5" s="1"/>
  <c r="AZ52" i="5" s="1"/>
  <c r="BT39" i="8"/>
  <c r="BR64" i="8"/>
  <c r="AZ87" i="5"/>
  <c r="AZ88" i="5" s="1"/>
  <c r="BT14" i="8"/>
  <c r="BT59" i="8"/>
  <c r="BS63" i="8"/>
  <c r="BT20" i="8"/>
  <c r="BT21" i="8"/>
  <c r="BT60" i="8"/>
  <c r="BT26" i="8"/>
  <c r="BT30" i="8"/>
  <c r="BT31" i="8"/>
  <c r="BT10" i="8"/>
  <c r="BT17" i="8"/>
  <c r="BT23" i="8"/>
  <c r="BT29" i="8"/>
  <c r="BT15" i="8"/>
  <c r="BT41" i="8"/>
  <c r="BT32" i="8"/>
  <c r="BT37" i="8"/>
  <c r="BT28" i="8"/>
  <c r="BT40" i="8"/>
  <c r="BT19" i="8"/>
  <c r="BT22" i="8"/>
  <c r="BT18" i="8"/>
  <c r="BT16" i="8"/>
  <c r="BT27" i="8"/>
  <c r="BT61" i="8"/>
  <c r="BT34" i="8"/>
  <c r="BT58" i="8"/>
  <c r="BT11" i="8"/>
  <c r="BT62" i="8"/>
  <c r="BT13" i="8"/>
  <c r="BT12" i="8"/>
  <c r="BT24" i="8"/>
  <c r="BT9" i="8"/>
  <c r="BT8" i="8"/>
  <c r="BT25" i="8"/>
  <c r="BT33" i="8"/>
  <c r="BT55" i="8"/>
  <c r="BT36" i="8"/>
  <c r="BT35" i="8"/>
  <c r="BB86" i="5"/>
  <c r="BB47" i="5"/>
  <c r="BU3" i="8"/>
  <c r="BT5" i="8"/>
  <c r="BC3" i="5" s="1"/>
  <c r="BD2" i="5"/>
  <c r="BV4" i="8"/>
  <c r="BU7" i="8" s="1"/>
  <c r="AJ47" i="5"/>
  <c r="AJ86" i="5"/>
  <c r="BD28" i="12" l="1"/>
  <c r="BT56" i="8"/>
  <c r="BT69" i="8" s="1"/>
  <c r="BC9" i="5" s="1"/>
  <c r="AY14" i="5" a="1"/>
  <c r="AY14" i="5" s="1"/>
  <c r="AY24" i="5"/>
  <c r="BA17" i="5"/>
  <c r="BA25" i="5" s="1"/>
  <c r="BA33" i="5" s="1"/>
  <c r="BA41" i="5" s="1"/>
  <c r="BA50" i="5" s="1"/>
  <c r="AZ6" i="5"/>
  <c r="AY29" i="12" s="1"/>
  <c r="BB19" i="5"/>
  <c r="BB27" i="5" s="1"/>
  <c r="BB35" i="5" s="1"/>
  <c r="AZ15" i="5"/>
  <c r="BS67" i="8"/>
  <c r="BB7" i="5" s="1"/>
  <c r="BS69" i="8"/>
  <c r="BS70" i="8"/>
  <c r="BB10" i="5" s="1"/>
  <c r="BR73" i="8"/>
  <c r="BA15" i="5"/>
  <c r="BA23" i="5" s="1"/>
  <c r="BS68" i="8"/>
  <c r="BB8" i="5" s="1"/>
  <c r="BS72" i="8"/>
  <c r="BB12" i="5" s="1"/>
  <c r="BU38" i="8"/>
  <c r="BA16" i="5"/>
  <c r="BA24" i="5" s="1"/>
  <c r="BA32" i="5" s="1"/>
  <c r="BA40" i="5" s="1"/>
  <c r="BA49" i="5" s="1"/>
  <c r="BA20" i="5"/>
  <c r="BA28" i="5" s="1"/>
  <c r="BA36" i="5" s="1"/>
  <c r="BA44" i="5" s="1"/>
  <c r="BA53" i="5" s="1"/>
  <c r="BA18" i="5"/>
  <c r="BA26" i="5" s="1"/>
  <c r="BA34" i="5" s="1"/>
  <c r="BA19" i="5"/>
  <c r="BA27" i="5" s="1"/>
  <c r="BA35" i="5" s="1"/>
  <c r="BA43" i="5" s="1"/>
  <c r="BA52" i="5" s="1"/>
  <c r="BA87" i="5"/>
  <c r="BA88" i="5" s="1"/>
  <c r="BU62" i="8"/>
  <c r="BC4" i="5"/>
  <c r="BS64" i="8"/>
  <c r="BU22" i="8"/>
  <c r="BU40" i="8"/>
  <c r="BT63" i="8"/>
  <c r="BU31" i="8"/>
  <c r="BU14" i="8"/>
  <c r="BU32" i="8"/>
  <c r="BU35" i="8"/>
  <c r="BU16" i="8"/>
  <c r="BU28" i="8"/>
  <c r="BU55" i="8"/>
  <c r="BU17" i="8"/>
  <c r="BU23" i="8"/>
  <c r="BU29" i="8"/>
  <c r="BU60" i="8"/>
  <c r="BU61" i="8"/>
  <c r="BU18" i="8"/>
  <c r="BU11" i="8"/>
  <c r="BU15" i="8"/>
  <c r="BU8" i="8"/>
  <c r="BU59" i="8"/>
  <c r="BU26" i="8"/>
  <c r="BU27" i="8"/>
  <c r="BU13" i="8"/>
  <c r="BU24" i="8"/>
  <c r="BU10" i="8"/>
  <c r="BU37" i="8"/>
  <c r="BU33" i="8"/>
  <c r="BU39" i="8"/>
  <c r="BU58" i="8"/>
  <c r="BU19" i="8"/>
  <c r="BU20" i="8"/>
  <c r="BU25" i="8"/>
  <c r="BU12" i="8"/>
  <c r="BU9" i="8"/>
  <c r="BU21" i="8"/>
  <c r="BU41" i="8"/>
  <c r="BU34" i="8"/>
  <c r="BU30" i="8"/>
  <c r="BU36" i="8"/>
  <c r="BU5" i="8"/>
  <c r="BD3" i="5" s="1"/>
  <c r="BE2" i="5"/>
  <c r="BV3" i="8"/>
  <c r="BW4" i="8"/>
  <c r="BV7" i="8" l="1"/>
  <c r="BB9" i="5"/>
  <c r="BB17" i="5" s="1"/>
  <c r="BB25" i="5" s="1"/>
  <c r="BB33" i="5" s="1"/>
  <c r="BV38" i="8"/>
  <c r="BE28" i="12"/>
  <c r="BU56" i="8"/>
  <c r="BU68" i="8" s="1"/>
  <c r="BD8" i="5" s="1"/>
  <c r="BA22" i="5"/>
  <c r="AZ39" i="12" s="1"/>
  <c r="AZ40" i="12" s="1"/>
  <c r="BA31" i="5"/>
  <c r="BA30" i="5" s="1"/>
  <c r="AY32" i="5"/>
  <c r="AY22" i="5"/>
  <c r="AX39" i="12" s="1"/>
  <c r="AX40" i="12" s="1"/>
  <c r="AZ14" i="5" a="1"/>
  <c r="AZ23" i="5"/>
  <c r="BB20" i="5"/>
  <c r="BB28" i="5" s="1"/>
  <c r="BB36" i="5" s="1"/>
  <c r="BB16" i="5"/>
  <c r="BB24" i="5" s="1"/>
  <c r="BB32" i="5" s="1"/>
  <c r="BA42" i="5"/>
  <c r="BA51" i="5" s="1"/>
  <c r="BB87" i="5"/>
  <c r="BB88" i="5" s="1"/>
  <c r="BB18" i="5"/>
  <c r="BB26" i="5" s="1"/>
  <c r="BB34" i="5" s="1"/>
  <c r="BA6" i="5"/>
  <c r="AZ29" i="12" s="1"/>
  <c r="AZ14" i="5"/>
  <c r="BT68" i="8"/>
  <c r="BC8" i="5" s="1"/>
  <c r="BT72" i="8"/>
  <c r="BC12" i="5" s="1"/>
  <c r="BT71" i="8"/>
  <c r="BC11" i="5" s="1"/>
  <c r="BT70" i="8"/>
  <c r="BC10" i="5" s="1"/>
  <c r="BT67" i="8"/>
  <c r="BC7" i="5" s="1"/>
  <c r="BS73" i="8"/>
  <c r="BA14" i="5" a="1"/>
  <c r="BA14" i="5" s="1"/>
  <c r="BC47" i="5"/>
  <c r="BT64" i="8"/>
  <c r="BC86" i="5"/>
  <c r="BD4" i="5"/>
  <c r="BV55" i="8"/>
  <c r="BV29" i="8"/>
  <c r="BV33" i="8"/>
  <c r="BV9" i="8"/>
  <c r="BV28" i="8"/>
  <c r="BV62" i="8"/>
  <c r="BV19" i="8"/>
  <c r="BV41" i="8"/>
  <c r="BU63" i="8"/>
  <c r="BV15" i="8"/>
  <c r="BV37" i="8"/>
  <c r="BV18" i="8"/>
  <c r="BV26" i="8"/>
  <c r="BV14" i="8"/>
  <c r="BV30" i="8"/>
  <c r="BV59" i="8"/>
  <c r="BV27" i="8"/>
  <c r="BV22" i="8"/>
  <c r="BV10" i="8"/>
  <c r="BV61" i="8"/>
  <c r="BV12" i="8"/>
  <c r="BV31" i="8"/>
  <c r="BV34" i="8"/>
  <c r="BV21" i="8"/>
  <c r="BV16" i="8"/>
  <c r="BV11" i="8"/>
  <c r="BV13" i="8"/>
  <c r="BV58" i="8"/>
  <c r="BV8" i="8"/>
  <c r="BV35" i="8"/>
  <c r="BV25" i="8"/>
  <c r="BV24" i="8"/>
  <c r="BV20" i="8"/>
  <c r="BV23" i="8"/>
  <c r="BV17" i="8"/>
  <c r="BV40" i="8"/>
  <c r="BV39" i="8"/>
  <c r="BV32" i="8"/>
  <c r="BV60" i="8"/>
  <c r="BV36" i="8"/>
  <c r="BB43" i="5"/>
  <c r="BB52" i="5" s="1"/>
  <c r="BV5" i="8"/>
  <c r="BE3" i="5" s="1"/>
  <c r="BF2" i="5"/>
  <c r="BW3" i="8"/>
  <c r="BX4" i="8"/>
  <c r="BF28" i="12" l="1"/>
  <c r="BW7" i="8"/>
  <c r="BV56" i="8"/>
  <c r="BV71" i="8" s="1"/>
  <c r="BE11" i="5" s="1"/>
  <c r="BA39" i="5"/>
  <c r="BA48" i="5" s="1"/>
  <c r="AZ22" i="5"/>
  <c r="AY39" i="12" s="1"/>
  <c r="AY40" i="12" s="1"/>
  <c r="AZ31" i="5"/>
  <c r="AY30" i="5"/>
  <c r="AY40" i="5"/>
  <c r="BC17" i="5"/>
  <c r="BC25" i="5" s="1"/>
  <c r="BC33" i="5" s="1"/>
  <c r="BB40" i="5"/>
  <c r="BB49" i="5" s="1"/>
  <c r="BB44" i="5"/>
  <c r="BB53" i="5" s="1"/>
  <c r="BB6" i="5"/>
  <c r="BA29" i="12" s="1"/>
  <c r="BB42" i="5"/>
  <c r="BB51" i="5" s="1"/>
  <c r="BC19" i="5"/>
  <c r="BC27" i="5" s="1"/>
  <c r="BC35" i="5" s="1"/>
  <c r="BC87" i="5"/>
  <c r="BC88" i="5" s="1"/>
  <c r="BB41" i="5"/>
  <c r="BB50" i="5" s="1"/>
  <c r="BC20" i="5"/>
  <c r="BC28" i="5" s="1"/>
  <c r="BC36" i="5" s="1"/>
  <c r="BU72" i="8"/>
  <c r="BD12" i="5" s="1"/>
  <c r="BB15" i="5"/>
  <c r="BB23" i="5" s="1"/>
  <c r="BU70" i="8"/>
  <c r="BD10" i="5" s="1"/>
  <c r="BU69" i="8"/>
  <c r="BD9" i="5" s="1"/>
  <c r="BT73" i="8"/>
  <c r="BC15" i="5"/>
  <c r="BC23" i="5" s="1"/>
  <c r="BU67" i="8"/>
  <c r="BD7" i="5" s="1"/>
  <c r="BU71" i="8"/>
  <c r="BD11" i="5" s="1"/>
  <c r="BW38" i="8"/>
  <c r="BC16" i="5"/>
  <c r="BC24" i="5" s="1"/>
  <c r="BC32" i="5" s="1"/>
  <c r="BC40" i="5" s="1"/>
  <c r="BC49" i="5" s="1"/>
  <c r="BC18" i="5"/>
  <c r="BC26" i="5" s="1"/>
  <c r="BC34" i="5" s="1"/>
  <c r="BC42" i="5" s="1"/>
  <c r="BC51" i="5" s="1"/>
  <c r="BD47" i="5"/>
  <c r="BD86" i="5"/>
  <c r="BU64" i="8"/>
  <c r="BV63" i="8"/>
  <c r="BW8" i="8"/>
  <c r="BW36" i="8"/>
  <c r="BW13" i="8"/>
  <c r="BW11" i="8"/>
  <c r="BW26" i="8"/>
  <c r="BW58" i="8"/>
  <c r="BW21" i="8"/>
  <c r="BW14" i="8"/>
  <c r="BW23" i="8"/>
  <c r="BW37" i="8"/>
  <c r="BW22" i="8"/>
  <c r="BW12" i="8"/>
  <c r="BW28" i="8"/>
  <c r="BW59" i="8"/>
  <c r="BW62" i="8"/>
  <c r="BW18" i="8"/>
  <c r="BW24" i="8"/>
  <c r="BW34" i="8"/>
  <c r="BW29" i="8"/>
  <c r="BW60" i="8"/>
  <c r="BW17" i="8"/>
  <c r="BW19" i="8"/>
  <c r="BW32" i="8"/>
  <c r="BW25" i="8"/>
  <c r="BW27" i="8"/>
  <c r="BW35" i="8"/>
  <c r="BW61" i="8"/>
  <c r="BW55" i="8"/>
  <c r="BW40" i="8"/>
  <c r="BW10" i="8"/>
  <c r="BW15" i="8"/>
  <c r="BW16" i="8"/>
  <c r="BW20" i="8"/>
  <c r="BW31" i="8"/>
  <c r="BW9" i="8"/>
  <c r="BW30" i="8"/>
  <c r="BW33" i="8"/>
  <c r="BW41" i="8"/>
  <c r="BW39" i="8"/>
  <c r="BG2" i="5"/>
  <c r="BX3" i="8"/>
  <c r="BW5" i="8"/>
  <c r="BF3" i="5" s="1"/>
  <c r="BY4" i="8"/>
  <c r="BG28" i="12" l="1"/>
  <c r="BX7" i="8"/>
  <c r="BA38" i="5"/>
  <c r="BA45" i="5" s="1"/>
  <c r="BW56" i="8"/>
  <c r="BW71" i="8" s="1"/>
  <c r="BF11" i="5" s="1"/>
  <c r="BE47" i="5"/>
  <c r="BE4" i="5"/>
  <c r="BE86" i="5" s="1"/>
  <c r="AY49" i="5"/>
  <c r="AY38" i="5"/>
  <c r="AY45" i="5" s="1"/>
  <c r="BC22" i="5"/>
  <c r="BB39" i="12" s="1"/>
  <c r="BB40" i="12" s="1"/>
  <c r="AZ30" i="5"/>
  <c r="AZ39" i="5"/>
  <c r="BC31" i="5"/>
  <c r="BC30" i="5" s="1"/>
  <c r="BB22" i="5"/>
  <c r="BA39" i="12" s="1"/>
  <c r="BA40" i="12" s="1"/>
  <c r="BB31" i="5"/>
  <c r="BD17" i="5"/>
  <c r="BD25" i="5" s="1"/>
  <c r="BD33" i="5" s="1"/>
  <c r="BD41" i="5" s="1"/>
  <c r="BD50" i="5" s="1"/>
  <c r="BB14" i="5" a="1"/>
  <c r="BB14" i="5" s="1"/>
  <c r="BC14" i="5" a="1"/>
  <c r="BC14" i="5" s="1"/>
  <c r="BC41" i="5"/>
  <c r="BC50" i="5" s="1"/>
  <c r="BC44" i="5"/>
  <c r="BC53" i="5" s="1"/>
  <c r="BC43" i="5"/>
  <c r="BC52" i="5" s="1"/>
  <c r="BD18" i="5"/>
  <c r="BD26" i="5" s="1"/>
  <c r="BD34" i="5" s="1"/>
  <c r="BD20" i="5"/>
  <c r="BD28" i="5" s="1"/>
  <c r="BD36" i="5" s="1"/>
  <c r="BV70" i="8"/>
  <c r="BE10" i="5" s="1"/>
  <c r="BV72" i="8"/>
  <c r="BE12" i="5" s="1"/>
  <c r="BC6" i="5"/>
  <c r="BB29" i="12" s="1"/>
  <c r="BV68" i="8"/>
  <c r="BE8" i="5" s="1"/>
  <c r="BV67" i="8"/>
  <c r="BE7" i="5" s="1"/>
  <c r="BV69" i="8"/>
  <c r="BE9" i="5" s="1"/>
  <c r="BU73" i="8"/>
  <c r="BD15" i="5"/>
  <c r="BD23" i="5" s="1"/>
  <c r="BD31" i="5" s="1"/>
  <c r="BX38" i="8"/>
  <c r="BD19" i="5"/>
  <c r="BD27" i="5" s="1"/>
  <c r="BD35" i="5" s="1"/>
  <c r="BD43" i="5" s="1"/>
  <c r="BD52" i="5" s="1"/>
  <c r="BD16" i="5"/>
  <c r="BD24" i="5" s="1"/>
  <c r="BD32" i="5" s="1"/>
  <c r="BD40" i="5" s="1"/>
  <c r="BD49" i="5" s="1"/>
  <c r="BD87" i="5"/>
  <c r="BD88" i="5" s="1"/>
  <c r="BX62" i="8"/>
  <c r="BF4" i="5"/>
  <c r="BV64" i="8"/>
  <c r="BX58" i="8"/>
  <c r="BW63" i="8"/>
  <c r="BX23" i="8"/>
  <c r="BX31" i="8"/>
  <c r="BX30" i="8"/>
  <c r="BX27" i="8"/>
  <c r="BX24" i="8"/>
  <c r="BX28" i="8"/>
  <c r="BX34" i="8"/>
  <c r="BX55" i="8"/>
  <c r="BX18" i="8"/>
  <c r="BX21" i="8"/>
  <c r="BX22" i="8"/>
  <c r="BX13" i="8"/>
  <c r="BX40" i="8"/>
  <c r="BX20" i="8"/>
  <c r="BX14" i="8"/>
  <c r="BX39" i="8"/>
  <c r="BX11" i="8"/>
  <c r="BX16" i="8"/>
  <c r="BX15" i="8"/>
  <c r="BX12" i="8"/>
  <c r="BX17" i="8"/>
  <c r="BX29" i="8"/>
  <c r="BX37" i="8"/>
  <c r="BX33" i="8"/>
  <c r="BX35" i="8"/>
  <c r="BX60" i="8"/>
  <c r="BX36" i="8"/>
  <c r="BX10" i="8"/>
  <c r="BX25" i="8"/>
  <c r="BX19" i="8"/>
  <c r="BX26" i="8"/>
  <c r="BX9" i="8"/>
  <c r="BX32" i="8"/>
  <c r="BX8" i="8"/>
  <c r="BX61" i="8"/>
  <c r="BX59" i="8"/>
  <c r="BX41" i="8"/>
  <c r="BH2" i="5"/>
  <c r="BY3" i="8"/>
  <c r="BX5" i="8"/>
  <c r="BG3" i="5" s="1"/>
  <c r="BZ4" i="8"/>
  <c r="BY7" i="8" l="1"/>
  <c r="BC39" i="5"/>
  <c r="BC48" i="5" s="1"/>
  <c r="BY38" i="8"/>
  <c r="BH28" i="12"/>
  <c r="BX56" i="8"/>
  <c r="BX70" i="8" s="1"/>
  <c r="BG10" i="5" s="1"/>
  <c r="AZ48" i="5"/>
  <c r="AZ38" i="5"/>
  <c r="AZ45" i="5" s="1"/>
  <c r="BD22" i="5"/>
  <c r="BC39" i="12" s="1"/>
  <c r="BC40" i="12" s="1"/>
  <c r="BB30" i="5"/>
  <c r="BB39" i="5"/>
  <c r="BE17" i="5"/>
  <c r="BE25" i="5" s="1"/>
  <c r="BE33" i="5" s="1"/>
  <c r="BE41" i="5" s="1"/>
  <c r="BE50" i="5" s="1"/>
  <c r="BD6" i="5"/>
  <c r="BC29" i="12" s="1"/>
  <c r="BD42" i="5"/>
  <c r="BD51" i="5" s="1"/>
  <c r="BD44" i="5"/>
  <c r="BD53" i="5" s="1"/>
  <c r="BE18" i="5"/>
  <c r="BE26" i="5" s="1"/>
  <c r="BE34" i="5" s="1"/>
  <c r="BD39" i="5"/>
  <c r="BD48" i="5" s="1"/>
  <c r="BW69" i="8"/>
  <c r="BF9" i="5" s="1"/>
  <c r="BV73" i="8"/>
  <c r="BE6" i="5"/>
  <c r="BD29" i="12" s="1"/>
  <c r="BW72" i="8"/>
  <c r="BF12" i="5" s="1"/>
  <c r="BW70" i="8"/>
  <c r="BF10" i="5" s="1"/>
  <c r="BW68" i="8"/>
  <c r="BF8" i="5" s="1"/>
  <c r="BW67" i="8"/>
  <c r="BF7" i="5" s="1"/>
  <c r="BD14" i="5" a="1"/>
  <c r="BD14" i="5" s="1"/>
  <c r="BE16" i="5"/>
  <c r="BE24" i="5" s="1"/>
  <c r="BE32" i="5" s="1"/>
  <c r="BE40" i="5" s="1"/>
  <c r="BE49" i="5" s="1"/>
  <c r="BE20" i="5"/>
  <c r="BE28" i="5" s="1"/>
  <c r="BE36" i="5" s="1"/>
  <c r="BE44" i="5" s="1"/>
  <c r="BE53" i="5" s="1"/>
  <c r="BE19" i="5"/>
  <c r="BE27" i="5" s="1"/>
  <c r="BE35" i="5" s="1"/>
  <c r="BE43" i="5" s="1"/>
  <c r="BE52" i="5" s="1"/>
  <c r="BD30" i="5"/>
  <c r="BF86" i="5"/>
  <c r="BE87" i="5"/>
  <c r="BE88" i="5" s="1"/>
  <c r="BY62" i="8"/>
  <c r="BG4" i="5"/>
  <c r="BF47" i="5"/>
  <c r="BW64" i="8"/>
  <c r="BX63" i="8"/>
  <c r="BY31" i="8"/>
  <c r="BY20" i="8"/>
  <c r="BY12" i="8"/>
  <c r="BY14" i="8"/>
  <c r="BY13" i="8"/>
  <c r="BY29" i="8"/>
  <c r="BY30" i="8"/>
  <c r="BY8" i="8"/>
  <c r="BY55" i="8"/>
  <c r="BY40" i="8"/>
  <c r="BY22" i="8"/>
  <c r="BY28" i="8"/>
  <c r="BY34" i="8"/>
  <c r="BY25" i="8"/>
  <c r="BY32" i="8"/>
  <c r="BY11" i="8"/>
  <c r="BY61" i="8"/>
  <c r="BY37" i="8"/>
  <c r="BY59" i="8"/>
  <c r="BY27" i="8"/>
  <c r="BY17" i="8"/>
  <c r="BY10" i="8"/>
  <c r="BY24" i="8"/>
  <c r="BY15" i="8"/>
  <c r="BY60" i="8"/>
  <c r="BY9" i="8"/>
  <c r="BY58" i="8"/>
  <c r="BY39" i="8"/>
  <c r="BY26" i="8"/>
  <c r="BY19" i="8"/>
  <c r="BY18" i="8"/>
  <c r="BY16" i="8"/>
  <c r="BY23" i="8"/>
  <c r="BY21" i="8"/>
  <c r="BY36" i="8"/>
  <c r="BY41" i="8"/>
  <c r="BY35" i="8"/>
  <c r="BY33" i="8"/>
  <c r="BY5" i="8"/>
  <c r="BH3" i="5" s="1"/>
  <c r="BI2" i="5"/>
  <c r="BZ3" i="8"/>
  <c r="CA4" i="8"/>
  <c r="BI28" i="12" l="1"/>
  <c r="BZ7" i="8"/>
  <c r="BC38" i="5"/>
  <c r="BC45" i="5" s="1"/>
  <c r="BY56" i="8"/>
  <c r="BY72" i="8" s="1"/>
  <c r="BH12" i="5" s="1"/>
  <c r="BB48" i="5"/>
  <c r="BB38" i="5"/>
  <c r="BB45" i="5" s="1"/>
  <c r="BF17" i="5"/>
  <c r="BF25" i="5" s="1"/>
  <c r="BF33" i="5" s="1"/>
  <c r="BE42" i="5"/>
  <c r="BE51" i="5" s="1"/>
  <c r="BE15" i="5"/>
  <c r="BD38" i="5"/>
  <c r="BD45" i="5" s="1"/>
  <c r="BX71" i="8"/>
  <c r="BG11" i="5" s="1"/>
  <c r="BW73" i="8"/>
  <c r="BX72" i="8"/>
  <c r="BG12" i="5" s="1"/>
  <c r="BX69" i="8"/>
  <c r="BG9" i="5" s="1"/>
  <c r="BX67" i="8"/>
  <c r="BG7" i="5" s="1"/>
  <c r="BZ38" i="8"/>
  <c r="BX68" i="8"/>
  <c r="BG8" i="5" s="1"/>
  <c r="BF19" i="5"/>
  <c r="BF27" i="5" s="1"/>
  <c r="BF35" i="5" s="1"/>
  <c r="BF43" i="5" s="1"/>
  <c r="BF52" i="5" s="1"/>
  <c r="BG86" i="5"/>
  <c r="BF20" i="5"/>
  <c r="BF28" i="5" s="1"/>
  <c r="BF36" i="5" s="1"/>
  <c r="BF44" i="5" s="1"/>
  <c r="BF53" i="5" s="1"/>
  <c r="BF16" i="5"/>
  <c r="BF24" i="5" s="1"/>
  <c r="BF32" i="5" s="1"/>
  <c r="BF40" i="5" s="1"/>
  <c r="BF49" i="5" s="1"/>
  <c r="BF18" i="5"/>
  <c r="BF26" i="5" s="1"/>
  <c r="BF34" i="5" s="1"/>
  <c r="BF42" i="5" s="1"/>
  <c r="BF51" i="5" s="1"/>
  <c r="BG47" i="5"/>
  <c r="BH4" i="5"/>
  <c r="BZ40" i="8"/>
  <c r="BY63" i="8"/>
  <c r="BX64" i="8"/>
  <c r="BZ14" i="8"/>
  <c r="BZ16" i="8"/>
  <c r="BZ22" i="8"/>
  <c r="BZ30" i="8"/>
  <c r="BZ60" i="8"/>
  <c r="BZ10" i="8"/>
  <c r="BZ17" i="8"/>
  <c r="BZ21" i="8"/>
  <c r="BZ41" i="8"/>
  <c r="BZ59" i="8"/>
  <c r="BZ26" i="8"/>
  <c r="BZ31" i="8"/>
  <c r="BZ29" i="8"/>
  <c r="BZ37" i="8"/>
  <c r="BZ35" i="8"/>
  <c r="BZ23" i="8"/>
  <c r="BZ12" i="8"/>
  <c r="BZ15" i="8"/>
  <c r="BZ32" i="8"/>
  <c r="BZ25" i="8"/>
  <c r="BZ19" i="8"/>
  <c r="BZ24" i="8"/>
  <c r="BZ34" i="8"/>
  <c r="BZ27" i="8"/>
  <c r="BZ33" i="8"/>
  <c r="BZ61" i="8"/>
  <c r="BZ39" i="8"/>
  <c r="BZ55" i="8"/>
  <c r="BZ62" i="8"/>
  <c r="BZ20" i="8"/>
  <c r="BZ18" i="8"/>
  <c r="BZ13" i="8"/>
  <c r="BZ28" i="8"/>
  <c r="BZ9" i="8"/>
  <c r="BZ8" i="8"/>
  <c r="BZ11" i="8"/>
  <c r="BZ36" i="8"/>
  <c r="BZ58" i="8"/>
  <c r="CA3" i="8"/>
  <c r="BZ5" i="8"/>
  <c r="BI3" i="5" s="1"/>
  <c r="BJ2" i="5"/>
  <c r="CB4" i="8"/>
  <c r="CA7" i="8" l="1"/>
  <c r="CA38" i="8"/>
  <c r="BJ28" i="12"/>
  <c r="BZ56" i="8"/>
  <c r="BZ72" i="8" s="1"/>
  <c r="BI12" i="5" s="1"/>
  <c r="BE14" i="5" a="1"/>
  <c r="BE14" i="5" s="1"/>
  <c r="BE23" i="5"/>
  <c r="BG17" i="5"/>
  <c r="BG25" i="5" s="1"/>
  <c r="BG33" i="5" s="1"/>
  <c r="BF41" i="5"/>
  <c r="BF50" i="5" s="1"/>
  <c r="BG18" i="5"/>
  <c r="BG26" i="5" s="1"/>
  <c r="BG34" i="5" s="1"/>
  <c r="BF87" i="5"/>
  <c r="BF88" i="5" s="1"/>
  <c r="BF6" i="5"/>
  <c r="BE29" i="12" s="1"/>
  <c r="BF15" i="5"/>
  <c r="BF23" i="5" s="1"/>
  <c r="BY67" i="8"/>
  <c r="BH7" i="5" s="1"/>
  <c r="BY68" i="8"/>
  <c r="BH8" i="5" s="1"/>
  <c r="BY70" i="8"/>
  <c r="BH10" i="5" s="1"/>
  <c r="BY71" i="8"/>
  <c r="BH11" i="5" s="1"/>
  <c r="BX73" i="8"/>
  <c r="BG15" i="5"/>
  <c r="BG23" i="5" s="1"/>
  <c r="BG31" i="5" s="1"/>
  <c r="BY69" i="8"/>
  <c r="BH9" i="5" s="1"/>
  <c r="BF14" i="5" a="1"/>
  <c r="BG16" i="5"/>
  <c r="BG24" i="5" s="1"/>
  <c r="BG32" i="5" s="1"/>
  <c r="BG40" i="5" s="1"/>
  <c r="BG49" i="5" s="1"/>
  <c r="BG19" i="5"/>
  <c r="BG27" i="5" s="1"/>
  <c r="BG35" i="5" s="1"/>
  <c r="BG20" i="5"/>
  <c r="BG28" i="5" s="1"/>
  <c r="BG36" i="5" s="1"/>
  <c r="BG44" i="5" s="1"/>
  <c r="BG53" i="5" s="1"/>
  <c r="BH47" i="5"/>
  <c r="BH86" i="5"/>
  <c r="BI4" i="5"/>
  <c r="BY64" i="8"/>
  <c r="BZ63" i="8"/>
  <c r="CA18" i="8"/>
  <c r="CA19" i="8"/>
  <c r="CA10" i="8"/>
  <c r="CA34" i="8"/>
  <c r="CA15" i="8"/>
  <c r="CA29" i="8"/>
  <c r="CA58" i="8"/>
  <c r="CA36" i="8"/>
  <c r="CA39" i="8"/>
  <c r="CA35" i="8"/>
  <c r="CA26" i="8"/>
  <c r="CA24" i="8"/>
  <c r="CA25" i="8"/>
  <c r="CA60" i="8"/>
  <c r="CA9" i="8"/>
  <c r="CA62" i="8"/>
  <c r="CA12" i="8"/>
  <c r="CA16" i="8"/>
  <c r="CA23" i="8"/>
  <c r="CA27" i="8"/>
  <c r="CA22" i="8"/>
  <c r="CA61" i="8"/>
  <c r="CA30" i="8"/>
  <c r="CA59" i="8"/>
  <c r="CA55" i="8"/>
  <c r="CA20" i="8"/>
  <c r="CA31" i="8"/>
  <c r="CA13" i="8"/>
  <c r="CA11" i="8"/>
  <c r="CA14" i="8"/>
  <c r="CA8" i="8"/>
  <c r="CA17" i="8"/>
  <c r="CA21" i="8"/>
  <c r="CA32" i="8"/>
  <c r="CA28" i="8"/>
  <c r="CA41" i="8"/>
  <c r="CA33" i="8"/>
  <c r="CA37" i="8"/>
  <c r="CA40" i="8"/>
  <c r="CA5" i="8"/>
  <c r="BJ3" i="5" s="1"/>
  <c r="BK2" i="5"/>
  <c r="CB3" i="8"/>
  <c r="CC4" i="8"/>
  <c r="BK28" i="12" l="1"/>
  <c r="CB7" i="8"/>
  <c r="BF14" i="5"/>
  <c r="CA56" i="8"/>
  <c r="CA68" i="8" s="1"/>
  <c r="BJ8" i="5" s="1"/>
  <c r="BF22" i="5"/>
  <c r="BE39" i="12" s="1"/>
  <c r="BE40" i="12" s="1"/>
  <c r="BF31" i="5"/>
  <c r="BG22" i="5"/>
  <c r="BF39" i="12" s="1"/>
  <c r="BF40" i="12" s="1"/>
  <c r="BE22" i="5"/>
  <c r="BD39" i="12" s="1"/>
  <c r="BD40" i="12" s="1"/>
  <c r="BE31" i="5"/>
  <c r="BH17" i="5"/>
  <c r="BH25" i="5" s="1"/>
  <c r="BH33" i="5" s="1"/>
  <c r="BG87" i="5"/>
  <c r="BG88" i="5" s="1"/>
  <c r="BG42" i="5"/>
  <c r="BG51" i="5" s="1"/>
  <c r="BG41" i="5"/>
  <c r="BG50" i="5" s="1"/>
  <c r="BZ68" i="8"/>
  <c r="BI8" i="5" s="1"/>
  <c r="BZ69" i="8"/>
  <c r="BI9" i="5" s="1"/>
  <c r="BZ71" i="8"/>
  <c r="BI11" i="5" s="1"/>
  <c r="BG39" i="5"/>
  <c r="BG48" i="5" s="1"/>
  <c r="BY73" i="8"/>
  <c r="BZ70" i="8"/>
  <c r="BI10" i="5" s="1"/>
  <c r="BG6" i="5"/>
  <c r="BF29" i="12" s="1"/>
  <c r="CB38" i="8"/>
  <c r="BZ67" i="8"/>
  <c r="BI7" i="5" s="1"/>
  <c r="BG14" i="5" a="1"/>
  <c r="BG14" i="5" s="1"/>
  <c r="BG30" i="5"/>
  <c r="BG43" i="5"/>
  <c r="BG52" i="5" s="1"/>
  <c r="BH87" i="5"/>
  <c r="BH88" i="5" s="1"/>
  <c r="BH18" i="5"/>
  <c r="BH26" i="5" s="1"/>
  <c r="BH34" i="5" s="1"/>
  <c r="BH42" i="5" s="1"/>
  <c r="BH51" i="5" s="1"/>
  <c r="BI86" i="5"/>
  <c r="BH16" i="5"/>
  <c r="BH24" i="5" s="1"/>
  <c r="BH32" i="5" s="1"/>
  <c r="BH40" i="5" s="1"/>
  <c r="BH49" i="5" s="1"/>
  <c r="BH19" i="5"/>
  <c r="BH27" i="5" s="1"/>
  <c r="BH35" i="5" s="1"/>
  <c r="BH43" i="5" s="1"/>
  <c r="BH52" i="5" s="1"/>
  <c r="BH20" i="5"/>
  <c r="BH28" i="5" s="1"/>
  <c r="BH36" i="5" s="1"/>
  <c r="BJ4" i="5"/>
  <c r="BI47" i="5"/>
  <c r="BZ64" i="8"/>
  <c r="CB35" i="8"/>
  <c r="CB16" i="8"/>
  <c r="CB37" i="8"/>
  <c r="CB22" i="8"/>
  <c r="CB24" i="8"/>
  <c r="CB58" i="8"/>
  <c r="CB12" i="8"/>
  <c r="CA63" i="8"/>
  <c r="CB26" i="8"/>
  <c r="CB21" i="8"/>
  <c r="CB36" i="8"/>
  <c r="CB17" i="8"/>
  <c r="CB23" i="8"/>
  <c r="CB10" i="8"/>
  <c r="CB34" i="8"/>
  <c r="CB25" i="8"/>
  <c r="CB9" i="8"/>
  <c r="CB60" i="8"/>
  <c r="CB30" i="8"/>
  <c r="CB59" i="8"/>
  <c r="CB62" i="8"/>
  <c r="CB15" i="8"/>
  <c r="CB11" i="8"/>
  <c r="CB28" i="8"/>
  <c r="CB31" i="8"/>
  <c r="CB29" i="8"/>
  <c r="CB32" i="8"/>
  <c r="CB13" i="8"/>
  <c r="CB41" i="8"/>
  <c r="CB40" i="8"/>
  <c r="CB19" i="8"/>
  <c r="CB18" i="8"/>
  <c r="CB27" i="8"/>
  <c r="CB20" i="8"/>
  <c r="CB14" i="8"/>
  <c r="CB8" i="8"/>
  <c r="CB61" i="8"/>
  <c r="CB55" i="8"/>
  <c r="CB33" i="8"/>
  <c r="CB39" i="8"/>
  <c r="CC3" i="8"/>
  <c r="BL2" i="5"/>
  <c r="CB5" i="8"/>
  <c r="BK3" i="5" s="1"/>
  <c r="CD4" i="8"/>
  <c r="CC7" i="8" l="1"/>
  <c r="CC38" i="8"/>
  <c r="BL28" i="12"/>
  <c r="CB56" i="8"/>
  <c r="CB70" i="8" s="1"/>
  <c r="BK10" i="5" s="1"/>
  <c r="BE39" i="5"/>
  <c r="BE30" i="5"/>
  <c r="BF39" i="5"/>
  <c r="BF30" i="5"/>
  <c r="BI17" i="5"/>
  <c r="BI25" i="5" s="1"/>
  <c r="BI33" i="5" s="1"/>
  <c r="BH41" i="5"/>
  <c r="BH50" i="5" s="1"/>
  <c r="BH6" i="5"/>
  <c r="BG29" i="12" s="1"/>
  <c r="BI19" i="5"/>
  <c r="BI27" i="5" s="1"/>
  <c r="BI35" i="5" s="1"/>
  <c r="CA72" i="8"/>
  <c r="BJ12" i="5" s="1"/>
  <c r="CA70" i="8"/>
  <c r="BJ10" i="5" s="1"/>
  <c r="CA69" i="8"/>
  <c r="BJ9" i="5" s="1"/>
  <c r="CA67" i="8"/>
  <c r="BJ7" i="5" s="1"/>
  <c r="BH15" i="5"/>
  <c r="CA71" i="8"/>
  <c r="BJ11" i="5" s="1"/>
  <c r="BZ73" i="8"/>
  <c r="BI15" i="5"/>
  <c r="BI23" i="5" s="1"/>
  <c r="BI31" i="5" s="1"/>
  <c r="BG38" i="5"/>
  <c r="BG45" i="5" s="1"/>
  <c r="BI16" i="5"/>
  <c r="BI24" i="5" s="1"/>
  <c r="BI32" i="5" s="1"/>
  <c r="BI40" i="5" s="1"/>
  <c r="BI49" i="5" s="1"/>
  <c r="BI18" i="5"/>
  <c r="BI26" i="5" s="1"/>
  <c r="BI34" i="5" s="1"/>
  <c r="BI42" i="5" s="1"/>
  <c r="BI51" i="5" s="1"/>
  <c r="BJ47" i="5"/>
  <c r="BI20" i="5"/>
  <c r="BI28" i="5" s="1"/>
  <c r="BI36" i="5" s="1"/>
  <c r="BI44" i="5" s="1"/>
  <c r="BI53" i="5" s="1"/>
  <c r="BJ86" i="5"/>
  <c r="BH44" i="5"/>
  <c r="BH53" i="5" s="1"/>
  <c r="BK4" i="5"/>
  <c r="CA64" i="8"/>
  <c r="CB63" i="8"/>
  <c r="CC19" i="8"/>
  <c r="CC18" i="8"/>
  <c r="CC27" i="8"/>
  <c r="CC9" i="8"/>
  <c r="CC23" i="8"/>
  <c r="CC35" i="8"/>
  <c r="CC59" i="8"/>
  <c r="CC13" i="8"/>
  <c r="CC61" i="8"/>
  <c r="CC62" i="8"/>
  <c r="CC14" i="8"/>
  <c r="CC16" i="8"/>
  <c r="CC17" i="8"/>
  <c r="CC32" i="8"/>
  <c r="CC25" i="8"/>
  <c r="CC28" i="8"/>
  <c r="CC41" i="8"/>
  <c r="CC33" i="8"/>
  <c r="CC39" i="8"/>
  <c r="CC15" i="8"/>
  <c r="CC12" i="8"/>
  <c r="CC31" i="8"/>
  <c r="CC34" i="8"/>
  <c r="CC26" i="8"/>
  <c r="CC22" i="8"/>
  <c r="CC30" i="8"/>
  <c r="CC58" i="8"/>
  <c r="CC60" i="8"/>
  <c r="CC29" i="8"/>
  <c r="CC36" i="8"/>
  <c r="CC10" i="8"/>
  <c r="CC20" i="8"/>
  <c r="CC24" i="8"/>
  <c r="CC11" i="8"/>
  <c r="CC21" i="8"/>
  <c r="CC37" i="8"/>
  <c r="CC55" i="8"/>
  <c r="CC40" i="8"/>
  <c r="CC8" i="8"/>
  <c r="CC5" i="8"/>
  <c r="BL3" i="5" s="1"/>
  <c r="BM2" i="5"/>
  <c r="CD3" i="8"/>
  <c r="CE4" i="8"/>
  <c r="CD7" i="8" l="1"/>
  <c r="CD38" i="8"/>
  <c r="BM28" i="12"/>
  <c r="CC56" i="8"/>
  <c r="CC72" i="8" s="1"/>
  <c r="BL12" i="5" s="1"/>
  <c r="BF48" i="5"/>
  <c r="BF38" i="5"/>
  <c r="BF45" i="5" s="1"/>
  <c r="BH14" i="5" a="1"/>
  <c r="BH14" i="5" s="1"/>
  <c r="BH23" i="5"/>
  <c r="BI22" i="5"/>
  <c r="BH39" i="12" s="1"/>
  <c r="BH40" i="12" s="1"/>
  <c r="BE48" i="5"/>
  <c r="BE38" i="5"/>
  <c r="BE45" i="5" s="1"/>
  <c r="BJ17" i="5"/>
  <c r="BJ25" i="5" s="1"/>
  <c r="BJ33" i="5" s="1"/>
  <c r="BJ41" i="5" s="1"/>
  <c r="BJ50" i="5" s="1"/>
  <c r="BI43" i="5"/>
  <c r="BI52" i="5" s="1"/>
  <c r="BI6" i="5"/>
  <c r="BH29" i="12" s="1"/>
  <c r="BI41" i="5"/>
  <c r="BI50" i="5" s="1"/>
  <c r="BI87" i="5"/>
  <c r="BI88" i="5" s="1"/>
  <c r="BJ18" i="5"/>
  <c r="BJ26" i="5" s="1"/>
  <c r="BJ34" i="5" s="1"/>
  <c r="BJ16" i="5"/>
  <c r="BJ24" i="5" s="1"/>
  <c r="BJ32" i="5" s="1"/>
  <c r="BJ20" i="5"/>
  <c r="BJ28" i="5" s="1"/>
  <c r="BJ36" i="5" s="1"/>
  <c r="BI39" i="5"/>
  <c r="BI48" i="5" s="1"/>
  <c r="CB71" i="8"/>
  <c r="BK11" i="5" s="1"/>
  <c r="CB72" i="8"/>
  <c r="BK12" i="5" s="1"/>
  <c r="CB69" i="8"/>
  <c r="BK9" i="5" s="1"/>
  <c r="CB68" i="8"/>
  <c r="BK8" i="5" s="1"/>
  <c r="CA73" i="8"/>
  <c r="CB67" i="8"/>
  <c r="BK7" i="5" s="1"/>
  <c r="BI14" i="5" a="1"/>
  <c r="BI14" i="5" s="1"/>
  <c r="BJ19" i="5"/>
  <c r="BJ27" i="5" s="1"/>
  <c r="BJ35" i="5" s="1"/>
  <c r="BJ43" i="5" s="1"/>
  <c r="BJ52" i="5" s="1"/>
  <c r="BJ15" i="5"/>
  <c r="BJ23" i="5" s="1"/>
  <c r="BJ31" i="5" s="1"/>
  <c r="BJ39" i="5" s="1"/>
  <c r="BJ48" i="5" s="1"/>
  <c r="BJ87" i="5"/>
  <c r="BJ88" i="5" s="1"/>
  <c r="BK86" i="5"/>
  <c r="BI30" i="5"/>
  <c r="BK47" i="5"/>
  <c r="CD55" i="8"/>
  <c r="BL4" i="5"/>
  <c r="CB64" i="8"/>
  <c r="CD26" i="8"/>
  <c r="CD21" i="8"/>
  <c r="CD17" i="8"/>
  <c r="CD23" i="8"/>
  <c r="CD36" i="8"/>
  <c r="CD27" i="8"/>
  <c r="CD58" i="8"/>
  <c r="CC63" i="8"/>
  <c r="CD20" i="8"/>
  <c r="CD25" i="8"/>
  <c r="CD10" i="8"/>
  <c r="CD31" i="8"/>
  <c r="CD41" i="8"/>
  <c r="CD19" i="8"/>
  <c r="CD28" i="8"/>
  <c r="CD15" i="8"/>
  <c r="CD14" i="8"/>
  <c r="CD30" i="8"/>
  <c r="CD32" i="8"/>
  <c r="CD11" i="8"/>
  <c r="CD60" i="8"/>
  <c r="CD40" i="8"/>
  <c r="CD9" i="8"/>
  <c r="CD12" i="8"/>
  <c r="CD13" i="8"/>
  <c r="CD29" i="8"/>
  <c r="CD61" i="8"/>
  <c r="CD59" i="8"/>
  <c r="CD62" i="8"/>
  <c r="CD18" i="8"/>
  <c r="CD16" i="8"/>
  <c r="CD8" i="8"/>
  <c r="CD34" i="8"/>
  <c r="CD24" i="8"/>
  <c r="CD22" i="8"/>
  <c r="CD35" i="8"/>
  <c r="CD33" i="8"/>
  <c r="CD39" i="8"/>
  <c r="CD37" i="8"/>
  <c r="CD5" i="8"/>
  <c r="BM3" i="5" s="1"/>
  <c r="BN2" i="5"/>
  <c r="CE3" i="8"/>
  <c r="CF4" i="8"/>
  <c r="CE7" i="8" l="1"/>
  <c r="CE38" i="8"/>
  <c r="BN28" i="12"/>
  <c r="CD56" i="8"/>
  <c r="CD70" i="8" s="1"/>
  <c r="BM10" i="5" s="1"/>
  <c r="BH22" i="5"/>
  <c r="BG39" i="12" s="1"/>
  <c r="BG40" i="12" s="1"/>
  <c r="BH31" i="5"/>
  <c r="BJ22" i="5"/>
  <c r="BI39" i="12" s="1"/>
  <c r="BI40" i="12" s="1"/>
  <c r="BK17" i="5"/>
  <c r="BK25" i="5" s="1"/>
  <c r="BK33" i="5" s="1"/>
  <c r="BK41" i="5" s="1"/>
  <c r="BK50" i="5" s="1"/>
  <c r="BI38" i="5"/>
  <c r="BI45" i="5" s="1"/>
  <c r="BJ40" i="5"/>
  <c r="BJ49" i="5" s="1"/>
  <c r="BJ44" i="5"/>
  <c r="BJ53" i="5" s="1"/>
  <c r="BJ6" i="5"/>
  <c r="BI29" i="12" s="1"/>
  <c r="BJ42" i="5"/>
  <c r="BJ51" i="5" s="1"/>
  <c r="BK6" i="5"/>
  <c r="BJ29" i="12" s="1"/>
  <c r="CC67" i="8"/>
  <c r="BL7" i="5" s="1"/>
  <c r="CB73" i="8"/>
  <c r="BK15" i="5"/>
  <c r="BK23" i="5" s="1"/>
  <c r="CC68" i="8"/>
  <c r="BL8" i="5" s="1"/>
  <c r="CC69" i="8"/>
  <c r="BL9" i="5" s="1"/>
  <c r="CC71" i="8"/>
  <c r="BL11" i="5" s="1"/>
  <c r="CC70" i="8"/>
  <c r="BL10" i="5" s="1"/>
  <c r="BK87" i="5"/>
  <c r="BK88" i="5" s="1"/>
  <c r="BK16" i="5"/>
  <c r="BK24" i="5" s="1"/>
  <c r="BK32" i="5" s="1"/>
  <c r="BK19" i="5"/>
  <c r="BK27" i="5" s="1"/>
  <c r="BK35" i="5" s="1"/>
  <c r="BK43" i="5" s="1"/>
  <c r="BK52" i="5" s="1"/>
  <c r="BJ30" i="5"/>
  <c r="BK20" i="5"/>
  <c r="BK28" i="5" s="1"/>
  <c r="BK36" i="5" s="1"/>
  <c r="BK44" i="5" s="1"/>
  <c r="BK53" i="5" s="1"/>
  <c r="BL47" i="5"/>
  <c r="CE62" i="8"/>
  <c r="CE19" i="8"/>
  <c r="BL86" i="5"/>
  <c r="BM4" i="5"/>
  <c r="CE36" i="8"/>
  <c r="CE23" i="8"/>
  <c r="CE32" i="8"/>
  <c r="CE16" i="8"/>
  <c r="CE28" i="8"/>
  <c r="CE8" i="8"/>
  <c r="CC64" i="8"/>
  <c r="CE15" i="8"/>
  <c r="CE58" i="8"/>
  <c r="CD63" i="8"/>
  <c r="CE27" i="8"/>
  <c r="CE31" i="8"/>
  <c r="CE29" i="8"/>
  <c r="CE41" i="8"/>
  <c r="CE37" i="8"/>
  <c r="CE14" i="8"/>
  <c r="CE18" i="8"/>
  <c r="CE17" i="8"/>
  <c r="CE39" i="8"/>
  <c r="CE59" i="8"/>
  <c r="CE22" i="8"/>
  <c r="CE21" i="8"/>
  <c r="CE11" i="8"/>
  <c r="CE12" i="8"/>
  <c r="CE24" i="8"/>
  <c r="CE13" i="8"/>
  <c r="CE55" i="8"/>
  <c r="CE33" i="8"/>
  <c r="CE40" i="8"/>
  <c r="CE20" i="8"/>
  <c r="CE26" i="8"/>
  <c r="CE10" i="8"/>
  <c r="CE34" i="8"/>
  <c r="CE25" i="8"/>
  <c r="CE9" i="8"/>
  <c r="CE61" i="8"/>
  <c r="CE35" i="8"/>
  <c r="CE60" i="8"/>
  <c r="CE30" i="8"/>
  <c r="BJ14" i="5" a="1"/>
  <c r="BJ14" i="5" s="1"/>
  <c r="BO2" i="5"/>
  <c r="CF3" i="8"/>
  <c r="CE5" i="8"/>
  <c r="BN3" i="5" s="1"/>
  <c r="CG4" i="8"/>
  <c r="CF7" i="8" l="1"/>
  <c r="CF38" i="8"/>
  <c r="BO28" i="12"/>
  <c r="CE56" i="8"/>
  <c r="CE71" i="8" s="1"/>
  <c r="BN11" i="5" s="1"/>
  <c r="BH30" i="5"/>
  <c r="BH39" i="5"/>
  <c r="BK31" i="5"/>
  <c r="BK39" i="5" s="1"/>
  <c r="BK48" i="5" s="1"/>
  <c r="BL17" i="5"/>
  <c r="BL25" i="5" s="1"/>
  <c r="BL33" i="5" s="1"/>
  <c r="BL41" i="5" s="1"/>
  <c r="BL50" i="5" s="1"/>
  <c r="BK18" i="5"/>
  <c r="BJ38" i="5"/>
  <c r="BJ45" i="5" s="1"/>
  <c r="BL20" i="5"/>
  <c r="BL28" i="5" s="1"/>
  <c r="BL36" i="5" s="1"/>
  <c r="BK40" i="5"/>
  <c r="BK49" i="5" s="1"/>
  <c r="BL16" i="5"/>
  <c r="BL24" i="5" s="1"/>
  <c r="BL32" i="5" s="1"/>
  <c r="CD71" i="8"/>
  <c r="BM11" i="5" s="1"/>
  <c r="CD67" i="8"/>
  <c r="BM7" i="5" s="1"/>
  <c r="CD68" i="8"/>
  <c r="BM8" i="5" s="1"/>
  <c r="CD69" i="8"/>
  <c r="BM9" i="5" s="1"/>
  <c r="CD72" i="8"/>
  <c r="BM12" i="5" s="1"/>
  <c r="CC73" i="8"/>
  <c r="BL15" i="5"/>
  <c r="BL23" i="5" s="1"/>
  <c r="BL31" i="5" s="1"/>
  <c r="BM47" i="5"/>
  <c r="BM86" i="5"/>
  <c r="CD64" i="8"/>
  <c r="BL87" i="5"/>
  <c r="BL88" i="5" s="1"/>
  <c r="BL18" i="5"/>
  <c r="BL26" i="5" s="1"/>
  <c r="BL34" i="5" s="1"/>
  <c r="BL19" i="5"/>
  <c r="BL27" i="5" s="1"/>
  <c r="BL35" i="5" s="1"/>
  <c r="BL43" i="5" s="1"/>
  <c r="BL52" i="5" s="1"/>
  <c r="BN4" i="5"/>
  <c r="CE63" i="8"/>
  <c r="CF12" i="8"/>
  <c r="CF10" i="8"/>
  <c r="CF21" i="8"/>
  <c r="CF28" i="8"/>
  <c r="CF31" i="8"/>
  <c r="CF17" i="8"/>
  <c r="CF34" i="8"/>
  <c r="CF15" i="8"/>
  <c r="CF59" i="8"/>
  <c r="CF60" i="8"/>
  <c r="CF35" i="8"/>
  <c r="CF27" i="8"/>
  <c r="CF18" i="8"/>
  <c r="CF25" i="8"/>
  <c r="CF22" i="8"/>
  <c r="CF41" i="8"/>
  <c r="CF30" i="8"/>
  <c r="CF55" i="8"/>
  <c r="CF37" i="8"/>
  <c r="CF62" i="8"/>
  <c r="CF24" i="8"/>
  <c r="CF16" i="8"/>
  <c r="CF20" i="8"/>
  <c r="CF13" i="8"/>
  <c r="CF29" i="8"/>
  <c r="CF61" i="8"/>
  <c r="CF58" i="8"/>
  <c r="CF32" i="8"/>
  <c r="CF33" i="8"/>
  <c r="CF19" i="8"/>
  <c r="CF14" i="8"/>
  <c r="CF9" i="8"/>
  <c r="CF23" i="8"/>
  <c r="CF26" i="8"/>
  <c r="CF8" i="8"/>
  <c r="CF11" i="8"/>
  <c r="CF36" i="8"/>
  <c r="CF40" i="8"/>
  <c r="CF39" i="8"/>
  <c r="CG3" i="8"/>
  <c r="CF5" i="8"/>
  <c r="BO3" i="5" s="1"/>
  <c r="BP2" i="5"/>
  <c r="CH4" i="8"/>
  <c r="BP28" i="12" l="1"/>
  <c r="CG7" i="8"/>
  <c r="CF56" i="8"/>
  <c r="CF67" i="8" s="1"/>
  <c r="BO7" i="5" s="1"/>
  <c r="BK14" i="5" a="1"/>
  <c r="BK14" i="5" s="1"/>
  <c r="BK26" i="5"/>
  <c r="BL22" i="5"/>
  <c r="BK39" i="12" s="1"/>
  <c r="BK40" i="12" s="1"/>
  <c r="BH48" i="5"/>
  <c r="BH38" i="5"/>
  <c r="BH45" i="5" s="1"/>
  <c r="BM17" i="5"/>
  <c r="BM25" i="5" s="1"/>
  <c r="BM33" i="5" s="1"/>
  <c r="BM41" i="5" s="1"/>
  <c r="BM50" i="5" s="1"/>
  <c r="BL6" i="5"/>
  <c r="BK29" i="12" s="1"/>
  <c r="BL42" i="5"/>
  <c r="BL51" i="5" s="1"/>
  <c r="BL44" i="5"/>
  <c r="BL53" i="5" s="1"/>
  <c r="BM18" i="5"/>
  <c r="BM26" i="5" s="1"/>
  <c r="BM34" i="5" s="1"/>
  <c r="BL40" i="5"/>
  <c r="BL49" i="5" s="1"/>
  <c r="BM87" i="5"/>
  <c r="BM88" i="5" s="1"/>
  <c r="CE68" i="8"/>
  <c r="BN8" i="5" s="1"/>
  <c r="CE69" i="8"/>
  <c r="BN9" i="5" s="1"/>
  <c r="CE70" i="8"/>
  <c r="BN10" i="5" s="1"/>
  <c r="CE72" i="8"/>
  <c r="BN12" i="5" s="1"/>
  <c r="CG38" i="8"/>
  <c r="CD73" i="8"/>
  <c r="CE67" i="8"/>
  <c r="BN7" i="5" s="1"/>
  <c r="BL14" i="5" a="1"/>
  <c r="BL14" i="5" s="1"/>
  <c r="BM19" i="5"/>
  <c r="BM27" i="5" s="1"/>
  <c r="BM35" i="5" s="1"/>
  <c r="BM43" i="5" s="1"/>
  <c r="BM52" i="5" s="1"/>
  <c r="BM16" i="5"/>
  <c r="BM24" i="5" s="1"/>
  <c r="BM32" i="5" s="1"/>
  <c r="BM40" i="5" s="1"/>
  <c r="BM49" i="5" s="1"/>
  <c r="BM20" i="5"/>
  <c r="BM28" i="5" s="1"/>
  <c r="BM36" i="5" s="1"/>
  <c r="BM15" i="5"/>
  <c r="BM23" i="5" s="1"/>
  <c r="BN86" i="5"/>
  <c r="BL30" i="5"/>
  <c r="BO4" i="5"/>
  <c r="BN47" i="5"/>
  <c r="BL39" i="5"/>
  <c r="BL48" i="5" s="1"/>
  <c r="CE64" i="8"/>
  <c r="CF63" i="8"/>
  <c r="CG12" i="8"/>
  <c r="CG34" i="8"/>
  <c r="CG41" i="8"/>
  <c r="CG10" i="8"/>
  <c r="CG19" i="8"/>
  <c r="CG26" i="8"/>
  <c r="CG23" i="8"/>
  <c r="CG29" i="8"/>
  <c r="CG61" i="8"/>
  <c r="CG60" i="8"/>
  <c r="CG37" i="8"/>
  <c r="CG11" i="8"/>
  <c r="CG27" i="8"/>
  <c r="CG16" i="8"/>
  <c r="CG31" i="8"/>
  <c r="CG20" i="8"/>
  <c r="CG9" i="8"/>
  <c r="CG21" i="8"/>
  <c r="CG30" i="8"/>
  <c r="CG59" i="8"/>
  <c r="CG36" i="8"/>
  <c r="CG39" i="8"/>
  <c r="CG15" i="8"/>
  <c r="CG14" i="8"/>
  <c r="CG28" i="8"/>
  <c r="CG13" i="8"/>
  <c r="CG33" i="8"/>
  <c r="CG55" i="8"/>
  <c r="CG62" i="8"/>
  <c r="CG18" i="8"/>
  <c r="CG24" i="8"/>
  <c r="CG17" i="8"/>
  <c r="CG25" i="8"/>
  <c r="CG22" i="8"/>
  <c r="CG32" i="8"/>
  <c r="CG58" i="8"/>
  <c r="CG40" i="8"/>
  <c r="CG35" i="8"/>
  <c r="CG8" i="8"/>
  <c r="CH3" i="8"/>
  <c r="CG5" i="8"/>
  <c r="BP3" i="5" s="1"/>
  <c r="BQ2" i="5"/>
  <c r="CI4" i="8"/>
  <c r="BQ28" i="12" l="1"/>
  <c r="CH7" i="8"/>
  <c r="CG56" i="8"/>
  <c r="CG70" i="8" s="1"/>
  <c r="BP10" i="5" s="1"/>
  <c r="BM22" i="5"/>
  <c r="BL39" i="12" s="1"/>
  <c r="BL40" i="12" s="1"/>
  <c r="BM31" i="5"/>
  <c r="BM39" i="5" s="1"/>
  <c r="BM48" i="5" s="1"/>
  <c r="BK34" i="5"/>
  <c r="BK22" i="5"/>
  <c r="BJ39" i="12" s="1"/>
  <c r="BJ40" i="12" s="1"/>
  <c r="BN17" i="5"/>
  <c r="BN25" i="5" s="1"/>
  <c r="BN33" i="5" s="1"/>
  <c r="BM44" i="5"/>
  <c r="BM53" i="5" s="1"/>
  <c r="BM6" i="5"/>
  <c r="BL29" i="12" s="1"/>
  <c r="BM42" i="5"/>
  <c r="BM51" i="5" s="1"/>
  <c r="BN87" i="5"/>
  <c r="BN88" i="5" s="1"/>
  <c r="CF71" i="8"/>
  <c r="BO11" i="5" s="1"/>
  <c r="CF72" i="8"/>
  <c r="BO12" i="5" s="1"/>
  <c r="CF70" i="8"/>
  <c r="BO10" i="5" s="1"/>
  <c r="CF68" i="8"/>
  <c r="BO8" i="5" s="1"/>
  <c r="CF69" i="8"/>
  <c r="BO9" i="5" s="1"/>
  <c r="CE73" i="8"/>
  <c r="CH38" i="8"/>
  <c r="BM14" i="5" a="1"/>
  <c r="BM14" i="5" s="1"/>
  <c r="BO47" i="5"/>
  <c r="BN16" i="5"/>
  <c r="BN24" i="5" s="1"/>
  <c r="BN32" i="5" s="1"/>
  <c r="BN40" i="5" s="1"/>
  <c r="BN49" i="5" s="1"/>
  <c r="BO86" i="5"/>
  <c r="BN20" i="5"/>
  <c r="BN28" i="5" s="1"/>
  <c r="BN36" i="5" s="1"/>
  <c r="BN44" i="5" s="1"/>
  <c r="BN53" i="5" s="1"/>
  <c r="BN19" i="5"/>
  <c r="BN27" i="5" s="1"/>
  <c r="BN35" i="5" s="1"/>
  <c r="BN43" i="5" s="1"/>
  <c r="BN52" i="5" s="1"/>
  <c r="BN18" i="5"/>
  <c r="BN26" i="5" s="1"/>
  <c r="BN34" i="5" s="1"/>
  <c r="BN42" i="5" s="1"/>
  <c r="BN51" i="5" s="1"/>
  <c r="CF64" i="8"/>
  <c r="BP4" i="5"/>
  <c r="CH62" i="8"/>
  <c r="BL38" i="5"/>
  <c r="BL45" i="5" s="1"/>
  <c r="CG63" i="8"/>
  <c r="CH21" i="8"/>
  <c r="CH29" i="8"/>
  <c r="CH8" i="8"/>
  <c r="CH12" i="8"/>
  <c r="CH41" i="8"/>
  <c r="CH23" i="8"/>
  <c r="CH13" i="8"/>
  <c r="CH11" i="8"/>
  <c r="CH39" i="8"/>
  <c r="CH14" i="8"/>
  <c r="CH25" i="8"/>
  <c r="CH58" i="8"/>
  <c r="CH40" i="8"/>
  <c r="CH55" i="8"/>
  <c r="CH18" i="8"/>
  <c r="CH19" i="8"/>
  <c r="CH27" i="8"/>
  <c r="CH9" i="8"/>
  <c r="CH30" i="8"/>
  <c r="CH24" i="8"/>
  <c r="CH10" i="8"/>
  <c r="CH31" i="8"/>
  <c r="CH34" i="8"/>
  <c r="CH22" i="8"/>
  <c r="CH61" i="8"/>
  <c r="CH59" i="8"/>
  <c r="CH37" i="8"/>
  <c r="CH33" i="8"/>
  <c r="CH17" i="8"/>
  <c r="CH32" i="8"/>
  <c r="CH26" i="8"/>
  <c r="CH20" i="8"/>
  <c r="CH16" i="8"/>
  <c r="CH15" i="8"/>
  <c r="CH28" i="8"/>
  <c r="CH60" i="8"/>
  <c r="CH36" i="8"/>
  <c r="CH35" i="8"/>
  <c r="CH5" i="8"/>
  <c r="BQ3" i="5" s="1"/>
  <c r="BR2" i="5"/>
  <c r="CI3" i="8"/>
  <c r="CJ4" i="8"/>
  <c r="CI7" i="8" l="1"/>
  <c r="CI38" i="8"/>
  <c r="BR28" i="12"/>
  <c r="CH56" i="8"/>
  <c r="CH70" i="8" s="1"/>
  <c r="BQ10" i="5" s="1"/>
  <c r="BM30" i="5"/>
  <c r="BK42" i="5"/>
  <c r="BK30" i="5"/>
  <c r="BO17" i="5"/>
  <c r="BO25" i="5" s="1"/>
  <c r="BO33" i="5" s="1"/>
  <c r="BO41" i="5" s="1"/>
  <c r="BO50" i="5" s="1"/>
  <c r="BM38" i="5"/>
  <c r="BM45" i="5" s="1"/>
  <c r="BN6" i="5"/>
  <c r="BM29" i="12" s="1"/>
  <c r="BN41" i="5"/>
  <c r="BN50" i="5" s="1"/>
  <c r="BO19" i="5"/>
  <c r="BO27" i="5" s="1"/>
  <c r="BO35" i="5" s="1"/>
  <c r="BN15" i="5"/>
  <c r="BN23" i="5" s="1"/>
  <c r="BO18" i="5"/>
  <c r="BO26" i="5" s="1"/>
  <c r="BO34" i="5" s="1"/>
  <c r="BO42" i="5" s="1"/>
  <c r="BO51" i="5" s="1"/>
  <c r="CG72" i="8"/>
  <c r="BP12" i="5" s="1"/>
  <c r="CG68" i="8"/>
  <c r="BP8" i="5" s="1"/>
  <c r="CG67" i="8"/>
  <c r="BP7" i="5" s="1"/>
  <c r="CG69" i="8"/>
  <c r="BP9" i="5" s="1"/>
  <c r="CG71" i="8"/>
  <c r="BP11" i="5" s="1"/>
  <c r="CF73" i="8"/>
  <c r="BO15" i="5"/>
  <c r="BO23" i="5" s="1"/>
  <c r="BO31" i="5" s="1"/>
  <c r="BO39" i="5" s="1"/>
  <c r="BO48" i="5" s="1"/>
  <c r="BP47" i="5"/>
  <c r="BO16" i="5"/>
  <c r="BO24" i="5" s="1"/>
  <c r="BO32" i="5" s="1"/>
  <c r="BO40" i="5" s="1"/>
  <c r="BO49" i="5" s="1"/>
  <c r="BO20" i="5"/>
  <c r="BO28" i="5" s="1"/>
  <c r="BO36" i="5" s="1"/>
  <c r="BO44" i="5" s="1"/>
  <c r="BO53" i="5" s="1"/>
  <c r="BO87" i="5"/>
  <c r="BO88" i="5" s="1"/>
  <c r="BP86" i="5"/>
  <c r="CG64" i="8"/>
  <c r="CI59" i="8"/>
  <c r="CH63" i="8"/>
  <c r="CI24" i="8"/>
  <c r="CI61" i="8"/>
  <c r="CI15" i="8"/>
  <c r="CI37" i="8"/>
  <c r="CI18" i="8"/>
  <c r="CI29" i="8"/>
  <c r="CI62" i="8"/>
  <c r="CI9" i="8"/>
  <c r="CI11" i="8"/>
  <c r="CI13" i="8"/>
  <c r="CI25" i="8"/>
  <c r="CI10" i="8"/>
  <c r="CI39" i="8"/>
  <c r="CI60" i="8"/>
  <c r="CI31" i="8"/>
  <c r="CI19" i="8"/>
  <c r="CI34" i="8"/>
  <c r="CI30" i="8"/>
  <c r="CI16" i="8"/>
  <c r="CI12" i="8"/>
  <c r="CI26" i="8"/>
  <c r="CI20" i="8"/>
  <c r="CI17" i="8"/>
  <c r="CI22" i="8"/>
  <c r="CI40" i="8"/>
  <c r="CI33" i="8"/>
  <c r="CI58" i="8"/>
  <c r="CI36" i="8"/>
  <c r="CI27" i="8"/>
  <c r="CI23" i="8"/>
  <c r="CI28" i="8"/>
  <c r="CI32" i="8"/>
  <c r="CI14" i="8"/>
  <c r="CI21" i="8"/>
  <c r="CI41" i="8"/>
  <c r="CI35" i="8"/>
  <c r="CI8" i="8"/>
  <c r="CI55" i="8"/>
  <c r="CJ3" i="8"/>
  <c r="CI5" i="8"/>
  <c r="BR3" i="5" s="1"/>
  <c r="BS2" i="5"/>
  <c r="CK4" i="8"/>
  <c r="CJ7" i="8" l="1"/>
  <c r="CJ38" i="8"/>
  <c r="BS28" i="12"/>
  <c r="CI56" i="8"/>
  <c r="CI71" i="8" s="1"/>
  <c r="BR11" i="5" s="1"/>
  <c r="BQ47" i="5"/>
  <c r="BQ4" i="5"/>
  <c r="BQ86" i="5" s="1"/>
  <c r="BN22" i="5"/>
  <c r="BM39" i="12" s="1"/>
  <c r="BM40" i="12" s="1"/>
  <c r="BN31" i="5"/>
  <c r="BO22" i="5"/>
  <c r="BN39" i="12" s="1"/>
  <c r="BN40" i="12" s="1"/>
  <c r="BK51" i="5"/>
  <c r="BK38" i="5"/>
  <c r="BK45" i="5" s="1"/>
  <c r="BP17" i="5"/>
  <c r="BP25" i="5" s="1"/>
  <c r="BP33" i="5" s="1"/>
  <c r="BP41" i="5" s="1"/>
  <c r="BP50" i="5" s="1"/>
  <c r="BN14" i="5" a="1"/>
  <c r="BN14" i="5" s="1"/>
  <c r="BO6" i="5"/>
  <c r="BN29" i="12" s="1"/>
  <c r="BO43" i="5"/>
  <c r="BO52" i="5" s="1"/>
  <c r="BP20" i="5"/>
  <c r="BP28" i="5" s="1"/>
  <c r="BP36" i="5" s="1"/>
  <c r="CH69" i="8"/>
  <c r="BQ9" i="5" s="1"/>
  <c r="CH68" i="8"/>
  <c r="BQ8" i="5" s="1"/>
  <c r="BP19" i="5"/>
  <c r="BP27" i="5" s="1"/>
  <c r="BP35" i="5" s="1"/>
  <c r="BP43" i="5" s="1"/>
  <c r="BP52" i="5" s="1"/>
  <c r="CH71" i="8"/>
  <c r="BQ11" i="5" s="1"/>
  <c r="BP87" i="5"/>
  <c r="BP88" i="5" s="1"/>
  <c r="CH67" i="8"/>
  <c r="BQ7" i="5" s="1"/>
  <c r="CH72" i="8"/>
  <c r="BQ12" i="5" s="1"/>
  <c r="CG73" i="8"/>
  <c r="BO14" i="5" a="1"/>
  <c r="BO14" i="5" s="1"/>
  <c r="BO30" i="5"/>
  <c r="BP15" i="5"/>
  <c r="BP23" i="5" s="1"/>
  <c r="BP31" i="5" s="1"/>
  <c r="BP16" i="5"/>
  <c r="BP24" i="5" s="1"/>
  <c r="BP32" i="5" s="1"/>
  <c r="BP18" i="5"/>
  <c r="BP26" i="5" s="1"/>
  <c r="BP34" i="5" s="1"/>
  <c r="BP42" i="5" s="1"/>
  <c r="BP51" i="5" s="1"/>
  <c r="CJ39" i="8"/>
  <c r="BR4" i="5"/>
  <c r="CJ28" i="8"/>
  <c r="CH64" i="8"/>
  <c r="CI63" i="8"/>
  <c r="CJ25" i="8"/>
  <c r="CJ16" i="8"/>
  <c r="CJ59" i="8"/>
  <c r="CJ17" i="8"/>
  <c r="CJ12" i="8"/>
  <c r="CJ26" i="8"/>
  <c r="CJ36" i="8"/>
  <c r="CJ32" i="8"/>
  <c r="CJ37" i="8"/>
  <c r="CJ29" i="8"/>
  <c r="CJ22" i="8"/>
  <c r="CJ58" i="8"/>
  <c r="CJ55" i="8"/>
  <c r="CJ14" i="8"/>
  <c r="CJ23" i="8"/>
  <c r="CJ13" i="8"/>
  <c r="CJ60" i="8"/>
  <c r="CJ19" i="8"/>
  <c r="CJ10" i="8"/>
  <c r="CJ9" i="8"/>
  <c r="CJ31" i="8"/>
  <c r="CJ15" i="8"/>
  <c r="CJ41" i="8"/>
  <c r="CJ30" i="8"/>
  <c r="CJ8" i="8"/>
  <c r="CJ61" i="8"/>
  <c r="CJ62" i="8"/>
  <c r="CJ18" i="8"/>
  <c r="CJ34" i="8"/>
  <c r="CJ20" i="8"/>
  <c r="CJ27" i="8"/>
  <c r="CJ24" i="8"/>
  <c r="CJ11" i="8"/>
  <c r="CJ21" i="8"/>
  <c r="CJ33" i="8"/>
  <c r="CJ35" i="8"/>
  <c r="CJ40" i="8"/>
  <c r="BT2" i="5"/>
  <c r="CJ5" i="8"/>
  <c r="BS3" i="5" s="1"/>
  <c r="CK3" i="8"/>
  <c r="CL4" i="8"/>
  <c r="BT28" i="12" l="1"/>
  <c r="CK7" i="8"/>
  <c r="CJ56" i="8"/>
  <c r="CJ69" i="8" s="1"/>
  <c r="BS9" i="5" s="1"/>
  <c r="BP22" i="5"/>
  <c r="BO39" i="12" s="1"/>
  <c r="BO40" i="12" s="1"/>
  <c r="BN30" i="5"/>
  <c r="BN39" i="5"/>
  <c r="BQ17" i="5"/>
  <c r="BQ25" i="5" s="1"/>
  <c r="BQ33" i="5" s="1"/>
  <c r="BQ41" i="5" s="1"/>
  <c r="BQ50" i="5" s="1"/>
  <c r="BP6" i="5"/>
  <c r="BO29" i="12" s="1"/>
  <c r="BP44" i="5"/>
  <c r="BP53" i="5" s="1"/>
  <c r="BO38" i="5"/>
  <c r="BO45" i="5" s="1"/>
  <c r="BQ18" i="5"/>
  <c r="BQ26" i="5" s="1"/>
  <c r="BQ34" i="5" s="1"/>
  <c r="BP40" i="5"/>
  <c r="BP49" i="5" s="1"/>
  <c r="CI68" i="8"/>
  <c r="BR8" i="5" s="1"/>
  <c r="CI70" i="8"/>
  <c r="BR10" i="5" s="1"/>
  <c r="CI67" i="8"/>
  <c r="BR7" i="5" s="1"/>
  <c r="CH73" i="8"/>
  <c r="CI69" i="8"/>
  <c r="BR9" i="5" s="1"/>
  <c r="CI72" i="8"/>
  <c r="BR12" i="5" s="1"/>
  <c r="CK38" i="8"/>
  <c r="BP14" i="5" a="1"/>
  <c r="BP14" i="5" s="1"/>
  <c r="BQ16" i="5"/>
  <c r="BQ24" i="5" s="1"/>
  <c r="BQ32" i="5" s="1"/>
  <c r="BP30" i="5"/>
  <c r="BP39" i="5"/>
  <c r="BP48" i="5" s="1"/>
  <c r="BQ87" i="5"/>
  <c r="BQ88" i="5" s="1"/>
  <c r="BQ20" i="5"/>
  <c r="BQ28" i="5" s="1"/>
  <c r="BQ36" i="5" s="1"/>
  <c r="BQ44" i="5" s="1"/>
  <c r="BQ53" i="5" s="1"/>
  <c r="BQ19" i="5"/>
  <c r="BQ27" i="5" s="1"/>
  <c r="BQ35" i="5" s="1"/>
  <c r="BQ43" i="5" s="1"/>
  <c r="BQ52" i="5" s="1"/>
  <c r="CI64" i="8"/>
  <c r="BS4" i="5"/>
  <c r="CK62" i="8"/>
  <c r="BR47" i="5"/>
  <c r="BR86" i="5"/>
  <c r="CK12" i="8"/>
  <c r="CK58" i="8"/>
  <c r="CK34" i="8"/>
  <c r="CK36" i="8"/>
  <c r="CK26" i="8"/>
  <c r="CK24" i="8"/>
  <c r="CK29" i="8"/>
  <c r="CK13" i="8"/>
  <c r="CK40" i="8"/>
  <c r="CK16" i="8"/>
  <c r="CK25" i="8"/>
  <c r="CK23" i="8"/>
  <c r="CK55" i="8"/>
  <c r="CK39" i="8"/>
  <c r="CJ63" i="8"/>
  <c r="CK20" i="8"/>
  <c r="CK19" i="8"/>
  <c r="CK8" i="8"/>
  <c r="CK59" i="8"/>
  <c r="CK33" i="8"/>
  <c r="CK31" i="8"/>
  <c r="CK17" i="8"/>
  <c r="CK28" i="8"/>
  <c r="CK9" i="8"/>
  <c r="CK21" i="8"/>
  <c r="CK27" i="8"/>
  <c r="CK61" i="8"/>
  <c r="CK37" i="8"/>
  <c r="CK41" i="8"/>
  <c r="CK18" i="8"/>
  <c r="CK14" i="8"/>
  <c r="CK22" i="8"/>
  <c r="CK10" i="8"/>
  <c r="CK15" i="8"/>
  <c r="CK32" i="8"/>
  <c r="CK11" i="8"/>
  <c r="CK30" i="8"/>
  <c r="CK35" i="8"/>
  <c r="CK60" i="8"/>
  <c r="CK5" i="8"/>
  <c r="BT3" i="5" s="1"/>
  <c r="BU2" i="5"/>
  <c r="CL3" i="8"/>
  <c r="CM4" i="8"/>
  <c r="CL7" i="8" l="1"/>
  <c r="CL38" i="8"/>
  <c r="BU28" i="12"/>
  <c r="CK56" i="8"/>
  <c r="CK68" i="8" s="1"/>
  <c r="BT8" i="5" s="1"/>
  <c r="BN48" i="5"/>
  <c r="BN38" i="5"/>
  <c r="BN45" i="5" s="1"/>
  <c r="BR17" i="5"/>
  <c r="BR25" i="5" s="1"/>
  <c r="BR33" i="5" s="1"/>
  <c r="BQ42" i="5"/>
  <c r="BQ51" i="5" s="1"/>
  <c r="BQ40" i="5"/>
  <c r="BQ49" i="5" s="1"/>
  <c r="BQ6" i="5"/>
  <c r="BP29" i="12" s="1"/>
  <c r="BR18" i="5"/>
  <c r="BR26" i="5" s="1"/>
  <c r="BR34" i="5" s="1"/>
  <c r="BR19" i="5"/>
  <c r="BR27" i="5" s="1"/>
  <c r="BR35" i="5" s="1"/>
  <c r="BQ15" i="5"/>
  <c r="CJ67" i="8"/>
  <c r="BS7" i="5" s="1"/>
  <c r="CJ68" i="8"/>
  <c r="BS8" i="5" s="1"/>
  <c r="CJ71" i="8"/>
  <c r="BS11" i="5" s="1"/>
  <c r="CJ70" i="8"/>
  <c r="BS10" i="5" s="1"/>
  <c r="CJ72" i="8"/>
  <c r="BS12" i="5" s="1"/>
  <c r="CI73" i="8"/>
  <c r="BP38" i="5"/>
  <c r="BP45" i="5" s="1"/>
  <c r="BR15" i="5"/>
  <c r="BR23" i="5" s="1"/>
  <c r="BR31" i="5" s="1"/>
  <c r="BR39" i="5" s="1"/>
  <c r="BR48" i="5" s="1"/>
  <c r="BS86" i="5"/>
  <c r="BS47" i="5"/>
  <c r="CJ64" i="8"/>
  <c r="BR20" i="5"/>
  <c r="BR28" i="5" s="1"/>
  <c r="BR36" i="5" s="1"/>
  <c r="BR44" i="5" s="1"/>
  <c r="BR53" i="5" s="1"/>
  <c r="BR16" i="5"/>
  <c r="BR24" i="5" s="1"/>
  <c r="BR32" i="5" s="1"/>
  <c r="BR40" i="5" s="1"/>
  <c r="BR49" i="5" s="1"/>
  <c r="BT4" i="5"/>
  <c r="CL62" i="8"/>
  <c r="CK63" i="8"/>
  <c r="CL21" i="8"/>
  <c r="CL31" i="8"/>
  <c r="CL58" i="8"/>
  <c r="CL15" i="8"/>
  <c r="CL16" i="8"/>
  <c r="CL11" i="8"/>
  <c r="CL55" i="8"/>
  <c r="CL26" i="8"/>
  <c r="CL10" i="8"/>
  <c r="CL8" i="8"/>
  <c r="CL60" i="8"/>
  <c r="CL20" i="8"/>
  <c r="CL29" i="8"/>
  <c r="CL30" i="8"/>
  <c r="CL61" i="8"/>
  <c r="CL19" i="8"/>
  <c r="CL23" i="8"/>
  <c r="CL22" i="8"/>
  <c r="CL40" i="8"/>
  <c r="CL13" i="8"/>
  <c r="CL14" i="8"/>
  <c r="CL17" i="8"/>
  <c r="CL27" i="8"/>
  <c r="CL12" i="8"/>
  <c r="CL32" i="8"/>
  <c r="CL33" i="8"/>
  <c r="CL39" i="8"/>
  <c r="CL41" i="8"/>
  <c r="CL34" i="8"/>
  <c r="CL28" i="8"/>
  <c r="CL18" i="8"/>
  <c r="CL25" i="8"/>
  <c r="CL24" i="8"/>
  <c r="CL9" i="8"/>
  <c r="CL36" i="8"/>
  <c r="CL59" i="8"/>
  <c r="CL35" i="8"/>
  <c r="CL37" i="8"/>
  <c r="CL5" i="8"/>
  <c r="BU3" i="5" s="1"/>
  <c r="BV2" i="5"/>
  <c r="CM3" i="8"/>
  <c r="CN4" i="8"/>
  <c r="BV28" i="12" l="1"/>
  <c r="CM7" i="8"/>
  <c r="CL56" i="8"/>
  <c r="CL67" i="8" s="1"/>
  <c r="BU7" i="5" s="1"/>
  <c r="BQ14" i="5" a="1"/>
  <c r="BQ14" i="5" s="1"/>
  <c r="BQ23" i="5"/>
  <c r="BR22" i="5"/>
  <c r="BQ39" i="12" s="1"/>
  <c r="BQ40" i="12" s="1"/>
  <c r="BS17" i="5"/>
  <c r="BS25" i="5" s="1"/>
  <c r="BS33" i="5" s="1"/>
  <c r="BR6" i="5"/>
  <c r="BQ29" i="12" s="1"/>
  <c r="BR43" i="5"/>
  <c r="BR52" i="5" s="1"/>
  <c r="BR87" i="5"/>
  <c r="BR88" i="5" s="1"/>
  <c r="BR42" i="5"/>
  <c r="BR51" i="5" s="1"/>
  <c r="BS19" i="5"/>
  <c r="BS27" i="5" s="1"/>
  <c r="BS35" i="5" s="1"/>
  <c r="BR41" i="5"/>
  <c r="BR50" i="5" s="1"/>
  <c r="BS16" i="5"/>
  <c r="BS24" i="5" s="1"/>
  <c r="BS32" i="5" s="1"/>
  <c r="CK69" i="8"/>
  <c r="BT9" i="5" s="1"/>
  <c r="CK67" i="8"/>
  <c r="BT7" i="5" s="1"/>
  <c r="CK70" i="8"/>
  <c r="BT10" i="5" s="1"/>
  <c r="CK72" i="8"/>
  <c r="BT12" i="5" s="1"/>
  <c r="CJ73" i="8"/>
  <c r="CK71" i="8"/>
  <c r="BT11" i="5" s="1"/>
  <c r="CM38" i="8"/>
  <c r="BR14" i="5" a="1"/>
  <c r="BR14" i="5" s="1"/>
  <c r="BS15" i="5"/>
  <c r="BS23" i="5" s="1"/>
  <c r="BS18" i="5"/>
  <c r="BS26" i="5" s="1"/>
  <c r="BS34" i="5" s="1"/>
  <c r="BS42" i="5" s="1"/>
  <c r="BS51" i="5" s="1"/>
  <c r="BR30" i="5"/>
  <c r="BT47" i="5"/>
  <c r="CK64" i="8"/>
  <c r="CM62" i="8"/>
  <c r="CL63" i="8"/>
  <c r="BU4" i="5"/>
  <c r="CM15" i="8"/>
  <c r="CM12" i="8"/>
  <c r="CM33" i="8"/>
  <c r="CM55" i="8"/>
  <c r="CM27" i="8"/>
  <c r="CM9" i="8"/>
  <c r="CM24" i="8"/>
  <c r="CM61" i="8"/>
  <c r="CM36" i="8"/>
  <c r="CM34" i="8"/>
  <c r="CM20" i="8"/>
  <c r="CM25" i="8"/>
  <c r="CM59" i="8"/>
  <c r="CM35" i="8"/>
  <c r="CM29" i="8"/>
  <c r="CM17" i="8"/>
  <c r="CM28" i="8"/>
  <c r="CM21" i="8"/>
  <c r="CM37" i="8"/>
  <c r="CM23" i="8"/>
  <c r="CM18" i="8"/>
  <c r="CM19" i="8"/>
  <c r="CM14" i="8"/>
  <c r="CM31" i="8"/>
  <c r="CM11" i="8"/>
  <c r="CM58" i="8"/>
  <c r="CM39" i="8"/>
  <c r="CM60" i="8"/>
  <c r="CM22" i="8"/>
  <c r="CM8" i="8"/>
  <c r="CM26" i="8"/>
  <c r="CM16" i="8"/>
  <c r="CM10" i="8"/>
  <c r="CM13" i="8"/>
  <c r="CM30" i="8"/>
  <c r="CM32" i="8"/>
  <c r="CM41" i="8"/>
  <c r="CM40" i="8"/>
  <c r="BW2" i="5"/>
  <c r="CN3" i="8"/>
  <c r="CM5" i="8"/>
  <c r="BV3" i="5" s="1"/>
  <c r="CO4" i="8"/>
  <c r="CN7" i="8" s="1"/>
  <c r="CN38" i="8" l="1"/>
  <c r="BW28" i="12"/>
  <c r="CM56" i="8"/>
  <c r="CM71" i="8" s="1"/>
  <c r="BV11" i="5" s="1"/>
  <c r="BS31" i="5"/>
  <c r="BS39" i="5" s="1"/>
  <c r="BS48" i="5" s="1"/>
  <c r="BQ22" i="5"/>
  <c r="BP39" i="12" s="1"/>
  <c r="BP40" i="12" s="1"/>
  <c r="BQ31" i="5"/>
  <c r="BT17" i="5"/>
  <c r="BT25" i="5" s="1"/>
  <c r="BT33" i="5" s="1"/>
  <c r="BT41" i="5" s="1"/>
  <c r="BT50" i="5" s="1"/>
  <c r="BS87" i="5"/>
  <c r="BS88" i="5" s="1"/>
  <c r="BS40" i="5"/>
  <c r="BS49" i="5" s="1"/>
  <c r="BS6" i="5"/>
  <c r="BR29" i="12" s="1"/>
  <c r="BS20" i="5"/>
  <c r="BT19" i="5"/>
  <c r="BT27" i="5" s="1"/>
  <c r="BT35" i="5" s="1"/>
  <c r="BR38" i="5"/>
  <c r="BR45" i="5" s="1"/>
  <c r="BS41" i="5"/>
  <c r="BS50" i="5" s="1"/>
  <c r="BT20" i="5"/>
  <c r="BT28" i="5" s="1"/>
  <c r="BT36" i="5" s="1"/>
  <c r="CL72" i="8"/>
  <c r="BU12" i="5" s="1"/>
  <c r="CL70" i="8"/>
  <c r="BU10" i="5" s="1"/>
  <c r="CL69" i="8"/>
  <c r="BU9" i="5" s="1"/>
  <c r="CL68" i="8"/>
  <c r="BU8" i="5" s="1"/>
  <c r="CL71" i="8"/>
  <c r="BU11" i="5" s="1"/>
  <c r="CK73" i="8"/>
  <c r="BS43" i="5"/>
  <c r="BS52" i="5" s="1"/>
  <c r="BU47" i="5"/>
  <c r="BT86" i="5"/>
  <c r="BT87" i="5" s="1"/>
  <c r="BT88" i="5" s="1"/>
  <c r="BT18" i="5"/>
  <c r="BT26" i="5" s="1"/>
  <c r="BT34" i="5" s="1"/>
  <c r="BT42" i="5" s="1"/>
  <c r="BT51" i="5" s="1"/>
  <c r="BT16" i="5"/>
  <c r="BT24" i="5" s="1"/>
  <c r="BT32" i="5" s="1"/>
  <c r="BT40" i="5" s="1"/>
  <c r="BT49" i="5" s="1"/>
  <c r="BU86" i="5"/>
  <c r="BV4" i="5"/>
  <c r="CN41" i="8"/>
  <c r="CL64" i="8"/>
  <c r="CN24" i="8"/>
  <c r="CN28" i="8"/>
  <c r="CN15" i="8"/>
  <c r="CN23" i="8"/>
  <c r="CN9" i="8"/>
  <c r="CM63" i="8"/>
  <c r="CN10" i="8"/>
  <c r="CN35" i="8"/>
  <c r="CN21" i="8"/>
  <c r="CN33" i="8"/>
  <c r="CN31" i="8"/>
  <c r="CN25" i="8"/>
  <c r="CN32" i="8"/>
  <c r="CN36" i="8"/>
  <c r="CN62" i="8"/>
  <c r="CN20" i="8"/>
  <c r="CN16" i="8"/>
  <c r="CN29" i="8"/>
  <c r="CN59" i="8"/>
  <c r="CN12" i="8"/>
  <c r="CN13" i="8"/>
  <c r="CN27" i="8"/>
  <c r="CN18" i="8"/>
  <c r="CN17" i="8"/>
  <c r="CN11" i="8"/>
  <c r="CN40" i="8"/>
  <c r="CN61" i="8"/>
  <c r="CN39" i="8"/>
  <c r="CN55" i="8"/>
  <c r="CN8" i="8"/>
  <c r="CN22" i="8"/>
  <c r="CN19" i="8"/>
  <c r="CN26" i="8"/>
  <c r="CN14" i="8"/>
  <c r="CN34" i="8"/>
  <c r="CN60" i="8"/>
  <c r="CN58" i="8"/>
  <c r="CN30" i="8"/>
  <c r="CN37" i="8"/>
  <c r="CN5" i="8"/>
  <c r="BW3" i="5" s="1"/>
  <c r="BX2" i="5"/>
  <c r="CO3" i="8"/>
  <c r="CP4" i="8"/>
  <c r="BX28" i="12" l="1"/>
  <c r="CO7" i="8"/>
  <c r="CN56" i="8"/>
  <c r="CN71" i="8" s="1"/>
  <c r="BW11" i="5" s="1"/>
  <c r="BS14" i="5" a="1"/>
  <c r="BS14" i="5" s="1"/>
  <c r="BS28" i="5"/>
  <c r="BQ30" i="5"/>
  <c r="BQ39" i="5"/>
  <c r="BU17" i="5"/>
  <c r="BU25" i="5" s="1"/>
  <c r="BU33" i="5" s="1"/>
  <c r="BT44" i="5"/>
  <c r="BT53" i="5" s="1"/>
  <c r="BT6" i="5"/>
  <c r="BS29" i="12" s="1"/>
  <c r="BT43" i="5"/>
  <c r="BT52" i="5" s="1"/>
  <c r="BU20" i="5"/>
  <c r="BU28" i="5" s="1"/>
  <c r="BU36" i="5" s="1"/>
  <c r="BT15" i="5"/>
  <c r="BT23" i="5" s="1"/>
  <c r="CM68" i="8"/>
  <c r="BV8" i="5" s="1"/>
  <c r="CM67" i="8"/>
  <c r="BV7" i="5" s="1"/>
  <c r="CM69" i="8"/>
  <c r="BV9" i="5" s="1"/>
  <c r="CO38" i="8"/>
  <c r="CM72" i="8"/>
  <c r="BV12" i="5" s="1"/>
  <c r="CM70" i="8"/>
  <c r="BV10" i="5" s="1"/>
  <c r="CL73" i="8"/>
  <c r="BV47" i="5"/>
  <c r="BU19" i="5"/>
  <c r="BU27" i="5" s="1"/>
  <c r="BU35" i="5" s="1"/>
  <c r="BU43" i="5" s="1"/>
  <c r="BU52" i="5" s="1"/>
  <c r="BU87" i="5"/>
  <c r="BU88" i="5" s="1"/>
  <c r="BU15" i="5"/>
  <c r="BU23" i="5" s="1"/>
  <c r="BU31" i="5" s="1"/>
  <c r="BU39" i="5" s="1"/>
  <c r="BU48" i="5" s="1"/>
  <c r="BU18" i="5"/>
  <c r="BU26" i="5" s="1"/>
  <c r="BU34" i="5" s="1"/>
  <c r="BU42" i="5" s="1"/>
  <c r="BU51" i="5" s="1"/>
  <c r="BU16" i="5"/>
  <c r="BU24" i="5" s="1"/>
  <c r="BU32" i="5" s="1"/>
  <c r="BU40" i="5" s="1"/>
  <c r="BU49" i="5" s="1"/>
  <c r="BV86" i="5"/>
  <c r="BW4" i="5"/>
  <c r="CM64" i="8"/>
  <c r="CO14" i="8"/>
  <c r="CO21" i="8"/>
  <c r="CO32" i="8"/>
  <c r="CO13" i="8"/>
  <c r="CO58" i="8"/>
  <c r="CO17" i="8"/>
  <c r="CO24" i="8"/>
  <c r="CO60" i="8"/>
  <c r="CO28" i="8"/>
  <c r="CO62" i="8"/>
  <c r="CO23" i="8"/>
  <c r="CO27" i="8"/>
  <c r="CO34" i="8"/>
  <c r="CO41" i="8"/>
  <c r="CO37" i="8"/>
  <c r="CN63" i="8"/>
  <c r="CO19" i="8"/>
  <c r="CO31" i="8"/>
  <c r="CO22" i="8"/>
  <c r="CO59" i="8"/>
  <c r="CO36" i="8"/>
  <c r="CO18" i="8"/>
  <c r="CO26" i="8"/>
  <c r="CO15" i="8"/>
  <c r="CO10" i="8"/>
  <c r="CO9" i="8"/>
  <c r="CO35" i="8"/>
  <c r="CO40" i="8"/>
  <c r="CO30" i="8"/>
  <c r="CO61" i="8"/>
  <c r="CO20" i="8"/>
  <c r="CO16" i="8"/>
  <c r="CO12" i="8"/>
  <c r="CO29" i="8"/>
  <c r="CO25" i="8"/>
  <c r="CO8" i="8"/>
  <c r="CO33" i="8"/>
  <c r="CO55" i="8"/>
  <c r="CO39" i="8"/>
  <c r="CO11" i="8"/>
  <c r="CO5" i="8"/>
  <c r="BX3" i="5" s="1"/>
  <c r="BY2" i="5"/>
  <c r="CP3" i="8"/>
  <c r="CQ4" i="8"/>
  <c r="BY28" i="12" l="1"/>
  <c r="CP7" i="8"/>
  <c r="BT14" i="5" a="1"/>
  <c r="CO56" i="8"/>
  <c r="CO69" i="8" s="1"/>
  <c r="BX9" i="5" s="1"/>
  <c r="BT22" i="5"/>
  <c r="BS39" i="12" s="1"/>
  <c r="BS40" i="12" s="1"/>
  <c r="BT31" i="5"/>
  <c r="BQ48" i="5"/>
  <c r="BQ38" i="5"/>
  <c r="BQ45" i="5" s="1"/>
  <c r="BU22" i="5"/>
  <c r="BT39" i="12" s="1"/>
  <c r="BT40" i="12" s="1"/>
  <c r="BS36" i="5"/>
  <c r="BS22" i="5"/>
  <c r="BR39" i="12" s="1"/>
  <c r="BR40" i="12" s="1"/>
  <c r="BV17" i="5"/>
  <c r="BV25" i="5" s="1"/>
  <c r="BV33" i="5" s="1"/>
  <c r="BV41" i="5" s="1"/>
  <c r="BV50" i="5" s="1"/>
  <c r="BT14" i="5"/>
  <c r="BU6" i="5"/>
  <c r="BT29" i="12" s="1"/>
  <c r="BU44" i="5"/>
  <c r="BU53" i="5" s="1"/>
  <c r="BV19" i="5"/>
  <c r="BV27" i="5" s="1"/>
  <c r="BV35" i="5" s="1"/>
  <c r="BU41" i="5"/>
  <c r="BU50" i="5" s="1"/>
  <c r="BV16" i="5"/>
  <c r="BV24" i="5" s="1"/>
  <c r="BV32" i="5" s="1"/>
  <c r="CN72" i="8"/>
  <c r="BW12" i="5" s="1"/>
  <c r="CN70" i="8"/>
  <c r="BW10" i="5" s="1"/>
  <c r="CN68" i="8"/>
  <c r="BW8" i="5" s="1"/>
  <c r="CN69" i="8"/>
  <c r="BW9" i="5" s="1"/>
  <c r="BV15" i="5"/>
  <c r="BV23" i="5" s="1"/>
  <c r="BV31" i="5" s="1"/>
  <c r="CM73" i="8"/>
  <c r="CN67" i="8"/>
  <c r="BW7" i="5" s="1"/>
  <c r="CP38" i="8"/>
  <c r="BU14" i="5" a="1"/>
  <c r="BU14" i="5" s="1"/>
  <c r="BV18" i="5"/>
  <c r="BV26" i="5" s="1"/>
  <c r="BV34" i="5" s="1"/>
  <c r="BV42" i="5" s="1"/>
  <c r="BV51" i="5" s="1"/>
  <c r="BV20" i="5"/>
  <c r="BV28" i="5" s="1"/>
  <c r="BV36" i="5" s="1"/>
  <c r="BV44" i="5" s="1"/>
  <c r="BV53" i="5" s="1"/>
  <c r="BU30" i="5"/>
  <c r="BW47" i="5"/>
  <c r="BV87" i="5"/>
  <c r="BV88" i="5" s="1"/>
  <c r="BW86" i="5"/>
  <c r="BX4" i="5"/>
  <c r="CN64" i="8"/>
  <c r="CO63" i="8"/>
  <c r="CP16" i="8"/>
  <c r="CP23" i="8"/>
  <c r="CP27" i="8"/>
  <c r="CP10" i="8"/>
  <c r="CP22" i="8"/>
  <c r="CP60" i="8"/>
  <c r="CP55" i="8"/>
  <c r="CP15" i="8"/>
  <c r="CP35" i="8"/>
  <c r="CP62" i="8"/>
  <c r="CP14" i="8"/>
  <c r="CP9" i="8"/>
  <c r="CP25" i="8"/>
  <c r="CP34" i="8"/>
  <c r="CP29" i="8"/>
  <c r="CP58" i="8"/>
  <c r="CP28" i="8"/>
  <c r="CP61" i="8"/>
  <c r="CP40" i="8"/>
  <c r="CP12" i="8"/>
  <c r="CP13" i="8"/>
  <c r="CP18" i="8"/>
  <c r="CP17" i="8"/>
  <c r="CP24" i="8"/>
  <c r="CP32" i="8"/>
  <c r="CP37" i="8"/>
  <c r="CP30" i="8"/>
  <c r="CP33" i="8"/>
  <c r="CP39" i="8"/>
  <c r="CP19" i="8"/>
  <c r="CP26" i="8"/>
  <c r="CP20" i="8"/>
  <c r="CP21" i="8"/>
  <c r="CP31" i="8"/>
  <c r="CP41" i="8"/>
  <c r="CP8" i="8"/>
  <c r="CP59" i="8"/>
  <c r="CP11" i="8"/>
  <c r="CP36" i="8"/>
  <c r="CQ3" i="8"/>
  <c r="BZ2" i="5"/>
  <c r="CP5" i="8"/>
  <c r="BY3" i="5" s="1"/>
  <c r="CR4" i="8"/>
  <c r="BZ28" i="12" l="1"/>
  <c r="CQ7" i="8"/>
  <c r="CP56" i="8"/>
  <c r="CP72" i="8" s="1"/>
  <c r="BY12" i="5" s="1"/>
  <c r="BV22" i="5"/>
  <c r="BU39" i="12" s="1"/>
  <c r="BU40" i="12" s="1"/>
  <c r="BS30" i="5"/>
  <c r="BS44" i="5"/>
  <c r="BT39" i="5"/>
  <c r="BT30" i="5"/>
  <c r="BW17" i="5"/>
  <c r="BW25" i="5" s="1"/>
  <c r="BW33" i="5" s="1"/>
  <c r="BW41" i="5" s="1"/>
  <c r="BW50" i="5" s="1"/>
  <c r="BV43" i="5"/>
  <c r="BV52" i="5" s="1"/>
  <c r="BV40" i="5"/>
  <c r="BV49" i="5" s="1"/>
  <c r="BU38" i="5"/>
  <c r="BU45" i="5" s="1"/>
  <c r="BW19" i="5"/>
  <c r="BW27" i="5" s="1"/>
  <c r="BW35" i="5" s="1"/>
  <c r="BV39" i="5"/>
  <c r="BV48" i="5" s="1"/>
  <c r="CO71" i="8"/>
  <c r="BX11" i="5" s="1"/>
  <c r="CO70" i="8"/>
  <c r="BX10" i="5" s="1"/>
  <c r="BV6" i="5"/>
  <c r="BU29" i="12" s="1"/>
  <c r="CO68" i="8"/>
  <c r="BX8" i="5" s="1"/>
  <c r="CQ38" i="8"/>
  <c r="CO67" i="8"/>
  <c r="BX7" i="5" s="1"/>
  <c r="CO72" i="8"/>
  <c r="BX12" i="5" s="1"/>
  <c r="CN73" i="8"/>
  <c r="BW15" i="5"/>
  <c r="BW23" i="5" s="1"/>
  <c r="BV14" i="5" a="1"/>
  <c r="BV14" i="5" s="1"/>
  <c r="BV30" i="5"/>
  <c r="BX86" i="5"/>
  <c r="BW20" i="5"/>
  <c r="BW28" i="5" s="1"/>
  <c r="BW36" i="5" s="1"/>
  <c r="BW44" i="5" s="1"/>
  <c r="BW53" i="5" s="1"/>
  <c r="BX47" i="5"/>
  <c r="BW18" i="5"/>
  <c r="BW26" i="5" s="1"/>
  <c r="BW34" i="5" s="1"/>
  <c r="BW42" i="5" s="1"/>
  <c r="BW51" i="5" s="1"/>
  <c r="BY4" i="5"/>
  <c r="CQ62" i="8"/>
  <c r="BW16" i="5"/>
  <c r="BW24" i="5" s="1"/>
  <c r="BW32" i="5" s="1"/>
  <c r="BW40" i="5" s="1"/>
  <c r="BW49" i="5" s="1"/>
  <c r="BW87" i="5"/>
  <c r="BW88" i="5" s="1"/>
  <c r="CO64" i="8"/>
  <c r="CP63" i="8"/>
  <c r="CQ19" i="8"/>
  <c r="CQ14" i="8"/>
  <c r="CQ29" i="8"/>
  <c r="CQ22" i="8"/>
  <c r="CQ8" i="8"/>
  <c r="CQ21" i="8"/>
  <c r="CQ33" i="8"/>
  <c r="CQ58" i="8"/>
  <c r="CQ40" i="8"/>
  <c r="CQ37" i="8"/>
  <c r="CQ13" i="8"/>
  <c r="CQ26" i="8"/>
  <c r="CQ20" i="8"/>
  <c r="CQ15" i="8"/>
  <c r="CQ32" i="8"/>
  <c r="CQ28" i="8"/>
  <c r="CQ59" i="8"/>
  <c r="CQ35" i="8"/>
  <c r="CQ39" i="8"/>
  <c r="CQ18" i="8"/>
  <c r="CQ31" i="8"/>
  <c r="CQ16" i="8"/>
  <c r="CQ34" i="8"/>
  <c r="CQ9" i="8"/>
  <c r="CQ11" i="8"/>
  <c r="CQ60" i="8"/>
  <c r="CQ36" i="8"/>
  <c r="CQ55" i="8"/>
  <c r="CQ17" i="8"/>
  <c r="CQ25" i="8"/>
  <c r="CQ12" i="8"/>
  <c r="CQ27" i="8"/>
  <c r="CQ24" i="8"/>
  <c r="CQ10" i="8"/>
  <c r="CQ23" i="8"/>
  <c r="CQ61" i="8"/>
  <c r="CQ30" i="8"/>
  <c r="CQ41" i="8"/>
  <c r="CQ5" i="8"/>
  <c r="BZ3" i="5" s="1"/>
  <c r="CA2" i="5"/>
  <c r="CR3" i="8"/>
  <c r="CS4" i="8"/>
  <c r="CA28" i="12" l="1"/>
  <c r="CR7" i="8"/>
  <c r="CQ56" i="8"/>
  <c r="CQ70" i="8" s="1"/>
  <c r="BZ10" i="5" s="1"/>
  <c r="BW22" i="5"/>
  <c r="BV39" i="12" s="1"/>
  <c r="BV40" i="12" s="1"/>
  <c r="BW31" i="5"/>
  <c r="BW39" i="5" s="1"/>
  <c r="BW48" i="5" s="1"/>
  <c r="BT48" i="5"/>
  <c r="BT38" i="5"/>
  <c r="BT45" i="5" s="1"/>
  <c r="BS53" i="5"/>
  <c r="BS38" i="5"/>
  <c r="BS45" i="5" s="1"/>
  <c r="BX17" i="5"/>
  <c r="BX25" i="5" s="1"/>
  <c r="BX33" i="5" s="1"/>
  <c r="BW43" i="5"/>
  <c r="BW52" i="5" s="1"/>
  <c r="BX20" i="5"/>
  <c r="BX28" i="5" s="1"/>
  <c r="BX36" i="5" s="1"/>
  <c r="BW6" i="5"/>
  <c r="BV29" i="12" s="1"/>
  <c r="BV38" i="5"/>
  <c r="BV45" i="5" s="1"/>
  <c r="CP67" i="8"/>
  <c r="BY7" i="5" s="1"/>
  <c r="CO73" i="8"/>
  <c r="BX15" i="5"/>
  <c r="BX23" i="5" s="1"/>
  <c r="BX31" i="5" s="1"/>
  <c r="CP70" i="8"/>
  <c r="BY10" i="5" s="1"/>
  <c r="CP68" i="8"/>
  <c r="BY8" i="5" s="1"/>
  <c r="CP71" i="8"/>
  <c r="BY11" i="5" s="1"/>
  <c r="CP69" i="8"/>
  <c r="BY9" i="5" s="1"/>
  <c r="CR38" i="8"/>
  <c r="BX18" i="5"/>
  <c r="BX26" i="5" s="1"/>
  <c r="BX34" i="5" s="1"/>
  <c r="BX42" i="5" s="1"/>
  <c r="BX51" i="5" s="1"/>
  <c r="BX19" i="5"/>
  <c r="BX27" i="5" s="1"/>
  <c r="BX35" i="5" s="1"/>
  <c r="BX43" i="5" s="1"/>
  <c r="BX52" i="5" s="1"/>
  <c r="BW14" i="5" a="1"/>
  <c r="BW14" i="5" s="1"/>
  <c r="BX16" i="5"/>
  <c r="BX24" i="5" s="1"/>
  <c r="BX32" i="5" s="1"/>
  <c r="BY47" i="5"/>
  <c r="BX87" i="5"/>
  <c r="BX88" i="5" s="1"/>
  <c r="CP64" i="8"/>
  <c r="BZ4" i="5"/>
  <c r="BY86" i="5"/>
  <c r="CR39" i="8"/>
  <c r="CQ63" i="8"/>
  <c r="CR27" i="8"/>
  <c r="CR9" i="8"/>
  <c r="CR19" i="8"/>
  <c r="CR31" i="8"/>
  <c r="CR17" i="8"/>
  <c r="CR32" i="8"/>
  <c r="CR61" i="8"/>
  <c r="CR41" i="8"/>
  <c r="CR37" i="8"/>
  <c r="CR60" i="8"/>
  <c r="CR10" i="8"/>
  <c r="CR30" i="8"/>
  <c r="CR18" i="8"/>
  <c r="CR14" i="8"/>
  <c r="CR26" i="8"/>
  <c r="CR34" i="8"/>
  <c r="CR33" i="8"/>
  <c r="CR35" i="8"/>
  <c r="CR36" i="8"/>
  <c r="CR25" i="8"/>
  <c r="CR15" i="8"/>
  <c r="CR20" i="8"/>
  <c r="CR13" i="8"/>
  <c r="CR12" i="8"/>
  <c r="CR22" i="8"/>
  <c r="CR59" i="8"/>
  <c r="CR11" i="8"/>
  <c r="CR29" i="8"/>
  <c r="CR62" i="8"/>
  <c r="CR23" i="8"/>
  <c r="CR21" i="8"/>
  <c r="CR16" i="8"/>
  <c r="CR28" i="8"/>
  <c r="CR24" i="8"/>
  <c r="CR8" i="8"/>
  <c r="CR55" i="8"/>
  <c r="CR40" i="8"/>
  <c r="CR58" i="8"/>
  <c r="CS3" i="8"/>
  <c r="CR5" i="8"/>
  <c r="CA3" i="5" s="1"/>
  <c r="CB2" i="5"/>
  <c r="CT4" i="8"/>
  <c r="CS7" i="8" l="1"/>
  <c r="CS38" i="8"/>
  <c r="CB28" i="12"/>
  <c r="CR56" i="8"/>
  <c r="CR72" i="8" s="1"/>
  <c r="CA12" i="5" s="1"/>
  <c r="BW30" i="5"/>
  <c r="BX22" i="5"/>
  <c r="BW39" i="12" s="1"/>
  <c r="BW40" i="12" s="1"/>
  <c r="BY17" i="5"/>
  <c r="BY25" i="5" s="1"/>
  <c r="BY33" i="5" s="1"/>
  <c r="BY41" i="5" s="1"/>
  <c r="BY50" i="5" s="1"/>
  <c r="BX40" i="5"/>
  <c r="BX49" i="5" s="1"/>
  <c r="BX44" i="5"/>
  <c r="BX53" i="5" s="1"/>
  <c r="BX41" i="5"/>
  <c r="BX50" i="5" s="1"/>
  <c r="BY18" i="5"/>
  <c r="BY26" i="5" s="1"/>
  <c r="BY34" i="5" s="1"/>
  <c r="BY19" i="5"/>
  <c r="BY27" i="5" s="1"/>
  <c r="BY35" i="5" s="1"/>
  <c r="BY16" i="5"/>
  <c r="BY24" i="5" s="1"/>
  <c r="BY32" i="5" s="1"/>
  <c r="BW38" i="5"/>
  <c r="BW45" i="5" s="1"/>
  <c r="CQ68" i="8"/>
  <c r="BZ8" i="5" s="1"/>
  <c r="CQ72" i="8"/>
  <c r="BZ12" i="5" s="1"/>
  <c r="BX6" i="5"/>
  <c r="BW29" i="12" s="1"/>
  <c r="CQ67" i="8"/>
  <c r="BZ7" i="5" s="1"/>
  <c r="CQ69" i="8"/>
  <c r="BZ9" i="5" s="1"/>
  <c r="BX39" i="5"/>
  <c r="BX48" i="5" s="1"/>
  <c r="CQ71" i="8"/>
  <c r="BZ11" i="5" s="1"/>
  <c r="CP73" i="8"/>
  <c r="BX14" i="5" a="1"/>
  <c r="BX14" i="5" s="1"/>
  <c r="BX30" i="5"/>
  <c r="CQ64" i="8"/>
  <c r="BZ86" i="5"/>
  <c r="CR63" i="8"/>
  <c r="BZ47" i="5"/>
  <c r="BY87" i="5"/>
  <c r="BY88" i="5" s="1"/>
  <c r="BY15" i="5"/>
  <c r="BY23" i="5" s="1"/>
  <c r="BY31" i="5" s="1"/>
  <c r="BY20" i="5"/>
  <c r="BY28" i="5" s="1"/>
  <c r="BY36" i="5" s="1"/>
  <c r="BY44" i="5" s="1"/>
  <c r="BY53" i="5" s="1"/>
  <c r="CS62" i="8"/>
  <c r="CA4" i="5"/>
  <c r="CS29" i="8"/>
  <c r="CS55" i="8"/>
  <c r="CS58" i="8"/>
  <c r="CS12" i="8"/>
  <c r="CS30" i="8"/>
  <c r="CS18" i="8"/>
  <c r="CS31" i="8"/>
  <c r="CS21" i="8"/>
  <c r="CS32" i="8"/>
  <c r="CS10" i="8"/>
  <c r="CS20" i="8"/>
  <c r="CS25" i="8"/>
  <c r="CS59" i="8"/>
  <c r="CS40" i="8"/>
  <c r="CS24" i="8"/>
  <c r="CS17" i="8"/>
  <c r="CS34" i="8"/>
  <c r="CS9" i="8"/>
  <c r="CS36" i="8"/>
  <c r="CS13" i="8"/>
  <c r="CS14" i="8"/>
  <c r="CS16" i="8"/>
  <c r="CS22" i="8"/>
  <c r="CS28" i="8"/>
  <c r="CS33" i="8"/>
  <c r="CS61" i="8"/>
  <c r="CS41" i="8"/>
  <c r="CS39" i="8"/>
  <c r="CS19" i="8"/>
  <c r="CS27" i="8"/>
  <c r="CS8" i="8"/>
  <c r="CS26" i="8"/>
  <c r="CS23" i="8"/>
  <c r="CS15" i="8"/>
  <c r="CS11" i="8"/>
  <c r="CS60" i="8"/>
  <c r="CS35" i="8"/>
  <c r="CS37" i="8"/>
  <c r="CS5" i="8"/>
  <c r="CB3" i="5" s="1"/>
  <c r="CC2" i="5"/>
  <c r="CT3" i="8"/>
  <c r="CU4" i="8"/>
  <c r="CC28" i="12" l="1"/>
  <c r="CT7" i="8"/>
  <c r="CS56" i="8"/>
  <c r="CS72" i="8" s="1"/>
  <c r="CB12" i="5" s="1"/>
  <c r="BY22" i="5"/>
  <c r="BX39" i="12" s="1"/>
  <c r="BX40" i="12" s="1"/>
  <c r="BZ17" i="5"/>
  <c r="BZ25" i="5" s="1"/>
  <c r="BZ33" i="5" s="1"/>
  <c r="BZ41" i="5" s="1"/>
  <c r="BZ50" i="5" s="1"/>
  <c r="BY43" i="5"/>
  <c r="BY52" i="5" s="1"/>
  <c r="BY6" i="5"/>
  <c r="BX29" i="12" s="1"/>
  <c r="BY42" i="5"/>
  <c r="BY51" i="5" s="1"/>
  <c r="BZ18" i="5"/>
  <c r="BZ26" i="5" s="1"/>
  <c r="BZ34" i="5" s="1"/>
  <c r="BZ16" i="5"/>
  <c r="BZ24" i="5" s="1"/>
  <c r="BZ32" i="5" s="1"/>
  <c r="BY40" i="5"/>
  <c r="BY49" i="5" s="1"/>
  <c r="CR70" i="8"/>
  <c r="CA10" i="5" s="1"/>
  <c r="CR67" i="8"/>
  <c r="CA7" i="5" s="1"/>
  <c r="BX38" i="5"/>
  <c r="BX45" i="5" s="1"/>
  <c r="CR68" i="8"/>
  <c r="CA8" i="5" s="1"/>
  <c r="CR71" i="8"/>
  <c r="CA11" i="5" s="1"/>
  <c r="CR69" i="8"/>
  <c r="CA9" i="5" s="1"/>
  <c r="BZ15" i="5"/>
  <c r="BZ23" i="5" s="1"/>
  <c r="BZ31" i="5" s="1"/>
  <c r="CQ73" i="8"/>
  <c r="CT38" i="8"/>
  <c r="BY14" i="5" a="1"/>
  <c r="BY14" i="5" s="1"/>
  <c r="BZ19" i="5"/>
  <c r="BZ27" i="5" s="1"/>
  <c r="BZ35" i="5" s="1"/>
  <c r="BZ43" i="5" s="1"/>
  <c r="BZ52" i="5" s="1"/>
  <c r="BZ87" i="5"/>
  <c r="BZ88" i="5" s="1"/>
  <c r="CA47" i="5"/>
  <c r="BZ20" i="5"/>
  <c r="BZ28" i="5" s="1"/>
  <c r="BZ36" i="5" s="1"/>
  <c r="BZ44" i="5" s="1"/>
  <c r="BZ53" i="5" s="1"/>
  <c r="BY30" i="5"/>
  <c r="BY39" i="5"/>
  <c r="BY48" i="5" s="1"/>
  <c r="CB4" i="5"/>
  <c r="CA86" i="5"/>
  <c r="CS63" i="8"/>
  <c r="CR64" i="8"/>
  <c r="CT34" i="8"/>
  <c r="CT12" i="8"/>
  <c r="CT31" i="8"/>
  <c r="CT35" i="8"/>
  <c r="CT59" i="8"/>
  <c r="CT23" i="8"/>
  <c r="CT10" i="8"/>
  <c r="CT24" i="8"/>
  <c r="CT30" i="8"/>
  <c r="CT37" i="8"/>
  <c r="CT17" i="8"/>
  <c r="CT13" i="8"/>
  <c r="CT22" i="8"/>
  <c r="CT39" i="8"/>
  <c r="CT62" i="8"/>
  <c r="CT26" i="8"/>
  <c r="CT21" i="8"/>
  <c r="CT28" i="8"/>
  <c r="CT36" i="8"/>
  <c r="CT14" i="8"/>
  <c r="CT16" i="8"/>
  <c r="CT19" i="8"/>
  <c r="CT27" i="8"/>
  <c r="CT29" i="8"/>
  <c r="CT9" i="8"/>
  <c r="CT60" i="8"/>
  <c r="CT61" i="8"/>
  <c r="CT41" i="8"/>
  <c r="CT55" i="8"/>
  <c r="CT32" i="8"/>
  <c r="CT18" i="8"/>
  <c r="CT20" i="8"/>
  <c r="CT25" i="8"/>
  <c r="CT11" i="8"/>
  <c r="CT15" i="8"/>
  <c r="CT33" i="8"/>
  <c r="CT40" i="8"/>
  <c r="CT8" i="8"/>
  <c r="CT58" i="8"/>
  <c r="CT5" i="8"/>
  <c r="CC3" i="5" s="1"/>
  <c r="CD2" i="5"/>
  <c r="CU3" i="8"/>
  <c r="CV4" i="8"/>
  <c r="CD28" i="12" l="1"/>
  <c r="CU7" i="8"/>
  <c r="CT56" i="8"/>
  <c r="CT72" i="8" s="1"/>
  <c r="CC12" i="5" s="1"/>
  <c r="BZ22" i="5"/>
  <c r="BY39" i="12" s="1"/>
  <c r="BY40" i="12" s="1"/>
  <c r="CA17" i="5"/>
  <c r="CA25" i="5" s="1"/>
  <c r="CA33" i="5" s="1"/>
  <c r="CA41" i="5" s="1"/>
  <c r="CA50" i="5" s="1"/>
  <c r="BZ42" i="5"/>
  <c r="BZ51" i="5" s="1"/>
  <c r="BZ6" i="5"/>
  <c r="BY29" i="12" s="1"/>
  <c r="BZ40" i="5"/>
  <c r="BZ49" i="5" s="1"/>
  <c r="CA20" i="5"/>
  <c r="CA28" i="5" s="1"/>
  <c r="CA36" i="5" s="1"/>
  <c r="CA18" i="5"/>
  <c r="CA26" i="5" s="1"/>
  <c r="CA34" i="5" s="1"/>
  <c r="CS70" i="8"/>
  <c r="CB10" i="5" s="1"/>
  <c r="CS71" i="8"/>
  <c r="CB11" i="5" s="1"/>
  <c r="CS68" i="8"/>
  <c r="CB8" i="5" s="1"/>
  <c r="BZ39" i="5"/>
  <c r="BZ48" i="5" s="1"/>
  <c r="CS69" i="8"/>
  <c r="CB9" i="5" s="1"/>
  <c r="CR73" i="8"/>
  <c r="CS67" i="8"/>
  <c r="CB7" i="5" s="1"/>
  <c r="CU38" i="8"/>
  <c r="CB47" i="5"/>
  <c r="BZ30" i="5"/>
  <c r="CA15" i="5"/>
  <c r="CA23" i="5" s="1"/>
  <c r="CA31" i="5" s="1"/>
  <c r="CA39" i="5" s="1"/>
  <c r="CA48" i="5" s="1"/>
  <c r="BY38" i="5"/>
  <c r="BY45" i="5" s="1"/>
  <c r="CA19" i="5"/>
  <c r="CA27" i="5" s="1"/>
  <c r="CA35" i="5" s="1"/>
  <c r="CA43" i="5" s="1"/>
  <c r="CA52" i="5" s="1"/>
  <c r="CA87" i="5"/>
  <c r="CA88" i="5" s="1"/>
  <c r="CS64" i="8"/>
  <c r="CA16" i="5"/>
  <c r="CA24" i="5" s="1"/>
  <c r="CA32" i="5" s="1"/>
  <c r="CB86" i="5"/>
  <c r="CT63" i="8"/>
  <c r="CU17" i="8"/>
  <c r="CU22" i="8"/>
  <c r="CU27" i="8"/>
  <c r="CU16" i="8"/>
  <c r="CU9" i="8"/>
  <c r="CU37" i="8"/>
  <c r="CU33" i="8"/>
  <c r="CU59" i="8"/>
  <c r="CU21" i="8"/>
  <c r="CU36" i="8"/>
  <c r="CU28" i="8"/>
  <c r="CU34" i="8"/>
  <c r="CU14" i="8"/>
  <c r="CU31" i="8"/>
  <c r="CU29" i="8"/>
  <c r="CU13" i="8"/>
  <c r="CU11" i="8"/>
  <c r="CU55" i="8"/>
  <c r="CU40" i="8"/>
  <c r="CU62" i="8"/>
  <c r="CU19" i="8"/>
  <c r="CU20" i="8"/>
  <c r="CU23" i="8"/>
  <c r="CU12" i="8"/>
  <c r="CU25" i="8"/>
  <c r="CU30" i="8"/>
  <c r="CU58" i="8"/>
  <c r="CU35" i="8"/>
  <c r="CU39" i="8"/>
  <c r="CU18" i="8"/>
  <c r="CU26" i="8"/>
  <c r="CU10" i="8"/>
  <c r="CU24" i="8"/>
  <c r="CU15" i="8"/>
  <c r="CU32" i="8"/>
  <c r="CU41" i="8"/>
  <c r="CU60" i="8"/>
  <c r="CU61" i="8"/>
  <c r="CU8" i="8"/>
  <c r="BZ14" i="5" a="1"/>
  <c r="BZ14" i="5" s="1"/>
  <c r="CE2" i="5"/>
  <c r="CV3" i="8"/>
  <c r="CU5" i="8"/>
  <c r="CD3" i="5" s="1"/>
  <c r="CW4" i="8"/>
  <c r="CV7" i="8" s="1"/>
  <c r="CE28" i="12" l="1"/>
  <c r="CU56" i="8"/>
  <c r="CC47" i="5"/>
  <c r="CC4" i="5"/>
  <c r="CC86" i="5" s="1"/>
  <c r="CA22" i="5"/>
  <c r="BZ39" i="12" s="1"/>
  <c r="BZ40" i="12" s="1"/>
  <c r="CB17" i="5"/>
  <c r="CB25" i="5" s="1"/>
  <c r="CB33" i="5" s="1"/>
  <c r="CB41" i="5" s="1"/>
  <c r="CB50" i="5" s="1"/>
  <c r="CA44" i="5"/>
  <c r="CA53" i="5" s="1"/>
  <c r="CA6" i="5"/>
  <c r="BZ29" i="12" s="1"/>
  <c r="CA42" i="5"/>
  <c r="CA51" i="5" s="1"/>
  <c r="CB19" i="5"/>
  <c r="CB27" i="5" s="1"/>
  <c r="CB35" i="5" s="1"/>
  <c r="CB43" i="5" s="1"/>
  <c r="CB52" i="5" s="1"/>
  <c r="BZ38" i="5"/>
  <c r="BZ45" i="5" s="1"/>
  <c r="CT71" i="8"/>
  <c r="CC11" i="5" s="1"/>
  <c r="CT68" i="8"/>
  <c r="CC8" i="5" s="1"/>
  <c r="CV58" i="8"/>
  <c r="CT67" i="8"/>
  <c r="CC7" i="5" s="1"/>
  <c r="CS73" i="8"/>
  <c r="CB15" i="5"/>
  <c r="CB23" i="5" s="1"/>
  <c r="CT70" i="8"/>
  <c r="CC10" i="5" s="1"/>
  <c r="CV38" i="8"/>
  <c r="CT69" i="8"/>
  <c r="CC9" i="5" s="1"/>
  <c r="CA14" i="5" a="1"/>
  <c r="CA14" i="5" s="1"/>
  <c r="CB87" i="5"/>
  <c r="CB88" i="5" s="1"/>
  <c r="CA30" i="5"/>
  <c r="CA40" i="5"/>
  <c r="CA49" i="5" s="1"/>
  <c r="CB20" i="5"/>
  <c r="CB28" i="5" s="1"/>
  <c r="CB36" i="5" s="1"/>
  <c r="CB44" i="5" s="1"/>
  <c r="CB53" i="5" s="1"/>
  <c r="CV30" i="8"/>
  <c r="CB16" i="5"/>
  <c r="CB24" i="5" s="1"/>
  <c r="CB32" i="5" s="1"/>
  <c r="CB18" i="5"/>
  <c r="CB26" i="5" s="1"/>
  <c r="CB34" i="5" s="1"/>
  <c r="CB42" i="5" s="1"/>
  <c r="CB51" i="5" s="1"/>
  <c r="CD4" i="5"/>
  <c r="CT64" i="8"/>
  <c r="CV20" i="8"/>
  <c r="CU63" i="8"/>
  <c r="CV23" i="8"/>
  <c r="CV13" i="8"/>
  <c r="CV8" i="8"/>
  <c r="CV18" i="8"/>
  <c r="CV9" i="8"/>
  <c r="CV62" i="8"/>
  <c r="CV16" i="8"/>
  <c r="CV29" i="8"/>
  <c r="CV24" i="8"/>
  <c r="CV17" i="8"/>
  <c r="CV14" i="8"/>
  <c r="CV28" i="8"/>
  <c r="CV32" i="8"/>
  <c r="CV11" i="8"/>
  <c r="CV60" i="8"/>
  <c r="CV35" i="8"/>
  <c r="CV37" i="8"/>
  <c r="CV19" i="8"/>
  <c r="CV27" i="8"/>
  <c r="CV31" i="8"/>
  <c r="CV25" i="8"/>
  <c r="CV21" i="8"/>
  <c r="CV36" i="8"/>
  <c r="CV61" i="8"/>
  <c r="CV59" i="8"/>
  <c r="CV40" i="8"/>
  <c r="CV26" i="8"/>
  <c r="CV12" i="8"/>
  <c r="CV10" i="8"/>
  <c r="CV34" i="8"/>
  <c r="CV15" i="8"/>
  <c r="CV22" i="8"/>
  <c r="CV55" i="8"/>
  <c r="CV33" i="8"/>
  <c r="CV41" i="8"/>
  <c r="CV39" i="8"/>
  <c r="CW3" i="8"/>
  <c r="CV5" i="8"/>
  <c r="CE3" i="5" s="1"/>
  <c r="CF2" i="5"/>
  <c r="CX4" i="8"/>
  <c r="CW7" i="8" s="1"/>
  <c r="CF28" i="12" l="1"/>
  <c r="H128" i="16"/>
  <c r="I130" i="16"/>
  <c r="I129" i="16"/>
  <c r="I128" i="16"/>
  <c r="I127" i="16"/>
  <c r="H127" i="16"/>
  <c r="H130" i="16"/>
  <c r="I126" i="16"/>
  <c r="H129" i="16"/>
  <c r="H126" i="16"/>
  <c r="I125" i="16"/>
  <c r="H125" i="16"/>
  <c r="H95" i="16"/>
  <c r="I98" i="16"/>
  <c r="I94" i="16"/>
  <c r="I95" i="16"/>
  <c r="H98" i="16"/>
  <c r="I97" i="16"/>
  <c r="H97" i="16"/>
  <c r="I96" i="16"/>
  <c r="H94" i="16"/>
  <c r="I99" i="16"/>
  <c r="H99" i="16"/>
  <c r="H96" i="16"/>
  <c r="H65" i="16"/>
  <c r="H67" i="16"/>
  <c r="I66" i="16"/>
  <c r="I67" i="16"/>
  <c r="I68" i="16"/>
  <c r="I65" i="16"/>
  <c r="H68" i="16"/>
  <c r="H66" i="16"/>
  <c r="CV56" i="8"/>
  <c r="CV67" i="8" s="1"/>
  <c r="CE7" i="5" s="1"/>
  <c r="CB22" i="5"/>
  <c r="CA39" i="12" s="1"/>
  <c r="CA40" i="12" s="1"/>
  <c r="CB31" i="5"/>
  <c r="CB39" i="5" s="1"/>
  <c r="CB48" i="5" s="1"/>
  <c r="CC17" i="5"/>
  <c r="CC25" i="5" s="1"/>
  <c r="CC33" i="5" s="1"/>
  <c r="CC41" i="5" s="1"/>
  <c r="CC50" i="5" s="1"/>
  <c r="CU64" i="8"/>
  <c r="CB6" i="5"/>
  <c r="CA29" i="12" s="1"/>
  <c r="CB40" i="5"/>
  <c r="CB49" i="5" s="1"/>
  <c r="CC18" i="5"/>
  <c r="CC26" i="5" s="1"/>
  <c r="CC34" i="5" s="1"/>
  <c r="CC20" i="5"/>
  <c r="CC28" i="5" s="1"/>
  <c r="CC36" i="5" s="1"/>
  <c r="CU67" i="8"/>
  <c r="CD7" i="5" s="1"/>
  <c r="CU68" i="8"/>
  <c r="CD8" i="5" s="1"/>
  <c r="CW38" i="8"/>
  <c r="CU69" i="8"/>
  <c r="CD9" i="5" s="1"/>
  <c r="CU72" i="8"/>
  <c r="CD12" i="5" s="1"/>
  <c r="CU70" i="8"/>
  <c r="CD10" i="5" s="1"/>
  <c r="CT73" i="8"/>
  <c r="CC15" i="5"/>
  <c r="CC23" i="5" s="1"/>
  <c r="CC31" i="5" s="1"/>
  <c r="CU71" i="8"/>
  <c r="CD11" i="5" s="1"/>
  <c r="CA38" i="5"/>
  <c r="CA45" i="5" s="1"/>
  <c r="CB14" i="5" a="1"/>
  <c r="CB14" i="5" s="1"/>
  <c r="CC87" i="5"/>
  <c r="CC88" i="5" s="1"/>
  <c r="CC19" i="5"/>
  <c r="CC27" i="5" s="1"/>
  <c r="CC35" i="5" s="1"/>
  <c r="CC43" i="5" s="1"/>
  <c r="CC52" i="5" s="1"/>
  <c r="CC16" i="5"/>
  <c r="CC24" i="5" s="1"/>
  <c r="CC32" i="5" s="1"/>
  <c r="CC40" i="5" s="1"/>
  <c r="CC49" i="5" s="1"/>
  <c r="CD86" i="5"/>
  <c r="CD47" i="5"/>
  <c r="CE4" i="5"/>
  <c r="CV63" i="8"/>
  <c r="CW18" i="8"/>
  <c r="CW23" i="8"/>
  <c r="CW16" i="8"/>
  <c r="CW19" i="8"/>
  <c r="CW13" i="8"/>
  <c r="CW24" i="8"/>
  <c r="CW59" i="8"/>
  <c r="CW55" i="8"/>
  <c r="CW30" i="8"/>
  <c r="CW62" i="8"/>
  <c r="CW14" i="8"/>
  <c r="CW10" i="8"/>
  <c r="CW25" i="8"/>
  <c r="CW26" i="8"/>
  <c r="CW17" i="8"/>
  <c r="CW41" i="8"/>
  <c r="CW60" i="8"/>
  <c r="CW8" i="8"/>
  <c r="CW61" i="8"/>
  <c r="CW35" i="8"/>
  <c r="CW32" i="8"/>
  <c r="CW15" i="8"/>
  <c r="CW31" i="8"/>
  <c r="CW12" i="8"/>
  <c r="CW22" i="8"/>
  <c r="CW11" i="8"/>
  <c r="CW40" i="8"/>
  <c r="CW39" i="8"/>
  <c r="CW33" i="8"/>
  <c r="CW34" i="8"/>
  <c r="CW9" i="8"/>
  <c r="CW20" i="8"/>
  <c r="CW27" i="8"/>
  <c r="CW21" i="8"/>
  <c r="CW28" i="8"/>
  <c r="CW58" i="8"/>
  <c r="CW37" i="8"/>
  <c r="CW29" i="8"/>
  <c r="CW36" i="8"/>
  <c r="CG2" i="5"/>
  <c r="CX3" i="8"/>
  <c r="CW5" i="8"/>
  <c r="CF3" i="5" s="1"/>
  <c r="CY4" i="8"/>
  <c r="CX7" i="8" l="1"/>
  <c r="L130" i="16"/>
  <c r="M130" i="16" s="1"/>
  <c r="K130" i="16" s="1"/>
  <c r="N130" i="16"/>
  <c r="L127" i="16"/>
  <c r="M127" i="16" s="1"/>
  <c r="K127" i="16" s="1"/>
  <c r="N127" i="16"/>
  <c r="L125" i="16"/>
  <c r="M125" i="16" s="1"/>
  <c r="K125" i="16" s="1"/>
  <c r="N125" i="16"/>
  <c r="L126" i="16"/>
  <c r="M126" i="16" s="1"/>
  <c r="K126" i="16" s="1"/>
  <c r="N126" i="16"/>
  <c r="L129" i="16"/>
  <c r="M129" i="16" s="1"/>
  <c r="K129" i="16" s="1"/>
  <c r="N129" i="16"/>
  <c r="L128" i="16"/>
  <c r="M128" i="16" s="1"/>
  <c r="K128" i="16" s="1"/>
  <c r="N128" i="16"/>
  <c r="L97" i="16"/>
  <c r="M97" i="16" s="1"/>
  <c r="K97" i="16" s="1"/>
  <c r="N97" i="16"/>
  <c r="L98" i="16"/>
  <c r="M98" i="16" s="1"/>
  <c r="K98" i="16" s="1"/>
  <c r="N98" i="16"/>
  <c r="L96" i="16"/>
  <c r="M96" i="16" s="1"/>
  <c r="K96" i="16" s="1"/>
  <c r="N96" i="16"/>
  <c r="L99" i="16"/>
  <c r="M99" i="16" s="1"/>
  <c r="K99" i="16" s="1"/>
  <c r="N99" i="16"/>
  <c r="L94" i="16"/>
  <c r="M94" i="16" s="1"/>
  <c r="K94" i="16" s="1"/>
  <c r="N94" i="16"/>
  <c r="L95" i="16"/>
  <c r="M95" i="16" s="1"/>
  <c r="K95" i="16" s="1"/>
  <c r="N95" i="16"/>
  <c r="L65" i="16"/>
  <c r="M65" i="16" s="1"/>
  <c r="K65" i="16" s="1"/>
  <c r="N65" i="16"/>
  <c r="L66" i="16"/>
  <c r="M66" i="16" s="1"/>
  <c r="K66" i="16" s="1"/>
  <c r="N66" i="16"/>
  <c r="L67" i="16"/>
  <c r="M67" i="16" s="1"/>
  <c r="K67" i="16" s="1"/>
  <c r="N67" i="16"/>
  <c r="L68" i="16"/>
  <c r="M68" i="16" s="1"/>
  <c r="K68" i="16" s="1"/>
  <c r="N68" i="16"/>
  <c r="CX38" i="8"/>
  <c r="CG28" i="12"/>
  <c r="CW56" i="8"/>
  <c r="CW68" i="8" s="1"/>
  <c r="CF8" i="5" s="1"/>
  <c r="CB30" i="5"/>
  <c r="CC22" i="5"/>
  <c r="CB39" i="12" s="1"/>
  <c r="CB40" i="12" s="1"/>
  <c r="CD17" i="5"/>
  <c r="CD25" i="5" s="1"/>
  <c r="CD33" i="5" s="1"/>
  <c r="CD41" i="5" s="1"/>
  <c r="CD50" i="5" s="1"/>
  <c r="CC42" i="5"/>
  <c r="CC51" i="5" s="1"/>
  <c r="CC44" i="5"/>
  <c r="CC53" i="5" s="1"/>
  <c r="CD18" i="5"/>
  <c r="CD26" i="5" s="1"/>
  <c r="CD34" i="5" s="1"/>
  <c r="CD16" i="5"/>
  <c r="CD24" i="5" s="1"/>
  <c r="CD32" i="5" s="1"/>
  <c r="CB38" i="5"/>
  <c r="CB45" i="5" s="1"/>
  <c r="CC6" i="5"/>
  <c r="CB29" i="12" s="1"/>
  <c r="CV68" i="8"/>
  <c r="CE8" i="5" s="1"/>
  <c r="CC39" i="5"/>
  <c r="CC48" i="5" s="1"/>
  <c r="CV69" i="8"/>
  <c r="CE9" i="5" s="1"/>
  <c r="CV71" i="8"/>
  <c r="CE11" i="5" s="1"/>
  <c r="CV72" i="8"/>
  <c r="CE12" i="5" s="1"/>
  <c r="CV70" i="8"/>
  <c r="CE10" i="5" s="1"/>
  <c r="CD15" i="5"/>
  <c r="CD23" i="5" s="1"/>
  <c r="CD31" i="5" s="1"/>
  <c r="CU73" i="8"/>
  <c r="CD20" i="5"/>
  <c r="CD28" i="5" s="1"/>
  <c r="CD36" i="5" s="1"/>
  <c r="CD44" i="5" s="1"/>
  <c r="CD53" i="5" s="1"/>
  <c r="CC14" i="5" a="1"/>
  <c r="CC14" i="5" s="1"/>
  <c r="CD87" i="5"/>
  <c r="CD88" i="5" s="1"/>
  <c r="CC30" i="5"/>
  <c r="CV64" i="8"/>
  <c r="CD19" i="5"/>
  <c r="CD27" i="5" s="1"/>
  <c r="CD35" i="5" s="1"/>
  <c r="CD43" i="5" s="1"/>
  <c r="CD52" i="5" s="1"/>
  <c r="CE47" i="5"/>
  <c r="CX61" i="8"/>
  <c r="CF4" i="5"/>
  <c r="CE86" i="5"/>
  <c r="CX40" i="8"/>
  <c r="CX20" i="8"/>
  <c r="CX29" i="8"/>
  <c r="CX28" i="8"/>
  <c r="CW63" i="8"/>
  <c r="CX15" i="8"/>
  <c r="CX24" i="8"/>
  <c r="CX36" i="8"/>
  <c r="CX31" i="8"/>
  <c r="CX33" i="8"/>
  <c r="CX21" i="8"/>
  <c r="CX26" i="8"/>
  <c r="CX59" i="8"/>
  <c r="CX39" i="8"/>
  <c r="CX34" i="8"/>
  <c r="CX25" i="8"/>
  <c r="CX17" i="8"/>
  <c r="CX22" i="8"/>
  <c r="CX16" i="8"/>
  <c r="CX9" i="8"/>
  <c r="CX37" i="8"/>
  <c r="CX30" i="8"/>
  <c r="CX35" i="8"/>
  <c r="CX13" i="8"/>
  <c r="CX18" i="8"/>
  <c r="CX11" i="8"/>
  <c r="CX27" i="8"/>
  <c r="CX58" i="8"/>
  <c r="CX62" i="8"/>
  <c r="CX19" i="8"/>
  <c r="CX14" i="8"/>
  <c r="CX12" i="8"/>
  <c r="CX23" i="8"/>
  <c r="CX32" i="8"/>
  <c r="CX10" i="8"/>
  <c r="CX8" i="8"/>
  <c r="CX60" i="8"/>
  <c r="CX41" i="8"/>
  <c r="CX55" i="8"/>
  <c r="CX5" i="8"/>
  <c r="CG3" i="5" s="1"/>
  <c r="CY3" i="8"/>
  <c r="CH2" i="5"/>
  <c r="CZ4" i="8"/>
  <c r="CH28" i="12" l="1"/>
  <c r="CY7" i="8"/>
  <c r="O128" i="16"/>
  <c r="J128" i="16"/>
  <c r="O129" i="16"/>
  <c r="J129" i="16"/>
  <c r="O126" i="16"/>
  <c r="J126" i="16"/>
  <c r="O125" i="16"/>
  <c r="J125" i="16"/>
  <c r="O127" i="16"/>
  <c r="J127" i="16"/>
  <c r="O130" i="16"/>
  <c r="J130" i="16"/>
  <c r="O95" i="16"/>
  <c r="J95" i="16"/>
  <c r="O94" i="16"/>
  <c r="J94" i="16"/>
  <c r="O99" i="16"/>
  <c r="J99" i="16"/>
  <c r="O96" i="16"/>
  <c r="J96" i="16"/>
  <c r="O98" i="16"/>
  <c r="J98" i="16"/>
  <c r="J97" i="16"/>
  <c r="O97" i="16"/>
  <c r="O68" i="16"/>
  <c r="J68" i="16"/>
  <c r="O67" i="16"/>
  <c r="J67" i="16"/>
  <c r="O66" i="16"/>
  <c r="J66" i="16"/>
  <c r="O65" i="16"/>
  <c r="J65" i="16"/>
  <c r="CX56" i="8"/>
  <c r="CX71" i="8" s="1"/>
  <c r="CG11" i="5" s="1"/>
  <c r="CD22" i="5"/>
  <c r="CC39" i="12" s="1"/>
  <c r="CC40" i="12" s="1"/>
  <c r="CE17" i="5"/>
  <c r="CE25" i="5" s="1"/>
  <c r="CE33" i="5" s="1"/>
  <c r="CE41" i="5" s="1"/>
  <c r="CE50" i="5" s="1"/>
  <c r="CD40" i="5"/>
  <c r="CD49" i="5" s="1"/>
  <c r="CD42" i="5"/>
  <c r="CD51" i="5" s="1"/>
  <c r="CE19" i="5"/>
  <c r="CE27" i="5" s="1"/>
  <c r="CE35" i="5" s="1"/>
  <c r="CE20" i="5"/>
  <c r="CE28" i="5" s="1"/>
  <c r="CE36" i="5" s="1"/>
  <c r="CC38" i="5"/>
  <c r="CC45" i="5" s="1"/>
  <c r="CW67" i="8"/>
  <c r="CF7" i="5" s="1"/>
  <c r="CD39" i="5"/>
  <c r="CD48" i="5" s="1"/>
  <c r="CW71" i="8"/>
  <c r="CF11" i="5" s="1"/>
  <c r="CD6" i="5"/>
  <c r="CC29" i="12" s="1"/>
  <c r="CW69" i="8"/>
  <c r="CF9" i="5" s="1"/>
  <c r="CW70" i="8"/>
  <c r="CF10" i="5" s="1"/>
  <c r="CW72" i="8"/>
  <c r="CF12" i="5" s="1"/>
  <c r="CY38" i="8"/>
  <c r="CV73" i="8"/>
  <c r="CD14" i="5" a="1"/>
  <c r="CD14" i="5" s="1"/>
  <c r="CF86" i="5"/>
  <c r="CF47" i="5"/>
  <c r="CD30" i="5"/>
  <c r="CE15" i="5"/>
  <c r="CE23" i="5" s="1"/>
  <c r="CE31" i="5" s="1"/>
  <c r="CE39" i="5" s="1"/>
  <c r="CE48" i="5" s="1"/>
  <c r="CE87" i="5"/>
  <c r="CE88" i="5" s="1"/>
  <c r="CE18" i="5"/>
  <c r="CE26" i="5" s="1"/>
  <c r="CE34" i="5" s="1"/>
  <c r="CE42" i="5" s="1"/>
  <c r="CE51" i="5" s="1"/>
  <c r="CG4" i="5"/>
  <c r="CE16" i="5"/>
  <c r="CE24" i="5" s="1"/>
  <c r="CE32" i="5" s="1"/>
  <c r="CE40" i="5" s="1"/>
  <c r="CE49" i="5" s="1"/>
  <c r="CW64" i="8"/>
  <c r="CX63" i="8"/>
  <c r="CY17" i="8"/>
  <c r="CY20" i="8"/>
  <c r="CY14" i="8"/>
  <c r="CY24" i="8"/>
  <c r="CY22" i="8"/>
  <c r="CY8" i="8"/>
  <c r="CY35" i="8"/>
  <c r="CY40" i="8"/>
  <c r="CY61" i="8"/>
  <c r="CY62" i="8"/>
  <c r="CY19" i="8"/>
  <c r="CY13" i="8"/>
  <c r="CY21" i="8"/>
  <c r="CY25" i="8"/>
  <c r="CY9" i="8"/>
  <c r="CY59" i="8"/>
  <c r="CY36" i="8"/>
  <c r="CY39" i="8"/>
  <c r="CY33" i="8"/>
  <c r="CY12" i="8"/>
  <c r="CY31" i="8"/>
  <c r="CY29" i="8"/>
  <c r="CY23" i="8"/>
  <c r="CY27" i="8"/>
  <c r="CY11" i="8"/>
  <c r="CY41" i="8"/>
  <c r="CY37" i="8"/>
  <c r="CY55" i="8"/>
  <c r="CY15" i="8"/>
  <c r="CY18" i="8"/>
  <c r="CY10" i="8"/>
  <c r="CY16" i="8"/>
  <c r="CY26" i="8"/>
  <c r="CY28" i="8"/>
  <c r="CY32" i="8"/>
  <c r="CY60" i="8"/>
  <c r="CY58" i="8"/>
  <c r="CY30" i="8"/>
  <c r="CY34" i="8"/>
  <c r="CY5" i="8"/>
  <c r="CH3" i="5" s="1"/>
  <c r="CI2" i="5"/>
  <c r="CZ3" i="8"/>
  <c r="DA4" i="8"/>
  <c r="CZ7" i="8" s="1"/>
  <c r="CI28" i="12" l="1"/>
  <c r="V125" i="16"/>
  <c r="T125" i="16"/>
  <c r="W125" i="16"/>
  <c r="U125" i="16"/>
  <c r="X125" i="16"/>
  <c r="V126" i="16"/>
  <c r="T126" i="16"/>
  <c r="U126" i="16"/>
  <c r="X126" i="16"/>
  <c r="W126" i="16"/>
  <c r="V130" i="16"/>
  <c r="T130" i="16"/>
  <c r="W130" i="16"/>
  <c r="X130" i="16"/>
  <c r="U130" i="16"/>
  <c r="V129" i="16"/>
  <c r="U129" i="16"/>
  <c r="T129" i="16"/>
  <c r="X129" i="16"/>
  <c r="W129" i="16"/>
  <c r="V127" i="16"/>
  <c r="X127" i="16"/>
  <c r="U127" i="16"/>
  <c r="W127" i="16"/>
  <c r="T127" i="16"/>
  <c r="V128" i="16"/>
  <c r="W128" i="16"/>
  <c r="T128" i="16"/>
  <c r="X128" i="16"/>
  <c r="U128" i="16"/>
  <c r="V96" i="16"/>
  <c r="T96" i="16"/>
  <c r="W96" i="16"/>
  <c r="U96" i="16"/>
  <c r="X96" i="16"/>
  <c r="V99" i="16"/>
  <c r="X99" i="16"/>
  <c r="T99" i="16"/>
  <c r="U99" i="16"/>
  <c r="W99" i="16"/>
  <c r="V97" i="16"/>
  <c r="T97" i="16"/>
  <c r="X97" i="16"/>
  <c r="W97" i="16"/>
  <c r="U97" i="16"/>
  <c r="V94" i="16"/>
  <c r="U94" i="16"/>
  <c r="T94" i="16"/>
  <c r="X94" i="16"/>
  <c r="W94" i="16"/>
  <c r="V98" i="16"/>
  <c r="W98" i="16"/>
  <c r="U98" i="16"/>
  <c r="X98" i="16"/>
  <c r="T98" i="16"/>
  <c r="V95" i="16"/>
  <c r="U95" i="16"/>
  <c r="T95" i="16"/>
  <c r="W95" i="16"/>
  <c r="X95" i="16"/>
  <c r="V67" i="16"/>
  <c r="U67" i="16"/>
  <c r="X67" i="16"/>
  <c r="W67" i="16"/>
  <c r="T67" i="16"/>
  <c r="V65" i="16"/>
  <c r="X65" i="16"/>
  <c r="W65" i="16"/>
  <c r="T65" i="16"/>
  <c r="U65" i="16"/>
  <c r="V66" i="16"/>
  <c r="U66" i="16"/>
  <c r="W66" i="16"/>
  <c r="X66" i="16"/>
  <c r="T66" i="16"/>
  <c r="V68" i="16"/>
  <c r="W68" i="16"/>
  <c r="X68" i="16"/>
  <c r="U68" i="16"/>
  <c r="T68" i="16"/>
  <c r="CY56" i="8"/>
  <c r="CY68" i="8" s="1"/>
  <c r="CH8" i="5" s="1"/>
  <c r="CE22" i="5"/>
  <c r="CD39" i="12" s="1"/>
  <c r="CD40" i="12" s="1"/>
  <c r="CF17" i="5"/>
  <c r="CF25" i="5" s="1"/>
  <c r="CF33" i="5" s="1"/>
  <c r="CF41" i="5" s="1"/>
  <c r="CF50" i="5" s="1"/>
  <c r="CE6" i="5"/>
  <c r="CD29" i="12" s="1"/>
  <c r="CE43" i="5"/>
  <c r="CE52" i="5" s="1"/>
  <c r="CE44" i="5"/>
  <c r="CE53" i="5" s="1"/>
  <c r="CD38" i="5"/>
  <c r="CD45" i="5" s="1"/>
  <c r="CX70" i="8"/>
  <c r="CG10" i="5" s="1"/>
  <c r="CX72" i="8"/>
  <c r="CG12" i="5" s="1"/>
  <c r="CW73" i="8"/>
  <c r="CX68" i="8"/>
  <c r="CG8" i="5" s="1"/>
  <c r="CX67" i="8"/>
  <c r="CG7" i="5" s="1"/>
  <c r="CZ38" i="8"/>
  <c r="CX69" i="8"/>
  <c r="CG9" i="5" s="1"/>
  <c r="CF19" i="5"/>
  <c r="CF27" i="5" s="1"/>
  <c r="CF35" i="5" s="1"/>
  <c r="CF43" i="5" s="1"/>
  <c r="CF52" i="5" s="1"/>
  <c r="CF16" i="5"/>
  <c r="CF24" i="5" s="1"/>
  <c r="CF32" i="5" s="1"/>
  <c r="CF40" i="5" s="1"/>
  <c r="CF49" i="5" s="1"/>
  <c r="CF20" i="5"/>
  <c r="CF28" i="5" s="1"/>
  <c r="CF36" i="5" s="1"/>
  <c r="CF44" i="5" s="1"/>
  <c r="CF53" i="5" s="1"/>
  <c r="CF18" i="5"/>
  <c r="CF26" i="5" s="1"/>
  <c r="CF34" i="5" s="1"/>
  <c r="CF42" i="5" s="1"/>
  <c r="CF51" i="5" s="1"/>
  <c r="CE14" i="5" a="1"/>
  <c r="CE14" i="5" s="1"/>
  <c r="CF87" i="5"/>
  <c r="CF88" i="5" s="1"/>
  <c r="CG47" i="5"/>
  <c r="CG86" i="5"/>
  <c r="CX64" i="8"/>
  <c r="CH4" i="5"/>
  <c r="CZ62" i="8"/>
  <c r="CE30" i="5"/>
  <c r="CY63" i="8"/>
  <c r="CZ31" i="8"/>
  <c r="CZ28" i="8"/>
  <c r="CZ9" i="8"/>
  <c r="CZ21" i="8"/>
  <c r="CZ13" i="8"/>
  <c r="CZ27" i="8"/>
  <c r="CZ33" i="8"/>
  <c r="CZ55" i="8"/>
  <c r="CZ35" i="8"/>
  <c r="CZ59" i="8"/>
  <c r="CZ14" i="8"/>
  <c r="CZ16" i="8"/>
  <c r="CZ17" i="8"/>
  <c r="CZ19" i="8"/>
  <c r="CZ15" i="8"/>
  <c r="CZ40" i="8"/>
  <c r="CZ11" i="8"/>
  <c r="CZ37" i="8"/>
  <c r="CZ39" i="8"/>
  <c r="CZ10" i="8"/>
  <c r="CZ24" i="8"/>
  <c r="CZ26" i="8"/>
  <c r="CZ18" i="8"/>
  <c r="CZ22" i="8"/>
  <c r="CZ32" i="8"/>
  <c r="CZ29" i="8"/>
  <c r="CZ30" i="8"/>
  <c r="CZ58" i="8"/>
  <c r="CZ20" i="8"/>
  <c r="CZ8" i="8"/>
  <c r="CZ25" i="8"/>
  <c r="CZ23" i="8"/>
  <c r="CZ12" i="8"/>
  <c r="CZ34" i="8"/>
  <c r="CZ36" i="8"/>
  <c r="CZ61" i="8"/>
  <c r="CZ41" i="8"/>
  <c r="CZ60" i="8"/>
  <c r="CF6" i="5"/>
  <c r="CE29" i="12" s="1"/>
  <c r="CF15" i="5"/>
  <c r="CF23" i="5" s="1"/>
  <c r="CF31" i="5" s="1"/>
  <c r="CF39" i="5" s="1"/>
  <c r="CF48" i="5" s="1"/>
  <c r="CJ2" i="5"/>
  <c r="DA3" i="8"/>
  <c r="CZ5" i="8"/>
  <c r="CI3" i="5" s="1"/>
  <c r="DB4" i="8"/>
  <c r="CJ28" i="12" l="1"/>
  <c r="DA7" i="8"/>
  <c r="R129" i="16"/>
  <c r="R125" i="16"/>
  <c r="R126" i="16"/>
  <c r="R128" i="16"/>
  <c r="R130" i="16"/>
  <c r="R98" i="16"/>
  <c r="R127" i="16"/>
  <c r="R96" i="16"/>
  <c r="R94" i="16"/>
  <c r="R97" i="16"/>
  <c r="R95" i="16"/>
  <c r="R99" i="16"/>
  <c r="R65" i="16"/>
  <c r="R66" i="16"/>
  <c r="R67" i="16"/>
  <c r="R68" i="16"/>
  <c r="CZ56" i="8"/>
  <c r="CZ69" i="8" s="1"/>
  <c r="CI9" i="5" s="1"/>
  <c r="CF22" i="5"/>
  <c r="CE39" i="12" s="1"/>
  <c r="CE40" i="12" s="1"/>
  <c r="CG17" i="5"/>
  <c r="CG25" i="5" s="1"/>
  <c r="CG33" i="5" s="1"/>
  <c r="CG41" i="5" s="1"/>
  <c r="CG50" i="5" s="1"/>
  <c r="CE38" i="5"/>
  <c r="CE45" i="5" s="1"/>
  <c r="CG18" i="5"/>
  <c r="CG26" i="5" s="1"/>
  <c r="CG34" i="5" s="1"/>
  <c r="CG19" i="5"/>
  <c r="CG27" i="5" s="1"/>
  <c r="CG35" i="5" s="1"/>
  <c r="CY70" i="8"/>
  <c r="CH10" i="5" s="1"/>
  <c r="CY71" i="8"/>
  <c r="CH11" i="5" s="1"/>
  <c r="CY72" i="8"/>
  <c r="CH12" i="5" s="1"/>
  <c r="CX73" i="8"/>
  <c r="CG15" i="5"/>
  <c r="CG23" i="5" s="1"/>
  <c r="CG31" i="5" s="1"/>
  <c r="DA41" i="8"/>
  <c r="CY67" i="8"/>
  <c r="CH7" i="5" s="1"/>
  <c r="CY69" i="8"/>
  <c r="CH9" i="5" s="1"/>
  <c r="DA38" i="8"/>
  <c r="CF14" i="5" a="1"/>
  <c r="CF14" i="5" s="1"/>
  <c r="CF30" i="5"/>
  <c r="CG87" i="5"/>
  <c r="CG88" i="5" s="1"/>
  <c r="CH86" i="5"/>
  <c r="CG20" i="5"/>
  <c r="CG28" i="5" s="1"/>
  <c r="CG36" i="5" s="1"/>
  <c r="CG44" i="5" s="1"/>
  <c r="CG53" i="5" s="1"/>
  <c r="CG16" i="5"/>
  <c r="CG24" i="5" s="1"/>
  <c r="CG32" i="5" s="1"/>
  <c r="CG40" i="5" s="1"/>
  <c r="CG49" i="5" s="1"/>
  <c r="CH47" i="5"/>
  <c r="CI4" i="5"/>
  <c r="DA35" i="8"/>
  <c r="CY64" i="8"/>
  <c r="DA20" i="8"/>
  <c r="CZ63" i="8"/>
  <c r="DA19" i="8"/>
  <c r="DA25" i="8"/>
  <c r="DA36" i="8"/>
  <c r="DA18" i="8"/>
  <c r="DA27" i="8"/>
  <c r="DA37" i="8"/>
  <c r="DA28" i="8"/>
  <c r="DA40" i="8"/>
  <c r="DA22" i="8"/>
  <c r="DA24" i="8"/>
  <c r="DA10" i="8"/>
  <c r="DA11" i="8"/>
  <c r="DA15" i="8"/>
  <c r="DA29" i="8"/>
  <c r="DA23" i="8"/>
  <c r="DA8" i="8"/>
  <c r="DA58" i="8"/>
  <c r="DA16" i="8"/>
  <c r="DA17" i="8"/>
  <c r="DA26" i="8"/>
  <c r="DA31" i="8"/>
  <c r="DA9" i="8"/>
  <c r="DA60" i="8"/>
  <c r="DA61" i="8"/>
  <c r="DA21" i="8"/>
  <c r="DA55" i="8"/>
  <c r="DA62" i="8"/>
  <c r="DA34" i="8"/>
  <c r="DA14" i="8"/>
  <c r="DA12" i="8"/>
  <c r="DA13" i="8"/>
  <c r="DA32" i="8"/>
  <c r="DA33" i="8"/>
  <c r="DA59" i="8"/>
  <c r="DA39" i="8"/>
  <c r="DA30" i="8"/>
  <c r="CF38" i="5"/>
  <c r="CF45" i="5" s="1"/>
  <c r="DA5" i="8"/>
  <c r="CJ3" i="5" s="1"/>
  <c r="CK2" i="5"/>
  <c r="DB3" i="8"/>
  <c r="DC4" i="8"/>
  <c r="DB7" i="8" l="1"/>
  <c r="DB38" i="8"/>
  <c r="CK28" i="12"/>
  <c r="DA56" i="8"/>
  <c r="DA72" i="8" s="1"/>
  <c r="CJ12" i="5" s="1"/>
  <c r="CG22" i="5"/>
  <c r="CF39" i="12" s="1"/>
  <c r="CF40" i="12" s="1"/>
  <c r="CH17" i="5"/>
  <c r="CH25" i="5" s="1"/>
  <c r="CH33" i="5" s="1"/>
  <c r="CH41" i="5" s="1"/>
  <c r="CH50" i="5" s="1"/>
  <c r="CG42" i="5"/>
  <c r="CG51" i="5" s="1"/>
  <c r="CG43" i="5"/>
  <c r="CG52" i="5" s="1"/>
  <c r="CG6" i="5"/>
  <c r="CF29" i="12" s="1"/>
  <c r="CH19" i="5"/>
  <c r="CH27" i="5" s="1"/>
  <c r="CH35" i="5" s="1"/>
  <c r="CH43" i="5" s="1"/>
  <c r="CH52" i="5" s="1"/>
  <c r="CZ72" i="8"/>
  <c r="CI12" i="5" s="1"/>
  <c r="CG39" i="5"/>
  <c r="CG48" i="5" s="1"/>
  <c r="CZ68" i="8"/>
  <c r="CI8" i="5" s="1"/>
  <c r="CH15" i="5"/>
  <c r="CH23" i="5" s="1"/>
  <c r="CH31" i="5" s="1"/>
  <c r="CY73" i="8"/>
  <c r="CZ71" i="8"/>
  <c r="CI11" i="5" s="1"/>
  <c r="CZ70" i="8"/>
  <c r="CI10" i="5" s="1"/>
  <c r="CZ67" i="8"/>
  <c r="CI7" i="5" s="1"/>
  <c r="CH16" i="5"/>
  <c r="CH24" i="5" s="1"/>
  <c r="CH32" i="5" s="1"/>
  <c r="CH40" i="5" s="1"/>
  <c r="CH49" i="5" s="1"/>
  <c r="CH18" i="5"/>
  <c r="CH26" i="5" s="1"/>
  <c r="CH34" i="5" s="1"/>
  <c r="CH42" i="5" s="1"/>
  <c r="CH51" i="5" s="1"/>
  <c r="CI47" i="5"/>
  <c r="CG30" i="5"/>
  <c r="CH20" i="5"/>
  <c r="CH28" i="5" s="1"/>
  <c r="CH36" i="5" s="1"/>
  <c r="CH44" i="5" s="1"/>
  <c r="CH53" i="5" s="1"/>
  <c r="CI86" i="5"/>
  <c r="DB62" i="8"/>
  <c r="CJ4" i="5"/>
  <c r="CH87" i="5"/>
  <c r="CH88" i="5" s="1"/>
  <c r="DA63" i="8"/>
  <c r="DB24" i="8"/>
  <c r="CZ64" i="8"/>
  <c r="DB55" i="8"/>
  <c r="DB17" i="8"/>
  <c r="DB37" i="8"/>
  <c r="DB25" i="8"/>
  <c r="DB28" i="8"/>
  <c r="DB59" i="8"/>
  <c r="DB22" i="8"/>
  <c r="DB35" i="8"/>
  <c r="DB19" i="8"/>
  <c r="DB23" i="8"/>
  <c r="DB12" i="8"/>
  <c r="DB61" i="8"/>
  <c r="DB30" i="8"/>
  <c r="DB20" i="8"/>
  <c r="DB31" i="8"/>
  <c r="DB9" i="8"/>
  <c r="DB15" i="8"/>
  <c r="DB32" i="8"/>
  <c r="DB18" i="8"/>
  <c r="DB14" i="8"/>
  <c r="DB8" i="8"/>
  <c r="DB16" i="8"/>
  <c r="DB10" i="8"/>
  <c r="DB13" i="8"/>
  <c r="DB58" i="8"/>
  <c r="DB36" i="8"/>
  <c r="DB33" i="8"/>
  <c r="DB11" i="8"/>
  <c r="DB21" i="8"/>
  <c r="DB26" i="8"/>
  <c r="DB34" i="8"/>
  <c r="DB27" i="8"/>
  <c r="DB29" i="8"/>
  <c r="DB41" i="8"/>
  <c r="DB39" i="8"/>
  <c r="DB40" i="8"/>
  <c r="DB60" i="8"/>
  <c r="CG14" i="5" a="1"/>
  <c r="CG14" i="5" s="1"/>
  <c r="DB5" i="8"/>
  <c r="CK3" i="5" s="1"/>
  <c r="CL2" i="5"/>
  <c r="DC3" i="8"/>
  <c r="DD4" i="8"/>
  <c r="CL28" i="12" l="1"/>
  <c r="DC7" i="8"/>
  <c r="DB56" i="8"/>
  <c r="DB71" i="8" s="1"/>
  <c r="CK11" i="5" s="1"/>
  <c r="CH22" i="5"/>
  <c r="CG39" i="12" s="1"/>
  <c r="CG40" i="12" s="1"/>
  <c r="CI17" i="5"/>
  <c r="CI25" i="5" s="1"/>
  <c r="CI33" i="5" s="1"/>
  <c r="CI16" i="5"/>
  <c r="CI24" i="5" s="1"/>
  <c r="CI32" i="5" s="1"/>
  <c r="CI19" i="5"/>
  <c r="CI27" i="5" s="1"/>
  <c r="CI35" i="5" s="1"/>
  <c r="CI43" i="5" s="1"/>
  <c r="CI52" i="5" s="1"/>
  <c r="CI87" i="5"/>
  <c r="CI88" i="5" s="1"/>
  <c r="CG38" i="5"/>
  <c r="CG45" i="5" s="1"/>
  <c r="CH39" i="5"/>
  <c r="CH48" i="5" s="1"/>
  <c r="DA68" i="8"/>
  <c r="CJ8" i="5" s="1"/>
  <c r="CH6" i="5"/>
  <c r="CG29" i="12" s="1"/>
  <c r="DA69" i="8"/>
  <c r="CJ9" i="5" s="1"/>
  <c r="CZ73" i="8"/>
  <c r="CI15" i="5"/>
  <c r="CI23" i="5" s="1"/>
  <c r="DA67" i="8"/>
  <c r="CJ7" i="5" s="1"/>
  <c r="DA71" i="8"/>
  <c r="CJ11" i="5" s="1"/>
  <c r="DC38" i="8"/>
  <c r="DA70" i="8"/>
  <c r="CJ10" i="5" s="1"/>
  <c r="CH14" i="5" a="1"/>
  <c r="CH14" i="5" s="1"/>
  <c r="CJ47" i="5"/>
  <c r="CH30" i="5"/>
  <c r="CI18" i="5"/>
  <c r="CI26" i="5" s="1"/>
  <c r="CI34" i="5" s="1"/>
  <c r="CI42" i="5" s="1"/>
  <c r="CI51" i="5" s="1"/>
  <c r="CI20" i="5"/>
  <c r="CI28" i="5" s="1"/>
  <c r="CI36" i="5" s="1"/>
  <c r="CI44" i="5" s="1"/>
  <c r="CI53" i="5" s="1"/>
  <c r="CK4" i="5"/>
  <c r="CJ86" i="5"/>
  <c r="DA64" i="8"/>
  <c r="DB63" i="8"/>
  <c r="DC23" i="8"/>
  <c r="DC25" i="8"/>
  <c r="DC18" i="8"/>
  <c r="DC29" i="8"/>
  <c r="DC31" i="8"/>
  <c r="DC22" i="8"/>
  <c r="DC33" i="8"/>
  <c r="DC39" i="8"/>
  <c r="DC55" i="8"/>
  <c r="DC62" i="8"/>
  <c r="DC10" i="8"/>
  <c r="DC19" i="8"/>
  <c r="DC16" i="8"/>
  <c r="DC20" i="8"/>
  <c r="DC34" i="8"/>
  <c r="DC41" i="8"/>
  <c r="DC11" i="8"/>
  <c r="DC36" i="8"/>
  <c r="DC40" i="8"/>
  <c r="DC13" i="8"/>
  <c r="DC21" i="8"/>
  <c r="DC26" i="8"/>
  <c r="DC27" i="8"/>
  <c r="DC17" i="8"/>
  <c r="DC8" i="8"/>
  <c r="DC32" i="8"/>
  <c r="DC60" i="8"/>
  <c r="DC30" i="8"/>
  <c r="DC37" i="8"/>
  <c r="DC15" i="8"/>
  <c r="DC24" i="8"/>
  <c r="DC9" i="8"/>
  <c r="DC14" i="8"/>
  <c r="DC12" i="8"/>
  <c r="DC28" i="8"/>
  <c r="DC59" i="8"/>
  <c r="DC35" i="8"/>
  <c r="DC58" i="8"/>
  <c r="DC61" i="8"/>
  <c r="CM2" i="5"/>
  <c r="DD3" i="8"/>
  <c r="DC5" i="8"/>
  <c r="CL3" i="5" s="1"/>
  <c r="DE4" i="8"/>
  <c r="CM28" i="12" l="1"/>
  <c r="DD7" i="8"/>
  <c r="DD38" i="8"/>
  <c r="DF4" i="8"/>
  <c r="DE7" i="8" s="1"/>
  <c r="DC56" i="8"/>
  <c r="DC68" i="8" s="1"/>
  <c r="CL8" i="5" s="1"/>
  <c r="CI22" i="5"/>
  <c r="CH39" i="12" s="1"/>
  <c r="CH40" i="12" s="1"/>
  <c r="CI31" i="5"/>
  <c r="CI39" i="5" s="1"/>
  <c r="CI48" i="5" s="1"/>
  <c r="CJ17" i="5"/>
  <c r="CJ25" i="5" s="1"/>
  <c r="CJ33" i="5" s="1"/>
  <c r="CJ41" i="5" s="1"/>
  <c r="CJ50" i="5" s="1"/>
  <c r="CI41" i="5"/>
  <c r="CI50" i="5" s="1"/>
  <c r="CI40" i="5"/>
  <c r="CI49" i="5" s="1"/>
  <c r="CJ18" i="5"/>
  <c r="CJ26" i="5" s="1"/>
  <c r="CJ34" i="5" s="1"/>
  <c r="CJ20" i="5"/>
  <c r="CJ28" i="5" s="1"/>
  <c r="CJ36" i="5" s="1"/>
  <c r="CI6" i="5"/>
  <c r="CH29" i="12" s="1"/>
  <c r="CH38" i="5"/>
  <c r="CH45" i="5" s="1"/>
  <c r="DB69" i="8"/>
  <c r="CK9" i="5" s="1"/>
  <c r="DB67" i="8"/>
  <c r="CK7" i="5" s="1"/>
  <c r="DB72" i="8"/>
  <c r="CK12" i="5" s="1"/>
  <c r="DA73" i="8"/>
  <c r="CJ15" i="5"/>
  <c r="CJ23" i="5" s="1"/>
  <c r="CJ31" i="5" s="1"/>
  <c r="DB70" i="8"/>
  <c r="CK10" i="5" s="1"/>
  <c r="DB68" i="8"/>
  <c r="CK8" i="5" s="1"/>
  <c r="CK47" i="5"/>
  <c r="CI14" i="5" a="1"/>
  <c r="CK86" i="5"/>
  <c r="DB64" i="8"/>
  <c r="CJ87" i="5"/>
  <c r="CJ88" i="5" s="1"/>
  <c r="CJ19" i="5"/>
  <c r="CJ27" i="5" s="1"/>
  <c r="CJ35" i="5" s="1"/>
  <c r="CJ43" i="5" s="1"/>
  <c r="CJ52" i="5" s="1"/>
  <c r="CJ16" i="5"/>
  <c r="CJ24" i="5" s="1"/>
  <c r="CJ32" i="5" s="1"/>
  <c r="CJ40" i="5" s="1"/>
  <c r="CJ49" i="5" s="1"/>
  <c r="CL4" i="5"/>
  <c r="DD39" i="8"/>
  <c r="DC63" i="8"/>
  <c r="DD19" i="8"/>
  <c r="DD31" i="8"/>
  <c r="DD17" i="8"/>
  <c r="DD16" i="8"/>
  <c r="DD28" i="8"/>
  <c r="DD24" i="8"/>
  <c r="DD33" i="8"/>
  <c r="DD41" i="8"/>
  <c r="DD30" i="8"/>
  <c r="DD40" i="8"/>
  <c r="DD12" i="8"/>
  <c r="DD14" i="8"/>
  <c r="DD26" i="8"/>
  <c r="DD27" i="8"/>
  <c r="DD32" i="8"/>
  <c r="DD25" i="8"/>
  <c r="DD60" i="8"/>
  <c r="DD55" i="8"/>
  <c r="DD35" i="8"/>
  <c r="DD22" i="8"/>
  <c r="DD9" i="8"/>
  <c r="DD34" i="8"/>
  <c r="DD23" i="8"/>
  <c r="DD15" i="8"/>
  <c r="DD21" i="8"/>
  <c r="DD58" i="8"/>
  <c r="DD59" i="8"/>
  <c r="DD37" i="8"/>
  <c r="DD62" i="8"/>
  <c r="DD20" i="8"/>
  <c r="DD18" i="8"/>
  <c r="DD29" i="8"/>
  <c r="DD13" i="8"/>
  <c r="DD10" i="8"/>
  <c r="DD11" i="8"/>
  <c r="DD36" i="8"/>
  <c r="DD61" i="8"/>
  <c r="DD8" i="8"/>
  <c r="DD5" i="8"/>
  <c r="CM3" i="5" s="1"/>
  <c r="CN2" i="5"/>
  <c r="DE3" i="8"/>
  <c r="CN28" i="12" l="1"/>
  <c r="DE38" i="8"/>
  <c r="DG4" i="8"/>
  <c r="DF3" i="8"/>
  <c r="DD56" i="8"/>
  <c r="DD68" i="8" s="1"/>
  <c r="CM8" i="5" s="1"/>
  <c r="CI30" i="5"/>
  <c r="CJ22" i="5"/>
  <c r="CI39" i="12" s="1"/>
  <c r="CI40" i="12" s="1"/>
  <c r="CK17" i="5"/>
  <c r="CK25" i="5" s="1"/>
  <c r="CK33" i="5" s="1"/>
  <c r="CK41" i="5" s="1"/>
  <c r="CK50" i="5" s="1"/>
  <c r="CI14" i="5"/>
  <c r="CJ42" i="5"/>
  <c r="CJ51" i="5" s="1"/>
  <c r="CJ44" i="5"/>
  <c r="CJ53" i="5" s="1"/>
  <c r="CK18" i="5"/>
  <c r="CK26" i="5" s="1"/>
  <c r="CK34" i="5" s="1"/>
  <c r="CK19" i="5"/>
  <c r="CK27" i="5" s="1"/>
  <c r="CK35" i="5" s="1"/>
  <c r="CJ6" i="5"/>
  <c r="CI29" i="12" s="1"/>
  <c r="CI38" i="5"/>
  <c r="CI45" i="5" s="1"/>
  <c r="DC72" i="8"/>
  <c r="CL12" i="5" s="1"/>
  <c r="DC70" i="8"/>
  <c r="CL10" i="5" s="1"/>
  <c r="DC71" i="8"/>
  <c r="CL11" i="5" s="1"/>
  <c r="DB73" i="8"/>
  <c r="DC67" i="8"/>
  <c r="CL7" i="5" s="1"/>
  <c r="DC69" i="8"/>
  <c r="CL9" i="5" s="1"/>
  <c r="CJ39" i="5"/>
  <c r="CJ48" i="5" s="1"/>
  <c r="CJ14" i="5" a="1"/>
  <c r="CJ14" i="5" s="1"/>
  <c r="CK87" i="5"/>
  <c r="CK88" i="5" s="1"/>
  <c r="CL86" i="5"/>
  <c r="CL47" i="5"/>
  <c r="CK20" i="5"/>
  <c r="CK28" i="5" s="1"/>
  <c r="CK36" i="5" s="1"/>
  <c r="CK44" i="5" s="1"/>
  <c r="CK53" i="5" s="1"/>
  <c r="CK15" i="5"/>
  <c r="CK23" i="5" s="1"/>
  <c r="CK16" i="5"/>
  <c r="CK24" i="5" s="1"/>
  <c r="CK32" i="5" s="1"/>
  <c r="CK40" i="5" s="1"/>
  <c r="CK49" i="5" s="1"/>
  <c r="CJ30" i="5"/>
  <c r="DC64" i="8"/>
  <c r="CM4" i="5"/>
  <c r="DD63" i="8"/>
  <c r="DE24" i="8"/>
  <c r="DE19" i="8"/>
  <c r="DE13" i="8"/>
  <c r="DE30" i="8"/>
  <c r="DE41" i="8"/>
  <c r="DE16" i="8"/>
  <c r="DE26" i="8"/>
  <c r="DE15" i="8"/>
  <c r="DE34" i="8"/>
  <c r="DE8" i="8"/>
  <c r="DE25" i="8"/>
  <c r="DE10" i="8"/>
  <c r="DE9" i="8"/>
  <c r="DE37" i="8"/>
  <c r="DE59" i="8"/>
  <c r="DE14" i="8"/>
  <c r="DE21" i="8"/>
  <c r="DE35" i="8"/>
  <c r="DE39" i="8"/>
  <c r="DE27" i="8"/>
  <c r="DE18" i="8"/>
  <c r="DE17" i="8"/>
  <c r="DE28" i="8"/>
  <c r="DE32" i="8"/>
  <c r="DE11" i="8"/>
  <c r="DE61" i="8"/>
  <c r="DE40" i="8"/>
  <c r="DE58" i="8"/>
  <c r="DE62" i="8"/>
  <c r="DE20" i="8"/>
  <c r="DE23" i="8"/>
  <c r="DE29" i="8"/>
  <c r="DE12" i="8"/>
  <c r="DE31" i="8"/>
  <c r="DE22" i="8"/>
  <c r="DE33" i="8"/>
  <c r="DE55" i="8"/>
  <c r="DE36" i="8"/>
  <c r="DE60" i="8"/>
  <c r="BA63" i="8"/>
  <c r="DE5" i="8"/>
  <c r="CN3" i="5" s="1"/>
  <c r="DF9" i="8" l="1"/>
  <c r="DF7" i="8"/>
  <c r="DF8" i="8"/>
  <c r="DF16" i="8"/>
  <c r="CO28" i="12"/>
  <c r="DF25" i="8"/>
  <c r="DF19" i="8"/>
  <c r="DF33" i="8"/>
  <c r="DF62" i="8"/>
  <c r="DF58" i="8"/>
  <c r="DF38" i="8"/>
  <c r="DF34" i="8"/>
  <c r="DF30" i="8"/>
  <c r="DF11" i="8"/>
  <c r="DF35" i="8"/>
  <c r="DF26" i="8"/>
  <c r="DF17" i="8"/>
  <c r="DF40" i="8"/>
  <c r="DF12" i="8"/>
  <c r="DF32" i="8"/>
  <c r="DF27" i="8"/>
  <c r="DF13" i="8"/>
  <c r="DF21" i="8"/>
  <c r="DF55" i="8"/>
  <c r="DF39" i="8"/>
  <c r="DF22" i="8"/>
  <c r="DF31" i="8"/>
  <c r="DF18" i="8"/>
  <c r="DF41" i="8"/>
  <c r="DF20" i="8"/>
  <c r="DF23" i="8"/>
  <c r="DF28" i="8"/>
  <c r="DF10" i="8"/>
  <c r="DF59" i="8"/>
  <c r="DF36" i="8"/>
  <c r="DF24" i="8"/>
  <c r="DF60" i="8"/>
  <c r="DF5" i="8"/>
  <c r="DH4" i="8"/>
  <c r="DG3" i="8"/>
  <c r="DF37" i="8"/>
  <c r="DF15" i="8"/>
  <c r="DF61" i="8"/>
  <c r="DF29" i="8"/>
  <c r="DF14" i="8"/>
  <c r="DE56" i="8"/>
  <c r="DE72" i="8" s="1"/>
  <c r="CN12" i="5" s="1"/>
  <c r="CK22" i="5"/>
  <c r="CJ39" i="12" s="1"/>
  <c r="CJ40" i="12" s="1"/>
  <c r="CK31" i="5"/>
  <c r="CK39" i="5" s="1"/>
  <c r="CK48" i="5" s="1"/>
  <c r="CL17" i="5"/>
  <c r="CL25" i="5" s="1"/>
  <c r="CL33" i="5" s="1"/>
  <c r="CL41" i="5" s="1"/>
  <c r="CL50" i="5" s="1"/>
  <c r="CK42" i="5"/>
  <c r="CK51" i="5" s="1"/>
  <c r="CK43" i="5"/>
  <c r="CK52" i="5" s="1"/>
  <c r="CK6" i="5"/>
  <c r="CJ29" i="12" s="1"/>
  <c r="CL18" i="5"/>
  <c r="CL26" i="5" s="1"/>
  <c r="CL34" i="5" s="1"/>
  <c r="CJ38" i="5"/>
  <c r="CJ45" i="5" s="1"/>
  <c r="BA70" i="8"/>
  <c r="AJ10" i="5" s="1"/>
  <c r="BA69" i="8"/>
  <c r="BA71" i="8"/>
  <c r="AJ11" i="5" s="1"/>
  <c r="BA67" i="8"/>
  <c r="AJ7" i="5" s="1"/>
  <c r="BA68" i="8"/>
  <c r="AJ8" i="5" s="1"/>
  <c r="BA72" i="8"/>
  <c r="AJ12" i="5" s="1"/>
  <c r="DC73" i="8"/>
  <c r="DD72" i="8"/>
  <c r="CM12" i="5" s="1"/>
  <c r="DD67" i="8"/>
  <c r="CM7" i="5" s="1"/>
  <c r="DD70" i="8"/>
  <c r="CM10" i="5" s="1"/>
  <c r="DD71" i="8"/>
  <c r="CM11" i="5" s="1"/>
  <c r="DD69" i="8"/>
  <c r="CM9" i="5" s="1"/>
  <c r="CK14" i="5" a="1"/>
  <c r="CK14" i="5" s="1"/>
  <c r="CL16" i="5"/>
  <c r="CL24" i="5" s="1"/>
  <c r="CL32" i="5" s="1"/>
  <c r="CL40" i="5" s="1"/>
  <c r="CL49" i="5" s="1"/>
  <c r="CL87" i="5"/>
  <c r="CL88" i="5" s="1"/>
  <c r="CL19" i="5"/>
  <c r="CL27" i="5" s="1"/>
  <c r="CL35" i="5" s="1"/>
  <c r="CL43" i="5" s="1"/>
  <c r="CL52" i="5" s="1"/>
  <c r="CL20" i="5"/>
  <c r="CL28" i="5" s="1"/>
  <c r="CL36" i="5" s="1"/>
  <c r="CM86" i="5"/>
  <c r="CM47" i="5"/>
  <c r="DD64" i="8"/>
  <c r="D79" i="12"/>
  <c r="CN4" i="5"/>
  <c r="DE63" i="8"/>
  <c r="BA64" i="8"/>
  <c r="BB63" i="8"/>
  <c r="DG34" i="8" l="1"/>
  <c r="DG7" i="8"/>
  <c r="AJ9" i="5"/>
  <c r="AJ17" i="5" s="1"/>
  <c r="AJ25" i="5" s="1"/>
  <c r="AJ33" i="5" s="1"/>
  <c r="DG37" i="8"/>
  <c r="DG26" i="8"/>
  <c r="CP28" i="12"/>
  <c r="DG40" i="8"/>
  <c r="DG12" i="8"/>
  <c r="DG15" i="8"/>
  <c r="DG13" i="8"/>
  <c r="DG23" i="8"/>
  <c r="DG10" i="8"/>
  <c r="DG31" i="8"/>
  <c r="DG62" i="8"/>
  <c r="DG30" i="8"/>
  <c r="DG17" i="8"/>
  <c r="DG60" i="8"/>
  <c r="DG59" i="8"/>
  <c r="DF63" i="8"/>
  <c r="DG8" i="8"/>
  <c r="DG29" i="8"/>
  <c r="DG28" i="8"/>
  <c r="DG11" i="8"/>
  <c r="DG39" i="8"/>
  <c r="DG16" i="8"/>
  <c r="DG35" i="8"/>
  <c r="DG41" i="8"/>
  <c r="DG61" i="8"/>
  <c r="DF56" i="8"/>
  <c r="DF67" i="8" s="1"/>
  <c r="DH3" i="8"/>
  <c r="DI4" i="8"/>
  <c r="DG5" i="8"/>
  <c r="DG36" i="8"/>
  <c r="DG27" i="8"/>
  <c r="DG22" i="8"/>
  <c r="DG14" i="8"/>
  <c r="DG32" i="8"/>
  <c r="DG19" i="8"/>
  <c r="DG18" i="8"/>
  <c r="DG9" i="8"/>
  <c r="DG21" i="8"/>
  <c r="DG33" i="8"/>
  <c r="DG24" i="8"/>
  <c r="DG55" i="8"/>
  <c r="DG58" i="8"/>
  <c r="DG25" i="8"/>
  <c r="DG20" i="8"/>
  <c r="DG38" i="8"/>
  <c r="CK30" i="5"/>
  <c r="CM17" i="5"/>
  <c r="CM25" i="5" s="1"/>
  <c r="CM33" i="5" s="1"/>
  <c r="CM41" i="5" s="1"/>
  <c r="CM50" i="5" s="1"/>
  <c r="CK38" i="5"/>
  <c r="CK45" i="5" s="1"/>
  <c r="CL44" i="5"/>
  <c r="CL53" i="5" s="1"/>
  <c r="CL6" i="5"/>
  <c r="CK29" i="12" s="1"/>
  <c r="AJ87" i="5"/>
  <c r="AJ88" i="5" s="1"/>
  <c r="AJ16" i="5"/>
  <c r="AJ24" i="5" s="1"/>
  <c r="AJ32" i="5" s="1"/>
  <c r="CL15" i="5"/>
  <c r="CL23" i="5" s="1"/>
  <c r="DE71" i="8"/>
  <c r="CN11" i="5" s="1"/>
  <c r="BB69" i="8"/>
  <c r="BB72" i="8"/>
  <c r="AK12" i="5" s="1"/>
  <c r="BB71" i="8"/>
  <c r="AK11" i="5" s="1"/>
  <c r="BB68" i="8"/>
  <c r="AK8" i="5" s="1"/>
  <c r="BB70" i="8"/>
  <c r="AK10" i="5" s="1"/>
  <c r="BB67" i="8"/>
  <c r="AK7" i="5" s="1"/>
  <c r="AJ15" i="5"/>
  <c r="AJ23" i="5" s="1"/>
  <c r="BA73" i="8"/>
  <c r="DE70" i="8"/>
  <c r="CN10" i="5" s="1"/>
  <c r="DE68" i="8"/>
  <c r="CN8" i="5" s="1"/>
  <c r="DE69" i="8"/>
  <c r="CN9" i="5" s="1"/>
  <c r="DD73" i="8"/>
  <c r="CM15" i="5"/>
  <c r="CM23" i="5" s="1"/>
  <c r="CM31" i="5" s="1"/>
  <c r="DE67" i="8"/>
  <c r="CN7" i="5" s="1"/>
  <c r="CL14" i="5" a="1"/>
  <c r="CM19" i="5"/>
  <c r="CM27" i="5" s="1"/>
  <c r="CM35" i="5" s="1"/>
  <c r="CM43" i="5" s="1"/>
  <c r="CM52" i="5" s="1"/>
  <c r="CL42" i="5"/>
  <c r="CL51" i="5" s="1"/>
  <c r="CM87" i="5"/>
  <c r="CM88" i="5" s="1"/>
  <c r="CM18" i="5"/>
  <c r="CM26" i="5" s="1"/>
  <c r="CM34" i="5" s="1"/>
  <c r="CM42" i="5" s="1"/>
  <c r="CM51" i="5" s="1"/>
  <c r="CM20" i="5"/>
  <c r="CM28" i="5" s="1"/>
  <c r="CM36" i="5" s="1"/>
  <c r="CN47" i="5"/>
  <c r="CN86" i="5"/>
  <c r="DE64" i="8"/>
  <c r="BB64" i="8"/>
  <c r="AJ19" i="5"/>
  <c r="AJ27" i="5" s="1"/>
  <c r="AJ35" i="5" s="1"/>
  <c r="AJ43" i="5" s="1"/>
  <c r="AJ52" i="5" s="1"/>
  <c r="AJ18" i="5"/>
  <c r="AJ26" i="5" s="1"/>
  <c r="AJ34" i="5" s="1"/>
  <c r="AJ42" i="5" s="1"/>
  <c r="AJ51" i="5" s="1"/>
  <c r="CM16" i="5"/>
  <c r="CM24" i="5" s="1"/>
  <c r="CM32" i="5" s="1"/>
  <c r="CM40" i="5" s="1"/>
  <c r="CM49" i="5" s="1"/>
  <c r="DH7" i="8" l="1"/>
  <c r="AK9" i="5"/>
  <c r="AK17" i="5" s="1"/>
  <c r="AK25" i="5" s="1"/>
  <c r="AK33" i="5" s="1"/>
  <c r="AK41" i="5" s="1"/>
  <c r="AK50" i="5" s="1"/>
  <c r="DF64" i="8"/>
  <c r="DH12" i="8"/>
  <c r="CQ28" i="12"/>
  <c r="DH62" i="8"/>
  <c r="DH17" i="8"/>
  <c r="DH59" i="8"/>
  <c r="DG63" i="8"/>
  <c r="DH30" i="8"/>
  <c r="DH9" i="8"/>
  <c r="DH19" i="8"/>
  <c r="DH55" i="8"/>
  <c r="DH41" i="8"/>
  <c r="DH33" i="8"/>
  <c r="DF68" i="8"/>
  <c r="DH21" i="8"/>
  <c r="DH29" i="8"/>
  <c r="DH40" i="8"/>
  <c r="DF72" i="8"/>
  <c r="DH23" i="8"/>
  <c r="DH15" i="8"/>
  <c r="DH24" i="8"/>
  <c r="DH60" i="8"/>
  <c r="DH38" i="8"/>
  <c r="DH16" i="8"/>
  <c r="DI3" i="8"/>
  <c r="DH5" i="8"/>
  <c r="DJ4" i="8"/>
  <c r="DF70" i="8"/>
  <c r="DH37" i="8"/>
  <c r="DH61" i="8"/>
  <c r="DH26" i="8"/>
  <c r="DH14" i="8"/>
  <c r="DH28" i="8"/>
  <c r="DH8" i="8"/>
  <c r="DH22" i="8"/>
  <c r="DH13" i="8"/>
  <c r="DH58" i="8"/>
  <c r="DH39" i="8"/>
  <c r="DH25" i="8"/>
  <c r="DG56" i="8"/>
  <c r="DG69" i="8" s="1"/>
  <c r="DH34" i="8"/>
  <c r="DH36" i="8"/>
  <c r="DH20" i="8"/>
  <c r="DH27" i="8"/>
  <c r="DH11" i="8"/>
  <c r="DF71" i="8"/>
  <c r="DH18" i="8"/>
  <c r="DH32" i="8"/>
  <c r="DH35" i="8"/>
  <c r="DH31" i="8"/>
  <c r="DH10" i="8"/>
  <c r="DF69" i="8"/>
  <c r="AJ31" i="5"/>
  <c r="AJ39" i="5" s="1"/>
  <c r="AJ48" i="5" s="1"/>
  <c r="CM22" i="5"/>
  <c r="CL39" i="12" s="1"/>
  <c r="CL40" i="12" s="1"/>
  <c r="CL22" i="5"/>
  <c r="CK39" i="12" s="1"/>
  <c r="CK40" i="12" s="1"/>
  <c r="CL31" i="5"/>
  <c r="CN17" i="5"/>
  <c r="CN25" i="5" s="1"/>
  <c r="AK87" i="5"/>
  <c r="AK88" i="5" s="1"/>
  <c r="CL14" i="5"/>
  <c r="CM44" i="5"/>
  <c r="CM53" i="5" s="1"/>
  <c r="CQ12" i="5"/>
  <c r="CQ8" i="5"/>
  <c r="CQ11" i="5"/>
  <c r="CM6" i="5"/>
  <c r="CL29" i="12" s="1"/>
  <c r="CM39" i="5"/>
  <c r="CM48" i="5" s="1"/>
  <c r="BB73" i="8"/>
  <c r="AK15" i="5"/>
  <c r="AK23" i="5" s="1"/>
  <c r="DE73" i="8"/>
  <c r="CN15" i="5"/>
  <c r="CN23" i="5" s="1"/>
  <c r="CM30" i="5"/>
  <c r="CQ10" i="5"/>
  <c r="AJ40" i="5"/>
  <c r="AJ49" i="5" s="1"/>
  <c r="AJ6" i="5"/>
  <c r="AI29" i="12" s="1"/>
  <c r="AJ41" i="5"/>
  <c r="AJ50" i="5" s="1"/>
  <c r="AK18" i="5"/>
  <c r="AK26" i="5" s="1"/>
  <c r="AK34" i="5" s="1"/>
  <c r="AJ20" i="5"/>
  <c r="AJ28" i="5" s="1"/>
  <c r="AJ36" i="5" s="1"/>
  <c r="AJ44" i="5" s="1"/>
  <c r="AJ53" i="5" s="1"/>
  <c r="CM14" i="5" a="1"/>
  <c r="CM14" i="5" s="1"/>
  <c r="CN18" i="5"/>
  <c r="CN26" i="5" s="1"/>
  <c r="CN20" i="5"/>
  <c r="CN28" i="5" s="1"/>
  <c r="CN36" i="5" s="1"/>
  <c r="DI7" i="8" l="1"/>
  <c r="CQ9" i="5"/>
  <c r="CQ25" i="5"/>
  <c r="DI9" i="8"/>
  <c r="CR28" i="12"/>
  <c r="DF73" i="8"/>
  <c r="DH63" i="8"/>
  <c r="DI41" i="8"/>
  <c r="DI61" i="8"/>
  <c r="DI22" i="8"/>
  <c r="DI32" i="8"/>
  <c r="DI16" i="8"/>
  <c r="DI33" i="8"/>
  <c r="DI62" i="8"/>
  <c r="DI58" i="8"/>
  <c r="DI21" i="8"/>
  <c r="DI10" i="8"/>
  <c r="DK4" i="8"/>
  <c r="DJ3" i="8"/>
  <c r="DI5" i="8"/>
  <c r="DI38" i="8"/>
  <c r="DI14" i="8"/>
  <c r="DI59" i="8"/>
  <c r="DG68" i="8"/>
  <c r="DI37" i="8"/>
  <c r="DI25" i="8"/>
  <c r="DI27" i="8"/>
  <c r="DI24" i="8"/>
  <c r="DI34" i="8"/>
  <c r="DG70" i="8"/>
  <c r="DI17" i="8"/>
  <c r="DI30" i="8"/>
  <c r="DG67" i="8"/>
  <c r="DI18" i="8"/>
  <c r="DI40" i="8"/>
  <c r="DI39" i="8"/>
  <c r="DI31" i="8"/>
  <c r="DI13" i="8"/>
  <c r="DH56" i="8"/>
  <c r="DH71" i="8" s="1"/>
  <c r="DI36" i="8"/>
  <c r="DI8" i="8"/>
  <c r="DI19" i="8"/>
  <c r="DI55" i="8"/>
  <c r="DI28" i="8"/>
  <c r="DI35" i="8"/>
  <c r="DI12" i="8"/>
  <c r="DI20" i="8"/>
  <c r="DG72" i="8"/>
  <c r="DI23" i="8"/>
  <c r="DI29" i="8"/>
  <c r="DI26" i="8"/>
  <c r="DI60" i="8"/>
  <c r="DI15" i="8"/>
  <c r="DI11" i="8"/>
  <c r="DG71" i="8"/>
  <c r="DG64" i="8"/>
  <c r="AJ22" i="5"/>
  <c r="AI39" i="12" s="1"/>
  <c r="AI40" i="12" s="1"/>
  <c r="CN33" i="5"/>
  <c r="CN41" i="5" s="1"/>
  <c r="CN50" i="5" s="1"/>
  <c r="CQ23" i="5"/>
  <c r="CN31" i="5"/>
  <c r="CN39" i="5" s="1"/>
  <c r="CN48" i="5" s="1"/>
  <c r="AK31" i="5"/>
  <c r="AJ30" i="5"/>
  <c r="CL30" i="5"/>
  <c r="CL39" i="5"/>
  <c r="CQ26" i="5"/>
  <c r="CN34" i="5"/>
  <c r="CN42" i="5" s="1"/>
  <c r="CN51" i="5" s="1"/>
  <c r="CN19" i="5"/>
  <c r="CN27" i="5" s="1"/>
  <c r="AK16" i="5"/>
  <c r="AK24" i="5" s="1"/>
  <c r="AK32" i="5" s="1"/>
  <c r="AK40" i="5" s="1"/>
  <c r="AK49" i="5" s="1"/>
  <c r="CN87" i="5"/>
  <c r="CN88" i="5" s="1"/>
  <c r="CM38" i="5"/>
  <c r="CM45" i="5" s="1"/>
  <c r="CQ7" i="5"/>
  <c r="CQ86" i="5" s="1"/>
  <c r="AJ14" i="5" a="1"/>
  <c r="AJ14" i="5" s="1"/>
  <c r="AK42" i="5"/>
  <c r="AK19" i="5"/>
  <c r="AK27" i="5" s="1"/>
  <c r="AK35" i="5" s="1"/>
  <c r="AK43" i="5" s="1"/>
  <c r="AK52" i="5" s="1"/>
  <c r="AJ38" i="5"/>
  <c r="AJ45" i="5" s="1"/>
  <c r="AK20" i="5"/>
  <c r="CQ15" i="5"/>
  <c r="CQ18" i="5"/>
  <c r="CN16" i="5"/>
  <c r="CN24" i="5" s="1"/>
  <c r="CN44" i="5"/>
  <c r="CN53" i="5" s="1"/>
  <c r="CN6" i="5"/>
  <c r="CM29" i="12" s="1"/>
  <c r="AK6" i="5"/>
  <c r="AJ29" i="12" s="1"/>
  <c r="DJ24" i="8" l="1"/>
  <c r="DJ7" i="8"/>
  <c r="DJ9" i="8"/>
  <c r="CS28" i="12"/>
  <c r="DJ59" i="8"/>
  <c r="DI63" i="8"/>
  <c r="DJ18" i="8"/>
  <c r="DJ61" i="8"/>
  <c r="DJ20" i="8"/>
  <c r="DJ40" i="8"/>
  <c r="DJ30" i="8"/>
  <c r="DJ28" i="8"/>
  <c r="DJ29" i="8"/>
  <c r="DJ25" i="8"/>
  <c r="DJ31" i="8"/>
  <c r="DJ22" i="8"/>
  <c r="DJ15" i="8"/>
  <c r="DJ14" i="8"/>
  <c r="DJ17" i="8"/>
  <c r="DJ26" i="8"/>
  <c r="DJ8" i="8"/>
  <c r="DJ23" i="8"/>
  <c r="DJ41" i="8"/>
  <c r="DJ38" i="8"/>
  <c r="DJ12" i="8"/>
  <c r="DJ27" i="8"/>
  <c r="DJ58" i="8"/>
  <c r="DJ32" i="8"/>
  <c r="DJ62" i="8"/>
  <c r="DJ60" i="8"/>
  <c r="DJ36" i="8"/>
  <c r="DJ39" i="8"/>
  <c r="DJ35" i="8"/>
  <c r="DJ19" i="8"/>
  <c r="DJ34" i="8"/>
  <c r="DJ10" i="8"/>
  <c r="DH70" i="8"/>
  <c r="DH67" i="8"/>
  <c r="DG73" i="8"/>
  <c r="DI56" i="8"/>
  <c r="DI68" i="8" s="1"/>
  <c r="DH72" i="8"/>
  <c r="DH68" i="8"/>
  <c r="DJ11" i="8"/>
  <c r="DL4" i="8"/>
  <c r="DJ5" i="8"/>
  <c r="DK3" i="8"/>
  <c r="DJ33" i="8"/>
  <c r="DH69" i="8"/>
  <c r="DJ21" i="8"/>
  <c r="DJ55" i="8"/>
  <c r="DJ13" i="8"/>
  <c r="DH64" i="8"/>
  <c r="DJ37" i="8"/>
  <c r="DJ16" i="8"/>
  <c r="CQ20" i="5"/>
  <c r="AK28" i="5"/>
  <c r="AK39" i="5"/>
  <c r="AK48" i="5" s="1"/>
  <c r="CQ27" i="5"/>
  <c r="CN35" i="5"/>
  <c r="CN43" i="5" s="1"/>
  <c r="CN52" i="5" s="1"/>
  <c r="CQ24" i="5"/>
  <c r="CN32" i="5"/>
  <c r="CN40" i="5" s="1"/>
  <c r="CN49" i="5" s="1"/>
  <c r="CL48" i="5"/>
  <c r="CL38" i="5"/>
  <c r="CL45" i="5" s="1"/>
  <c r="CN22" i="5"/>
  <c r="AI30" i="12"/>
  <c r="CQ87" i="5"/>
  <c r="CQ88" i="5" s="1"/>
  <c r="CQ19" i="5"/>
  <c r="AK14" i="5" a="1"/>
  <c r="AK14" i="5" s="1"/>
  <c r="CN14" i="5" a="1"/>
  <c r="CN14" i="5" s="1"/>
  <c r="AK51" i="5"/>
  <c r="CS10" i="5"/>
  <c r="CU10" i="5" s="1"/>
  <c r="CS9" i="5"/>
  <c r="CU9" i="5" s="1"/>
  <c r="CQ17" i="5"/>
  <c r="CQ16" i="5"/>
  <c r="CQ6" i="5"/>
  <c r="DK7" i="8" l="1"/>
  <c r="DK19" i="8"/>
  <c r="CT28" i="12"/>
  <c r="DK36" i="8"/>
  <c r="DK59" i="8"/>
  <c r="DK24" i="8"/>
  <c r="DK12" i="8"/>
  <c r="DJ63" i="8"/>
  <c r="DI64" i="8"/>
  <c r="DK39" i="8"/>
  <c r="DK55" i="8"/>
  <c r="DK35" i="8"/>
  <c r="DK21" i="8"/>
  <c r="DK9" i="8"/>
  <c r="DK8" i="8"/>
  <c r="DK29" i="8"/>
  <c r="DK62" i="8"/>
  <c r="DK32" i="8"/>
  <c r="DK30" i="8"/>
  <c r="DK25" i="8"/>
  <c r="DI67" i="8"/>
  <c r="DK18" i="8"/>
  <c r="DK26" i="8"/>
  <c r="DK28" i="8"/>
  <c r="DK58" i="8"/>
  <c r="DK13" i="8"/>
  <c r="DI70" i="8"/>
  <c r="DJ56" i="8"/>
  <c r="DJ72" i="8" s="1"/>
  <c r="DL3" i="8"/>
  <c r="DK5" i="8"/>
  <c r="DM4" i="8"/>
  <c r="DK37" i="8"/>
  <c r="DK17" i="8"/>
  <c r="DK22" i="8"/>
  <c r="DK60" i="8"/>
  <c r="DI69" i="8"/>
  <c r="DK40" i="8"/>
  <c r="DK34" i="8"/>
  <c r="DK15" i="8"/>
  <c r="DK20" i="8"/>
  <c r="DK31" i="8"/>
  <c r="DI71" i="8"/>
  <c r="DH73" i="8"/>
  <c r="DK23" i="8"/>
  <c r="DK41" i="8"/>
  <c r="DK38" i="8"/>
  <c r="DK11" i="8"/>
  <c r="DK14" i="8"/>
  <c r="DI72" i="8"/>
  <c r="DK61" i="8"/>
  <c r="DK10" i="8"/>
  <c r="DK16" i="8"/>
  <c r="DK33" i="8"/>
  <c r="DK27" i="8"/>
  <c r="CS8" i="5"/>
  <c r="CU8" i="5" s="1"/>
  <c r="CS7" i="5"/>
  <c r="CU7" i="5" s="1"/>
  <c r="CS11" i="5"/>
  <c r="CU11" i="5" s="1"/>
  <c r="CN38" i="5"/>
  <c r="CN45" i="5" s="1"/>
  <c r="CM39" i="12"/>
  <c r="CM40" i="12" s="1"/>
  <c r="AK36" i="5"/>
  <c r="AK22" i="5"/>
  <c r="AJ39" i="12" s="1"/>
  <c r="AJ40" i="12" s="1"/>
  <c r="CQ28" i="5"/>
  <c r="CN30" i="5"/>
  <c r="CQ14" i="5"/>
  <c r="DL27" i="8" l="1"/>
  <c r="DL7" i="8"/>
  <c r="DL8" i="8"/>
  <c r="DJ67" i="8"/>
  <c r="DL41" i="8"/>
  <c r="CU28" i="12"/>
  <c r="DJ64" i="8"/>
  <c r="DL23" i="8"/>
  <c r="DL10" i="8"/>
  <c r="DL37" i="8"/>
  <c r="DL38" i="8"/>
  <c r="DL25" i="8"/>
  <c r="DL59" i="8"/>
  <c r="DL11" i="8"/>
  <c r="DL33" i="8"/>
  <c r="DL19" i="8"/>
  <c r="DL28" i="8"/>
  <c r="DL39" i="8"/>
  <c r="DL62" i="8"/>
  <c r="DL35" i="8"/>
  <c r="DL55" i="8"/>
  <c r="DJ68" i="8"/>
  <c r="DL9" i="8"/>
  <c r="DL40" i="8"/>
  <c r="DL32" i="8"/>
  <c r="DL21" i="8"/>
  <c r="DL26" i="8"/>
  <c r="DL16" i="8"/>
  <c r="DL58" i="8"/>
  <c r="DL22" i="8"/>
  <c r="DL13" i="8"/>
  <c r="DL12" i="8"/>
  <c r="DL60" i="8"/>
  <c r="DL18" i="8"/>
  <c r="DL29" i="8"/>
  <c r="DL14" i="8"/>
  <c r="DL20" i="8"/>
  <c r="DL30" i="8"/>
  <c r="DL31" i="8"/>
  <c r="DK63" i="8"/>
  <c r="DM3" i="8"/>
  <c r="DL5" i="8"/>
  <c r="DN4" i="8"/>
  <c r="DL36" i="8"/>
  <c r="DL61" i="8"/>
  <c r="DL34" i="8"/>
  <c r="DL15" i="8"/>
  <c r="DK56" i="8"/>
  <c r="DK67" i="8" s="1"/>
  <c r="DJ69" i="8"/>
  <c r="DJ71" i="8"/>
  <c r="DL17" i="8"/>
  <c r="DL24" i="8"/>
  <c r="DJ70" i="8"/>
  <c r="DI73" i="8"/>
  <c r="AK44" i="5"/>
  <c r="CS12" i="5" s="1"/>
  <c r="CU12" i="5" s="1"/>
  <c r="AK30" i="5"/>
  <c r="CQ22" i="5"/>
  <c r="DM40" i="8" l="1"/>
  <c r="DM7" i="8"/>
  <c r="DL63" i="8"/>
  <c r="DM37" i="8"/>
  <c r="CV28" i="12"/>
  <c r="DM62" i="8"/>
  <c r="DM26" i="8"/>
  <c r="DM25" i="8"/>
  <c r="DM16" i="8"/>
  <c r="DM27" i="8"/>
  <c r="DM13" i="8"/>
  <c r="DM55" i="8"/>
  <c r="DM17" i="8"/>
  <c r="DM58" i="8"/>
  <c r="DM60" i="8"/>
  <c r="DM32" i="8"/>
  <c r="DM22" i="8"/>
  <c r="DM18" i="8"/>
  <c r="DM59" i="8"/>
  <c r="DM34" i="8"/>
  <c r="DM12" i="8"/>
  <c r="DM39" i="8"/>
  <c r="DM21" i="8"/>
  <c r="DM10" i="8"/>
  <c r="DM31" i="8"/>
  <c r="DM28" i="8"/>
  <c r="DM30" i="8"/>
  <c r="DM11" i="8"/>
  <c r="DM23" i="8"/>
  <c r="DM36" i="8"/>
  <c r="DM8" i="8"/>
  <c r="DM24" i="8"/>
  <c r="DM35" i="8"/>
  <c r="DM19" i="8"/>
  <c r="DJ73" i="8"/>
  <c r="DK70" i="8"/>
  <c r="DK71" i="8"/>
  <c r="DK64" i="8"/>
  <c r="DM33" i="8"/>
  <c r="DK69" i="8"/>
  <c r="DM20" i="8"/>
  <c r="DN3" i="8"/>
  <c r="DM5" i="8"/>
  <c r="DO4" i="8"/>
  <c r="DN7" i="8" s="1"/>
  <c r="DM38" i="8"/>
  <c r="DL56" i="8"/>
  <c r="DL71" i="8" s="1"/>
  <c r="DK72" i="8"/>
  <c r="DM9" i="8"/>
  <c r="DM15" i="8"/>
  <c r="DM61" i="8"/>
  <c r="DM41" i="8"/>
  <c r="DM29" i="8"/>
  <c r="DK68" i="8"/>
  <c r="DM14" i="8"/>
  <c r="AK53" i="5"/>
  <c r="AK38" i="5"/>
  <c r="AK45" i="5" s="1"/>
  <c r="AJ30" i="12" s="1"/>
  <c r="AK30" i="12" s="1"/>
  <c r="DN61" i="8" l="1"/>
  <c r="DN41" i="8"/>
  <c r="DN12" i="8"/>
  <c r="DN31" i="8"/>
  <c r="DN36" i="8"/>
  <c r="DN60" i="8"/>
  <c r="DN40" i="8"/>
  <c r="DN14" i="8"/>
  <c r="DN32" i="8"/>
  <c r="CW28" i="12"/>
  <c r="AL30" i="12"/>
  <c r="AM30" i="12" s="1"/>
  <c r="AN30" i="12" s="1"/>
  <c r="AO30" i="12" s="1"/>
  <c r="AP30" i="12" s="1"/>
  <c r="DN20" i="8"/>
  <c r="DN33" i="8"/>
  <c r="DN35" i="8"/>
  <c r="DN39" i="8"/>
  <c r="DN62" i="8"/>
  <c r="DM63" i="8"/>
  <c r="DN8" i="8"/>
  <c r="DN16" i="8"/>
  <c r="DN28" i="8"/>
  <c r="DM56" i="8"/>
  <c r="DM69" i="8" s="1"/>
  <c r="DN22" i="8"/>
  <c r="DN24" i="8"/>
  <c r="DN27" i="8"/>
  <c r="DN58" i="8"/>
  <c r="DN19" i="8"/>
  <c r="DN30" i="8"/>
  <c r="DN59" i="8"/>
  <c r="DN55" i="8"/>
  <c r="DN26" i="8"/>
  <c r="DN25" i="8"/>
  <c r="DN11" i="8"/>
  <c r="DN37" i="8"/>
  <c r="DN17" i="8"/>
  <c r="DN34" i="8"/>
  <c r="DN10" i="8"/>
  <c r="DN18" i="8"/>
  <c r="DL67" i="8"/>
  <c r="DN38" i="8"/>
  <c r="DN9" i="8"/>
  <c r="DN13" i="8"/>
  <c r="DP4" i="8"/>
  <c r="DO3" i="8"/>
  <c r="DN5" i="8"/>
  <c r="DK73" i="8"/>
  <c r="DL72" i="8"/>
  <c r="DL64" i="8"/>
  <c r="DL68" i="8"/>
  <c r="DN21" i="8"/>
  <c r="DN15" i="8"/>
  <c r="DN29" i="8"/>
  <c r="DN23" i="8"/>
  <c r="DL70" i="8"/>
  <c r="DL69" i="8"/>
  <c r="CS6" i="5"/>
  <c r="CU6" i="5" s="1"/>
  <c r="DO21" i="8" l="1"/>
  <c r="DO7" i="8"/>
  <c r="DO14" i="8"/>
  <c r="DN63" i="8"/>
  <c r="DO19" i="8"/>
  <c r="CX28" i="12"/>
  <c r="DO16" i="8"/>
  <c r="DO27" i="8"/>
  <c r="AQ30" i="12"/>
  <c r="AR30" i="12" s="1"/>
  <c r="AS30" i="12" s="1"/>
  <c r="AT30" i="12" s="1"/>
  <c r="DO61" i="8"/>
  <c r="DO10" i="8"/>
  <c r="DO40" i="8"/>
  <c r="DO30" i="8"/>
  <c r="DO29" i="8"/>
  <c r="DO8" i="8"/>
  <c r="DO15" i="8"/>
  <c r="DO23" i="8"/>
  <c r="DO36" i="8"/>
  <c r="DO31" i="8"/>
  <c r="DO24" i="8"/>
  <c r="DM67" i="8"/>
  <c r="DO62" i="8"/>
  <c r="DO28" i="8"/>
  <c r="DO26" i="8"/>
  <c r="DO13" i="8"/>
  <c r="DO41" i="8"/>
  <c r="DO12" i="8"/>
  <c r="DO22" i="8"/>
  <c r="DO17" i="8"/>
  <c r="DO60" i="8"/>
  <c r="DO25" i="8"/>
  <c r="DO59" i="8"/>
  <c r="DO39" i="8"/>
  <c r="DO18" i="8"/>
  <c r="DO55" i="8"/>
  <c r="DO58" i="8"/>
  <c r="DO32" i="8"/>
  <c r="DO38" i="8"/>
  <c r="DO33" i="8"/>
  <c r="DO35" i="8"/>
  <c r="DO37" i="8"/>
  <c r="DO20" i="8"/>
  <c r="DO9" i="8"/>
  <c r="DO11" i="8"/>
  <c r="DO34" i="8"/>
  <c r="DM71" i="8"/>
  <c r="DM70" i="8"/>
  <c r="DN56" i="8"/>
  <c r="DN70" i="8" s="1"/>
  <c r="DM72" i="8"/>
  <c r="DM68" i="8"/>
  <c r="DM64" i="8"/>
  <c r="DL73" i="8"/>
  <c r="DP3" i="8"/>
  <c r="DQ4" i="8"/>
  <c r="DO5" i="8"/>
  <c r="DP40" i="8" l="1"/>
  <c r="DP7" i="8"/>
  <c r="DO56" i="8"/>
  <c r="DO67" i="8" s="1"/>
  <c r="DP37" i="8"/>
  <c r="CY28" i="12"/>
  <c r="AU30" i="12"/>
  <c r="AV30" i="12" s="1"/>
  <c r="AW30" i="12" s="1"/>
  <c r="AX30" i="12" s="1"/>
  <c r="DO63" i="8"/>
  <c r="DM73" i="8"/>
  <c r="DN68" i="8"/>
  <c r="DN72" i="8"/>
  <c r="DN71" i="8"/>
  <c r="DN67" i="8"/>
  <c r="DP9" i="8"/>
  <c r="DP38" i="8"/>
  <c r="DP28" i="8"/>
  <c r="DP19" i="8"/>
  <c r="DP36" i="8"/>
  <c r="DN64" i="8"/>
  <c r="DP23" i="8"/>
  <c r="DP12" i="8"/>
  <c r="DP35" i="8"/>
  <c r="DP16" i="8"/>
  <c r="DN69" i="8"/>
  <c r="DP30" i="8"/>
  <c r="DP17" i="8"/>
  <c r="DP10" i="8"/>
  <c r="DP14" i="8"/>
  <c r="DP55" i="8"/>
  <c r="DP61" i="8"/>
  <c r="DP8" i="8"/>
  <c r="DP13" i="8"/>
  <c r="DP26" i="8"/>
  <c r="DP15" i="8"/>
  <c r="DP31" i="8"/>
  <c r="DP21" i="8"/>
  <c r="DP32" i="8"/>
  <c r="DP59" i="8"/>
  <c r="DP22" i="8"/>
  <c r="DP58" i="8"/>
  <c r="DP25" i="8"/>
  <c r="DR4" i="8"/>
  <c r="DP5" i="8"/>
  <c r="DQ3" i="8"/>
  <c r="DP62" i="8"/>
  <c r="DP60" i="8"/>
  <c r="DP24" i="8"/>
  <c r="DP20" i="8"/>
  <c r="DP18" i="8"/>
  <c r="DP34" i="8"/>
  <c r="DP29" i="8"/>
  <c r="DP33" i="8"/>
  <c r="DP11" i="8"/>
  <c r="DP41" i="8"/>
  <c r="DP39" i="8"/>
  <c r="DP27" i="8"/>
  <c r="DQ15" i="8" l="1"/>
  <c r="DQ7" i="8"/>
  <c r="DO64" i="8"/>
  <c r="DO68" i="8"/>
  <c r="DO71" i="8"/>
  <c r="DO69" i="8"/>
  <c r="DQ61" i="8"/>
  <c r="DQ12" i="8"/>
  <c r="DQ23" i="8"/>
  <c r="DO72" i="8"/>
  <c r="DO70" i="8"/>
  <c r="DQ16" i="8"/>
  <c r="DQ18" i="8"/>
  <c r="DQ26" i="8"/>
  <c r="DQ34" i="8"/>
  <c r="DN73" i="8"/>
  <c r="DQ9" i="8"/>
  <c r="CZ28" i="12"/>
  <c r="AY30" i="12"/>
  <c r="AZ30" i="12" s="1"/>
  <c r="BA30" i="12" s="1"/>
  <c r="BB30" i="12" s="1"/>
  <c r="BC30" i="12" s="1"/>
  <c r="DQ40" i="8"/>
  <c r="DQ38" i="8"/>
  <c r="DQ8" i="8"/>
  <c r="DQ31" i="8"/>
  <c r="DQ32" i="8"/>
  <c r="DQ58" i="8"/>
  <c r="DQ59" i="8"/>
  <c r="DQ29" i="8"/>
  <c r="DQ41" i="8"/>
  <c r="DQ39" i="8"/>
  <c r="DQ22" i="8"/>
  <c r="DQ30" i="8"/>
  <c r="DQ19" i="8"/>
  <c r="DQ33" i="8"/>
  <c r="DQ10" i="8"/>
  <c r="DQ13" i="8"/>
  <c r="DQ62" i="8"/>
  <c r="DQ60" i="8"/>
  <c r="DQ35" i="8"/>
  <c r="DQ25" i="8"/>
  <c r="DQ27" i="8"/>
  <c r="DQ14" i="8"/>
  <c r="DQ28" i="8"/>
  <c r="DQ55" i="8"/>
  <c r="DQ36" i="8"/>
  <c r="DQ21" i="8"/>
  <c r="DQ37" i="8"/>
  <c r="DQ17" i="8"/>
  <c r="DQ20" i="8"/>
  <c r="DQ24" i="8"/>
  <c r="DP56" i="8"/>
  <c r="DQ11" i="8"/>
  <c r="DR3" i="8"/>
  <c r="DQ5" i="8"/>
  <c r="DS4" i="8"/>
  <c r="DR7" i="8" s="1"/>
  <c r="DP63" i="8"/>
  <c r="DR11" i="8" l="1"/>
  <c r="DP64" i="8"/>
  <c r="DO73" i="8"/>
  <c r="DR26" i="8"/>
  <c r="DA28" i="12"/>
  <c r="BD30" i="12"/>
  <c r="BE30" i="12" s="1"/>
  <c r="BF30" i="12" s="1"/>
  <c r="BG30" i="12" s="1"/>
  <c r="DQ63" i="8"/>
  <c r="DR21" i="8"/>
  <c r="DR22" i="8"/>
  <c r="DR55" i="8"/>
  <c r="DR33" i="8"/>
  <c r="DR37" i="8"/>
  <c r="DR14" i="8"/>
  <c r="DR17" i="8"/>
  <c r="DR61" i="8"/>
  <c r="DR23" i="8"/>
  <c r="DR13" i="8"/>
  <c r="DT4" i="8"/>
  <c r="DS3" i="8"/>
  <c r="DR5" i="8"/>
  <c r="DR27" i="8"/>
  <c r="DR30" i="8"/>
  <c r="DR15" i="8"/>
  <c r="DR34" i="8"/>
  <c r="DP67" i="8"/>
  <c r="DR10" i="8"/>
  <c r="DR18" i="8"/>
  <c r="DP68" i="8"/>
  <c r="DR32" i="8"/>
  <c r="DR38" i="8"/>
  <c r="DR40" i="8"/>
  <c r="DR41" i="8"/>
  <c r="DP71" i="8"/>
  <c r="DR60" i="8"/>
  <c r="DR16" i="8"/>
  <c r="DR24" i="8"/>
  <c r="DR12" i="8"/>
  <c r="DR58" i="8"/>
  <c r="DR19" i="8"/>
  <c r="DQ56" i="8"/>
  <c r="DP70" i="8"/>
  <c r="DR31" i="8"/>
  <c r="DR29" i="8"/>
  <c r="DR9" i="8"/>
  <c r="DR62" i="8"/>
  <c r="DR25" i="8"/>
  <c r="DR20" i="8"/>
  <c r="DP72" i="8"/>
  <c r="DR39" i="8"/>
  <c r="DR35" i="8"/>
  <c r="DR59" i="8"/>
  <c r="DR36" i="8"/>
  <c r="DR28" i="8"/>
  <c r="DR8" i="8"/>
  <c r="DP69" i="8"/>
  <c r="DQ64" i="8" l="1"/>
  <c r="DB28" i="12"/>
  <c r="DS7" i="8"/>
  <c r="DS27" i="8"/>
  <c r="DS18" i="8"/>
  <c r="DS13" i="8"/>
  <c r="DS58" i="8"/>
  <c r="DS12" i="8"/>
  <c r="DS60" i="8"/>
  <c r="DS55" i="8"/>
  <c r="DS25" i="8"/>
  <c r="DS41" i="8"/>
  <c r="DS62" i="8"/>
  <c r="DS10" i="8"/>
  <c r="DS30" i="8"/>
  <c r="DS40" i="8"/>
  <c r="DS11" i="8"/>
  <c r="DS17" i="8"/>
  <c r="DS39" i="8"/>
  <c r="DS24" i="8"/>
  <c r="DS36" i="8"/>
  <c r="DS31" i="8"/>
  <c r="DS26" i="8"/>
  <c r="DS32" i="8"/>
  <c r="DS15" i="8"/>
  <c r="DS35" i="8"/>
  <c r="DS23" i="8"/>
  <c r="BH30" i="12"/>
  <c r="BI30" i="12" s="1"/>
  <c r="BJ30" i="12" s="1"/>
  <c r="BK30" i="12" s="1"/>
  <c r="DQ67" i="8"/>
  <c r="DQ68" i="8"/>
  <c r="DS16" i="8"/>
  <c r="DT3" i="8"/>
  <c r="DU4" i="8"/>
  <c r="DT7" i="8" s="1"/>
  <c r="DS5" i="8"/>
  <c r="DQ70" i="8"/>
  <c r="DS14" i="8"/>
  <c r="DS34" i="8"/>
  <c r="DS61" i="8"/>
  <c r="DS38" i="8"/>
  <c r="DS22" i="8"/>
  <c r="DQ72" i="8"/>
  <c r="DS8" i="8"/>
  <c r="DS37" i="8"/>
  <c r="DS29" i="8"/>
  <c r="DS28" i="8"/>
  <c r="DS20" i="8"/>
  <c r="DR56" i="8"/>
  <c r="DR68" i="8" s="1"/>
  <c r="DP73" i="8"/>
  <c r="DS9" i="8"/>
  <c r="DS19" i="8"/>
  <c r="DS33" i="8"/>
  <c r="DS21" i="8"/>
  <c r="DR63" i="8"/>
  <c r="DQ69" i="8"/>
  <c r="DS59" i="8"/>
  <c r="DQ71" i="8"/>
  <c r="DT39" i="8" l="1"/>
  <c r="DT31" i="8"/>
  <c r="DS63" i="8"/>
  <c r="DT33" i="8"/>
  <c r="DC28" i="12"/>
  <c r="BL30" i="12"/>
  <c r="BM30" i="12" s="1"/>
  <c r="BN30" i="12" s="1"/>
  <c r="BO30" i="12" s="1"/>
  <c r="BP30" i="12" s="1"/>
  <c r="DR67" i="8"/>
  <c r="DT60" i="8"/>
  <c r="DT18" i="8"/>
  <c r="DT28" i="8"/>
  <c r="DT40" i="8"/>
  <c r="DR71" i="8"/>
  <c r="DU3" i="8"/>
  <c r="DT5" i="8"/>
  <c r="DV4" i="8"/>
  <c r="DT14" i="8"/>
  <c r="DT41" i="8"/>
  <c r="DR69" i="8"/>
  <c r="DS56" i="8"/>
  <c r="DS67" i="8" s="1"/>
  <c r="DT26" i="8"/>
  <c r="DT29" i="8"/>
  <c r="DT36" i="8"/>
  <c r="DT35" i="8"/>
  <c r="DT13" i="8"/>
  <c r="DT25" i="8"/>
  <c r="DR64" i="8"/>
  <c r="DT58" i="8"/>
  <c r="DT19" i="8"/>
  <c r="DT30" i="8"/>
  <c r="DT61" i="8"/>
  <c r="DT34" i="8"/>
  <c r="DT20" i="8"/>
  <c r="DR70" i="8"/>
  <c r="DT27" i="8"/>
  <c r="DT24" i="8"/>
  <c r="DT37" i="8"/>
  <c r="DT9" i="8"/>
  <c r="DR72" i="8"/>
  <c r="DT10" i="8"/>
  <c r="DT12" i="8"/>
  <c r="DT16" i="8"/>
  <c r="DT15" i="8"/>
  <c r="DT23" i="8"/>
  <c r="DT59" i="8"/>
  <c r="DT38" i="8"/>
  <c r="DT32" i="8"/>
  <c r="DT62" i="8"/>
  <c r="DT22" i="8"/>
  <c r="DT8" i="8"/>
  <c r="DT21" i="8"/>
  <c r="DT55" i="8"/>
  <c r="DT17" i="8"/>
  <c r="DT11" i="8"/>
  <c r="DQ73" i="8"/>
  <c r="DU7" i="8" l="1"/>
  <c r="DS64" i="8"/>
  <c r="DU38" i="8"/>
  <c r="DD28" i="12"/>
  <c r="BQ30" i="12"/>
  <c r="BR30" i="12" s="1"/>
  <c r="BS30" i="12" s="1"/>
  <c r="BT30" i="12" s="1"/>
  <c r="DU13" i="8"/>
  <c r="DU27" i="8"/>
  <c r="DU33" i="8"/>
  <c r="DU21" i="8"/>
  <c r="DU8" i="8"/>
  <c r="DU15" i="8"/>
  <c r="DU9" i="8"/>
  <c r="DU12" i="8"/>
  <c r="DU25" i="8"/>
  <c r="DU40" i="8"/>
  <c r="DU37" i="8"/>
  <c r="DU19" i="8"/>
  <c r="DU58" i="8"/>
  <c r="DU16" i="8"/>
  <c r="DU10" i="8"/>
  <c r="DU36" i="8"/>
  <c r="DT56" i="8"/>
  <c r="DT72" i="8" s="1"/>
  <c r="DS72" i="8"/>
  <c r="DU29" i="8"/>
  <c r="DS70" i="8"/>
  <c r="DU35" i="8"/>
  <c r="DU17" i="8"/>
  <c r="DU39" i="8"/>
  <c r="DU59" i="8"/>
  <c r="DU18" i="8"/>
  <c r="DS69" i="8"/>
  <c r="DU62" i="8"/>
  <c r="DU24" i="8"/>
  <c r="DU34" i="8"/>
  <c r="DU11" i="8"/>
  <c r="DU5" i="8"/>
  <c r="DV3" i="8"/>
  <c r="DW4" i="8"/>
  <c r="DU14" i="8"/>
  <c r="DU26" i="8"/>
  <c r="DU23" i="8"/>
  <c r="DU32" i="8"/>
  <c r="DU60" i="8"/>
  <c r="DU28" i="8"/>
  <c r="DU20" i="8"/>
  <c r="DT63" i="8"/>
  <c r="DS68" i="8"/>
  <c r="DU55" i="8"/>
  <c r="DS71" i="8"/>
  <c r="DU31" i="8"/>
  <c r="DU22" i="8"/>
  <c r="DU30" i="8"/>
  <c r="DU61" i="8"/>
  <c r="DU41" i="8"/>
  <c r="DR73" i="8"/>
  <c r="DV7" i="8" l="1"/>
  <c r="DV14" i="8"/>
  <c r="DE28" i="12"/>
  <c r="BU30" i="12"/>
  <c r="BV30" i="12" s="1"/>
  <c r="BW30" i="12" s="1"/>
  <c r="BX30" i="12" s="1"/>
  <c r="BY30" i="12" s="1"/>
  <c r="DV27" i="8"/>
  <c r="DV8" i="8"/>
  <c r="DV31" i="8"/>
  <c r="DV41" i="8"/>
  <c r="DV32" i="8"/>
  <c r="DV20" i="8"/>
  <c r="DV33" i="8"/>
  <c r="DV24" i="8"/>
  <c r="DV28" i="8"/>
  <c r="DV37" i="8"/>
  <c r="DV17" i="8"/>
  <c r="DV21" i="8"/>
  <c r="DV16" i="8"/>
  <c r="DV26" i="8"/>
  <c r="DV18" i="8"/>
  <c r="DV62" i="8"/>
  <c r="DV29" i="8"/>
  <c r="DV10" i="8"/>
  <c r="DV58" i="8"/>
  <c r="DV34" i="8"/>
  <c r="DV23" i="8"/>
  <c r="DV59" i="8"/>
  <c r="DV55" i="8"/>
  <c r="DV60" i="8"/>
  <c r="DV9" i="8"/>
  <c r="DU63" i="8"/>
  <c r="DV35" i="8"/>
  <c r="DV12" i="8"/>
  <c r="DV13" i="8"/>
  <c r="DV36" i="8"/>
  <c r="DV39" i="8"/>
  <c r="DV22" i="8"/>
  <c r="DV11" i="8"/>
  <c r="DV19" i="8"/>
  <c r="DU56" i="8"/>
  <c r="DU70" i="8" s="1"/>
  <c r="DS73" i="8"/>
  <c r="DT70" i="8"/>
  <c r="DT67" i="8"/>
  <c r="DT68" i="8"/>
  <c r="DV15" i="8"/>
  <c r="DW3" i="8"/>
  <c r="DX4" i="8"/>
  <c r="DV5" i="8"/>
  <c r="DV25" i="8"/>
  <c r="DT71" i="8"/>
  <c r="DV40" i="8"/>
  <c r="DV30" i="8"/>
  <c r="DV38" i="8"/>
  <c r="DV61" i="8"/>
  <c r="DT69" i="8"/>
  <c r="DT64" i="8"/>
  <c r="DW7" i="8" l="1"/>
  <c r="DU64" i="8"/>
  <c r="DW30" i="8"/>
  <c r="DF28" i="12"/>
  <c r="BZ30" i="12"/>
  <c r="CA30" i="12" s="1"/>
  <c r="CB30" i="12" s="1"/>
  <c r="CC30" i="12" s="1"/>
  <c r="DU68" i="8"/>
  <c r="DV63" i="8"/>
  <c r="DU69" i="8"/>
  <c r="DU72" i="8"/>
  <c r="DW37" i="8"/>
  <c r="DW55" i="8"/>
  <c r="DW11" i="8"/>
  <c r="DW26" i="8"/>
  <c r="DW39" i="8"/>
  <c r="DU67" i="8"/>
  <c r="DW23" i="8"/>
  <c r="DW31" i="8"/>
  <c r="DW35" i="8"/>
  <c r="DW16" i="8"/>
  <c r="DW15" i="8"/>
  <c r="DU71" i="8"/>
  <c r="DW40" i="8"/>
  <c r="DW32" i="8"/>
  <c r="DW25" i="8"/>
  <c r="DW61" i="8"/>
  <c r="DW27" i="8"/>
  <c r="DW60" i="8"/>
  <c r="DW36" i="8"/>
  <c r="DW10" i="8"/>
  <c r="DW41" i="8"/>
  <c r="DW20" i="8"/>
  <c r="DT73" i="8"/>
  <c r="DX3" i="8"/>
  <c r="DW5" i="8"/>
  <c r="DY4" i="8"/>
  <c r="DW38" i="8"/>
  <c r="DW14" i="8"/>
  <c r="DW9" i="8"/>
  <c r="DV56" i="8"/>
  <c r="DV68" i="8" s="1"/>
  <c r="DW24" i="8"/>
  <c r="DW12" i="8"/>
  <c r="DW33" i="8"/>
  <c r="DW21" i="8"/>
  <c r="DW28" i="8"/>
  <c r="DW19" i="8"/>
  <c r="DW18" i="8"/>
  <c r="DW59" i="8"/>
  <c r="DW29" i="8"/>
  <c r="DW8" i="8"/>
  <c r="DW34" i="8"/>
  <c r="DW13" i="8"/>
  <c r="DW58" i="8"/>
  <c r="DW17" i="8"/>
  <c r="DW62" i="8"/>
  <c r="DW22" i="8"/>
  <c r="DX58" i="8" l="1"/>
  <c r="DX7" i="8"/>
  <c r="DX28" i="8"/>
  <c r="DX17" i="8"/>
  <c r="DG28" i="12"/>
  <c r="CD30" i="12"/>
  <c r="CE30" i="12" s="1"/>
  <c r="CF30" i="12" s="1"/>
  <c r="CG30" i="12" s="1"/>
  <c r="DU73" i="8"/>
  <c r="DX13" i="8"/>
  <c r="DX11" i="8"/>
  <c r="DX40" i="8"/>
  <c r="DV71" i="8"/>
  <c r="DX16" i="8"/>
  <c r="DX38" i="8"/>
  <c r="DX59" i="8"/>
  <c r="DX14" i="8"/>
  <c r="DX23" i="8"/>
  <c r="DX61" i="8"/>
  <c r="DX10" i="8"/>
  <c r="DX12" i="8"/>
  <c r="DX27" i="8"/>
  <c r="DX30" i="8"/>
  <c r="DX24" i="8"/>
  <c r="DX35" i="8"/>
  <c r="DX21" i="8"/>
  <c r="DX32" i="8"/>
  <c r="DX39" i="8"/>
  <c r="DX9" i="8"/>
  <c r="DW56" i="8"/>
  <c r="DW70" i="8" s="1"/>
  <c r="DX62" i="8"/>
  <c r="DX37" i="8"/>
  <c r="DV70" i="8"/>
  <c r="DZ4" i="8"/>
  <c r="DY3" i="8"/>
  <c r="DX5" i="8"/>
  <c r="DX8" i="8"/>
  <c r="DX41" i="8"/>
  <c r="DX34" i="8"/>
  <c r="DX60" i="8"/>
  <c r="DX36" i="8"/>
  <c r="DV67" i="8"/>
  <c r="DW63" i="8"/>
  <c r="DX18" i="8"/>
  <c r="DX22" i="8"/>
  <c r="DX20" i="8"/>
  <c r="DX25" i="8"/>
  <c r="DX19" i="8"/>
  <c r="DV64" i="8"/>
  <c r="DX33" i="8"/>
  <c r="DX31" i="8"/>
  <c r="DX15" i="8"/>
  <c r="DX55" i="8"/>
  <c r="DX26" i="8"/>
  <c r="DX29" i="8"/>
  <c r="DV72" i="8"/>
  <c r="DV69" i="8"/>
  <c r="DY7" i="8" l="1"/>
  <c r="DY14" i="8"/>
  <c r="DH28" i="12"/>
  <c r="DY31" i="8"/>
  <c r="DY40" i="8"/>
  <c r="DY25" i="8"/>
  <c r="DY16" i="8"/>
  <c r="CH30" i="12"/>
  <c r="CI30" i="12" s="1"/>
  <c r="CJ30" i="12" s="1"/>
  <c r="CK30" i="12" s="1"/>
  <c r="CL30" i="12" s="1"/>
  <c r="DY39" i="8"/>
  <c r="DY15" i="8"/>
  <c r="DY29" i="8"/>
  <c r="DY18" i="8"/>
  <c r="DW64" i="8"/>
  <c r="DY22" i="8"/>
  <c r="DY41" i="8"/>
  <c r="DX63" i="8"/>
  <c r="DY58" i="8"/>
  <c r="DY12" i="8"/>
  <c r="DY38" i="8"/>
  <c r="DY13" i="8"/>
  <c r="DY20" i="8"/>
  <c r="DX56" i="8"/>
  <c r="DX71" i="8" s="1"/>
  <c r="DY33" i="8"/>
  <c r="DY28" i="8"/>
  <c r="DY9" i="8"/>
  <c r="DY11" i="8"/>
  <c r="DY37" i="8"/>
  <c r="DW67" i="8"/>
  <c r="DY35" i="8"/>
  <c r="DY30" i="8"/>
  <c r="DY60" i="8"/>
  <c r="DY26" i="8"/>
  <c r="DW68" i="8"/>
  <c r="DV73" i="8"/>
  <c r="DY21" i="8"/>
  <c r="DY27" i="8"/>
  <c r="DY10" i="8"/>
  <c r="DY61" i="8"/>
  <c r="DY34" i="8"/>
  <c r="DY19" i="8"/>
  <c r="DW72" i="8"/>
  <c r="DY24" i="8"/>
  <c r="DY55" i="8"/>
  <c r="DY8" i="8"/>
  <c r="DY62" i="8"/>
  <c r="DY23" i="8"/>
  <c r="DW69" i="8"/>
  <c r="DY17" i="8"/>
  <c r="DY32" i="8"/>
  <c r="DY59" i="8"/>
  <c r="DY36" i="8"/>
  <c r="DW71" i="8"/>
  <c r="EA4" i="8"/>
  <c r="DZ3" i="8"/>
  <c r="DY5" i="8"/>
  <c r="DZ7" i="8" l="1"/>
  <c r="DZ39" i="8"/>
  <c r="DI28" i="12"/>
  <c r="CM30" i="12"/>
  <c r="DX64" i="8"/>
  <c r="DZ25" i="8"/>
  <c r="DZ13" i="8"/>
  <c r="DZ28" i="8"/>
  <c r="DZ29" i="8"/>
  <c r="DZ34" i="8"/>
  <c r="DZ31" i="8"/>
  <c r="DX72" i="8"/>
  <c r="DZ9" i="8"/>
  <c r="DZ5" i="8"/>
  <c r="EA3" i="8"/>
  <c r="EB4" i="8"/>
  <c r="DZ61" i="8"/>
  <c r="DZ8" i="8"/>
  <c r="DZ35" i="8"/>
  <c r="DZ19" i="8"/>
  <c r="DZ23" i="8"/>
  <c r="DZ22" i="8"/>
  <c r="DX68" i="8"/>
  <c r="DZ12" i="8"/>
  <c r="DZ32" i="8"/>
  <c r="DZ58" i="8"/>
  <c r="DZ17" i="8"/>
  <c r="DZ36" i="8"/>
  <c r="DZ21" i="8"/>
  <c r="DZ16" i="8"/>
  <c r="DZ14" i="8"/>
  <c r="DZ26" i="8"/>
  <c r="DZ30" i="8"/>
  <c r="DZ24" i="8"/>
  <c r="DZ18" i="8"/>
  <c r="DX70" i="8"/>
  <c r="DZ27" i="8"/>
  <c r="DZ33" i="8"/>
  <c r="DZ41" i="8"/>
  <c r="DZ37" i="8"/>
  <c r="DZ55" i="8"/>
  <c r="DZ60" i="8"/>
  <c r="DZ15" i="8"/>
  <c r="DZ11" i="8"/>
  <c r="DZ10" i="8"/>
  <c r="DY56" i="8"/>
  <c r="DY71" i="8" s="1"/>
  <c r="DW73" i="8"/>
  <c r="DX69" i="8"/>
  <c r="DZ20" i="8"/>
  <c r="DZ40" i="8"/>
  <c r="DZ62" i="8"/>
  <c r="DZ38" i="8"/>
  <c r="DZ59" i="8"/>
  <c r="DX67" i="8"/>
  <c r="DY63" i="8"/>
  <c r="EA7" i="8" l="1"/>
  <c r="EA23" i="8"/>
  <c r="DJ28" i="12"/>
  <c r="EA58" i="8"/>
  <c r="DY64" i="8"/>
  <c r="EA19" i="8"/>
  <c r="EA61" i="8"/>
  <c r="EA28" i="8"/>
  <c r="EA21" i="8"/>
  <c r="EA62" i="8"/>
  <c r="EA18" i="8"/>
  <c r="DY69" i="8"/>
  <c r="EA15" i="8"/>
  <c r="EA5" i="8"/>
  <c r="EB3" i="8"/>
  <c r="EC4" i="8"/>
  <c r="EA32" i="8"/>
  <c r="EA8" i="8"/>
  <c r="EA31" i="8"/>
  <c r="EA38" i="8"/>
  <c r="EA22" i="8"/>
  <c r="EA14" i="8"/>
  <c r="EA36" i="8"/>
  <c r="EA9" i="8"/>
  <c r="EA41" i="8"/>
  <c r="EA26" i="8"/>
  <c r="EA59" i="8"/>
  <c r="EA25" i="8"/>
  <c r="DX73" i="8"/>
  <c r="DY68" i="8"/>
  <c r="EA11" i="8"/>
  <c r="EA35" i="8"/>
  <c r="EA17" i="8"/>
  <c r="EA30" i="8"/>
  <c r="EA20" i="8"/>
  <c r="DY67" i="8"/>
  <c r="EA37" i="8"/>
  <c r="EA27" i="8"/>
  <c r="EA29" i="8"/>
  <c r="EA12" i="8"/>
  <c r="DY72" i="8"/>
  <c r="DZ63" i="8"/>
  <c r="DZ56" i="8"/>
  <c r="DZ69" i="8" s="1"/>
  <c r="EA16" i="8"/>
  <c r="EA40" i="8"/>
  <c r="EA10" i="8"/>
  <c r="EA24" i="8"/>
  <c r="EA55" i="8"/>
  <c r="DY70" i="8"/>
  <c r="EA60" i="8"/>
  <c r="EA39" i="8"/>
  <c r="EA13" i="8"/>
  <c r="EA34" i="8"/>
  <c r="EA33" i="8"/>
  <c r="EB7" i="8" l="1"/>
  <c r="EB34" i="8"/>
  <c r="DK28" i="12"/>
  <c r="EB28" i="8"/>
  <c r="EB40" i="8"/>
  <c r="EB30" i="8"/>
  <c r="EB13" i="8"/>
  <c r="EB61" i="8"/>
  <c r="EB60" i="8"/>
  <c r="EB19" i="8"/>
  <c r="EB36" i="8"/>
  <c r="EB8" i="8"/>
  <c r="EB62" i="8"/>
  <c r="EB21" i="8"/>
  <c r="EB10" i="8"/>
  <c r="EB18" i="8"/>
  <c r="EA63" i="8"/>
  <c r="EB16" i="8"/>
  <c r="EB58" i="8"/>
  <c r="EB38" i="8"/>
  <c r="EB55" i="8"/>
  <c r="EB22" i="8"/>
  <c r="EB31" i="8"/>
  <c r="EB27" i="8"/>
  <c r="EB41" i="8"/>
  <c r="EB35" i="8"/>
  <c r="EB37" i="8"/>
  <c r="EB26" i="8"/>
  <c r="EB33" i="8"/>
  <c r="EB14" i="8"/>
  <c r="EB11" i="8"/>
  <c r="EB23" i="8"/>
  <c r="EB32" i="8"/>
  <c r="EB12" i="8"/>
  <c r="DZ67" i="8"/>
  <c r="DZ64" i="8"/>
  <c r="DZ71" i="8"/>
  <c r="DY73" i="8"/>
  <c r="EB59" i="8"/>
  <c r="EB25" i="8"/>
  <c r="EB39" i="8"/>
  <c r="DZ72" i="8"/>
  <c r="EB17" i="8"/>
  <c r="EB20" i="8"/>
  <c r="DZ68" i="8"/>
  <c r="EA56" i="8"/>
  <c r="EB15" i="8"/>
  <c r="ED4" i="8"/>
  <c r="EB5" i="8"/>
  <c r="EC3" i="8"/>
  <c r="EB9" i="8"/>
  <c r="EB29" i="8"/>
  <c r="EB24" i="8"/>
  <c r="DZ70" i="8"/>
  <c r="EC41" i="8" l="1"/>
  <c r="EC7" i="8"/>
  <c r="EA64" i="8"/>
  <c r="EC61" i="8"/>
  <c r="DL28" i="12"/>
  <c r="EC25" i="8"/>
  <c r="EC17" i="8"/>
  <c r="EC24" i="8"/>
  <c r="EC19" i="8"/>
  <c r="EC27" i="8"/>
  <c r="EC34" i="8"/>
  <c r="EB63" i="8"/>
  <c r="EC23" i="8"/>
  <c r="EC10" i="8"/>
  <c r="EC14" i="8"/>
  <c r="EC30" i="8"/>
  <c r="EC37" i="8"/>
  <c r="EC13" i="8"/>
  <c r="EC8" i="8"/>
  <c r="EC20" i="8"/>
  <c r="EC33" i="8"/>
  <c r="EC16" i="8"/>
  <c r="EC62" i="8"/>
  <c r="EC31" i="8"/>
  <c r="EC12" i="8"/>
  <c r="EC32" i="8"/>
  <c r="EC28" i="8"/>
  <c r="EC38" i="8"/>
  <c r="EC26" i="8"/>
  <c r="EC39" i="8"/>
  <c r="EC36" i="8"/>
  <c r="EC21" i="8"/>
  <c r="EC55" i="8"/>
  <c r="EA68" i="8"/>
  <c r="EA67" i="8"/>
  <c r="EA72" i="8"/>
  <c r="EC9" i="8"/>
  <c r="EE4" i="8"/>
  <c r="EC5" i="8"/>
  <c r="ED3" i="8"/>
  <c r="EC58" i="8"/>
  <c r="EC11" i="8"/>
  <c r="EC29" i="8"/>
  <c r="EC60" i="8"/>
  <c r="EC40" i="8"/>
  <c r="EB56" i="8"/>
  <c r="EB67" i="8" s="1"/>
  <c r="EA71" i="8"/>
  <c r="EC22" i="8"/>
  <c r="EC18" i="8"/>
  <c r="EC35" i="8"/>
  <c r="EC59" i="8"/>
  <c r="EC15" i="8"/>
  <c r="EA69" i="8"/>
  <c r="DZ73" i="8"/>
  <c r="EA70" i="8"/>
  <c r="ED7" i="8" l="1"/>
  <c r="ED13" i="8"/>
  <c r="DM28" i="12"/>
  <c r="ED10" i="8"/>
  <c r="ED24" i="8"/>
  <c r="ED36" i="8"/>
  <c r="ED39" i="8"/>
  <c r="ED15" i="8"/>
  <c r="ED58" i="8"/>
  <c r="ED8" i="8"/>
  <c r="ED29" i="8"/>
  <c r="ED28" i="8"/>
  <c r="ED27" i="8"/>
  <c r="ED33" i="8"/>
  <c r="ED61" i="8"/>
  <c r="ED22" i="8"/>
  <c r="ED11" i="8"/>
  <c r="ED35" i="8"/>
  <c r="ED55" i="8"/>
  <c r="ED38" i="8"/>
  <c r="ED40" i="8"/>
  <c r="EB64" i="8"/>
  <c r="ED20" i="8"/>
  <c r="ED34" i="8"/>
  <c r="ED26" i="8"/>
  <c r="ED14" i="8"/>
  <c r="ED23" i="8"/>
  <c r="ED31" i="8"/>
  <c r="ED9" i="8"/>
  <c r="ED32" i="8"/>
  <c r="ED60" i="8"/>
  <c r="ED25" i="8"/>
  <c r="ED41" i="8"/>
  <c r="ED62" i="8"/>
  <c r="ED18" i="8"/>
  <c r="ED12" i="8"/>
  <c r="ED30" i="8"/>
  <c r="ED37" i="8"/>
  <c r="ED19" i="8"/>
  <c r="ED16" i="8"/>
  <c r="ED59" i="8"/>
  <c r="ED17" i="8"/>
  <c r="ED21" i="8"/>
  <c r="EB72" i="8"/>
  <c r="EC56" i="8"/>
  <c r="EB69" i="8"/>
  <c r="EC63" i="8"/>
  <c r="EA73" i="8"/>
  <c r="EB70" i="8"/>
  <c r="EB71" i="8"/>
  <c r="EE3" i="8"/>
  <c r="ED5" i="8"/>
  <c r="EF4" i="8"/>
  <c r="EB68" i="8"/>
  <c r="EE7" i="8" l="1"/>
  <c r="EC64" i="8"/>
  <c r="EE19" i="8"/>
  <c r="DN28" i="12"/>
  <c r="EE30" i="8"/>
  <c r="EE58" i="8"/>
  <c r="EE37" i="8"/>
  <c r="EE36" i="8"/>
  <c r="EE61" i="8"/>
  <c r="EE17" i="8"/>
  <c r="EE60" i="8"/>
  <c r="EE12" i="8"/>
  <c r="ED63" i="8"/>
  <c r="EE16" i="8"/>
  <c r="ED56" i="8"/>
  <c r="ED69" i="8" s="1"/>
  <c r="EE8" i="8"/>
  <c r="EE26" i="8"/>
  <c r="EE9" i="8"/>
  <c r="EE23" i="8"/>
  <c r="EE39" i="8"/>
  <c r="EE21" i="8"/>
  <c r="EE34" i="8"/>
  <c r="EE38" i="8"/>
  <c r="EE10" i="8"/>
  <c r="EE22" i="8"/>
  <c r="EB73" i="8"/>
  <c r="EE62" i="8"/>
  <c r="EE59" i="8"/>
  <c r="EE40" i="8"/>
  <c r="EE15" i="8"/>
  <c r="EE14" i="8"/>
  <c r="EE24" i="8"/>
  <c r="EF3" i="8"/>
  <c r="EE5" i="8"/>
  <c r="EG4" i="8"/>
  <c r="EE20" i="8"/>
  <c r="EE27" i="8"/>
  <c r="EC72" i="8"/>
  <c r="EE33" i="8"/>
  <c r="EE25" i="8"/>
  <c r="EE11" i="8"/>
  <c r="EC70" i="8"/>
  <c r="EE29" i="8"/>
  <c r="EC67" i="8"/>
  <c r="EE32" i="8"/>
  <c r="EE35" i="8"/>
  <c r="EE13" i="8"/>
  <c r="EC71" i="8"/>
  <c r="EC69" i="8"/>
  <c r="EE18" i="8"/>
  <c r="EE31" i="8"/>
  <c r="EE55" i="8"/>
  <c r="EE28" i="8"/>
  <c r="EE41" i="8"/>
  <c r="EC68" i="8"/>
  <c r="EF32" i="8" l="1"/>
  <c r="EF7" i="8"/>
  <c r="EF36" i="8"/>
  <c r="EF55" i="8"/>
  <c r="EF34" i="8"/>
  <c r="EF24" i="8"/>
  <c r="EF21" i="8"/>
  <c r="EF18" i="8"/>
  <c r="EF41" i="8"/>
  <c r="EF11" i="8"/>
  <c r="EF37" i="8"/>
  <c r="EF16" i="8"/>
  <c r="ED71" i="8"/>
  <c r="EF58" i="8"/>
  <c r="DO28" i="12"/>
  <c r="ED72" i="8"/>
  <c r="ED64" i="8"/>
  <c r="ED68" i="8"/>
  <c r="EF31" i="8"/>
  <c r="EF33" i="8"/>
  <c r="ED67" i="8"/>
  <c r="EE63" i="8"/>
  <c r="ED70" i="8"/>
  <c r="EF27" i="8"/>
  <c r="EF61" i="8"/>
  <c r="EF13" i="8"/>
  <c r="EF62" i="8"/>
  <c r="EF19" i="8"/>
  <c r="EF39" i="8"/>
  <c r="EF23" i="8"/>
  <c r="EF38" i="8"/>
  <c r="EF9" i="8"/>
  <c r="EF8" i="8"/>
  <c r="EF20" i="8"/>
  <c r="EF28" i="8"/>
  <c r="EF12" i="8"/>
  <c r="EF26" i="8"/>
  <c r="EF10" i="8"/>
  <c r="EF60" i="8"/>
  <c r="EF59" i="8"/>
  <c r="EF17" i="8"/>
  <c r="EF15" i="8"/>
  <c r="EF35" i="8"/>
  <c r="EF14" i="8"/>
  <c r="EF30" i="8"/>
  <c r="EF29" i="8"/>
  <c r="EC73" i="8"/>
  <c r="EE56" i="8"/>
  <c r="EE72" i="8" s="1"/>
  <c r="EH4" i="8"/>
  <c r="EF5" i="8"/>
  <c r="EG3" i="8"/>
  <c r="EF25" i="8"/>
  <c r="EF40" i="8"/>
  <c r="EF22" i="8"/>
  <c r="EG7" i="8" l="1"/>
  <c r="ED73" i="8"/>
  <c r="EG29" i="8"/>
  <c r="DP28" i="12"/>
  <c r="EG13" i="8"/>
  <c r="EG55" i="8"/>
  <c r="EG39" i="8"/>
  <c r="EG28" i="8"/>
  <c r="EF63" i="8"/>
  <c r="EG23" i="8"/>
  <c r="EG9" i="8"/>
  <c r="EG34" i="8"/>
  <c r="EG61" i="8"/>
  <c r="EG62" i="8"/>
  <c r="EG18" i="8"/>
  <c r="EG24" i="8"/>
  <c r="EG58" i="8"/>
  <c r="EG8" i="8"/>
  <c r="EG21" i="8"/>
  <c r="EG41" i="8"/>
  <c r="EG25" i="8"/>
  <c r="EG14" i="8"/>
  <c r="EG31" i="8"/>
  <c r="EG22" i="8"/>
  <c r="EG40" i="8"/>
  <c r="EG10" i="8"/>
  <c r="EG60" i="8"/>
  <c r="EG33" i="8"/>
  <c r="EG30" i="8"/>
  <c r="EG36" i="8"/>
  <c r="EG37" i="8"/>
  <c r="EG27" i="8"/>
  <c r="EG15" i="8"/>
  <c r="EG35" i="8"/>
  <c r="EG11" i="8"/>
  <c r="EG20" i="8"/>
  <c r="EG17" i="8"/>
  <c r="EH3" i="8"/>
  <c r="EG5" i="8"/>
  <c r="EI4" i="8"/>
  <c r="EG12" i="8"/>
  <c r="EF56" i="8"/>
  <c r="EF69" i="8" s="1"/>
  <c r="EE67" i="8"/>
  <c r="EG16" i="8"/>
  <c r="EG26" i="8"/>
  <c r="EG32" i="8"/>
  <c r="EG38" i="8"/>
  <c r="EG59" i="8"/>
  <c r="EE70" i="8"/>
  <c r="EE64" i="8"/>
  <c r="EE71" i="8"/>
  <c r="EE69" i="8"/>
  <c r="EG19" i="8"/>
  <c r="EE68" i="8"/>
  <c r="EH7" i="8" l="1"/>
  <c r="EH40" i="8"/>
  <c r="DQ28" i="12"/>
  <c r="EG63" i="8"/>
  <c r="EH28" i="8"/>
  <c r="EH62" i="8"/>
  <c r="EH34" i="8"/>
  <c r="EH14" i="8"/>
  <c r="EH30" i="8"/>
  <c r="EH27" i="8"/>
  <c r="EH15" i="8"/>
  <c r="EH33" i="8"/>
  <c r="EF64" i="8"/>
  <c r="EH41" i="8"/>
  <c r="EH59" i="8"/>
  <c r="EH10" i="8"/>
  <c r="EH39" i="8"/>
  <c r="EH37" i="8"/>
  <c r="EH58" i="8"/>
  <c r="EH26" i="8"/>
  <c r="EH23" i="8"/>
  <c r="EF72" i="8"/>
  <c r="EE73" i="8"/>
  <c r="EH11" i="8"/>
  <c r="EH25" i="8"/>
  <c r="EH61" i="8"/>
  <c r="EH21" i="8"/>
  <c r="EF71" i="8"/>
  <c r="EH17" i="8"/>
  <c r="EH20" i="8"/>
  <c r="EH38" i="8"/>
  <c r="EH35" i="8"/>
  <c r="EH13" i="8"/>
  <c r="EF68" i="8"/>
  <c r="EH36" i="8"/>
  <c r="EH24" i="8"/>
  <c r="EH18" i="8"/>
  <c r="EH9" i="8"/>
  <c r="EH55" i="8"/>
  <c r="EF67" i="8"/>
  <c r="EH60" i="8"/>
  <c r="EH16" i="8"/>
  <c r="EH19" i="8"/>
  <c r="EH32" i="8"/>
  <c r="EH12" i="8"/>
  <c r="EG56" i="8"/>
  <c r="EG67" i="8" s="1"/>
  <c r="EH29" i="8"/>
  <c r="EH8" i="8"/>
  <c r="EH31" i="8"/>
  <c r="EH22" i="8"/>
  <c r="EJ4" i="8"/>
  <c r="EI3" i="8"/>
  <c r="EH5" i="8"/>
  <c r="EF70" i="8"/>
  <c r="EI7" i="8" l="1"/>
  <c r="EI34" i="8"/>
  <c r="DR28" i="12"/>
  <c r="EI12" i="8"/>
  <c r="EI39" i="8"/>
  <c r="EI31" i="8"/>
  <c r="EI36" i="8"/>
  <c r="EI59" i="8"/>
  <c r="EI8" i="8"/>
  <c r="EI41" i="8"/>
  <c r="EI13" i="8"/>
  <c r="EI17" i="8"/>
  <c r="EI14" i="8"/>
  <c r="EI15" i="8"/>
  <c r="EI62" i="8"/>
  <c r="EI25" i="8"/>
  <c r="EI40" i="8"/>
  <c r="EI10" i="8"/>
  <c r="EI33" i="8"/>
  <c r="EI20" i="8"/>
  <c r="EI30" i="8"/>
  <c r="EI19" i="8"/>
  <c r="EI24" i="8"/>
  <c r="EI29" i="8"/>
  <c r="EI26" i="8"/>
  <c r="EI21" i="8"/>
  <c r="EI11" i="8"/>
  <c r="EI55" i="8"/>
  <c r="EI32" i="8"/>
  <c r="EI38" i="8"/>
  <c r="EH63" i="8"/>
  <c r="EI58" i="8"/>
  <c r="EI60" i="8"/>
  <c r="EI61" i="8"/>
  <c r="EI27" i="8"/>
  <c r="EI28" i="8"/>
  <c r="EI18" i="8"/>
  <c r="EI16" i="8"/>
  <c r="EI22" i="8"/>
  <c r="EI37" i="8"/>
  <c r="EI23" i="8"/>
  <c r="EI9" i="8"/>
  <c r="EH56" i="8"/>
  <c r="EG70" i="8"/>
  <c r="EG64" i="8"/>
  <c r="EG72" i="8"/>
  <c r="EF73" i="8"/>
  <c r="EI5" i="8"/>
  <c r="EJ3" i="8"/>
  <c r="EK4" i="8"/>
  <c r="EI35" i="8"/>
  <c r="EG69" i="8"/>
  <c r="EG71" i="8"/>
  <c r="EG68" i="8"/>
  <c r="EJ7" i="8" l="1"/>
  <c r="EH64" i="8"/>
  <c r="EJ37" i="8"/>
  <c r="DS28" i="12"/>
  <c r="EJ33" i="8"/>
  <c r="EJ34" i="8"/>
  <c r="EJ24" i="8"/>
  <c r="EJ61" i="8"/>
  <c r="EJ31" i="8"/>
  <c r="EJ58" i="8"/>
  <c r="EJ17" i="8"/>
  <c r="EJ59" i="8"/>
  <c r="EJ41" i="8"/>
  <c r="EJ32" i="8"/>
  <c r="EJ60" i="8"/>
  <c r="EI63" i="8"/>
  <c r="EJ23" i="8"/>
  <c r="EJ40" i="8"/>
  <c r="EJ18" i="8"/>
  <c r="EJ9" i="8"/>
  <c r="EJ21" i="8"/>
  <c r="EJ22" i="8"/>
  <c r="EJ19" i="8"/>
  <c r="EJ13" i="8"/>
  <c r="EJ10" i="8"/>
  <c r="EG73" i="8"/>
  <c r="EH71" i="8"/>
  <c r="EJ25" i="8"/>
  <c r="EJ55" i="8"/>
  <c r="EJ11" i="8"/>
  <c r="EJ36" i="8"/>
  <c r="EH69" i="8"/>
  <c r="EI56" i="8"/>
  <c r="EI70" i="8" s="1"/>
  <c r="EH68" i="8"/>
  <c r="EJ8" i="8"/>
  <c r="EL4" i="8"/>
  <c r="EK3" i="8"/>
  <c r="EJ5" i="8"/>
  <c r="EJ30" i="8"/>
  <c r="EJ35" i="8"/>
  <c r="EJ20" i="8"/>
  <c r="EJ26" i="8"/>
  <c r="EJ28" i="8"/>
  <c r="EJ62" i="8"/>
  <c r="EJ16" i="8"/>
  <c r="EJ39" i="8"/>
  <c r="EJ14" i="8"/>
  <c r="EH72" i="8"/>
  <c r="EJ29" i="8"/>
  <c r="EJ38" i="8"/>
  <c r="EJ15" i="8"/>
  <c r="EJ27" i="8"/>
  <c r="EJ12" i="8"/>
  <c r="EH70" i="8"/>
  <c r="EH67" i="8"/>
  <c r="EK7" i="8" l="1"/>
  <c r="EK26" i="8"/>
  <c r="DT28" i="12"/>
  <c r="EK25" i="8"/>
  <c r="EK32" i="8"/>
  <c r="EK27" i="8"/>
  <c r="EJ63" i="8"/>
  <c r="EK21" i="8"/>
  <c r="EK13" i="8"/>
  <c r="EK61" i="8"/>
  <c r="EK22" i="8"/>
  <c r="EK19" i="8"/>
  <c r="EK36" i="8"/>
  <c r="EK8" i="8"/>
  <c r="EK12" i="8"/>
  <c r="EK55" i="8"/>
  <c r="EK41" i="8"/>
  <c r="EK20" i="8"/>
  <c r="EK37" i="8"/>
  <c r="EK17" i="8"/>
  <c r="EK15" i="8"/>
  <c r="EK18" i="8"/>
  <c r="EK24" i="8"/>
  <c r="EK39" i="8"/>
  <c r="EK11" i="8"/>
  <c r="EK60" i="8"/>
  <c r="EK34" i="8"/>
  <c r="EK28" i="8"/>
  <c r="EI71" i="8"/>
  <c r="EK59" i="8"/>
  <c r="EK31" i="8"/>
  <c r="EK38" i="8"/>
  <c r="EK30" i="8"/>
  <c r="EK33" i="8"/>
  <c r="EK62" i="8"/>
  <c r="EK16" i="8"/>
  <c r="EK29" i="8"/>
  <c r="EK40" i="8"/>
  <c r="EL3" i="8"/>
  <c r="EM4" i="8"/>
  <c r="EK5" i="8"/>
  <c r="EJ56" i="8"/>
  <c r="EJ70" i="8" s="1"/>
  <c r="EH73" i="8"/>
  <c r="EI68" i="8"/>
  <c r="EI64" i="8"/>
  <c r="EK9" i="8"/>
  <c r="EK23" i="8"/>
  <c r="EK14" i="8"/>
  <c r="EK10" i="8"/>
  <c r="EI72" i="8"/>
  <c r="EK58" i="8"/>
  <c r="EK35" i="8"/>
  <c r="EI67" i="8"/>
  <c r="EI69" i="8"/>
  <c r="EL7" i="8" l="1"/>
  <c r="EL14" i="8"/>
  <c r="DU28" i="12"/>
  <c r="EL13" i="8"/>
  <c r="EK63" i="8"/>
  <c r="EL30" i="8"/>
  <c r="EL33" i="8"/>
  <c r="EL59" i="8"/>
  <c r="EL12" i="8"/>
  <c r="EL26" i="8"/>
  <c r="EL60" i="8"/>
  <c r="EL22" i="8"/>
  <c r="EL23" i="8"/>
  <c r="EL61" i="8"/>
  <c r="EJ72" i="8"/>
  <c r="EJ69" i="8"/>
  <c r="EK56" i="8"/>
  <c r="EK67" i="8" s="1"/>
  <c r="EN4" i="8"/>
  <c r="EL5" i="8"/>
  <c r="EM3" i="8"/>
  <c r="EL29" i="8"/>
  <c r="EL32" i="8"/>
  <c r="EL16" i="8"/>
  <c r="EJ64" i="8"/>
  <c r="EL58" i="8"/>
  <c r="EL31" i="8"/>
  <c r="EL37" i="8"/>
  <c r="EL40" i="8"/>
  <c r="EL35" i="8"/>
  <c r="EJ67" i="8"/>
  <c r="EL41" i="8"/>
  <c r="EL19" i="8"/>
  <c r="EL24" i="8"/>
  <c r="EL28" i="8"/>
  <c r="EL11" i="8"/>
  <c r="EI73" i="8"/>
  <c r="EJ71" i="8"/>
  <c r="EL27" i="8"/>
  <c r="EL18" i="8"/>
  <c r="EL62" i="8"/>
  <c r="EL9" i="8"/>
  <c r="EL25" i="8"/>
  <c r="EL39" i="8"/>
  <c r="EL20" i="8"/>
  <c r="EL8" i="8"/>
  <c r="EL36" i="8"/>
  <c r="EL17" i="8"/>
  <c r="EJ68" i="8"/>
  <c r="EL34" i="8"/>
  <c r="EL10" i="8"/>
  <c r="EL38" i="8"/>
  <c r="EL21" i="8"/>
  <c r="EL15" i="8"/>
  <c r="EL55" i="8"/>
  <c r="EM23" i="8" l="1"/>
  <c r="EM7" i="8"/>
  <c r="EM15" i="8"/>
  <c r="DV28" i="12"/>
  <c r="EM35" i="8"/>
  <c r="EK69" i="8"/>
  <c r="EM55" i="8"/>
  <c r="EK64" i="8"/>
  <c r="EM41" i="8"/>
  <c r="EM11" i="8"/>
  <c r="EM28" i="8"/>
  <c r="EM40" i="8"/>
  <c r="EM30" i="8"/>
  <c r="EM25" i="8"/>
  <c r="EM14" i="8"/>
  <c r="EJ73" i="8"/>
  <c r="EM12" i="8"/>
  <c r="EM31" i="8"/>
  <c r="EM13" i="8"/>
  <c r="EM16" i="8"/>
  <c r="EM60" i="8"/>
  <c r="EM19" i="8"/>
  <c r="EM17" i="8"/>
  <c r="EM8" i="8"/>
  <c r="EM38" i="8"/>
  <c r="EM10" i="8"/>
  <c r="EM39" i="8"/>
  <c r="EM21" i="8"/>
  <c r="EM22" i="8"/>
  <c r="EM59" i="8"/>
  <c r="EM33" i="8"/>
  <c r="EM61" i="8"/>
  <c r="EM34" i="8"/>
  <c r="EM26" i="8"/>
  <c r="EM36" i="8"/>
  <c r="EM32" i="8"/>
  <c r="EM58" i="8"/>
  <c r="EM27" i="8"/>
  <c r="EM18" i="8"/>
  <c r="EM37" i="8"/>
  <c r="EM29" i="8"/>
  <c r="EK70" i="8"/>
  <c r="EM24" i="8"/>
  <c r="EM9" i="8"/>
  <c r="EM62" i="8"/>
  <c r="EM20" i="8"/>
  <c r="EL56" i="8"/>
  <c r="EL67" i="8" s="1"/>
  <c r="EL63" i="8"/>
  <c r="EN3" i="8"/>
  <c r="EO4" i="8"/>
  <c r="EM5" i="8"/>
  <c r="EK68" i="8"/>
  <c r="EK71" i="8"/>
  <c r="EK72" i="8"/>
  <c r="EN7" i="8" l="1"/>
  <c r="EN13" i="8"/>
  <c r="DW28" i="12"/>
  <c r="EN61" i="8"/>
  <c r="EN23" i="8"/>
  <c r="EN9" i="8"/>
  <c r="EN32" i="8"/>
  <c r="EN25" i="8"/>
  <c r="EN29" i="8"/>
  <c r="EN36" i="8"/>
  <c r="EN14" i="8"/>
  <c r="EN15" i="8"/>
  <c r="EN12" i="8"/>
  <c r="EM63" i="8"/>
  <c r="EM56" i="8"/>
  <c r="EM68" i="8" s="1"/>
  <c r="EN31" i="8"/>
  <c r="EN62" i="8"/>
  <c r="EN11" i="8"/>
  <c r="EN40" i="8"/>
  <c r="EN60" i="8"/>
  <c r="EN28" i="8"/>
  <c r="EN37" i="8"/>
  <c r="EN58" i="8"/>
  <c r="EN33" i="8"/>
  <c r="EN21" i="8"/>
  <c r="EK73" i="8"/>
  <c r="EN59" i="8"/>
  <c r="EN22" i="8"/>
  <c r="EL70" i="8"/>
  <c r="EN16" i="8"/>
  <c r="EN27" i="8"/>
  <c r="EN34" i="8"/>
  <c r="EN55" i="8"/>
  <c r="EN8" i="8"/>
  <c r="EL69" i="8"/>
  <c r="EN19" i="8"/>
  <c r="EN39" i="8"/>
  <c r="EN41" i="8"/>
  <c r="EN30" i="8"/>
  <c r="EN20" i="8"/>
  <c r="EN26" i="8"/>
  <c r="EL72" i="8"/>
  <c r="EL68" i="8"/>
  <c r="EN18" i="8"/>
  <c r="EP4" i="8"/>
  <c r="EO3" i="8"/>
  <c r="EN5" i="8"/>
  <c r="EN10" i="8"/>
  <c r="EN38" i="8"/>
  <c r="EN17" i="8"/>
  <c r="EN24" i="8"/>
  <c r="EN35" i="8"/>
  <c r="EL71" i="8"/>
  <c r="EL64" i="8"/>
  <c r="EO7" i="8" l="1"/>
  <c r="EO12" i="8"/>
  <c r="DX28" i="12"/>
  <c r="EO17" i="8"/>
  <c r="EO20" i="8"/>
  <c r="EO22" i="8"/>
  <c r="EO16" i="8"/>
  <c r="EO18" i="8"/>
  <c r="EM71" i="8"/>
  <c r="EO14" i="8"/>
  <c r="EO9" i="8"/>
  <c r="EO26" i="8"/>
  <c r="EO25" i="8"/>
  <c r="EO59" i="8"/>
  <c r="EO23" i="8"/>
  <c r="EO11" i="8"/>
  <c r="EM72" i="8"/>
  <c r="EM67" i="8"/>
  <c r="EN63" i="8"/>
  <c r="EM69" i="8"/>
  <c r="EM70" i="8"/>
  <c r="EO19" i="8"/>
  <c r="EO36" i="8"/>
  <c r="EO37" i="8"/>
  <c r="EO29" i="8"/>
  <c r="EM64" i="8"/>
  <c r="EO28" i="8"/>
  <c r="EO60" i="8"/>
  <c r="EO58" i="8"/>
  <c r="EO38" i="8"/>
  <c r="EO32" i="8"/>
  <c r="EO39" i="8"/>
  <c r="EO35" i="8"/>
  <c r="EO41" i="8"/>
  <c r="EO61" i="8"/>
  <c r="EO31" i="8"/>
  <c r="EO13" i="8"/>
  <c r="EO62" i="8"/>
  <c r="EO33" i="8"/>
  <c r="EO40" i="8"/>
  <c r="EO34" i="8"/>
  <c r="EO27" i="8"/>
  <c r="EO30" i="8"/>
  <c r="EO21" i="8"/>
  <c r="EO24" i="8"/>
  <c r="EO15" i="8"/>
  <c r="EO55" i="8"/>
  <c r="EO10" i="8"/>
  <c r="EN56" i="8"/>
  <c r="EN72" i="8" s="1"/>
  <c r="EO8" i="8"/>
  <c r="EO5" i="8"/>
  <c r="EP3" i="8"/>
  <c r="EQ4" i="8"/>
  <c r="EL73" i="8"/>
  <c r="EP7" i="8" l="1"/>
  <c r="EP27" i="8"/>
  <c r="DY28" i="12"/>
  <c r="EM73" i="8"/>
  <c r="EP16" i="8"/>
  <c r="EP9" i="8"/>
  <c r="EP15" i="8"/>
  <c r="EP20" i="8"/>
  <c r="EP22" i="8"/>
  <c r="EO63" i="8"/>
  <c r="EP41" i="8"/>
  <c r="EP62" i="8"/>
  <c r="EP35" i="8"/>
  <c r="EP58" i="8"/>
  <c r="EP59" i="8"/>
  <c r="EP8" i="8"/>
  <c r="EP24" i="8"/>
  <c r="EP30" i="8"/>
  <c r="EP26" i="8"/>
  <c r="EP38" i="8"/>
  <c r="EP55" i="8"/>
  <c r="EP23" i="8"/>
  <c r="EP37" i="8"/>
  <c r="EP17" i="8"/>
  <c r="EP11" i="8"/>
  <c r="EP39" i="8"/>
  <c r="EP21" i="8"/>
  <c r="EP33" i="8"/>
  <c r="EP40" i="8"/>
  <c r="EP32" i="8"/>
  <c r="EP34" i="8"/>
  <c r="EP31" i="8"/>
  <c r="EP25" i="8"/>
  <c r="EP29" i="8"/>
  <c r="EP12" i="8"/>
  <c r="EP10" i="8"/>
  <c r="EP36" i="8"/>
  <c r="EP61" i="8"/>
  <c r="EP13" i="8"/>
  <c r="EP19" i="8"/>
  <c r="EP18" i="8"/>
  <c r="EP14" i="8"/>
  <c r="EN67" i="8"/>
  <c r="EN71" i="8"/>
  <c r="EN70" i="8"/>
  <c r="EN69" i="8"/>
  <c r="EP60" i="8"/>
  <c r="EP28" i="8"/>
  <c r="EN68" i="8"/>
  <c r="EN64" i="8"/>
  <c r="ER4" i="8"/>
  <c r="EQ3" i="8"/>
  <c r="EP5" i="8"/>
  <c r="EO56" i="8"/>
  <c r="EO69" i="8" s="1"/>
  <c r="EQ7" i="8" l="1"/>
  <c r="EQ17" i="8"/>
  <c r="DZ28" i="12"/>
  <c r="EQ31" i="8"/>
  <c r="EQ14" i="8"/>
  <c r="EQ11" i="8"/>
  <c r="EP56" i="8"/>
  <c r="EP68" i="8" s="1"/>
  <c r="EQ9" i="8"/>
  <c r="EQ15" i="8"/>
  <c r="EQ27" i="8"/>
  <c r="EQ16" i="8"/>
  <c r="EQ34" i="8"/>
  <c r="EQ20" i="8"/>
  <c r="EQ21" i="8"/>
  <c r="EQ38" i="8"/>
  <c r="EQ39" i="8"/>
  <c r="EQ25" i="8"/>
  <c r="EQ22" i="8"/>
  <c r="EQ18" i="8"/>
  <c r="EQ8" i="8"/>
  <c r="EQ59" i="8"/>
  <c r="EQ40" i="8"/>
  <c r="EQ24" i="8"/>
  <c r="EQ36" i="8"/>
  <c r="EQ32" i="8"/>
  <c r="EQ37" i="8"/>
  <c r="EQ26" i="8"/>
  <c r="EQ19" i="8"/>
  <c r="EQ29" i="8"/>
  <c r="EQ62" i="8"/>
  <c r="EQ28" i="8"/>
  <c r="EQ30" i="8"/>
  <c r="EQ55" i="8"/>
  <c r="EQ10" i="8"/>
  <c r="EQ60" i="8"/>
  <c r="EQ61" i="8"/>
  <c r="EQ12" i="8"/>
  <c r="EP63" i="8"/>
  <c r="EO64" i="8"/>
  <c r="EQ35" i="8"/>
  <c r="EQ23" i="8"/>
  <c r="EQ33" i="8"/>
  <c r="EQ58" i="8"/>
  <c r="EQ41" i="8"/>
  <c r="EO71" i="8"/>
  <c r="EO72" i="8"/>
  <c r="EO68" i="8"/>
  <c r="EO67" i="8"/>
  <c r="EO70" i="8"/>
  <c r="EQ13" i="8"/>
  <c r="ER3" i="8"/>
  <c r="ES4" i="8"/>
  <c r="EQ5" i="8"/>
  <c r="EN73" i="8"/>
  <c r="ER21" i="8" l="1"/>
  <c r="ER7" i="8"/>
  <c r="ER23" i="8"/>
  <c r="ER36" i="8"/>
  <c r="ER13" i="8"/>
  <c r="EP64" i="8"/>
  <c r="ER55" i="8"/>
  <c r="EA28" i="12"/>
  <c r="EP70" i="8"/>
  <c r="EP69" i="8"/>
  <c r="EQ63" i="8"/>
  <c r="EP71" i="8"/>
  <c r="EP67" i="8"/>
  <c r="EP72" i="8"/>
  <c r="ER59" i="8"/>
  <c r="ER31" i="8"/>
  <c r="ER25" i="8"/>
  <c r="ER33" i="8"/>
  <c r="ER22" i="8"/>
  <c r="ER32" i="8"/>
  <c r="ER41" i="8"/>
  <c r="ER38" i="8"/>
  <c r="ER29" i="8"/>
  <c r="ER8" i="8"/>
  <c r="ER14" i="8"/>
  <c r="ER11" i="8"/>
  <c r="ER34" i="8"/>
  <c r="ER26" i="8"/>
  <c r="ER60" i="8"/>
  <c r="EQ56" i="8"/>
  <c r="ER30" i="8"/>
  <c r="ER58" i="8"/>
  <c r="ER37" i="8"/>
  <c r="ER35" i="8"/>
  <c r="ER24" i="8"/>
  <c r="ER16" i="8"/>
  <c r="ER40" i="8"/>
  <c r="ER10" i="8"/>
  <c r="ER5" i="8"/>
  <c r="ET4" i="8"/>
  <c r="ES7" i="8" s="1"/>
  <c r="ES3" i="8"/>
  <c r="ER18" i="8"/>
  <c r="ER28" i="8"/>
  <c r="ER19" i="8"/>
  <c r="ER20" i="8"/>
  <c r="ER27" i="8"/>
  <c r="ER62" i="8"/>
  <c r="ER9" i="8"/>
  <c r="ER12" i="8"/>
  <c r="ER15" i="8"/>
  <c r="ER17" i="8"/>
  <c r="ER39" i="8"/>
  <c r="ER61" i="8"/>
  <c r="EO73" i="8"/>
  <c r="EQ64" i="8" l="1"/>
  <c r="EP73" i="8"/>
  <c r="ES19" i="8"/>
  <c r="EB28" i="12"/>
  <c r="ES32" i="8"/>
  <c r="ES40" i="8"/>
  <c r="ES25" i="8"/>
  <c r="ES62" i="8"/>
  <c r="EQ68" i="8"/>
  <c r="EQ72" i="8"/>
  <c r="EQ69" i="8"/>
  <c r="ES14" i="8"/>
  <c r="EQ71" i="8"/>
  <c r="EQ70" i="8"/>
  <c r="ES61" i="8"/>
  <c r="EQ67" i="8"/>
  <c r="ER63" i="8"/>
  <c r="ES24" i="8"/>
  <c r="ES23" i="8"/>
  <c r="ES12" i="8"/>
  <c r="ES29" i="8"/>
  <c r="ES34" i="8"/>
  <c r="ES20" i="8"/>
  <c r="ES18" i="8"/>
  <c r="ES59" i="8"/>
  <c r="ES28" i="8"/>
  <c r="ES58" i="8"/>
  <c r="ES55" i="8"/>
  <c r="ES31" i="8"/>
  <c r="ES17" i="8"/>
  <c r="ES9" i="8"/>
  <c r="ES27" i="8"/>
  <c r="ES26" i="8"/>
  <c r="ES15" i="8"/>
  <c r="ES30" i="8"/>
  <c r="ES21" i="8"/>
  <c r="ES16" i="8"/>
  <c r="ES35" i="8"/>
  <c r="ES10" i="8"/>
  <c r="ES8" i="8"/>
  <c r="ES41" i="8"/>
  <c r="ES33" i="8"/>
  <c r="ES13" i="8"/>
  <c r="ES38" i="8"/>
  <c r="ES22" i="8"/>
  <c r="ET3" i="8"/>
  <c r="EU4" i="8"/>
  <c r="ES5" i="8"/>
  <c r="ES36" i="8"/>
  <c r="ES11" i="8"/>
  <c r="ES39" i="8"/>
  <c r="ES37" i="8"/>
  <c r="ES60" i="8"/>
  <c r="ER56" i="8"/>
  <c r="ER71" i="8" s="1"/>
  <c r="ET7" i="8" l="1"/>
  <c r="ET25" i="8"/>
  <c r="EC28" i="12"/>
  <c r="EQ73" i="8"/>
  <c r="ES63" i="8"/>
  <c r="ET9" i="8"/>
  <c r="ET58" i="8"/>
  <c r="ET22" i="8"/>
  <c r="ER64" i="8"/>
  <c r="ET12" i="8"/>
  <c r="EU3" i="8"/>
  <c r="ET5" i="8"/>
  <c r="EV4" i="8"/>
  <c r="ET14" i="8"/>
  <c r="ET38" i="8"/>
  <c r="ET24" i="8"/>
  <c r="ET37" i="8"/>
  <c r="ER72" i="8"/>
  <c r="ET11" i="8"/>
  <c r="ET18" i="8"/>
  <c r="ET15" i="8"/>
  <c r="ET13" i="8"/>
  <c r="ET30" i="8"/>
  <c r="ET35" i="8"/>
  <c r="ET26" i="8"/>
  <c r="ET16" i="8"/>
  <c r="ER67" i="8"/>
  <c r="ET20" i="8"/>
  <c r="ET41" i="8"/>
  <c r="ET10" i="8"/>
  <c r="ET33" i="8"/>
  <c r="ET29" i="8"/>
  <c r="ER69" i="8"/>
  <c r="ET21" i="8"/>
  <c r="ET31" i="8"/>
  <c r="ET28" i="8"/>
  <c r="ET32" i="8"/>
  <c r="ET19" i="8"/>
  <c r="ES56" i="8"/>
  <c r="ES68" i="8" s="1"/>
  <c r="ET23" i="8"/>
  <c r="ET60" i="8"/>
  <c r="ET62" i="8"/>
  <c r="ET55" i="8"/>
  <c r="ET27" i="8"/>
  <c r="ET8" i="8"/>
  <c r="ET61" i="8"/>
  <c r="ET40" i="8"/>
  <c r="ET36" i="8"/>
  <c r="ET39" i="8"/>
  <c r="ET59" i="8"/>
  <c r="ET34" i="8"/>
  <c r="ET17" i="8"/>
  <c r="ER68" i="8"/>
  <c r="ER70" i="8"/>
  <c r="EU39" i="8" l="1"/>
  <c r="EU7" i="8"/>
  <c r="EU23" i="8"/>
  <c r="ED28" i="12"/>
  <c r="ET63" i="8"/>
  <c r="EU30" i="8"/>
  <c r="EU36" i="8"/>
  <c r="EU26" i="8"/>
  <c r="EU28" i="8"/>
  <c r="EU19" i="8"/>
  <c r="EU31" i="8"/>
  <c r="EU35" i="8"/>
  <c r="EU13" i="8"/>
  <c r="EU61" i="8"/>
  <c r="EU59" i="8"/>
  <c r="EU38" i="8"/>
  <c r="EU32" i="8"/>
  <c r="EU20" i="8"/>
  <c r="EU8" i="8"/>
  <c r="EU12" i="8"/>
  <c r="EU24" i="8"/>
  <c r="EU60" i="8"/>
  <c r="EU16" i="8"/>
  <c r="EU41" i="8"/>
  <c r="EU29" i="8"/>
  <c r="EU37" i="8"/>
  <c r="EU9" i="8"/>
  <c r="EU25" i="8"/>
  <c r="EU17" i="8"/>
  <c r="EU15" i="8"/>
  <c r="EU34" i="8"/>
  <c r="EU58" i="8"/>
  <c r="EU10" i="8"/>
  <c r="EU55" i="8"/>
  <c r="EU22" i="8"/>
  <c r="EU40" i="8"/>
  <c r="EU27" i="8"/>
  <c r="ES71" i="8"/>
  <c r="ER73" i="8"/>
  <c r="EU18" i="8"/>
  <c r="EU33" i="8"/>
  <c r="ES72" i="8"/>
  <c r="ES64" i="8"/>
  <c r="ES67" i="8"/>
  <c r="EU14" i="8"/>
  <c r="EU5" i="8"/>
  <c r="EV3" i="8"/>
  <c r="EW4" i="8"/>
  <c r="EV7" i="8" s="1"/>
  <c r="ET56" i="8"/>
  <c r="ET70" i="8" s="1"/>
  <c r="EU62" i="8"/>
  <c r="ES69" i="8"/>
  <c r="EU11" i="8"/>
  <c r="EU21" i="8"/>
  <c r="ES70" i="8"/>
  <c r="EV36" i="8" l="1"/>
  <c r="EV22" i="8"/>
  <c r="EV14" i="8"/>
  <c r="EE28" i="12"/>
  <c r="EU63" i="8"/>
  <c r="ET64" i="8"/>
  <c r="EV35" i="8"/>
  <c r="ET67" i="8"/>
  <c r="ET72" i="8"/>
  <c r="EV18" i="8"/>
  <c r="EV55" i="8"/>
  <c r="EV41" i="8"/>
  <c r="ET69" i="8"/>
  <c r="EV20" i="8"/>
  <c r="EV27" i="8"/>
  <c r="EV58" i="8"/>
  <c r="EV31" i="8"/>
  <c r="EV15" i="8"/>
  <c r="EV12" i="8"/>
  <c r="EV9" i="8"/>
  <c r="EV28" i="8"/>
  <c r="EV37" i="8"/>
  <c r="EV34" i="8"/>
  <c r="EV23" i="8"/>
  <c r="EV62" i="8"/>
  <c r="EV61" i="8"/>
  <c r="EV21" i="8"/>
  <c r="EU56" i="8"/>
  <c r="EU72" i="8" s="1"/>
  <c r="EV19" i="8"/>
  <c r="EV26" i="8"/>
  <c r="ES73" i="8"/>
  <c r="EV32" i="8"/>
  <c r="EV60" i="8"/>
  <c r="EV59" i="8"/>
  <c r="EV33" i="8"/>
  <c r="EV40" i="8"/>
  <c r="EV16" i="8"/>
  <c r="EV10" i="8"/>
  <c r="EV38" i="8"/>
  <c r="EV11" i="8"/>
  <c r="EV29" i="8"/>
  <c r="EX4" i="8"/>
  <c r="EV5" i="8"/>
  <c r="EW3" i="8"/>
  <c r="ET71" i="8"/>
  <c r="EV25" i="8"/>
  <c r="ET68" i="8"/>
  <c r="EV8" i="8"/>
  <c r="EV17" i="8"/>
  <c r="EV39" i="8"/>
  <c r="EV13" i="8"/>
  <c r="EV30" i="8"/>
  <c r="EV24" i="8"/>
  <c r="EW7" i="8" l="1"/>
  <c r="EW8" i="8"/>
  <c r="EF28" i="12"/>
  <c r="EW17" i="8"/>
  <c r="EW55" i="8"/>
  <c r="EW16" i="8"/>
  <c r="EW32" i="8"/>
  <c r="EW12" i="8"/>
  <c r="EW61" i="8"/>
  <c r="EW36" i="8"/>
  <c r="EW34" i="8"/>
  <c r="EW35" i="8"/>
  <c r="EW15" i="8"/>
  <c r="EW39" i="8"/>
  <c r="EW22" i="8"/>
  <c r="EW59" i="8"/>
  <c r="EW60" i="8"/>
  <c r="EW27" i="8"/>
  <c r="EW11" i="8"/>
  <c r="EW20" i="8"/>
  <c r="EW41" i="8"/>
  <c r="EW21" i="8"/>
  <c r="EW38" i="8"/>
  <c r="EW13" i="8"/>
  <c r="EW33" i="8"/>
  <c r="EW26" i="8"/>
  <c r="EW58" i="8"/>
  <c r="EW30" i="8"/>
  <c r="EW10" i="8"/>
  <c r="EW31" i="8"/>
  <c r="EW18" i="8"/>
  <c r="EW62" i="8"/>
  <c r="EW14" i="8"/>
  <c r="EW29" i="8"/>
  <c r="EW23" i="8"/>
  <c r="EW25" i="8"/>
  <c r="EW24" i="8"/>
  <c r="EW40" i="8"/>
  <c r="EW9" i="8"/>
  <c r="EW37" i="8"/>
  <c r="EU70" i="8"/>
  <c r="EV56" i="8"/>
  <c r="EV71" i="8" s="1"/>
  <c r="EU67" i="8"/>
  <c r="EU68" i="8"/>
  <c r="EY4" i="8"/>
  <c r="EX3" i="8"/>
  <c r="EW5" i="8"/>
  <c r="EU69" i="8"/>
  <c r="EV63" i="8"/>
  <c r="ET73" i="8"/>
  <c r="EU64" i="8"/>
  <c r="EW28" i="8"/>
  <c r="EW19" i="8"/>
  <c r="EU71" i="8"/>
  <c r="EX36" i="8" l="1"/>
  <c r="EX7" i="8"/>
  <c r="EX16" i="8"/>
  <c r="EX59" i="8"/>
  <c r="EG28" i="12"/>
  <c r="EX62" i="8"/>
  <c r="EX34" i="8"/>
  <c r="EW63" i="8"/>
  <c r="EV64" i="8"/>
  <c r="EX31" i="8"/>
  <c r="EX61" i="8"/>
  <c r="EX40" i="8"/>
  <c r="EX21" i="8"/>
  <c r="EX9" i="8"/>
  <c r="EX55" i="8"/>
  <c r="EX8" i="8"/>
  <c r="EX12" i="8"/>
  <c r="EX25" i="8"/>
  <c r="EX33" i="8"/>
  <c r="EV72" i="8"/>
  <c r="EX38" i="8"/>
  <c r="EX17" i="8"/>
  <c r="EX18" i="8"/>
  <c r="EX15" i="8"/>
  <c r="EX30" i="8"/>
  <c r="EV70" i="8"/>
  <c r="EX27" i="8"/>
  <c r="EX10" i="8"/>
  <c r="EX23" i="8"/>
  <c r="EX32" i="8"/>
  <c r="EX22" i="8"/>
  <c r="EW56" i="8"/>
  <c r="EW69" i="8" s="1"/>
  <c r="EV68" i="8"/>
  <c r="EX20" i="8"/>
  <c r="EV69" i="8"/>
  <c r="EX28" i="8"/>
  <c r="EX13" i="8"/>
  <c r="EX41" i="8"/>
  <c r="EX37" i="8"/>
  <c r="EX39" i="8"/>
  <c r="EX60" i="8"/>
  <c r="EX14" i="8"/>
  <c r="EX26" i="8"/>
  <c r="EV67" i="8"/>
  <c r="EX11" i="8"/>
  <c r="EX5" i="8"/>
  <c r="EY3" i="8"/>
  <c r="EZ4" i="8"/>
  <c r="EY7" i="8" s="1"/>
  <c r="EX29" i="8"/>
  <c r="EX24" i="8"/>
  <c r="EX58" i="8"/>
  <c r="EX19" i="8"/>
  <c r="EX35" i="8"/>
  <c r="EU73" i="8"/>
  <c r="EY60" i="8" l="1"/>
  <c r="EY21" i="8"/>
  <c r="EY28" i="8"/>
  <c r="EH28" i="12"/>
  <c r="EY16" i="8"/>
  <c r="EY33" i="8"/>
  <c r="EY32" i="8"/>
  <c r="EY11" i="8"/>
  <c r="EY30" i="8"/>
  <c r="EY12" i="8"/>
  <c r="EY27" i="8"/>
  <c r="EY59" i="8"/>
  <c r="EY20" i="8"/>
  <c r="EY55" i="8"/>
  <c r="EY62" i="8"/>
  <c r="EY35" i="8"/>
  <c r="EY15" i="8"/>
  <c r="EY22" i="8"/>
  <c r="EY13" i="8"/>
  <c r="EX63" i="8"/>
  <c r="EY14" i="8"/>
  <c r="EY10" i="8"/>
  <c r="EY61" i="8"/>
  <c r="EY9" i="8"/>
  <c r="EY39" i="8"/>
  <c r="EY26" i="8"/>
  <c r="EY38" i="8"/>
  <c r="EY23" i="8"/>
  <c r="EY40" i="8"/>
  <c r="EY18" i="8"/>
  <c r="EY41" i="8"/>
  <c r="EY29" i="8"/>
  <c r="EY25" i="8"/>
  <c r="EV73" i="8"/>
  <c r="EW71" i="8"/>
  <c r="EW70" i="8"/>
  <c r="EW68" i="8"/>
  <c r="EW64" i="8"/>
  <c r="EY8" i="8"/>
  <c r="FA4" i="8"/>
  <c r="EZ7" i="8" s="1"/>
  <c r="EY5" i="8"/>
  <c r="EZ3" i="8"/>
  <c r="EX56" i="8"/>
  <c r="EX71" i="8" s="1"/>
  <c r="EY58" i="8"/>
  <c r="EY24" i="8"/>
  <c r="EY31" i="8"/>
  <c r="EY37" i="8"/>
  <c r="EY34" i="8"/>
  <c r="EY17" i="8"/>
  <c r="EY36" i="8"/>
  <c r="EY19" i="8"/>
  <c r="EW72" i="8"/>
  <c r="EW67" i="8"/>
  <c r="EZ26" i="8" l="1"/>
  <c r="EZ35" i="8"/>
  <c r="EZ9" i="8"/>
  <c r="EZ14" i="8"/>
  <c r="EZ58" i="8"/>
  <c r="EZ18" i="8"/>
  <c r="EZ61" i="8"/>
  <c r="EZ21" i="8"/>
  <c r="EZ59" i="8"/>
  <c r="EZ37" i="8"/>
  <c r="EZ19" i="8"/>
  <c r="EZ36" i="8"/>
  <c r="EI28" i="12"/>
  <c r="EZ28" i="8"/>
  <c r="EZ22" i="8"/>
  <c r="EZ39" i="8"/>
  <c r="EZ17" i="8"/>
  <c r="EZ33" i="8"/>
  <c r="EZ30" i="8"/>
  <c r="EZ15" i="8"/>
  <c r="EZ31" i="8"/>
  <c r="EZ16" i="8"/>
  <c r="EZ10" i="8"/>
  <c r="EZ23" i="8"/>
  <c r="EZ24" i="8"/>
  <c r="EZ62" i="8"/>
  <c r="EZ60" i="8"/>
  <c r="EZ11" i="8"/>
  <c r="EZ25" i="8"/>
  <c r="EZ55" i="8"/>
  <c r="EZ20" i="8"/>
  <c r="EZ12" i="8"/>
  <c r="EZ34" i="8"/>
  <c r="EZ27" i="8"/>
  <c r="EY63" i="8"/>
  <c r="EX64" i="8"/>
  <c r="EW73" i="8"/>
  <c r="EX69" i="8"/>
  <c r="EX67" i="8"/>
  <c r="EZ13" i="8"/>
  <c r="EZ5" i="8"/>
  <c r="FB4" i="8"/>
  <c r="FA3" i="8"/>
  <c r="EX70" i="8"/>
  <c r="EX72" i="8"/>
  <c r="EY56" i="8"/>
  <c r="EY67" i="8" s="1"/>
  <c r="EX68" i="8"/>
  <c r="EZ40" i="8"/>
  <c r="EZ29" i="8"/>
  <c r="EZ8" i="8"/>
  <c r="EZ38" i="8"/>
  <c r="EZ41" i="8"/>
  <c r="EZ32" i="8"/>
  <c r="FA7" i="8" l="1"/>
  <c r="EZ63" i="8"/>
  <c r="FA25" i="8"/>
  <c r="EJ28" i="12"/>
  <c r="FA11" i="8"/>
  <c r="FA32" i="8"/>
  <c r="FA26" i="8"/>
  <c r="FA39" i="8"/>
  <c r="FA15" i="8"/>
  <c r="FA36" i="8"/>
  <c r="FA10" i="8"/>
  <c r="FA34" i="8"/>
  <c r="FA23" i="8"/>
  <c r="FA38" i="8"/>
  <c r="FA9" i="8"/>
  <c r="FA37" i="8"/>
  <c r="FA21" i="8"/>
  <c r="EY64" i="8"/>
  <c r="FA31" i="8"/>
  <c r="FA28" i="8"/>
  <c r="FA20" i="8"/>
  <c r="FA29" i="8"/>
  <c r="FA58" i="8"/>
  <c r="FA8" i="8"/>
  <c r="FA14" i="8"/>
  <c r="FA55" i="8"/>
  <c r="FA41" i="8"/>
  <c r="FA40" i="8"/>
  <c r="EY68" i="8"/>
  <c r="FA12" i="8"/>
  <c r="FB3" i="8"/>
  <c r="FA5" i="8"/>
  <c r="FC4" i="8"/>
  <c r="FA27" i="8"/>
  <c r="EY70" i="8"/>
  <c r="FA13" i="8"/>
  <c r="EY72" i="8"/>
  <c r="FA35" i="8"/>
  <c r="FA60" i="8"/>
  <c r="FA62" i="8"/>
  <c r="FA61" i="8"/>
  <c r="FA18" i="8"/>
  <c r="FA17" i="8"/>
  <c r="EY69" i="8"/>
  <c r="FA59" i="8"/>
  <c r="FA33" i="8"/>
  <c r="EZ56" i="8"/>
  <c r="EZ69" i="8" s="1"/>
  <c r="EY71" i="8"/>
  <c r="FA19" i="8"/>
  <c r="FA16" i="8"/>
  <c r="EX73" i="8"/>
  <c r="FA24" i="8"/>
  <c r="FA22" i="8"/>
  <c r="FA30" i="8"/>
  <c r="FB18" i="8" l="1"/>
  <c r="FB7" i="8"/>
  <c r="EZ64" i="8"/>
  <c r="FB62" i="8"/>
  <c r="EK28" i="12"/>
  <c r="FB14" i="8"/>
  <c r="FB58" i="8"/>
  <c r="FB61" i="8"/>
  <c r="FB34" i="8"/>
  <c r="FB30" i="8"/>
  <c r="FB28" i="8"/>
  <c r="FB17" i="8"/>
  <c r="FB31" i="8"/>
  <c r="FB40" i="8"/>
  <c r="FB24" i="8"/>
  <c r="FB12" i="8"/>
  <c r="FB27" i="8"/>
  <c r="FB9" i="8"/>
  <c r="FB41" i="8"/>
  <c r="FB11" i="8"/>
  <c r="FB25" i="8"/>
  <c r="FB13" i="8"/>
  <c r="FB39" i="8"/>
  <c r="FB26" i="8"/>
  <c r="FB55" i="8"/>
  <c r="FB32" i="8"/>
  <c r="FB10" i="8"/>
  <c r="FB35" i="8"/>
  <c r="FB16" i="8"/>
  <c r="FB60" i="8"/>
  <c r="FB36" i="8"/>
  <c r="FB59" i="8"/>
  <c r="FB22" i="8"/>
  <c r="FB33" i="8"/>
  <c r="FB38" i="8"/>
  <c r="FB20" i="8"/>
  <c r="FB8" i="8"/>
  <c r="FB21" i="8"/>
  <c r="FB37" i="8"/>
  <c r="FB29" i="8"/>
  <c r="FB19" i="8"/>
  <c r="FB23" i="8"/>
  <c r="FA63" i="8"/>
  <c r="EY73" i="8"/>
  <c r="EZ70" i="8"/>
  <c r="EZ68" i="8"/>
  <c r="EZ72" i="8"/>
  <c r="EZ67" i="8"/>
  <c r="FA56" i="8"/>
  <c r="FA67" i="8" s="1"/>
  <c r="EZ71" i="8"/>
  <c r="FB15" i="8"/>
  <c r="FC3" i="8"/>
  <c r="FD4" i="8"/>
  <c r="FC7" i="8" s="1"/>
  <c r="FB5" i="8"/>
  <c r="FC21" i="8" l="1"/>
  <c r="FC33" i="8"/>
  <c r="FC61" i="8"/>
  <c r="FC55" i="8"/>
  <c r="FC10" i="8"/>
  <c r="FC24" i="8"/>
  <c r="FC27" i="8"/>
  <c r="FC23" i="8"/>
  <c r="FC25" i="8"/>
  <c r="FC11" i="8"/>
  <c r="EL28" i="12"/>
  <c r="FC39" i="8"/>
  <c r="FC12" i="8"/>
  <c r="FC38" i="8"/>
  <c r="FC9" i="8"/>
  <c r="FC17" i="8"/>
  <c r="FC22" i="8"/>
  <c r="FC16" i="8"/>
  <c r="FC34" i="8"/>
  <c r="FC29" i="8"/>
  <c r="FC60" i="8"/>
  <c r="FC59" i="8"/>
  <c r="FC18" i="8"/>
  <c r="FC31" i="8"/>
  <c r="FB63" i="8"/>
  <c r="FC30" i="8"/>
  <c r="FC40" i="8"/>
  <c r="FC20" i="8"/>
  <c r="FC15" i="8"/>
  <c r="FC37" i="8"/>
  <c r="FC28" i="8"/>
  <c r="FC26" i="8"/>
  <c r="FC19" i="8"/>
  <c r="FC36" i="8"/>
  <c r="FA72" i="8"/>
  <c r="FA71" i="8"/>
  <c r="FB56" i="8"/>
  <c r="FB68" i="8" s="1"/>
  <c r="FD3" i="8"/>
  <c r="FC5" i="8"/>
  <c r="FE4" i="8"/>
  <c r="FD7" i="8" s="1"/>
  <c r="FC14" i="8"/>
  <c r="FC13" i="8"/>
  <c r="FC8" i="8"/>
  <c r="FA69" i="8"/>
  <c r="FA70" i="8"/>
  <c r="FA64" i="8"/>
  <c r="FC32" i="8"/>
  <c r="FC58" i="8"/>
  <c r="FC35" i="8"/>
  <c r="FC41" i="8"/>
  <c r="FC62" i="8"/>
  <c r="EZ73" i="8"/>
  <c r="FA68" i="8"/>
  <c r="FD34" i="8" l="1"/>
  <c r="EM28" i="12"/>
  <c r="FC56" i="8"/>
  <c r="FC72" i="8" s="1"/>
  <c r="FD58" i="8"/>
  <c r="FD33" i="8"/>
  <c r="FD13" i="8"/>
  <c r="FD41" i="8"/>
  <c r="FD55" i="8"/>
  <c r="FD18" i="8"/>
  <c r="FD9" i="8"/>
  <c r="FD32" i="8"/>
  <c r="FD10" i="8"/>
  <c r="FD29" i="8"/>
  <c r="FD40" i="8"/>
  <c r="FD19" i="8"/>
  <c r="FD62" i="8"/>
  <c r="FD61" i="8"/>
  <c r="FD35" i="8"/>
  <c r="FD26" i="8"/>
  <c r="FD27" i="8"/>
  <c r="FD28" i="8"/>
  <c r="FD16" i="8"/>
  <c r="FD22" i="8"/>
  <c r="FB70" i="8"/>
  <c r="FD38" i="8"/>
  <c r="FC63" i="8"/>
  <c r="FD30" i="8"/>
  <c r="FD15" i="8"/>
  <c r="FD14" i="8"/>
  <c r="FD60" i="8"/>
  <c r="FD39" i="8"/>
  <c r="FD59" i="8"/>
  <c r="FD11" i="8"/>
  <c r="FD21" i="8"/>
  <c r="FD20" i="8"/>
  <c r="FD31" i="8"/>
  <c r="FB72" i="8"/>
  <c r="FB71" i="8"/>
  <c r="FD8" i="8"/>
  <c r="FE3" i="8"/>
  <c r="FD5" i="8"/>
  <c r="FF4" i="8"/>
  <c r="FB64" i="8"/>
  <c r="FD12" i="8"/>
  <c r="FD23" i="8"/>
  <c r="FA73" i="8"/>
  <c r="FB69" i="8"/>
  <c r="FD36" i="8"/>
  <c r="FD25" i="8"/>
  <c r="FD17" i="8"/>
  <c r="FD24" i="8"/>
  <c r="FD37" i="8"/>
  <c r="FB67" i="8"/>
  <c r="FE7" i="8" l="1"/>
  <c r="FC64" i="8"/>
  <c r="FC69" i="8"/>
  <c r="FC68" i="8"/>
  <c r="FC70" i="8"/>
  <c r="FC71" i="8"/>
  <c r="FC67" i="8"/>
  <c r="FE31" i="8"/>
  <c r="EN28" i="12"/>
  <c r="FD63" i="8"/>
  <c r="FE22" i="8"/>
  <c r="FE17" i="8"/>
  <c r="FE59" i="8"/>
  <c r="FE23" i="8"/>
  <c r="FE10" i="8"/>
  <c r="FE15" i="8"/>
  <c r="FE11" i="8"/>
  <c r="FE58" i="8"/>
  <c r="FE41" i="8"/>
  <c r="FE39" i="8"/>
  <c r="FE61" i="8"/>
  <c r="FE40" i="8"/>
  <c r="FE28" i="8"/>
  <c r="FE21" i="8"/>
  <c r="FE29" i="8"/>
  <c r="FE32" i="8"/>
  <c r="FB73" i="8"/>
  <c r="FE14" i="8"/>
  <c r="FE20" i="8"/>
  <c r="FE12" i="8"/>
  <c r="FE34" i="8"/>
  <c r="FG4" i="8"/>
  <c r="FF3" i="8"/>
  <c r="FE5" i="8"/>
  <c r="FE24" i="8"/>
  <c r="FE60" i="8"/>
  <c r="FE27" i="8"/>
  <c r="FE30" i="8"/>
  <c r="FE35" i="8"/>
  <c r="FE19" i="8"/>
  <c r="FE36" i="8"/>
  <c r="FE33" i="8"/>
  <c r="FE16" i="8"/>
  <c r="FE25" i="8"/>
  <c r="FE55" i="8"/>
  <c r="FE9" i="8"/>
  <c r="FE26" i="8"/>
  <c r="FE62" i="8"/>
  <c r="FE8" i="8"/>
  <c r="FD56" i="8"/>
  <c r="FD67" i="8" s="1"/>
  <c r="FE13" i="8"/>
  <c r="FE38" i="8"/>
  <c r="FE37" i="8"/>
  <c r="FE18" i="8"/>
  <c r="FF20" i="8" l="1"/>
  <c r="FF7" i="8"/>
  <c r="FF10" i="8"/>
  <c r="FF37" i="8"/>
  <c r="FF8" i="8"/>
  <c r="FF41" i="8"/>
  <c r="FF34" i="8"/>
  <c r="FF38" i="8"/>
  <c r="FF11" i="8"/>
  <c r="FF31" i="8"/>
  <c r="FF16" i="8"/>
  <c r="FF55" i="8"/>
  <c r="FF14" i="8"/>
  <c r="FF62" i="8"/>
  <c r="FC73" i="8"/>
  <c r="FF59" i="8"/>
  <c r="FF40" i="8"/>
  <c r="FF32" i="8"/>
  <c r="FF35" i="8"/>
  <c r="FF15" i="8"/>
  <c r="FF28" i="8"/>
  <c r="FF27" i="8"/>
  <c r="FF33" i="8"/>
  <c r="EO28" i="12"/>
  <c r="FF18" i="8"/>
  <c r="FF9" i="8"/>
  <c r="FF29" i="8"/>
  <c r="FF39" i="8"/>
  <c r="FF23" i="8"/>
  <c r="FF36" i="8"/>
  <c r="FF17" i="8"/>
  <c r="FF13" i="8"/>
  <c r="FF25" i="8"/>
  <c r="FE63" i="8"/>
  <c r="FF24" i="8"/>
  <c r="FF21" i="8"/>
  <c r="FF19" i="8"/>
  <c r="FF60" i="8"/>
  <c r="FF58" i="8"/>
  <c r="FF26" i="8"/>
  <c r="FF61" i="8"/>
  <c r="FF30" i="8"/>
  <c r="FF12" i="8"/>
  <c r="FD70" i="8"/>
  <c r="FD69" i="8"/>
  <c r="FD71" i="8"/>
  <c r="FE56" i="8"/>
  <c r="FD68" i="8"/>
  <c r="FF5" i="8"/>
  <c r="FH4" i="8"/>
  <c r="FG3" i="8"/>
  <c r="FF22" i="8"/>
  <c r="FD64" i="8"/>
  <c r="FD72" i="8"/>
  <c r="FG7" i="8" l="1"/>
  <c r="FE64" i="8"/>
  <c r="FG19" i="8"/>
  <c r="EP28" i="12"/>
  <c r="FF63" i="8"/>
  <c r="FG12" i="8"/>
  <c r="FG8" i="8"/>
  <c r="FF56" i="8"/>
  <c r="FF67" i="8" s="1"/>
  <c r="FG58" i="8"/>
  <c r="FG23" i="8"/>
  <c r="FG32" i="8"/>
  <c r="FG30" i="8"/>
  <c r="FG11" i="8"/>
  <c r="FG38" i="8"/>
  <c r="FG39" i="8"/>
  <c r="FG41" i="8"/>
  <c r="FG26" i="8"/>
  <c r="FG61" i="8"/>
  <c r="FG40" i="8"/>
  <c r="FG34" i="8"/>
  <c r="FG13" i="8"/>
  <c r="FG16" i="8"/>
  <c r="FG35" i="8"/>
  <c r="FG17" i="8"/>
  <c r="FG24" i="8"/>
  <c r="FG25" i="8"/>
  <c r="FG27" i="8"/>
  <c r="FG10" i="8"/>
  <c r="FG60" i="8"/>
  <c r="FG20" i="8"/>
  <c r="FG55" i="8"/>
  <c r="FG9" i="8"/>
  <c r="FG22" i="8"/>
  <c r="FG33" i="8"/>
  <c r="FG37" i="8"/>
  <c r="FG21" i="8"/>
  <c r="FG18" i="8"/>
  <c r="FG59" i="8"/>
  <c r="FG29" i="8"/>
  <c r="FD73" i="8"/>
  <c r="FG28" i="8"/>
  <c r="FG62" i="8"/>
  <c r="FG31" i="8"/>
  <c r="FG15" i="8"/>
  <c r="FG36" i="8"/>
  <c r="FG14" i="8"/>
  <c r="FE70" i="8"/>
  <c r="FE71" i="8"/>
  <c r="FE68" i="8"/>
  <c r="FE72" i="8"/>
  <c r="FE67" i="8"/>
  <c r="FH3" i="8"/>
  <c r="FG5" i="8"/>
  <c r="FI4" i="8"/>
  <c r="FE69" i="8"/>
  <c r="FH7" i="8" l="1"/>
  <c r="FF64" i="8"/>
  <c r="FH29" i="8"/>
  <c r="EQ28" i="12"/>
  <c r="FG56" i="8"/>
  <c r="FG67" i="8" s="1"/>
  <c r="FF72" i="8"/>
  <c r="FH18" i="8"/>
  <c r="FF70" i="8"/>
  <c r="FF68" i="8"/>
  <c r="FF69" i="8"/>
  <c r="FG63" i="8"/>
  <c r="FF71" i="8"/>
  <c r="FH22" i="8"/>
  <c r="FH15" i="8"/>
  <c r="FH41" i="8"/>
  <c r="FH26" i="8"/>
  <c r="FH34" i="8"/>
  <c r="FH13" i="8"/>
  <c r="FH40" i="8"/>
  <c r="FH25" i="8"/>
  <c r="FH16" i="8"/>
  <c r="FH36" i="8"/>
  <c r="FH60" i="8"/>
  <c r="FH10" i="8"/>
  <c r="FH14" i="8"/>
  <c r="FH27" i="8"/>
  <c r="FH17" i="8"/>
  <c r="FH24" i="8"/>
  <c r="FH12" i="8"/>
  <c r="FH19" i="8"/>
  <c r="FH11" i="8"/>
  <c r="FH20" i="8"/>
  <c r="FH55" i="8"/>
  <c r="FH39" i="8"/>
  <c r="FH62" i="8"/>
  <c r="FH8" i="8"/>
  <c r="FH37" i="8"/>
  <c r="FH58" i="8"/>
  <c r="FH59" i="8"/>
  <c r="FH38" i="8"/>
  <c r="FI3" i="8"/>
  <c r="FH5" i="8"/>
  <c r="FJ4" i="8"/>
  <c r="FH9" i="8"/>
  <c r="FH35" i="8"/>
  <c r="FH31" i="8"/>
  <c r="FH32" i="8"/>
  <c r="FH33" i="8"/>
  <c r="FE73" i="8"/>
  <c r="FH61" i="8"/>
  <c r="FH28" i="8"/>
  <c r="FH23" i="8"/>
  <c r="FH21" i="8"/>
  <c r="FH30" i="8"/>
  <c r="FI10" i="8" l="1"/>
  <c r="FI7" i="8"/>
  <c r="FG68" i="8"/>
  <c r="FG70" i="8"/>
  <c r="FI38" i="8"/>
  <c r="FG72" i="8"/>
  <c r="FG64" i="8"/>
  <c r="FI11" i="8"/>
  <c r="FI37" i="8"/>
  <c r="FG69" i="8"/>
  <c r="FI23" i="8"/>
  <c r="FI61" i="8"/>
  <c r="FG71" i="8"/>
  <c r="FI33" i="8"/>
  <c r="FI18" i="8"/>
  <c r="FI34" i="8"/>
  <c r="FI8" i="8"/>
  <c r="FI62" i="8"/>
  <c r="FI58" i="8"/>
  <c r="FI26" i="8"/>
  <c r="ER28" i="12"/>
  <c r="FI9" i="8"/>
  <c r="FI30" i="8"/>
  <c r="FF73" i="8"/>
  <c r="FI27" i="8"/>
  <c r="FI19" i="8"/>
  <c r="FI12" i="8"/>
  <c r="FI20" i="8"/>
  <c r="FI40" i="8"/>
  <c r="FI60" i="8"/>
  <c r="FI41" i="8"/>
  <c r="FI16" i="8"/>
  <c r="FI31" i="8"/>
  <c r="FI24" i="8"/>
  <c r="FI22" i="8"/>
  <c r="FI13" i="8"/>
  <c r="FI21" i="8"/>
  <c r="FI25" i="8"/>
  <c r="FI15" i="8"/>
  <c r="FI14" i="8"/>
  <c r="FI36" i="8"/>
  <c r="FI28" i="8"/>
  <c r="FI32" i="8"/>
  <c r="FI39" i="8"/>
  <c r="FH63" i="8"/>
  <c r="FI59" i="8"/>
  <c r="FI35" i="8"/>
  <c r="FI55" i="8"/>
  <c r="FI29" i="8"/>
  <c r="FI17" i="8"/>
  <c r="FH56" i="8"/>
  <c r="FH70" i="8" s="1"/>
  <c r="FJ3" i="8"/>
  <c r="FI5" i="8"/>
  <c r="FK4" i="8"/>
  <c r="FJ7" i="8" l="1"/>
  <c r="FI63" i="8"/>
  <c r="FG73" i="8"/>
  <c r="FJ36" i="8"/>
  <c r="ES28" i="12"/>
  <c r="FJ19" i="8"/>
  <c r="FJ22" i="8"/>
  <c r="FJ31" i="8"/>
  <c r="FJ29" i="8"/>
  <c r="FJ37" i="8"/>
  <c r="FJ13" i="8"/>
  <c r="FI56" i="8"/>
  <c r="FI69" i="8" s="1"/>
  <c r="FH64" i="8"/>
  <c r="FJ9" i="8"/>
  <c r="FJ15" i="8"/>
  <c r="FJ23" i="8"/>
  <c r="FJ55" i="8"/>
  <c r="FJ28" i="8"/>
  <c r="FJ60" i="8"/>
  <c r="FJ39" i="8"/>
  <c r="FJ61" i="8"/>
  <c r="FJ58" i="8"/>
  <c r="FJ27" i="8"/>
  <c r="FJ59" i="8"/>
  <c r="FJ12" i="8"/>
  <c r="FJ18" i="8"/>
  <c r="FJ8" i="8"/>
  <c r="FJ21" i="8"/>
  <c r="FJ30" i="8"/>
  <c r="FJ11" i="8"/>
  <c r="FH67" i="8"/>
  <c r="FL4" i="8"/>
  <c r="FJ5" i="8"/>
  <c r="FK3" i="8"/>
  <c r="FJ32" i="8"/>
  <c r="FJ24" i="8"/>
  <c r="FJ16" i="8"/>
  <c r="FJ38" i="8"/>
  <c r="FJ35" i="8"/>
  <c r="FH71" i="8"/>
  <c r="FH69" i="8"/>
  <c r="FJ25" i="8"/>
  <c r="FJ26" i="8"/>
  <c r="FJ41" i="8"/>
  <c r="FJ10" i="8"/>
  <c r="FJ34" i="8"/>
  <c r="FJ33" i="8"/>
  <c r="FJ20" i="8"/>
  <c r="FJ14" i="8"/>
  <c r="FJ40" i="8"/>
  <c r="FJ62" i="8"/>
  <c r="FJ17" i="8"/>
  <c r="FH68" i="8"/>
  <c r="FH72" i="8"/>
  <c r="FK30" i="8" l="1"/>
  <c r="FK7" i="8"/>
  <c r="FK9" i="8"/>
  <c r="FK26" i="8"/>
  <c r="ET28" i="12"/>
  <c r="FK19" i="8"/>
  <c r="FK27" i="8"/>
  <c r="FK38" i="8"/>
  <c r="FK16" i="8"/>
  <c r="FK58" i="8"/>
  <c r="FI64" i="8"/>
  <c r="FK18" i="8"/>
  <c r="FI70" i="8"/>
  <c r="FI71" i="8"/>
  <c r="FI68" i="8"/>
  <c r="FI67" i="8"/>
  <c r="FI72" i="8"/>
  <c r="FK20" i="8"/>
  <c r="FJ63" i="8"/>
  <c r="FK25" i="8"/>
  <c r="FM4" i="8"/>
  <c r="FL3" i="8"/>
  <c r="FK5" i="8"/>
  <c r="FK15" i="8"/>
  <c r="FK22" i="8"/>
  <c r="FK24" i="8"/>
  <c r="FK60" i="8"/>
  <c r="FK33" i="8"/>
  <c r="FK37" i="8"/>
  <c r="FK11" i="8"/>
  <c r="FK28" i="8"/>
  <c r="FK55" i="8"/>
  <c r="FK31" i="8"/>
  <c r="FJ56" i="8"/>
  <c r="FJ70" i="8" s="1"/>
  <c r="FK17" i="8"/>
  <c r="FK34" i="8"/>
  <c r="FK61" i="8"/>
  <c r="FK12" i="8"/>
  <c r="FK29" i="8"/>
  <c r="FK36" i="8"/>
  <c r="FK10" i="8"/>
  <c r="FK21" i="8"/>
  <c r="FK39" i="8"/>
  <c r="FK8" i="8"/>
  <c r="FK32" i="8"/>
  <c r="FK62" i="8"/>
  <c r="FK35" i="8"/>
  <c r="FK13" i="8"/>
  <c r="FK41" i="8"/>
  <c r="FK59" i="8"/>
  <c r="FK14" i="8"/>
  <c r="FK23" i="8"/>
  <c r="FK40" i="8"/>
  <c r="FH73" i="8"/>
  <c r="FL16" i="8" l="1"/>
  <c r="FL7" i="8"/>
  <c r="FK63" i="8"/>
  <c r="FJ64" i="8"/>
  <c r="FL26" i="8"/>
  <c r="EU28" i="12"/>
  <c r="FL25" i="8"/>
  <c r="FL13" i="8"/>
  <c r="FL40" i="8"/>
  <c r="FL59" i="8"/>
  <c r="FL31" i="8"/>
  <c r="FL37" i="8"/>
  <c r="FL9" i="8"/>
  <c r="FL12" i="8"/>
  <c r="FL23" i="8"/>
  <c r="FL29" i="8"/>
  <c r="FL35" i="8"/>
  <c r="FL55" i="8"/>
  <c r="FL24" i="8"/>
  <c r="FL61" i="8"/>
  <c r="FL22" i="8"/>
  <c r="FL18" i="8"/>
  <c r="FL28" i="8"/>
  <c r="FI73" i="8"/>
  <c r="FL36" i="8"/>
  <c r="FL27" i="8"/>
  <c r="FL21" i="8"/>
  <c r="FL19" i="8"/>
  <c r="FL15" i="8"/>
  <c r="FL62" i="8"/>
  <c r="FL11" i="8"/>
  <c r="FL17" i="8"/>
  <c r="FL8" i="8"/>
  <c r="FL41" i="8"/>
  <c r="FL38" i="8"/>
  <c r="FL33" i="8"/>
  <c r="FL58" i="8"/>
  <c r="FL14" i="8"/>
  <c r="FL32" i="8"/>
  <c r="FL34" i="8"/>
  <c r="FL30" i="8"/>
  <c r="FL20" i="8"/>
  <c r="FL39" i="8"/>
  <c r="FJ68" i="8"/>
  <c r="FJ72" i="8"/>
  <c r="FJ67" i="8"/>
  <c r="FJ69" i="8"/>
  <c r="FL10" i="8"/>
  <c r="FN4" i="8"/>
  <c r="FM3" i="8"/>
  <c r="FL5" i="8"/>
  <c r="FJ71" i="8"/>
  <c r="FL60" i="8"/>
  <c r="FK56" i="8"/>
  <c r="FK72" i="8" s="1"/>
  <c r="FM11" i="8" l="1"/>
  <c r="FM7" i="8"/>
  <c r="FM12" i="8"/>
  <c r="EV28" i="12"/>
  <c r="FL63" i="8"/>
  <c r="FM36" i="8"/>
  <c r="FM13" i="8"/>
  <c r="FM21" i="8"/>
  <c r="FM40" i="8"/>
  <c r="FM26" i="8"/>
  <c r="FM59" i="8"/>
  <c r="FM10" i="8"/>
  <c r="FM35" i="8"/>
  <c r="FM9" i="8"/>
  <c r="FM24" i="8"/>
  <c r="FM33" i="8"/>
  <c r="FM20" i="8"/>
  <c r="FM55" i="8"/>
  <c r="FK70" i="8"/>
  <c r="FM25" i="8"/>
  <c r="FM62" i="8"/>
  <c r="FM14" i="8"/>
  <c r="FM37" i="8"/>
  <c r="FM31" i="8"/>
  <c r="FM17" i="8"/>
  <c r="FM30" i="8"/>
  <c r="FL56" i="8"/>
  <c r="FL70" i="8" s="1"/>
  <c r="FK67" i="8"/>
  <c r="FK64" i="8"/>
  <c r="FM28" i="8"/>
  <c r="FM41" i="8"/>
  <c r="FM34" i="8"/>
  <c r="FM19" i="8"/>
  <c r="FM58" i="8"/>
  <c r="FN3" i="8"/>
  <c r="FO4" i="8"/>
  <c r="FN7" i="8" s="1"/>
  <c r="FM5" i="8"/>
  <c r="FM32" i="8"/>
  <c r="FJ73" i="8"/>
  <c r="FM61" i="8"/>
  <c r="FM18" i="8"/>
  <c r="FK68" i="8"/>
  <c r="FM60" i="8"/>
  <c r="FM22" i="8"/>
  <c r="FM8" i="8"/>
  <c r="FM29" i="8"/>
  <c r="FM15" i="8"/>
  <c r="FK69" i="8"/>
  <c r="FK71" i="8"/>
  <c r="FM38" i="8"/>
  <c r="FM16" i="8"/>
  <c r="FM39" i="8"/>
  <c r="FM27" i="8"/>
  <c r="FM23" i="8"/>
  <c r="FN33" i="8" l="1"/>
  <c r="EW28" i="12"/>
  <c r="FL67" i="8"/>
  <c r="FN39" i="8"/>
  <c r="FN29" i="8"/>
  <c r="FN21" i="8"/>
  <c r="FN61" i="8"/>
  <c r="FN25" i="8"/>
  <c r="FN32" i="8"/>
  <c r="FN13" i="8"/>
  <c r="FL64" i="8"/>
  <c r="FN9" i="8"/>
  <c r="FN18" i="8"/>
  <c r="FN31" i="8"/>
  <c r="FN41" i="8"/>
  <c r="FN34" i="8"/>
  <c r="FN40" i="8"/>
  <c r="FN26" i="8"/>
  <c r="FN10" i="8"/>
  <c r="FN12" i="8"/>
  <c r="FN27" i="8"/>
  <c r="FN23" i="8"/>
  <c r="FN16" i="8"/>
  <c r="FN24" i="8"/>
  <c r="FN35" i="8"/>
  <c r="FN38" i="8"/>
  <c r="FN17" i="8"/>
  <c r="FN60" i="8"/>
  <c r="FN8" i="8"/>
  <c r="FN15" i="8"/>
  <c r="FN19" i="8"/>
  <c r="FN14" i="8"/>
  <c r="FN20" i="8"/>
  <c r="FN55" i="8"/>
  <c r="FL72" i="8"/>
  <c r="FN28" i="8"/>
  <c r="FN59" i="8"/>
  <c r="FN30" i="8"/>
  <c r="FN36" i="8"/>
  <c r="FN58" i="8"/>
  <c r="FK73" i="8"/>
  <c r="FM63" i="8"/>
  <c r="FL71" i="8"/>
  <c r="FN11" i="8"/>
  <c r="FP4" i="8"/>
  <c r="FN5" i="8"/>
  <c r="FO3" i="8"/>
  <c r="FM56" i="8"/>
  <c r="FM71" i="8" s="1"/>
  <c r="FN37" i="8"/>
  <c r="FN62" i="8"/>
  <c r="FN22" i="8"/>
  <c r="FL68" i="8"/>
  <c r="FL69" i="8"/>
  <c r="FO40" i="8" l="1"/>
  <c r="FO7" i="8"/>
  <c r="FO37" i="8"/>
  <c r="FO14" i="8"/>
  <c r="FO33" i="8"/>
  <c r="FO39" i="8"/>
  <c r="FO8" i="8"/>
  <c r="EX28" i="12"/>
  <c r="FO20" i="8"/>
  <c r="FO32" i="8"/>
  <c r="FO55" i="8"/>
  <c r="FO23" i="8"/>
  <c r="FO9" i="8"/>
  <c r="FO34" i="8"/>
  <c r="FO19" i="8"/>
  <c r="FO17" i="8"/>
  <c r="FO13" i="8"/>
  <c r="FO27" i="8"/>
  <c r="FO38" i="8"/>
  <c r="FO25" i="8"/>
  <c r="FO10" i="8"/>
  <c r="FO21" i="8"/>
  <c r="FO58" i="8"/>
  <c r="FO15" i="8"/>
  <c r="FO36" i="8"/>
  <c r="FO61" i="8"/>
  <c r="FO26" i="8"/>
  <c r="FO62" i="8"/>
  <c r="FO24" i="8"/>
  <c r="FO30" i="8"/>
  <c r="FO16" i="8"/>
  <c r="FO12" i="8"/>
  <c r="FO60" i="8"/>
  <c r="FO35" i="8"/>
  <c r="FO41" i="8"/>
  <c r="FO18" i="8"/>
  <c r="FO28" i="8"/>
  <c r="FN63" i="8"/>
  <c r="FL73" i="8"/>
  <c r="FM70" i="8"/>
  <c r="FM67" i="8"/>
  <c r="FQ4" i="8"/>
  <c r="FO5" i="8"/>
  <c r="FP3" i="8"/>
  <c r="FN56" i="8"/>
  <c r="FN69" i="8" s="1"/>
  <c r="FM72" i="8"/>
  <c r="FM68" i="8"/>
  <c r="FM69" i="8"/>
  <c r="FM64" i="8"/>
  <c r="FO29" i="8"/>
  <c r="FO31" i="8"/>
  <c r="FO11" i="8"/>
  <c r="FO22" i="8"/>
  <c r="FO59" i="8"/>
  <c r="FP59" i="8" l="1"/>
  <c r="FP7" i="8"/>
  <c r="FP9" i="8"/>
  <c r="FP16" i="8"/>
  <c r="EY28" i="12"/>
  <c r="FP27" i="8"/>
  <c r="FP25" i="8"/>
  <c r="FP30" i="8"/>
  <c r="FP31" i="8"/>
  <c r="FO63" i="8"/>
  <c r="FP20" i="8"/>
  <c r="FP26" i="8"/>
  <c r="FP32" i="8"/>
  <c r="FP8" i="8"/>
  <c r="FP60" i="8"/>
  <c r="FP23" i="8"/>
  <c r="FP15" i="8"/>
  <c r="FP12" i="8"/>
  <c r="FP22" i="8"/>
  <c r="FP29" i="8"/>
  <c r="FP62" i="8"/>
  <c r="FP34" i="8"/>
  <c r="FP28" i="8"/>
  <c r="FP37" i="8"/>
  <c r="FP36" i="8"/>
  <c r="FP55" i="8"/>
  <c r="FP19" i="8"/>
  <c r="FP14" i="8"/>
  <c r="FP18" i="8"/>
  <c r="FP24" i="8"/>
  <c r="FP38" i="8"/>
  <c r="FP35" i="8"/>
  <c r="FP11" i="8"/>
  <c r="FP61" i="8"/>
  <c r="FP58" i="8"/>
  <c r="FP21" i="8"/>
  <c r="FP40" i="8"/>
  <c r="FO56" i="8"/>
  <c r="FO72" i="8" s="1"/>
  <c r="FP13" i="8"/>
  <c r="FR4" i="8"/>
  <c r="FQ7" i="8" s="1"/>
  <c r="FP5" i="8"/>
  <c r="FQ3" i="8"/>
  <c r="FM73" i="8"/>
  <c r="FN64" i="8"/>
  <c r="FN68" i="8"/>
  <c r="FN70" i="8"/>
  <c r="FP33" i="8"/>
  <c r="FN71" i="8"/>
  <c r="FN72" i="8"/>
  <c r="FP17" i="8"/>
  <c r="FP10" i="8"/>
  <c r="FP39" i="8"/>
  <c r="FP41" i="8"/>
  <c r="FN67" i="8"/>
  <c r="FQ59" i="8" l="1"/>
  <c r="EZ28" i="12"/>
  <c r="FO64" i="8"/>
  <c r="FQ39" i="8"/>
  <c r="FQ20" i="8"/>
  <c r="FQ38" i="8"/>
  <c r="FQ23" i="8"/>
  <c r="FP63" i="8"/>
  <c r="FQ55" i="8"/>
  <c r="FQ16" i="8"/>
  <c r="FQ28" i="8"/>
  <c r="FQ15" i="8"/>
  <c r="FQ14" i="8"/>
  <c r="FO70" i="8"/>
  <c r="FQ10" i="8"/>
  <c r="FQ17" i="8"/>
  <c r="FQ60" i="8"/>
  <c r="FQ24" i="8"/>
  <c r="FQ30" i="8"/>
  <c r="FQ37" i="8"/>
  <c r="FP56" i="8"/>
  <c r="FP71" i="8" s="1"/>
  <c r="FQ34" i="8"/>
  <c r="FQ18" i="8"/>
  <c r="FQ27" i="8"/>
  <c r="FQ26" i="8"/>
  <c r="FQ19" i="8"/>
  <c r="FQ29" i="8"/>
  <c r="FQ40" i="8"/>
  <c r="FQ35" i="8"/>
  <c r="FQ13" i="8"/>
  <c r="FQ33" i="8"/>
  <c r="FQ25" i="8"/>
  <c r="FQ41" i="8"/>
  <c r="FQ9" i="8"/>
  <c r="FQ36" i="8"/>
  <c r="FQ11" i="8"/>
  <c r="FQ8" i="8"/>
  <c r="FQ32" i="8"/>
  <c r="FQ12" i="8"/>
  <c r="FQ58" i="8"/>
  <c r="FQ61" i="8"/>
  <c r="FO71" i="8"/>
  <c r="FQ31" i="8"/>
  <c r="FQ62" i="8"/>
  <c r="FQ22" i="8"/>
  <c r="FQ21" i="8"/>
  <c r="FN73" i="8"/>
  <c r="FR3" i="8"/>
  <c r="FS4" i="8"/>
  <c r="FQ5" i="8"/>
  <c r="FO69" i="8"/>
  <c r="FO68" i="8"/>
  <c r="FO67" i="8"/>
  <c r="FR7" i="8" l="1"/>
  <c r="FR11" i="8"/>
  <c r="FA28" i="12"/>
  <c r="FP64" i="8"/>
  <c r="FR34" i="8"/>
  <c r="FR18" i="8"/>
  <c r="FR8" i="8"/>
  <c r="FR19" i="8"/>
  <c r="FR13" i="8"/>
  <c r="FR26" i="8"/>
  <c r="FR9" i="8"/>
  <c r="FR29" i="8"/>
  <c r="FR38" i="8"/>
  <c r="FR20" i="8"/>
  <c r="FR25" i="8"/>
  <c r="FR55" i="8"/>
  <c r="FR33" i="8"/>
  <c r="FR16" i="8"/>
  <c r="FQ56" i="8"/>
  <c r="FQ70" i="8" s="1"/>
  <c r="FP67" i="8"/>
  <c r="FR60" i="8"/>
  <c r="FR61" i="8"/>
  <c r="FR37" i="8"/>
  <c r="FR22" i="8"/>
  <c r="FR12" i="8"/>
  <c r="FR59" i="8"/>
  <c r="FR41" i="8"/>
  <c r="FR35" i="8"/>
  <c r="FR32" i="8"/>
  <c r="FQ63" i="8"/>
  <c r="FR58" i="8"/>
  <c r="FR39" i="8"/>
  <c r="FR36" i="8"/>
  <c r="FR31" i="8"/>
  <c r="FR23" i="8"/>
  <c r="FR21" i="8"/>
  <c r="FR28" i="8"/>
  <c r="FR10" i="8"/>
  <c r="FR15" i="8"/>
  <c r="FR27" i="8"/>
  <c r="FR30" i="8"/>
  <c r="FR17" i="8"/>
  <c r="FR40" i="8"/>
  <c r="FR62" i="8"/>
  <c r="FR24" i="8"/>
  <c r="FR14" i="8"/>
  <c r="FP70" i="8"/>
  <c r="FP69" i="8"/>
  <c r="FP72" i="8"/>
  <c r="FP68" i="8"/>
  <c r="FO73" i="8"/>
  <c r="FR5" i="8"/>
  <c r="FS3" i="8"/>
  <c r="FT4" i="8"/>
  <c r="FS7" i="8" l="1"/>
  <c r="FQ64" i="8"/>
  <c r="FS10" i="8"/>
  <c r="FB28" i="12"/>
  <c r="FQ72" i="8"/>
  <c r="FQ68" i="8"/>
  <c r="FQ67" i="8"/>
  <c r="FR63" i="8"/>
  <c r="FQ71" i="8"/>
  <c r="FR56" i="8"/>
  <c r="FR71" i="8" s="1"/>
  <c r="FP73" i="8"/>
  <c r="FQ69" i="8"/>
  <c r="FS37" i="8"/>
  <c r="FS26" i="8"/>
  <c r="FU4" i="8"/>
  <c r="FS5" i="8"/>
  <c r="FT3" i="8"/>
  <c r="FS34" i="8"/>
  <c r="FS62" i="8"/>
  <c r="FS24" i="8"/>
  <c r="FS61" i="8"/>
  <c r="FS32" i="8"/>
  <c r="FS16" i="8"/>
  <c r="FS59" i="8"/>
  <c r="FS39" i="8"/>
  <c r="FS14" i="8"/>
  <c r="FS12" i="8"/>
  <c r="FS38" i="8"/>
  <c r="FS41" i="8"/>
  <c r="FS25" i="8"/>
  <c r="FS18" i="8"/>
  <c r="FS33" i="8"/>
  <c r="FS27" i="8"/>
  <c r="FS58" i="8"/>
  <c r="FS20" i="8"/>
  <c r="FS15" i="8"/>
  <c r="FS28" i="8"/>
  <c r="FS21" i="8"/>
  <c r="FS11" i="8"/>
  <c r="FS29" i="8"/>
  <c r="FS23" i="8"/>
  <c r="FS40" i="8"/>
  <c r="FS55" i="8"/>
  <c r="FS19" i="8"/>
  <c r="FS60" i="8"/>
  <c r="FS22" i="8"/>
  <c r="FS13" i="8"/>
  <c r="FS8" i="8"/>
  <c r="FS36" i="8"/>
  <c r="FS30" i="8"/>
  <c r="FS9" i="8"/>
  <c r="FS17" i="8"/>
  <c r="FS35" i="8"/>
  <c r="FS31" i="8"/>
  <c r="FT23" i="8" l="1"/>
  <c r="FT7" i="8"/>
  <c r="FT55" i="8"/>
  <c r="FT21" i="8"/>
  <c r="FT26" i="8"/>
  <c r="FT62" i="8"/>
  <c r="FT36" i="8"/>
  <c r="FT40" i="8"/>
  <c r="FT32" i="8"/>
  <c r="FT33" i="8"/>
  <c r="FT39" i="8"/>
  <c r="FT20" i="8"/>
  <c r="FC28" i="12"/>
  <c r="FT41" i="8"/>
  <c r="FT12" i="8"/>
  <c r="FT27" i="8"/>
  <c r="FT34" i="8"/>
  <c r="FT37" i="8"/>
  <c r="FT18" i="8"/>
  <c r="FR68" i="8"/>
  <c r="FT13" i="8"/>
  <c r="FT25" i="8"/>
  <c r="FR69" i="8"/>
  <c r="FR67" i="8"/>
  <c r="FT9" i="8"/>
  <c r="FT30" i="8"/>
  <c r="FT61" i="8"/>
  <c r="FQ73" i="8"/>
  <c r="FR64" i="8"/>
  <c r="FT19" i="8"/>
  <c r="FT31" i="8"/>
  <c r="FT10" i="8"/>
  <c r="FR72" i="8"/>
  <c r="FR70" i="8"/>
  <c r="FT60" i="8"/>
  <c r="FT14" i="8"/>
  <c r="FT29" i="8"/>
  <c r="FT58" i="8"/>
  <c r="FT28" i="8"/>
  <c r="FT35" i="8"/>
  <c r="FT16" i="8"/>
  <c r="FT15" i="8"/>
  <c r="FT24" i="8"/>
  <c r="FT59" i="8"/>
  <c r="FT17" i="8"/>
  <c r="FT22" i="8"/>
  <c r="FT38" i="8"/>
  <c r="FT8" i="8"/>
  <c r="FS56" i="8"/>
  <c r="FS72" i="8" s="1"/>
  <c r="FS63" i="8"/>
  <c r="FT11" i="8"/>
  <c r="FV4" i="8"/>
  <c r="FU7" i="8" s="1"/>
  <c r="FU3" i="8"/>
  <c r="FT5" i="8"/>
  <c r="FR73" i="8" l="1"/>
  <c r="FU38" i="8"/>
  <c r="FD28" i="12"/>
  <c r="FT63" i="8"/>
  <c r="FU22" i="8"/>
  <c r="FU13" i="8"/>
  <c r="FU24" i="8"/>
  <c r="FU39" i="8"/>
  <c r="FU11" i="8"/>
  <c r="FU55" i="8"/>
  <c r="FU16" i="8"/>
  <c r="FU61" i="8"/>
  <c r="FU12" i="8"/>
  <c r="FU19" i="8"/>
  <c r="FU32" i="8"/>
  <c r="FU40" i="8"/>
  <c r="FU26" i="8"/>
  <c r="FU60" i="8"/>
  <c r="FU37" i="8"/>
  <c r="FU20" i="8"/>
  <c r="FU31" i="8"/>
  <c r="FU33" i="8"/>
  <c r="FU36" i="8"/>
  <c r="FU27" i="8"/>
  <c r="FU9" i="8"/>
  <c r="FU28" i="8"/>
  <c r="FU62" i="8"/>
  <c r="FS67" i="8"/>
  <c r="FU10" i="8"/>
  <c r="FU41" i="8"/>
  <c r="FU15" i="8"/>
  <c r="FU21" i="8"/>
  <c r="FS69" i="8"/>
  <c r="FS70" i="8"/>
  <c r="FU14" i="8"/>
  <c r="FU29" i="8"/>
  <c r="FU18" i="8"/>
  <c r="FU30" i="8"/>
  <c r="FU23" i="8"/>
  <c r="FU34" i="8"/>
  <c r="FU25" i="8"/>
  <c r="FS71" i="8"/>
  <c r="FS64" i="8"/>
  <c r="FW4" i="8"/>
  <c r="FV3" i="8"/>
  <c r="FU5" i="8"/>
  <c r="FU59" i="8"/>
  <c r="FU58" i="8"/>
  <c r="FU17" i="8"/>
  <c r="FU8" i="8"/>
  <c r="FU35" i="8"/>
  <c r="FS68" i="8"/>
  <c r="FT56" i="8"/>
  <c r="FT71" i="8" s="1"/>
  <c r="FV7" i="8" l="1"/>
  <c r="FV21" i="8"/>
  <c r="FE28" i="12"/>
  <c r="E74" i="12" s="1"/>
  <c r="FU63" i="8"/>
  <c r="FV36" i="8"/>
  <c r="FV34" i="8"/>
  <c r="FV11" i="8"/>
  <c r="FV5" i="8"/>
  <c r="FX4" i="8"/>
  <c r="FW3" i="8"/>
  <c r="FV31" i="8"/>
  <c r="FT72" i="8"/>
  <c r="FV39" i="8"/>
  <c r="FV12" i="8"/>
  <c r="FV60" i="8"/>
  <c r="FV20" i="8"/>
  <c r="FV40" i="8"/>
  <c r="FV10" i="8"/>
  <c r="FV30" i="8"/>
  <c r="FV25" i="8"/>
  <c r="FV29" i="8"/>
  <c r="FV9" i="8"/>
  <c r="FV28" i="8"/>
  <c r="FV58" i="8"/>
  <c r="FV32" i="8"/>
  <c r="FV37" i="8"/>
  <c r="FV61" i="8"/>
  <c r="FV14" i="8"/>
  <c r="FV38" i="8"/>
  <c r="FT67" i="8"/>
  <c r="FT64" i="8"/>
  <c r="FV13" i="8"/>
  <c r="FV16" i="8"/>
  <c r="FV59" i="8"/>
  <c r="FV18" i="8"/>
  <c r="FV62" i="8"/>
  <c r="FV24" i="8"/>
  <c r="FV17" i="8"/>
  <c r="FV8" i="8"/>
  <c r="FS73" i="8"/>
  <c r="FV26" i="8"/>
  <c r="FV55" i="8"/>
  <c r="FV23" i="8"/>
  <c r="FV22" i="8"/>
  <c r="FT69" i="8"/>
  <c r="FT68" i="8"/>
  <c r="FU56" i="8"/>
  <c r="FU69" i="8" s="1"/>
  <c r="FV33" i="8"/>
  <c r="FV15" i="8"/>
  <c r="FV35" i="8"/>
  <c r="FV27" i="8"/>
  <c r="FV19" i="8"/>
  <c r="FV41" i="8"/>
  <c r="FT70" i="8"/>
  <c r="FW39" i="8" l="1"/>
  <c r="FW7" i="8"/>
  <c r="FW55" i="8"/>
  <c r="F74" i="12"/>
  <c r="F80" i="12" s="1"/>
  <c r="F79" i="12" s="1"/>
  <c r="D76" i="12"/>
  <c r="D75" i="12" s="1"/>
  <c r="E80" i="12"/>
  <c r="E79" i="12" s="1"/>
  <c r="FW33" i="8"/>
  <c r="FW24" i="8"/>
  <c r="FW20" i="8"/>
  <c r="FW17" i="8"/>
  <c r="FW21" i="8"/>
  <c r="FW28" i="8"/>
  <c r="FW31" i="8"/>
  <c r="FW34" i="8"/>
  <c r="FW30" i="8"/>
  <c r="FW13" i="8"/>
  <c r="FW36" i="8"/>
  <c r="FW26" i="8"/>
  <c r="FW9" i="8"/>
  <c r="FW58" i="8"/>
  <c r="FW60" i="8"/>
  <c r="FW32" i="8"/>
  <c r="FW38" i="8"/>
  <c r="FW18" i="8"/>
  <c r="FW27" i="8"/>
  <c r="FW40" i="8"/>
  <c r="FW12" i="8"/>
  <c r="FW41" i="8"/>
  <c r="FW19" i="8"/>
  <c r="FW10" i="8"/>
  <c r="FW29" i="8"/>
  <c r="FW11" i="8"/>
  <c r="FW62" i="8"/>
  <c r="FW59" i="8"/>
  <c r="FW14" i="8"/>
  <c r="FW22" i="8"/>
  <c r="FW23" i="8"/>
  <c r="FW8" i="8"/>
  <c r="FT73" i="8"/>
  <c r="FU72" i="8"/>
  <c r="FU68" i="8"/>
  <c r="FU70" i="8"/>
  <c r="FV56" i="8"/>
  <c r="FV70" i="8" s="1"/>
  <c r="FU67" i="8"/>
  <c r="FY4" i="8"/>
  <c r="FX3" i="8"/>
  <c r="FW5" i="8"/>
  <c r="FW15" i="8"/>
  <c r="FU64" i="8"/>
  <c r="FW35" i="8"/>
  <c r="FW61" i="8"/>
  <c r="FW37" i="8"/>
  <c r="FU71" i="8"/>
  <c r="FV63" i="8"/>
  <c r="FW25" i="8"/>
  <c r="FW16" i="8"/>
  <c r="FX14" i="8" l="1"/>
  <c r="FX7" i="8"/>
  <c r="FW63" i="8"/>
  <c r="G74" i="12"/>
  <c r="G80" i="12" s="1"/>
  <c r="G79" i="12" s="1"/>
  <c r="E76" i="12"/>
  <c r="E75" i="12" s="1"/>
  <c r="FX59" i="8"/>
  <c r="FX31" i="8"/>
  <c r="FX32" i="8"/>
  <c r="FX36" i="8"/>
  <c r="FX35" i="8"/>
  <c r="FX60" i="8"/>
  <c r="FX19" i="8"/>
  <c r="FX30" i="8"/>
  <c r="FX38" i="8"/>
  <c r="FX37" i="8"/>
  <c r="FX61" i="8"/>
  <c r="FX34" i="8"/>
  <c r="FX10" i="8"/>
  <c r="FX29" i="8"/>
  <c r="FX28" i="8"/>
  <c r="FX9" i="8"/>
  <c r="FX17" i="8"/>
  <c r="FX39" i="8"/>
  <c r="FX55" i="8"/>
  <c r="FX16" i="8"/>
  <c r="FX8" i="8"/>
  <c r="FX13" i="8"/>
  <c r="FX21" i="8"/>
  <c r="FX58" i="8"/>
  <c r="FX27" i="8"/>
  <c r="FX24" i="8"/>
  <c r="FX22" i="8"/>
  <c r="FX25" i="8"/>
  <c r="FX23" i="8"/>
  <c r="FX11" i="8"/>
  <c r="FX15" i="8"/>
  <c r="FX20" i="8"/>
  <c r="FX40" i="8"/>
  <c r="FX26" i="8"/>
  <c r="FX62" i="8"/>
  <c r="FX33" i="8"/>
  <c r="FX12" i="8"/>
  <c r="FX41" i="8"/>
  <c r="FV71" i="8"/>
  <c r="FV72" i="8"/>
  <c r="FV69" i="8"/>
  <c r="FX18" i="8"/>
  <c r="FY3" i="8"/>
  <c r="FX5" i="8"/>
  <c r="FZ4" i="8"/>
  <c r="FV68" i="8"/>
  <c r="FW56" i="8"/>
  <c r="FW68" i="8" s="1"/>
  <c r="FU73" i="8"/>
  <c r="FV67" i="8"/>
  <c r="FV64" i="8"/>
  <c r="FY36" i="8" l="1"/>
  <c r="FY7" i="8"/>
  <c r="H74" i="12"/>
  <c r="H80" i="12" s="1"/>
  <c r="H79" i="12" s="1"/>
  <c r="F76" i="12"/>
  <c r="F75" i="12" s="1"/>
  <c r="FX63" i="8"/>
  <c r="FY59" i="8"/>
  <c r="FY34" i="8"/>
  <c r="FY12" i="8"/>
  <c r="FY33" i="8"/>
  <c r="FY31" i="8"/>
  <c r="FV73" i="8"/>
  <c r="FY41" i="8"/>
  <c r="FY37" i="8"/>
  <c r="FW71" i="8"/>
  <c r="FY23" i="8"/>
  <c r="FY55" i="8"/>
  <c r="FY40" i="8"/>
  <c r="FY62" i="8"/>
  <c r="FY22" i="8"/>
  <c r="FW64" i="8"/>
  <c r="FY27" i="8"/>
  <c r="FY17" i="8"/>
  <c r="FW70" i="8"/>
  <c r="FX56" i="8"/>
  <c r="FX71" i="8" s="1"/>
  <c r="FY10" i="8"/>
  <c r="FW72" i="8"/>
  <c r="FY26" i="8"/>
  <c r="FY13" i="8"/>
  <c r="FY11" i="8"/>
  <c r="FY32" i="8"/>
  <c r="FY21" i="8"/>
  <c r="FY28" i="8"/>
  <c r="FY60" i="8"/>
  <c r="GA4" i="8"/>
  <c r="FZ3" i="8"/>
  <c r="FY5" i="8"/>
  <c r="FY25" i="8"/>
  <c r="FY38" i="8"/>
  <c r="FY58" i="8"/>
  <c r="FY39" i="8"/>
  <c r="FY35" i="8"/>
  <c r="FY61" i="8"/>
  <c r="FW69" i="8"/>
  <c r="FY14" i="8"/>
  <c r="FY20" i="8"/>
  <c r="FY29" i="8"/>
  <c r="FY8" i="8"/>
  <c r="FY19" i="8"/>
  <c r="FY24" i="8"/>
  <c r="FY30" i="8"/>
  <c r="FY18" i="8"/>
  <c r="FY15" i="8"/>
  <c r="FY9" i="8"/>
  <c r="FY16" i="8"/>
  <c r="FW67" i="8"/>
  <c r="FZ8" i="8" l="1"/>
  <c r="FZ7" i="8"/>
  <c r="FZ38" i="8"/>
  <c r="I74" i="12"/>
  <c r="I80" i="12" s="1"/>
  <c r="I79" i="12" s="1"/>
  <c r="G76" i="12"/>
  <c r="G75" i="12" s="1"/>
  <c r="FW73" i="8"/>
  <c r="FY63" i="8"/>
  <c r="FZ31" i="8"/>
  <c r="FX67" i="8"/>
  <c r="FX68" i="8"/>
  <c r="FZ13" i="8"/>
  <c r="GB4" i="8"/>
  <c r="GA3" i="8"/>
  <c r="FZ5" i="8"/>
  <c r="FZ60" i="8"/>
  <c r="FZ32" i="8"/>
  <c r="FZ39" i="8"/>
  <c r="FZ62" i="8"/>
  <c r="FZ12" i="8"/>
  <c r="FX72" i="8"/>
  <c r="FX70" i="8"/>
  <c r="FZ20" i="8"/>
  <c r="FZ22" i="8"/>
  <c r="FZ21" i="8"/>
  <c r="FZ24" i="8"/>
  <c r="FZ25" i="8"/>
  <c r="FZ11" i="8"/>
  <c r="FZ14" i="8"/>
  <c r="FZ9" i="8"/>
  <c r="FZ41" i="8"/>
  <c r="FZ10" i="8"/>
  <c r="FZ29" i="8"/>
  <c r="FZ36" i="8"/>
  <c r="FZ23" i="8"/>
  <c r="FZ17" i="8"/>
  <c r="FZ34" i="8"/>
  <c r="FZ55" i="8"/>
  <c r="FZ59" i="8"/>
  <c r="FZ30" i="8"/>
  <c r="FZ40" i="8"/>
  <c r="FZ61" i="8"/>
  <c r="FZ27" i="8"/>
  <c r="FZ35" i="8"/>
  <c r="FZ19" i="8"/>
  <c r="FZ15" i="8"/>
  <c r="FZ37" i="8"/>
  <c r="FY56" i="8"/>
  <c r="FY69" i="8" s="1"/>
  <c r="FZ28" i="8"/>
  <c r="FZ58" i="8"/>
  <c r="FZ16" i="8"/>
  <c r="FZ18" i="8"/>
  <c r="FZ33" i="8"/>
  <c r="FZ26" i="8"/>
  <c r="FX69" i="8"/>
  <c r="FX64" i="8"/>
  <c r="GA33" i="8" l="1"/>
  <c r="GA7" i="8"/>
  <c r="J74" i="12"/>
  <c r="J80" i="12" s="1"/>
  <c r="J79" i="12" s="1"/>
  <c r="H76" i="12"/>
  <c r="H75" i="12" s="1"/>
  <c r="GA26" i="8"/>
  <c r="GA12" i="8"/>
  <c r="GA37" i="8"/>
  <c r="GA25" i="8"/>
  <c r="GA38" i="8"/>
  <c r="FX73" i="8"/>
  <c r="GA21" i="8"/>
  <c r="GA55" i="8"/>
  <c r="GA28" i="8"/>
  <c r="GA10" i="8"/>
  <c r="GA61" i="8"/>
  <c r="GA14" i="8"/>
  <c r="FZ56" i="8"/>
  <c r="FZ70" i="8" s="1"/>
  <c r="GA39" i="8"/>
  <c r="GA11" i="8"/>
  <c r="GA32" i="8"/>
  <c r="GA8" i="8"/>
  <c r="GA20" i="8"/>
  <c r="GA17" i="8"/>
  <c r="GA24" i="8"/>
  <c r="GA30" i="8"/>
  <c r="GA35" i="8"/>
  <c r="GA18" i="8"/>
  <c r="FZ63" i="8"/>
  <c r="GA16" i="8"/>
  <c r="GA60" i="8"/>
  <c r="GA13" i="8"/>
  <c r="GA34" i="8"/>
  <c r="GA9" i="8"/>
  <c r="GA23" i="8"/>
  <c r="GA40" i="8"/>
  <c r="GA41" i="8"/>
  <c r="GA22" i="8"/>
  <c r="GA19" i="8"/>
  <c r="FY64" i="8"/>
  <c r="GA31" i="8"/>
  <c r="GA29" i="8"/>
  <c r="GA27" i="8"/>
  <c r="GA59" i="8"/>
  <c r="GA62" i="8"/>
  <c r="GA15" i="8"/>
  <c r="GA36" i="8"/>
  <c r="GA58" i="8"/>
  <c r="FY68" i="8"/>
  <c r="FY71" i="8"/>
  <c r="FY72" i="8"/>
  <c r="FY70" i="8"/>
  <c r="FY67" i="8"/>
  <c r="GC4" i="8"/>
  <c r="GB7" i="8" s="1"/>
  <c r="GB3" i="8"/>
  <c r="GA5" i="8"/>
  <c r="GB22" i="8" l="1"/>
  <c r="GB34" i="8"/>
  <c r="GB30" i="8"/>
  <c r="GB27" i="8"/>
  <c r="K74" i="12"/>
  <c r="K80" i="12" s="1"/>
  <c r="K79" i="12" s="1"/>
  <c r="I76" i="12"/>
  <c r="I75" i="12" s="1"/>
  <c r="FZ71" i="8"/>
  <c r="GA56" i="8"/>
  <c r="GA63" i="8"/>
  <c r="FZ72" i="8"/>
  <c r="FZ68" i="8"/>
  <c r="FY73" i="8"/>
  <c r="FZ69" i="8"/>
  <c r="FZ64" i="8"/>
  <c r="FZ67" i="8"/>
  <c r="GB17" i="8"/>
  <c r="GB24" i="8"/>
  <c r="GB39" i="8"/>
  <c r="GB60" i="8"/>
  <c r="GB19" i="8"/>
  <c r="GB59" i="8"/>
  <c r="GB29" i="8"/>
  <c r="GB28" i="8"/>
  <c r="GB55" i="8"/>
  <c r="GB14" i="8"/>
  <c r="GB32" i="8"/>
  <c r="GB37" i="8"/>
  <c r="GB10" i="8"/>
  <c r="GB33" i="8"/>
  <c r="GB62" i="8"/>
  <c r="GB12" i="8"/>
  <c r="GB40" i="8"/>
  <c r="GB31" i="8"/>
  <c r="GB23" i="8"/>
  <c r="GB8" i="8"/>
  <c r="GB26" i="8"/>
  <c r="GB21" i="8"/>
  <c r="GB20" i="8"/>
  <c r="GB41" i="8"/>
  <c r="GB35" i="8"/>
  <c r="GB13" i="8"/>
  <c r="GB11" i="8"/>
  <c r="GD4" i="8"/>
  <c r="GC3" i="8"/>
  <c r="GB5" i="8"/>
  <c r="GB38" i="8"/>
  <c r="GB15" i="8"/>
  <c r="GB16" i="8"/>
  <c r="GB25" i="8"/>
  <c r="GB9" i="8"/>
  <c r="GB61" i="8"/>
  <c r="GB58" i="8"/>
  <c r="GB36" i="8"/>
  <c r="GB18" i="8"/>
  <c r="GC35" i="8" l="1"/>
  <c r="GC7" i="8"/>
  <c r="GA64" i="8"/>
  <c r="GC60" i="8"/>
  <c r="GA71" i="8"/>
  <c r="GA68" i="8"/>
  <c r="GC19" i="8"/>
  <c r="GA70" i="8"/>
  <c r="GA72" i="8"/>
  <c r="GA69" i="8"/>
  <c r="GC62" i="8"/>
  <c r="GA67" i="8"/>
  <c r="GC28" i="8"/>
  <c r="L74" i="12"/>
  <c r="L80" i="12" s="1"/>
  <c r="L79" i="12" s="1"/>
  <c r="J76" i="12"/>
  <c r="J75" i="12" s="1"/>
  <c r="GC18" i="8"/>
  <c r="GC22" i="8"/>
  <c r="GC16" i="8"/>
  <c r="GC10" i="8"/>
  <c r="FZ73" i="8"/>
  <c r="GC36" i="8"/>
  <c r="GC12" i="8"/>
  <c r="GB56" i="8"/>
  <c r="GB69" i="8" s="1"/>
  <c r="GC11" i="8"/>
  <c r="GD3" i="8"/>
  <c r="GC5" i="8"/>
  <c r="GE4" i="8"/>
  <c r="GD7" i="8" s="1"/>
  <c r="GC17" i="8"/>
  <c r="GC61" i="8"/>
  <c r="GC20" i="8"/>
  <c r="GC38" i="8"/>
  <c r="GC15" i="8"/>
  <c r="GC58" i="8"/>
  <c r="GC40" i="8"/>
  <c r="GC27" i="8"/>
  <c r="GC39" i="8"/>
  <c r="GC26" i="8"/>
  <c r="GC23" i="8"/>
  <c r="GC8" i="8"/>
  <c r="GC13" i="8"/>
  <c r="GC9" i="8"/>
  <c r="GC41" i="8"/>
  <c r="GC29" i="8"/>
  <c r="GC25" i="8"/>
  <c r="GC37" i="8"/>
  <c r="GC30" i="8"/>
  <c r="GC59" i="8"/>
  <c r="GC33" i="8"/>
  <c r="GC32" i="8"/>
  <c r="GB63" i="8"/>
  <c r="GC24" i="8"/>
  <c r="GC31" i="8"/>
  <c r="GC14" i="8"/>
  <c r="GC55" i="8"/>
  <c r="GC34" i="8"/>
  <c r="GC21" i="8"/>
  <c r="GD26" i="8" l="1"/>
  <c r="GB64" i="8"/>
  <c r="GD18" i="8"/>
  <c r="GD39" i="8"/>
  <c r="GD8" i="8"/>
  <c r="GD15" i="8"/>
  <c r="GA73" i="8"/>
  <c r="GD13" i="8"/>
  <c r="M74" i="12"/>
  <c r="M80" i="12" s="1"/>
  <c r="M79" i="12" s="1"/>
  <c r="K76" i="12"/>
  <c r="K75" i="12" s="1"/>
  <c r="GD37" i="8"/>
  <c r="GD61" i="8"/>
  <c r="GD21" i="8"/>
  <c r="GD58" i="8"/>
  <c r="GD25" i="8"/>
  <c r="GD28" i="8"/>
  <c r="GD10" i="8"/>
  <c r="GD14" i="8"/>
  <c r="GD59" i="8"/>
  <c r="GD32" i="8"/>
  <c r="GD31" i="8"/>
  <c r="GD29" i="8"/>
  <c r="GD17" i="8"/>
  <c r="GD55" i="8"/>
  <c r="GD38" i="8"/>
  <c r="GD24" i="8"/>
  <c r="GD19" i="8"/>
  <c r="GD33" i="8"/>
  <c r="GD40" i="8"/>
  <c r="GD22" i="8"/>
  <c r="GD9" i="8"/>
  <c r="GD35" i="8"/>
  <c r="GD11" i="8"/>
  <c r="GD12" i="8"/>
  <c r="GD41" i="8"/>
  <c r="GD27" i="8"/>
  <c r="GD34" i="8"/>
  <c r="GD60" i="8"/>
  <c r="GD16" i="8"/>
  <c r="GC63" i="8"/>
  <c r="GD36" i="8"/>
  <c r="GD62" i="8"/>
  <c r="GD23" i="8"/>
  <c r="GD30" i="8"/>
  <c r="GC56" i="8"/>
  <c r="GC68" i="8" s="1"/>
  <c r="GB67" i="8"/>
  <c r="GB71" i="8"/>
  <c r="GB72" i="8"/>
  <c r="GB70" i="8"/>
  <c r="GD20" i="8"/>
  <c r="GD5" i="8"/>
  <c r="GF4" i="8"/>
  <c r="GE7" i="8" s="1"/>
  <c r="GE3" i="8"/>
  <c r="GB68" i="8"/>
  <c r="GE29" i="8" l="1"/>
  <c r="GE32" i="8"/>
  <c r="N74" i="12"/>
  <c r="N80" i="12" s="1"/>
  <c r="N79" i="12" s="1"/>
  <c r="L76" i="12"/>
  <c r="L75" i="12" s="1"/>
  <c r="GE37" i="8"/>
  <c r="GE40" i="8"/>
  <c r="GE14" i="8"/>
  <c r="GE19" i="8"/>
  <c r="GE8" i="8"/>
  <c r="GE15" i="8"/>
  <c r="GE28" i="8"/>
  <c r="GE60" i="8"/>
  <c r="GE21" i="8"/>
  <c r="GE58" i="8"/>
  <c r="GE33" i="8"/>
  <c r="GE31" i="8"/>
  <c r="GE26" i="8"/>
  <c r="GD63" i="8"/>
  <c r="GE25" i="8"/>
  <c r="GE22" i="8"/>
  <c r="GE23" i="8"/>
  <c r="GC64" i="8"/>
  <c r="GE16" i="8"/>
  <c r="GE24" i="8"/>
  <c r="GE9" i="8"/>
  <c r="GD56" i="8"/>
  <c r="GD64" i="8" s="1"/>
  <c r="GE10" i="8"/>
  <c r="GE27" i="8"/>
  <c r="GE12" i="8"/>
  <c r="GB73" i="8"/>
  <c r="GE30" i="8"/>
  <c r="GE34" i="8"/>
  <c r="GE39" i="8"/>
  <c r="GE20" i="8"/>
  <c r="GE35" i="8"/>
  <c r="GE61" i="8"/>
  <c r="GC71" i="8"/>
  <c r="GC67" i="8"/>
  <c r="GE36" i="8"/>
  <c r="GE55" i="8"/>
  <c r="GE59" i="8"/>
  <c r="GE11" i="8"/>
  <c r="GC72" i="8"/>
  <c r="GC70" i="8"/>
  <c r="GE13" i="8"/>
  <c r="GG4" i="8"/>
  <c r="GF7" i="8" s="1"/>
  <c r="GF3" i="8"/>
  <c r="GE5" i="8"/>
  <c r="GE38" i="8"/>
  <c r="GE62" i="8"/>
  <c r="GE18" i="8"/>
  <c r="GE41" i="8"/>
  <c r="GE17" i="8"/>
  <c r="GC69" i="8"/>
  <c r="GF20" i="8" l="1"/>
  <c r="O74" i="12"/>
  <c r="O80" i="12" s="1"/>
  <c r="O79" i="12" s="1"/>
  <c r="M76" i="12"/>
  <c r="M75" i="12" s="1"/>
  <c r="GD71" i="8"/>
  <c r="GD70" i="8"/>
  <c r="GE56" i="8"/>
  <c r="GE67" i="8" s="1"/>
  <c r="GF58" i="8"/>
  <c r="GD69" i="8"/>
  <c r="GF55" i="8"/>
  <c r="GD68" i="8"/>
  <c r="GF31" i="8"/>
  <c r="GF32" i="8"/>
  <c r="GD72" i="8"/>
  <c r="GD67" i="8"/>
  <c r="GF25" i="8"/>
  <c r="GG3" i="8"/>
  <c r="GF5" i="8"/>
  <c r="GH4" i="8"/>
  <c r="GG7" i="8" s="1"/>
  <c r="GF41" i="8"/>
  <c r="GF15" i="8"/>
  <c r="GF30" i="8"/>
  <c r="GF34" i="8"/>
  <c r="GF27" i="8"/>
  <c r="GF9" i="8"/>
  <c r="GF39" i="8"/>
  <c r="GF24" i="8"/>
  <c r="GF12" i="8"/>
  <c r="GF33" i="8"/>
  <c r="GF19" i="8"/>
  <c r="GF60" i="8"/>
  <c r="GF40" i="8"/>
  <c r="GF10" i="8"/>
  <c r="GF29" i="8"/>
  <c r="GF35" i="8"/>
  <c r="GF26" i="8"/>
  <c r="GF62" i="8"/>
  <c r="GF14" i="8"/>
  <c r="GE63" i="8"/>
  <c r="GF23" i="8"/>
  <c r="GF36" i="8"/>
  <c r="GF59" i="8"/>
  <c r="GF16" i="8"/>
  <c r="GF38" i="8"/>
  <c r="GF13" i="8"/>
  <c r="GF22" i="8"/>
  <c r="GF21" i="8"/>
  <c r="GF8" i="8"/>
  <c r="GF28" i="8"/>
  <c r="GF11" i="8"/>
  <c r="GF61" i="8"/>
  <c r="GF18" i="8"/>
  <c r="GF37" i="8"/>
  <c r="GF17" i="8"/>
  <c r="GC73" i="8"/>
  <c r="GG33" i="8" l="1"/>
  <c r="GE72" i="8"/>
  <c r="GE69" i="8"/>
  <c r="GD73" i="8"/>
  <c r="GE64" i="8"/>
  <c r="GE68" i="8"/>
  <c r="GE70" i="8"/>
  <c r="P74" i="12"/>
  <c r="P80" i="12" s="1"/>
  <c r="P79" i="12" s="1"/>
  <c r="N76" i="12"/>
  <c r="N75" i="12" s="1"/>
  <c r="GE71" i="8"/>
  <c r="GG36" i="8"/>
  <c r="GF63" i="8"/>
  <c r="GG17" i="8"/>
  <c r="GG38" i="8"/>
  <c r="GG30" i="8"/>
  <c r="GH3" i="8"/>
  <c r="GI4" i="8"/>
  <c r="GG5" i="8"/>
  <c r="GG41" i="8"/>
  <c r="GG13" i="8"/>
  <c r="GG62" i="8"/>
  <c r="GG26" i="8"/>
  <c r="GF56" i="8"/>
  <c r="GF72" i="8" s="1"/>
  <c r="GG11" i="8"/>
  <c r="GG29" i="8"/>
  <c r="GG10" i="8"/>
  <c r="GG40" i="8"/>
  <c r="GG18" i="8"/>
  <c r="GG58" i="8"/>
  <c r="GG14" i="8"/>
  <c r="GG60" i="8"/>
  <c r="GG35" i="8"/>
  <c r="GG34" i="8"/>
  <c r="GG12" i="8"/>
  <c r="GG8" i="8"/>
  <c r="GG59" i="8"/>
  <c r="GG27" i="8"/>
  <c r="GG24" i="8"/>
  <c r="GG9" i="8"/>
  <c r="GG31" i="8"/>
  <c r="GG55" i="8"/>
  <c r="GG37" i="8"/>
  <c r="GG20" i="8"/>
  <c r="GG32" i="8"/>
  <c r="GG19" i="8"/>
  <c r="GG25" i="8"/>
  <c r="GG61" i="8"/>
  <c r="GG22" i="8"/>
  <c r="GG23" i="8"/>
  <c r="GG21" i="8"/>
  <c r="GG39" i="8"/>
  <c r="GG15" i="8"/>
  <c r="GG28" i="8"/>
  <c r="GG16" i="8"/>
  <c r="GH61" i="8" l="1"/>
  <c r="GH7" i="8"/>
  <c r="GE73" i="8"/>
  <c r="Q74" i="12"/>
  <c r="Q80" i="12" s="1"/>
  <c r="Q79" i="12" s="1"/>
  <c r="O76" i="12"/>
  <c r="O75" i="12" s="1"/>
  <c r="GF64" i="8"/>
  <c r="GH37" i="8"/>
  <c r="GH40" i="8"/>
  <c r="GH60" i="8"/>
  <c r="GH12" i="8"/>
  <c r="GH32" i="8"/>
  <c r="GH25" i="8"/>
  <c r="GH29" i="8"/>
  <c r="GH8" i="8"/>
  <c r="GH9" i="8"/>
  <c r="GH62" i="8"/>
  <c r="GH19" i="8"/>
  <c r="GH28" i="8"/>
  <c r="GH36" i="8"/>
  <c r="GH30" i="8"/>
  <c r="GH11" i="8"/>
  <c r="GH33" i="8"/>
  <c r="GH16" i="8"/>
  <c r="GH58" i="8"/>
  <c r="GH17" i="8"/>
  <c r="GI3" i="8"/>
  <c r="GH5" i="8"/>
  <c r="GJ4" i="8"/>
  <c r="GF70" i="8"/>
  <c r="GH27" i="8"/>
  <c r="GH24" i="8"/>
  <c r="GG63" i="8"/>
  <c r="GF68" i="8"/>
  <c r="GH34" i="8"/>
  <c r="GH21" i="8"/>
  <c r="GH10" i="8"/>
  <c r="GH13" i="8"/>
  <c r="GF71" i="8"/>
  <c r="GH55" i="8"/>
  <c r="GH35" i="8"/>
  <c r="GG56" i="8"/>
  <c r="GG68" i="8" s="1"/>
  <c r="GF69" i="8"/>
  <c r="GH38" i="8"/>
  <c r="GH14" i="8"/>
  <c r="GH31" i="8"/>
  <c r="GH18" i="8"/>
  <c r="GH26" i="8"/>
  <c r="GH23" i="8"/>
  <c r="GF67" i="8"/>
  <c r="GH39" i="8"/>
  <c r="GH41" i="8"/>
  <c r="GH22" i="8"/>
  <c r="GH59" i="8"/>
  <c r="GH15" i="8"/>
  <c r="GH20" i="8"/>
  <c r="GI27" i="8" l="1"/>
  <c r="GI7" i="8"/>
  <c r="R74" i="12"/>
  <c r="R80" i="12" s="1"/>
  <c r="R79" i="12" s="1"/>
  <c r="P76" i="12"/>
  <c r="P75" i="12" s="1"/>
  <c r="GH63" i="8"/>
  <c r="GI28" i="8"/>
  <c r="GI38" i="8"/>
  <c r="GI26" i="8"/>
  <c r="GI14" i="8"/>
  <c r="GI18" i="8"/>
  <c r="GI23" i="8"/>
  <c r="GI58" i="8"/>
  <c r="GH56" i="8"/>
  <c r="GH71" i="8" s="1"/>
  <c r="GI40" i="8"/>
  <c r="GI36" i="8"/>
  <c r="GI59" i="8"/>
  <c r="GI32" i="8"/>
  <c r="GI19" i="8"/>
  <c r="GF73" i="8"/>
  <c r="GG64" i="8"/>
  <c r="GI60" i="8"/>
  <c r="GI11" i="8"/>
  <c r="GI61" i="8"/>
  <c r="GI62" i="8"/>
  <c r="GG72" i="8"/>
  <c r="GI16" i="8"/>
  <c r="GI24" i="8"/>
  <c r="GG67" i="8"/>
  <c r="GI17" i="8"/>
  <c r="GI30" i="8"/>
  <c r="GG70" i="8"/>
  <c r="GI8" i="8"/>
  <c r="GK4" i="8"/>
  <c r="GJ3" i="8"/>
  <c r="GI5" i="8"/>
  <c r="GI21" i="8"/>
  <c r="GI22" i="8"/>
  <c r="GI15" i="8"/>
  <c r="GG71" i="8"/>
  <c r="GI34" i="8"/>
  <c r="GI41" i="8"/>
  <c r="GI35" i="8"/>
  <c r="GI33" i="8"/>
  <c r="GG69" i="8"/>
  <c r="GI31" i="8"/>
  <c r="GI39" i="8"/>
  <c r="GI55" i="8"/>
  <c r="GI37" i="8"/>
  <c r="GI25" i="8"/>
  <c r="GI10" i="8"/>
  <c r="GI12" i="8"/>
  <c r="GI29" i="8"/>
  <c r="GI20" i="8"/>
  <c r="GI9" i="8"/>
  <c r="GI13" i="8"/>
  <c r="GJ16" i="8" l="1"/>
  <c r="GJ7" i="8"/>
  <c r="GJ9" i="8"/>
  <c r="GJ39" i="8"/>
  <c r="GJ25" i="8"/>
  <c r="GJ26" i="8"/>
  <c r="GJ62" i="8"/>
  <c r="GJ19" i="8"/>
  <c r="GJ13" i="8"/>
  <c r="GJ15" i="8"/>
  <c r="GJ14" i="8"/>
  <c r="GJ33" i="8"/>
  <c r="GJ28" i="8"/>
  <c r="S74" i="12"/>
  <c r="S80" i="12" s="1"/>
  <c r="S79" i="12" s="1"/>
  <c r="Q76" i="12"/>
  <c r="Q75" i="12" s="1"/>
  <c r="GJ17" i="8"/>
  <c r="GJ23" i="8"/>
  <c r="GJ40" i="8"/>
  <c r="GJ18" i="8"/>
  <c r="GJ34" i="8"/>
  <c r="GJ29" i="8"/>
  <c r="GJ21" i="8"/>
  <c r="GJ55" i="8"/>
  <c r="GJ41" i="8"/>
  <c r="GJ31" i="8"/>
  <c r="GJ36" i="8"/>
  <c r="GJ22" i="8"/>
  <c r="GJ61" i="8"/>
  <c r="GJ37" i="8"/>
  <c r="GJ27" i="8"/>
  <c r="GJ58" i="8"/>
  <c r="GJ10" i="8"/>
  <c r="GJ20" i="8"/>
  <c r="GJ12" i="8"/>
  <c r="GJ38" i="8"/>
  <c r="GJ59" i="8"/>
  <c r="GJ8" i="8"/>
  <c r="GJ30" i="8"/>
  <c r="GJ32" i="8"/>
  <c r="GJ60" i="8"/>
  <c r="GJ35" i="8"/>
  <c r="GJ24" i="8"/>
  <c r="GH70" i="8"/>
  <c r="GH67" i="8"/>
  <c r="GI63" i="8"/>
  <c r="GH64" i="8"/>
  <c r="GH68" i="8"/>
  <c r="GH69" i="8"/>
  <c r="GH72" i="8"/>
  <c r="GJ11" i="8"/>
  <c r="GJ5" i="8"/>
  <c r="GL4" i="8"/>
  <c r="GK7" i="8" s="1"/>
  <c r="GK3" i="8"/>
  <c r="GG73" i="8"/>
  <c r="GI56" i="8"/>
  <c r="GI71" i="8" s="1"/>
  <c r="GK22" i="8" l="1"/>
  <c r="T74" i="12"/>
  <c r="T80" i="12" s="1"/>
  <c r="T79" i="12" s="1"/>
  <c r="R76" i="12"/>
  <c r="R75" i="12" s="1"/>
  <c r="GH73" i="8"/>
  <c r="GJ63" i="8"/>
  <c r="GJ56" i="8"/>
  <c r="GJ69" i="8" s="1"/>
  <c r="GK24" i="8"/>
  <c r="GK27" i="8"/>
  <c r="GK25" i="8"/>
  <c r="GK30" i="8"/>
  <c r="GK39" i="8"/>
  <c r="GK33" i="8"/>
  <c r="GK60" i="8"/>
  <c r="GK35" i="8"/>
  <c r="GK55" i="8"/>
  <c r="GK36" i="8"/>
  <c r="GK29" i="8"/>
  <c r="GI72" i="8"/>
  <c r="GK31" i="8"/>
  <c r="GK37" i="8"/>
  <c r="GK11" i="8"/>
  <c r="GK20" i="8"/>
  <c r="GK26" i="8"/>
  <c r="GK16" i="8"/>
  <c r="GI68" i="8"/>
  <c r="GI70" i="8"/>
  <c r="GK21" i="8"/>
  <c r="GK32" i="8"/>
  <c r="GK61" i="8"/>
  <c r="GK14" i="8"/>
  <c r="GK13" i="8"/>
  <c r="GK12" i="8"/>
  <c r="GI69" i="8"/>
  <c r="GK38" i="8"/>
  <c r="GK18" i="8"/>
  <c r="GK58" i="8"/>
  <c r="GK41" i="8"/>
  <c r="GK15" i="8"/>
  <c r="GI67" i="8"/>
  <c r="GK17" i="8"/>
  <c r="GK9" i="8"/>
  <c r="GK28" i="8"/>
  <c r="GK40" i="8"/>
  <c r="GK34" i="8"/>
  <c r="GI64" i="8"/>
  <c r="GK62" i="8"/>
  <c r="GK59" i="8"/>
  <c r="GK10" i="8"/>
  <c r="GK23" i="8"/>
  <c r="GK8" i="8"/>
  <c r="GK5" i="8"/>
  <c r="GL3" i="8"/>
  <c r="GM4" i="8"/>
  <c r="GL7" i="8" s="1"/>
  <c r="GK19" i="8"/>
  <c r="GL38" i="8" l="1"/>
  <c r="GJ64" i="8"/>
  <c r="GJ71" i="8"/>
  <c r="GL33" i="8"/>
  <c r="GJ70" i="8"/>
  <c r="U74" i="12"/>
  <c r="U80" i="12" s="1"/>
  <c r="U79" i="12" s="1"/>
  <c r="S76" i="12"/>
  <c r="S75" i="12" s="1"/>
  <c r="GJ72" i="8"/>
  <c r="GJ67" i="8"/>
  <c r="GJ68" i="8"/>
  <c r="GL26" i="8"/>
  <c r="GL61" i="8"/>
  <c r="GL13" i="8"/>
  <c r="GL32" i="8"/>
  <c r="GL62" i="8"/>
  <c r="GL29" i="8"/>
  <c r="GL8" i="8"/>
  <c r="GI73" i="8"/>
  <c r="GL59" i="8"/>
  <c r="GL18" i="8"/>
  <c r="GL30" i="8"/>
  <c r="GL21" i="8"/>
  <c r="GL41" i="8"/>
  <c r="GN4" i="8"/>
  <c r="GM7" i="8" s="1"/>
  <c r="GL5" i="8"/>
  <c r="GM3" i="8"/>
  <c r="GL12" i="8"/>
  <c r="GL20" i="8"/>
  <c r="GL25" i="8"/>
  <c r="GL10" i="8"/>
  <c r="GL24" i="8"/>
  <c r="GL37" i="8"/>
  <c r="GL23" i="8"/>
  <c r="GL16" i="8"/>
  <c r="GL27" i="8"/>
  <c r="GL40" i="8"/>
  <c r="GL15" i="8"/>
  <c r="GL19" i="8"/>
  <c r="GL55" i="8"/>
  <c r="GL28" i="8"/>
  <c r="GL39" i="8"/>
  <c r="GL11" i="8"/>
  <c r="GL9" i="8"/>
  <c r="GL22" i="8"/>
  <c r="GL35" i="8"/>
  <c r="GK63" i="8"/>
  <c r="GL58" i="8"/>
  <c r="GL60" i="8"/>
  <c r="GL31" i="8"/>
  <c r="GL14" i="8"/>
  <c r="GL34" i="8"/>
  <c r="GL17" i="8"/>
  <c r="GL36" i="8"/>
  <c r="GK56" i="8"/>
  <c r="GK68" i="8" s="1"/>
  <c r="GM35" i="8" l="1"/>
  <c r="GM29" i="8"/>
  <c r="V74" i="12"/>
  <c r="V80" i="12" s="1"/>
  <c r="V79" i="12" s="1"/>
  <c r="T76" i="12"/>
  <c r="T75" i="12" s="1"/>
  <c r="GM34" i="8"/>
  <c r="GM21" i="8"/>
  <c r="GJ73" i="8"/>
  <c r="GM22" i="8"/>
  <c r="GM31" i="8"/>
  <c r="GM62" i="8"/>
  <c r="GM8" i="8"/>
  <c r="GM17" i="8"/>
  <c r="GM30" i="8"/>
  <c r="GM14" i="8"/>
  <c r="GM25" i="8"/>
  <c r="GM26" i="8"/>
  <c r="GM59" i="8"/>
  <c r="GM13" i="8"/>
  <c r="GM24" i="8"/>
  <c r="GM10" i="8"/>
  <c r="GM27" i="8"/>
  <c r="GM19" i="8"/>
  <c r="GM41" i="8"/>
  <c r="GM55" i="8"/>
  <c r="GM28" i="8"/>
  <c r="GM32" i="8"/>
  <c r="GL63" i="8"/>
  <c r="GM9" i="8"/>
  <c r="GM36" i="8"/>
  <c r="GM12" i="8"/>
  <c r="GM18" i="8"/>
  <c r="GM39" i="8"/>
  <c r="GM58" i="8"/>
  <c r="GM20" i="8"/>
  <c r="GM61" i="8"/>
  <c r="GK64" i="8"/>
  <c r="GK67" i="8"/>
  <c r="GL56" i="8"/>
  <c r="GL70" i="8" s="1"/>
  <c r="GK69" i="8"/>
  <c r="GM11" i="8"/>
  <c r="GO4" i="8"/>
  <c r="GN3" i="8"/>
  <c r="GM5" i="8"/>
  <c r="GK71" i="8"/>
  <c r="GK70" i="8"/>
  <c r="GM38" i="8"/>
  <c r="GM40" i="8"/>
  <c r="GK72" i="8"/>
  <c r="GM37" i="8"/>
  <c r="GM33" i="8"/>
  <c r="GM60" i="8"/>
  <c r="GM15" i="8"/>
  <c r="GM23" i="8"/>
  <c r="GM16" i="8"/>
  <c r="GN15" i="8" l="1"/>
  <c r="GN7" i="8"/>
  <c r="GM63" i="8"/>
  <c r="GN18" i="8"/>
  <c r="GN17" i="8"/>
  <c r="GN25" i="8"/>
  <c r="W74" i="12"/>
  <c r="W80" i="12" s="1"/>
  <c r="W79" i="12" s="1"/>
  <c r="U76" i="12"/>
  <c r="U75" i="12" s="1"/>
  <c r="GN36" i="8"/>
  <c r="GK73" i="8"/>
  <c r="GL64" i="8"/>
  <c r="GN41" i="8"/>
  <c r="GN16" i="8"/>
  <c r="GN33" i="8"/>
  <c r="GN40" i="8"/>
  <c r="GN38" i="8"/>
  <c r="GM56" i="8"/>
  <c r="GM67" i="8" s="1"/>
  <c r="GN37" i="8"/>
  <c r="GN19" i="8"/>
  <c r="GN23" i="8"/>
  <c r="GN14" i="8"/>
  <c r="GN12" i="8"/>
  <c r="GN55" i="8"/>
  <c r="GN61" i="8"/>
  <c r="GN8" i="8"/>
  <c r="GN59" i="8"/>
  <c r="GN31" i="8"/>
  <c r="GN39" i="8"/>
  <c r="GN30" i="8"/>
  <c r="GN9" i="8"/>
  <c r="GN62" i="8"/>
  <c r="GN10" i="8"/>
  <c r="GN27" i="8"/>
  <c r="GN21" i="8"/>
  <c r="GN11" i="8"/>
  <c r="GN26" i="8"/>
  <c r="GN20" i="8"/>
  <c r="GN24" i="8"/>
  <c r="GN58" i="8"/>
  <c r="GN34" i="8"/>
  <c r="GN60" i="8"/>
  <c r="GN22" i="8"/>
  <c r="GN28" i="8"/>
  <c r="GN32" i="8"/>
  <c r="GL69" i="8"/>
  <c r="GL71" i="8"/>
  <c r="GN5" i="8"/>
  <c r="GO3" i="8"/>
  <c r="GP4" i="8"/>
  <c r="GO7" i="8" s="1"/>
  <c r="GL67" i="8"/>
  <c r="GL68" i="8"/>
  <c r="GN35" i="8"/>
  <c r="GN29" i="8"/>
  <c r="GN13" i="8"/>
  <c r="GL72" i="8"/>
  <c r="GO59" i="8" l="1"/>
  <c r="GO41" i="8"/>
  <c r="GO38" i="8"/>
  <c r="GO62" i="8"/>
  <c r="GO14" i="8"/>
  <c r="GO19" i="8"/>
  <c r="GO15" i="8"/>
  <c r="GO9" i="8"/>
  <c r="GO29" i="8"/>
  <c r="GO28" i="8"/>
  <c r="GO23" i="8"/>
  <c r="GO40" i="8"/>
  <c r="GO58" i="8"/>
  <c r="X74" i="12"/>
  <c r="V76" i="12"/>
  <c r="V75" i="12" s="1"/>
  <c r="GN63" i="8"/>
  <c r="GM69" i="8"/>
  <c r="GO36" i="8"/>
  <c r="GO13" i="8"/>
  <c r="GO22" i="8"/>
  <c r="GO8" i="8"/>
  <c r="GO34" i="8"/>
  <c r="GM64" i="8"/>
  <c r="GN56" i="8"/>
  <c r="GN70" i="8" s="1"/>
  <c r="GO39" i="8"/>
  <c r="GO10" i="8"/>
  <c r="GO26" i="8"/>
  <c r="GO16" i="8"/>
  <c r="GM70" i="8"/>
  <c r="GO17" i="8"/>
  <c r="GO11" i="8"/>
  <c r="GO18" i="8"/>
  <c r="GM68" i="8"/>
  <c r="GM71" i="8"/>
  <c r="GM72" i="8"/>
  <c r="GL73" i="8"/>
  <c r="GP3" i="8"/>
  <c r="GQ4" i="8"/>
  <c r="GO5" i="8"/>
  <c r="GO32" i="8"/>
  <c r="GO55" i="8"/>
  <c r="GO35" i="8"/>
  <c r="GO27" i="8"/>
  <c r="GO30" i="8"/>
  <c r="GO24" i="8"/>
  <c r="GO31" i="8"/>
  <c r="GO61" i="8"/>
  <c r="GO33" i="8"/>
  <c r="GO37" i="8"/>
  <c r="GO60" i="8"/>
  <c r="GO25" i="8"/>
  <c r="GO12" i="8"/>
  <c r="GO21" i="8"/>
  <c r="GO20" i="8"/>
  <c r="GP10" i="8" l="1"/>
  <c r="GP7" i="8"/>
  <c r="GN68" i="8"/>
  <c r="GP38" i="8"/>
  <c r="GP36" i="8"/>
  <c r="GP20" i="8"/>
  <c r="GN64" i="8"/>
  <c r="GN71" i="8"/>
  <c r="GP15" i="8"/>
  <c r="GN67" i="8"/>
  <c r="Y74" i="12"/>
  <c r="Y80" i="12" s="1"/>
  <c r="Y79" i="12" s="1"/>
  <c r="W76" i="12"/>
  <c r="W75" i="12" s="1"/>
  <c r="GP18" i="8"/>
  <c r="GP31" i="8"/>
  <c r="GP33" i="8"/>
  <c r="GP12" i="8"/>
  <c r="GP30" i="8"/>
  <c r="X80" i="12"/>
  <c r="X79" i="12" s="1"/>
  <c r="GP19" i="8"/>
  <c r="GP39" i="8"/>
  <c r="GN69" i="8"/>
  <c r="GM73" i="8"/>
  <c r="GP59" i="8"/>
  <c r="GP34" i="8"/>
  <c r="GP24" i="8"/>
  <c r="GP27" i="8"/>
  <c r="GP62" i="8"/>
  <c r="GP37" i="8"/>
  <c r="GP29" i="8"/>
  <c r="GP35" i="8"/>
  <c r="GP61" i="8"/>
  <c r="GN72" i="8"/>
  <c r="GP25" i="8"/>
  <c r="GO56" i="8"/>
  <c r="GO67" i="8" s="1"/>
  <c r="GP21" i="8"/>
  <c r="GP9" i="8"/>
  <c r="GP13" i="8"/>
  <c r="GP11" i="8"/>
  <c r="GP5" i="8"/>
  <c r="GQ3" i="8"/>
  <c r="GR4" i="8"/>
  <c r="GP60" i="8"/>
  <c r="GP26" i="8"/>
  <c r="GP23" i="8"/>
  <c r="GP58" i="8"/>
  <c r="GP28" i="8"/>
  <c r="GP40" i="8"/>
  <c r="GP14" i="8"/>
  <c r="GP22" i="8"/>
  <c r="GO63" i="8"/>
  <c r="GP55" i="8"/>
  <c r="GP41" i="8"/>
  <c r="GP16" i="8"/>
  <c r="GP8" i="8"/>
  <c r="GP17" i="8"/>
  <c r="GP32" i="8"/>
  <c r="GQ14" i="8" l="1"/>
  <c r="GQ7" i="8"/>
  <c r="GO64" i="8"/>
  <c r="GN73" i="8"/>
  <c r="Z74" i="12"/>
  <c r="Z79" i="12" s="1"/>
  <c r="X76" i="12"/>
  <c r="X75" i="12" s="1"/>
  <c r="GQ41" i="8"/>
  <c r="GP63" i="8"/>
  <c r="GO68" i="8"/>
  <c r="GO72" i="8"/>
  <c r="GO69" i="8"/>
  <c r="GO71" i="8"/>
  <c r="GO70" i="8"/>
  <c r="GQ34" i="8"/>
  <c r="GQ8" i="8"/>
  <c r="GQ25" i="8"/>
  <c r="GQ26" i="8"/>
  <c r="GQ22" i="8"/>
  <c r="GQ37" i="8"/>
  <c r="GQ29" i="8"/>
  <c r="GP56" i="8"/>
  <c r="GQ9" i="8"/>
  <c r="GQ32" i="8"/>
  <c r="GQ39" i="8"/>
  <c r="GQ30" i="8"/>
  <c r="GQ13" i="8"/>
  <c r="GR3" i="8"/>
  <c r="GS4" i="8"/>
  <c r="GR7" i="8" s="1"/>
  <c r="GQ5" i="8"/>
  <c r="GQ60" i="8"/>
  <c r="GQ62" i="8"/>
  <c r="GQ18" i="8"/>
  <c r="GQ38" i="8"/>
  <c r="GQ31" i="8"/>
  <c r="GQ28" i="8"/>
  <c r="GQ24" i="8"/>
  <c r="GQ23" i="8"/>
  <c r="GQ21" i="8"/>
  <c r="GQ12" i="8"/>
  <c r="GQ27" i="8"/>
  <c r="GQ59" i="8"/>
  <c r="GQ19" i="8"/>
  <c r="GQ11" i="8"/>
  <c r="GQ35" i="8"/>
  <c r="GQ16" i="8"/>
  <c r="GQ15" i="8"/>
  <c r="GQ20" i="8"/>
  <c r="GQ61" i="8"/>
  <c r="GQ33" i="8"/>
  <c r="GQ36" i="8"/>
  <c r="GQ17" i="8"/>
  <c r="GQ55" i="8"/>
  <c r="GQ58" i="8"/>
  <c r="GQ40" i="8"/>
  <c r="GQ10" i="8"/>
  <c r="GR36" i="8" l="1"/>
  <c r="GR37" i="8"/>
  <c r="GP64" i="8"/>
  <c r="Y75" i="12"/>
  <c r="GO73" i="8"/>
  <c r="AA74" i="12"/>
  <c r="AA79" i="12" s="1"/>
  <c r="Z75" i="12"/>
  <c r="GR22" i="8"/>
  <c r="GR9" i="8"/>
  <c r="GR40" i="8"/>
  <c r="GR18" i="8"/>
  <c r="GR33" i="8"/>
  <c r="GR39" i="8"/>
  <c r="GR11" i="8"/>
  <c r="GR14" i="8"/>
  <c r="GR41" i="8"/>
  <c r="GR62" i="8"/>
  <c r="GR38" i="8"/>
  <c r="GR21" i="8"/>
  <c r="GR10" i="8"/>
  <c r="GR58" i="8"/>
  <c r="GR29" i="8"/>
  <c r="GR55" i="8"/>
  <c r="GR20" i="8"/>
  <c r="GR30" i="8"/>
  <c r="GR24" i="8"/>
  <c r="GR35" i="8"/>
  <c r="GR15" i="8"/>
  <c r="GR27" i="8"/>
  <c r="GR16" i="8"/>
  <c r="GR32" i="8"/>
  <c r="GR34" i="8"/>
  <c r="GR17" i="8"/>
  <c r="GR26" i="8"/>
  <c r="GR61" i="8"/>
  <c r="GR12" i="8"/>
  <c r="GR31" i="8"/>
  <c r="GR13" i="8"/>
  <c r="GR8" i="8"/>
  <c r="GR28" i="8"/>
  <c r="GR23" i="8"/>
  <c r="GR59" i="8"/>
  <c r="GR19" i="8"/>
  <c r="GR60" i="8"/>
  <c r="GP68" i="8"/>
  <c r="GP69" i="8"/>
  <c r="GT4" i="8"/>
  <c r="GR5" i="8"/>
  <c r="GS3" i="8"/>
  <c r="GR25" i="8"/>
  <c r="GP67" i="8"/>
  <c r="GP71" i="8"/>
  <c r="GP72" i="8"/>
  <c r="GQ63" i="8"/>
  <c r="GP70" i="8"/>
  <c r="GQ56" i="8"/>
  <c r="GQ69" i="8" s="1"/>
  <c r="GS18" i="8" l="1"/>
  <c r="GS7" i="8"/>
  <c r="AB74" i="12"/>
  <c r="AB79" i="12" s="1"/>
  <c r="AA75" i="12"/>
  <c r="GS37" i="8"/>
  <c r="GS36" i="8"/>
  <c r="GS20" i="8"/>
  <c r="GR63" i="8"/>
  <c r="GS25" i="8"/>
  <c r="GS8" i="8"/>
  <c r="GS9" i="8"/>
  <c r="GS32" i="8"/>
  <c r="GS31" i="8"/>
  <c r="GS21" i="8"/>
  <c r="GS14" i="8"/>
  <c r="GS33" i="8"/>
  <c r="GS19" i="8"/>
  <c r="GS27" i="8"/>
  <c r="GS17" i="8"/>
  <c r="GS40" i="8"/>
  <c r="GS10" i="8"/>
  <c r="GS28" i="8"/>
  <c r="GS30" i="8"/>
  <c r="GS11" i="8"/>
  <c r="GS23" i="8"/>
  <c r="GS62" i="8"/>
  <c r="GS22" i="8"/>
  <c r="GS41" i="8"/>
  <c r="GS26" i="8"/>
  <c r="GS39" i="8"/>
  <c r="GS58" i="8"/>
  <c r="GS24" i="8"/>
  <c r="GS12" i="8"/>
  <c r="GS59" i="8"/>
  <c r="GS29" i="8"/>
  <c r="GS60" i="8"/>
  <c r="GS15" i="8"/>
  <c r="GS61" i="8"/>
  <c r="GS34" i="8"/>
  <c r="GS55" i="8"/>
  <c r="GS38" i="8"/>
  <c r="GQ72" i="8"/>
  <c r="GQ70" i="8"/>
  <c r="GQ64" i="8"/>
  <c r="GP73" i="8"/>
  <c r="GS16" i="8"/>
  <c r="GS5" i="8"/>
  <c r="GT3" i="8"/>
  <c r="GU4" i="8"/>
  <c r="GQ71" i="8"/>
  <c r="GQ67" i="8"/>
  <c r="GS35" i="8"/>
  <c r="GS13" i="8"/>
  <c r="GQ68" i="8"/>
  <c r="GR56" i="8"/>
  <c r="GR72" i="8" s="1"/>
  <c r="GT62" i="8" l="1"/>
  <c r="GT7" i="8"/>
  <c r="GT21" i="8"/>
  <c r="GT20" i="8"/>
  <c r="GT33" i="8"/>
  <c r="AC74" i="12"/>
  <c r="AC79" i="12" s="1"/>
  <c r="AB75" i="12"/>
  <c r="GT13" i="8"/>
  <c r="GT55" i="8"/>
  <c r="GT27" i="8"/>
  <c r="GS63" i="8"/>
  <c r="GT23" i="8"/>
  <c r="GT35" i="8"/>
  <c r="GT16" i="8"/>
  <c r="GQ73" i="8"/>
  <c r="GT40" i="8"/>
  <c r="GT8" i="8"/>
  <c r="GT39" i="8"/>
  <c r="GT24" i="8"/>
  <c r="GT30" i="8"/>
  <c r="GT18" i="8"/>
  <c r="GT41" i="8"/>
  <c r="GT60" i="8"/>
  <c r="GT15" i="8"/>
  <c r="GT32" i="8"/>
  <c r="GT12" i="8"/>
  <c r="GT59" i="8"/>
  <c r="GT22" i="8"/>
  <c r="GT29" i="8"/>
  <c r="GT34" i="8"/>
  <c r="GT36" i="8"/>
  <c r="GT10" i="8"/>
  <c r="GT11" i="8"/>
  <c r="GT37" i="8"/>
  <c r="GT25" i="8"/>
  <c r="GS56" i="8"/>
  <c r="GS69" i="8" s="1"/>
  <c r="GR70" i="8"/>
  <c r="GT58" i="8"/>
  <c r="GT38" i="8"/>
  <c r="GT14" i="8"/>
  <c r="GV4" i="8"/>
  <c r="GT5" i="8"/>
  <c r="GU3" i="8"/>
  <c r="GR69" i="8"/>
  <c r="GT31" i="8"/>
  <c r="GT19" i="8"/>
  <c r="GT28" i="8"/>
  <c r="GT9" i="8"/>
  <c r="GR67" i="8"/>
  <c r="GR64" i="8"/>
  <c r="GR71" i="8"/>
  <c r="GT17" i="8"/>
  <c r="GT61" i="8"/>
  <c r="GT26" i="8"/>
  <c r="GR68" i="8"/>
  <c r="GU36" i="8" l="1"/>
  <c r="GU7" i="8"/>
  <c r="GU28" i="8"/>
  <c r="AD74" i="12"/>
  <c r="AD79" i="12" s="1"/>
  <c r="AC75" i="12"/>
  <c r="GU10" i="8"/>
  <c r="GU14" i="8"/>
  <c r="GU26" i="8"/>
  <c r="GU12" i="8"/>
  <c r="GU61" i="8"/>
  <c r="GU15" i="8"/>
  <c r="GU62" i="8"/>
  <c r="GU20" i="8"/>
  <c r="GU38" i="8"/>
  <c r="GU37" i="8"/>
  <c r="GU31" i="8"/>
  <c r="GU41" i="8"/>
  <c r="GU60" i="8"/>
  <c r="GU19" i="8"/>
  <c r="GU18" i="8"/>
  <c r="GU13" i="8"/>
  <c r="GU22" i="8"/>
  <c r="GU33" i="8"/>
  <c r="GU25" i="8"/>
  <c r="GU39" i="8"/>
  <c r="GU29" i="8"/>
  <c r="GU58" i="8"/>
  <c r="GU34" i="8"/>
  <c r="GU35" i="8"/>
  <c r="GU59" i="8"/>
  <c r="GU17" i="8"/>
  <c r="GU24" i="8"/>
  <c r="GU55" i="8"/>
  <c r="GU23" i="8"/>
  <c r="GU9" i="8"/>
  <c r="GU16" i="8"/>
  <c r="GU30" i="8"/>
  <c r="GU27" i="8"/>
  <c r="GU21" i="8"/>
  <c r="GU11" i="8"/>
  <c r="GU40" i="8"/>
  <c r="GU32" i="8"/>
  <c r="GR73" i="8"/>
  <c r="GS70" i="8"/>
  <c r="GS67" i="8"/>
  <c r="GS68" i="8"/>
  <c r="GS71" i="8"/>
  <c r="GV3" i="8"/>
  <c r="GU5" i="8"/>
  <c r="GW4" i="8"/>
  <c r="GT56" i="8"/>
  <c r="GT68" i="8" s="1"/>
  <c r="GT63" i="8"/>
  <c r="GS72" i="8"/>
  <c r="GU8" i="8"/>
  <c r="GS64" i="8"/>
  <c r="GV18" i="8" l="1"/>
  <c r="GV7" i="8"/>
  <c r="GU63" i="8"/>
  <c r="GV25" i="8"/>
  <c r="GV26" i="8"/>
  <c r="AE74" i="12"/>
  <c r="AE79" i="12" s="1"/>
  <c r="AD75" i="12"/>
  <c r="GV32" i="8"/>
  <c r="GS73" i="8"/>
  <c r="GU56" i="8"/>
  <c r="GU70" i="8" s="1"/>
  <c r="GV30" i="8"/>
  <c r="GV40" i="8"/>
  <c r="GV62" i="8"/>
  <c r="GV36" i="8"/>
  <c r="GV19" i="8"/>
  <c r="GV41" i="8"/>
  <c r="GV12" i="8"/>
  <c r="GV23" i="8"/>
  <c r="GT64" i="8"/>
  <c r="GV15" i="8"/>
  <c r="GV21" i="8"/>
  <c r="GV58" i="8"/>
  <c r="GV39" i="8"/>
  <c r="GV20" i="8"/>
  <c r="GV14" i="8"/>
  <c r="GV17" i="8"/>
  <c r="GV55" i="8"/>
  <c r="GV28" i="8"/>
  <c r="GV10" i="8"/>
  <c r="GV37" i="8"/>
  <c r="GV61" i="8"/>
  <c r="GV9" i="8"/>
  <c r="GV31" i="8"/>
  <c r="GV11" i="8"/>
  <c r="GV59" i="8"/>
  <c r="GV38" i="8"/>
  <c r="GV24" i="8"/>
  <c r="GV22" i="8"/>
  <c r="GV60" i="8"/>
  <c r="GV8" i="8"/>
  <c r="GV35" i="8"/>
  <c r="GV29" i="8"/>
  <c r="GT69" i="8"/>
  <c r="GT67" i="8"/>
  <c r="GV13" i="8"/>
  <c r="GV5" i="8"/>
  <c r="GW3" i="8"/>
  <c r="GX4" i="8"/>
  <c r="GW7" i="8" s="1"/>
  <c r="GV34" i="8"/>
  <c r="GV16" i="8"/>
  <c r="GV33" i="8"/>
  <c r="GV27" i="8"/>
  <c r="GT71" i="8"/>
  <c r="GT70" i="8"/>
  <c r="GT72" i="8"/>
  <c r="GW11" i="8" l="1"/>
  <c r="GW60" i="8"/>
  <c r="GW55" i="8"/>
  <c r="GU69" i="8"/>
  <c r="GW40" i="8"/>
  <c r="AF74" i="12"/>
  <c r="AF79" i="12" s="1"/>
  <c r="AE75" i="12"/>
  <c r="GU71" i="8"/>
  <c r="GW37" i="8"/>
  <c r="GW12" i="8"/>
  <c r="GU64" i="8"/>
  <c r="GU67" i="8"/>
  <c r="GV63" i="8"/>
  <c r="GU68" i="8"/>
  <c r="GW13" i="8"/>
  <c r="GW24" i="8"/>
  <c r="GW27" i="8"/>
  <c r="GW22" i="8"/>
  <c r="GW16" i="8"/>
  <c r="GW10" i="8"/>
  <c r="GU72" i="8"/>
  <c r="GW17" i="8"/>
  <c r="GW21" i="8"/>
  <c r="GW35" i="8"/>
  <c r="GW31" i="8"/>
  <c r="GW36" i="8"/>
  <c r="GW14" i="8"/>
  <c r="GW23" i="8"/>
  <c r="GW32" i="8"/>
  <c r="GW62" i="8"/>
  <c r="GW39" i="8"/>
  <c r="GW20" i="8"/>
  <c r="GW34" i="8"/>
  <c r="GW8" i="8"/>
  <c r="GW25" i="8"/>
  <c r="GW15" i="8"/>
  <c r="GV56" i="8"/>
  <c r="GV64" i="8" s="1"/>
  <c r="GX3" i="8"/>
  <c r="GY4" i="8"/>
  <c r="GW5" i="8"/>
  <c r="GW28" i="8"/>
  <c r="GW59" i="8"/>
  <c r="GW38" i="8"/>
  <c r="GW18" i="8"/>
  <c r="GW19" i="8"/>
  <c r="GW41" i="8"/>
  <c r="GW33" i="8"/>
  <c r="GW30" i="8"/>
  <c r="GW9" i="8"/>
  <c r="GW29" i="8"/>
  <c r="GT73" i="8"/>
  <c r="GW58" i="8"/>
  <c r="GW26" i="8"/>
  <c r="GW61" i="8"/>
  <c r="GX23" i="8" l="1"/>
  <c r="GX7" i="8"/>
  <c r="GX32" i="8"/>
  <c r="GX55" i="8"/>
  <c r="GX11" i="8"/>
  <c r="GX60" i="8"/>
  <c r="AG74" i="12"/>
  <c r="AG79" i="12" s="1"/>
  <c r="AF75" i="12"/>
  <c r="GX26" i="8"/>
  <c r="GX39" i="8"/>
  <c r="GX17" i="8"/>
  <c r="GX19" i="8"/>
  <c r="GX12" i="8"/>
  <c r="GX25" i="8"/>
  <c r="GX16" i="8"/>
  <c r="GX30" i="8"/>
  <c r="GX18" i="8"/>
  <c r="GU73" i="8"/>
  <c r="GX14" i="8"/>
  <c r="GX9" i="8"/>
  <c r="GX40" i="8"/>
  <c r="GX31" i="8"/>
  <c r="GV71" i="8"/>
  <c r="GX33" i="8"/>
  <c r="GX20" i="8"/>
  <c r="GX10" i="8"/>
  <c r="GX35" i="8"/>
  <c r="GX22" i="8"/>
  <c r="GX37" i="8"/>
  <c r="GX41" i="8"/>
  <c r="GX28" i="8"/>
  <c r="GV70" i="8"/>
  <c r="GX21" i="8"/>
  <c r="GX62" i="8"/>
  <c r="GX24" i="8"/>
  <c r="GX36" i="8"/>
  <c r="GV69" i="8"/>
  <c r="GV67" i="8"/>
  <c r="GW63" i="8"/>
  <c r="GV72" i="8"/>
  <c r="GV68" i="8"/>
  <c r="GX61" i="8"/>
  <c r="GX8" i="8"/>
  <c r="GX15" i="8"/>
  <c r="GX13" i="8"/>
  <c r="GX34" i="8"/>
  <c r="GX5" i="8"/>
  <c r="GY3" i="8"/>
  <c r="GZ4" i="8"/>
  <c r="GW56" i="8"/>
  <c r="GW67" i="8" s="1"/>
  <c r="GX59" i="8"/>
  <c r="GX27" i="8"/>
  <c r="GX38" i="8"/>
  <c r="GX58" i="8"/>
  <c r="GX29" i="8"/>
  <c r="GY60" i="8" l="1"/>
  <c r="GY7" i="8"/>
  <c r="GY14" i="8"/>
  <c r="GY9" i="8"/>
  <c r="AH74" i="12"/>
  <c r="AH79" i="12" s="1"/>
  <c r="AG75" i="12"/>
  <c r="GV73" i="8"/>
  <c r="GY38" i="8"/>
  <c r="GY55" i="8"/>
  <c r="GY15" i="8"/>
  <c r="GY31" i="8"/>
  <c r="GY20" i="8"/>
  <c r="GY16" i="8"/>
  <c r="GY18" i="8"/>
  <c r="GY39" i="8"/>
  <c r="GY8" i="8"/>
  <c r="GY32" i="8"/>
  <c r="GY26" i="8"/>
  <c r="GX63" i="8"/>
  <c r="GY22" i="8"/>
  <c r="GY41" i="8"/>
  <c r="GY28" i="8"/>
  <c r="GY36" i="8"/>
  <c r="GY37" i="8"/>
  <c r="GY12" i="8"/>
  <c r="GY35" i="8"/>
  <c r="GY24" i="8"/>
  <c r="GY62" i="8"/>
  <c r="GY58" i="8"/>
  <c r="GY61" i="8"/>
  <c r="GY13" i="8"/>
  <c r="GZ3" i="8"/>
  <c r="HA4" i="8"/>
  <c r="GZ7" i="8" s="1"/>
  <c r="GY5" i="8"/>
  <c r="GY25" i="8"/>
  <c r="GY30" i="8"/>
  <c r="GY11" i="8"/>
  <c r="GY19" i="8"/>
  <c r="GX56" i="8"/>
  <c r="GX69" i="8" s="1"/>
  <c r="GY27" i="8"/>
  <c r="GY29" i="8"/>
  <c r="GY21" i="8"/>
  <c r="GY40" i="8"/>
  <c r="GY23" i="8"/>
  <c r="GW72" i="8"/>
  <c r="GW70" i="8"/>
  <c r="GY34" i="8"/>
  <c r="GY33" i="8"/>
  <c r="GY59" i="8"/>
  <c r="GY10" i="8"/>
  <c r="GY17" i="8"/>
  <c r="GW69" i="8"/>
  <c r="GW68" i="8"/>
  <c r="GW64" i="8"/>
  <c r="GW71" i="8"/>
  <c r="GZ35" i="8" l="1"/>
  <c r="GZ16" i="8"/>
  <c r="GZ41" i="8"/>
  <c r="GZ19" i="8"/>
  <c r="GZ29" i="8"/>
  <c r="GZ27" i="8"/>
  <c r="GZ34" i="8"/>
  <c r="GZ31" i="8"/>
  <c r="GZ18" i="8"/>
  <c r="GZ9" i="8"/>
  <c r="GZ59" i="8"/>
  <c r="GZ10" i="8"/>
  <c r="GZ37" i="8"/>
  <c r="GZ20" i="8"/>
  <c r="GZ13" i="8"/>
  <c r="GZ38" i="8"/>
  <c r="GZ22" i="8"/>
  <c r="GZ39" i="8"/>
  <c r="GZ21" i="8"/>
  <c r="AI74" i="12"/>
  <c r="AI79" i="12" s="1"/>
  <c r="AH75" i="12"/>
  <c r="GZ58" i="8"/>
  <c r="GZ30" i="8"/>
  <c r="GZ15" i="8"/>
  <c r="GZ36" i="8"/>
  <c r="GZ14" i="8"/>
  <c r="GZ28" i="8"/>
  <c r="GZ62" i="8"/>
  <c r="GZ23" i="8"/>
  <c r="GZ60" i="8"/>
  <c r="GZ32" i="8"/>
  <c r="GZ12" i="8"/>
  <c r="GZ61" i="8"/>
  <c r="GZ55" i="8"/>
  <c r="GY63" i="8"/>
  <c r="GZ24" i="8"/>
  <c r="GX64" i="8"/>
  <c r="GX71" i="8"/>
  <c r="GZ17" i="8"/>
  <c r="HA3" i="8"/>
  <c r="GZ5" i="8"/>
  <c r="HB4" i="8"/>
  <c r="GW73" i="8"/>
  <c r="GX67" i="8"/>
  <c r="GY56" i="8"/>
  <c r="GY72" i="8" s="1"/>
  <c r="GZ8" i="8"/>
  <c r="GZ40" i="8"/>
  <c r="GX72" i="8"/>
  <c r="GZ33" i="8"/>
  <c r="GZ25" i="8"/>
  <c r="GX68" i="8"/>
  <c r="GX70" i="8"/>
  <c r="GZ11" i="8"/>
  <c r="GZ26" i="8"/>
  <c r="HA37" i="8" l="1"/>
  <c r="HA7" i="8"/>
  <c r="GZ63" i="8"/>
  <c r="HA11" i="8"/>
  <c r="HA39" i="8"/>
  <c r="HA55" i="8"/>
  <c r="HA22" i="8"/>
  <c r="AJ74" i="12"/>
  <c r="AJ79" i="12" s="1"/>
  <c r="AI75" i="12"/>
  <c r="HA15" i="8"/>
  <c r="HA26" i="8"/>
  <c r="HA33" i="8"/>
  <c r="HA18" i="8"/>
  <c r="HA41" i="8"/>
  <c r="HA58" i="8"/>
  <c r="HA31" i="8"/>
  <c r="HA14" i="8"/>
  <c r="HA61" i="8"/>
  <c r="HA34" i="8"/>
  <c r="HA23" i="8"/>
  <c r="HA13" i="8"/>
  <c r="HA10" i="8"/>
  <c r="HA9" i="8"/>
  <c r="HA30" i="8"/>
  <c r="HA29" i="8"/>
  <c r="HA38" i="8"/>
  <c r="HA60" i="8"/>
  <c r="HA24" i="8"/>
  <c r="HA59" i="8"/>
  <c r="HA36" i="8"/>
  <c r="HA20" i="8"/>
  <c r="HA32" i="8"/>
  <c r="HA40" i="8"/>
  <c r="GY69" i="8"/>
  <c r="GX73" i="8"/>
  <c r="HA5" i="8"/>
  <c r="HB3" i="8"/>
  <c r="HC4" i="8"/>
  <c r="HA25" i="8"/>
  <c r="GY67" i="8"/>
  <c r="GY64" i="8"/>
  <c r="HA21" i="8"/>
  <c r="HA62" i="8"/>
  <c r="GY71" i="8"/>
  <c r="HA27" i="8"/>
  <c r="HA17" i="8"/>
  <c r="HA35" i="8"/>
  <c r="GY70" i="8"/>
  <c r="GZ56" i="8"/>
  <c r="GZ70" i="8" s="1"/>
  <c r="HA12" i="8"/>
  <c r="HA8" i="8"/>
  <c r="HA28" i="8"/>
  <c r="HA19" i="8"/>
  <c r="HA16" i="8"/>
  <c r="GY68" i="8"/>
  <c r="HB34" i="8" l="1"/>
  <c r="HB7" i="8"/>
  <c r="HB25" i="8"/>
  <c r="HB22" i="8"/>
  <c r="AK74" i="12"/>
  <c r="AK79" i="12" s="1"/>
  <c r="AJ75" i="12"/>
  <c r="HA63" i="8"/>
  <c r="HB19" i="8"/>
  <c r="HB30" i="8"/>
  <c r="HB10" i="8"/>
  <c r="HB61" i="8"/>
  <c r="HB11" i="8"/>
  <c r="HB21" i="8"/>
  <c r="HB18" i="8"/>
  <c r="HB31" i="8"/>
  <c r="HB24" i="8"/>
  <c r="HB59" i="8"/>
  <c r="HB39" i="8"/>
  <c r="HB40" i="8"/>
  <c r="HB12" i="8"/>
  <c r="HB29" i="8"/>
  <c r="HB33" i="8"/>
  <c r="HB62" i="8"/>
  <c r="HB35" i="8"/>
  <c r="HB26" i="8"/>
  <c r="HB28" i="8"/>
  <c r="HB58" i="8"/>
  <c r="GZ71" i="8"/>
  <c r="HB23" i="8"/>
  <c r="HB38" i="8"/>
  <c r="HB55" i="8"/>
  <c r="HB20" i="8"/>
  <c r="GZ68" i="8"/>
  <c r="GZ69" i="8"/>
  <c r="HB9" i="8"/>
  <c r="HB27" i="8"/>
  <c r="HB15" i="8"/>
  <c r="HB8" i="8"/>
  <c r="GZ64" i="8"/>
  <c r="GZ72" i="8"/>
  <c r="HB14" i="8"/>
  <c r="HB60" i="8"/>
  <c r="HB13" i="8"/>
  <c r="HB41" i="8"/>
  <c r="HD4" i="8"/>
  <c r="HC3" i="8"/>
  <c r="HB5" i="8"/>
  <c r="HB32" i="8"/>
  <c r="HB16" i="8"/>
  <c r="HB36" i="8"/>
  <c r="HB17" i="8"/>
  <c r="GZ67" i="8"/>
  <c r="HA56" i="8"/>
  <c r="HA69" i="8" s="1"/>
  <c r="GY73" i="8"/>
  <c r="HB37" i="8"/>
  <c r="HC21" i="8" l="1"/>
  <c r="HC7" i="8"/>
  <c r="HA64" i="8"/>
  <c r="AL74" i="12"/>
  <c r="AL79" i="12" s="1"/>
  <c r="AK75" i="12"/>
  <c r="HC60" i="8"/>
  <c r="HC11" i="8"/>
  <c r="HC36" i="8"/>
  <c r="HC32" i="8"/>
  <c r="HC19" i="8"/>
  <c r="HC9" i="8"/>
  <c r="HC15" i="8"/>
  <c r="HC31" i="8"/>
  <c r="HC10" i="8"/>
  <c r="HC18" i="8"/>
  <c r="HC13" i="8"/>
  <c r="HC22" i="8"/>
  <c r="HC38" i="8"/>
  <c r="HC39" i="8"/>
  <c r="HC28" i="8"/>
  <c r="HC35" i="8"/>
  <c r="HC26" i="8"/>
  <c r="HC37" i="8"/>
  <c r="HC61" i="8"/>
  <c r="HB63" i="8"/>
  <c r="HC40" i="8"/>
  <c r="HC16" i="8"/>
  <c r="HC24" i="8"/>
  <c r="HC58" i="8"/>
  <c r="HC17" i="8"/>
  <c r="HC20" i="8"/>
  <c r="HC30" i="8"/>
  <c r="HC29" i="8"/>
  <c r="HC59" i="8"/>
  <c r="HC14" i="8"/>
  <c r="HC34" i="8"/>
  <c r="HC12" i="8"/>
  <c r="HC23" i="8"/>
  <c r="HC62" i="8"/>
  <c r="HC41" i="8"/>
  <c r="HC33" i="8"/>
  <c r="HC25" i="8"/>
  <c r="HA67" i="8"/>
  <c r="HA70" i="8"/>
  <c r="HB56" i="8"/>
  <c r="HB72" i="8" s="1"/>
  <c r="HC8" i="8"/>
  <c r="HC5" i="8"/>
  <c r="HD3" i="8"/>
  <c r="HE4" i="8"/>
  <c r="HA72" i="8"/>
  <c r="HC55" i="8"/>
  <c r="HC27" i="8"/>
  <c r="HA68" i="8"/>
  <c r="HA71" i="8"/>
  <c r="GZ73" i="8"/>
  <c r="HD55" i="8" l="1"/>
  <c r="HD7" i="8"/>
  <c r="HD37" i="8"/>
  <c r="HD26" i="8"/>
  <c r="HD17" i="8"/>
  <c r="AM74" i="12"/>
  <c r="AM79" i="12" s="1"/>
  <c r="AL75" i="12"/>
  <c r="HD36" i="8"/>
  <c r="HB64" i="8"/>
  <c r="HC56" i="8"/>
  <c r="HC68" i="8" s="1"/>
  <c r="HC63" i="8"/>
  <c r="HD33" i="8"/>
  <c r="HD15" i="8"/>
  <c r="HD62" i="8"/>
  <c r="HD35" i="8"/>
  <c r="HD24" i="8"/>
  <c r="HD38" i="8"/>
  <c r="HD29" i="8"/>
  <c r="HD19" i="8"/>
  <c r="HD31" i="8"/>
  <c r="HD13" i="8"/>
  <c r="HD59" i="8"/>
  <c r="HD60" i="8"/>
  <c r="HD16" i="8"/>
  <c r="HD32" i="8"/>
  <c r="HD11" i="8"/>
  <c r="HD23" i="8"/>
  <c r="HD27" i="8"/>
  <c r="HD12" i="8"/>
  <c r="HD21" i="8"/>
  <c r="HD20" i="8"/>
  <c r="HD61" i="8"/>
  <c r="HD39" i="8"/>
  <c r="HD14" i="8"/>
  <c r="HD28" i="8"/>
  <c r="HD40" i="8"/>
  <c r="HD9" i="8"/>
  <c r="HD18" i="8"/>
  <c r="HD41" i="8"/>
  <c r="HD34" i="8"/>
  <c r="HD25" i="8"/>
  <c r="HD22" i="8"/>
  <c r="HD30" i="8"/>
  <c r="HD10" i="8"/>
  <c r="HD58" i="8"/>
  <c r="HD8" i="8"/>
  <c r="HB68" i="8"/>
  <c r="HB70" i="8"/>
  <c r="HB67" i="8"/>
  <c r="HB71" i="8"/>
  <c r="HA73" i="8"/>
  <c r="HB69" i="8"/>
  <c r="HD5" i="8"/>
  <c r="HF4" i="8"/>
  <c r="HE3" i="8"/>
  <c r="HE28" i="8" l="1"/>
  <c r="HE7" i="8"/>
  <c r="HE9" i="8"/>
  <c r="HC64" i="8"/>
  <c r="HC71" i="8"/>
  <c r="HC67" i="8"/>
  <c r="AN74" i="12"/>
  <c r="AN79" i="12" s="1"/>
  <c r="AM75" i="12"/>
  <c r="HE38" i="8"/>
  <c r="HC70" i="8"/>
  <c r="HE33" i="8"/>
  <c r="HC69" i="8"/>
  <c r="HE40" i="8"/>
  <c r="HE22" i="8"/>
  <c r="HC72" i="8"/>
  <c r="HD56" i="8"/>
  <c r="HE36" i="8"/>
  <c r="HD63" i="8"/>
  <c r="HE15" i="8"/>
  <c r="HE29" i="8"/>
  <c r="HE24" i="8"/>
  <c r="HE34" i="8"/>
  <c r="HE19" i="8"/>
  <c r="HE60" i="8"/>
  <c r="HE10" i="8"/>
  <c r="HE62" i="8"/>
  <c r="HE59" i="8"/>
  <c r="HE25" i="8"/>
  <c r="HE17" i="8"/>
  <c r="HE31" i="8"/>
  <c r="HE35" i="8"/>
  <c r="HE27" i="8"/>
  <c r="HE41" i="8"/>
  <c r="HE8" i="8"/>
  <c r="HE18" i="8"/>
  <c r="HE14" i="8"/>
  <c r="HE61" i="8"/>
  <c r="HE20" i="8"/>
  <c r="HE55" i="8"/>
  <c r="HE21" i="8"/>
  <c r="HE26" i="8"/>
  <c r="HE30" i="8"/>
  <c r="HE39" i="8"/>
  <c r="HE13" i="8"/>
  <c r="HE37" i="8"/>
  <c r="HE58" i="8"/>
  <c r="HE32" i="8"/>
  <c r="HE23" i="8"/>
  <c r="HE11" i="8"/>
  <c r="HF3" i="8"/>
  <c r="HE5" i="8"/>
  <c r="HG4" i="8"/>
  <c r="HE16" i="8"/>
  <c r="HB73" i="8"/>
  <c r="HE12" i="8"/>
  <c r="HF12" i="8" l="1"/>
  <c r="HF7" i="8"/>
  <c r="HD64" i="8"/>
  <c r="AO74" i="12"/>
  <c r="AO79" i="12" s="1"/>
  <c r="AN75" i="12"/>
  <c r="HC73" i="8"/>
  <c r="HF11" i="8"/>
  <c r="HF28" i="8"/>
  <c r="HD67" i="8"/>
  <c r="HD70" i="8"/>
  <c r="HF10" i="8"/>
  <c r="HF29" i="8"/>
  <c r="HF36" i="8"/>
  <c r="HF23" i="8"/>
  <c r="HF32" i="8"/>
  <c r="HD68" i="8"/>
  <c r="HD72" i="8"/>
  <c r="HD71" i="8"/>
  <c r="HD69" i="8"/>
  <c r="HF25" i="8"/>
  <c r="HF34" i="8"/>
  <c r="HF31" i="8"/>
  <c r="HE63" i="8"/>
  <c r="HF26" i="8"/>
  <c r="HF33" i="8"/>
  <c r="HF21" i="8"/>
  <c r="HF14" i="8"/>
  <c r="HF58" i="8"/>
  <c r="HF59" i="8"/>
  <c r="HF24" i="8"/>
  <c r="HF61" i="8"/>
  <c r="HF38" i="8"/>
  <c r="HF20" i="8"/>
  <c r="HF35" i="8"/>
  <c r="HF55" i="8"/>
  <c r="HF9" i="8"/>
  <c r="HF30" i="8"/>
  <c r="HF17" i="8"/>
  <c r="HF62" i="8"/>
  <c r="HF18" i="8"/>
  <c r="HF5" i="8"/>
  <c r="HH4" i="8"/>
  <c r="HG3" i="8"/>
  <c r="HF13" i="8"/>
  <c r="HF19" i="8"/>
  <c r="HF16" i="8"/>
  <c r="HE56" i="8"/>
  <c r="HE69" i="8" s="1"/>
  <c r="HF8" i="8"/>
  <c r="HF39" i="8"/>
  <c r="HF27" i="8"/>
  <c r="HF40" i="8"/>
  <c r="HF60" i="8"/>
  <c r="HF37" i="8"/>
  <c r="HF22" i="8"/>
  <c r="HF41" i="8"/>
  <c r="HF15" i="8"/>
  <c r="HG16" i="8" l="1"/>
  <c r="HG7" i="8"/>
  <c r="HD73" i="8"/>
  <c r="HG39" i="8"/>
  <c r="HG34" i="8"/>
  <c r="AP74" i="12"/>
  <c r="AP75" i="12" s="1"/>
  <c r="AO75" i="12"/>
  <c r="HG58" i="8"/>
  <c r="HG22" i="8"/>
  <c r="HG31" i="8"/>
  <c r="HG15" i="8"/>
  <c r="HG23" i="8"/>
  <c r="HG35" i="8"/>
  <c r="HG41" i="8"/>
  <c r="HG24" i="8"/>
  <c r="HF63" i="8"/>
  <c r="HG38" i="8"/>
  <c r="HG62" i="8"/>
  <c r="HG25" i="8"/>
  <c r="HG9" i="8"/>
  <c r="HG55" i="8"/>
  <c r="HG29" i="8"/>
  <c r="HG28" i="8"/>
  <c r="HG37" i="8"/>
  <c r="HG13" i="8"/>
  <c r="HG19" i="8"/>
  <c r="HG40" i="8"/>
  <c r="HG27" i="8"/>
  <c r="HG33" i="8"/>
  <c r="HG14" i="8"/>
  <c r="HG59" i="8"/>
  <c r="HE71" i="8"/>
  <c r="HE70" i="8"/>
  <c r="HE67" i="8"/>
  <c r="HG8" i="8"/>
  <c r="HH3" i="8"/>
  <c r="HG5" i="8"/>
  <c r="HI4" i="8"/>
  <c r="HG18" i="8"/>
  <c r="HE68" i="8"/>
  <c r="HG60" i="8"/>
  <c r="HG21" i="8"/>
  <c r="HG61" i="8"/>
  <c r="HF56" i="8"/>
  <c r="HF68" i="8" s="1"/>
  <c r="HE72" i="8"/>
  <c r="HG11" i="8"/>
  <c r="HG36" i="8"/>
  <c r="HG30" i="8"/>
  <c r="HG32" i="8"/>
  <c r="HE64" i="8"/>
  <c r="HG17" i="8"/>
  <c r="HG12" i="8"/>
  <c r="HG10" i="8"/>
  <c r="HG20" i="8"/>
  <c r="HG26" i="8"/>
  <c r="HH39" i="8" l="1"/>
  <c r="HH7" i="8"/>
  <c r="AP79" i="12"/>
  <c r="HH31" i="8"/>
  <c r="HH55" i="8"/>
  <c r="HH32" i="8"/>
  <c r="HH18" i="8"/>
  <c r="HH61" i="8"/>
  <c r="HH14" i="8"/>
  <c r="HH34" i="8"/>
  <c r="HH24" i="8"/>
  <c r="HH41" i="8"/>
  <c r="HH26" i="8"/>
  <c r="HF64" i="8"/>
  <c r="HH29" i="8"/>
  <c r="HH40" i="8"/>
  <c r="HH19" i="8"/>
  <c r="HH23" i="8"/>
  <c r="HH12" i="8"/>
  <c r="HH60" i="8"/>
  <c r="HH36" i="8"/>
  <c r="HH28" i="8"/>
  <c r="HH58" i="8"/>
  <c r="HG56" i="8"/>
  <c r="HG68" i="8" s="1"/>
  <c r="HG63" i="8"/>
  <c r="HF71" i="8"/>
  <c r="HH16" i="8"/>
  <c r="HI3" i="8"/>
  <c r="HJ4" i="8"/>
  <c r="HH5" i="8"/>
  <c r="HH33" i="8"/>
  <c r="HH17" i="8"/>
  <c r="HH38" i="8"/>
  <c r="HF70" i="8"/>
  <c r="HH9" i="8"/>
  <c r="HH20" i="8"/>
  <c r="HH21" i="8"/>
  <c r="HH27" i="8"/>
  <c r="HH30" i="8"/>
  <c r="HH8" i="8"/>
  <c r="HF69" i="8"/>
  <c r="HH59" i="8"/>
  <c r="HH62" i="8"/>
  <c r="HH10" i="8"/>
  <c r="HH22" i="8"/>
  <c r="HF67" i="8"/>
  <c r="HH35" i="8"/>
  <c r="HH13" i="8"/>
  <c r="HE73" i="8"/>
  <c r="HF72" i="8"/>
  <c r="HH15" i="8"/>
  <c r="HH11" i="8"/>
  <c r="HH25" i="8"/>
  <c r="HH37" i="8"/>
  <c r="HI58" i="8" l="1"/>
  <c r="HI7" i="8"/>
  <c r="HG64" i="8"/>
  <c r="HI36" i="8"/>
  <c r="HG71" i="8"/>
  <c r="HG69" i="8"/>
  <c r="HG70" i="8"/>
  <c r="HH63" i="8"/>
  <c r="HG67" i="8"/>
  <c r="HG72" i="8"/>
  <c r="HI13" i="8"/>
  <c r="HI10" i="8"/>
  <c r="HI5" i="8"/>
  <c r="HJ3" i="8"/>
  <c r="HK4" i="8"/>
  <c r="HI14" i="8"/>
  <c r="HI62" i="8"/>
  <c r="HI32" i="8"/>
  <c r="HI41" i="8"/>
  <c r="HI25" i="8"/>
  <c r="HI19" i="8"/>
  <c r="HI29" i="8"/>
  <c r="HI26" i="8"/>
  <c r="HI37" i="8"/>
  <c r="HI38" i="8"/>
  <c r="HI55" i="8"/>
  <c r="HI60" i="8"/>
  <c r="HI9" i="8"/>
  <c r="HI28" i="8"/>
  <c r="HF73" i="8"/>
  <c r="HI21" i="8"/>
  <c r="HI18" i="8"/>
  <c r="HI61" i="8"/>
  <c r="HI22" i="8"/>
  <c r="HI39" i="8"/>
  <c r="HI15" i="8"/>
  <c r="HH56" i="8"/>
  <c r="HH67" i="8" s="1"/>
  <c r="HI16" i="8"/>
  <c r="HI20" i="8"/>
  <c r="HI34" i="8"/>
  <c r="HI23" i="8"/>
  <c r="HI30" i="8"/>
  <c r="HI11" i="8"/>
  <c r="HI40" i="8"/>
  <c r="HI33" i="8"/>
  <c r="HI27" i="8"/>
  <c r="HI12" i="8"/>
  <c r="HI24" i="8"/>
  <c r="HI35" i="8"/>
  <c r="HI8" i="8"/>
  <c r="HI17" i="8"/>
  <c r="HI31" i="8"/>
  <c r="HI59" i="8"/>
  <c r="HJ37" i="8" l="1"/>
  <c r="HJ7" i="8"/>
  <c r="HG73" i="8"/>
  <c r="HI63" i="8"/>
  <c r="HJ27" i="8"/>
  <c r="HJ22" i="8"/>
  <c r="HJ9" i="8"/>
  <c r="HI56" i="8"/>
  <c r="HI70" i="8" s="1"/>
  <c r="HJ62" i="8"/>
  <c r="HJ40" i="8"/>
  <c r="HJ24" i="8"/>
  <c r="HJ41" i="8"/>
  <c r="HJ20" i="8"/>
  <c r="HH68" i="8"/>
  <c r="HJ31" i="8"/>
  <c r="HJ32" i="8"/>
  <c r="HJ10" i="8"/>
  <c r="HJ23" i="8"/>
  <c r="HJ16" i="8"/>
  <c r="HH69" i="8"/>
  <c r="HJ35" i="8"/>
  <c r="HJ11" i="8"/>
  <c r="HJ59" i="8"/>
  <c r="HJ17" i="8"/>
  <c r="HJ34" i="8"/>
  <c r="HH72" i="8"/>
  <c r="HJ28" i="8"/>
  <c r="HJ13" i="8"/>
  <c r="HJ29" i="8"/>
  <c r="HJ8" i="8"/>
  <c r="HH71" i="8"/>
  <c r="HJ14" i="8"/>
  <c r="HL4" i="8"/>
  <c r="HJ5" i="8"/>
  <c r="HK3" i="8"/>
  <c r="HJ60" i="8"/>
  <c r="HJ30" i="8"/>
  <c r="HH64" i="8"/>
  <c r="HJ25" i="8"/>
  <c r="HJ38" i="8"/>
  <c r="HJ19" i="8"/>
  <c r="HJ21" i="8"/>
  <c r="HJ12" i="8"/>
  <c r="HH70" i="8"/>
  <c r="HJ15" i="8"/>
  <c r="HJ18" i="8"/>
  <c r="HJ61" i="8"/>
  <c r="HJ55" i="8"/>
  <c r="HJ26" i="8"/>
  <c r="HJ33" i="8"/>
  <c r="HJ36" i="8"/>
  <c r="HJ58" i="8"/>
  <c r="HJ39" i="8"/>
  <c r="HK40" i="8" l="1"/>
  <c r="HK7" i="8"/>
  <c r="HK33" i="8"/>
  <c r="HJ63" i="8"/>
  <c r="HK23" i="8"/>
  <c r="HK25" i="8"/>
  <c r="HK8" i="8"/>
  <c r="HK22" i="8"/>
  <c r="HK16" i="8"/>
  <c r="HK24" i="8"/>
  <c r="HK58" i="8"/>
  <c r="HK17" i="8"/>
  <c r="HK12" i="8"/>
  <c r="HK38" i="8"/>
  <c r="HK20" i="8"/>
  <c r="HK15" i="8"/>
  <c r="HK30" i="8"/>
  <c r="HK55" i="8"/>
  <c r="HK31" i="8"/>
  <c r="HK39" i="8"/>
  <c r="HK62" i="8"/>
  <c r="HK29" i="8"/>
  <c r="HK61" i="8"/>
  <c r="HK37" i="8"/>
  <c r="HK60" i="8"/>
  <c r="HK10" i="8"/>
  <c r="HH73" i="8"/>
  <c r="HK13" i="8"/>
  <c r="HK36" i="8"/>
  <c r="HK14" i="8"/>
  <c r="HK59" i="8"/>
  <c r="HK34" i="8"/>
  <c r="HK27" i="8"/>
  <c r="HI69" i="8"/>
  <c r="HI68" i="8"/>
  <c r="HJ56" i="8"/>
  <c r="HJ67" i="8" s="1"/>
  <c r="HI72" i="8"/>
  <c r="HK5" i="8"/>
  <c r="HM4" i="8"/>
  <c r="HL3" i="8"/>
  <c r="HI67" i="8"/>
  <c r="HI64" i="8"/>
  <c r="HK18" i="8"/>
  <c r="HK41" i="8"/>
  <c r="HK35" i="8"/>
  <c r="HK26" i="8"/>
  <c r="HI71" i="8"/>
  <c r="HK9" i="8"/>
  <c r="HK32" i="8"/>
  <c r="HK28" i="8"/>
  <c r="HK19" i="8"/>
  <c r="HK21" i="8"/>
  <c r="HK11" i="8"/>
  <c r="HL12" i="8" l="1"/>
  <c r="HL7" i="8"/>
  <c r="HL28" i="8"/>
  <c r="HL11" i="8"/>
  <c r="HL16" i="8"/>
  <c r="HL27" i="8"/>
  <c r="HL8" i="8"/>
  <c r="HL41" i="8"/>
  <c r="HL62" i="8"/>
  <c r="HL59" i="8"/>
  <c r="HL29" i="8"/>
  <c r="HL17" i="8"/>
  <c r="HL36" i="8"/>
  <c r="HL22" i="8"/>
  <c r="HL31" i="8"/>
  <c r="HL38" i="8"/>
  <c r="HL20" i="8"/>
  <c r="HK63" i="8"/>
  <c r="HL14" i="8"/>
  <c r="HL34" i="8"/>
  <c r="HL21" i="8"/>
  <c r="HL13" i="8"/>
  <c r="HL33" i="8"/>
  <c r="HL60" i="8"/>
  <c r="HK56" i="8"/>
  <c r="HK68" i="8" s="1"/>
  <c r="HL37" i="8"/>
  <c r="HL32" i="8"/>
  <c r="HL24" i="8"/>
  <c r="HL55" i="8"/>
  <c r="HL18" i="8"/>
  <c r="HJ69" i="8"/>
  <c r="HM3" i="8"/>
  <c r="HN4" i="8"/>
  <c r="HL5" i="8"/>
  <c r="HJ72" i="8"/>
  <c r="HL19" i="8"/>
  <c r="HL23" i="8"/>
  <c r="HL58" i="8"/>
  <c r="HJ70" i="8"/>
  <c r="HI73" i="8"/>
  <c r="HL9" i="8"/>
  <c r="HL35" i="8"/>
  <c r="HL39" i="8"/>
  <c r="HL10" i="8"/>
  <c r="HL25" i="8"/>
  <c r="HJ68" i="8"/>
  <c r="HJ71" i="8"/>
  <c r="HJ64" i="8"/>
  <c r="HL15" i="8"/>
  <c r="HL26" i="8"/>
  <c r="HL30" i="8"/>
  <c r="HL61" i="8"/>
  <c r="HL40" i="8"/>
  <c r="HM24" i="8" l="1"/>
  <c r="HM7" i="8"/>
  <c r="HM31" i="8"/>
  <c r="HM29" i="8"/>
  <c r="HM22" i="8"/>
  <c r="HM59" i="8"/>
  <c r="HM9" i="8"/>
  <c r="HM34" i="8"/>
  <c r="HM36" i="8"/>
  <c r="HM8" i="8"/>
  <c r="HM28" i="8"/>
  <c r="HM60" i="8"/>
  <c r="HM27" i="8"/>
  <c r="HM25" i="8"/>
  <c r="HM18" i="8"/>
  <c r="HK71" i="8"/>
  <c r="HK67" i="8"/>
  <c r="HK70" i="8"/>
  <c r="HM10" i="8"/>
  <c r="HM35" i="8"/>
  <c r="HM40" i="8"/>
  <c r="HM41" i="8"/>
  <c r="HK69" i="8"/>
  <c r="HM16" i="8"/>
  <c r="HM21" i="8"/>
  <c r="HM58" i="8"/>
  <c r="HM20" i="8"/>
  <c r="HK64" i="8"/>
  <c r="HM23" i="8"/>
  <c r="HM38" i="8"/>
  <c r="HM17" i="8"/>
  <c r="HM14" i="8"/>
  <c r="HM62" i="8"/>
  <c r="HM55" i="8"/>
  <c r="HM26" i="8"/>
  <c r="HM61" i="8"/>
  <c r="HK72" i="8"/>
  <c r="HM39" i="8"/>
  <c r="HM13" i="8"/>
  <c r="HL56" i="8"/>
  <c r="HL68" i="8" s="1"/>
  <c r="HM37" i="8"/>
  <c r="HM12" i="8"/>
  <c r="HM19" i="8"/>
  <c r="HM33" i="8"/>
  <c r="HM15" i="8"/>
  <c r="HM5" i="8"/>
  <c r="HO4" i="8"/>
  <c r="HN3" i="8"/>
  <c r="HM32" i="8"/>
  <c r="HM11" i="8"/>
  <c r="HJ73" i="8"/>
  <c r="HL63" i="8"/>
  <c r="HM30" i="8"/>
  <c r="HN36" i="8" l="1"/>
  <c r="HN7" i="8"/>
  <c r="HL64" i="8"/>
  <c r="HK73" i="8"/>
  <c r="HM63" i="8"/>
  <c r="HN35" i="8"/>
  <c r="HN20" i="8"/>
  <c r="HN60" i="8"/>
  <c r="HN21" i="8"/>
  <c r="HN19" i="8"/>
  <c r="HL67" i="8"/>
  <c r="HL72" i="8"/>
  <c r="HL70" i="8"/>
  <c r="HN23" i="8"/>
  <c r="HL71" i="8"/>
  <c r="HN39" i="8"/>
  <c r="HN8" i="8"/>
  <c r="HN13" i="8"/>
  <c r="HL69" i="8"/>
  <c r="HN34" i="8"/>
  <c r="HN41" i="8"/>
  <c r="HN33" i="8"/>
  <c r="HN28" i="8"/>
  <c r="HN32" i="8"/>
  <c r="HN30" i="8"/>
  <c r="HN58" i="8"/>
  <c r="HN16" i="8"/>
  <c r="HN18" i="8"/>
  <c r="HN25" i="8"/>
  <c r="HN31" i="8"/>
  <c r="HN26" i="8"/>
  <c r="HN37" i="8"/>
  <c r="HN27" i="8"/>
  <c r="HN14" i="8"/>
  <c r="HN11" i="8"/>
  <c r="HN62" i="8"/>
  <c r="HO3" i="8"/>
  <c r="HN5" i="8"/>
  <c r="HP4" i="8"/>
  <c r="HO7" i="8" s="1"/>
  <c r="HN59" i="8"/>
  <c r="HN29" i="8"/>
  <c r="HN24" i="8"/>
  <c r="HN55" i="8"/>
  <c r="HN40" i="8"/>
  <c r="HN15" i="8"/>
  <c r="HM56" i="8"/>
  <c r="HM69" i="8" s="1"/>
  <c r="HN12" i="8"/>
  <c r="HN38" i="8"/>
  <c r="HN10" i="8"/>
  <c r="HN61" i="8"/>
  <c r="HN17" i="8"/>
  <c r="HN22" i="8"/>
  <c r="HN9" i="8"/>
  <c r="HO15" i="8" l="1"/>
  <c r="HM64" i="8"/>
  <c r="HO19" i="8"/>
  <c r="HN63" i="8"/>
  <c r="HL73" i="8"/>
  <c r="HO39" i="8"/>
  <c r="HO55" i="8"/>
  <c r="HO40" i="8"/>
  <c r="HO24" i="8"/>
  <c r="HM72" i="8"/>
  <c r="HO17" i="8"/>
  <c r="HO8" i="8"/>
  <c r="HO30" i="8"/>
  <c r="HO5" i="8"/>
  <c r="HP3" i="8"/>
  <c r="HQ4" i="8"/>
  <c r="HP7" i="8" s="1"/>
  <c r="HO35" i="8"/>
  <c r="HO34" i="8"/>
  <c r="HO37" i="8"/>
  <c r="HO29" i="8"/>
  <c r="HO62" i="8"/>
  <c r="HO58" i="8"/>
  <c r="HO23" i="8"/>
  <c r="HO20" i="8"/>
  <c r="HM67" i="8"/>
  <c r="HO41" i="8"/>
  <c r="HO18" i="8"/>
  <c r="HO28" i="8"/>
  <c r="HO36" i="8"/>
  <c r="HO14" i="8"/>
  <c r="HO21" i="8"/>
  <c r="HN56" i="8"/>
  <c r="HN68" i="8" s="1"/>
  <c r="HM71" i="8"/>
  <c r="HO26" i="8"/>
  <c r="HO9" i="8"/>
  <c r="HO60" i="8"/>
  <c r="HO16" i="8"/>
  <c r="HO59" i="8"/>
  <c r="HO31" i="8"/>
  <c r="HO27" i="8"/>
  <c r="HO38" i="8"/>
  <c r="HO12" i="8"/>
  <c r="HO33" i="8"/>
  <c r="HO11" i="8"/>
  <c r="HM68" i="8"/>
  <c r="HO32" i="8"/>
  <c r="HO13" i="8"/>
  <c r="HO25" i="8"/>
  <c r="HO10" i="8"/>
  <c r="HO61" i="8"/>
  <c r="HO22" i="8"/>
  <c r="HM70" i="8"/>
  <c r="HP9" i="8" l="1"/>
  <c r="HP21" i="8"/>
  <c r="HP10" i="8"/>
  <c r="HP16" i="8"/>
  <c r="HP33" i="8"/>
  <c r="HP55" i="8"/>
  <c r="HP34" i="8"/>
  <c r="HP20" i="8"/>
  <c r="HP15" i="8"/>
  <c r="HP30" i="8"/>
  <c r="HP26" i="8"/>
  <c r="HP41" i="8"/>
  <c r="HP25" i="8"/>
  <c r="HP35" i="8"/>
  <c r="HP28" i="8"/>
  <c r="HP11" i="8"/>
  <c r="HP31" i="8"/>
  <c r="HP12" i="8"/>
  <c r="HP23" i="8"/>
  <c r="HP36" i="8"/>
  <c r="HP19" i="8"/>
  <c r="HP22" i="8"/>
  <c r="HP24" i="8"/>
  <c r="HP60" i="8"/>
  <c r="HP40" i="8"/>
  <c r="HO63" i="8"/>
  <c r="HP39" i="8"/>
  <c r="HN72" i="8"/>
  <c r="HN70" i="8"/>
  <c r="HM73" i="8"/>
  <c r="HP5" i="8"/>
  <c r="HQ3" i="8"/>
  <c r="HR4" i="8"/>
  <c r="HP32" i="8"/>
  <c r="HP29" i="8"/>
  <c r="HO56" i="8"/>
  <c r="HN64" i="8"/>
  <c r="HP8" i="8"/>
  <c r="HP27" i="8"/>
  <c r="HP17" i="8"/>
  <c r="HN67" i="8"/>
  <c r="HP38" i="8"/>
  <c r="HP61" i="8"/>
  <c r="HP13" i="8"/>
  <c r="HP37" i="8"/>
  <c r="HN69" i="8"/>
  <c r="HP14" i="8"/>
  <c r="HP62" i="8"/>
  <c r="HP58" i="8"/>
  <c r="HP59" i="8"/>
  <c r="HP18" i="8"/>
  <c r="HN71" i="8"/>
  <c r="HQ38" i="8" l="1"/>
  <c r="HQ7" i="8"/>
  <c r="HO64" i="8"/>
  <c r="HQ24" i="8"/>
  <c r="HQ32" i="8"/>
  <c r="HQ58" i="8"/>
  <c r="HQ19" i="8"/>
  <c r="HQ34" i="8"/>
  <c r="HQ27" i="8"/>
  <c r="HP63" i="8"/>
  <c r="HQ13" i="8"/>
  <c r="HQ23" i="8"/>
  <c r="HQ61" i="8"/>
  <c r="HQ30" i="8"/>
  <c r="HQ22" i="8"/>
  <c r="HQ26" i="8"/>
  <c r="HQ37" i="8"/>
  <c r="HQ31" i="8"/>
  <c r="HQ15" i="8"/>
  <c r="HO68" i="8"/>
  <c r="HQ14" i="8"/>
  <c r="HQ29" i="8"/>
  <c r="HQ20" i="8"/>
  <c r="HO70" i="8"/>
  <c r="HS4" i="8"/>
  <c r="HR3" i="8"/>
  <c r="HQ5" i="8"/>
  <c r="HQ21" i="8"/>
  <c r="HQ35" i="8"/>
  <c r="HQ16" i="8"/>
  <c r="HN73" i="8"/>
  <c r="HQ40" i="8"/>
  <c r="HQ9" i="8"/>
  <c r="HO71" i="8"/>
  <c r="HO72" i="8"/>
  <c r="HQ12" i="8"/>
  <c r="HQ60" i="8"/>
  <c r="HQ28" i="8"/>
  <c r="HQ10" i="8"/>
  <c r="HQ18" i="8"/>
  <c r="HP56" i="8"/>
  <c r="HP72" i="8" s="1"/>
  <c r="HO67" i="8"/>
  <c r="HQ33" i="8"/>
  <c r="HQ8" i="8"/>
  <c r="HQ25" i="8"/>
  <c r="HQ41" i="8"/>
  <c r="HQ55" i="8"/>
  <c r="HQ39" i="8"/>
  <c r="HO69" i="8"/>
  <c r="HQ62" i="8"/>
  <c r="HQ36" i="8"/>
  <c r="HQ17" i="8"/>
  <c r="HQ11" i="8"/>
  <c r="HQ59" i="8"/>
  <c r="HR10" i="8" l="1"/>
  <c r="HR7" i="8"/>
  <c r="HR36" i="8"/>
  <c r="HR29" i="8"/>
  <c r="HR28" i="8"/>
  <c r="HR39" i="8"/>
  <c r="HR13" i="8"/>
  <c r="HR38" i="8"/>
  <c r="HR41" i="8"/>
  <c r="HR59" i="8"/>
  <c r="HR14" i="8"/>
  <c r="HR27" i="8"/>
  <c r="HR22" i="8"/>
  <c r="HR23" i="8"/>
  <c r="HR21" i="8"/>
  <c r="HR11" i="8"/>
  <c r="HR24" i="8"/>
  <c r="HR32" i="8"/>
  <c r="HR8" i="8"/>
  <c r="HR55" i="8"/>
  <c r="HR12" i="8"/>
  <c r="HR18" i="8"/>
  <c r="HR30" i="8"/>
  <c r="HR20" i="8"/>
  <c r="HR62" i="8"/>
  <c r="HR19" i="8"/>
  <c r="HR58" i="8"/>
  <c r="HR34" i="8"/>
  <c r="HR60" i="8"/>
  <c r="HR61" i="8"/>
  <c r="HQ63" i="8"/>
  <c r="HR40" i="8"/>
  <c r="HR35" i="8"/>
  <c r="HR9" i="8"/>
  <c r="HR31" i="8"/>
  <c r="HR33" i="8"/>
  <c r="HR15" i="8"/>
  <c r="HR16" i="8"/>
  <c r="HR37" i="8"/>
  <c r="HR17" i="8"/>
  <c r="HR26" i="8"/>
  <c r="HR25" i="8"/>
  <c r="HP64" i="8"/>
  <c r="HQ56" i="8"/>
  <c r="HQ71" i="8" s="1"/>
  <c r="HP71" i="8"/>
  <c r="HR5" i="8"/>
  <c r="HT4" i="8"/>
  <c r="HS3" i="8"/>
  <c r="HP70" i="8"/>
  <c r="HP67" i="8"/>
  <c r="HP69" i="8"/>
  <c r="HP68" i="8"/>
  <c r="HO73" i="8"/>
  <c r="HS27" i="8" l="1"/>
  <c r="HS7" i="8"/>
  <c r="HS21" i="8"/>
  <c r="HQ64" i="8"/>
  <c r="HR56" i="8"/>
  <c r="HR68" i="8" s="1"/>
  <c r="HS15" i="8"/>
  <c r="HR63" i="8"/>
  <c r="HS14" i="8"/>
  <c r="HS55" i="8"/>
  <c r="HS58" i="8"/>
  <c r="HS60" i="8"/>
  <c r="HS32" i="8"/>
  <c r="HS25" i="8"/>
  <c r="HS29" i="8"/>
  <c r="HS35" i="8"/>
  <c r="HS24" i="8"/>
  <c r="HS19" i="8"/>
  <c r="HS11" i="8"/>
  <c r="HS30" i="8"/>
  <c r="HS40" i="8"/>
  <c r="HS16" i="8"/>
  <c r="HS8" i="8"/>
  <c r="HS61" i="8"/>
  <c r="HS34" i="8"/>
  <c r="HS17" i="8"/>
  <c r="HT3" i="8"/>
  <c r="HS5" i="8"/>
  <c r="HU4" i="8"/>
  <c r="HS13" i="8"/>
  <c r="HS9" i="8"/>
  <c r="HQ69" i="8"/>
  <c r="HS18" i="8"/>
  <c r="HS10" i="8"/>
  <c r="HS37" i="8"/>
  <c r="HS62" i="8"/>
  <c r="HQ67" i="8"/>
  <c r="HS38" i="8"/>
  <c r="HQ72" i="8"/>
  <c r="HP73" i="8"/>
  <c r="HS31" i="8"/>
  <c r="HS23" i="8"/>
  <c r="HS22" i="8"/>
  <c r="HS39" i="8"/>
  <c r="HS36" i="8"/>
  <c r="HS33" i="8"/>
  <c r="HQ68" i="8"/>
  <c r="HS26" i="8"/>
  <c r="HS12" i="8"/>
  <c r="HS41" i="8"/>
  <c r="HS28" i="8"/>
  <c r="HS59" i="8"/>
  <c r="HS20" i="8"/>
  <c r="HQ70" i="8"/>
  <c r="HT30" i="8" l="1"/>
  <c r="HT7" i="8"/>
  <c r="HR64" i="8"/>
  <c r="HS63" i="8"/>
  <c r="HT29" i="8"/>
  <c r="HT27" i="8"/>
  <c r="HR70" i="8"/>
  <c r="HR71" i="8"/>
  <c r="HR72" i="8"/>
  <c r="HR67" i="8"/>
  <c r="HR69" i="8"/>
  <c r="HT38" i="8"/>
  <c r="HT35" i="8"/>
  <c r="HT25" i="8"/>
  <c r="HT28" i="8"/>
  <c r="HT34" i="8"/>
  <c r="HT61" i="8"/>
  <c r="HT17" i="8"/>
  <c r="HT14" i="8"/>
  <c r="HT13" i="8"/>
  <c r="HT22" i="8"/>
  <c r="HT23" i="8"/>
  <c r="HT20" i="8"/>
  <c r="HT26" i="8"/>
  <c r="HT24" i="8"/>
  <c r="HT55" i="8"/>
  <c r="HT19" i="8"/>
  <c r="HT39" i="8"/>
  <c r="HT33" i="8"/>
  <c r="HT59" i="8"/>
  <c r="HT21" i="8"/>
  <c r="HS56" i="8"/>
  <c r="HS67" i="8" s="1"/>
  <c r="HT41" i="8"/>
  <c r="HQ73" i="8"/>
  <c r="HT58" i="8"/>
  <c r="HT37" i="8"/>
  <c r="HT9" i="8"/>
  <c r="HT12" i="8"/>
  <c r="HT32" i="8"/>
  <c r="HT60" i="8"/>
  <c r="HT15" i="8"/>
  <c r="HT10" i="8"/>
  <c r="HT36" i="8"/>
  <c r="HT40" i="8"/>
  <c r="HT16" i="8"/>
  <c r="HT8" i="8"/>
  <c r="HT62" i="8"/>
  <c r="HT18" i="8"/>
  <c r="HU3" i="8"/>
  <c r="HV4" i="8"/>
  <c r="HT5" i="8"/>
  <c r="HT11" i="8"/>
  <c r="HT31" i="8"/>
  <c r="HU29" i="8" l="1"/>
  <c r="HU7" i="8"/>
  <c r="HR73" i="8"/>
  <c r="HU21" i="8"/>
  <c r="HU26" i="8"/>
  <c r="HU9" i="8"/>
  <c r="HU41" i="8"/>
  <c r="HU28" i="8"/>
  <c r="HU55" i="8"/>
  <c r="HU11" i="8"/>
  <c r="HU17" i="8"/>
  <c r="HU32" i="8"/>
  <c r="HU8" i="8"/>
  <c r="HS64" i="8"/>
  <c r="HU34" i="8"/>
  <c r="HU33" i="8"/>
  <c r="HU40" i="8"/>
  <c r="HU19" i="8"/>
  <c r="HU31" i="8"/>
  <c r="HU59" i="8"/>
  <c r="HS69" i="8"/>
  <c r="HU14" i="8"/>
  <c r="HU23" i="8"/>
  <c r="HU13" i="8"/>
  <c r="HU15" i="8"/>
  <c r="HU37" i="8"/>
  <c r="HU18" i="8"/>
  <c r="HU20" i="8"/>
  <c r="HU35" i="8"/>
  <c r="HU62" i="8"/>
  <c r="HU12" i="8"/>
  <c r="HS70" i="8"/>
  <c r="HS71" i="8"/>
  <c r="HU36" i="8"/>
  <c r="HU16" i="8"/>
  <c r="HU25" i="8"/>
  <c r="HU39" i="8"/>
  <c r="HU58" i="8"/>
  <c r="HU22" i="8"/>
  <c r="HU30" i="8"/>
  <c r="HU38" i="8"/>
  <c r="HU27" i="8"/>
  <c r="HU61" i="8"/>
  <c r="HS68" i="8"/>
  <c r="HU60" i="8"/>
  <c r="HU24" i="8"/>
  <c r="HU10" i="8"/>
  <c r="HS72" i="8"/>
  <c r="HT63" i="8"/>
  <c r="HT56" i="8"/>
  <c r="HT72" i="8" s="1"/>
  <c r="HW4" i="8"/>
  <c r="HU5" i="8"/>
  <c r="HV3" i="8"/>
  <c r="HV22" i="8" l="1"/>
  <c r="HV7" i="8"/>
  <c r="HT64" i="8"/>
  <c r="HS73" i="8"/>
  <c r="HU56" i="8"/>
  <c r="HU70" i="8" s="1"/>
  <c r="HU63" i="8"/>
  <c r="HV27" i="8"/>
  <c r="HV16" i="8"/>
  <c r="HV30" i="8"/>
  <c r="HV9" i="8"/>
  <c r="HV14" i="8"/>
  <c r="HV12" i="8"/>
  <c r="HV15" i="8"/>
  <c r="HV32" i="8"/>
  <c r="HV11" i="8"/>
  <c r="HV36" i="8"/>
  <c r="HV58" i="8"/>
  <c r="HT68" i="8"/>
  <c r="HT70" i="8"/>
  <c r="HV21" i="8"/>
  <c r="HV38" i="8"/>
  <c r="HV29" i="8"/>
  <c r="HV39" i="8"/>
  <c r="HV40" i="8"/>
  <c r="HV24" i="8"/>
  <c r="HV60" i="8"/>
  <c r="HV31" i="8"/>
  <c r="HV28" i="8"/>
  <c r="HV10" i="8"/>
  <c r="HT71" i="8"/>
  <c r="HW3" i="8"/>
  <c r="HV5" i="8"/>
  <c r="HX4" i="8"/>
  <c r="HV61" i="8"/>
  <c r="HV35" i="8"/>
  <c r="HV17" i="8"/>
  <c r="HV59" i="8"/>
  <c r="HV13" i="8"/>
  <c r="HV62" i="8"/>
  <c r="HV41" i="8"/>
  <c r="HV8" i="8"/>
  <c r="HV23" i="8"/>
  <c r="HV25" i="8"/>
  <c r="HV26" i="8"/>
  <c r="HT69" i="8"/>
  <c r="HV18" i="8"/>
  <c r="HV37" i="8"/>
  <c r="HV55" i="8"/>
  <c r="HV33" i="8"/>
  <c r="HV19" i="8"/>
  <c r="HV34" i="8"/>
  <c r="HV20" i="8"/>
  <c r="HT67" i="8"/>
  <c r="HW14" i="8" l="1"/>
  <c r="HW7" i="8"/>
  <c r="HU71" i="8"/>
  <c r="HU72" i="8"/>
  <c r="HU67" i="8"/>
  <c r="HW38" i="8"/>
  <c r="HW39" i="8"/>
  <c r="HW31" i="8"/>
  <c r="HW9" i="8"/>
  <c r="HW8" i="8"/>
  <c r="HW27" i="8"/>
  <c r="HW13" i="8"/>
  <c r="HW59" i="8"/>
  <c r="HW33" i="8"/>
  <c r="HW58" i="8"/>
  <c r="HW23" i="8"/>
  <c r="HW29" i="8"/>
  <c r="HW19" i="8"/>
  <c r="HW30" i="8"/>
  <c r="HW12" i="8"/>
  <c r="HW60" i="8"/>
  <c r="HU69" i="8"/>
  <c r="HW18" i="8"/>
  <c r="HW10" i="8"/>
  <c r="HW32" i="8"/>
  <c r="HW28" i="8"/>
  <c r="HW26" i="8"/>
  <c r="HW21" i="8"/>
  <c r="HW34" i="8"/>
  <c r="HW11" i="8"/>
  <c r="HW20" i="8"/>
  <c r="HW36" i="8"/>
  <c r="HW40" i="8"/>
  <c r="HW16" i="8"/>
  <c r="HU64" i="8"/>
  <c r="HU68" i="8"/>
  <c r="HW35" i="8"/>
  <c r="HW37" i="8"/>
  <c r="HV56" i="8"/>
  <c r="HV68" i="8" s="1"/>
  <c r="HW61" i="8"/>
  <c r="HT73" i="8"/>
  <c r="HW24" i="8"/>
  <c r="HW25" i="8"/>
  <c r="HV63" i="8"/>
  <c r="HW17" i="8"/>
  <c r="HW41" i="8"/>
  <c r="HW22" i="8"/>
  <c r="HW62" i="8"/>
  <c r="HW15" i="8"/>
  <c r="HY4" i="8"/>
  <c r="HX3" i="8"/>
  <c r="HW5" i="8"/>
  <c r="HW55" i="8"/>
  <c r="HX11" i="8" l="1"/>
  <c r="HX7" i="8"/>
  <c r="HX32" i="8"/>
  <c r="HU73" i="8"/>
  <c r="HX36" i="8"/>
  <c r="HX61" i="8"/>
  <c r="HX37" i="8"/>
  <c r="HX25" i="8"/>
  <c r="HX23" i="8"/>
  <c r="HX62" i="8"/>
  <c r="HX21" i="8"/>
  <c r="HX24" i="8"/>
  <c r="HW56" i="8"/>
  <c r="HW69" i="8" s="1"/>
  <c r="HX29" i="8"/>
  <c r="HX14" i="8"/>
  <c r="HX15" i="8"/>
  <c r="HX26" i="8"/>
  <c r="HW63" i="8"/>
  <c r="HV64" i="8"/>
  <c r="HX35" i="8"/>
  <c r="HX41" i="8"/>
  <c r="HX34" i="8"/>
  <c r="HX39" i="8"/>
  <c r="HX18" i="8"/>
  <c r="HX17" i="8"/>
  <c r="HX10" i="8"/>
  <c r="HX28" i="8"/>
  <c r="HX31" i="8"/>
  <c r="HX59" i="8"/>
  <c r="HX20" i="8"/>
  <c r="HX33" i="8"/>
  <c r="HX27" i="8"/>
  <c r="HX58" i="8"/>
  <c r="HX30" i="8"/>
  <c r="HX9" i="8"/>
  <c r="HX60" i="8"/>
  <c r="HX55" i="8"/>
  <c r="HX22" i="8"/>
  <c r="HX13" i="8"/>
  <c r="HX38" i="8"/>
  <c r="HV71" i="8"/>
  <c r="HX8" i="8"/>
  <c r="HX16" i="8"/>
  <c r="HX40" i="8"/>
  <c r="HX19" i="8"/>
  <c r="HV72" i="8"/>
  <c r="HX12" i="8"/>
  <c r="HZ4" i="8"/>
  <c r="HY7" i="8" s="1"/>
  <c r="HY3" i="8"/>
  <c r="HX5" i="8"/>
  <c r="HV67" i="8"/>
  <c r="HV69" i="8"/>
  <c r="HV70" i="8"/>
  <c r="HY39" i="8" l="1"/>
  <c r="HW64" i="8"/>
  <c r="HW72" i="8"/>
  <c r="HW67" i="8"/>
  <c r="HW70" i="8"/>
  <c r="HW68" i="8"/>
  <c r="HX63" i="8"/>
  <c r="HY34" i="8"/>
  <c r="HY62" i="8"/>
  <c r="HY35" i="8"/>
  <c r="HY21" i="8"/>
  <c r="HY13" i="8"/>
  <c r="HY61" i="8"/>
  <c r="HY33" i="8"/>
  <c r="HY12" i="8"/>
  <c r="HY19" i="8"/>
  <c r="HW71" i="8"/>
  <c r="HY22" i="8"/>
  <c r="HY25" i="8"/>
  <c r="HY9" i="8"/>
  <c r="HY30" i="8"/>
  <c r="HY24" i="8"/>
  <c r="HY23" i="8"/>
  <c r="HY32" i="8"/>
  <c r="HY17" i="8"/>
  <c r="HY31" i="8"/>
  <c r="HY11" i="8"/>
  <c r="HY14" i="8"/>
  <c r="HY38" i="8"/>
  <c r="HY29" i="8"/>
  <c r="HY55" i="8"/>
  <c r="HY20" i="8"/>
  <c r="HY59" i="8"/>
  <c r="HY58" i="8"/>
  <c r="HY26" i="8"/>
  <c r="HY60" i="8"/>
  <c r="HY27" i="8"/>
  <c r="HY10" i="8"/>
  <c r="HY5" i="8"/>
  <c r="HZ3" i="8"/>
  <c r="IA4" i="8"/>
  <c r="HY15" i="8"/>
  <c r="HY41" i="8"/>
  <c r="HY16" i="8"/>
  <c r="HV73" i="8"/>
  <c r="HY8" i="8"/>
  <c r="HY40" i="8"/>
  <c r="HY18" i="8"/>
  <c r="HX56" i="8"/>
  <c r="HX70" i="8" s="1"/>
  <c r="HY28" i="8"/>
  <c r="HY36" i="8"/>
  <c r="HY37" i="8"/>
  <c r="HZ14" i="8" l="1"/>
  <c r="HZ7" i="8"/>
  <c r="HZ11" i="8"/>
  <c r="HW73" i="8"/>
  <c r="HZ15" i="8"/>
  <c r="HZ22" i="8"/>
  <c r="HZ30" i="8"/>
  <c r="HY63" i="8"/>
  <c r="HZ39" i="8"/>
  <c r="HZ31" i="8"/>
  <c r="HZ29" i="8"/>
  <c r="HZ19" i="8"/>
  <c r="HZ9" i="8"/>
  <c r="HZ10" i="8"/>
  <c r="HZ35" i="8"/>
  <c r="HZ36" i="8"/>
  <c r="HZ12" i="8"/>
  <c r="HZ62" i="8"/>
  <c r="HX64" i="8"/>
  <c r="HZ59" i="8"/>
  <c r="HZ16" i="8"/>
  <c r="HZ32" i="8"/>
  <c r="HZ38" i="8"/>
  <c r="HZ8" i="8"/>
  <c r="HZ55" i="8"/>
  <c r="HZ34" i="8"/>
  <c r="HX68" i="8"/>
  <c r="HZ61" i="8"/>
  <c r="HZ41" i="8"/>
  <c r="HZ21" i="8"/>
  <c r="HZ40" i="8"/>
  <c r="HZ24" i="8"/>
  <c r="HZ27" i="8"/>
  <c r="HX71" i="8"/>
  <c r="HZ25" i="8"/>
  <c r="HZ37" i="8"/>
  <c r="HZ60" i="8"/>
  <c r="HZ18" i="8"/>
  <c r="HZ23" i="8"/>
  <c r="HX72" i="8"/>
  <c r="HX69" i="8"/>
  <c r="HY56" i="8"/>
  <c r="HY69" i="8" s="1"/>
  <c r="HZ17" i="8"/>
  <c r="HZ28" i="8"/>
  <c r="HZ33" i="8"/>
  <c r="HZ58" i="8"/>
  <c r="HX67" i="8"/>
  <c r="IB4" i="8"/>
  <c r="IA7" i="8" s="1"/>
  <c r="IA3" i="8"/>
  <c r="HZ5" i="8"/>
  <c r="HZ13" i="8"/>
  <c r="HZ20" i="8"/>
  <c r="HZ26" i="8"/>
  <c r="IA33" i="8" l="1"/>
  <c r="HZ63" i="8"/>
  <c r="HX73" i="8"/>
  <c r="IA14" i="8"/>
  <c r="IA18" i="8"/>
  <c r="IA32" i="8"/>
  <c r="IA10" i="8"/>
  <c r="IA28" i="8"/>
  <c r="IA41" i="8"/>
  <c r="IA16" i="8"/>
  <c r="IA31" i="8"/>
  <c r="IA20" i="8"/>
  <c r="HY72" i="8"/>
  <c r="IA55" i="8"/>
  <c r="IA38" i="8"/>
  <c r="IA17" i="8"/>
  <c r="IA29" i="8"/>
  <c r="HY70" i="8"/>
  <c r="IA58" i="8"/>
  <c r="IA24" i="8"/>
  <c r="IA30" i="8"/>
  <c r="IA36" i="8"/>
  <c r="IA59" i="8"/>
  <c r="IA27" i="8"/>
  <c r="IA62" i="8"/>
  <c r="IA9" i="8"/>
  <c r="IA11" i="8"/>
  <c r="IA37" i="8"/>
  <c r="IA40" i="8"/>
  <c r="HY71" i="8"/>
  <c r="HZ56" i="8"/>
  <c r="HY64" i="8"/>
  <c r="IC4" i="8"/>
  <c r="IB3" i="8"/>
  <c r="IA5" i="8"/>
  <c r="IA12" i="8"/>
  <c r="IA34" i="8"/>
  <c r="IA22" i="8"/>
  <c r="IA61" i="8"/>
  <c r="IA21" i="8"/>
  <c r="IA26" i="8"/>
  <c r="IA19" i="8"/>
  <c r="IA39" i="8"/>
  <c r="IA15" i="8"/>
  <c r="IA35" i="8"/>
  <c r="IA13" i="8"/>
  <c r="HY67" i="8"/>
  <c r="IA60" i="8"/>
  <c r="IA25" i="8"/>
  <c r="IA8" i="8"/>
  <c r="IA23" i="8"/>
  <c r="HY68" i="8"/>
  <c r="IB60" i="8" l="1"/>
  <c r="IB7" i="8"/>
  <c r="HZ64" i="8"/>
  <c r="IB22" i="8"/>
  <c r="IB15" i="8"/>
  <c r="IB10" i="8"/>
  <c r="IB41" i="8"/>
  <c r="IB59" i="8"/>
  <c r="IB38" i="8"/>
  <c r="IB23" i="8"/>
  <c r="IB36" i="8"/>
  <c r="IB31" i="8"/>
  <c r="IB34" i="8"/>
  <c r="IB14" i="8"/>
  <c r="IB16" i="8"/>
  <c r="IB11" i="8"/>
  <c r="IB24" i="8"/>
  <c r="HZ71" i="8"/>
  <c r="IA56" i="8"/>
  <c r="IA69" i="8" s="1"/>
  <c r="IB19" i="8"/>
  <c r="IB21" i="8"/>
  <c r="IB35" i="8"/>
  <c r="IB8" i="8"/>
  <c r="IB26" i="8"/>
  <c r="IB12" i="8"/>
  <c r="HZ69" i="8"/>
  <c r="HY73" i="8"/>
  <c r="IB9" i="8"/>
  <c r="IB28" i="8"/>
  <c r="IB40" i="8"/>
  <c r="IB20" i="8"/>
  <c r="IB30" i="8"/>
  <c r="HZ68" i="8"/>
  <c r="IB32" i="8"/>
  <c r="IB55" i="8"/>
  <c r="IB37" i="8"/>
  <c r="IB13" i="8"/>
  <c r="HZ70" i="8"/>
  <c r="IC3" i="8"/>
  <c r="ID4" i="8"/>
  <c r="IC7" i="8" s="1"/>
  <c r="IB5" i="8"/>
  <c r="IB17" i="8"/>
  <c r="IB25" i="8"/>
  <c r="IB33" i="8"/>
  <c r="IB62" i="8"/>
  <c r="IB58" i="8"/>
  <c r="HZ72" i="8"/>
  <c r="IA63" i="8"/>
  <c r="IB39" i="8"/>
  <c r="IB18" i="8"/>
  <c r="IB27" i="8"/>
  <c r="IB29" i="8"/>
  <c r="IB61" i="8"/>
  <c r="HZ67" i="8"/>
  <c r="IC41" i="8" l="1"/>
  <c r="IC60" i="8"/>
  <c r="IC59" i="8"/>
  <c r="IC15" i="8"/>
  <c r="IC55" i="8"/>
  <c r="IC30" i="8"/>
  <c r="IC22" i="8"/>
  <c r="IA64" i="8"/>
  <c r="IC34" i="8"/>
  <c r="IC33" i="8"/>
  <c r="IC23" i="8"/>
  <c r="IC37" i="8"/>
  <c r="IC24" i="8"/>
  <c r="IC38" i="8"/>
  <c r="IC16" i="8"/>
  <c r="IC10" i="8"/>
  <c r="IC36" i="8"/>
  <c r="IC35" i="8"/>
  <c r="IC29" i="8"/>
  <c r="IC11" i="8"/>
  <c r="IC58" i="8"/>
  <c r="IC31" i="8"/>
  <c r="IC39" i="8"/>
  <c r="IC14" i="8"/>
  <c r="IC40" i="8"/>
  <c r="IC13" i="8"/>
  <c r="IC18" i="8"/>
  <c r="IC21" i="8"/>
  <c r="IC20" i="8"/>
  <c r="HZ73" i="8"/>
  <c r="IB63" i="8"/>
  <c r="IC28" i="8"/>
  <c r="IC62" i="8"/>
  <c r="IC17" i="8"/>
  <c r="IC19" i="8"/>
  <c r="IC9" i="8"/>
  <c r="IB56" i="8"/>
  <c r="IA71" i="8"/>
  <c r="IA72" i="8"/>
  <c r="IC61" i="8"/>
  <c r="IC25" i="8"/>
  <c r="IC26" i="8"/>
  <c r="IC32" i="8"/>
  <c r="IA67" i="8"/>
  <c r="IA70" i="8"/>
  <c r="IC8" i="8"/>
  <c r="ID3" i="8"/>
  <c r="IC5" i="8"/>
  <c r="IE4" i="8"/>
  <c r="IC27" i="8"/>
  <c r="IC12" i="8"/>
  <c r="IA68" i="8"/>
  <c r="IB64" i="8" l="1"/>
  <c r="ID30" i="8"/>
  <c r="ID7" i="8"/>
  <c r="IC63" i="8"/>
  <c r="ID8" i="8"/>
  <c r="ID27" i="8"/>
  <c r="ID32" i="8"/>
  <c r="ID21" i="8"/>
  <c r="ID59" i="8"/>
  <c r="ID33" i="8"/>
  <c r="ID58" i="8"/>
  <c r="ID55" i="8"/>
  <c r="ID22" i="8"/>
  <c r="ID31" i="8"/>
  <c r="ID61" i="8"/>
  <c r="ID26" i="8"/>
  <c r="ID9" i="8"/>
  <c r="ID37" i="8"/>
  <c r="ID16" i="8"/>
  <c r="ID13" i="8"/>
  <c r="ID5" i="8"/>
  <c r="IF4" i="8"/>
  <c r="IE3" i="8"/>
  <c r="ID28" i="8"/>
  <c r="IA73" i="8"/>
  <c r="IB72" i="8"/>
  <c r="IB70" i="8"/>
  <c r="ID19" i="8"/>
  <c r="IB69" i="8"/>
  <c r="ID12" i="8"/>
  <c r="ID15" i="8"/>
  <c r="ID23" i="8"/>
  <c r="ID24" i="8"/>
  <c r="IB71" i="8"/>
  <c r="ID25" i="8"/>
  <c r="ID38" i="8"/>
  <c r="ID11" i="8"/>
  <c r="ID60" i="8"/>
  <c r="ID40" i="8"/>
  <c r="ID17" i="8"/>
  <c r="ID62" i="8"/>
  <c r="ID14" i="8"/>
  <c r="ID36" i="8"/>
  <c r="IB67" i="8"/>
  <c r="IC56" i="8"/>
  <c r="IC68" i="8" s="1"/>
  <c r="ID41" i="8"/>
  <c r="ID20" i="8"/>
  <c r="ID10" i="8"/>
  <c r="ID35" i="8"/>
  <c r="ID34" i="8"/>
  <c r="ID29" i="8"/>
  <c r="ID39" i="8"/>
  <c r="ID18" i="8"/>
  <c r="IB68" i="8"/>
  <c r="IE35" i="8" l="1"/>
  <c r="IE7" i="8"/>
  <c r="IE34" i="8"/>
  <c r="IC64" i="8"/>
  <c r="ID63" i="8"/>
  <c r="IE14" i="8"/>
  <c r="IE16" i="8"/>
  <c r="IE8" i="8"/>
  <c r="IE10" i="8"/>
  <c r="IE62" i="8"/>
  <c r="IE30" i="8"/>
  <c r="IE29" i="8"/>
  <c r="IE41" i="8"/>
  <c r="IE39" i="8"/>
  <c r="IE12" i="8"/>
  <c r="IE11" i="8"/>
  <c r="IE18" i="8"/>
  <c r="IE38" i="8"/>
  <c r="IE40" i="8"/>
  <c r="IE61" i="8"/>
  <c r="IE27" i="8"/>
  <c r="IE21" i="8"/>
  <c r="IE36" i="8"/>
  <c r="IE60" i="8"/>
  <c r="IE23" i="8"/>
  <c r="IE37" i="8"/>
  <c r="IE58" i="8"/>
  <c r="IE19" i="8"/>
  <c r="IE31" i="8"/>
  <c r="IE55" i="8"/>
  <c r="IE24" i="8"/>
  <c r="IE32" i="8"/>
  <c r="IE22" i="8"/>
  <c r="IE25" i="8"/>
  <c r="IE15" i="8"/>
  <c r="IE59" i="8"/>
  <c r="IE13" i="8"/>
  <c r="IE26" i="8"/>
  <c r="IE33" i="8"/>
  <c r="IE28" i="8"/>
  <c r="IB73" i="8"/>
  <c r="ID56" i="8"/>
  <c r="ID71" i="8" s="1"/>
  <c r="IC71" i="8"/>
  <c r="IC69" i="8"/>
  <c r="IC70" i="8"/>
  <c r="IE17" i="8"/>
  <c r="IC67" i="8"/>
  <c r="IE20" i="8"/>
  <c r="IE5" i="8"/>
  <c r="IF3" i="8"/>
  <c r="IG4" i="8"/>
  <c r="IE9" i="8"/>
  <c r="IC72" i="8"/>
  <c r="IF10" i="8" l="1"/>
  <c r="IF7" i="8"/>
  <c r="IF34" i="8"/>
  <c r="IF8" i="8"/>
  <c r="IF41" i="8"/>
  <c r="IF55" i="8"/>
  <c r="IF40" i="8"/>
  <c r="IF13" i="8"/>
  <c r="IF30" i="8"/>
  <c r="IF28" i="8"/>
  <c r="IF11" i="8"/>
  <c r="IF14" i="8"/>
  <c r="IF17" i="8"/>
  <c r="IF38" i="8"/>
  <c r="IF18" i="8"/>
  <c r="ID64" i="8"/>
  <c r="IF58" i="8"/>
  <c r="IF36" i="8"/>
  <c r="IF15" i="8"/>
  <c r="IF33" i="8"/>
  <c r="IF21" i="8"/>
  <c r="IF26" i="8"/>
  <c r="IF61" i="8"/>
  <c r="IC73" i="8"/>
  <c r="IF32" i="8"/>
  <c r="IF31" i="8"/>
  <c r="IF60" i="8"/>
  <c r="IF25" i="8"/>
  <c r="IF59" i="8"/>
  <c r="IF39" i="8"/>
  <c r="IF16" i="8"/>
  <c r="IF29" i="8"/>
  <c r="IE63" i="8"/>
  <c r="IF27" i="8"/>
  <c r="IF20" i="8"/>
  <c r="IF37" i="8"/>
  <c r="IE56" i="8"/>
  <c r="IE70" i="8" s="1"/>
  <c r="IF35" i="8"/>
  <c r="IF9" i="8"/>
  <c r="IH4" i="8"/>
  <c r="IF5" i="8"/>
  <c r="IG3" i="8"/>
  <c r="IF23" i="8"/>
  <c r="IF22" i="8"/>
  <c r="IF19" i="8"/>
  <c r="IF62" i="8"/>
  <c r="IF24" i="8"/>
  <c r="IF12" i="8"/>
  <c r="ID67" i="8"/>
  <c r="ID70" i="8"/>
  <c r="ID72" i="8"/>
  <c r="ID69" i="8"/>
  <c r="ID68" i="8"/>
  <c r="IG36" i="8" l="1"/>
  <c r="IG7" i="8"/>
  <c r="IE64" i="8"/>
  <c r="IG21" i="8"/>
  <c r="IG25" i="8"/>
  <c r="IG35" i="8"/>
  <c r="IG37" i="8"/>
  <c r="IG39" i="8"/>
  <c r="IG33" i="8"/>
  <c r="IG24" i="8"/>
  <c r="IG31" i="8"/>
  <c r="IG28" i="8"/>
  <c r="IG34" i="8"/>
  <c r="IG18" i="8"/>
  <c r="IG30" i="8"/>
  <c r="IG16" i="8"/>
  <c r="IG38" i="8"/>
  <c r="IG23" i="8"/>
  <c r="IG9" i="8"/>
  <c r="IG8" i="8"/>
  <c r="IG13" i="8"/>
  <c r="IG29" i="8"/>
  <c r="IG27" i="8"/>
  <c r="IG58" i="8"/>
  <c r="IG19" i="8"/>
  <c r="IG61" i="8"/>
  <c r="IF63" i="8"/>
  <c r="IG12" i="8"/>
  <c r="IG32" i="8"/>
  <c r="IG14" i="8"/>
  <c r="IG62" i="8"/>
  <c r="IG59" i="8"/>
  <c r="IG11" i="8"/>
  <c r="IG20" i="8"/>
  <c r="IG55" i="8"/>
  <c r="IG40" i="8"/>
  <c r="IG15" i="8"/>
  <c r="IG41" i="8"/>
  <c r="IG60" i="8"/>
  <c r="IG26" i="8"/>
  <c r="IG17" i="8"/>
  <c r="IG22" i="8"/>
  <c r="IF56" i="8"/>
  <c r="IF69" i="8" s="1"/>
  <c r="IE67" i="8"/>
  <c r="IE69" i="8"/>
  <c r="IE68" i="8"/>
  <c r="IE71" i="8"/>
  <c r="ID73" i="8"/>
  <c r="IG10" i="8"/>
  <c r="IG5" i="8"/>
  <c r="IH3" i="8"/>
  <c r="II4" i="8"/>
  <c r="IH7" i="8" s="1"/>
  <c r="IE72" i="8"/>
  <c r="IH11" i="8" l="1"/>
  <c r="IH32" i="8"/>
  <c r="IG63" i="8"/>
  <c r="IF72" i="8"/>
  <c r="IH27" i="8"/>
  <c r="IF64" i="8"/>
  <c r="IH60" i="8"/>
  <c r="IF70" i="8"/>
  <c r="IH13" i="8"/>
  <c r="IH26" i="8"/>
  <c r="IF68" i="8"/>
  <c r="IF71" i="8"/>
  <c r="IH33" i="8"/>
  <c r="IG56" i="8"/>
  <c r="IG69" i="8" s="1"/>
  <c r="IH37" i="8"/>
  <c r="IF67" i="8"/>
  <c r="IH28" i="8"/>
  <c r="IE73" i="8"/>
  <c r="IH58" i="8"/>
  <c r="IH59" i="8"/>
  <c r="IH9" i="8"/>
  <c r="IH16" i="8"/>
  <c r="IH29" i="8"/>
  <c r="IH34" i="8"/>
  <c r="IH23" i="8"/>
  <c r="IH24" i="8"/>
  <c r="IH41" i="8"/>
  <c r="IH25" i="8"/>
  <c r="IH21" i="8"/>
  <c r="IH20" i="8"/>
  <c r="II3" i="8"/>
  <c r="IH5" i="8"/>
  <c r="IJ4" i="8"/>
  <c r="IH15" i="8"/>
  <c r="IH40" i="8"/>
  <c r="IH35" i="8"/>
  <c r="IH61" i="8"/>
  <c r="IH17" i="8"/>
  <c r="IH12" i="8"/>
  <c r="IH18" i="8"/>
  <c r="IH22" i="8"/>
  <c r="IH10" i="8"/>
  <c r="IH14" i="8"/>
  <c r="IH30" i="8"/>
  <c r="IH38" i="8"/>
  <c r="IH39" i="8"/>
  <c r="IH8" i="8"/>
  <c r="IH31" i="8"/>
  <c r="IH19" i="8"/>
  <c r="IH55" i="8"/>
  <c r="IH62" i="8"/>
  <c r="IH36" i="8"/>
  <c r="II34" i="8" l="1"/>
  <c r="II7" i="8"/>
  <c r="II21" i="8"/>
  <c r="II16" i="8"/>
  <c r="II35" i="8"/>
  <c r="II9" i="8"/>
  <c r="IF73" i="8"/>
  <c r="IG67" i="8"/>
  <c r="II27" i="8"/>
  <c r="IG68" i="8"/>
  <c r="II32" i="8"/>
  <c r="II24" i="8"/>
  <c r="II37" i="8"/>
  <c r="IG72" i="8"/>
  <c r="II8" i="8"/>
  <c r="II14" i="8"/>
  <c r="II22" i="8"/>
  <c r="IG70" i="8"/>
  <c r="II62" i="8"/>
  <c r="II55" i="8"/>
  <c r="IG71" i="8"/>
  <c r="II38" i="8"/>
  <c r="II30" i="8"/>
  <c r="II40" i="8"/>
  <c r="IG64" i="8"/>
  <c r="II12" i="8"/>
  <c r="II61" i="8"/>
  <c r="II17" i="8"/>
  <c r="II28" i="8"/>
  <c r="IH56" i="8"/>
  <c r="IH67" i="8" s="1"/>
  <c r="II29" i="8"/>
  <c r="II13" i="8"/>
  <c r="II18" i="8"/>
  <c r="II23" i="8"/>
  <c r="II10" i="8"/>
  <c r="II26" i="8"/>
  <c r="II25" i="8"/>
  <c r="II36" i="8"/>
  <c r="II11" i="8"/>
  <c r="II33" i="8"/>
  <c r="II58" i="8"/>
  <c r="II15" i="8"/>
  <c r="II31" i="8"/>
  <c r="II60" i="8"/>
  <c r="II59" i="8"/>
  <c r="IJ3" i="8"/>
  <c r="II5" i="8"/>
  <c r="IK4" i="8"/>
  <c r="IJ7" i="8" s="1"/>
  <c r="II19" i="8"/>
  <c r="II20" i="8"/>
  <c r="II41" i="8"/>
  <c r="II39" i="8"/>
  <c r="IH63" i="8"/>
  <c r="IJ37" i="8" l="1"/>
  <c r="IJ9" i="8"/>
  <c r="IJ28" i="8"/>
  <c r="IJ40" i="8"/>
  <c r="IJ16" i="8"/>
  <c r="IJ41" i="8"/>
  <c r="IJ32" i="8"/>
  <c r="IJ62" i="8"/>
  <c r="IJ13" i="8"/>
  <c r="IJ25" i="8"/>
  <c r="IJ20" i="8"/>
  <c r="IJ35" i="8"/>
  <c r="IJ58" i="8"/>
  <c r="IG73" i="8"/>
  <c r="IJ21" i="8"/>
  <c r="IJ8" i="8"/>
  <c r="IJ15" i="8"/>
  <c r="IJ29" i="8"/>
  <c r="IJ11" i="8"/>
  <c r="IJ59" i="8"/>
  <c r="IJ22" i="8"/>
  <c r="IJ33" i="8"/>
  <c r="IJ24" i="8"/>
  <c r="IJ30" i="8"/>
  <c r="IJ38" i="8"/>
  <c r="IJ10" i="8"/>
  <c r="IJ31" i="8"/>
  <c r="IJ36" i="8"/>
  <c r="IJ55" i="8"/>
  <c r="IJ18" i="8"/>
  <c r="IJ39" i="8"/>
  <c r="IJ19" i="8"/>
  <c r="IJ26" i="8"/>
  <c r="IJ17" i="8"/>
  <c r="IJ34" i="8"/>
  <c r="IH70" i="8"/>
  <c r="IH64" i="8"/>
  <c r="II63" i="8"/>
  <c r="IH72" i="8"/>
  <c r="IJ27" i="8"/>
  <c r="IJ5" i="8"/>
  <c r="IK3" i="8"/>
  <c r="IL4" i="8"/>
  <c r="IJ61" i="8"/>
  <c r="IJ60" i="8"/>
  <c r="II56" i="8"/>
  <c r="II67" i="8" s="1"/>
  <c r="IJ23" i="8"/>
  <c r="IJ14" i="8"/>
  <c r="IH68" i="8"/>
  <c r="IJ12" i="8"/>
  <c r="IH69" i="8"/>
  <c r="IH71" i="8"/>
  <c r="IK14" i="8" l="1"/>
  <c r="IK7" i="8"/>
  <c r="IK36" i="8"/>
  <c r="IK21" i="8"/>
  <c r="IK27" i="8"/>
  <c r="IK58" i="8"/>
  <c r="IK15" i="8"/>
  <c r="IK62" i="8"/>
  <c r="IK38" i="8"/>
  <c r="IJ63" i="8"/>
  <c r="IK40" i="8"/>
  <c r="IK16" i="8"/>
  <c r="IK34" i="8"/>
  <c r="IK37" i="8"/>
  <c r="IK30" i="8"/>
  <c r="IK35" i="8"/>
  <c r="IK41" i="8"/>
  <c r="IK33" i="8"/>
  <c r="IK23" i="8"/>
  <c r="IK12" i="8"/>
  <c r="IK8" i="8"/>
  <c r="IK20" i="8"/>
  <c r="IK18" i="8"/>
  <c r="IK25" i="8"/>
  <c r="IK19" i="8"/>
  <c r="IK22" i="8"/>
  <c r="IK26" i="8"/>
  <c r="IK61" i="8"/>
  <c r="IK60" i="8"/>
  <c r="IK17" i="8"/>
  <c r="IK39" i="8"/>
  <c r="IJ56" i="8"/>
  <c r="IJ67" i="8" s="1"/>
  <c r="IK32" i="8"/>
  <c r="IK13" i="8"/>
  <c r="II71" i="8"/>
  <c r="II64" i="8"/>
  <c r="IK9" i="8"/>
  <c r="IK31" i="8"/>
  <c r="IK24" i="8"/>
  <c r="II69" i="8"/>
  <c r="IK59" i="8"/>
  <c r="IK28" i="8"/>
  <c r="II68" i="8"/>
  <c r="II72" i="8"/>
  <c r="IH73" i="8"/>
  <c r="IK10" i="8"/>
  <c r="IM4" i="8"/>
  <c r="IL3" i="8"/>
  <c r="IK5" i="8"/>
  <c r="IK11" i="8"/>
  <c r="IK55" i="8"/>
  <c r="IK29" i="8"/>
  <c r="II70" i="8"/>
  <c r="IL14" i="8" l="1"/>
  <c r="IL7" i="8"/>
  <c r="IL11" i="8"/>
  <c r="IL41" i="8"/>
  <c r="IL15" i="8"/>
  <c r="IL59" i="8"/>
  <c r="IL10" i="8"/>
  <c r="IL30" i="8"/>
  <c r="IL61" i="8"/>
  <c r="IK63" i="8"/>
  <c r="IL25" i="8"/>
  <c r="IL9" i="8"/>
  <c r="IL36" i="8"/>
  <c r="IL27" i="8"/>
  <c r="IL38" i="8"/>
  <c r="IL22" i="8"/>
  <c r="II73" i="8"/>
  <c r="IL32" i="8"/>
  <c r="IJ68" i="8"/>
  <c r="IJ72" i="8"/>
  <c r="IJ70" i="8"/>
  <c r="IJ69" i="8"/>
  <c r="IJ64" i="8"/>
  <c r="IJ71" i="8"/>
  <c r="IL28" i="8"/>
  <c r="IL55" i="8"/>
  <c r="IL23" i="8"/>
  <c r="IL21" i="8"/>
  <c r="IL26" i="8"/>
  <c r="IL12" i="8"/>
  <c r="IL37" i="8"/>
  <c r="IL62" i="8"/>
  <c r="IL13" i="8"/>
  <c r="IL24" i="8"/>
  <c r="IL8" i="8"/>
  <c r="IL40" i="8"/>
  <c r="IL60" i="8"/>
  <c r="IL35" i="8"/>
  <c r="IL16" i="8"/>
  <c r="IL31" i="8"/>
  <c r="IL58" i="8"/>
  <c r="IL19" i="8"/>
  <c r="IK56" i="8"/>
  <c r="IL39" i="8"/>
  <c r="IL34" i="8"/>
  <c r="IL5" i="8"/>
  <c r="IN4" i="8"/>
  <c r="IM3" i="8"/>
  <c r="IL17" i="8"/>
  <c r="IL18" i="8"/>
  <c r="IL29" i="8"/>
  <c r="IL33" i="8"/>
  <c r="IL20" i="8"/>
  <c r="IM30" i="8" l="1"/>
  <c r="IM7" i="8"/>
  <c r="IK64" i="8"/>
  <c r="IM11" i="8"/>
  <c r="IJ73" i="8"/>
  <c r="IM26" i="8"/>
  <c r="IM59" i="8"/>
  <c r="IM22" i="8"/>
  <c r="IM60" i="8"/>
  <c r="IM31" i="8"/>
  <c r="IM27" i="8"/>
  <c r="IM33" i="8"/>
  <c r="IM32" i="8"/>
  <c r="IM20" i="8"/>
  <c r="IM15" i="8"/>
  <c r="IM37" i="8"/>
  <c r="IM19" i="8"/>
  <c r="IM10" i="8"/>
  <c r="IM14" i="8"/>
  <c r="IM12" i="8"/>
  <c r="IM16" i="8"/>
  <c r="IM36" i="8"/>
  <c r="IM17" i="8"/>
  <c r="IM24" i="8"/>
  <c r="IM28" i="8"/>
  <c r="IM35" i="8"/>
  <c r="IM58" i="8"/>
  <c r="IM39" i="8"/>
  <c r="IM62" i="8"/>
  <c r="IM23" i="8"/>
  <c r="IM61" i="8"/>
  <c r="IM41" i="8"/>
  <c r="IM55" i="8"/>
  <c r="IM25" i="8"/>
  <c r="IM29" i="8"/>
  <c r="IM38" i="8"/>
  <c r="IM40" i="8"/>
  <c r="IL63" i="8"/>
  <c r="IL56" i="8"/>
  <c r="IL70" i="8" s="1"/>
  <c r="IK68" i="8"/>
  <c r="IM5" i="8"/>
  <c r="IN3" i="8"/>
  <c r="IO4" i="8"/>
  <c r="IM13" i="8"/>
  <c r="IM34" i="8"/>
  <c r="IM9" i="8"/>
  <c r="IK72" i="8"/>
  <c r="IM18" i="8"/>
  <c r="IK71" i="8"/>
  <c r="IM21" i="8"/>
  <c r="IM8" i="8"/>
  <c r="IK69" i="8"/>
  <c r="IK67" i="8"/>
  <c r="IK70" i="8"/>
  <c r="IN24" i="8" l="1"/>
  <c r="IN7" i="8"/>
  <c r="IN55" i="8"/>
  <c r="IL64" i="8"/>
  <c r="IN61" i="8"/>
  <c r="IN32" i="8"/>
  <c r="IN25" i="8"/>
  <c r="IN30" i="8"/>
  <c r="IN34" i="8"/>
  <c r="IM63" i="8"/>
  <c r="IN37" i="8"/>
  <c r="IN36" i="8"/>
  <c r="IN8" i="8"/>
  <c r="IN22" i="8"/>
  <c r="IN59" i="8"/>
  <c r="IN58" i="8"/>
  <c r="IN40" i="8"/>
  <c r="IN21" i="8"/>
  <c r="IN33" i="8"/>
  <c r="IN18" i="8"/>
  <c r="IN12" i="8"/>
  <c r="IN41" i="8"/>
  <c r="IN23" i="8"/>
  <c r="IL69" i="8"/>
  <c r="IN14" i="8"/>
  <c r="IP4" i="8"/>
  <c r="IO5" i="8" s="1"/>
  <c r="IO3" i="8"/>
  <c r="IN5" i="8"/>
  <c r="IN31" i="8"/>
  <c r="IN26" i="8"/>
  <c r="IN10" i="8"/>
  <c r="IN19" i="8"/>
  <c r="IL72" i="8"/>
  <c r="IK73" i="8"/>
  <c r="IN20" i="8"/>
  <c r="IN29" i="8"/>
  <c r="IN28" i="8"/>
  <c r="IN9" i="8"/>
  <c r="IN62" i="8"/>
  <c r="IL71" i="8"/>
  <c r="IM56" i="8"/>
  <c r="IM72" i="8" s="1"/>
  <c r="IN17" i="8"/>
  <c r="IN35" i="8"/>
  <c r="IN13" i="8"/>
  <c r="IN38" i="8"/>
  <c r="IN11" i="8"/>
  <c r="IL68" i="8"/>
  <c r="IN39" i="8"/>
  <c r="IN27" i="8"/>
  <c r="IN60" i="8"/>
  <c r="IN15" i="8"/>
  <c r="IN16" i="8"/>
  <c r="IL67" i="8"/>
  <c r="IO7" i="8" l="1"/>
  <c r="U7" i="8" s="1"/>
  <c r="IO41" i="8"/>
  <c r="U41" i="8" s="1"/>
  <c r="IO58" i="8"/>
  <c r="U58" i="8" s="1"/>
  <c r="IO18" i="8"/>
  <c r="U18" i="8" s="1"/>
  <c r="IO19" i="8"/>
  <c r="U19" i="8" s="1"/>
  <c r="IO10" i="8"/>
  <c r="U10" i="8" s="1"/>
  <c r="IO35" i="8"/>
  <c r="U35" i="8" s="1"/>
  <c r="IO8" i="8"/>
  <c r="U8" i="8" s="1"/>
  <c r="IO29" i="8"/>
  <c r="U29" i="8" s="1"/>
  <c r="IO9" i="8"/>
  <c r="U9" i="8" s="1"/>
  <c r="IO32" i="8"/>
  <c r="U32" i="8" s="1"/>
  <c r="IO61" i="8"/>
  <c r="U61" i="8" s="1"/>
  <c r="IL73" i="8"/>
  <c r="IO17" i="8"/>
  <c r="U17" i="8" s="1"/>
  <c r="IO28" i="8"/>
  <c r="U28" i="8" s="1"/>
  <c r="IO36" i="8"/>
  <c r="U36" i="8" s="1"/>
  <c r="IO33" i="8"/>
  <c r="U33" i="8" s="1"/>
  <c r="IO24" i="8"/>
  <c r="U24" i="8" s="1"/>
  <c r="IO39" i="8"/>
  <c r="U39" i="8" s="1"/>
  <c r="IO14" i="8"/>
  <c r="U14" i="8" s="1"/>
  <c r="IO40" i="8"/>
  <c r="U40" i="8" s="1"/>
  <c r="IO25" i="8"/>
  <c r="U25" i="8" s="1"/>
  <c r="IO60" i="8"/>
  <c r="U60" i="8" s="1"/>
  <c r="IO55" i="8"/>
  <c r="U55" i="8" s="1"/>
  <c r="IO12" i="8"/>
  <c r="U12" i="8" s="1"/>
  <c r="IO38" i="8"/>
  <c r="U38" i="8" s="1"/>
  <c r="IO16" i="8"/>
  <c r="U16" i="8" s="1"/>
  <c r="IO31" i="8"/>
  <c r="U31" i="8" s="1"/>
  <c r="IO30" i="8"/>
  <c r="U30" i="8" s="1"/>
  <c r="IO27" i="8"/>
  <c r="U27" i="8" s="1"/>
  <c r="IO20" i="8"/>
  <c r="U20" i="8" s="1"/>
  <c r="IM64" i="8"/>
  <c r="IO22" i="8"/>
  <c r="U22" i="8" s="1"/>
  <c r="IO26" i="8"/>
  <c r="U26" i="8" s="1"/>
  <c r="IO11" i="8"/>
  <c r="U11" i="8" s="1"/>
  <c r="IO21" i="8"/>
  <c r="U21" i="8" s="1"/>
  <c r="IO15" i="8"/>
  <c r="U15" i="8" s="1"/>
  <c r="IO59" i="8"/>
  <c r="U59" i="8" s="1"/>
  <c r="IO37" i="8"/>
  <c r="U37" i="8" s="1"/>
  <c r="IO13" i="8"/>
  <c r="U13" i="8" s="1"/>
  <c r="IO23" i="8"/>
  <c r="U23" i="8" s="1"/>
  <c r="IM70" i="8"/>
  <c r="IM67" i="8"/>
  <c r="IN63" i="8"/>
  <c r="IM69" i="8"/>
  <c r="IO62" i="8"/>
  <c r="U62" i="8" s="1"/>
  <c r="IM71" i="8"/>
  <c r="IO34" i="8"/>
  <c r="U34" i="8" s="1"/>
  <c r="IM68" i="8"/>
  <c r="IN56" i="8"/>
  <c r="IN70" i="8" s="1"/>
  <c r="U63" i="8" l="1"/>
  <c r="U56" i="8"/>
  <c r="IO56" i="8"/>
  <c r="IO71" i="8" s="1"/>
  <c r="IO63" i="8"/>
  <c r="IN69" i="8"/>
  <c r="IN68" i="8"/>
  <c r="IN67" i="8"/>
  <c r="IN71" i="8"/>
  <c r="IN72" i="8"/>
  <c r="IN64" i="8"/>
  <c r="IM73" i="8"/>
  <c r="U71" i="8" l="1"/>
  <c r="U64" i="8"/>
  <c r="IO64" i="8"/>
  <c r="IO67" i="8"/>
  <c r="U67" i="8" s="1"/>
  <c r="IO69" i="8"/>
  <c r="U69" i="8" s="1"/>
  <c r="IO70" i="8"/>
  <c r="U70" i="8" s="1"/>
  <c r="IO68" i="8"/>
  <c r="U68" i="8" s="1"/>
  <c r="IO72" i="8"/>
  <c r="U72" i="8" s="1"/>
  <c r="IN73" i="8"/>
  <c r="IO73" i="8" l="1"/>
  <c r="U73" i="8" s="1"/>
  <c r="E7" i="14"/>
  <c r="D7" i="14"/>
  <c r="C7" i="14"/>
  <c r="K7" i="14"/>
  <c r="K5" i="14" s="1"/>
  <c r="H86" i="16"/>
  <c r="B9" i="16"/>
  <c r="D9" i="16" s="1"/>
  <c r="H102" i="16"/>
  <c r="G7" i="14"/>
  <c r="J7" i="14"/>
  <c r="H64" i="16" l="1"/>
  <c r="H63" i="16"/>
  <c r="I64" i="16"/>
  <c r="I63" i="16"/>
  <c r="H62" i="16"/>
  <c r="I62" i="16"/>
  <c r="I61" i="16"/>
  <c r="H61" i="16"/>
  <c r="I60" i="16"/>
  <c r="H52" i="16"/>
  <c r="I56" i="16"/>
  <c r="I57" i="16"/>
  <c r="I59" i="16"/>
  <c r="H58" i="16"/>
  <c r="H56" i="16"/>
  <c r="H57" i="16"/>
  <c r="H54" i="16"/>
  <c r="I52" i="16"/>
  <c r="I50" i="16"/>
  <c r="H60" i="16"/>
  <c r="H50" i="16"/>
  <c r="I51" i="16"/>
  <c r="I53" i="16"/>
  <c r="I54" i="16"/>
  <c r="I58" i="16"/>
  <c r="I55" i="16"/>
  <c r="H59" i="16"/>
  <c r="H55" i="16"/>
  <c r="H51" i="16"/>
  <c r="H53" i="16"/>
  <c r="L7" i="14"/>
  <c r="H32" i="16"/>
  <c r="I32" i="16"/>
  <c r="I36" i="16"/>
  <c r="I33" i="16"/>
  <c r="H37" i="16"/>
  <c r="I37" i="16"/>
  <c r="I35" i="16"/>
  <c r="H36" i="16"/>
  <c r="H33" i="16"/>
  <c r="H34" i="16"/>
  <c r="H35" i="16"/>
  <c r="I34" i="16"/>
  <c r="H23" i="16"/>
  <c r="I30" i="16"/>
  <c r="I20" i="16"/>
  <c r="I21" i="16"/>
  <c r="I23" i="16"/>
  <c r="H31" i="16"/>
  <c r="H27" i="16"/>
  <c r="I29" i="16"/>
  <c r="H25" i="16"/>
  <c r="H21" i="16"/>
  <c r="H29" i="16"/>
  <c r="I31" i="16"/>
  <c r="H26" i="16"/>
  <c r="H20" i="16"/>
  <c r="I24" i="16"/>
  <c r="I27" i="16"/>
  <c r="H22" i="16"/>
  <c r="H30" i="16"/>
  <c r="H24" i="16"/>
  <c r="I25" i="16"/>
  <c r="I26" i="16"/>
  <c r="I28" i="16"/>
  <c r="I22" i="16"/>
  <c r="H28" i="16"/>
  <c r="H90" i="16"/>
  <c r="I10" i="16"/>
  <c r="H11" i="16"/>
  <c r="I15" i="16"/>
  <c r="H15" i="16"/>
  <c r="I18" i="16"/>
  <c r="H13" i="16"/>
  <c r="I17" i="16"/>
  <c r="I13" i="16"/>
  <c r="H12" i="16"/>
  <c r="H18" i="16"/>
  <c r="H16" i="16"/>
  <c r="H14" i="16"/>
  <c r="I14" i="16"/>
  <c r="H17" i="16"/>
  <c r="I11" i="16"/>
  <c r="I16" i="16"/>
  <c r="I12" i="16"/>
  <c r="H19" i="16"/>
  <c r="H10" i="16"/>
  <c r="I19" i="16"/>
  <c r="C9" i="16"/>
  <c r="G9" i="16" s="1"/>
  <c r="G132" i="16" s="1"/>
  <c r="H93" i="16"/>
  <c r="H114" i="16"/>
  <c r="H81" i="16"/>
  <c r="H82" i="16"/>
  <c r="H92" i="16"/>
  <c r="H46" i="16"/>
  <c r="H91" i="16"/>
  <c r="H119" i="16"/>
  <c r="H89" i="16"/>
  <c r="H77" i="16"/>
  <c r="H105" i="16"/>
  <c r="H45" i="16"/>
  <c r="H72" i="16"/>
  <c r="H88" i="16"/>
  <c r="H106" i="16"/>
  <c r="H87" i="16"/>
  <c r="H76" i="16"/>
  <c r="H83" i="16"/>
  <c r="H43" i="16"/>
  <c r="H47" i="16"/>
  <c r="H73" i="16"/>
  <c r="H103" i="16"/>
  <c r="H116" i="16"/>
  <c r="H107" i="16"/>
  <c r="H71" i="16"/>
  <c r="H110" i="16"/>
  <c r="H109" i="16"/>
  <c r="H121" i="16"/>
  <c r="H104" i="16"/>
  <c r="H115" i="16"/>
  <c r="H44" i="16"/>
  <c r="E9" i="16"/>
  <c r="H40" i="16"/>
  <c r="H123" i="16"/>
  <c r="H42" i="16"/>
  <c r="H49" i="16"/>
  <c r="H48" i="16"/>
  <c r="H108" i="16"/>
  <c r="H111" i="16"/>
  <c r="H78" i="16"/>
  <c r="H124" i="16"/>
  <c r="H84" i="16"/>
  <c r="J5" i="14" a="1"/>
  <c r="J5" i="14" s="1"/>
  <c r="P3" i="14" s="1"/>
  <c r="I41" i="16"/>
  <c r="I82" i="16"/>
  <c r="I46" i="16"/>
  <c r="I44" i="16"/>
  <c r="I47" i="16"/>
  <c r="I85" i="16"/>
  <c r="I48" i="16"/>
  <c r="I83" i="16"/>
  <c r="I121" i="16"/>
  <c r="I42" i="16"/>
  <c r="I103" i="16"/>
  <c r="I117" i="16"/>
  <c r="G130" i="14"/>
  <c r="I87" i="16"/>
  <c r="I77" i="16"/>
  <c r="I72" i="16"/>
  <c r="I73" i="16"/>
  <c r="I112" i="16"/>
  <c r="I114" i="16"/>
  <c r="I74" i="16"/>
  <c r="I116" i="16"/>
  <c r="I115" i="16"/>
  <c r="I102" i="16"/>
  <c r="N102" i="16" s="1"/>
  <c r="I110" i="16"/>
  <c r="I105" i="16"/>
  <c r="I86" i="16"/>
  <c r="I88" i="16"/>
  <c r="I113" i="16"/>
  <c r="I80" i="16"/>
  <c r="I75" i="16"/>
  <c r="I104" i="16"/>
  <c r="I122" i="16"/>
  <c r="I71" i="16"/>
  <c r="I93" i="16"/>
  <c r="I76" i="16"/>
  <c r="I108" i="16"/>
  <c r="I106" i="16"/>
  <c r="I92" i="16"/>
  <c r="I118" i="16"/>
  <c r="I123" i="16"/>
  <c r="I79" i="16"/>
  <c r="I120" i="16"/>
  <c r="I90" i="16"/>
  <c r="I40" i="16"/>
  <c r="I107" i="16"/>
  <c r="I111" i="16"/>
  <c r="I91" i="16"/>
  <c r="I124" i="16"/>
  <c r="I49" i="16"/>
  <c r="I109" i="16"/>
  <c r="I43" i="16"/>
  <c r="I78" i="16"/>
  <c r="I81" i="16"/>
  <c r="I45" i="16"/>
  <c r="I84" i="16"/>
  <c r="I89" i="16"/>
  <c r="I119" i="16"/>
  <c r="F7" i="14"/>
  <c r="H120" i="16"/>
  <c r="H122" i="16"/>
  <c r="H79" i="16"/>
  <c r="H75" i="16"/>
  <c r="H118" i="16"/>
  <c r="H80" i="16"/>
  <c r="H74" i="16"/>
  <c r="H41" i="16"/>
  <c r="H113" i="16"/>
  <c r="H112" i="16"/>
  <c r="H117" i="16"/>
  <c r="H85" i="16"/>
  <c r="L63" i="16" l="1"/>
  <c r="M63" i="16" s="1"/>
  <c r="K63" i="16" s="1"/>
  <c r="N63" i="16"/>
  <c r="L64" i="16"/>
  <c r="M64" i="16" s="1"/>
  <c r="K64" i="16" s="1"/>
  <c r="N64" i="16"/>
  <c r="L62" i="16"/>
  <c r="M62" i="16" s="1"/>
  <c r="K62" i="16" s="1"/>
  <c r="N62" i="16"/>
  <c r="L61" i="16"/>
  <c r="M61" i="16" s="1"/>
  <c r="K61" i="16" s="1"/>
  <c r="N61" i="16"/>
  <c r="L55" i="16"/>
  <c r="M55" i="16" s="1"/>
  <c r="K55" i="16" s="1"/>
  <c r="N55" i="16"/>
  <c r="O55" i="16" s="1"/>
  <c r="U55" i="16" s="1"/>
  <c r="L60" i="16"/>
  <c r="M60" i="16" s="1"/>
  <c r="K60" i="16" s="1"/>
  <c r="N60" i="16"/>
  <c r="L57" i="16"/>
  <c r="M57" i="16" s="1"/>
  <c r="K57" i="16" s="1"/>
  <c r="N57" i="16"/>
  <c r="L59" i="16"/>
  <c r="M59" i="16" s="1"/>
  <c r="K59" i="16" s="1"/>
  <c r="N59" i="16"/>
  <c r="L56" i="16"/>
  <c r="M56" i="16" s="1"/>
  <c r="K56" i="16" s="1"/>
  <c r="N56" i="16"/>
  <c r="L53" i="16"/>
  <c r="M53" i="16" s="1"/>
  <c r="K53" i="16" s="1"/>
  <c r="N53" i="16"/>
  <c r="L58" i="16"/>
  <c r="M58" i="16" s="1"/>
  <c r="K58" i="16" s="1"/>
  <c r="N58" i="16"/>
  <c r="L52" i="16"/>
  <c r="M52" i="16" s="1"/>
  <c r="K52" i="16" s="1"/>
  <c r="N52" i="16"/>
  <c r="L51" i="16"/>
  <c r="M51" i="16" s="1"/>
  <c r="K51" i="16" s="1"/>
  <c r="N51" i="16"/>
  <c r="L50" i="16"/>
  <c r="M50" i="16" s="1"/>
  <c r="K50" i="16" s="1"/>
  <c r="N50" i="16"/>
  <c r="L54" i="16"/>
  <c r="M54" i="16" s="1"/>
  <c r="K54" i="16" s="1"/>
  <c r="N54" i="16"/>
  <c r="O54" i="16" s="1"/>
  <c r="X54" i="16" s="1"/>
  <c r="N36" i="16"/>
  <c r="L36" i="16"/>
  <c r="M36" i="16" s="1"/>
  <c r="K36" i="16" s="1"/>
  <c r="N35" i="16"/>
  <c r="L35" i="16"/>
  <c r="M35" i="16" s="1"/>
  <c r="K35" i="16" s="1"/>
  <c r="L34" i="16"/>
  <c r="M34" i="16" s="1"/>
  <c r="K34" i="16" s="1"/>
  <c r="N34" i="16"/>
  <c r="L33" i="16"/>
  <c r="M33" i="16" s="1"/>
  <c r="K33" i="16" s="1"/>
  <c r="N33" i="16"/>
  <c r="L37" i="16"/>
  <c r="M37" i="16" s="1"/>
  <c r="K37" i="16" s="1"/>
  <c r="N37" i="16"/>
  <c r="N32" i="16"/>
  <c r="O32" i="16" s="1"/>
  <c r="V32" i="16" s="1"/>
  <c r="L32" i="16"/>
  <c r="M32" i="16" s="1"/>
  <c r="K32" i="16" s="1"/>
  <c r="L28" i="16"/>
  <c r="M28" i="16" s="1"/>
  <c r="K28" i="16" s="1"/>
  <c r="N28" i="16"/>
  <c r="L24" i="16"/>
  <c r="M24" i="16" s="1"/>
  <c r="K24" i="16" s="1"/>
  <c r="N24" i="16"/>
  <c r="N29" i="16"/>
  <c r="L29" i="16"/>
  <c r="M29" i="16" s="1"/>
  <c r="K29" i="16" s="1"/>
  <c r="L27" i="16"/>
  <c r="M27" i="16" s="1"/>
  <c r="K27" i="16" s="1"/>
  <c r="N27" i="16"/>
  <c r="L30" i="16"/>
  <c r="M30" i="16" s="1"/>
  <c r="K30" i="16" s="1"/>
  <c r="N30" i="16"/>
  <c r="N20" i="16"/>
  <c r="L20" i="16"/>
  <c r="M20" i="16" s="1"/>
  <c r="K20" i="16" s="1"/>
  <c r="L21" i="16"/>
  <c r="M21" i="16" s="1"/>
  <c r="K21" i="16" s="1"/>
  <c r="N21" i="16"/>
  <c r="N31" i="16"/>
  <c r="L31" i="16"/>
  <c r="M31" i="16" s="1"/>
  <c r="K31" i="16" s="1"/>
  <c r="L22" i="16"/>
  <c r="M22" i="16" s="1"/>
  <c r="K22" i="16" s="1"/>
  <c r="N22" i="16"/>
  <c r="L26" i="16"/>
  <c r="M26" i="16" s="1"/>
  <c r="K26" i="16" s="1"/>
  <c r="N26" i="16"/>
  <c r="L25" i="16"/>
  <c r="M25" i="16" s="1"/>
  <c r="K25" i="16" s="1"/>
  <c r="N25" i="16"/>
  <c r="L23" i="16"/>
  <c r="M23" i="16" s="1"/>
  <c r="K23" i="16" s="1"/>
  <c r="N23" i="16"/>
  <c r="N93" i="16"/>
  <c r="O93" i="16" s="1"/>
  <c r="X93" i="16" s="1"/>
  <c r="N92" i="16"/>
  <c r="O92" i="16" s="1"/>
  <c r="V92" i="16" s="1"/>
  <c r="I9" i="16"/>
  <c r="I7" i="16" s="1"/>
  <c r="F9" i="16"/>
  <c r="F38" i="16" s="1"/>
  <c r="F132" i="16" s="1"/>
  <c r="N114" i="16"/>
  <c r="O114" i="16" s="1"/>
  <c r="H9" i="16"/>
  <c r="L2" i="16" s="1"/>
  <c r="L10" i="16"/>
  <c r="M10" i="16" s="1"/>
  <c r="K10" i="16" s="1"/>
  <c r="N10" i="16"/>
  <c r="N19" i="16"/>
  <c r="L19" i="16"/>
  <c r="M19" i="16" s="1"/>
  <c r="K19" i="16" s="1"/>
  <c r="L17" i="16"/>
  <c r="M17" i="16" s="1"/>
  <c r="K17" i="16" s="1"/>
  <c r="N17" i="16"/>
  <c r="O17" i="16" s="1"/>
  <c r="T17" i="16" s="1"/>
  <c r="N14" i="16"/>
  <c r="L14" i="16"/>
  <c r="M14" i="16" s="1"/>
  <c r="K14" i="16" s="1"/>
  <c r="L16" i="16"/>
  <c r="M16" i="16" s="1"/>
  <c r="K16" i="16" s="1"/>
  <c r="N16" i="16"/>
  <c r="N18" i="16"/>
  <c r="L18" i="16"/>
  <c r="M18" i="16" s="1"/>
  <c r="K18" i="16" s="1"/>
  <c r="L12" i="16"/>
  <c r="M12" i="16" s="1"/>
  <c r="K12" i="16" s="1"/>
  <c r="N12" i="16"/>
  <c r="N13" i="16"/>
  <c r="O13" i="16" s="1"/>
  <c r="V13" i="16" s="1"/>
  <c r="L13" i="16"/>
  <c r="M13" i="16" s="1"/>
  <c r="K13" i="16" s="1"/>
  <c r="L15" i="16"/>
  <c r="M15" i="16" s="1"/>
  <c r="K15" i="16" s="1"/>
  <c r="N15" i="16"/>
  <c r="L11" i="16"/>
  <c r="M11" i="16" s="1"/>
  <c r="K11" i="16" s="1"/>
  <c r="N11" i="16"/>
  <c r="N82" i="16"/>
  <c r="O82" i="16" s="1"/>
  <c r="O102" i="16"/>
  <c r="X102" i="16" s="1"/>
  <c r="R4" i="14"/>
  <c r="S3" i="14"/>
  <c r="P4" i="14"/>
  <c r="N45" i="16"/>
  <c r="N111" i="16"/>
  <c r="L111" i="16"/>
  <c r="N44" i="16"/>
  <c r="L44" i="16"/>
  <c r="N121" i="16"/>
  <c r="L121" i="16"/>
  <c r="L103" i="16"/>
  <c r="N103" i="16"/>
  <c r="L106" i="16"/>
  <c r="N106" i="16"/>
  <c r="L93" i="16"/>
  <c r="L114" i="16"/>
  <c r="N90" i="16"/>
  <c r="L89" i="16"/>
  <c r="L102" i="16"/>
  <c r="L122" i="16"/>
  <c r="N122" i="16"/>
  <c r="N119" i="16"/>
  <c r="N109" i="16"/>
  <c r="L109" i="16"/>
  <c r="N73" i="16"/>
  <c r="L73" i="16"/>
  <c r="L79" i="16"/>
  <c r="N79" i="16"/>
  <c r="L117" i="16"/>
  <c r="N117" i="16"/>
  <c r="N118" i="16"/>
  <c r="L118" i="16"/>
  <c r="L45" i="16"/>
  <c r="N108" i="16"/>
  <c r="L108" i="16"/>
  <c r="L81" i="16"/>
  <c r="N105" i="16"/>
  <c r="N91" i="16"/>
  <c r="L86" i="16"/>
  <c r="N77" i="16"/>
  <c r="N89" i="16"/>
  <c r="N112" i="16"/>
  <c r="L112" i="16"/>
  <c r="N113" i="16"/>
  <c r="L113" i="16"/>
  <c r="L120" i="16"/>
  <c r="N120" i="16"/>
  <c r="N48" i="16"/>
  <c r="L48" i="16"/>
  <c r="N81" i="16"/>
  <c r="L49" i="16"/>
  <c r="N49" i="16"/>
  <c r="N47" i="16"/>
  <c r="L47" i="16"/>
  <c r="L91" i="16"/>
  <c r="N86" i="16"/>
  <c r="L90" i="16"/>
  <c r="L46" i="16"/>
  <c r="N41" i="16"/>
  <c r="L41" i="16"/>
  <c r="L80" i="16"/>
  <c r="N80" i="16"/>
  <c r="L119" i="16"/>
  <c r="L42" i="16"/>
  <c r="N42" i="16"/>
  <c r="N110" i="16"/>
  <c r="L110" i="16"/>
  <c r="L92" i="16"/>
  <c r="L105" i="16"/>
  <c r="L43" i="16"/>
  <c r="N43" i="16"/>
  <c r="L88" i="16"/>
  <c r="N88" i="16"/>
  <c r="L77" i="16"/>
  <c r="L75" i="16"/>
  <c r="N75" i="16"/>
  <c r="N84" i="16"/>
  <c r="L84" i="16"/>
  <c r="L82" i="16"/>
  <c r="L123" i="16"/>
  <c r="N123" i="16"/>
  <c r="L71" i="16"/>
  <c r="N71" i="16"/>
  <c r="N107" i="16"/>
  <c r="L107" i="16"/>
  <c r="N83" i="16"/>
  <c r="L83" i="16"/>
  <c r="N46" i="16"/>
  <c r="N74" i="16"/>
  <c r="L74" i="16"/>
  <c r="M7" i="14"/>
  <c r="F36" i="14"/>
  <c r="F130" i="14" s="1"/>
  <c r="N124" i="16"/>
  <c r="L124" i="16"/>
  <c r="N115" i="16"/>
  <c r="L115" i="16"/>
  <c r="N76" i="16"/>
  <c r="L76" i="16"/>
  <c r="L72" i="16"/>
  <c r="N72" i="16"/>
  <c r="L85" i="16"/>
  <c r="N85" i="16"/>
  <c r="L78" i="16"/>
  <c r="N78" i="16"/>
  <c r="L40" i="16"/>
  <c r="N40" i="16"/>
  <c r="L104" i="16"/>
  <c r="N104" i="16"/>
  <c r="L116" i="16"/>
  <c r="N116" i="16"/>
  <c r="L87" i="16"/>
  <c r="N87" i="16"/>
  <c r="O63" i="16" l="1"/>
  <c r="J63" i="16"/>
  <c r="O64" i="16"/>
  <c r="J64" i="16"/>
  <c r="W54" i="16"/>
  <c r="J62" i="16"/>
  <c r="O62" i="16"/>
  <c r="X55" i="16"/>
  <c r="J55" i="16"/>
  <c r="V55" i="16"/>
  <c r="T55" i="16"/>
  <c r="O61" i="16"/>
  <c r="J61" i="16"/>
  <c r="V54" i="16"/>
  <c r="J54" i="16"/>
  <c r="J52" i="16"/>
  <c r="O52" i="16"/>
  <c r="O59" i="16"/>
  <c r="J59" i="16"/>
  <c r="W55" i="16"/>
  <c r="J58" i="16"/>
  <c r="O58" i="16"/>
  <c r="O57" i="16"/>
  <c r="J57" i="16"/>
  <c r="T54" i="16"/>
  <c r="J51" i="16"/>
  <c r="O51" i="16"/>
  <c r="O56" i="16"/>
  <c r="J56" i="16"/>
  <c r="U54" i="16"/>
  <c r="O50" i="16"/>
  <c r="J50" i="16"/>
  <c r="J53" i="16"/>
  <c r="O53" i="16"/>
  <c r="O60" i="16"/>
  <c r="J60" i="16"/>
  <c r="J32" i="16"/>
  <c r="W32" i="16"/>
  <c r="X32" i="16"/>
  <c r="U32" i="16"/>
  <c r="T32" i="16"/>
  <c r="J34" i="16"/>
  <c r="O34" i="16"/>
  <c r="J35" i="16"/>
  <c r="O35" i="16"/>
  <c r="J33" i="16"/>
  <c r="O33" i="16"/>
  <c r="J37" i="16"/>
  <c r="O37" i="16"/>
  <c r="O36" i="16"/>
  <c r="J36" i="16"/>
  <c r="O25" i="16"/>
  <c r="J25" i="16"/>
  <c r="O21" i="16"/>
  <c r="J21" i="16"/>
  <c r="J20" i="16"/>
  <c r="O20" i="16"/>
  <c r="J23" i="16"/>
  <c r="O23" i="16"/>
  <c r="J27" i="16"/>
  <c r="O27" i="16"/>
  <c r="J29" i="16"/>
  <c r="O29" i="16"/>
  <c r="J22" i="16"/>
  <c r="O22" i="16"/>
  <c r="J31" i="16"/>
  <c r="O31" i="16"/>
  <c r="O30" i="16"/>
  <c r="J30" i="16"/>
  <c r="O28" i="16"/>
  <c r="J28" i="16"/>
  <c r="O26" i="16"/>
  <c r="J26" i="16"/>
  <c r="J24" i="16"/>
  <c r="O24" i="16"/>
  <c r="J17" i="16"/>
  <c r="T114" i="16"/>
  <c r="W114" i="16"/>
  <c r="X114" i="16"/>
  <c r="U114" i="16"/>
  <c r="T93" i="16"/>
  <c r="U17" i="16"/>
  <c r="V93" i="16"/>
  <c r="U93" i="16"/>
  <c r="W93" i="16"/>
  <c r="X13" i="16"/>
  <c r="W17" i="16"/>
  <c r="W13" i="16"/>
  <c r="J13" i="16"/>
  <c r="V17" i="16"/>
  <c r="W102" i="16"/>
  <c r="T102" i="16"/>
  <c r="V102" i="16"/>
  <c r="U102" i="16"/>
  <c r="N9" i="16"/>
  <c r="O9" i="16" s="1"/>
  <c r="U9" i="16" s="1"/>
  <c r="T92" i="16"/>
  <c r="H7" i="16" a="1"/>
  <c r="H7" i="16" s="1"/>
  <c r="V114" i="16"/>
  <c r="L9" i="16"/>
  <c r="M9" i="16" s="1"/>
  <c r="K9" i="16" s="1"/>
  <c r="X17" i="16"/>
  <c r="U13" i="16"/>
  <c r="T13" i="16"/>
  <c r="O11" i="16"/>
  <c r="J11" i="16"/>
  <c r="J15" i="16"/>
  <c r="O15" i="16"/>
  <c r="O12" i="16"/>
  <c r="J12" i="16"/>
  <c r="J18" i="16"/>
  <c r="O18" i="16"/>
  <c r="J16" i="16"/>
  <c r="O16" i="16"/>
  <c r="J14" i="16"/>
  <c r="O14" i="16"/>
  <c r="J19" i="16"/>
  <c r="O19" i="16"/>
  <c r="J10" i="16"/>
  <c r="O10" i="16"/>
  <c r="X82" i="16"/>
  <c r="U82" i="16"/>
  <c r="V82" i="16"/>
  <c r="W82" i="16"/>
  <c r="U92" i="16"/>
  <c r="W92" i="16"/>
  <c r="X92" i="16"/>
  <c r="T82" i="16"/>
  <c r="O72" i="16"/>
  <c r="O109" i="16"/>
  <c r="M93" i="16"/>
  <c r="K93" i="16" s="1"/>
  <c r="J93" i="16" s="1"/>
  <c r="O85" i="16"/>
  <c r="M105" i="16"/>
  <c r="K105" i="16" s="1"/>
  <c r="J105" i="16" s="1"/>
  <c r="O48" i="16"/>
  <c r="O73" i="16"/>
  <c r="O78" i="16"/>
  <c r="O46" i="16"/>
  <c r="O84" i="16"/>
  <c r="O75" i="16"/>
  <c r="M77" i="16"/>
  <c r="K77" i="16" s="1"/>
  <c r="J77" i="16" s="1"/>
  <c r="M43" i="16"/>
  <c r="K43" i="16" s="1"/>
  <c r="J43" i="16" s="1"/>
  <c r="M47" i="16"/>
  <c r="K47" i="16" s="1"/>
  <c r="J47" i="16" s="1"/>
  <c r="O120" i="16"/>
  <c r="O77" i="16"/>
  <c r="M81" i="16"/>
  <c r="K81" i="16" s="1"/>
  <c r="J81" i="16" s="1"/>
  <c r="M45" i="16"/>
  <c r="K45" i="16" s="1"/>
  <c r="J45" i="16" s="1"/>
  <c r="O118" i="16"/>
  <c r="M73" i="16"/>
  <c r="K73" i="16" s="1"/>
  <c r="J73" i="16" s="1"/>
  <c r="O45" i="16"/>
  <c r="M111" i="16"/>
  <c r="K111" i="16" s="1"/>
  <c r="J111" i="16" s="1"/>
  <c r="S4" i="14"/>
  <c r="S97" i="14" s="1"/>
  <c r="U4" i="14"/>
  <c r="V3" i="14"/>
  <c r="O76" i="16"/>
  <c r="M107" i="16"/>
  <c r="K107" i="16" s="1"/>
  <c r="J107" i="16" s="1"/>
  <c r="M75" i="16"/>
  <c r="K75" i="16" s="1"/>
  <c r="J75" i="16" s="1"/>
  <c r="P5" i="14"/>
  <c r="Q4" i="14"/>
  <c r="Q5" i="14" s="1"/>
  <c r="O104" i="16"/>
  <c r="M86" i="16"/>
  <c r="K86" i="16" s="1"/>
  <c r="J86" i="16" s="1"/>
  <c r="M102" i="16"/>
  <c r="K102" i="16" s="1"/>
  <c r="J102" i="16" s="1"/>
  <c r="M104" i="16"/>
  <c r="K104" i="16" s="1"/>
  <c r="J104" i="16" s="1"/>
  <c r="O107" i="16"/>
  <c r="M71" i="16"/>
  <c r="K71" i="16" s="1"/>
  <c r="J71" i="16" s="1"/>
  <c r="M82" i="16"/>
  <c r="K82" i="16" s="1"/>
  <c r="J82" i="16" s="1"/>
  <c r="M92" i="16"/>
  <c r="K92" i="16" s="1"/>
  <c r="J92" i="16" s="1"/>
  <c r="M80" i="16"/>
  <c r="K80" i="16" s="1"/>
  <c r="J80" i="16" s="1"/>
  <c r="O113" i="16"/>
  <c r="O108" i="16"/>
  <c r="M118" i="16"/>
  <c r="K118" i="16" s="1"/>
  <c r="J118" i="16" s="1"/>
  <c r="M89" i="16"/>
  <c r="K89" i="16" s="1"/>
  <c r="J89" i="16" s="1"/>
  <c r="O124" i="16"/>
  <c r="O79" i="16"/>
  <c r="M74" i="16"/>
  <c r="K74" i="16" s="1"/>
  <c r="J74" i="16" s="1"/>
  <c r="M108" i="16"/>
  <c r="K108" i="16" s="1"/>
  <c r="J108" i="16" s="1"/>
  <c r="O87" i="16"/>
  <c r="O40" i="16"/>
  <c r="M78" i="16"/>
  <c r="K78" i="16" s="1"/>
  <c r="J78" i="16" s="1"/>
  <c r="O83" i="16"/>
  <c r="O42" i="16"/>
  <c r="M119" i="16"/>
  <c r="K119" i="16" s="1"/>
  <c r="J119" i="16" s="1"/>
  <c r="M46" i="16"/>
  <c r="K46" i="16" s="1"/>
  <c r="J46" i="16" s="1"/>
  <c r="M91" i="16"/>
  <c r="K91" i="16" s="1"/>
  <c r="J91" i="16" s="1"/>
  <c r="M49" i="16"/>
  <c r="K49" i="16" s="1"/>
  <c r="J49" i="16" s="1"/>
  <c r="O91" i="16"/>
  <c r="O106" i="16"/>
  <c r="O103" i="16"/>
  <c r="M121" i="16"/>
  <c r="K121" i="16" s="1"/>
  <c r="J121" i="16" s="1"/>
  <c r="M44" i="16"/>
  <c r="K44" i="16" s="1"/>
  <c r="J44" i="16" s="1"/>
  <c r="O47" i="16"/>
  <c r="O119" i="16"/>
  <c r="M72" i="16"/>
  <c r="K72" i="16" s="1"/>
  <c r="J72" i="16" s="1"/>
  <c r="O71" i="16"/>
  <c r="O110" i="16"/>
  <c r="O117" i="16"/>
  <c r="M40" i="16"/>
  <c r="K40" i="16" s="1"/>
  <c r="J40" i="16" s="1"/>
  <c r="M115" i="16"/>
  <c r="K115" i="16" s="1"/>
  <c r="J115" i="16" s="1"/>
  <c r="O123" i="16"/>
  <c r="M42" i="16"/>
  <c r="K42" i="16" s="1"/>
  <c r="J42" i="16" s="1"/>
  <c r="M41" i="16"/>
  <c r="K41" i="16" s="1"/>
  <c r="J41" i="16" s="1"/>
  <c r="O81" i="16"/>
  <c r="M120" i="16"/>
  <c r="K120" i="16" s="1"/>
  <c r="J120" i="16" s="1"/>
  <c r="O89" i="16"/>
  <c r="O105" i="16"/>
  <c r="M117" i="16"/>
  <c r="K117" i="16" s="1"/>
  <c r="J117" i="16" s="1"/>
  <c r="O90" i="16"/>
  <c r="O111" i="16"/>
  <c r="M116" i="16"/>
  <c r="K116" i="16" s="1"/>
  <c r="J116" i="16" s="1"/>
  <c r="M85" i="16"/>
  <c r="K85" i="16" s="1"/>
  <c r="J85" i="16" s="1"/>
  <c r="M76" i="16"/>
  <c r="K76" i="16" s="1"/>
  <c r="J76" i="16" s="1"/>
  <c r="M124" i="16"/>
  <c r="K124" i="16" s="1"/>
  <c r="J124" i="16" s="1"/>
  <c r="M123" i="16"/>
  <c r="K123" i="16" s="1"/>
  <c r="J123" i="16" s="1"/>
  <c r="M84" i="16"/>
  <c r="K84" i="16" s="1"/>
  <c r="J84" i="16" s="1"/>
  <c r="O88" i="16"/>
  <c r="O80" i="16"/>
  <c r="O41" i="16"/>
  <c r="M112" i="16"/>
  <c r="K112" i="16" s="1"/>
  <c r="J112" i="16" s="1"/>
  <c r="M79" i="16"/>
  <c r="K79" i="16" s="1"/>
  <c r="J79" i="16" s="1"/>
  <c r="M109" i="16"/>
  <c r="K109" i="16" s="1"/>
  <c r="J109" i="16" s="1"/>
  <c r="O122" i="16"/>
  <c r="M114" i="16"/>
  <c r="K114" i="16" s="1"/>
  <c r="J114" i="16" s="1"/>
  <c r="M106" i="16"/>
  <c r="K106" i="16" s="1"/>
  <c r="J106" i="16" s="1"/>
  <c r="O44" i="16"/>
  <c r="O115" i="16"/>
  <c r="O116" i="16"/>
  <c r="O86" i="16"/>
  <c r="M87" i="16"/>
  <c r="K87" i="16" s="1"/>
  <c r="J87" i="16" s="1"/>
  <c r="O74" i="16"/>
  <c r="M83" i="16"/>
  <c r="K83" i="16" s="1"/>
  <c r="J83" i="16" s="1"/>
  <c r="M88" i="16"/>
  <c r="K88" i="16" s="1"/>
  <c r="J88" i="16" s="1"/>
  <c r="O43" i="16"/>
  <c r="M110" i="16"/>
  <c r="K110" i="16" s="1"/>
  <c r="J110" i="16" s="1"/>
  <c r="M90" i="16"/>
  <c r="K90" i="16" s="1"/>
  <c r="J90" i="16" s="1"/>
  <c r="O49" i="16"/>
  <c r="M48" i="16"/>
  <c r="K48" i="16" s="1"/>
  <c r="J48" i="16" s="1"/>
  <c r="M113" i="16"/>
  <c r="K113" i="16" s="1"/>
  <c r="J113" i="16" s="1"/>
  <c r="O112" i="16"/>
  <c r="M122" i="16"/>
  <c r="K122" i="16" s="1"/>
  <c r="J122" i="16" s="1"/>
  <c r="M103" i="16"/>
  <c r="K103" i="16" s="1"/>
  <c r="J103" i="16" s="1"/>
  <c r="O121" i="16"/>
  <c r="X64" i="16" l="1"/>
  <c r="T64" i="16"/>
  <c r="U64" i="16"/>
  <c r="W64" i="16"/>
  <c r="V64" i="16"/>
  <c r="W63" i="16"/>
  <c r="T63" i="16"/>
  <c r="X63" i="16"/>
  <c r="U63" i="16"/>
  <c r="V63" i="16"/>
  <c r="R54" i="16"/>
  <c r="R55" i="16"/>
  <c r="T62" i="16"/>
  <c r="W62" i="16"/>
  <c r="X62" i="16"/>
  <c r="U62" i="16"/>
  <c r="V62" i="16"/>
  <c r="U61" i="16"/>
  <c r="T61" i="16"/>
  <c r="V61" i="16"/>
  <c r="W61" i="16"/>
  <c r="X61" i="16"/>
  <c r="T56" i="16"/>
  <c r="V56" i="16"/>
  <c r="U56" i="16"/>
  <c r="X56" i="16"/>
  <c r="W56" i="16"/>
  <c r="V52" i="16"/>
  <c r="W52" i="16"/>
  <c r="U52" i="16"/>
  <c r="T52" i="16"/>
  <c r="X52" i="16"/>
  <c r="V60" i="16"/>
  <c r="W60" i="16"/>
  <c r="X60" i="16"/>
  <c r="T60" i="16"/>
  <c r="U60" i="16"/>
  <c r="W50" i="16"/>
  <c r="X50" i="16"/>
  <c r="U50" i="16"/>
  <c r="V50" i="16"/>
  <c r="T50" i="16"/>
  <c r="T51" i="16"/>
  <c r="U51" i="16"/>
  <c r="W51" i="16"/>
  <c r="V51" i="16"/>
  <c r="X51" i="16"/>
  <c r="V53" i="16"/>
  <c r="W53" i="16"/>
  <c r="X53" i="16"/>
  <c r="T53" i="16"/>
  <c r="U53" i="16"/>
  <c r="W57" i="16"/>
  <c r="X57" i="16"/>
  <c r="U57" i="16"/>
  <c r="T57" i="16"/>
  <c r="V57" i="16"/>
  <c r="X58" i="16"/>
  <c r="U58" i="16"/>
  <c r="W58" i="16"/>
  <c r="T58" i="16"/>
  <c r="V58" i="16"/>
  <c r="X59" i="16"/>
  <c r="T59" i="16"/>
  <c r="U59" i="16"/>
  <c r="V59" i="16"/>
  <c r="W59" i="16"/>
  <c r="R32" i="16"/>
  <c r="T35" i="16"/>
  <c r="U35" i="16"/>
  <c r="W35" i="16"/>
  <c r="X35" i="16"/>
  <c r="V35" i="16"/>
  <c r="W36" i="16"/>
  <c r="T36" i="16"/>
  <c r="U36" i="16"/>
  <c r="V36" i="16"/>
  <c r="X36" i="16"/>
  <c r="T33" i="16"/>
  <c r="U33" i="16"/>
  <c r="W33" i="16"/>
  <c r="V33" i="16"/>
  <c r="X33" i="16"/>
  <c r="U34" i="16"/>
  <c r="T34" i="16"/>
  <c r="W34" i="16"/>
  <c r="V34" i="16"/>
  <c r="X34" i="16"/>
  <c r="U37" i="16"/>
  <c r="V37" i="16"/>
  <c r="T37" i="16"/>
  <c r="W37" i="16"/>
  <c r="X37" i="16"/>
  <c r="V24" i="16"/>
  <c r="W24" i="16"/>
  <c r="T24" i="16"/>
  <c r="X24" i="16"/>
  <c r="U24" i="16"/>
  <c r="W31" i="16"/>
  <c r="V31" i="16"/>
  <c r="U31" i="16"/>
  <c r="X31" i="16"/>
  <c r="T31" i="16"/>
  <c r="V29" i="16"/>
  <c r="U29" i="16"/>
  <c r="T29" i="16"/>
  <c r="X29" i="16"/>
  <c r="W29" i="16"/>
  <c r="X23" i="16"/>
  <c r="V23" i="16"/>
  <c r="W23" i="16"/>
  <c r="T23" i="16"/>
  <c r="U23" i="16"/>
  <c r="T28" i="16"/>
  <c r="X28" i="16"/>
  <c r="W28" i="16"/>
  <c r="U28" i="16"/>
  <c r="V28" i="16"/>
  <c r="X21" i="16"/>
  <c r="T21" i="16"/>
  <c r="V21" i="16"/>
  <c r="U21" i="16"/>
  <c r="W21" i="16"/>
  <c r="T22" i="16"/>
  <c r="V22" i="16"/>
  <c r="U22" i="16"/>
  <c r="X22" i="16"/>
  <c r="W22" i="16"/>
  <c r="X27" i="16"/>
  <c r="T27" i="16"/>
  <c r="U27" i="16"/>
  <c r="W27" i="16"/>
  <c r="V27" i="16"/>
  <c r="U20" i="16"/>
  <c r="V20" i="16"/>
  <c r="W20" i="16"/>
  <c r="T20" i="16"/>
  <c r="X20" i="16"/>
  <c r="X26" i="16"/>
  <c r="T26" i="16"/>
  <c r="W26" i="16"/>
  <c r="U26" i="16"/>
  <c r="V26" i="16"/>
  <c r="U30" i="16"/>
  <c r="W30" i="16"/>
  <c r="V30" i="16"/>
  <c r="X30" i="16"/>
  <c r="T30" i="16"/>
  <c r="U25" i="16"/>
  <c r="W25" i="16"/>
  <c r="X25" i="16"/>
  <c r="V25" i="16"/>
  <c r="T25" i="16"/>
  <c r="V9" i="16"/>
  <c r="S28" i="14"/>
  <c r="S75" i="14"/>
  <c r="S81" i="14"/>
  <c r="S29" i="14"/>
  <c r="S69" i="14"/>
  <c r="S82" i="14"/>
  <c r="R114" i="16"/>
  <c r="J9" i="16"/>
  <c r="R93" i="16"/>
  <c r="R92" i="16"/>
  <c r="T9" i="16"/>
  <c r="X9" i="16"/>
  <c r="R13" i="16"/>
  <c r="R17" i="16"/>
  <c r="S27" i="14"/>
  <c r="S113" i="14"/>
  <c r="S10" i="14"/>
  <c r="S65" i="14"/>
  <c r="S13" i="14"/>
  <c r="S20" i="14"/>
  <c r="S9" i="14"/>
  <c r="W9" i="16"/>
  <c r="S61" i="14"/>
  <c r="S121" i="14"/>
  <c r="R102" i="16"/>
  <c r="R82" i="16"/>
  <c r="V19" i="16"/>
  <c r="T19" i="16"/>
  <c r="W19" i="16"/>
  <c r="U19" i="16"/>
  <c r="X19" i="16"/>
  <c r="T12" i="16"/>
  <c r="V12" i="16"/>
  <c r="X12" i="16"/>
  <c r="W12" i="16"/>
  <c r="U12" i="16"/>
  <c r="W14" i="16"/>
  <c r="T14" i="16"/>
  <c r="X14" i="16"/>
  <c r="U14" i="16"/>
  <c r="V14" i="16"/>
  <c r="V15" i="16"/>
  <c r="W15" i="16"/>
  <c r="U15" i="16"/>
  <c r="X15" i="16"/>
  <c r="T15" i="16"/>
  <c r="W16" i="16"/>
  <c r="T16" i="16"/>
  <c r="U16" i="16"/>
  <c r="V16" i="16"/>
  <c r="X16" i="16"/>
  <c r="V11" i="16"/>
  <c r="U11" i="16"/>
  <c r="W11" i="16"/>
  <c r="X11" i="16"/>
  <c r="T11" i="16"/>
  <c r="V10" i="16"/>
  <c r="W10" i="16"/>
  <c r="X10" i="16"/>
  <c r="T10" i="16"/>
  <c r="U10" i="16"/>
  <c r="X18" i="16"/>
  <c r="W18" i="16"/>
  <c r="V18" i="16"/>
  <c r="T18" i="16"/>
  <c r="U18" i="16"/>
  <c r="S128" i="14"/>
  <c r="S21" i="14"/>
  <c r="S78" i="14"/>
  <c r="S89" i="14"/>
  <c r="S116" i="14"/>
  <c r="S56" i="14"/>
  <c r="S64" i="14"/>
  <c r="S73" i="14"/>
  <c r="S17" i="14"/>
  <c r="S38" i="14"/>
  <c r="S114" i="14"/>
  <c r="S103" i="14"/>
  <c r="S80" i="14"/>
  <c r="S124" i="14"/>
  <c r="S79" i="14"/>
  <c r="S88" i="14"/>
  <c r="S70" i="14"/>
  <c r="S63" i="14"/>
  <c r="S101" i="14"/>
  <c r="S74" i="14"/>
  <c r="S83" i="14"/>
  <c r="S106" i="14"/>
  <c r="S90" i="14"/>
  <c r="S71" i="14"/>
  <c r="S32" i="14"/>
  <c r="S112" i="14"/>
  <c r="S96" i="14"/>
  <c r="S119" i="14"/>
  <c r="S8" i="14"/>
  <c r="S35" i="14"/>
  <c r="S104" i="14"/>
  <c r="S86" i="14"/>
  <c r="S108" i="14"/>
  <c r="S45" i="14"/>
  <c r="S60" i="14"/>
  <c r="S44" i="14"/>
  <c r="S92" i="14"/>
  <c r="S125" i="14"/>
  <c r="S33" i="14"/>
  <c r="S24" i="14"/>
  <c r="S118" i="14"/>
  <c r="S91" i="14"/>
  <c r="S7" i="14"/>
  <c r="S126" i="14"/>
  <c r="S84" i="14"/>
  <c r="S58" i="14"/>
  <c r="S53" i="14"/>
  <c r="S120" i="14"/>
  <c r="S50" i="14"/>
  <c r="S48" i="14"/>
  <c r="S122" i="14"/>
  <c r="S107" i="14"/>
  <c r="S34" i="14"/>
  <c r="S111" i="14"/>
  <c r="S93" i="14"/>
  <c r="S110" i="14"/>
  <c r="S18" i="14"/>
  <c r="S41" i="14"/>
  <c r="S109" i="14"/>
  <c r="S39" i="14"/>
  <c r="S26" i="14"/>
  <c r="S49" i="14"/>
  <c r="S85" i="14"/>
  <c r="S127" i="14"/>
  <c r="S87" i="14"/>
  <c r="S102" i="14"/>
  <c r="S66" i="14"/>
  <c r="S77" i="14"/>
  <c r="S115" i="14"/>
  <c r="S15" i="14"/>
  <c r="S23" i="14"/>
  <c r="S54" i="14"/>
  <c r="S31" i="14"/>
  <c r="S57" i="14"/>
  <c r="S14" i="14"/>
  <c r="S72" i="14"/>
  <c r="S55" i="14"/>
  <c r="S30" i="14"/>
  <c r="S105" i="14"/>
  <c r="S51" i="14"/>
  <c r="S5" i="14"/>
  <c r="S25" i="14"/>
  <c r="S52" i="14"/>
  <c r="S76" i="14"/>
  <c r="S47" i="14"/>
  <c r="S12" i="14"/>
  <c r="S19" i="14"/>
  <c r="S100" i="14"/>
  <c r="S46" i="14"/>
  <c r="S42" i="14"/>
  <c r="S95" i="14"/>
  <c r="S123" i="14"/>
  <c r="S22" i="14"/>
  <c r="S94" i="14"/>
  <c r="S40" i="14"/>
  <c r="S59" i="14"/>
  <c r="S43" i="14"/>
  <c r="S117" i="14"/>
  <c r="S11" i="14"/>
  <c r="S16" i="14"/>
  <c r="S62" i="14"/>
  <c r="Q14" i="14"/>
  <c r="Q73" i="14"/>
  <c r="Q40" i="14"/>
  <c r="Q49" i="14"/>
  <c r="Q28" i="14"/>
  <c r="Q110" i="14"/>
  <c r="Q24" i="14"/>
  <c r="Q71" i="14"/>
  <c r="Q90" i="14"/>
  <c r="Q25" i="14"/>
  <c r="Q59" i="14"/>
  <c r="Q43" i="14"/>
  <c r="Q61" i="14"/>
  <c r="Q7" i="14"/>
  <c r="Q8" i="14"/>
  <c r="Q29" i="14"/>
  <c r="Q20" i="14"/>
  <c r="Q91" i="14"/>
  <c r="Q15" i="14"/>
  <c r="Q65" i="14"/>
  <c r="Q17" i="14"/>
  <c r="Q96" i="14"/>
  <c r="Q13" i="14"/>
  <c r="Q69" i="14"/>
  <c r="Q26" i="14"/>
  <c r="Q45" i="14"/>
  <c r="Q30" i="14"/>
  <c r="Q16" i="14"/>
  <c r="Q21" i="14"/>
  <c r="Q10" i="14"/>
  <c r="Q56" i="14"/>
  <c r="Q60" i="14"/>
  <c r="Q58" i="14"/>
  <c r="Q123" i="14"/>
  <c r="Q115" i="14"/>
  <c r="Q11" i="14"/>
  <c r="Q76" i="14"/>
  <c r="Q70" i="14"/>
  <c r="Q87" i="14"/>
  <c r="Q114" i="14"/>
  <c r="Q118" i="14"/>
  <c r="Q31" i="14"/>
  <c r="Q108" i="14"/>
  <c r="Q12" i="14"/>
  <c r="Q89" i="14"/>
  <c r="Q66" i="14"/>
  <c r="Q52" i="14"/>
  <c r="Q18" i="14"/>
  <c r="Q116" i="14"/>
  <c r="Q34" i="14"/>
  <c r="Q112" i="14"/>
  <c r="Q125" i="14"/>
  <c r="Q92" i="14"/>
  <c r="Q95" i="14"/>
  <c r="Q55" i="14"/>
  <c r="Q64" i="14"/>
  <c r="Q109" i="14"/>
  <c r="Q41" i="14"/>
  <c r="Q103" i="14"/>
  <c r="Q51" i="14"/>
  <c r="Q94" i="14"/>
  <c r="Q33" i="14"/>
  <c r="Q124" i="14"/>
  <c r="Q84" i="14"/>
  <c r="Q93" i="14"/>
  <c r="Q97" i="14"/>
  <c r="Q126" i="14"/>
  <c r="Q39" i="14"/>
  <c r="Q100" i="14"/>
  <c r="Q119" i="14"/>
  <c r="Q102" i="14"/>
  <c r="Q77" i="14"/>
  <c r="Q72" i="14"/>
  <c r="Q47" i="14"/>
  <c r="Q9" i="14"/>
  <c r="Q50" i="14"/>
  <c r="Q48" i="14"/>
  <c r="Q106" i="14"/>
  <c r="Q85" i="14"/>
  <c r="Q27" i="14"/>
  <c r="Q111" i="14"/>
  <c r="Q127" i="14"/>
  <c r="Q46" i="14"/>
  <c r="Q88" i="14"/>
  <c r="Q79" i="14"/>
  <c r="Q128" i="14"/>
  <c r="Q117" i="14"/>
  <c r="Q44" i="14"/>
  <c r="Q80" i="14"/>
  <c r="Q82" i="14"/>
  <c r="Q23" i="14"/>
  <c r="Q53" i="14"/>
  <c r="Q19" i="14"/>
  <c r="Q63" i="14"/>
  <c r="Q42" i="14"/>
  <c r="Q38" i="14"/>
  <c r="Q120" i="14"/>
  <c r="Q113" i="14"/>
  <c r="Q104" i="14"/>
  <c r="Q32" i="14"/>
  <c r="Q81" i="14"/>
  <c r="Q62" i="14"/>
  <c r="Q78" i="14"/>
  <c r="Q35" i="14"/>
  <c r="Q83" i="14"/>
  <c r="Q75" i="14"/>
  <c r="Q86" i="14"/>
  <c r="Q107" i="14"/>
  <c r="Q101" i="14"/>
  <c r="Q121" i="14"/>
  <c r="Q122" i="14"/>
  <c r="Q54" i="14"/>
  <c r="Q57" i="14"/>
  <c r="Q74" i="14"/>
  <c r="Q22" i="14"/>
  <c r="Q105" i="14"/>
  <c r="T78" i="16"/>
  <c r="U78" i="16"/>
  <c r="X78" i="16"/>
  <c r="W78" i="16"/>
  <c r="V78" i="16"/>
  <c r="X88" i="16"/>
  <c r="U88" i="16"/>
  <c r="T88" i="16"/>
  <c r="W88" i="16"/>
  <c r="V88" i="16"/>
  <c r="W83" i="16"/>
  <c r="T83" i="16"/>
  <c r="U83" i="16"/>
  <c r="X83" i="16"/>
  <c r="V83" i="16"/>
  <c r="V124" i="16"/>
  <c r="X124" i="16"/>
  <c r="T124" i="16"/>
  <c r="W124" i="16"/>
  <c r="U124" i="16"/>
  <c r="W118" i="16"/>
  <c r="U118" i="16"/>
  <c r="V118" i="16"/>
  <c r="X118" i="16"/>
  <c r="T118" i="16"/>
  <c r="T120" i="16"/>
  <c r="V120" i="16"/>
  <c r="X120" i="16"/>
  <c r="U120" i="16"/>
  <c r="W120" i="16"/>
  <c r="U75" i="16"/>
  <c r="X75" i="16"/>
  <c r="V75" i="16"/>
  <c r="W75" i="16"/>
  <c r="T75" i="16"/>
  <c r="U85" i="16"/>
  <c r="W85" i="16"/>
  <c r="V85" i="16"/>
  <c r="X85" i="16"/>
  <c r="T85" i="16"/>
  <c r="U121" i="16"/>
  <c r="X121" i="16"/>
  <c r="V121" i="16"/>
  <c r="T121" i="16"/>
  <c r="W121" i="16"/>
  <c r="V81" i="16"/>
  <c r="W81" i="16"/>
  <c r="T81" i="16"/>
  <c r="X81" i="16"/>
  <c r="U81" i="16"/>
  <c r="W103" i="16"/>
  <c r="U103" i="16"/>
  <c r="X103" i="16"/>
  <c r="T103" i="16"/>
  <c r="V103" i="16"/>
  <c r="W107" i="16"/>
  <c r="T107" i="16"/>
  <c r="X107" i="16"/>
  <c r="U107" i="16"/>
  <c r="V107" i="16"/>
  <c r="T4" i="14"/>
  <c r="T115" i="14" s="1"/>
  <c r="V112" i="16"/>
  <c r="X112" i="16"/>
  <c r="T112" i="16"/>
  <c r="U112" i="16"/>
  <c r="W112" i="16"/>
  <c r="U80" i="16"/>
  <c r="T80" i="16"/>
  <c r="X80" i="16"/>
  <c r="V80" i="16"/>
  <c r="W80" i="16"/>
  <c r="U119" i="16"/>
  <c r="V119" i="16"/>
  <c r="T119" i="16"/>
  <c r="W119" i="16"/>
  <c r="X119" i="16"/>
  <c r="W117" i="16"/>
  <c r="V117" i="16"/>
  <c r="T117" i="16"/>
  <c r="X117" i="16"/>
  <c r="U117" i="16"/>
  <c r="X104" i="16"/>
  <c r="V104" i="16"/>
  <c r="U104" i="16"/>
  <c r="W104" i="16"/>
  <c r="T104" i="16"/>
  <c r="T122" i="16"/>
  <c r="W122" i="16"/>
  <c r="X122" i="16"/>
  <c r="V122" i="16"/>
  <c r="U122" i="16"/>
  <c r="V123" i="16"/>
  <c r="U123" i="16"/>
  <c r="T123" i="16"/>
  <c r="W123" i="16"/>
  <c r="X123" i="16"/>
  <c r="V110" i="16"/>
  <c r="T110" i="16"/>
  <c r="W110" i="16"/>
  <c r="X110" i="16"/>
  <c r="U110" i="16"/>
  <c r="X106" i="16"/>
  <c r="V106" i="16"/>
  <c r="W106" i="16"/>
  <c r="T106" i="16"/>
  <c r="U106" i="16"/>
  <c r="V73" i="16"/>
  <c r="T73" i="16"/>
  <c r="X73" i="16"/>
  <c r="W73" i="16"/>
  <c r="U73" i="16"/>
  <c r="V74" i="16"/>
  <c r="W74" i="16"/>
  <c r="X74" i="16"/>
  <c r="U74" i="16"/>
  <c r="T74" i="16"/>
  <c r="V115" i="16"/>
  <c r="W115" i="16"/>
  <c r="T115" i="16"/>
  <c r="U115" i="16"/>
  <c r="X115" i="16"/>
  <c r="V111" i="16"/>
  <c r="U111" i="16"/>
  <c r="T111" i="16"/>
  <c r="X111" i="16"/>
  <c r="W111" i="16"/>
  <c r="U71" i="16"/>
  <c r="T71" i="16"/>
  <c r="W71" i="16"/>
  <c r="V71" i="16"/>
  <c r="X71" i="16"/>
  <c r="W47" i="16"/>
  <c r="U47" i="16"/>
  <c r="T47" i="16"/>
  <c r="X47" i="16"/>
  <c r="V47" i="16"/>
  <c r="W84" i="16"/>
  <c r="X84" i="16"/>
  <c r="V84" i="16"/>
  <c r="T84" i="16"/>
  <c r="U84" i="16"/>
  <c r="W48" i="16"/>
  <c r="T48" i="16"/>
  <c r="V48" i="16"/>
  <c r="U48" i="16"/>
  <c r="X48" i="16"/>
  <c r="U77" i="16"/>
  <c r="W77" i="16"/>
  <c r="V77" i="16"/>
  <c r="T77" i="16"/>
  <c r="X77" i="16"/>
  <c r="W43" i="16"/>
  <c r="U43" i="16"/>
  <c r="V43" i="16"/>
  <c r="X43" i="16"/>
  <c r="T43" i="16"/>
  <c r="U44" i="16"/>
  <c r="W44" i="16"/>
  <c r="T44" i="16"/>
  <c r="X44" i="16"/>
  <c r="V44" i="16"/>
  <c r="X41" i="16"/>
  <c r="V41" i="16"/>
  <c r="T41" i="16"/>
  <c r="W41" i="16"/>
  <c r="U41" i="16"/>
  <c r="T105" i="16"/>
  <c r="W105" i="16"/>
  <c r="V105" i="16"/>
  <c r="X105" i="16"/>
  <c r="U105" i="16"/>
  <c r="X91" i="16"/>
  <c r="U91" i="16"/>
  <c r="T91" i="16"/>
  <c r="V91" i="16"/>
  <c r="W91" i="16"/>
  <c r="T40" i="16"/>
  <c r="U40" i="16"/>
  <c r="X40" i="16"/>
  <c r="V40" i="16"/>
  <c r="W40" i="16"/>
  <c r="X108" i="16"/>
  <c r="T108" i="16"/>
  <c r="V108" i="16"/>
  <c r="W108" i="16"/>
  <c r="U108" i="16"/>
  <c r="U45" i="16"/>
  <c r="W45" i="16"/>
  <c r="T45" i="16"/>
  <c r="X45" i="16"/>
  <c r="V45" i="16"/>
  <c r="X109" i="16"/>
  <c r="T109" i="16"/>
  <c r="U109" i="16"/>
  <c r="V109" i="16"/>
  <c r="W109" i="16"/>
  <c r="V42" i="16"/>
  <c r="W42" i="16"/>
  <c r="T42" i="16"/>
  <c r="X42" i="16"/>
  <c r="U42" i="16"/>
  <c r="X4" i="14"/>
  <c r="V4" i="14"/>
  <c r="V44" i="14" s="1"/>
  <c r="Y3" i="14"/>
  <c r="X76" i="16"/>
  <c r="W76" i="16"/>
  <c r="T76" i="16"/>
  <c r="V76" i="16"/>
  <c r="U76" i="16"/>
  <c r="W46" i="16"/>
  <c r="V46" i="16"/>
  <c r="T46" i="16"/>
  <c r="X46" i="16"/>
  <c r="U46" i="16"/>
  <c r="X72" i="16"/>
  <c r="W72" i="16"/>
  <c r="T72" i="16"/>
  <c r="U72" i="16"/>
  <c r="V72" i="16"/>
  <c r="W116" i="16"/>
  <c r="V116" i="16"/>
  <c r="T116" i="16"/>
  <c r="X116" i="16"/>
  <c r="U116" i="16"/>
  <c r="T49" i="16"/>
  <c r="V49" i="16"/>
  <c r="X49" i="16"/>
  <c r="U49" i="16"/>
  <c r="W49" i="16"/>
  <c r="W86" i="16"/>
  <c r="T86" i="16"/>
  <c r="U86" i="16"/>
  <c r="X86" i="16"/>
  <c r="V86" i="16"/>
  <c r="T90" i="16"/>
  <c r="U90" i="16"/>
  <c r="V90" i="16"/>
  <c r="X90" i="16"/>
  <c r="W90" i="16"/>
  <c r="V89" i="16"/>
  <c r="X89" i="16"/>
  <c r="U89" i="16"/>
  <c r="W89" i="16"/>
  <c r="T89" i="16"/>
  <c r="V87" i="16"/>
  <c r="X87" i="16"/>
  <c r="U87" i="16"/>
  <c r="W87" i="16"/>
  <c r="T87" i="16"/>
  <c r="U79" i="16"/>
  <c r="V79" i="16"/>
  <c r="X79" i="16"/>
  <c r="W79" i="16"/>
  <c r="T79" i="16"/>
  <c r="T113" i="16"/>
  <c r="W113" i="16"/>
  <c r="V113" i="16"/>
  <c r="U113" i="16"/>
  <c r="X113" i="16"/>
  <c r="R75" i="14"/>
  <c r="R19" i="14"/>
  <c r="R95" i="14"/>
  <c r="R94" i="14"/>
  <c r="R70" i="14"/>
  <c r="R14" i="14"/>
  <c r="R63" i="14"/>
  <c r="R25" i="14"/>
  <c r="R35" i="14"/>
  <c r="R59" i="14"/>
  <c r="R62" i="14"/>
  <c r="R112" i="14"/>
  <c r="R93" i="14"/>
  <c r="R24" i="14"/>
  <c r="R87" i="14"/>
  <c r="R29" i="14"/>
  <c r="R66" i="14"/>
  <c r="R89" i="14"/>
  <c r="R111" i="14"/>
  <c r="R46" i="14"/>
  <c r="R86" i="14"/>
  <c r="R58" i="14"/>
  <c r="R108" i="14"/>
  <c r="R107" i="14"/>
  <c r="R128" i="14"/>
  <c r="R113" i="14"/>
  <c r="R78" i="14"/>
  <c r="R22" i="14"/>
  <c r="R104" i="14"/>
  <c r="R74" i="14"/>
  <c r="R80" i="14"/>
  <c r="R122" i="14"/>
  <c r="R90" i="14"/>
  <c r="R117" i="14"/>
  <c r="R126" i="14"/>
  <c r="R114" i="14"/>
  <c r="R47" i="14"/>
  <c r="R33" i="14"/>
  <c r="R84" i="14"/>
  <c r="R110" i="14"/>
  <c r="R44" i="14"/>
  <c r="R10" i="14"/>
  <c r="R50" i="14"/>
  <c r="R8" i="14"/>
  <c r="R65" i="14"/>
  <c r="R77" i="14"/>
  <c r="R85" i="14"/>
  <c r="R54" i="14"/>
  <c r="R18" i="14"/>
  <c r="R13" i="14"/>
  <c r="R91" i="14"/>
  <c r="R105" i="14"/>
  <c r="R79" i="14"/>
  <c r="R31" i="14"/>
  <c r="R88" i="14"/>
  <c r="R56" i="14"/>
  <c r="R83" i="14"/>
  <c r="R32" i="14"/>
  <c r="R12" i="14"/>
  <c r="R115" i="14"/>
  <c r="R42" i="14"/>
  <c r="R23" i="14"/>
  <c r="R101" i="14"/>
  <c r="R45" i="14"/>
  <c r="R5" i="14"/>
  <c r="R125" i="14"/>
  <c r="R97" i="14"/>
  <c r="R20" i="14"/>
  <c r="R73" i="14"/>
  <c r="R21" i="14"/>
  <c r="R26" i="14"/>
  <c r="R16" i="14"/>
  <c r="R49" i="14"/>
  <c r="R53" i="14"/>
  <c r="R123" i="14"/>
  <c r="R34" i="14"/>
  <c r="R121" i="14"/>
  <c r="R103" i="14"/>
  <c r="R52" i="14"/>
  <c r="R30" i="14"/>
  <c r="R27" i="14"/>
  <c r="R106" i="14"/>
  <c r="R60" i="14"/>
  <c r="R39" i="14"/>
  <c r="R61" i="14"/>
  <c r="R76" i="14"/>
  <c r="R127" i="14"/>
  <c r="R109" i="14"/>
  <c r="R57" i="14"/>
  <c r="R102" i="14"/>
  <c r="R48" i="14"/>
  <c r="R40" i="14"/>
  <c r="R96" i="14"/>
  <c r="R41" i="14"/>
  <c r="R92" i="14"/>
  <c r="R9" i="14"/>
  <c r="R55" i="14"/>
  <c r="R81" i="14"/>
  <c r="R124" i="14"/>
  <c r="R15" i="14"/>
  <c r="R43" i="14"/>
  <c r="R69" i="14"/>
  <c r="R82" i="14"/>
  <c r="R28" i="14"/>
  <c r="R116" i="14"/>
  <c r="R11" i="14"/>
  <c r="R118" i="14"/>
  <c r="R119" i="14"/>
  <c r="R64" i="14"/>
  <c r="R17" i="14"/>
  <c r="R72" i="14"/>
  <c r="R120" i="14"/>
  <c r="R38" i="14"/>
  <c r="R51" i="14"/>
  <c r="R71" i="14"/>
  <c r="R100" i="14"/>
  <c r="R7" i="14"/>
  <c r="R64" i="16" l="1"/>
  <c r="R63" i="16"/>
  <c r="R50" i="16"/>
  <c r="R62" i="16"/>
  <c r="R61" i="16"/>
  <c r="R58" i="16"/>
  <c r="R59" i="16"/>
  <c r="R57" i="16"/>
  <c r="R60" i="16"/>
  <c r="R53" i="16"/>
  <c r="R51" i="16"/>
  <c r="R52" i="16"/>
  <c r="R56" i="16"/>
  <c r="R37" i="16"/>
  <c r="R33" i="16"/>
  <c r="R36" i="16"/>
  <c r="R34" i="16"/>
  <c r="R35" i="16"/>
  <c r="R30" i="16"/>
  <c r="R26" i="16"/>
  <c r="R31" i="16"/>
  <c r="R23" i="16"/>
  <c r="R25" i="16"/>
  <c r="R20" i="16"/>
  <c r="R22" i="16"/>
  <c r="R21" i="16"/>
  <c r="R24" i="16"/>
  <c r="R27" i="16"/>
  <c r="R28" i="16"/>
  <c r="R29" i="16"/>
  <c r="R9" i="16"/>
  <c r="V38" i="16"/>
  <c r="X38" i="16"/>
  <c r="R11" i="16"/>
  <c r="S129" i="14"/>
  <c r="W38" i="16"/>
  <c r="R18" i="16"/>
  <c r="U38" i="16"/>
  <c r="R16" i="16"/>
  <c r="R10" i="16"/>
  <c r="R12" i="16"/>
  <c r="T38" i="16"/>
  <c r="S67" i="14"/>
  <c r="S36" i="14"/>
  <c r="S98" i="14"/>
  <c r="R15" i="16"/>
  <c r="R14" i="16"/>
  <c r="R19" i="16"/>
  <c r="T119" i="14"/>
  <c r="T63" i="14"/>
  <c r="Q129" i="14"/>
  <c r="Q98" i="14"/>
  <c r="T52" i="14"/>
  <c r="Q36" i="14"/>
  <c r="Q67" i="14"/>
  <c r="T69" i="14"/>
  <c r="T76" i="14"/>
  <c r="T25" i="14"/>
  <c r="T7" i="14"/>
  <c r="T102" i="14"/>
  <c r="T30" i="14"/>
  <c r="T64" i="14"/>
  <c r="T109" i="14"/>
  <c r="T46" i="14"/>
  <c r="T123" i="14"/>
  <c r="T122" i="14"/>
  <c r="T120" i="14"/>
  <c r="T72" i="14"/>
  <c r="T57" i="14"/>
  <c r="T127" i="14"/>
  <c r="T21" i="14"/>
  <c r="T16" i="14"/>
  <c r="T96" i="14"/>
  <c r="T118" i="14"/>
  <c r="T39" i="14"/>
  <c r="T24" i="14"/>
  <c r="T75" i="14"/>
  <c r="T121" i="14"/>
  <c r="R46" i="16"/>
  <c r="T18" i="14"/>
  <c r="T77" i="14"/>
  <c r="T41" i="14"/>
  <c r="T87" i="14"/>
  <c r="T44" i="14"/>
  <c r="T83" i="14"/>
  <c r="T28" i="14"/>
  <c r="T94" i="14"/>
  <c r="T27" i="14"/>
  <c r="T10" i="14"/>
  <c r="T111" i="14"/>
  <c r="T26" i="14"/>
  <c r="T33" i="14"/>
  <c r="T58" i="14"/>
  <c r="T17" i="14"/>
  <c r="R117" i="16"/>
  <c r="T100" i="14"/>
  <c r="T92" i="14"/>
  <c r="T82" i="14"/>
  <c r="T65" i="14"/>
  <c r="T29" i="14"/>
  <c r="T124" i="14"/>
  <c r="T42" i="14"/>
  <c r="T113" i="14"/>
  <c r="T53" i="14"/>
  <c r="T71" i="14"/>
  <c r="T31" i="14"/>
  <c r="T106" i="14"/>
  <c r="T23" i="14"/>
  <c r="R42" i="16"/>
  <c r="R91" i="16"/>
  <c r="R43" i="16"/>
  <c r="T97" i="14"/>
  <c r="T114" i="14"/>
  <c r="T126" i="14"/>
  <c r="T73" i="14"/>
  <c r="T78" i="14"/>
  <c r="T74" i="14"/>
  <c r="T50" i="14"/>
  <c r="T59" i="14"/>
  <c r="T104" i="14"/>
  <c r="T117" i="14"/>
  <c r="T11" i="14"/>
  <c r="T47" i="14"/>
  <c r="R120" i="16"/>
  <c r="R115" i="16"/>
  <c r="R119" i="16"/>
  <c r="T51" i="14"/>
  <c r="T108" i="14"/>
  <c r="T8" i="14"/>
  <c r="T20" i="14"/>
  <c r="T84" i="14"/>
  <c r="T107" i="14"/>
  <c r="T85" i="14"/>
  <c r="T43" i="14"/>
  <c r="T90" i="14"/>
  <c r="T81" i="14"/>
  <c r="T49" i="14"/>
  <c r="T110" i="14"/>
  <c r="T48" i="14"/>
  <c r="R87" i="16"/>
  <c r="R49" i="16"/>
  <c r="T95" i="14"/>
  <c r="T112" i="14"/>
  <c r="T56" i="14"/>
  <c r="T5" i="14"/>
  <c r="T101" i="14"/>
  <c r="T70" i="14"/>
  <c r="T15" i="14"/>
  <c r="T86" i="14"/>
  <c r="T62" i="14"/>
  <c r="T89" i="14"/>
  <c r="T116" i="14"/>
  <c r="R85" i="16"/>
  <c r="T105" i="14"/>
  <c r="T38" i="14"/>
  <c r="T9" i="14"/>
  <c r="T54" i="14"/>
  <c r="T80" i="14"/>
  <c r="T128" i="14"/>
  <c r="T61" i="14"/>
  <c r="T32" i="14"/>
  <c r="T13" i="14"/>
  <c r="T93" i="14"/>
  <c r="T125" i="14"/>
  <c r="T34" i="14"/>
  <c r="V31" i="14"/>
  <c r="V53" i="14"/>
  <c r="V34" i="14"/>
  <c r="V77" i="14"/>
  <c r="V122" i="14"/>
  <c r="V123" i="14"/>
  <c r="V49" i="14"/>
  <c r="V102" i="14"/>
  <c r="V40" i="14"/>
  <c r="V124" i="14"/>
  <c r="V42" i="14"/>
  <c r="V128" i="14"/>
  <c r="V46" i="14"/>
  <c r="V18" i="14"/>
  <c r="V87" i="14"/>
  <c r="R98" i="14"/>
  <c r="R113" i="16"/>
  <c r="Y4" i="14"/>
  <c r="Y65" i="14" s="1"/>
  <c r="AA4" i="14"/>
  <c r="AB3" i="14"/>
  <c r="W69" i="16"/>
  <c r="R84" i="16"/>
  <c r="R47" i="16"/>
  <c r="R107" i="16"/>
  <c r="R118" i="16"/>
  <c r="V69" i="14"/>
  <c r="V104" i="14"/>
  <c r="V117" i="14"/>
  <c r="V22" i="14"/>
  <c r="V91" i="14"/>
  <c r="V72" i="14"/>
  <c r="V29" i="14"/>
  <c r="V88" i="14"/>
  <c r="V12" i="14"/>
  <c r="V79" i="14"/>
  <c r="V90" i="14"/>
  <c r="V13" i="14"/>
  <c r="V110" i="14"/>
  <c r="V48" i="14"/>
  <c r="V107" i="14"/>
  <c r="R124" i="16"/>
  <c r="R45" i="16"/>
  <c r="R41" i="16"/>
  <c r="R81" i="16"/>
  <c r="V28" i="14"/>
  <c r="V43" i="14"/>
  <c r="V54" i="14"/>
  <c r="V56" i="14"/>
  <c r="V66" i="14"/>
  <c r="V116" i="14"/>
  <c r="V83" i="14"/>
  <c r="V41" i="14"/>
  <c r="V112" i="14"/>
  <c r="R79" i="16"/>
  <c r="R72" i="16"/>
  <c r="X69" i="16"/>
  <c r="R111" i="16"/>
  <c r="R74" i="16"/>
  <c r="R73" i="16"/>
  <c r="R106" i="16"/>
  <c r="R122" i="16"/>
  <c r="R80" i="16"/>
  <c r="V131" i="16"/>
  <c r="V23" i="14"/>
  <c r="V52" i="14"/>
  <c r="V47" i="14"/>
  <c r="V25" i="14"/>
  <c r="V20" i="14"/>
  <c r="V60" i="14"/>
  <c r="V10" i="14"/>
  <c r="V64" i="14"/>
  <c r="V121" i="14"/>
  <c r="V75" i="14"/>
  <c r="V27" i="14"/>
  <c r="V8" i="14"/>
  <c r="V59" i="14"/>
  <c r="V84" i="14"/>
  <c r="V62" i="14"/>
  <c r="R88" i="16"/>
  <c r="V85" i="14"/>
  <c r="V76" i="14"/>
  <c r="V113" i="14"/>
  <c r="V82" i="14"/>
  <c r="V96" i="14"/>
  <c r="V24" i="14"/>
  <c r="R129" i="14"/>
  <c r="U69" i="16"/>
  <c r="X100" i="16"/>
  <c r="U65" i="14"/>
  <c r="U107" i="14"/>
  <c r="U101" i="14"/>
  <c r="U72" i="14"/>
  <c r="U125" i="14"/>
  <c r="U35" i="14"/>
  <c r="U74" i="14"/>
  <c r="U49" i="14"/>
  <c r="U48" i="14"/>
  <c r="U23" i="14"/>
  <c r="U41" i="14"/>
  <c r="U52" i="14"/>
  <c r="U94" i="14"/>
  <c r="U32" i="14"/>
  <c r="U5" i="14"/>
  <c r="U86" i="14"/>
  <c r="U40" i="14"/>
  <c r="U25" i="14"/>
  <c r="U9" i="14"/>
  <c r="U70" i="14"/>
  <c r="U12" i="14"/>
  <c r="U124" i="14"/>
  <c r="U97" i="14"/>
  <c r="U62" i="14"/>
  <c r="U59" i="14"/>
  <c r="U105" i="14"/>
  <c r="U11" i="14"/>
  <c r="U115" i="14"/>
  <c r="U75" i="14"/>
  <c r="U122" i="14"/>
  <c r="U61" i="14"/>
  <c r="U116" i="14"/>
  <c r="U114" i="14"/>
  <c r="U10" i="14"/>
  <c r="U31" i="14"/>
  <c r="U120" i="14"/>
  <c r="U16" i="14"/>
  <c r="U78" i="14"/>
  <c r="U109" i="14"/>
  <c r="U117" i="14"/>
  <c r="U95" i="14"/>
  <c r="U39" i="14"/>
  <c r="U112" i="14"/>
  <c r="U127" i="14"/>
  <c r="U102" i="14"/>
  <c r="U29" i="14"/>
  <c r="U28" i="14"/>
  <c r="U103" i="14"/>
  <c r="U85" i="14"/>
  <c r="T3" i="14"/>
  <c r="U88" i="14"/>
  <c r="U51" i="14"/>
  <c r="U26" i="14"/>
  <c r="U66" i="14"/>
  <c r="U111" i="14"/>
  <c r="U17" i="14"/>
  <c r="U13" i="14"/>
  <c r="U106" i="14"/>
  <c r="U119" i="14"/>
  <c r="U30" i="14"/>
  <c r="U118" i="14"/>
  <c r="U19" i="14"/>
  <c r="U44" i="14"/>
  <c r="U89" i="14"/>
  <c r="U110" i="14"/>
  <c r="U81" i="14"/>
  <c r="U43" i="14"/>
  <c r="U93" i="14"/>
  <c r="U27" i="14"/>
  <c r="U79" i="14"/>
  <c r="U54" i="14"/>
  <c r="U45" i="14"/>
  <c r="U73" i="14"/>
  <c r="U20" i="14"/>
  <c r="U24" i="14"/>
  <c r="U56" i="14"/>
  <c r="U57" i="14"/>
  <c r="U76" i="14"/>
  <c r="U83" i="14"/>
  <c r="U121" i="14"/>
  <c r="U108" i="14"/>
  <c r="U58" i="14"/>
  <c r="U91" i="14"/>
  <c r="U50" i="14"/>
  <c r="U18" i="14"/>
  <c r="U77" i="14"/>
  <c r="U8" i="14"/>
  <c r="U53" i="14"/>
  <c r="U123" i="14"/>
  <c r="U55" i="14"/>
  <c r="U64" i="14"/>
  <c r="U87" i="14"/>
  <c r="U14" i="14"/>
  <c r="U82" i="14"/>
  <c r="U34" i="14"/>
  <c r="U71" i="14"/>
  <c r="U63" i="14"/>
  <c r="U42" i="14"/>
  <c r="U22" i="14"/>
  <c r="U92" i="14"/>
  <c r="U38" i="14"/>
  <c r="U126" i="14"/>
  <c r="U47" i="14"/>
  <c r="U128" i="14"/>
  <c r="U33" i="14"/>
  <c r="U46" i="14"/>
  <c r="U90" i="14"/>
  <c r="U80" i="14"/>
  <c r="U96" i="14"/>
  <c r="U60" i="14"/>
  <c r="U15" i="14"/>
  <c r="U113" i="14"/>
  <c r="U100" i="14"/>
  <c r="U84" i="14"/>
  <c r="U104" i="14"/>
  <c r="U21" i="14"/>
  <c r="U69" i="14"/>
  <c r="U7" i="14"/>
  <c r="T12" i="14"/>
  <c r="T55" i="14"/>
  <c r="T22" i="14"/>
  <c r="T40" i="14"/>
  <c r="T88" i="14"/>
  <c r="T60" i="14"/>
  <c r="T79" i="14"/>
  <c r="T91" i="14"/>
  <c r="T45" i="14"/>
  <c r="T14" i="14"/>
  <c r="T35" i="14"/>
  <c r="T66" i="14"/>
  <c r="T103" i="14"/>
  <c r="T19" i="14"/>
  <c r="R103" i="16"/>
  <c r="T131" i="16"/>
  <c r="V38" i="14"/>
  <c r="V89" i="14"/>
  <c r="V11" i="14"/>
  <c r="V92" i="14"/>
  <c r="V15" i="14"/>
  <c r="V26" i="14"/>
  <c r="V21" i="14"/>
  <c r="V55" i="14"/>
  <c r="V108" i="14"/>
  <c r="V86" i="14"/>
  <c r="V111" i="14"/>
  <c r="V74" i="14"/>
  <c r="V127" i="14"/>
  <c r="R78" i="16"/>
  <c r="R86" i="16"/>
  <c r="W4" i="14"/>
  <c r="W91" i="14" s="1"/>
  <c r="V69" i="16"/>
  <c r="R89" i="16"/>
  <c r="R76" i="16"/>
  <c r="R40" i="16"/>
  <c r="T69" i="16"/>
  <c r="R77" i="16"/>
  <c r="V100" i="16"/>
  <c r="X131" i="16"/>
  <c r="V97" i="14"/>
  <c r="V125" i="14"/>
  <c r="V81" i="14"/>
  <c r="V51" i="14"/>
  <c r="V115" i="14"/>
  <c r="V33" i="14"/>
  <c r="V17" i="14"/>
  <c r="V58" i="14"/>
  <c r="V80" i="14"/>
  <c r="V9" i="14"/>
  <c r="V32" i="14"/>
  <c r="V35" i="14"/>
  <c r="V95" i="14"/>
  <c r="V50" i="14"/>
  <c r="R90" i="16"/>
  <c r="R116" i="16"/>
  <c r="R109" i="16"/>
  <c r="R48" i="16"/>
  <c r="W100" i="16"/>
  <c r="R123" i="16"/>
  <c r="R104" i="16"/>
  <c r="U131" i="16"/>
  <c r="R121" i="16"/>
  <c r="V7" i="14"/>
  <c r="V118" i="14"/>
  <c r="V16" i="14"/>
  <c r="V39" i="14"/>
  <c r="V93" i="14"/>
  <c r="V120" i="14"/>
  <c r="V30" i="14"/>
  <c r="V65" i="14"/>
  <c r="V126" i="14"/>
  <c r="U3" i="14"/>
  <c r="V109" i="14"/>
  <c r="V19" i="14"/>
  <c r="V78" i="14"/>
  <c r="V101" i="14"/>
  <c r="V14" i="14"/>
  <c r="U100" i="16"/>
  <c r="R36" i="14"/>
  <c r="R110" i="16"/>
  <c r="R67" i="14"/>
  <c r="R108" i="16"/>
  <c r="R105" i="16"/>
  <c r="R44" i="16"/>
  <c r="T100" i="16"/>
  <c r="R71" i="16"/>
  <c r="R112" i="16"/>
  <c r="W131" i="16"/>
  <c r="R75" i="16"/>
  <c r="V114" i="14"/>
  <c r="V100" i="14"/>
  <c r="V94" i="14"/>
  <c r="V5" i="14"/>
  <c r="V71" i="14"/>
  <c r="V57" i="14"/>
  <c r="V105" i="14"/>
  <c r="V119" i="14"/>
  <c r="V106" i="14"/>
  <c r="V61" i="14"/>
  <c r="V70" i="14"/>
  <c r="V73" i="14"/>
  <c r="V45" i="14"/>
  <c r="V63" i="14"/>
  <c r="V103" i="14"/>
  <c r="R83" i="16"/>
  <c r="S130" i="14" l="1"/>
  <c r="Q130" i="14"/>
  <c r="R38" i="16"/>
  <c r="P136" i="14"/>
  <c r="P144" i="14" s="1"/>
  <c r="W115" i="14"/>
  <c r="W14" i="14"/>
  <c r="W63" i="14"/>
  <c r="W17" i="14"/>
  <c r="W34" i="14"/>
  <c r="V132" i="16"/>
  <c r="W45" i="14"/>
  <c r="Y90" i="14"/>
  <c r="Y125" i="14"/>
  <c r="T132" i="16"/>
  <c r="Y24" i="14"/>
  <c r="Y85" i="14"/>
  <c r="Y5" i="14"/>
  <c r="Y96" i="14"/>
  <c r="Y11" i="14"/>
  <c r="Y59" i="14"/>
  <c r="Y16" i="14"/>
  <c r="Y107" i="14"/>
  <c r="Y73" i="14"/>
  <c r="Y111" i="14"/>
  <c r="Y77" i="14"/>
  <c r="Y89" i="14"/>
  <c r="Y45" i="14"/>
  <c r="R130" i="14"/>
  <c r="Y60" i="14"/>
  <c r="Y72" i="14"/>
  <c r="Y102" i="14"/>
  <c r="Y43" i="14"/>
  <c r="Y39" i="14"/>
  <c r="T129" i="14"/>
  <c r="S136" i="16"/>
  <c r="S144" i="16" s="1"/>
  <c r="Y38" i="14"/>
  <c r="Y27" i="14"/>
  <c r="Y109" i="14"/>
  <c r="Y32" i="14"/>
  <c r="Y10" i="14"/>
  <c r="Y14" i="14"/>
  <c r="Y128" i="14"/>
  <c r="Y57" i="14"/>
  <c r="Y52" i="14"/>
  <c r="Y122" i="14"/>
  <c r="Y19" i="14"/>
  <c r="Y115" i="14"/>
  <c r="Y22" i="14"/>
  <c r="Y106" i="14"/>
  <c r="Y7" i="14"/>
  <c r="Y41" i="14"/>
  <c r="Y53" i="14"/>
  <c r="Y74" i="14"/>
  <c r="Y31" i="14"/>
  <c r="Y35" i="14"/>
  <c r="Y20" i="14"/>
  <c r="Y123" i="14"/>
  <c r="Y29" i="14"/>
  <c r="Y8" i="14"/>
  <c r="Y95" i="14"/>
  <c r="Y105" i="14"/>
  <c r="Y87" i="14"/>
  <c r="Y46" i="14"/>
  <c r="Y127" i="14"/>
  <c r="Y48" i="14"/>
  <c r="Y66" i="14"/>
  <c r="Y76" i="14"/>
  <c r="Y23" i="14"/>
  <c r="Y88" i="14"/>
  <c r="W79" i="14"/>
  <c r="W50" i="14"/>
  <c r="Y117" i="14"/>
  <c r="Y71" i="14"/>
  <c r="Y21" i="14"/>
  <c r="Y94" i="14"/>
  <c r="Y124" i="14"/>
  <c r="Y79" i="14"/>
  <c r="Y44" i="14"/>
  <c r="Y120" i="14"/>
  <c r="W121" i="14"/>
  <c r="W84" i="14"/>
  <c r="W13" i="14"/>
  <c r="Y101" i="14"/>
  <c r="Y112" i="14"/>
  <c r="Y28" i="14"/>
  <c r="Y40" i="14"/>
  <c r="Y118" i="14"/>
  <c r="Y63" i="14"/>
  <c r="Y119" i="14"/>
  <c r="W7" i="14"/>
  <c r="W103" i="14"/>
  <c r="Y17" i="14"/>
  <c r="Y114" i="14"/>
  <c r="Y75" i="14"/>
  <c r="Y61" i="14"/>
  <c r="Y55" i="14"/>
  <c r="W21" i="14"/>
  <c r="V135" i="16"/>
  <c r="G143" i="16" s="1"/>
  <c r="R131" i="16"/>
  <c r="T98" i="14"/>
  <c r="U98" i="14"/>
  <c r="U67" i="14"/>
  <c r="V129" i="14"/>
  <c r="W90" i="14"/>
  <c r="W132" i="16"/>
  <c r="S137" i="16"/>
  <c r="S145" i="16" s="1"/>
  <c r="X132" i="16"/>
  <c r="U132" i="16"/>
  <c r="V36" i="14"/>
  <c r="W116" i="14"/>
  <c r="W122" i="14"/>
  <c r="W55" i="14"/>
  <c r="W119" i="14"/>
  <c r="W123" i="14"/>
  <c r="W32" i="14"/>
  <c r="W105" i="14"/>
  <c r="W93" i="14"/>
  <c r="W66" i="14"/>
  <c r="W47" i="14"/>
  <c r="W30" i="14"/>
  <c r="W124" i="14"/>
  <c r="W114" i="14"/>
  <c r="T36" i="14"/>
  <c r="AB4" i="14"/>
  <c r="AB35" i="14" s="1"/>
  <c r="AD4" i="14"/>
  <c r="AE3" i="14"/>
  <c r="W38" i="14"/>
  <c r="W104" i="14"/>
  <c r="W42" i="14"/>
  <c r="W71" i="14"/>
  <c r="W16" i="14"/>
  <c r="W46" i="14"/>
  <c r="W96" i="14"/>
  <c r="W51" i="14"/>
  <c r="W72" i="14"/>
  <c r="W31" i="14"/>
  <c r="W40" i="14"/>
  <c r="W113" i="14"/>
  <c r="W95" i="14"/>
  <c r="W48" i="14"/>
  <c r="W8" i="14"/>
  <c r="Y69" i="14"/>
  <c r="Y78" i="14"/>
  <c r="Y13" i="14"/>
  <c r="Y51" i="14"/>
  <c r="Y42" i="14"/>
  <c r="Y47" i="14"/>
  <c r="Y113" i="14"/>
  <c r="Y83" i="14"/>
  <c r="Y93" i="14"/>
  <c r="Y80" i="14"/>
  <c r="Y116" i="14"/>
  <c r="Y126" i="14"/>
  <c r="Y33" i="14"/>
  <c r="Y12" i="14"/>
  <c r="V98" i="14"/>
  <c r="W94" i="14"/>
  <c r="S135" i="16"/>
  <c r="W77" i="14"/>
  <c r="W76" i="14"/>
  <c r="W111" i="14"/>
  <c r="W86" i="14"/>
  <c r="W12" i="14"/>
  <c r="W110" i="14"/>
  <c r="W81" i="14"/>
  <c r="W20" i="14"/>
  <c r="W108" i="14"/>
  <c r="W112" i="14"/>
  <c r="W82" i="14"/>
  <c r="W28" i="14"/>
  <c r="W65" i="14"/>
  <c r="W57" i="14"/>
  <c r="P133" i="14"/>
  <c r="P134" i="14"/>
  <c r="Z4" i="14"/>
  <c r="Z35" i="14" s="1"/>
  <c r="V137" i="16"/>
  <c r="X88" i="14"/>
  <c r="X65" i="14"/>
  <c r="X70" i="14"/>
  <c r="X117" i="14"/>
  <c r="X83" i="14"/>
  <c r="X15" i="14"/>
  <c r="X80" i="14"/>
  <c r="X53" i="14"/>
  <c r="X30" i="14"/>
  <c r="X115" i="14"/>
  <c r="X40" i="14"/>
  <c r="X51" i="14"/>
  <c r="X46" i="14"/>
  <c r="X96" i="14"/>
  <c r="X48" i="14"/>
  <c r="X91" i="14"/>
  <c r="X118" i="14"/>
  <c r="X57" i="14"/>
  <c r="X86" i="14"/>
  <c r="X124" i="14"/>
  <c r="X23" i="14"/>
  <c r="X93" i="14"/>
  <c r="X56" i="14"/>
  <c r="X64" i="14"/>
  <c r="X50" i="14"/>
  <c r="X120" i="14"/>
  <c r="X113" i="14"/>
  <c r="X101" i="14"/>
  <c r="X126" i="14"/>
  <c r="X41" i="14"/>
  <c r="X92" i="14"/>
  <c r="X85" i="14"/>
  <c r="X76" i="14"/>
  <c r="X75" i="14"/>
  <c r="X128" i="14"/>
  <c r="X45" i="14"/>
  <c r="X16" i="14"/>
  <c r="X66" i="14"/>
  <c r="X43" i="14"/>
  <c r="X52" i="14"/>
  <c r="X61" i="14"/>
  <c r="X24" i="14"/>
  <c r="X9" i="14"/>
  <c r="X18" i="14"/>
  <c r="X33" i="14"/>
  <c r="X78" i="14"/>
  <c r="X97" i="14"/>
  <c r="X35" i="14"/>
  <c r="X25" i="14"/>
  <c r="X17" i="14"/>
  <c r="X127" i="14"/>
  <c r="X111" i="14"/>
  <c r="X5" i="14"/>
  <c r="X112" i="14"/>
  <c r="X123" i="14"/>
  <c r="X125" i="14"/>
  <c r="X104" i="14"/>
  <c r="X29" i="14"/>
  <c r="X34" i="14"/>
  <c r="X102" i="14"/>
  <c r="X28" i="14"/>
  <c r="X77" i="14"/>
  <c r="X55" i="14"/>
  <c r="X119" i="14"/>
  <c r="X116" i="14"/>
  <c r="X109" i="14"/>
  <c r="X103" i="14"/>
  <c r="X87" i="14"/>
  <c r="X82" i="14"/>
  <c r="X12" i="14"/>
  <c r="X72" i="14"/>
  <c r="X71" i="14"/>
  <c r="X60" i="14"/>
  <c r="X114" i="14"/>
  <c r="X95" i="14"/>
  <c r="X44" i="14"/>
  <c r="W3" i="14"/>
  <c r="X62" i="14"/>
  <c r="X63" i="14"/>
  <c r="X59" i="14"/>
  <c r="X47" i="14"/>
  <c r="X73" i="14"/>
  <c r="X10" i="14"/>
  <c r="X54" i="14"/>
  <c r="X11" i="14"/>
  <c r="X27" i="14"/>
  <c r="X39" i="14"/>
  <c r="X49" i="14"/>
  <c r="X94" i="14"/>
  <c r="X31" i="14"/>
  <c r="X107" i="14"/>
  <c r="X81" i="14"/>
  <c r="X90" i="14"/>
  <c r="X106" i="14"/>
  <c r="X13" i="14"/>
  <c r="X42" i="14"/>
  <c r="X121" i="14"/>
  <c r="X58" i="14"/>
  <c r="X74" i="14"/>
  <c r="X32" i="14"/>
  <c r="X26" i="14"/>
  <c r="X14" i="14"/>
  <c r="X8" i="14"/>
  <c r="X122" i="14"/>
  <c r="X19" i="14"/>
  <c r="X105" i="14"/>
  <c r="X22" i="14"/>
  <c r="X79" i="14"/>
  <c r="X110" i="14"/>
  <c r="X38" i="14"/>
  <c r="X69" i="14"/>
  <c r="X108" i="14"/>
  <c r="X20" i="14"/>
  <c r="X21" i="14"/>
  <c r="X100" i="14"/>
  <c r="X89" i="14"/>
  <c r="X84" i="14"/>
  <c r="X7" i="14"/>
  <c r="V136" i="16"/>
  <c r="R69" i="16"/>
  <c r="W64" i="14"/>
  <c r="W43" i="14"/>
  <c r="W101" i="14"/>
  <c r="W27" i="14"/>
  <c r="W56" i="14"/>
  <c r="W60" i="14"/>
  <c r="W73" i="14"/>
  <c r="W18" i="14"/>
  <c r="W61" i="14"/>
  <c r="W74" i="14"/>
  <c r="W59" i="14"/>
  <c r="W128" i="14"/>
  <c r="W24" i="14"/>
  <c r="W44" i="14"/>
  <c r="W85" i="14"/>
  <c r="U129" i="14"/>
  <c r="Y100" i="14"/>
  <c r="Y121" i="14"/>
  <c r="X3" i="14"/>
  <c r="Y81" i="14"/>
  <c r="Y108" i="14"/>
  <c r="Y92" i="14"/>
  <c r="Y103" i="14"/>
  <c r="Y91" i="14"/>
  <c r="Y70" i="14"/>
  <c r="Y25" i="14"/>
  <c r="Y86" i="14"/>
  <c r="Y30" i="14"/>
  <c r="Y104" i="14"/>
  <c r="Y62" i="14"/>
  <c r="W127" i="14"/>
  <c r="W70" i="14"/>
  <c r="W22" i="14"/>
  <c r="W5" i="14"/>
  <c r="W75" i="14"/>
  <c r="W126" i="14"/>
  <c r="W54" i="14"/>
  <c r="W107" i="14"/>
  <c r="W106" i="14"/>
  <c r="W97" i="14"/>
  <c r="W117" i="14"/>
  <c r="W102" i="14"/>
  <c r="W9" i="14"/>
  <c r="W118" i="14"/>
  <c r="W19" i="14"/>
  <c r="V138" i="16"/>
  <c r="R100" i="16"/>
  <c r="W100" i="14"/>
  <c r="W25" i="14"/>
  <c r="W87" i="14"/>
  <c r="W88" i="14"/>
  <c r="W78" i="14"/>
  <c r="W49" i="14"/>
  <c r="W109" i="14"/>
  <c r="W10" i="14"/>
  <c r="W83" i="14"/>
  <c r="W33" i="14"/>
  <c r="W29" i="14"/>
  <c r="W23" i="14"/>
  <c r="W58" i="14"/>
  <c r="W41" i="14"/>
  <c r="V67" i="14"/>
  <c r="S138" i="16"/>
  <c r="P135" i="14"/>
  <c r="W69" i="14"/>
  <c r="W39" i="14"/>
  <c r="W62" i="14"/>
  <c r="W120" i="14"/>
  <c r="W52" i="14"/>
  <c r="W89" i="14"/>
  <c r="W11" i="14"/>
  <c r="W15" i="14"/>
  <c r="W53" i="14"/>
  <c r="W26" i="14"/>
  <c r="W80" i="14"/>
  <c r="W125" i="14"/>
  <c r="W35" i="14"/>
  <c r="W92" i="14"/>
  <c r="T67" i="14"/>
  <c r="U36" i="14"/>
  <c r="Y15" i="14"/>
  <c r="Y56" i="14"/>
  <c r="Y97" i="14"/>
  <c r="Y82" i="14"/>
  <c r="Y34" i="14"/>
  <c r="Y26" i="14"/>
  <c r="Y9" i="14"/>
  <c r="Y49" i="14"/>
  <c r="Y84" i="14"/>
  <c r="Y18" i="14"/>
  <c r="Y58" i="14"/>
  <c r="Y54" i="14"/>
  <c r="Y110" i="14"/>
  <c r="Y64" i="14"/>
  <c r="Y50" i="14"/>
  <c r="S136" i="14" l="1"/>
  <c r="Z38" i="14"/>
  <c r="AB107" i="14"/>
  <c r="AB119" i="14"/>
  <c r="AB106" i="14"/>
  <c r="AB128" i="14"/>
  <c r="R137" i="16"/>
  <c r="Y67" i="14"/>
  <c r="Y36" i="14"/>
  <c r="AB61" i="14"/>
  <c r="AB11" i="14"/>
  <c r="AB16" i="14"/>
  <c r="AB9" i="14"/>
  <c r="Z54" i="14"/>
  <c r="AB50" i="14"/>
  <c r="AB116" i="14"/>
  <c r="AB74" i="14"/>
  <c r="AB89" i="14"/>
  <c r="Z9" i="14"/>
  <c r="AB87" i="14"/>
  <c r="AB96" i="14"/>
  <c r="AB86" i="14"/>
  <c r="AB84" i="14"/>
  <c r="R132" i="16"/>
  <c r="AB82" i="14"/>
  <c r="AB20" i="14"/>
  <c r="AB17" i="14"/>
  <c r="AB95" i="14"/>
  <c r="AB69" i="14"/>
  <c r="AB43" i="14"/>
  <c r="AB33" i="14"/>
  <c r="AB77" i="14"/>
  <c r="AB39" i="14"/>
  <c r="AB44" i="14"/>
  <c r="AB70" i="14"/>
  <c r="AB19" i="14"/>
  <c r="AB7" i="14"/>
  <c r="AB110" i="14"/>
  <c r="AB25" i="14"/>
  <c r="AB127" i="14"/>
  <c r="AB121" i="14"/>
  <c r="Z16" i="14"/>
  <c r="Z106" i="14"/>
  <c r="Z71" i="14"/>
  <c r="Z26" i="14"/>
  <c r="Z14" i="14"/>
  <c r="Z110" i="14"/>
  <c r="S135" i="14"/>
  <c r="S143" i="14" s="1"/>
  <c r="S151" i="14" s="1"/>
  <c r="Z57" i="14"/>
  <c r="Z63" i="14"/>
  <c r="Z108" i="14"/>
  <c r="Z128" i="14"/>
  <c r="Z93" i="14"/>
  <c r="Z81" i="14"/>
  <c r="Z89" i="14"/>
  <c r="Z76" i="14"/>
  <c r="Z122" i="14"/>
  <c r="Z28" i="14"/>
  <c r="Z78" i="14"/>
  <c r="Z100" i="14"/>
  <c r="Z83" i="14"/>
  <c r="Z90" i="14"/>
  <c r="V130" i="14"/>
  <c r="Z107" i="14"/>
  <c r="Z15" i="14"/>
  <c r="Z46" i="14"/>
  <c r="Z42" i="14"/>
  <c r="Z84" i="14"/>
  <c r="Z24" i="14"/>
  <c r="Z53" i="14"/>
  <c r="Z82" i="14"/>
  <c r="Z95" i="14"/>
  <c r="AB100" i="14"/>
  <c r="AB38" i="14"/>
  <c r="AB46" i="14"/>
  <c r="AB34" i="14"/>
  <c r="AB5" i="14"/>
  <c r="AB113" i="14"/>
  <c r="AB63" i="14"/>
  <c r="AB64" i="14"/>
  <c r="AB111" i="14"/>
  <c r="AB15" i="14"/>
  <c r="AB115" i="14"/>
  <c r="AB49" i="14"/>
  <c r="AB45" i="14"/>
  <c r="AB18" i="14"/>
  <c r="V143" i="16"/>
  <c r="V151" i="16" s="1"/>
  <c r="Z39" i="14"/>
  <c r="Z116" i="14"/>
  <c r="Z43" i="14"/>
  <c r="Z31" i="14"/>
  <c r="Z124" i="14"/>
  <c r="Z126" i="14"/>
  <c r="Z96" i="14"/>
  <c r="Z11" i="14"/>
  <c r="Z119" i="14"/>
  <c r="AB105" i="14"/>
  <c r="AB60" i="14"/>
  <c r="AB103" i="14"/>
  <c r="AB91" i="14"/>
  <c r="AB123" i="14"/>
  <c r="AB117" i="14"/>
  <c r="AB21" i="14"/>
  <c r="AB55" i="14"/>
  <c r="AB81" i="14"/>
  <c r="AB54" i="14"/>
  <c r="AB24" i="14"/>
  <c r="AB40" i="14"/>
  <c r="AB85" i="14"/>
  <c r="AB41" i="14"/>
  <c r="Z19" i="14"/>
  <c r="Z97" i="14"/>
  <c r="Z59" i="14"/>
  <c r="AB12" i="14"/>
  <c r="AB56" i="14"/>
  <c r="AB42" i="14"/>
  <c r="AB80" i="14"/>
  <c r="AB53" i="14"/>
  <c r="AB118" i="14"/>
  <c r="AB32" i="14"/>
  <c r="AB112" i="14"/>
  <c r="AB124" i="14"/>
  <c r="AB93" i="14"/>
  <c r="AB72" i="14"/>
  <c r="AB13" i="14"/>
  <c r="AB126" i="14"/>
  <c r="AB66" i="14"/>
  <c r="Z8" i="14"/>
  <c r="Z40" i="14"/>
  <c r="Z51" i="14"/>
  <c r="Z103" i="14"/>
  <c r="Z13" i="14"/>
  <c r="Z73" i="14"/>
  <c r="Z101" i="14"/>
  <c r="Z91" i="14"/>
  <c r="AB29" i="14"/>
  <c r="AB31" i="14"/>
  <c r="AB14" i="14"/>
  <c r="AB125" i="14"/>
  <c r="AB23" i="14"/>
  <c r="AB30" i="14"/>
  <c r="AB47" i="14"/>
  <c r="AB65" i="14"/>
  <c r="AB83" i="14"/>
  <c r="AB104" i="14"/>
  <c r="AB78" i="14"/>
  <c r="AB51" i="14"/>
  <c r="AB8" i="14"/>
  <c r="AB52" i="14"/>
  <c r="Z30" i="14"/>
  <c r="Z25" i="14"/>
  <c r="Z77" i="14"/>
  <c r="Z74" i="14"/>
  <c r="Z23" i="14"/>
  <c r="Z102" i="14"/>
  <c r="Z127" i="14"/>
  <c r="Z75" i="14"/>
  <c r="AB57" i="14"/>
  <c r="AB48" i="14"/>
  <c r="AB94" i="14"/>
  <c r="AB26" i="14"/>
  <c r="AB79" i="14"/>
  <c r="AB90" i="14"/>
  <c r="AB88" i="14"/>
  <c r="AB97" i="14"/>
  <c r="AB10" i="14"/>
  <c r="Z69" i="14"/>
  <c r="Z48" i="14"/>
  <c r="Z50" i="14"/>
  <c r="Z34" i="14"/>
  <c r="Z21" i="14"/>
  <c r="Z18" i="14"/>
  <c r="Z79" i="14"/>
  <c r="Z56" i="14"/>
  <c r="Z45" i="14"/>
  <c r="AB109" i="14"/>
  <c r="AB75" i="14"/>
  <c r="AB71" i="14"/>
  <c r="AB62" i="14"/>
  <c r="AB108" i="14"/>
  <c r="AB73" i="14"/>
  <c r="AB102" i="14"/>
  <c r="AB28" i="14"/>
  <c r="AB22" i="14"/>
  <c r="AB120" i="14"/>
  <c r="AB92" i="14"/>
  <c r="AB27" i="14"/>
  <c r="AB101" i="14"/>
  <c r="S144" i="14"/>
  <c r="S152" i="14" s="1"/>
  <c r="W129" i="14"/>
  <c r="S133" i="14"/>
  <c r="Z72" i="14"/>
  <c r="Z58" i="14"/>
  <c r="Z115" i="14"/>
  <c r="Z32" i="14"/>
  <c r="Z12" i="14"/>
  <c r="Z111" i="14"/>
  <c r="Z61" i="14"/>
  <c r="Z120" i="14"/>
  <c r="Z22" i="14"/>
  <c r="Z47" i="14"/>
  <c r="Z123" i="14"/>
  <c r="Z88" i="14"/>
  <c r="Z41" i="14"/>
  <c r="Z113" i="14"/>
  <c r="Z65" i="14"/>
  <c r="AC4" i="14"/>
  <c r="AC97" i="14" s="1"/>
  <c r="AE4" i="14"/>
  <c r="AE42" i="14" s="1"/>
  <c r="AG4" i="14"/>
  <c r="AH3" i="14"/>
  <c r="P142" i="14"/>
  <c r="R135" i="16"/>
  <c r="S139" i="16"/>
  <c r="S143" i="16"/>
  <c r="T130" i="14"/>
  <c r="Y129" i="14"/>
  <c r="W98" i="14"/>
  <c r="S134" i="14"/>
  <c r="G145" i="16"/>
  <c r="V145" i="16"/>
  <c r="V153" i="16" s="1"/>
  <c r="Z104" i="14"/>
  <c r="Z55" i="14"/>
  <c r="Z85" i="14"/>
  <c r="Z117" i="14"/>
  <c r="P137" i="14"/>
  <c r="P141" i="14"/>
  <c r="AA3" i="14"/>
  <c r="AB76" i="14"/>
  <c r="AB114" i="14"/>
  <c r="AB58" i="14"/>
  <c r="AB59" i="14"/>
  <c r="AB122" i="14"/>
  <c r="Y98" i="14"/>
  <c r="S153" i="16"/>
  <c r="P152" i="14"/>
  <c r="P143" i="14"/>
  <c r="V146" i="16"/>
  <c r="V154" i="16" s="1"/>
  <c r="G146" i="16"/>
  <c r="G144" i="16"/>
  <c r="V144" i="16"/>
  <c r="V152" i="16" s="1"/>
  <c r="J2" i="16" s="1"/>
  <c r="X98" i="14"/>
  <c r="Z7" i="14"/>
  <c r="Z125" i="14"/>
  <c r="Z94" i="14"/>
  <c r="Z70" i="14"/>
  <c r="Z121" i="14"/>
  <c r="Z10" i="14"/>
  <c r="Z112" i="14"/>
  <c r="Z60" i="14"/>
  <c r="Z114" i="14"/>
  <c r="Z109" i="14"/>
  <c r="Z44" i="14"/>
  <c r="Z29" i="14"/>
  <c r="Z64" i="14"/>
  <c r="Z5" i="14"/>
  <c r="W36" i="14"/>
  <c r="S152" i="16"/>
  <c r="U130" i="14"/>
  <c r="X36" i="14"/>
  <c r="X67" i="14"/>
  <c r="W67" i="14"/>
  <c r="X129" i="14"/>
  <c r="R138" i="16"/>
  <c r="S146" i="16"/>
  <c r="AA61" i="14"/>
  <c r="AA13" i="14"/>
  <c r="AA82" i="14"/>
  <c r="AA114" i="14"/>
  <c r="AA118" i="14"/>
  <c r="AA24" i="14"/>
  <c r="AA64" i="14"/>
  <c r="AA14" i="14"/>
  <c r="AA34" i="14"/>
  <c r="AA83" i="14"/>
  <c r="AA26" i="14"/>
  <c r="AA21" i="14"/>
  <c r="AA72" i="14"/>
  <c r="AA116" i="14"/>
  <c r="AA76" i="14"/>
  <c r="AA107" i="14"/>
  <c r="Z3" i="14"/>
  <c r="AA28" i="14"/>
  <c r="AA44" i="14"/>
  <c r="AA103" i="14"/>
  <c r="AA71" i="14"/>
  <c r="AA43" i="14"/>
  <c r="AA81" i="14"/>
  <c r="AA115" i="14"/>
  <c r="AA40" i="14"/>
  <c r="AA11" i="14"/>
  <c r="AA75" i="14"/>
  <c r="AA51" i="14"/>
  <c r="AA8" i="14"/>
  <c r="AA50" i="14"/>
  <c r="AA97" i="14"/>
  <c r="AA110" i="14"/>
  <c r="AA119" i="14"/>
  <c r="AA12" i="14"/>
  <c r="AA33" i="14"/>
  <c r="AA106" i="14"/>
  <c r="AA58" i="14"/>
  <c r="AA59" i="14"/>
  <c r="AA111" i="14"/>
  <c r="AA104" i="14"/>
  <c r="AA5" i="14"/>
  <c r="AA96" i="14"/>
  <c r="AA66" i="14"/>
  <c r="AA73" i="14"/>
  <c r="AA30" i="14"/>
  <c r="AA112" i="14"/>
  <c r="AA41" i="14"/>
  <c r="AA22" i="14"/>
  <c r="AA49" i="14"/>
  <c r="AA85" i="14"/>
  <c r="AA113" i="14"/>
  <c r="AA77" i="14"/>
  <c r="AA63" i="14"/>
  <c r="AA95" i="14"/>
  <c r="AA84" i="14"/>
  <c r="AA65" i="14"/>
  <c r="AA125" i="14"/>
  <c r="AA54" i="14"/>
  <c r="AA122" i="14"/>
  <c r="AA48" i="14"/>
  <c r="AA52" i="14"/>
  <c r="AA93" i="14"/>
  <c r="AA127" i="14"/>
  <c r="AA124" i="14"/>
  <c r="AA60" i="14"/>
  <c r="AA55" i="14"/>
  <c r="AA25" i="14"/>
  <c r="AA108" i="14"/>
  <c r="AA23" i="14"/>
  <c r="AA117" i="14"/>
  <c r="AA53" i="14"/>
  <c r="AA17" i="14"/>
  <c r="AA57" i="14"/>
  <c r="AA79" i="14"/>
  <c r="AA10" i="14"/>
  <c r="AA31" i="14"/>
  <c r="AA19" i="14"/>
  <c r="AA105" i="14"/>
  <c r="AA20" i="14"/>
  <c r="AA101" i="14"/>
  <c r="AA102" i="14"/>
  <c r="AA109" i="14"/>
  <c r="AA121" i="14"/>
  <c r="AA88" i="14"/>
  <c r="AA86" i="14"/>
  <c r="AA62" i="14"/>
  <c r="AA46" i="14"/>
  <c r="AA87" i="14"/>
  <c r="AA123" i="14"/>
  <c r="AA56" i="14"/>
  <c r="AA27" i="14"/>
  <c r="AA128" i="14"/>
  <c r="AA15" i="14"/>
  <c r="AA42" i="14"/>
  <c r="AA126" i="14"/>
  <c r="AA16" i="14"/>
  <c r="AA90" i="14"/>
  <c r="AA35" i="14"/>
  <c r="AA39" i="14"/>
  <c r="AA45" i="14"/>
  <c r="AA70" i="14"/>
  <c r="AA9" i="14"/>
  <c r="AA89" i="14"/>
  <c r="AA47" i="14"/>
  <c r="AA120" i="14"/>
  <c r="AA78" i="14"/>
  <c r="AA18" i="14"/>
  <c r="AA91" i="14"/>
  <c r="AA100" i="14"/>
  <c r="AA32" i="14"/>
  <c r="AA94" i="14"/>
  <c r="AA38" i="14"/>
  <c r="AA80" i="14"/>
  <c r="AA29" i="14"/>
  <c r="AA74" i="14"/>
  <c r="AA92" i="14"/>
  <c r="AA69" i="14"/>
  <c r="AA7" i="14"/>
  <c r="Z118" i="14"/>
  <c r="Z49" i="14"/>
  <c r="Z66" i="14"/>
  <c r="Z62" i="14"/>
  <c r="Z87" i="14"/>
  <c r="Z52" i="14"/>
  <c r="Z86" i="14"/>
  <c r="Z33" i="14"/>
  <c r="Z92" i="14"/>
  <c r="Z80" i="14"/>
  <c r="Z17" i="14"/>
  <c r="Z27" i="14"/>
  <c r="Z105" i="14"/>
  <c r="Z20" i="14"/>
  <c r="V139" i="16"/>
  <c r="R136" i="16"/>
  <c r="J1" i="16" l="1"/>
  <c r="J4" i="16"/>
  <c r="V162" i="16"/>
  <c r="J3" i="16" s="1"/>
  <c r="V155" i="16"/>
  <c r="AE7" i="14"/>
  <c r="AE34" i="14"/>
  <c r="AE63" i="14"/>
  <c r="AE110" i="14"/>
  <c r="AE125" i="14"/>
  <c r="Y130" i="14"/>
  <c r="AE112" i="14"/>
  <c r="AE8" i="14"/>
  <c r="AE51" i="14"/>
  <c r="AE100" i="14"/>
  <c r="AE9" i="14"/>
  <c r="AE32" i="14"/>
  <c r="AE62" i="14"/>
  <c r="AE39" i="14"/>
  <c r="AE93" i="14"/>
  <c r="AE90" i="14"/>
  <c r="AE40" i="14"/>
  <c r="AE31" i="14"/>
  <c r="AE29" i="14"/>
  <c r="AE88" i="14"/>
  <c r="AE64" i="14"/>
  <c r="AE28" i="14"/>
  <c r="AE45" i="14"/>
  <c r="AE116" i="14"/>
  <c r="X130" i="14"/>
  <c r="AE94" i="14"/>
  <c r="R144" i="16" a="1"/>
  <c r="R144" i="16" s="1"/>
  <c r="AB36" i="14"/>
  <c r="AD3" i="14"/>
  <c r="AB98" i="14"/>
  <c r="AC103" i="14"/>
  <c r="AC43" i="14"/>
  <c r="AC56" i="14"/>
  <c r="AE12" i="14"/>
  <c r="AE33" i="14"/>
  <c r="AE108" i="14"/>
  <c r="AC108" i="14"/>
  <c r="AC34" i="14"/>
  <c r="Z129" i="14"/>
  <c r="AC88" i="14"/>
  <c r="AC61" i="14"/>
  <c r="AC24" i="14"/>
  <c r="AC126" i="14"/>
  <c r="S156" i="14"/>
  <c r="AE74" i="14"/>
  <c r="AE72" i="14"/>
  <c r="AE20" i="14"/>
  <c r="AC35" i="14"/>
  <c r="AC60" i="14"/>
  <c r="AC124" i="14"/>
  <c r="AC69" i="14"/>
  <c r="AC48" i="14"/>
  <c r="AC63" i="14"/>
  <c r="AC47" i="14"/>
  <c r="V133" i="14"/>
  <c r="V141" i="14" s="1"/>
  <c r="V149" i="14" s="1"/>
  <c r="AC102" i="14"/>
  <c r="AC114" i="14"/>
  <c r="AC86" i="14"/>
  <c r="AC44" i="14"/>
  <c r="AC7" i="14"/>
  <c r="AC29" i="14"/>
  <c r="AC28" i="14"/>
  <c r="AC77" i="14"/>
  <c r="V134" i="14"/>
  <c r="V142" i="14" s="1"/>
  <c r="V150" i="14" s="1"/>
  <c r="Z98" i="14"/>
  <c r="AB67" i="14"/>
  <c r="AC101" i="14"/>
  <c r="AC111" i="14"/>
  <c r="AC118" i="14"/>
  <c r="AB129" i="14"/>
  <c r="AC115" i="14"/>
  <c r="AC73" i="14"/>
  <c r="AC128" i="14"/>
  <c r="AC117" i="14"/>
  <c r="R143" i="16" a="1"/>
  <c r="R143" i="16" s="1"/>
  <c r="S151" i="16"/>
  <c r="V136" i="14"/>
  <c r="AE57" i="14"/>
  <c r="AE111" i="14"/>
  <c r="AE18" i="14"/>
  <c r="AE123" i="14"/>
  <c r="AE47" i="14"/>
  <c r="AE77" i="14"/>
  <c r="AE11" i="14"/>
  <c r="AE26" i="14"/>
  <c r="AE121" i="14"/>
  <c r="AE85" i="14"/>
  <c r="AE16" i="14"/>
  <c r="AE80" i="14"/>
  <c r="AE86" i="14"/>
  <c r="AH4" i="14"/>
  <c r="AH125" i="14" s="1"/>
  <c r="AJ4" i="14"/>
  <c r="AK3" i="14"/>
  <c r="AC38" i="14"/>
  <c r="AC79" i="14"/>
  <c r="AC107" i="14"/>
  <c r="AC71" i="14"/>
  <c r="AC41" i="14"/>
  <c r="AC54" i="14"/>
  <c r="AC42" i="14"/>
  <c r="AC127" i="14"/>
  <c r="AC13" i="14"/>
  <c r="AC46" i="14"/>
  <c r="AC65" i="14"/>
  <c r="AC10" i="14"/>
  <c r="AC80" i="14"/>
  <c r="AC112" i="14"/>
  <c r="AC119" i="14"/>
  <c r="V157" i="16"/>
  <c r="R139" i="16"/>
  <c r="AF4" i="14"/>
  <c r="AF113" i="14" s="1"/>
  <c r="R146" i="16" a="1"/>
  <c r="R146" i="16" s="1"/>
  <c r="S154" i="16"/>
  <c r="AE38" i="14"/>
  <c r="AE22" i="14"/>
  <c r="AE114" i="14"/>
  <c r="AE106" i="14"/>
  <c r="AE73" i="14"/>
  <c r="AE105" i="14"/>
  <c r="AE122" i="14"/>
  <c r="AE52" i="14"/>
  <c r="AE44" i="14"/>
  <c r="AE117" i="14"/>
  <c r="AE24" i="14"/>
  <c r="AE53" i="14"/>
  <c r="AE21" i="14"/>
  <c r="AE10" i="14"/>
  <c r="AC11" i="14"/>
  <c r="AC87" i="14"/>
  <c r="AC91" i="14"/>
  <c r="AC39" i="14"/>
  <c r="AC113" i="14"/>
  <c r="AC26" i="14"/>
  <c r="AC57" i="14"/>
  <c r="AC33" i="14"/>
  <c r="AC17" i="14"/>
  <c r="AC75" i="14"/>
  <c r="AC31" i="14"/>
  <c r="AC27" i="14"/>
  <c r="S137" i="14"/>
  <c r="S141" i="14"/>
  <c r="S149" i="14" s="1"/>
  <c r="V135" i="14"/>
  <c r="P156" i="14"/>
  <c r="AA36" i="14"/>
  <c r="Z67" i="14"/>
  <c r="AE120" i="14"/>
  <c r="AE103" i="14"/>
  <c r="AE46" i="14"/>
  <c r="AE83" i="14"/>
  <c r="AE91" i="14"/>
  <c r="AE58" i="14"/>
  <c r="AE127" i="14"/>
  <c r="AE65" i="14"/>
  <c r="AE59" i="14"/>
  <c r="AE87" i="14"/>
  <c r="AE95" i="14"/>
  <c r="AE70" i="14"/>
  <c r="AE43" i="14"/>
  <c r="AE118" i="14"/>
  <c r="AE71" i="14"/>
  <c r="Z36" i="14"/>
  <c r="V158" i="16"/>
  <c r="R153" i="16"/>
  <c r="S157" i="16"/>
  <c r="S142" i="14"/>
  <c r="S150" i="14" s="1"/>
  <c r="P150" i="14"/>
  <c r="AC100" i="14"/>
  <c r="AC8" i="14"/>
  <c r="AC51" i="14"/>
  <c r="AC90" i="14"/>
  <c r="AC121" i="14"/>
  <c r="AC23" i="14"/>
  <c r="AC123" i="14"/>
  <c r="AC92" i="14"/>
  <c r="AC19" i="14"/>
  <c r="AC81" i="14"/>
  <c r="AC30" i="14"/>
  <c r="AC93" i="14"/>
  <c r="AC85" i="14"/>
  <c r="AC82" i="14"/>
  <c r="AC76" i="14"/>
  <c r="S155" i="14"/>
  <c r="R152" i="16"/>
  <c r="S156" i="16"/>
  <c r="AA98" i="14"/>
  <c r="AE113" i="14"/>
  <c r="AE69" i="14"/>
  <c r="AE23" i="14"/>
  <c r="AE79" i="14"/>
  <c r="AE109" i="14"/>
  <c r="AE75" i="14"/>
  <c r="AE78" i="14"/>
  <c r="AE25" i="14"/>
  <c r="AE15" i="14"/>
  <c r="AE102" i="14"/>
  <c r="AE81" i="14"/>
  <c r="AE92" i="14"/>
  <c r="AE115" i="14"/>
  <c r="AE126" i="14"/>
  <c r="AE30" i="14"/>
  <c r="R145" i="16" a="1"/>
  <c r="R145" i="16" s="1"/>
  <c r="AC25" i="14"/>
  <c r="AC40" i="14"/>
  <c r="AC64" i="14"/>
  <c r="AC72" i="14"/>
  <c r="AC96" i="14"/>
  <c r="AC12" i="14"/>
  <c r="AC49" i="14"/>
  <c r="AC95" i="14"/>
  <c r="AC59" i="14"/>
  <c r="AC22" i="14"/>
  <c r="AC116" i="14"/>
  <c r="AC109" i="14"/>
  <c r="AC14" i="14"/>
  <c r="AC104" i="14"/>
  <c r="AC122" i="14"/>
  <c r="W130" i="14"/>
  <c r="AA67" i="14"/>
  <c r="AA129" i="14"/>
  <c r="AE13" i="14"/>
  <c r="AE5" i="14"/>
  <c r="AE107" i="14"/>
  <c r="AE89" i="14"/>
  <c r="AE35" i="14"/>
  <c r="AE27" i="14"/>
  <c r="AE128" i="14"/>
  <c r="AE48" i="14"/>
  <c r="AE119" i="14"/>
  <c r="AE19" i="14"/>
  <c r="AE41" i="14"/>
  <c r="AE50" i="14"/>
  <c r="AE101" i="14"/>
  <c r="AE66" i="14"/>
  <c r="AE96" i="14"/>
  <c r="V156" i="16"/>
  <c r="P151" i="14"/>
  <c r="AC50" i="14"/>
  <c r="AC55" i="14"/>
  <c r="AC32" i="14"/>
  <c r="AC21" i="14"/>
  <c r="AC20" i="14"/>
  <c r="AC83" i="14"/>
  <c r="AC84" i="14"/>
  <c r="AC105" i="14"/>
  <c r="AC58" i="14"/>
  <c r="AC52" i="14"/>
  <c r="AC45" i="14"/>
  <c r="AC5" i="14"/>
  <c r="AC66" i="14"/>
  <c r="AC9" i="14"/>
  <c r="P149" i="14"/>
  <c r="AE14" i="14"/>
  <c r="AE82" i="14"/>
  <c r="AE56" i="14"/>
  <c r="AE54" i="14"/>
  <c r="AE104" i="14"/>
  <c r="AE124" i="14"/>
  <c r="AE60" i="14"/>
  <c r="AE76" i="14"/>
  <c r="AE97" i="14"/>
  <c r="AE84" i="14"/>
  <c r="AE61" i="14"/>
  <c r="AE55" i="14"/>
  <c r="AE49" i="14"/>
  <c r="AE17" i="14"/>
  <c r="AD51" i="14"/>
  <c r="AD45" i="14"/>
  <c r="AD17" i="14"/>
  <c r="AD12" i="14"/>
  <c r="AD22" i="14"/>
  <c r="AD56" i="14"/>
  <c r="AD75" i="14"/>
  <c r="AD34" i="14"/>
  <c r="AD88" i="14"/>
  <c r="AD52" i="14"/>
  <c r="AD112" i="14"/>
  <c r="AD54" i="14"/>
  <c r="AD59" i="14"/>
  <c r="AD76" i="14"/>
  <c r="AD73" i="14"/>
  <c r="AD115" i="14"/>
  <c r="AD30" i="14"/>
  <c r="AD29" i="14"/>
  <c r="AD106" i="14"/>
  <c r="AD93" i="14"/>
  <c r="AC3" i="14"/>
  <c r="AD101" i="14"/>
  <c r="AD78" i="14"/>
  <c r="AD42" i="14"/>
  <c r="AD46" i="14"/>
  <c r="AD9" i="14"/>
  <c r="AD126" i="14"/>
  <c r="AD31" i="14"/>
  <c r="AD24" i="14"/>
  <c r="AD127" i="14"/>
  <c r="AD119" i="14"/>
  <c r="AD11" i="14"/>
  <c r="AD109" i="14"/>
  <c r="AD118" i="14"/>
  <c r="AD74" i="14"/>
  <c r="AD108" i="14"/>
  <c r="AD128" i="14"/>
  <c r="AD89" i="14"/>
  <c r="AD92" i="14"/>
  <c r="AD39" i="14"/>
  <c r="AD57" i="14"/>
  <c r="AD110" i="14"/>
  <c r="AD116" i="14"/>
  <c r="AD10" i="14"/>
  <c r="AD121" i="14"/>
  <c r="AD18" i="14"/>
  <c r="AD114" i="14"/>
  <c r="AD53" i="14"/>
  <c r="AD23" i="14"/>
  <c r="AD61" i="14"/>
  <c r="AD83" i="14"/>
  <c r="AD28" i="14"/>
  <c r="AD94" i="14"/>
  <c r="AD96" i="14"/>
  <c r="AD8" i="14"/>
  <c r="AD50" i="14"/>
  <c r="AD117" i="14"/>
  <c r="AD25" i="14"/>
  <c r="AD16" i="14"/>
  <c r="AD55" i="14"/>
  <c r="AD49" i="14"/>
  <c r="AD60" i="14"/>
  <c r="AD105" i="14"/>
  <c r="AD20" i="14"/>
  <c r="AD102" i="14"/>
  <c r="AD71" i="14"/>
  <c r="AD26" i="14"/>
  <c r="AD44" i="14"/>
  <c r="AD113" i="14"/>
  <c r="AD64" i="14"/>
  <c r="AD13" i="14"/>
  <c r="AD91" i="14"/>
  <c r="AD84" i="14"/>
  <c r="AD63" i="14"/>
  <c r="AD66" i="14"/>
  <c r="AD62" i="14"/>
  <c r="AD21" i="14"/>
  <c r="AD111" i="14"/>
  <c r="AD120" i="14"/>
  <c r="AD104" i="14"/>
  <c r="AD65" i="14"/>
  <c r="AD43" i="14"/>
  <c r="AD77" i="14"/>
  <c r="AD79" i="14"/>
  <c r="AD70" i="14"/>
  <c r="AD40" i="14"/>
  <c r="AD58" i="14"/>
  <c r="AD90" i="14"/>
  <c r="AD86" i="14"/>
  <c r="AD82" i="14"/>
  <c r="AD47" i="14"/>
  <c r="AD125" i="14"/>
  <c r="AD19" i="14"/>
  <c r="AD80" i="14"/>
  <c r="AD27" i="14"/>
  <c r="AD85" i="14"/>
  <c r="AD97" i="14"/>
  <c r="AD100" i="14"/>
  <c r="AD69" i="14"/>
  <c r="AD124" i="14"/>
  <c r="AD33" i="14"/>
  <c r="AD5" i="14"/>
  <c r="AD35" i="14"/>
  <c r="AD123" i="14"/>
  <c r="AD72" i="14"/>
  <c r="AD103" i="14"/>
  <c r="AD95" i="14"/>
  <c r="AD14" i="14"/>
  <c r="AD32" i="14"/>
  <c r="AD87" i="14"/>
  <c r="AD41" i="14"/>
  <c r="AD15" i="14"/>
  <c r="AD81" i="14"/>
  <c r="AD122" i="14"/>
  <c r="AD107" i="14"/>
  <c r="AD48" i="14"/>
  <c r="AD38" i="14"/>
  <c r="AD7" i="14"/>
  <c r="AC18" i="14"/>
  <c r="AC53" i="14"/>
  <c r="AC15" i="14"/>
  <c r="AC110" i="14"/>
  <c r="AC74" i="14"/>
  <c r="AC16" i="14"/>
  <c r="AC120" i="14"/>
  <c r="AC78" i="14"/>
  <c r="AC125" i="14"/>
  <c r="AC94" i="14"/>
  <c r="AC106" i="14"/>
  <c r="AC62" i="14"/>
  <c r="AC89" i="14"/>
  <c r="AC70" i="14"/>
  <c r="S162" i="16" l="1"/>
  <c r="R162" i="16" s="1"/>
  <c r="S160" i="14"/>
  <c r="AH44" i="14"/>
  <c r="AH65" i="14"/>
  <c r="AH75" i="14"/>
  <c r="AH106" i="14"/>
  <c r="AH92" i="14"/>
  <c r="AH105" i="14"/>
  <c r="AH51" i="14"/>
  <c r="AH58" i="14"/>
  <c r="AH76" i="14"/>
  <c r="AH9" i="14"/>
  <c r="AH35" i="14"/>
  <c r="AB130" i="14"/>
  <c r="AF66" i="14"/>
  <c r="AF54" i="14"/>
  <c r="AF102" i="14"/>
  <c r="AF23" i="14"/>
  <c r="AF109" i="14"/>
  <c r="AF95" i="14"/>
  <c r="AF124" i="14"/>
  <c r="AF117" i="14"/>
  <c r="AF87" i="14"/>
  <c r="AF81" i="14"/>
  <c r="AF21" i="14"/>
  <c r="AF46" i="14"/>
  <c r="AF65" i="14"/>
  <c r="Y133" i="14"/>
  <c r="Y141" i="14" s="1"/>
  <c r="AF86" i="14"/>
  <c r="AF24" i="14"/>
  <c r="AF80" i="14"/>
  <c r="AF107" i="14"/>
  <c r="Y134" i="14"/>
  <c r="Y142" i="14" s="1"/>
  <c r="Y150" i="14" s="1"/>
  <c r="AF18" i="14"/>
  <c r="AF64" i="14"/>
  <c r="AF126" i="14"/>
  <c r="AF121" i="14"/>
  <c r="AF38" i="14"/>
  <c r="AF53" i="14"/>
  <c r="AF25" i="14"/>
  <c r="AF123" i="14"/>
  <c r="AF70" i="14"/>
  <c r="AF49" i="14"/>
  <c r="AF17" i="14"/>
  <c r="AF13" i="14"/>
  <c r="AF127" i="14"/>
  <c r="AF96" i="14"/>
  <c r="AF71" i="14"/>
  <c r="AF41" i="14"/>
  <c r="AF116" i="14"/>
  <c r="AF31" i="14"/>
  <c r="AE129" i="14"/>
  <c r="Y135" i="14"/>
  <c r="Y143" i="14" s="1"/>
  <c r="Y151" i="14" s="1"/>
  <c r="AC98" i="14"/>
  <c r="S154" i="14"/>
  <c r="Z130" i="14"/>
  <c r="AH24" i="14"/>
  <c r="AH97" i="14"/>
  <c r="S153" i="14"/>
  <c r="AF112" i="14"/>
  <c r="AF42" i="14"/>
  <c r="AF59" i="14"/>
  <c r="AF56" i="14"/>
  <c r="AF101" i="14"/>
  <c r="AE36" i="14"/>
  <c r="AA130" i="14"/>
  <c r="AH15" i="14"/>
  <c r="AF88" i="14"/>
  <c r="AF30" i="14"/>
  <c r="AF111" i="14"/>
  <c r="AF90" i="14"/>
  <c r="AI4" i="14"/>
  <c r="AI60" i="14" s="1"/>
  <c r="AH126" i="14"/>
  <c r="AH38" i="14"/>
  <c r="AH84" i="14"/>
  <c r="AH104" i="14"/>
  <c r="AH70" i="14"/>
  <c r="AH112" i="14"/>
  <c r="AH61" i="14"/>
  <c r="AH127" i="14"/>
  <c r="AH8" i="14"/>
  <c r="AH40" i="14"/>
  <c r="AH94" i="14"/>
  <c r="AH17" i="14"/>
  <c r="AH53" i="14"/>
  <c r="AH50" i="14"/>
  <c r="AH110" i="14"/>
  <c r="V143" i="14"/>
  <c r="AG97" i="14"/>
  <c r="AG44" i="14"/>
  <c r="AG66" i="14"/>
  <c r="AG55" i="14"/>
  <c r="AG46" i="14"/>
  <c r="AG51" i="14"/>
  <c r="AG124" i="14"/>
  <c r="AG87" i="14"/>
  <c r="AG19" i="14"/>
  <c r="AG104" i="14"/>
  <c r="AG80" i="14"/>
  <c r="AG105" i="14"/>
  <c r="AG9" i="14"/>
  <c r="AG5" i="14"/>
  <c r="AG70" i="14"/>
  <c r="AG103" i="14"/>
  <c r="AG14" i="14"/>
  <c r="AG89" i="14"/>
  <c r="AG48" i="14"/>
  <c r="AG116" i="14"/>
  <c r="AG111" i="14"/>
  <c r="AG52" i="14"/>
  <c r="AG22" i="14"/>
  <c r="AG94" i="14"/>
  <c r="AG77" i="14"/>
  <c r="AG49" i="14"/>
  <c r="AG90" i="14"/>
  <c r="AG42" i="14"/>
  <c r="AG65" i="14"/>
  <c r="AG121" i="14"/>
  <c r="AG119" i="14"/>
  <c r="AG45" i="14"/>
  <c r="AG12" i="14"/>
  <c r="AG25" i="14"/>
  <c r="AG92" i="14"/>
  <c r="AG32" i="14"/>
  <c r="AG72" i="14"/>
  <c r="AG123" i="14"/>
  <c r="AG61" i="14"/>
  <c r="AG120" i="14"/>
  <c r="AG107" i="14"/>
  <c r="AG47" i="14"/>
  <c r="AG58" i="14"/>
  <c r="AG27" i="14"/>
  <c r="AG126" i="14"/>
  <c r="AG128" i="14"/>
  <c r="AG30" i="14"/>
  <c r="AG127" i="14"/>
  <c r="AF3" i="14"/>
  <c r="AG53" i="14"/>
  <c r="AG39" i="14"/>
  <c r="AG75" i="14"/>
  <c r="AG60" i="14"/>
  <c r="AG63" i="14"/>
  <c r="AG106" i="14"/>
  <c r="AG122" i="14"/>
  <c r="AG17" i="14"/>
  <c r="AG15" i="14"/>
  <c r="AG76" i="14"/>
  <c r="AG54" i="14"/>
  <c r="AG109" i="14"/>
  <c r="AG33" i="14"/>
  <c r="AG79" i="14"/>
  <c r="AG113" i="14"/>
  <c r="AG114" i="14"/>
  <c r="AG57" i="14"/>
  <c r="AG21" i="14"/>
  <c r="AG74" i="14"/>
  <c r="AG117" i="14"/>
  <c r="AG29" i="14"/>
  <c r="AG56" i="14"/>
  <c r="AG102" i="14"/>
  <c r="AG125" i="14"/>
  <c r="AG95" i="14"/>
  <c r="AG83" i="14"/>
  <c r="AG69" i="14"/>
  <c r="AG112" i="14"/>
  <c r="AG50" i="14"/>
  <c r="AG28" i="14"/>
  <c r="AG108" i="14"/>
  <c r="AG23" i="14"/>
  <c r="AG11" i="14"/>
  <c r="AG20" i="14"/>
  <c r="AG71" i="14"/>
  <c r="AG85" i="14"/>
  <c r="AG86" i="14"/>
  <c r="AG38" i="14"/>
  <c r="AG62" i="14"/>
  <c r="AG101" i="14"/>
  <c r="AG10" i="14"/>
  <c r="AG35" i="14"/>
  <c r="AG24" i="14"/>
  <c r="AG91" i="14"/>
  <c r="AG59" i="14"/>
  <c r="AG31" i="14"/>
  <c r="AG96" i="14"/>
  <c r="AG88" i="14"/>
  <c r="AG84" i="14"/>
  <c r="AG40" i="14"/>
  <c r="AG115" i="14"/>
  <c r="AG64" i="14"/>
  <c r="AG13" i="14"/>
  <c r="AG81" i="14"/>
  <c r="AG18" i="14"/>
  <c r="AG118" i="14"/>
  <c r="AG26" i="14"/>
  <c r="AG78" i="14"/>
  <c r="AG8" i="14"/>
  <c r="AG82" i="14"/>
  <c r="AG34" i="14"/>
  <c r="AG16" i="14"/>
  <c r="AG73" i="14"/>
  <c r="AG43" i="14"/>
  <c r="AG41" i="14"/>
  <c r="AG93" i="14"/>
  <c r="AG110" i="14"/>
  <c r="AG100" i="14"/>
  <c r="AG7" i="14"/>
  <c r="AF48" i="14"/>
  <c r="AF55" i="14"/>
  <c r="AF20" i="14"/>
  <c r="AF43" i="14"/>
  <c r="AF94" i="14"/>
  <c r="AF104" i="14"/>
  <c r="AF77" i="14"/>
  <c r="AF8" i="14"/>
  <c r="AF110" i="14"/>
  <c r="AF47" i="14"/>
  <c r="AF106" i="14"/>
  <c r="AF28" i="14"/>
  <c r="AF62" i="14"/>
  <c r="AF14" i="14"/>
  <c r="V144" i="14"/>
  <c r="AC36" i="14"/>
  <c r="R154" i="16"/>
  <c r="S158" i="16"/>
  <c r="AH113" i="14"/>
  <c r="AH27" i="14"/>
  <c r="AH32" i="14"/>
  <c r="AH49" i="14"/>
  <c r="AH33" i="14"/>
  <c r="AH91" i="14"/>
  <c r="AH62" i="14"/>
  <c r="AH102" i="14"/>
  <c r="AH96" i="14"/>
  <c r="AH93" i="14"/>
  <c r="AD36" i="14"/>
  <c r="Y136" i="14"/>
  <c r="AH7" i="14"/>
  <c r="AH5" i="14"/>
  <c r="AH89" i="14"/>
  <c r="AH60" i="14"/>
  <c r="AH101" i="14"/>
  <c r="AH82" i="14"/>
  <c r="AH79" i="14"/>
  <c r="AH23" i="14"/>
  <c r="AH10" i="14"/>
  <c r="AH20" i="14"/>
  <c r="AH47" i="14"/>
  <c r="AH123" i="14"/>
  <c r="AH25" i="14"/>
  <c r="AH95" i="14"/>
  <c r="AH90" i="14"/>
  <c r="AF19" i="14"/>
  <c r="AF5" i="14"/>
  <c r="AF115" i="14"/>
  <c r="AF82" i="14"/>
  <c r="AF52" i="14"/>
  <c r="AF11" i="14"/>
  <c r="AF78" i="14"/>
  <c r="AF50" i="14"/>
  <c r="AF57" i="14"/>
  <c r="AF72" i="14"/>
  <c r="AF120" i="14"/>
  <c r="AF105" i="14"/>
  <c r="AF10" i="14"/>
  <c r="AF35" i="14"/>
  <c r="AH39" i="14"/>
  <c r="AH116" i="14"/>
  <c r="AH52" i="14"/>
  <c r="AD67" i="14"/>
  <c r="P160" i="14"/>
  <c r="P155" i="14"/>
  <c r="AE98" i="14"/>
  <c r="AC129" i="14"/>
  <c r="AH13" i="14"/>
  <c r="AH74" i="14"/>
  <c r="AH81" i="14"/>
  <c r="AH59" i="14"/>
  <c r="AH66" i="14"/>
  <c r="AH45" i="14"/>
  <c r="AH86" i="14"/>
  <c r="AH111" i="14"/>
  <c r="AH124" i="14"/>
  <c r="AH34" i="14"/>
  <c r="AH128" i="14"/>
  <c r="AH83" i="14"/>
  <c r="AH48" i="14"/>
  <c r="AH56" i="14"/>
  <c r="AH77" i="14"/>
  <c r="AE67" i="14"/>
  <c r="AF69" i="14"/>
  <c r="AF61" i="14"/>
  <c r="AF27" i="14"/>
  <c r="AF89" i="14"/>
  <c r="AF122" i="14"/>
  <c r="AF74" i="14"/>
  <c r="AF103" i="14"/>
  <c r="AF29" i="14"/>
  <c r="AF44" i="14"/>
  <c r="AF63" i="14"/>
  <c r="AF76" i="14"/>
  <c r="AF92" i="14"/>
  <c r="AF83" i="14"/>
  <c r="AF15" i="14"/>
  <c r="P153" i="14"/>
  <c r="P154" i="14"/>
  <c r="AH41" i="14"/>
  <c r="AH29" i="14"/>
  <c r="AH71" i="14"/>
  <c r="AH73" i="14"/>
  <c r="AH117" i="14"/>
  <c r="AG3" i="14"/>
  <c r="AH88" i="14"/>
  <c r="AH108" i="14"/>
  <c r="AH21" i="14"/>
  <c r="AH43" i="14"/>
  <c r="AH31" i="14"/>
  <c r="AH103" i="14"/>
  <c r="AH18" i="14"/>
  <c r="AH57" i="14"/>
  <c r="AH42" i="14"/>
  <c r="AF7" i="14"/>
  <c r="AF79" i="14"/>
  <c r="AF125" i="14"/>
  <c r="AF128" i="14"/>
  <c r="AF33" i="14"/>
  <c r="AF26" i="14"/>
  <c r="AF60" i="14"/>
  <c r="AF118" i="14"/>
  <c r="AF84" i="14"/>
  <c r="AF45" i="14"/>
  <c r="AF40" i="14"/>
  <c r="AF93" i="14"/>
  <c r="AF34" i="14"/>
  <c r="AF32" i="14"/>
  <c r="AF9" i="14"/>
  <c r="AC67" i="14"/>
  <c r="R151" i="16"/>
  <c r="S155" i="16"/>
  <c r="V153" i="14"/>
  <c r="V154" i="14"/>
  <c r="AD98" i="14"/>
  <c r="AH69" i="14"/>
  <c r="AH114" i="14"/>
  <c r="AH22" i="14"/>
  <c r="AH19" i="14"/>
  <c r="AH115" i="14"/>
  <c r="AH63" i="14"/>
  <c r="AH80" i="14"/>
  <c r="AH64" i="14"/>
  <c r="AH14" i="14"/>
  <c r="AH12" i="14"/>
  <c r="AH122" i="14"/>
  <c r="AH85" i="14"/>
  <c r="AH26" i="14"/>
  <c r="AH87" i="14"/>
  <c r="AH30" i="14"/>
  <c r="AF100" i="14"/>
  <c r="AF85" i="14"/>
  <c r="AF108" i="14"/>
  <c r="AF73" i="14"/>
  <c r="AF75" i="14"/>
  <c r="AF51" i="14"/>
  <c r="AF22" i="14"/>
  <c r="AF58" i="14"/>
  <c r="AF119" i="14"/>
  <c r="AF91" i="14"/>
  <c r="AF16" i="14"/>
  <c r="AF114" i="14"/>
  <c r="AF97" i="14"/>
  <c r="AF12" i="14"/>
  <c r="AF39" i="14"/>
  <c r="AM4" i="14"/>
  <c r="AK4" i="14"/>
  <c r="AK26" i="14" s="1"/>
  <c r="AN3" i="14"/>
  <c r="V137" i="14"/>
  <c r="AD129" i="14"/>
  <c r="AH100" i="14"/>
  <c r="AH107" i="14"/>
  <c r="AH109" i="14"/>
  <c r="AH46" i="14"/>
  <c r="AH16" i="14"/>
  <c r="AH54" i="14"/>
  <c r="AH78" i="14"/>
  <c r="AH55" i="14"/>
  <c r="AH119" i="14"/>
  <c r="AH72" i="14"/>
  <c r="AH120" i="14"/>
  <c r="AH11" i="14"/>
  <c r="AH121" i="14"/>
  <c r="AH118" i="14"/>
  <c r="AH28" i="14"/>
  <c r="AK49" i="14" l="1"/>
  <c r="AK112" i="14"/>
  <c r="AE130" i="14"/>
  <c r="Y155" i="14"/>
  <c r="AK64" i="14"/>
  <c r="AK8" i="14"/>
  <c r="AK28" i="14"/>
  <c r="AK84" i="14"/>
  <c r="AK71" i="14"/>
  <c r="AK80" i="14"/>
  <c r="AK91" i="14"/>
  <c r="AK16" i="14"/>
  <c r="AK83" i="14"/>
  <c r="AK95" i="14"/>
  <c r="AK54" i="14"/>
  <c r="AI80" i="14"/>
  <c r="AK39" i="14"/>
  <c r="AK25" i="14"/>
  <c r="AK117" i="14"/>
  <c r="AK20" i="14"/>
  <c r="AK50" i="14"/>
  <c r="AI95" i="14"/>
  <c r="AI97" i="14"/>
  <c r="AK51" i="14"/>
  <c r="AK62" i="14"/>
  <c r="AK44" i="14"/>
  <c r="AK108" i="14"/>
  <c r="AK106" i="14"/>
  <c r="AK93" i="14"/>
  <c r="AK53" i="14"/>
  <c r="AK97" i="14"/>
  <c r="AK14" i="14"/>
  <c r="AI45" i="14"/>
  <c r="AK115" i="14"/>
  <c r="AK86" i="14"/>
  <c r="AK63" i="14"/>
  <c r="AK79" i="14"/>
  <c r="AJ3" i="14"/>
  <c r="AI77" i="14"/>
  <c r="AI39" i="14"/>
  <c r="AK100" i="14"/>
  <c r="AK105" i="14"/>
  <c r="AK120" i="14"/>
  <c r="AK5" i="14"/>
  <c r="AK107" i="14"/>
  <c r="AI47" i="14"/>
  <c r="AB136" i="14"/>
  <c r="AB144" i="14" s="1"/>
  <c r="AB152" i="14" s="1"/>
  <c r="AI92" i="14"/>
  <c r="AI46" i="14"/>
  <c r="AI41" i="14"/>
  <c r="AI70" i="14"/>
  <c r="AI127" i="14"/>
  <c r="AI22" i="14"/>
  <c r="AI28" i="14"/>
  <c r="AI11" i="14"/>
  <c r="AK111" i="14"/>
  <c r="AK103" i="14"/>
  <c r="AK21" i="14"/>
  <c r="AK128" i="14"/>
  <c r="AK52" i="14"/>
  <c r="AI112" i="14"/>
  <c r="AI54" i="14"/>
  <c r="AI82" i="14"/>
  <c r="AK19" i="14"/>
  <c r="AK61" i="14"/>
  <c r="AK58" i="14"/>
  <c r="AK113" i="14"/>
  <c r="AK118" i="14"/>
  <c r="AK77" i="14"/>
  <c r="AK60" i="14"/>
  <c r="AK73" i="14"/>
  <c r="AK72" i="14"/>
  <c r="AI40" i="14"/>
  <c r="AI63" i="14"/>
  <c r="AI50" i="14"/>
  <c r="AK7" i="14"/>
  <c r="AK33" i="14"/>
  <c r="AK47" i="14"/>
  <c r="AK31" i="14"/>
  <c r="AK119" i="14"/>
  <c r="AK22" i="14"/>
  <c r="AK90" i="14"/>
  <c r="AK75" i="14"/>
  <c r="AI7" i="14"/>
  <c r="AI84" i="14"/>
  <c r="AI49" i="14"/>
  <c r="AI53" i="14"/>
  <c r="Y137" i="14"/>
  <c r="AI108" i="14"/>
  <c r="AI20" i="14"/>
  <c r="AI58" i="14"/>
  <c r="AK69" i="14"/>
  <c r="AK56" i="14"/>
  <c r="AK85" i="14"/>
  <c r="AK10" i="14"/>
  <c r="AK55" i="14"/>
  <c r="AK48" i="14"/>
  <c r="AK65" i="14"/>
  <c r="AK18" i="14"/>
  <c r="AK92" i="14"/>
  <c r="AK23" i="14"/>
  <c r="AK125" i="14"/>
  <c r="AK24" i="14"/>
  <c r="AK87" i="14"/>
  <c r="AK124" i="14"/>
  <c r="AK29" i="14"/>
  <c r="AK70" i="14"/>
  <c r="AK13" i="14"/>
  <c r="AK27" i="14"/>
  <c r="AK43" i="14"/>
  <c r="AK102" i="14"/>
  <c r="AK88" i="14"/>
  <c r="AK123" i="14"/>
  <c r="AK15" i="14"/>
  <c r="AK32" i="14"/>
  <c r="AK121" i="14"/>
  <c r="AK45" i="14"/>
  <c r="AK110" i="14"/>
  <c r="AI13" i="14"/>
  <c r="AI17" i="14"/>
  <c r="AI18" i="14"/>
  <c r="AI103" i="14"/>
  <c r="AI43" i="14"/>
  <c r="AI55" i="14"/>
  <c r="AI122" i="14"/>
  <c r="AI93" i="14"/>
  <c r="AI91" i="14"/>
  <c r="AC130" i="14"/>
  <c r="AD130" i="14"/>
  <c r="AI57" i="14"/>
  <c r="AI69" i="14"/>
  <c r="AI62" i="14"/>
  <c r="AI48" i="14"/>
  <c r="AI72" i="14"/>
  <c r="AI117" i="14"/>
  <c r="AI120" i="14"/>
  <c r="AI113" i="14"/>
  <c r="AI8" i="14"/>
  <c r="AI23" i="14"/>
  <c r="AI73" i="14"/>
  <c r="AI10" i="14"/>
  <c r="AI61" i="14"/>
  <c r="AI96" i="14"/>
  <c r="AI123" i="14"/>
  <c r="AI109" i="14"/>
  <c r="AI104" i="14"/>
  <c r="AI81" i="14"/>
  <c r="AK57" i="14"/>
  <c r="AK116" i="14"/>
  <c r="AK109" i="14"/>
  <c r="AK12" i="14"/>
  <c r="AK74" i="14"/>
  <c r="AK30" i="14"/>
  <c r="AK82" i="14"/>
  <c r="AK81" i="14"/>
  <c r="AK122" i="14"/>
  <c r="AK11" i="14"/>
  <c r="AI106" i="14"/>
  <c r="AI76" i="14"/>
  <c r="AI33" i="14"/>
  <c r="AI78" i="14"/>
  <c r="AI90" i="14"/>
  <c r="AI16" i="14"/>
  <c r="AI121" i="14"/>
  <c r="AI44" i="14"/>
  <c r="AI107" i="14"/>
  <c r="AK34" i="14"/>
  <c r="AF67" i="14"/>
  <c r="AK126" i="14"/>
  <c r="AK17" i="14"/>
  <c r="AK38" i="14"/>
  <c r="AK89" i="14"/>
  <c r="AK114" i="14"/>
  <c r="AK104" i="14"/>
  <c r="AK66" i="14"/>
  <c r="AK96" i="14"/>
  <c r="AK41" i="14"/>
  <c r="AK40" i="14"/>
  <c r="AK76" i="14"/>
  <c r="AK59" i="14"/>
  <c r="AK101" i="14"/>
  <c r="AK94" i="14"/>
  <c r="AK46" i="14"/>
  <c r="AK35" i="14"/>
  <c r="AK78" i="14"/>
  <c r="AK9" i="14"/>
  <c r="AK127" i="14"/>
  <c r="AK42" i="14"/>
  <c r="AI100" i="14"/>
  <c r="AI79" i="14"/>
  <c r="AI21" i="14"/>
  <c r="AI118" i="14"/>
  <c r="AI119" i="14"/>
  <c r="AI31" i="14"/>
  <c r="AI83" i="14"/>
  <c r="AI75" i="14"/>
  <c r="AI14" i="14"/>
  <c r="AF36" i="14"/>
  <c r="AF98" i="14"/>
  <c r="Y149" i="14"/>
  <c r="AH36" i="14"/>
  <c r="AN4" i="14"/>
  <c r="AN12" i="14" s="1"/>
  <c r="AP4" i="14"/>
  <c r="AQ3" i="14"/>
  <c r="AL4" i="14"/>
  <c r="AL46" i="14" s="1"/>
  <c r="AG67" i="14"/>
  <c r="AI25" i="14"/>
  <c r="AI42" i="14"/>
  <c r="AI38" i="14"/>
  <c r="AI115" i="14"/>
  <c r="AI26" i="14"/>
  <c r="AI110" i="14"/>
  <c r="AI74" i="14"/>
  <c r="AI124" i="14"/>
  <c r="AI105" i="14"/>
  <c r="AI102" i="14"/>
  <c r="AI125" i="14"/>
  <c r="AI30" i="14"/>
  <c r="AI65" i="14"/>
  <c r="AI29" i="14"/>
  <c r="AI87" i="14"/>
  <c r="AH129" i="14"/>
  <c r="Y144" i="14"/>
  <c r="Y152" i="14" s="1"/>
  <c r="Y160" i="14" s="1"/>
  <c r="V152" i="14"/>
  <c r="AG36" i="14"/>
  <c r="AI34" i="14"/>
  <c r="AI64" i="14"/>
  <c r="AI52" i="14"/>
  <c r="AI59" i="14"/>
  <c r="AI35" i="14"/>
  <c r="AI51" i="14"/>
  <c r="AI86" i="14"/>
  <c r="AI56" i="14"/>
  <c r="AI12" i="14"/>
  <c r="AI128" i="14"/>
  <c r="AI126" i="14"/>
  <c r="AI9" i="14"/>
  <c r="AI27" i="14"/>
  <c r="AI15" i="14"/>
  <c r="Y154" i="14"/>
  <c r="AB135" i="14"/>
  <c r="AF129" i="14"/>
  <c r="AB133" i="14"/>
  <c r="AG129" i="14"/>
  <c r="AH67" i="14"/>
  <c r="AJ63" i="14"/>
  <c r="AJ50" i="14"/>
  <c r="AJ71" i="14"/>
  <c r="AJ33" i="14"/>
  <c r="AJ25" i="14"/>
  <c r="AJ17" i="14"/>
  <c r="AJ82" i="14"/>
  <c r="AJ48" i="14"/>
  <c r="AJ125" i="14"/>
  <c r="AJ34" i="14"/>
  <c r="AJ103" i="14"/>
  <c r="AJ21" i="14"/>
  <c r="AJ62" i="14"/>
  <c r="AJ93" i="14"/>
  <c r="AJ41" i="14"/>
  <c r="AJ88" i="14"/>
  <c r="AJ86" i="14"/>
  <c r="AJ14" i="14"/>
  <c r="AJ64" i="14"/>
  <c r="AJ13" i="14"/>
  <c r="AJ46" i="14"/>
  <c r="AJ61" i="14"/>
  <c r="AJ75" i="14"/>
  <c r="AJ101" i="14"/>
  <c r="AJ77" i="14"/>
  <c r="AJ23" i="14"/>
  <c r="AJ105" i="14"/>
  <c r="AJ11" i="14"/>
  <c r="AJ112" i="14"/>
  <c r="AJ79" i="14"/>
  <c r="AJ32" i="14"/>
  <c r="AJ127" i="14"/>
  <c r="AJ83" i="14"/>
  <c r="AJ104" i="14"/>
  <c r="AJ106" i="14"/>
  <c r="AJ9" i="14"/>
  <c r="AJ24" i="14"/>
  <c r="AJ53" i="14"/>
  <c r="AJ43" i="14"/>
  <c r="AJ126" i="14"/>
  <c r="AJ111" i="14"/>
  <c r="AJ120" i="14"/>
  <c r="AJ58" i="14"/>
  <c r="AJ15" i="14"/>
  <c r="AJ26" i="14"/>
  <c r="AJ12" i="14"/>
  <c r="AJ31" i="14"/>
  <c r="AJ70" i="14"/>
  <c r="AJ123" i="14"/>
  <c r="AJ59" i="14"/>
  <c r="AJ28" i="14"/>
  <c r="AJ65" i="14"/>
  <c r="AJ56" i="14"/>
  <c r="AJ42" i="14"/>
  <c r="AJ94" i="14"/>
  <c r="AJ110" i="14"/>
  <c r="AJ57" i="14"/>
  <c r="AJ89" i="14"/>
  <c r="AJ60" i="14"/>
  <c r="AJ90" i="14"/>
  <c r="AJ78" i="14"/>
  <c r="AJ128" i="14"/>
  <c r="AJ8" i="14"/>
  <c r="AJ97" i="14"/>
  <c r="AJ122" i="14"/>
  <c r="AI3" i="14"/>
  <c r="AJ114" i="14"/>
  <c r="AJ44" i="14"/>
  <c r="AJ18" i="14"/>
  <c r="AJ124" i="14"/>
  <c r="AJ121" i="14"/>
  <c r="AJ30" i="14"/>
  <c r="AJ27" i="14"/>
  <c r="AJ87" i="14"/>
  <c r="AJ54" i="14"/>
  <c r="AJ118" i="14"/>
  <c r="AJ85" i="14"/>
  <c r="AJ80" i="14"/>
  <c r="AJ22" i="14"/>
  <c r="AJ113" i="14"/>
  <c r="AJ52" i="14"/>
  <c r="AJ10" i="14"/>
  <c r="AJ81" i="14"/>
  <c r="AJ55" i="14"/>
  <c r="AJ74" i="14"/>
  <c r="AJ40" i="14"/>
  <c r="AJ19" i="14"/>
  <c r="AJ29" i="14"/>
  <c r="AJ95" i="14"/>
  <c r="AJ69" i="14"/>
  <c r="AJ92" i="14"/>
  <c r="AJ84" i="14"/>
  <c r="AJ119" i="14"/>
  <c r="AJ5" i="14"/>
  <c r="AJ100" i="14"/>
  <c r="AJ51" i="14"/>
  <c r="AJ49" i="14"/>
  <c r="AJ35" i="14"/>
  <c r="AJ109" i="14"/>
  <c r="AJ76" i="14"/>
  <c r="AJ73" i="14"/>
  <c r="AJ116" i="14"/>
  <c r="AJ102" i="14"/>
  <c r="AJ96" i="14"/>
  <c r="AJ107" i="14"/>
  <c r="AJ66" i="14"/>
  <c r="AJ72" i="14"/>
  <c r="AJ20" i="14"/>
  <c r="AJ115" i="14"/>
  <c r="AJ16" i="14"/>
  <c r="AJ47" i="14"/>
  <c r="AJ108" i="14"/>
  <c r="AJ45" i="14"/>
  <c r="AJ117" i="14"/>
  <c r="AJ91" i="14"/>
  <c r="AJ39" i="14"/>
  <c r="AJ38" i="14"/>
  <c r="AJ7" i="14"/>
  <c r="AI111" i="14"/>
  <c r="AI5" i="14"/>
  <c r="AI24" i="14"/>
  <c r="AI88" i="14"/>
  <c r="AI89" i="14"/>
  <c r="AI66" i="14"/>
  <c r="AI116" i="14"/>
  <c r="AI32" i="14"/>
  <c r="AI94" i="14"/>
  <c r="AI71" i="14"/>
  <c r="AI85" i="14"/>
  <c r="AI19" i="14"/>
  <c r="AI101" i="14"/>
  <c r="AI114" i="14"/>
  <c r="AH98" i="14"/>
  <c r="AB134" i="14"/>
  <c r="AG98" i="14"/>
  <c r="V151" i="14"/>
  <c r="AN83" i="14" l="1"/>
  <c r="AN119" i="14"/>
  <c r="AN106" i="14"/>
  <c r="AN59" i="14"/>
  <c r="AN84" i="14"/>
  <c r="AN105" i="14"/>
  <c r="AN117" i="14"/>
  <c r="AN114" i="14"/>
  <c r="AN69" i="14"/>
  <c r="AN33" i="14"/>
  <c r="AN97" i="14"/>
  <c r="AN30" i="14"/>
  <c r="AN14" i="14"/>
  <c r="AN126" i="14"/>
  <c r="AN73" i="14"/>
  <c r="AN47" i="14"/>
  <c r="AN86" i="14"/>
  <c r="AN78" i="14"/>
  <c r="AN50" i="14"/>
  <c r="AN102" i="14"/>
  <c r="AN90" i="14"/>
  <c r="AN112" i="14"/>
  <c r="AN120" i="14"/>
  <c r="AN92" i="14"/>
  <c r="AN31" i="14"/>
  <c r="AN16" i="14"/>
  <c r="AN93" i="14"/>
  <c r="AN104" i="14"/>
  <c r="AN27" i="14"/>
  <c r="AN46" i="14"/>
  <c r="AN96" i="14"/>
  <c r="AN45" i="14"/>
  <c r="AN80" i="14"/>
  <c r="AN9" i="14"/>
  <c r="AN58" i="14"/>
  <c r="AN60" i="14"/>
  <c r="AN79" i="14"/>
  <c r="AN5" i="14"/>
  <c r="AN88" i="14"/>
  <c r="AN20" i="14"/>
  <c r="AN34" i="14"/>
  <c r="AN103" i="14"/>
  <c r="AN127" i="14"/>
  <c r="AN52" i="14"/>
  <c r="AN74" i="14"/>
  <c r="AN91" i="14"/>
  <c r="AN11" i="14"/>
  <c r="AN15" i="14"/>
  <c r="AN42" i="14"/>
  <c r="AN70" i="14"/>
  <c r="AN48" i="14"/>
  <c r="AN40" i="14"/>
  <c r="AN54" i="14"/>
  <c r="AN22" i="14"/>
  <c r="AN41" i="14"/>
  <c r="AN25" i="14"/>
  <c r="AN121" i="14"/>
  <c r="AN18" i="14"/>
  <c r="AN82" i="14"/>
  <c r="AN61" i="14"/>
  <c r="AN29" i="14"/>
  <c r="AN71" i="14"/>
  <c r="AN128" i="14"/>
  <c r="AN65" i="14"/>
  <c r="AN53" i="14"/>
  <c r="AN100" i="14"/>
  <c r="AN101" i="14"/>
  <c r="AN75" i="14"/>
  <c r="AN72" i="14"/>
  <c r="AN24" i="14"/>
  <c r="AN62" i="14"/>
  <c r="AN110" i="14"/>
  <c r="AN77" i="14"/>
  <c r="AN123" i="14"/>
  <c r="AN116" i="14"/>
  <c r="AN38" i="14"/>
  <c r="AN35" i="14"/>
  <c r="AN19" i="14"/>
  <c r="AN43" i="14"/>
  <c r="AN95" i="14"/>
  <c r="AN109" i="14"/>
  <c r="AN49" i="14"/>
  <c r="AN21" i="14"/>
  <c r="AN111" i="14"/>
  <c r="AN57" i="14"/>
  <c r="AL107" i="14"/>
  <c r="AL24" i="14"/>
  <c r="AL51" i="14"/>
  <c r="AK36" i="14"/>
  <c r="AK129" i="14"/>
  <c r="AK67" i="14"/>
  <c r="AG130" i="14"/>
  <c r="AL102" i="14"/>
  <c r="AL58" i="14"/>
  <c r="AL62" i="14"/>
  <c r="AL38" i="14"/>
  <c r="AL29" i="14"/>
  <c r="AL126" i="14"/>
  <c r="AM3" i="14"/>
  <c r="AL65" i="14"/>
  <c r="AL96" i="14"/>
  <c r="AL81" i="14"/>
  <c r="AL105" i="14"/>
  <c r="AL123" i="14"/>
  <c r="AL53" i="14"/>
  <c r="AL80" i="14"/>
  <c r="AL32" i="14"/>
  <c r="AL118" i="14"/>
  <c r="AL72" i="14"/>
  <c r="AL10" i="14"/>
  <c r="AL83" i="14"/>
  <c r="AI36" i="14"/>
  <c r="AL55" i="14"/>
  <c r="AL94" i="14"/>
  <c r="AL109" i="14"/>
  <c r="AI98" i="14"/>
  <c r="AN7" i="14"/>
  <c r="AN63" i="14"/>
  <c r="AN81" i="14"/>
  <c r="AN66" i="14"/>
  <c r="AN87" i="14"/>
  <c r="AN76" i="14"/>
  <c r="AN39" i="14"/>
  <c r="AN55" i="14"/>
  <c r="AN94" i="14"/>
  <c r="AN44" i="14"/>
  <c r="AN115" i="14"/>
  <c r="AN56" i="14"/>
  <c r="AN118" i="14"/>
  <c r="AN23" i="14"/>
  <c r="AN107" i="14"/>
  <c r="AL71" i="14"/>
  <c r="AL125" i="14"/>
  <c r="AL74" i="14"/>
  <c r="AL113" i="14"/>
  <c r="AL112" i="14"/>
  <c r="AL26" i="14"/>
  <c r="AL106" i="14"/>
  <c r="AL12" i="14"/>
  <c r="AL30" i="14"/>
  <c r="AF130" i="14"/>
  <c r="AL100" i="14"/>
  <c r="AL42" i="14"/>
  <c r="AL97" i="14"/>
  <c r="AL121" i="14"/>
  <c r="AL57" i="14"/>
  <c r="AL111" i="14"/>
  <c r="AL40" i="14"/>
  <c r="AL25" i="14"/>
  <c r="AE133" i="14"/>
  <c r="AE141" i="14" s="1"/>
  <c r="AE149" i="14" s="1"/>
  <c r="AE153" i="14" s="1"/>
  <c r="AI129" i="14"/>
  <c r="AN64" i="14"/>
  <c r="AN8" i="14"/>
  <c r="AN124" i="14"/>
  <c r="AN122" i="14"/>
  <c r="AN26" i="14"/>
  <c r="AN108" i="14"/>
  <c r="AN51" i="14"/>
  <c r="AN85" i="14"/>
  <c r="AN89" i="14"/>
  <c r="AN113" i="14"/>
  <c r="AN10" i="14"/>
  <c r="AN28" i="14"/>
  <c r="AN13" i="14"/>
  <c r="AN32" i="14"/>
  <c r="AN125" i="14"/>
  <c r="AL76" i="14"/>
  <c r="AL20" i="14"/>
  <c r="AL47" i="14"/>
  <c r="AL9" i="14"/>
  <c r="AL15" i="14"/>
  <c r="AL27" i="14"/>
  <c r="AL88" i="14"/>
  <c r="AL22" i="14"/>
  <c r="AN17" i="14"/>
  <c r="AL86" i="14"/>
  <c r="AL61" i="14"/>
  <c r="AL43" i="14"/>
  <c r="AL41" i="14"/>
  <c r="AL82" i="14"/>
  <c r="AL73" i="14"/>
  <c r="AL54" i="14"/>
  <c r="AL85" i="14"/>
  <c r="AL49" i="14"/>
  <c r="AL69" i="14"/>
  <c r="AL35" i="14"/>
  <c r="AL91" i="14"/>
  <c r="AL84" i="14"/>
  <c r="AL128" i="14"/>
  <c r="AL8" i="14"/>
  <c r="AL92" i="14"/>
  <c r="AH130" i="14"/>
  <c r="AK98" i="14"/>
  <c r="AJ129" i="14"/>
  <c r="AJ36" i="14"/>
  <c r="AB141" i="14"/>
  <c r="AB137" i="14"/>
  <c r="AL7" i="14"/>
  <c r="AL120" i="14"/>
  <c r="AL52" i="14"/>
  <c r="AL13" i="14"/>
  <c r="AL17" i="14"/>
  <c r="AL28" i="14"/>
  <c r="AL95" i="14"/>
  <c r="AL56" i="14"/>
  <c r="AL64" i="14"/>
  <c r="AL122" i="14"/>
  <c r="AL50" i="14"/>
  <c r="AL18" i="14"/>
  <c r="AL103" i="14"/>
  <c r="AL45" i="14"/>
  <c r="AQ4" i="14"/>
  <c r="AQ83" i="14" s="1"/>
  <c r="AS4" i="14"/>
  <c r="AT3" i="14"/>
  <c r="AJ67" i="14"/>
  <c r="V156" i="14"/>
  <c r="AM108" i="14"/>
  <c r="AM56" i="14"/>
  <c r="AM49" i="14"/>
  <c r="AM110" i="14"/>
  <c r="AM86" i="14"/>
  <c r="AM61" i="14"/>
  <c r="AM126" i="14"/>
  <c r="AM123" i="14"/>
  <c r="AM43" i="14"/>
  <c r="AM23" i="14"/>
  <c r="AM73" i="14"/>
  <c r="AM93" i="14"/>
  <c r="AM107" i="14"/>
  <c r="AM39" i="14"/>
  <c r="AM80" i="14"/>
  <c r="AM64" i="14"/>
  <c r="AM127" i="14"/>
  <c r="AM50" i="14"/>
  <c r="AM57" i="14"/>
  <c r="AM74" i="14"/>
  <c r="AM81" i="14"/>
  <c r="AM125" i="14"/>
  <c r="AM48" i="14"/>
  <c r="AM41" i="14"/>
  <c r="AM82" i="14"/>
  <c r="AM101" i="14"/>
  <c r="AM60" i="14"/>
  <c r="AM12" i="14"/>
  <c r="AM115" i="14"/>
  <c r="AM85" i="14"/>
  <c r="AM51" i="14"/>
  <c r="AM112" i="14"/>
  <c r="AM53" i="14"/>
  <c r="AM11" i="14"/>
  <c r="AM24" i="14"/>
  <c r="AM124" i="14"/>
  <c r="AM34" i="14"/>
  <c r="AM71" i="14"/>
  <c r="AM70" i="14"/>
  <c r="AM87" i="14"/>
  <c r="AM121" i="14"/>
  <c r="AM75" i="14"/>
  <c r="AM15" i="14"/>
  <c r="AM104" i="14"/>
  <c r="AM91" i="14"/>
  <c r="AM20" i="14"/>
  <c r="AM27" i="14"/>
  <c r="AM128" i="14"/>
  <c r="AM19" i="14"/>
  <c r="AM117" i="14"/>
  <c r="AM55" i="14"/>
  <c r="AM102" i="14"/>
  <c r="AM65" i="14"/>
  <c r="AM103" i="14"/>
  <c r="AM79" i="14"/>
  <c r="AM105" i="14"/>
  <c r="AM5" i="14"/>
  <c r="AM40" i="14"/>
  <c r="AM77" i="14"/>
  <c r="AM47" i="14"/>
  <c r="AM8" i="14"/>
  <c r="AM52" i="14"/>
  <c r="AM31" i="14"/>
  <c r="AM83" i="14"/>
  <c r="AM42" i="14"/>
  <c r="AM88" i="14"/>
  <c r="AM94" i="14"/>
  <c r="AM76" i="14"/>
  <c r="AM90" i="14"/>
  <c r="AM109" i="14"/>
  <c r="AM46" i="14"/>
  <c r="AM9" i="14"/>
  <c r="AM63" i="14"/>
  <c r="AM62" i="14"/>
  <c r="AM111" i="14"/>
  <c r="AM28" i="14"/>
  <c r="AM26" i="14"/>
  <c r="AM92" i="14"/>
  <c r="AM17" i="14"/>
  <c r="AM22" i="14"/>
  <c r="AM14" i="14"/>
  <c r="AM45" i="14"/>
  <c r="AM114" i="14"/>
  <c r="AM72" i="14"/>
  <c r="AM30" i="14"/>
  <c r="AM13" i="14"/>
  <c r="AM122" i="14"/>
  <c r="AM10" i="14"/>
  <c r="AM54" i="14"/>
  <c r="AM58" i="14"/>
  <c r="AM119" i="14"/>
  <c r="AM96" i="14"/>
  <c r="AM118" i="14"/>
  <c r="AM116" i="14"/>
  <c r="AL3" i="14"/>
  <c r="AM25" i="14"/>
  <c r="AM59" i="14"/>
  <c r="AM35" i="14"/>
  <c r="AM113" i="14"/>
  <c r="AM44" i="14"/>
  <c r="AM16" i="14"/>
  <c r="AM89" i="14"/>
  <c r="AM38" i="14"/>
  <c r="AM33" i="14"/>
  <c r="AM66" i="14"/>
  <c r="AM84" i="14"/>
  <c r="AM97" i="14"/>
  <c r="AM29" i="14"/>
  <c r="AM106" i="14"/>
  <c r="AM69" i="14"/>
  <c r="AM78" i="14"/>
  <c r="AM100" i="14"/>
  <c r="AM95" i="14"/>
  <c r="AM18" i="14"/>
  <c r="AM21" i="14"/>
  <c r="AM120" i="14"/>
  <c r="AM32" i="14"/>
  <c r="AM7" i="14"/>
  <c r="AL34" i="14"/>
  <c r="AL21" i="14"/>
  <c r="AL127" i="14"/>
  <c r="AL16" i="14"/>
  <c r="AL14" i="14"/>
  <c r="AL89" i="14"/>
  <c r="AL19" i="14"/>
  <c r="AL108" i="14"/>
  <c r="AL39" i="14"/>
  <c r="AL11" i="14"/>
  <c r="AL75" i="14"/>
  <c r="AL117" i="14"/>
  <c r="AL5" i="14"/>
  <c r="AL119" i="14"/>
  <c r="AO4" i="14"/>
  <c r="AO49" i="14" s="1"/>
  <c r="AB142" i="14"/>
  <c r="Y156" i="14"/>
  <c r="Y153" i="14"/>
  <c r="AE136" i="14"/>
  <c r="AI67" i="14"/>
  <c r="AL77" i="14"/>
  <c r="AL44" i="14"/>
  <c r="AL101" i="14"/>
  <c r="AL31" i="14"/>
  <c r="AL66" i="14"/>
  <c r="AL104" i="14"/>
  <c r="AL116" i="14"/>
  <c r="AL114" i="14"/>
  <c r="AB156" i="14"/>
  <c r="AE134" i="14"/>
  <c r="V160" i="14"/>
  <c r="V155" i="14"/>
  <c r="AJ98" i="14"/>
  <c r="AE135" i="14"/>
  <c r="AB143" i="14"/>
  <c r="AL63" i="14"/>
  <c r="AL59" i="14"/>
  <c r="AL90" i="14"/>
  <c r="AL79" i="14"/>
  <c r="AL60" i="14"/>
  <c r="AL110" i="14"/>
  <c r="AL48" i="14"/>
  <c r="AL70" i="14"/>
  <c r="AL78" i="14"/>
  <c r="AL93" i="14"/>
  <c r="AL115" i="14"/>
  <c r="AL124" i="14"/>
  <c r="AL23" i="14"/>
  <c r="AL87" i="14"/>
  <c r="AL33" i="14"/>
  <c r="AI130" i="14" l="1"/>
  <c r="AK130" i="14"/>
  <c r="AN67" i="14"/>
  <c r="AO52" i="14"/>
  <c r="AN98" i="14"/>
  <c r="AN129" i="14"/>
  <c r="AN36" i="14"/>
  <c r="AJ130" i="14"/>
  <c r="AO8" i="14"/>
  <c r="AO29" i="14"/>
  <c r="AO30" i="14"/>
  <c r="AO97" i="14"/>
  <c r="AO73" i="14"/>
  <c r="AO7" i="14"/>
  <c r="AO62" i="14"/>
  <c r="AO58" i="14"/>
  <c r="AO10" i="14"/>
  <c r="AO87" i="14"/>
  <c r="AO18" i="14"/>
  <c r="AO5" i="14"/>
  <c r="AO81" i="14"/>
  <c r="AO112" i="14"/>
  <c r="AO120" i="14"/>
  <c r="AO65" i="14"/>
  <c r="AO27" i="14"/>
  <c r="AO116" i="14"/>
  <c r="AO46" i="14"/>
  <c r="AO40" i="14"/>
  <c r="AO91" i="14"/>
  <c r="AO39" i="14"/>
  <c r="AQ14" i="14"/>
  <c r="AQ71" i="14"/>
  <c r="AQ74" i="14"/>
  <c r="AQ50" i="14"/>
  <c r="AL98" i="14"/>
  <c r="AL67" i="14"/>
  <c r="AQ22" i="14"/>
  <c r="AQ85" i="14"/>
  <c r="AQ31" i="14"/>
  <c r="AQ104" i="14"/>
  <c r="AQ27" i="14"/>
  <c r="AQ66" i="14"/>
  <c r="AQ45" i="14"/>
  <c r="AQ73" i="14"/>
  <c r="AL129" i="14"/>
  <c r="AO124" i="14"/>
  <c r="AO44" i="14"/>
  <c r="AO121" i="14"/>
  <c r="AO95" i="14"/>
  <c r="AQ122" i="14"/>
  <c r="AQ30" i="14"/>
  <c r="AQ106" i="14"/>
  <c r="AQ109" i="14"/>
  <c r="AE137" i="14"/>
  <c r="AQ48" i="14"/>
  <c r="AQ15" i="14"/>
  <c r="AQ128" i="14"/>
  <c r="AQ34" i="14"/>
  <c r="AQ56" i="14"/>
  <c r="AQ41" i="14"/>
  <c r="AQ9" i="14"/>
  <c r="AQ115" i="14"/>
  <c r="AQ69" i="14"/>
  <c r="AQ51" i="14"/>
  <c r="AH136" i="14"/>
  <c r="AH144" i="14" s="1"/>
  <c r="AH152" i="14" s="1"/>
  <c r="AH156" i="14" s="1"/>
  <c r="AO54" i="14"/>
  <c r="AO118" i="14"/>
  <c r="AQ107" i="14"/>
  <c r="AQ23" i="14"/>
  <c r="AQ81" i="14"/>
  <c r="AP118" i="14"/>
  <c r="AP123" i="14"/>
  <c r="AP11" i="14"/>
  <c r="AP125" i="14"/>
  <c r="AP46" i="14"/>
  <c r="AP29" i="14"/>
  <c r="AP34" i="14"/>
  <c r="AP5" i="14"/>
  <c r="AP56" i="14"/>
  <c r="AP61" i="14"/>
  <c r="AP84" i="14"/>
  <c r="AP119" i="14"/>
  <c r="AP92" i="14"/>
  <c r="AP64" i="14"/>
  <c r="AP19" i="14"/>
  <c r="AP23" i="14"/>
  <c r="AP21" i="14"/>
  <c r="AP24" i="14"/>
  <c r="AP72" i="14"/>
  <c r="AP45" i="14"/>
  <c r="AP55" i="14"/>
  <c r="AP75" i="14"/>
  <c r="AP91" i="14"/>
  <c r="AP43" i="14"/>
  <c r="AP108" i="14"/>
  <c r="AP48" i="14"/>
  <c r="AP80" i="14"/>
  <c r="AP94" i="14"/>
  <c r="AP54" i="14"/>
  <c r="AP107" i="14"/>
  <c r="AP76" i="14"/>
  <c r="AP57" i="14"/>
  <c r="AP25" i="14"/>
  <c r="AP33" i="14"/>
  <c r="AP81" i="14"/>
  <c r="AP85" i="14"/>
  <c r="AP96" i="14"/>
  <c r="AP117" i="14"/>
  <c r="AP120" i="14"/>
  <c r="AP111" i="14"/>
  <c r="AP32" i="14"/>
  <c r="AP114" i="14"/>
  <c r="AP103" i="14"/>
  <c r="AP109" i="14"/>
  <c r="AP66" i="14"/>
  <c r="AP79" i="14"/>
  <c r="AP53" i="14"/>
  <c r="AP44" i="14"/>
  <c r="AP82" i="14"/>
  <c r="AP87" i="14"/>
  <c r="AP90" i="14"/>
  <c r="AP26" i="14"/>
  <c r="AP40" i="14"/>
  <c r="AP27" i="14"/>
  <c r="AP30" i="14"/>
  <c r="AP128" i="14"/>
  <c r="AP16" i="14"/>
  <c r="AP42" i="14"/>
  <c r="AP74" i="14"/>
  <c r="AP49" i="14"/>
  <c r="AP22" i="14"/>
  <c r="AP52" i="14"/>
  <c r="AP71" i="14"/>
  <c r="AO3" i="14"/>
  <c r="AP78" i="14"/>
  <c r="AP15" i="14"/>
  <c r="AP126" i="14"/>
  <c r="AP115" i="14"/>
  <c r="AP105" i="14"/>
  <c r="AP59" i="14"/>
  <c r="AP63" i="14"/>
  <c r="AP14" i="14"/>
  <c r="AP86" i="14"/>
  <c r="AP28" i="14"/>
  <c r="AP77" i="14"/>
  <c r="AP70" i="14"/>
  <c r="AP95" i="14"/>
  <c r="AP106" i="14"/>
  <c r="AP121" i="14"/>
  <c r="AP9" i="14"/>
  <c r="AP65" i="14"/>
  <c r="AP17" i="14"/>
  <c r="AP12" i="14"/>
  <c r="AP47" i="14"/>
  <c r="AP41" i="14"/>
  <c r="AP83" i="14"/>
  <c r="AP104" i="14"/>
  <c r="AP110" i="14"/>
  <c r="AP10" i="14"/>
  <c r="AP100" i="14"/>
  <c r="AP127" i="14"/>
  <c r="AP50" i="14"/>
  <c r="AP18" i="14"/>
  <c r="AP88" i="14"/>
  <c r="AP31" i="14"/>
  <c r="AP112" i="14"/>
  <c r="AP124" i="14"/>
  <c r="AP8" i="14"/>
  <c r="AP20" i="14"/>
  <c r="AP58" i="14"/>
  <c r="AP39" i="14"/>
  <c r="AP97" i="14"/>
  <c r="AP89" i="14"/>
  <c r="AP116" i="14"/>
  <c r="AP101" i="14"/>
  <c r="AP113" i="14"/>
  <c r="AP35" i="14"/>
  <c r="AP62" i="14"/>
  <c r="AP102" i="14"/>
  <c r="AP122" i="14"/>
  <c r="AP73" i="14"/>
  <c r="AP69" i="14"/>
  <c r="AP13" i="14"/>
  <c r="AP93" i="14"/>
  <c r="AP60" i="14"/>
  <c r="AP38" i="14"/>
  <c r="AP51" i="14"/>
  <c r="AP7" i="14"/>
  <c r="AO82" i="14"/>
  <c r="AO127" i="14"/>
  <c r="AO70" i="14"/>
  <c r="AO77" i="14"/>
  <c r="AO31" i="14"/>
  <c r="AO71" i="14"/>
  <c r="AO33" i="14"/>
  <c r="AO69" i="14"/>
  <c r="AO107" i="14"/>
  <c r="AO90" i="14"/>
  <c r="AO114" i="14"/>
  <c r="AO75" i="14"/>
  <c r="AO111" i="14"/>
  <c r="AO79" i="14"/>
  <c r="AM129" i="14"/>
  <c r="AR4" i="14"/>
  <c r="AR29" i="14" s="1"/>
  <c r="AQ63" i="14"/>
  <c r="AQ96" i="14"/>
  <c r="AQ49" i="14"/>
  <c r="AQ120" i="14"/>
  <c r="AQ126" i="14"/>
  <c r="AQ24" i="14"/>
  <c r="AQ64" i="14"/>
  <c r="AQ35" i="14"/>
  <c r="AQ88" i="14"/>
  <c r="AQ53" i="14"/>
  <c r="AQ43" i="14"/>
  <c r="AQ113" i="14"/>
  <c r="AQ124" i="14"/>
  <c r="AQ21" i="14"/>
  <c r="AT4" i="14"/>
  <c r="AT20" i="14" s="1"/>
  <c r="AV4" i="14"/>
  <c r="AW3" i="14"/>
  <c r="AE144" i="14"/>
  <c r="AO108" i="14"/>
  <c r="AO60" i="14"/>
  <c r="AO83" i="14"/>
  <c r="AO113" i="14"/>
  <c r="AO89" i="14"/>
  <c r="AO41" i="14"/>
  <c r="AO103" i="14"/>
  <c r="AO16" i="14"/>
  <c r="AO96" i="14"/>
  <c r="AO110" i="14"/>
  <c r="AO59" i="14"/>
  <c r="AO13" i="14"/>
  <c r="AO119" i="14"/>
  <c r="AO20" i="14"/>
  <c r="AO128" i="14"/>
  <c r="AM67" i="14"/>
  <c r="AQ58" i="14"/>
  <c r="AQ101" i="14"/>
  <c r="AQ117" i="14"/>
  <c r="AQ17" i="14"/>
  <c r="AQ52" i="14"/>
  <c r="AQ40" i="14"/>
  <c r="AQ111" i="14"/>
  <c r="AQ114" i="14"/>
  <c r="AQ33" i="14"/>
  <c r="AQ93" i="14"/>
  <c r="AQ70" i="14"/>
  <c r="AQ42" i="14"/>
  <c r="AQ87" i="14"/>
  <c r="AQ103" i="14"/>
  <c r="AB151" i="14"/>
  <c r="AO100" i="14"/>
  <c r="AO115" i="14"/>
  <c r="AO126" i="14"/>
  <c r="AO12" i="14"/>
  <c r="AO106" i="14"/>
  <c r="AO88" i="14"/>
  <c r="AO11" i="14"/>
  <c r="AO42" i="14"/>
  <c r="AO101" i="14"/>
  <c r="AO50" i="14"/>
  <c r="AO123" i="14"/>
  <c r="AO34" i="14"/>
  <c r="AO35" i="14"/>
  <c r="AO14" i="14"/>
  <c r="AO122" i="14"/>
  <c r="AM36" i="14"/>
  <c r="AM98" i="14"/>
  <c r="AQ7" i="14"/>
  <c r="AQ100" i="14"/>
  <c r="AQ47" i="14"/>
  <c r="AQ28" i="14"/>
  <c r="AQ79" i="14"/>
  <c r="AQ60" i="14"/>
  <c r="AQ95" i="14"/>
  <c r="AQ44" i="14"/>
  <c r="AP3" i="14"/>
  <c r="AQ86" i="14"/>
  <c r="AQ54" i="14"/>
  <c r="AQ62" i="14"/>
  <c r="AQ94" i="14"/>
  <c r="AQ108" i="14"/>
  <c r="AQ119" i="14"/>
  <c r="AE143" i="14"/>
  <c r="AE151" i="14" s="1"/>
  <c r="AB150" i="14"/>
  <c r="AO38" i="14"/>
  <c r="AO66" i="14"/>
  <c r="AO76" i="14"/>
  <c r="AO92" i="14"/>
  <c r="AO102" i="14"/>
  <c r="AO72" i="14"/>
  <c r="AO105" i="14"/>
  <c r="AO56" i="14"/>
  <c r="AO57" i="14"/>
  <c r="AO94" i="14"/>
  <c r="AO43" i="14"/>
  <c r="AO86" i="14"/>
  <c r="AO93" i="14"/>
  <c r="AO19" i="14"/>
  <c r="AO21" i="14"/>
  <c r="AQ26" i="14"/>
  <c r="AQ57" i="14"/>
  <c r="AQ127" i="14"/>
  <c r="AQ65" i="14"/>
  <c r="AQ77" i="14"/>
  <c r="AQ61" i="14"/>
  <c r="AQ105" i="14"/>
  <c r="AQ12" i="14"/>
  <c r="AQ72" i="14"/>
  <c r="AQ32" i="14"/>
  <c r="AQ84" i="14"/>
  <c r="AQ123" i="14"/>
  <c r="AQ13" i="14"/>
  <c r="AQ125" i="14"/>
  <c r="AQ82" i="14"/>
  <c r="AH133" i="14"/>
  <c r="AE142" i="14"/>
  <c r="AE150" i="14" s="1"/>
  <c r="AE154" i="14" s="1"/>
  <c r="AO63" i="14"/>
  <c r="AO61" i="14"/>
  <c r="AO51" i="14"/>
  <c r="AO48" i="14"/>
  <c r="AO85" i="14"/>
  <c r="AO9" i="14"/>
  <c r="AO24" i="14"/>
  <c r="AO26" i="14"/>
  <c r="AO15" i="14"/>
  <c r="AO104" i="14"/>
  <c r="AO74" i="14"/>
  <c r="AO125" i="14"/>
  <c r="AO28" i="14"/>
  <c r="AO23" i="14"/>
  <c r="AQ11" i="14"/>
  <c r="AQ90" i="14"/>
  <c r="AQ5" i="14"/>
  <c r="AQ8" i="14"/>
  <c r="AQ78" i="14"/>
  <c r="AQ121" i="14"/>
  <c r="AQ112" i="14"/>
  <c r="AQ25" i="14"/>
  <c r="AQ116" i="14"/>
  <c r="AQ91" i="14"/>
  <c r="AQ20" i="14"/>
  <c r="AQ16" i="14"/>
  <c r="AQ97" i="14"/>
  <c r="AQ19" i="14"/>
  <c r="AQ110" i="14"/>
  <c r="AH135" i="14"/>
  <c r="AH134" i="14"/>
  <c r="AO78" i="14"/>
  <c r="AO22" i="14"/>
  <c r="AO17" i="14"/>
  <c r="AO53" i="14"/>
  <c r="AO32" i="14"/>
  <c r="AO109" i="14"/>
  <c r="AO80" i="14"/>
  <c r="AO47" i="14"/>
  <c r="AO55" i="14"/>
  <c r="AO84" i="14"/>
  <c r="AO64" i="14"/>
  <c r="AO25" i="14"/>
  <c r="AO117" i="14"/>
  <c r="AO45" i="14"/>
  <c r="AQ38" i="14"/>
  <c r="AQ102" i="14"/>
  <c r="AQ10" i="14"/>
  <c r="AQ55" i="14"/>
  <c r="AQ76" i="14"/>
  <c r="AQ92" i="14"/>
  <c r="AQ46" i="14"/>
  <c r="AQ80" i="14"/>
  <c r="AQ29" i="14"/>
  <c r="AQ75" i="14"/>
  <c r="AQ39" i="14"/>
  <c r="AQ59" i="14"/>
  <c r="AQ89" i="14"/>
  <c r="AQ18" i="14"/>
  <c r="AQ118" i="14"/>
  <c r="AL36" i="14"/>
  <c r="AB149" i="14"/>
  <c r="AN130" i="14" l="1"/>
  <c r="AL130" i="14"/>
  <c r="AK133" i="14"/>
  <c r="AK141" i="14" s="1"/>
  <c r="AK149" i="14" s="1"/>
  <c r="AK153" i="14" s="1"/>
  <c r="AO36" i="14"/>
  <c r="AM130" i="14"/>
  <c r="AT55" i="14"/>
  <c r="AT128" i="14"/>
  <c r="AT31" i="14"/>
  <c r="AT79" i="14"/>
  <c r="AT123" i="14"/>
  <c r="AT86" i="14"/>
  <c r="AT11" i="14"/>
  <c r="AT74" i="14"/>
  <c r="AT75" i="14"/>
  <c r="AT104" i="14"/>
  <c r="AT13" i="14"/>
  <c r="AT30" i="14"/>
  <c r="AQ98" i="14"/>
  <c r="AT87" i="14"/>
  <c r="AT58" i="14"/>
  <c r="AT42" i="14"/>
  <c r="AK136" i="14"/>
  <c r="AK144" i="14" s="1"/>
  <c r="AK152" i="14" s="1"/>
  <c r="AT65" i="14"/>
  <c r="AT45" i="14"/>
  <c r="AT106" i="14"/>
  <c r="AT100" i="14"/>
  <c r="AT22" i="14"/>
  <c r="AT88" i="14"/>
  <c r="AT63" i="14"/>
  <c r="AT52" i="14"/>
  <c r="AT43" i="14"/>
  <c r="AT89" i="14"/>
  <c r="AT60" i="14"/>
  <c r="AT92" i="14"/>
  <c r="AT66" i="14"/>
  <c r="AT102" i="14"/>
  <c r="AT97" i="14"/>
  <c r="AO98" i="14"/>
  <c r="AR107" i="14"/>
  <c r="AQ129" i="14"/>
  <c r="AY4" i="14"/>
  <c r="AW4" i="14"/>
  <c r="AW90" i="14" s="1"/>
  <c r="AZ3" i="14"/>
  <c r="AR128" i="14"/>
  <c r="AR96" i="14"/>
  <c r="AR91" i="14"/>
  <c r="AR64" i="14"/>
  <c r="AR44" i="14"/>
  <c r="AR108" i="14"/>
  <c r="AR45" i="14"/>
  <c r="AR114" i="14"/>
  <c r="AR106" i="14"/>
  <c r="AR40" i="14"/>
  <c r="AR80" i="14"/>
  <c r="AR94" i="14"/>
  <c r="AR88" i="14"/>
  <c r="AR90" i="14"/>
  <c r="AP67" i="14"/>
  <c r="AT113" i="14"/>
  <c r="AT93" i="14"/>
  <c r="AT41" i="14"/>
  <c r="AT127" i="14"/>
  <c r="AT91" i="14"/>
  <c r="AT18" i="14"/>
  <c r="AT27" i="14"/>
  <c r="AT50" i="14"/>
  <c r="AT71" i="14"/>
  <c r="AT17" i="14"/>
  <c r="AT49" i="14"/>
  <c r="AT82" i="14"/>
  <c r="AT5" i="14"/>
  <c r="AT103" i="14"/>
  <c r="AT84" i="14"/>
  <c r="AR69" i="14"/>
  <c r="AR59" i="14"/>
  <c r="AR110" i="14"/>
  <c r="AR25" i="14"/>
  <c r="AR47" i="14"/>
  <c r="AR46" i="14"/>
  <c r="AK134" i="14"/>
  <c r="AK135" i="14"/>
  <c r="AH142" i="14"/>
  <c r="AH150" i="14" s="1"/>
  <c r="AH154" i="14" s="1"/>
  <c r="AE155" i="14"/>
  <c r="AQ36" i="14"/>
  <c r="AR7" i="14"/>
  <c r="AR71" i="14"/>
  <c r="AR73" i="14"/>
  <c r="AR51" i="14"/>
  <c r="AR116" i="14"/>
  <c r="AR42" i="14"/>
  <c r="AR15" i="14"/>
  <c r="AR14" i="14"/>
  <c r="AR39" i="14"/>
  <c r="AR124" i="14"/>
  <c r="AR102" i="14"/>
  <c r="AR22" i="14"/>
  <c r="AR122" i="14"/>
  <c r="AR85" i="14"/>
  <c r="AR48" i="14"/>
  <c r="AT69" i="14"/>
  <c r="AT40" i="14"/>
  <c r="AT25" i="14"/>
  <c r="AT110" i="14"/>
  <c r="AT120" i="14"/>
  <c r="AT125" i="14"/>
  <c r="AT80" i="14"/>
  <c r="AT54" i="14"/>
  <c r="AT122" i="14"/>
  <c r="AT21" i="14"/>
  <c r="AT109" i="14"/>
  <c r="AT85" i="14"/>
  <c r="AT51" i="14"/>
  <c r="AT73" i="14"/>
  <c r="AR105" i="14"/>
  <c r="AR83" i="14"/>
  <c r="AH143" i="14"/>
  <c r="AH151" i="14" s="1"/>
  <c r="AU4" i="14"/>
  <c r="AU15" i="14" s="1"/>
  <c r="AR100" i="14"/>
  <c r="AR13" i="14"/>
  <c r="AR50" i="14"/>
  <c r="AR103" i="14"/>
  <c r="AR86" i="14"/>
  <c r="AR5" i="14"/>
  <c r="AR125" i="14"/>
  <c r="AR8" i="14"/>
  <c r="AR63" i="14"/>
  <c r="AR115" i="14"/>
  <c r="AR19" i="14"/>
  <c r="AR77" i="14"/>
  <c r="AR49" i="14"/>
  <c r="AR117" i="14"/>
  <c r="AR34" i="14"/>
  <c r="AP129" i="14"/>
  <c r="AT62" i="14"/>
  <c r="AT16" i="14"/>
  <c r="AT117" i="14"/>
  <c r="AT34" i="14"/>
  <c r="AT119" i="14"/>
  <c r="AT32" i="14"/>
  <c r="AT12" i="14"/>
  <c r="AT29" i="14"/>
  <c r="AT101" i="14"/>
  <c r="AT96" i="14"/>
  <c r="AT116" i="14"/>
  <c r="AT64" i="14"/>
  <c r="AS3" i="14"/>
  <c r="AT39" i="14"/>
  <c r="AR111" i="14"/>
  <c r="AR31" i="14"/>
  <c r="AR120" i="14"/>
  <c r="AR79" i="14"/>
  <c r="AP36" i="14"/>
  <c r="AR121" i="14"/>
  <c r="AR112" i="14"/>
  <c r="AR18" i="14"/>
  <c r="AR24" i="14"/>
  <c r="AR65" i="14"/>
  <c r="AO129" i="14"/>
  <c r="AR38" i="14"/>
  <c r="AR35" i="14"/>
  <c r="AR123" i="14"/>
  <c r="AR70" i="14"/>
  <c r="AR26" i="14"/>
  <c r="AR17" i="14"/>
  <c r="AR76" i="14"/>
  <c r="AR81" i="14"/>
  <c r="AR61" i="14"/>
  <c r="AR127" i="14"/>
  <c r="AR78" i="14"/>
  <c r="AR118" i="14"/>
  <c r="AR97" i="14"/>
  <c r="AR32" i="14"/>
  <c r="AT56" i="14"/>
  <c r="AT28" i="14"/>
  <c r="AT78" i="14"/>
  <c r="AT95" i="14"/>
  <c r="AT118" i="14"/>
  <c r="AT126" i="14"/>
  <c r="AT59" i="14"/>
  <c r="AT23" i="14"/>
  <c r="AT111" i="14"/>
  <c r="AT72" i="14"/>
  <c r="AT76" i="14"/>
  <c r="AT124" i="14"/>
  <c r="AT94" i="14"/>
  <c r="AT57" i="14"/>
  <c r="AE152" i="14"/>
  <c r="AE160" i="14" s="1"/>
  <c r="AS110" i="14"/>
  <c r="AS65" i="14"/>
  <c r="AS82" i="14"/>
  <c r="AS121" i="14"/>
  <c r="AS49" i="14"/>
  <c r="AR3" i="14"/>
  <c r="AS51" i="14"/>
  <c r="AS59" i="14"/>
  <c r="AS126" i="14"/>
  <c r="AS113" i="14"/>
  <c r="AS115" i="14"/>
  <c r="AS90" i="14"/>
  <c r="AS72" i="14"/>
  <c r="AS106" i="14"/>
  <c r="AS17" i="14"/>
  <c r="AS75" i="14"/>
  <c r="AS97" i="14"/>
  <c r="AS35" i="14"/>
  <c r="AS56" i="14"/>
  <c r="AS120" i="14"/>
  <c r="AS111" i="14"/>
  <c r="AS105" i="14"/>
  <c r="AS79" i="14"/>
  <c r="AS122" i="14"/>
  <c r="AS85" i="14"/>
  <c r="AS83" i="14"/>
  <c r="AS22" i="14"/>
  <c r="AS28" i="14"/>
  <c r="AS71" i="14"/>
  <c r="AS34" i="14"/>
  <c r="AS18" i="14"/>
  <c r="AS123" i="14"/>
  <c r="AS114" i="14"/>
  <c r="AS29" i="14"/>
  <c r="AS24" i="14"/>
  <c r="AS101" i="14"/>
  <c r="AS11" i="14"/>
  <c r="AS9" i="14"/>
  <c r="AS119" i="14"/>
  <c r="AS58" i="14"/>
  <c r="AS41" i="14"/>
  <c r="AS44" i="14"/>
  <c r="AS73" i="14"/>
  <c r="AS52" i="14"/>
  <c r="AS30" i="14"/>
  <c r="AS64" i="14"/>
  <c r="AS55" i="14"/>
  <c r="AS21" i="14"/>
  <c r="AS87" i="14"/>
  <c r="AS13" i="14"/>
  <c r="AS25" i="14"/>
  <c r="AS23" i="14"/>
  <c r="AS5" i="14"/>
  <c r="AS81" i="14"/>
  <c r="AS89" i="14"/>
  <c r="AS124" i="14"/>
  <c r="AS14" i="14"/>
  <c r="AS63" i="14"/>
  <c r="AS77" i="14"/>
  <c r="AS39" i="14"/>
  <c r="AS118" i="14"/>
  <c r="AS53" i="14"/>
  <c r="AS20" i="14"/>
  <c r="AS16" i="14"/>
  <c r="AS45" i="14"/>
  <c r="AS109" i="14"/>
  <c r="AS80" i="14"/>
  <c r="AS103" i="14"/>
  <c r="AS50" i="14"/>
  <c r="AS76" i="14"/>
  <c r="AS48" i="14"/>
  <c r="AS94" i="14"/>
  <c r="AS116" i="14"/>
  <c r="AS78" i="14"/>
  <c r="AS66" i="14"/>
  <c r="AS92" i="14"/>
  <c r="AS96" i="14"/>
  <c r="AS70" i="14"/>
  <c r="AS93" i="14"/>
  <c r="AS60" i="14"/>
  <c r="AS108" i="14"/>
  <c r="AS125" i="14"/>
  <c r="AS102" i="14"/>
  <c r="AS42" i="14"/>
  <c r="AS84" i="14"/>
  <c r="AS31" i="14"/>
  <c r="AS27" i="14"/>
  <c r="AS19" i="14"/>
  <c r="AS127" i="14"/>
  <c r="AS10" i="14"/>
  <c r="AS61" i="14"/>
  <c r="AS88" i="14"/>
  <c r="AS86" i="14"/>
  <c r="AS112" i="14"/>
  <c r="AS8" i="14"/>
  <c r="AS54" i="14"/>
  <c r="AS32" i="14"/>
  <c r="AS128" i="14"/>
  <c r="AS95" i="14"/>
  <c r="AS62" i="14"/>
  <c r="AS104" i="14"/>
  <c r="AS107" i="14"/>
  <c r="AS117" i="14"/>
  <c r="AS12" i="14"/>
  <c r="AS33" i="14"/>
  <c r="AS43" i="14"/>
  <c r="AS40" i="14"/>
  <c r="AS74" i="14"/>
  <c r="AS91" i="14"/>
  <c r="AS26" i="14"/>
  <c r="AS15" i="14"/>
  <c r="AS57" i="14"/>
  <c r="AS46" i="14"/>
  <c r="AS47" i="14"/>
  <c r="AS69" i="14"/>
  <c r="AS38" i="14"/>
  <c r="AS100" i="14"/>
  <c r="AS7" i="14"/>
  <c r="AR113" i="14"/>
  <c r="AR58" i="14"/>
  <c r="AR95" i="14"/>
  <c r="AR126" i="14"/>
  <c r="AR82" i="14"/>
  <c r="AR54" i="14"/>
  <c r="AR89" i="14"/>
  <c r="AR109" i="14"/>
  <c r="AR66" i="14"/>
  <c r="AH137" i="14"/>
  <c r="AH141" i="14"/>
  <c r="AO67" i="14"/>
  <c r="AR53" i="14"/>
  <c r="AR11" i="14"/>
  <c r="AR28" i="14"/>
  <c r="AR101" i="14"/>
  <c r="AR20" i="14"/>
  <c r="AR93" i="14"/>
  <c r="AR55" i="14"/>
  <c r="AR62" i="14"/>
  <c r="AR87" i="14"/>
  <c r="AR21" i="14"/>
  <c r="AR30" i="14"/>
  <c r="AR104" i="14"/>
  <c r="AR84" i="14"/>
  <c r="AR52" i="14"/>
  <c r="AR72" i="14"/>
  <c r="AP98" i="14"/>
  <c r="AT7" i="14"/>
  <c r="AT90" i="14"/>
  <c r="AT24" i="14"/>
  <c r="AT108" i="14"/>
  <c r="AT53" i="14"/>
  <c r="AT83" i="14"/>
  <c r="AT10" i="14"/>
  <c r="AT26" i="14"/>
  <c r="AT107" i="14"/>
  <c r="AT48" i="14"/>
  <c r="AT33" i="14"/>
  <c r="AT112" i="14"/>
  <c r="AT70" i="14"/>
  <c r="AT114" i="14"/>
  <c r="AT105" i="14"/>
  <c r="AB154" i="14"/>
  <c r="AR27" i="14"/>
  <c r="AQ67" i="14"/>
  <c r="AB153" i="14"/>
  <c r="AB160" i="14"/>
  <c r="AB155" i="14"/>
  <c r="AR10" i="14"/>
  <c r="AR12" i="14"/>
  <c r="AR75" i="14"/>
  <c r="AR60" i="14"/>
  <c r="AR23" i="14"/>
  <c r="AR16" i="14"/>
  <c r="AR92" i="14"/>
  <c r="AR57" i="14"/>
  <c r="AR9" i="14"/>
  <c r="AR56" i="14"/>
  <c r="AR74" i="14"/>
  <c r="AR41" i="14"/>
  <c r="AR119" i="14"/>
  <c r="AR43" i="14"/>
  <c r="AR33" i="14"/>
  <c r="AT38" i="14"/>
  <c r="AT9" i="14"/>
  <c r="AT35" i="14"/>
  <c r="AT61" i="14"/>
  <c r="AT46" i="14"/>
  <c r="AT121" i="14"/>
  <c r="AT77" i="14"/>
  <c r="AT8" i="14"/>
  <c r="AT115" i="14"/>
  <c r="AT15" i="14"/>
  <c r="AT19" i="14"/>
  <c r="AT14" i="14"/>
  <c r="AT81" i="14"/>
  <c r="AT44" i="14"/>
  <c r="AT47" i="14"/>
  <c r="AK156" i="14" l="1"/>
  <c r="AO130" i="14"/>
  <c r="AW100" i="14"/>
  <c r="AW8" i="14"/>
  <c r="AW61" i="14"/>
  <c r="AW110" i="14"/>
  <c r="AW80" i="14"/>
  <c r="AW45" i="14"/>
  <c r="AW125" i="14"/>
  <c r="AW64" i="14"/>
  <c r="AW60" i="14"/>
  <c r="AW95" i="14"/>
  <c r="AW52" i="14"/>
  <c r="AW12" i="14"/>
  <c r="AU112" i="14"/>
  <c r="AW23" i="14"/>
  <c r="AH155" i="14"/>
  <c r="AU109" i="14"/>
  <c r="AU117" i="14"/>
  <c r="AU63" i="14"/>
  <c r="AU32" i="14"/>
  <c r="AU106" i="14"/>
  <c r="AW70" i="14"/>
  <c r="AW119" i="14"/>
  <c r="AW97" i="14"/>
  <c r="AW108" i="14"/>
  <c r="AW73" i="14"/>
  <c r="AW128" i="14"/>
  <c r="AW94" i="14"/>
  <c r="AW105" i="14"/>
  <c r="AW77" i="14"/>
  <c r="AW25" i="14"/>
  <c r="AW118" i="14"/>
  <c r="AW87" i="14"/>
  <c r="AW124" i="14"/>
  <c r="AW123" i="14"/>
  <c r="AW15" i="14"/>
  <c r="AW14" i="14"/>
  <c r="AW34" i="14"/>
  <c r="AW103" i="14"/>
  <c r="AU46" i="14"/>
  <c r="AW7" i="14"/>
  <c r="AW11" i="14"/>
  <c r="AW57" i="14"/>
  <c r="AW63" i="14"/>
  <c r="AW85" i="14"/>
  <c r="AW71" i="14"/>
  <c r="AW111" i="14"/>
  <c r="AW18" i="14"/>
  <c r="AW21" i="14"/>
  <c r="AW112" i="14"/>
  <c r="AW74" i="14"/>
  <c r="AW54" i="14"/>
  <c r="AW121" i="14"/>
  <c r="AW55" i="14"/>
  <c r="AW115" i="14"/>
  <c r="AW29" i="14"/>
  <c r="AW84" i="14"/>
  <c r="AW51" i="14"/>
  <c r="AW42" i="14"/>
  <c r="AW20" i="14"/>
  <c r="AW120" i="14"/>
  <c r="AW13" i="14"/>
  <c r="AU12" i="14"/>
  <c r="AW38" i="14"/>
  <c r="AW127" i="14"/>
  <c r="AW30" i="14"/>
  <c r="AW86" i="14"/>
  <c r="AW96" i="14"/>
  <c r="AW31" i="14"/>
  <c r="AW78" i="14"/>
  <c r="AW102" i="14"/>
  <c r="AW17" i="14"/>
  <c r="AW46" i="14"/>
  <c r="AW91" i="14"/>
  <c r="AW43" i="14"/>
  <c r="AW27" i="14"/>
  <c r="AW16" i="14"/>
  <c r="AU121" i="14"/>
  <c r="AW69" i="14"/>
  <c r="AW81" i="14"/>
  <c r="AW44" i="14"/>
  <c r="AW33" i="14"/>
  <c r="AW50" i="14"/>
  <c r="AW65" i="14"/>
  <c r="AW24" i="14"/>
  <c r="AW22" i="14"/>
  <c r="AW122" i="14"/>
  <c r="AW28" i="14"/>
  <c r="AW48" i="14"/>
  <c r="AW58" i="14"/>
  <c r="AW113" i="14"/>
  <c r="AU34" i="14"/>
  <c r="AW82" i="14"/>
  <c r="AW62" i="14"/>
  <c r="AW106" i="14"/>
  <c r="AW89" i="14"/>
  <c r="AW53" i="14"/>
  <c r="AW101" i="14"/>
  <c r="AW114" i="14"/>
  <c r="AW126" i="14"/>
  <c r="AW35" i="14"/>
  <c r="AW72" i="14"/>
  <c r="AW92" i="14"/>
  <c r="AW5" i="14"/>
  <c r="AW88" i="14"/>
  <c r="AW83" i="14"/>
  <c r="AW117" i="14"/>
  <c r="AW9" i="14"/>
  <c r="AW26" i="14"/>
  <c r="AW56" i="14"/>
  <c r="AW109" i="14"/>
  <c r="AW49" i="14"/>
  <c r="AW79" i="14"/>
  <c r="AW66" i="14"/>
  <c r="AW10" i="14"/>
  <c r="AW39" i="14"/>
  <c r="AW19" i="14"/>
  <c r="AW116" i="14"/>
  <c r="AU100" i="14"/>
  <c r="AU13" i="14"/>
  <c r="AU119" i="14"/>
  <c r="AU71" i="14"/>
  <c r="AU16" i="14"/>
  <c r="AU93" i="14"/>
  <c r="AU125" i="14"/>
  <c r="AU85" i="14"/>
  <c r="AU5" i="14"/>
  <c r="AU61" i="14"/>
  <c r="AU90" i="14"/>
  <c r="AU38" i="14"/>
  <c r="AU96" i="14"/>
  <c r="AU104" i="14"/>
  <c r="AU28" i="14"/>
  <c r="AT67" i="14"/>
  <c r="AU35" i="14"/>
  <c r="AU58" i="14"/>
  <c r="AU107" i="14"/>
  <c r="AU102" i="14"/>
  <c r="AU72" i="14"/>
  <c r="AU103" i="14"/>
  <c r="AU64" i="14"/>
  <c r="AU73" i="14"/>
  <c r="AU54" i="14"/>
  <c r="AN136" i="14"/>
  <c r="AN144" i="14" s="1"/>
  <c r="AU82" i="14"/>
  <c r="AU88" i="14"/>
  <c r="AU23" i="14"/>
  <c r="AU53" i="14"/>
  <c r="AU115" i="14"/>
  <c r="AU101" i="14"/>
  <c r="AT129" i="14"/>
  <c r="AU24" i="14"/>
  <c r="AU114" i="14"/>
  <c r="AU60" i="14"/>
  <c r="AU10" i="14"/>
  <c r="AQ130" i="14"/>
  <c r="AN133" i="14"/>
  <c r="AN141" i="14" s="1"/>
  <c r="AN149" i="14" s="1"/>
  <c r="AN153" i="14" s="1"/>
  <c r="AR67" i="14"/>
  <c r="AP130" i="14"/>
  <c r="AV43" i="14"/>
  <c r="AV60" i="14"/>
  <c r="AV65" i="14"/>
  <c r="AV95" i="14"/>
  <c r="AV35" i="14"/>
  <c r="AV24" i="14"/>
  <c r="AV91" i="14"/>
  <c r="AV84" i="14"/>
  <c r="AV61" i="14"/>
  <c r="AV31" i="14"/>
  <c r="AV119" i="14"/>
  <c r="AV72" i="14"/>
  <c r="AV77" i="14"/>
  <c r="AV83" i="14"/>
  <c r="AV103" i="14"/>
  <c r="AV78" i="14"/>
  <c r="AV29" i="14"/>
  <c r="AV126" i="14"/>
  <c r="AV51" i="14"/>
  <c r="AV13" i="14"/>
  <c r="AV39" i="14"/>
  <c r="AV80" i="14"/>
  <c r="AV94" i="14"/>
  <c r="AV47" i="14"/>
  <c r="AV50" i="14"/>
  <c r="AV23" i="14"/>
  <c r="AV21" i="14"/>
  <c r="AV120" i="14"/>
  <c r="AV112" i="14"/>
  <c r="AV9" i="14"/>
  <c r="AV97" i="14"/>
  <c r="AV54" i="14"/>
  <c r="AV113" i="14"/>
  <c r="AV49" i="14"/>
  <c r="AV40" i="14"/>
  <c r="AV127" i="14"/>
  <c r="AV15" i="14"/>
  <c r="AV107" i="14"/>
  <c r="AV122" i="14"/>
  <c r="AV10" i="14"/>
  <c r="AV92" i="14"/>
  <c r="AV88" i="14"/>
  <c r="AV75" i="14"/>
  <c r="AV64" i="14"/>
  <c r="AV90" i="14"/>
  <c r="AV16" i="14"/>
  <c r="AV117" i="14"/>
  <c r="AV128" i="14"/>
  <c r="AV14" i="14"/>
  <c r="AV93" i="14"/>
  <c r="AV12" i="14"/>
  <c r="AV105" i="14"/>
  <c r="AV22" i="14"/>
  <c r="AV5" i="14"/>
  <c r="AV30" i="14"/>
  <c r="AV8" i="14"/>
  <c r="AV53" i="14"/>
  <c r="AV108" i="14"/>
  <c r="AV58" i="14"/>
  <c r="AV85" i="14"/>
  <c r="AV76" i="14"/>
  <c r="AV41" i="14"/>
  <c r="AV87" i="14"/>
  <c r="AV111" i="14"/>
  <c r="AV124" i="14"/>
  <c r="AV96" i="14"/>
  <c r="AV59" i="14"/>
  <c r="AV25" i="14"/>
  <c r="AV74" i="14"/>
  <c r="AV116" i="14"/>
  <c r="AV48" i="14"/>
  <c r="AV63" i="14"/>
  <c r="AV102" i="14"/>
  <c r="AV71" i="14"/>
  <c r="AV20" i="14"/>
  <c r="AV56" i="14"/>
  <c r="AV79" i="14"/>
  <c r="AV89" i="14"/>
  <c r="AV110" i="14"/>
  <c r="AV33" i="14"/>
  <c r="AV44" i="14"/>
  <c r="AV42" i="14"/>
  <c r="AV101" i="14"/>
  <c r="AV27" i="14"/>
  <c r="AV106" i="14"/>
  <c r="AV34" i="14"/>
  <c r="AV118" i="14"/>
  <c r="AV57" i="14"/>
  <c r="AV81" i="14"/>
  <c r="AV100" i="14"/>
  <c r="AV62" i="14"/>
  <c r="AV109" i="14"/>
  <c r="AV32" i="14"/>
  <c r="AV26" i="14"/>
  <c r="AV121" i="14"/>
  <c r="AV55" i="14"/>
  <c r="AV18" i="14"/>
  <c r="AV46" i="14"/>
  <c r="AU3" i="14"/>
  <c r="AV69" i="14"/>
  <c r="AV114" i="14"/>
  <c r="AV86" i="14"/>
  <c r="AV45" i="14"/>
  <c r="AV82" i="14"/>
  <c r="AV19" i="14"/>
  <c r="AV52" i="14"/>
  <c r="AV28" i="14"/>
  <c r="AV115" i="14"/>
  <c r="AV123" i="14"/>
  <c r="AV17" i="14"/>
  <c r="AV104" i="14"/>
  <c r="AV73" i="14"/>
  <c r="AV125" i="14"/>
  <c r="AV66" i="14"/>
  <c r="AV38" i="14"/>
  <c r="AV11" i="14"/>
  <c r="AV70" i="14"/>
  <c r="AV7" i="14"/>
  <c r="AU69" i="14"/>
  <c r="AU44" i="14"/>
  <c r="AU70" i="14"/>
  <c r="AU42" i="14"/>
  <c r="AU45" i="14"/>
  <c r="AU18" i="14"/>
  <c r="AU26" i="14"/>
  <c r="AU111" i="14"/>
  <c r="AU127" i="14"/>
  <c r="AU123" i="14"/>
  <c r="AU83" i="14"/>
  <c r="AU81" i="14"/>
  <c r="AU74" i="14"/>
  <c r="AU21" i="14"/>
  <c r="AT98" i="14"/>
  <c r="AK142" i="14"/>
  <c r="AR36" i="14"/>
  <c r="AE156" i="14"/>
  <c r="AN135" i="14"/>
  <c r="AU52" i="14"/>
  <c r="AU94" i="14"/>
  <c r="AU80" i="14"/>
  <c r="AU105" i="14"/>
  <c r="AU77" i="14"/>
  <c r="AU49" i="14"/>
  <c r="AU22" i="14"/>
  <c r="AU65" i="14"/>
  <c r="AU40" i="14"/>
  <c r="AU51" i="14"/>
  <c r="AU29" i="14"/>
  <c r="AU47" i="14"/>
  <c r="AU39" i="14"/>
  <c r="AU56" i="14"/>
  <c r="AU43" i="14"/>
  <c r="AT36" i="14"/>
  <c r="AS36" i="14"/>
  <c r="AU79" i="14"/>
  <c r="AU84" i="14"/>
  <c r="AU76" i="14"/>
  <c r="AU78" i="14"/>
  <c r="AU113" i="14"/>
  <c r="AU50" i="14"/>
  <c r="AU11" i="14"/>
  <c r="AU116" i="14"/>
  <c r="AU91" i="14"/>
  <c r="AU31" i="14"/>
  <c r="AU126" i="14"/>
  <c r="AU87" i="14"/>
  <c r="AU122" i="14"/>
  <c r="AU62" i="14"/>
  <c r="AW32" i="14"/>
  <c r="AW107" i="14"/>
  <c r="AK143" i="14"/>
  <c r="AS129" i="14"/>
  <c r="AR129" i="14"/>
  <c r="AU55" i="14"/>
  <c r="AU108" i="14"/>
  <c r="AU27" i="14"/>
  <c r="AU92" i="14"/>
  <c r="AU9" i="14"/>
  <c r="AU118" i="14"/>
  <c r="AU48" i="14"/>
  <c r="AU17" i="14"/>
  <c r="AU110" i="14"/>
  <c r="AU41" i="14"/>
  <c r="AU20" i="14"/>
  <c r="AU86" i="14"/>
  <c r="AU14" i="14"/>
  <c r="AU66" i="14"/>
  <c r="AW47" i="14"/>
  <c r="AW104" i="14"/>
  <c r="AW76" i="14"/>
  <c r="AW93" i="14"/>
  <c r="AW41" i="14"/>
  <c r="AW59" i="14"/>
  <c r="AW40" i="14"/>
  <c r="AW75" i="14"/>
  <c r="AK137" i="14"/>
  <c r="AS67" i="14"/>
  <c r="AU7" i="14"/>
  <c r="AU25" i="14"/>
  <c r="AU57" i="14"/>
  <c r="AU19" i="14"/>
  <c r="AU75" i="14"/>
  <c r="AU95" i="14"/>
  <c r="AU59" i="14"/>
  <c r="AU8" i="14"/>
  <c r="AU120" i="14"/>
  <c r="AU30" i="14"/>
  <c r="AU97" i="14"/>
  <c r="AU33" i="14"/>
  <c r="AU128" i="14"/>
  <c r="AU124" i="14"/>
  <c r="AU89" i="14"/>
  <c r="AV3" i="14"/>
  <c r="AZ4" i="14"/>
  <c r="AZ73" i="14" s="1"/>
  <c r="BB4" i="14"/>
  <c r="BC3" i="14"/>
  <c r="AN134" i="14"/>
  <c r="AH149" i="14"/>
  <c r="AH160" i="14" s="1"/>
  <c r="AS98" i="14"/>
  <c r="AR98" i="14"/>
  <c r="AX4" i="14"/>
  <c r="AX63" i="14" s="1"/>
  <c r="AW36" i="14" l="1"/>
  <c r="AW67" i="14"/>
  <c r="AW129" i="14"/>
  <c r="AT130" i="14"/>
  <c r="AS130" i="14"/>
  <c r="AU129" i="14"/>
  <c r="AX46" i="14"/>
  <c r="AX73" i="14"/>
  <c r="AX127" i="14"/>
  <c r="AX61" i="14"/>
  <c r="AX23" i="14"/>
  <c r="AX21" i="14"/>
  <c r="AX51" i="14"/>
  <c r="AX13" i="14"/>
  <c r="AX56" i="14"/>
  <c r="AX44" i="14"/>
  <c r="AX66" i="14"/>
  <c r="AX45" i="14"/>
  <c r="AX53" i="14"/>
  <c r="AX26" i="14"/>
  <c r="AX62" i="14"/>
  <c r="AX31" i="14"/>
  <c r="AX74" i="14"/>
  <c r="AQ134" i="14"/>
  <c r="AQ142" i="14" s="1"/>
  <c r="AQ150" i="14" s="1"/>
  <c r="AQ154" i="14" s="1"/>
  <c r="AZ69" i="14"/>
  <c r="AZ78" i="14"/>
  <c r="AW98" i="14"/>
  <c r="AZ48" i="14"/>
  <c r="AZ108" i="14"/>
  <c r="AZ19" i="14"/>
  <c r="AZ76" i="14"/>
  <c r="AZ114" i="14"/>
  <c r="AZ13" i="14"/>
  <c r="AZ49" i="14"/>
  <c r="AZ83" i="14"/>
  <c r="AZ85" i="14"/>
  <c r="AZ32" i="14"/>
  <c r="AZ11" i="14"/>
  <c r="AZ20" i="14"/>
  <c r="AZ10" i="14"/>
  <c r="AZ16" i="14"/>
  <c r="AZ39" i="14"/>
  <c r="AX101" i="14"/>
  <c r="AX125" i="14"/>
  <c r="AX16" i="14"/>
  <c r="AX47" i="14"/>
  <c r="AZ95" i="14"/>
  <c r="AZ74" i="14"/>
  <c r="AX86" i="14"/>
  <c r="AX104" i="14"/>
  <c r="AX75" i="14"/>
  <c r="AX88" i="14"/>
  <c r="AX79" i="14"/>
  <c r="AX114" i="14"/>
  <c r="AZ22" i="14"/>
  <c r="AZ96" i="14"/>
  <c r="AZ47" i="14"/>
  <c r="AZ101" i="14"/>
  <c r="AX80" i="14"/>
  <c r="AZ26" i="14"/>
  <c r="AZ31" i="14"/>
  <c r="AZ57" i="14"/>
  <c r="AZ88" i="14"/>
  <c r="AZ79" i="14"/>
  <c r="AZ91" i="14"/>
  <c r="AZ70" i="14"/>
  <c r="AZ5" i="14"/>
  <c r="AX48" i="14"/>
  <c r="AX49" i="14"/>
  <c r="AX90" i="14"/>
  <c r="AX39" i="14"/>
  <c r="AX94" i="14"/>
  <c r="AX43" i="14"/>
  <c r="AZ15" i="14"/>
  <c r="AZ33" i="14"/>
  <c r="AZ122" i="14"/>
  <c r="AZ61" i="14"/>
  <c r="AZ60" i="14"/>
  <c r="AZ30" i="14"/>
  <c r="AX38" i="14"/>
  <c r="AX108" i="14"/>
  <c r="AX65" i="14"/>
  <c r="AX77" i="14"/>
  <c r="AX20" i="14"/>
  <c r="AZ100" i="14"/>
  <c r="AZ102" i="14"/>
  <c r="AX69" i="14"/>
  <c r="AX122" i="14"/>
  <c r="AX84" i="14"/>
  <c r="AX33" i="14"/>
  <c r="AX85" i="14"/>
  <c r="AX81" i="14"/>
  <c r="AZ43" i="14"/>
  <c r="AZ93" i="14"/>
  <c r="AZ8" i="14"/>
  <c r="AZ120" i="14"/>
  <c r="AZ12" i="14"/>
  <c r="AZ112" i="14"/>
  <c r="AU67" i="14"/>
  <c r="AR130" i="14"/>
  <c r="AN142" i="14"/>
  <c r="AN150" i="14" s="1"/>
  <c r="AN154" i="14" s="1"/>
  <c r="BC4" i="14"/>
  <c r="BC31" i="14" s="1"/>
  <c r="BE4" i="14"/>
  <c r="BF3" i="14"/>
  <c r="AZ18" i="14"/>
  <c r="AZ29" i="14"/>
  <c r="AZ28" i="14"/>
  <c r="AZ41" i="14"/>
  <c r="AZ81" i="14"/>
  <c r="AZ34" i="14"/>
  <c r="AZ17" i="14"/>
  <c r="AZ89" i="14"/>
  <c r="AZ71" i="14"/>
  <c r="AZ44" i="14"/>
  <c r="AZ77" i="14"/>
  <c r="AZ107" i="14"/>
  <c r="AZ109" i="14"/>
  <c r="AZ106" i="14"/>
  <c r="AK150" i="14"/>
  <c r="AH153" i="14"/>
  <c r="AU98" i="14"/>
  <c r="AQ135" i="14"/>
  <c r="AX100" i="14"/>
  <c r="AX102" i="14"/>
  <c r="AX78" i="14"/>
  <c r="AX10" i="14"/>
  <c r="AX25" i="14"/>
  <c r="AX116" i="14"/>
  <c r="AX76" i="14"/>
  <c r="AX57" i="14"/>
  <c r="AX111" i="14"/>
  <c r="AX72" i="14"/>
  <c r="AX22" i="14"/>
  <c r="AX54" i="14"/>
  <c r="AX124" i="14"/>
  <c r="AX106" i="14"/>
  <c r="AQ136" i="14"/>
  <c r="AQ133" i="14"/>
  <c r="AZ55" i="14"/>
  <c r="AZ66" i="14"/>
  <c r="AZ113" i="14"/>
  <c r="AZ56" i="14"/>
  <c r="AZ105" i="14"/>
  <c r="AZ14" i="14"/>
  <c r="AZ21" i="14"/>
  <c r="AZ126" i="14"/>
  <c r="AZ87" i="14"/>
  <c r="AZ82" i="14"/>
  <c r="AZ84" i="14"/>
  <c r="AZ103" i="14"/>
  <c r="AZ115" i="14"/>
  <c r="AK151" i="14"/>
  <c r="AV98" i="14"/>
  <c r="AV36" i="14"/>
  <c r="AN137" i="14"/>
  <c r="AX17" i="14"/>
  <c r="AX103" i="14"/>
  <c r="AX110" i="14"/>
  <c r="AX32" i="14"/>
  <c r="AX40" i="14"/>
  <c r="AX123" i="14"/>
  <c r="AX83" i="14"/>
  <c r="AX30" i="14"/>
  <c r="AX7" i="14"/>
  <c r="AX29" i="14"/>
  <c r="AX35" i="14"/>
  <c r="AX107" i="14"/>
  <c r="AX28" i="14"/>
  <c r="AX121" i="14"/>
  <c r="AX34" i="14"/>
  <c r="AX14" i="14"/>
  <c r="AX105" i="14"/>
  <c r="AX97" i="14"/>
  <c r="AX52" i="14"/>
  <c r="AX12" i="14"/>
  <c r="AN143" i="14"/>
  <c r="AN151" i="14" s="1"/>
  <c r="AV67" i="14"/>
  <c r="AN152" i="14"/>
  <c r="AX41" i="14"/>
  <c r="AX9" i="14"/>
  <c r="AX118" i="14"/>
  <c r="AX15" i="14"/>
  <c r="AX5" i="14"/>
  <c r="AX71" i="14"/>
  <c r="AX11" i="14"/>
  <c r="AX70" i="14"/>
  <c r="AX109" i="14"/>
  <c r="BA4" i="14"/>
  <c r="BB3" i="14" s="1"/>
  <c r="AZ7" i="14"/>
  <c r="AZ23" i="14"/>
  <c r="AZ118" i="14"/>
  <c r="AZ25" i="14"/>
  <c r="AZ9" i="14"/>
  <c r="AZ62" i="14"/>
  <c r="AZ27" i="14"/>
  <c r="AZ75" i="14"/>
  <c r="AZ117" i="14"/>
  <c r="AZ119" i="14"/>
  <c r="AZ125" i="14"/>
  <c r="AZ90" i="14"/>
  <c r="AY3" i="14"/>
  <c r="AZ50" i="14"/>
  <c r="AZ52" i="14"/>
  <c r="AX64" i="14"/>
  <c r="AX119" i="14"/>
  <c r="AX115" i="14"/>
  <c r="AX59" i="14"/>
  <c r="AX93" i="14"/>
  <c r="AX112" i="14"/>
  <c r="AX120" i="14"/>
  <c r="AX50" i="14"/>
  <c r="AX87" i="14"/>
  <c r="AX18" i="14"/>
  <c r="AX113" i="14"/>
  <c r="AX96" i="14"/>
  <c r="AX58" i="14"/>
  <c r="AX92" i="14"/>
  <c r="AU36" i="14"/>
  <c r="AZ38" i="14"/>
  <c r="AZ53" i="14"/>
  <c r="AZ104" i="14"/>
  <c r="AZ58" i="14"/>
  <c r="AZ72" i="14"/>
  <c r="AZ127" i="14"/>
  <c r="AZ111" i="14"/>
  <c r="AZ97" i="14"/>
  <c r="AZ123" i="14"/>
  <c r="AZ80" i="14"/>
  <c r="AZ124" i="14"/>
  <c r="AZ42" i="14"/>
  <c r="AZ51" i="14"/>
  <c r="AZ40" i="14"/>
  <c r="AZ64" i="14"/>
  <c r="AV129" i="14"/>
  <c r="AY60" i="14"/>
  <c r="AY64" i="14"/>
  <c r="AY29" i="14"/>
  <c r="AY88" i="14"/>
  <c r="AY57" i="14"/>
  <c r="AY78" i="14"/>
  <c r="AY66" i="14"/>
  <c r="AY30" i="14"/>
  <c r="AY116" i="14"/>
  <c r="AY84" i="14"/>
  <c r="AY79" i="14"/>
  <c r="AY32" i="14"/>
  <c r="AY18" i="14"/>
  <c r="AY20" i="14"/>
  <c r="AY123" i="14"/>
  <c r="AX3" i="14"/>
  <c r="AY8" i="14"/>
  <c r="AY31" i="14"/>
  <c r="AY95" i="14"/>
  <c r="AY74" i="14"/>
  <c r="AY34" i="14"/>
  <c r="AY42" i="14"/>
  <c r="AY22" i="14"/>
  <c r="AY5" i="14"/>
  <c r="AY28" i="14"/>
  <c r="AY21" i="14"/>
  <c r="AY19" i="14"/>
  <c r="AY48" i="14"/>
  <c r="AY112" i="14"/>
  <c r="AY90" i="14"/>
  <c r="AY24" i="14"/>
  <c r="AY126" i="14"/>
  <c r="AY43" i="14"/>
  <c r="AY86" i="14"/>
  <c r="AY52" i="14"/>
  <c r="AY59" i="14"/>
  <c r="AY118" i="14"/>
  <c r="AY81" i="14"/>
  <c r="AY39" i="14"/>
  <c r="AY103" i="14"/>
  <c r="AY50" i="14"/>
  <c r="AY82" i="14"/>
  <c r="AY87" i="14"/>
  <c r="AY51" i="14"/>
  <c r="AY9" i="14"/>
  <c r="AY47" i="14"/>
  <c r="AY72" i="14"/>
  <c r="AY76" i="14"/>
  <c r="AY23" i="14"/>
  <c r="AY54" i="14"/>
  <c r="AY16" i="14"/>
  <c r="AY58" i="14"/>
  <c r="AY111" i="14"/>
  <c r="AY102" i="14"/>
  <c r="AY49" i="14"/>
  <c r="AY124" i="14"/>
  <c r="AY11" i="14"/>
  <c r="AY46" i="14"/>
  <c r="AY94" i="14"/>
  <c r="AY115" i="14"/>
  <c r="AY63" i="14"/>
  <c r="AY25" i="14"/>
  <c r="AY108" i="14"/>
  <c r="AY107" i="14"/>
  <c r="AY110" i="14"/>
  <c r="AY93" i="14"/>
  <c r="AY127" i="14"/>
  <c r="AY15" i="14"/>
  <c r="AY55" i="14"/>
  <c r="AY91" i="14"/>
  <c r="AY85" i="14"/>
  <c r="AY119" i="14"/>
  <c r="AY40" i="14"/>
  <c r="AY61" i="14"/>
  <c r="AY114" i="14"/>
  <c r="AY96" i="14"/>
  <c r="AY70" i="14"/>
  <c r="AY26" i="14"/>
  <c r="AY80" i="14"/>
  <c r="AY45" i="14"/>
  <c r="AY62" i="14"/>
  <c r="AY106" i="14"/>
  <c r="AY41" i="14"/>
  <c r="AY83" i="14"/>
  <c r="AY105" i="14"/>
  <c r="AY77" i="14"/>
  <c r="AY65" i="14"/>
  <c r="AY117" i="14"/>
  <c r="AY69" i="14"/>
  <c r="AY13" i="14"/>
  <c r="AY122" i="14"/>
  <c r="AY10" i="14"/>
  <c r="AY101" i="14"/>
  <c r="AY128" i="14"/>
  <c r="AY33" i="14"/>
  <c r="AY120" i="14"/>
  <c r="AY71" i="14"/>
  <c r="AY14" i="14"/>
  <c r="AY121" i="14"/>
  <c r="AY27" i="14"/>
  <c r="AY75" i="14"/>
  <c r="AY17" i="14"/>
  <c r="AY104" i="14"/>
  <c r="AY89" i="14"/>
  <c r="AY109" i="14"/>
  <c r="AY73" i="14"/>
  <c r="AY125" i="14"/>
  <c r="AY35" i="14"/>
  <c r="AY92" i="14"/>
  <c r="AY100" i="14"/>
  <c r="AY113" i="14"/>
  <c r="AY97" i="14"/>
  <c r="AY53" i="14"/>
  <c r="AY56" i="14"/>
  <c r="AY38" i="14"/>
  <c r="AY12" i="14"/>
  <c r="AY44" i="14"/>
  <c r="AY7" i="14"/>
  <c r="AX82" i="14"/>
  <c r="AX89" i="14"/>
  <c r="AX126" i="14"/>
  <c r="AX42" i="14"/>
  <c r="AX8" i="14"/>
  <c r="AX19" i="14"/>
  <c r="AX117" i="14"/>
  <c r="AX24" i="14"/>
  <c r="AX91" i="14"/>
  <c r="AX27" i="14"/>
  <c r="AX95" i="14"/>
  <c r="AX128" i="14"/>
  <c r="AX60" i="14"/>
  <c r="AX55" i="14"/>
  <c r="AZ86" i="14"/>
  <c r="AZ121" i="14"/>
  <c r="AZ92" i="14"/>
  <c r="AZ24" i="14"/>
  <c r="AZ45" i="14"/>
  <c r="AZ59" i="14"/>
  <c r="AZ116" i="14"/>
  <c r="AZ63" i="14"/>
  <c r="AZ65" i="14"/>
  <c r="AZ94" i="14"/>
  <c r="AZ35" i="14"/>
  <c r="AZ54" i="14"/>
  <c r="AZ128" i="14"/>
  <c r="AZ46" i="14"/>
  <c r="AZ110" i="14"/>
  <c r="AN160" i="14" l="1"/>
  <c r="AW130" i="14"/>
  <c r="BC9" i="14"/>
  <c r="BC26" i="14"/>
  <c r="BC110" i="14"/>
  <c r="BC20" i="14"/>
  <c r="BC86" i="14"/>
  <c r="BC122" i="14"/>
  <c r="BC109" i="14"/>
  <c r="BC66" i="14"/>
  <c r="BC44" i="14"/>
  <c r="BC104" i="14"/>
  <c r="BC119" i="14"/>
  <c r="BC25" i="14"/>
  <c r="BC87" i="14"/>
  <c r="BC56" i="14"/>
  <c r="BC33" i="14"/>
  <c r="BC27" i="14"/>
  <c r="BC73" i="14"/>
  <c r="BC77" i="14"/>
  <c r="BC30" i="14"/>
  <c r="BC5" i="14"/>
  <c r="BC39" i="14"/>
  <c r="BC19" i="14"/>
  <c r="BC100" i="14"/>
  <c r="BC90" i="14"/>
  <c r="BC115" i="14"/>
  <c r="BC125" i="14"/>
  <c r="BC62" i="14"/>
  <c r="BC41" i="14"/>
  <c r="BC59" i="14"/>
  <c r="BC84" i="14"/>
  <c r="BC40" i="14"/>
  <c r="BC113" i="14"/>
  <c r="BC34" i="14"/>
  <c r="BC116" i="14"/>
  <c r="BC61" i="14"/>
  <c r="BC106" i="14"/>
  <c r="BC88" i="14"/>
  <c r="BC55" i="14"/>
  <c r="BC85" i="14"/>
  <c r="BC21" i="14"/>
  <c r="BC24" i="14"/>
  <c r="BC114" i="14"/>
  <c r="BC79" i="14"/>
  <c r="BC17" i="14"/>
  <c r="BA108" i="14"/>
  <c r="BC105" i="14"/>
  <c r="BC112" i="14"/>
  <c r="BC50" i="14"/>
  <c r="BC35" i="14"/>
  <c r="BC18" i="14"/>
  <c r="BC42" i="14"/>
  <c r="BC51" i="14"/>
  <c r="BC121" i="14"/>
  <c r="BC123" i="14"/>
  <c r="BC10" i="14"/>
  <c r="BC101" i="14"/>
  <c r="BC91" i="14"/>
  <c r="BC32" i="14"/>
  <c r="BC103" i="14"/>
  <c r="BC38" i="14"/>
  <c r="BC89" i="14"/>
  <c r="BC45" i="14"/>
  <c r="BC57" i="14"/>
  <c r="BC52" i="14"/>
  <c r="BC13" i="14"/>
  <c r="BC102" i="14"/>
  <c r="BC22" i="14"/>
  <c r="BC93" i="14"/>
  <c r="BC7" i="14"/>
  <c r="BC65" i="14"/>
  <c r="BC78" i="14"/>
  <c r="BC75" i="14"/>
  <c r="BC124" i="14"/>
  <c r="BC14" i="14"/>
  <c r="BC69" i="14"/>
  <c r="BC16" i="14"/>
  <c r="BC128" i="14"/>
  <c r="BC83" i="14"/>
  <c r="BC96" i="14"/>
  <c r="BC12" i="14"/>
  <c r="BC111" i="14"/>
  <c r="BC23" i="14"/>
  <c r="BC29" i="14"/>
  <c r="BC126" i="14"/>
  <c r="BC74" i="14"/>
  <c r="BA121" i="14"/>
  <c r="BA70" i="14"/>
  <c r="BA62" i="14"/>
  <c r="BA38" i="14"/>
  <c r="BA94" i="14"/>
  <c r="AT135" i="14"/>
  <c r="AT143" i="14" s="1"/>
  <c r="AT151" i="14" s="1"/>
  <c r="BA50" i="14"/>
  <c r="AV130" i="14"/>
  <c r="BC47" i="14"/>
  <c r="BC94" i="14"/>
  <c r="BC92" i="14"/>
  <c r="BC97" i="14"/>
  <c r="BC71" i="14"/>
  <c r="BC53" i="14"/>
  <c r="BC28" i="14"/>
  <c r="BC54" i="14"/>
  <c r="BC49" i="14"/>
  <c r="BC58" i="14"/>
  <c r="BC127" i="14"/>
  <c r="BC48" i="14"/>
  <c r="BA86" i="14"/>
  <c r="AN155" i="14"/>
  <c r="BC76" i="14"/>
  <c r="BC120" i="14"/>
  <c r="BC117" i="14"/>
  <c r="BA26" i="14"/>
  <c r="BA27" i="14"/>
  <c r="BC82" i="14"/>
  <c r="BC8" i="14"/>
  <c r="BC64" i="14"/>
  <c r="BC70" i="14"/>
  <c r="BC60" i="14"/>
  <c r="BC15" i="14"/>
  <c r="BC81" i="14"/>
  <c r="BC46" i="14"/>
  <c r="BC95" i="14"/>
  <c r="AZ98" i="14"/>
  <c r="BA103" i="14"/>
  <c r="BA17" i="14"/>
  <c r="BC107" i="14"/>
  <c r="BC118" i="14"/>
  <c r="BC63" i="14"/>
  <c r="BC11" i="14"/>
  <c r="BC43" i="14"/>
  <c r="BC72" i="14"/>
  <c r="BC80" i="14"/>
  <c r="BC108" i="14"/>
  <c r="AZ129" i="14"/>
  <c r="AX129" i="14"/>
  <c r="AU130" i="14"/>
  <c r="BA53" i="14"/>
  <c r="AX98" i="14"/>
  <c r="BA113" i="14"/>
  <c r="BA72" i="14"/>
  <c r="AX67" i="14"/>
  <c r="AY98" i="14"/>
  <c r="AZ67" i="14"/>
  <c r="BA7" i="14"/>
  <c r="BA9" i="14"/>
  <c r="BA8" i="14"/>
  <c r="BA106" i="14"/>
  <c r="BA75" i="14"/>
  <c r="BA59" i="14"/>
  <c r="BA48" i="14"/>
  <c r="BA65" i="14"/>
  <c r="BA23" i="14"/>
  <c r="BA91" i="14"/>
  <c r="BA127" i="14"/>
  <c r="BA74" i="14"/>
  <c r="BA64" i="14"/>
  <c r="BA24" i="14"/>
  <c r="BA85" i="14"/>
  <c r="AN156" i="14"/>
  <c r="BD4" i="14"/>
  <c r="BD27" i="14" s="1"/>
  <c r="BA44" i="14"/>
  <c r="AY36" i="14"/>
  <c r="AY129" i="14"/>
  <c r="BA69" i="14"/>
  <c r="BA41" i="14"/>
  <c r="BA90" i="14"/>
  <c r="BA112" i="14"/>
  <c r="BA15" i="14"/>
  <c r="BA28" i="14"/>
  <c r="BA12" i="14"/>
  <c r="BA73" i="14"/>
  <c r="BA33" i="14"/>
  <c r="BA14" i="14"/>
  <c r="BA117" i="14"/>
  <c r="BA18" i="14"/>
  <c r="BA71" i="14"/>
  <c r="BA54" i="14"/>
  <c r="BA124" i="14"/>
  <c r="AQ144" i="14"/>
  <c r="AQ152" i="14" s="1"/>
  <c r="AQ156" i="14" s="1"/>
  <c r="AQ143" i="14"/>
  <c r="AQ151" i="14" s="1"/>
  <c r="BA88" i="14"/>
  <c r="BA20" i="14"/>
  <c r="BA92" i="14"/>
  <c r="BA25" i="14"/>
  <c r="BA66" i="14"/>
  <c r="BA82" i="14"/>
  <c r="BA96" i="14"/>
  <c r="BA81" i="14"/>
  <c r="BA21" i="14"/>
  <c r="BA84" i="14"/>
  <c r="BA46" i="14"/>
  <c r="BA114" i="14"/>
  <c r="BA97" i="14"/>
  <c r="BA58" i="14"/>
  <c r="BA116" i="14"/>
  <c r="AQ137" i="14"/>
  <c r="AQ141" i="14"/>
  <c r="BB105" i="14"/>
  <c r="BB48" i="14"/>
  <c r="BB22" i="14"/>
  <c r="BB84" i="14"/>
  <c r="BB47" i="14"/>
  <c r="BB127" i="14"/>
  <c r="BB59" i="14"/>
  <c r="BB52" i="14"/>
  <c r="BB11" i="14"/>
  <c r="BB118" i="14"/>
  <c r="BB15" i="14"/>
  <c r="BB5" i="14"/>
  <c r="BB78" i="14"/>
  <c r="BB104" i="14"/>
  <c r="BB13" i="14"/>
  <c r="BB126" i="14"/>
  <c r="BB32" i="14"/>
  <c r="BB23" i="14"/>
  <c r="BB121" i="14"/>
  <c r="BB25" i="14"/>
  <c r="BB53" i="14"/>
  <c r="BB61" i="14"/>
  <c r="BB113" i="14"/>
  <c r="BB92" i="14"/>
  <c r="BB107" i="14"/>
  <c r="BB120" i="14"/>
  <c r="BB111" i="14"/>
  <c r="BB119" i="14"/>
  <c r="BB102" i="14"/>
  <c r="BB29" i="14"/>
  <c r="BB21" i="14"/>
  <c r="BB76" i="14"/>
  <c r="BB79" i="14"/>
  <c r="BB51" i="14"/>
  <c r="BB112" i="14"/>
  <c r="BB12" i="14"/>
  <c r="BB35" i="14"/>
  <c r="BB64" i="14"/>
  <c r="BB122" i="14"/>
  <c r="BB125" i="14"/>
  <c r="BB66" i="14"/>
  <c r="BB31" i="14"/>
  <c r="BB41" i="14"/>
  <c r="BB83" i="14"/>
  <c r="BB26" i="14"/>
  <c r="BB20" i="14"/>
  <c r="BB8" i="14"/>
  <c r="BB124" i="14"/>
  <c r="BB109" i="14"/>
  <c r="BB24" i="14"/>
  <c r="BB93" i="14"/>
  <c r="BB77" i="14"/>
  <c r="BB81" i="14"/>
  <c r="BB86" i="14"/>
  <c r="BB43" i="14"/>
  <c r="BB74" i="14"/>
  <c r="BB45" i="14"/>
  <c r="BB49" i="14"/>
  <c r="BB55" i="14"/>
  <c r="BB50" i="14"/>
  <c r="BB91" i="14"/>
  <c r="BB123" i="14"/>
  <c r="BB63" i="14"/>
  <c r="BB108" i="14"/>
  <c r="BA3" i="14"/>
  <c r="BB34" i="14"/>
  <c r="BB103" i="14"/>
  <c r="BB57" i="14"/>
  <c r="BB17" i="14"/>
  <c r="BB73" i="14"/>
  <c r="BB70" i="14"/>
  <c r="BB80" i="14"/>
  <c r="BB40" i="14"/>
  <c r="BB56" i="14"/>
  <c r="BB87" i="14"/>
  <c r="BB75" i="14"/>
  <c r="BB44" i="14"/>
  <c r="BB46" i="14"/>
  <c r="BB71" i="14"/>
  <c r="BB117" i="14"/>
  <c r="BB97" i="14"/>
  <c r="BB27" i="14"/>
  <c r="BB10" i="14"/>
  <c r="BB65" i="14"/>
  <c r="BB82" i="14"/>
  <c r="BB95" i="14"/>
  <c r="BB33" i="14"/>
  <c r="BB90" i="14"/>
  <c r="BB14" i="14"/>
  <c r="BB116" i="14"/>
  <c r="BB19" i="14"/>
  <c r="BB96" i="14"/>
  <c r="BB62" i="14"/>
  <c r="BB16" i="14"/>
  <c r="BB60" i="14"/>
  <c r="BB28" i="14"/>
  <c r="BB110" i="14"/>
  <c r="BB42" i="14"/>
  <c r="BB88" i="14"/>
  <c r="BB30" i="14"/>
  <c r="BB89" i="14"/>
  <c r="BB72" i="14"/>
  <c r="BB114" i="14"/>
  <c r="BB85" i="14"/>
  <c r="BB101" i="14"/>
  <c r="BB128" i="14"/>
  <c r="BB58" i="14"/>
  <c r="BB39" i="14"/>
  <c r="BB100" i="14"/>
  <c r="BB106" i="14"/>
  <c r="BB54" i="14"/>
  <c r="BB69" i="14"/>
  <c r="BB94" i="14"/>
  <c r="BB18" i="14"/>
  <c r="BB9" i="14"/>
  <c r="BB115" i="14"/>
  <c r="BB38" i="14"/>
  <c r="BB7" i="14"/>
  <c r="BA100" i="14"/>
  <c r="BA83" i="14"/>
  <c r="BA120" i="14"/>
  <c r="BA40" i="14"/>
  <c r="BA128" i="14"/>
  <c r="BA57" i="14"/>
  <c r="BA22" i="14"/>
  <c r="BA125" i="14"/>
  <c r="BA47" i="14"/>
  <c r="BA102" i="14"/>
  <c r="BA31" i="14"/>
  <c r="BA79" i="14"/>
  <c r="BA77" i="14"/>
  <c r="AT134" i="14"/>
  <c r="BA111" i="14"/>
  <c r="BA55" i="14"/>
  <c r="BA87" i="14"/>
  <c r="BA80" i="14"/>
  <c r="BA126" i="14"/>
  <c r="BA52" i="14"/>
  <c r="BA16" i="14"/>
  <c r="BA95" i="14"/>
  <c r="BA42" i="14"/>
  <c r="BA118" i="14"/>
  <c r="BA13" i="14"/>
  <c r="BA35" i="14"/>
  <c r="BA105" i="14"/>
  <c r="BA115" i="14"/>
  <c r="BA109" i="14"/>
  <c r="AT133" i="14"/>
  <c r="AT136" i="14"/>
  <c r="AY67" i="14"/>
  <c r="BA89" i="14"/>
  <c r="BA63" i="14"/>
  <c r="BA56" i="14"/>
  <c r="BA110" i="14"/>
  <c r="BA76" i="14"/>
  <c r="BA51" i="14"/>
  <c r="BA60" i="14"/>
  <c r="BA78" i="14"/>
  <c r="BA29" i="14"/>
  <c r="BA61" i="14"/>
  <c r="BA11" i="14"/>
  <c r="BA101" i="14"/>
  <c r="BA45" i="14"/>
  <c r="BA19" i="14"/>
  <c r="AK160" i="14"/>
  <c r="AK155" i="14"/>
  <c r="BI3" i="14"/>
  <c r="BH4" i="14"/>
  <c r="BF4" i="14"/>
  <c r="BF86" i="14" s="1"/>
  <c r="AZ36" i="14"/>
  <c r="BA30" i="14"/>
  <c r="BA49" i="14"/>
  <c r="BA10" i="14"/>
  <c r="BA107" i="14"/>
  <c r="BA122" i="14"/>
  <c r="BA123" i="14"/>
  <c r="BA34" i="14"/>
  <c r="BA32" i="14"/>
  <c r="BA5" i="14"/>
  <c r="BA39" i="14"/>
  <c r="BA104" i="14"/>
  <c r="BA119" i="14"/>
  <c r="BA93" i="14"/>
  <c r="BA43" i="14"/>
  <c r="AX36" i="14"/>
  <c r="AK154" i="14"/>
  <c r="AZ130" i="14" l="1"/>
  <c r="BF14" i="14"/>
  <c r="BF95" i="14"/>
  <c r="BF15" i="14"/>
  <c r="BF65" i="14"/>
  <c r="BF63" i="14"/>
  <c r="BF115" i="14"/>
  <c r="BF92" i="14"/>
  <c r="BF29" i="14"/>
  <c r="BF117" i="14"/>
  <c r="BF57" i="14"/>
  <c r="BF58" i="14"/>
  <c r="BF97" i="14"/>
  <c r="BF40" i="14"/>
  <c r="BF79" i="14"/>
  <c r="BF62" i="14"/>
  <c r="BD64" i="14"/>
  <c r="BF38" i="14"/>
  <c r="BF112" i="14"/>
  <c r="BF61" i="14"/>
  <c r="BF33" i="14"/>
  <c r="BF114" i="14"/>
  <c r="BF105" i="14"/>
  <c r="BF22" i="14"/>
  <c r="BF84" i="14"/>
  <c r="BF100" i="14"/>
  <c r="BF41" i="14"/>
  <c r="BF54" i="14"/>
  <c r="BF72" i="14"/>
  <c r="BF21" i="14"/>
  <c r="BF7" i="14"/>
  <c r="BF124" i="14"/>
  <c r="BF49" i="14"/>
  <c r="BF12" i="14"/>
  <c r="BF94" i="14"/>
  <c r="BF78" i="14"/>
  <c r="BF11" i="14"/>
  <c r="BF26" i="14"/>
  <c r="BF55" i="14"/>
  <c r="BF59" i="14"/>
  <c r="AY130" i="14"/>
  <c r="BC36" i="14"/>
  <c r="BF80" i="14"/>
  <c r="BF121" i="14"/>
  <c r="BF101" i="14"/>
  <c r="BF39" i="14"/>
  <c r="BF119" i="14"/>
  <c r="BF74" i="14"/>
  <c r="BD7" i="14"/>
  <c r="BD20" i="14"/>
  <c r="BD106" i="14"/>
  <c r="BC67" i="14"/>
  <c r="BC98" i="14"/>
  <c r="BD76" i="14"/>
  <c r="BD52" i="14"/>
  <c r="BD34" i="14"/>
  <c r="BD39" i="14"/>
  <c r="BE3" i="14"/>
  <c r="BD121" i="14"/>
  <c r="BD18" i="14"/>
  <c r="BD122" i="14"/>
  <c r="BD54" i="14"/>
  <c r="BD41" i="14"/>
  <c r="BD87" i="14"/>
  <c r="BD46" i="14"/>
  <c r="BD32" i="14"/>
  <c r="BD81" i="14"/>
  <c r="BD90" i="14"/>
  <c r="BC129" i="14"/>
  <c r="BD97" i="14"/>
  <c r="BD56" i="14"/>
  <c r="AQ155" i="14"/>
  <c r="BD113" i="14"/>
  <c r="BD103" i="14"/>
  <c r="BD14" i="14"/>
  <c r="BD12" i="14"/>
  <c r="BD73" i="14"/>
  <c r="BD9" i="14"/>
  <c r="BD107" i="14"/>
  <c r="BD84" i="14"/>
  <c r="BD55" i="14"/>
  <c r="BD85" i="14"/>
  <c r="AW136" i="14"/>
  <c r="AW144" i="14" s="1"/>
  <c r="AW152" i="14" s="1"/>
  <c r="AW156" i="14" s="1"/>
  <c r="BF69" i="14"/>
  <c r="BF104" i="14"/>
  <c r="BF60" i="14"/>
  <c r="BF23" i="14"/>
  <c r="BF108" i="14"/>
  <c r="BF5" i="14"/>
  <c r="BD53" i="14"/>
  <c r="BD19" i="14"/>
  <c r="BD126" i="14"/>
  <c r="BD94" i="14"/>
  <c r="BD109" i="14"/>
  <c r="BD102" i="14"/>
  <c r="BD60" i="14"/>
  <c r="BD21" i="14"/>
  <c r="BD59" i="14"/>
  <c r="BF18" i="14"/>
  <c r="BF51" i="14"/>
  <c r="BF83" i="14"/>
  <c r="BF16" i="14"/>
  <c r="BF66" i="14"/>
  <c r="BF50" i="14"/>
  <c r="BF64" i="14"/>
  <c r="BF56" i="14"/>
  <c r="BF52" i="14"/>
  <c r="BF75" i="14"/>
  <c r="BD93" i="14"/>
  <c r="BD10" i="14"/>
  <c r="BD123" i="14"/>
  <c r="BD30" i="14"/>
  <c r="BD108" i="14"/>
  <c r="BD40" i="14"/>
  <c r="BF32" i="14"/>
  <c r="BF8" i="14"/>
  <c r="BF25" i="14"/>
  <c r="BD80" i="14"/>
  <c r="BD43" i="14"/>
  <c r="BD120" i="14"/>
  <c r="BD119" i="14"/>
  <c r="BD92" i="14"/>
  <c r="BD71" i="14"/>
  <c r="BD44" i="14"/>
  <c r="BF85" i="14"/>
  <c r="BF77" i="14"/>
  <c r="BF127" i="14"/>
  <c r="BF19" i="14"/>
  <c r="BF9" i="14"/>
  <c r="BF93" i="14"/>
  <c r="BF13" i="14"/>
  <c r="BF27" i="14"/>
  <c r="BF70" i="14"/>
  <c r="BF17" i="14"/>
  <c r="BF123" i="14"/>
  <c r="BF31" i="14"/>
  <c r="BF44" i="14"/>
  <c r="BF126" i="14"/>
  <c r="BF120" i="14"/>
  <c r="BF102" i="14"/>
  <c r="BF118" i="14"/>
  <c r="BF103" i="14"/>
  <c r="BF116" i="14"/>
  <c r="BF24" i="14"/>
  <c r="BF106" i="14"/>
  <c r="BF46" i="14"/>
  <c r="BF113" i="14"/>
  <c r="BF73" i="14"/>
  <c r="BF89" i="14"/>
  <c r="BF107" i="14"/>
  <c r="BF71" i="14"/>
  <c r="BF34" i="14"/>
  <c r="BF81" i="14"/>
  <c r="BF48" i="14"/>
  <c r="BF30" i="14"/>
  <c r="BF109" i="14"/>
  <c r="BF122" i="14"/>
  <c r="BF88" i="14"/>
  <c r="BF91" i="14"/>
  <c r="BF87" i="14"/>
  <c r="BF20" i="14"/>
  <c r="BF47" i="14"/>
  <c r="BF76" i="14"/>
  <c r="BF45" i="14"/>
  <c r="BF28" i="14"/>
  <c r="BF10" i="14"/>
  <c r="BF35" i="14"/>
  <c r="BF90" i="14"/>
  <c r="BF43" i="14"/>
  <c r="BF53" i="14"/>
  <c r="BF82" i="14"/>
  <c r="BF128" i="14"/>
  <c r="BF111" i="14"/>
  <c r="BF42" i="14"/>
  <c r="BF125" i="14"/>
  <c r="BF110" i="14"/>
  <c r="BF96" i="14"/>
  <c r="BA67" i="14"/>
  <c r="BD49" i="14"/>
  <c r="BD58" i="14"/>
  <c r="BD124" i="14"/>
  <c r="BD42" i="14"/>
  <c r="BD86" i="14"/>
  <c r="BD104" i="14"/>
  <c r="BD127" i="14"/>
  <c r="AW135" i="14"/>
  <c r="AW134" i="14"/>
  <c r="BA98" i="14"/>
  <c r="AW133" i="14"/>
  <c r="BG4" i="14"/>
  <c r="BG40" i="14" s="1"/>
  <c r="BD69" i="14"/>
  <c r="BD66" i="14"/>
  <c r="BD29" i="14"/>
  <c r="BD88" i="14"/>
  <c r="BD23" i="14"/>
  <c r="BD83" i="14"/>
  <c r="BD101" i="14"/>
  <c r="BD57" i="14"/>
  <c r="BD78" i="14"/>
  <c r="BD125" i="14"/>
  <c r="BD33" i="14"/>
  <c r="BD31" i="14"/>
  <c r="BD48" i="14"/>
  <c r="BD61" i="14"/>
  <c r="BD75" i="14"/>
  <c r="AX130" i="14"/>
  <c r="BD112" i="14"/>
  <c r="BD24" i="14"/>
  <c r="BD74" i="14"/>
  <c r="BD95" i="14"/>
  <c r="BD70" i="14"/>
  <c r="BD62" i="14"/>
  <c r="BD5" i="14"/>
  <c r="BD91" i="14"/>
  <c r="BD89" i="14"/>
  <c r="BD26" i="14"/>
  <c r="BD111" i="14"/>
  <c r="BD22" i="14"/>
  <c r="BD17" i="14"/>
  <c r="BD65" i="14"/>
  <c r="BA36" i="14"/>
  <c r="AT141" i="14"/>
  <c r="AT149" i="14" s="1"/>
  <c r="AT153" i="14" s="1"/>
  <c r="AT137" i="14"/>
  <c r="BL3" i="14"/>
  <c r="BK4" i="14"/>
  <c r="BI4" i="14"/>
  <c r="BB98" i="14"/>
  <c r="AQ149" i="14"/>
  <c r="AQ160" i="14" s="1"/>
  <c r="AT142" i="14"/>
  <c r="AT150" i="14" s="1"/>
  <c r="AT154" i="14" s="1"/>
  <c r="BA129" i="14"/>
  <c r="AT144" i="14"/>
  <c r="AT152" i="14" s="1"/>
  <c r="AT156" i="14" s="1"/>
  <c r="BB36" i="14"/>
  <c r="BD38" i="14"/>
  <c r="BD96" i="14"/>
  <c r="BD16" i="14"/>
  <c r="BD105" i="14"/>
  <c r="BD15" i="14"/>
  <c r="BD25" i="14"/>
  <c r="BD45" i="14"/>
  <c r="BD100" i="14"/>
  <c r="BD72" i="14"/>
  <c r="BD117" i="14"/>
  <c r="BD11" i="14"/>
  <c r="BD50" i="14"/>
  <c r="BD35" i="14"/>
  <c r="BD51" i="14"/>
  <c r="BB67" i="14"/>
  <c r="BB129" i="14"/>
  <c r="BE82" i="14"/>
  <c r="BE95" i="14"/>
  <c r="BE110" i="14"/>
  <c r="BE108" i="14"/>
  <c r="BE104" i="14"/>
  <c r="BE93" i="14"/>
  <c r="BE42" i="14"/>
  <c r="BE49" i="14"/>
  <c r="BE34" i="14"/>
  <c r="BE112" i="14"/>
  <c r="BE103" i="14"/>
  <c r="BE119" i="14"/>
  <c r="BE92" i="14"/>
  <c r="BE57" i="14"/>
  <c r="BE5" i="14"/>
  <c r="BE85" i="14"/>
  <c r="BE72" i="14"/>
  <c r="BE47" i="14"/>
  <c r="BE18" i="14"/>
  <c r="BE13" i="14"/>
  <c r="BE106" i="14"/>
  <c r="BE51" i="14"/>
  <c r="BE62" i="14"/>
  <c r="BE31" i="14"/>
  <c r="BE10" i="14"/>
  <c r="BE17" i="14"/>
  <c r="BE41" i="14"/>
  <c r="BE39" i="14"/>
  <c r="BE74" i="14"/>
  <c r="BE75" i="14"/>
  <c r="BE116" i="14"/>
  <c r="BE78" i="14"/>
  <c r="BE79" i="14"/>
  <c r="BE124" i="14"/>
  <c r="BE89" i="14"/>
  <c r="BE25" i="14"/>
  <c r="BE76" i="14"/>
  <c r="BE65" i="14"/>
  <c r="BE12" i="14"/>
  <c r="BE53" i="14"/>
  <c r="BE96" i="14"/>
  <c r="BE90" i="14"/>
  <c r="BE61" i="14"/>
  <c r="BE44" i="14"/>
  <c r="BE27" i="14"/>
  <c r="BE33" i="14"/>
  <c r="BE77" i="14"/>
  <c r="BE20" i="14"/>
  <c r="BE21" i="14"/>
  <c r="BE11" i="14"/>
  <c r="BE40" i="14"/>
  <c r="BE101" i="14"/>
  <c r="BE71" i="14"/>
  <c r="BE50" i="14"/>
  <c r="BE126" i="14"/>
  <c r="BE46" i="14"/>
  <c r="BE88" i="14"/>
  <c r="BE45" i="14"/>
  <c r="BE111" i="14"/>
  <c r="BE48" i="14"/>
  <c r="BE80" i="14"/>
  <c r="BE109" i="14"/>
  <c r="BE73" i="14"/>
  <c r="BE8" i="14"/>
  <c r="BE56" i="14"/>
  <c r="BE55" i="14"/>
  <c r="BE105" i="14"/>
  <c r="BD3" i="14"/>
  <c r="BE87" i="14"/>
  <c r="BE122" i="14"/>
  <c r="BE125" i="14"/>
  <c r="BE84" i="14"/>
  <c r="BE97" i="14"/>
  <c r="BE120" i="14"/>
  <c r="BE113" i="14"/>
  <c r="BE43" i="14"/>
  <c r="BE128" i="14"/>
  <c r="BE70" i="14"/>
  <c r="BE107" i="14"/>
  <c r="BE86" i="14"/>
  <c r="BE121" i="14"/>
  <c r="BE35" i="14"/>
  <c r="BE127" i="14"/>
  <c r="BE102" i="14"/>
  <c r="BE83" i="14"/>
  <c r="BE66" i="14"/>
  <c r="BE59" i="14"/>
  <c r="BE28" i="14"/>
  <c r="BE63" i="14"/>
  <c r="BE117" i="14"/>
  <c r="BE123" i="14"/>
  <c r="BE91" i="14"/>
  <c r="BE81" i="14"/>
  <c r="BE29" i="14"/>
  <c r="BE60" i="14"/>
  <c r="BE64" i="14"/>
  <c r="BE54" i="14"/>
  <c r="BE14" i="14"/>
  <c r="BE16" i="14"/>
  <c r="BE118" i="14"/>
  <c r="BE30" i="14"/>
  <c r="BE52" i="14"/>
  <c r="BE114" i="14"/>
  <c r="BE22" i="14"/>
  <c r="BE32" i="14"/>
  <c r="BE115" i="14"/>
  <c r="BE23" i="14"/>
  <c r="BE58" i="14"/>
  <c r="BE9" i="14"/>
  <c r="BE26" i="14"/>
  <c r="BE24" i="14"/>
  <c r="BE100" i="14"/>
  <c r="BE15" i="14"/>
  <c r="BE69" i="14"/>
  <c r="BE94" i="14"/>
  <c r="BE19" i="14"/>
  <c r="BE38" i="14"/>
  <c r="BE7" i="14"/>
  <c r="BD82" i="14"/>
  <c r="BD63" i="14"/>
  <c r="BD8" i="14"/>
  <c r="BD128" i="14"/>
  <c r="BD110" i="14"/>
  <c r="BD115" i="14"/>
  <c r="BD79" i="14"/>
  <c r="BD114" i="14"/>
  <c r="BD77" i="14"/>
  <c r="BD47" i="14"/>
  <c r="BD118" i="14"/>
  <c r="BD116" i="14"/>
  <c r="BD28" i="14"/>
  <c r="BD13" i="14"/>
  <c r="AT155" i="14"/>
  <c r="AT160" i="14" l="1"/>
  <c r="BC130" i="14"/>
  <c r="BG61" i="14"/>
  <c r="BG105" i="14"/>
  <c r="BG113" i="14"/>
  <c r="BG44" i="14"/>
  <c r="BG74" i="14"/>
  <c r="BG122" i="14"/>
  <c r="BF36" i="14"/>
  <c r="BG51" i="14"/>
  <c r="BG119" i="14"/>
  <c r="BG121" i="14"/>
  <c r="BG89" i="14"/>
  <c r="BG20" i="14"/>
  <c r="BG124" i="14"/>
  <c r="BG24" i="14"/>
  <c r="BG18" i="14"/>
  <c r="BG46" i="14"/>
  <c r="BF129" i="14"/>
  <c r="BF98" i="14"/>
  <c r="BG81" i="14"/>
  <c r="BG107" i="14"/>
  <c r="BG95" i="14"/>
  <c r="BH3" i="14"/>
  <c r="BG57" i="14"/>
  <c r="BG10" i="14"/>
  <c r="BG15" i="14"/>
  <c r="BG50" i="14"/>
  <c r="BG28" i="14"/>
  <c r="BG5" i="14"/>
  <c r="BG43" i="14"/>
  <c r="BG8" i="14"/>
  <c r="BG104" i="14"/>
  <c r="BG92" i="14"/>
  <c r="BG123" i="14"/>
  <c r="BG34" i="14"/>
  <c r="BB130" i="14"/>
  <c r="BG7" i="14"/>
  <c r="BG100" i="14"/>
  <c r="BG70" i="14"/>
  <c r="BG14" i="14"/>
  <c r="BG29" i="14"/>
  <c r="BG76" i="14"/>
  <c r="BG125" i="14"/>
  <c r="BG103" i="14"/>
  <c r="BG127" i="14"/>
  <c r="BG97" i="14"/>
  <c r="BG55" i="14"/>
  <c r="BG94" i="14"/>
  <c r="BG93" i="14"/>
  <c r="BF67" i="14"/>
  <c r="AW143" i="14"/>
  <c r="AW151" i="14" s="1"/>
  <c r="AW155" i="14" s="1"/>
  <c r="BG96" i="14"/>
  <c r="BG102" i="14"/>
  <c r="BG16" i="14"/>
  <c r="BG87" i="14"/>
  <c r="BG111" i="14"/>
  <c r="BG54" i="14"/>
  <c r="AZ136" i="14"/>
  <c r="AZ144" i="14" s="1"/>
  <c r="AZ152" i="14" s="1"/>
  <c r="AZ156" i="14" s="1"/>
  <c r="AW142" i="14"/>
  <c r="AW150" i="14" s="1"/>
  <c r="AW154" i="14" s="1"/>
  <c r="BG108" i="14"/>
  <c r="BG25" i="14"/>
  <c r="BG19" i="14"/>
  <c r="BG21" i="14"/>
  <c r="BG27" i="14"/>
  <c r="BG33" i="14"/>
  <c r="BG52" i="14"/>
  <c r="BG114" i="14"/>
  <c r="BG42" i="14"/>
  <c r="BD36" i="14"/>
  <c r="AZ133" i="14"/>
  <c r="AZ141" i="14" s="1"/>
  <c r="AZ149" i="14" s="1"/>
  <c r="AZ153" i="14" s="1"/>
  <c r="BJ4" i="14"/>
  <c r="BI121" i="14"/>
  <c r="BI80" i="14"/>
  <c r="BI5" i="14"/>
  <c r="BE67" i="14"/>
  <c r="BI100" i="14"/>
  <c r="BI92" i="14"/>
  <c r="BI120" i="14"/>
  <c r="BI54" i="14"/>
  <c r="BI101" i="14"/>
  <c r="BI60" i="14"/>
  <c r="BI31" i="14"/>
  <c r="BI8" i="14"/>
  <c r="BI111" i="14"/>
  <c r="BI18" i="14"/>
  <c r="BI72" i="14"/>
  <c r="BI127" i="14"/>
  <c r="BI25" i="14"/>
  <c r="BI22" i="14"/>
  <c r="AZ134" i="14"/>
  <c r="BG69" i="14"/>
  <c r="BG91" i="14"/>
  <c r="BG90" i="14"/>
  <c r="BG78" i="14"/>
  <c r="BG110" i="14"/>
  <c r="BG71" i="14"/>
  <c r="BG35" i="14"/>
  <c r="BG12" i="14"/>
  <c r="BG13" i="14"/>
  <c r="BG80" i="14"/>
  <c r="BG22" i="14"/>
  <c r="BG58" i="14"/>
  <c r="BG75" i="14"/>
  <c r="BG85" i="14"/>
  <c r="BG109" i="14"/>
  <c r="BI57" i="14"/>
  <c r="BI28" i="14"/>
  <c r="BI107" i="14"/>
  <c r="BI115" i="14"/>
  <c r="BD67" i="14"/>
  <c r="BA130" i="14"/>
  <c r="BI7" i="14"/>
  <c r="BI70" i="14"/>
  <c r="BI117" i="14"/>
  <c r="BI87" i="14"/>
  <c r="BI40" i="14"/>
  <c r="BI95" i="14"/>
  <c r="BI49" i="14"/>
  <c r="BI85" i="14"/>
  <c r="BI24" i="14"/>
  <c r="BI42" i="14"/>
  <c r="BI53" i="14"/>
  <c r="BI55" i="14"/>
  <c r="BI112" i="14"/>
  <c r="BI39" i="14"/>
  <c r="BD98" i="14"/>
  <c r="BI69" i="14"/>
  <c r="BI48" i="14"/>
  <c r="BI11" i="14"/>
  <c r="BO3" i="14"/>
  <c r="BN4" i="14"/>
  <c r="BL4" i="14"/>
  <c r="BL64" i="14" s="1"/>
  <c r="BI56" i="14"/>
  <c r="BI86" i="14"/>
  <c r="BI63" i="14"/>
  <c r="BI102" i="14"/>
  <c r="BI66" i="14"/>
  <c r="BI83" i="14"/>
  <c r="BI116" i="14"/>
  <c r="BI17" i="14"/>
  <c r="AZ135" i="14"/>
  <c r="BI79" i="14"/>
  <c r="BI9" i="14"/>
  <c r="BI51" i="14"/>
  <c r="BI109" i="14"/>
  <c r="BI93" i="14"/>
  <c r="BI81" i="14"/>
  <c r="BI52" i="14"/>
  <c r="BI26" i="14"/>
  <c r="BI125" i="14"/>
  <c r="BI124" i="14"/>
  <c r="BI106" i="14"/>
  <c r="BI126" i="14"/>
  <c r="BI10" i="14"/>
  <c r="BI78" i="14"/>
  <c r="BI35" i="14"/>
  <c r="BG38" i="14"/>
  <c r="BG117" i="14"/>
  <c r="BG116" i="14"/>
  <c r="BG39" i="14"/>
  <c r="BG59" i="14"/>
  <c r="BG47" i="14"/>
  <c r="BG41" i="14"/>
  <c r="BG45" i="14"/>
  <c r="BG30" i="14"/>
  <c r="BG60" i="14"/>
  <c r="BG49" i="14"/>
  <c r="BG73" i="14"/>
  <c r="BG79" i="14"/>
  <c r="BG23" i="14"/>
  <c r="AW137" i="14"/>
  <c r="AW141" i="14"/>
  <c r="AW149" i="14" s="1"/>
  <c r="AW153" i="14" s="1"/>
  <c r="BD129" i="14"/>
  <c r="BI38" i="14"/>
  <c r="BI15" i="14"/>
  <c r="BI27" i="14"/>
  <c r="BI122" i="14"/>
  <c r="BI44" i="14"/>
  <c r="BI91" i="14"/>
  <c r="BI62" i="14"/>
  <c r="BE129" i="14"/>
  <c r="BI103" i="14"/>
  <c r="BI114" i="14"/>
  <c r="BI43" i="14"/>
  <c r="BI30" i="14"/>
  <c r="BI75" i="14"/>
  <c r="BI58" i="14"/>
  <c r="BI16" i="14"/>
  <c r="BI64" i="14"/>
  <c r="BI12" i="14"/>
  <c r="BI23" i="14"/>
  <c r="BI77" i="14"/>
  <c r="BI61" i="14"/>
  <c r="BI47" i="14"/>
  <c r="BI41" i="14"/>
  <c r="BI74" i="14"/>
  <c r="BH71" i="14"/>
  <c r="BH47" i="14"/>
  <c r="BH49" i="14"/>
  <c r="BH117" i="14"/>
  <c r="BH120" i="14"/>
  <c r="BH90" i="14"/>
  <c r="BH74" i="14"/>
  <c r="BH127" i="14"/>
  <c r="BH96" i="14"/>
  <c r="BH75" i="14"/>
  <c r="BH32" i="14"/>
  <c r="BH55" i="14"/>
  <c r="BH121" i="14"/>
  <c r="BH51" i="14"/>
  <c r="BH52" i="14"/>
  <c r="BH89" i="14"/>
  <c r="BH124" i="14"/>
  <c r="BH26" i="14"/>
  <c r="BH12" i="14"/>
  <c r="BH24" i="14"/>
  <c r="BH30" i="14"/>
  <c r="BH44" i="14"/>
  <c r="BH109" i="14"/>
  <c r="BH84" i="14"/>
  <c r="BH116" i="14"/>
  <c r="BH106" i="14"/>
  <c r="BH101" i="14"/>
  <c r="BH104" i="14"/>
  <c r="BH25" i="14"/>
  <c r="BH58" i="14"/>
  <c r="BH61" i="14"/>
  <c r="BH64" i="14"/>
  <c r="BH13" i="14"/>
  <c r="BH88" i="14"/>
  <c r="BH108" i="14"/>
  <c r="BH18" i="14"/>
  <c r="BH65" i="14"/>
  <c r="BH59" i="14"/>
  <c r="BH122" i="14"/>
  <c r="BH10" i="14"/>
  <c r="BH16" i="14"/>
  <c r="BH57" i="14"/>
  <c r="BH79" i="14"/>
  <c r="BH53" i="14"/>
  <c r="BH46" i="14"/>
  <c r="BH60" i="14"/>
  <c r="BH93" i="14"/>
  <c r="BH125" i="14"/>
  <c r="BH42" i="14"/>
  <c r="BH77" i="14"/>
  <c r="BH27" i="14"/>
  <c r="BH33" i="14"/>
  <c r="BH110" i="14"/>
  <c r="BH119" i="14"/>
  <c r="BG3" i="14"/>
  <c r="BH8" i="14"/>
  <c r="BH83" i="14"/>
  <c r="BH63" i="14"/>
  <c r="BH126" i="14"/>
  <c r="BH80" i="14"/>
  <c r="BH91" i="14"/>
  <c r="BH39" i="14"/>
  <c r="BH85" i="14"/>
  <c r="BH43" i="14"/>
  <c r="BH9" i="14"/>
  <c r="BH19" i="14"/>
  <c r="BH66" i="14"/>
  <c r="BH14" i="14"/>
  <c r="BH29" i="14"/>
  <c r="BH40" i="14"/>
  <c r="BH95" i="14"/>
  <c r="BH70" i="14"/>
  <c r="BH72" i="14"/>
  <c r="BH62" i="14"/>
  <c r="BH115" i="14"/>
  <c r="BH41" i="14"/>
  <c r="BH11" i="14"/>
  <c r="BH94" i="14"/>
  <c r="BH78" i="14"/>
  <c r="BH118" i="14"/>
  <c r="BH81" i="14"/>
  <c r="BH103" i="14"/>
  <c r="BH102" i="14"/>
  <c r="BH113" i="14"/>
  <c r="BH48" i="14"/>
  <c r="BH54" i="14"/>
  <c r="BH86" i="14"/>
  <c r="BH50" i="14"/>
  <c r="BH45" i="14"/>
  <c r="BH87" i="14"/>
  <c r="BH56" i="14"/>
  <c r="BH105" i="14"/>
  <c r="BH76" i="14"/>
  <c r="BH107" i="14"/>
  <c r="BH82" i="14"/>
  <c r="BH15" i="14"/>
  <c r="BH34" i="14"/>
  <c r="BH17" i="14"/>
  <c r="BH112" i="14"/>
  <c r="BH128" i="14"/>
  <c r="BH97" i="14"/>
  <c r="BH23" i="14"/>
  <c r="BH31" i="14"/>
  <c r="BH73" i="14"/>
  <c r="BH123" i="14"/>
  <c r="BH20" i="14"/>
  <c r="BH100" i="14"/>
  <c r="BH114" i="14"/>
  <c r="BH22" i="14"/>
  <c r="BH111" i="14"/>
  <c r="BH35" i="14"/>
  <c r="BH28" i="14"/>
  <c r="BH92" i="14"/>
  <c r="BH21" i="14"/>
  <c r="BH5" i="14"/>
  <c r="BH38" i="14"/>
  <c r="BH69" i="14"/>
  <c r="BH7" i="14"/>
  <c r="BG64" i="14"/>
  <c r="BG65" i="14"/>
  <c r="BG106" i="14"/>
  <c r="BG26" i="14"/>
  <c r="BG84" i="14"/>
  <c r="BG66" i="14"/>
  <c r="BG48" i="14"/>
  <c r="BG88" i="14"/>
  <c r="BG17" i="14"/>
  <c r="BG77" i="14"/>
  <c r="BG86" i="14"/>
  <c r="BG120" i="14"/>
  <c r="BG126" i="14"/>
  <c r="BG83" i="14"/>
  <c r="BI45" i="14"/>
  <c r="BI108" i="14"/>
  <c r="BI110" i="14"/>
  <c r="BI97" i="14"/>
  <c r="BI14" i="14"/>
  <c r="BI19" i="14"/>
  <c r="BI118" i="14"/>
  <c r="BI113" i="14"/>
  <c r="BI13" i="14"/>
  <c r="BI65" i="14"/>
  <c r="BI84" i="14"/>
  <c r="BI34" i="14"/>
  <c r="BI94" i="14"/>
  <c r="BI59" i="14"/>
  <c r="BI46" i="14"/>
  <c r="BG128" i="14"/>
  <c r="BG101" i="14"/>
  <c r="BG62" i="14"/>
  <c r="BG118" i="14"/>
  <c r="BG63" i="14"/>
  <c r="BG53" i="14"/>
  <c r="BG56" i="14"/>
  <c r="BG112" i="14"/>
  <c r="BG82" i="14"/>
  <c r="BG32" i="14"/>
  <c r="BG115" i="14"/>
  <c r="BG11" i="14"/>
  <c r="BG72" i="14"/>
  <c r="BG9" i="14"/>
  <c r="BG31" i="14"/>
  <c r="BI21" i="14"/>
  <c r="BI71" i="14"/>
  <c r="BI20" i="14"/>
  <c r="BI123" i="14"/>
  <c r="BE98" i="14"/>
  <c r="BE36" i="14"/>
  <c r="AQ153" i="14"/>
  <c r="BI33" i="14"/>
  <c r="BI29" i="14"/>
  <c r="BI32" i="14"/>
  <c r="BI90" i="14"/>
  <c r="BI105" i="14"/>
  <c r="BI119" i="14"/>
  <c r="BI76" i="14"/>
  <c r="BI104" i="14"/>
  <c r="BI89" i="14"/>
  <c r="BI88" i="14"/>
  <c r="BI82" i="14"/>
  <c r="BI128" i="14"/>
  <c r="BI73" i="14"/>
  <c r="BI50" i="14"/>
  <c r="BI96" i="14"/>
  <c r="BF130" i="14" l="1"/>
  <c r="BL7" i="14"/>
  <c r="AW160" i="14"/>
  <c r="BE130" i="14"/>
  <c r="BC136" i="14"/>
  <c r="BC144" i="14" s="1"/>
  <c r="BC152" i="14" s="1"/>
  <c r="BC156" i="14" s="1"/>
  <c r="BL46" i="14"/>
  <c r="BL63" i="14"/>
  <c r="BL72" i="14"/>
  <c r="BL114" i="14"/>
  <c r="BL107" i="14"/>
  <c r="BL93" i="14"/>
  <c r="BL105" i="14"/>
  <c r="BL127" i="14"/>
  <c r="BD130" i="14"/>
  <c r="BL65" i="14"/>
  <c r="BL52" i="14"/>
  <c r="BL113" i="14"/>
  <c r="BL69" i="14"/>
  <c r="BL58" i="14"/>
  <c r="BL66" i="14"/>
  <c r="BL21" i="14"/>
  <c r="BL85" i="14"/>
  <c r="BL84" i="14"/>
  <c r="BL42" i="14"/>
  <c r="BG129" i="14"/>
  <c r="BL31" i="14"/>
  <c r="BL118" i="14"/>
  <c r="BL112" i="14"/>
  <c r="BL122" i="14"/>
  <c r="BL29" i="14"/>
  <c r="BL120" i="14"/>
  <c r="BL54" i="14"/>
  <c r="BL100" i="14"/>
  <c r="BL18" i="14"/>
  <c r="BL17" i="14"/>
  <c r="BL74" i="14"/>
  <c r="BL45" i="14"/>
  <c r="BL97" i="14"/>
  <c r="BL39" i="14"/>
  <c r="BI67" i="14"/>
  <c r="BL71" i="14"/>
  <c r="BL119" i="14"/>
  <c r="BL115" i="14"/>
  <c r="BL124" i="14"/>
  <c r="BL40" i="14"/>
  <c r="BL48" i="14"/>
  <c r="BL47" i="14"/>
  <c r="BL22" i="14"/>
  <c r="BL11" i="14"/>
  <c r="BL102" i="14"/>
  <c r="BL38" i="14"/>
  <c r="BL30" i="14"/>
  <c r="BL91" i="14"/>
  <c r="BL23" i="14"/>
  <c r="BL57" i="14"/>
  <c r="BL43" i="14"/>
  <c r="BL111" i="14"/>
  <c r="BC134" i="14"/>
  <c r="BC142" i="14" s="1"/>
  <c r="BC150" i="14" s="1"/>
  <c r="BC154" i="14" s="1"/>
  <c r="BL86" i="14"/>
  <c r="BL56" i="14"/>
  <c r="BL9" i="14"/>
  <c r="BL77" i="14"/>
  <c r="BL14" i="14"/>
  <c r="BL44" i="14"/>
  <c r="BL62" i="14"/>
  <c r="BG98" i="14"/>
  <c r="BK58" i="14"/>
  <c r="BK33" i="14"/>
  <c r="BK90" i="14"/>
  <c r="BK32" i="14"/>
  <c r="BK64" i="14"/>
  <c r="BK29" i="14"/>
  <c r="BK102" i="14"/>
  <c r="BK47" i="14"/>
  <c r="BK50" i="14"/>
  <c r="BK81" i="14"/>
  <c r="BK15" i="14"/>
  <c r="BK65" i="14"/>
  <c r="BK39" i="14"/>
  <c r="BK48" i="14"/>
  <c r="BK75" i="14"/>
  <c r="BK115" i="14"/>
  <c r="BK121" i="14"/>
  <c r="BK62" i="14"/>
  <c r="BK85" i="14"/>
  <c r="BK34" i="14"/>
  <c r="BK10" i="14"/>
  <c r="BK12" i="14"/>
  <c r="BK103" i="14"/>
  <c r="BK124" i="14"/>
  <c r="BK114" i="14"/>
  <c r="BK51" i="14"/>
  <c r="BK108" i="14"/>
  <c r="BK27" i="14"/>
  <c r="BK89" i="14"/>
  <c r="BK125" i="14"/>
  <c r="BK8" i="14"/>
  <c r="BK74" i="14"/>
  <c r="BK25" i="14"/>
  <c r="BK45" i="14"/>
  <c r="BJ3" i="14"/>
  <c r="BK9" i="14"/>
  <c r="BK122" i="14"/>
  <c r="BK92" i="14"/>
  <c r="BK113" i="14"/>
  <c r="BK80" i="14"/>
  <c r="BK79" i="14"/>
  <c r="BK128" i="14"/>
  <c r="BK16" i="14"/>
  <c r="BK91" i="14"/>
  <c r="BK93" i="14"/>
  <c r="BK127" i="14"/>
  <c r="BK26" i="14"/>
  <c r="BK22" i="14"/>
  <c r="BK83" i="14"/>
  <c r="BK110" i="14"/>
  <c r="BK111" i="14"/>
  <c r="BK84" i="14"/>
  <c r="BK104" i="14"/>
  <c r="BK107" i="14"/>
  <c r="BK14" i="14"/>
  <c r="BK78" i="14"/>
  <c r="BK13" i="14"/>
  <c r="BK86" i="14"/>
  <c r="BK76" i="14"/>
  <c r="BK55" i="14"/>
  <c r="BK118" i="14"/>
  <c r="BK20" i="14"/>
  <c r="BK11" i="14"/>
  <c r="BK59" i="14"/>
  <c r="BK18" i="14"/>
  <c r="BK88" i="14"/>
  <c r="BK73" i="14"/>
  <c r="BK87" i="14"/>
  <c r="BK116" i="14"/>
  <c r="BK106" i="14"/>
  <c r="BK120" i="14"/>
  <c r="BK112" i="14"/>
  <c r="BK40" i="14"/>
  <c r="BK117" i="14"/>
  <c r="BK126" i="14"/>
  <c r="BK44" i="14"/>
  <c r="BK24" i="14"/>
  <c r="BK57" i="14"/>
  <c r="BK21" i="14"/>
  <c r="BK63" i="14"/>
  <c r="BK61" i="14"/>
  <c r="BK94" i="14"/>
  <c r="BK71" i="14"/>
  <c r="BK56" i="14"/>
  <c r="BK31" i="14"/>
  <c r="BK41" i="14"/>
  <c r="BK52" i="14"/>
  <c r="BK30" i="14"/>
  <c r="BK23" i="14"/>
  <c r="BK60" i="14"/>
  <c r="BK95" i="14"/>
  <c r="BK72" i="14"/>
  <c r="BK123" i="14"/>
  <c r="BK96" i="14"/>
  <c r="BK46" i="14"/>
  <c r="BK66" i="14"/>
  <c r="BK35" i="14"/>
  <c r="BK5" i="14"/>
  <c r="BK54" i="14"/>
  <c r="BK101" i="14"/>
  <c r="BK42" i="14"/>
  <c r="BK19" i="14"/>
  <c r="BK69" i="14"/>
  <c r="BK97" i="14"/>
  <c r="BK119" i="14"/>
  <c r="BK17" i="14"/>
  <c r="BK77" i="14"/>
  <c r="BK82" i="14"/>
  <c r="BK28" i="14"/>
  <c r="BK105" i="14"/>
  <c r="BK109" i="14"/>
  <c r="BK53" i="14"/>
  <c r="BK43" i="14"/>
  <c r="BK49" i="14"/>
  <c r="BK100" i="14"/>
  <c r="BK70" i="14"/>
  <c r="BK38" i="14"/>
  <c r="BK7" i="14"/>
  <c r="BJ5" i="14"/>
  <c r="BJ119" i="14"/>
  <c r="BJ31" i="14"/>
  <c r="BJ12" i="14"/>
  <c r="BJ77" i="14"/>
  <c r="BJ18" i="14"/>
  <c r="BJ19" i="14"/>
  <c r="BJ39" i="14"/>
  <c r="BJ54" i="14"/>
  <c r="BJ128" i="14"/>
  <c r="BJ106" i="14"/>
  <c r="BJ91" i="14"/>
  <c r="BJ33" i="14"/>
  <c r="BJ48" i="14"/>
  <c r="BK3" i="14"/>
  <c r="BL28" i="14"/>
  <c r="BL80" i="14"/>
  <c r="AZ142" i="14"/>
  <c r="AZ150" i="14" s="1"/>
  <c r="AZ154" i="14" s="1"/>
  <c r="BJ38" i="14"/>
  <c r="BJ17" i="14"/>
  <c r="BJ93" i="14"/>
  <c r="BJ105" i="14"/>
  <c r="BJ52" i="14"/>
  <c r="BJ76" i="14"/>
  <c r="BJ43" i="14"/>
  <c r="BJ15" i="14"/>
  <c r="BJ61" i="14"/>
  <c r="BJ126" i="14"/>
  <c r="BJ75" i="14"/>
  <c r="BJ72" i="14"/>
  <c r="BJ45" i="14"/>
  <c r="BJ109" i="14"/>
  <c r="BJ10" i="14"/>
  <c r="BJ49" i="14"/>
  <c r="BJ101" i="14"/>
  <c r="BJ108" i="14"/>
  <c r="BJ86" i="14"/>
  <c r="BH36" i="14"/>
  <c r="BG36" i="14"/>
  <c r="AZ137" i="14"/>
  <c r="BL90" i="14"/>
  <c r="BL92" i="14"/>
  <c r="BL126" i="14"/>
  <c r="BL60" i="14"/>
  <c r="BL24" i="14"/>
  <c r="BL95" i="14"/>
  <c r="BL59" i="14"/>
  <c r="BL61" i="14"/>
  <c r="BL25" i="14"/>
  <c r="BL73" i="14"/>
  <c r="BL15" i="14"/>
  <c r="BL89" i="14"/>
  <c r="BL27" i="14"/>
  <c r="BL35" i="14"/>
  <c r="BL121" i="14"/>
  <c r="BJ55" i="14"/>
  <c r="BJ116" i="14"/>
  <c r="BJ22" i="14"/>
  <c r="BJ121" i="14"/>
  <c r="BJ71" i="14"/>
  <c r="BJ123" i="14"/>
  <c r="BJ62" i="14"/>
  <c r="BJ11" i="14"/>
  <c r="BJ57" i="14"/>
  <c r="BJ94" i="14"/>
  <c r="BJ78" i="14"/>
  <c r="BJ125" i="14"/>
  <c r="BJ88" i="14"/>
  <c r="BJ92" i="14"/>
  <c r="BJ64" i="14"/>
  <c r="BG67" i="14"/>
  <c r="BI98" i="14"/>
  <c r="BJ29" i="14"/>
  <c r="BJ82" i="14"/>
  <c r="BJ56" i="14"/>
  <c r="BJ70" i="14"/>
  <c r="BJ113" i="14"/>
  <c r="BJ9" i="14"/>
  <c r="BJ95" i="14"/>
  <c r="BJ83" i="14"/>
  <c r="BJ28" i="14"/>
  <c r="BJ53" i="14"/>
  <c r="BJ65" i="14"/>
  <c r="BC135" i="14"/>
  <c r="BH98" i="14"/>
  <c r="BL116" i="14"/>
  <c r="BL103" i="14"/>
  <c r="BL82" i="14"/>
  <c r="BL70" i="14"/>
  <c r="BL19" i="14"/>
  <c r="BL88" i="14"/>
  <c r="BL96" i="14"/>
  <c r="BL101" i="14"/>
  <c r="BL13" i="14"/>
  <c r="BL55" i="14"/>
  <c r="BL26" i="14"/>
  <c r="BL125" i="14"/>
  <c r="BL109" i="14"/>
  <c r="BL51" i="14"/>
  <c r="BJ120" i="14"/>
  <c r="BJ69" i="14"/>
  <c r="BJ79" i="14"/>
  <c r="BJ124" i="14"/>
  <c r="BJ46" i="14"/>
  <c r="BJ118" i="14"/>
  <c r="BJ66" i="14"/>
  <c r="BJ34" i="14"/>
  <c r="BJ23" i="14"/>
  <c r="BJ51" i="14"/>
  <c r="BJ73" i="14"/>
  <c r="BJ85" i="14"/>
  <c r="BJ127" i="14"/>
  <c r="BJ96" i="14"/>
  <c r="BJ74" i="14"/>
  <c r="AZ143" i="14"/>
  <c r="AZ151" i="14" s="1"/>
  <c r="BC133" i="14"/>
  <c r="BH67" i="14"/>
  <c r="BM4" i="14"/>
  <c r="BM66" i="14" s="1"/>
  <c r="BI36" i="14"/>
  <c r="BL10" i="14"/>
  <c r="BL117" i="14"/>
  <c r="BL75" i="14"/>
  <c r="BL128" i="14"/>
  <c r="BL32" i="14"/>
  <c r="BL83" i="14"/>
  <c r="BL20" i="14"/>
  <c r="BL50" i="14"/>
  <c r="BL12" i="14"/>
  <c r="BL79" i="14"/>
  <c r="BL87" i="14"/>
  <c r="BL106" i="14"/>
  <c r="BL5" i="14"/>
  <c r="BL53" i="14"/>
  <c r="BJ20" i="14"/>
  <c r="BJ111" i="14"/>
  <c r="BJ42" i="14"/>
  <c r="BJ87" i="14"/>
  <c r="BJ89" i="14"/>
  <c r="BJ102" i="14"/>
  <c r="BJ14" i="14"/>
  <c r="BJ115" i="14"/>
  <c r="BJ32" i="14"/>
  <c r="BJ112" i="14"/>
  <c r="BJ16" i="14"/>
  <c r="BJ27" i="14"/>
  <c r="BJ97" i="14"/>
  <c r="BJ103" i="14"/>
  <c r="BH129" i="14"/>
  <c r="BL16" i="14"/>
  <c r="BL78" i="14"/>
  <c r="BL81" i="14"/>
  <c r="BL49" i="14"/>
  <c r="BL8" i="14"/>
  <c r="BL110" i="14"/>
  <c r="BL41" i="14"/>
  <c r="BL94" i="14"/>
  <c r="BL108" i="14"/>
  <c r="BL104" i="14"/>
  <c r="BL34" i="14"/>
  <c r="BL33" i="14"/>
  <c r="BL123" i="14"/>
  <c r="BL76" i="14"/>
  <c r="BJ81" i="14"/>
  <c r="BJ58" i="14"/>
  <c r="BJ41" i="14"/>
  <c r="BJ84" i="14"/>
  <c r="BJ59" i="14"/>
  <c r="BJ35" i="14"/>
  <c r="BJ117" i="14"/>
  <c r="BJ80" i="14"/>
  <c r="BJ63" i="14"/>
  <c r="BJ26" i="14"/>
  <c r="BJ107" i="14"/>
  <c r="BJ110" i="14"/>
  <c r="BJ104" i="14"/>
  <c r="BJ8" i="14"/>
  <c r="BO4" i="14"/>
  <c r="BO41" i="14" s="1"/>
  <c r="BR3" i="14"/>
  <c r="BQ4" i="14"/>
  <c r="BI129" i="14"/>
  <c r="BJ7" i="14"/>
  <c r="BJ100" i="14"/>
  <c r="BJ122" i="14"/>
  <c r="BJ25" i="14"/>
  <c r="BJ44" i="14"/>
  <c r="BJ13" i="14"/>
  <c r="BJ21" i="14"/>
  <c r="BJ90" i="14"/>
  <c r="BJ60" i="14"/>
  <c r="BJ30" i="14"/>
  <c r="BJ40" i="14"/>
  <c r="BJ114" i="14"/>
  <c r="BJ50" i="14"/>
  <c r="BJ47" i="14"/>
  <c r="BJ24" i="14"/>
  <c r="AZ160" i="14" l="1"/>
  <c r="BM111" i="14"/>
  <c r="BN3" i="14"/>
  <c r="BM79" i="14"/>
  <c r="BM38" i="14"/>
  <c r="BM102" i="14"/>
  <c r="BM88" i="14"/>
  <c r="BM55" i="14"/>
  <c r="BM87" i="14"/>
  <c r="BO34" i="14"/>
  <c r="BM40" i="14"/>
  <c r="BH130" i="14"/>
  <c r="BF133" i="14"/>
  <c r="BF141" i="14" s="1"/>
  <c r="BF149" i="14" s="1"/>
  <c r="BF153" i="14" s="1"/>
  <c r="BM41" i="14"/>
  <c r="BM108" i="14"/>
  <c r="BM90" i="14"/>
  <c r="BM42" i="14"/>
  <c r="BM15" i="14"/>
  <c r="BM74" i="14"/>
  <c r="BM100" i="14"/>
  <c r="BM89" i="14"/>
  <c r="BM105" i="14"/>
  <c r="BM70" i="14"/>
  <c r="BM39" i="14"/>
  <c r="BO104" i="14"/>
  <c r="BO123" i="14"/>
  <c r="BM49" i="14"/>
  <c r="BM57" i="14"/>
  <c r="BO87" i="14"/>
  <c r="BO48" i="14"/>
  <c r="BO121" i="14"/>
  <c r="BM92" i="14"/>
  <c r="BO31" i="14"/>
  <c r="BO62" i="14"/>
  <c r="BF135" i="14"/>
  <c r="BF143" i="14" s="1"/>
  <c r="BF151" i="14" s="1"/>
  <c r="BF134" i="14"/>
  <c r="BF142" i="14" s="1"/>
  <c r="BF150" i="14" s="1"/>
  <c r="BF154" i="14" s="1"/>
  <c r="BM101" i="14"/>
  <c r="BM71" i="14"/>
  <c r="BM128" i="14"/>
  <c r="BM127" i="14"/>
  <c r="BM115" i="14"/>
  <c r="BM58" i="14"/>
  <c r="BM51" i="14"/>
  <c r="BL36" i="14"/>
  <c r="BO75" i="14"/>
  <c r="BO79" i="14"/>
  <c r="BL129" i="14"/>
  <c r="BF136" i="14"/>
  <c r="BF144" i="14" s="1"/>
  <c r="BF152" i="14" s="1"/>
  <c r="BF156" i="14" s="1"/>
  <c r="BO77" i="14"/>
  <c r="BO32" i="14"/>
  <c r="BO95" i="14"/>
  <c r="BO126" i="14"/>
  <c r="BO14" i="14"/>
  <c r="BO11" i="14"/>
  <c r="BO110" i="14"/>
  <c r="BO117" i="14"/>
  <c r="BO54" i="14"/>
  <c r="BO22" i="14"/>
  <c r="BO97" i="14"/>
  <c r="BO20" i="14"/>
  <c r="BJ129" i="14"/>
  <c r="BO70" i="14"/>
  <c r="BO15" i="14"/>
  <c r="BO8" i="14"/>
  <c r="BO65" i="14"/>
  <c r="BO51" i="14"/>
  <c r="BO101" i="14"/>
  <c r="BO94" i="14"/>
  <c r="BL98" i="14"/>
  <c r="BM32" i="14"/>
  <c r="BM46" i="14"/>
  <c r="BM83" i="14"/>
  <c r="BM94" i="14"/>
  <c r="BM18" i="14"/>
  <c r="BM31" i="14"/>
  <c r="BM19" i="14"/>
  <c r="BO28" i="14"/>
  <c r="BO13" i="14"/>
  <c r="BO66" i="14"/>
  <c r="BO63" i="14"/>
  <c r="BO118" i="14"/>
  <c r="BO27" i="14"/>
  <c r="BO83" i="14"/>
  <c r="BO5" i="14"/>
  <c r="BO64" i="14"/>
  <c r="BO25" i="14"/>
  <c r="BO9" i="14"/>
  <c r="BO89" i="14"/>
  <c r="BO71" i="14"/>
  <c r="BO90" i="14"/>
  <c r="BM11" i="14"/>
  <c r="BM62" i="14"/>
  <c r="BM107" i="14"/>
  <c r="BM69" i="14"/>
  <c r="BM63" i="14"/>
  <c r="BM29" i="14"/>
  <c r="BM64" i="14"/>
  <c r="BI130" i="14"/>
  <c r="BM47" i="14"/>
  <c r="BM43" i="14"/>
  <c r="BM28" i="14"/>
  <c r="BM116" i="14"/>
  <c r="BM93" i="14"/>
  <c r="BM72" i="14"/>
  <c r="BM77" i="14"/>
  <c r="BO7" i="14"/>
  <c r="BO16" i="14"/>
  <c r="BO85" i="14"/>
  <c r="BO26" i="14"/>
  <c r="BO114" i="14"/>
  <c r="BO93" i="14"/>
  <c r="BO124" i="14"/>
  <c r="BL67" i="14"/>
  <c r="BO38" i="14"/>
  <c r="BO47" i="14"/>
  <c r="BO19" i="14"/>
  <c r="BO12" i="14"/>
  <c r="BO100" i="14"/>
  <c r="BO46" i="14"/>
  <c r="BO61" i="14"/>
  <c r="BO39" i="14"/>
  <c r="BM7" i="14"/>
  <c r="BM52" i="14"/>
  <c r="BM12" i="14"/>
  <c r="BM16" i="14"/>
  <c r="BM86" i="14"/>
  <c r="BM110" i="14"/>
  <c r="BM27" i="14"/>
  <c r="BG130" i="14"/>
  <c r="BO127" i="14"/>
  <c r="BO88" i="14"/>
  <c r="BO76" i="14"/>
  <c r="BO18" i="14"/>
  <c r="BO102" i="14"/>
  <c r="BN120" i="14"/>
  <c r="BN47" i="14"/>
  <c r="BN107" i="14"/>
  <c r="BN20" i="14"/>
  <c r="BN8" i="14"/>
  <c r="BN27" i="14"/>
  <c r="BN18" i="14"/>
  <c r="BN49" i="14"/>
  <c r="BN14" i="14"/>
  <c r="BN121" i="14"/>
  <c r="BN114" i="14"/>
  <c r="BN85" i="14"/>
  <c r="BN23" i="14"/>
  <c r="BN59" i="14"/>
  <c r="BN86" i="14"/>
  <c r="BN119" i="14"/>
  <c r="BN62" i="14"/>
  <c r="BN104" i="14"/>
  <c r="BN111" i="14"/>
  <c r="BN70" i="14"/>
  <c r="BN44" i="14"/>
  <c r="BN112" i="14"/>
  <c r="BN82" i="14"/>
  <c r="BN22" i="14"/>
  <c r="BN34" i="14"/>
  <c r="BN81" i="14"/>
  <c r="BN53" i="14"/>
  <c r="BN58" i="14"/>
  <c r="BN52" i="14"/>
  <c r="BN90" i="14"/>
  <c r="BN109" i="14"/>
  <c r="BN41" i="14"/>
  <c r="BN29" i="14"/>
  <c r="BN39" i="14"/>
  <c r="BN125" i="14"/>
  <c r="BN35" i="14"/>
  <c r="BN16" i="14"/>
  <c r="BN71" i="14"/>
  <c r="BN79" i="14"/>
  <c r="BN93" i="14"/>
  <c r="BN24" i="14"/>
  <c r="BN97" i="14"/>
  <c r="BN108" i="14"/>
  <c r="BN32" i="14"/>
  <c r="BN117" i="14"/>
  <c r="BN105" i="14"/>
  <c r="BN101" i="14"/>
  <c r="BN21" i="14"/>
  <c r="BN76" i="14"/>
  <c r="BN5" i="14"/>
  <c r="BN80" i="14"/>
  <c r="BN89" i="14"/>
  <c r="BN83" i="14"/>
  <c r="BN72" i="14"/>
  <c r="BN103" i="14"/>
  <c r="BN51" i="14"/>
  <c r="BN56" i="14"/>
  <c r="BN110" i="14"/>
  <c r="BN127" i="14"/>
  <c r="BN84" i="14"/>
  <c r="BN40" i="14"/>
  <c r="BN91" i="14"/>
  <c r="BN128" i="14"/>
  <c r="BN63" i="14"/>
  <c r="BN30" i="14"/>
  <c r="BN33" i="14"/>
  <c r="BN122" i="14"/>
  <c r="BN28" i="14"/>
  <c r="BN55" i="14"/>
  <c r="BN48" i="14"/>
  <c r="BN19" i="14"/>
  <c r="BN9" i="14"/>
  <c r="BN17" i="14"/>
  <c r="BN12" i="14"/>
  <c r="BN64" i="14"/>
  <c r="BN78" i="14"/>
  <c r="BN113" i="14"/>
  <c r="BN31" i="14"/>
  <c r="BN69" i="14"/>
  <c r="BN87" i="14"/>
  <c r="BN10" i="14"/>
  <c r="BN74" i="14"/>
  <c r="BN73" i="14"/>
  <c r="BN88" i="14"/>
  <c r="BN118" i="14"/>
  <c r="BN115" i="14"/>
  <c r="BN26" i="14"/>
  <c r="BN25" i="14"/>
  <c r="BN123" i="14"/>
  <c r="BN116" i="14"/>
  <c r="BN106" i="14"/>
  <c r="BN75" i="14"/>
  <c r="BN126" i="14"/>
  <c r="BN43" i="14"/>
  <c r="BN42" i="14"/>
  <c r="BM3" i="14"/>
  <c r="BN50" i="14"/>
  <c r="BN94" i="14"/>
  <c r="BN15" i="14"/>
  <c r="BN13" i="14"/>
  <c r="BN124" i="14"/>
  <c r="BN46" i="14"/>
  <c r="BN11" i="14"/>
  <c r="BN96" i="14"/>
  <c r="BN54" i="14"/>
  <c r="BN100" i="14"/>
  <c r="BN102" i="14"/>
  <c r="BN95" i="14"/>
  <c r="BN61" i="14"/>
  <c r="BN77" i="14"/>
  <c r="BN57" i="14"/>
  <c r="BN45" i="14"/>
  <c r="BN65" i="14"/>
  <c r="BN92" i="14"/>
  <c r="BN60" i="14"/>
  <c r="BN66" i="14"/>
  <c r="BN7" i="14"/>
  <c r="BN38" i="14"/>
  <c r="BM10" i="14"/>
  <c r="BM24" i="14"/>
  <c r="BM20" i="14"/>
  <c r="BM22" i="14"/>
  <c r="BM13" i="14"/>
  <c r="BM23" i="14"/>
  <c r="BM96" i="14"/>
  <c r="BM114" i="14"/>
  <c r="BM59" i="14"/>
  <c r="BM26" i="14"/>
  <c r="BM5" i="14"/>
  <c r="BM97" i="14"/>
  <c r="BM85" i="14"/>
  <c r="BM30" i="14"/>
  <c r="AZ155" i="14"/>
  <c r="BC143" i="14"/>
  <c r="BC151" i="14" s="1"/>
  <c r="BK98" i="14"/>
  <c r="BJ36" i="14"/>
  <c r="BO107" i="14"/>
  <c r="BO116" i="14"/>
  <c r="BO78" i="14"/>
  <c r="BO21" i="14"/>
  <c r="BO72" i="14"/>
  <c r="BO69" i="14"/>
  <c r="BO128" i="14"/>
  <c r="BO108" i="14"/>
  <c r="BO86" i="14"/>
  <c r="BO40" i="14"/>
  <c r="BO52" i="14"/>
  <c r="BO84" i="14"/>
  <c r="BO125" i="14"/>
  <c r="BO58" i="14"/>
  <c r="BO111" i="14"/>
  <c r="BO29" i="14"/>
  <c r="BO105" i="14"/>
  <c r="BO112" i="14"/>
  <c r="BM17" i="14"/>
  <c r="BM118" i="14"/>
  <c r="BM53" i="14"/>
  <c r="BM45" i="14"/>
  <c r="BM95" i="14"/>
  <c r="BM120" i="14"/>
  <c r="BM50" i="14"/>
  <c r="BM103" i="14"/>
  <c r="BM112" i="14"/>
  <c r="BM125" i="14"/>
  <c r="BM122" i="14"/>
  <c r="BM73" i="14"/>
  <c r="BM121" i="14"/>
  <c r="BM48" i="14"/>
  <c r="BM109" i="14"/>
  <c r="BK36" i="14"/>
  <c r="BU3" i="14"/>
  <c r="BR4" i="14"/>
  <c r="BR47" i="14" s="1"/>
  <c r="BT4" i="14"/>
  <c r="BJ98" i="14"/>
  <c r="BP4" i="14"/>
  <c r="BP26" i="14" s="1"/>
  <c r="BO44" i="14"/>
  <c r="BO92" i="14"/>
  <c r="BO35" i="14"/>
  <c r="BO82" i="14"/>
  <c r="BO10" i="14"/>
  <c r="BO30" i="14"/>
  <c r="BO60" i="14"/>
  <c r="BO109" i="14"/>
  <c r="BO122" i="14"/>
  <c r="BO49" i="14"/>
  <c r="BO56" i="14"/>
  <c r="BO33" i="14"/>
  <c r="BO119" i="14"/>
  <c r="BO91" i="14"/>
  <c r="BO74" i="14"/>
  <c r="BO50" i="14"/>
  <c r="BM75" i="14"/>
  <c r="BM14" i="14"/>
  <c r="BM44" i="14"/>
  <c r="BM119" i="14"/>
  <c r="BM117" i="14"/>
  <c r="BM113" i="14"/>
  <c r="BM34" i="14"/>
  <c r="BM124" i="14"/>
  <c r="BM91" i="14"/>
  <c r="BM80" i="14"/>
  <c r="BM81" i="14"/>
  <c r="BM33" i="14"/>
  <c r="BM104" i="14"/>
  <c r="BM21" i="14"/>
  <c r="BM123" i="14"/>
  <c r="BK67" i="14"/>
  <c r="BO81" i="14"/>
  <c r="BO115" i="14"/>
  <c r="BO53" i="14"/>
  <c r="BO103" i="14"/>
  <c r="BO59" i="14"/>
  <c r="BO96" i="14"/>
  <c r="BO43" i="14"/>
  <c r="BO23" i="14"/>
  <c r="BO55" i="14"/>
  <c r="BO57" i="14"/>
  <c r="BO113" i="14"/>
  <c r="BO80" i="14"/>
  <c r="BO42" i="14"/>
  <c r="BO24" i="14"/>
  <c r="BO120" i="14"/>
  <c r="BO17" i="14"/>
  <c r="BO45" i="14"/>
  <c r="BO73" i="14"/>
  <c r="BO106" i="14"/>
  <c r="BM78" i="14"/>
  <c r="BM76" i="14"/>
  <c r="BM60" i="14"/>
  <c r="BM35" i="14"/>
  <c r="BM8" i="14"/>
  <c r="BM25" i="14"/>
  <c r="BM61" i="14"/>
  <c r="BM106" i="14"/>
  <c r="BM65" i="14"/>
  <c r="BM9" i="14"/>
  <c r="BM56" i="14"/>
  <c r="BM126" i="14"/>
  <c r="BM82" i="14"/>
  <c r="BM84" i="14"/>
  <c r="BM54" i="14"/>
  <c r="BJ67" i="14"/>
  <c r="BK129" i="14"/>
  <c r="BC141" i="14"/>
  <c r="BC149" i="14" s="1"/>
  <c r="BC153" i="14" s="1"/>
  <c r="BC137" i="14"/>
  <c r="BC160" i="14" l="1"/>
  <c r="BF160" i="14"/>
  <c r="BF137" i="14"/>
  <c r="BR71" i="14"/>
  <c r="BL130" i="14"/>
  <c r="BR39" i="14"/>
  <c r="BP83" i="14"/>
  <c r="BR114" i="14"/>
  <c r="BO36" i="14"/>
  <c r="BP17" i="14"/>
  <c r="BP30" i="14"/>
  <c r="BP35" i="14"/>
  <c r="BJ130" i="14"/>
  <c r="BP49" i="14"/>
  <c r="BR49" i="14"/>
  <c r="BP53" i="14"/>
  <c r="BR55" i="14"/>
  <c r="BC155" i="14"/>
  <c r="BP91" i="14"/>
  <c r="BP14" i="14"/>
  <c r="BR83" i="14"/>
  <c r="BR9" i="14"/>
  <c r="BQ3" i="14"/>
  <c r="BR75" i="14"/>
  <c r="BP126" i="14"/>
  <c r="BP20" i="14"/>
  <c r="BR14" i="14"/>
  <c r="BR118" i="14"/>
  <c r="BR101" i="14"/>
  <c r="BR61" i="14"/>
  <c r="BP110" i="14"/>
  <c r="BP102" i="14"/>
  <c r="BR42" i="14"/>
  <c r="BR70" i="14"/>
  <c r="BR66" i="14"/>
  <c r="BR65" i="14"/>
  <c r="BR53" i="14"/>
  <c r="BR16" i="14"/>
  <c r="BR110" i="14"/>
  <c r="BR87" i="14"/>
  <c r="BP74" i="14"/>
  <c r="BP112" i="14"/>
  <c r="BR73" i="14"/>
  <c r="BR27" i="14"/>
  <c r="BR94" i="14"/>
  <c r="BR21" i="14"/>
  <c r="BR20" i="14"/>
  <c r="BR90" i="14"/>
  <c r="BR13" i="14"/>
  <c r="BR56" i="14"/>
  <c r="BP54" i="14"/>
  <c r="BR76" i="14"/>
  <c r="BR88" i="14"/>
  <c r="BR25" i="14"/>
  <c r="BR24" i="14"/>
  <c r="BR46" i="14"/>
  <c r="BR29" i="14"/>
  <c r="BR124" i="14"/>
  <c r="BR126" i="14"/>
  <c r="BR128" i="14"/>
  <c r="BR103" i="14"/>
  <c r="BR41" i="14"/>
  <c r="BR60" i="14"/>
  <c r="BR106" i="14"/>
  <c r="BR18" i="14"/>
  <c r="BR107" i="14"/>
  <c r="BI136" i="14"/>
  <c r="BI144" i="14" s="1"/>
  <c r="BI152" i="14" s="1"/>
  <c r="BI156" i="14" s="1"/>
  <c r="BO129" i="14"/>
  <c r="BP46" i="14"/>
  <c r="BP43" i="14"/>
  <c r="BP120" i="14"/>
  <c r="BP123" i="14"/>
  <c r="BR26" i="14"/>
  <c r="BR45" i="14"/>
  <c r="BR113" i="14"/>
  <c r="BR69" i="14"/>
  <c r="BR52" i="14"/>
  <c r="BR97" i="14"/>
  <c r="BR17" i="14"/>
  <c r="BR92" i="14"/>
  <c r="BR32" i="14"/>
  <c r="BR63" i="14"/>
  <c r="BR33" i="14"/>
  <c r="BM98" i="14"/>
  <c r="BM67" i="14"/>
  <c r="BP24" i="14"/>
  <c r="BP22" i="14"/>
  <c r="BP103" i="14"/>
  <c r="BP72" i="14"/>
  <c r="BR81" i="14"/>
  <c r="BR100" i="14"/>
  <c r="BR43" i="14"/>
  <c r="BR95" i="14"/>
  <c r="BR12" i="14"/>
  <c r="BR122" i="14"/>
  <c r="BR123" i="14"/>
  <c r="BR57" i="14"/>
  <c r="BR105" i="14"/>
  <c r="BR22" i="14"/>
  <c r="BR5" i="14"/>
  <c r="BM129" i="14"/>
  <c r="BO67" i="14"/>
  <c r="BP79" i="14"/>
  <c r="BP97" i="14"/>
  <c r="BP55" i="14"/>
  <c r="BP28" i="14"/>
  <c r="BR7" i="14"/>
  <c r="BR116" i="14"/>
  <c r="BR8" i="14"/>
  <c r="BR50" i="14"/>
  <c r="BR54" i="14"/>
  <c r="BR127" i="14"/>
  <c r="BR40" i="14"/>
  <c r="BR108" i="14"/>
  <c r="BR91" i="14"/>
  <c r="BR44" i="14"/>
  <c r="BR102" i="14"/>
  <c r="BR115" i="14"/>
  <c r="BK130" i="14"/>
  <c r="BI133" i="14"/>
  <c r="BI141" i="14" s="1"/>
  <c r="BI149" i="14" s="1"/>
  <c r="BI153" i="14" s="1"/>
  <c r="BP121" i="14"/>
  <c r="BP10" i="14"/>
  <c r="BP39" i="14"/>
  <c r="BR79" i="14"/>
  <c r="BR119" i="14"/>
  <c r="BR35" i="14"/>
  <c r="BR28" i="14"/>
  <c r="BR74" i="14"/>
  <c r="BR31" i="14"/>
  <c r="BR62" i="14"/>
  <c r="BR10" i="14"/>
  <c r="BR84" i="14"/>
  <c r="BR111" i="14"/>
  <c r="BR121" i="14"/>
  <c r="BP47" i="14"/>
  <c r="BP116" i="14"/>
  <c r="BP69" i="14"/>
  <c r="BP62" i="14"/>
  <c r="BP21" i="14"/>
  <c r="BP64" i="14"/>
  <c r="BP114" i="14"/>
  <c r="BP60" i="14"/>
  <c r="BP85" i="14"/>
  <c r="BP27" i="14"/>
  <c r="BP33" i="14"/>
  <c r="BP75" i="14"/>
  <c r="BP32" i="14"/>
  <c r="BP78" i="14"/>
  <c r="BP84" i="14"/>
  <c r="BM36" i="14"/>
  <c r="BN98" i="14"/>
  <c r="BI135" i="14"/>
  <c r="BO98" i="14"/>
  <c r="BN67" i="14"/>
  <c r="BI134" i="14"/>
  <c r="BP124" i="14"/>
  <c r="BP65" i="14"/>
  <c r="BP18" i="14"/>
  <c r="BP90" i="14"/>
  <c r="BP8" i="14"/>
  <c r="BP15" i="14"/>
  <c r="BP111" i="14"/>
  <c r="BP113" i="14"/>
  <c r="BP105" i="14"/>
  <c r="BP82" i="14"/>
  <c r="BP56" i="14"/>
  <c r="BP108" i="14"/>
  <c r="BP122" i="14"/>
  <c r="BP5" i="14"/>
  <c r="BR78" i="14"/>
  <c r="BR82" i="14"/>
  <c r="BR77" i="14"/>
  <c r="BR96" i="14"/>
  <c r="BR59" i="14"/>
  <c r="BR125" i="14"/>
  <c r="BR117" i="14"/>
  <c r="BR89" i="14"/>
  <c r="BR30" i="14"/>
  <c r="BR64" i="14"/>
  <c r="BR34" i="14"/>
  <c r="BR104" i="14"/>
  <c r="BR112" i="14"/>
  <c r="BN36" i="14"/>
  <c r="BP9" i="14"/>
  <c r="BP87" i="14"/>
  <c r="BP29" i="14"/>
  <c r="BP45" i="14"/>
  <c r="BP80" i="14"/>
  <c r="BP63" i="14"/>
  <c r="BP48" i="14"/>
  <c r="BP73" i="14"/>
  <c r="BP12" i="14"/>
  <c r="BP57" i="14"/>
  <c r="BP119" i="14"/>
  <c r="BP88" i="14"/>
  <c r="BP19" i="14"/>
  <c r="BP77" i="14"/>
  <c r="BF155" i="14"/>
  <c r="BP7" i="14"/>
  <c r="BP25" i="14"/>
  <c r="BP59" i="14"/>
  <c r="BP66" i="14"/>
  <c r="BP52" i="14"/>
  <c r="BP106" i="14"/>
  <c r="BP109" i="14"/>
  <c r="BP42" i="14"/>
  <c r="BP41" i="14"/>
  <c r="BP125" i="14"/>
  <c r="BP34" i="14"/>
  <c r="BP71" i="14"/>
  <c r="BP93" i="14"/>
  <c r="BP104" i="14"/>
  <c r="BP96" i="14"/>
  <c r="BS4" i="14"/>
  <c r="BS116" i="14" s="1"/>
  <c r="BR38" i="14"/>
  <c r="BR48" i="14"/>
  <c r="BR109" i="14"/>
  <c r="BR93" i="14"/>
  <c r="BR58" i="14"/>
  <c r="BR120" i="14"/>
  <c r="BR23" i="14"/>
  <c r="BR51" i="14"/>
  <c r="BR72" i="14"/>
  <c r="BR11" i="14"/>
  <c r="BR19" i="14"/>
  <c r="BR86" i="14"/>
  <c r="BR85" i="14"/>
  <c r="BR15" i="14"/>
  <c r="BR80" i="14"/>
  <c r="BP38" i="14"/>
  <c r="BP81" i="14"/>
  <c r="BP13" i="14"/>
  <c r="BP86" i="14"/>
  <c r="BP50" i="14"/>
  <c r="BP127" i="14"/>
  <c r="BP95" i="14"/>
  <c r="BP16" i="14"/>
  <c r="BP100" i="14"/>
  <c r="BP117" i="14"/>
  <c r="BP31" i="14"/>
  <c r="BP101" i="14"/>
  <c r="BP128" i="14"/>
  <c r="BP61" i="14"/>
  <c r="BW4" i="14"/>
  <c r="BX3" i="14"/>
  <c r="BU4" i="14"/>
  <c r="BU72" i="14" s="1"/>
  <c r="BQ104" i="14"/>
  <c r="BQ105" i="14"/>
  <c r="BQ119" i="14"/>
  <c r="BP3" i="14"/>
  <c r="BQ12" i="14"/>
  <c r="BQ15" i="14"/>
  <c r="BQ94" i="14"/>
  <c r="BQ111" i="14"/>
  <c r="BQ72" i="14"/>
  <c r="BQ62" i="14"/>
  <c r="BQ71" i="14"/>
  <c r="BQ80" i="14"/>
  <c r="BQ23" i="14"/>
  <c r="BQ9" i="14"/>
  <c r="BQ107" i="14"/>
  <c r="BQ17" i="14"/>
  <c r="BQ52" i="14"/>
  <c r="BQ126" i="14"/>
  <c r="BQ20" i="14"/>
  <c r="BQ101" i="14"/>
  <c r="BQ118" i="14"/>
  <c r="BQ60" i="14"/>
  <c r="BQ87" i="14"/>
  <c r="BQ127" i="14"/>
  <c r="BQ125" i="14"/>
  <c r="BQ21" i="14"/>
  <c r="BQ29" i="14"/>
  <c r="BQ124" i="14"/>
  <c r="BQ88" i="14"/>
  <c r="BQ56" i="14"/>
  <c r="BQ46" i="14"/>
  <c r="BQ33" i="14"/>
  <c r="BQ84" i="14"/>
  <c r="BQ49" i="14"/>
  <c r="BQ10" i="14"/>
  <c r="BQ51" i="14"/>
  <c r="BQ5" i="14"/>
  <c r="BQ78" i="14"/>
  <c r="BQ74" i="14"/>
  <c r="BQ83" i="14"/>
  <c r="BQ26" i="14"/>
  <c r="BQ93" i="14"/>
  <c r="BQ28" i="14"/>
  <c r="BQ40" i="14"/>
  <c r="BQ35" i="14"/>
  <c r="BQ43" i="14"/>
  <c r="BQ31" i="14"/>
  <c r="BQ115" i="14"/>
  <c r="BQ128" i="14"/>
  <c r="BQ54" i="14"/>
  <c r="BQ39" i="14"/>
  <c r="BQ45" i="14"/>
  <c r="BQ90" i="14"/>
  <c r="BQ123" i="14"/>
  <c r="BQ89" i="14"/>
  <c r="BQ77" i="14"/>
  <c r="BQ57" i="14"/>
  <c r="BQ112" i="14"/>
  <c r="BQ82" i="14"/>
  <c r="BQ42" i="14"/>
  <c r="BQ11" i="14"/>
  <c r="BQ22" i="14"/>
  <c r="BQ91" i="14"/>
  <c r="BQ120" i="14"/>
  <c r="BQ27" i="14"/>
  <c r="BQ30" i="14"/>
  <c r="BQ75" i="14"/>
  <c r="BQ66" i="14"/>
  <c r="BQ16" i="14"/>
  <c r="BQ108" i="14"/>
  <c r="BQ113" i="14"/>
  <c r="BQ13" i="14"/>
  <c r="BQ122" i="14"/>
  <c r="BQ81" i="14"/>
  <c r="BQ116" i="14"/>
  <c r="BQ34" i="14"/>
  <c r="BQ110" i="14"/>
  <c r="BQ32" i="14"/>
  <c r="BQ106" i="14"/>
  <c r="BQ61" i="14"/>
  <c r="BQ79" i="14"/>
  <c r="BQ55" i="14"/>
  <c r="BQ50" i="14"/>
  <c r="BQ121" i="14"/>
  <c r="BQ95" i="14"/>
  <c r="BQ70" i="14"/>
  <c r="BQ41" i="14"/>
  <c r="BQ8" i="14"/>
  <c r="BQ97" i="14"/>
  <c r="BQ64" i="14"/>
  <c r="BQ92" i="14"/>
  <c r="BQ14" i="14"/>
  <c r="BQ59" i="14"/>
  <c r="BQ109" i="14"/>
  <c r="BQ63" i="14"/>
  <c r="BQ48" i="14"/>
  <c r="BQ25" i="14"/>
  <c r="BQ47" i="14"/>
  <c r="BQ53" i="14"/>
  <c r="BQ18" i="14"/>
  <c r="BQ69" i="14"/>
  <c r="BQ73" i="14"/>
  <c r="BQ19" i="14"/>
  <c r="BQ58" i="14"/>
  <c r="BQ76" i="14"/>
  <c r="BQ65" i="14"/>
  <c r="BQ117" i="14"/>
  <c r="BQ102" i="14"/>
  <c r="BQ103" i="14"/>
  <c r="BQ96" i="14"/>
  <c r="BQ86" i="14"/>
  <c r="BQ85" i="14"/>
  <c r="BQ44" i="14"/>
  <c r="BQ114" i="14"/>
  <c r="BQ100" i="14"/>
  <c r="BQ24" i="14"/>
  <c r="BQ38" i="14"/>
  <c r="BQ7" i="14"/>
  <c r="BP70" i="14"/>
  <c r="BP107" i="14"/>
  <c r="BP94" i="14"/>
  <c r="BP115" i="14"/>
  <c r="BP118" i="14"/>
  <c r="BP92" i="14"/>
  <c r="BP11" i="14"/>
  <c r="BP44" i="14"/>
  <c r="BP51" i="14"/>
  <c r="BP58" i="14"/>
  <c r="BP23" i="14"/>
  <c r="BP76" i="14"/>
  <c r="BP89" i="14"/>
  <c r="BP40" i="14"/>
  <c r="BN129" i="14"/>
  <c r="BN130" i="14" l="1"/>
  <c r="BS114" i="14"/>
  <c r="BO130" i="14"/>
  <c r="BS69" i="14"/>
  <c r="BS28" i="14"/>
  <c r="BL135" i="14"/>
  <c r="BL143" i="14" s="1"/>
  <c r="BL151" i="14" s="1"/>
  <c r="BS125" i="14"/>
  <c r="BS29" i="14"/>
  <c r="BS63" i="14"/>
  <c r="BS20" i="14"/>
  <c r="BS39" i="14"/>
  <c r="BU43" i="14"/>
  <c r="BS103" i="14"/>
  <c r="BS80" i="14"/>
  <c r="BS72" i="14"/>
  <c r="BS16" i="14"/>
  <c r="BS81" i="14"/>
  <c r="BS15" i="14"/>
  <c r="BS62" i="14"/>
  <c r="BS115" i="14"/>
  <c r="BS44" i="14"/>
  <c r="BS38" i="14"/>
  <c r="BS109" i="14"/>
  <c r="BS128" i="14"/>
  <c r="BS26" i="14"/>
  <c r="BS61" i="14"/>
  <c r="BS17" i="14"/>
  <c r="BS24" i="14"/>
  <c r="BS19" i="14"/>
  <c r="BS93" i="14"/>
  <c r="BS120" i="14"/>
  <c r="BS52" i="14"/>
  <c r="BS33" i="14"/>
  <c r="BU56" i="14"/>
  <c r="BU35" i="14"/>
  <c r="BS82" i="14"/>
  <c r="BS91" i="14"/>
  <c r="BS34" i="14"/>
  <c r="BS40" i="14"/>
  <c r="BS65" i="14"/>
  <c r="BU122" i="14"/>
  <c r="BU121" i="14"/>
  <c r="BS100" i="14"/>
  <c r="BS111" i="14"/>
  <c r="BS12" i="14"/>
  <c r="BS25" i="14"/>
  <c r="BS53" i="14"/>
  <c r="BU115" i="14"/>
  <c r="BS71" i="14"/>
  <c r="BS92" i="14"/>
  <c r="BS50" i="14"/>
  <c r="BS85" i="14"/>
  <c r="BS55" i="14"/>
  <c r="BU18" i="14"/>
  <c r="BU13" i="14"/>
  <c r="BU88" i="14"/>
  <c r="BU17" i="14"/>
  <c r="BU87" i="14"/>
  <c r="BU41" i="14"/>
  <c r="BU12" i="14"/>
  <c r="BU42" i="14"/>
  <c r="BU111" i="14"/>
  <c r="BU52" i="14"/>
  <c r="BU11" i="14"/>
  <c r="BU14" i="14"/>
  <c r="BR129" i="14"/>
  <c r="BU63" i="14"/>
  <c r="BU31" i="14"/>
  <c r="BU110" i="14"/>
  <c r="BU94" i="14"/>
  <c r="BU29" i="14"/>
  <c r="BU57" i="14"/>
  <c r="BU97" i="14"/>
  <c r="BU92" i="14"/>
  <c r="BU82" i="14"/>
  <c r="BU60" i="14"/>
  <c r="BR98" i="14"/>
  <c r="BS78" i="14"/>
  <c r="BS123" i="14"/>
  <c r="BS79" i="14"/>
  <c r="BS96" i="14"/>
  <c r="BS84" i="14"/>
  <c r="BS18" i="14"/>
  <c r="BS23" i="14"/>
  <c r="BU103" i="14"/>
  <c r="BU40" i="14"/>
  <c r="BU124" i="14"/>
  <c r="BU47" i="14"/>
  <c r="BU89" i="14"/>
  <c r="BS11" i="14"/>
  <c r="BS56" i="14"/>
  <c r="BS59" i="14"/>
  <c r="BS35" i="14"/>
  <c r="BS113" i="14"/>
  <c r="BS32" i="14"/>
  <c r="BS106" i="14"/>
  <c r="BU61" i="14"/>
  <c r="BU32" i="14"/>
  <c r="BU69" i="14"/>
  <c r="BU33" i="14"/>
  <c r="BU83" i="14"/>
  <c r="BU30" i="14"/>
  <c r="BL134" i="14"/>
  <c r="BL142" i="14" s="1"/>
  <c r="BL150" i="14" s="1"/>
  <c r="BL154" i="14" s="1"/>
  <c r="BL136" i="14"/>
  <c r="BL144" i="14" s="1"/>
  <c r="BL152" i="14" s="1"/>
  <c r="BU45" i="14"/>
  <c r="BU75" i="14"/>
  <c r="BU105" i="14"/>
  <c r="BT3" i="14"/>
  <c r="BU80" i="14"/>
  <c r="BL133" i="14"/>
  <c r="BV4" i="14"/>
  <c r="BV15" i="14" s="1"/>
  <c r="BP129" i="14"/>
  <c r="BP67" i="14"/>
  <c r="BS7" i="14"/>
  <c r="BS104" i="14"/>
  <c r="BS60" i="14"/>
  <c r="BS51" i="14"/>
  <c r="BS108" i="14"/>
  <c r="BS88" i="14"/>
  <c r="BS122" i="14"/>
  <c r="BS117" i="14"/>
  <c r="BS49" i="14"/>
  <c r="BS22" i="14"/>
  <c r="BS57" i="14"/>
  <c r="BS97" i="14"/>
  <c r="BS83" i="14"/>
  <c r="BS46" i="14"/>
  <c r="BS30" i="14"/>
  <c r="BR36" i="14"/>
  <c r="BU108" i="14"/>
  <c r="BU49" i="14"/>
  <c r="BU96" i="14"/>
  <c r="BU64" i="14"/>
  <c r="BU20" i="14"/>
  <c r="BU74" i="14"/>
  <c r="BU66" i="14"/>
  <c r="BU127" i="14"/>
  <c r="BU25" i="14"/>
  <c r="BU23" i="14"/>
  <c r="BU44" i="14"/>
  <c r="BU48" i="14"/>
  <c r="BU15" i="14"/>
  <c r="BU114" i="14"/>
  <c r="BR67" i="14"/>
  <c r="BQ36" i="14"/>
  <c r="CA3" i="14"/>
  <c r="BZ4" i="14"/>
  <c r="BX4" i="14"/>
  <c r="BX128" i="14" s="1"/>
  <c r="BS86" i="14"/>
  <c r="BS107" i="14"/>
  <c r="BS14" i="14"/>
  <c r="BS126" i="14"/>
  <c r="BS110" i="14"/>
  <c r="BS95" i="14"/>
  <c r="BS119" i="14"/>
  <c r="BS5" i="14"/>
  <c r="BS124" i="14"/>
  <c r="BS89" i="14"/>
  <c r="BS70" i="14"/>
  <c r="BS27" i="14"/>
  <c r="BS9" i="14"/>
  <c r="BS121" i="14"/>
  <c r="BS74" i="14"/>
  <c r="BU8" i="14"/>
  <c r="BU78" i="14"/>
  <c r="BU104" i="14"/>
  <c r="BU55" i="14"/>
  <c r="BU102" i="14"/>
  <c r="BU21" i="14"/>
  <c r="BU22" i="14"/>
  <c r="BU107" i="14"/>
  <c r="BU70" i="14"/>
  <c r="BU59" i="14"/>
  <c r="BU27" i="14"/>
  <c r="BU116" i="14"/>
  <c r="BU120" i="14"/>
  <c r="BU76" i="14"/>
  <c r="BM130" i="14"/>
  <c r="BQ67" i="14"/>
  <c r="BQ98" i="14"/>
  <c r="BS41" i="14"/>
  <c r="BS76" i="14"/>
  <c r="BS73" i="14"/>
  <c r="BS48" i="14"/>
  <c r="BS47" i="14"/>
  <c r="BS45" i="14"/>
  <c r="BS43" i="14"/>
  <c r="BS127" i="14"/>
  <c r="BS94" i="14"/>
  <c r="BS75" i="14"/>
  <c r="BS21" i="14"/>
  <c r="BS58" i="14"/>
  <c r="BS8" i="14"/>
  <c r="BS66" i="14"/>
  <c r="BU38" i="14"/>
  <c r="BU65" i="14"/>
  <c r="BU86" i="14"/>
  <c r="BU123" i="14"/>
  <c r="BU19" i="14"/>
  <c r="BU125" i="14"/>
  <c r="BU53" i="14"/>
  <c r="BU79" i="14"/>
  <c r="BU126" i="14"/>
  <c r="BU93" i="14"/>
  <c r="BU112" i="14"/>
  <c r="BU84" i="14"/>
  <c r="BU73" i="14"/>
  <c r="BU109" i="14"/>
  <c r="BU10" i="14"/>
  <c r="BP98" i="14"/>
  <c r="BI142" i="14"/>
  <c r="BI150" i="14" s="1"/>
  <c r="BI154" i="14" s="1"/>
  <c r="BT75" i="14"/>
  <c r="BT103" i="14"/>
  <c r="BT47" i="14"/>
  <c r="BT55" i="14"/>
  <c r="BT42" i="14"/>
  <c r="BT125" i="14"/>
  <c r="BT34" i="14"/>
  <c r="BT84" i="14"/>
  <c r="BT79" i="14"/>
  <c r="BT23" i="14"/>
  <c r="BT49" i="14"/>
  <c r="BT60" i="14"/>
  <c r="BT26" i="14"/>
  <c r="BT43" i="14"/>
  <c r="BT69" i="14"/>
  <c r="BT108" i="14"/>
  <c r="BT73" i="14"/>
  <c r="BT17" i="14"/>
  <c r="BT63" i="14"/>
  <c r="BT39" i="14"/>
  <c r="BS3" i="14"/>
  <c r="BT12" i="14"/>
  <c r="BT102" i="14"/>
  <c r="BT27" i="14"/>
  <c r="BT83" i="14"/>
  <c r="BT85" i="14"/>
  <c r="BT89" i="14"/>
  <c r="BT86" i="14"/>
  <c r="BT78" i="14"/>
  <c r="BT31" i="14"/>
  <c r="BT54" i="14"/>
  <c r="BT82" i="14"/>
  <c r="BT19" i="14"/>
  <c r="BT71" i="14"/>
  <c r="BT50" i="14"/>
  <c r="BT110" i="14"/>
  <c r="BT51" i="14"/>
  <c r="BT57" i="14"/>
  <c r="BT128" i="14"/>
  <c r="BT20" i="14"/>
  <c r="BT10" i="14"/>
  <c r="BT16" i="14"/>
  <c r="BT121" i="14"/>
  <c r="BT8" i="14"/>
  <c r="BT80" i="14"/>
  <c r="BT40" i="14"/>
  <c r="BT9" i="14"/>
  <c r="BT109" i="14"/>
  <c r="BT22" i="14"/>
  <c r="BT104" i="14"/>
  <c r="BT81" i="14"/>
  <c r="BT97" i="14"/>
  <c r="BT15" i="14"/>
  <c r="BT111" i="14"/>
  <c r="BT116" i="14"/>
  <c r="BT96" i="14"/>
  <c r="BT46" i="14"/>
  <c r="BT126" i="14"/>
  <c r="BT91" i="14"/>
  <c r="BT58" i="14"/>
  <c r="BT59" i="14"/>
  <c r="BT93" i="14"/>
  <c r="BT117" i="14"/>
  <c r="BT66" i="14"/>
  <c r="BT25" i="14"/>
  <c r="BT18" i="14"/>
  <c r="BT106" i="14"/>
  <c r="BT107" i="14"/>
  <c r="BT65" i="14"/>
  <c r="BT45" i="14"/>
  <c r="BT88" i="14"/>
  <c r="BT61" i="14"/>
  <c r="BT123" i="14"/>
  <c r="BT114" i="14"/>
  <c r="BT77" i="14"/>
  <c r="BT119" i="14"/>
  <c r="BT24" i="14"/>
  <c r="BT115" i="14"/>
  <c r="BT48" i="14"/>
  <c r="BT29" i="14"/>
  <c r="BT94" i="14"/>
  <c r="BT120" i="14"/>
  <c r="BT112" i="14"/>
  <c r="BT95" i="14"/>
  <c r="BT72" i="14"/>
  <c r="BT56" i="14"/>
  <c r="BT44" i="14"/>
  <c r="BT100" i="14"/>
  <c r="BT30" i="14"/>
  <c r="BT13" i="14"/>
  <c r="BT14" i="14"/>
  <c r="BT52" i="14"/>
  <c r="BT62" i="14"/>
  <c r="BT33" i="14"/>
  <c r="BT90" i="14"/>
  <c r="BT74" i="14"/>
  <c r="BT28" i="14"/>
  <c r="BT105" i="14"/>
  <c r="BT21" i="14"/>
  <c r="BT11" i="14"/>
  <c r="BT124" i="14"/>
  <c r="BT64" i="14"/>
  <c r="BT70" i="14"/>
  <c r="BT41" i="14"/>
  <c r="BT76" i="14"/>
  <c r="BT87" i="14"/>
  <c r="BT127" i="14"/>
  <c r="BT35" i="14"/>
  <c r="BT92" i="14"/>
  <c r="BT101" i="14"/>
  <c r="BT5" i="14"/>
  <c r="BT118" i="14"/>
  <c r="BT32" i="14"/>
  <c r="BT122" i="14"/>
  <c r="BT53" i="14"/>
  <c r="BT113" i="14"/>
  <c r="BT38" i="14"/>
  <c r="BT7" i="14"/>
  <c r="BS90" i="14"/>
  <c r="BS42" i="14"/>
  <c r="BS64" i="14"/>
  <c r="BS105" i="14"/>
  <c r="BS112" i="14"/>
  <c r="BS77" i="14"/>
  <c r="BS54" i="14"/>
  <c r="BS13" i="14"/>
  <c r="BS102" i="14"/>
  <c r="BS10" i="14"/>
  <c r="BS118" i="14"/>
  <c r="BS87" i="14"/>
  <c r="BS101" i="14"/>
  <c r="BS31" i="14"/>
  <c r="BU7" i="14"/>
  <c r="BU119" i="14"/>
  <c r="BU95" i="14"/>
  <c r="BU54" i="14"/>
  <c r="BU81" i="14"/>
  <c r="BU106" i="14"/>
  <c r="BU113" i="14"/>
  <c r="BU117" i="14"/>
  <c r="BU90" i="14"/>
  <c r="BU16" i="14"/>
  <c r="BU5" i="14"/>
  <c r="BU100" i="14"/>
  <c r="BU28" i="14"/>
  <c r="BU85" i="14"/>
  <c r="BU24" i="14"/>
  <c r="BI143" i="14"/>
  <c r="BI151" i="14" s="1"/>
  <c r="BI160" i="14" s="1"/>
  <c r="BI137" i="14"/>
  <c r="BQ129" i="14"/>
  <c r="BP36" i="14"/>
  <c r="BU39" i="14"/>
  <c r="BU50" i="14"/>
  <c r="BU9" i="14"/>
  <c r="BU128" i="14"/>
  <c r="BU71" i="14"/>
  <c r="BU34" i="14"/>
  <c r="BU26" i="14"/>
  <c r="BU58" i="14"/>
  <c r="BU101" i="14"/>
  <c r="BU62" i="14"/>
  <c r="BU91" i="14"/>
  <c r="BU77" i="14"/>
  <c r="BU46" i="14"/>
  <c r="BU51" i="14"/>
  <c r="BU118" i="14"/>
  <c r="BX30" i="14" l="1"/>
  <c r="BX51" i="14"/>
  <c r="BX125" i="14"/>
  <c r="BX90" i="14"/>
  <c r="BX66" i="14"/>
  <c r="BX49" i="14"/>
  <c r="BX119" i="14"/>
  <c r="BX19" i="14"/>
  <c r="BX109" i="14"/>
  <c r="BX26" i="14"/>
  <c r="BX65" i="14"/>
  <c r="BX81" i="14"/>
  <c r="BX21" i="14"/>
  <c r="BW3" i="14"/>
  <c r="BV75" i="14"/>
  <c r="BX94" i="14"/>
  <c r="BX7" i="14"/>
  <c r="BX97" i="14"/>
  <c r="BX118" i="14"/>
  <c r="BX59" i="14"/>
  <c r="BX20" i="14"/>
  <c r="BX16" i="14"/>
  <c r="BX82" i="14"/>
  <c r="BX52" i="14"/>
  <c r="BX32" i="14"/>
  <c r="BX47" i="14"/>
  <c r="BX61" i="14"/>
  <c r="BX108" i="14"/>
  <c r="BX53" i="14"/>
  <c r="BX29" i="14"/>
  <c r="BX80" i="14"/>
  <c r="BX127" i="14"/>
  <c r="BX44" i="14"/>
  <c r="BX14" i="14"/>
  <c r="BX12" i="14"/>
  <c r="BX77" i="14"/>
  <c r="BX104" i="14"/>
  <c r="BX115" i="14"/>
  <c r="BX102" i="14"/>
  <c r="BX11" i="14"/>
  <c r="BX43" i="14"/>
  <c r="BX89" i="14"/>
  <c r="BX113" i="14"/>
  <c r="BX126" i="14"/>
  <c r="BX78" i="14"/>
  <c r="BX76" i="14"/>
  <c r="BX96" i="14"/>
  <c r="BX27" i="14"/>
  <c r="BX46" i="14"/>
  <c r="BX5" i="14"/>
  <c r="BX107" i="14"/>
  <c r="BX87" i="14"/>
  <c r="BX83" i="14"/>
  <c r="BX121" i="14"/>
  <c r="BX31" i="14"/>
  <c r="BX69" i="14"/>
  <c r="BX84" i="14"/>
  <c r="BX116" i="14"/>
  <c r="BX64" i="14"/>
  <c r="BX101" i="14"/>
  <c r="BX24" i="14"/>
  <c r="BX71" i="14"/>
  <c r="BX74" i="14"/>
  <c r="BX123" i="14"/>
  <c r="BX9" i="14"/>
  <c r="BX124" i="14"/>
  <c r="BX57" i="14"/>
  <c r="BX28" i="14"/>
  <c r="BX23" i="14"/>
  <c r="BX72" i="14"/>
  <c r="BX114" i="14"/>
  <c r="BX48" i="14"/>
  <c r="BX10" i="14"/>
  <c r="BX120" i="14"/>
  <c r="BX112" i="14"/>
  <c r="BX106" i="14"/>
  <c r="BX60" i="14"/>
  <c r="BX18" i="14"/>
  <c r="BX88" i="14"/>
  <c r="BX105" i="14"/>
  <c r="BX58" i="14"/>
  <c r="BX42" i="14"/>
  <c r="BX54" i="14"/>
  <c r="BX56" i="14"/>
  <c r="BX22" i="14"/>
  <c r="BX122" i="14"/>
  <c r="BX93" i="14"/>
  <c r="BX63" i="14"/>
  <c r="BX110" i="14"/>
  <c r="BX92" i="14"/>
  <c r="BQ130" i="14"/>
  <c r="BX55" i="14"/>
  <c r="BX25" i="14"/>
  <c r="BX100" i="14"/>
  <c r="BX35" i="14"/>
  <c r="BX85" i="14"/>
  <c r="BX40" i="14"/>
  <c r="BX45" i="14"/>
  <c r="BX111" i="14"/>
  <c r="BX13" i="14"/>
  <c r="BX41" i="14"/>
  <c r="BX33" i="14"/>
  <c r="BX75" i="14"/>
  <c r="BX91" i="14"/>
  <c r="BX117" i="14"/>
  <c r="BO133" i="14"/>
  <c r="BO141" i="14" s="1"/>
  <c r="BO149" i="14" s="1"/>
  <c r="BO153" i="14" s="1"/>
  <c r="BX38" i="14"/>
  <c r="BX95" i="14"/>
  <c r="BX15" i="14"/>
  <c r="BX62" i="14"/>
  <c r="BX8" i="14"/>
  <c r="BX70" i="14"/>
  <c r="BX79" i="14"/>
  <c r="BX39" i="14"/>
  <c r="BX50" i="14"/>
  <c r="BX73" i="14"/>
  <c r="BX34" i="14"/>
  <c r="BX86" i="14"/>
  <c r="BX103" i="14"/>
  <c r="BX17" i="14"/>
  <c r="BV39" i="14"/>
  <c r="BV46" i="14"/>
  <c r="BR130" i="14"/>
  <c r="BV13" i="14"/>
  <c r="BV59" i="14"/>
  <c r="BV56" i="14"/>
  <c r="BV7" i="14"/>
  <c r="BV19" i="14"/>
  <c r="BV61" i="14"/>
  <c r="BV126" i="14"/>
  <c r="BV117" i="14"/>
  <c r="BV88" i="14"/>
  <c r="BV122" i="14"/>
  <c r="BV20" i="14"/>
  <c r="BV53" i="14"/>
  <c r="BV33" i="14"/>
  <c r="BV31" i="14"/>
  <c r="BV80" i="14"/>
  <c r="BV115" i="14"/>
  <c r="BV16" i="14"/>
  <c r="BU98" i="14"/>
  <c r="BV38" i="14"/>
  <c r="BV110" i="14"/>
  <c r="BV65" i="14"/>
  <c r="BV81" i="14"/>
  <c r="BV82" i="14"/>
  <c r="BV79" i="14"/>
  <c r="BV63" i="14"/>
  <c r="BL156" i="14"/>
  <c r="BV51" i="14"/>
  <c r="BV87" i="14"/>
  <c r="BV29" i="14"/>
  <c r="BV103" i="14"/>
  <c r="BV57" i="14"/>
  <c r="BV52" i="14"/>
  <c r="BV102" i="14"/>
  <c r="BS129" i="14"/>
  <c r="BV104" i="14"/>
  <c r="BV92" i="14"/>
  <c r="BV58" i="14"/>
  <c r="BV22" i="14"/>
  <c r="BV91" i="14"/>
  <c r="BV40" i="14"/>
  <c r="BV28" i="14"/>
  <c r="BO136" i="14"/>
  <c r="BO144" i="14" s="1"/>
  <c r="BO152" i="14" s="1"/>
  <c r="BO156" i="14" s="1"/>
  <c r="BI155" i="14"/>
  <c r="BT67" i="14"/>
  <c r="BS67" i="14"/>
  <c r="BS98" i="14"/>
  <c r="BV119" i="14"/>
  <c r="BV123" i="14"/>
  <c r="BV77" i="14"/>
  <c r="BV17" i="14"/>
  <c r="BV21" i="14"/>
  <c r="BV27" i="14"/>
  <c r="BV50" i="14"/>
  <c r="BV78" i="14"/>
  <c r="BV54" i="14"/>
  <c r="BV89" i="14"/>
  <c r="BV108" i="14"/>
  <c r="BV11" i="14"/>
  <c r="BP130" i="14"/>
  <c r="BV69" i="14"/>
  <c r="BV111" i="14"/>
  <c r="BV73" i="14"/>
  <c r="BV55" i="14"/>
  <c r="BV97" i="14"/>
  <c r="BV45" i="14"/>
  <c r="BV23" i="14"/>
  <c r="BV66" i="14"/>
  <c r="BV105" i="14"/>
  <c r="BV72" i="14"/>
  <c r="BV9" i="14"/>
  <c r="BV42" i="14"/>
  <c r="BV41" i="14"/>
  <c r="BL141" i="14"/>
  <c r="BL149" i="14" s="1"/>
  <c r="BL153" i="14" s="1"/>
  <c r="BL137" i="14"/>
  <c r="BV62" i="14"/>
  <c r="BV106" i="14"/>
  <c r="BV18" i="14"/>
  <c r="BV90" i="14"/>
  <c r="BV100" i="14"/>
  <c r="BV101" i="14"/>
  <c r="BV112" i="14"/>
  <c r="BV86" i="14"/>
  <c r="BV76" i="14"/>
  <c r="BV120" i="14"/>
  <c r="BV125" i="14"/>
  <c r="BV26" i="14"/>
  <c r="BV30" i="14"/>
  <c r="BU36" i="14"/>
  <c r="BY4" i="14"/>
  <c r="BY21" i="14" s="1"/>
  <c r="BW62" i="14"/>
  <c r="BW79" i="14"/>
  <c r="BW51" i="14"/>
  <c r="BW93" i="14"/>
  <c r="BW89" i="14"/>
  <c r="BW118" i="14"/>
  <c r="BW17" i="14"/>
  <c r="BW12" i="14"/>
  <c r="BW92" i="14"/>
  <c r="BW128" i="14"/>
  <c r="BW107" i="14"/>
  <c r="BW59" i="14"/>
  <c r="BW46" i="14"/>
  <c r="BW77" i="14"/>
  <c r="BW115" i="14"/>
  <c r="BW56" i="14"/>
  <c r="BW19" i="14"/>
  <c r="BW90" i="14"/>
  <c r="BW43" i="14"/>
  <c r="BW73" i="14"/>
  <c r="BW16" i="14"/>
  <c r="BW101" i="14"/>
  <c r="BW102" i="14"/>
  <c r="BW91" i="14"/>
  <c r="BW103" i="14"/>
  <c r="BW60" i="14"/>
  <c r="BW63" i="14"/>
  <c r="BW22" i="14"/>
  <c r="BW30" i="14"/>
  <c r="BW47" i="14"/>
  <c r="BW35" i="14"/>
  <c r="BW105" i="14"/>
  <c r="BW14" i="14"/>
  <c r="BW48" i="14"/>
  <c r="BW23" i="14"/>
  <c r="BW108" i="14"/>
  <c r="BW81" i="14"/>
  <c r="BW41" i="14"/>
  <c r="BW85" i="14"/>
  <c r="BW112" i="14"/>
  <c r="BW113" i="14"/>
  <c r="BW74" i="14"/>
  <c r="BW25" i="14"/>
  <c r="BW9" i="14"/>
  <c r="BW124" i="14"/>
  <c r="BW119" i="14"/>
  <c r="BW39" i="14"/>
  <c r="BW20" i="14"/>
  <c r="BW95" i="14"/>
  <c r="BW110" i="14"/>
  <c r="BW54" i="14"/>
  <c r="BW122" i="14"/>
  <c r="BW76" i="14"/>
  <c r="BW57" i="14"/>
  <c r="BW114" i="14"/>
  <c r="BW52" i="14"/>
  <c r="BW127" i="14"/>
  <c r="BW65" i="14"/>
  <c r="BW49" i="14"/>
  <c r="BW117" i="14"/>
  <c r="BW109" i="14"/>
  <c r="BW45" i="14"/>
  <c r="BW40" i="14"/>
  <c r="BW87" i="14"/>
  <c r="BW70" i="14"/>
  <c r="BW28" i="14"/>
  <c r="BW106" i="14"/>
  <c r="BW27" i="14"/>
  <c r="BW121" i="14"/>
  <c r="BW116" i="14"/>
  <c r="BW94" i="14"/>
  <c r="BW84" i="14"/>
  <c r="BW31" i="14"/>
  <c r="BW34" i="14"/>
  <c r="BW55" i="14"/>
  <c r="BW50" i="14"/>
  <c r="BW104" i="14"/>
  <c r="BW21" i="14"/>
  <c r="BW15" i="14"/>
  <c r="BW8" i="14"/>
  <c r="BW88" i="14"/>
  <c r="BW18" i="14"/>
  <c r="BW125" i="14"/>
  <c r="BV3" i="14"/>
  <c r="BW100" i="14"/>
  <c r="BW123" i="14"/>
  <c r="BW96" i="14"/>
  <c r="BW5" i="14"/>
  <c r="BW126" i="14"/>
  <c r="BW78" i="14"/>
  <c r="BW58" i="14"/>
  <c r="BW11" i="14"/>
  <c r="BW75" i="14"/>
  <c r="BW64" i="14"/>
  <c r="BW72" i="14"/>
  <c r="BW61" i="14"/>
  <c r="BW10" i="14"/>
  <c r="BW66" i="14"/>
  <c r="BW29" i="14"/>
  <c r="BW86" i="14"/>
  <c r="BW32" i="14"/>
  <c r="BW13" i="14"/>
  <c r="BW71" i="14"/>
  <c r="BW82" i="14"/>
  <c r="BW120" i="14"/>
  <c r="BW42" i="14"/>
  <c r="BW111" i="14"/>
  <c r="BW44" i="14"/>
  <c r="BW69" i="14"/>
  <c r="BW53" i="14"/>
  <c r="BW26" i="14"/>
  <c r="BW38" i="14"/>
  <c r="BW97" i="14"/>
  <c r="BW33" i="14"/>
  <c r="BW80" i="14"/>
  <c r="BW83" i="14"/>
  <c r="BW24" i="14"/>
  <c r="BW7" i="14"/>
  <c r="BV49" i="14"/>
  <c r="BV118" i="14"/>
  <c r="BV47" i="14"/>
  <c r="BV74" i="14"/>
  <c r="BV84" i="14"/>
  <c r="BV70" i="14"/>
  <c r="BV109" i="14"/>
  <c r="BV85" i="14"/>
  <c r="BV113" i="14"/>
  <c r="BV43" i="14"/>
  <c r="BV32" i="14"/>
  <c r="BV35" i="14"/>
  <c r="BV25" i="14"/>
  <c r="BV8" i="14"/>
  <c r="BO134" i="14"/>
  <c r="BU129" i="14"/>
  <c r="BT129" i="14"/>
  <c r="BO135" i="14"/>
  <c r="BT98" i="14"/>
  <c r="BU67" i="14"/>
  <c r="CC4" i="14"/>
  <c r="CD3" i="14"/>
  <c r="CA4" i="14"/>
  <c r="CA92" i="14" s="1"/>
  <c r="BV5" i="14"/>
  <c r="BV121" i="14"/>
  <c r="BV14" i="14"/>
  <c r="BV116" i="14"/>
  <c r="BV83" i="14"/>
  <c r="BV12" i="14"/>
  <c r="BV107" i="14"/>
  <c r="BV24" i="14"/>
  <c r="BT36" i="14"/>
  <c r="BS36" i="14"/>
  <c r="BV114" i="14"/>
  <c r="BV34" i="14"/>
  <c r="BV71" i="14"/>
  <c r="BV124" i="14"/>
  <c r="BV127" i="14"/>
  <c r="BV96" i="14"/>
  <c r="BV93" i="14"/>
  <c r="BV95" i="14"/>
  <c r="BV48" i="14"/>
  <c r="BV10" i="14"/>
  <c r="BV64" i="14"/>
  <c r="BV44" i="14"/>
  <c r="BV94" i="14"/>
  <c r="BV128" i="14"/>
  <c r="BV60" i="14"/>
  <c r="BL155" i="14"/>
  <c r="BL160" i="14" l="1"/>
  <c r="BT130" i="14"/>
  <c r="BX36" i="14"/>
  <c r="BX67" i="14"/>
  <c r="BX98" i="14"/>
  <c r="BX129" i="14"/>
  <c r="BR133" i="14"/>
  <c r="BR141" i="14" s="1"/>
  <c r="BR149" i="14" s="1"/>
  <c r="BR153" i="14" s="1"/>
  <c r="BR134" i="14"/>
  <c r="BR142" i="14" s="1"/>
  <c r="BR150" i="14" s="1"/>
  <c r="BR154" i="14" s="1"/>
  <c r="BZ3" i="14"/>
  <c r="BU130" i="14"/>
  <c r="BR136" i="14"/>
  <c r="BR144" i="14" s="1"/>
  <c r="BR152" i="14" s="1"/>
  <c r="BR156" i="14" s="1"/>
  <c r="BS130" i="14"/>
  <c r="BV67" i="14"/>
  <c r="CA74" i="14"/>
  <c r="CA35" i="14"/>
  <c r="CA78" i="14"/>
  <c r="CA9" i="14"/>
  <c r="CA70" i="14"/>
  <c r="CA69" i="14"/>
  <c r="CA113" i="14"/>
  <c r="CA45" i="14"/>
  <c r="CA10" i="14"/>
  <c r="CA118" i="14"/>
  <c r="CA115" i="14"/>
  <c r="CA82" i="14"/>
  <c r="CA89" i="14"/>
  <c r="CA80" i="14"/>
  <c r="BO142" i="14"/>
  <c r="BO150" i="14" s="1"/>
  <c r="BO154" i="14" s="1"/>
  <c r="BW98" i="14"/>
  <c r="BW129" i="14"/>
  <c r="BY38" i="14"/>
  <c r="BY81" i="14"/>
  <c r="BY70" i="14"/>
  <c r="BY85" i="14"/>
  <c r="BY56" i="14"/>
  <c r="BY118" i="14"/>
  <c r="BY93" i="14"/>
  <c r="BY20" i="14"/>
  <c r="BY86" i="14"/>
  <c r="BY62" i="14"/>
  <c r="BY63" i="14"/>
  <c r="BY72" i="14"/>
  <c r="BY43" i="14"/>
  <c r="BY80" i="14"/>
  <c r="BY109" i="14"/>
  <c r="BO143" i="14"/>
  <c r="BO151" i="14" s="1"/>
  <c r="CA38" i="14"/>
  <c r="CA76" i="14"/>
  <c r="CA114" i="14"/>
  <c r="CA58" i="14"/>
  <c r="CA48" i="14"/>
  <c r="CA27" i="14"/>
  <c r="CA14" i="14"/>
  <c r="CA28" i="14"/>
  <c r="CA123" i="14"/>
  <c r="CA102" i="14"/>
  <c r="CA127" i="14"/>
  <c r="CA121" i="14"/>
  <c r="CA25" i="14"/>
  <c r="CA30" i="14"/>
  <c r="BY100" i="14"/>
  <c r="BY40" i="14"/>
  <c r="BY111" i="14"/>
  <c r="BY33" i="14"/>
  <c r="BY5" i="14"/>
  <c r="BY123" i="14"/>
  <c r="BY117" i="14"/>
  <c r="BY90" i="14"/>
  <c r="BY32" i="14"/>
  <c r="BY44" i="14"/>
  <c r="BY71" i="14"/>
  <c r="BY110" i="14"/>
  <c r="BY64" i="14"/>
  <c r="BY83" i="14"/>
  <c r="BY8" i="14"/>
  <c r="BO137" i="14"/>
  <c r="CA7" i="14"/>
  <c r="CA106" i="14"/>
  <c r="CA128" i="14"/>
  <c r="CA54" i="14"/>
  <c r="CA84" i="14"/>
  <c r="CA125" i="14"/>
  <c r="CA62" i="14"/>
  <c r="CA19" i="14"/>
  <c r="CA56" i="14"/>
  <c r="CA107" i="14"/>
  <c r="CA120" i="14"/>
  <c r="CA18" i="14"/>
  <c r="CA96" i="14"/>
  <c r="CA31" i="14"/>
  <c r="CA29" i="14"/>
  <c r="BY46" i="14"/>
  <c r="BY42" i="14"/>
  <c r="BY24" i="14"/>
  <c r="BY58" i="14"/>
  <c r="BY51" i="14"/>
  <c r="BY103" i="14"/>
  <c r="BY31" i="14"/>
  <c r="BY108" i="14"/>
  <c r="BY94" i="14"/>
  <c r="BY116" i="14"/>
  <c r="BY74" i="14"/>
  <c r="BY78" i="14"/>
  <c r="BY125" i="14"/>
  <c r="BY25" i="14"/>
  <c r="BV98" i="14"/>
  <c r="BZ80" i="14"/>
  <c r="BZ90" i="14"/>
  <c r="BZ112" i="14"/>
  <c r="BZ95" i="14"/>
  <c r="BZ14" i="14"/>
  <c r="BZ87" i="14"/>
  <c r="BZ121" i="14"/>
  <c r="BZ83" i="14"/>
  <c r="BZ18" i="14"/>
  <c r="BZ103" i="14"/>
  <c r="BZ64" i="14"/>
  <c r="BZ89" i="14"/>
  <c r="BZ77" i="14"/>
  <c r="BZ40" i="14"/>
  <c r="BZ96" i="14"/>
  <c r="BZ70" i="14"/>
  <c r="BZ114" i="14"/>
  <c r="BZ9" i="14"/>
  <c r="BZ35" i="14"/>
  <c r="BZ16" i="14"/>
  <c r="BZ97" i="14"/>
  <c r="BZ109" i="14"/>
  <c r="BZ76" i="14"/>
  <c r="BZ71" i="14"/>
  <c r="BZ23" i="14"/>
  <c r="BZ56" i="14"/>
  <c r="BZ19" i="14"/>
  <c r="BY3" i="14"/>
  <c r="BZ82" i="14"/>
  <c r="BZ79" i="14"/>
  <c r="BZ60" i="14"/>
  <c r="BZ58" i="14"/>
  <c r="BZ5" i="14"/>
  <c r="BZ47" i="14"/>
  <c r="BZ123" i="14"/>
  <c r="BZ120" i="14"/>
  <c r="BZ104" i="14"/>
  <c r="BZ41" i="14"/>
  <c r="BZ75" i="14"/>
  <c r="BZ25" i="14"/>
  <c r="BZ117" i="14"/>
  <c r="BZ119" i="14"/>
  <c r="BZ10" i="14"/>
  <c r="BZ118" i="14"/>
  <c r="BZ106" i="14"/>
  <c r="BZ22" i="14"/>
  <c r="BZ21" i="14"/>
  <c r="BZ110" i="14"/>
  <c r="BZ94" i="14"/>
  <c r="BZ43" i="14"/>
  <c r="BZ124" i="14"/>
  <c r="BZ57" i="14"/>
  <c r="BZ34" i="14"/>
  <c r="BZ72" i="14"/>
  <c r="BZ45" i="14"/>
  <c r="BZ15" i="14"/>
  <c r="BZ105" i="14"/>
  <c r="BZ29" i="14"/>
  <c r="BZ85" i="14"/>
  <c r="BZ51" i="14"/>
  <c r="BZ88" i="14"/>
  <c r="BZ13" i="14"/>
  <c r="BZ86" i="14"/>
  <c r="BZ32" i="14"/>
  <c r="BZ55" i="14"/>
  <c r="BZ30" i="14"/>
  <c r="BZ107" i="14"/>
  <c r="BZ65" i="14"/>
  <c r="BZ111" i="14"/>
  <c r="BZ39" i="14"/>
  <c r="BZ24" i="14"/>
  <c r="BZ42" i="14"/>
  <c r="BZ53" i="14"/>
  <c r="BZ102" i="14"/>
  <c r="BZ73" i="14"/>
  <c r="BZ63" i="14"/>
  <c r="BZ122" i="14"/>
  <c r="BZ33" i="14"/>
  <c r="BZ61" i="14"/>
  <c r="BZ69" i="14"/>
  <c r="BZ26" i="14"/>
  <c r="BZ48" i="14"/>
  <c r="BZ126" i="14"/>
  <c r="BZ54" i="14"/>
  <c r="BZ44" i="14"/>
  <c r="BZ127" i="14"/>
  <c r="BZ116" i="14"/>
  <c r="BZ31" i="14"/>
  <c r="BZ17" i="14"/>
  <c r="BZ46" i="14"/>
  <c r="BZ49" i="14"/>
  <c r="BZ27" i="14"/>
  <c r="BZ78" i="14"/>
  <c r="BZ20" i="14"/>
  <c r="BZ100" i="14"/>
  <c r="BZ128" i="14"/>
  <c r="BZ50" i="14"/>
  <c r="BZ66" i="14"/>
  <c r="BZ92" i="14"/>
  <c r="BZ52" i="14"/>
  <c r="BZ113" i="14"/>
  <c r="BZ84" i="14"/>
  <c r="BZ74" i="14"/>
  <c r="BZ125" i="14"/>
  <c r="BZ108" i="14"/>
  <c r="BZ101" i="14"/>
  <c r="BZ59" i="14"/>
  <c r="BZ93" i="14"/>
  <c r="BZ91" i="14"/>
  <c r="BZ115" i="14"/>
  <c r="BZ38" i="14"/>
  <c r="BZ81" i="14"/>
  <c r="BZ62" i="14"/>
  <c r="BZ8" i="14"/>
  <c r="BZ11" i="14"/>
  <c r="BZ28" i="14"/>
  <c r="BZ12" i="14"/>
  <c r="BZ7" i="14"/>
  <c r="BY27" i="14"/>
  <c r="BY66" i="14"/>
  <c r="BY9" i="14"/>
  <c r="BY127" i="14"/>
  <c r="BY101" i="14"/>
  <c r="BY53" i="14"/>
  <c r="BY50" i="14"/>
  <c r="BY104" i="14"/>
  <c r="BY28" i="14"/>
  <c r="BY95" i="14"/>
  <c r="BY76" i="14"/>
  <c r="BY13" i="14"/>
  <c r="BY122" i="14"/>
  <c r="CA119" i="14"/>
  <c r="CA32" i="14"/>
  <c r="CA41" i="14"/>
  <c r="CA33" i="14"/>
  <c r="CA79" i="14"/>
  <c r="CA21" i="14"/>
  <c r="CA86" i="14"/>
  <c r="CA64" i="14"/>
  <c r="CA72" i="14"/>
  <c r="BR135" i="14"/>
  <c r="CD4" i="14"/>
  <c r="CD111" i="14" s="1"/>
  <c r="CG3" i="14"/>
  <c r="CF4" i="14"/>
  <c r="CA105" i="14"/>
  <c r="CA85" i="14"/>
  <c r="CA71" i="14"/>
  <c r="CA126" i="14"/>
  <c r="CA91" i="14"/>
  <c r="CA16" i="14"/>
  <c r="CA90" i="14"/>
  <c r="CA8" i="14"/>
  <c r="CA60" i="14"/>
  <c r="CA109" i="14"/>
  <c r="CA22" i="14"/>
  <c r="CA112" i="14"/>
  <c r="CA52" i="14"/>
  <c r="CA55" i="14"/>
  <c r="CA83" i="14"/>
  <c r="BY57" i="14"/>
  <c r="BY59" i="14"/>
  <c r="BY112" i="14"/>
  <c r="BY16" i="14"/>
  <c r="BY120" i="14"/>
  <c r="BY69" i="14"/>
  <c r="BY54" i="14"/>
  <c r="BY113" i="14"/>
  <c r="BY87" i="14"/>
  <c r="BY10" i="14"/>
  <c r="BY52" i="14"/>
  <c r="BY12" i="14"/>
  <c r="BY39" i="14"/>
  <c r="BY35" i="14"/>
  <c r="BV129" i="14"/>
  <c r="BV36" i="14"/>
  <c r="CA100" i="14"/>
  <c r="CA88" i="14"/>
  <c r="CA43" i="14"/>
  <c r="CA81" i="14"/>
  <c r="CA44" i="14"/>
  <c r="CA34" i="14"/>
  <c r="CA75" i="14"/>
  <c r="CA17" i="14"/>
  <c r="CA5" i="14"/>
  <c r="CA103" i="14"/>
  <c r="CA66" i="14"/>
  <c r="CA87" i="14"/>
  <c r="CA13" i="14"/>
  <c r="BY7" i="14"/>
  <c r="BY102" i="14"/>
  <c r="BY96" i="14"/>
  <c r="BY73" i="14"/>
  <c r="BY11" i="14"/>
  <c r="BY34" i="14"/>
  <c r="BY61" i="14"/>
  <c r="BY29" i="14"/>
  <c r="BY22" i="14"/>
  <c r="BY75" i="14"/>
  <c r="BY121" i="14"/>
  <c r="BY41" i="14"/>
  <c r="BY119" i="14"/>
  <c r="BY126" i="14"/>
  <c r="BY30" i="14"/>
  <c r="CB4" i="14"/>
  <c r="CB72" i="14" s="1"/>
  <c r="CA24" i="14"/>
  <c r="CA51" i="14"/>
  <c r="CA49" i="14"/>
  <c r="CA65" i="14"/>
  <c r="CA116" i="14"/>
  <c r="CA104" i="14"/>
  <c r="CA117" i="14"/>
  <c r="CA77" i="14"/>
  <c r="CA94" i="14"/>
  <c r="CA111" i="14"/>
  <c r="CA15" i="14"/>
  <c r="CA12" i="14"/>
  <c r="CA53" i="14"/>
  <c r="CA47" i="14"/>
  <c r="CA46" i="14"/>
  <c r="CA20" i="14"/>
  <c r="CA73" i="14"/>
  <c r="CA101" i="14"/>
  <c r="CA11" i="14"/>
  <c r="CA97" i="14"/>
  <c r="CA124" i="14"/>
  <c r="BY60" i="14"/>
  <c r="BY97" i="14"/>
  <c r="BY49" i="14"/>
  <c r="BY114" i="14"/>
  <c r="BY82" i="14"/>
  <c r="BY89" i="14"/>
  <c r="BY48" i="14"/>
  <c r="BY77" i="14"/>
  <c r="BY18" i="14"/>
  <c r="BY128" i="14"/>
  <c r="BY19" i="14"/>
  <c r="BY106" i="14"/>
  <c r="BY88" i="14"/>
  <c r="BY91" i="14"/>
  <c r="BY124" i="14"/>
  <c r="BW67" i="14"/>
  <c r="CA108" i="14"/>
  <c r="CA110" i="14"/>
  <c r="CA93" i="14"/>
  <c r="CA61" i="14"/>
  <c r="CA122" i="14"/>
  <c r="CA59" i="14"/>
  <c r="CA23" i="14"/>
  <c r="CA57" i="14"/>
  <c r="CA26" i="14"/>
  <c r="CA50" i="14"/>
  <c r="CA42" i="14"/>
  <c r="CA95" i="14"/>
  <c r="CA39" i="14"/>
  <c r="CA63" i="14"/>
  <c r="CA40" i="14"/>
  <c r="BW36" i="14"/>
  <c r="BY26" i="14"/>
  <c r="BY65" i="14"/>
  <c r="BY115" i="14"/>
  <c r="BY84" i="14"/>
  <c r="BY14" i="14"/>
  <c r="BY15" i="14"/>
  <c r="BY79" i="14"/>
  <c r="BY47" i="14"/>
  <c r="BY17" i="14"/>
  <c r="BY55" i="14"/>
  <c r="BY45" i="14"/>
  <c r="BY107" i="14"/>
  <c r="BY23" i="14"/>
  <c r="BY105" i="14"/>
  <c r="BY92" i="14"/>
  <c r="BO160" i="14" l="1"/>
  <c r="BW130" i="14"/>
  <c r="CD83" i="14"/>
  <c r="BX130" i="14"/>
  <c r="CD115" i="14"/>
  <c r="CD11" i="14"/>
  <c r="CD64" i="14"/>
  <c r="CD127" i="14"/>
  <c r="CD20" i="14"/>
  <c r="CB19" i="14"/>
  <c r="CB105" i="14"/>
  <c r="CB32" i="14"/>
  <c r="CB74" i="14"/>
  <c r="CB118" i="14"/>
  <c r="CB124" i="14"/>
  <c r="CB43" i="14"/>
  <c r="CD28" i="14"/>
  <c r="BO155" i="14"/>
  <c r="CB38" i="14"/>
  <c r="CD61" i="14"/>
  <c r="CD80" i="14"/>
  <c r="CB5" i="14"/>
  <c r="CB9" i="14"/>
  <c r="CB54" i="14"/>
  <c r="CD65" i="14"/>
  <c r="CD49" i="14"/>
  <c r="CD107" i="14"/>
  <c r="CD53" i="14"/>
  <c r="CB39" i="14"/>
  <c r="CB126" i="14"/>
  <c r="CB93" i="14"/>
  <c r="CD40" i="14"/>
  <c r="CD33" i="14"/>
  <c r="CD121" i="14"/>
  <c r="CD34" i="14"/>
  <c r="CB112" i="14"/>
  <c r="CB114" i="14"/>
  <c r="CB24" i="14"/>
  <c r="CB97" i="14"/>
  <c r="CB48" i="14"/>
  <c r="CD110" i="14"/>
  <c r="CD97" i="14"/>
  <c r="CD31" i="14"/>
  <c r="CD113" i="14"/>
  <c r="CB46" i="14"/>
  <c r="CB40" i="14"/>
  <c r="CD12" i="14"/>
  <c r="CD82" i="14"/>
  <c r="CD70" i="14"/>
  <c r="CD48" i="14"/>
  <c r="CD7" i="14"/>
  <c r="CD116" i="14"/>
  <c r="CD105" i="14"/>
  <c r="CD103" i="14"/>
  <c r="CD101" i="14"/>
  <c r="CB66" i="14"/>
  <c r="CB21" i="14"/>
  <c r="CB117" i="14"/>
  <c r="CD9" i="14"/>
  <c r="CD29" i="14"/>
  <c r="CD16" i="14"/>
  <c r="CD17" i="14"/>
  <c r="CD57" i="14"/>
  <c r="CD26" i="14"/>
  <c r="CD76" i="14"/>
  <c r="CD41" i="14"/>
  <c r="CD21" i="14"/>
  <c r="CD117" i="14"/>
  <c r="CD123" i="14"/>
  <c r="CD56" i="14"/>
  <c r="CD51" i="14"/>
  <c r="CD35" i="14"/>
  <c r="CD32" i="14"/>
  <c r="CB92" i="14"/>
  <c r="CB13" i="14"/>
  <c r="CB55" i="14"/>
  <c r="CD63" i="14"/>
  <c r="CD10" i="14"/>
  <c r="CD102" i="14"/>
  <c r="CD93" i="14"/>
  <c r="CD60" i="14"/>
  <c r="CD42" i="14"/>
  <c r="CD109" i="14"/>
  <c r="CD79" i="14"/>
  <c r="CD87" i="14"/>
  <c r="CD72" i="14"/>
  <c r="CD27" i="14"/>
  <c r="CD74" i="14"/>
  <c r="CD91" i="14"/>
  <c r="CD92" i="14"/>
  <c r="CD22" i="14"/>
  <c r="CD58" i="14"/>
  <c r="CD43" i="14"/>
  <c r="CD5" i="14"/>
  <c r="CD124" i="14"/>
  <c r="CD88" i="14"/>
  <c r="CD90" i="14"/>
  <c r="CD39" i="14"/>
  <c r="CD13" i="14"/>
  <c r="CD89" i="14"/>
  <c r="CD84" i="14"/>
  <c r="CD125" i="14"/>
  <c r="CD104" i="14"/>
  <c r="CD23" i="14"/>
  <c r="CD14" i="14"/>
  <c r="CD112" i="14"/>
  <c r="CD96" i="14"/>
  <c r="CD24" i="14"/>
  <c r="CD77" i="14"/>
  <c r="CD81" i="14"/>
  <c r="CD15" i="14"/>
  <c r="CD59" i="14"/>
  <c r="CD38" i="14"/>
  <c r="CD78" i="14"/>
  <c r="CD94" i="14"/>
  <c r="CD55" i="14"/>
  <c r="CD100" i="14"/>
  <c r="CD18" i="14"/>
  <c r="CD54" i="14"/>
  <c r="CD44" i="14"/>
  <c r="CD126" i="14"/>
  <c r="CD86" i="14"/>
  <c r="CD85" i="14"/>
  <c r="CD50" i="14"/>
  <c r="CD119" i="14"/>
  <c r="CD30" i="14"/>
  <c r="CD108" i="14"/>
  <c r="CD25" i="14"/>
  <c r="CD52" i="14"/>
  <c r="CD8" i="14"/>
  <c r="CD19" i="14"/>
  <c r="CD46" i="14"/>
  <c r="CD106" i="14"/>
  <c r="CD114" i="14"/>
  <c r="CD69" i="14"/>
  <c r="CD118" i="14"/>
  <c r="CD128" i="14"/>
  <c r="CD47" i="14"/>
  <c r="CD45" i="14"/>
  <c r="CD73" i="14"/>
  <c r="CD66" i="14"/>
  <c r="CD122" i="14"/>
  <c r="CD71" i="14"/>
  <c r="CD120" i="14"/>
  <c r="BU134" i="14"/>
  <c r="BU142" i="14" s="1"/>
  <c r="BU150" i="14" s="1"/>
  <c r="BU154" i="14" s="1"/>
  <c r="CD75" i="14"/>
  <c r="CD95" i="14"/>
  <c r="CD62" i="14"/>
  <c r="CB23" i="14"/>
  <c r="CB42" i="14"/>
  <c r="CB106" i="14"/>
  <c r="CB50" i="14"/>
  <c r="CB121" i="14"/>
  <c r="CB95" i="14"/>
  <c r="CB75" i="14"/>
  <c r="CB12" i="14"/>
  <c r="CB18" i="14"/>
  <c r="CB73" i="14"/>
  <c r="CB88" i="14"/>
  <c r="CB76" i="14"/>
  <c r="CB91" i="14"/>
  <c r="CB20" i="14"/>
  <c r="CB51" i="14"/>
  <c r="BV130" i="14"/>
  <c r="CA67" i="14"/>
  <c r="CJ3" i="14"/>
  <c r="CG4" i="14"/>
  <c r="CG103" i="14" s="1"/>
  <c r="CI4" i="14"/>
  <c r="BU136" i="14"/>
  <c r="BY67" i="14"/>
  <c r="CB61" i="14"/>
  <c r="CB109" i="14"/>
  <c r="CB80" i="14"/>
  <c r="CB128" i="14"/>
  <c r="CB27" i="14"/>
  <c r="CB94" i="14"/>
  <c r="CB101" i="14"/>
  <c r="CB17" i="14"/>
  <c r="CB11" i="14"/>
  <c r="CB8" i="14"/>
  <c r="CB57" i="14"/>
  <c r="CB30" i="14"/>
  <c r="CB90" i="14"/>
  <c r="CB81" i="14"/>
  <c r="BY36" i="14"/>
  <c r="BU133" i="14"/>
  <c r="CE4" i="14"/>
  <c r="CE59" i="14" s="1"/>
  <c r="CA36" i="14"/>
  <c r="BY129" i="14"/>
  <c r="CC48" i="14"/>
  <c r="CC104" i="14"/>
  <c r="CC109" i="14"/>
  <c r="CC65" i="14"/>
  <c r="CC12" i="14"/>
  <c r="CC62" i="14"/>
  <c r="CC92" i="14"/>
  <c r="CC76" i="14"/>
  <c r="CC9" i="14"/>
  <c r="CC10" i="14"/>
  <c r="CC121" i="14"/>
  <c r="CC82" i="14"/>
  <c r="CC74" i="14"/>
  <c r="CC54" i="14"/>
  <c r="CC110" i="14"/>
  <c r="CC34" i="14"/>
  <c r="CC118" i="14"/>
  <c r="CC112" i="14"/>
  <c r="CC21" i="14"/>
  <c r="CC97" i="14"/>
  <c r="CC17" i="14"/>
  <c r="CC44" i="14"/>
  <c r="CC127" i="14"/>
  <c r="CC75" i="14"/>
  <c r="CC28" i="14"/>
  <c r="CC89" i="14"/>
  <c r="CC123" i="14"/>
  <c r="CC63" i="14"/>
  <c r="CC26" i="14"/>
  <c r="CC32" i="14"/>
  <c r="CC102" i="14"/>
  <c r="CC43" i="14"/>
  <c r="CC106" i="14"/>
  <c r="CC45" i="14"/>
  <c r="CC96" i="14"/>
  <c r="CC42" i="14"/>
  <c r="CC8" i="14"/>
  <c r="CC24" i="14"/>
  <c r="CC126" i="14"/>
  <c r="CC53" i="14"/>
  <c r="CC55" i="14"/>
  <c r="CC95" i="14"/>
  <c r="CC13" i="14"/>
  <c r="CC58" i="14"/>
  <c r="CC125" i="14"/>
  <c r="CC124" i="14"/>
  <c r="CC14" i="14"/>
  <c r="CC49" i="14"/>
  <c r="CC86" i="14"/>
  <c r="CC117" i="14"/>
  <c r="CC22" i="14"/>
  <c r="CC100" i="14"/>
  <c r="CC83" i="14"/>
  <c r="CC116" i="14"/>
  <c r="CC85" i="14"/>
  <c r="CC80" i="14"/>
  <c r="CC93" i="14"/>
  <c r="CC87" i="14"/>
  <c r="CC20" i="14"/>
  <c r="CC39" i="14"/>
  <c r="CC79" i="14"/>
  <c r="CC30" i="14"/>
  <c r="CC91" i="14"/>
  <c r="CC72" i="14"/>
  <c r="CC77" i="14"/>
  <c r="CC15" i="14"/>
  <c r="CC61" i="14"/>
  <c r="CC60" i="14"/>
  <c r="CC111" i="14"/>
  <c r="CC46" i="14"/>
  <c r="CC103" i="14"/>
  <c r="CC115" i="14"/>
  <c r="CC107" i="14"/>
  <c r="CC40" i="14"/>
  <c r="CC66" i="14"/>
  <c r="CC78" i="14"/>
  <c r="CC119" i="14"/>
  <c r="CC11" i="14"/>
  <c r="CC41" i="14"/>
  <c r="CC29" i="14"/>
  <c r="CC31" i="14"/>
  <c r="CC19" i="14"/>
  <c r="CC90" i="14"/>
  <c r="CC47" i="14"/>
  <c r="CC5" i="14"/>
  <c r="CC18" i="14"/>
  <c r="CC16" i="14"/>
  <c r="CC51" i="14"/>
  <c r="CC69" i="14"/>
  <c r="CC71" i="14"/>
  <c r="CC35" i="14"/>
  <c r="CC94" i="14"/>
  <c r="CC57" i="14"/>
  <c r="CC120" i="14"/>
  <c r="CC50" i="14"/>
  <c r="CC108" i="14"/>
  <c r="CC64" i="14"/>
  <c r="CC73" i="14"/>
  <c r="CC81" i="14"/>
  <c r="CC105" i="14"/>
  <c r="CC114" i="14"/>
  <c r="CC27" i="14"/>
  <c r="CC84" i="14"/>
  <c r="CC23" i="14"/>
  <c r="CC59" i="14"/>
  <c r="CC70" i="14"/>
  <c r="CB3" i="14"/>
  <c r="CC101" i="14"/>
  <c r="CC122" i="14"/>
  <c r="CC128" i="14"/>
  <c r="CC33" i="14"/>
  <c r="CC38" i="14"/>
  <c r="CC25" i="14"/>
  <c r="CC56" i="14"/>
  <c r="CC113" i="14"/>
  <c r="CC52" i="14"/>
  <c r="CC88" i="14"/>
  <c r="CC7" i="14"/>
  <c r="CB119" i="14"/>
  <c r="CB16" i="14"/>
  <c r="CB60" i="14"/>
  <c r="CB33" i="14"/>
  <c r="CB102" i="14"/>
  <c r="CB10" i="14"/>
  <c r="CB83" i="14"/>
  <c r="CB125" i="14"/>
  <c r="CB104" i="14"/>
  <c r="CB82" i="14"/>
  <c r="CB49" i="14"/>
  <c r="CB89" i="14"/>
  <c r="CB28" i="14"/>
  <c r="CB86" i="14"/>
  <c r="BY98" i="14"/>
  <c r="BR143" i="14"/>
  <c r="BR151" i="14" s="1"/>
  <c r="BR160" i="14" s="1"/>
  <c r="CB111" i="14"/>
  <c r="CB63" i="14"/>
  <c r="CB44" i="14"/>
  <c r="CB79" i="14"/>
  <c r="BU135" i="14"/>
  <c r="CB29" i="14"/>
  <c r="CB70" i="14"/>
  <c r="CB22" i="14"/>
  <c r="CB100" i="14"/>
  <c r="CB69" i="14"/>
  <c r="CB120" i="14"/>
  <c r="CB103" i="14"/>
  <c r="CB52" i="14"/>
  <c r="CB59" i="14"/>
  <c r="CB53" i="14"/>
  <c r="CB45" i="14"/>
  <c r="CB56" i="14"/>
  <c r="CB58" i="14"/>
  <c r="CB26" i="14"/>
  <c r="BZ98" i="14"/>
  <c r="CB7" i="14"/>
  <c r="CB15" i="14"/>
  <c r="CB127" i="14"/>
  <c r="CB85" i="14"/>
  <c r="CB64" i="14"/>
  <c r="CB113" i="14"/>
  <c r="CB87" i="14"/>
  <c r="CB65" i="14"/>
  <c r="CB47" i="14"/>
  <c r="CB34" i="14"/>
  <c r="CB115" i="14"/>
  <c r="CB108" i="14"/>
  <c r="CB122" i="14"/>
  <c r="CB41" i="14"/>
  <c r="CB123" i="14"/>
  <c r="BR137" i="14"/>
  <c r="BZ67" i="14"/>
  <c r="BZ129" i="14"/>
  <c r="CA98" i="14"/>
  <c r="CB78" i="14"/>
  <c r="CB25" i="14"/>
  <c r="CB110" i="14"/>
  <c r="CB31" i="14"/>
  <c r="CB62" i="14"/>
  <c r="CB71" i="14"/>
  <c r="CB14" i="14"/>
  <c r="CB77" i="14"/>
  <c r="CB84" i="14"/>
  <c r="CB107" i="14"/>
  <c r="CB96" i="14"/>
  <c r="CB35" i="14"/>
  <c r="CB116" i="14"/>
  <c r="CA129" i="14"/>
  <c r="CC3" i="14"/>
  <c r="BZ36" i="14"/>
  <c r="CD98" i="14" l="1"/>
  <c r="CD129" i="14"/>
  <c r="CD67" i="14"/>
  <c r="CD36" i="14"/>
  <c r="CG122" i="14"/>
  <c r="CG101" i="14"/>
  <c r="CG111" i="14"/>
  <c r="BY130" i="14"/>
  <c r="CE107" i="14"/>
  <c r="CG55" i="14"/>
  <c r="CG86" i="14"/>
  <c r="CG32" i="14"/>
  <c r="CG34" i="14"/>
  <c r="BX136" i="14"/>
  <c r="BX144" i="14" s="1"/>
  <c r="BX152" i="14" s="1"/>
  <c r="BX156" i="14" s="1"/>
  <c r="CG13" i="14"/>
  <c r="CG127" i="14"/>
  <c r="CE115" i="14"/>
  <c r="CG7" i="14"/>
  <c r="CG79" i="14"/>
  <c r="CE21" i="14"/>
  <c r="CE57" i="14"/>
  <c r="CG43" i="14"/>
  <c r="CG96" i="14"/>
  <c r="CG46" i="14"/>
  <c r="CG61" i="14"/>
  <c r="CG40" i="14"/>
  <c r="CG83" i="14"/>
  <c r="CG105" i="14"/>
  <c r="CG102" i="14"/>
  <c r="CG116" i="14"/>
  <c r="CG47" i="14"/>
  <c r="CG28" i="14"/>
  <c r="CA130" i="14"/>
  <c r="CE13" i="14"/>
  <c r="CE125" i="14"/>
  <c r="CG38" i="14"/>
  <c r="CG100" i="14"/>
  <c r="CG56" i="14"/>
  <c r="CG72" i="14"/>
  <c r="CG75" i="14"/>
  <c r="CG22" i="14"/>
  <c r="CG33" i="14"/>
  <c r="CG20" i="14"/>
  <c r="CG18" i="14"/>
  <c r="CG119" i="14"/>
  <c r="CG113" i="14"/>
  <c r="BX134" i="14"/>
  <c r="BX142" i="14" s="1"/>
  <c r="BX150" i="14" s="1"/>
  <c r="BX154" i="14" s="1"/>
  <c r="CG95" i="14"/>
  <c r="CG89" i="14"/>
  <c r="CG30" i="14"/>
  <c r="CG16" i="14"/>
  <c r="CG128" i="14"/>
  <c r="CG35" i="14"/>
  <c r="CG82" i="14"/>
  <c r="CG87" i="14"/>
  <c r="CG27" i="14"/>
  <c r="CG23" i="14"/>
  <c r="CG70" i="14"/>
  <c r="CE5" i="14"/>
  <c r="CE87" i="14"/>
  <c r="CE49" i="14"/>
  <c r="CG8" i="14"/>
  <c r="CG69" i="14"/>
  <c r="CG112" i="14"/>
  <c r="CG85" i="14"/>
  <c r="CG57" i="14"/>
  <c r="CG59" i="14"/>
  <c r="CG110" i="14"/>
  <c r="CG58" i="14"/>
  <c r="CG60" i="14"/>
  <c r="CG66" i="14"/>
  <c r="CG11" i="14"/>
  <c r="CE70" i="14"/>
  <c r="CE85" i="14"/>
  <c r="CG42" i="14"/>
  <c r="CG125" i="14"/>
  <c r="CG64" i="14"/>
  <c r="CG78" i="14"/>
  <c r="CG106" i="14"/>
  <c r="CG41" i="14"/>
  <c r="CG97" i="14"/>
  <c r="CG118" i="14"/>
  <c r="CG49" i="14"/>
  <c r="CG15" i="14"/>
  <c r="CG25" i="14"/>
  <c r="CE41" i="14"/>
  <c r="CE73" i="14"/>
  <c r="CG93" i="14"/>
  <c r="CG73" i="14"/>
  <c r="CG77" i="14"/>
  <c r="CG26" i="14"/>
  <c r="CG63" i="14"/>
  <c r="CG48" i="14"/>
  <c r="CG52" i="14"/>
  <c r="CG19" i="14"/>
  <c r="CG5" i="14"/>
  <c r="CG90" i="14"/>
  <c r="CG53" i="14"/>
  <c r="CB67" i="14"/>
  <c r="CE44" i="14"/>
  <c r="CE18" i="14"/>
  <c r="CG120" i="14"/>
  <c r="CG62" i="14"/>
  <c r="CG123" i="14"/>
  <c r="CG94" i="14"/>
  <c r="CG80" i="14"/>
  <c r="CG50" i="14"/>
  <c r="CG124" i="14"/>
  <c r="CG121" i="14"/>
  <c r="CG39" i="14"/>
  <c r="CG17" i="14"/>
  <c r="CG81" i="14"/>
  <c r="BU143" i="14"/>
  <c r="BU151" i="14" s="1"/>
  <c r="BZ130" i="14"/>
  <c r="CB98" i="14"/>
  <c r="CC98" i="14"/>
  <c r="CE30" i="14"/>
  <c r="CE81" i="14"/>
  <c r="CE33" i="14"/>
  <c r="CE24" i="14"/>
  <c r="CE65" i="14"/>
  <c r="CE39" i="14"/>
  <c r="CE40" i="14"/>
  <c r="CE102" i="14"/>
  <c r="CE10" i="14"/>
  <c r="CE123" i="14"/>
  <c r="CE92" i="14"/>
  <c r="CE43" i="14"/>
  <c r="CE97" i="14"/>
  <c r="CE55" i="14"/>
  <c r="BX135" i="14"/>
  <c r="CJ4" i="14"/>
  <c r="CJ84" i="14" s="1"/>
  <c r="CM3" i="14"/>
  <c r="CL4" i="14"/>
  <c r="CG115" i="14"/>
  <c r="CG71" i="14"/>
  <c r="CG31" i="14"/>
  <c r="CG74" i="14"/>
  <c r="CG88" i="14"/>
  <c r="CG21" i="14"/>
  <c r="CG91" i="14"/>
  <c r="CG44" i="14"/>
  <c r="CG54" i="14"/>
  <c r="CF3" i="14"/>
  <c r="CG14" i="14"/>
  <c r="CG104" i="14"/>
  <c r="CG12" i="14"/>
  <c r="CG117" i="14"/>
  <c r="CB129" i="14"/>
  <c r="CC67" i="14"/>
  <c r="CE7" i="14"/>
  <c r="CE38" i="14"/>
  <c r="CE47" i="14"/>
  <c r="CE17" i="14"/>
  <c r="CE34" i="14"/>
  <c r="CE62" i="14"/>
  <c r="CE25" i="14"/>
  <c r="CE104" i="14"/>
  <c r="CE31" i="14"/>
  <c r="CE117" i="14"/>
  <c r="CE54" i="14"/>
  <c r="CE118" i="14"/>
  <c r="CE80" i="14"/>
  <c r="CE19" i="14"/>
  <c r="CE124" i="14"/>
  <c r="BX133" i="14"/>
  <c r="BR155" i="14"/>
  <c r="CC36" i="14"/>
  <c r="CE28" i="14"/>
  <c r="CE64" i="14"/>
  <c r="CE23" i="14"/>
  <c r="CE53" i="14"/>
  <c r="CE86" i="14"/>
  <c r="CE111" i="14"/>
  <c r="CE90" i="14"/>
  <c r="CE103" i="14"/>
  <c r="CE50" i="14"/>
  <c r="CE35" i="14"/>
  <c r="CE88" i="14"/>
  <c r="CE76" i="14"/>
  <c r="CE95" i="14"/>
  <c r="CE58" i="14"/>
  <c r="CF48" i="14"/>
  <c r="CF63" i="14"/>
  <c r="CF109" i="14"/>
  <c r="CF21" i="14"/>
  <c r="CF107" i="14"/>
  <c r="CF33" i="14"/>
  <c r="CF114" i="14"/>
  <c r="CF122" i="14"/>
  <c r="CF90" i="14"/>
  <c r="CF8" i="14"/>
  <c r="CF71" i="14"/>
  <c r="CF123" i="14"/>
  <c r="CF32" i="14"/>
  <c r="CF55" i="14"/>
  <c r="CF103" i="14"/>
  <c r="CF13" i="14"/>
  <c r="CF96" i="14"/>
  <c r="CF128" i="14"/>
  <c r="CF56" i="14"/>
  <c r="CF73" i="14"/>
  <c r="CF76" i="14"/>
  <c r="CF86" i="14"/>
  <c r="CF52" i="14"/>
  <c r="CF19" i="14"/>
  <c r="CF34" i="14"/>
  <c r="CF64" i="14"/>
  <c r="CF66" i="14"/>
  <c r="CF119" i="14"/>
  <c r="CF87" i="14"/>
  <c r="CF43" i="14"/>
  <c r="CF127" i="14"/>
  <c r="CF117" i="14"/>
  <c r="CF85" i="14"/>
  <c r="CF88" i="14"/>
  <c r="CF44" i="14"/>
  <c r="CF49" i="14"/>
  <c r="CF54" i="14"/>
  <c r="CF61" i="14"/>
  <c r="CF84" i="14"/>
  <c r="CF125" i="14"/>
  <c r="CF77" i="14"/>
  <c r="CF12" i="14"/>
  <c r="CF65" i="14"/>
  <c r="CF116" i="14"/>
  <c r="CF72" i="14"/>
  <c r="CF14" i="14"/>
  <c r="CF27" i="14"/>
  <c r="CF53" i="14"/>
  <c r="CF101" i="14"/>
  <c r="CF20" i="14"/>
  <c r="CF51" i="14"/>
  <c r="CF121" i="14"/>
  <c r="CF58" i="14"/>
  <c r="CE3" i="14"/>
  <c r="CF93" i="14"/>
  <c r="CF22" i="14"/>
  <c r="CF97" i="14"/>
  <c r="CF89" i="14"/>
  <c r="CF30" i="14"/>
  <c r="CF75" i="14"/>
  <c r="CF28" i="14"/>
  <c r="CF31" i="14"/>
  <c r="CF29" i="14"/>
  <c r="CF80" i="14"/>
  <c r="CF94" i="14"/>
  <c r="CF9" i="14"/>
  <c r="CF81" i="14"/>
  <c r="CF118" i="14"/>
  <c r="CF42" i="14"/>
  <c r="CF106" i="14"/>
  <c r="CF26" i="14"/>
  <c r="CF83" i="14"/>
  <c r="CF23" i="14"/>
  <c r="CF91" i="14"/>
  <c r="CF70" i="14"/>
  <c r="CF120" i="14"/>
  <c r="CF110" i="14"/>
  <c r="CF62" i="14"/>
  <c r="CF124" i="14"/>
  <c r="CF92" i="14"/>
  <c r="CF126" i="14"/>
  <c r="CF112" i="14"/>
  <c r="CF41" i="14"/>
  <c r="CF18" i="14"/>
  <c r="CF105" i="14"/>
  <c r="CF111" i="14"/>
  <c r="CF24" i="14"/>
  <c r="CF100" i="14"/>
  <c r="CF82" i="14"/>
  <c r="CF47" i="14"/>
  <c r="CF40" i="14"/>
  <c r="CF102" i="14"/>
  <c r="CF45" i="14"/>
  <c r="CF59" i="14"/>
  <c r="CF69" i="14"/>
  <c r="CF46" i="14"/>
  <c r="CF79" i="14"/>
  <c r="CF35" i="14"/>
  <c r="CF95" i="14"/>
  <c r="CF108" i="14"/>
  <c r="CF78" i="14"/>
  <c r="CF50" i="14"/>
  <c r="CF25" i="14"/>
  <c r="CF11" i="14"/>
  <c r="CF115" i="14"/>
  <c r="CF15" i="14"/>
  <c r="CF57" i="14"/>
  <c r="CF104" i="14"/>
  <c r="CF10" i="14"/>
  <c r="CF60" i="14"/>
  <c r="CF113" i="14"/>
  <c r="CF39" i="14"/>
  <c r="CF74" i="14"/>
  <c r="CF5" i="14"/>
  <c r="CF16" i="14"/>
  <c r="CF17" i="14"/>
  <c r="CF38" i="14"/>
  <c r="CF7" i="14"/>
  <c r="CE61" i="14"/>
  <c r="CE100" i="14"/>
  <c r="CE83" i="14"/>
  <c r="CE9" i="14"/>
  <c r="CE8" i="14"/>
  <c r="CE42" i="14"/>
  <c r="CE101" i="14"/>
  <c r="CE69" i="14"/>
  <c r="CE89" i="14"/>
  <c r="CE60" i="14"/>
  <c r="CE120" i="14"/>
  <c r="CE51" i="14"/>
  <c r="CE22" i="14"/>
  <c r="CE14" i="14"/>
  <c r="CE106" i="14"/>
  <c r="CE82" i="14"/>
  <c r="CE93" i="14"/>
  <c r="CE128" i="14"/>
  <c r="CE46" i="14"/>
  <c r="CE45" i="14"/>
  <c r="CE15" i="14"/>
  <c r="CE127" i="14"/>
  <c r="CE52" i="14"/>
  <c r="CE72" i="14"/>
  <c r="CE109" i="14"/>
  <c r="CE20" i="14"/>
  <c r="CE105" i="14"/>
  <c r="CE113" i="14"/>
  <c r="CE108" i="14"/>
  <c r="BU144" i="14"/>
  <c r="BU152" i="14" s="1"/>
  <c r="BU156" i="14" s="1"/>
  <c r="CB36" i="14"/>
  <c r="CC129" i="14"/>
  <c r="CE121" i="14"/>
  <c r="CE78" i="14"/>
  <c r="CE116" i="14"/>
  <c r="CE12" i="14"/>
  <c r="CE29" i="14"/>
  <c r="CE11" i="14"/>
  <c r="CE114" i="14"/>
  <c r="CE126" i="14"/>
  <c r="CE79" i="14"/>
  <c r="CE119" i="14"/>
  <c r="CE66" i="14"/>
  <c r="CE96" i="14"/>
  <c r="CE16" i="14"/>
  <c r="CE91" i="14"/>
  <c r="CE75" i="14"/>
  <c r="CJ39" i="14"/>
  <c r="CE32" i="14"/>
  <c r="CE110" i="14"/>
  <c r="CE122" i="14"/>
  <c r="CE27" i="14"/>
  <c r="CE26" i="14"/>
  <c r="CE74" i="14"/>
  <c r="CE63" i="14"/>
  <c r="CE71" i="14"/>
  <c r="CE94" i="14"/>
  <c r="CE112" i="14"/>
  <c r="CE56" i="14"/>
  <c r="CE77" i="14"/>
  <c r="CE48" i="14"/>
  <c r="CE84" i="14"/>
  <c r="BU137" i="14"/>
  <c r="BU141" i="14"/>
  <c r="BU149" i="14" s="1"/>
  <c r="BU153" i="14" s="1"/>
  <c r="CH4" i="14"/>
  <c r="CI3" i="14" s="1"/>
  <c r="CG24" i="14"/>
  <c r="CG107" i="14"/>
  <c r="CG9" i="14"/>
  <c r="CG45" i="14"/>
  <c r="CG92" i="14"/>
  <c r="CG10" i="14"/>
  <c r="CG114" i="14"/>
  <c r="CG126" i="14"/>
  <c r="CG51" i="14"/>
  <c r="CG108" i="14"/>
  <c r="CG109" i="14"/>
  <c r="CG76" i="14"/>
  <c r="CG84" i="14"/>
  <c r="CG65" i="14"/>
  <c r="CG29" i="14"/>
  <c r="BU160" i="14" l="1"/>
  <c r="CD130" i="14"/>
  <c r="CJ83" i="14"/>
  <c r="CJ100" i="14"/>
  <c r="CJ42" i="14"/>
  <c r="CJ22" i="14"/>
  <c r="CJ31" i="14"/>
  <c r="CJ114" i="14"/>
  <c r="CJ18" i="14"/>
  <c r="CJ38" i="14"/>
  <c r="CJ88" i="14"/>
  <c r="CJ105" i="14"/>
  <c r="CJ16" i="14"/>
  <c r="CJ62" i="14"/>
  <c r="CJ17" i="14"/>
  <c r="CJ96" i="14"/>
  <c r="CJ26" i="14"/>
  <c r="CJ46" i="14"/>
  <c r="CJ40" i="14"/>
  <c r="CJ29" i="14"/>
  <c r="CJ80" i="14"/>
  <c r="CJ122" i="14"/>
  <c r="CJ57" i="14"/>
  <c r="CJ24" i="14"/>
  <c r="CJ63" i="14"/>
  <c r="CJ59" i="14"/>
  <c r="CJ55" i="14"/>
  <c r="CJ75" i="14"/>
  <c r="CJ92" i="14"/>
  <c r="CJ5" i="14"/>
  <c r="CJ56" i="14"/>
  <c r="CJ120" i="14"/>
  <c r="CJ9" i="14"/>
  <c r="CJ70" i="14"/>
  <c r="CJ27" i="14"/>
  <c r="CJ61" i="14"/>
  <c r="CJ94" i="14"/>
  <c r="CJ81" i="14"/>
  <c r="CJ102" i="14"/>
  <c r="CJ79" i="14"/>
  <c r="CJ14" i="14"/>
  <c r="CJ73" i="14"/>
  <c r="CJ43" i="14"/>
  <c r="CJ127" i="14"/>
  <c r="CJ13" i="14"/>
  <c r="CJ19" i="14"/>
  <c r="CJ41" i="14"/>
  <c r="CJ107" i="14"/>
  <c r="CJ110" i="14"/>
  <c r="CJ72" i="14"/>
  <c r="CJ21" i="14"/>
  <c r="CJ12" i="14"/>
  <c r="CJ97" i="14"/>
  <c r="CJ119" i="14"/>
  <c r="CJ86" i="14"/>
  <c r="CJ71" i="14"/>
  <c r="CJ93" i="14"/>
  <c r="CJ54" i="14"/>
  <c r="CJ112" i="14"/>
  <c r="CJ60" i="14"/>
  <c r="CJ113" i="14"/>
  <c r="CJ49" i="14"/>
  <c r="CJ128" i="14"/>
  <c r="CJ30" i="14"/>
  <c r="CJ111" i="14"/>
  <c r="CJ58" i="14"/>
  <c r="CJ106" i="14"/>
  <c r="CJ15" i="14"/>
  <c r="CJ104" i="14"/>
  <c r="CJ124" i="14"/>
  <c r="CJ85" i="14"/>
  <c r="CJ51" i="14"/>
  <c r="CJ64" i="14"/>
  <c r="CJ89" i="14"/>
  <c r="CH88" i="14"/>
  <c r="CC130" i="14"/>
  <c r="CA136" i="14"/>
  <c r="CA144" i="14" s="1"/>
  <c r="CA152" i="14" s="1"/>
  <c r="CA156" i="14" s="1"/>
  <c r="CG36" i="14"/>
  <c r="CA133" i="14"/>
  <c r="CA141" i="14" s="1"/>
  <c r="CA149" i="14" s="1"/>
  <c r="CA153" i="14" s="1"/>
  <c r="CB130" i="14"/>
  <c r="CG67" i="14"/>
  <c r="CF67" i="14"/>
  <c r="CG129" i="14"/>
  <c r="CG98" i="14"/>
  <c r="CH91" i="14"/>
  <c r="CH70" i="14"/>
  <c r="CH48" i="14"/>
  <c r="CH46" i="14"/>
  <c r="CH40" i="14"/>
  <c r="CH26" i="14"/>
  <c r="CH21" i="14"/>
  <c r="CH89" i="14"/>
  <c r="CH41" i="14"/>
  <c r="CH108" i="14"/>
  <c r="CH124" i="14"/>
  <c r="CH95" i="14"/>
  <c r="CH9" i="14"/>
  <c r="CH121" i="14"/>
  <c r="CH122" i="14"/>
  <c r="CH77" i="14"/>
  <c r="CH72" i="14"/>
  <c r="CH81" i="14"/>
  <c r="CH54" i="14"/>
  <c r="CH5" i="14"/>
  <c r="CH19" i="14"/>
  <c r="CH63" i="14"/>
  <c r="CH78" i="14"/>
  <c r="CH23" i="14"/>
  <c r="CH112" i="14"/>
  <c r="CH94" i="14"/>
  <c r="CH31" i="14"/>
  <c r="CH105" i="14"/>
  <c r="CH83" i="14"/>
  <c r="CH59" i="14"/>
  <c r="CH11" i="14"/>
  <c r="CH125" i="14"/>
  <c r="CH24" i="14"/>
  <c r="CH74" i="14"/>
  <c r="CH111" i="14"/>
  <c r="CH53" i="14"/>
  <c r="CH120" i="14"/>
  <c r="CH57" i="14"/>
  <c r="CH29" i="14"/>
  <c r="CJ103" i="14"/>
  <c r="CJ116" i="14"/>
  <c r="CJ109" i="14"/>
  <c r="CJ23" i="14"/>
  <c r="CJ95" i="14"/>
  <c r="CJ32" i="14"/>
  <c r="CJ76" i="14"/>
  <c r="CJ50" i="14"/>
  <c r="CJ82" i="14"/>
  <c r="CJ115" i="14"/>
  <c r="CJ123" i="14"/>
  <c r="CJ44" i="14"/>
  <c r="CJ125" i="14"/>
  <c r="CJ78" i="14"/>
  <c r="CJ45" i="14"/>
  <c r="CE67" i="14"/>
  <c r="BU155" i="14"/>
  <c r="CH12" i="14"/>
  <c r="CH43" i="14"/>
  <c r="CH106" i="14"/>
  <c r="CH27" i="14"/>
  <c r="CH49" i="14"/>
  <c r="CH100" i="14"/>
  <c r="CH76" i="14"/>
  <c r="CH101" i="14"/>
  <c r="CH126" i="14"/>
  <c r="CH127" i="14"/>
  <c r="CH42" i="14"/>
  <c r="CH71" i="14"/>
  <c r="CH128" i="14"/>
  <c r="CH86" i="14"/>
  <c r="CH30" i="14"/>
  <c r="CH65" i="14"/>
  <c r="CH114" i="14"/>
  <c r="CH123" i="14"/>
  <c r="CH107" i="14"/>
  <c r="CE129" i="14"/>
  <c r="CF129" i="14"/>
  <c r="CE36" i="14"/>
  <c r="CH7" i="14"/>
  <c r="CH109" i="14"/>
  <c r="CH110" i="14"/>
  <c r="CH17" i="14"/>
  <c r="CH33" i="14"/>
  <c r="CH35" i="14"/>
  <c r="CH96" i="14"/>
  <c r="CH45" i="14"/>
  <c r="CH79" i="14"/>
  <c r="CH10" i="14"/>
  <c r="CH66" i="14"/>
  <c r="CH34" i="14"/>
  <c r="CH80" i="14"/>
  <c r="CH22" i="14"/>
  <c r="CF98" i="14"/>
  <c r="BX137" i="14"/>
  <c r="BX141" i="14"/>
  <c r="BX149" i="14" s="1"/>
  <c r="BX153" i="14" s="1"/>
  <c r="CH60" i="14"/>
  <c r="CH69" i="14"/>
  <c r="CH87" i="14"/>
  <c r="CH62" i="14"/>
  <c r="CH117" i="14"/>
  <c r="CH39" i="14"/>
  <c r="CH82" i="14"/>
  <c r="CH52" i="14"/>
  <c r="CH44" i="14"/>
  <c r="CH20" i="14"/>
  <c r="CH113" i="14"/>
  <c r="CH18" i="14"/>
  <c r="CH28" i="14"/>
  <c r="CH64" i="14"/>
  <c r="CH47" i="14"/>
  <c r="CH56" i="14"/>
  <c r="CJ7" i="14"/>
  <c r="CJ91" i="14"/>
  <c r="CJ69" i="14"/>
  <c r="CJ28" i="14"/>
  <c r="CJ20" i="14"/>
  <c r="CJ77" i="14"/>
  <c r="CJ121" i="14"/>
  <c r="CJ52" i="14"/>
  <c r="CJ35" i="14"/>
  <c r="CJ8" i="14"/>
  <c r="CJ118" i="14"/>
  <c r="CJ126" i="14"/>
  <c r="CJ10" i="14"/>
  <c r="CE98" i="14"/>
  <c r="CF36" i="14"/>
  <c r="CP3" i="14"/>
  <c r="CM4" i="14"/>
  <c r="CM73" i="14" s="1"/>
  <c r="CO4" i="14"/>
  <c r="CK4" i="14"/>
  <c r="CK21" i="14" s="1"/>
  <c r="CA134" i="14"/>
  <c r="CA135" i="14"/>
  <c r="CI44" i="14"/>
  <c r="CI125" i="14"/>
  <c r="CI59" i="14"/>
  <c r="CI71" i="14"/>
  <c r="CI60" i="14"/>
  <c r="CI126" i="14"/>
  <c r="CI65" i="14"/>
  <c r="CI91" i="14"/>
  <c r="CI30" i="14"/>
  <c r="CI117" i="14"/>
  <c r="CI128" i="14"/>
  <c r="CI84" i="14"/>
  <c r="CI63" i="14"/>
  <c r="CI112" i="14"/>
  <c r="CI110" i="14"/>
  <c r="CI66" i="14"/>
  <c r="CI111" i="14"/>
  <c r="CI122" i="14"/>
  <c r="CI106" i="14"/>
  <c r="CI15" i="14"/>
  <c r="CI80" i="14"/>
  <c r="CI40" i="14"/>
  <c r="CI17" i="14"/>
  <c r="CI86" i="14"/>
  <c r="CI97" i="14"/>
  <c r="CI12" i="14"/>
  <c r="CI25" i="14"/>
  <c r="CI121" i="14"/>
  <c r="CI120" i="14"/>
  <c r="CI118" i="14"/>
  <c r="CI8" i="14"/>
  <c r="CI78" i="14"/>
  <c r="CI75" i="14"/>
  <c r="CI77" i="14"/>
  <c r="CI89" i="14"/>
  <c r="CI18" i="14"/>
  <c r="CI14" i="14"/>
  <c r="CI29" i="14"/>
  <c r="CI16" i="14"/>
  <c r="CI103" i="14"/>
  <c r="CI123" i="14"/>
  <c r="CI55" i="14"/>
  <c r="CI101" i="14"/>
  <c r="CI32" i="14"/>
  <c r="CI83" i="14"/>
  <c r="CI93" i="14"/>
  <c r="CI50" i="14"/>
  <c r="CI96" i="14"/>
  <c r="CI113" i="14"/>
  <c r="CI69" i="14"/>
  <c r="CI95" i="14"/>
  <c r="CI20" i="14"/>
  <c r="CI64" i="14"/>
  <c r="CI9" i="14"/>
  <c r="CI52" i="14"/>
  <c r="CI62" i="14"/>
  <c r="CI31" i="14"/>
  <c r="CI53" i="14"/>
  <c r="CI76" i="14"/>
  <c r="CI23" i="14"/>
  <c r="CI73" i="14"/>
  <c r="CI115" i="14"/>
  <c r="CI85" i="14"/>
  <c r="CI102" i="14"/>
  <c r="CI109" i="14"/>
  <c r="CI57" i="14"/>
  <c r="CI114" i="14"/>
  <c r="CI74" i="14"/>
  <c r="CI47" i="14"/>
  <c r="CI116" i="14"/>
  <c r="CI107" i="14"/>
  <c r="CI105" i="14"/>
  <c r="CI43" i="14"/>
  <c r="CI90" i="14"/>
  <c r="CI87" i="14"/>
  <c r="CI92" i="14"/>
  <c r="CI82" i="14"/>
  <c r="CI39" i="14"/>
  <c r="CI70" i="14"/>
  <c r="CI33" i="14"/>
  <c r="CI49" i="14"/>
  <c r="CI104" i="14"/>
  <c r="CI21" i="14"/>
  <c r="CI27" i="14"/>
  <c r="CI10" i="14"/>
  <c r="CI81" i="14"/>
  <c r="CI127" i="14"/>
  <c r="CI24" i="14"/>
  <c r="CI88" i="14"/>
  <c r="CI45" i="14"/>
  <c r="CI5" i="14"/>
  <c r="CI72" i="14"/>
  <c r="CI58" i="14"/>
  <c r="CI56" i="14"/>
  <c r="CI34" i="14"/>
  <c r="CI13" i="14"/>
  <c r="CI94" i="14"/>
  <c r="CI61" i="14"/>
  <c r="CI46" i="14"/>
  <c r="CI79" i="14"/>
  <c r="CI35" i="14"/>
  <c r="CI54" i="14"/>
  <c r="CI51" i="14"/>
  <c r="CI100" i="14"/>
  <c r="CI11" i="14"/>
  <c r="CH3" i="14"/>
  <c r="CI48" i="14"/>
  <c r="CI108" i="14"/>
  <c r="CI42" i="14"/>
  <c r="CI28" i="14"/>
  <c r="CI19" i="14"/>
  <c r="CI119" i="14"/>
  <c r="CI41" i="14"/>
  <c r="CI26" i="14"/>
  <c r="CI124" i="14"/>
  <c r="CI22" i="14"/>
  <c r="CI38" i="14"/>
  <c r="CI7" i="14"/>
  <c r="CH58" i="14"/>
  <c r="CH103" i="14"/>
  <c r="CH14" i="14"/>
  <c r="CH92" i="14"/>
  <c r="CH102" i="14"/>
  <c r="CH84" i="14"/>
  <c r="CH97" i="14"/>
  <c r="CH118" i="14"/>
  <c r="BX143" i="14"/>
  <c r="BX151" i="14" s="1"/>
  <c r="BX160" i="14" s="1"/>
  <c r="CH15" i="14"/>
  <c r="CH73" i="14"/>
  <c r="CH55" i="14"/>
  <c r="CH16" i="14"/>
  <c r="CH51" i="14"/>
  <c r="CH38" i="14"/>
  <c r="CH85" i="14"/>
  <c r="CH104" i="14"/>
  <c r="CH115" i="14"/>
  <c r="CH93" i="14"/>
  <c r="CH8" i="14"/>
  <c r="CH90" i="14"/>
  <c r="CH32" i="14"/>
  <c r="CH61" i="14"/>
  <c r="CH25" i="14"/>
  <c r="CH50" i="14"/>
  <c r="CH75" i="14"/>
  <c r="CH119" i="14"/>
  <c r="CH13" i="14"/>
  <c r="CH116" i="14"/>
  <c r="CJ53" i="14"/>
  <c r="CJ117" i="14"/>
  <c r="CJ25" i="14"/>
  <c r="CJ108" i="14"/>
  <c r="CJ47" i="14"/>
  <c r="CJ65" i="14"/>
  <c r="CJ66" i="14"/>
  <c r="CJ101" i="14"/>
  <c r="CJ90" i="14"/>
  <c r="CJ74" i="14"/>
  <c r="CJ11" i="14"/>
  <c r="CJ48" i="14"/>
  <c r="CJ33" i="14"/>
  <c r="CJ34" i="14"/>
  <c r="CJ87" i="14"/>
  <c r="CE130" i="14" l="1"/>
  <c r="CK75" i="14"/>
  <c r="CF130" i="14"/>
  <c r="CG130" i="14"/>
  <c r="CK43" i="14"/>
  <c r="CK60" i="14"/>
  <c r="BX155" i="14"/>
  <c r="CA137" i="14"/>
  <c r="CK52" i="14"/>
  <c r="CK71" i="14"/>
  <c r="CK80" i="14"/>
  <c r="CH67" i="14"/>
  <c r="CK59" i="14"/>
  <c r="CK69" i="14"/>
  <c r="CD136" i="14"/>
  <c r="CD144" i="14" s="1"/>
  <c r="CD152" i="14" s="1"/>
  <c r="CD156" i="14" s="1"/>
  <c r="CK78" i="14"/>
  <c r="CK110" i="14"/>
  <c r="CK121" i="14"/>
  <c r="CK91" i="14"/>
  <c r="CK101" i="14"/>
  <c r="CK32" i="14"/>
  <c r="CJ67" i="14"/>
  <c r="CJ129" i="14"/>
  <c r="CK82" i="14"/>
  <c r="CK51" i="14"/>
  <c r="CK38" i="14"/>
  <c r="CK85" i="14"/>
  <c r="CK61" i="14"/>
  <c r="CK64" i="14"/>
  <c r="CK89" i="14"/>
  <c r="CK34" i="14"/>
  <c r="CK90" i="14"/>
  <c r="CK17" i="14"/>
  <c r="CK119" i="14"/>
  <c r="CK105" i="14"/>
  <c r="CK103" i="14"/>
  <c r="CK96" i="14"/>
  <c r="CK9" i="14"/>
  <c r="CK65" i="14"/>
  <c r="CM21" i="14"/>
  <c r="CM35" i="14"/>
  <c r="CM57" i="14"/>
  <c r="CM101" i="14"/>
  <c r="CM84" i="14"/>
  <c r="CM123" i="14"/>
  <c r="CM96" i="14"/>
  <c r="CM124" i="14"/>
  <c r="CM111" i="14"/>
  <c r="CM53" i="14"/>
  <c r="CM54" i="14"/>
  <c r="CM65" i="14"/>
  <c r="CM82" i="14"/>
  <c r="CM113" i="14"/>
  <c r="CM59" i="14"/>
  <c r="CD134" i="14"/>
  <c r="CI98" i="14"/>
  <c r="CK93" i="14"/>
  <c r="CK56" i="14"/>
  <c r="CK45" i="14"/>
  <c r="CK116" i="14"/>
  <c r="CK124" i="14"/>
  <c r="CK94" i="14"/>
  <c r="CK107" i="14"/>
  <c r="CK24" i="14"/>
  <c r="CK113" i="14"/>
  <c r="CK41" i="14"/>
  <c r="CK28" i="14"/>
  <c r="CK53" i="14"/>
  <c r="CK111" i="14"/>
  <c r="CK58" i="14"/>
  <c r="CK126" i="14"/>
  <c r="CM38" i="14"/>
  <c r="CM95" i="14"/>
  <c r="CM29" i="14"/>
  <c r="CM125" i="14"/>
  <c r="CM14" i="14"/>
  <c r="CM107" i="14"/>
  <c r="CM119" i="14"/>
  <c r="CM108" i="14"/>
  <c r="CM78" i="14"/>
  <c r="CL3" i="14"/>
  <c r="CM34" i="14"/>
  <c r="CM41" i="14"/>
  <c r="CM122" i="14"/>
  <c r="CM33" i="14"/>
  <c r="CM60" i="14"/>
  <c r="CD133" i="14"/>
  <c r="CK100" i="14"/>
  <c r="CK109" i="14"/>
  <c r="CK86" i="14"/>
  <c r="CK120" i="14"/>
  <c r="CK29" i="14"/>
  <c r="CK27" i="14"/>
  <c r="CK33" i="14"/>
  <c r="CK23" i="14"/>
  <c r="CK11" i="14"/>
  <c r="CK13" i="14"/>
  <c r="CK74" i="14"/>
  <c r="CK122" i="14"/>
  <c r="CK72" i="14"/>
  <c r="CK54" i="14"/>
  <c r="CK81" i="14"/>
  <c r="CM19" i="14"/>
  <c r="CM40" i="14"/>
  <c r="CM16" i="14"/>
  <c r="CM115" i="14"/>
  <c r="CM128" i="14"/>
  <c r="CM91" i="14"/>
  <c r="CM70" i="14"/>
  <c r="CM121" i="14"/>
  <c r="CM13" i="14"/>
  <c r="CM104" i="14"/>
  <c r="CM116" i="14"/>
  <c r="CM86" i="14"/>
  <c r="CM32" i="14"/>
  <c r="CM39" i="14"/>
  <c r="CM5" i="14"/>
  <c r="CD135" i="14"/>
  <c r="CI129" i="14"/>
  <c r="CA143" i="14"/>
  <c r="CA151" i="14" s="1"/>
  <c r="CA160" i="14" s="1"/>
  <c r="CK76" i="14"/>
  <c r="CK118" i="14"/>
  <c r="CK77" i="14"/>
  <c r="CK102" i="14"/>
  <c r="CK79" i="14"/>
  <c r="CK117" i="14"/>
  <c r="CK44" i="14"/>
  <c r="CK104" i="14"/>
  <c r="CK16" i="14"/>
  <c r="CK127" i="14"/>
  <c r="CK8" i="14"/>
  <c r="CK70" i="14"/>
  <c r="CK40" i="14"/>
  <c r="CJ98" i="14"/>
  <c r="CM23" i="14"/>
  <c r="CM49" i="14"/>
  <c r="CM112" i="14"/>
  <c r="CM48" i="14"/>
  <c r="CM74" i="14"/>
  <c r="CM69" i="14"/>
  <c r="CM127" i="14"/>
  <c r="CM110" i="14"/>
  <c r="CM31" i="14"/>
  <c r="CM42" i="14"/>
  <c r="CM79" i="14"/>
  <c r="CM47" i="14"/>
  <c r="CM102" i="14"/>
  <c r="CM11" i="14"/>
  <c r="CA142" i="14"/>
  <c r="CA150" i="14" s="1"/>
  <c r="CA154" i="14" s="1"/>
  <c r="CL60" i="14"/>
  <c r="CL34" i="14"/>
  <c r="CL56" i="14"/>
  <c r="CL108" i="14"/>
  <c r="CL79" i="14"/>
  <c r="CL66" i="14"/>
  <c r="CL26" i="14"/>
  <c r="CL43" i="14"/>
  <c r="CL19" i="14"/>
  <c r="CL87" i="14"/>
  <c r="CL61" i="14"/>
  <c r="CL115" i="14"/>
  <c r="CL94" i="14"/>
  <c r="CL52" i="14"/>
  <c r="CL100" i="14"/>
  <c r="CL69" i="14"/>
  <c r="CL122" i="14"/>
  <c r="CL65" i="14"/>
  <c r="CL101" i="14"/>
  <c r="CL54" i="14"/>
  <c r="CL11" i="14"/>
  <c r="CL75" i="14"/>
  <c r="CL59" i="14"/>
  <c r="CL89" i="14"/>
  <c r="CL47" i="14"/>
  <c r="CL126" i="14"/>
  <c r="CL35" i="14"/>
  <c r="CL107" i="14"/>
  <c r="CL16" i="14"/>
  <c r="CL21" i="14"/>
  <c r="CL93" i="14"/>
  <c r="CL51" i="14"/>
  <c r="CL28" i="14"/>
  <c r="CL119" i="14"/>
  <c r="CL14" i="14"/>
  <c r="CL109" i="14"/>
  <c r="CL46" i="14"/>
  <c r="CL90" i="14"/>
  <c r="CL77" i="14"/>
  <c r="CL112" i="14"/>
  <c r="CL78" i="14"/>
  <c r="CL63" i="14"/>
  <c r="CL91" i="14"/>
  <c r="CL80" i="14"/>
  <c r="CL111" i="14"/>
  <c r="CL15" i="14"/>
  <c r="CL39" i="14"/>
  <c r="CL105" i="14"/>
  <c r="CL83" i="14"/>
  <c r="CL125" i="14"/>
  <c r="CL73" i="14"/>
  <c r="CL9" i="14"/>
  <c r="CL57" i="14"/>
  <c r="CL8" i="14"/>
  <c r="CL33" i="14"/>
  <c r="CL53" i="14"/>
  <c r="CL27" i="14"/>
  <c r="CL20" i="14"/>
  <c r="CL128" i="14"/>
  <c r="CL76" i="14"/>
  <c r="CL123" i="14"/>
  <c r="CL25" i="14"/>
  <c r="CL31" i="14"/>
  <c r="CL88" i="14"/>
  <c r="CL42" i="14"/>
  <c r="CL5" i="14"/>
  <c r="CL55" i="14"/>
  <c r="CL22" i="14"/>
  <c r="CL72" i="14"/>
  <c r="CL48" i="14"/>
  <c r="CL17" i="14"/>
  <c r="CL49" i="14"/>
  <c r="CL84" i="14"/>
  <c r="CL97" i="14"/>
  <c r="CL127" i="14"/>
  <c r="CL92" i="14"/>
  <c r="CL12" i="14"/>
  <c r="CL116" i="14"/>
  <c r="CL23" i="14"/>
  <c r="CL74" i="14"/>
  <c r="CL44" i="14"/>
  <c r="CL70" i="14"/>
  <c r="CL30" i="14"/>
  <c r="CL13" i="14"/>
  <c r="CL118" i="14"/>
  <c r="CL106" i="14"/>
  <c r="CL40" i="14"/>
  <c r="CL121" i="14"/>
  <c r="CL24" i="14"/>
  <c r="CL113" i="14"/>
  <c r="CL58" i="14"/>
  <c r="CL110" i="14"/>
  <c r="CL50" i="14"/>
  <c r="CL86" i="14"/>
  <c r="CL102" i="14"/>
  <c r="CK3" i="14"/>
  <c r="CL10" i="14"/>
  <c r="CL64" i="14"/>
  <c r="CL71" i="14"/>
  <c r="CL45" i="14"/>
  <c r="CL82" i="14"/>
  <c r="CL114" i="14"/>
  <c r="CL95" i="14"/>
  <c r="CL117" i="14"/>
  <c r="CL103" i="14"/>
  <c r="CL18" i="14"/>
  <c r="CL120" i="14"/>
  <c r="CL124" i="14"/>
  <c r="CL62" i="14"/>
  <c r="CL38" i="14"/>
  <c r="CL41" i="14"/>
  <c r="CL96" i="14"/>
  <c r="CL104" i="14"/>
  <c r="CL85" i="14"/>
  <c r="CL29" i="14"/>
  <c r="CL32" i="14"/>
  <c r="CL81" i="14"/>
  <c r="CL7" i="14"/>
  <c r="CK50" i="14"/>
  <c r="CK115" i="14"/>
  <c r="CK84" i="14"/>
  <c r="CK12" i="14"/>
  <c r="CK47" i="14"/>
  <c r="CK25" i="14"/>
  <c r="CK63" i="14"/>
  <c r="CK66" i="14"/>
  <c r="CK73" i="14"/>
  <c r="CK97" i="14"/>
  <c r="CK26" i="14"/>
  <c r="CK88" i="14"/>
  <c r="CK46" i="14"/>
  <c r="CN4" i="14"/>
  <c r="CN57" i="14" s="1"/>
  <c r="CH98" i="14"/>
  <c r="CM100" i="14"/>
  <c r="CM75" i="14"/>
  <c r="CM45" i="14"/>
  <c r="CM77" i="14"/>
  <c r="CM92" i="14"/>
  <c r="CM76" i="14"/>
  <c r="CM106" i="14"/>
  <c r="CM51" i="14"/>
  <c r="CM126" i="14"/>
  <c r="CM97" i="14"/>
  <c r="CM52" i="14"/>
  <c r="CM81" i="14"/>
  <c r="CM114" i="14"/>
  <c r="CM24" i="14"/>
  <c r="CI36" i="14"/>
  <c r="CK7" i="14"/>
  <c r="CK10" i="14"/>
  <c r="CK87" i="14"/>
  <c r="CK114" i="14"/>
  <c r="CK57" i="14"/>
  <c r="CK92" i="14"/>
  <c r="CK108" i="14"/>
  <c r="CK39" i="14"/>
  <c r="CK106" i="14"/>
  <c r="CK22" i="14"/>
  <c r="CK83" i="14"/>
  <c r="CK14" i="14"/>
  <c r="CK20" i="14"/>
  <c r="CK112" i="14"/>
  <c r="CK19" i="14"/>
  <c r="CS3" i="14"/>
  <c r="CP4" i="14"/>
  <c r="CP54" i="14" s="1"/>
  <c r="CR4" i="14"/>
  <c r="CJ36" i="14"/>
  <c r="CM28" i="14"/>
  <c r="CM62" i="14"/>
  <c r="CM20" i="14"/>
  <c r="CM26" i="14"/>
  <c r="CM46" i="14"/>
  <c r="CM89" i="14"/>
  <c r="CM43" i="14"/>
  <c r="CM83" i="14"/>
  <c r="CM103" i="14"/>
  <c r="CM22" i="14"/>
  <c r="CM58" i="14"/>
  <c r="CM72" i="14"/>
  <c r="CM44" i="14"/>
  <c r="CM87" i="14"/>
  <c r="CI67" i="14"/>
  <c r="CK48" i="14"/>
  <c r="CK18" i="14"/>
  <c r="CK95" i="14"/>
  <c r="CK55" i="14"/>
  <c r="CK123" i="14"/>
  <c r="CK30" i="14"/>
  <c r="CK42" i="14"/>
  <c r="CK35" i="14"/>
  <c r="CK49" i="14"/>
  <c r="CK62" i="14"/>
  <c r="CK128" i="14"/>
  <c r="CK15" i="14"/>
  <c r="CK125" i="14"/>
  <c r="CK31" i="14"/>
  <c r="CK5" i="14"/>
  <c r="CM7" i="14"/>
  <c r="CM12" i="14"/>
  <c r="CM71" i="14"/>
  <c r="CM105" i="14"/>
  <c r="CM63" i="14"/>
  <c r="CM8" i="14"/>
  <c r="CM9" i="14"/>
  <c r="CM25" i="14"/>
  <c r="CM61" i="14"/>
  <c r="CM80" i="14"/>
  <c r="CM27" i="14"/>
  <c r="CM15" i="14"/>
  <c r="CM94" i="14"/>
  <c r="CM56" i="14"/>
  <c r="CM30" i="14"/>
  <c r="CH36" i="14"/>
  <c r="CM64" i="14"/>
  <c r="CM10" i="14"/>
  <c r="CM18" i="14"/>
  <c r="CM88" i="14"/>
  <c r="CM85" i="14"/>
  <c r="CM90" i="14"/>
  <c r="CM117" i="14"/>
  <c r="CM109" i="14"/>
  <c r="CM93" i="14"/>
  <c r="CM50" i="14"/>
  <c r="CM120" i="14"/>
  <c r="CM118" i="14"/>
  <c r="CM17" i="14"/>
  <c r="CM66" i="14"/>
  <c r="CM55" i="14"/>
  <c r="CH129" i="14"/>
  <c r="CJ130" i="14" l="1"/>
  <c r="CI130" i="14"/>
  <c r="CN96" i="14"/>
  <c r="CN26" i="14"/>
  <c r="CN70" i="14"/>
  <c r="CN7" i="14"/>
  <c r="CN53" i="14"/>
  <c r="CN25" i="14"/>
  <c r="CN58" i="14"/>
  <c r="CN92" i="14"/>
  <c r="CN74" i="14"/>
  <c r="CN48" i="14"/>
  <c r="CN20" i="14"/>
  <c r="CN34" i="14"/>
  <c r="CN108" i="14"/>
  <c r="CN69" i="14"/>
  <c r="CN79" i="14"/>
  <c r="CN50" i="14"/>
  <c r="CN5" i="14"/>
  <c r="CN27" i="14"/>
  <c r="CN18" i="14"/>
  <c r="CN128" i="14"/>
  <c r="CG135" i="14"/>
  <c r="CG143" i="14" s="1"/>
  <c r="CG151" i="14" s="1"/>
  <c r="CH130" i="14"/>
  <c r="CK98" i="14"/>
  <c r="CN84" i="14"/>
  <c r="CN123" i="14"/>
  <c r="CN93" i="14"/>
  <c r="CN35" i="14"/>
  <c r="CN30" i="14"/>
  <c r="CN82" i="14"/>
  <c r="CN61" i="14"/>
  <c r="CN113" i="14"/>
  <c r="CN94" i="14"/>
  <c r="CN14" i="14"/>
  <c r="CG133" i="14"/>
  <c r="CG141" i="14" s="1"/>
  <c r="CG149" i="14" s="1"/>
  <c r="CG153" i="14" s="1"/>
  <c r="CN121" i="14"/>
  <c r="CN102" i="14"/>
  <c r="CN116" i="14"/>
  <c r="CN107" i="14"/>
  <c r="CN43" i="14"/>
  <c r="CN8" i="14"/>
  <c r="CN31" i="14"/>
  <c r="CN103" i="14"/>
  <c r="CN42" i="14"/>
  <c r="CN47" i="14"/>
  <c r="CG136" i="14"/>
  <c r="CG144" i="14" s="1"/>
  <c r="CG152" i="14" s="1"/>
  <c r="CG156" i="14" s="1"/>
  <c r="CN100" i="14"/>
  <c r="CN12" i="14"/>
  <c r="CN117" i="14"/>
  <c r="CN106" i="14"/>
  <c r="CN55" i="14"/>
  <c r="CN112" i="14"/>
  <c r="CN119" i="14"/>
  <c r="CN115" i="14"/>
  <c r="CN109" i="14"/>
  <c r="CN16" i="14"/>
  <c r="CN101" i="14"/>
  <c r="CN97" i="14"/>
  <c r="CN71" i="14"/>
  <c r="CN40" i="14"/>
  <c r="CN89" i="14"/>
  <c r="CN62" i="14"/>
  <c r="CN120" i="14"/>
  <c r="CN9" i="14"/>
  <c r="CN78" i="14"/>
  <c r="CN64" i="14"/>
  <c r="CN52" i="14"/>
  <c r="CN111" i="14"/>
  <c r="CN122" i="14"/>
  <c r="CN86" i="14"/>
  <c r="CN13" i="14"/>
  <c r="CN76" i="14"/>
  <c r="CN125" i="14"/>
  <c r="CN33" i="14"/>
  <c r="CN127" i="14"/>
  <c r="CN22" i="14"/>
  <c r="CN49" i="14"/>
  <c r="CN85" i="14"/>
  <c r="CN63" i="14"/>
  <c r="CN80" i="14"/>
  <c r="CN124" i="14"/>
  <c r="CN90" i="14"/>
  <c r="CP93" i="14"/>
  <c r="CP66" i="14"/>
  <c r="CP49" i="14"/>
  <c r="CP14" i="14"/>
  <c r="CP8" i="14"/>
  <c r="CP97" i="14"/>
  <c r="CP72" i="14"/>
  <c r="CP65" i="14"/>
  <c r="CP19" i="14"/>
  <c r="CP106" i="14"/>
  <c r="CP80" i="14"/>
  <c r="CP71" i="14"/>
  <c r="CP5" i="14"/>
  <c r="CP47" i="14"/>
  <c r="CD143" i="14"/>
  <c r="CD151" i="14" s="1"/>
  <c r="CL98" i="14"/>
  <c r="CP38" i="14"/>
  <c r="CP39" i="14"/>
  <c r="CP123" i="14"/>
  <c r="CP128" i="14"/>
  <c r="CP102" i="14"/>
  <c r="CP34" i="14"/>
  <c r="CP20" i="14"/>
  <c r="CP74" i="14"/>
  <c r="CP33" i="14"/>
  <c r="CP104" i="14"/>
  <c r="CP95" i="14"/>
  <c r="CP111" i="14"/>
  <c r="CP70" i="14"/>
  <c r="CP126" i="14"/>
  <c r="CO122" i="14"/>
  <c r="CO13" i="14"/>
  <c r="CO22" i="14"/>
  <c r="CO15" i="14"/>
  <c r="CO83" i="14"/>
  <c r="CO97" i="14"/>
  <c r="CO84" i="14"/>
  <c r="CO65" i="14"/>
  <c r="CO124" i="14"/>
  <c r="CO50" i="14"/>
  <c r="CO40" i="14"/>
  <c r="CO118" i="14"/>
  <c r="CO105" i="14"/>
  <c r="CO102" i="14"/>
  <c r="CO57" i="14"/>
  <c r="CO42" i="14"/>
  <c r="CO107" i="14"/>
  <c r="CN3" i="14"/>
  <c r="CO33" i="14"/>
  <c r="CO23" i="14"/>
  <c r="CO70" i="14"/>
  <c r="CO62" i="14"/>
  <c r="CO53" i="14"/>
  <c r="CO93" i="14"/>
  <c r="CO56" i="14"/>
  <c r="CO101" i="14"/>
  <c r="CO114" i="14"/>
  <c r="CO115" i="14"/>
  <c r="CO14" i="14"/>
  <c r="CO26" i="14"/>
  <c r="CO79" i="14"/>
  <c r="CO125" i="14"/>
  <c r="CO73" i="14"/>
  <c r="CO117" i="14"/>
  <c r="CO120" i="14"/>
  <c r="CO96" i="14"/>
  <c r="CO94" i="14"/>
  <c r="CO109" i="14"/>
  <c r="CO21" i="14"/>
  <c r="CO113" i="14"/>
  <c r="CO80" i="14"/>
  <c r="CO81" i="14"/>
  <c r="CO110" i="14"/>
  <c r="CO116" i="14"/>
  <c r="CO103" i="14"/>
  <c r="CO12" i="14"/>
  <c r="CO10" i="14"/>
  <c r="CO18" i="14"/>
  <c r="CO64" i="14"/>
  <c r="CO119" i="14"/>
  <c r="CO78" i="14"/>
  <c r="CO41" i="14"/>
  <c r="CO17" i="14"/>
  <c r="CO54" i="14"/>
  <c r="CO126" i="14"/>
  <c r="CO74" i="14"/>
  <c r="CO44" i="14"/>
  <c r="CO55" i="14"/>
  <c r="CO27" i="14"/>
  <c r="CO32" i="14"/>
  <c r="CO47" i="14"/>
  <c r="CO45" i="14"/>
  <c r="CO89" i="14"/>
  <c r="CO88" i="14"/>
  <c r="CO91" i="14"/>
  <c r="CO87" i="14"/>
  <c r="CO16" i="14"/>
  <c r="CO121" i="14"/>
  <c r="CO24" i="14"/>
  <c r="CO90" i="14"/>
  <c r="CO28" i="14"/>
  <c r="CO127" i="14"/>
  <c r="CO46" i="14"/>
  <c r="CO59" i="14"/>
  <c r="CO35" i="14"/>
  <c r="CO106" i="14"/>
  <c r="CO51" i="14"/>
  <c r="CO61" i="14"/>
  <c r="CO30" i="14"/>
  <c r="CO82" i="14"/>
  <c r="CO111" i="14"/>
  <c r="CO5" i="14"/>
  <c r="CO63" i="14"/>
  <c r="CO76" i="14"/>
  <c r="CO39" i="14"/>
  <c r="CO43" i="14"/>
  <c r="CO25" i="14"/>
  <c r="CO85" i="14"/>
  <c r="CO112" i="14"/>
  <c r="CO9" i="14"/>
  <c r="CO11" i="14"/>
  <c r="CO48" i="14"/>
  <c r="CO52" i="14"/>
  <c r="CO71" i="14"/>
  <c r="CO100" i="14"/>
  <c r="CO95" i="14"/>
  <c r="CO60" i="14"/>
  <c r="CO128" i="14"/>
  <c r="CO31" i="14"/>
  <c r="CO8" i="14"/>
  <c r="CO92" i="14"/>
  <c r="CO86" i="14"/>
  <c r="CO34" i="14"/>
  <c r="CO77" i="14"/>
  <c r="CO29" i="14"/>
  <c r="CO72" i="14"/>
  <c r="CO19" i="14"/>
  <c r="CO75" i="14"/>
  <c r="CO58" i="14"/>
  <c r="CO38" i="14"/>
  <c r="CO49" i="14"/>
  <c r="CO66" i="14"/>
  <c r="CO20" i="14"/>
  <c r="CO104" i="14"/>
  <c r="CO108" i="14"/>
  <c r="CO123" i="14"/>
  <c r="CO69" i="14"/>
  <c r="CO7" i="14"/>
  <c r="CN126" i="14"/>
  <c r="CN77" i="14"/>
  <c r="CN45" i="14"/>
  <c r="CN41" i="14"/>
  <c r="CN54" i="14"/>
  <c r="CN29" i="14"/>
  <c r="CN75" i="14"/>
  <c r="CN118" i="14"/>
  <c r="CN88" i="14"/>
  <c r="CN51" i="14"/>
  <c r="CN65" i="14"/>
  <c r="CN72" i="14"/>
  <c r="CN23" i="14"/>
  <c r="CL129" i="14"/>
  <c r="CP7" i="14"/>
  <c r="CP120" i="14"/>
  <c r="CP43" i="14"/>
  <c r="CP94" i="14"/>
  <c r="CP56" i="14"/>
  <c r="CP35" i="14"/>
  <c r="CP32" i="14"/>
  <c r="CP52" i="14"/>
  <c r="CP9" i="14"/>
  <c r="CP17" i="14"/>
  <c r="CP55" i="14"/>
  <c r="CP125" i="14"/>
  <c r="CP127" i="14"/>
  <c r="CP48" i="14"/>
  <c r="CP23" i="14"/>
  <c r="CL36" i="14"/>
  <c r="CL67" i="14"/>
  <c r="CM98" i="14"/>
  <c r="CP25" i="14"/>
  <c r="CP21" i="14"/>
  <c r="CP109" i="14"/>
  <c r="CO3" i="14"/>
  <c r="CP45" i="14"/>
  <c r="CP119" i="14"/>
  <c r="CP84" i="14"/>
  <c r="CP83" i="14"/>
  <c r="CP60" i="14"/>
  <c r="CP53" i="14"/>
  <c r="CP103" i="14"/>
  <c r="CP51" i="14"/>
  <c r="CP46" i="14"/>
  <c r="CP31" i="14"/>
  <c r="CP64" i="14"/>
  <c r="CM36" i="14"/>
  <c r="CG134" i="14"/>
  <c r="CN10" i="14"/>
  <c r="CN28" i="14"/>
  <c r="CN91" i="14"/>
  <c r="CN105" i="14"/>
  <c r="CN11" i="14"/>
  <c r="CN17" i="14"/>
  <c r="CN21" i="14"/>
  <c r="CN24" i="14"/>
  <c r="CN81" i="14"/>
  <c r="CN110" i="14"/>
  <c r="CN60" i="14"/>
  <c r="CN59" i="14"/>
  <c r="CP81" i="14"/>
  <c r="CP69" i="14"/>
  <c r="CP90" i="14"/>
  <c r="CP73" i="14"/>
  <c r="CP85" i="14"/>
  <c r="CP57" i="14"/>
  <c r="CP108" i="14"/>
  <c r="CP61" i="14"/>
  <c r="CP42" i="14"/>
  <c r="CP89" i="14"/>
  <c r="CP41" i="14"/>
  <c r="CP58" i="14"/>
  <c r="CP110" i="14"/>
  <c r="CP105" i="14"/>
  <c r="CP79" i="14"/>
  <c r="CK67" i="14"/>
  <c r="CN46" i="14"/>
  <c r="CN38" i="14"/>
  <c r="CN19" i="14"/>
  <c r="CN114" i="14"/>
  <c r="CN32" i="14"/>
  <c r="CN15" i="14"/>
  <c r="CN44" i="14"/>
  <c r="CN83" i="14"/>
  <c r="CN95" i="14"/>
  <c r="CN73" i="14"/>
  <c r="CN39" i="14"/>
  <c r="CN66" i="14"/>
  <c r="CN56" i="14"/>
  <c r="CN87" i="14"/>
  <c r="CN104" i="14"/>
  <c r="CP22" i="14"/>
  <c r="CP118" i="14"/>
  <c r="CP76" i="14"/>
  <c r="CP82" i="14"/>
  <c r="CP100" i="14"/>
  <c r="CP96" i="14"/>
  <c r="CP107" i="14"/>
  <c r="CP121" i="14"/>
  <c r="CP124" i="14"/>
  <c r="CP115" i="14"/>
  <c r="CP16" i="14"/>
  <c r="CP77" i="14"/>
  <c r="CP91" i="14"/>
  <c r="CP88" i="14"/>
  <c r="CA155" i="14"/>
  <c r="CQ4" i="14"/>
  <c r="CQ90" i="14" s="1"/>
  <c r="CK36" i="14"/>
  <c r="CM129" i="14"/>
  <c r="CP40" i="14"/>
  <c r="CP59" i="14"/>
  <c r="CP122" i="14"/>
  <c r="CP12" i="14"/>
  <c r="CP86" i="14"/>
  <c r="CP117" i="14"/>
  <c r="CP112" i="14"/>
  <c r="CP101" i="14"/>
  <c r="CP29" i="14"/>
  <c r="CP62" i="14"/>
  <c r="CP44" i="14"/>
  <c r="CP116" i="14"/>
  <c r="CP27" i="14"/>
  <c r="CP92" i="14"/>
  <c r="CP18" i="14"/>
  <c r="CK129" i="14"/>
  <c r="CM67" i="14"/>
  <c r="CV3" i="14"/>
  <c r="CS4" i="14"/>
  <c r="CS71" i="14" s="1"/>
  <c r="CU4" i="14"/>
  <c r="CP87" i="14"/>
  <c r="CP63" i="14"/>
  <c r="CP75" i="14"/>
  <c r="CP15" i="14"/>
  <c r="CP78" i="14"/>
  <c r="CP24" i="14"/>
  <c r="CP10" i="14"/>
  <c r="CP50" i="14"/>
  <c r="CP113" i="14"/>
  <c r="CP114" i="14"/>
  <c r="CP28" i="14"/>
  <c r="CP11" i="14"/>
  <c r="CP30" i="14"/>
  <c r="CP26" i="14"/>
  <c r="CP13" i="14"/>
  <c r="CD141" i="14"/>
  <c r="CD149" i="14" s="1"/>
  <c r="CD153" i="14" s="1"/>
  <c r="CD137" i="14"/>
  <c r="CD142" i="14"/>
  <c r="CD150" i="14" s="1"/>
  <c r="CD154" i="14" s="1"/>
  <c r="CD160" i="14" l="1"/>
  <c r="CM130" i="14"/>
  <c r="CS80" i="14"/>
  <c r="CL130" i="14"/>
  <c r="CK130" i="14"/>
  <c r="CN129" i="14"/>
  <c r="CS34" i="14"/>
  <c r="CQ74" i="14"/>
  <c r="CS21" i="14"/>
  <c r="CS108" i="14"/>
  <c r="CG155" i="14"/>
  <c r="CS39" i="14"/>
  <c r="CS38" i="14"/>
  <c r="CS40" i="14"/>
  <c r="CS57" i="14"/>
  <c r="CS93" i="14"/>
  <c r="CS28" i="14"/>
  <c r="CS81" i="14"/>
  <c r="CN98" i="14"/>
  <c r="CS88" i="14"/>
  <c r="CS19" i="14"/>
  <c r="CD155" i="14"/>
  <c r="CS78" i="14"/>
  <c r="CS121" i="14"/>
  <c r="CO67" i="14"/>
  <c r="CJ133" i="14"/>
  <c r="CJ136" i="14"/>
  <c r="CQ43" i="14"/>
  <c r="CQ24" i="14"/>
  <c r="CQ54" i="14"/>
  <c r="CQ17" i="14"/>
  <c r="CQ21" i="14"/>
  <c r="CQ26" i="14"/>
  <c r="CQ128" i="14"/>
  <c r="CQ114" i="14"/>
  <c r="CQ118" i="14"/>
  <c r="CQ27" i="14"/>
  <c r="CQ111" i="14"/>
  <c r="CQ105" i="14"/>
  <c r="CQ70" i="14"/>
  <c r="CQ125" i="14"/>
  <c r="CS110" i="14"/>
  <c r="CS13" i="14"/>
  <c r="CS77" i="14"/>
  <c r="CS47" i="14"/>
  <c r="CS86" i="14"/>
  <c r="CS109" i="14"/>
  <c r="CS90" i="14"/>
  <c r="CS115" i="14"/>
  <c r="CS114" i="14"/>
  <c r="CS126" i="14"/>
  <c r="CS87" i="14"/>
  <c r="CS44" i="14"/>
  <c r="CS104" i="14"/>
  <c r="CS49" i="14"/>
  <c r="CS29" i="14"/>
  <c r="CG142" i="14"/>
  <c r="CG150" i="14" s="1"/>
  <c r="CG154" i="14" s="1"/>
  <c r="CO129" i="14"/>
  <c r="CN36" i="14"/>
  <c r="CO36" i="14"/>
  <c r="CJ135" i="14"/>
  <c r="CQ119" i="14"/>
  <c r="CQ91" i="14"/>
  <c r="CQ88" i="14"/>
  <c r="CQ62" i="14"/>
  <c r="CQ20" i="14"/>
  <c r="CQ52" i="14"/>
  <c r="CQ89" i="14"/>
  <c r="CQ7" i="14"/>
  <c r="CQ93" i="14"/>
  <c r="CQ104" i="14"/>
  <c r="CQ122" i="14"/>
  <c r="CQ47" i="14"/>
  <c r="CQ5" i="14"/>
  <c r="CQ103" i="14"/>
  <c r="CQ41" i="14"/>
  <c r="CQ53" i="14"/>
  <c r="CQ94" i="14"/>
  <c r="CQ77" i="14"/>
  <c r="CQ32" i="14"/>
  <c r="CQ96" i="14"/>
  <c r="CQ73" i="14"/>
  <c r="CQ61" i="14"/>
  <c r="CP129" i="14"/>
  <c r="CS64" i="14"/>
  <c r="CS85" i="14"/>
  <c r="CS73" i="14"/>
  <c r="CS72" i="14"/>
  <c r="CS27" i="14"/>
  <c r="CS117" i="14"/>
  <c r="CS20" i="14"/>
  <c r="CS11" i="14"/>
  <c r="CS103" i="14"/>
  <c r="CS105" i="14"/>
  <c r="CS59" i="14"/>
  <c r="CS43" i="14"/>
  <c r="CS5" i="14"/>
  <c r="CS46" i="14"/>
  <c r="CP98" i="14"/>
  <c r="CP36" i="14"/>
  <c r="CO98" i="14"/>
  <c r="CT4" i="14"/>
  <c r="CT95" i="14" s="1"/>
  <c r="CQ75" i="14"/>
  <c r="CQ56" i="14"/>
  <c r="CQ110" i="14"/>
  <c r="CQ59" i="14"/>
  <c r="CQ60" i="14"/>
  <c r="CQ123" i="14"/>
  <c r="CQ35" i="14"/>
  <c r="CQ121" i="14"/>
  <c r="CQ8" i="14"/>
  <c r="CQ19" i="14"/>
  <c r="CS70" i="14"/>
  <c r="CS69" i="14"/>
  <c r="CS32" i="14"/>
  <c r="CS10" i="14"/>
  <c r="CS58" i="14"/>
  <c r="CS92" i="14"/>
  <c r="CS84" i="14"/>
  <c r="CS55" i="14"/>
  <c r="CS120" i="14"/>
  <c r="CS79" i="14"/>
  <c r="CS51" i="14"/>
  <c r="CS82" i="14"/>
  <c r="CS18" i="14"/>
  <c r="CS94" i="14"/>
  <c r="CS61" i="14"/>
  <c r="CR64" i="14"/>
  <c r="CR79" i="14"/>
  <c r="CR72" i="14"/>
  <c r="CR91" i="14"/>
  <c r="CR8" i="14"/>
  <c r="CR82" i="14"/>
  <c r="CR33" i="14"/>
  <c r="CR59" i="14"/>
  <c r="CR85" i="14"/>
  <c r="CR53" i="14"/>
  <c r="CR45" i="14"/>
  <c r="CR14" i="14"/>
  <c r="CR90" i="14"/>
  <c r="CR62" i="14"/>
  <c r="CR19" i="14"/>
  <c r="CR10" i="14"/>
  <c r="CR115" i="14"/>
  <c r="CR30" i="14"/>
  <c r="CR116" i="14"/>
  <c r="CR29" i="14"/>
  <c r="CR17" i="14"/>
  <c r="CR122" i="14"/>
  <c r="CR127" i="14"/>
  <c r="CR57" i="14"/>
  <c r="CR34" i="14"/>
  <c r="CR111" i="14"/>
  <c r="CR81" i="14"/>
  <c r="CR52" i="14"/>
  <c r="CR96" i="14"/>
  <c r="CR88" i="14"/>
  <c r="CR12" i="14"/>
  <c r="CR104" i="14"/>
  <c r="CR61" i="14"/>
  <c r="CR80" i="14"/>
  <c r="CR102" i="14"/>
  <c r="CR50" i="14"/>
  <c r="CR31" i="14"/>
  <c r="CR105" i="14"/>
  <c r="CR124" i="14"/>
  <c r="CR120" i="14"/>
  <c r="CR43" i="14"/>
  <c r="CR118" i="14"/>
  <c r="CR26" i="14"/>
  <c r="CR75" i="14"/>
  <c r="CR89" i="14"/>
  <c r="CR35" i="14"/>
  <c r="CR65" i="14"/>
  <c r="CR44" i="14"/>
  <c r="CR28" i="14"/>
  <c r="CR58" i="14"/>
  <c r="CR114" i="14"/>
  <c r="CQ3" i="14"/>
  <c r="CR5" i="14"/>
  <c r="CR86" i="14"/>
  <c r="CR101" i="14"/>
  <c r="CR56" i="14"/>
  <c r="CR78" i="14"/>
  <c r="CR92" i="14"/>
  <c r="CR42" i="14"/>
  <c r="CR73" i="14"/>
  <c r="CR66" i="14"/>
  <c r="CR27" i="14"/>
  <c r="CR16" i="14"/>
  <c r="CR20" i="14"/>
  <c r="CR40" i="14"/>
  <c r="CR24" i="14"/>
  <c r="CR128" i="14"/>
  <c r="CR94" i="14"/>
  <c r="CR9" i="14"/>
  <c r="CR70" i="14"/>
  <c r="CR18" i="14"/>
  <c r="CR123" i="14"/>
  <c r="CR93" i="14"/>
  <c r="CR117" i="14"/>
  <c r="CR84" i="14"/>
  <c r="CR21" i="14"/>
  <c r="CR106" i="14"/>
  <c r="CR11" i="14"/>
  <c r="CR41" i="14"/>
  <c r="CR109" i="14"/>
  <c r="CR39" i="14"/>
  <c r="CR48" i="14"/>
  <c r="CR60" i="14"/>
  <c r="CR55" i="14"/>
  <c r="CR87" i="14"/>
  <c r="CR49" i="14"/>
  <c r="CR125" i="14"/>
  <c r="CR97" i="14"/>
  <c r="CR121" i="14"/>
  <c r="CR15" i="14"/>
  <c r="CR103" i="14"/>
  <c r="CR112" i="14"/>
  <c r="CR46" i="14"/>
  <c r="CR22" i="14"/>
  <c r="CR126" i="14"/>
  <c r="CR107" i="14"/>
  <c r="CR113" i="14"/>
  <c r="CR54" i="14"/>
  <c r="CR74" i="14"/>
  <c r="CR25" i="14"/>
  <c r="CR119" i="14"/>
  <c r="CR23" i="14"/>
  <c r="CR83" i="14"/>
  <c r="CR47" i="14"/>
  <c r="CR71" i="14"/>
  <c r="CR13" i="14"/>
  <c r="CR77" i="14"/>
  <c r="CR100" i="14"/>
  <c r="CR108" i="14"/>
  <c r="CR95" i="14"/>
  <c r="CR76" i="14"/>
  <c r="CR63" i="14"/>
  <c r="CR32" i="14"/>
  <c r="CR69" i="14"/>
  <c r="CR110" i="14"/>
  <c r="CR51" i="14"/>
  <c r="CR38" i="14"/>
  <c r="CR7" i="14"/>
  <c r="CQ64" i="14"/>
  <c r="CQ33" i="14"/>
  <c r="CQ126" i="14"/>
  <c r="CQ44" i="14"/>
  <c r="CQ127" i="14"/>
  <c r="CQ100" i="14"/>
  <c r="CQ95" i="14"/>
  <c r="CQ16" i="14"/>
  <c r="CQ66" i="14"/>
  <c r="CV4" i="14"/>
  <c r="CV47" i="14" s="1"/>
  <c r="CX4" i="14"/>
  <c r="CQ38" i="14"/>
  <c r="CQ69" i="14"/>
  <c r="CQ86" i="14"/>
  <c r="CQ31" i="14"/>
  <c r="CQ30" i="14"/>
  <c r="CQ28" i="14"/>
  <c r="CQ55" i="14"/>
  <c r="CQ82" i="14"/>
  <c r="CQ87" i="14"/>
  <c r="CQ81" i="14"/>
  <c r="CQ97" i="14"/>
  <c r="CQ120" i="14"/>
  <c r="CQ115" i="14"/>
  <c r="CQ13" i="14"/>
  <c r="CQ9" i="14"/>
  <c r="CN67" i="14"/>
  <c r="CS100" i="14"/>
  <c r="CS35" i="14"/>
  <c r="CS54" i="14"/>
  <c r="CS95" i="14"/>
  <c r="CS107" i="14"/>
  <c r="CS65" i="14"/>
  <c r="CS96" i="14"/>
  <c r="CS16" i="14"/>
  <c r="CS91" i="14"/>
  <c r="CS56" i="14"/>
  <c r="CS112" i="14"/>
  <c r="CS122" i="14"/>
  <c r="CS12" i="14"/>
  <c r="CS60" i="14"/>
  <c r="CP67" i="14"/>
  <c r="CG137" i="14"/>
  <c r="CQ84" i="14"/>
  <c r="CQ18" i="14"/>
  <c r="CQ76" i="14"/>
  <c r="CQ101" i="14"/>
  <c r="CQ116" i="14"/>
  <c r="CQ72" i="14"/>
  <c r="CQ46" i="14"/>
  <c r="CQ117" i="14"/>
  <c r="CQ45" i="14"/>
  <c r="CQ50" i="14"/>
  <c r="CQ113" i="14"/>
  <c r="CQ10" i="14"/>
  <c r="CQ78" i="14"/>
  <c r="CQ102" i="14"/>
  <c r="CQ108" i="14"/>
  <c r="CS31" i="14"/>
  <c r="CS41" i="14"/>
  <c r="CS14" i="14"/>
  <c r="CS101" i="14"/>
  <c r="CS62" i="14"/>
  <c r="CS17" i="14"/>
  <c r="CS48" i="14"/>
  <c r="CS63" i="14"/>
  <c r="CS116" i="14"/>
  <c r="CS83" i="14"/>
  <c r="CS42" i="14"/>
  <c r="CS53" i="14"/>
  <c r="CS125" i="14"/>
  <c r="CS23" i="14"/>
  <c r="CQ15" i="14"/>
  <c r="CQ51" i="14"/>
  <c r="CQ71" i="14"/>
  <c r="CQ124" i="14"/>
  <c r="CQ109" i="14"/>
  <c r="CQ42" i="14"/>
  <c r="CQ85" i="14"/>
  <c r="CQ40" i="14"/>
  <c r="CQ11" i="14"/>
  <c r="CQ79" i="14"/>
  <c r="CQ58" i="14"/>
  <c r="CQ65" i="14"/>
  <c r="CQ48" i="14"/>
  <c r="CQ22" i="14"/>
  <c r="CQ63" i="14"/>
  <c r="CS7" i="14"/>
  <c r="CS45" i="14"/>
  <c r="CS119" i="14"/>
  <c r="CS66" i="14"/>
  <c r="CS111" i="14"/>
  <c r="CS24" i="14"/>
  <c r="CS25" i="14"/>
  <c r="CS9" i="14"/>
  <c r="CS123" i="14"/>
  <c r="CS8" i="14"/>
  <c r="CS75" i="14"/>
  <c r="CR3" i="14"/>
  <c r="CS113" i="14"/>
  <c r="CS127" i="14"/>
  <c r="CS76" i="14"/>
  <c r="CQ12" i="14"/>
  <c r="CQ92" i="14"/>
  <c r="CQ49" i="14"/>
  <c r="CQ57" i="14"/>
  <c r="CQ106" i="14"/>
  <c r="CQ25" i="14"/>
  <c r="CQ80" i="14"/>
  <c r="CQ107" i="14"/>
  <c r="CQ112" i="14"/>
  <c r="CQ14" i="14"/>
  <c r="CQ29" i="14"/>
  <c r="CQ39" i="14"/>
  <c r="CQ34" i="14"/>
  <c r="CQ83" i="14"/>
  <c r="CQ23" i="14"/>
  <c r="CS102" i="14"/>
  <c r="CS15" i="14"/>
  <c r="CS22" i="14"/>
  <c r="CS124" i="14"/>
  <c r="CS74" i="14"/>
  <c r="CS26" i="14"/>
  <c r="CS30" i="14"/>
  <c r="CS106" i="14"/>
  <c r="CS97" i="14"/>
  <c r="CS50" i="14"/>
  <c r="CS128" i="14"/>
  <c r="CS33" i="14"/>
  <c r="CS89" i="14"/>
  <c r="CS52" i="14"/>
  <c r="CS118" i="14"/>
  <c r="CJ134" i="14"/>
  <c r="CG160" i="14" l="1"/>
  <c r="CT38" i="14"/>
  <c r="CT63" i="14"/>
  <c r="CT60" i="14"/>
  <c r="CT86" i="14"/>
  <c r="CT83" i="14"/>
  <c r="CO130" i="14"/>
  <c r="CM136" i="14"/>
  <c r="CM144" i="14" s="1"/>
  <c r="CM152" i="14" s="1"/>
  <c r="CM156" i="14" s="1"/>
  <c r="CT7" i="14"/>
  <c r="CT117" i="14"/>
  <c r="CT69" i="14"/>
  <c r="CT94" i="14"/>
  <c r="CT91" i="14"/>
  <c r="CT24" i="14"/>
  <c r="CT9" i="14"/>
  <c r="CT114" i="14"/>
  <c r="CT32" i="14"/>
  <c r="CT42" i="14"/>
  <c r="CT119" i="14"/>
  <c r="CT58" i="14"/>
  <c r="CT34" i="14"/>
  <c r="CT112" i="14"/>
  <c r="CT29" i="14"/>
  <c r="CT18" i="14"/>
  <c r="CT78" i="14"/>
  <c r="CT106" i="14"/>
  <c r="CT76" i="14"/>
  <c r="CT35" i="14"/>
  <c r="CT87" i="14"/>
  <c r="CT5" i="14"/>
  <c r="CT103" i="14"/>
  <c r="CT23" i="14"/>
  <c r="CT92" i="14"/>
  <c r="CT116" i="14"/>
  <c r="CT72" i="14"/>
  <c r="CT41" i="14"/>
  <c r="CT65" i="14"/>
  <c r="CT100" i="14"/>
  <c r="CT43" i="14"/>
  <c r="CT33" i="14"/>
  <c r="CT79" i="14"/>
  <c r="CT89" i="14"/>
  <c r="CN130" i="14"/>
  <c r="CM134" i="14"/>
  <c r="CM142" i="14" s="1"/>
  <c r="CM150" i="14" s="1"/>
  <c r="CM154" i="14" s="1"/>
  <c r="CR67" i="14"/>
  <c r="CT108" i="14"/>
  <c r="CT28" i="14"/>
  <c r="CT122" i="14"/>
  <c r="CT44" i="14"/>
  <c r="CT55" i="14"/>
  <c r="CT80" i="14"/>
  <c r="CT56" i="14"/>
  <c r="CT51" i="14"/>
  <c r="CT127" i="14"/>
  <c r="CT27" i="14"/>
  <c r="CT88" i="14"/>
  <c r="CT105" i="14"/>
  <c r="CT57" i="14"/>
  <c r="CT64" i="14"/>
  <c r="CT17" i="14"/>
  <c r="CT20" i="14"/>
  <c r="CT109" i="14"/>
  <c r="CT47" i="14"/>
  <c r="CT84" i="14"/>
  <c r="CT70" i="14"/>
  <c r="CT120" i="14"/>
  <c r="CS67" i="14"/>
  <c r="CP130" i="14"/>
  <c r="CU3" i="14"/>
  <c r="CV50" i="14"/>
  <c r="CV12" i="14"/>
  <c r="CV114" i="14"/>
  <c r="CV126" i="14"/>
  <c r="CV101" i="14"/>
  <c r="CV104" i="14"/>
  <c r="CV17" i="14"/>
  <c r="CV85" i="14"/>
  <c r="CV49" i="14"/>
  <c r="CV46" i="14"/>
  <c r="CV63" i="14"/>
  <c r="CV102" i="14"/>
  <c r="CV76" i="14"/>
  <c r="CV74" i="14"/>
  <c r="CJ143" i="14"/>
  <c r="CJ151" i="14" s="1"/>
  <c r="CQ98" i="14"/>
  <c r="CS129" i="14"/>
  <c r="CQ67" i="14"/>
  <c r="CR98" i="14"/>
  <c r="CS98" i="14"/>
  <c r="CT31" i="14"/>
  <c r="CT39" i="14"/>
  <c r="CT13" i="14"/>
  <c r="CT48" i="14"/>
  <c r="CT21" i="14"/>
  <c r="CT30" i="14"/>
  <c r="CT82" i="14"/>
  <c r="CT25" i="14"/>
  <c r="CT53" i="14"/>
  <c r="CT10" i="14"/>
  <c r="CT14" i="14"/>
  <c r="CT102" i="14"/>
  <c r="CT101" i="14"/>
  <c r="CT59" i="14"/>
  <c r="CT85" i="14"/>
  <c r="CV11" i="14"/>
  <c r="CV56" i="14"/>
  <c r="CV58" i="14"/>
  <c r="CV109" i="14"/>
  <c r="CV45" i="14"/>
  <c r="CV32" i="14"/>
  <c r="CV77" i="14"/>
  <c r="CV64" i="14"/>
  <c r="CV25" i="14"/>
  <c r="CV87" i="14"/>
  <c r="CV82" i="14"/>
  <c r="CV26" i="14"/>
  <c r="CV66" i="14"/>
  <c r="CV94" i="14"/>
  <c r="CY4" i="14"/>
  <c r="CT8" i="14"/>
  <c r="CT74" i="14"/>
  <c r="CT61" i="14"/>
  <c r="CT90" i="14"/>
  <c r="CT115" i="14"/>
  <c r="CT16" i="14"/>
  <c r="CT71" i="14"/>
  <c r="CT22" i="14"/>
  <c r="CT19" i="14"/>
  <c r="CT66" i="14"/>
  <c r="CT121" i="14"/>
  <c r="CT52" i="14"/>
  <c r="CT54" i="14"/>
  <c r="CT128" i="14"/>
  <c r="CQ36" i="14"/>
  <c r="CV48" i="14"/>
  <c r="CV5" i="14"/>
  <c r="CV107" i="14"/>
  <c r="CV43" i="14"/>
  <c r="CV8" i="14"/>
  <c r="CV19" i="14"/>
  <c r="CV78" i="14"/>
  <c r="CV35" i="14"/>
  <c r="CV97" i="14"/>
  <c r="CV113" i="14"/>
  <c r="CV40" i="14"/>
  <c r="CV105" i="14"/>
  <c r="CV91" i="14"/>
  <c r="CW4" i="14"/>
  <c r="CW12" i="14" s="1"/>
  <c r="CM133" i="14"/>
  <c r="CU109" i="14"/>
  <c r="CU117" i="14"/>
  <c r="CU29" i="14"/>
  <c r="CU79" i="14"/>
  <c r="CU35" i="14"/>
  <c r="CU32" i="14"/>
  <c r="CU50" i="14"/>
  <c r="CU62" i="14"/>
  <c r="CU77" i="14"/>
  <c r="CU27" i="14"/>
  <c r="CU95" i="14"/>
  <c r="CU104" i="14"/>
  <c r="CU107" i="14"/>
  <c r="CU111" i="14"/>
  <c r="CU65" i="14"/>
  <c r="CU30" i="14"/>
  <c r="CU61" i="14"/>
  <c r="CU110" i="14"/>
  <c r="CU118" i="14"/>
  <c r="CU41" i="14"/>
  <c r="CU53" i="14"/>
  <c r="CU93" i="14"/>
  <c r="CU51" i="14"/>
  <c r="CU24" i="14"/>
  <c r="CU56" i="14"/>
  <c r="CU106" i="14"/>
  <c r="CU49" i="14"/>
  <c r="CU91" i="14"/>
  <c r="CU125" i="14"/>
  <c r="CU119" i="14"/>
  <c r="CU116" i="14"/>
  <c r="CU122" i="14"/>
  <c r="CU54" i="14"/>
  <c r="CU58" i="14"/>
  <c r="CU26" i="14"/>
  <c r="CU89" i="14"/>
  <c r="CU46" i="14"/>
  <c r="CU66" i="14"/>
  <c r="CU84" i="14"/>
  <c r="CU9" i="14"/>
  <c r="CU8" i="14"/>
  <c r="CU97" i="14"/>
  <c r="CU47" i="14"/>
  <c r="CU87" i="14"/>
  <c r="CU115" i="14"/>
  <c r="CU82" i="14"/>
  <c r="CU42" i="14"/>
  <c r="CU14" i="14"/>
  <c r="CU13" i="14"/>
  <c r="CU83" i="14"/>
  <c r="CU103" i="14"/>
  <c r="CU55" i="14"/>
  <c r="CU33" i="14"/>
  <c r="CU10" i="14"/>
  <c r="CU124" i="14"/>
  <c r="CU73" i="14"/>
  <c r="CU17" i="14"/>
  <c r="CU101" i="14"/>
  <c r="CU92" i="14"/>
  <c r="CU21" i="14"/>
  <c r="CU90" i="14"/>
  <c r="CU105" i="14"/>
  <c r="CU19" i="14"/>
  <c r="CU40" i="14"/>
  <c r="CU44" i="14"/>
  <c r="CU71" i="14"/>
  <c r="CU128" i="14"/>
  <c r="CU74" i="14"/>
  <c r="CU78" i="14"/>
  <c r="CU127" i="14"/>
  <c r="CU57" i="14"/>
  <c r="CT3" i="14"/>
  <c r="CU60" i="14"/>
  <c r="CU25" i="14"/>
  <c r="CU20" i="14"/>
  <c r="CU15" i="14"/>
  <c r="CU28" i="14"/>
  <c r="CU108" i="14"/>
  <c r="CU64" i="14"/>
  <c r="CU16" i="14"/>
  <c r="CU63" i="14"/>
  <c r="CU59" i="14"/>
  <c r="CU75" i="14"/>
  <c r="CU121" i="14"/>
  <c r="CU86" i="14"/>
  <c r="CU120" i="14"/>
  <c r="CU52" i="14"/>
  <c r="CU85" i="14"/>
  <c r="CU113" i="14"/>
  <c r="CU94" i="14"/>
  <c r="CU102" i="14"/>
  <c r="CU112" i="14"/>
  <c r="CU81" i="14"/>
  <c r="CU43" i="14"/>
  <c r="CU69" i="14"/>
  <c r="CU5" i="14"/>
  <c r="CU18" i="14"/>
  <c r="CU80" i="14"/>
  <c r="CU96" i="14"/>
  <c r="CU34" i="14"/>
  <c r="CU11" i="14"/>
  <c r="CU23" i="14"/>
  <c r="CU31" i="14"/>
  <c r="CU76" i="14"/>
  <c r="CU12" i="14"/>
  <c r="CU88" i="14"/>
  <c r="CU100" i="14"/>
  <c r="CU45" i="14"/>
  <c r="CU72" i="14"/>
  <c r="CU70" i="14"/>
  <c r="CU39" i="14"/>
  <c r="CU114" i="14"/>
  <c r="CU123" i="14"/>
  <c r="CU126" i="14"/>
  <c r="CU22" i="14"/>
  <c r="CU48" i="14"/>
  <c r="CU38" i="14"/>
  <c r="CU7" i="14"/>
  <c r="CT81" i="14"/>
  <c r="CT46" i="14"/>
  <c r="CT26" i="14"/>
  <c r="CT104" i="14"/>
  <c r="CT12" i="14"/>
  <c r="CT45" i="14"/>
  <c r="CT124" i="14"/>
  <c r="CT75" i="14"/>
  <c r="CT62" i="14"/>
  <c r="CT73" i="14"/>
  <c r="CT113" i="14"/>
  <c r="CT126" i="14"/>
  <c r="CT97" i="14"/>
  <c r="CV7" i="14"/>
  <c r="CV52" i="14"/>
  <c r="CV123" i="14"/>
  <c r="CV14" i="14"/>
  <c r="CV65" i="14"/>
  <c r="CV51" i="14"/>
  <c r="CV54" i="14"/>
  <c r="CV61" i="14"/>
  <c r="CV117" i="14"/>
  <c r="CV96" i="14"/>
  <c r="CV116" i="14"/>
  <c r="CV55" i="14"/>
  <c r="CV13" i="14"/>
  <c r="CV72" i="14"/>
  <c r="CV71" i="14"/>
  <c r="CV38" i="14"/>
  <c r="CV18" i="14"/>
  <c r="CV119" i="14"/>
  <c r="CV81" i="14"/>
  <c r="CV60" i="14"/>
  <c r="CV125" i="14"/>
  <c r="CV20" i="14"/>
  <c r="CV59" i="14"/>
  <c r="CV128" i="14"/>
  <c r="CV16" i="14"/>
  <c r="CV44" i="14"/>
  <c r="CV108" i="14"/>
  <c r="CV73" i="14"/>
  <c r="CV127" i="14"/>
  <c r="CV118" i="14"/>
  <c r="CJ144" i="14"/>
  <c r="CJ152" i="14" s="1"/>
  <c r="CJ156" i="14" s="1"/>
  <c r="CS36" i="14"/>
  <c r="CR36" i="14"/>
  <c r="CV62" i="14"/>
  <c r="CV93" i="14"/>
  <c r="CV69" i="14"/>
  <c r="CV28" i="14"/>
  <c r="CV31" i="14"/>
  <c r="CV21" i="14"/>
  <c r="CV88" i="14"/>
  <c r="CV75" i="14"/>
  <c r="CV39" i="14"/>
  <c r="CV9" i="14"/>
  <c r="CV53" i="14"/>
  <c r="CV106" i="14"/>
  <c r="CV84" i="14"/>
  <c r="CV83" i="14"/>
  <c r="CV92" i="14"/>
  <c r="CJ141" i="14"/>
  <c r="CJ149" i="14" s="1"/>
  <c r="CJ153" i="14" s="1"/>
  <c r="CJ137" i="14"/>
  <c r="CV41" i="14"/>
  <c r="CV120" i="14"/>
  <c r="CV10" i="14"/>
  <c r="CV110" i="14"/>
  <c r="CV70" i="14"/>
  <c r="CV95" i="14"/>
  <c r="CV15" i="14"/>
  <c r="CV57" i="14"/>
  <c r="CV124" i="14"/>
  <c r="CV79" i="14"/>
  <c r="CV115" i="14"/>
  <c r="CV80" i="14"/>
  <c r="CV112" i="14"/>
  <c r="CV103" i="14"/>
  <c r="CV89" i="14"/>
  <c r="CM135" i="14"/>
  <c r="CJ142" i="14"/>
  <c r="CJ150" i="14" s="1"/>
  <c r="CJ154" i="14" s="1"/>
  <c r="CQ129" i="14"/>
  <c r="CR129" i="14"/>
  <c r="CT93" i="14"/>
  <c r="CT15" i="14"/>
  <c r="CT110" i="14"/>
  <c r="CT96" i="14"/>
  <c r="CT77" i="14"/>
  <c r="CT118" i="14"/>
  <c r="CT111" i="14"/>
  <c r="CT40" i="14"/>
  <c r="CT125" i="14"/>
  <c r="CT11" i="14"/>
  <c r="CT107" i="14"/>
  <c r="CT123" i="14"/>
  <c r="CT49" i="14"/>
  <c r="CT50" i="14"/>
  <c r="CV100" i="14"/>
  <c r="CV27" i="14"/>
  <c r="CV111" i="14"/>
  <c r="CV34" i="14"/>
  <c r="CV30" i="14"/>
  <c r="CV90" i="14"/>
  <c r="CV33" i="14"/>
  <c r="CV86" i="14"/>
  <c r="CV24" i="14"/>
  <c r="CV122" i="14"/>
  <c r="CV121" i="14"/>
  <c r="CV23" i="14"/>
  <c r="CV29" i="14"/>
  <c r="CV22" i="14"/>
  <c r="CV42" i="14"/>
  <c r="CJ160" i="14" l="1"/>
  <c r="CR130" i="14"/>
  <c r="CW56" i="14"/>
  <c r="CW22" i="14"/>
  <c r="CT98" i="14"/>
  <c r="CS130" i="14"/>
  <c r="CV129" i="14"/>
  <c r="CP133" i="14"/>
  <c r="CP141" i="14" s="1"/>
  <c r="CP149" i="14" s="1"/>
  <c r="CP153" i="14" s="1"/>
  <c r="CT129" i="14"/>
  <c r="CT36" i="14"/>
  <c r="CT67" i="14"/>
  <c r="CV98" i="14"/>
  <c r="CU129" i="14"/>
  <c r="CW114" i="14"/>
  <c r="CW8" i="14"/>
  <c r="CW116" i="14"/>
  <c r="CW9" i="14"/>
  <c r="CW111" i="14"/>
  <c r="CW112" i="14"/>
  <c r="CW89" i="14"/>
  <c r="CW95" i="14"/>
  <c r="CW91" i="14"/>
  <c r="CW46" i="14"/>
  <c r="CW84" i="14"/>
  <c r="CW96" i="14"/>
  <c r="CW11" i="14"/>
  <c r="CW18" i="14"/>
  <c r="CW48" i="14"/>
  <c r="CQ130" i="14"/>
  <c r="CX3" i="14"/>
  <c r="CW121" i="14"/>
  <c r="CW16" i="14"/>
  <c r="CW15" i="14"/>
  <c r="CW38" i="14"/>
  <c r="CW74" i="14"/>
  <c r="CW43" i="14"/>
  <c r="CW13" i="14"/>
  <c r="CW34" i="14"/>
  <c r="CW115" i="14"/>
  <c r="CW28" i="14"/>
  <c r="CW66" i="14"/>
  <c r="CW14" i="14"/>
  <c r="CW85" i="14"/>
  <c r="CW35" i="14"/>
  <c r="CW87" i="14"/>
  <c r="CP134" i="14"/>
  <c r="CW128" i="14"/>
  <c r="CW69" i="14"/>
  <c r="CW54" i="14"/>
  <c r="CW82" i="14"/>
  <c r="CW78" i="14"/>
  <c r="CW104" i="14"/>
  <c r="CW10" i="14"/>
  <c r="CW42" i="14"/>
  <c r="CW122" i="14"/>
  <c r="CW53" i="14"/>
  <c r="CW40" i="14"/>
  <c r="CW70" i="14"/>
  <c r="CW50" i="14"/>
  <c r="CW63" i="14"/>
  <c r="CM141" i="14"/>
  <c r="CM149" i="14" s="1"/>
  <c r="CM153" i="14" s="1"/>
  <c r="CM137" i="14"/>
  <c r="CW55" i="14"/>
  <c r="CW81" i="14"/>
  <c r="CW17" i="14"/>
  <c r="CW21" i="14"/>
  <c r="CW110" i="14"/>
  <c r="CW108" i="14"/>
  <c r="CW24" i="14"/>
  <c r="CW127" i="14"/>
  <c r="CW51" i="14"/>
  <c r="CW105" i="14"/>
  <c r="CW76" i="14"/>
  <c r="CW47" i="14"/>
  <c r="CW123" i="14"/>
  <c r="CW86" i="14"/>
  <c r="CU98" i="14"/>
  <c r="CW7" i="14"/>
  <c r="CW23" i="14"/>
  <c r="CW32" i="14"/>
  <c r="CW100" i="14"/>
  <c r="CW60" i="14"/>
  <c r="CW101" i="14"/>
  <c r="CW73" i="14"/>
  <c r="CW117" i="14"/>
  <c r="CW71" i="14"/>
  <c r="CW94" i="14"/>
  <c r="CW26" i="14"/>
  <c r="CW52" i="14"/>
  <c r="CW64" i="14"/>
  <c r="CW20" i="14"/>
  <c r="CW120" i="14"/>
  <c r="CJ155" i="14"/>
  <c r="CP136" i="14"/>
  <c r="CU36" i="14"/>
  <c r="CW72" i="14"/>
  <c r="CW102" i="14"/>
  <c r="CW5" i="14"/>
  <c r="CW113" i="14"/>
  <c r="CW75" i="14"/>
  <c r="CW62" i="14"/>
  <c r="CW93" i="14"/>
  <c r="CW109" i="14"/>
  <c r="CW103" i="14"/>
  <c r="CW126" i="14"/>
  <c r="CW88" i="14"/>
  <c r="CW45" i="14"/>
  <c r="CW30" i="14"/>
  <c r="CW65" i="14"/>
  <c r="CW83" i="14"/>
  <c r="CM143" i="14"/>
  <c r="CM151" i="14" s="1"/>
  <c r="CM160" i="14" s="1"/>
  <c r="CP135" i="14"/>
  <c r="CV67" i="14"/>
  <c r="CU67" i="14"/>
  <c r="CW106" i="14"/>
  <c r="CW25" i="14"/>
  <c r="CW80" i="14"/>
  <c r="CW79" i="14"/>
  <c r="CW97" i="14"/>
  <c r="CW27" i="14"/>
  <c r="CW33" i="14"/>
  <c r="CW107" i="14"/>
  <c r="CW118" i="14"/>
  <c r="CW124" i="14"/>
  <c r="CW61" i="14"/>
  <c r="CW49" i="14"/>
  <c r="CW58" i="14"/>
  <c r="CW29" i="14"/>
  <c r="CV36" i="14"/>
  <c r="CX41" i="14"/>
  <c r="CX71" i="14"/>
  <c r="CX126" i="14"/>
  <c r="CX46" i="14"/>
  <c r="CX8" i="14"/>
  <c r="CX115" i="14"/>
  <c r="O115" i="14" s="1"/>
  <c r="CX76" i="14"/>
  <c r="CX10" i="14"/>
  <c r="CX54" i="14"/>
  <c r="CX110" i="14"/>
  <c r="CX5" i="14"/>
  <c r="CX113" i="14"/>
  <c r="CX31" i="14"/>
  <c r="CX122" i="14"/>
  <c r="O122" i="14" s="1"/>
  <c r="CX22" i="14"/>
  <c r="CX93" i="14"/>
  <c r="CX27" i="14"/>
  <c r="CX95" i="14"/>
  <c r="CX65" i="14"/>
  <c r="CX58" i="14"/>
  <c r="CX92" i="14"/>
  <c r="CX20" i="14"/>
  <c r="CW3" i="14"/>
  <c r="CX34" i="14"/>
  <c r="CX106" i="14"/>
  <c r="CX53" i="14"/>
  <c r="CX50" i="14"/>
  <c r="CX87" i="14"/>
  <c r="CX109" i="14"/>
  <c r="CX103" i="14"/>
  <c r="CX9" i="14"/>
  <c r="CX105" i="14"/>
  <c r="CX111" i="14"/>
  <c r="O111" i="14" s="1"/>
  <c r="CX62" i="14"/>
  <c r="CX18" i="14"/>
  <c r="CX64" i="14"/>
  <c r="CX121" i="14"/>
  <c r="CX75" i="14"/>
  <c r="CX24" i="14"/>
  <c r="CX25" i="14"/>
  <c r="CX44" i="14"/>
  <c r="CX29" i="14"/>
  <c r="CX80" i="14"/>
  <c r="CX45" i="14"/>
  <c r="CX104" i="14"/>
  <c r="CX77" i="14"/>
  <c r="CX48" i="14"/>
  <c r="CX101" i="14"/>
  <c r="CX70" i="14"/>
  <c r="CX107" i="14"/>
  <c r="CX86" i="14"/>
  <c r="CX60" i="14"/>
  <c r="CX49" i="14"/>
  <c r="CX55" i="14"/>
  <c r="O55" i="14" s="1"/>
  <c r="CX94" i="14"/>
  <c r="CX91" i="14"/>
  <c r="CX85" i="14"/>
  <c r="CX23" i="14"/>
  <c r="CX117" i="14"/>
  <c r="CX116" i="14"/>
  <c r="CX16" i="14"/>
  <c r="CX128" i="14"/>
  <c r="O128" i="14" s="1"/>
  <c r="CX61" i="14"/>
  <c r="CX97" i="14"/>
  <c r="CX51" i="14"/>
  <c r="CX74" i="14"/>
  <c r="O74" i="14" s="1"/>
  <c r="CX96" i="14"/>
  <c r="CX127" i="14"/>
  <c r="CX78" i="14"/>
  <c r="CX19" i="14"/>
  <c r="CX73" i="14"/>
  <c r="CX112" i="14"/>
  <c r="CX17" i="14"/>
  <c r="CX84" i="14"/>
  <c r="CX56" i="14"/>
  <c r="CX12" i="14"/>
  <c r="O12" i="14" s="1"/>
  <c r="CX120" i="14"/>
  <c r="CX39" i="14"/>
  <c r="CX32" i="14"/>
  <c r="CX88" i="14"/>
  <c r="CX123" i="14"/>
  <c r="CX119" i="14"/>
  <c r="CX66" i="14"/>
  <c r="CX79" i="14"/>
  <c r="CX118" i="14"/>
  <c r="CX40" i="14"/>
  <c r="CX11" i="14"/>
  <c r="CX26" i="14"/>
  <c r="CX89" i="14"/>
  <c r="CX114" i="14"/>
  <c r="CX69" i="14"/>
  <c r="CX43" i="14"/>
  <c r="CX47" i="14"/>
  <c r="O47" i="14" s="1"/>
  <c r="CX13" i="14"/>
  <c r="CX42" i="14"/>
  <c r="CX28" i="14"/>
  <c r="CX108" i="14"/>
  <c r="CX14" i="14"/>
  <c r="CX124" i="14"/>
  <c r="O124" i="14" s="1"/>
  <c r="CX63" i="14"/>
  <c r="CX52" i="14"/>
  <c r="CX38" i="14"/>
  <c r="CX82" i="14"/>
  <c r="CX33" i="14"/>
  <c r="O33" i="14" s="1"/>
  <c r="CX21" i="14"/>
  <c r="O21" i="14" s="1"/>
  <c r="CX72" i="14"/>
  <c r="CX125" i="14"/>
  <c r="CX81" i="14"/>
  <c r="CX100" i="14"/>
  <c r="CX35" i="14"/>
  <c r="CX90" i="14"/>
  <c r="CX57" i="14"/>
  <c r="CX15" i="14"/>
  <c r="CX83" i="14"/>
  <c r="CX30" i="14"/>
  <c r="CX59" i="14"/>
  <c r="CX102" i="14"/>
  <c r="CX7" i="14"/>
  <c r="CW59" i="14"/>
  <c r="CW44" i="14"/>
  <c r="CW39" i="14"/>
  <c r="CW31" i="14"/>
  <c r="CW41" i="14"/>
  <c r="CW19" i="14"/>
  <c r="CW119" i="14"/>
  <c r="CW92" i="14"/>
  <c r="CW90" i="14"/>
  <c r="CW125" i="14"/>
  <c r="CW77" i="14"/>
  <c r="CW57" i="14"/>
  <c r="O56" i="14" l="1"/>
  <c r="O22" i="14"/>
  <c r="O89" i="14"/>
  <c r="O108" i="14"/>
  <c r="O123" i="14"/>
  <c r="O85" i="14"/>
  <c r="O112" i="14"/>
  <c r="O82" i="14"/>
  <c r="O11" i="14"/>
  <c r="O97" i="14"/>
  <c r="O10" i="14"/>
  <c r="O25" i="14"/>
  <c r="CV130" i="14"/>
  <c r="O88" i="14"/>
  <c r="O121" i="14"/>
  <c r="O28" i="14"/>
  <c r="O14" i="14"/>
  <c r="O91" i="14"/>
  <c r="O34" i="14"/>
  <c r="O93" i="14"/>
  <c r="O13" i="14"/>
  <c r="O95" i="14"/>
  <c r="O15" i="14"/>
  <c r="O26" i="14"/>
  <c r="O94" i="14"/>
  <c r="O46" i="14"/>
  <c r="O8" i="14"/>
  <c r="O23" i="14"/>
  <c r="O51" i="14"/>
  <c r="O76" i="14"/>
  <c r="O42" i="14"/>
  <c r="O9" i="14"/>
  <c r="O66" i="14"/>
  <c r="O96" i="14"/>
  <c r="O114" i="14"/>
  <c r="O17" i="14"/>
  <c r="O127" i="14"/>
  <c r="O103" i="14"/>
  <c r="O117" i="14"/>
  <c r="O65" i="14"/>
  <c r="O105" i="14"/>
  <c r="O32" i="14"/>
  <c r="O61" i="14"/>
  <c r="O24" i="14"/>
  <c r="O16" i="14"/>
  <c r="CM155" i="14"/>
  <c r="O81" i="14"/>
  <c r="O116" i="14"/>
  <c r="O72" i="14"/>
  <c r="O84" i="14"/>
  <c r="O53" i="14"/>
  <c r="O70" i="14"/>
  <c r="O40" i="14"/>
  <c r="O102" i="14"/>
  <c r="O52" i="14"/>
  <c r="O80" i="14"/>
  <c r="O126" i="14"/>
  <c r="O83" i="14"/>
  <c r="O119" i="14"/>
  <c r="O29" i="14"/>
  <c r="O62" i="14"/>
  <c r="O71" i="14"/>
  <c r="O54" i="14"/>
  <c r="CT130" i="14"/>
  <c r="O48" i="14"/>
  <c r="O35" i="14"/>
  <c r="O20" i="14"/>
  <c r="O118" i="14"/>
  <c r="O78" i="14"/>
  <c r="O104" i="14"/>
  <c r="CU130" i="14"/>
  <c r="O63" i="14"/>
  <c r="O43" i="14"/>
  <c r="O60" i="14"/>
  <c r="O64" i="14"/>
  <c r="O58" i="14"/>
  <c r="O101" i="14"/>
  <c r="O86" i="14"/>
  <c r="O18" i="14"/>
  <c r="O50" i="14"/>
  <c r="O110" i="14"/>
  <c r="O30" i="14"/>
  <c r="O106" i="14"/>
  <c r="O75" i="14"/>
  <c r="O57" i="14"/>
  <c r="O73" i="14"/>
  <c r="O39" i="14"/>
  <c r="O77" i="14"/>
  <c r="O120" i="14"/>
  <c r="O59" i="14"/>
  <c r="O45" i="14"/>
  <c r="O87" i="14"/>
  <c r="O113" i="14"/>
  <c r="CS136" i="14"/>
  <c r="CS144" i="14" s="1"/>
  <c r="CS152" i="14" s="1"/>
  <c r="CS156" i="14" s="1"/>
  <c r="O107" i="14"/>
  <c r="CP143" i="14"/>
  <c r="CP151" i="14" s="1"/>
  <c r="CP142" i="14"/>
  <c r="CP150" i="14" s="1"/>
  <c r="CP154" i="14" s="1"/>
  <c r="CS133" i="14"/>
  <c r="O125" i="14"/>
  <c r="CX98" i="14"/>
  <c r="O69" i="14"/>
  <c r="O44" i="14"/>
  <c r="O27" i="14"/>
  <c r="O41" i="14"/>
  <c r="CW129" i="14"/>
  <c r="CS134" i="14"/>
  <c r="CX36" i="14"/>
  <c r="O7" i="14"/>
  <c r="CP144" i="14"/>
  <c r="CP152" i="14" s="1"/>
  <c r="CP156" i="14" s="1"/>
  <c r="CW36" i="14"/>
  <c r="CW67" i="14"/>
  <c r="O90" i="14"/>
  <c r="CX67" i="14"/>
  <c r="O38" i="14"/>
  <c r="O19" i="14"/>
  <c r="CX129" i="14"/>
  <c r="O100" i="14"/>
  <c r="O49" i="14"/>
  <c r="O109" i="14"/>
  <c r="O92" i="14"/>
  <c r="O31" i="14"/>
  <c r="CW98" i="14"/>
  <c r="O79" i="14"/>
  <c r="CS135" i="14"/>
  <c r="CP137" i="14"/>
  <c r="CP160" i="14" l="1"/>
  <c r="CX130" i="14"/>
  <c r="CV136" i="14"/>
  <c r="CV144" i="14" s="1"/>
  <c r="CS142" i="14"/>
  <c r="CS150" i="14" s="1"/>
  <c r="CS154" i="14" s="1"/>
  <c r="CW130" i="14"/>
  <c r="CS143" i="14"/>
  <c r="CS151" i="14" s="1"/>
  <c r="O129" i="14"/>
  <c r="CV135" i="14"/>
  <c r="O67" i="14"/>
  <c r="CV133" i="14"/>
  <c r="CP155" i="14"/>
  <c r="O36" i="14"/>
  <c r="O98" i="14"/>
  <c r="CV134" i="14"/>
  <c r="CS141" i="14"/>
  <c r="CS149" i="14" s="1"/>
  <c r="CS153" i="14" s="1"/>
  <c r="CS137" i="14"/>
  <c r="CS160" i="14" l="1"/>
  <c r="O130" i="14"/>
  <c r="O136" i="14"/>
  <c r="G144" i="14" s="1"/>
  <c r="CS155" i="14"/>
  <c r="CV141" i="14"/>
  <c r="CV137" i="14"/>
  <c r="O137" i="14" s="1"/>
  <c r="O133" i="14"/>
  <c r="G141" i="14" s="1"/>
  <c r="CV143" i="14"/>
  <c r="O135" i="14"/>
  <c r="G143" i="14" s="1"/>
  <c r="CV142" i="14"/>
  <c r="O134" i="14"/>
  <c r="G142" i="14" s="1"/>
  <c r="CV152" i="14"/>
  <c r="O144" i="14" a="1"/>
  <c r="O144" i="14" s="1"/>
  <c r="CV151" i="14" l="1"/>
  <c r="O143" i="14" a="1"/>
  <c r="O143" i="14" s="1"/>
  <c r="O152" i="14"/>
  <c r="CV156" i="14"/>
  <c r="CV149" i="14"/>
  <c r="O141" i="14" a="1"/>
  <c r="O141" i="14" s="1"/>
  <c r="CV150" i="14"/>
  <c r="O142" i="14" a="1"/>
  <c r="O142" i="14" s="1"/>
  <c r="O150" i="14" l="1"/>
  <c r="CV154" i="14"/>
  <c r="O149" i="14"/>
  <c r="CV153" i="14"/>
  <c r="CV160" i="14"/>
  <c r="O151" i="14"/>
  <c r="CV155" i="14"/>
  <c r="K112" i="12" l="1"/>
  <c r="L118" i="12"/>
  <c r="K118" i="12"/>
  <c r="K116" i="12"/>
  <c r="K114" i="12"/>
  <c r="L116" i="12"/>
  <c r="H118" i="12"/>
  <c r="G116" i="12"/>
  <c r="I114" i="12"/>
  <c r="H116" i="12"/>
  <c r="H112" i="12"/>
  <c r="G118" i="12"/>
  <c r="H114" i="12"/>
  <c r="I112" i="12"/>
  <c r="J114" i="12"/>
  <c r="G112" i="12"/>
  <c r="J118" i="12"/>
  <c r="I116" i="12"/>
  <c r="G114" i="12"/>
  <c r="I118" i="12"/>
  <c r="J116" i="12"/>
  <c r="J112" i="12"/>
  <c r="AN118" i="12"/>
  <c r="X112" i="12"/>
  <c r="F118" i="12"/>
  <c r="AI118" i="12"/>
  <c r="Z118" i="12"/>
  <c r="O118" i="12"/>
  <c r="X114" i="12"/>
  <c r="F116" i="12"/>
  <c r="AD112" i="12"/>
  <c r="AK118" i="12"/>
  <c r="L114" i="12"/>
  <c r="E112" i="12"/>
  <c r="AE112" i="12"/>
  <c r="AF116" i="12"/>
  <c r="Q112" i="12"/>
  <c r="AO118" i="12"/>
  <c r="T112" i="12"/>
  <c r="R118" i="12"/>
  <c r="M116" i="12"/>
  <c r="Q114" i="12"/>
  <c r="AE116" i="12"/>
  <c r="AB118" i="12"/>
  <c r="R116" i="12"/>
  <c r="N118" i="12"/>
  <c r="U116" i="12"/>
  <c r="AE118" i="12"/>
  <c r="AG116" i="12"/>
  <c r="AJ118" i="12"/>
  <c r="P118" i="12"/>
  <c r="R114" i="12"/>
  <c r="P116" i="12"/>
  <c r="L112" i="12"/>
  <c r="AF112" i="12"/>
  <c r="T118" i="12"/>
  <c r="AC118" i="12"/>
  <c r="AH112" i="12"/>
  <c r="AJ112" i="12"/>
  <c r="AL116" i="12"/>
  <c r="AC116" i="12"/>
  <c r="M118" i="12"/>
  <c r="W116" i="12"/>
  <c r="X116" i="12"/>
  <c r="Z114" i="12"/>
  <c r="Y116" i="12"/>
  <c r="E118" i="12"/>
  <c r="D114" i="12"/>
  <c r="AP112" i="12"/>
  <c r="AJ114" i="12"/>
  <c r="AH118" i="12"/>
  <c r="Y114" i="12"/>
  <c r="AA118" i="12"/>
  <c r="AP118" i="12"/>
  <c r="D118" i="12"/>
  <c r="AF118" i="12"/>
  <c r="P114" i="12"/>
  <c r="X118" i="12"/>
  <c r="N114" i="12"/>
  <c r="AM112" i="12"/>
  <c r="Y118" i="12"/>
  <c r="AG118" i="12"/>
  <c r="AD116" i="12"/>
  <c r="D112" i="12"/>
  <c r="O116" i="12"/>
  <c r="V112" i="12"/>
  <c r="Q116" i="12"/>
  <c r="O114" i="12"/>
  <c r="D116" i="12"/>
  <c r="AG114" i="12"/>
  <c r="O112" i="12"/>
  <c r="T116" i="12"/>
  <c r="AM116" i="12"/>
  <c r="AP114" i="12"/>
  <c r="S118" i="12"/>
  <c r="AI116" i="12"/>
  <c r="AK112" i="12"/>
  <c r="V118" i="12"/>
  <c r="AK114" i="12"/>
  <c r="AA116" i="12"/>
  <c r="E114" i="12"/>
  <c r="M112" i="12"/>
  <c r="AL118" i="12"/>
  <c r="AH116" i="12"/>
  <c r="AO114" i="12"/>
  <c r="E116" i="12"/>
  <c r="Z116" i="12"/>
  <c r="Z112" i="12"/>
  <c r="T114" i="12"/>
  <c r="V114" i="12"/>
  <c r="AN112" i="12"/>
  <c r="U112" i="12"/>
  <c r="AM118" i="12"/>
  <c r="AJ116" i="12"/>
  <c r="AL114" i="12"/>
  <c r="AP116" i="12"/>
  <c r="AF114" i="12"/>
  <c r="Q118" i="12"/>
  <c r="M114" i="12"/>
  <c r="AA112" i="12"/>
  <c r="W114" i="12"/>
  <c r="N112" i="12"/>
  <c r="AG112" i="12"/>
  <c r="AN114" i="12"/>
  <c r="Y112" i="12"/>
  <c r="U118" i="12"/>
  <c r="W118" i="12"/>
  <c r="AK116" i="12"/>
  <c r="P112" i="12"/>
  <c r="AN116" i="12"/>
  <c r="AB116" i="12"/>
  <c r="AI112" i="12"/>
  <c r="U114" i="12"/>
  <c r="AD118" i="12"/>
  <c r="AC114" i="12"/>
  <c r="S114" i="12"/>
  <c r="S112" i="12"/>
  <c r="AC112" i="12"/>
  <c r="AA114" i="12"/>
  <c r="AH114" i="12"/>
  <c r="AI114" i="12"/>
  <c r="R112" i="12"/>
  <c r="S116" i="12"/>
  <c r="AE114" i="12"/>
  <c r="AB112" i="12"/>
  <c r="F114" i="12"/>
  <c r="AD114" i="12"/>
  <c r="W112" i="12"/>
  <c r="F112" i="12"/>
  <c r="AM114" i="12"/>
  <c r="AO116" i="12"/>
  <c r="V116" i="12"/>
  <c r="AB114" i="12"/>
  <c r="N116" i="12"/>
  <c r="AO112" i="12"/>
  <c r="AL112" i="12"/>
  <c r="O160" i="14"/>
  <c r="C112" i="12" l="1"/>
  <c r="D113" i="12"/>
  <c r="E113" i="12" s="1"/>
  <c r="F113" i="12" s="1"/>
  <c r="G113" i="12" s="1"/>
  <c r="H113" i="12" s="1"/>
  <c r="I113" i="12" s="1"/>
  <c r="J113" i="12" s="1"/>
  <c r="C114" i="12"/>
  <c r="D115" i="12"/>
  <c r="E115" i="12" s="1"/>
  <c r="F115" i="12" s="1"/>
  <c r="G115" i="12" s="1"/>
  <c r="H115" i="12" s="1"/>
  <c r="I115" i="12" s="1"/>
  <c r="J115" i="12" s="1"/>
  <c r="C118" i="12"/>
  <c r="D119" i="12"/>
  <c r="E119" i="12" s="1"/>
  <c r="F119" i="12" s="1"/>
  <c r="G119" i="12" s="1"/>
  <c r="H119" i="12" s="1"/>
  <c r="I119" i="12" s="1"/>
  <c r="J119" i="12" s="1"/>
  <c r="C116" i="12"/>
  <c r="D117" i="12"/>
  <c r="E117" i="12" s="1"/>
  <c r="F117" i="12" s="1"/>
  <c r="G117" i="12" s="1"/>
  <c r="H117" i="12" s="1"/>
  <c r="I117" i="12" s="1"/>
  <c r="J117" i="12" s="1"/>
  <c r="K117" i="12" l="1"/>
  <c r="L117" i="12" s="1"/>
  <c r="M117" i="12" s="1"/>
  <c r="N117" i="12" s="1"/>
  <c r="O117" i="12" s="1"/>
  <c r="P117" i="12" s="1"/>
  <c r="Q117" i="12" s="1"/>
  <c r="R117" i="12" s="1"/>
  <c r="S117" i="12" s="1"/>
  <c r="T117" i="12" s="1"/>
  <c r="U117" i="12" s="1"/>
  <c r="V117" i="12" s="1"/>
  <c r="W117" i="12" s="1"/>
  <c r="X117" i="12" s="1"/>
  <c r="Y117" i="12" s="1"/>
  <c r="Z117" i="12" s="1"/>
  <c r="AA117" i="12" s="1"/>
  <c r="AB117" i="12" s="1"/>
  <c r="AC117" i="12" s="1"/>
  <c r="AD117" i="12" s="1"/>
  <c r="AE117" i="12" s="1"/>
  <c r="AF117" i="12" s="1"/>
  <c r="AG117" i="12" s="1"/>
  <c r="AH117" i="12" s="1"/>
  <c r="AI117" i="12" s="1"/>
  <c r="AJ117" i="12" s="1"/>
  <c r="AK117" i="12" s="1"/>
  <c r="AL117" i="12" s="1"/>
  <c r="AM117" i="12" s="1"/>
  <c r="AN117" i="12" s="1"/>
  <c r="AO117" i="12" s="1"/>
  <c r="AP117" i="12" s="1"/>
  <c r="K119" i="12"/>
  <c r="L119" i="12" s="1"/>
  <c r="M119" i="12" s="1"/>
  <c r="N119" i="12" s="1"/>
  <c r="O119" i="12" s="1"/>
  <c r="P119" i="12" s="1"/>
  <c r="Q119" i="12" s="1"/>
  <c r="R119" i="12" s="1"/>
  <c r="S119" i="12" s="1"/>
  <c r="T119" i="12" s="1"/>
  <c r="U119" i="12" s="1"/>
  <c r="V119" i="12" s="1"/>
  <c r="W119" i="12" s="1"/>
  <c r="X119" i="12" s="1"/>
  <c r="Y119" i="12" s="1"/>
  <c r="Z119" i="12" s="1"/>
  <c r="AA119" i="12" s="1"/>
  <c r="AB119" i="12" s="1"/>
  <c r="AC119" i="12" s="1"/>
  <c r="AD119" i="12" s="1"/>
  <c r="AE119" i="12" s="1"/>
  <c r="AF119" i="12" s="1"/>
  <c r="AG119" i="12" s="1"/>
  <c r="AH119" i="12" s="1"/>
  <c r="AI119" i="12" s="1"/>
  <c r="AJ119" i="12" s="1"/>
  <c r="AK119" i="12" s="1"/>
  <c r="AL119" i="12" s="1"/>
  <c r="AM119" i="12" s="1"/>
  <c r="AN119" i="12" s="1"/>
  <c r="AO119" i="12" s="1"/>
  <c r="AP119" i="12" s="1"/>
  <c r="K113" i="12"/>
  <c r="L113" i="12" s="1"/>
  <c r="M113" i="12" s="1"/>
  <c r="N113" i="12" s="1"/>
  <c r="O113" i="12" s="1"/>
  <c r="P113" i="12" s="1"/>
  <c r="Q113" i="12" s="1"/>
  <c r="R113" i="12" s="1"/>
  <c r="S113" i="12" s="1"/>
  <c r="T113" i="12" s="1"/>
  <c r="U113" i="12" s="1"/>
  <c r="V113" i="12" s="1"/>
  <c r="W113" i="12" s="1"/>
  <c r="X113" i="12" s="1"/>
  <c r="Y113" i="12" s="1"/>
  <c r="Z113" i="12" s="1"/>
  <c r="AA113" i="12" s="1"/>
  <c r="AB113" i="12" s="1"/>
  <c r="AC113" i="12" s="1"/>
  <c r="AD113" i="12" s="1"/>
  <c r="AE113" i="12" s="1"/>
  <c r="AF113" i="12" s="1"/>
  <c r="AG113" i="12" s="1"/>
  <c r="AH113" i="12" s="1"/>
  <c r="AI113" i="12" s="1"/>
  <c r="AJ113" i="12" s="1"/>
  <c r="AK113" i="12" s="1"/>
  <c r="AL113" i="12" s="1"/>
  <c r="AM113" i="12" s="1"/>
  <c r="AN113" i="12" s="1"/>
  <c r="AO113" i="12" s="1"/>
  <c r="AP113" i="12" s="1"/>
  <c r="K115" i="12"/>
  <c r="L115" i="12" s="1"/>
  <c r="M115" i="12" s="1"/>
  <c r="N115" i="12" s="1"/>
  <c r="O115" i="12" s="1"/>
  <c r="P115" i="12" s="1"/>
  <c r="Q115" i="12" s="1"/>
  <c r="R115" i="12" s="1"/>
  <c r="S115" i="12" s="1"/>
  <c r="T115" i="12" s="1"/>
  <c r="U115" i="12" s="1"/>
  <c r="V115" i="12" s="1"/>
  <c r="W115" i="12" s="1"/>
  <c r="X115" i="12" s="1"/>
  <c r="Y115" i="12" s="1"/>
  <c r="Z115" i="12" s="1"/>
  <c r="AA115" i="12" s="1"/>
  <c r="AB115" i="12" s="1"/>
  <c r="AC115" i="12" s="1"/>
  <c r="AD115" i="12" s="1"/>
  <c r="AE115" i="12" s="1"/>
  <c r="AF115" i="12" s="1"/>
  <c r="AG115" i="12" s="1"/>
  <c r="AH115" i="12" s="1"/>
  <c r="AI115" i="12" s="1"/>
  <c r="AJ115" i="12" s="1"/>
  <c r="AK115" i="12" s="1"/>
  <c r="AL115" i="12" s="1"/>
  <c r="AM115" i="12" s="1"/>
  <c r="AN115" i="12" s="1"/>
  <c r="AO115" i="12" s="1"/>
  <c r="AP115" i="12" s="1"/>
  <c r="C115" i="12" l="1"/>
  <c r="C119" i="12"/>
  <c r="C113" i="12"/>
  <c r="C117" i="12"/>
</calcChain>
</file>

<file path=xl/sharedStrings.xml><?xml version="1.0" encoding="utf-8"?>
<sst xmlns="http://schemas.openxmlformats.org/spreadsheetml/2006/main" count="716" uniqueCount="374">
  <si>
    <t>FREQ</t>
  </si>
  <si>
    <t>LE</t>
  </si>
  <si>
    <t>SUBLE</t>
  </si>
  <si>
    <t>P</t>
  </si>
  <si>
    <t>ML</t>
  </si>
  <si>
    <t>O</t>
  </si>
  <si>
    <t>a</t>
  </si>
  <si>
    <t>b</t>
  </si>
  <si>
    <t>c</t>
  </si>
  <si>
    <t>d</t>
  </si>
  <si>
    <t>e</t>
  </si>
  <si>
    <t>g</t>
  </si>
  <si>
    <t>h</t>
  </si>
  <si>
    <t>i</t>
  </si>
  <si>
    <t>Designer</t>
  </si>
  <si>
    <t>Modeler</t>
  </si>
  <si>
    <t>Checker</t>
  </si>
  <si>
    <t>DC</t>
  </si>
  <si>
    <t>Input</t>
  </si>
  <si>
    <t>f</t>
  </si>
  <si>
    <t>Mh/D</t>
  </si>
  <si>
    <t>SUB-LE</t>
  </si>
  <si>
    <t>3D Modeler</t>
  </si>
  <si>
    <t>j</t>
  </si>
  <si>
    <t>k</t>
  </si>
  <si>
    <t>l</t>
  </si>
  <si>
    <t>m</t>
  </si>
  <si>
    <t>n</t>
  </si>
  <si>
    <t>o</t>
  </si>
  <si>
    <t>p</t>
  </si>
  <si>
    <t>TOTAL</t>
  </si>
  <si>
    <t>h/b</t>
  </si>
  <si>
    <t>Total</t>
  </si>
  <si>
    <t>UNIT</t>
  </si>
  <si>
    <t>BQ</t>
  </si>
  <si>
    <t>Start Date</t>
  </si>
  <si>
    <t>Finish Date</t>
  </si>
  <si>
    <t>Unit Rate</t>
  </si>
  <si>
    <t>MH Est</t>
  </si>
  <si>
    <t>Activities:</t>
  </si>
  <si>
    <t>Subtotal Activities</t>
  </si>
  <si>
    <t>Subtotal LOE</t>
  </si>
  <si>
    <t>DASH SCOPE OF WORK</t>
  </si>
  <si>
    <t>No. of Working Days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</si>
  <si>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</si>
  <si>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</si>
  <si>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</si>
  <si>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</si>
  <si>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</si>
  <si>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</si>
  <si>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</si>
  <si>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</si>
  <si>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</si>
  <si>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</si>
  <si>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</si>
  <si>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</si>
  <si>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</si>
  <si>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</si>
  <si>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</si>
  <si>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</si>
  <si>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</si>
  <si>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</si>
  <si>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</si>
  <si>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</si>
  <si>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</si>
  <si>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</si>
  <si>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</si>
  <si>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</si>
  <si>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</si>
  <si>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</si>
  <si>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</si>
  <si>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</si>
  <si>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</si>
  <si>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d/b</t>
  </si>
  <si>
    <t>e/b</t>
  </si>
  <si>
    <t>f/b</t>
  </si>
  <si>
    <t>g/b</t>
  </si>
  <si>
    <t>i/b</t>
  </si>
  <si>
    <t>t*b</t>
  </si>
  <si>
    <t>u*b</t>
  </si>
  <si>
    <t>v*b</t>
  </si>
  <si>
    <t>w*b</t>
  </si>
  <si>
    <t>Estimated Volume</t>
  </si>
  <si>
    <t>TOTAL MH ESTIMATE</t>
  </si>
  <si>
    <t>SCOPE OF WORK</t>
  </si>
  <si>
    <t>Unit Rate Estimation</t>
  </si>
  <si>
    <t>DASH Engineering Phils. Inc.</t>
  </si>
  <si>
    <t>Job No.: Job Name</t>
  </si>
  <si>
    <t>SCHEDULE</t>
  </si>
  <si>
    <t>Work
days</t>
  </si>
  <si>
    <t>Subtotal</t>
  </si>
  <si>
    <t>sum</t>
  </si>
  <si>
    <t>lookup</t>
  </si>
  <si>
    <t>Seq #</t>
  </si>
  <si>
    <t>Man-days</t>
  </si>
  <si>
    <t>Estimated</t>
  </si>
  <si>
    <t>Core Mhrs</t>
  </si>
  <si>
    <t>OT Mhrs</t>
  </si>
  <si>
    <t>Range</t>
  </si>
  <si>
    <t>E</t>
  </si>
  <si>
    <t>CN</t>
  </si>
  <si>
    <t>Manpower</t>
  </si>
  <si>
    <t>calc</t>
  </si>
  <si>
    <t>B</t>
  </si>
  <si>
    <t>A</t>
  </si>
  <si>
    <t>Overall</t>
  </si>
  <si>
    <t>Weekly</t>
  </si>
  <si>
    <t>DASH Engineering Phils. Inc.
Job No.: Job Name</t>
  </si>
  <si>
    <t>Est Mhrs</t>
  </si>
  <si>
    <t>Var</t>
  </si>
  <si>
    <t>Est</t>
  </si>
  <si>
    <t>(+)/-</t>
  </si>
  <si>
    <t>(+)</t>
  </si>
  <si>
    <t>excess</t>
  </si>
  <si>
    <t>Plan</t>
  </si>
  <si>
    <t>Incr</t>
  </si>
  <si>
    <t>Cumm</t>
  </si>
  <si>
    <t>Re-plan1</t>
  </si>
  <si>
    <t>Re-plan2</t>
  </si>
  <si>
    <t>Forc</t>
  </si>
  <si>
    <t>Act</t>
  </si>
  <si>
    <t>Daily-MP</t>
  </si>
  <si>
    <t>Mdays</t>
  </si>
  <si>
    <t>Plan1</t>
  </si>
  <si>
    <t>Plan2</t>
  </si>
  <si>
    <t>RESPONSIBILITY MATRIX (in MH Est %)</t>
  </si>
  <si>
    <t>Activities &amp; LOE</t>
  </si>
  <si>
    <t>LOE</t>
  </si>
  <si>
    <t>Activity MH Estimates</t>
  </si>
  <si>
    <t>Manhour Distribution per Responsibility Matrix</t>
  </si>
  <si>
    <t>Allo</t>
  </si>
  <si>
    <t>Allo Mhrs</t>
  </si>
  <si>
    <t>1. Reg Mhrs per  MP</t>
  </si>
  <si>
    <t>2. MH Estimate</t>
  </si>
  <si>
    <t>7. Equivalent Total Mhrs</t>
  </si>
  <si>
    <t>5. Equivalent Core MH</t>
  </si>
  <si>
    <t>6. Balance MH (OT allocation)</t>
  </si>
  <si>
    <t>8. Weekly OT MH per MP</t>
  </si>
  <si>
    <t>-</t>
  </si>
  <si>
    <t>deficit</t>
  </si>
  <si>
    <t>MH Estimation</t>
  </si>
  <si>
    <t>Daily MH Est</t>
  </si>
  <si>
    <t># of Days</t>
  </si>
  <si>
    <t>2*a</t>
  </si>
  <si>
    <t>r*b</t>
  </si>
  <si>
    <t>s*b</t>
  </si>
  <si>
    <t>y-d</t>
  </si>
  <si>
    <t>z-e</t>
  </si>
  <si>
    <t>aa-f</t>
  </si>
  <si>
    <t>ab-g</t>
  </si>
  <si>
    <t>ac-h</t>
  </si>
  <si>
    <t>ad-i</t>
  </si>
  <si>
    <t>af/r</t>
  </si>
  <si>
    <t>ag/s</t>
  </si>
  <si>
    <t>ah/t</t>
  </si>
  <si>
    <t>ai/u</t>
  </si>
  <si>
    <t>aj/v</t>
  </si>
  <si>
    <t>ak/w</t>
  </si>
  <si>
    <t>x+ae</t>
  </si>
  <si>
    <t>1. Equivalent Core MH</t>
  </si>
  <si>
    <t>2. Balance MH (OT allocation)</t>
  </si>
  <si>
    <t>Weekly OT MH per MP</t>
  </si>
  <si>
    <t xml:space="preserve">Note: </t>
  </si>
  <si>
    <r>
      <rPr>
        <b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 xml:space="preserve"> - for manpower adjustment</t>
    </r>
  </si>
  <si>
    <r>
      <rPr>
        <b/>
        <sz val="11"/>
        <rFont val="Calibri"/>
        <family val="2"/>
        <scheme val="minor"/>
      </rPr>
      <t xml:space="preserve">B </t>
    </r>
    <r>
      <rPr>
        <sz val="11"/>
        <rFont val="Calibri"/>
        <family val="2"/>
        <scheme val="minor"/>
      </rPr>
      <t>- For viewing of final records</t>
    </r>
  </si>
  <si>
    <t>Month End</t>
  </si>
  <si>
    <t>MH</t>
  </si>
  <si>
    <t>MP</t>
  </si>
  <si>
    <t>Week Start</t>
  </si>
  <si>
    <t>Cum</t>
  </si>
  <si>
    <t>Inc</t>
  </si>
  <si>
    <t>g=[d+4e+f]/6</t>
  </si>
  <si>
    <t>3. Equivalent MP (Daily)</t>
  </si>
  <si>
    <t>4. MP Allocation (Daily)</t>
  </si>
  <si>
    <t>a*8</t>
  </si>
  <si>
    <t>SP3D</t>
  </si>
  <si>
    <t>SPR</t>
  </si>
  <si>
    <t>SOFTWARE</t>
  </si>
  <si>
    <t>MONTH</t>
  </si>
  <si>
    <t>B M E</t>
  </si>
  <si>
    <t>Manhour Distribution per SOFTWARE</t>
  </si>
  <si>
    <t>A.01</t>
  </si>
  <si>
    <t>A.02</t>
  </si>
  <si>
    <t>A.03</t>
  </si>
  <si>
    <t>A.04</t>
  </si>
  <si>
    <t>A.05</t>
  </si>
  <si>
    <t>A.06</t>
  </si>
  <si>
    <t>A.07</t>
  </si>
  <si>
    <t>A.08</t>
  </si>
  <si>
    <t>A.09</t>
  </si>
  <si>
    <t>A.10</t>
  </si>
  <si>
    <t>A.11</t>
  </si>
  <si>
    <t>A.12</t>
  </si>
  <si>
    <t>A.13</t>
  </si>
  <si>
    <t>A.14</t>
  </si>
  <si>
    <t>A.15</t>
  </si>
  <si>
    <t>A.16</t>
  </si>
  <si>
    <t>A.17</t>
  </si>
  <si>
    <t>A.18</t>
  </si>
  <si>
    <t>A.19</t>
  </si>
  <si>
    <t>A.20</t>
  </si>
  <si>
    <t>A.21</t>
  </si>
  <si>
    <t>A.22</t>
  </si>
  <si>
    <t>A.23</t>
  </si>
  <si>
    <t>A.38</t>
  </si>
  <si>
    <t>A.39</t>
  </si>
  <si>
    <t>Required Number of License</t>
  </si>
  <si>
    <t>@</t>
  </si>
  <si>
    <t>Equivalent Number of License</t>
  </si>
  <si>
    <t>Cal Month</t>
  </si>
  <si>
    <t>Hrs License Usage per day- Planning</t>
  </si>
  <si>
    <t>Counter Checking</t>
  </si>
  <si>
    <t>Total License @</t>
  </si>
  <si>
    <t>Target Load 88% ~ 113% - Planning</t>
  </si>
  <si>
    <t>PLAN</t>
  </si>
  <si>
    <t>Usage of Leased software</t>
  </si>
  <si>
    <t>RSP1</t>
  </si>
  <si>
    <t>RSP2</t>
  </si>
  <si>
    <t>RSP3</t>
  </si>
  <si>
    <t>RSP4</t>
  </si>
  <si>
    <t>RSP5</t>
  </si>
  <si>
    <t>RSP6</t>
  </si>
  <si>
    <t>%RSP4</t>
  </si>
  <si>
    <t>%RSP5</t>
  </si>
  <si>
    <t>Navisworks</t>
  </si>
  <si>
    <t>SmartSketch</t>
  </si>
  <si>
    <t>Microstation</t>
  </si>
  <si>
    <t>SPPID</t>
  </si>
  <si>
    <t>SPI</t>
  </si>
  <si>
    <t>SPEL</t>
  </si>
  <si>
    <t>TEKLA</t>
  </si>
  <si>
    <t>License</t>
  </si>
  <si>
    <t>Resp</t>
  </si>
  <si>
    <t>%RSP3</t>
  </si>
  <si>
    <t>Software</t>
  </si>
  <si>
    <t>Current BQ</t>
  </si>
  <si>
    <t>Completed</t>
  </si>
  <si>
    <t>Softwares List</t>
  </si>
  <si>
    <t>Start</t>
  </si>
  <si>
    <t>Finish</t>
  </si>
  <si>
    <r>
      <rPr>
        <b/>
        <sz val="12"/>
        <rFont val="Arial"/>
        <family val="2"/>
      </rPr>
      <t xml:space="preserve">+/- </t>
    </r>
    <r>
      <rPr>
        <sz val="12"/>
        <rFont val="Arial"/>
        <family val="2"/>
      </rPr>
      <t xml:space="preserve">
</t>
    </r>
    <r>
      <rPr>
        <sz val="9"/>
        <rFont val="Arial"/>
        <family val="2"/>
      </rPr>
      <t>(days)</t>
    </r>
  </si>
  <si>
    <t>Unit</t>
  </si>
  <si>
    <t>Month</t>
  </si>
  <si>
    <t>Caesar</t>
  </si>
  <si>
    <t>Special Considerations</t>
  </si>
  <si>
    <t>SmartSketch (1 License = 5 Users)</t>
  </si>
  <si>
    <t>%RSP</t>
  </si>
  <si>
    <t>To Go</t>
  </si>
  <si>
    <t>Software License Request</t>
  </si>
  <si>
    <t>Target</t>
  </si>
  <si>
    <t>Needed Drawings/ Data</t>
  </si>
  <si>
    <t>Total License @MH/License</t>
  </si>
  <si>
    <t>Complete Thru</t>
  </si>
  <si>
    <t xml:space="preserve">With </t>
  </si>
  <si>
    <t>Usage</t>
  </si>
  <si>
    <t>Hrs License Usage/day- Planning</t>
  </si>
  <si>
    <t>Current</t>
  </si>
  <si>
    <t>h=g*b*c/l</t>
  </si>
  <si>
    <t>Efficiency</t>
  </si>
  <si>
    <t>On-The-Fly items</t>
  </si>
  <si>
    <t>Pipe Flow U-Shape</t>
  </si>
  <si>
    <t>Pipe Flow N-Shape</t>
  </si>
  <si>
    <t>Rotameter Direction</t>
  </si>
  <si>
    <t>Pipe Nozzle Insulation</t>
  </si>
  <si>
    <t>Incorrect Support Component Part</t>
  </si>
  <si>
    <t>Support Span</t>
  </si>
  <si>
    <t>Pipe Cut Length</t>
  </si>
  <si>
    <t>Spiral Gasket</t>
  </si>
  <si>
    <t>Gusset Requirement</t>
  </si>
  <si>
    <t>Duplicated Support Components</t>
  </si>
  <si>
    <t>Check Connections of Slip On Flange</t>
  </si>
  <si>
    <t>Piperun Name Rule</t>
  </si>
  <si>
    <t>Pipe Component Name Rule</t>
  </si>
  <si>
    <t>Insulation Spec Rule</t>
  </si>
  <si>
    <t>Base Plate Type Not Set</t>
  </si>
  <si>
    <t>Route Part Notes Input</t>
  </si>
  <si>
    <t>Instrument Orientation</t>
  </si>
  <si>
    <t>Steam Trap Orientation</t>
  </si>
  <si>
    <t>Weld Support Clash</t>
  </si>
  <si>
    <t>Weld Support Clearance</t>
  </si>
  <si>
    <t>Hole Management</t>
  </si>
  <si>
    <t>template</t>
  </si>
  <si>
    <t>Fri</t>
  </si>
  <si>
    <t>Regular</t>
  </si>
  <si>
    <t xml:space="preserve">New Year's Day </t>
  </si>
  <si>
    <t>Mon</t>
  </si>
  <si>
    <t>Special Non-Working</t>
  </si>
  <si>
    <t xml:space="preserve">Chinese New Year </t>
  </si>
  <si>
    <t>Thu</t>
  </si>
  <si>
    <t xml:space="preserve">EDSA Anniversary </t>
  </si>
  <si>
    <t xml:space="preserve">Araw ng Kagitingan </t>
  </si>
  <si>
    <t>Maundy Thursday</t>
  </si>
  <si>
    <t>Good Friday</t>
  </si>
  <si>
    <t>Sat</t>
  </si>
  <si>
    <t>Black Saturday</t>
  </si>
  <si>
    <t xml:space="preserve">Labor Day </t>
  </si>
  <si>
    <t>Eid Al Fitr</t>
  </si>
  <si>
    <t xml:space="preserve">Independence Day </t>
  </si>
  <si>
    <t>Tue</t>
  </si>
  <si>
    <t>Eid Al Adha</t>
  </si>
  <si>
    <t>Cebu Province Charter</t>
  </si>
  <si>
    <t xml:space="preserve">Ninoy Aquino Day </t>
  </si>
  <si>
    <t>Mandaue City Charter Day</t>
  </si>
  <si>
    <t xml:space="preserve">National Heroes Day  </t>
  </si>
  <si>
    <t>Osmeña Day</t>
  </si>
  <si>
    <t xml:space="preserve">All Saints' Day </t>
  </si>
  <si>
    <t xml:space="preserve">Bonifacio Day </t>
  </si>
  <si>
    <t>Wed</t>
  </si>
  <si>
    <t xml:space="preserve">Feast of the Immaculate Conception of Mary </t>
  </si>
  <si>
    <t>Local</t>
  </si>
  <si>
    <t>Additional DASH Holiday</t>
  </si>
  <si>
    <t>Additional Christmas Holiday</t>
  </si>
  <si>
    <t xml:space="preserve">Christmas Day </t>
  </si>
  <si>
    <t>Sun</t>
  </si>
  <si>
    <t xml:space="preserve">Rizal Day </t>
  </si>
  <si>
    <t>Last Day of the Year</t>
  </si>
  <si>
    <t>Head to head component Checking</t>
  </si>
  <si>
    <t>Meeting</t>
  </si>
  <si>
    <t>Weekly Report</t>
  </si>
  <si>
    <t>Report</t>
  </si>
  <si>
    <t>document</t>
  </si>
  <si>
    <t>PDMS/E3D</t>
  </si>
  <si>
    <t>MsOffice</t>
  </si>
  <si>
    <t>B.1</t>
  </si>
  <si>
    <t>On-The-Fly items - Administrative Documentation &amp; Customer Comment Followed up</t>
  </si>
  <si>
    <t>B.2</t>
  </si>
  <si>
    <t>Pipe Flow U-Shape  - Administrative Documentation &amp; Customer Comment Followed up</t>
  </si>
  <si>
    <t>B.3</t>
  </si>
  <si>
    <t>Pipe Flow N-Shape  - Administrative Documentation &amp; Customer Comment Followed up</t>
  </si>
  <si>
    <t>B.4</t>
  </si>
  <si>
    <t>Rotameter Direction  - Administrative Documentation &amp; Customer Comment Followed up</t>
  </si>
  <si>
    <t>B.5</t>
  </si>
  <si>
    <t>Pipe Nozzle Insulation  - Administrative Documentation &amp; Customer Comment Followed up</t>
  </si>
  <si>
    <t>B.6</t>
  </si>
  <si>
    <t>Incorrect Support Component Part  - Administrative Documentation &amp; Customer Comment Followed up</t>
  </si>
  <si>
    <t>B.7</t>
  </si>
  <si>
    <t>Support Span  - Administrative Documentation &amp; Customer Comment Followed up</t>
  </si>
  <si>
    <t>B.8</t>
  </si>
  <si>
    <t>Pipe Cut Length  - Administrative Documentation &amp; Customer Comment Followed up</t>
  </si>
  <si>
    <t>B.9</t>
  </si>
  <si>
    <t>Spiral Gasket  - Administrative Documentation &amp; Customer Comment Followed up</t>
  </si>
  <si>
    <t>B.10</t>
  </si>
  <si>
    <t>Gusset Requirement  - Administrative Documentation &amp; Customer Comment Followed up</t>
  </si>
  <si>
    <t>B.11</t>
  </si>
  <si>
    <t>Duplicated Support Components - Administrative Documentation &amp; Customer Comment Followed up</t>
  </si>
  <si>
    <t>B.12</t>
  </si>
  <si>
    <t>Check Connections of Slip On Flange - Administrative Documentation &amp; Customer Comment Followed up</t>
  </si>
  <si>
    <t>B.13</t>
  </si>
  <si>
    <t>Piperun Name Rule - Administrative Documentation &amp; Customer Comment Followed up</t>
  </si>
  <si>
    <t>B.14</t>
  </si>
  <si>
    <t>Pipe Component Name Rule - Administrative Documentation &amp; Customer Comment Followed up</t>
  </si>
  <si>
    <t>B.15</t>
  </si>
  <si>
    <t>Insulation Spec Rule - Administrative Documentation &amp; Customer Comment Followed up</t>
  </si>
  <si>
    <t>B.16</t>
  </si>
  <si>
    <t>Base Plate Type Not Set - Administrative Documentation &amp; Customer Comment Followed up</t>
  </si>
  <si>
    <t>B.17</t>
  </si>
  <si>
    <t>Route Part Notes Input - Administrative Documentation &amp; Customer Comment Followed up</t>
  </si>
  <si>
    <t>B.18</t>
  </si>
  <si>
    <t>Instrument Orientation - Administrative Documentation &amp; Customer Comment Followed up</t>
  </si>
  <si>
    <t>B.19</t>
  </si>
  <si>
    <t>Steam Trap Orientation - Administrative Documentation &amp; Customer Comment Followed up</t>
  </si>
  <si>
    <t>B.20</t>
  </si>
  <si>
    <t>Weld Support Clash - Administrative Documentation &amp; Customer Comment Followed up</t>
  </si>
  <si>
    <t>B.21</t>
  </si>
  <si>
    <t>Weld Support Clearance  - Administrative Documentation &amp; Customer Comment Followed up</t>
  </si>
  <si>
    <t>B.22</t>
  </si>
  <si>
    <t>Hole Management  - Administrative Documentation &amp; Customer Comment Followed up</t>
  </si>
  <si>
    <t>B.23</t>
  </si>
  <si>
    <t>Head to head component Checking  - Administrative Documentation &amp; Customer Comment Followed up</t>
  </si>
  <si>
    <t>Msoffice</t>
  </si>
  <si>
    <t>Priority</t>
  </si>
  <si>
    <t>A.00</t>
  </si>
  <si>
    <t>Clients Requirements and Preparation</t>
  </si>
  <si>
    <t>Internal Audit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</si>
</sst>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1" formatCode="_(* #,##0_);_(* \(#,##0\);_(* &quot;-&quot;_);_(@_)"/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66" formatCode="[$-3409]dd\-mmm\-yy;@"/>
    <numFmt numFmtId="167" formatCode="[$-409]d\-mmm;@"/>
    <numFmt numFmtId="168" formatCode="[$-409]mmm\-\'yy;@"/>
    <numFmt numFmtId="169" formatCode="_(* #,##0_);[Red]_(* \(#,##0\);_(* &quot;-&quot;??_);_(@_)"/>
    <numFmt numFmtId="170" formatCode="[$-409]d\-mmm\-yy;@"/>
    <numFmt numFmtId="171" formatCode="0.0"/>
    <numFmt numFmtId="172" formatCode="#,##0.0"/>
    <numFmt numFmtId="173" formatCode="mmm\-yyyy;@"/>
    <numFmt numFmtId="174" formatCode="#,##0.0000000000000"/>
    <numFmt numFmtId="175" formatCode="_(* #,##0.000_);_(* \(#,##0.000\);_(* &quot;-&quot;??_);_(@_)"/>
    <numFmt numFmtId="176" formatCode="0.0%"/>
    <numFmt numFmtId="177" formatCode="[$-3409]mmmm\-yyyy;@"/>
    <numFmt numFmtId="178" formatCode="[$-3409]mmm\-yy;@"/>
  </numFmts>
  <fonts count="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rgb="FF0000FF"/>
      <name val="Arial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Arial"/>
      <family val="2"/>
    </font>
    <font>
      <b/>
      <i/>
      <sz val="11"/>
      <color theme="0"/>
      <name val="Calibri"/>
      <family val="2"/>
      <scheme val="minor"/>
    </font>
    <font>
      <sz val="9"/>
      <color rgb="FFFF0000"/>
      <name val="Arial"/>
      <family val="2"/>
    </font>
    <font>
      <i/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sz val="11"/>
      <color theme="1"/>
      <name val="Arail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Arail"/>
    </font>
    <font>
      <b/>
      <sz val="8"/>
      <color theme="1"/>
      <name val="Arial"/>
      <family val="2"/>
    </font>
    <font>
      <sz val="9"/>
      <name val="Arial"/>
      <family val="2"/>
    </font>
    <font>
      <sz val="11"/>
      <color theme="5" tint="0.79998168889431442"/>
      <name val="Calibri"/>
      <family val="2"/>
      <scheme val="minor"/>
    </font>
    <font>
      <sz val="11"/>
      <color theme="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10"/>
      <color theme="1"/>
      <name val="Arial"/>
      <family val="2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9"/>
      <color theme="1"/>
      <name val="Arial"/>
      <family val="2"/>
    </font>
    <font>
      <i/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8"/>
      <color theme="0"/>
      <name val="Arial"/>
      <family val="2"/>
    </font>
    <font>
      <sz val="9"/>
      <color rgb="FFD0CECE"/>
      <name val="Arial"/>
      <family val="2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11"/>
      <color theme="1"/>
      <name val="Arial;"/>
    </font>
    <font>
      <b/>
      <sz val="11"/>
      <color theme="1"/>
      <name val="Arial;"/>
    </font>
    <font>
      <sz val="11"/>
      <color theme="0"/>
      <name val="Arial;"/>
    </font>
    <font>
      <sz val="11"/>
      <name val="Arial;"/>
    </font>
    <font>
      <i/>
      <sz val="11"/>
      <color theme="1"/>
      <name val="Arial;"/>
    </font>
    <font>
      <b/>
      <sz val="12"/>
      <name val="Arial"/>
      <family val="2"/>
    </font>
    <font>
      <sz val="12"/>
      <name val="Arial"/>
      <family val="2"/>
    </font>
    <font>
      <b/>
      <sz val="10.5"/>
      <name val="Arial"/>
      <family val="2"/>
    </font>
    <font>
      <b/>
      <sz val="10.5"/>
      <color theme="1"/>
      <name val="Arial"/>
      <family val="2"/>
    </font>
    <font>
      <sz val="10.5"/>
      <color rgb="FFFF0000"/>
      <name val="Arial"/>
      <family val="2"/>
    </font>
    <font>
      <sz val="10.5"/>
      <color theme="1"/>
      <name val="Arial"/>
      <family val="2"/>
    </font>
    <font>
      <sz val="12"/>
      <color theme="1"/>
      <name val="Wingdings"/>
      <charset val="2"/>
    </font>
    <font>
      <sz val="11"/>
      <color rgb="FF000000"/>
      <name val="Calibri"/>
      <family val="2"/>
    </font>
    <font>
      <sz val="8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9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14996795556505021"/>
      </bottom>
      <diagonal/>
    </border>
    <border>
      <left style="thin">
        <color auto="1"/>
      </left>
      <right style="thin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auto="1"/>
      </left>
      <right style="thin">
        <color auto="1"/>
      </right>
      <top style="thin">
        <color theme="0" tint="-0.1499679555650502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thin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auto="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auto="1"/>
      </right>
      <top style="thin">
        <color theme="0" tint="-0.1499679555650502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theme="0" tint="-0.1499679555650502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theme="0" tint="-0.1499679555650502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theme="0" tint="-0.1499679555650502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theme="0" tint="-0.1499679555650502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theme="0" tint="-0.14996795556505021"/>
      </bottom>
      <diagonal/>
    </border>
    <border>
      <left style="thin">
        <color auto="1"/>
      </left>
      <right style="thin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medium">
        <color auto="1"/>
      </top>
      <bottom style="thin">
        <color theme="0" tint="-0.14996795556505021"/>
      </bottom>
      <diagonal/>
    </border>
    <border>
      <left style="thin">
        <color auto="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auto="1"/>
      </left>
      <right/>
      <top style="thin">
        <color theme="0" tint="-0.1499679555650502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69">
    <xf numFmtId="0" fontId="0" fillId="0" borderId="0" xfId="0"/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0" xfId="1" applyNumberFormat="1" applyFont="1"/>
    <xf numFmtId="37" fontId="0" fillId="0" borderId="0" xfId="1" applyNumberFormat="1" applyFont="1" applyAlignment="1">
      <alignment vertical="center"/>
    </xf>
    <xf numFmtId="165" fontId="0" fillId="0" borderId="9" xfId="1" applyNumberFormat="1" applyFont="1" applyBorder="1"/>
    <xf numFmtId="0" fontId="0" fillId="0" borderId="4" xfId="0" applyBorder="1"/>
    <xf numFmtId="37" fontId="0" fillId="0" borderId="4" xfId="1" applyNumberFormat="1" applyFont="1" applyBorder="1" applyAlignment="1">
      <alignment vertical="center"/>
    </xf>
    <xf numFmtId="38" fontId="0" fillId="0" borderId="9" xfId="1" applyNumberFormat="1" applyFont="1" applyBorder="1"/>
    <xf numFmtId="165" fontId="0" fillId="0" borderId="1" xfId="1" applyNumberFormat="1" applyFont="1" applyBorder="1"/>
    <xf numFmtId="165" fontId="0" fillId="0" borderId="0" xfId="1" applyNumberFormat="1" applyFont="1" applyBorder="1"/>
    <xf numFmtId="0" fontId="2" fillId="0" borderId="0" xfId="0" applyFont="1"/>
    <xf numFmtId="0" fontId="2" fillId="4" borderId="9" xfId="0" applyFont="1" applyFill="1" applyBorder="1"/>
    <xf numFmtId="0" fontId="3" fillId="0" borderId="10" xfId="0" applyFont="1" applyFill="1" applyBorder="1" applyAlignment="1">
      <alignment horizontal="center" vertical="center"/>
    </xf>
    <xf numFmtId="0" fontId="2" fillId="2" borderId="27" xfId="0" applyFont="1" applyFill="1" applyBorder="1"/>
    <xf numFmtId="0" fontId="2" fillId="2" borderId="29" xfId="0" applyFont="1" applyFill="1" applyBorder="1"/>
    <xf numFmtId="0" fontId="2" fillId="2" borderId="28" xfId="0" applyFont="1" applyFill="1" applyBorder="1"/>
    <xf numFmtId="0" fontId="2" fillId="2" borderId="25" xfId="0" applyFont="1" applyFill="1" applyBorder="1"/>
    <xf numFmtId="0" fontId="2" fillId="2" borderId="17" xfId="0" applyFont="1" applyFill="1" applyBorder="1"/>
    <xf numFmtId="0" fontId="2" fillId="2" borderId="9" xfId="0" applyFont="1" applyFill="1" applyBorder="1"/>
    <xf numFmtId="0" fontId="2" fillId="2" borderId="18" xfId="0" applyFont="1" applyFill="1" applyBorder="1"/>
    <xf numFmtId="0" fontId="2" fillId="2" borderId="13" xfId="0" applyFont="1" applyFill="1" applyBorder="1"/>
    <xf numFmtId="0" fontId="2" fillId="2" borderId="5" xfId="0" applyFont="1" applyFill="1" applyBorder="1"/>
    <xf numFmtId="0" fontId="4" fillId="2" borderId="8" xfId="0" applyFont="1" applyFill="1" applyBorder="1"/>
    <xf numFmtId="0" fontId="2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2" fillId="4" borderId="18" xfId="0" applyFont="1" applyFill="1" applyBorder="1"/>
    <xf numFmtId="0" fontId="0" fillId="3" borderId="7" xfId="0" applyFill="1" applyBorder="1"/>
    <xf numFmtId="0" fontId="0" fillId="3" borderId="6" xfId="0" applyFill="1" applyBorder="1" applyAlignment="1">
      <alignment horizontal="right"/>
    </xf>
    <xf numFmtId="165" fontId="0" fillId="3" borderId="9" xfId="1" applyNumberFormat="1" applyFont="1" applyFill="1" applyBorder="1"/>
    <xf numFmtId="0" fontId="0" fillId="0" borderId="0" xfId="0" applyBorder="1" applyAlignment="1">
      <alignment horizontal="center"/>
    </xf>
    <xf numFmtId="165" fontId="0" fillId="0" borderId="0" xfId="1" applyNumberFormat="1" applyFont="1" applyFill="1" applyBorder="1"/>
    <xf numFmtId="164" fontId="7" fillId="3" borderId="9" xfId="1" applyNumberFormat="1" applyFont="1" applyFill="1" applyBorder="1"/>
    <xf numFmtId="0" fontId="5" fillId="0" borderId="0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7" fillId="3" borderId="6" xfId="0" applyFont="1" applyFill="1" applyBorder="1" applyAlignment="1">
      <alignment horizontal="right"/>
    </xf>
    <xf numFmtId="0" fontId="10" fillId="3" borderId="9" xfId="0" applyFont="1" applyFill="1" applyBorder="1" applyAlignment="1">
      <alignment horizontal="center"/>
    </xf>
    <xf numFmtId="169" fontId="7" fillId="3" borderId="9" xfId="1" applyNumberFormat="1" applyFont="1" applyFill="1" applyBorder="1"/>
    <xf numFmtId="0" fontId="7" fillId="3" borderId="7" xfId="0" applyFont="1" applyFill="1" applyBorder="1"/>
    <xf numFmtId="169" fontId="5" fillId="3" borderId="9" xfId="1" applyNumberFormat="1" applyFont="1" applyFill="1" applyBorder="1"/>
    <xf numFmtId="169" fontId="1" fillId="3" borderId="9" xfId="1" applyNumberFormat="1" applyFont="1" applyFill="1" applyBorder="1"/>
    <xf numFmtId="0" fontId="0" fillId="0" borderId="0" xfId="0" applyFill="1"/>
    <xf numFmtId="37" fontId="0" fillId="0" borderId="0" xfId="1" applyNumberFormat="1" applyFont="1" applyFill="1" applyBorder="1" applyAlignment="1">
      <alignment vertical="center"/>
    </xf>
    <xf numFmtId="169" fontId="5" fillId="0" borderId="0" xfId="1" applyNumberFormat="1" applyFont="1" applyFill="1" applyBorder="1"/>
    <xf numFmtId="0" fontId="2" fillId="2" borderId="33" xfId="0" applyFont="1" applyFill="1" applyBorder="1"/>
    <xf numFmtId="0" fontId="2" fillId="2" borderId="8" xfId="0" applyFont="1" applyFill="1" applyBorder="1"/>
    <xf numFmtId="0" fontId="4" fillId="2" borderId="33" xfId="0" applyFont="1" applyFill="1" applyBorder="1"/>
    <xf numFmtId="0" fontId="5" fillId="0" borderId="0" xfId="0" applyFont="1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164" fontId="0" fillId="0" borderId="1" xfId="1" applyNumberFormat="1" applyFont="1" applyBorder="1"/>
    <xf numFmtId="0" fontId="2" fillId="4" borderId="6" xfId="0" applyFont="1" applyFill="1" applyBorder="1"/>
    <xf numFmtId="0" fontId="12" fillId="0" borderId="0" xfId="0" applyFont="1" applyAlignment="1">
      <alignment horizontal="left" vertical="center"/>
    </xf>
    <xf numFmtId="0" fontId="4" fillId="2" borderId="17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166" fontId="6" fillId="0" borderId="0" xfId="0" applyNumberFormat="1" applyFont="1" applyFill="1" applyBorder="1" applyAlignment="1">
      <alignment horizontal="center"/>
    </xf>
    <xf numFmtId="0" fontId="4" fillId="2" borderId="11" xfId="0" applyFont="1" applyFill="1" applyBorder="1" applyAlignment="1">
      <alignment horizontal="left"/>
    </xf>
    <xf numFmtId="0" fontId="2" fillId="6" borderId="33" xfId="0" applyFont="1" applyFill="1" applyBorder="1" applyAlignment="1">
      <alignment horizontal="left"/>
    </xf>
    <xf numFmtId="0" fontId="2" fillId="6" borderId="18" xfId="0" applyFont="1" applyFill="1" applyBorder="1"/>
    <xf numFmtId="0" fontId="2" fillId="4" borderId="17" xfId="0" applyFont="1" applyFill="1" applyBorder="1" applyAlignment="1">
      <alignment horizontal="left"/>
    </xf>
    <xf numFmtId="171" fontId="2" fillId="3" borderId="18" xfId="0" applyNumberFormat="1" applyFont="1" applyFill="1" applyBorder="1"/>
    <xf numFmtId="41" fontId="2" fillId="2" borderId="24" xfId="0" applyNumberFormat="1" applyFont="1" applyFill="1" applyBorder="1" applyAlignment="1">
      <alignment horizontal="center" vertical="center"/>
    </xf>
    <xf numFmtId="170" fontId="2" fillId="2" borderId="37" xfId="0" applyNumberFormat="1" applyFont="1" applyFill="1" applyBorder="1" applyAlignment="1">
      <alignment horizontal="center" vertical="center" textRotation="90"/>
    </xf>
    <xf numFmtId="170" fontId="2" fillId="8" borderId="37" xfId="0" applyNumberFormat="1" applyFont="1" applyFill="1" applyBorder="1" applyAlignment="1">
      <alignment horizontal="center" vertical="center" textRotation="90"/>
    </xf>
    <xf numFmtId="0" fontId="14" fillId="7" borderId="6" xfId="0" applyFont="1" applyFill="1" applyBorder="1" applyAlignment="1">
      <alignment horizontal="right"/>
    </xf>
    <xf numFmtId="165" fontId="14" fillId="7" borderId="9" xfId="1" applyNumberFormat="1" applyFont="1" applyFill="1" applyBorder="1"/>
    <xf numFmtId="0" fontId="16" fillId="7" borderId="9" xfId="0" applyFont="1" applyFill="1" applyBorder="1" applyAlignment="1">
      <alignment horizontal="center"/>
    </xf>
    <xf numFmtId="0" fontId="13" fillId="9" borderId="6" xfId="0" applyFont="1" applyFill="1" applyBorder="1" applyAlignment="1">
      <alignment horizontal="right"/>
    </xf>
    <xf numFmtId="0" fontId="16" fillId="9" borderId="9" xfId="0" applyFont="1" applyFill="1" applyBorder="1" applyAlignment="1">
      <alignment horizontal="center"/>
    </xf>
    <xf numFmtId="164" fontId="7" fillId="0" borderId="0" xfId="1" applyNumberFormat="1" applyFont="1" applyFill="1" applyBorder="1"/>
    <xf numFmtId="0" fontId="17" fillId="0" borderId="0" xfId="0" applyFont="1"/>
    <xf numFmtId="0" fontId="18" fillId="3" borderId="9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 indent="1"/>
    </xf>
    <xf numFmtId="0" fontId="13" fillId="9" borderId="7" xfId="0" applyFont="1" applyFill="1" applyBorder="1" applyAlignment="1">
      <alignment horizontal="left" indent="1"/>
    </xf>
    <xf numFmtId="0" fontId="0" fillId="0" borderId="4" xfId="0" applyBorder="1" applyAlignment="1">
      <alignment horizontal="center"/>
    </xf>
    <xf numFmtId="170" fontId="2" fillId="2" borderId="15" xfId="0" applyNumberFormat="1" applyFont="1" applyFill="1" applyBorder="1" applyAlignment="1">
      <alignment horizontal="center" vertical="center" textRotation="90"/>
    </xf>
    <xf numFmtId="0" fontId="5" fillId="0" borderId="3" xfId="0" applyFont="1" applyFill="1" applyBorder="1"/>
    <xf numFmtId="0" fontId="0" fillId="0" borderId="4" xfId="0" applyFill="1" applyBorder="1" applyAlignment="1">
      <alignment horizontal="right"/>
    </xf>
    <xf numFmtId="0" fontId="8" fillId="0" borderId="4" xfId="0" applyFont="1" applyFill="1" applyBorder="1" applyAlignment="1">
      <alignment horizontal="center"/>
    </xf>
    <xf numFmtId="165" fontId="0" fillId="0" borderId="4" xfId="1" applyNumberFormat="1" applyFont="1" applyFill="1" applyBorder="1"/>
    <xf numFmtId="0" fontId="8" fillId="0" borderId="4" xfId="0" applyFont="1" applyBorder="1" applyAlignment="1">
      <alignment horizontal="center"/>
    </xf>
    <xf numFmtId="165" fontId="11" fillId="0" borderId="4" xfId="1" applyNumberFormat="1" applyFont="1" applyBorder="1"/>
    <xf numFmtId="0" fontId="5" fillId="0" borderId="4" xfId="0" applyFont="1" applyBorder="1" applyAlignment="1">
      <alignment horizontal="left"/>
    </xf>
    <xf numFmtId="0" fontId="7" fillId="10" borderId="7" xfId="0" applyFont="1" applyFill="1" applyBorder="1"/>
    <xf numFmtId="0" fontId="7" fillId="10" borderId="6" xfId="0" applyFont="1" applyFill="1" applyBorder="1" applyAlignment="1">
      <alignment horizontal="right"/>
    </xf>
    <xf numFmtId="0" fontId="10" fillId="10" borderId="9" xfId="0" applyFont="1" applyFill="1" applyBorder="1" applyAlignment="1">
      <alignment horizontal="center"/>
    </xf>
    <xf numFmtId="169" fontId="7" fillId="10" borderId="9" xfId="1" applyNumberFormat="1" applyFont="1" applyFill="1" applyBorder="1"/>
    <xf numFmtId="164" fontId="2" fillId="6" borderId="17" xfId="1" applyNumberFormat="1" applyFont="1" applyFill="1" applyBorder="1"/>
    <xf numFmtId="0" fontId="0" fillId="5" borderId="7" xfId="0" applyFill="1" applyBorder="1"/>
    <xf numFmtId="0" fontId="0" fillId="5" borderId="6" xfId="0" applyFill="1" applyBorder="1" applyAlignment="1">
      <alignment horizontal="right"/>
    </xf>
    <xf numFmtId="0" fontId="18" fillId="5" borderId="9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165" fontId="0" fillId="5" borderId="9" xfId="1" applyNumberFormat="1" applyFont="1" applyFill="1" applyBorder="1"/>
    <xf numFmtId="165" fontId="5" fillId="5" borderId="9" xfId="1" applyNumberFormat="1" applyFont="1" applyFill="1" applyBorder="1"/>
    <xf numFmtId="170" fontId="15" fillId="0" borderId="0" xfId="0" applyNumberFormat="1" applyFont="1"/>
    <xf numFmtId="168" fontId="5" fillId="0" borderId="2" xfId="0" applyNumberFormat="1" applyFont="1" applyFill="1" applyBorder="1" applyAlignment="1">
      <alignment horizontal="center"/>
    </xf>
    <xf numFmtId="165" fontId="0" fillId="0" borderId="2" xfId="1" applyNumberFormat="1" applyFont="1" applyFill="1" applyBorder="1"/>
    <xf numFmtId="165" fontId="5" fillId="0" borderId="2" xfId="1" applyNumberFormat="1" applyFont="1" applyFill="1" applyBorder="1"/>
    <xf numFmtId="165" fontId="5" fillId="0" borderId="2" xfId="1" applyNumberFormat="1" applyFont="1" applyFill="1" applyBorder="1" applyAlignment="1">
      <alignment horizontal="left" indent="1"/>
    </xf>
    <xf numFmtId="164" fontId="7" fillId="0" borderId="2" xfId="1" applyNumberFormat="1" applyFont="1" applyFill="1" applyBorder="1"/>
    <xf numFmtId="165" fontId="9" fillId="0" borderId="2" xfId="1" applyNumberFormat="1" applyFont="1" applyFill="1" applyBorder="1"/>
    <xf numFmtId="169" fontId="7" fillId="0" borderId="2" xfId="1" applyNumberFormat="1" applyFont="1" applyFill="1" applyBorder="1"/>
    <xf numFmtId="169" fontId="5" fillId="0" borderId="2" xfId="1" applyNumberFormat="1" applyFont="1" applyFill="1" applyBorder="1"/>
    <xf numFmtId="169" fontId="1" fillId="0" borderId="2" xfId="1" applyNumberFormat="1" applyFont="1" applyFill="1" applyBorder="1"/>
    <xf numFmtId="165" fontId="5" fillId="0" borderId="9" xfId="1" applyNumberFormat="1" applyFont="1" applyBorder="1"/>
    <xf numFmtId="0" fontId="7" fillId="6" borderId="6" xfId="0" applyFont="1" applyFill="1" applyBorder="1" applyAlignment="1">
      <alignment horizontal="right"/>
    </xf>
    <xf numFmtId="0" fontId="7" fillId="0" borderId="7" xfId="0" applyFont="1" applyFill="1" applyBorder="1"/>
    <xf numFmtId="0" fontId="7" fillId="0" borderId="6" xfId="0" applyFont="1" applyFill="1" applyBorder="1" applyAlignment="1">
      <alignment horizontal="right"/>
    </xf>
    <xf numFmtId="0" fontId="19" fillId="0" borderId="9" xfId="0" applyFont="1" applyFill="1" applyBorder="1" applyAlignment="1">
      <alignment horizontal="center"/>
    </xf>
    <xf numFmtId="165" fontId="9" fillId="0" borderId="9" xfId="1" applyNumberFormat="1" applyFont="1" applyFill="1" applyBorder="1"/>
    <xf numFmtId="41" fontId="14" fillId="9" borderId="9" xfId="1" applyNumberFormat="1" applyFont="1" applyFill="1" applyBorder="1" applyAlignment="1">
      <alignment horizontal="left" indent="1"/>
    </xf>
    <xf numFmtId="165" fontId="14" fillId="9" borderId="9" xfId="1" applyNumberFormat="1" applyFont="1" applyFill="1" applyBorder="1"/>
    <xf numFmtId="0" fontId="0" fillId="0" borderId="0" xfId="0" quotePrefix="1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/>
    <xf numFmtId="0" fontId="18" fillId="6" borderId="9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165" fontId="5" fillId="6" borderId="9" xfId="1" applyNumberFormat="1" applyFont="1" applyFill="1" applyBorder="1"/>
    <xf numFmtId="0" fontId="0" fillId="6" borderId="6" xfId="0" applyFill="1" applyBorder="1" applyAlignment="1">
      <alignment horizontal="left"/>
    </xf>
    <xf numFmtId="165" fontId="0" fillId="0" borderId="0" xfId="0" applyNumberFormat="1"/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Protection="1">
      <protection hidden="1"/>
    </xf>
    <xf numFmtId="166" fontId="0" fillId="0" borderId="0" xfId="0" applyNumberFormat="1" applyProtection="1">
      <protection hidden="1"/>
    </xf>
    <xf numFmtId="0" fontId="11" fillId="0" borderId="0" xfId="0" applyFont="1" applyAlignment="1" applyProtection="1">
      <alignment horizontal="left"/>
      <protection hidden="1"/>
    </xf>
    <xf numFmtId="0" fontId="11" fillId="0" borderId="0" xfId="0" quotePrefix="1" applyFont="1" applyProtection="1">
      <protection hidden="1"/>
    </xf>
    <xf numFmtId="0" fontId="11" fillId="0" borderId="0" xfId="0" applyFont="1" applyProtection="1">
      <protection hidden="1"/>
    </xf>
    <xf numFmtId="0" fontId="11" fillId="0" borderId="0" xfId="0" applyFont="1" applyAlignment="1" applyProtection="1">
      <alignment horizontal="center"/>
      <protection hidden="1"/>
    </xf>
    <xf numFmtId="0" fontId="11" fillId="0" borderId="0" xfId="0" applyFont="1" applyAlignment="1" applyProtection="1">
      <alignment horizontal="right"/>
      <protection hidden="1"/>
    </xf>
    <xf numFmtId="0" fontId="2" fillId="8" borderId="12" xfId="0" applyFont="1" applyFill="1" applyBorder="1"/>
    <xf numFmtId="0" fontId="2" fillId="8" borderId="11" xfId="0" applyFont="1" applyFill="1" applyBorder="1"/>
    <xf numFmtId="0" fontId="2" fillId="8" borderId="13" xfId="0" applyFont="1" applyFill="1" applyBorder="1"/>
    <xf numFmtId="0" fontId="4" fillId="2" borderId="23" xfId="0" applyFont="1" applyFill="1" applyBorder="1" applyAlignment="1">
      <alignment horizontal="center" vertical="center"/>
    </xf>
    <xf numFmtId="0" fontId="4" fillId="2" borderId="45" xfId="0" applyFont="1" applyFill="1" applyBorder="1"/>
    <xf numFmtId="0" fontId="4" fillId="2" borderId="28" xfId="0" applyFont="1" applyFill="1" applyBorder="1"/>
    <xf numFmtId="16" fontId="2" fillId="2" borderId="50" xfId="0" applyNumberFormat="1" applyFont="1" applyFill="1" applyBorder="1" applyAlignment="1">
      <alignment horizontal="center" vertical="center" textRotation="90"/>
    </xf>
    <xf numFmtId="16" fontId="2" fillId="2" borderId="51" xfId="0" applyNumberFormat="1" applyFont="1" applyFill="1" applyBorder="1" applyAlignment="1">
      <alignment horizontal="center" vertical="center" textRotation="90"/>
    </xf>
    <xf numFmtId="16" fontId="2" fillId="2" borderId="43" xfId="0" applyNumberFormat="1" applyFont="1" applyFill="1" applyBorder="1" applyAlignment="1">
      <alignment horizontal="center" vertical="center" textRotation="90"/>
    </xf>
    <xf numFmtId="16" fontId="2" fillId="2" borderId="52" xfId="0" applyNumberFormat="1" applyFont="1" applyFill="1" applyBorder="1" applyAlignment="1">
      <alignment horizontal="center" vertical="center" textRotation="90"/>
    </xf>
    <xf numFmtId="165" fontId="2" fillId="2" borderId="15" xfId="1" applyNumberFormat="1" applyFont="1" applyFill="1" applyBorder="1"/>
    <xf numFmtId="165" fontId="2" fillId="2" borderId="26" xfId="1" applyNumberFormat="1" applyFont="1" applyFill="1" applyBorder="1"/>
    <xf numFmtId="165" fontId="2" fillId="2" borderId="16" xfId="1" applyNumberFormat="1" applyFont="1" applyFill="1" applyBorder="1"/>
    <xf numFmtId="0" fontId="2" fillId="2" borderId="20" xfId="0" applyFont="1" applyFill="1" applyBorder="1" applyAlignment="1">
      <alignment horizontal="center"/>
    </xf>
    <xf numFmtId="165" fontId="5" fillId="0" borderId="0" xfId="1" applyNumberFormat="1" applyFont="1" applyBorder="1"/>
    <xf numFmtId="165" fontId="0" fillId="0" borderId="0" xfId="1" applyNumberFormat="1" applyFont="1" applyAlignment="1">
      <alignment horizontal="center"/>
    </xf>
    <xf numFmtId="165" fontId="5" fillId="0" borderId="40" xfId="1" applyNumberFormat="1" applyFont="1" applyBorder="1"/>
    <xf numFmtId="38" fontId="5" fillId="0" borderId="40" xfId="1" applyNumberFormat="1" applyFont="1" applyBorder="1"/>
    <xf numFmtId="165" fontId="0" fillId="0" borderId="0" xfId="1" applyNumberFormat="1" applyFont="1" applyBorder="1" applyAlignment="1">
      <alignment horizontal="center"/>
    </xf>
    <xf numFmtId="0" fontId="0" fillId="0" borderId="0" xfId="0" applyFill="1" applyAlignment="1">
      <alignment horizontal="right"/>
    </xf>
    <xf numFmtId="0" fontId="8" fillId="0" borderId="0" xfId="0" applyFont="1"/>
    <xf numFmtId="164" fontId="7" fillId="0" borderId="0" xfId="1" applyNumberFormat="1" applyFont="1"/>
    <xf numFmtId="0" fontId="0" fillId="0" borderId="0" xfId="0" applyFont="1"/>
    <xf numFmtId="0" fontId="23" fillId="0" borderId="0" xfId="0" applyFont="1"/>
    <xf numFmtId="170" fontId="22" fillId="2" borderId="51" xfId="0" applyNumberFormat="1" applyFont="1" applyFill="1" applyBorder="1" applyAlignment="1">
      <alignment horizontal="center" vertical="center" textRotation="90"/>
    </xf>
    <xf numFmtId="0" fontId="0" fillId="0" borderId="1" xfId="0" applyFont="1" applyBorder="1"/>
    <xf numFmtId="0" fontId="0" fillId="0" borderId="53" xfId="0" applyFont="1" applyBorder="1" applyAlignment="1">
      <alignment horizontal="right" vertical="center"/>
    </xf>
    <xf numFmtId="0" fontId="0" fillId="0" borderId="54" xfId="0" applyFont="1" applyBorder="1" applyAlignment="1">
      <alignment horizontal="right" vertical="center"/>
    </xf>
    <xf numFmtId="165" fontId="0" fillId="0" borderId="54" xfId="1" applyNumberFormat="1" applyFont="1" applyBorder="1"/>
    <xf numFmtId="0" fontId="0" fillId="0" borderId="55" xfId="0" applyFont="1" applyBorder="1" applyAlignment="1">
      <alignment horizontal="right" vertical="center"/>
    </xf>
    <xf numFmtId="165" fontId="0" fillId="0" borderId="55" xfId="1" applyNumberFormat="1" applyFont="1" applyBorder="1"/>
    <xf numFmtId="0" fontId="23" fillId="0" borderId="0" xfId="0" applyFont="1" applyAlignment="1">
      <alignment horizontal="left"/>
    </xf>
    <xf numFmtId="9" fontId="2" fillId="5" borderId="17" xfId="2" applyFont="1" applyFill="1" applyBorder="1"/>
    <xf numFmtId="9" fontId="2" fillId="5" borderId="9" xfId="2" applyFont="1" applyFill="1" applyBorder="1"/>
    <xf numFmtId="9" fontId="2" fillId="5" borderId="18" xfId="2" applyFont="1" applyFill="1" applyBorder="1"/>
    <xf numFmtId="0" fontId="2" fillId="2" borderId="6" xfId="0" applyFont="1" applyFill="1" applyBorder="1"/>
    <xf numFmtId="0" fontId="2" fillId="2" borderId="45" xfId="0" applyFont="1" applyFill="1" applyBorder="1"/>
    <xf numFmtId="0" fontId="2" fillId="3" borderId="6" xfId="0" applyFont="1" applyFill="1" applyBorder="1" applyAlignment="1">
      <alignment horizontal="center"/>
    </xf>
    <xf numFmtId="170" fontId="2" fillId="5" borderId="18" xfId="0" applyNumberFormat="1" applyFont="1" applyFill="1" applyBorder="1"/>
    <xf numFmtId="170" fontId="2" fillId="8" borderId="18" xfId="0" applyNumberFormat="1" applyFont="1" applyFill="1" applyBorder="1"/>
    <xf numFmtId="0" fontId="2" fillId="8" borderId="18" xfId="0" applyFont="1" applyFill="1" applyBorder="1"/>
    <xf numFmtId="172" fontId="2" fillId="3" borderId="33" xfId="0" applyNumberFormat="1" applyFont="1" applyFill="1" applyBorder="1"/>
    <xf numFmtId="172" fontId="2" fillId="2" borderId="33" xfId="0" applyNumberFormat="1" applyFont="1" applyFill="1" applyBorder="1"/>
    <xf numFmtId="172" fontId="4" fillId="2" borderId="19" xfId="0" applyNumberFormat="1" applyFont="1" applyFill="1" applyBorder="1"/>
    <xf numFmtId="172" fontId="2" fillId="0" borderId="0" xfId="0" applyNumberFormat="1" applyFont="1"/>
    <xf numFmtId="172" fontId="2" fillId="6" borderId="18" xfId="1" applyNumberFormat="1" applyFont="1" applyFill="1" applyBorder="1"/>
    <xf numFmtId="172" fontId="2" fillId="2" borderId="34" xfId="1" applyNumberFormat="1" applyFont="1" applyFill="1" applyBorder="1"/>
    <xf numFmtId="172" fontId="2" fillId="2" borderId="34" xfId="0" applyNumberFormat="1" applyFont="1" applyFill="1" applyBorder="1"/>
    <xf numFmtId="0" fontId="2" fillId="4" borderId="18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3" fontId="2" fillId="4" borderId="7" xfId="0" applyNumberFormat="1" applyFont="1" applyFill="1" applyBorder="1" applyAlignment="1">
      <alignment horizontal="center"/>
    </xf>
    <xf numFmtId="3" fontId="2" fillId="2" borderId="8" xfId="0" applyNumberFormat="1" applyFont="1" applyFill="1" applyBorder="1" applyAlignment="1">
      <alignment horizontal="center"/>
    </xf>
    <xf numFmtId="0" fontId="2" fillId="5" borderId="28" xfId="0" applyFont="1" applyFill="1" applyBorder="1"/>
    <xf numFmtId="1" fontId="4" fillId="2" borderId="36" xfId="0" applyNumberFormat="1" applyFont="1" applyFill="1" applyBorder="1" applyAlignment="1">
      <alignment horizontal="center" vertical="center"/>
    </xf>
    <xf numFmtId="1" fontId="4" fillId="2" borderId="41" xfId="0" applyNumberFormat="1" applyFont="1" applyFill="1" applyBorder="1" applyAlignment="1">
      <alignment horizontal="center" vertical="center"/>
    </xf>
    <xf numFmtId="1" fontId="4" fillId="2" borderId="42" xfId="0" applyNumberFormat="1" applyFont="1" applyFill="1" applyBorder="1" applyAlignment="1">
      <alignment horizontal="center" vertical="center"/>
    </xf>
    <xf numFmtId="1" fontId="4" fillId="2" borderId="41" xfId="0" applyNumberFormat="1" applyFont="1" applyFill="1" applyBorder="1" applyAlignment="1">
      <alignment horizontal="left" vertical="center"/>
    </xf>
    <xf numFmtId="3" fontId="2" fillId="3" borderId="6" xfId="1" applyNumberFormat="1" applyFont="1" applyFill="1" applyBorder="1"/>
    <xf numFmtId="3" fontId="2" fillId="3" borderId="9" xfId="1" applyNumberFormat="1" applyFont="1" applyFill="1" applyBorder="1"/>
    <xf numFmtId="3" fontId="2" fillId="3" borderId="7" xfId="1" applyNumberFormat="1" applyFont="1" applyFill="1" applyBorder="1"/>
    <xf numFmtId="3" fontId="2" fillId="3" borderId="18" xfId="1" applyNumberFormat="1" applyFont="1" applyFill="1" applyBorder="1"/>
    <xf numFmtId="3" fontId="24" fillId="2" borderId="6" xfId="0" applyNumberFormat="1" applyFont="1" applyFill="1" applyBorder="1"/>
    <xf numFmtId="3" fontId="24" fillId="2" borderId="9" xfId="0" applyNumberFormat="1" applyFont="1" applyFill="1" applyBorder="1"/>
    <xf numFmtId="3" fontId="24" fillId="2" borderId="7" xfId="0" applyNumberFormat="1" applyFont="1" applyFill="1" applyBorder="1"/>
    <xf numFmtId="3" fontId="24" fillId="2" borderId="18" xfId="0" applyNumberFormat="1" applyFont="1" applyFill="1" applyBorder="1"/>
    <xf numFmtId="3" fontId="4" fillId="2" borderId="6" xfId="0" applyNumberFormat="1" applyFont="1" applyFill="1" applyBorder="1"/>
    <xf numFmtId="3" fontId="4" fillId="2" borderId="9" xfId="0" applyNumberFormat="1" applyFont="1" applyFill="1" applyBorder="1"/>
    <xf numFmtId="3" fontId="4" fillId="2" borderId="7" xfId="0" applyNumberFormat="1" applyFont="1" applyFill="1" applyBorder="1"/>
    <xf numFmtId="3" fontId="4" fillId="2" borderId="18" xfId="0" applyNumberFormat="1" applyFont="1" applyFill="1" applyBorder="1"/>
    <xf numFmtId="3" fontId="2" fillId="0" borderId="0" xfId="0" applyNumberFormat="1" applyFont="1"/>
    <xf numFmtId="3" fontId="2" fillId="3" borderId="60" xfId="1" applyNumberFormat="1" applyFont="1" applyFill="1" applyBorder="1"/>
    <xf numFmtId="3" fontId="2" fillId="3" borderId="12" xfId="1" applyNumberFormat="1" applyFont="1" applyFill="1" applyBorder="1"/>
    <xf numFmtId="3" fontId="2" fillId="3" borderId="13" xfId="1" applyNumberFormat="1" applyFont="1" applyFill="1" applyBorder="1"/>
    <xf numFmtId="0" fontId="4" fillId="2" borderId="6" xfId="0" applyFont="1" applyFill="1" applyBorder="1" applyAlignment="1">
      <alignment horizontal="center" vertical="center"/>
    </xf>
    <xf numFmtId="0" fontId="2" fillId="2" borderId="60" xfId="0" applyFont="1" applyFill="1" applyBorder="1"/>
    <xf numFmtId="0" fontId="2" fillId="4" borderId="6" xfId="0" applyFont="1" applyFill="1" applyBorder="1" applyAlignment="1">
      <alignment horizontal="center"/>
    </xf>
    <xf numFmtId="0" fontId="4" fillId="2" borderId="35" xfId="0" applyFont="1" applyFill="1" applyBorder="1"/>
    <xf numFmtId="0" fontId="2" fillId="4" borderId="19" xfId="0" applyFont="1" applyFill="1" applyBorder="1"/>
    <xf numFmtId="0" fontId="25" fillId="4" borderId="6" xfId="0" applyFont="1" applyFill="1" applyBorder="1" applyAlignment="1">
      <alignment horizontal="center"/>
    </xf>
    <xf numFmtId="0" fontId="4" fillId="2" borderId="31" xfId="0" applyFont="1" applyFill="1" applyBorder="1" applyAlignment="1">
      <alignment vertical="center"/>
    </xf>
    <xf numFmtId="0" fontId="4" fillId="2" borderId="32" xfId="0" applyFont="1" applyFill="1" applyBorder="1" applyAlignment="1">
      <alignment vertical="center"/>
    </xf>
    <xf numFmtId="0" fontId="4" fillId="2" borderId="40" xfId="0" applyFont="1" applyFill="1" applyBorder="1" applyAlignment="1">
      <alignment vertical="center"/>
    </xf>
    <xf numFmtId="0" fontId="4" fillId="0" borderId="0" xfId="0" applyFont="1"/>
    <xf numFmtId="170" fontId="3" fillId="2" borderId="39" xfId="0" applyNumberFormat="1" applyFont="1" applyFill="1" applyBorder="1" applyAlignment="1">
      <alignment horizontal="center" vertical="top"/>
    </xf>
    <xf numFmtId="170" fontId="3" fillId="2" borderId="49" xfId="0" applyNumberFormat="1" applyFont="1" applyFill="1" applyBorder="1" applyAlignment="1">
      <alignment horizontal="center" vertical="top"/>
    </xf>
    <xf numFmtId="0" fontId="27" fillId="6" borderId="7" xfId="0" applyFont="1" applyFill="1" applyBorder="1" applyAlignment="1">
      <alignment horizontal="left"/>
    </xf>
    <xf numFmtId="0" fontId="26" fillId="5" borderId="7" xfId="0" applyFont="1" applyFill="1" applyBorder="1" applyAlignment="1">
      <alignment horizontal="left"/>
    </xf>
    <xf numFmtId="0" fontId="14" fillId="9" borderId="8" xfId="0" applyFont="1" applyFill="1" applyBorder="1"/>
    <xf numFmtId="0" fontId="4" fillId="2" borderId="36" xfId="0" applyFont="1" applyFill="1" applyBorder="1" applyAlignment="1">
      <alignment horizontal="center"/>
    </xf>
    <xf numFmtId="164" fontId="5" fillId="5" borderId="9" xfId="1" applyNumberFormat="1" applyFont="1" applyFill="1" applyBorder="1"/>
    <xf numFmtId="164" fontId="0" fillId="0" borderId="0" xfId="0" applyNumberFormat="1"/>
    <xf numFmtId="43" fontId="0" fillId="0" borderId="0" xfId="1" applyFont="1"/>
    <xf numFmtId="10" fontId="0" fillId="0" borderId="0" xfId="2" applyNumberFormat="1" applyFont="1"/>
    <xf numFmtId="9" fontId="2" fillId="5" borderId="9" xfId="2" applyNumberFormat="1" applyFont="1" applyFill="1" applyBorder="1"/>
    <xf numFmtId="9" fontId="2" fillId="5" borderId="18" xfId="2" applyNumberFormat="1" applyFont="1" applyFill="1" applyBorder="1"/>
    <xf numFmtId="165" fontId="28" fillId="0" borderId="0" xfId="1" applyNumberFormat="1" applyFont="1" applyAlignment="1">
      <alignment horizontal="right"/>
    </xf>
    <xf numFmtId="165" fontId="0" fillId="0" borderId="0" xfId="1" quotePrefix="1" applyNumberFormat="1" applyFont="1" applyAlignment="1">
      <alignment horizontal="center"/>
    </xf>
    <xf numFmtId="0" fontId="2" fillId="2" borderId="31" xfId="0" applyFont="1" applyFill="1" applyBorder="1"/>
    <xf numFmtId="0" fontId="29" fillId="9" borderId="31" xfId="0" applyFont="1" applyFill="1" applyBorder="1"/>
    <xf numFmtId="0" fontId="29" fillId="9" borderId="32" xfId="0" applyFont="1" applyFill="1" applyBorder="1" applyAlignment="1">
      <alignment horizontal="center" vertical="top"/>
    </xf>
    <xf numFmtId="0" fontId="29" fillId="9" borderId="58" xfId="0" applyFont="1" applyFill="1" applyBorder="1"/>
    <xf numFmtId="0" fontId="29" fillId="9" borderId="56" xfId="0" applyFont="1" applyFill="1" applyBorder="1"/>
    <xf numFmtId="0" fontId="15" fillId="9" borderId="56" xfId="0" applyFont="1" applyFill="1" applyBorder="1"/>
    <xf numFmtId="172" fontId="29" fillId="9" borderId="59" xfId="0" applyNumberFormat="1" applyFont="1" applyFill="1" applyBorder="1"/>
    <xf numFmtId="0" fontId="29" fillId="9" borderId="14" xfId="0" applyFont="1" applyFill="1" applyBorder="1"/>
    <xf numFmtId="172" fontId="29" fillId="9" borderId="58" xfId="0" applyNumberFormat="1" applyFont="1" applyFill="1" applyBorder="1"/>
    <xf numFmtId="0" fontId="15" fillId="9" borderId="14" xfId="0" applyFont="1" applyFill="1" applyBorder="1"/>
    <xf numFmtId="0" fontId="15" fillId="9" borderId="15" xfId="0" applyFont="1" applyFill="1" applyBorder="1"/>
    <xf numFmtId="0" fontId="15" fillId="9" borderId="16" xfId="0" applyFont="1" applyFill="1" applyBorder="1"/>
    <xf numFmtId="0" fontId="15" fillId="9" borderId="37" xfId="0" applyFont="1" applyFill="1" applyBorder="1"/>
    <xf numFmtId="0" fontId="15" fillId="9" borderId="0" xfId="0" applyFont="1" applyFill="1" applyBorder="1"/>
    <xf numFmtId="172" fontId="29" fillId="9" borderId="20" xfId="0" applyNumberFormat="1" applyFont="1" applyFill="1" applyBorder="1" applyAlignment="1">
      <alignment horizontal="right"/>
    </xf>
    <xf numFmtId="3" fontId="30" fillId="9" borderId="37" xfId="0" applyNumberFormat="1" applyFont="1" applyFill="1" applyBorder="1"/>
    <xf numFmtId="3" fontId="30" fillId="9" borderId="15" xfId="0" applyNumberFormat="1" applyFont="1" applyFill="1" applyBorder="1"/>
    <xf numFmtId="3" fontId="30" fillId="9" borderId="26" xfId="0" applyNumberFormat="1" applyFont="1" applyFill="1" applyBorder="1"/>
    <xf numFmtId="3" fontId="30" fillId="9" borderId="16" xfId="0" applyNumberFormat="1" applyFont="1" applyFill="1" applyBorder="1"/>
    <xf numFmtId="172" fontId="29" fillId="9" borderId="20" xfId="1" applyNumberFormat="1" applyFont="1" applyFill="1" applyBorder="1"/>
    <xf numFmtId="3" fontId="30" fillId="9" borderId="37" xfId="1" applyNumberFormat="1" applyFont="1" applyFill="1" applyBorder="1"/>
    <xf numFmtId="3" fontId="30" fillId="9" borderId="15" xfId="1" applyNumberFormat="1" applyFont="1" applyFill="1" applyBorder="1"/>
    <xf numFmtId="3" fontId="30" fillId="9" borderId="16" xfId="1" applyNumberFormat="1" applyFont="1" applyFill="1" applyBorder="1"/>
    <xf numFmtId="172" fontId="2" fillId="2" borderId="19" xfId="1" applyNumberFormat="1" applyFont="1" applyFill="1" applyBorder="1"/>
    <xf numFmtId="172" fontId="4" fillId="2" borderId="35" xfId="1" applyNumberFormat="1" applyFont="1" applyFill="1" applyBorder="1"/>
    <xf numFmtId="172" fontId="4" fillId="2" borderId="19" xfId="1" applyNumberFormat="1" applyFont="1" applyFill="1" applyBorder="1"/>
    <xf numFmtId="0" fontId="2" fillId="2" borderId="32" xfId="0" applyFont="1" applyFill="1" applyBorder="1" applyAlignment="1">
      <alignment horizontal="right" vertical="top"/>
    </xf>
    <xf numFmtId="16" fontId="31" fillId="2" borderId="44" xfId="0" applyNumberFormat="1" applyFont="1" applyFill="1" applyBorder="1" applyAlignment="1">
      <alignment horizontal="center" vertical="top" textRotation="90"/>
    </xf>
    <xf numFmtId="0" fontId="0" fillId="0" borderId="0" xfId="0" applyFont="1" applyAlignment="1">
      <alignment horizontal="left"/>
    </xf>
    <xf numFmtId="0" fontId="7" fillId="0" borderId="0" xfId="0" quotePrefix="1" applyFont="1" applyFill="1" applyBorder="1" applyAlignment="1">
      <alignment horizontal="left" indent="2"/>
    </xf>
    <xf numFmtId="0" fontId="7" fillId="0" borderId="0" xfId="0" applyFont="1" applyFill="1" applyBorder="1" applyAlignment="1">
      <alignment horizontal="left" indent="2"/>
    </xf>
    <xf numFmtId="0" fontId="5" fillId="4" borderId="6" xfId="0" applyFont="1" applyFill="1" applyBorder="1" applyAlignment="1">
      <alignment horizontal="center"/>
    </xf>
    <xf numFmtId="0" fontId="5" fillId="0" borderId="4" xfId="0" applyFont="1" applyBorder="1"/>
    <xf numFmtId="0" fontId="0" fillId="0" borderId="0" xfId="0" applyBorder="1" applyAlignment="1">
      <alignment horizontal="right"/>
    </xf>
    <xf numFmtId="164" fontId="0" fillId="0" borderId="0" xfId="1" applyNumberFormat="1" applyFont="1" applyBorder="1"/>
    <xf numFmtId="37" fontId="21" fillId="0" borderId="53" xfId="1" applyNumberFormat="1" applyFont="1" applyBorder="1"/>
    <xf numFmtId="37" fontId="21" fillId="0" borderId="54" xfId="1" applyNumberFormat="1" applyFont="1" applyBorder="1"/>
    <xf numFmtId="37" fontId="21" fillId="0" borderId="55" xfId="1" applyNumberFormat="1" applyFont="1" applyBorder="1"/>
    <xf numFmtId="37" fontId="21" fillId="0" borderId="54" xfId="1" applyNumberFormat="1" applyFont="1" applyFill="1" applyBorder="1"/>
    <xf numFmtId="3" fontId="21" fillId="0" borderId="54" xfId="1" applyNumberFormat="1" applyFont="1" applyBorder="1"/>
    <xf numFmtId="3" fontId="21" fillId="0" borderId="55" xfId="1" applyNumberFormat="1" applyFont="1" applyBorder="1"/>
    <xf numFmtId="0" fontId="21" fillId="0" borderId="9" xfId="0" applyFont="1" applyBorder="1" applyAlignment="1">
      <alignment horizontal="center" vertical="center" wrapText="1"/>
    </xf>
    <xf numFmtId="0" fontId="0" fillId="0" borderId="64" xfId="0" applyFont="1" applyBorder="1" applyAlignment="1">
      <alignment horizontal="right" vertical="center"/>
    </xf>
    <xf numFmtId="3" fontId="21" fillId="0" borderId="64" xfId="1" applyNumberFormat="1" applyFont="1" applyBorder="1"/>
    <xf numFmtId="170" fontId="22" fillId="2" borderId="22" xfId="0" applyNumberFormat="1" applyFont="1" applyFill="1" applyBorder="1" applyAlignment="1">
      <alignment horizontal="center" vertical="center" textRotation="90"/>
    </xf>
    <xf numFmtId="170" fontId="32" fillId="2" borderId="23" xfId="0" applyNumberFormat="1" applyFont="1" applyFill="1" applyBorder="1" applyAlignment="1">
      <alignment horizontal="center" vertical="center" textRotation="90"/>
    </xf>
    <xf numFmtId="3" fontId="21" fillId="0" borderId="66" xfId="1" applyNumberFormat="1" applyFont="1" applyBorder="1"/>
    <xf numFmtId="3" fontId="21" fillId="0" borderId="68" xfId="1" applyNumberFormat="1" applyFont="1" applyBorder="1"/>
    <xf numFmtId="3" fontId="21" fillId="0" borderId="73" xfId="1" applyNumberFormat="1" applyFont="1" applyBorder="1"/>
    <xf numFmtId="165" fontId="0" fillId="0" borderId="66" xfId="1" applyNumberFormat="1" applyFont="1" applyBorder="1"/>
    <xf numFmtId="0" fontId="0" fillId="0" borderId="74" xfId="0" applyFont="1" applyBorder="1" applyAlignment="1">
      <alignment horizontal="right" vertical="center"/>
    </xf>
    <xf numFmtId="165" fontId="0" fillId="0" borderId="74" xfId="1" applyNumberFormat="1" applyFont="1" applyBorder="1"/>
    <xf numFmtId="165" fontId="0" fillId="0" borderId="75" xfId="1" applyNumberFormat="1" applyFont="1" applyBorder="1"/>
    <xf numFmtId="0" fontId="0" fillId="0" borderId="72" xfId="0" applyFont="1" applyBorder="1" applyAlignment="1">
      <alignment vertical="center"/>
    </xf>
    <xf numFmtId="0" fontId="0" fillId="0" borderId="47" xfId="0" applyFont="1" applyBorder="1" applyAlignment="1">
      <alignment vertical="center"/>
    </xf>
    <xf numFmtId="0" fontId="5" fillId="0" borderId="14" xfId="0" applyFont="1" applyBorder="1" applyAlignment="1">
      <alignment horizontal="center" vertical="center"/>
    </xf>
    <xf numFmtId="0" fontId="5" fillId="0" borderId="71" xfId="0" applyFont="1" applyBorder="1" applyAlignment="1">
      <alignment horizontal="right" vertical="center"/>
    </xf>
    <xf numFmtId="0" fontId="5" fillId="0" borderId="66" xfId="0" applyFont="1" applyBorder="1" applyAlignment="1">
      <alignment horizontal="right" vertical="center"/>
    </xf>
    <xf numFmtId="0" fontId="5" fillId="0" borderId="68" xfId="0" applyFont="1" applyBorder="1" applyAlignment="1">
      <alignment horizontal="right" vertical="center"/>
    </xf>
    <xf numFmtId="0" fontId="5" fillId="0" borderId="16" xfId="0" applyFont="1" applyBorder="1" applyAlignment="1">
      <alignment horizontal="right" vertical="center"/>
    </xf>
    <xf numFmtId="0" fontId="33" fillId="0" borderId="21" xfId="0" applyFont="1" applyBorder="1" applyAlignment="1">
      <alignment horizontal="center" vertical="center" wrapText="1"/>
    </xf>
    <xf numFmtId="0" fontId="5" fillId="0" borderId="69" xfId="0" applyFont="1" applyBorder="1" applyAlignment="1">
      <alignment horizontal="right" vertical="center"/>
    </xf>
    <xf numFmtId="0" fontId="5" fillId="0" borderId="65" xfId="0" applyFont="1" applyBorder="1" applyAlignment="1">
      <alignment horizontal="right" vertical="center"/>
    </xf>
    <xf numFmtId="0" fontId="5" fillId="0" borderId="67" xfId="0" applyFont="1" applyBorder="1" applyAlignment="1">
      <alignment horizontal="right" vertical="center"/>
    </xf>
    <xf numFmtId="0" fontId="5" fillId="0" borderId="14" xfId="0" applyFont="1" applyBorder="1" applyAlignment="1">
      <alignment horizontal="right" vertical="center"/>
    </xf>
    <xf numFmtId="0" fontId="0" fillId="0" borderId="0" xfId="0" applyFont="1" applyBorder="1"/>
    <xf numFmtId="0" fontId="34" fillId="2" borderId="37" xfId="0" applyFont="1" applyFill="1" applyBorder="1" applyAlignment="1">
      <alignment horizontal="center" vertical="center"/>
    </xf>
    <xf numFmtId="0" fontId="34" fillId="2" borderId="15" xfId="0" applyFont="1" applyFill="1" applyBorder="1" applyAlignment="1">
      <alignment horizontal="center" vertical="center"/>
    </xf>
    <xf numFmtId="0" fontId="34" fillId="2" borderId="16" xfId="0" applyFont="1" applyFill="1" applyBorder="1" applyAlignment="1">
      <alignment horizontal="center" vertical="center"/>
    </xf>
    <xf numFmtId="0" fontId="34" fillId="2" borderId="14" xfId="0" applyFont="1" applyFill="1" applyBorder="1" applyAlignment="1">
      <alignment horizontal="center" vertical="center"/>
    </xf>
    <xf numFmtId="0" fontId="35" fillId="7" borderId="9" xfId="0" applyFont="1" applyFill="1" applyBorder="1" applyAlignment="1">
      <alignment horizontal="center"/>
    </xf>
    <xf numFmtId="0" fontId="35" fillId="9" borderId="7" xfId="0" applyFont="1" applyFill="1" applyBorder="1" applyAlignment="1">
      <alignment horizontal="center"/>
    </xf>
    <xf numFmtId="0" fontId="35" fillId="9" borderId="9" xfId="0" applyFont="1" applyFill="1" applyBorder="1" applyAlignment="1">
      <alignment horizontal="center"/>
    </xf>
    <xf numFmtId="0" fontId="8" fillId="5" borderId="9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4" fillId="2" borderId="36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center"/>
    </xf>
    <xf numFmtId="9" fontId="2" fillId="5" borderId="7" xfId="2" applyFont="1" applyFill="1" applyBorder="1"/>
    <xf numFmtId="0" fontId="2" fillId="2" borderId="7" xfId="0" applyFont="1" applyFill="1" applyBorder="1"/>
    <xf numFmtId="0" fontId="15" fillId="9" borderId="26" xfId="0" applyFont="1" applyFill="1" applyBorder="1"/>
    <xf numFmtId="0" fontId="2" fillId="5" borderId="5" xfId="0" applyFont="1" applyFill="1" applyBorder="1"/>
    <xf numFmtId="170" fontId="2" fillId="5" borderId="6" xfId="0" applyNumberFormat="1" applyFont="1" applyFill="1" applyBorder="1"/>
    <xf numFmtId="170" fontId="2" fillId="8" borderId="6" xfId="0" applyNumberFormat="1" applyFont="1" applyFill="1" applyBorder="1"/>
    <xf numFmtId="0" fontId="2" fillId="8" borderId="6" xfId="0" applyFont="1" applyFill="1" applyBorder="1"/>
    <xf numFmtId="0" fontId="4" fillId="2" borderId="18" xfId="0" applyFont="1" applyFill="1" applyBorder="1"/>
    <xf numFmtId="9" fontId="2" fillId="2" borderId="7" xfId="2" applyFont="1" applyFill="1" applyBorder="1"/>
    <xf numFmtId="9" fontId="2" fillId="2" borderId="18" xfId="2" applyFont="1" applyFill="1" applyBorder="1"/>
    <xf numFmtId="0" fontId="2" fillId="8" borderId="36" xfId="0" applyFont="1" applyFill="1" applyBorder="1"/>
    <xf numFmtId="0" fontId="2" fillId="8" borderId="41" xfId="0" applyFont="1" applyFill="1" applyBorder="1"/>
    <xf numFmtId="0" fontId="2" fillId="8" borderId="60" xfId="0" applyFont="1" applyFill="1" applyBorder="1"/>
    <xf numFmtId="3" fontId="2" fillId="3" borderId="33" xfId="1" applyNumberFormat="1" applyFont="1" applyFill="1" applyBorder="1"/>
    <xf numFmtId="3" fontId="2" fillId="3" borderId="8" xfId="1" applyNumberFormat="1" applyFont="1" applyFill="1" applyBorder="1"/>
    <xf numFmtId="0" fontId="2" fillId="8" borderId="25" xfId="0" applyFont="1" applyFill="1" applyBorder="1"/>
    <xf numFmtId="0" fontId="2" fillId="8" borderId="42" xfId="0" applyFont="1" applyFill="1" applyBorder="1"/>
    <xf numFmtId="3" fontId="2" fillId="3" borderId="34" xfId="1" applyNumberFormat="1" applyFont="1" applyFill="1" applyBorder="1"/>
    <xf numFmtId="0" fontId="4" fillId="8" borderId="57" xfId="0" applyFont="1" applyFill="1" applyBorder="1" applyAlignment="1">
      <alignment horizontal="center" vertical="center"/>
    </xf>
    <xf numFmtId="0" fontId="4" fillId="8" borderId="23" xfId="0" applyFont="1" applyFill="1" applyBorder="1" applyAlignment="1">
      <alignment horizontal="center" vertical="center"/>
    </xf>
    <xf numFmtId="170" fontId="3" fillId="8" borderId="49" xfId="0" applyNumberFormat="1" applyFont="1" applyFill="1" applyBorder="1" applyAlignment="1">
      <alignment horizontal="center" vertical="top"/>
    </xf>
    <xf numFmtId="0" fontId="2" fillId="8" borderId="5" xfId="0" applyFont="1" applyFill="1" applyBorder="1"/>
    <xf numFmtId="0" fontId="2" fillId="8" borderId="28" xfId="0" applyFont="1" applyFill="1" applyBorder="1"/>
    <xf numFmtId="16" fontId="31" fillId="2" borderId="44" xfId="0" applyNumberFormat="1" applyFont="1" applyFill="1" applyBorder="1" applyAlignment="1">
      <alignment horizontal="center" vertical="center" textRotation="90"/>
    </xf>
    <xf numFmtId="172" fontId="2" fillId="8" borderId="19" xfId="1" applyNumberFormat="1" applyFont="1" applyFill="1" applyBorder="1"/>
    <xf numFmtId="0" fontId="3" fillId="2" borderId="61" xfId="0" applyFont="1" applyFill="1" applyBorder="1" applyAlignment="1">
      <alignment horizontal="center"/>
    </xf>
    <xf numFmtId="3" fontId="36" fillId="2" borderId="33" xfId="0" applyNumberFormat="1" applyFont="1" applyFill="1" applyBorder="1"/>
    <xf numFmtId="3" fontId="36" fillId="2" borderId="8" xfId="0" applyNumberFormat="1" applyFont="1" applyFill="1" applyBorder="1"/>
    <xf numFmtId="3" fontId="36" fillId="2" borderId="6" xfId="0" applyNumberFormat="1" applyFont="1" applyFill="1" applyBorder="1"/>
    <xf numFmtId="3" fontId="36" fillId="2" borderId="7" xfId="0" applyNumberFormat="1" applyFont="1" applyFill="1" applyBorder="1"/>
    <xf numFmtId="3" fontId="36" fillId="2" borderId="34" xfId="0" applyNumberFormat="1" applyFont="1" applyFill="1" applyBorder="1"/>
    <xf numFmtId="3" fontId="2" fillId="2" borderId="33" xfId="0" applyNumberFormat="1" applyFont="1" applyFill="1" applyBorder="1"/>
    <xf numFmtId="3" fontId="2" fillId="2" borderId="8" xfId="0" applyNumberFormat="1" applyFont="1" applyFill="1" applyBorder="1"/>
    <xf numFmtId="3" fontId="2" fillId="2" borderId="6" xfId="0" applyNumberFormat="1" applyFont="1" applyFill="1" applyBorder="1"/>
    <xf numFmtId="3" fontId="2" fillId="2" borderId="7" xfId="0" applyNumberFormat="1" applyFont="1" applyFill="1" applyBorder="1"/>
    <xf numFmtId="3" fontId="2" fillId="2" borderId="34" xfId="0" applyNumberFormat="1" applyFont="1" applyFill="1" applyBorder="1"/>
    <xf numFmtId="3" fontId="37" fillId="9" borderId="58" xfId="0" applyNumberFormat="1" applyFont="1" applyFill="1" applyBorder="1"/>
    <xf numFmtId="3" fontId="37" fillId="9" borderId="56" xfId="0" applyNumberFormat="1" applyFont="1" applyFill="1" applyBorder="1"/>
    <xf numFmtId="3" fontId="37" fillId="9" borderId="37" xfId="0" applyNumberFormat="1" applyFont="1" applyFill="1" applyBorder="1"/>
    <xf numFmtId="3" fontId="37" fillId="9" borderId="26" xfId="0" applyNumberFormat="1" applyFont="1" applyFill="1" applyBorder="1"/>
    <xf numFmtId="3" fontId="37" fillId="9" borderId="59" xfId="0" applyNumberFormat="1" applyFont="1" applyFill="1" applyBorder="1"/>
    <xf numFmtId="170" fontId="38" fillId="8" borderId="6" xfId="0" applyNumberFormat="1" applyFont="1" applyFill="1" applyBorder="1"/>
    <xf numFmtId="170" fontId="38" fillId="8" borderId="18" xfId="0" applyNumberFormat="1" applyFont="1" applyFill="1" applyBorder="1"/>
    <xf numFmtId="172" fontId="2" fillId="6" borderId="33" xfId="0" applyNumberFormat="1" applyFont="1" applyFill="1" applyBorder="1"/>
    <xf numFmtId="170" fontId="2" fillId="6" borderId="6" xfId="0" applyNumberFormat="1" applyFont="1" applyFill="1" applyBorder="1"/>
    <xf numFmtId="170" fontId="2" fillId="6" borderId="18" xfId="0" applyNumberFormat="1" applyFont="1" applyFill="1" applyBorder="1"/>
    <xf numFmtId="165" fontId="2" fillId="2" borderId="18" xfId="1" applyNumberFormat="1" applyFont="1" applyFill="1" applyBorder="1"/>
    <xf numFmtId="165" fontId="2" fillId="6" borderId="7" xfId="1" applyNumberFormat="1" applyFont="1" applyFill="1" applyBorder="1"/>
    <xf numFmtId="0" fontId="2" fillId="0" borderId="0" xfId="0" quotePrefix="1" applyFont="1"/>
    <xf numFmtId="3" fontId="2" fillId="0" borderId="0" xfId="0" applyNumberFormat="1" applyFont="1" applyAlignment="1">
      <alignment horizont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vertical="center"/>
    </xf>
    <xf numFmtId="172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vertical="center"/>
    </xf>
    <xf numFmtId="3" fontId="2" fillId="0" borderId="0" xfId="0" quotePrefix="1" applyNumberFormat="1" applyFont="1" applyAlignment="1">
      <alignment horizontal="right" vertical="center"/>
    </xf>
    <xf numFmtId="3" fontId="2" fillId="0" borderId="0" xfId="0" quotePrefix="1" applyNumberFormat="1" applyFont="1" applyAlignment="1">
      <alignment horizontal="left" vertical="center"/>
    </xf>
    <xf numFmtId="165" fontId="21" fillId="0" borderId="15" xfId="1" applyNumberFormat="1" applyFont="1" applyBorder="1"/>
    <xf numFmtId="165" fontId="21" fillId="0" borderId="16" xfId="1" applyNumberFormat="1" applyFont="1" applyBorder="1"/>
    <xf numFmtId="3" fontId="24" fillId="2" borderId="8" xfId="0" applyNumberFormat="1" applyFont="1" applyFill="1" applyBorder="1"/>
    <xf numFmtId="3" fontId="2" fillId="3" borderId="25" xfId="1" applyNumberFormat="1" applyFont="1" applyFill="1" applyBorder="1"/>
    <xf numFmtId="3" fontId="30" fillId="9" borderId="26" xfId="1" applyNumberFormat="1" applyFont="1" applyFill="1" applyBorder="1"/>
    <xf numFmtId="0" fontId="2" fillId="0" borderId="2" xfId="0" applyFont="1" applyBorder="1"/>
    <xf numFmtId="3" fontId="2" fillId="0" borderId="63" xfId="0" applyNumberFormat="1" applyFont="1" applyBorder="1"/>
    <xf numFmtId="3" fontId="2" fillId="0" borderId="2" xfId="0" applyNumberFormat="1" applyFont="1" applyBorder="1"/>
    <xf numFmtId="0" fontId="2" fillId="0" borderId="0" xfId="0" applyFont="1" applyBorder="1"/>
    <xf numFmtId="0" fontId="2" fillId="0" borderId="10" xfId="0" applyFont="1" applyBorder="1"/>
    <xf numFmtId="0" fontId="15" fillId="0" borderId="0" xfId="0" applyFont="1"/>
    <xf numFmtId="165" fontId="2" fillId="0" borderId="0" xfId="0" applyNumberFormat="1" applyFont="1"/>
    <xf numFmtId="0" fontId="2" fillId="0" borderId="0" xfId="0" applyFont="1" applyAlignment="1">
      <alignment horizontal="right"/>
    </xf>
    <xf numFmtId="0" fontId="29" fillId="9" borderId="40" xfId="0" applyFont="1" applyFill="1" applyBorder="1" applyAlignment="1">
      <alignment horizontal="center" vertical="top"/>
    </xf>
    <xf numFmtId="172" fontId="2" fillId="0" borderId="0" xfId="0" applyNumberFormat="1" applyFont="1" applyFill="1" applyBorder="1"/>
    <xf numFmtId="9" fontId="2" fillId="0" borderId="0" xfId="2" applyFont="1"/>
    <xf numFmtId="0" fontId="2" fillId="0" borderId="78" xfId="0" applyFont="1" applyBorder="1"/>
    <xf numFmtId="174" fontId="2" fillId="0" borderId="0" xfId="0" applyNumberFormat="1" applyFont="1"/>
    <xf numFmtId="170" fontId="32" fillId="2" borderId="76" xfId="0" applyNumberFormat="1" applyFont="1" applyFill="1" applyBorder="1" applyAlignment="1">
      <alignment horizontal="center" vertical="center" textRotation="90"/>
    </xf>
    <xf numFmtId="3" fontId="21" fillId="0" borderId="80" xfId="1" applyNumberFormat="1" applyFont="1" applyBorder="1"/>
    <xf numFmtId="3" fontId="21" fillId="0" borderId="81" xfId="1" applyNumberFormat="1" applyFont="1" applyBorder="1"/>
    <xf numFmtId="165" fontId="21" fillId="0" borderId="26" xfId="1" applyNumberFormat="1" applyFont="1" applyBorder="1"/>
    <xf numFmtId="170" fontId="32" fillId="2" borderId="22" xfId="0" applyNumberFormat="1" applyFont="1" applyFill="1" applyBorder="1" applyAlignment="1">
      <alignment horizontal="center" vertical="center" textRotation="90"/>
    </xf>
    <xf numFmtId="0" fontId="21" fillId="0" borderId="70" xfId="1" applyNumberFormat="1" applyFont="1" applyBorder="1"/>
    <xf numFmtId="0" fontId="21" fillId="0" borderId="79" xfId="1" applyNumberFormat="1" applyFont="1" applyBorder="1"/>
    <xf numFmtId="0" fontId="21" fillId="0" borderId="71" xfId="1" applyNumberFormat="1" applyFont="1" applyBorder="1"/>
    <xf numFmtId="0" fontId="21" fillId="0" borderId="54" xfId="1" applyNumberFormat="1" applyFont="1" applyBorder="1"/>
    <xf numFmtId="0" fontId="21" fillId="0" borderId="80" xfId="1" applyNumberFormat="1" applyFont="1" applyBorder="1"/>
    <xf numFmtId="0" fontId="21" fillId="0" borderId="66" xfId="1" applyNumberFormat="1" applyFont="1" applyBorder="1"/>
    <xf numFmtId="3" fontId="2" fillId="11" borderId="0" xfId="0" applyNumberFormat="1" applyFont="1" applyFill="1" applyAlignment="1">
      <alignment horizontal="center" vertical="center"/>
    </xf>
    <xf numFmtId="3" fontId="2" fillId="11" borderId="0" xfId="0" applyNumberFormat="1" applyFont="1" applyFill="1" applyAlignment="1">
      <alignment horizontal="right" vertical="center" indent="1"/>
    </xf>
    <xf numFmtId="1" fontId="2" fillId="0" borderId="0" xfId="0" applyNumberFormat="1" applyFont="1"/>
    <xf numFmtId="0" fontId="3" fillId="2" borderId="61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center"/>
    </xf>
    <xf numFmtId="3" fontId="29" fillId="9" borderId="16" xfId="0" applyNumberFormat="1" applyFont="1" applyFill="1" applyBorder="1"/>
    <xf numFmtId="0" fontId="41" fillId="0" borderId="0" xfId="0" applyFont="1"/>
    <xf numFmtId="0" fontId="41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/>
    <xf numFmtId="164" fontId="2" fillId="6" borderId="18" xfId="1" applyNumberFormat="1" applyFont="1" applyFill="1" applyBorder="1"/>
    <xf numFmtId="164" fontId="2" fillId="2" borderId="18" xfId="1" applyNumberFormat="1" applyFont="1" applyFill="1" applyBorder="1"/>
    <xf numFmtId="0" fontId="41" fillId="0" borderId="0" xfId="0" applyFont="1" applyProtection="1">
      <protection hidden="1"/>
    </xf>
    <xf numFmtId="0" fontId="41" fillId="0" borderId="0" xfId="0" applyFont="1" applyAlignment="1" applyProtection="1">
      <alignment vertical="center"/>
      <protection hidden="1"/>
    </xf>
    <xf numFmtId="0" fontId="44" fillId="0" borderId="0" xfId="0" applyFont="1"/>
    <xf numFmtId="0" fontId="44" fillId="0" borderId="0" xfId="0" applyFont="1" applyProtection="1">
      <protection hidden="1"/>
    </xf>
    <xf numFmtId="0" fontId="44" fillId="0" borderId="0" xfId="0" applyFont="1" applyAlignment="1">
      <alignment vertical="center"/>
    </xf>
    <xf numFmtId="0" fontId="44" fillId="0" borderId="0" xfId="0" applyFont="1" applyAlignment="1" applyProtection="1">
      <alignment vertical="center"/>
      <protection hidden="1"/>
    </xf>
    <xf numFmtId="0" fontId="43" fillId="0" borderId="0" xfId="0" applyFont="1" applyProtection="1">
      <protection hidden="1"/>
    </xf>
    <xf numFmtId="0" fontId="43" fillId="0" borderId="0" xfId="0" applyFont="1" applyAlignment="1" applyProtection="1">
      <alignment vertical="center"/>
      <protection hidden="1"/>
    </xf>
    <xf numFmtId="165" fontId="43" fillId="0" borderId="0" xfId="1" applyNumberFormat="1" applyFont="1" applyAlignment="1" applyProtection="1">
      <alignment vertical="center"/>
      <protection hidden="1"/>
    </xf>
    <xf numFmtId="0" fontId="42" fillId="0" borderId="0" xfId="0" applyFont="1" applyAlignment="1" applyProtection="1">
      <alignment vertical="center"/>
      <protection hidden="1"/>
    </xf>
    <xf numFmtId="0" fontId="2" fillId="2" borderId="36" xfId="0" applyFont="1" applyFill="1" applyBorder="1"/>
    <xf numFmtId="0" fontId="2" fillId="2" borderId="42" xfId="0" applyFont="1" applyFill="1" applyBorder="1" applyAlignment="1">
      <alignment horizontal="right" vertical="top"/>
    </xf>
    <xf numFmtId="0" fontId="2" fillId="2" borderId="34" xfId="0" applyFont="1" applyFill="1" applyBorder="1" applyAlignment="1">
      <alignment horizontal="right" vertical="top"/>
    </xf>
    <xf numFmtId="0" fontId="2" fillId="2" borderId="58" xfId="0" applyFont="1" applyFill="1" applyBorder="1"/>
    <xf numFmtId="0" fontId="2" fillId="2" borderId="59" xfId="0" applyFont="1" applyFill="1" applyBorder="1" applyAlignment="1">
      <alignment horizontal="right" vertical="top"/>
    </xf>
    <xf numFmtId="0" fontId="29" fillId="9" borderId="36" xfId="0" applyFont="1" applyFill="1" applyBorder="1"/>
    <xf numFmtId="0" fontId="29" fillId="9" borderId="42" xfId="0" applyFont="1" applyFill="1" applyBorder="1" applyAlignment="1">
      <alignment horizontal="right" vertical="top"/>
    </xf>
    <xf numFmtId="0" fontId="29" fillId="9" borderId="33" xfId="0" applyFont="1" applyFill="1" applyBorder="1"/>
    <xf numFmtId="0" fontId="29" fillId="9" borderId="34" xfId="0" applyFont="1" applyFill="1" applyBorder="1" applyAlignment="1">
      <alignment horizontal="right" vertical="top"/>
    </xf>
    <xf numFmtId="0" fontId="29" fillId="9" borderId="59" xfId="0" applyFont="1" applyFill="1" applyBorder="1" applyAlignment="1">
      <alignment horizontal="right" vertical="top"/>
    </xf>
    <xf numFmtId="0" fontId="2" fillId="2" borderId="35" xfId="0" applyFont="1" applyFill="1" applyBorder="1" applyAlignment="1">
      <alignment horizontal="right" vertical="center"/>
    </xf>
    <xf numFmtId="0" fontId="2" fillId="2" borderId="19" xfId="0" applyFont="1" applyFill="1" applyBorder="1" applyAlignment="1">
      <alignment horizontal="right" vertical="center"/>
    </xf>
    <xf numFmtId="0" fontId="2" fillId="2" borderId="20" xfId="0" applyFont="1" applyFill="1" applyBorder="1" applyAlignment="1">
      <alignment horizontal="right" vertical="center"/>
    </xf>
    <xf numFmtId="9" fontId="2" fillId="2" borderId="8" xfId="2" applyFont="1" applyFill="1" applyBorder="1"/>
    <xf numFmtId="165" fontId="2" fillId="2" borderId="8" xfId="1" applyNumberFormat="1" applyFont="1" applyFill="1" applyBorder="1"/>
    <xf numFmtId="3" fontId="29" fillId="9" borderId="56" xfId="0" applyNumberFormat="1" applyFont="1" applyFill="1" applyBorder="1"/>
    <xf numFmtId="176" fontId="2" fillId="0" borderId="0" xfId="0" applyNumberFormat="1" applyFont="1"/>
    <xf numFmtId="164" fontId="15" fillId="9" borderId="14" xfId="1" applyNumberFormat="1" applyFont="1" applyFill="1" applyBorder="1"/>
    <xf numFmtId="3" fontId="2" fillId="2" borderId="33" xfId="0" applyNumberFormat="1" applyFont="1" applyFill="1" applyBorder="1" applyAlignment="1">
      <alignment horizontal="center"/>
    </xf>
    <xf numFmtId="0" fontId="15" fillId="9" borderId="58" xfId="0" applyFont="1" applyFill="1" applyBorder="1"/>
    <xf numFmtId="3" fontId="2" fillId="6" borderId="7" xfId="0" applyNumberFormat="1" applyFont="1" applyFill="1" applyBorder="1" applyAlignment="1">
      <alignment horizontal="center"/>
    </xf>
    <xf numFmtId="3" fontId="2" fillId="4" borderId="33" xfId="0" applyNumberFormat="1" applyFont="1" applyFill="1" applyBorder="1" applyAlignment="1">
      <alignment horizontal="right"/>
    </xf>
    <xf numFmtId="175" fontId="2" fillId="0" borderId="0" xfId="0" applyNumberFormat="1" applyFont="1"/>
    <xf numFmtId="0" fontId="45" fillId="0" borderId="0" xfId="0" applyFont="1" applyAlignment="1" applyProtection="1">
      <alignment vertical="center"/>
      <protection hidden="1"/>
    </xf>
    <xf numFmtId="0" fontId="3" fillId="8" borderId="39" xfId="0" applyFont="1" applyFill="1" applyBorder="1" applyAlignment="1">
      <alignment horizontal="center" vertical="top" shrinkToFit="1"/>
    </xf>
    <xf numFmtId="0" fontId="47" fillId="8" borderId="57" xfId="0" quotePrefix="1" applyFont="1" applyFill="1" applyBorder="1" applyAlignment="1">
      <alignment horizontal="center" vertical="center" wrapText="1" shrinkToFit="1"/>
    </xf>
    <xf numFmtId="164" fontId="2" fillId="2" borderId="17" xfId="1" applyNumberFormat="1" applyFont="1" applyFill="1" applyBorder="1"/>
    <xf numFmtId="164" fontId="2" fillId="2" borderId="9" xfId="1" applyNumberFormat="1" applyFont="1" applyFill="1" applyBorder="1"/>
    <xf numFmtId="165" fontId="2" fillId="2" borderId="17" xfId="1" applyNumberFormat="1" applyFont="1" applyFill="1" applyBorder="1"/>
    <xf numFmtId="165" fontId="2" fillId="2" borderId="9" xfId="1" applyNumberFormat="1" applyFont="1" applyFill="1" applyBorder="1"/>
    <xf numFmtId="3" fontId="29" fillId="9" borderId="14" xfId="0" applyNumberFormat="1" applyFont="1" applyFill="1" applyBorder="1"/>
    <xf numFmtId="3" fontId="29" fillId="9" borderId="15" xfId="0" applyNumberFormat="1" applyFont="1" applyFill="1" applyBorder="1"/>
    <xf numFmtId="0" fontId="47" fillId="8" borderId="76" xfId="0" quotePrefix="1" applyFont="1" applyFill="1" applyBorder="1" applyAlignment="1">
      <alignment horizontal="center" vertical="center" wrapText="1" shrinkToFit="1"/>
    </xf>
    <xf numFmtId="0" fontId="3" fillId="8" borderId="77" xfId="0" applyFont="1" applyFill="1" applyBorder="1" applyAlignment="1">
      <alignment horizontal="center" vertical="top" shrinkToFit="1"/>
    </xf>
    <xf numFmtId="0" fontId="4" fillId="8" borderId="22" xfId="0" applyFont="1" applyFill="1" applyBorder="1" applyAlignment="1">
      <alignment horizontal="center" vertical="center"/>
    </xf>
    <xf numFmtId="170" fontId="3" fillId="8" borderId="48" xfId="0" applyNumberFormat="1" applyFont="1" applyFill="1" applyBorder="1" applyAlignment="1">
      <alignment horizontal="center" vertical="top"/>
    </xf>
    <xf numFmtId="0" fontId="3" fillId="0" borderId="46" xfId="0" applyFont="1" applyFill="1" applyBorder="1" applyAlignment="1">
      <alignment horizontal="center" vertical="center"/>
    </xf>
    <xf numFmtId="0" fontId="3" fillId="8" borderId="24" xfId="0" applyFont="1" applyFill="1" applyBorder="1" applyAlignment="1">
      <alignment horizontal="center" vertical="center" shrinkToFit="1"/>
    </xf>
    <xf numFmtId="0" fontId="3" fillId="8" borderId="82" xfId="0" applyFont="1" applyFill="1" applyBorder="1" applyAlignment="1">
      <alignment vertical="top" shrinkToFit="1"/>
    </xf>
    <xf numFmtId="165" fontId="2" fillId="5" borderId="17" xfId="1" applyNumberFormat="1" applyFont="1" applyFill="1" applyBorder="1"/>
    <xf numFmtId="165" fontId="2" fillId="5" borderId="9" xfId="1" applyNumberFormat="1" applyFont="1" applyFill="1" applyBorder="1"/>
    <xf numFmtId="0" fontId="4" fillId="2" borderId="61" xfId="0" applyFont="1" applyFill="1" applyBorder="1" applyAlignment="1">
      <alignment vertical="center"/>
    </xf>
    <xf numFmtId="0" fontId="4" fillId="2" borderId="3" xfId="0" applyFont="1" applyFill="1" applyBorder="1"/>
    <xf numFmtId="0" fontId="2" fillId="6" borderId="7" xfId="0" applyFont="1" applyFill="1" applyBorder="1"/>
    <xf numFmtId="0" fontId="4" fillId="2" borderId="7" xfId="0" applyFont="1" applyFill="1" applyBorder="1"/>
    <xf numFmtId="0" fontId="2" fillId="2" borderId="4" xfId="0" applyFont="1" applyFill="1" applyBorder="1"/>
    <xf numFmtId="172" fontId="2" fillId="6" borderId="8" xfId="0" applyNumberFormat="1" applyFont="1" applyFill="1" applyBorder="1"/>
    <xf numFmtId="172" fontId="2" fillId="3" borderId="8" xfId="0" applyNumberFormat="1" applyFont="1" applyFill="1" applyBorder="1"/>
    <xf numFmtId="172" fontId="2" fillId="2" borderId="8" xfId="0" applyNumberFormat="1" applyFont="1" applyFill="1" applyBorder="1"/>
    <xf numFmtId="172" fontId="29" fillId="9" borderId="56" xfId="0" applyNumberFormat="1" applyFont="1" applyFill="1" applyBorder="1"/>
    <xf numFmtId="0" fontId="4" fillId="2" borderId="29" xfId="0" applyFont="1" applyFill="1" applyBorder="1"/>
    <xf numFmtId="0" fontId="2" fillId="6" borderId="9" xfId="0" applyFont="1" applyFill="1" applyBorder="1"/>
    <xf numFmtId="0" fontId="4" fillId="2" borderId="9" xfId="0" applyFont="1" applyFill="1" applyBorder="1"/>
    <xf numFmtId="0" fontId="29" fillId="9" borderId="15" xfId="0" applyFont="1" applyFill="1" applyBorder="1"/>
    <xf numFmtId="0" fontId="4" fillId="2" borderId="83" xfId="0" applyFont="1" applyFill="1" applyBorder="1" applyAlignment="1">
      <alignment horizontal="center" vertical="center"/>
    </xf>
    <xf numFmtId="165" fontId="5" fillId="0" borderId="11" xfId="1" applyNumberFormat="1" applyFont="1" applyBorder="1" applyAlignment="1">
      <alignment horizontal="right" vertical="center"/>
    </xf>
    <xf numFmtId="165" fontId="21" fillId="0" borderId="12" xfId="1" applyNumberFormat="1" applyFont="1" applyBorder="1"/>
    <xf numFmtId="165" fontId="21" fillId="0" borderId="25" xfId="1" applyNumberFormat="1" applyFont="1" applyBorder="1"/>
    <xf numFmtId="165" fontId="21" fillId="0" borderId="13" xfId="1" applyNumberFormat="1" applyFont="1" applyBorder="1"/>
    <xf numFmtId="165" fontId="5" fillId="0" borderId="17" xfId="1" applyNumberFormat="1" applyFont="1" applyBorder="1" applyAlignment="1">
      <alignment horizontal="right" vertical="center"/>
    </xf>
    <xf numFmtId="165" fontId="21" fillId="0" borderId="9" xfId="1" applyNumberFormat="1" applyFont="1" applyBorder="1"/>
    <xf numFmtId="165" fontId="21" fillId="0" borderId="7" xfId="1" applyNumberFormat="1" applyFont="1" applyBorder="1"/>
    <xf numFmtId="165" fontId="21" fillId="0" borderId="18" xfId="1" applyNumberFormat="1" applyFont="1" applyBorder="1"/>
    <xf numFmtId="165" fontId="5" fillId="12" borderId="17" xfId="1" applyNumberFormat="1" applyFont="1" applyFill="1" applyBorder="1" applyAlignment="1">
      <alignment horizontal="right" vertical="center"/>
    </xf>
    <xf numFmtId="165" fontId="21" fillId="12" borderId="9" xfId="1" applyNumberFormat="1" applyFont="1" applyFill="1" applyBorder="1"/>
    <xf numFmtId="165" fontId="21" fillId="12" borderId="7" xfId="1" applyNumberFormat="1" applyFont="1" applyFill="1" applyBorder="1"/>
    <xf numFmtId="165" fontId="21" fillId="12" borderId="18" xfId="1" applyNumberFormat="1" applyFont="1" applyFill="1" applyBorder="1"/>
    <xf numFmtId="165" fontId="5" fillId="12" borderId="14" xfId="1" applyNumberFormat="1" applyFont="1" applyFill="1" applyBorder="1" applyAlignment="1">
      <alignment horizontal="right" vertical="center"/>
    </xf>
    <xf numFmtId="165" fontId="21" fillId="12" borderId="15" xfId="1" applyNumberFormat="1" applyFont="1" applyFill="1" applyBorder="1"/>
    <xf numFmtId="165" fontId="21" fillId="12" borderId="26" xfId="1" applyNumberFormat="1" applyFont="1" applyFill="1" applyBorder="1"/>
    <xf numFmtId="165" fontId="21" fillId="12" borderId="16" xfId="1" applyNumberFormat="1" applyFont="1" applyFill="1" applyBorder="1"/>
    <xf numFmtId="0" fontId="0" fillId="0" borderId="71" xfId="0" applyFont="1" applyBorder="1" applyAlignment="1">
      <alignment horizontal="right" vertical="center"/>
    </xf>
    <xf numFmtId="0" fontId="0" fillId="12" borderId="84" xfId="0" applyFont="1" applyFill="1" applyBorder="1" applyAlignment="1">
      <alignment horizontal="right" vertical="center"/>
    </xf>
    <xf numFmtId="0" fontId="0" fillId="0" borderId="18" xfId="0" applyFont="1" applyBorder="1" applyAlignment="1">
      <alignment horizontal="right" vertical="center"/>
    </xf>
    <xf numFmtId="0" fontId="0" fillId="12" borderId="18" xfId="0" applyFont="1" applyFill="1" applyBorder="1" applyAlignment="1">
      <alignment horizontal="right" vertical="center"/>
    </xf>
    <xf numFmtId="0" fontId="0" fillId="12" borderId="16" xfId="0" applyFont="1" applyFill="1" applyBorder="1" applyAlignment="1">
      <alignment horizontal="right" vertical="center"/>
    </xf>
    <xf numFmtId="0" fontId="33" fillId="0" borderId="86" xfId="0" applyFont="1" applyBorder="1" applyAlignment="1">
      <alignment horizontal="center" vertical="center" wrapText="1"/>
    </xf>
    <xf numFmtId="0" fontId="33" fillId="0" borderId="85" xfId="0" applyFont="1" applyBorder="1" applyAlignment="1">
      <alignment horizontal="center" vertical="center" wrapText="1"/>
    </xf>
    <xf numFmtId="0" fontId="0" fillId="12" borderId="87" xfId="0" applyFont="1" applyFill="1" applyBorder="1" applyAlignment="1">
      <alignment horizontal="right" vertical="center"/>
    </xf>
    <xf numFmtId="0" fontId="2" fillId="2" borderId="36" xfId="0" applyFont="1" applyFill="1" applyBorder="1" applyAlignment="1">
      <alignment horizontal="right"/>
    </xf>
    <xf numFmtId="0" fontId="2" fillId="2" borderId="42" xfId="0" applyFont="1" applyFill="1" applyBorder="1" applyAlignment="1">
      <alignment horizontal="right"/>
    </xf>
    <xf numFmtId="0" fontId="2" fillId="2" borderId="56" xfId="0" applyFont="1" applyFill="1" applyBorder="1"/>
    <xf numFmtId="0" fontId="4" fillId="0" borderId="0" xfId="0" applyFont="1" applyAlignment="1">
      <alignment horizontal="right" vertical="center"/>
    </xf>
    <xf numFmtId="0" fontId="4" fillId="2" borderId="36" xfId="0" applyFont="1" applyFill="1" applyBorder="1" applyAlignment="1">
      <alignment horizontal="center"/>
    </xf>
    <xf numFmtId="0" fontId="4" fillId="2" borderId="88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right" vertical="center"/>
    </xf>
    <xf numFmtId="170" fontId="2" fillId="0" borderId="0" xfId="0" applyNumberFormat="1" applyFont="1"/>
    <xf numFmtId="165" fontId="2" fillId="0" borderId="0" xfId="1" applyNumberFormat="1" applyFont="1"/>
    <xf numFmtId="177" fontId="12" fillId="0" borderId="0" xfId="0" applyNumberFormat="1" applyFont="1" applyAlignment="1">
      <alignment horizontal="left" vertical="center"/>
    </xf>
    <xf numFmtId="0" fontId="4" fillId="8" borderId="21" xfId="0" applyFont="1" applyFill="1" applyBorder="1" applyAlignment="1">
      <alignment horizontal="center" vertical="center"/>
    </xf>
    <xf numFmtId="170" fontId="3" fillId="8" borderId="47" xfId="0" applyNumberFormat="1" applyFont="1" applyFill="1" applyBorder="1" applyAlignment="1">
      <alignment horizontal="center" vertical="top"/>
    </xf>
    <xf numFmtId="0" fontId="2" fillId="8" borderId="27" xfId="0" applyFont="1" applyFill="1" applyBorder="1"/>
    <xf numFmtId="170" fontId="2" fillId="6" borderId="17" xfId="0" applyNumberFormat="1" applyFont="1" applyFill="1" applyBorder="1"/>
    <xf numFmtId="170" fontId="38" fillId="8" borderId="17" xfId="0" applyNumberFormat="1" applyFont="1" applyFill="1" applyBorder="1"/>
    <xf numFmtId="16" fontId="4" fillId="8" borderId="86" xfId="0" applyNumberFormat="1" applyFont="1" applyFill="1" applyBorder="1" applyAlignment="1">
      <alignment horizontal="center" vertical="center"/>
    </xf>
    <xf numFmtId="0" fontId="4" fillId="2" borderId="39" xfId="0" applyFont="1" applyFill="1" applyBorder="1" applyAlignment="1">
      <alignment horizontal="center" vertical="center"/>
    </xf>
    <xf numFmtId="165" fontId="2" fillId="6" borderId="18" xfId="1" applyNumberFormat="1" applyFont="1" applyFill="1" applyBorder="1"/>
    <xf numFmtId="0" fontId="2" fillId="2" borderId="45" xfId="0" applyFont="1" applyFill="1" applyBorder="1" applyAlignment="1">
      <alignment horizontal="left"/>
    </xf>
    <xf numFmtId="164" fontId="2" fillId="6" borderId="33" xfId="1" applyNumberFormat="1" applyFont="1" applyFill="1" applyBorder="1"/>
    <xf numFmtId="164" fontId="2" fillId="3" borderId="33" xfId="1" applyNumberFormat="1" applyFont="1" applyFill="1" applyBorder="1"/>
    <xf numFmtId="0" fontId="4" fillId="0" borderId="0" xfId="0" applyFont="1" applyFill="1" applyBorder="1" applyAlignment="1">
      <alignment horizontal="center" vertical="center"/>
    </xf>
    <xf numFmtId="0" fontId="2" fillId="2" borderId="35" xfId="0" applyFont="1" applyFill="1" applyBorder="1" applyAlignment="1">
      <alignment horizontal="left"/>
    </xf>
    <xf numFmtId="0" fontId="2" fillId="2" borderId="19" xfId="0" applyFont="1" applyFill="1" applyBorder="1"/>
    <xf numFmtId="0" fontId="2" fillId="2" borderId="20" xfId="0" applyFont="1" applyFill="1" applyBorder="1"/>
    <xf numFmtId="0" fontId="2" fillId="2" borderId="35" xfId="0" applyFont="1" applyFill="1" applyBorder="1" applyAlignment="1">
      <alignment horizontal="right" vertical="top"/>
    </xf>
    <xf numFmtId="0" fontId="2" fillId="2" borderId="19" xfId="0" applyFont="1" applyFill="1" applyBorder="1" applyAlignment="1">
      <alignment horizontal="right" vertical="top"/>
    </xf>
    <xf numFmtId="0" fontId="2" fillId="2" borderId="20" xfId="0" applyFont="1" applyFill="1" applyBorder="1" applyAlignment="1">
      <alignment horizontal="right" vertical="top"/>
    </xf>
    <xf numFmtId="0" fontId="29" fillId="9" borderId="35" xfId="0" applyFont="1" applyFill="1" applyBorder="1" applyAlignment="1">
      <alignment horizontal="right" vertical="top"/>
    </xf>
    <xf numFmtId="0" fontId="29" fillId="9" borderId="19" xfId="0" applyFont="1" applyFill="1" applyBorder="1" applyAlignment="1">
      <alignment horizontal="right" vertical="top"/>
    </xf>
    <xf numFmtId="0" fontId="29" fillId="9" borderId="20" xfId="0" applyFont="1" applyFill="1" applyBorder="1" applyAlignment="1">
      <alignment horizontal="right" vertical="top"/>
    </xf>
    <xf numFmtId="177" fontId="4" fillId="0" borderId="0" xfId="0" applyNumberFormat="1" applyFont="1" applyAlignment="1">
      <alignment vertical="center"/>
    </xf>
    <xf numFmtId="0" fontId="48" fillId="0" borderId="7" xfId="0" applyFont="1" applyBorder="1" applyAlignment="1">
      <alignment horizontal="right" vertical="center"/>
    </xf>
    <xf numFmtId="0" fontId="50" fillId="0" borderId="6" xfId="0" applyFont="1" applyBorder="1"/>
    <xf numFmtId="0" fontId="51" fillId="0" borderId="6" xfId="0" applyFont="1" applyBorder="1"/>
    <xf numFmtId="0" fontId="48" fillId="0" borderId="26" xfId="0" applyFont="1" applyBorder="1" applyAlignment="1">
      <alignment horizontal="right" vertical="center"/>
    </xf>
    <xf numFmtId="0" fontId="51" fillId="0" borderId="37" xfId="0" applyFont="1" applyBorder="1"/>
    <xf numFmtId="0" fontId="49" fillId="0" borderId="8" xfId="0" applyFont="1" applyBorder="1" applyAlignment="1">
      <alignment vertical="center"/>
    </xf>
    <xf numFmtId="0" fontId="49" fillId="0" borderId="56" xfId="0" applyFont="1" applyBorder="1" applyAlignment="1">
      <alignment vertical="center"/>
    </xf>
    <xf numFmtId="165" fontId="2" fillId="5" borderId="18" xfId="1" applyNumberFormat="1" applyFont="1" applyFill="1" applyBorder="1"/>
    <xf numFmtId="0" fontId="2" fillId="6" borderId="17" xfId="0" applyFont="1" applyFill="1" applyBorder="1"/>
    <xf numFmtId="0" fontId="4" fillId="6" borderId="33" xfId="0" applyFont="1" applyFill="1" applyBorder="1"/>
    <xf numFmtId="0" fontId="4" fillId="2" borderId="7" xfId="0" applyFont="1" applyFill="1" applyBorder="1" applyAlignment="1">
      <alignment horizontal="center" vertical="center"/>
    </xf>
    <xf numFmtId="0" fontId="34" fillId="2" borderId="26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/>
    </xf>
    <xf numFmtId="0" fontId="2" fillId="8" borderId="9" xfId="0" applyFont="1" applyFill="1" applyBorder="1"/>
    <xf numFmtId="0" fontId="52" fillId="6" borderId="9" xfId="0" applyFont="1" applyFill="1" applyBorder="1" applyAlignment="1">
      <alignment horizontal="center"/>
    </xf>
    <xf numFmtId="0" fontId="52" fillId="8" borderId="9" xfId="0" applyFont="1" applyFill="1" applyBorder="1" applyAlignment="1">
      <alignment horizontal="center"/>
    </xf>
    <xf numFmtId="0" fontId="52" fillId="9" borderId="9" xfId="0" applyFont="1" applyFill="1" applyBorder="1" applyAlignment="1">
      <alignment horizontal="center"/>
    </xf>
    <xf numFmtId="0" fontId="3" fillId="8" borderId="41" xfId="0" applyFont="1" applyFill="1" applyBorder="1" applyAlignment="1">
      <alignment vertical="center"/>
    </xf>
    <xf numFmtId="170" fontId="4" fillId="2" borderId="7" xfId="0" applyNumberFormat="1" applyFont="1" applyFill="1" applyBorder="1" applyAlignment="1">
      <alignment horizontal="center" vertical="center"/>
    </xf>
    <xf numFmtId="3" fontId="2" fillId="8" borderId="7" xfId="0" applyNumberFormat="1" applyFont="1" applyFill="1" applyBorder="1" applyAlignment="1">
      <alignment horizontal="center"/>
    </xf>
    <xf numFmtId="3" fontId="2" fillId="2" borderId="7" xfId="0" applyNumberFormat="1" applyFont="1" applyFill="1" applyBorder="1" applyAlignment="1">
      <alignment horizontal="center"/>
    </xf>
    <xf numFmtId="0" fontId="34" fillId="2" borderId="91" xfId="0" applyFont="1" applyFill="1" applyBorder="1" applyAlignment="1">
      <alignment horizontal="center" vertical="center"/>
    </xf>
    <xf numFmtId="0" fontId="2" fillId="2" borderId="92" xfId="0" applyFont="1" applyFill="1" applyBorder="1"/>
    <xf numFmtId="3" fontId="2" fillId="2" borderId="90" xfId="0" applyNumberFormat="1" applyFont="1" applyFill="1" applyBorder="1" applyAlignment="1">
      <alignment horizontal="center"/>
    </xf>
    <xf numFmtId="0" fontId="2" fillId="2" borderId="90" xfId="0" applyFont="1" applyFill="1" applyBorder="1"/>
    <xf numFmtId="0" fontId="15" fillId="9" borderId="91" xfId="0" applyFont="1" applyFill="1" applyBorder="1"/>
    <xf numFmtId="0" fontId="3" fillId="8" borderId="89" xfId="0" applyFont="1" applyFill="1" applyBorder="1" applyAlignment="1">
      <alignment horizontal="center" vertical="center"/>
    </xf>
    <xf numFmtId="0" fontId="4" fillId="2" borderId="90" xfId="0" applyFont="1" applyFill="1" applyBorder="1" applyAlignment="1">
      <alignment horizontal="center" vertical="center" shrinkToFit="1"/>
    </xf>
    <xf numFmtId="43" fontId="2" fillId="4" borderId="90" xfId="1" applyFont="1" applyFill="1" applyBorder="1" applyAlignment="1">
      <alignment horizontal="right"/>
    </xf>
    <xf numFmtId="165" fontId="21" fillId="0" borderId="53" xfId="1" applyNumberFormat="1" applyFont="1" applyBorder="1"/>
    <xf numFmtId="0" fontId="25" fillId="8" borderId="76" xfId="0" applyFont="1" applyFill="1" applyBorder="1" applyAlignment="1">
      <alignment horizontal="center" textRotation="90"/>
    </xf>
    <xf numFmtId="0" fontId="25" fillId="5" borderId="22" xfId="0" applyFont="1" applyFill="1" applyBorder="1" applyAlignment="1">
      <alignment horizontal="center" vertical="center" textRotation="90"/>
    </xf>
    <xf numFmtId="0" fontId="25" fillId="5" borderId="76" xfId="0" applyFont="1" applyFill="1" applyBorder="1" applyAlignment="1">
      <alignment horizontal="center" vertical="center" textRotation="90"/>
    </xf>
    <xf numFmtId="0" fontId="25" fillId="5" borderId="23" xfId="0" applyFont="1" applyFill="1" applyBorder="1" applyAlignment="1">
      <alignment horizontal="center" vertical="center" textRotation="90"/>
    </xf>
    <xf numFmtId="0" fontId="25" fillId="8" borderId="77" xfId="0" applyFont="1" applyFill="1" applyBorder="1" applyAlignment="1">
      <alignment horizontal="center" textRotation="90"/>
    </xf>
    <xf numFmtId="9" fontId="25" fillId="5" borderId="48" xfId="2" applyFont="1" applyFill="1" applyBorder="1" applyAlignment="1">
      <alignment horizontal="center" vertical="center"/>
    </xf>
    <xf numFmtId="0" fontId="25" fillId="5" borderId="48" xfId="0" applyFont="1" applyFill="1" applyBorder="1" applyAlignment="1">
      <alignment horizontal="center" vertical="center"/>
    </xf>
    <xf numFmtId="0" fontId="25" fillId="5" borderId="77" xfId="0" applyFont="1" applyFill="1" applyBorder="1" applyAlignment="1">
      <alignment horizontal="center" vertical="center"/>
    </xf>
    <xf numFmtId="0" fontId="25" fillId="5" borderId="49" xfId="0" applyFont="1" applyFill="1" applyBorder="1" applyAlignment="1">
      <alignment horizontal="center" vertical="center"/>
    </xf>
    <xf numFmtId="0" fontId="25" fillId="5" borderId="27" xfId="0" applyFont="1" applyFill="1" applyBorder="1" applyAlignment="1">
      <alignment shrinkToFit="1"/>
    </xf>
    <xf numFmtId="0" fontId="25" fillId="5" borderId="29" xfId="0" applyFont="1" applyFill="1" applyBorder="1" applyAlignment="1">
      <alignment shrinkToFit="1"/>
    </xf>
    <xf numFmtId="0" fontId="25" fillId="5" borderId="28" xfId="0" applyFont="1" applyFill="1" applyBorder="1" applyAlignment="1">
      <alignment shrinkToFit="1"/>
    </xf>
    <xf numFmtId="0" fontId="25" fillId="6" borderId="4" xfId="0" applyFont="1" applyFill="1" applyBorder="1" applyAlignment="1">
      <alignment shrinkToFit="1"/>
    </xf>
    <xf numFmtId="0" fontId="25" fillId="5" borderId="4" xfId="0" applyFont="1" applyFill="1" applyBorder="1" applyAlignment="1">
      <alignment shrinkToFit="1"/>
    </xf>
    <xf numFmtId="0" fontId="25" fillId="5" borderId="25" xfId="0" applyFont="1" applyFill="1" applyBorder="1" applyAlignment="1">
      <alignment shrinkToFit="1"/>
    </xf>
    <xf numFmtId="0" fontId="25" fillId="5" borderId="13" xfId="0" applyFont="1" applyFill="1" applyBorder="1" applyAlignment="1">
      <alignment shrinkToFit="1"/>
    </xf>
    <xf numFmtId="0" fontId="3" fillId="2" borderId="61" xfId="0" applyFont="1" applyFill="1" applyBorder="1" applyAlignment="1">
      <alignment horizontal="left" vertical="center"/>
    </xf>
    <xf numFmtId="0" fontId="53" fillId="0" borderId="0" xfId="0" applyFont="1" applyAlignment="1">
      <alignment vertical="center"/>
    </xf>
    <xf numFmtId="0" fontId="53" fillId="0" borderId="0" xfId="0" applyFont="1" applyAlignment="1">
      <alignment horizontal="right" vertical="center"/>
    </xf>
    <xf numFmtId="0" fontId="53" fillId="11" borderId="0" xfId="0" applyFont="1" applyFill="1" applyAlignment="1">
      <alignment vertical="center"/>
    </xf>
    <xf numFmtId="0" fontId="25" fillId="4" borderId="17" xfId="0" applyFont="1" applyFill="1" applyBorder="1" applyAlignment="1">
      <alignment horizontal="left"/>
    </xf>
    <xf numFmtId="0" fontId="25" fillId="4" borderId="19" xfId="0" applyFont="1" applyFill="1" applyBorder="1"/>
    <xf numFmtId="0" fontId="3" fillId="2" borderId="36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0" fontId="4" fillId="2" borderId="36" xfId="0" applyFont="1" applyFill="1" applyBorder="1" applyAlignment="1">
      <alignment horizontal="center"/>
    </xf>
    <xf numFmtId="0" fontId="4" fillId="2" borderId="42" xfId="0" applyFont="1" applyFill="1" applyBorder="1" applyAlignment="1">
      <alignment horizontal="center"/>
    </xf>
    <xf numFmtId="0" fontId="4" fillId="2" borderId="38" xfId="0" applyFont="1" applyFill="1" applyBorder="1" applyAlignment="1">
      <alignment horizontal="center" vertical="center"/>
    </xf>
    <xf numFmtId="0" fontId="4" fillId="2" borderId="62" xfId="0" applyFont="1" applyFill="1" applyBorder="1" applyAlignment="1">
      <alignment horizontal="center" vertical="center"/>
    </xf>
    <xf numFmtId="0" fontId="2" fillId="2" borderId="39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4" fillId="2" borderId="30" xfId="0" applyFont="1" applyFill="1" applyBorder="1" applyAlignment="1">
      <alignment horizontal="center"/>
    </xf>
    <xf numFmtId="0" fontId="4" fillId="2" borderId="22" xfId="0" applyFont="1" applyFill="1" applyBorder="1" applyAlignment="1">
      <alignment horizontal="center"/>
    </xf>
    <xf numFmtId="0" fontId="4" fillId="2" borderId="23" xfId="0" applyFont="1" applyFill="1" applyBorder="1" applyAlignment="1">
      <alignment horizontal="center"/>
    </xf>
    <xf numFmtId="0" fontId="4" fillId="8" borderId="31" xfId="0" applyFont="1" applyFill="1" applyBorder="1" applyAlignment="1">
      <alignment horizontal="center" vertical="center"/>
    </xf>
    <xf numFmtId="0" fontId="4" fillId="8" borderId="61" xfId="0" applyFont="1" applyFill="1" applyBorder="1" applyAlignment="1">
      <alignment horizontal="center" vertical="center"/>
    </xf>
    <xf numFmtId="0" fontId="4" fillId="8" borderId="3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 wrapText="1"/>
    </xf>
    <xf numFmtId="0" fontId="4" fillId="2" borderId="49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/>
    </xf>
    <xf numFmtId="0" fontId="4" fillId="2" borderId="32" xfId="0" applyFont="1" applyFill="1" applyBorder="1" applyAlignment="1">
      <alignment horizontal="center"/>
    </xf>
    <xf numFmtId="0" fontId="3" fillId="2" borderId="31" xfId="0" applyFont="1" applyFill="1" applyBorder="1" applyAlignment="1">
      <alignment horizontal="center"/>
    </xf>
    <xf numFmtId="0" fontId="3" fillId="2" borderId="61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center"/>
    </xf>
    <xf numFmtId="0" fontId="25" fillId="5" borderId="21" xfId="0" applyFont="1" applyFill="1" applyBorder="1" applyAlignment="1">
      <alignment horizontal="center" vertical="center" textRotation="90"/>
    </xf>
    <xf numFmtId="0" fontId="25" fillId="5" borderId="47" xfId="0" applyFont="1" applyFill="1" applyBorder="1" applyAlignment="1">
      <alignment horizontal="center" vertical="center" textRotation="90"/>
    </xf>
    <xf numFmtId="0" fontId="25" fillId="5" borderId="22" xfId="0" applyFont="1" applyFill="1" applyBorder="1" applyAlignment="1">
      <alignment horizontal="center" vertical="center" textRotation="90"/>
    </xf>
    <xf numFmtId="0" fontId="25" fillId="5" borderId="48" xfId="0" applyFont="1" applyFill="1" applyBorder="1" applyAlignment="1">
      <alignment horizontal="center" vertical="center" textRotation="90"/>
    </xf>
    <xf numFmtId="0" fontId="25" fillId="5" borderId="23" xfId="0" applyFont="1" applyFill="1" applyBorder="1" applyAlignment="1">
      <alignment horizontal="center" vertical="center" textRotation="90"/>
    </xf>
    <xf numFmtId="0" fontId="25" fillId="5" borderId="49" xfId="0" applyFont="1" applyFill="1" applyBorder="1" applyAlignment="1">
      <alignment horizontal="center" vertical="center" textRotation="90"/>
    </xf>
    <xf numFmtId="0" fontId="12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/>
    </xf>
    <xf numFmtId="164" fontId="40" fillId="3" borderId="7" xfId="1" applyNumberFormat="1" applyFont="1" applyFill="1" applyBorder="1" applyAlignment="1">
      <alignment horizontal="center"/>
    </xf>
    <xf numFmtId="164" fontId="40" fillId="3" borderId="8" xfId="1" applyNumberFormat="1" applyFont="1" applyFill="1" applyBorder="1" applyAlignment="1">
      <alignment horizontal="center"/>
    </xf>
    <xf numFmtId="164" fontId="40" fillId="3" borderId="6" xfId="1" applyNumberFormat="1" applyFont="1" applyFill="1" applyBorder="1" applyAlignment="1">
      <alignment horizontal="center"/>
    </xf>
    <xf numFmtId="164" fontId="40" fillId="3" borderId="34" xfId="1" applyNumberFormat="1" applyFont="1" applyFill="1" applyBorder="1" applyAlignment="1">
      <alignment horizontal="center"/>
    </xf>
    <xf numFmtId="164" fontId="40" fillId="3" borderId="33" xfId="1" applyNumberFormat="1" applyFont="1" applyFill="1" applyBorder="1" applyAlignment="1">
      <alignment horizontal="center"/>
    </xf>
    <xf numFmtId="164" fontId="40" fillId="3" borderId="25" xfId="1" applyNumberFormat="1" applyFont="1" applyFill="1" applyBorder="1" applyAlignment="1">
      <alignment horizontal="center"/>
    </xf>
    <xf numFmtId="164" fontId="40" fillId="3" borderId="41" xfId="1" applyNumberFormat="1" applyFont="1" applyFill="1" applyBorder="1" applyAlignment="1">
      <alignment horizontal="center"/>
    </xf>
    <xf numFmtId="164" fontId="40" fillId="3" borderId="60" xfId="1" applyNumberFormat="1" applyFont="1" applyFill="1" applyBorder="1" applyAlignment="1">
      <alignment horizontal="center"/>
    </xf>
    <xf numFmtId="164" fontId="40" fillId="3" borderId="42" xfId="1" applyNumberFormat="1" applyFont="1" applyFill="1" applyBorder="1" applyAlignment="1">
      <alignment horizontal="center"/>
    </xf>
    <xf numFmtId="164" fontId="40" fillId="3" borderId="36" xfId="1" applyNumberFormat="1" applyFont="1" applyFill="1" applyBorder="1" applyAlignment="1">
      <alignment horizontal="center"/>
    </xf>
    <xf numFmtId="9" fontId="39" fillId="9" borderId="26" xfId="2" applyFont="1" applyFill="1" applyBorder="1" applyAlignment="1">
      <alignment horizontal="right"/>
    </xf>
    <xf numFmtId="9" fontId="39" fillId="9" borderId="56" xfId="2" applyFont="1" applyFill="1" applyBorder="1" applyAlignment="1">
      <alignment horizontal="right"/>
    </xf>
    <xf numFmtId="9" fontId="39" fillId="9" borderId="37" xfId="2" applyFont="1" applyFill="1" applyBorder="1" applyAlignment="1">
      <alignment horizontal="right"/>
    </xf>
    <xf numFmtId="9" fontId="39" fillId="9" borderId="59" xfId="2" applyFont="1" applyFill="1" applyBorder="1" applyAlignment="1">
      <alignment horizontal="right"/>
    </xf>
    <xf numFmtId="9" fontId="39" fillId="9" borderId="58" xfId="2" applyFont="1" applyFill="1" applyBorder="1" applyAlignment="1">
      <alignment horizontal="right"/>
    </xf>
    <xf numFmtId="9" fontId="39" fillId="9" borderId="26" xfId="2" applyNumberFormat="1" applyFont="1" applyFill="1" applyBorder="1" applyAlignment="1">
      <alignment horizontal="right"/>
    </xf>
    <xf numFmtId="9" fontId="39" fillId="9" borderId="56" xfId="2" applyNumberFormat="1" applyFont="1" applyFill="1" applyBorder="1" applyAlignment="1">
      <alignment horizontal="right"/>
    </xf>
    <xf numFmtId="9" fontId="39" fillId="9" borderId="37" xfId="2" applyNumberFormat="1" applyFont="1" applyFill="1" applyBorder="1" applyAlignment="1">
      <alignment horizontal="right"/>
    </xf>
    <xf numFmtId="164" fontId="2" fillId="3" borderId="7" xfId="1" applyNumberFormat="1" applyFont="1" applyFill="1" applyBorder="1" applyAlignment="1">
      <alignment horizontal="center"/>
    </xf>
    <xf numFmtId="164" fontId="2" fillId="3" borderId="8" xfId="1" applyNumberFormat="1" applyFont="1" applyFill="1" applyBorder="1" applyAlignment="1">
      <alignment horizontal="center"/>
    </xf>
    <xf numFmtId="164" fontId="2" fillId="3" borderId="6" xfId="1" applyNumberFormat="1" applyFont="1" applyFill="1" applyBorder="1" applyAlignment="1">
      <alignment horizontal="center"/>
    </xf>
    <xf numFmtId="164" fontId="30" fillId="9" borderId="26" xfId="1" applyNumberFormat="1" applyFont="1" applyFill="1" applyBorder="1" applyAlignment="1">
      <alignment horizontal="center"/>
    </xf>
    <xf numFmtId="164" fontId="30" fillId="9" borderId="56" xfId="1" applyNumberFormat="1" applyFont="1" applyFill="1" applyBorder="1" applyAlignment="1">
      <alignment horizontal="center"/>
    </xf>
    <xf numFmtId="164" fontId="30" fillId="9" borderId="37" xfId="1" applyNumberFormat="1" applyFont="1" applyFill="1" applyBorder="1" applyAlignment="1">
      <alignment horizontal="center"/>
    </xf>
    <xf numFmtId="164" fontId="2" fillId="3" borderId="34" xfId="1" applyNumberFormat="1" applyFont="1" applyFill="1" applyBorder="1" applyAlignment="1">
      <alignment horizontal="center"/>
    </xf>
    <xf numFmtId="164" fontId="30" fillId="9" borderId="59" xfId="1" applyNumberFormat="1" applyFont="1" applyFill="1" applyBorder="1" applyAlignment="1">
      <alignment horizontal="center"/>
    </xf>
    <xf numFmtId="164" fontId="2" fillId="3" borderId="33" xfId="1" applyNumberFormat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center"/>
    </xf>
    <xf numFmtId="164" fontId="2" fillId="3" borderId="41" xfId="1" applyNumberFormat="1" applyFont="1" applyFill="1" applyBorder="1" applyAlignment="1">
      <alignment horizontal="center"/>
    </xf>
    <xf numFmtId="164" fontId="2" fillId="3" borderId="60" xfId="1" applyNumberFormat="1" applyFont="1" applyFill="1" applyBorder="1" applyAlignment="1">
      <alignment horizontal="center"/>
    </xf>
    <xf numFmtId="164" fontId="30" fillId="9" borderId="58" xfId="1" applyNumberFormat="1" applyFont="1" applyFill="1" applyBorder="1" applyAlignment="1">
      <alignment horizontal="center"/>
    </xf>
    <xf numFmtId="164" fontId="2" fillId="3" borderId="42" xfId="1" applyNumberFormat="1" applyFont="1" applyFill="1" applyBorder="1" applyAlignment="1">
      <alignment horizontal="center"/>
    </xf>
    <xf numFmtId="164" fontId="2" fillId="3" borderId="36" xfId="1" applyNumberFormat="1" applyFont="1" applyFill="1" applyBorder="1" applyAlignment="1">
      <alignment horizontal="center"/>
    </xf>
    <xf numFmtId="173" fontId="4" fillId="2" borderId="12" xfId="0" applyNumberFormat="1" applyFont="1" applyFill="1" applyBorder="1" applyAlignment="1">
      <alignment horizontal="center" vertical="center"/>
    </xf>
    <xf numFmtId="0" fontId="4" fillId="2" borderId="76" xfId="0" applyFont="1" applyFill="1" applyBorder="1" applyAlignment="1">
      <alignment horizontal="center" vertical="center" wrapText="1"/>
    </xf>
    <xf numFmtId="0" fontId="4" fillId="2" borderId="77" xfId="0" applyFont="1" applyFill="1" applyBorder="1" applyAlignment="1">
      <alignment horizontal="center" vertical="center"/>
    </xf>
    <xf numFmtId="173" fontId="4" fillId="2" borderId="36" xfId="0" applyNumberFormat="1" applyFont="1" applyFill="1" applyBorder="1" applyAlignment="1">
      <alignment horizontal="center" vertical="center"/>
    </xf>
    <xf numFmtId="173" fontId="4" fillId="2" borderId="41" xfId="0" applyNumberFormat="1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173" fontId="4" fillId="2" borderId="13" xfId="0" applyNumberFormat="1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170" fontId="0" fillId="0" borderId="0" xfId="0" applyNumberFormat="1" applyFont="1" applyAlignment="1">
      <alignment horizontal="center"/>
    </xf>
    <xf numFmtId="0" fontId="0" fillId="0" borderId="51" xfId="0" applyFont="1" applyBorder="1" applyAlignment="1">
      <alignment horizontal="center" vertical="center"/>
    </xf>
    <xf numFmtId="0" fontId="0" fillId="0" borderId="63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72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177" fontId="4" fillId="2" borderId="31" xfId="0" applyNumberFormat="1" applyFont="1" applyFill="1" applyBorder="1" applyAlignment="1">
      <alignment horizontal="center" vertical="center"/>
    </xf>
    <xf numFmtId="178" fontId="4" fillId="2" borderId="31" xfId="0" applyNumberFormat="1" applyFont="1" applyFill="1" applyBorder="1" applyAlignment="1">
      <alignment horizontal="center" vertical="center"/>
    </xf>
    <xf numFmtId="178" fontId="4" fillId="2" borderId="32" xfId="0" applyNumberFormat="1" applyFont="1" applyFill="1" applyBorder="1" applyAlignment="1">
      <alignment horizontal="center" vertical="center"/>
    </xf>
    <xf numFmtId="177" fontId="12" fillId="0" borderId="0" xfId="0" applyNumberFormat="1" applyFont="1" applyAlignment="1">
      <alignment horizontal="left" vertical="center"/>
    </xf>
    <xf numFmtId="170" fontId="2" fillId="11" borderId="6" xfId="0" applyNumberFormat="1" applyFont="1" applyFill="1" applyBorder="1"/>
    <xf numFmtId="170" fontId="2" fillId="11" borderId="18" xfId="0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33">
    <dxf>
      <font>
        <color theme="2"/>
      </font>
    </dxf>
    <dxf>
      <font>
        <color theme="2"/>
      </font>
    </dxf>
    <dxf>
      <font>
        <color theme="2"/>
      </font>
    </dxf>
    <dxf>
      <font>
        <color rgb="FFC00000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rgb="FFC00000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5" tint="0.79998168889431442"/>
      </font>
    </dxf>
    <dxf>
      <fill>
        <patternFill>
          <bgColor rgb="FFFF7D7D"/>
        </patternFill>
      </fill>
    </dxf>
    <dxf>
      <font>
        <b/>
        <i val="0"/>
        <color rgb="FFC00000"/>
      </font>
      <fill>
        <patternFill>
          <bgColor rgb="FFFF7C80"/>
        </patternFill>
      </fill>
    </dxf>
    <dxf>
      <font>
        <color theme="2"/>
      </font>
    </dxf>
    <dxf>
      <font>
        <color theme="2"/>
      </font>
    </dxf>
    <dxf>
      <font>
        <color rgb="FFC00000"/>
      </font>
    </dxf>
    <dxf>
      <font>
        <color theme="2"/>
      </font>
    </dxf>
    <dxf>
      <font>
        <color rgb="FFC00000"/>
      </font>
      <fill>
        <patternFill patternType="solid">
          <bgColor theme="0"/>
        </patternFill>
      </fill>
    </dxf>
    <dxf>
      <font>
        <color rgb="FFC00000"/>
      </font>
    </dxf>
  </dxfs>
  <tableStyles count="0" defaultTableStyle="TableStyleMedium2" defaultPivotStyle="PivotStyleLight16"/>
  <colors>
    <mruColors>
      <color rgb="FFE7E6E6"/>
      <color rgb="FF595959"/>
      <color rgb="FFD0CECE"/>
      <color rgb="FFFCE4D6"/>
      <color rgb="FFFFFF8B"/>
      <color rgb="FFFFFFFF"/>
      <color rgb="FFFFFF61"/>
      <color rgb="FFFF7D7D"/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sz="1600" b="1" baseline="0"/>
              <a:t>MH-MP PLAN GRAPH</a:t>
            </a:r>
            <a:endParaRPr lang="en-PH" sz="1600" b="1"/>
          </a:p>
        </c:rich>
      </c:tx>
      <c:layout>
        <c:manualLayout>
          <c:xMode val="edge"/>
          <c:yMode val="edge"/>
          <c:x val="0.75447032910157441"/>
          <c:y val="5.2470618433101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932774581797979E-2"/>
          <c:y val="4.1163968420548931E-2"/>
          <c:w val="0.94822580584959559"/>
          <c:h val="0.78496938559879303"/>
        </c:manualLayout>
      </c:layout>
      <c:areaChart>
        <c:grouping val="standard"/>
        <c:varyColors val="0"/>
        <c:ser>
          <c:idx val="0"/>
          <c:order val="0"/>
          <c:tx>
            <c:v>MH Estimate</c:v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cat>
            <c:numRef>
              <c:f>'A-3_MP-Allocation'!$E$2:$CN$2</c:f>
              <c:numCache>
                <c:formatCode>[$-409]d\-mmm\-yy;@</c:formatCode>
                <c:ptCount val="88"/>
                <c:pt idx="0">
                  <c:v>44473</c:v>
                </c:pt>
                <c:pt idx="1">
                  <c:v>44480</c:v>
                </c:pt>
                <c:pt idx="2">
                  <c:v>44487</c:v>
                </c:pt>
                <c:pt idx="3">
                  <c:v>44494</c:v>
                </c:pt>
                <c:pt idx="4">
                  <c:v>44501</c:v>
                </c:pt>
                <c:pt idx="5">
                  <c:v>44508</c:v>
                </c:pt>
                <c:pt idx="6">
                  <c:v>44515</c:v>
                </c:pt>
                <c:pt idx="7">
                  <c:v>44522</c:v>
                </c:pt>
                <c:pt idx="8">
                  <c:v>44529</c:v>
                </c:pt>
                <c:pt idx="9">
                  <c:v>44536</c:v>
                </c:pt>
                <c:pt idx="10">
                  <c:v>44543</c:v>
                </c:pt>
                <c:pt idx="11">
                  <c:v>44550</c:v>
                </c:pt>
                <c:pt idx="12">
                  <c:v>44557</c:v>
                </c:pt>
                <c:pt idx="13">
                  <c:v>44564</c:v>
                </c:pt>
                <c:pt idx="14">
                  <c:v>44571</c:v>
                </c:pt>
                <c:pt idx="15">
                  <c:v>44578</c:v>
                </c:pt>
                <c:pt idx="16">
                  <c:v>44585</c:v>
                </c:pt>
                <c:pt idx="17">
                  <c:v>44592</c:v>
                </c:pt>
                <c:pt idx="18">
                  <c:v>44599</c:v>
                </c:pt>
                <c:pt idx="19">
                  <c:v>44606</c:v>
                </c:pt>
                <c:pt idx="20">
                  <c:v>44613</c:v>
                </c:pt>
                <c:pt idx="21">
                  <c:v>44620</c:v>
                </c:pt>
                <c:pt idx="22">
                  <c:v>44627</c:v>
                </c:pt>
                <c:pt idx="23">
                  <c:v>44634</c:v>
                </c:pt>
                <c:pt idx="24">
                  <c:v>44641</c:v>
                </c:pt>
                <c:pt idx="25">
                  <c:v>44648</c:v>
                </c:pt>
                <c:pt idx="26">
                  <c:v>44655</c:v>
                </c:pt>
                <c:pt idx="27">
                  <c:v>44662</c:v>
                </c:pt>
                <c:pt idx="28">
                  <c:v>44669</c:v>
                </c:pt>
                <c:pt idx="29">
                  <c:v>44676</c:v>
                </c:pt>
                <c:pt idx="30">
                  <c:v>44683</c:v>
                </c:pt>
                <c:pt idx="31">
                  <c:v>44690</c:v>
                </c:pt>
                <c:pt idx="32">
                  <c:v>44697</c:v>
                </c:pt>
                <c:pt idx="33">
                  <c:v>44704</c:v>
                </c:pt>
                <c:pt idx="34">
                  <c:v>44711</c:v>
                </c:pt>
                <c:pt idx="35">
                  <c:v>44718</c:v>
                </c:pt>
                <c:pt idx="36">
                  <c:v>44725</c:v>
                </c:pt>
                <c:pt idx="37">
                  <c:v>44732</c:v>
                </c:pt>
                <c:pt idx="38">
                  <c:v>44739</c:v>
                </c:pt>
                <c:pt idx="39">
                  <c:v>44746</c:v>
                </c:pt>
                <c:pt idx="40">
                  <c:v>44753</c:v>
                </c:pt>
                <c:pt idx="41">
                  <c:v>44760</c:v>
                </c:pt>
                <c:pt idx="42">
                  <c:v>44767</c:v>
                </c:pt>
                <c:pt idx="43">
                  <c:v>44774</c:v>
                </c:pt>
                <c:pt idx="44">
                  <c:v>44781</c:v>
                </c:pt>
                <c:pt idx="45">
                  <c:v>44788</c:v>
                </c:pt>
                <c:pt idx="46">
                  <c:v>44795</c:v>
                </c:pt>
                <c:pt idx="47">
                  <c:v>44802</c:v>
                </c:pt>
                <c:pt idx="48">
                  <c:v>44809</c:v>
                </c:pt>
                <c:pt idx="49">
                  <c:v>44816</c:v>
                </c:pt>
                <c:pt idx="50">
                  <c:v>44823</c:v>
                </c:pt>
                <c:pt idx="51">
                  <c:v>44830</c:v>
                </c:pt>
                <c:pt idx="52">
                  <c:v>44837</c:v>
                </c:pt>
                <c:pt idx="53">
                  <c:v>44844</c:v>
                </c:pt>
                <c:pt idx="54">
                  <c:v>44851</c:v>
                </c:pt>
                <c:pt idx="55">
                  <c:v>44858</c:v>
                </c:pt>
                <c:pt idx="56">
                  <c:v>44865</c:v>
                </c:pt>
                <c:pt idx="57">
                  <c:v>44872</c:v>
                </c:pt>
                <c:pt idx="58">
                  <c:v>44879</c:v>
                </c:pt>
                <c:pt idx="59">
                  <c:v>44886</c:v>
                </c:pt>
                <c:pt idx="60">
                  <c:v>44893</c:v>
                </c:pt>
                <c:pt idx="61">
                  <c:v>44900</c:v>
                </c:pt>
                <c:pt idx="62">
                  <c:v>44907</c:v>
                </c:pt>
                <c:pt idx="63">
                  <c:v>44914</c:v>
                </c:pt>
                <c:pt idx="64">
                  <c:v>44921</c:v>
                </c:pt>
                <c:pt idx="65">
                  <c:v>44928</c:v>
                </c:pt>
                <c:pt idx="66">
                  <c:v>44935</c:v>
                </c:pt>
                <c:pt idx="67">
                  <c:v>44942</c:v>
                </c:pt>
                <c:pt idx="68">
                  <c:v>44949</c:v>
                </c:pt>
                <c:pt idx="69">
                  <c:v>44956</c:v>
                </c:pt>
                <c:pt idx="70">
                  <c:v>44963</c:v>
                </c:pt>
                <c:pt idx="71">
                  <c:v>44970</c:v>
                </c:pt>
                <c:pt idx="72">
                  <c:v>44977</c:v>
                </c:pt>
                <c:pt idx="73">
                  <c:v>44984</c:v>
                </c:pt>
                <c:pt idx="74">
                  <c:v>44991</c:v>
                </c:pt>
                <c:pt idx="75">
                  <c:v>44998</c:v>
                </c:pt>
                <c:pt idx="76">
                  <c:v>45005</c:v>
                </c:pt>
                <c:pt idx="77">
                  <c:v>45012</c:v>
                </c:pt>
                <c:pt idx="78">
                  <c:v>45019</c:v>
                </c:pt>
                <c:pt idx="79">
                  <c:v>45026</c:v>
                </c:pt>
                <c:pt idx="80">
                  <c:v>45033</c:v>
                </c:pt>
                <c:pt idx="81">
                  <c:v>45040</c:v>
                </c:pt>
                <c:pt idx="82">
                  <c:v>45047</c:v>
                </c:pt>
                <c:pt idx="83">
                  <c:v>45054</c:v>
                </c:pt>
                <c:pt idx="84">
                  <c:v>45061</c:v>
                </c:pt>
                <c:pt idx="85">
                  <c:v>45068</c:v>
                </c:pt>
                <c:pt idx="86">
                  <c:v>45075</c:v>
                </c:pt>
                <c:pt idx="87">
                  <c:v>45082</c:v>
                </c:pt>
              </c:numCache>
            </c:numRef>
          </c:cat>
          <c:val>
            <c:numRef>
              <c:f>'A-3_MP-Allocation'!Estimated</c:f>
              <c:numCache>
                <c:formatCode>_(* #,##0_);_(* \(#,##0\);_(* "-"??_);_(@_)</c:formatCode>
                <c:ptCount val="88"/>
                <c:pt idx="0">
                  <c:v>26</c:v>
                </c:pt>
                <c:pt idx="1">
                  <c:v>26</c:v>
                </c:pt>
                <c:pt idx="2">
                  <c:v>26.566489361702125</c:v>
                </c:pt>
                <c:pt idx="3">
                  <c:v>40.603280141843975</c:v>
                </c:pt>
                <c:pt idx="4">
                  <c:v>32.661790780141843</c:v>
                </c:pt>
                <c:pt idx="5">
                  <c:v>42.915780141843967</c:v>
                </c:pt>
                <c:pt idx="6">
                  <c:v>27.199468085106382</c:v>
                </c:pt>
                <c:pt idx="7">
                  <c:v>43.582446808510639</c:v>
                </c:pt>
                <c:pt idx="8">
                  <c:v>40.265957446808514</c:v>
                </c:pt>
                <c:pt idx="9">
                  <c:v>24.26595744680851</c:v>
                </c:pt>
                <c:pt idx="10">
                  <c:v>40.832446808510639</c:v>
                </c:pt>
                <c:pt idx="11">
                  <c:v>30.26595744680851</c:v>
                </c:pt>
                <c:pt idx="12">
                  <c:v>0.56648936170212771</c:v>
                </c:pt>
                <c:pt idx="13">
                  <c:v>32.832446808510639</c:v>
                </c:pt>
                <c:pt idx="14">
                  <c:v>44.832446808510639</c:v>
                </c:pt>
                <c:pt idx="15">
                  <c:v>42.082446808510639</c:v>
                </c:pt>
                <c:pt idx="16">
                  <c:v>33.332446808510639</c:v>
                </c:pt>
                <c:pt idx="17">
                  <c:v>34.349290780141843</c:v>
                </c:pt>
                <c:pt idx="18">
                  <c:v>36.749113475177303</c:v>
                </c:pt>
                <c:pt idx="19">
                  <c:v>42.832446808510639</c:v>
                </c:pt>
                <c:pt idx="20">
                  <c:v>35.720502901353967</c:v>
                </c:pt>
                <c:pt idx="21">
                  <c:v>40.105174081237912</c:v>
                </c:pt>
                <c:pt idx="22">
                  <c:v>48.105174081237912</c:v>
                </c:pt>
                <c:pt idx="23">
                  <c:v>18.832446808510635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E-46D1-B43D-15A8B0BB8818}"/>
            </c:ext>
          </c:extLst>
        </c:ser>
        <c:ser>
          <c:idx val="9"/>
          <c:order val="1"/>
          <c:tx>
            <c:v>Equi Core MH</c:v>
          </c:tx>
          <c:spPr>
            <a:solidFill>
              <a:schemeClr val="accent6">
                <a:lumMod val="40000"/>
                <a:lumOff val="60000"/>
                <a:alpha val="60000"/>
              </a:schemeClr>
            </a:solidFill>
            <a:ln w="12700">
              <a:solidFill>
                <a:schemeClr val="bg1"/>
              </a:solidFill>
            </a:ln>
            <a:effectLst/>
          </c:spPr>
          <c:cat>
            <c:numRef>
              <c:f>'A-3_MP-Allocation'!$E$2:$CN$2</c:f>
              <c:numCache>
                <c:formatCode>[$-409]d\-mmm\-yy;@</c:formatCode>
                <c:ptCount val="88"/>
                <c:pt idx="0">
                  <c:v>44473</c:v>
                </c:pt>
                <c:pt idx="1">
                  <c:v>44480</c:v>
                </c:pt>
                <c:pt idx="2">
                  <c:v>44487</c:v>
                </c:pt>
                <c:pt idx="3">
                  <c:v>44494</c:v>
                </c:pt>
                <c:pt idx="4">
                  <c:v>44501</c:v>
                </c:pt>
                <c:pt idx="5">
                  <c:v>44508</c:v>
                </c:pt>
                <c:pt idx="6">
                  <c:v>44515</c:v>
                </c:pt>
                <c:pt idx="7">
                  <c:v>44522</c:v>
                </c:pt>
                <c:pt idx="8">
                  <c:v>44529</c:v>
                </c:pt>
                <c:pt idx="9">
                  <c:v>44536</c:v>
                </c:pt>
                <c:pt idx="10">
                  <c:v>44543</c:v>
                </c:pt>
                <c:pt idx="11">
                  <c:v>44550</c:v>
                </c:pt>
                <c:pt idx="12">
                  <c:v>44557</c:v>
                </c:pt>
                <c:pt idx="13">
                  <c:v>44564</c:v>
                </c:pt>
                <c:pt idx="14">
                  <c:v>44571</c:v>
                </c:pt>
                <c:pt idx="15">
                  <c:v>44578</c:v>
                </c:pt>
                <c:pt idx="16">
                  <c:v>44585</c:v>
                </c:pt>
                <c:pt idx="17">
                  <c:v>44592</c:v>
                </c:pt>
                <c:pt idx="18">
                  <c:v>44599</c:v>
                </c:pt>
                <c:pt idx="19">
                  <c:v>44606</c:v>
                </c:pt>
                <c:pt idx="20">
                  <c:v>44613</c:v>
                </c:pt>
                <c:pt idx="21">
                  <c:v>44620</c:v>
                </c:pt>
                <c:pt idx="22">
                  <c:v>44627</c:v>
                </c:pt>
                <c:pt idx="23">
                  <c:v>44634</c:v>
                </c:pt>
                <c:pt idx="24">
                  <c:v>44641</c:v>
                </c:pt>
                <c:pt idx="25">
                  <c:v>44648</c:v>
                </c:pt>
                <c:pt idx="26">
                  <c:v>44655</c:v>
                </c:pt>
                <c:pt idx="27">
                  <c:v>44662</c:v>
                </c:pt>
                <c:pt idx="28">
                  <c:v>44669</c:v>
                </c:pt>
                <c:pt idx="29">
                  <c:v>44676</c:v>
                </c:pt>
                <c:pt idx="30">
                  <c:v>44683</c:v>
                </c:pt>
                <c:pt idx="31">
                  <c:v>44690</c:v>
                </c:pt>
                <c:pt idx="32">
                  <c:v>44697</c:v>
                </c:pt>
                <c:pt idx="33">
                  <c:v>44704</c:v>
                </c:pt>
                <c:pt idx="34">
                  <c:v>44711</c:v>
                </c:pt>
                <c:pt idx="35">
                  <c:v>44718</c:v>
                </c:pt>
                <c:pt idx="36">
                  <c:v>44725</c:v>
                </c:pt>
                <c:pt idx="37">
                  <c:v>44732</c:v>
                </c:pt>
                <c:pt idx="38">
                  <c:v>44739</c:v>
                </c:pt>
                <c:pt idx="39">
                  <c:v>44746</c:v>
                </c:pt>
                <c:pt idx="40">
                  <c:v>44753</c:v>
                </c:pt>
                <c:pt idx="41">
                  <c:v>44760</c:v>
                </c:pt>
                <c:pt idx="42">
                  <c:v>44767</c:v>
                </c:pt>
                <c:pt idx="43">
                  <c:v>44774</c:v>
                </c:pt>
                <c:pt idx="44">
                  <c:v>44781</c:v>
                </c:pt>
                <c:pt idx="45">
                  <c:v>44788</c:v>
                </c:pt>
                <c:pt idx="46">
                  <c:v>44795</c:v>
                </c:pt>
                <c:pt idx="47">
                  <c:v>44802</c:v>
                </c:pt>
                <c:pt idx="48">
                  <c:v>44809</c:v>
                </c:pt>
                <c:pt idx="49">
                  <c:v>44816</c:v>
                </c:pt>
                <c:pt idx="50">
                  <c:v>44823</c:v>
                </c:pt>
                <c:pt idx="51">
                  <c:v>44830</c:v>
                </c:pt>
                <c:pt idx="52">
                  <c:v>44837</c:v>
                </c:pt>
                <c:pt idx="53">
                  <c:v>44844</c:v>
                </c:pt>
                <c:pt idx="54">
                  <c:v>44851</c:v>
                </c:pt>
                <c:pt idx="55">
                  <c:v>44858</c:v>
                </c:pt>
                <c:pt idx="56">
                  <c:v>44865</c:v>
                </c:pt>
                <c:pt idx="57">
                  <c:v>44872</c:v>
                </c:pt>
                <c:pt idx="58">
                  <c:v>44879</c:v>
                </c:pt>
                <c:pt idx="59">
                  <c:v>44886</c:v>
                </c:pt>
                <c:pt idx="60">
                  <c:v>44893</c:v>
                </c:pt>
                <c:pt idx="61">
                  <c:v>44900</c:v>
                </c:pt>
                <c:pt idx="62">
                  <c:v>44907</c:v>
                </c:pt>
                <c:pt idx="63">
                  <c:v>44914</c:v>
                </c:pt>
                <c:pt idx="64">
                  <c:v>44921</c:v>
                </c:pt>
                <c:pt idx="65">
                  <c:v>44928</c:v>
                </c:pt>
                <c:pt idx="66">
                  <c:v>44935</c:v>
                </c:pt>
                <c:pt idx="67">
                  <c:v>44942</c:v>
                </c:pt>
                <c:pt idx="68">
                  <c:v>44949</c:v>
                </c:pt>
                <c:pt idx="69">
                  <c:v>44956</c:v>
                </c:pt>
                <c:pt idx="70">
                  <c:v>44963</c:v>
                </c:pt>
                <c:pt idx="71">
                  <c:v>44970</c:v>
                </c:pt>
                <c:pt idx="72">
                  <c:v>44977</c:v>
                </c:pt>
                <c:pt idx="73">
                  <c:v>44984</c:v>
                </c:pt>
                <c:pt idx="74">
                  <c:v>44991</c:v>
                </c:pt>
                <c:pt idx="75">
                  <c:v>44998</c:v>
                </c:pt>
                <c:pt idx="76">
                  <c:v>45005</c:v>
                </c:pt>
                <c:pt idx="77">
                  <c:v>45012</c:v>
                </c:pt>
                <c:pt idx="78">
                  <c:v>45019</c:v>
                </c:pt>
                <c:pt idx="79">
                  <c:v>45026</c:v>
                </c:pt>
                <c:pt idx="80">
                  <c:v>45033</c:v>
                </c:pt>
                <c:pt idx="81">
                  <c:v>45040</c:v>
                </c:pt>
                <c:pt idx="82">
                  <c:v>45047</c:v>
                </c:pt>
                <c:pt idx="83">
                  <c:v>45054</c:v>
                </c:pt>
                <c:pt idx="84">
                  <c:v>45061</c:v>
                </c:pt>
                <c:pt idx="85">
                  <c:v>45068</c:v>
                </c:pt>
                <c:pt idx="86">
                  <c:v>45075</c:v>
                </c:pt>
                <c:pt idx="87">
                  <c:v>45082</c:v>
                </c:pt>
              </c:numCache>
            </c:numRef>
          </c:cat>
          <c:val>
            <c:numRef>
              <c:f>'A-3_MP-Allocation'!CoreMhrs</c:f>
              <c:numCache>
                <c:formatCode>_(* #,##0_);_(* \(#,##0\);_(* "-"??_);_(@_)</c:formatCode>
                <c:ptCount val="88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32</c:v>
                </c:pt>
                <c:pt idx="5">
                  <c:v>40</c:v>
                </c:pt>
                <c:pt idx="6">
                  <c:v>24</c:v>
                </c:pt>
                <c:pt idx="7">
                  <c:v>40</c:v>
                </c:pt>
                <c:pt idx="8">
                  <c:v>32</c:v>
                </c:pt>
                <c:pt idx="9">
                  <c:v>32</c:v>
                </c:pt>
                <c:pt idx="10">
                  <c:v>40</c:v>
                </c:pt>
                <c:pt idx="11">
                  <c:v>32</c:v>
                </c:pt>
                <c:pt idx="12">
                  <c:v>8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32</c:v>
                </c:pt>
                <c:pt idx="18">
                  <c:v>40</c:v>
                </c:pt>
                <c:pt idx="19">
                  <c:v>40</c:v>
                </c:pt>
                <c:pt idx="20">
                  <c:v>32</c:v>
                </c:pt>
                <c:pt idx="21">
                  <c:v>40</c:v>
                </c:pt>
                <c:pt idx="22">
                  <c:v>80</c:v>
                </c:pt>
                <c:pt idx="23">
                  <c:v>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2E-46D1-B43D-15A8B0BB8818}"/>
            </c:ext>
          </c:extLst>
        </c:ser>
        <c:ser>
          <c:idx val="10"/>
          <c:order val="2"/>
          <c:tx>
            <c:v>Balance MH (OT)</c:v>
          </c:tx>
          <c:spPr>
            <a:solidFill>
              <a:schemeClr val="accent4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'A-3_MP-Allocation'!$E$2:$CN$2</c:f>
              <c:numCache>
                <c:formatCode>[$-409]d\-mmm\-yy;@</c:formatCode>
                <c:ptCount val="88"/>
                <c:pt idx="0">
                  <c:v>44473</c:v>
                </c:pt>
                <c:pt idx="1">
                  <c:v>44480</c:v>
                </c:pt>
                <c:pt idx="2">
                  <c:v>44487</c:v>
                </c:pt>
                <c:pt idx="3">
                  <c:v>44494</c:v>
                </c:pt>
                <c:pt idx="4">
                  <c:v>44501</c:v>
                </c:pt>
                <c:pt idx="5">
                  <c:v>44508</c:v>
                </c:pt>
                <c:pt idx="6">
                  <c:v>44515</c:v>
                </c:pt>
                <c:pt idx="7">
                  <c:v>44522</c:v>
                </c:pt>
                <c:pt idx="8">
                  <c:v>44529</c:v>
                </c:pt>
                <c:pt idx="9">
                  <c:v>44536</c:v>
                </c:pt>
                <c:pt idx="10">
                  <c:v>44543</c:v>
                </c:pt>
                <c:pt idx="11">
                  <c:v>44550</c:v>
                </c:pt>
                <c:pt idx="12">
                  <c:v>44557</c:v>
                </c:pt>
                <c:pt idx="13">
                  <c:v>44564</c:v>
                </c:pt>
                <c:pt idx="14">
                  <c:v>44571</c:v>
                </c:pt>
                <c:pt idx="15">
                  <c:v>44578</c:v>
                </c:pt>
                <c:pt idx="16">
                  <c:v>44585</c:v>
                </c:pt>
                <c:pt idx="17">
                  <c:v>44592</c:v>
                </c:pt>
                <c:pt idx="18">
                  <c:v>44599</c:v>
                </c:pt>
                <c:pt idx="19">
                  <c:v>44606</c:v>
                </c:pt>
                <c:pt idx="20">
                  <c:v>44613</c:v>
                </c:pt>
                <c:pt idx="21">
                  <c:v>44620</c:v>
                </c:pt>
                <c:pt idx="22">
                  <c:v>44627</c:v>
                </c:pt>
                <c:pt idx="23">
                  <c:v>44634</c:v>
                </c:pt>
                <c:pt idx="24">
                  <c:v>44641</c:v>
                </c:pt>
                <c:pt idx="25">
                  <c:v>44648</c:v>
                </c:pt>
                <c:pt idx="26">
                  <c:v>44655</c:v>
                </c:pt>
                <c:pt idx="27">
                  <c:v>44662</c:v>
                </c:pt>
                <c:pt idx="28">
                  <c:v>44669</c:v>
                </c:pt>
                <c:pt idx="29">
                  <c:v>44676</c:v>
                </c:pt>
                <c:pt idx="30">
                  <c:v>44683</c:v>
                </c:pt>
                <c:pt idx="31">
                  <c:v>44690</c:v>
                </c:pt>
                <c:pt idx="32">
                  <c:v>44697</c:v>
                </c:pt>
                <c:pt idx="33">
                  <c:v>44704</c:v>
                </c:pt>
                <c:pt idx="34">
                  <c:v>44711</c:v>
                </c:pt>
                <c:pt idx="35">
                  <c:v>44718</c:v>
                </c:pt>
                <c:pt idx="36">
                  <c:v>44725</c:v>
                </c:pt>
                <c:pt idx="37">
                  <c:v>44732</c:v>
                </c:pt>
                <c:pt idx="38">
                  <c:v>44739</c:v>
                </c:pt>
                <c:pt idx="39">
                  <c:v>44746</c:v>
                </c:pt>
                <c:pt idx="40">
                  <c:v>44753</c:v>
                </c:pt>
                <c:pt idx="41">
                  <c:v>44760</c:v>
                </c:pt>
                <c:pt idx="42">
                  <c:v>44767</c:v>
                </c:pt>
                <c:pt idx="43">
                  <c:v>44774</c:v>
                </c:pt>
                <c:pt idx="44">
                  <c:v>44781</c:v>
                </c:pt>
                <c:pt idx="45">
                  <c:v>44788</c:v>
                </c:pt>
                <c:pt idx="46">
                  <c:v>44795</c:v>
                </c:pt>
                <c:pt idx="47">
                  <c:v>44802</c:v>
                </c:pt>
                <c:pt idx="48">
                  <c:v>44809</c:v>
                </c:pt>
                <c:pt idx="49">
                  <c:v>44816</c:v>
                </c:pt>
                <c:pt idx="50">
                  <c:v>44823</c:v>
                </c:pt>
                <c:pt idx="51">
                  <c:v>44830</c:v>
                </c:pt>
                <c:pt idx="52">
                  <c:v>44837</c:v>
                </c:pt>
                <c:pt idx="53">
                  <c:v>44844</c:v>
                </c:pt>
                <c:pt idx="54">
                  <c:v>44851</c:v>
                </c:pt>
                <c:pt idx="55">
                  <c:v>44858</c:v>
                </c:pt>
                <c:pt idx="56">
                  <c:v>44865</c:v>
                </c:pt>
                <c:pt idx="57">
                  <c:v>44872</c:v>
                </c:pt>
                <c:pt idx="58">
                  <c:v>44879</c:v>
                </c:pt>
                <c:pt idx="59">
                  <c:v>44886</c:v>
                </c:pt>
                <c:pt idx="60">
                  <c:v>44893</c:v>
                </c:pt>
                <c:pt idx="61">
                  <c:v>44900</c:v>
                </c:pt>
                <c:pt idx="62">
                  <c:v>44907</c:v>
                </c:pt>
                <c:pt idx="63">
                  <c:v>44914</c:v>
                </c:pt>
                <c:pt idx="64">
                  <c:v>44921</c:v>
                </c:pt>
                <c:pt idx="65">
                  <c:v>44928</c:v>
                </c:pt>
                <c:pt idx="66">
                  <c:v>44935</c:v>
                </c:pt>
                <c:pt idx="67">
                  <c:v>44942</c:v>
                </c:pt>
                <c:pt idx="68">
                  <c:v>44949</c:v>
                </c:pt>
                <c:pt idx="69">
                  <c:v>44956</c:v>
                </c:pt>
                <c:pt idx="70">
                  <c:v>44963</c:v>
                </c:pt>
                <c:pt idx="71">
                  <c:v>44970</c:v>
                </c:pt>
                <c:pt idx="72">
                  <c:v>44977</c:v>
                </c:pt>
                <c:pt idx="73">
                  <c:v>44984</c:v>
                </c:pt>
                <c:pt idx="74">
                  <c:v>44991</c:v>
                </c:pt>
                <c:pt idx="75">
                  <c:v>44998</c:v>
                </c:pt>
                <c:pt idx="76">
                  <c:v>45005</c:v>
                </c:pt>
                <c:pt idx="77">
                  <c:v>45012</c:v>
                </c:pt>
                <c:pt idx="78">
                  <c:v>45019</c:v>
                </c:pt>
                <c:pt idx="79">
                  <c:v>45026</c:v>
                </c:pt>
                <c:pt idx="80">
                  <c:v>45033</c:v>
                </c:pt>
                <c:pt idx="81">
                  <c:v>45040</c:v>
                </c:pt>
                <c:pt idx="82">
                  <c:v>45047</c:v>
                </c:pt>
                <c:pt idx="83">
                  <c:v>45054</c:v>
                </c:pt>
                <c:pt idx="84">
                  <c:v>45061</c:v>
                </c:pt>
                <c:pt idx="85">
                  <c:v>45068</c:v>
                </c:pt>
                <c:pt idx="86">
                  <c:v>45075</c:v>
                </c:pt>
                <c:pt idx="87">
                  <c:v>45082</c:v>
                </c:pt>
              </c:numCache>
              <c:extLst xmlns:c15="http://schemas.microsoft.com/office/drawing/2012/chart"/>
            </c:numRef>
          </c:cat>
          <c:val>
            <c:numRef>
              <c:f>'A-3_MP-Allocation'!OTMhrs</c:f>
              <c:numCache>
                <c:formatCode>_(* #,##0_);_(* \(#,##0\);_(* "-"??_);_(@_)</c:formatCode>
                <c:ptCount val="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0.6032801418439746</c:v>
                </c:pt>
                <c:pt idx="4">
                  <c:v>0.66179078014184256</c:v>
                </c:pt>
                <c:pt idx="5">
                  <c:v>2.9157801418439675</c:v>
                </c:pt>
                <c:pt idx="6">
                  <c:v>3.1994680851063819</c:v>
                </c:pt>
                <c:pt idx="7">
                  <c:v>3.5824468085106389</c:v>
                </c:pt>
                <c:pt idx="8">
                  <c:v>8.265957446808514</c:v>
                </c:pt>
                <c:pt idx="9">
                  <c:v>0</c:v>
                </c:pt>
                <c:pt idx="10">
                  <c:v>0.8324468085106389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4.8324468085106389</c:v>
                </c:pt>
                <c:pt idx="15">
                  <c:v>2.0824468085106389</c:v>
                </c:pt>
                <c:pt idx="16">
                  <c:v>0</c:v>
                </c:pt>
                <c:pt idx="17">
                  <c:v>2.3492907801418426</c:v>
                </c:pt>
                <c:pt idx="18">
                  <c:v>0</c:v>
                </c:pt>
                <c:pt idx="19">
                  <c:v>2.8324468085106389</c:v>
                </c:pt>
                <c:pt idx="20">
                  <c:v>3.7205029013539672</c:v>
                </c:pt>
                <c:pt idx="21">
                  <c:v>0.10517408123791228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2E-46D1-B43D-15A8B0BB8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82432"/>
        <c:axId val="195282992"/>
        <c:extLst/>
      </c:areaChart>
      <c:barChart>
        <c:barDir val="col"/>
        <c:grouping val="stacked"/>
        <c:varyColors val="0"/>
        <c:ser>
          <c:idx val="11"/>
          <c:order val="3"/>
          <c:tx>
            <c:v>MP Allocation</c:v>
          </c:tx>
          <c:spPr>
            <a:solidFill>
              <a:srgbClr val="FFFF8B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'A-3_MP-Allocation'!$E$2:$CN$2</c:f>
              <c:numCache>
                <c:formatCode>[$-409]d\-mmm\-yy;@</c:formatCode>
                <c:ptCount val="88"/>
                <c:pt idx="0">
                  <c:v>44473</c:v>
                </c:pt>
                <c:pt idx="1">
                  <c:v>44480</c:v>
                </c:pt>
                <c:pt idx="2">
                  <c:v>44487</c:v>
                </c:pt>
                <c:pt idx="3">
                  <c:v>44494</c:v>
                </c:pt>
                <c:pt idx="4">
                  <c:v>44501</c:v>
                </c:pt>
                <c:pt idx="5">
                  <c:v>44508</c:v>
                </c:pt>
                <c:pt idx="6">
                  <c:v>44515</c:v>
                </c:pt>
                <c:pt idx="7">
                  <c:v>44522</c:v>
                </c:pt>
                <c:pt idx="8">
                  <c:v>44529</c:v>
                </c:pt>
                <c:pt idx="9">
                  <c:v>44536</c:v>
                </c:pt>
                <c:pt idx="10">
                  <c:v>44543</c:v>
                </c:pt>
                <c:pt idx="11">
                  <c:v>44550</c:v>
                </c:pt>
                <c:pt idx="12">
                  <c:v>44557</c:v>
                </c:pt>
                <c:pt idx="13">
                  <c:v>44564</c:v>
                </c:pt>
                <c:pt idx="14">
                  <c:v>44571</c:v>
                </c:pt>
                <c:pt idx="15">
                  <c:v>44578</c:v>
                </c:pt>
                <c:pt idx="16">
                  <c:v>44585</c:v>
                </c:pt>
                <c:pt idx="17">
                  <c:v>44592</c:v>
                </c:pt>
                <c:pt idx="18">
                  <c:v>44599</c:v>
                </c:pt>
                <c:pt idx="19">
                  <c:v>44606</c:v>
                </c:pt>
                <c:pt idx="20">
                  <c:v>44613</c:v>
                </c:pt>
                <c:pt idx="21">
                  <c:v>44620</c:v>
                </c:pt>
                <c:pt idx="22">
                  <c:v>44627</c:v>
                </c:pt>
                <c:pt idx="23">
                  <c:v>44634</c:v>
                </c:pt>
                <c:pt idx="24">
                  <c:v>44641</c:v>
                </c:pt>
                <c:pt idx="25">
                  <c:v>44648</c:v>
                </c:pt>
                <c:pt idx="26">
                  <c:v>44655</c:v>
                </c:pt>
                <c:pt idx="27">
                  <c:v>44662</c:v>
                </c:pt>
                <c:pt idx="28">
                  <c:v>44669</c:v>
                </c:pt>
                <c:pt idx="29">
                  <c:v>44676</c:v>
                </c:pt>
                <c:pt idx="30">
                  <c:v>44683</c:v>
                </c:pt>
                <c:pt idx="31">
                  <c:v>44690</c:v>
                </c:pt>
                <c:pt idx="32">
                  <c:v>44697</c:v>
                </c:pt>
                <c:pt idx="33">
                  <c:v>44704</c:v>
                </c:pt>
                <c:pt idx="34">
                  <c:v>44711</c:v>
                </c:pt>
                <c:pt idx="35">
                  <c:v>44718</c:v>
                </c:pt>
                <c:pt idx="36">
                  <c:v>44725</c:v>
                </c:pt>
                <c:pt idx="37">
                  <c:v>44732</c:v>
                </c:pt>
                <c:pt idx="38">
                  <c:v>44739</c:v>
                </c:pt>
                <c:pt idx="39">
                  <c:v>44746</c:v>
                </c:pt>
                <c:pt idx="40">
                  <c:v>44753</c:v>
                </c:pt>
                <c:pt idx="41">
                  <c:v>44760</c:v>
                </c:pt>
                <c:pt idx="42">
                  <c:v>44767</c:v>
                </c:pt>
                <c:pt idx="43">
                  <c:v>44774</c:v>
                </c:pt>
                <c:pt idx="44">
                  <c:v>44781</c:v>
                </c:pt>
                <c:pt idx="45">
                  <c:v>44788</c:v>
                </c:pt>
                <c:pt idx="46">
                  <c:v>44795</c:v>
                </c:pt>
                <c:pt idx="47">
                  <c:v>44802</c:v>
                </c:pt>
                <c:pt idx="48">
                  <c:v>44809</c:v>
                </c:pt>
                <c:pt idx="49">
                  <c:v>44816</c:v>
                </c:pt>
                <c:pt idx="50">
                  <c:v>44823</c:v>
                </c:pt>
                <c:pt idx="51">
                  <c:v>44830</c:v>
                </c:pt>
                <c:pt idx="52">
                  <c:v>44837</c:v>
                </c:pt>
                <c:pt idx="53">
                  <c:v>44844</c:v>
                </c:pt>
                <c:pt idx="54">
                  <c:v>44851</c:v>
                </c:pt>
                <c:pt idx="55">
                  <c:v>44858</c:v>
                </c:pt>
                <c:pt idx="56">
                  <c:v>44865</c:v>
                </c:pt>
                <c:pt idx="57">
                  <c:v>44872</c:v>
                </c:pt>
                <c:pt idx="58">
                  <c:v>44879</c:v>
                </c:pt>
                <c:pt idx="59">
                  <c:v>44886</c:v>
                </c:pt>
                <c:pt idx="60">
                  <c:v>44893</c:v>
                </c:pt>
                <c:pt idx="61">
                  <c:v>44900</c:v>
                </c:pt>
                <c:pt idx="62">
                  <c:v>44907</c:v>
                </c:pt>
                <c:pt idx="63">
                  <c:v>44914</c:v>
                </c:pt>
                <c:pt idx="64">
                  <c:v>44921</c:v>
                </c:pt>
                <c:pt idx="65">
                  <c:v>44928</c:v>
                </c:pt>
                <c:pt idx="66">
                  <c:v>44935</c:v>
                </c:pt>
                <c:pt idx="67">
                  <c:v>44942</c:v>
                </c:pt>
                <c:pt idx="68">
                  <c:v>44949</c:v>
                </c:pt>
                <c:pt idx="69">
                  <c:v>44956</c:v>
                </c:pt>
                <c:pt idx="70">
                  <c:v>44963</c:v>
                </c:pt>
                <c:pt idx="71">
                  <c:v>44970</c:v>
                </c:pt>
                <c:pt idx="72">
                  <c:v>44977</c:v>
                </c:pt>
                <c:pt idx="73">
                  <c:v>44984</c:v>
                </c:pt>
                <c:pt idx="74">
                  <c:v>44991</c:v>
                </c:pt>
                <c:pt idx="75">
                  <c:v>44998</c:v>
                </c:pt>
                <c:pt idx="76">
                  <c:v>45005</c:v>
                </c:pt>
                <c:pt idx="77">
                  <c:v>45012</c:v>
                </c:pt>
                <c:pt idx="78">
                  <c:v>45019</c:v>
                </c:pt>
                <c:pt idx="79">
                  <c:v>45026</c:v>
                </c:pt>
                <c:pt idx="80">
                  <c:v>45033</c:v>
                </c:pt>
                <c:pt idx="81">
                  <c:v>45040</c:v>
                </c:pt>
                <c:pt idx="82">
                  <c:v>45047</c:v>
                </c:pt>
                <c:pt idx="83">
                  <c:v>45054</c:v>
                </c:pt>
                <c:pt idx="84">
                  <c:v>45061</c:v>
                </c:pt>
                <c:pt idx="85">
                  <c:v>45068</c:v>
                </c:pt>
                <c:pt idx="86">
                  <c:v>45075</c:v>
                </c:pt>
                <c:pt idx="87">
                  <c:v>45082</c:v>
                </c:pt>
              </c:numCache>
            </c:numRef>
          </c:cat>
          <c:val>
            <c:numRef>
              <c:f>'A-3_MP-Allocation'!Manpower</c:f>
              <c:numCache>
                <c:formatCode>_(* #,##0_);_(* \(#,##0\);_(* "-"??_);_(@_)</c:formatCode>
                <c:ptCount val="8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2E-46D1-B43D-15A8B0BB8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284112"/>
        <c:axId val="195283552"/>
      </c:barChart>
      <c:catAx>
        <c:axId val="195282432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2992"/>
        <c:crosses val="autoZero"/>
        <c:auto val="0"/>
        <c:lblAlgn val="ctr"/>
        <c:lblOffset val="100"/>
        <c:noMultiLvlLbl val="1"/>
      </c:catAx>
      <c:valAx>
        <c:axId val="19528299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sz="1400"/>
                  <a:t>MANHOURS</a:t>
                </a:r>
              </a:p>
            </c:rich>
          </c:tx>
          <c:layout>
            <c:manualLayout>
              <c:xMode val="edge"/>
              <c:yMode val="edge"/>
              <c:x val="7.0403818054701386E-3"/>
              <c:y val="0.418626095993273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2432"/>
        <c:crosses val="autoZero"/>
        <c:crossBetween val="between"/>
        <c:majorUnit val="20"/>
        <c:minorUnit val="10"/>
      </c:valAx>
      <c:valAx>
        <c:axId val="195283552"/>
        <c:scaling>
          <c:orientation val="minMax"/>
          <c:max val="6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PH" sz="1400"/>
                  <a:t>MANPOWER</a:t>
                </a:r>
              </a:p>
            </c:rich>
          </c:tx>
          <c:layout>
            <c:manualLayout>
              <c:xMode val="edge"/>
              <c:yMode val="edge"/>
              <c:x val="0.99371109080684028"/>
              <c:y val="0.41893392201287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84112"/>
        <c:crosses val="max"/>
        <c:crossBetween val="between"/>
      </c:valAx>
      <c:catAx>
        <c:axId val="195284112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5283552"/>
        <c:crosses val="autoZero"/>
        <c:auto val="0"/>
        <c:lblAlgn val="ctr"/>
        <c:lblOffset val="100"/>
        <c:noMultiLvlLbl val="1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WEEKLY </a:t>
            </a:r>
            <a:r>
              <a:rPr lang="en-US" b="1" baseline="0"/>
              <a:t> MH-MP CHART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7646834843319E-2"/>
          <c:y val="3.3833137002650462E-2"/>
          <c:w val="0.97600685960766531"/>
          <c:h val="0.94450324139374109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'A-4_Resource Plan Chart'!$C$39</c:f>
              <c:strCache>
                <c:ptCount val="1"/>
                <c:pt idx="0">
                  <c:v>Inc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'A-4_Resource Plan Chart'!$D$39:$CM$39</c:f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'A-4_Resource Plan Chart'!$D$28:$CM$28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82D-4EF2-B23D-E98BF0A3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34464"/>
        <c:axId val="195435024"/>
      </c:barChart>
      <c:lineChart>
        <c:grouping val="standard"/>
        <c:varyColors val="0"/>
        <c:ser>
          <c:idx val="0"/>
          <c:order val="0"/>
          <c:tx>
            <c:v>Plan-Mhrs</c:v>
          </c:tx>
          <c:spPr>
            <a:ln w="25400" cap="rnd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'A-4_Resource Plan Chart'!$D$30:$CM$30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'A-4_Resource Plan Chart'!$D$28:$CM$28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82D-4EF2-B23D-E98BF0A31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436144"/>
        <c:axId val="195435584"/>
      </c:lineChart>
      <c:catAx>
        <c:axId val="195434464"/>
        <c:scaling>
          <c:orientation val="minMax"/>
        </c:scaling>
        <c:delete val="1"/>
        <c:axPos val="b"/>
        <c:numFmt formatCode="[$-409]d\-mmm\-yy;@" sourceLinked="1"/>
        <c:majorTickMark val="none"/>
        <c:minorTickMark val="none"/>
        <c:tickLblPos val="nextTo"/>
        <c:crossAx val="195435024"/>
        <c:crosses val="autoZero"/>
        <c:auto val="0"/>
        <c:lblAlgn val="ctr"/>
        <c:lblOffset val="100"/>
        <c:noMultiLvlLbl val="0"/>
      </c:catAx>
      <c:valAx>
        <c:axId val="1954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# of Manpower</a:t>
                </a:r>
              </a:p>
            </c:rich>
          </c:tx>
          <c:layout>
            <c:manualLayout>
              <c:xMode val="edge"/>
              <c:yMode val="edge"/>
              <c:x val="1.0205701031557148E-4"/>
              <c:y val="0.319433492335353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4464"/>
        <c:crosses val="autoZero"/>
        <c:crossBetween val="between"/>
      </c:valAx>
      <c:valAx>
        <c:axId val="19543558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Man-hours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_);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6144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195436144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5435584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MONTHLY MH-MP</a:t>
            </a:r>
            <a:r>
              <a:rPr lang="en-US" b="1" baseline="0"/>
              <a:t> CHART</a:t>
            </a:r>
            <a:endParaRPr lang="en-US" b="1"/>
          </a:p>
        </c:rich>
      </c:tx>
      <c:layout>
        <c:manualLayout>
          <c:xMode val="edge"/>
          <c:yMode val="edge"/>
          <c:x val="0.39898480619892701"/>
          <c:y val="4.75659550422136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860877786660543E-2"/>
          <c:y val="3.3833137002650462E-2"/>
          <c:w val="0.90330119722517299"/>
          <c:h val="0.94450324139374109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'A-4_Resource Plan Chart'!$C$39</c:f>
              <c:strCache>
                <c:ptCount val="1"/>
                <c:pt idx="0">
                  <c:v>Inc</c:v>
                </c:pt>
              </c:strCache>
            </c:strRef>
          </c:tx>
          <c:spPr>
            <a:solidFill>
              <a:srgbClr val="FFFF6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'A-4_Resource Plan Chart'!$D$74:$AP$74</c:f>
              <c:numCache>
                <c:formatCode>[$-409]d\-mmm\-yy;@</c:formatCode>
                <c:ptCount val="39"/>
                <c:pt idx="0">
                  <c:v>44463</c:v>
                </c:pt>
                <c:pt idx="1">
                  <c:v>44498</c:v>
                </c:pt>
                <c:pt idx="2">
                  <c:v>44526</c:v>
                </c:pt>
                <c:pt idx="3">
                  <c:v>44561</c:v>
                </c:pt>
                <c:pt idx="4">
                  <c:v>44589</c:v>
                </c:pt>
                <c:pt idx="5">
                  <c:v>44617</c:v>
                </c:pt>
                <c:pt idx="6">
                  <c:v>44645</c:v>
                </c:pt>
                <c:pt idx="7">
                  <c:v>44680</c:v>
                </c:pt>
                <c:pt idx="8">
                  <c:v>44708</c:v>
                </c:pt>
                <c:pt idx="9">
                  <c:v>44736</c:v>
                </c:pt>
                <c:pt idx="10">
                  <c:v>44771</c:v>
                </c:pt>
                <c:pt idx="11">
                  <c:v>44799</c:v>
                </c:pt>
                <c:pt idx="12">
                  <c:v>44834</c:v>
                </c:pt>
                <c:pt idx="13">
                  <c:v>44862</c:v>
                </c:pt>
                <c:pt idx="14">
                  <c:v>44890</c:v>
                </c:pt>
                <c:pt idx="15">
                  <c:v>44925</c:v>
                </c:pt>
                <c:pt idx="16">
                  <c:v>44953</c:v>
                </c:pt>
                <c:pt idx="17">
                  <c:v>44981</c:v>
                </c:pt>
                <c:pt idx="18">
                  <c:v>45016</c:v>
                </c:pt>
                <c:pt idx="19">
                  <c:v>45044</c:v>
                </c:pt>
                <c:pt idx="20">
                  <c:v>45072</c:v>
                </c:pt>
                <c:pt idx="21">
                  <c:v>45107</c:v>
                </c:pt>
                <c:pt idx="22">
                  <c:v>45135</c:v>
                </c:pt>
                <c:pt idx="23">
                  <c:v>45163</c:v>
                </c:pt>
                <c:pt idx="24">
                  <c:v>45198</c:v>
                </c:pt>
                <c:pt idx="25">
                  <c:v>45226</c:v>
                </c:pt>
                <c:pt idx="26">
                  <c:v>45254</c:v>
                </c:pt>
                <c:pt idx="27">
                  <c:v>45289</c:v>
                </c:pt>
                <c:pt idx="28">
                  <c:v>45317</c:v>
                </c:pt>
                <c:pt idx="29">
                  <c:v>45345</c:v>
                </c:pt>
                <c:pt idx="30">
                  <c:v>45380</c:v>
                </c:pt>
                <c:pt idx="31">
                  <c:v>45408</c:v>
                </c:pt>
                <c:pt idx="32">
                  <c:v>45443</c:v>
                </c:pt>
                <c:pt idx="33">
                  <c:v>45471</c:v>
                </c:pt>
                <c:pt idx="34">
                  <c:v>45499</c:v>
                </c:pt>
                <c:pt idx="35">
                  <c:v>45534</c:v>
                </c:pt>
                <c:pt idx="36">
                  <c:v>45562</c:v>
                </c:pt>
                <c:pt idx="37">
                  <c:v>45590</c:v>
                </c:pt>
                <c:pt idx="38">
                  <c:v>45625</c:v>
                </c:pt>
              </c:numCache>
            </c:numRef>
          </c:cat>
          <c:val>
            <c:numRef>
              <c:f>'A-4_Resource Plan Chart'!$D$79:$AP$79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F-440C-8AF3-AD7C7F84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5473312"/>
        <c:axId val="235473872"/>
      </c:barChart>
      <c:lineChart>
        <c:grouping val="standard"/>
        <c:varyColors val="0"/>
        <c:ser>
          <c:idx val="0"/>
          <c:order val="0"/>
          <c:tx>
            <c:v>Plan-Mhrs</c:v>
          </c:tx>
          <c:spPr>
            <a:ln w="25400" cap="rnd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'A-4_Resource Plan Chart'!$D$74:$AP$74</c:f>
              <c:numCache>
                <c:formatCode>[$-409]d\-mmm\-yy;@</c:formatCode>
                <c:ptCount val="39"/>
                <c:pt idx="0">
                  <c:v>44463</c:v>
                </c:pt>
                <c:pt idx="1">
                  <c:v>44498</c:v>
                </c:pt>
                <c:pt idx="2">
                  <c:v>44526</c:v>
                </c:pt>
                <c:pt idx="3">
                  <c:v>44561</c:v>
                </c:pt>
                <c:pt idx="4">
                  <c:v>44589</c:v>
                </c:pt>
                <c:pt idx="5">
                  <c:v>44617</c:v>
                </c:pt>
                <c:pt idx="6">
                  <c:v>44645</c:v>
                </c:pt>
                <c:pt idx="7">
                  <c:v>44680</c:v>
                </c:pt>
                <c:pt idx="8">
                  <c:v>44708</c:v>
                </c:pt>
                <c:pt idx="9">
                  <c:v>44736</c:v>
                </c:pt>
                <c:pt idx="10">
                  <c:v>44771</c:v>
                </c:pt>
                <c:pt idx="11">
                  <c:v>44799</c:v>
                </c:pt>
                <c:pt idx="12">
                  <c:v>44834</c:v>
                </c:pt>
                <c:pt idx="13">
                  <c:v>44862</c:v>
                </c:pt>
                <c:pt idx="14">
                  <c:v>44890</c:v>
                </c:pt>
                <c:pt idx="15">
                  <c:v>44925</c:v>
                </c:pt>
                <c:pt idx="16">
                  <c:v>44953</c:v>
                </c:pt>
                <c:pt idx="17">
                  <c:v>44981</c:v>
                </c:pt>
                <c:pt idx="18">
                  <c:v>45016</c:v>
                </c:pt>
                <c:pt idx="19">
                  <c:v>45044</c:v>
                </c:pt>
                <c:pt idx="20">
                  <c:v>45072</c:v>
                </c:pt>
                <c:pt idx="21">
                  <c:v>45107</c:v>
                </c:pt>
                <c:pt idx="22">
                  <c:v>45135</c:v>
                </c:pt>
                <c:pt idx="23">
                  <c:v>45163</c:v>
                </c:pt>
                <c:pt idx="24">
                  <c:v>45198</c:v>
                </c:pt>
                <c:pt idx="25">
                  <c:v>45226</c:v>
                </c:pt>
                <c:pt idx="26">
                  <c:v>45254</c:v>
                </c:pt>
                <c:pt idx="27">
                  <c:v>45289</c:v>
                </c:pt>
                <c:pt idx="28">
                  <c:v>45317</c:v>
                </c:pt>
                <c:pt idx="29">
                  <c:v>45345</c:v>
                </c:pt>
                <c:pt idx="30">
                  <c:v>45380</c:v>
                </c:pt>
                <c:pt idx="31">
                  <c:v>45408</c:v>
                </c:pt>
                <c:pt idx="32">
                  <c:v>45443</c:v>
                </c:pt>
                <c:pt idx="33">
                  <c:v>45471</c:v>
                </c:pt>
                <c:pt idx="34">
                  <c:v>45499</c:v>
                </c:pt>
                <c:pt idx="35">
                  <c:v>45534</c:v>
                </c:pt>
                <c:pt idx="36">
                  <c:v>45562</c:v>
                </c:pt>
                <c:pt idx="37">
                  <c:v>45590</c:v>
                </c:pt>
                <c:pt idx="38">
                  <c:v>45625</c:v>
                </c:pt>
              </c:numCache>
            </c:numRef>
          </c:cat>
          <c:val>
            <c:numRef>
              <c:f>'A-4_Resource Plan Chart'!$D$76:$AP$76</c:f>
              <c:numCache>
                <c:formatCode>General</c:formatCode>
                <c:ptCount val="39"/>
                <c:pt idx="0">
                  <c:v>0</c:v>
                </c:pt>
                <c:pt idx="1">
                  <c:v>119.16976950354609</c:v>
                </c:pt>
                <c:pt idx="2">
                  <c:v>265.52925531914889</c:v>
                </c:pt>
                <c:pt idx="3">
                  <c:v>401.72606382978717</c:v>
                </c:pt>
                <c:pt idx="4">
                  <c:v>554.80585106382978</c:v>
                </c:pt>
                <c:pt idx="5">
                  <c:v>704.45720502901349</c:v>
                </c:pt>
                <c:pt idx="6">
                  <c:v>811.5</c:v>
                </c:pt>
                <c:pt idx="7">
                  <c:v>811.5</c:v>
                </c:pt>
                <c:pt idx="8">
                  <c:v>811.5</c:v>
                </c:pt>
                <c:pt idx="9">
                  <c:v>811.5</c:v>
                </c:pt>
                <c:pt idx="10">
                  <c:v>811.5</c:v>
                </c:pt>
                <c:pt idx="11">
                  <c:v>811.5</c:v>
                </c:pt>
                <c:pt idx="12">
                  <c:v>811.5</c:v>
                </c:pt>
                <c:pt idx="13">
                  <c:v>811.5</c:v>
                </c:pt>
                <c:pt idx="14">
                  <c:v>811.5</c:v>
                </c:pt>
                <c:pt idx="15">
                  <c:v>811.5</c:v>
                </c:pt>
                <c:pt idx="16">
                  <c:v>811.5</c:v>
                </c:pt>
                <c:pt idx="17">
                  <c:v>811.5</c:v>
                </c:pt>
                <c:pt idx="18">
                  <c:v>811.5</c:v>
                </c:pt>
                <c:pt idx="19">
                  <c:v>811.5</c:v>
                </c:pt>
                <c:pt idx="20">
                  <c:v>811.5</c:v>
                </c:pt>
                <c:pt idx="21">
                  <c:v>24325</c:v>
                </c:pt>
                <c:pt idx="22">
                  <c:v>24325</c:v>
                </c:pt>
                <c:pt idx="23">
                  <c:v>24325</c:v>
                </c:pt>
                <c:pt idx="24">
                  <c:v>24325</c:v>
                </c:pt>
                <c:pt idx="25">
                  <c:v>24325</c:v>
                </c:pt>
                <c:pt idx="26">
                  <c:v>24325</c:v>
                </c:pt>
                <c:pt idx="27">
                  <c:v>24325</c:v>
                </c:pt>
                <c:pt idx="28">
                  <c:v>24325</c:v>
                </c:pt>
                <c:pt idx="29">
                  <c:v>24325</c:v>
                </c:pt>
                <c:pt idx="30">
                  <c:v>24325</c:v>
                </c:pt>
                <c:pt idx="31">
                  <c:v>24325</c:v>
                </c:pt>
                <c:pt idx="32">
                  <c:v>24325</c:v>
                </c:pt>
                <c:pt idx="33">
                  <c:v>24325</c:v>
                </c:pt>
                <c:pt idx="34">
                  <c:v>24325</c:v>
                </c:pt>
                <c:pt idx="35">
                  <c:v>24325</c:v>
                </c:pt>
                <c:pt idx="36">
                  <c:v>24325</c:v>
                </c:pt>
                <c:pt idx="37">
                  <c:v>24325</c:v>
                </c:pt>
                <c:pt idx="38">
                  <c:v>24325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F-440C-8AF3-AD7C7F84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74992"/>
        <c:axId val="235474432"/>
      </c:lineChart>
      <c:catAx>
        <c:axId val="235473312"/>
        <c:scaling>
          <c:orientation val="minMax"/>
        </c:scaling>
        <c:delete val="1"/>
        <c:axPos val="b"/>
        <c:numFmt formatCode="[$-409]d\-mmm\-yy;@" sourceLinked="1"/>
        <c:majorTickMark val="none"/>
        <c:minorTickMark val="none"/>
        <c:tickLblPos val="nextTo"/>
        <c:crossAx val="235473872"/>
        <c:crosses val="autoZero"/>
        <c:auto val="0"/>
        <c:lblAlgn val="ctr"/>
        <c:lblOffset val="100"/>
        <c:noMultiLvlLbl val="0"/>
      </c:catAx>
      <c:valAx>
        <c:axId val="2354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MP</a:t>
                </a:r>
                <a:r>
                  <a:rPr lang="en-US" sz="14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Allocation</a:t>
                </a:r>
                <a:endParaRPr lang="en-US" sz="14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2.1913670839767397E-3"/>
              <c:y val="0.364026561091470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73312"/>
        <c:crosses val="autoZero"/>
        <c:crossBetween val="between"/>
      </c:valAx>
      <c:valAx>
        <c:axId val="2354744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0">
                    <a:latin typeface="Arial" panose="020B0604020202020204" pitchFamily="34" charset="0"/>
                    <a:cs typeface="Arial" panose="020B0604020202020204" pitchFamily="34" charset="0"/>
                  </a:rPr>
                  <a:t>Equivalent MH Estimation</a:t>
                </a:r>
              </a:p>
            </c:rich>
          </c:tx>
          <c:layout>
            <c:manualLayout>
              <c:xMode val="edge"/>
              <c:yMode val="edge"/>
              <c:x val="0.9879704119043532"/>
              <c:y val="0.27285559355265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74992"/>
        <c:crosses val="max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9853365895327062"/>
                <c:y val="4.2751774769584847E-2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235474992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235474432"/>
        <c:crosses val="autoZero"/>
        <c:auto val="0"/>
        <c:lblAlgn val="ctr"/>
        <c:lblOffset val="100"/>
        <c:noMultiLvlLbl val="0"/>
      </c:cat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SOFTWARE LICENSE</a:t>
            </a:r>
            <a:r>
              <a:rPr lang="en-US" b="1" baseline="0"/>
              <a:t> CHART</a:t>
            </a:r>
            <a:endParaRPr lang="en-US" b="1"/>
          </a:p>
        </c:rich>
      </c:tx>
      <c:layout>
        <c:manualLayout>
          <c:xMode val="edge"/>
          <c:yMode val="edge"/>
          <c:x val="0.40317015186234723"/>
          <c:y val="2.9010614321548781E-2"/>
        </c:manualLayout>
      </c:layout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591979124653268E-2"/>
          <c:y val="3.3833158199169794E-2"/>
          <c:w val="0.87475879499352893"/>
          <c:h val="0.944576518751327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'A-4_Resource Plan Chart'!$A$112:$B$112</c:f>
              <c:strCache>
                <c:ptCount val="2"/>
                <c:pt idx="0">
                  <c:v>PDMS/E3D</c:v>
                </c:pt>
                <c:pt idx="1">
                  <c:v>Month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solidFill>
                <a:schemeClr val="tx1">
                  <a:lumMod val="95000"/>
                  <a:lumOff val="5000"/>
                </a:schemeClr>
              </a:solidFill>
              <a:prstDash val="sysDash"/>
            </a:ln>
            <a:effectLst/>
          </c:spPr>
          <c:invertIfNegative val="0"/>
          <c:cat>
            <c:numRef>
              <c:f>'A-4_Resource Plan Chart'!$D$111:$AP$111</c:f>
              <c:numCache>
                <c:formatCode>[$-409]d\-mmm\-yy;@</c:formatCode>
                <c:ptCount val="39"/>
                <c:pt idx="0">
                  <c:v>44469</c:v>
                </c:pt>
                <c:pt idx="1">
                  <c:v>44500</c:v>
                </c:pt>
                <c:pt idx="2">
                  <c:v>44530</c:v>
                </c:pt>
                <c:pt idx="3">
                  <c:v>44561</c:v>
                </c:pt>
                <c:pt idx="4">
                  <c:v>44592</c:v>
                </c:pt>
                <c:pt idx="5">
                  <c:v>44620</c:v>
                </c:pt>
                <c:pt idx="6">
                  <c:v>44651</c:v>
                </c:pt>
                <c:pt idx="7">
                  <c:v>44681</c:v>
                </c:pt>
                <c:pt idx="8">
                  <c:v>44712</c:v>
                </c:pt>
                <c:pt idx="9">
                  <c:v>44742</c:v>
                </c:pt>
                <c:pt idx="10">
                  <c:v>44773</c:v>
                </c:pt>
                <c:pt idx="11">
                  <c:v>44804</c:v>
                </c:pt>
                <c:pt idx="12">
                  <c:v>44834</c:v>
                </c:pt>
                <c:pt idx="13">
                  <c:v>44865</c:v>
                </c:pt>
                <c:pt idx="14">
                  <c:v>44895</c:v>
                </c:pt>
                <c:pt idx="15">
                  <c:v>44926</c:v>
                </c:pt>
                <c:pt idx="16">
                  <c:v>44957</c:v>
                </c:pt>
                <c:pt idx="17">
                  <c:v>44985</c:v>
                </c:pt>
                <c:pt idx="18">
                  <c:v>45016</c:v>
                </c:pt>
                <c:pt idx="19">
                  <c:v>45046</c:v>
                </c:pt>
                <c:pt idx="20">
                  <c:v>45077</c:v>
                </c:pt>
                <c:pt idx="21">
                  <c:v>45107</c:v>
                </c:pt>
                <c:pt idx="22">
                  <c:v>45138</c:v>
                </c:pt>
                <c:pt idx="23">
                  <c:v>45169</c:v>
                </c:pt>
                <c:pt idx="24">
                  <c:v>45199</c:v>
                </c:pt>
                <c:pt idx="25">
                  <c:v>45230</c:v>
                </c:pt>
                <c:pt idx="26">
                  <c:v>45260</c:v>
                </c:pt>
                <c:pt idx="27">
                  <c:v>45291</c:v>
                </c:pt>
                <c:pt idx="28">
                  <c:v>45322</c:v>
                </c:pt>
                <c:pt idx="29">
                  <c:v>45351</c:v>
                </c:pt>
                <c:pt idx="30">
                  <c:v>45382</c:v>
                </c:pt>
                <c:pt idx="31">
                  <c:v>45412</c:v>
                </c:pt>
                <c:pt idx="32">
                  <c:v>45443</c:v>
                </c:pt>
                <c:pt idx="33">
                  <c:v>45473</c:v>
                </c:pt>
                <c:pt idx="34">
                  <c:v>45504</c:v>
                </c:pt>
                <c:pt idx="35">
                  <c:v>45535</c:v>
                </c:pt>
                <c:pt idx="36">
                  <c:v>45565</c:v>
                </c:pt>
                <c:pt idx="37">
                  <c:v>45596</c:v>
                </c:pt>
                <c:pt idx="38">
                  <c:v>45626</c:v>
                </c:pt>
              </c:numCache>
            </c:numRef>
          </c:cat>
          <c:val>
            <c:numRef>
              <c:f>'A-4_Resource Plan Chart'!$D$112:$AP$112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E-474E-8FCA-06C195FE7609}"/>
            </c:ext>
          </c:extLst>
        </c:ser>
        <c:ser>
          <c:idx val="2"/>
          <c:order val="2"/>
          <c:tx>
            <c:strRef>
              <c:f>'A-4_Resource Plan Chart'!$A$114:$B$114</c:f>
              <c:strCache>
                <c:ptCount val="2"/>
                <c:pt idx="0">
                  <c:v>MsOffice</c:v>
                </c:pt>
                <c:pt idx="1">
                  <c:v>Month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12700" cmpd="sng"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numRef>
              <c:f>'A-4_Resource Plan Chart'!$D$111:$AP$111</c:f>
              <c:numCache>
                <c:formatCode>[$-409]d\-mmm\-yy;@</c:formatCode>
                <c:ptCount val="39"/>
                <c:pt idx="0">
                  <c:v>44469</c:v>
                </c:pt>
                <c:pt idx="1">
                  <c:v>44500</c:v>
                </c:pt>
                <c:pt idx="2">
                  <c:v>44530</c:v>
                </c:pt>
                <c:pt idx="3">
                  <c:v>44561</c:v>
                </c:pt>
                <c:pt idx="4">
                  <c:v>44592</c:v>
                </c:pt>
                <c:pt idx="5">
                  <c:v>44620</c:v>
                </c:pt>
                <c:pt idx="6">
                  <c:v>44651</c:v>
                </c:pt>
                <c:pt idx="7">
                  <c:v>44681</c:v>
                </c:pt>
                <c:pt idx="8">
                  <c:v>44712</c:v>
                </c:pt>
                <c:pt idx="9">
                  <c:v>44742</c:v>
                </c:pt>
                <c:pt idx="10">
                  <c:v>44773</c:v>
                </c:pt>
                <c:pt idx="11">
                  <c:v>44804</c:v>
                </c:pt>
                <c:pt idx="12">
                  <c:v>44834</c:v>
                </c:pt>
                <c:pt idx="13">
                  <c:v>44865</c:v>
                </c:pt>
                <c:pt idx="14">
                  <c:v>44895</c:v>
                </c:pt>
                <c:pt idx="15">
                  <c:v>44926</c:v>
                </c:pt>
                <c:pt idx="16">
                  <c:v>44957</c:v>
                </c:pt>
                <c:pt idx="17">
                  <c:v>44985</c:v>
                </c:pt>
                <c:pt idx="18">
                  <c:v>45016</c:v>
                </c:pt>
                <c:pt idx="19">
                  <c:v>45046</c:v>
                </c:pt>
                <c:pt idx="20">
                  <c:v>45077</c:v>
                </c:pt>
                <c:pt idx="21">
                  <c:v>45107</c:v>
                </c:pt>
                <c:pt idx="22">
                  <c:v>45138</c:v>
                </c:pt>
                <c:pt idx="23">
                  <c:v>45169</c:v>
                </c:pt>
                <c:pt idx="24">
                  <c:v>45199</c:v>
                </c:pt>
                <c:pt idx="25">
                  <c:v>45230</c:v>
                </c:pt>
                <c:pt idx="26">
                  <c:v>45260</c:v>
                </c:pt>
                <c:pt idx="27">
                  <c:v>45291</c:v>
                </c:pt>
                <c:pt idx="28">
                  <c:v>45322</c:v>
                </c:pt>
                <c:pt idx="29">
                  <c:v>45351</c:v>
                </c:pt>
                <c:pt idx="30">
                  <c:v>45382</c:v>
                </c:pt>
                <c:pt idx="31">
                  <c:v>45412</c:v>
                </c:pt>
                <c:pt idx="32">
                  <c:v>45443</c:v>
                </c:pt>
                <c:pt idx="33">
                  <c:v>45473</c:v>
                </c:pt>
                <c:pt idx="34">
                  <c:v>45504</c:v>
                </c:pt>
                <c:pt idx="35">
                  <c:v>45535</c:v>
                </c:pt>
                <c:pt idx="36">
                  <c:v>45565</c:v>
                </c:pt>
                <c:pt idx="37">
                  <c:v>45596</c:v>
                </c:pt>
                <c:pt idx="38">
                  <c:v>45626</c:v>
                </c:pt>
              </c:numCache>
            </c:numRef>
          </c:cat>
          <c:val>
            <c:numRef>
              <c:f>'A-4_Resource Plan Chart'!$D$114:$AP$114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E-474E-8FCA-06C195FE7609}"/>
            </c:ext>
          </c:extLst>
        </c:ser>
        <c:ser>
          <c:idx val="4"/>
          <c:order val="4"/>
          <c:tx>
            <c:strRef>
              <c:f>'A-4_Resource Plan Chart'!$A$116:$B$116</c:f>
              <c:strCache>
                <c:ptCount val="2"/>
                <c:pt idx="0">
                  <c:v>SOFTW3</c:v>
                </c:pt>
                <c:pt idx="1">
                  <c:v>Month</c:v>
                </c:pt>
              </c:strCache>
            </c:strRef>
          </c:tx>
          <c:spPr>
            <a:pattFill prst="lt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dPt>
            <c:idx val="13"/>
            <c:invertIfNegative val="0"/>
            <c:bubble3D val="0"/>
            <c:spPr>
              <a:pattFill prst="ltDnDiag">
                <a:fgClr>
                  <a:schemeClr val="tx1"/>
                </a:fgClr>
                <a:bgClr>
                  <a:schemeClr val="bg1"/>
                </a:bgClr>
              </a:pattFill>
              <a:ln>
                <a:solidFill>
                  <a:schemeClr val="tx1">
                    <a:lumMod val="95000"/>
                    <a:lumOff val="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BE-474E-8FCA-06C195FE7609}"/>
              </c:ext>
            </c:extLst>
          </c:dPt>
          <c:cat>
            <c:numRef>
              <c:f>'A-4_Resource Plan Chart'!$D$111:$AP$111</c:f>
              <c:numCache>
                <c:formatCode>[$-409]d\-mmm\-yy;@</c:formatCode>
                <c:ptCount val="39"/>
                <c:pt idx="0">
                  <c:v>44469</c:v>
                </c:pt>
                <c:pt idx="1">
                  <c:v>44500</c:v>
                </c:pt>
                <c:pt idx="2">
                  <c:v>44530</c:v>
                </c:pt>
                <c:pt idx="3">
                  <c:v>44561</c:v>
                </c:pt>
                <c:pt idx="4">
                  <c:v>44592</c:v>
                </c:pt>
                <c:pt idx="5">
                  <c:v>44620</c:v>
                </c:pt>
                <c:pt idx="6">
                  <c:v>44651</c:v>
                </c:pt>
                <c:pt idx="7">
                  <c:v>44681</c:v>
                </c:pt>
                <c:pt idx="8">
                  <c:v>44712</c:v>
                </c:pt>
                <c:pt idx="9">
                  <c:v>44742</c:v>
                </c:pt>
                <c:pt idx="10">
                  <c:v>44773</c:v>
                </c:pt>
                <c:pt idx="11">
                  <c:v>44804</c:v>
                </c:pt>
                <c:pt idx="12">
                  <c:v>44834</c:v>
                </c:pt>
                <c:pt idx="13">
                  <c:v>44865</c:v>
                </c:pt>
                <c:pt idx="14">
                  <c:v>44895</c:v>
                </c:pt>
                <c:pt idx="15">
                  <c:v>44926</c:v>
                </c:pt>
                <c:pt idx="16">
                  <c:v>44957</c:v>
                </c:pt>
                <c:pt idx="17">
                  <c:v>44985</c:v>
                </c:pt>
                <c:pt idx="18">
                  <c:v>45016</c:v>
                </c:pt>
                <c:pt idx="19">
                  <c:v>45046</c:v>
                </c:pt>
                <c:pt idx="20">
                  <c:v>45077</c:v>
                </c:pt>
                <c:pt idx="21">
                  <c:v>45107</c:v>
                </c:pt>
                <c:pt idx="22">
                  <c:v>45138</c:v>
                </c:pt>
                <c:pt idx="23">
                  <c:v>45169</c:v>
                </c:pt>
                <c:pt idx="24">
                  <c:v>45199</c:v>
                </c:pt>
                <c:pt idx="25">
                  <c:v>45230</c:v>
                </c:pt>
                <c:pt idx="26">
                  <c:v>45260</c:v>
                </c:pt>
                <c:pt idx="27">
                  <c:v>45291</c:v>
                </c:pt>
                <c:pt idx="28">
                  <c:v>45322</c:v>
                </c:pt>
                <c:pt idx="29">
                  <c:v>45351</c:v>
                </c:pt>
                <c:pt idx="30">
                  <c:v>45382</c:v>
                </c:pt>
                <c:pt idx="31">
                  <c:v>45412</c:v>
                </c:pt>
                <c:pt idx="32">
                  <c:v>45443</c:v>
                </c:pt>
                <c:pt idx="33">
                  <c:v>45473</c:v>
                </c:pt>
                <c:pt idx="34">
                  <c:v>45504</c:v>
                </c:pt>
                <c:pt idx="35">
                  <c:v>45535</c:v>
                </c:pt>
                <c:pt idx="36">
                  <c:v>45565</c:v>
                </c:pt>
                <c:pt idx="37">
                  <c:v>45596</c:v>
                </c:pt>
                <c:pt idx="38">
                  <c:v>45626</c:v>
                </c:pt>
              </c:numCache>
            </c:numRef>
          </c:cat>
          <c:val>
            <c:numRef>
              <c:f>'A-4_Resource Plan Chart'!$D$116:$AP$116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BE-474E-8FCA-06C195FE7609}"/>
            </c:ext>
          </c:extLst>
        </c:ser>
        <c:ser>
          <c:idx val="6"/>
          <c:order val="6"/>
          <c:tx>
            <c:strRef>
              <c:f>'A-4_Resource Plan Chart'!$A$118:$B$118</c:f>
              <c:strCache>
                <c:ptCount val="2"/>
                <c:pt idx="0">
                  <c:v>SOFTW4</c:v>
                </c:pt>
                <c:pt idx="1">
                  <c:v>Month</c:v>
                </c:pt>
              </c:strCache>
            </c:strRef>
          </c:tx>
          <c:spPr>
            <a:pattFill prst="lgConfetti">
              <a:fgClr>
                <a:schemeClr val="tx1"/>
              </a:fgClr>
              <a:bgClr>
                <a:schemeClr val="bg1"/>
              </a:bgClr>
            </a:pattFill>
            <a:ln w="12700">
              <a:solidFill>
                <a:schemeClr val="tx1">
                  <a:lumMod val="95000"/>
                  <a:lumOff val="5000"/>
                </a:schemeClr>
              </a:solidFill>
            </a:ln>
            <a:effectLst/>
          </c:spPr>
          <c:invertIfNegative val="0"/>
          <c:cat>
            <c:numRef>
              <c:f>'A-4_Resource Plan Chart'!$D$111:$AP$111</c:f>
              <c:numCache>
                <c:formatCode>[$-409]d\-mmm\-yy;@</c:formatCode>
                <c:ptCount val="39"/>
                <c:pt idx="0">
                  <c:v>44469</c:v>
                </c:pt>
                <c:pt idx="1">
                  <c:v>44500</c:v>
                </c:pt>
                <c:pt idx="2">
                  <c:v>44530</c:v>
                </c:pt>
                <c:pt idx="3">
                  <c:v>44561</c:v>
                </c:pt>
                <c:pt idx="4">
                  <c:v>44592</c:v>
                </c:pt>
                <c:pt idx="5">
                  <c:v>44620</c:v>
                </c:pt>
                <c:pt idx="6">
                  <c:v>44651</c:v>
                </c:pt>
                <c:pt idx="7">
                  <c:v>44681</c:v>
                </c:pt>
                <c:pt idx="8">
                  <c:v>44712</c:v>
                </c:pt>
                <c:pt idx="9">
                  <c:v>44742</c:v>
                </c:pt>
                <c:pt idx="10">
                  <c:v>44773</c:v>
                </c:pt>
                <c:pt idx="11">
                  <c:v>44804</c:v>
                </c:pt>
                <c:pt idx="12">
                  <c:v>44834</c:v>
                </c:pt>
                <c:pt idx="13">
                  <c:v>44865</c:v>
                </c:pt>
                <c:pt idx="14">
                  <c:v>44895</c:v>
                </c:pt>
                <c:pt idx="15">
                  <c:v>44926</c:v>
                </c:pt>
                <c:pt idx="16">
                  <c:v>44957</c:v>
                </c:pt>
                <c:pt idx="17">
                  <c:v>44985</c:v>
                </c:pt>
                <c:pt idx="18">
                  <c:v>45016</c:v>
                </c:pt>
                <c:pt idx="19">
                  <c:v>45046</c:v>
                </c:pt>
                <c:pt idx="20">
                  <c:v>45077</c:v>
                </c:pt>
                <c:pt idx="21">
                  <c:v>45107</c:v>
                </c:pt>
                <c:pt idx="22">
                  <c:v>45138</c:v>
                </c:pt>
                <c:pt idx="23">
                  <c:v>45169</c:v>
                </c:pt>
                <c:pt idx="24">
                  <c:v>45199</c:v>
                </c:pt>
                <c:pt idx="25">
                  <c:v>45230</c:v>
                </c:pt>
                <c:pt idx="26">
                  <c:v>45260</c:v>
                </c:pt>
                <c:pt idx="27">
                  <c:v>45291</c:v>
                </c:pt>
                <c:pt idx="28">
                  <c:v>45322</c:v>
                </c:pt>
                <c:pt idx="29">
                  <c:v>45351</c:v>
                </c:pt>
                <c:pt idx="30">
                  <c:v>45382</c:v>
                </c:pt>
                <c:pt idx="31">
                  <c:v>45412</c:v>
                </c:pt>
                <c:pt idx="32">
                  <c:v>45443</c:v>
                </c:pt>
                <c:pt idx="33">
                  <c:v>45473</c:v>
                </c:pt>
                <c:pt idx="34">
                  <c:v>45504</c:v>
                </c:pt>
                <c:pt idx="35">
                  <c:v>45535</c:v>
                </c:pt>
                <c:pt idx="36">
                  <c:v>45565</c:v>
                </c:pt>
                <c:pt idx="37">
                  <c:v>45596</c:v>
                </c:pt>
                <c:pt idx="38">
                  <c:v>45626</c:v>
                </c:pt>
              </c:numCache>
            </c:numRef>
          </c:cat>
          <c:val>
            <c:numRef>
              <c:f>'A-4_Resource Plan Chart'!$D$118:$AP$118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BE-474E-8FCA-06C195FE7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5481712"/>
        <c:axId val="235482272"/>
      </c:barChart>
      <c:lineChart>
        <c:grouping val="standard"/>
        <c:varyColors val="0"/>
        <c:ser>
          <c:idx val="1"/>
          <c:order val="1"/>
          <c:tx>
            <c:strRef>
              <c:f>'A-4_Resource Plan Chart'!$A$113:$B$113</c:f>
              <c:strCache>
                <c:ptCount val="2"/>
                <c:pt idx="0">
                  <c:v>PDMS/E3D</c:v>
                </c:pt>
                <c:pt idx="1">
                  <c:v>Cum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'A-4_Resource Plan Chart'!$D$111:$AP$111</c:f>
              <c:numCache>
                <c:formatCode>[$-409]d\-mmm\-yy;@</c:formatCode>
                <c:ptCount val="39"/>
                <c:pt idx="0">
                  <c:v>44469</c:v>
                </c:pt>
                <c:pt idx="1">
                  <c:v>44500</c:v>
                </c:pt>
                <c:pt idx="2">
                  <c:v>44530</c:v>
                </c:pt>
                <c:pt idx="3">
                  <c:v>44561</c:v>
                </c:pt>
                <c:pt idx="4">
                  <c:v>44592</c:v>
                </c:pt>
                <c:pt idx="5">
                  <c:v>44620</c:v>
                </c:pt>
                <c:pt idx="6">
                  <c:v>44651</c:v>
                </c:pt>
                <c:pt idx="7">
                  <c:v>44681</c:v>
                </c:pt>
                <c:pt idx="8">
                  <c:v>44712</c:v>
                </c:pt>
                <c:pt idx="9">
                  <c:v>44742</c:v>
                </c:pt>
                <c:pt idx="10">
                  <c:v>44773</c:v>
                </c:pt>
                <c:pt idx="11">
                  <c:v>44804</c:v>
                </c:pt>
                <c:pt idx="12">
                  <c:v>44834</c:v>
                </c:pt>
                <c:pt idx="13">
                  <c:v>44865</c:v>
                </c:pt>
                <c:pt idx="14">
                  <c:v>44895</c:v>
                </c:pt>
                <c:pt idx="15">
                  <c:v>44926</c:v>
                </c:pt>
                <c:pt idx="16">
                  <c:v>44957</c:v>
                </c:pt>
                <c:pt idx="17">
                  <c:v>44985</c:v>
                </c:pt>
                <c:pt idx="18">
                  <c:v>45016</c:v>
                </c:pt>
                <c:pt idx="19">
                  <c:v>45046</c:v>
                </c:pt>
                <c:pt idx="20">
                  <c:v>45077</c:v>
                </c:pt>
                <c:pt idx="21">
                  <c:v>45107</c:v>
                </c:pt>
                <c:pt idx="22">
                  <c:v>45138</c:v>
                </c:pt>
                <c:pt idx="23">
                  <c:v>45169</c:v>
                </c:pt>
                <c:pt idx="24">
                  <c:v>45199</c:v>
                </c:pt>
                <c:pt idx="25">
                  <c:v>45230</c:v>
                </c:pt>
                <c:pt idx="26">
                  <c:v>45260</c:v>
                </c:pt>
                <c:pt idx="27">
                  <c:v>45291</c:v>
                </c:pt>
                <c:pt idx="28">
                  <c:v>45322</c:v>
                </c:pt>
                <c:pt idx="29">
                  <c:v>45351</c:v>
                </c:pt>
                <c:pt idx="30">
                  <c:v>45382</c:v>
                </c:pt>
                <c:pt idx="31">
                  <c:v>45412</c:v>
                </c:pt>
                <c:pt idx="32">
                  <c:v>45443</c:v>
                </c:pt>
                <c:pt idx="33">
                  <c:v>45473</c:v>
                </c:pt>
                <c:pt idx="34">
                  <c:v>45504</c:v>
                </c:pt>
                <c:pt idx="35">
                  <c:v>45535</c:v>
                </c:pt>
                <c:pt idx="36">
                  <c:v>45565</c:v>
                </c:pt>
                <c:pt idx="37">
                  <c:v>45596</c:v>
                </c:pt>
                <c:pt idx="38">
                  <c:v>45626</c:v>
                </c:pt>
              </c:numCache>
            </c:numRef>
          </c:cat>
          <c:val>
            <c:numRef>
              <c:f>'A-4_Resource Plan Chart'!$D$113:$AP$113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BE-474E-8FCA-06C195FE7609}"/>
            </c:ext>
          </c:extLst>
        </c:ser>
        <c:ser>
          <c:idx val="3"/>
          <c:order val="3"/>
          <c:tx>
            <c:strRef>
              <c:f>'A-4_Resource Plan Chart'!$A$115:$B$115</c:f>
              <c:strCache>
                <c:ptCount val="2"/>
                <c:pt idx="0">
                  <c:v>MsOffice</c:v>
                </c:pt>
                <c:pt idx="1">
                  <c:v>Cum</c:v>
                </c:pt>
              </c:strCache>
            </c:strRef>
          </c:tx>
          <c:spPr>
            <a:ln w="254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'A-4_Resource Plan Chart'!$D$111:$AP$111</c:f>
              <c:numCache>
                <c:formatCode>[$-409]d\-mmm\-yy;@</c:formatCode>
                <c:ptCount val="39"/>
                <c:pt idx="0">
                  <c:v>44469</c:v>
                </c:pt>
                <c:pt idx="1">
                  <c:v>44500</c:v>
                </c:pt>
                <c:pt idx="2">
                  <c:v>44530</c:v>
                </c:pt>
                <c:pt idx="3">
                  <c:v>44561</c:v>
                </c:pt>
                <c:pt idx="4">
                  <c:v>44592</c:v>
                </c:pt>
                <c:pt idx="5">
                  <c:v>44620</c:v>
                </c:pt>
                <c:pt idx="6">
                  <c:v>44651</c:v>
                </c:pt>
                <c:pt idx="7">
                  <c:v>44681</c:v>
                </c:pt>
                <c:pt idx="8">
                  <c:v>44712</c:v>
                </c:pt>
                <c:pt idx="9">
                  <c:v>44742</c:v>
                </c:pt>
                <c:pt idx="10">
                  <c:v>44773</c:v>
                </c:pt>
                <c:pt idx="11">
                  <c:v>44804</c:v>
                </c:pt>
                <c:pt idx="12">
                  <c:v>44834</c:v>
                </c:pt>
                <c:pt idx="13">
                  <c:v>44865</c:v>
                </c:pt>
                <c:pt idx="14">
                  <c:v>44895</c:v>
                </c:pt>
                <c:pt idx="15">
                  <c:v>44926</c:v>
                </c:pt>
                <c:pt idx="16">
                  <c:v>44957</c:v>
                </c:pt>
                <c:pt idx="17">
                  <c:v>44985</c:v>
                </c:pt>
                <c:pt idx="18">
                  <c:v>45016</c:v>
                </c:pt>
                <c:pt idx="19">
                  <c:v>45046</c:v>
                </c:pt>
                <c:pt idx="20">
                  <c:v>45077</c:v>
                </c:pt>
                <c:pt idx="21">
                  <c:v>45107</c:v>
                </c:pt>
                <c:pt idx="22">
                  <c:v>45138</c:v>
                </c:pt>
                <c:pt idx="23">
                  <c:v>45169</c:v>
                </c:pt>
                <c:pt idx="24">
                  <c:v>45199</c:v>
                </c:pt>
                <c:pt idx="25">
                  <c:v>45230</c:v>
                </c:pt>
                <c:pt idx="26">
                  <c:v>45260</c:v>
                </c:pt>
                <c:pt idx="27">
                  <c:v>45291</c:v>
                </c:pt>
                <c:pt idx="28">
                  <c:v>45322</c:v>
                </c:pt>
                <c:pt idx="29">
                  <c:v>45351</c:v>
                </c:pt>
                <c:pt idx="30">
                  <c:v>45382</c:v>
                </c:pt>
                <c:pt idx="31">
                  <c:v>45412</c:v>
                </c:pt>
                <c:pt idx="32">
                  <c:v>45443</c:v>
                </c:pt>
                <c:pt idx="33">
                  <c:v>45473</c:v>
                </c:pt>
                <c:pt idx="34">
                  <c:v>45504</c:v>
                </c:pt>
                <c:pt idx="35">
                  <c:v>45535</c:v>
                </c:pt>
                <c:pt idx="36">
                  <c:v>45565</c:v>
                </c:pt>
                <c:pt idx="37">
                  <c:v>45596</c:v>
                </c:pt>
                <c:pt idx="38">
                  <c:v>45626</c:v>
                </c:pt>
              </c:numCache>
            </c:numRef>
          </c:cat>
          <c:val>
            <c:numRef>
              <c:f>'A-4_Resource Plan Chart'!$D$115:$AP$115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BE-474E-8FCA-06C195FE7609}"/>
            </c:ext>
          </c:extLst>
        </c:ser>
        <c:ser>
          <c:idx val="5"/>
          <c:order val="5"/>
          <c:tx>
            <c:strRef>
              <c:f>'A-4_Resource Plan Chart'!$A$117:$B$117</c:f>
              <c:strCache>
                <c:ptCount val="2"/>
                <c:pt idx="0">
                  <c:v>SOFTW3</c:v>
                </c:pt>
                <c:pt idx="1">
                  <c:v>Cum</c:v>
                </c:pt>
              </c:strCache>
            </c:strRef>
          </c:tx>
          <c:spPr>
            <a:ln w="15240" cap="rnd">
              <a:solidFill>
                <a:schemeClr val="tx1"/>
              </a:solidFill>
              <a:round/>
            </a:ln>
            <a:effectLst/>
          </c:spPr>
          <c:marker>
            <c:symbol val="star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'A-4_Resource Plan Chart'!$D$111:$AP$111</c:f>
              <c:numCache>
                <c:formatCode>[$-409]d\-mmm\-yy;@</c:formatCode>
                <c:ptCount val="39"/>
                <c:pt idx="0">
                  <c:v>44469</c:v>
                </c:pt>
                <c:pt idx="1">
                  <c:v>44500</c:v>
                </c:pt>
                <c:pt idx="2">
                  <c:v>44530</c:v>
                </c:pt>
                <c:pt idx="3">
                  <c:v>44561</c:v>
                </c:pt>
                <c:pt idx="4">
                  <c:v>44592</c:v>
                </c:pt>
                <c:pt idx="5">
                  <c:v>44620</c:v>
                </c:pt>
                <c:pt idx="6">
                  <c:v>44651</c:v>
                </c:pt>
                <c:pt idx="7">
                  <c:v>44681</c:v>
                </c:pt>
                <c:pt idx="8">
                  <c:v>44712</c:v>
                </c:pt>
                <c:pt idx="9">
                  <c:v>44742</c:v>
                </c:pt>
                <c:pt idx="10">
                  <c:v>44773</c:v>
                </c:pt>
                <c:pt idx="11">
                  <c:v>44804</c:v>
                </c:pt>
                <c:pt idx="12">
                  <c:v>44834</c:v>
                </c:pt>
                <c:pt idx="13">
                  <c:v>44865</c:v>
                </c:pt>
                <c:pt idx="14">
                  <c:v>44895</c:v>
                </c:pt>
                <c:pt idx="15">
                  <c:v>44926</c:v>
                </c:pt>
                <c:pt idx="16">
                  <c:v>44957</c:v>
                </c:pt>
                <c:pt idx="17">
                  <c:v>44985</c:v>
                </c:pt>
                <c:pt idx="18">
                  <c:v>45016</c:v>
                </c:pt>
                <c:pt idx="19">
                  <c:v>45046</c:v>
                </c:pt>
                <c:pt idx="20">
                  <c:v>45077</c:v>
                </c:pt>
                <c:pt idx="21">
                  <c:v>45107</c:v>
                </c:pt>
                <c:pt idx="22">
                  <c:v>45138</c:v>
                </c:pt>
                <c:pt idx="23">
                  <c:v>45169</c:v>
                </c:pt>
                <c:pt idx="24">
                  <c:v>45199</c:v>
                </c:pt>
                <c:pt idx="25">
                  <c:v>45230</c:v>
                </c:pt>
                <c:pt idx="26">
                  <c:v>45260</c:v>
                </c:pt>
                <c:pt idx="27">
                  <c:v>45291</c:v>
                </c:pt>
                <c:pt idx="28">
                  <c:v>45322</c:v>
                </c:pt>
                <c:pt idx="29">
                  <c:v>45351</c:v>
                </c:pt>
                <c:pt idx="30">
                  <c:v>45382</c:v>
                </c:pt>
                <c:pt idx="31">
                  <c:v>45412</c:v>
                </c:pt>
                <c:pt idx="32">
                  <c:v>45443</c:v>
                </c:pt>
                <c:pt idx="33">
                  <c:v>45473</c:v>
                </c:pt>
                <c:pt idx="34">
                  <c:v>45504</c:v>
                </c:pt>
                <c:pt idx="35">
                  <c:v>45535</c:v>
                </c:pt>
                <c:pt idx="36">
                  <c:v>45565</c:v>
                </c:pt>
                <c:pt idx="37">
                  <c:v>45596</c:v>
                </c:pt>
                <c:pt idx="38">
                  <c:v>45626</c:v>
                </c:pt>
              </c:numCache>
            </c:numRef>
          </c:cat>
          <c:val>
            <c:numRef>
              <c:f>'A-4_Resource Plan Chart'!$D$117:$AP$117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7BE-474E-8FCA-06C195FE7609}"/>
            </c:ext>
          </c:extLst>
        </c:ser>
        <c:ser>
          <c:idx val="7"/>
          <c:order val="7"/>
          <c:tx>
            <c:strRef>
              <c:f>'A-4_Resource Plan Chart'!$A$119:$B$119</c:f>
              <c:strCache>
                <c:ptCount val="2"/>
                <c:pt idx="0">
                  <c:v>SOFTW4</c:v>
                </c:pt>
                <c:pt idx="1">
                  <c:v>Cum</c:v>
                </c:pt>
              </c:strCache>
            </c:strRef>
          </c:tx>
          <c:spPr>
            <a:ln w="15240" cap="rnd" cmpd="dbl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'A-4_Resource Plan Chart'!$D$111:$AP$111</c:f>
              <c:numCache>
                <c:formatCode>[$-409]d\-mmm\-yy;@</c:formatCode>
                <c:ptCount val="39"/>
                <c:pt idx="0">
                  <c:v>44469</c:v>
                </c:pt>
                <c:pt idx="1">
                  <c:v>44500</c:v>
                </c:pt>
                <c:pt idx="2">
                  <c:v>44530</c:v>
                </c:pt>
                <c:pt idx="3">
                  <c:v>44561</c:v>
                </c:pt>
                <c:pt idx="4">
                  <c:v>44592</c:v>
                </c:pt>
                <c:pt idx="5">
                  <c:v>44620</c:v>
                </c:pt>
                <c:pt idx="6">
                  <c:v>44651</c:v>
                </c:pt>
                <c:pt idx="7">
                  <c:v>44681</c:v>
                </c:pt>
                <c:pt idx="8">
                  <c:v>44712</c:v>
                </c:pt>
                <c:pt idx="9">
                  <c:v>44742</c:v>
                </c:pt>
                <c:pt idx="10">
                  <c:v>44773</c:v>
                </c:pt>
                <c:pt idx="11">
                  <c:v>44804</c:v>
                </c:pt>
                <c:pt idx="12">
                  <c:v>44834</c:v>
                </c:pt>
                <c:pt idx="13">
                  <c:v>44865</c:v>
                </c:pt>
                <c:pt idx="14">
                  <c:v>44895</c:v>
                </c:pt>
                <c:pt idx="15">
                  <c:v>44926</c:v>
                </c:pt>
                <c:pt idx="16">
                  <c:v>44957</c:v>
                </c:pt>
                <c:pt idx="17">
                  <c:v>44985</c:v>
                </c:pt>
                <c:pt idx="18">
                  <c:v>45016</c:v>
                </c:pt>
                <c:pt idx="19">
                  <c:v>45046</c:v>
                </c:pt>
                <c:pt idx="20">
                  <c:v>45077</c:v>
                </c:pt>
                <c:pt idx="21">
                  <c:v>45107</c:v>
                </c:pt>
                <c:pt idx="22">
                  <c:v>45138</c:v>
                </c:pt>
                <c:pt idx="23">
                  <c:v>45169</c:v>
                </c:pt>
                <c:pt idx="24">
                  <c:v>45199</c:v>
                </c:pt>
                <c:pt idx="25">
                  <c:v>45230</c:v>
                </c:pt>
                <c:pt idx="26">
                  <c:v>45260</c:v>
                </c:pt>
                <c:pt idx="27">
                  <c:v>45291</c:v>
                </c:pt>
                <c:pt idx="28">
                  <c:v>45322</c:v>
                </c:pt>
                <c:pt idx="29">
                  <c:v>45351</c:v>
                </c:pt>
                <c:pt idx="30">
                  <c:v>45382</c:v>
                </c:pt>
                <c:pt idx="31">
                  <c:v>45412</c:v>
                </c:pt>
                <c:pt idx="32">
                  <c:v>45443</c:v>
                </c:pt>
                <c:pt idx="33">
                  <c:v>45473</c:v>
                </c:pt>
                <c:pt idx="34">
                  <c:v>45504</c:v>
                </c:pt>
                <c:pt idx="35">
                  <c:v>45535</c:v>
                </c:pt>
                <c:pt idx="36">
                  <c:v>45565</c:v>
                </c:pt>
                <c:pt idx="37">
                  <c:v>45596</c:v>
                </c:pt>
                <c:pt idx="38">
                  <c:v>45626</c:v>
                </c:pt>
              </c:numCache>
            </c:numRef>
          </c:cat>
          <c:val>
            <c:numRef>
              <c:f>'A-4_Resource Plan Chart'!$D$119:$AP$119</c:f>
              <c:numCache>
                <c:formatCode>_(* #,##0_);_(* \(#,##0\);_(* "-"??_);_(@_)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7BE-474E-8FCA-06C195FE7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483392"/>
        <c:axId val="235482832"/>
      </c:lineChart>
      <c:catAx>
        <c:axId val="23548171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crossAx val="235482272"/>
        <c:crosses val="autoZero"/>
        <c:auto val="0"/>
        <c:lblAlgn val="ctr"/>
        <c:lblOffset val="100"/>
        <c:noMultiLvlLbl val="0"/>
      </c:catAx>
      <c:valAx>
        <c:axId val="235482272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Arial" panose="020B0604020202020204" pitchFamily="34" charset="0"/>
                    <a:cs typeface="Arial" panose="020B0604020202020204" pitchFamily="34" charset="0"/>
                  </a:rPr>
                  <a:t>Monthly Count</a:t>
                </a:r>
              </a:p>
            </c:rich>
          </c:tx>
          <c:layout>
            <c:manualLayout>
              <c:xMode val="edge"/>
              <c:yMode val="edge"/>
              <c:x val="4.7766724233688745E-2"/>
              <c:y val="7.244262977361652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81712"/>
        <c:crosses val="autoZero"/>
        <c:crossBetween val="between"/>
        <c:majorUnit val="3"/>
      </c:valAx>
      <c:valAx>
        <c:axId val="2354828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400" b="0">
                    <a:latin typeface="Arial" panose="020B0604020202020204" pitchFamily="34" charset="0"/>
                    <a:cs typeface="Arial" panose="020B0604020202020204" pitchFamily="34" charset="0"/>
                  </a:rPr>
                  <a:t>Cumulative Count</a:t>
                </a:r>
              </a:p>
            </c:rich>
          </c:tx>
          <c:layout>
            <c:manualLayout>
              <c:xMode val="edge"/>
              <c:yMode val="edge"/>
              <c:x val="0.9790181782832702"/>
              <c:y val="0.265621445212493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483392"/>
        <c:crosses val="max"/>
        <c:crossBetween val="between"/>
      </c:valAx>
      <c:catAx>
        <c:axId val="235483392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235482832"/>
        <c:crosses val="autoZero"/>
        <c:auto val="0"/>
        <c:lblAlgn val="ctr"/>
        <c:lblOffset val="100"/>
        <c:noMultiLvlLbl val="0"/>
      </c:cat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l"/>
      <c:layout>
        <c:manualLayout>
          <c:xMode val="edge"/>
          <c:yMode val="edge"/>
          <c:x val="0.10044843522231725"/>
          <c:y val="0.31234416333373266"/>
          <c:w val="7.76143534298155E-2"/>
          <c:h val="0.46207071733811678"/>
        </c:manualLayout>
      </c:layout>
      <c:overlay val="0"/>
      <c:spPr>
        <a:solidFill>
          <a:schemeClr val="bg1"/>
        </a:solidFill>
        <a:ln>
          <a:solidFill>
            <a:schemeClr val="bg1">
              <a:lumMod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$B$2" lockText="1" noThreeD="1"/>
</file>

<file path=xl/ctrlProps/ctrlProp2.xml><?xml version="1.0" encoding="utf-8"?>
<formControlPr xmlns="http://schemas.microsoft.com/office/spreadsheetml/2009/9/main" objectType="CheckBox" fmlaLink="$B$3" lockText="1" noThreeD="1"/>
</file>

<file path=xl/ctrlProps/ctrlProp3.xml><?xml version="1.0" encoding="utf-8"?>
<formControlPr xmlns="http://schemas.microsoft.com/office/spreadsheetml/2009/9/main" objectType="CheckBox" fmlaLink="$B$4" lockText="1" noThreeD="1"/>
</file>

<file path=xl/ctrlProps/ctrlProp4.xml><?xml version="1.0" encoding="utf-8"?>
<formControlPr xmlns="http://schemas.microsoft.com/office/spreadsheetml/2009/9/main" objectType="CheckBox" fmlaLink="$B$5" lockText="1" noThreeD="1"/>
</file>

<file path=xl/ctrlProps/ctrlProp5.xml><?xml version="1.0" encoding="utf-8"?>
<formControlPr xmlns="http://schemas.microsoft.com/office/spreadsheetml/2009/9/main" objectType="CheckBox" fmlaLink="$B$7" lockText="1" noThreeD="1"/>
</file>

<file path=xl/ctrlProps/ctrlProp6.xml><?xml version="1.0" encoding="utf-8"?>
<formControlPr xmlns="http://schemas.microsoft.com/office/spreadsheetml/2009/9/main" objectType="CheckBox" fmlaLink="$B$6" lockText="1" noThreeD="1"/>
</file>

<file path=xl/ctrlProps/ctrlProp7.xml><?xml version="1.0" encoding="utf-8"?>
<formControlPr xmlns="http://schemas.microsoft.com/office/spreadsheetml/2009/9/main" objectType="CheckBox" fmlaLink="$B$8" lockText="1" noThreeD="1"/>
</file>

<file path=xl/ctrlProps/ctrlProp8.xml><?xml version="1.0" encoding="utf-8"?>
<formControlPr xmlns="http://schemas.microsoft.com/office/spreadsheetml/2009/9/main" objectType="CheckBox" fmlaLink="$B$9" lockText="1" noThreeD="1"/>
</file>

<file path=xl/ctrlProps/ctrlProp9.xml><?xml version="1.0" encoding="utf-8"?>
<formControlPr xmlns="http://schemas.microsoft.com/office/spreadsheetml/2009/9/main" objectType="CheckBox" fmlaLink="$B$10" lockText="1" noThreeD="1"/>
</file>

<file path=xl/ctrlProps/ctrlProp10.xml><?xml version="1.0" encoding="utf-8"?>
<formControlPr xmlns="http://schemas.microsoft.com/office/spreadsheetml/2009/9/main" objectType="CheckBox" fmlaLink="$B$11" lockText="1" noThreeD="1"/>
</file>

<file path=xl/ctrlProps/ctrlProp11.xml><?xml version="1.0" encoding="utf-8"?>
<formControlPr xmlns="http://schemas.microsoft.com/office/spreadsheetml/2009/9/main" objectType="CheckBox" fmlaLink="$B$12" lockText="1" noThreeD="1"/>
</file>

<file path=xl/ctrlProps/ctrlProp12.xml><?xml version="1.0" encoding="utf-8"?>
<formControlPr xmlns="http://schemas.microsoft.com/office/spreadsheetml/2009/9/main" objectType="CheckBox" checked="Checked" fmlaLink="$B$13" lockText="1" noThreeD="1"/>
</file>

<file path=xl/ctrlProps/ctrlProp13.xml><?xml version="1.0" encoding="utf-8"?>
<formControlPr xmlns="http://schemas.microsoft.com/office/spreadsheetml/2009/9/main" objectType="CheckBox" fmlaLink="$B$14" lockText="1" noThreeD="1"/>
</file>

<file path=xl/ctrlProps/ctrlProp14.xml><?xml version="1.0" encoding="utf-8"?>
<formControlPr xmlns="http://schemas.microsoft.com/office/spreadsheetml/2009/9/main" objectType="CheckBox" fmlaLink="$B$15" lockText="1" noThreeD="1"/>
</file>

<file path=xl/ctrlProps/ctrlProp15.xml><?xml version="1.0" encoding="utf-8"?>
<formControlPr xmlns="http://schemas.microsoft.com/office/spreadsheetml/2009/9/main" objectType="CheckBox" fmlaLink="$B$16" lockText="1" noThreeD="1"/>
</file>

<file path=xl/ctrlProps/ctrlProp16.xml><?xml version="1.0" encoding="utf-8"?>
<formControlPr xmlns="http://schemas.microsoft.com/office/spreadsheetml/2009/9/main" objectType="CheckBox" fmlaLink="$B$17" lockText="1" noThreeD="1"/>
</file>

<file path=xl/ctrlProps/ctrlProp17.xml><?xml version="1.0" encoding="utf-8"?>
<formControlPr xmlns="http://schemas.microsoft.com/office/spreadsheetml/2009/9/main" objectType="CheckBox" fmlaLink="$B$18" lockText="1" noThreeD="1"/>
</file>

<file path=xl/ctrlProps/ctrlProp18.xml><?xml version="1.0" encoding="utf-8"?>
<formControlPr xmlns="http://schemas.microsoft.com/office/spreadsheetml/2009/9/main" objectType="CheckBox" fmlaLink="$B$19" lockText="1" noThreeD="1"/>
</file>

<file path=xl/ctrlProps/ctrlProp19.xml><?xml version="1.0" encoding="utf-8"?>
<formControlPr xmlns="http://schemas.microsoft.com/office/spreadsheetml/2009/9/main" objectType="CheckBox" fmlaLink="$B$20" lockText="1" noThreeD="1"/>
</file>

<file path=xl/ctrlProps/ctrlProp20.xml><?xml version="1.0" encoding="utf-8"?>
<formControlPr xmlns="http://schemas.microsoft.com/office/spreadsheetml/2009/9/main" objectType="CheckBox" fmlaLink="$B$21" lockText="1" noThreeD="1"/>
</file>

<file path=xl/ctrlProps/ctrlProp21.xml><?xml version="1.0" encoding="utf-8"?>
<formControlPr xmlns="http://schemas.microsoft.com/office/spreadsheetml/2009/9/main" objectType="CheckBox" fmlaLink="$B$22" lockText="1" noThreeD="1"/>
</file>

<file path=xl/ctrlProps/ctrlProp22.xml><?xml version="1.0" encoding="utf-8"?>
<formControlPr xmlns="http://schemas.microsoft.com/office/spreadsheetml/2009/9/main" objectType="CheckBox" fmlaLink="$B$23" lockText="1" noThreeD="1"/>
</file>

<file path=xl/ctrlProps/ctrlProp23.xml><?xml version="1.0" encoding="utf-8"?>
<formControlPr xmlns="http://schemas.microsoft.com/office/spreadsheetml/2009/9/main" objectType="CheckBox" fmlaLink="$B$24" lockText="1" noThreeD="1"/>
</file>

<file path=xl/ctrlProps/ctrlProp24.xml><?xml version="1.0" encoding="utf-8"?>
<formControlPr xmlns="http://schemas.microsoft.com/office/spreadsheetml/2009/9/main" objectType="CheckBox" fmlaLink="$B$25" lockText="1" noThreeD="1"/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1646238</xdr:colOff>
      <xdr:row>0</xdr:row>
      <xdr:rowOff>211137</xdr:rowOff>
    </xdr:from>
    <xdr:to>
      <xdr:col>2</xdr:col>
      <xdr:colOff>2884488</xdr:colOff>
      <xdr:row>2</xdr:row>
      <xdr:rowOff>39687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265363" y="211137"/>
          <a:ext cx="1238250" cy="288925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6.1.1.1</a:t>
          </a:r>
        </a:p>
      </xdr:txBody>
    </xdr:sp>
    <xdr:clientData/>
  </xdr:twoCellAnchor>
  <xdr:twoCellAnchor>
    <xdr:from>
      <xdr:col>3</xdr:col>
      <xdr:colOff>333375</xdr:colOff>
      <xdr:row>0</xdr:row>
      <xdr:rowOff>214312</xdr:rowOff>
    </xdr:from>
    <xdr:to>
      <xdr:col>5</xdr:col>
      <xdr:colOff>314325</xdr:colOff>
      <xdr:row>2</xdr:row>
      <xdr:rowOff>41274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944938" y="214312"/>
          <a:ext cx="1235075" cy="287337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6.1.1.2</a:t>
          </a:r>
        </a:p>
      </xdr:txBody>
    </xdr:sp>
    <xdr:clientData/>
  </xdr:twoCellAnchor>
  <xdr:twoCellAnchor>
    <xdr:from>
      <xdr:col>6</xdr:col>
      <xdr:colOff>95251</xdr:colOff>
      <xdr:row>0</xdr:row>
      <xdr:rowOff>200025</xdr:rowOff>
    </xdr:from>
    <xdr:to>
      <xdr:col>8</xdr:col>
      <xdr:colOff>349250</xdr:colOff>
      <xdr:row>2</xdr:row>
      <xdr:rowOff>28575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5588001" y="200025"/>
          <a:ext cx="1174749" cy="288925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6.1.1.3</a:t>
          </a:r>
        </a:p>
      </xdr:txBody>
    </xdr:sp>
    <xdr:clientData/>
  </xdr:twoCellAnchor>
  <xdr:twoCellAnchor>
    <xdr:from>
      <xdr:col>9</xdr:col>
      <xdr:colOff>95250</xdr:colOff>
      <xdr:row>0</xdr:row>
      <xdr:rowOff>209550</xdr:rowOff>
    </xdr:from>
    <xdr:to>
      <xdr:col>10</xdr:col>
      <xdr:colOff>619125</xdr:colOff>
      <xdr:row>2</xdr:row>
      <xdr:rowOff>38100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7734300" y="209550"/>
          <a:ext cx="1238250" cy="285750"/>
        </a:xfrm>
        <a:prstGeom prst="roundRect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6.1.2</a:t>
          </a:r>
        </a:p>
      </xdr:txBody>
    </xdr:sp>
    <xdr:clientData/>
  </xdr:twoCellAnchor>
  <xdr:twoCellAnchor>
    <xdr:from>
      <xdr:col>12</xdr:col>
      <xdr:colOff>542925</xdr:colOff>
      <xdr:row>0</xdr:row>
      <xdr:rowOff>138112</xdr:rowOff>
    </xdr:from>
    <xdr:to>
      <xdr:col>14</xdr:col>
      <xdr:colOff>447675</xdr:colOff>
      <xdr:row>1</xdr:row>
      <xdr:rowOff>193674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9115425" y="138112"/>
          <a:ext cx="1238250" cy="284162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6.1.1.2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966108</xdr:colOff>
      <xdr:row>2</xdr:row>
      <xdr:rowOff>40821</xdr:rowOff>
    </xdr:from>
    <xdr:to>
      <xdr:col>2</xdr:col>
      <xdr:colOff>2204358</xdr:colOff>
      <xdr:row>3</xdr:row>
      <xdr:rowOff>95250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483179" y="503464"/>
          <a:ext cx="1238250" cy="28575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6.2.2.1</a:t>
          </a:r>
        </a:p>
      </xdr:txBody>
    </xdr:sp>
    <xdr:clientData/>
  </xdr:twoCellAnchor>
  <xdr:twoCellAnchor>
    <xdr:from>
      <xdr:col>5</xdr:col>
      <xdr:colOff>231322</xdr:colOff>
      <xdr:row>0</xdr:row>
      <xdr:rowOff>217715</xdr:rowOff>
    </xdr:from>
    <xdr:to>
      <xdr:col>8</xdr:col>
      <xdr:colOff>163286</xdr:colOff>
      <xdr:row>2</xdr:row>
      <xdr:rowOff>40822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653643" y="217715"/>
          <a:ext cx="1238250" cy="285750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6.2.1.1</a:t>
          </a:r>
        </a:p>
      </xdr:txBody>
    </xdr:sp>
    <xdr:clientData/>
  </xdr:twoCellAnchor>
  <xdr:twoCellAnchor>
    <xdr:from>
      <xdr:col>15</xdr:col>
      <xdr:colOff>163285</xdr:colOff>
      <xdr:row>0</xdr:row>
      <xdr:rowOff>217714</xdr:rowOff>
    </xdr:from>
    <xdr:to>
      <xdr:col>16</xdr:col>
      <xdr:colOff>639535</xdr:colOff>
      <xdr:row>2</xdr:row>
      <xdr:rowOff>40821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6762749" y="217714"/>
          <a:ext cx="1238250" cy="285750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6.2.1.3</a:t>
          </a:r>
        </a:p>
      </xdr:txBody>
    </xdr:sp>
    <xdr:clientData/>
  </xdr:twoCellAnchor>
  <xdr:twoCellAnchor>
    <xdr:from>
      <xdr:col>16</xdr:col>
      <xdr:colOff>666750</xdr:colOff>
      <xdr:row>0</xdr:row>
      <xdr:rowOff>217714</xdr:rowOff>
    </xdr:from>
    <xdr:to>
      <xdr:col>20</xdr:col>
      <xdr:colOff>258535</xdr:colOff>
      <xdr:row>2</xdr:row>
      <xdr:rowOff>40821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028214" y="217714"/>
          <a:ext cx="1238250" cy="28575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6.2.2.6</a:t>
          </a:r>
        </a:p>
      </xdr:txBody>
    </xdr:sp>
    <xdr:clientData/>
  </xdr:twoCellAnchor>
  <xdr:twoCellAnchor>
    <xdr:from>
      <xdr:col>22</xdr:col>
      <xdr:colOff>204106</xdr:colOff>
      <xdr:row>2</xdr:row>
      <xdr:rowOff>54428</xdr:rowOff>
    </xdr:from>
    <xdr:to>
      <xdr:col>25</xdr:col>
      <xdr:colOff>136071</xdr:colOff>
      <xdr:row>3</xdr:row>
      <xdr:rowOff>108857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0368642" y="517071"/>
          <a:ext cx="1238250" cy="28575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6.2.2.3</a:t>
          </a:r>
        </a:p>
      </xdr:txBody>
    </xdr:sp>
    <xdr:clientData/>
  </xdr:twoCellAnchor>
  <xdr:twoCellAnchor>
    <xdr:from>
      <xdr:col>30</xdr:col>
      <xdr:colOff>265649</xdr:colOff>
      <xdr:row>26</xdr:row>
      <xdr:rowOff>156915</xdr:rowOff>
    </xdr:from>
    <xdr:to>
      <xdr:col>33</xdr:col>
      <xdr:colOff>197614</xdr:colOff>
      <xdr:row>28</xdr:row>
      <xdr:rowOff>61665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3924499" y="5367090"/>
          <a:ext cx="1246415" cy="285750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6.2.2.4</a:t>
          </a:r>
        </a:p>
      </xdr:txBody>
    </xdr:sp>
    <xdr:clientData/>
  </xdr:twoCellAnchor>
  <xdr:twoCellAnchor>
    <xdr:from>
      <xdr:col>23</xdr:col>
      <xdr:colOff>112940</xdr:colOff>
      <xdr:row>64</xdr:row>
      <xdr:rowOff>21771</xdr:rowOff>
    </xdr:from>
    <xdr:to>
      <xdr:col>26</xdr:col>
      <xdr:colOff>44904</xdr:colOff>
      <xdr:row>65</xdr:row>
      <xdr:rowOff>156482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0704740" y="9994446"/>
          <a:ext cx="1246414" cy="287111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6.2.2.5</a:t>
          </a:r>
        </a:p>
      </xdr:txBody>
    </xdr:sp>
    <xdr:clientData/>
  </xdr:twoCellAnchor>
  <xdr:twoCellAnchor>
    <xdr:from>
      <xdr:col>11</xdr:col>
      <xdr:colOff>496660</xdr:colOff>
      <xdr:row>0</xdr:row>
      <xdr:rowOff>8163</xdr:rowOff>
    </xdr:from>
    <xdr:to>
      <xdr:col>15</xdr:col>
      <xdr:colOff>28575</xdr:colOff>
      <xdr:row>2</xdr:row>
      <xdr:rowOff>28574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7097485" y="8163"/>
          <a:ext cx="941615" cy="477611"/>
        </a:xfrm>
        <a:prstGeom prst="roundRec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6.2.1.2</a:t>
          </a:r>
        </a:p>
      </xdr:txBody>
    </xdr:sp>
    <xdr:clientData/>
  </xdr:twoCellAnchor>
  <xdr:twoCellAnchor>
    <xdr:from>
      <xdr:col>8</xdr:col>
      <xdr:colOff>363310</xdr:colOff>
      <xdr:row>0</xdr:row>
      <xdr:rowOff>0</xdr:rowOff>
    </xdr:from>
    <xdr:to>
      <xdr:col>11</xdr:col>
      <xdr:colOff>428625</xdr:colOff>
      <xdr:row>2</xdr:row>
      <xdr:rowOff>20411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087835" y="0"/>
          <a:ext cx="941615" cy="477611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marL="0" indent="0" algn="ctr"/>
          <a:r>
            <a:rPr lang="en-US" sz="1050" b="1">
              <a:solidFill>
                <a:schemeClr val="lt1"/>
              </a:solidFill>
              <a:latin typeface="+mn-lt"/>
              <a:ea typeface="+mn-ea"/>
              <a:cs typeface="+mn-cs"/>
            </a:rPr>
            <a:t>Section 6.2.2.2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1247775</xdr:colOff>
      <xdr:row>55</xdr:row>
      <xdr:rowOff>24039</xdr:rowOff>
    </xdr:from>
    <xdr:to>
      <xdr:col>92</xdr:col>
      <xdr:colOff>628651</xdr:colOff>
      <xdr:row>81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13608</xdr:colOff>
      <xdr:row>136</xdr:row>
      <xdr:rowOff>21771</xdr:rowOff>
    </xdr:from>
    <xdr:to>
      <xdr:col>7</xdr:col>
      <xdr:colOff>0</xdr:colOff>
      <xdr:row>137</xdr:row>
      <xdr:rowOff>114300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337833" y="10689771"/>
          <a:ext cx="1238250" cy="283029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6.4.1.b.4</a:t>
          </a:r>
        </a:p>
      </xdr:txBody>
    </xdr:sp>
    <xdr:clientData/>
  </xdr:twoCellAnchor>
  <xdr:twoCellAnchor>
    <xdr:from>
      <xdr:col>18</xdr:col>
      <xdr:colOff>137433</xdr:colOff>
      <xdr:row>137</xdr:row>
      <xdr:rowOff>40821</xdr:rowOff>
    </xdr:from>
    <xdr:to>
      <xdr:col>22</xdr:col>
      <xdr:colOff>118383</xdr:colOff>
      <xdr:row>138</xdr:row>
      <xdr:rowOff>171450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9262383" y="10899321"/>
          <a:ext cx="1238250" cy="283029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6.4.1.b.3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8</xdr:col>
          <xdr:colOff>9525</xdr:colOff>
          <xdr:row>2</xdr:row>
          <xdr:rowOff>0</xdr:rowOff>
        </xdr:to>
        <xdr:sp macro="" textlink="">
          <xdr:nvSpPr>
            <xdr:cNvPr id="10241" name="Check Box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4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</xdr:row>
          <xdr:rowOff>28575</xdr:rowOff>
        </xdr:from>
        <xdr:to>
          <xdr:col>8</xdr:col>
          <xdr:colOff>9525</xdr:colOff>
          <xdr:row>3</xdr:row>
          <xdr:rowOff>0</xdr:rowOff>
        </xdr:to>
        <xdr:sp macro="" textlink="">
          <xdr:nvSpPr>
            <xdr:cNvPr id="10242" name="Check Box 2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id="{00000000-0008-0000-0400-00000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3</xdr:row>
          <xdr:rowOff>28575</xdr:rowOff>
        </xdr:from>
        <xdr:to>
          <xdr:col>8</xdr:col>
          <xdr:colOff>9525</xdr:colOff>
          <xdr:row>4</xdr:row>
          <xdr:rowOff>0</xdr:rowOff>
        </xdr:to>
        <xdr:sp macro="" textlink="">
          <xdr:nvSpPr>
            <xdr:cNvPr id="10243" name="Check Box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4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4</xdr:row>
          <xdr:rowOff>28575</xdr:rowOff>
        </xdr:from>
        <xdr:to>
          <xdr:col>8</xdr:col>
          <xdr:colOff>9525</xdr:colOff>
          <xdr:row>5</xdr:row>
          <xdr:rowOff>0</xdr:rowOff>
        </xdr:to>
        <xdr:sp macro="" textlink="">
          <xdr:nvSpPr>
            <xdr:cNvPr id="10245" name="Check Box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id="{00000000-0008-0000-04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6</xdr:row>
          <xdr:rowOff>28575</xdr:rowOff>
        </xdr:from>
        <xdr:to>
          <xdr:col>8</xdr:col>
          <xdr:colOff>9525</xdr:colOff>
          <xdr:row>7</xdr:row>
          <xdr:rowOff>0</xdr:rowOff>
        </xdr:to>
        <xdr:sp macro="" textlink="">
          <xdr:nvSpPr>
            <xdr:cNvPr id="10246" name="Check Box 6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4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5</xdr:row>
          <xdr:rowOff>28575</xdr:rowOff>
        </xdr:from>
        <xdr:to>
          <xdr:col>8</xdr:col>
          <xdr:colOff>9525</xdr:colOff>
          <xdr:row>6</xdr:row>
          <xdr:rowOff>0</xdr:rowOff>
        </xdr:to>
        <xdr:sp macro="" textlink="">
          <xdr:nvSpPr>
            <xdr:cNvPr id="10248" name="Check Box 8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id="{00000000-0008-0000-0400-00000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7</xdr:row>
          <xdr:rowOff>28575</xdr:rowOff>
        </xdr:from>
        <xdr:to>
          <xdr:col>8</xdr:col>
          <xdr:colOff>9525</xdr:colOff>
          <xdr:row>8</xdr:row>
          <xdr:rowOff>0</xdr:rowOff>
        </xdr:to>
        <xdr:sp macro="" textlink="">
          <xdr:nvSpPr>
            <xdr:cNvPr id="10249" name="Check Box 9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id="{00000000-0008-0000-0400-00000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8</xdr:row>
          <xdr:rowOff>28575</xdr:rowOff>
        </xdr:from>
        <xdr:to>
          <xdr:col>8</xdr:col>
          <xdr:colOff>9525</xdr:colOff>
          <xdr:row>9</xdr:row>
          <xdr:rowOff>0</xdr:rowOff>
        </xdr:to>
        <xdr:sp macro="" textlink="">
          <xdr:nvSpPr>
            <xdr:cNvPr id="10250" name="Check Box 10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id="{00000000-0008-0000-0400-00000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9</xdr:row>
          <xdr:rowOff>28575</xdr:rowOff>
        </xdr:from>
        <xdr:to>
          <xdr:col>8</xdr:col>
          <xdr:colOff>9525</xdr:colOff>
          <xdr:row>10</xdr:row>
          <xdr:rowOff>0</xdr:rowOff>
        </xdr:to>
        <xdr:sp macro="" textlink="">
          <xdr:nvSpPr>
            <xdr:cNvPr id="10251" name="Check Box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4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10</xdr:row>
          <xdr:rowOff>28575</xdr:rowOff>
        </xdr:from>
        <xdr:to>
          <xdr:col>8</xdr:col>
          <xdr:colOff>9525</xdr:colOff>
          <xdr:row>11</xdr:row>
          <xdr:rowOff>0</xdr:rowOff>
        </xdr:to>
        <xdr:sp macro="" textlink="">
          <xdr:nvSpPr>
            <xdr:cNvPr id="10252" name="Check Box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4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11</xdr:row>
          <xdr:rowOff>28575</xdr:rowOff>
        </xdr:from>
        <xdr:to>
          <xdr:col>8</xdr:col>
          <xdr:colOff>9525</xdr:colOff>
          <xdr:row>12</xdr:row>
          <xdr:rowOff>0</xdr:rowOff>
        </xdr:to>
        <xdr:sp macro="" textlink="">
          <xdr:nvSpPr>
            <xdr:cNvPr id="10253" name="Check Box 13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id="{00000000-0008-0000-0400-00000D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12</xdr:row>
          <xdr:rowOff>28575</xdr:rowOff>
        </xdr:from>
        <xdr:to>
          <xdr:col>8</xdr:col>
          <xdr:colOff>9525</xdr:colOff>
          <xdr:row>13</xdr:row>
          <xdr:rowOff>0</xdr:rowOff>
        </xdr:to>
        <xdr:sp macro="" textlink="">
          <xdr:nvSpPr>
            <xdr:cNvPr id="10254" name="Check Box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4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13</xdr:row>
          <xdr:rowOff>28575</xdr:rowOff>
        </xdr:from>
        <xdr:to>
          <xdr:col>8</xdr:col>
          <xdr:colOff>9525</xdr:colOff>
          <xdr:row>14</xdr:row>
          <xdr:rowOff>0</xdr:rowOff>
        </xdr:to>
        <xdr:sp macro="" textlink="">
          <xdr:nvSpPr>
            <xdr:cNvPr id="10255" name="Check Box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4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14</xdr:row>
          <xdr:rowOff>28575</xdr:rowOff>
        </xdr:from>
        <xdr:to>
          <xdr:col>8</xdr:col>
          <xdr:colOff>9525</xdr:colOff>
          <xdr:row>15</xdr:row>
          <xdr:rowOff>0</xdr:rowOff>
        </xdr:to>
        <xdr:sp macro="" textlink="">
          <xdr:nvSpPr>
            <xdr:cNvPr id="10256" name="Check Box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4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15</xdr:row>
          <xdr:rowOff>28575</xdr:rowOff>
        </xdr:from>
        <xdr:to>
          <xdr:col>8</xdr:col>
          <xdr:colOff>9525</xdr:colOff>
          <xdr:row>16</xdr:row>
          <xdr:rowOff>0</xdr:rowOff>
        </xdr:to>
        <xdr:sp macro="" textlink="">
          <xdr:nvSpPr>
            <xdr:cNvPr id="10257" name="Check Box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4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16</xdr:row>
          <xdr:rowOff>28575</xdr:rowOff>
        </xdr:from>
        <xdr:to>
          <xdr:col>8</xdr:col>
          <xdr:colOff>9525</xdr:colOff>
          <xdr:row>17</xdr:row>
          <xdr:rowOff>0</xdr:rowOff>
        </xdr:to>
        <xdr:sp macro="" textlink="">
          <xdr:nvSpPr>
            <xdr:cNvPr id="10258" name="Check Box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4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17</xdr:row>
          <xdr:rowOff>28575</xdr:rowOff>
        </xdr:from>
        <xdr:to>
          <xdr:col>8</xdr:col>
          <xdr:colOff>9525</xdr:colOff>
          <xdr:row>18</xdr:row>
          <xdr:rowOff>0</xdr:rowOff>
        </xdr:to>
        <xdr:sp macro="" textlink="">
          <xdr:nvSpPr>
            <xdr:cNvPr id="10259" name="Check Box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4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18</xdr:row>
          <xdr:rowOff>28575</xdr:rowOff>
        </xdr:from>
        <xdr:to>
          <xdr:col>8</xdr:col>
          <xdr:colOff>9525</xdr:colOff>
          <xdr:row>19</xdr:row>
          <xdr:rowOff>0</xdr:rowOff>
        </xdr:to>
        <xdr:sp macro="" textlink="">
          <xdr:nvSpPr>
            <xdr:cNvPr id="10260" name="Check Box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00000000-0008-0000-0400-00001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19</xdr:row>
          <xdr:rowOff>28575</xdr:rowOff>
        </xdr:from>
        <xdr:to>
          <xdr:col>8</xdr:col>
          <xdr:colOff>9525</xdr:colOff>
          <xdr:row>20</xdr:row>
          <xdr:rowOff>0</xdr:rowOff>
        </xdr:to>
        <xdr:sp macro="" textlink="">
          <xdr:nvSpPr>
            <xdr:cNvPr id="10261" name="Check Box 21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id="{00000000-0008-0000-0400-00001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20</xdr:row>
          <xdr:rowOff>28575</xdr:rowOff>
        </xdr:from>
        <xdr:to>
          <xdr:col>8</xdr:col>
          <xdr:colOff>9525</xdr:colOff>
          <xdr:row>21</xdr:row>
          <xdr:rowOff>0</xdr:rowOff>
        </xdr:to>
        <xdr:sp macro="" textlink="">
          <xdr:nvSpPr>
            <xdr:cNvPr id="10262" name="Check Box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4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21</xdr:row>
          <xdr:rowOff>28575</xdr:rowOff>
        </xdr:from>
        <xdr:to>
          <xdr:col>8</xdr:col>
          <xdr:colOff>9525</xdr:colOff>
          <xdr:row>22</xdr:row>
          <xdr:rowOff>0</xdr:rowOff>
        </xdr:to>
        <xdr:sp macro="" textlink="">
          <xdr:nvSpPr>
            <xdr:cNvPr id="10263" name="Check Box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4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22</xdr:row>
          <xdr:rowOff>28575</xdr:rowOff>
        </xdr:from>
        <xdr:to>
          <xdr:col>8</xdr:col>
          <xdr:colOff>9525</xdr:colOff>
          <xdr:row>23</xdr:row>
          <xdr:rowOff>0</xdr:rowOff>
        </xdr:to>
        <xdr:sp macro="" textlink="">
          <xdr:nvSpPr>
            <xdr:cNvPr id="10264" name="Check Box 24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id="{00000000-0008-0000-0400-00001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23</xdr:row>
          <xdr:rowOff>28575</xdr:rowOff>
        </xdr:from>
        <xdr:to>
          <xdr:col>8</xdr:col>
          <xdr:colOff>9525</xdr:colOff>
          <xdr:row>24</xdr:row>
          <xdr:rowOff>0</xdr:rowOff>
        </xdr:to>
        <xdr:sp macro="" textlink="">
          <xdr:nvSpPr>
            <xdr:cNvPr id="10265" name="Check Box 25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:a16="http://schemas.microsoft.com/office/drawing/2014/main" id="{00000000-0008-0000-0400-000019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24</xdr:row>
          <xdr:rowOff>28575</xdr:rowOff>
        </xdr:from>
        <xdr:to>
          <xdr:col>8</xdr:col>
          <xdr:colOff>9525</xdr:colOff>
          <xdr:row>25</xdr:row>
          <xdr:rowOff>0</xdr:rowOff>
        </xdr:to>
        <xdr:sp macro="" textlink="">
          <xdr:nvSpPr>
            <xdr:cNvPr id="10266" name="Check Box 26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:a16="http://schemas.microsoft.com/office/drawing/2014/main" id="{00000000-0008-0000-0400-00001A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4</xdr:row>
      <xdr:rowOff>71436</xdr:rowOff>
    </xdr:from>
    <xdr:to>
      <xdr:col>91</xdr:col>
      <xdr:colOff>533400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47625</xdr:colOff>
      <xdr:row>50</xdr:row>
      <xdr:rowOff>71436</xdr:rowOff>
    </xdr:from>
    <xdr:to>
      <xdr:col>43</xdr:col>
      <xdr:colOff>85725</xdr:colOff>
      <xdr:row>72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84</xdr:row>
      <xdr:rowOff>123826</xdr:rowOff>
    </xdr:from>
    <xdr:to>
      <xdr:col>43</xdr:col>
      <xdr:colOff>466724</xdr:colOff>
      <xdr:row>109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413658</xdr:colOff>
      <xdr:row>137</xdr:row>
      <xdr:rowOff>145596</xdr:rowOff>
    </xdr:from>
    <xdr:to>
      <xdr:col>7</xdr:col>
      <xdr:colOff>180975</xdr:colOff>
      <xdr:row>139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4223658" y="26244096"/>
          <a:ext cx="1738992" cy="283029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6.4.1.b.4</a:t>
          </a:r>
        </a:p>
      </xdr:txBody>
    </xdr:sp>
    <xdr:clientData/>
  </xdr:twoCellAnchor>
  <xdr:twoCellAnchor>
    <xdr:from>
      <xdr:col>17</xdr:col>
      <xdr:colOff>28575</xdr:colOff>
      <xdr:row>139</xdr:row>
      <xdr:rowOff>40821</xdr:rowOff>
    </xdr:from>
    <xdr:to>
      <xdr:col>20</xdr:col>
      <xdr:colOff>23133</xdr:colOff>
      <xdr:row>140</xdr:row>
      <xdr:rowOff>171450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2058650" y="26520321"/>
          <a:ext cx="1347108" cy="283029"/>
        </a:xfrm>
        <a:prstGeom prst="round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50" b="1"/>
            <a:t>Section 6.4.1.b.3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5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B1:R63"/>
  <sheetViews>
    <sheetView showGridLines="0" showZeros="0" topLeftCell="D1" workbookViewId="0">
      <selection activeCell="C44" sqref="C44"/>
    </sheetView>
  </sheetViews>
  <sheetFormatPr defaultColWidth="9.140625" defaultRowHeight="12"/>
  <cols>
    <col min="1" max="1" width="2.42578125" style="11" customWidth="1"/>
    <col min="2" max="2" width="6.85546875" style="11" customWidth="1"/>
    <col min="3" max="3" width="85.85546875" style="11" bestFit="1" customWidth="1"/>
    <col min="4" max="6" width="9.42578125" style="11" customWidth="1"/>
    <col min="7" max="9" width="6.85546875" style="11" customWidth="1"/>
    <col min="10" max="11" width="10.7109375" style="11" customWidth="1"/>
    <col min="12" max="12" width="3.7109375" style="11" customWidth="1"/>
    <col min="13" max="14" width="10" style="11" customWidth="1"/>
    <col min="15" max="15" width="28.28515625" style="11" customWidth="1"/>
    <col min="16" max="16" width="9.42578125" style="11" customWidth="1"/>
    <col min="17" max="17" width="3.28515625" style="11" customWidth="1"/>
    <col min="18" max="18" width="7.7109375" style="11" customWidth="1"/>
    <col min="19" max="16384" width="9.140625" style="11"/>
  </cols>
  <sheetData>
    <row r="1" spans="2:18" ht="18" customHeight="1">
      <c r="B1" s="53" t="str">
        <f>'A-2_MH Distribution'!B1</f>
        <v>DASH Engineering Phils. Inc.</v>
      </c>
    </row>
    <row r="2" spans="2:18" ht="18" customHeight="1" thickBot="1">
      <c r="B2" s="53" t="str">
        <f>'A-2_MH Distribution'!B2</f>
        <v>Job No.: Job Name</v>
      </c>
    </row>
    <row r="3" spans="2:18" ht="15" customHeight="1">
      <c r="B3" s="580" t="s">
        <v>84</v>
      </c>
      <c r="C3" s="581"/>
      <c r="D3" s="590" t="s">
        <v>82</v>
      </c>
      <c r="E3" s="591"/>
      <c r="F3" s="592"/>
      <c r="G3" s="586" t="s">
        <v>85</v>
      </c>
      <c r="H3" s="587"/>
      <c r="I3" s="588"/>
      <c r="J3" s="589" t="s">
        <v>140</v>
      </c>
      <c r="K3" s="588"/>
      <c r="M3" s="578" t="s">
        <v>235</v>
      </c>
      <c r="N3" s="579"/>
      <c r="O3" s="543" t="s">
        <v>252</v>
      </c>
      <c r="P3" s="552" t="s">
        <v>256</v>
      </c>
      <c r="R3" s="538" t="s">
        <v>253</v>
      </c>
    </row>
    <row r="4" spans="2:18" ht="15" customHeight="1">
      <c r="B4" s="582" t="s">
        <v>126</v>
      </c>
      <c r="C4" s="583"/>
      <c r="D4" s="206" t="s">
        <v>33</v>
      </c>
      <c r="E4" s="55" t="s">
        <v>34</v>
      </c>
      <c r="F4" s="56" t="s">
        <v>0</v>
      </c>
      <c r="G4" s="54" t="s">
        <v>3</v>
      </c>
      <c r="H4" s="55" t="s">
        <v>4</v>
      </c>
      <c r="I4" s="56" t="s">
        <v>5</v>
      </c>
      <c r="J4" s="54" t="s">
        <v>37</v>
      </c>
      <c r="K4" s="56" t="s">
        <v>38</v>
      </c>
      <c r="M4" s="54" t="s">
        <v>32</v>
      </c>
      <c r="N4" s="536" t="s">
        <v>236</v>
      </c>
      <c r="O4" s="544">
        <f>IFERROR(EOMONTH(ProgressivePlan!E2,-1),"")</f>
        <v>43131</v>
      </c>
      <c r="P4" s="553" t="s">
        <v>258</v>
      </c>
      <c r="R4" s="539" t="s">
        <v>234</v>
      </c>
    </row>
    <row r="5" spans="2:18" ht="15" customHeight="1" thickBot="1">
      <c r="B5" s="584"/>
      <c r="C5" s="585"/>
      <c r="D5" s="296" t="s">
        <v>6</v>
      </c>
      <c r="E5" s="297" t="s">
        <v>7</v>
      </c>
      <c r="F5" s="298" t="s">
        <v>8</v>
      </c>
      <c r="G5" s="299" t="s">
        <v>9</v>
      </c>
      <c r="H5" s="297" t="s">
        <v>10</v>
      </c>
      <c r="I5" s="298" t="s">
        <v>19</v>
      </c>
      <c r="J5" s="299" t="s">
        <v>171</v>
      </c>
      <c r="K5" s="298" t="s">
        <v>257</v>
      </c>
      <c r="M5" s="299" t="s">
        <v>13</v>
      </c>
      <c r="N5" s="537" t="s">
        <v>23</v>
      </c>
      <c r="O5" s="537" t="s">
        <v>24</v>
      </c>
      <c r="P5" s="547" t="s">
        <v>25</v>
      </c>
      <c r="R5" s="539" t="s">
        <v>254</v>
      </c>
    </row>
    <row r="6" spans="2:18" ht="15" customHeight="1">
      <c r="B6" s="58" t="s">
        <v>93</v>
      </c>
      <c r="C6" s="209" t="s">
        <v>39</v>
      </c>
      <c r="D6" s="207"/>
      <c r="E6" s="17"/>
      <c r="F6" s="21"/>
      <c r="G6" s="22"/>
      <c r="H6" s="15"/>
      <c r="I6" s="16"/>
      <c r="J6" s="14"/>
      <c r="K6" s="16"/>
      <c r="M6" s="415"/>
      <c r="N6" s="17"/>
      <c r="O6" s="17"/>
      <c r="P6" s="548"/>
      <c r="R6" s="539"/>
    </row>
    <row r="7" spans="2:18" ht="15" customHeight="1">
      <c r="B7" s="61" t="s">
        <v>371</v>
      </c>
      <c r="C7" s="210" t="s">
        <v>372</v>
      </c>
      <c r="D7" s="208" t="s">
        <v>320</v>
      </c>
      <c r="E7" s="435">
        <f>M7-SUM(N7:O7)</f>
        <v>1</v>
      </c>
      <c r="F7" s="181">
        <v>1</v>
      </c>
      <c r="G7" s="52">
        <v>80</v>
      </c>
      <c r="H7" s="12">
        <v>78</v>
      </c>
      <c r="I7" s="26">
        <v>76</v>
      </c>
      <c r="J7" s="89">
        <f>IF((G7*H7*I7=0),"",((G7+(4*H7)+I7)/6))</f>
        <v>78</v>
      </c>
      <c r="K7" s="178">
        <f>IFERROR(MROUND(J7*E7*F7/(IF(P7=0,1,P7)),0.25),"")</f>
        <v>78</v>
      </c>
      <c r="M7" s="436">
        <v>1</v>
      </c>
      <c r="N7" s="183"/>
      <c r="O7" s="183"/>
      <c r="P7" s="554"/>
      <c r="R7" s="540" t="str">
        <f ca="1">IFERROR(IF(VLOOKUP(B7,'A-2_MH Distribution'!$B$6:$K$50014,10,0)&gt;0,"l",""),"")</f>
        <v>l</v>
      </c>
    </row>
    <row r="8" spans="2:18" ht="15" customHeight="1">
      <c r="B8" s="61" t="s">
        <v>181</v>
      </c>
      <c r="C8" s="210" t="s">
        <v>259</v>
      </c>
      <c r="D8" s="208" t="s">
        <v>281</v>
      </c>
      <c r="E8" s="435">
        <f>M8-SUM(N8:O8)</f>
        <v>1</v>
      </c>
      <c r="F8" s="181">
        <v>1</v>
      </c>
      <c r="G8" s="52">
        <v>19</v>
      </c>
      <c r="H8" s="12">
        <v>13</v>
      </c>
      <c r="I8" s="26">
        <v>10</v>
      </c>
      <c r="J8" s="89">
        <f>IF((G8*H8*I8=0),"",((G8+(4*H8)+I8)/6))</f>
        <v>13.5</v>
      </c>
      <c r="K8" s="178">
        <f>IFERROR(MROUND(J8*E8*F8/(IF(P8=0,1,P8)),0.25),"")</f>
        <v>13.5</v>
      </c>
      <c r="M8" s="436">
        <v>1</v>
      </c>
      <c r="N8" s="183"/>
      <c r="O8" s="183"/>
      <c r="P8" s="554"/>
      <c r="R8" s="540" t="str">
        <f ca="1">IFERROR(IF(VLOOKUP(B8,'A-2_MH Distribution'!$B$6:$K$50014,10,0)&gt;0,"l",""),"")</f>
        <v>l</v>
      </c>
    </row>
    <row r="9" spans="2:18" ht="15" customHeight="1">
      <c r="B9" s="61" t="s">
        <v>182</v>
      </c>
      <c r="C9" s="210" t="s">
        <v>260</v>
      </c>
      <c r="D9" s="208" t="s">
        <v>281</v>
      </c>
      <c r="E9" s="435">
        <f t="shared" ref="E9:E54" si="0">M9-SUM(N9:O9)</f>
        <v>1</v>
      </c>
      <c r="F9" s="181">
        <v>1</v>
      </c>
      <c r="G9" s="52">
        <v>26</v>
      </c>
      <c r="H9" s="12">
        <v>24</v>
      </c>
      <c r="I9" s="26">
        <v>21</v>
      </c>
      <c r="J9" s="89">
        <f t="shared" ref="J9:J26" si="1">IF((G9*H9*I9=0),"",((G9+(4*H9)+I9)/6))</f>
        <v>23.833333333333332</v>
      </c>
      <c r="K9" s="178">
        <f t="shared" ref="K9:K54" si="2">IFERROR(MROUND(J9*E9*F9/(IF(P9=0,1,P9)),0.25),"")</f>
        <v>23.75</v>
      </c>
      <c r="M9" s="436">
        <v>1</v>
      </c>
      <c r="N9" s="183"/>
      <c r="O9" s="183">
        <v>0</v>
      </c>
      <c r="P9" s="554"/>
      <c r="R9" s="540" t="str">
        <f ca="1">IFERROR(IF(VLOOKUP(B9,'A-2_MH Distribution'!$B$6:$K$50014,10,0)&gt;0,"l",""),"")</f>
        <v>l</v>
      </c>
    </row>
    <row r="10" spans="2:18" ht="15" customHeight="1">
      <c r="B10" s="61" t="s">
        <v>183</v>
      </c>
      <c r="C10" s="210" t="s">
        <v>261</v>
      </c>
      <c r="D10" s="208" t="s">
        <v>281</v>
      </c>
      <c r="E10" s="435">
        <f t="shared" si="0"/>
        <v>1</v>
      </c>
      <c r="F10" s="181">
        <v>1</v>
      </c>
      <c r="G10" s="52">
        <v>26</v>
      </c>
      <c r="H10" s="12">
        <v>24</v>
      </c>
      <c r="I10" s="26">
        <v>21</v>
      </c>
      <c r="J10" s="89">
        <f t="shared" si="1"/>
        <v>23.833333333333332</v>
      </c>
      <c r="K10" s="178">
        <f t="shared" si="2"/>
        <v>23.75</v>
      </c>
      <c r="M10" s="436">
        <v>1</v>
      </c>
      <c r="N10" s="183">
        <v>0</v>
      </c>
      <c r="O10" s="183">
        <v>0</v>
      </c>
      <c r="P10" s="554"/>
      <c r="R10" s="540" t="str">
        <f ca="1">IFERROR(IF(VLOOKUP(B10,'A-2_MH Distribution'!$B$6:$K$50014,10,0)&gt;0,"l",""),"")</f>
        <v>l</v>
      </c>
    </row>
    <row r="11" spans="2:18" ht="15" customHeight="1">
      <c r="B11" s="61" t="s">
        <v>184</v>
      </c>
      <c r="C11" s="210" t="s">
        <v>262</v>
      </c>
      <c r="D11" s="208" t="s">
        <v>281</v>
      </c>
      <c r="E11" s="435">
        <f t="shared" si="0"/>
        <v>1</v>
      </c>
      <c r="F11" s="181">
        <v>1</v>
      </c>
      <c r="G11" s="52">
        <v>18</v>
      </c>
      <c r="H11" s="12">
        <v>15</v>
      </c>
      <c r="I11" s="26">
        <v>14</v>
      </c>
      <c r="J11" s="89">
        <f t="shared" si="1"/>
        <v>15.333333333333334</v>
      </c>
      <c r="K11" s="178">
        <f t="shared" si="2"/>
        <v>15.25</v>
      </c>
      <c r="M11" s="436">
        <v>1</v>
      </c>
      <c r="N11" s="183">
        <v>0</v>
      </c>
      <c r="O11" s="183">
        <v>0</v>
      </c>
      <c r="P11" s="554"/>
      <c r="R11" s="540" t="str">
        <f ca="1">IFERROR(IF(VLOOKUP(B11,'A-2_MH Distribution'!$B$6:$K$50014,10,0)&gt;0,"l",""),"")</f>
        <v>l</v>
      </c>
    </row>
    <row r="12" spans="2:18" ht="15" customHeight="1">
      <c r="B12" s="61" t="s">
        <v>185</v>
      </c>
      <c r="C12" s="210" t="s">
        <v>263</v>
      </c>
      <c r="D12" s="208" t="s">
        <v>281</v>
      </c>
      <c r="E12" s="435">
        <f t="shared" si="0"/>
        <v>1</v>
      </c>
      <c r="F12" s="181">
        <v>1</v>
      </c>
      <c r="G12" s="52">
        <v>13</v>
      </c>
      <c r="H12" s="12">
        <v>12</v>
      </c>
      <c r="I12" s="26">
        <v>10</v>
      </c>
      <c r="J12" s="89">
        <f t="shared" si="1"/>
        <v>11.833333333333334</v>
      </c>
      <c r="K12" s="178">
        <f t="shared" si="2"/>
        <v>11.75</v>
      </c>
      <c r="M12" s="436">
        <v>1</v>
      </c>
      <c r="N12" s="183">
        <v>0</v>
      </c>
      <c r="O12" s="183">
        <v>0</v>
      </c>
      <c r="P12" s="554"/>
      <c r="R12" s="540" t="str">
        <f ca="1">IFERROR(IF(VLOOKUP(B12,'A-2_MH Distribution'!$B$6:$K$50014,10,0)&gt;0,"l",""),"")</f>
        <v>l</v>
      </c>
    </row>
    <row r="13" spans="2:18" ht="15" customHeight="1">
      <c r="B13" s="61" t="s">
        <v>186</v>
      </c>
      <c r="C13" s="210" t="s">
        <v>264</v>
      </c>
      <c r="D13" s="208" t="s">
        <v>281</v>
      </c>
      <c r="E13" s="435">
        <f t="shared" si="0"/>
        <v>1</v>
      </c>
      <c r="F13" s="181">
        <v>1</v>
      </c>
      <c r="G13" s="52">
        <v>18</v>
      </c>
      <c r="H13" s="12">
        <v>15</v>
      </c>
      <c r="I13" s="26">
        <v>14</v>
      </c>
      <c r="J13" s="89">
        <f t="shared" si="1"/>
        <v>15.333333333333334</v>
      </c>
      <c r="K13" s="178">
        <f t="shared" si="2"/>
        <v>15.25</v>
      </c>
      <c r="M13" s="436">
        <v>1</v>
      </c>
      <c r="N13" s="183">
        <v>0</v>
      </c>
      <c r="O13" s="183">
        <v>0</v>
      </c>
      <c r="P13" s="554"/>
      <c r="R13" s="540" t="str">
        <f ca="1">IFERROR(IF(VLOOKUP(B13,'A-2_MH Distribution'!$B$6:$K$50014,10,0)&gt;0,"l",""),"")</f>
        <v>l</v>
      </c>
    </row>
    <row r="14" spans="2:18" ht="15" customHeight="1">
      <c r="B14" s="61" t="s">
        <v>187</v>
      </c>
      <c r="C14" s="210" t="s">
        <v>265</v>
      </c>
      <c r="D14" s="208" t="s">
        <v>281</v>
      </c>
      <c r="E14" s="435">
        <f t="shared" si="0"/>
        <v>1</v>
      </c>
      <c r="F14" s="181">
        <v>1</v>
      </c>
      <c r="G14" s="52">
        <v>18</v>
      </c>
      <c r="H14" s="12">
        <v>15</v>
      </c>
      <c r="I14" s="26">
        <v>14</v>
      </c>
      <c r="J14" s="89">
        <f t="shared" si="1"/>
        <v>15.333333333333334</v>
      </c>
      <c r="K14" s="178">
        <f t="shared" si="2"/>
        <v>15.25</v>
      </c>
      <c r="M14" s="436">
        <v>1</v>
      </c>
      <c r="N14" s="183">
        <v>0</v>
      </c>
      <c r="O14" s="183">
        <v>0</v>
      </c>
      <c r="P14" s="554"/>
      <c r="R14" s="540" t="str">
        <f ca="1">IFERROR(IF(VLOOKUP(B14,'A-2_MH Distribution'!$B$6:$K$50014,10,0)&gt;0,"l",""),"")</f>
        <v>l</v>
      </c>
    </row>
    <row r="15" spans="2:18" ht="15" customHeight="1">
      <c r="B15" s="61" t="s">
        <v>188</v>
      </c>
      <c r="C15" s="210" t="s">
        <v>266</v>
      </c>
      <c r="D15" s="208" t="s">
        <v>281</v>
      </c>
      <c r="E15" s="435">
        <f t="shared" si="0"/>
        <v>1</v>
      </c>
      <c r="F15" s="181">
        <v>1</v>
      </c>
      <c r="G15" s="52">
        <v>18</v>
      </c>
      <c r="H15" s="12">
        <v>16</v>
      </c>
      <c r="I15" s="26">
        <v>14</v>
      </c>
      <c r="J15" s="89">
        <f t="shared" si="1"/>
        <v>16</v>
      </c>
      <c r="K15" s="178">
        <f t="shared" si="2"/>
        <v>16</v>
      </c>
      <c r="M15" s="436">
        <v>1</v>
      </c>
      <c r="N15" s="183">
        <v>0</v>
      </c>
      <c r="O15" s="183">
        <v>0</v>
      </c>
      <c r="P15" s="554"/>
      <c r="R15" s="540" t="str">
        <f ca="1">IFERROR(IF(VLOOKUP(B15,'A-2_MH Distribution'!$B$6:$K$50014,10,0)&gt;0,"l",""),"")</f>
        <v>l</v>
      </c>
    </row>
    <row r="16" spans="2:18" ht="15" customHeight="1">
      <c r="B16" s="61" t="s">
        <v>189</v>
      </c>
      <c r="C16" s="210" t="s">
        <v>267</v>
      </c>
      <c r="D16" s="208" t="s">
        <v>281</v>
      </c>
      <c r="E16" s="435">
        <f t="shared" si="0"/>
        <v>1</v>
      </c>
      <c r="F16" s="181">
        <v>1</v>
      </c>
      <c r="G16" s="52">
        <v>18</v>
      </c>
      <c r="H16" s="12">
        <v>15</v>
      </c>
      <c r="I16" s="26">
        <v>14</v>
      </c>
      <c r="J16" s="89">
        <f t="shared" si="1"/>
        <v>15.333333333333334</v>
      </c>
      <c r="K16" s="178">
        <f t="shared" si="2"/>
        <v>15.25</v>
      </c>
      <c r="M16" s="436">
        <v>1</v>
      </c>
      <c r="N16" s="183">
        <v>0</v>
      </c>
      <c r="O16" s="183">
        <v>0</v>
      </c>
      <c r="P16" s="554"/>
      <c r="R16" s="540" t="str">
        <f ca="1">IFERROR(IF(VLOOKUP(B16,'A-2_MH Distribution'!$B$6:$K$50014,10,0)&gt;0,"l",""),"")</f>
        <v>l</v>
      </c>
    </row>
    <row r="17" spans="2:18" ht="15" customHeight="1">
      <c r="B17" s="61" t="s">
        <v>190</v>
      </c>
      <c r="C17" s="210" t="s">
        <v>268</v>
      </c>
      <c r="D17" s="208" t="s">
        <v>281</v>
      </c>
      <c r="E17" s="435">
        <f t="shared" si="0"/>
        <v>1</v>
      </c>
      <c r="F17" s="181">
        <v>1</v>
      </c>
      <c r="G17" s="52">
        <v>27</v>
      </c>
      <c r="H17" s="12">
        <v>25</v>
      </c>
      <c r="I17" s="26">
        <v>24</v>
      </c>
      <c r="J17" s="89">
        <f t="shared" si="1"/>
        <v>25.166666666666668</v>
      </c>
      <c r="K17" s="178">
        <f t="shared" si="2"/>
        <v>25.25</v>
      </c>
      <c r="M17" s="436">
        <v>1</v>
      </c>
      <c r="N17" s="183">
        <v>0</v>
      </c>
      <c r="O17" s="183">
        <v>0</v>
      </c>
      <c r="P17" s="554"/>
      <c r="R17" s="540" t="str">
        <f ca="1">IFERROR(IF(VLOOKUP(B17,'A-2_MH Distribution'!$B$6:$K$50014,10,0)&gt;0,"l",""),"")</f>
        <v>l</v>
      </c>
    </row>
    <row r="18" spans="2:18" ht="15" customHeight="1">
      <c r="B18" s="61" t="s">
        <v>191</v>
      </c>
      <c r="C18" s="210" t="s">
        <v>269</v>
      </c>
      <c r="D18" s="208" t="s">
        <v>281</v>
      </c>
      <c r="E18" s="435">
        <f t="shared" si="0"/>
        <v>1</v>
      </c>
      <c r="F18" s="181">
        <v>1</v>
      </c>
      <c r="G18" s="52">
        <v>14</v>
      </c>
      <c r="H18" s="12">
        <v>10</v>
      </c>
      <c r="I18" s="26">
        <v>9</v>
      </c>
      <c r="J18" s="89">
        <f t="shared" si="1"/>
        <v>10.5</v>
      </c>
      <c r="K18" s="178">
        <f t="shared" si="2"/>
        <v>10.5</v>
      </c>
      <c r="M18" s="436">
        <v>1</v>
      </c>
      <c r="N18" s="183">
        <v>0</v>
      </c>
      <c r="O18" s="183">
        <v>0</v>
      </c>
      <c r="P18" s="554"/>
      <c r="R18" s="540" t="str">
        <f ca="1">IFERROR(IF(VLOOKUP(B18,'A-2_MH Distribution'!$B$6:$K$50014,10,0)&gt;0,"l",""),"")</f>
        <v>l</v>
      </c>
    </row>
    <row r="19" spans="2:18" ht="15" customHeight="1">
      <c r="B19" s="61" t="s">
        <v>192</v>
      </c>
      <c r="C19" s="210" t="s">
        <v>270</v>
      </c>
      <c r="D19" s="208" t="s">
        <v>281</v>
      </c>
      <c r="E19" s="435">
        <f t="shared" si="0"/>
        <v>1</v>
      </c>
      <c r="F19" s="181">
        <v>1</v>
      </c>
      <c r="G19" s="52">
        <v>15</v>
      </c>
      <c r="H19" s="12">
        <v>12</v>
      </c>
      <c r="I19" s="26">
        <v>11</v>
      </c>
      <c r="J19" s="89">
        <f t="shared" si="1"/>
        <v>12.333333333333334</v>
      </c>
      <c r="K19" s="178">
        <f t="shared" si="2"/>
        <v>12.25</v>
      </c>
      <c r="M19" s="436">
        <v>1</v>
      </c>
      <c r="N19" s="183">
        <v>0</v>
      </c>
      <c r="O19" s="183">
        <v>0</v>
      </c>
      <c r="P19" s="554"/>
      <c r="R19" s="540" t="str">
        <f ca="1">IFERROR(IF(VLOOKUP(B19,'A-2_MH Distribution'!$B$6:$K$50014,10,0)&gt;0,"l",""),"")</f>
        <v>l</v>
      </c>
    </row>
    <row r="20" spans="2:18" ht="15" customHeight="1">
      <c r="B20" s="61" t="s">
        <v>193</v>
      </c>
      <c r="C20" s="210" t="s">
        <v>271</v>
      </c>
      <c r="D20" s="208" t="s">
        <v>281</v>
      </c>
      <c r="E20" s="435">
        <f t="shared" si="0"/>
        <v>1</v>
      </c>
      <c r="F20" s="181">
        <v>1</v>
      </c>
      <c r="G20" s="52">
        <v>16</v>
      </c>
      <c r="H20" s="12">
        <v>14</v>
      </c>
      <c r="I20" s="26">
        <v>13</v>
      </c>
      <c r="J20" s="89">
        <f t="shared" si="1"/>
        <v>14.166666666666666</v>
      </c>
      <c r="K20" s="178">
        <f t="shared" si="2"/>
        <v>14.25</v>
      </c>
      <c r="M20" s="436">
        <v>1</v>
      </c>
      <c r="N20" s="183">
        <v>0</v>
      </c>
      <c r="O20" s="183">
        <v>0</v>
      </c>
      <c r="P20" s="554"/>
      <c r="R20" s="540" t="str">
        <f ca="1">IFERROR(IF(VLOOKUP(B20,'A-2_MH Distribution'!$B$6:$K$50014,10,0)&gt;0,"l",""),"")</f>
        <v>l</v>
      </c>
    </row>
    <row r="21" spans="2:18" ht="15" customHeight="1">
      <c r="B21" s="61" t="s">
        <v>194</v>
      </c>
      <c r="C21" s="210" t="s">
        <v>272</v>
      </c>
      <c r="D21" s="208" t="s">
        <v>281</v>
      </c>
      <c r="E21" s="435">
        <f t="shared" si="0"/>
        <v>1</v>
      </c>
      <c r="F21" s="181">
        <v>1</v>
      </c>
      <c r="G21" s="52">
        <v>16</v>
      </c>
      <c r="H21" s="12">
        <v>14</v>
      </c>
      <c r="I21" s="26">
        <v>13</v>
      </c>
      <c r="J21" s="89">
        <f t="shared" si="1"/>
        <v>14.166666666666666</v>
      </c>
      <c r="K21" s="178">
        <f t="shared" si="2"/>
        <v>14.25</v>
      </c>
      <c r="M21" s="436">
        <v>1</v>
      </c>
      <c r="N21" s="183">
        <v>0</v>
      </c>
      <c r="O21" s="183">
        <v>0</v>
      </c>
      <c r="P21" s="554"/>
      <c r="R21" s="540" t="str">
        <f ca="1">IFERROR(IF(VLOOKUP(B21,'A-2_MH Distribution'!$B$6:$K$50014,10,0)&gt;0,"l",""),"")</f>
        <v>l</v>
      </c>
    </row>
    <row r="22" spans="2:18" ht="15" customHeight="1">
      <c r="B22" s="61" t="s">
        <v>195</v>
      </c>
      <c r="C22" s="210" t="s">
        <v>273</v>
      </c>
      <c r="D22" s="208" t="s">
        <v>281</v>
      </c>
      <c r="E22" s="435">
        <f t="shared" si="0"/>
        <v>1</v>
      </c>
      <c r="F22" s="181">
        <v>1</v>
      </c>
      <c r="G22" s="52">
        <v>14</v>
      </c>
      <c r="H22" s="12">
        <v>12</v>
      </c>
      <c r="I22" s="26">
        <v>11</v>
      </c>
      <c r="J22" s="89">
        <f t="shared" si="1"/>
        <v>12.166666666666666</v>
      </c>
      <c r="K22" s="178">
        <f t="shared" si="2"/>
        <v>12.25</v>
      </c>
      <c r="M22" s="436">
        <v>1</v>
      </c>
      <c r="N22" s="183">
        <v>0</v>
      </c>
      <c r="O22" s="183">
        <v>0</v>
      </c>
      <c r="P22" s="554"/>
      <c r="R22" s="540" t="str">
        <f ca="1">IFERROR(IF(VLOOKUP(B22,'A-2_MH Distribution'!$B$6:$K$50014,10,0)&gt;0,"l",""),"")</f>
        <v>l</v>
      </c>
    </row>
    <row r="23" spans="2:18" ht="15" customHeight="1">
      <c r="B23" s="61" t="s">
        <v>196</v>
      </c>
      <c r="C23" s="210" t="s">
        <v>274</v>
      </c>
      <c r="D23" s="208" t="s">
        <v>281</v>
      </c>
      <c r="E23" s="435">
        <f t="shared" si="0"/>
        <v>1</v>
      </c>
      <c r="F23" s="181">
        <v>1</v>
      </c>
      <c r="G23" s="52">
        <v>18</v>
      </c>
      <c r="H23" s="12">
        <v>16</v>
      </c>
      <c r="I23" s="26">
        <v>14</v>
      </c>
      <c r="J23" s="89">
        <f t="shared" si="1"/>
        <v>16</v>
      </c>
      <c r="K23" s="178">
        <f t="shared" si="2"/>
        <v>16</v>
      </c>
      <c r="M23" s="436">
        <v>1</v>
      </c>
      <c r="N23" s="183">
        <v>0</v>
      </c>
      <c r="O23" s="183">
        <v>0</v>
      </c>
      <c r="P23" s="554"/>
      <c r="R23" s="540" t="str">
        <f ca="1">IFERROR(IF(VLOOKUP(B23,'A-2_MH Distribution'!$B$6:$K$50014,10,0)&gt;0,"l",""),"")</f>
        <v>l</v>
      </c>
    </row>
    <row r="24" spans="2:18" ht="15" customHeight="1">
      <c r="B24" s="61" t="s">
        <v>197</v>
      </c>
      <c r="C24" s="210" t="s">
        <v>275</v>
      </c>
      <c r="D24" s="208" t="s">
        <v>281</v>
      </c>
      <c r="E24" s="435">
        <f t="shared" si="0"/>
        <v>1</v>
      </c>
      <c r="F24" s="181">
        <v>1</v>
      </c>
      <c r="G24" s="52">
        <v>18</v>
      </c>
      <c r="H24" s="12">
        <v>15</v>
      </c>
      <c r="I24" s="26">
        <v>14</v>
      </c>
      <c r="J24" s="89">
        <f t="shared" si="1"/>
        <v>15.333333333333334</v>
      </c>
      <c r="K24" s="178">
        <f t="shared" si="2"/>
        <v>15.25</v>
      </c>
      <c r="M24" s="436">
        <v>1</v>
      </c>
      <c r="N24" s="183">
        <v>0</v>
      </c>
      <c r="O24" s="183">
        <v>0</v>
      </c>
      <c r="P24" s="554"/>
      <c r="R24" s="540" t="str">
        <f ca="1">IFERROR(IF(VLOOKUP(B24,'A-2_MH Distribution'!$B$6:$K$50014,10,0)&gt;0,"l",""),"")</f>
        <v>l</v>
      </c>
    </row>
    <row r="25" spans="2:18" ht="15" customHeight="1">
      <c r="B25" s="61" t="s">
        <v>198</v>
      </c>
      <c r="C25" s="210" t="s">
        <v>276</v>
      </c>
      <c r="D25" s="208" t="s">
        <v>281</v>
      </c>
      <c r="E25" s="435">
        <f t="shared" si="0"/>
        <v>1</v>
      </c>
      <c r="F25" s="181">
        <v>1</v>
      </c>
      <c r="G25" s="52">
        <v>13</v>
      </c>
      <c r="H25" s="12">
        <v>11</v>
      </c>
      <c r="I25" s="26">
        <v>10</v>
      </c>
      <c r="J25" s="89">
        <f t="shared" si="1"/>
        <v>11.166666666666666</v>
      </c>
      <c r="K25" s="178">
        <f t="shared" si="2"/>
        <v>11.25</v>
      </c>
      <c r="M25" s="436">
        <v>1</v>
      </c>
      <c r="N25" s="183">
        <v>0</v>
      </c>
      <c r="O25" s="183">
        <v>0</v>
      </c>
      <c r="P25" s="554"/>
      <c r="R25" s="540" t="str">
        <f ca="1">IFERROR(IF(VLOOKUP(B25,'A-2_MH Distribution'!$B$6:$K$50014,10,0)&gt;0,"l",""),"")</f>
        <v>l</v>
      </c>
    </row>
    <row r="26" spans="2:18" ht="15" customHeight="1">
      <c r="B26" s="61" t="s">
        <v>199</v>
      </c>
      <c r="C26" s="210" t="s">
        <v>277</v>
      </c>
      <c r="D26" s="208" t="s">
        <v>281</v>
      </c>
      <c r="E26" s="435">
        <f t="shared" si="0"/>
        <v>1</v>
      </c>
      <c r="F26" s="181">
        <v>1</v>
      </c>
      <c r="G26" s="52">
        <v>13</v>
      </c>
      <c r="H26" s="12">
        <v>11</v>
      </c>
      <c r="I26" s="26">
        <v>10</v>
      </c>
      <c r="J26" s="89">
        <f t="shared" si="1"/>
        <v>11.166666666666666</v>
      </c>
      <c r="K26" s="178">
        <f t="shared" si="2"/>
        <v>11.25</v>
      </c>
      <c r="M26" s="436">
        <v>1</v>
      </c>
      <c r="N26" s="183">
        <v>0</v>
      </c>
      <c r="O26" s="183">
        <v>0</v>
      </c>
      <c r="P26" s="554"/>
      <c r="R26" s="540" t="str">
        <f ca="1">IFERROR(IF(VLOOKUP(B26,'A-2_MH Distribution'!$B$6:$K$50014,10,0)&gt;0,"l",""),"")</f>
        <v>l</v>
      </c>
    </row>
    <row r="27" spans="2:18" ht="15" customHeight="1">
      <c r="B27" s="61" t="s">
        <v>200</v>
      </c>
      <c r="C27" s="210" t="s">
        <v>278</v>
      </c>
      <c r="D27" s="208" t="s">
        <v>281</v>
      </c>
      <c r="E27" s="435">
        <f t="shared" si="0"/>
        <v>1</v>
      </c>
      <c r="F27" s="181">
        <v>1</v>
      </c>
      <c r="G27" s="52">
        <v>16</v>
      </c>
      <c r="H27" s="12">
        <v>15</v>
      </c>
      <c r="I27" s="26">
        <v>14</v>
      </c>
      <c r="J27" s="89">
        <f t="shared" ref="J27:J54" si="3">IF((G27*H27*I27=0),"",((G27+(4*H27)+I27)/6))</f>
        <v>15</v>
      </c>
      <c r="K27" s="178">
        <f t="shared" si="2"/>
        <v>15</v>
      </c>
      <c r="M27" s="436">
        <v>1</v>
      </c>
      <c r="N27" s="183">
        <v>0</v>
      </c>
      <c r="O27" s="183">
        <v>0</v>
      </c>
      <c r="P27" s="554"/>
      <c r="R27" s="540" t="str">
        <f ca="1">IFERROR(IF(VLOOKUP(B27,'A-2_MH Distribution'!$B$6:$K$50014,10,0)&gt;0,"l",""),"")</f>
        <v>l</v>
      </c>
    </row>
    <row r="28" spans="2:18" ht="15" customHeight="1">
      <c r="B28" s="61" t="s">
        <v>201</v>
      </c>
      <c r="C28" s="210" t="s">
        <v>279</v>
      </c>
      <c r="D28" s="208" t="s">
        <v>281</v>
      </c>
      <c r="E28" s="435">
        <f t="shared" si="0"/>
        <v>1</v>
      </c>
      <c r="F28" s="181">
        <v>1</v>
      </c>
      <c r="G28" s="52">
        <v>16</v>
      </c>
      <c r="H28" s="12">
        <v>15</v>
      </c>
      <c r="I28" s="26">
        <v>14</v>
      </c>
      <c r="J28" s="89">
        <f t="shared" si="3"/>
        <v>15</v>
      </c>
      <c r="K28" s="178">
        <f t="shared" si="2"/>
        <v>15</v>
      </c>
      <c r="M28" s="436">
        <v>1</v>
      </c>
      <c r="N28" s="183">
        <v>0</v>
      </c>
      <c r="O28" s="183">
        <v>0</v>
      </c>
      <c r="P28" s="554"/>
      <c r="R28" s="540" t="str">
        <f ca="1">IFERROR(IF(VLOOKUP(B28,'A-2_MH Distribution'!$B$6:$K$50014,10,0)&gt;0,"l",""),"")</f>
        <v>l</v>
      </c>
    </row>
    <row r="29" spans="2:18" ht="15" customHeight="1">
      <c r="B29" s="61" t="s">
        <v>202</v>
      </c>
      <c r="C29" s="210" t="s">
        <v>280</v>
      </c>
      <c r="D29" s="208" t="s">
        <v>281</v>
      </c>
      <c r="E29" s="435">
        <f t="shared" si="0"/>
        <v>1</v>
      </c>
      <c r="F29" s="181">
        <v>1</v>
      </c>
      <c r="G29" s="52">
        <v>26</v>
      </c>
      <c r="H29" s="12">
        <v>25</v>
      </c>
      <c r="I29" s="26">
        <v>24</v>
      </c>
      <c r="J29" s="89">
        <f t="shared" si="3"/>
        <v>25</v>
      </c>
      <c r="K29" s="178">
        <f t="shared" si="2"/>
        <v>25</v>
      </c>
      <c r="M29" s="436">
        <v>1</v>
      </c>
      <c r="N29" s="183">
        <v>0</v>
      </c>
      <c r="O29" s="183">
        <v>0</v>
      </c>
      <c r="P29" s="554"/>
      <c r="R29" s="540" t="str">
        <f ca="1">IFERROR(IF(VLOOKUP(B29,'A-2_MH Distribution'!$B$6:$K$50014,10,0)&gt;0,"l",""),"")</f>
        <v>l</v>
      </c>
    </row>
    <row r="30" spans="2:18" ht="15" customHeight="1">
      <c r="B30" s="61" t="s">
        <v>203</v>
      </c>
      <c r="C30" s="210" t="s">
        <v>316</v>
      </c>
      <c r="D30" s="208" t="s">
        <v>281</v>
      </c>
      <c r="E30" s="435">
        <f t="shared" si="0"/>
        <v>1</v>
      </c>
      <c r="F30" s="181">
        <v>1</v>
      </c>
      <c r="G30" s="52">
        <v>18</v>
      </c>
      <c r="H30" s="12">
        <v>17</v>
      </c>
      <c r="I30" s="26">
        <v>16</v>
      </c>
      <c r="J30" s="89">
        <f t="shared" si="3"/>
        <v>17</v>
      </c>
      <c r="K30" s="178">
        <f t="shared" si="2"/>
        <v>17</v>
      </c>
      <c r="M30" s="436">
        <v>1</v>
      </c>
      <c r="N30" s="183"/>
      <c r="O30" s="183"/>
      <c r="P30" s="554"/>
      <c r="R30" s="540" t="str">
        <f ca="1">IFERROR(IF(VLOOKUP(B30,'A-2_MH Distribution'!$B$6:$K$50014,10,0)&gt;0,"l",""),"")</f>
        <v>l</v>
      </c>
    </row>
    <row r="31" spans="2:18" ht="15" customHeight="1">
      <c r="B31" s="576" t="s">
        <v>323</v>
      </c>
      <c r="C31" s="577" t="s">
        <v>324</v>
      </c>
      <c r="D31" s="211" t="s">
        <v>320</v>
      </c>
      <c r="E31" s="435">
        <f>M31-SUM(N31:O31)</f>
        <v>1</v>
      </c>
      <c r="F31" s="181">
        <v>1</v>
      </c>
      <c r="G31" s="52">
        <v>15</v>
      </c>
      <c r="H31" s="12">
        <v>14</v>
      </c>
      <c r="I31" s="26">
        <v>13</v>
      </c>
      <c r="J31" s="89">
        <f t="shared" si="3"/>
        <v>14</v>
      </c>
      <c r="K31" s="178">
        <f t="shared" si="2"/>
        <v>14</v>
      </c>
      <c r="M31" s="436">
        <v>1</v>
      </c>
      <c r="N31" s="183"/>
      <c r="O31" s="183"/>
      <c r="P31" s="554"/>
      <c r="R31" s="540"/>
    </row>
    <row r="32" spans="2:18" ht="15" customHeight="1">
      <c r="B32" s="576" t="s">
        <v>325</v>
      </c>
      <c r="C32" s="577" t="s">
        <v>326</v>
      </c>
      <c r="D32" s="211" t="s">
        <v>320</v>
      </c>
      <c r="E32" s="435">
        <f t="shared" si="0"/>
        <v>1</v>
      </c>
      <c r="F32" s="181">
        <v>1</v>
      </c>
      <c r="G32" s="52">
        <v>17</v>
      </c>
      <c r="H32" s="12">
        <v>16</v>
      </c>
      <c r="I32" s="26">
        <v>15</v>
      </c>
      <c r="J32" s="89">
        <f t="shared" si="3"/>
        <v>16</v>
      </c>
      <c r="K32" s="178">
        <f t="shared" si="2"/>
        <v>16</v>
      </c>
      <c r="M32" s="436">
        <v>1</v>
      </c>
      <c r="N32" s="183"/>
      <c r="O32" s="183"/>
      <c r="P32" s="554"/>
      <c r="R32" s="540"/>
    </row>
    <row r="33" spans="2:18" ht="15" customHeight="1">
      <c r="B33" s="576" t="s">
        <v>327</v>
      </c>
      <c r="C33" s="577" t="s">
        <v>328</v>
      </c>
      <c r="D33" s="211" t="s">
        <v>320</v>
      </c>
      <c r="E33" s="435">
        <f t="shared" si="0"/>
        <v>1</v>
      </c>
      <c r="F33" s="181">
        <v>1</v>
      </c>
      <c r="G33" s="52">
        <v>17</v>
      </c>
      <c r="H33" s="12">
        <v>16</v>
      </c>
      <c r="I33" s="26">
        <v>15</v>
      </c>
      <c r="J33" s="89">
        <f t="shared" si="3"/>
        <v>16</v>
      </c>
      <c r="K33" s="178">
        <f t="shared" si="2"/>
        <v>16</v>
      </c>
      <c r="M33" s="436">
        <v>1</v>
      </c>
      <c r="N33" s="183"/>
      <c r="O33" s="183"/>
      <c r="P33" s="554"/>
      <c r="R33" s="540"/>
    </row>
    <row r="34" spans="2:18" ht="15" customHeight="1">
      <c r="B34" s="576" t="s">
        <v>329</v>
      </c>
      <c r="C34" s="577" t="s">
        <v>330</v>
      </c>
      <c r="D34" s="211" t="s">
        <v>320</v>
      </c>
      <c r="E34" s="435">
        <f t="shared" si="0"/>
        <v>1</v>
      </c>
      <c r="F34" s="181">
        <v>1</v>
      </c>
      <c r="G34" s="52">
        <v>17</v>
      </c>
      <c r="H34" s="12">
        <v>16</v>
      </c>
      <c r="I34" s="26">
        <v>15</v>
      </c>
      <c r="J34" s="89">
        <f t="shared" si="3"/>
        <v>16</v>
      </c>
      <c r="K34" s="178">
        <f t="shared" si="2"/>
        <v>16</v>
      </c>
      <c r="M34" s="436">
        <v>1</v>
      </c>
      <c r="N34" s="183"/>
      <c r="O34" s="183"/>
      <c r="P34" s="554"/>
      <c r="R34" s="540"/>
    </row>
    <row r="35" spans="2:18" ht="15" customHeight="1">
      <c r="B35" s="576" t="s">
        <v>331</v>
      </c>
      <c r="C35" s="577" t="s">
        <v>332</v>
      </c>
      <c r="D35" s="211" t="s">
        <v>320</v>
      </c>
      <c r="E35" s="435">
        <f t="shared" si="0"/>
        <v>1</v>
      </c>
      <c r="F35" s="181">
        <v>1</v>
      </c>
      <c r="G35" s="52">
        <v>15</v>
      </c>
      <c r="H35" s="12">
        <v>14</v>
      </c>
      <c r="I35" s="26">
        <v>13</v>
      </c>
      <c r="J35" s="89">
        <f t="shared" si="3"/>
        <v>14</v>
      </c>
      <c r="K35" s="178">
        <f t="shared" si="2"/>
        <v>14</v>
      </c>
      <c r="M35" s="436">
        <v>1</v>
      </c>
      <c r="N35" s="183"/>
      <c r="O35" s="183"/>
      <c r="P35" s="554"/>
      <c r="R35" s="540"/>
    </row>
    <row r="36" spans="2:18" ht="15" customHeight="1">
      <c r="B36" s="576" t="s">
        <v>333</v>
      </c>
      <c r="C36" s="577" t="s">
        <v>334</v>
      </c>
      <c r="D36" s="211" t="s">
        <v>320</v>
      </c>
      <c r="E36" s="435">
        <f t="shared" si="0"/>
        <v>1</v>
      </c>
      <c r="F36" s="181">
        <v>1</v>
      </c>
      <c r="G36" s="52">
        <v>17</v>
      </c>
      <c r="H36" s="12">
        <v>16</v>
      </c>
      <c r="I36" s="26">
        <v>15</v>
      </c>
      <c r="J36" s="89">
        <f t="shared" si="3"/>
        <v>16</v>
      </c>
      <c r="K36" s="178">
        <f t="shared" si="2"/>
        <v>16</v>
      </c>
      <c r="M36" s="436">
        <v>1</v>
      </c>
      <c r="N36" s="183"/>
      <c r="O36" s="183"/>
      <c r="P36" s="554"/>
      <c r="R36" s="540"/>
    </row>
    <row r="37" spans="2:18" ht="15" customHeight="1">
      <c r="B37" s="576" t="s">
        <v>335</v>
      </c>
      <c r="C37" s="577" t="s">
        <v>336</v>
      </c>
      <c r="D37" s="211" t="s">
        <v>320</v>
      </c>
      <c r="E37" s="435">
        <f t="shared" si="0"/>
        <v>1</v>
      </c>
      <c r="F37" s="181">
        <v>1</v>
      </c>
      <c r="G37" s="52">
        <v>17</v>
      </c>
      <c r="H37" s="12">
        <v>16</v>
      </c>
      <c r="I37" s="26">
        <v>15</v>
      </c>
      <c r="J37" s="89">
        <f t="shared" si="3"/>
        <v>16</v>
      </c>
      <c r="K37" s="178">
        <f t="shared" si="2"/>
        <v>16</v>
      </c>
      <c r="M37" s="436">
        <v>1</v>
      </c>
      <c r="N37" s="183"/>
      <c r="O37" s="183"/>
      <c r="P37" s="554"/>
      <c r="R37" s="540"/>
    </row>
    <row r="38" spans="2:18" ht="15" customHeight="1">
      <c r="B38" s="576" t="s">
        <v>337</v>
      </c>
      <c r="C38" s="577" t="s">
        <v>338</v>
      </c>
      <c r="D38" s="211" t="s">
        <v>320</v>
      </c>
      <c r="E38" s="435">
        <f t="shared" si="0"/>
        <v>1</v>
      </c>
      <c r="F38" s="181">
        <v>1</v>
      </c>
      <c r="G38" s="52">
        <v>17</v>
      </c>
      <c r="H38" s="12">
        <v>16</v>
      </c>
      <c r="I38" s="26">
        <v>15</v>
      </c>
      <c r="J38" s="89">
        <f t="shared" si="3"/>
        <v>16</v>
      </c>
      <c r="K38" s="178">
        <f t="shared" si="2"/>
        <v>16</v>
      </c>
      <c r="M38" s="436">
        <v>1</v>
      </c>
      <c r="N38" s="183"/>
      <c r="O38" s="183"/>
      <c r="P38" s="554"/>
      <c r="R38" s="540"/>
    </row>
    <row r="39" spans="2:18" ht="15" customHeight="1">
      <c r="B39" s="576" t="s">
        <v>339</v>
      </c>
      <c r="C39" s="577" t="s">
        <v>340</v>
      </c>
      <c r="D39" s="211" t="s">
        <v>320</v>
      </c>
      <c r="E39" s="435">
        <f t="shared" si="0"/>
        <v>1</v>
      </c>
      <c r="F39" s="181">
        <v>1</v>
      </c>
      <c r="G39" s="52">
        <v>17</v>
      </c>
      <c r="H39" s="12">
        <v>16</v>
      </c>
      <c r="I39" s="26">
        <v>15</v>
      </c>
      <c r="J39" s="89">
        <f t="shared" si="3"/>
        <v>16</v>
      </c>
      <c r="K39" s="178">
        <f t="shared" si="2"/>
        <v>16</v>
      </c>
      <c r="M39" s="436">
        <v>1</v>
      </c>
      <c r="N39" s="183"/>
      <c r="O39" s="183"/>
      <c r="P39" s="554"/>
      <c r="R39" s="540"/>
    </row>
    <row r="40" spans="2:18" ht="15" customHeight="1">
      <c r="B40" s="576" t="s">
        <v>341</v>
      </c>
      <c r="C40" s="577" t="s">
        <v>342</v>
      </c>
      <c r="D40" s="211" t="s">
        <v>320</v>
      </c>
      <c r="E40" s="435">
        <f t="shared" si="0"/>
        <v>1</v>
      </c>
      <c r="F40" s="181">
        <v>1</v>
      </c>
      <c r="G40" s="52">
        <v>17</v>
      </c>
      <c r="H40" s="12">
        <v>16</v>
      </c>
      <c r="I40" s="26">
        <v>15</v>
      </c>
      <c r="J40" s="89">
        <f t="shared" si="3"/>
        <v>16</v>
      </c>
      <c r="K40" s="178">
        <f t="shared" si="2"/>
        <v>16</v>
      </c>
      <c r="M40" s="436">
        <v>1</v>
      </c>
      <c r="N40" s="183"/>
      <c r="O40" s="183"/>
      <c r="P40" s="554"/>
      <c r="R40" s="540"/>
    </row>
    <row r="41" spans="2:18" ht="15" customHeight="1">
      <c r="B41" s="576" t="s">
        <v>343</v>
      </c>
      <c r="C41" s="577" t="s">
        <v>344</v>
      </c>
      <c r="D41" s="211" t="s">
        <v>320</v>
      </c>
      <c r="E41" s="435">
        <f t="shared" si="0"/>
        <v>1</v>
      </c>
      <c r="F41" s="181">
        <v>1</v>
      </c>
      <c r="G41" s="52">
        <v>13</v>
      </c>
      <c r="H41" s="12">
        <v>12</v>
      </c>
      <c r="I41" s="26">
        <v>11</v>
      </c>
      <c r="J41" s="89">
        <f t="shared" si="3"/>
        <v>12</v>
      </c>
      <c r="K41" s="178">
        <f t="shared" si="2"/>
        <v>12</v>
      </c>
      <c r="M41" s="436">
        <v>1</v>
      </c>
      <c r="N41" s="183"/>
      <c r="O41" s="183"/>
      <c r="P41" s="554"/>
      <c r="R41" s="540"/>
    </row>
    <row r="42" spans="2:18" ht="15" customHeight="1">
      <c r="B42" s="576" t="s">
        <v>345</v>
      </c>
      <c r="C42" s="577" t="s">
        <v>346</v>
      </c>
      <c r="D42" s="211" t="s">
        <v>320</v>
      </c>
      <c r="E42" s="435">
        <f t="shared" si="0"/>
        <v>1</v>
      </c>
      <c r="F42" s="181">
        <v>1</v>
      </c>
      <c r="G42" s="52">
        <v>13</v>
      </c>
      <c r="H42" s="12">
        <v>12</v>
      </c>
      <c r="I42" s="26">
        <v>11</v>
      </c>
      <c r="J42" s="89">
        <f t="shared" si="3"/>
        <v>12</v>
      </c>
      <c r="K42" s="178">
        <f t="shared" si="2"/>
        <v>12</v>
      </c>
      <c r="M42" s="436">
        <v>1</v>
      </c>
      <c r="N42" s="183"/>
      <c r="O42" s="183"/>
      <c r="P42" s="554"/>
      <c r="R42" s="540"/>
    </row>
    <row r="43" spans="2:18" ht="15" customHeight="1">
      <c r="B43" s="576" t="s">
        <v>347</v>
      </c>
      <c r="C43" s="577" t="s">
        <v>348</v>
      </c>
      <c r="D43" s="211" t="s">
        <v>320</v>
      </c>
      <c r="E43" s="435">
        <f t="shared" si="0"/>
        <v>1</v>
      </c>
      <c r="F43" s="181">
        <v>1</v>
      </c>
      <c r="G43" s="52">
        <v>13</v>
      </c>
      <c r="H43" s="12">
        <v>12</v>
      </c>
      <c r="I43" s="26">
        <v>11</v>
      </c>
      <c r="J43" s="89">
        <f t="shared" si="3"/>
        <v>12</v>
      </c>
      <c r="K43" s="178">
        <f t="shared" si="2"/>
        <v>12</v>
      </c>
      <c r="M43" s="436">
        <v>1</v>
      </c>
      <c r="N43" s="183"/>
      <c r="O43" s="183"/>
      <c r="P43" s="554"/>
      <c r="R43" s="540"/>
    </row>
    <row r="44" spans="2:18" ht="15" customHeight="1">
      <c r="B44" s="576" t="s">
        <v>349</v>
      </c>
      <c r="C44" s="577" t="s">
        <v>350</v>
      </c>
      <c r="D44" s="211" t="s">
        <v>320</v>
      </c>
      <c r="E44" s="435">
        <f t="shared" si="0"/>
        <v>1</v>
      </c>
      <c r="F44" s="181">
        <v>1</v>
      </c>
      <c r="G44" s="52">
        <v>13</v>
      </c>
      <c r="H44" s="12">
        <v>12</v>
      </c>
      <c r="I44" s="26">
        <v>11</v>
      </c>
      <c r="J44" s="89">
        <f t="shared" si="3"/>
        <v>12</v>
      </c>
      <c r="K44" s="178">
        <f t="shared" si="2"/>
        <v>12</v>
      </c>
      <c r="M44" s="436">
        <v>1</v>
      </c>
      <c r="N44" s="183"/>
      <c r="O44" s="183"/>
      <c r="P44" s="554"/>
      <c r="R44" s="540"/>
    </row>
    <row r="45" spans="2:18" ht="15" customHeight="1">
      <c r="B45" s="576" t="s">
        <v>351</v>
      </c>
      <c r="C45" s="577" t="s">
        <v>352</v>
      </c>
      <c r="D45" s="211" t="s">
        <v>320</v>
      </c>
      <c r="E45" s="435">
        <f t="shared" si="0"/>
        <v>1</v>
      </c>
      <c r="F45" s="181">
        <v>1</v>
      </c>
      <c r="G45" s="52">
        <v>13</v>
      </c>
      <c r="H45" s="12">
        <v>12</v>
      </c>
      <c r="I45" s="26">
        <v>11</v>
      </c>
      <c r="J45" s="89">
        <f t="shared" si="3"/>
        <v>12</v>
      </c>
      <c r="K45" s="178">
        <f t="shared" si="2"/>
        <v>12</v>
      </c>
      <c r="M45" s="436">
        <v>1</v>
      </c>
      <c r="N45" s="183"/>
      <c r="O45" s="183"/>
      <c r="P45" s="554"/>
      <c r="R45" s="540"/>
    </row>
    <row r="46" spans="2:18" ht="15" customHeight="1">
      <c r="B46" s="576" t="s">
        <v>353</v>
      </c>
      <c r="C46" s="577" t="s">
        <v>354</v>
      </c>
      <c r="D46" s="211" t="s">
        <v>320</v>
      </c>
      <c r="E46" s="435">
        <f t="shared" si="0"/>
        <v>1</v>
      </c>
      <c r="F46" s="181">
        <v>1</v>
      </c>
      <c r="G46" s="52">
        <v>13</v>
      </c>
      <c r="H46" s="12">
        <v>12</v>
      </c>
      <c r="I46" s="26">
        <v>11</v>
      </c>
      <c r="J46" s="89">
        <f t="shared" si="3"/>
        <v>12</v>
      </c>
      <c r="K46" s="178">
        <f t="shared" si="2"/>
        <v>12</v>
      </c>
      <c r="M46" s="436">
        <v>1</v>
      </c>
      <c r="N46" s="183"/>
      <c r="O46" s="183"/>
      <c r="P46" s="554"/>
      <c r="R46" s="540"/>
    </row>
    <row r="47" spans="2:18" ht="15" customHeight="1">
      <c r="B47" s="576" t="s">
        <v>355</v>
      </c>
      <c r="C47" s="577" t="s">
        <v>356</v>
      </c>
      <c r="D47" s="211" t="s">
        <v>320</v>
      </c>
      <c r="E47" s="435">
        <f t="shared" si="0"/>
        <v>1</v>
      </c>
      <c r="F47" s="181">
        <v>1</v>
      </c>
      <c r="G47" s="52">
        <v>13</v>
      </c>
      <c r="H47" s="12">
        <v>12</v>
      </c>
      <c r="I47" s="26">
        <v>11</v>
      </c>
      <c r="J47" s="89">
        <f t="shared" si="3"/>
        <v>12</v>
      </c>
      <c r="K47" s="178">
        <f t="shared" si="2"/>
        <v>12</v>
      </c>
      <c r="M47" s="436">
        <v>1</v>
      </c>
      <c r="N47" s="183"/>
      <c r="O47" s="183"/>
      <c r="P47" s="554"/>
      <c r="R47" s="540"/>
    </row>
    <row r="48" spans="2:18" ht="15" customHeight="1">
      <c r="B48" s="576" t="s">
        <v>357</v>
      </c>
      <c r="C48" s="577" t="s">
        <v>358</v>
      </c>
      <c r="D48" s="211" t="s">
        <v>320</v>
      </c>
      <c r="E48" s="435">
        <f t="shared" si="0"/>
        <v>1</v>
      </c>
      <c r="F48" s="181">
        <v>1</v>
      </c>
      <c r="G48" s="52">
        <v>13</v>
      </c>
      <c r="H48" s="12">
        <v>12</v>
      </c>
      <c r="I48" s="26">
        <v>11</v>
      </c>
      <c r="J48" s="89">
        <f t="shared" si="3"/>
        <v>12</v>
      </c>
      <c r="K48" s="178">
        <f t="shared" si="2"/>
        <v>12</v>
      </c>
      <c r="M48" s="436">
        <v>1</v>
      </c>
      <c r="N48" s="183"/>
      <c r="O48" s="183"/>
      <c r="P48" s="554"/>
      <c r="R48" s="540"/>
    </row>
    <row r="49" spans="2:18" ht="15" customHeight="1">
      <c r="B49" s="576" t="s">
        <v>359</v>
      </c>
      <c r="C49" s="577" t="s">
        <v>360</v>
      </c>
      <c r="D49" s="211" t="s">
        <v>320</v>
      </c>
      <c r="E49" s="435">
        <f t="shared" si="0"/>
        <v>1</v>
      </c>
      <c r="F49" s="181">
        <v>1</v>
      </c>
      <c r="G49" s="52">
        <v>13</v>
      </c>
      <c r="H49" s="12">
        <v>12</v>
      </c>
      <c r="I49" s="26">
        <v>11</v>
      </c>
      <c r="J49" s="89">
        <f t="shared" si="3"/>
        <v>12</v>
      </c>
      <c r="K49" s="178">
        <f t="shared" si="2"/>
        <v>12</v>
      </c>
      <c r="M49" s="436">
        <v>1</v>
      </c>
      <c r="N49" s="183"/>
      <c r="O49" s="183"/>
      <c r="P49" s="554"/>
      <c r="R49" s="540"/>
    </row>
    <row r="50" spans="2:18" ht="15" customHeight="1">
      <c r="B50" s="576" t="s">
        <v>361</v>
      </c>
      <c r="C50" s="577" t="s">
        <v>362</v>
      </c>
      <c r="D50" s="211" t="s">
        <v>320</v>
      </c>
      <c r="E50" s="435">
        <f t="shared" si="0"/>
        <v>1</v>
      </c>
      <c r="F50" s="181">
        <v>1</v>
      </c>
      <c r="G50" s="52">
        <v>13</v>
      </c>
      <c r="H50" s="12">
        <v>12</v>
      </c>
      <c r="I50" s="26">
        <v>11</v>
      </c>
      <c r="J50" s="89">
        <f t="shared" si="3"/>
        <v>12</v>
      </c>
      <c r="K50" s="178">
        <f t="shared" si="2"/>
        <v>12</v>
      </c>
      <c r="M50" s="436">
        <v>1</v>
      </c>
      <c r="N50" s="183"/>
      <c r="O50" s="183"/>
      <c r="P50" s="554"/>
      <c r="R50" s="540"/>
    </row>
    <row r="51" spans="2:18" ht="15" customHeight="1">
      <c r="B51" s="576" t="s">
        <v>363</v>
      </c>
      <c r="C51" s="577" t="s">
        <v>364</v>
      </c>
      <c r="D51" s="211" t="s">
        <v>320</v>
      </c>
      <c r="E51" s="435">
        <f t="shared" si="0"/>
        <v>1</v>
      </c>
      <c r="F51" s="181">
        <v>1</v>
      </c>
      <c r="G51" s="52">
        <v>13</v>
      </c>
      <c r="H51" s="12">
        <v>12</v>
      </c>
      <c r="I51" s="26">
        <v>11</v>
      </c>
      <c r="J51" s="89">
        <f t="shared" si="3"/>
        <v>12</v>
      </c>
      <c r="K51" s="178">
        <f t="shared" si="2"/>
        <v>12</v>
      </c>
      <c r="M51" s="436">
        <v>1</v>
      </c>
      <c r="N51" s="183"/>
      <c r="O51" s="183"/>
      <c r="P51" s="554"/>
      <c r="R51" s="540"/>
    </row>
    <row r="52" spans="2:18" ht="15" customHeight="1">
      <c r="B52" s="576" t="s">
        <v>365</v>
      </c>
      <c r="C52" s="577" t="s">
        <v>366</v>
      </c>
      <c r="D52" s="211" t="s">
        <v>320</v>
      </c>
      <c r="E52" s="435">
        <f t="shared" si="0"/>
        <v>1</v>
      </c>
      <c r="F52" s="181">
        <v>1</v>
      </c>
      <c r="G52" s="52">
        <v>17</v>
      </c>
      <c r="H52" s="12">
        <v>16</v>
      </c>
      <c r="I52" s="26">
        <v>15</v>
      </c>
      <c r="J52" s="89">
        <f t="shared" si="3"/>
        <v>16</v>
      </c>
      <c r="K52" s="178">
        <f t="shared" si="2"/>
        <v>16</v>
      </c>
      <c r="M52" s="436">
        <v>1</v>
      </c>
      <c r="N52" s="183"/>
      <c r="O52" s="183"/>
      <c r="P52" s="554"/>
      <c r="R52" s="540"/>
    </row>
    <row r="53" spans="2:18" ht="15" customHeight="1">
      <c r="B53" s="576" t="s">
        <v>367</v>
      </c>
      <c r="C53" s="577" t="s">
        <v>368</v>
      </c>
      <c r="D53" s="211" t="s">
        <v>320</v>
      </c>
      <c r="E53" s="435">
        <f t="shared" si="0"/>
        <v>1</v>
      </c>
      <c r="F53" s="181">
        <v>1</v>
      </c>
      <c r="G53" s="52">
        <v>13</v>
      </c>
      <c r="H53" s="12">
        <v>12</v>
      </c>
      <c r="I53" s="26">
        <v>11</v>
      </c>
      <c r="J53" s="89">
        <f t="shared" si="3"/>
        <v>12</v>
      </c>
      <c r="K53" s="178">
        <f t="shared" si="2"/>
        <v>12</v>
      </c>
      <c r="M53" s="436">
        <v>1</v>
      </c>
      <c r="N53" s="183"/>
      <c r="O53" s="183"/>
      <c r="P53" s="554"/>
      <c r="R53" s="540"/>
    </row>
    <row r="54" spans="2:18" ht="15" customHeight="1">
      <c r="B54" s="61"/>
      <c r="C54" s="210"/>
      <c r="D54" s="208"/>
      <c r="E54" s="435">
        <f t="shared" si="0"/>
        <v>0</v>
      </c>
      <c r="F54" s="181"/>
      <c r="G54" s="52"/>
      <c r="H54" s="12"/>
      <c r="I54" s="26"/>
      <c r="J54" s="89" t="str">
        <f t="shared" si="3"/>
        <v/>
      </c>
      <c r="K54" s="178" t="str">
        <f t="shared" si="2"/>
        <v/>
      </c>
      <c r="M54" s="436"/>
      <c r="N54" s="183"/>
      <c r="O54" s="183"/>
      <c r="P54" s="554"/>
      <c r="R54" s="540"/>
    </row>
    <row r="55" spans="2:18" ht="15" customHeight="1">
      <c r="B55" s="45" t="s">
        <v>40</v>
      </c>
      <c r="C55" s="46"/>
      <c r="D55" s="182"/>
      <c r="E55" s="184"/>
      <c r="F55" s="182"/>
      <c r="G55" s="46"/>
      <c r="H55" s="46"/>
      <c r="I55" s="46"/>
      <c r="J55" s="46"/>
      <c r="K55" s="179">
        <f>SUBTOTAL(9,K7:K54)</f>
        <v>758.25</v>
      </c>
      <c r="M55" s="433"/>
      <c r="N55" s="184"/>
      <c r="O55" s="545"/>
      <c r="P55" s="549"/>
      <c r="R55" s="541" t="str">
        <f>IFERROR(IF(VLOOKUP(B55,'A-2_MH Distribution'!$B$6:$K$50014,10,0)&gt;0,"l",""),"")</f>
        <v/>
      </c>
    </row>
    <row r="56" spans="2:18" ht="15" customHeight="1">
      <c r="B56" s="47" t="s">
        <v>127</v>
      </c>
      <c r="C56" s="23"/>
      <c r="D56" s="182"/>
      <c r="E56" s="184"/>
      <c r="F56" s="182"/>
      <c r="G56" s="46"/>
      <c r="H56" s="46"/>
      <c r="I56" s="46"/>
      <c r="J56" s="46"/>
      <c r="K56" s="180"/>
      <c r="M56" s="433"/>
      <c r="N56" s="184"/>
      <c r="O56" s="546"/>
      <c r="P56" s="549"/>
      <c r="R56" s="541" t="str">
        <f>IFERROR(IF(VLOOKUP(B56,'A-2_MH Distribution'!$B$6:$K$50014,10,0)&gt;0,"l",""),"")</f>
        <v/>
      </c>
    </row>
    <row r="57" spans="2:18" ht="15" customHeight="1">
      <c r="B57" s="61" t="s">
        <v>204</v>
      </c>
      <c r="C57" s="210" t="s">
        <v>317</v>
      </c>
      <c r="D57" s="208" t="s">
        <v>317</v>
      </c>
      <c r="E57" s="435">
        <f t="shared" ref="E57:E58" si="4">M57-SUM(N57:O57)</f>
        <v>1</v>
      </c>
      <c r="F57" s="181">
        <v>20</v>
      </c>
      <c r="G57" s="52">
        <v>2</v>
      </c>
      <c r="H57" s="12">
        <v>1.5</v>
      </c>
      <c r="I57" s="26">
        <v>1</v>
      </c>
      <c r="J57" s="89">
        <f t="shared" ref="J57:J58" si="5">IF((G57*H57*I57=0),"",((G57+(4*H57)+I57)/6))</f>
        <v>1.5</v>
      </c>
      <c r="K57" s="178">
        <f t="shared" ref="K57:K58" si="6">IFERROR(MROUND(J57*E57*F57/(IF(P57=0,1,P57)),0.25),"")</f>
        <v>30</v>
      </c>
      <c r="M57" s="436">
        <v>1</v>
      </c>
      <c r="N57" s="183">
        <v>0</v>
      </c>
      <c r="O57" s="183">
        <v>0</v>
      </c>
      <c r="P57" s="554"/>
      <c r="R57" s="540"/>
    </row>
    <row r="58" spans="2:18" ht="15" customHeight="1">
      <c r="B58" s="61" t="s">
        <v>205</v>
      </c>
      <c r="C58" s="210" t="s">
        <v>318</v>
      </c>
      <c r="D58" s="208" t="s">
        <v>319</v>
      </c>
      <c r="E58" s="435">
        <f t="shared" si="4"/>
        <v>1</v>
      </c>
      <c r="F58" s="181">
        <v>20</v>
      </c>
      <c r="G58" s="52">
        <v>2</v>
      </c>
      <c r="H58" s="12">
        <v>1</v>
      </c>
      <c r="I58" s="26">
        <v>1</v>
      </c>
      <c r="J58" s="89">
        <f t="shared" si="5"/>
        <v>1.1666666666666667</v>
      </c>
      <c r="K58" s="178">
        <f t="shared" si="6"/>
        <v>23.25</v>
      </c>
      <c r="M58" s="436">
        <v>1</v>
      </c>
      <c r="N58" s="183">
        <v>0</v>
      </c>
      <c r="O58" s="183">
        <v>0</v>
      </c>
      <c r="P58" s="554"/>
      <c r="R58" s="540"/>
    </row>
    <row r="59" spans="2:18" ht="15" customHeight="1">
      <c r="B59" s="61"/>
      <c r="C59" s="210"/>
      <c r="D59" s="208"/>
      <c r="E59" s="435"/>
      <c r="F59" s="181"/>
      <c r="G59" s="52"/>
      <c r="H59" s="12"/>
      <c r="I59" s="26"/>
      <c r="J59" s="89"/>
      <c r="K59" s="178"/>
      <c r="M59" s="436"/>
      <c r="N59" s="183"/>
      <c r="O59" s="183"/>
      <c r="P59" s="554"/>
      <c r="R59" s="540"/>
    </row>
    <row r="60" spans="2:18" ht="15" customHeight="1">
      <c r="B60" s="61"/>
      <c r="C60" s="210"/>
      <c r="D60" s="208"/>
      <c r="E60" s="435"/>
      <c r="F60" s="181"/>
      <c r="G60" s="52"/>
      <c r="H60" s="12"/>
      <c r="I60" s="26"/>
      <c r="J60" s="89"/>
      <c r="K60" s="178"/>
      <c r="M60" s="436"/>
      <c r="N60" s="183"/>
      <c r="O60" s="183"/>
      <c r="P60" s="554"/>
      <c r="R60" s="540"/>
    </row>
    <row r="61" spans="2:18" ht="15" customHeight="1">
      <c r="B61" s="61"/>
      <c r="C61" s="210"/>
      <c r="D61" s="208"/>
      <c r="E61" s="435"/>
      <c r="F61" s="181"/>
      <c r="G61" s="52"/>
      <c r="H61" s="12"/>
      <c r="I61" s="26"/>
      <c r="J61" s="89"/>
      <c r="K61" s="178"/>
      <c r="M61" s="436"/>
      <c r="N61" s="183"/>
      <c r="O61" s="183"/>
      <c r="P61" s="554"/>
      <c r="R61" s="540"/>
    </row>
    <row r="62" spans="2:18" ht="15" customHeight="1">
      <c r="B62" s="45" t="s">
        <v>41</v>
      </c>
      <c r="C62" s="46"/>
      <c r="D62" s="46"/>
      <c r="E62" s="46"/>
      <c r="F62" s="46"/>
      <c r="G62" s="46"/>
      <c r="H62" s="46"/>
      <c r="I62" s="46"/>
      <c r="J62" s="46"/>
      <c r="K62" s="179">
        <f>SUBTOTAL(9,K57:K61)</f>
        <v>53.25</v>
      </c>
      <c r="M62" s="45"/>
      <c r="N62" s="46"/>
      <c r="O62" s="308"/>
      <c r="P62" s="550"/>
      <c r="R62" s="541" t="str">
        <f>IFERROR(IF(VLOOKUP(B62,'A-2_MH Distribution'!$B$6:$K$50014,10,0)&gt;0,"l",""),"")</f>
        <v/>
      </c>
    </row>
    <row r="63" spans="2:18" ht="15" customHeight="1" thickBot="1">
      <c r="B63" s="233" t="s">
        <v>83</v>
      </c>
      <c r="C63" s="234"/>
      <c r="D63" s="235"/>
      <c r="E63" s="235"/>
      <c r="F63" s="235"/>
      <c r="G63" s="235"/>
      <c r="H63" s="235"/>
      <c r="I63" s="235"/>
      <c r="J63" s="234"/>
      <c r="K63" s="236">
        <f>SUBTOTAL(9,K7:K62)</f>
        <v>811.5</v>
      </c>
      <c r="M63" s="434"/>
      <c r="N63" s="235"/>
      <c r="O63" s="309"/>
      <c r="P63" s="551"/>
      <c r="R63" s="542"/>
    </row>
  </sheetData>
  <autoFilter ref="B5:R62" xr:uid="{00000000-0009-0000-0000-000000000000}">
    <filterColumn colId="0" showButton="0"/>
  </autoFilter>
  <mergeCells count="7">
    <mergeCell ref="M3:N3"/>
    <mergeCell ref="B3:C3"/>
    <mergeCell ref="B4:C4"/>
    <mergeCell ref="B5:C5"/>
    <mergeCell ref="G3:I3"/>
    <mergeCell ref="J3:K3"/>
    <mergeCell ref="D3:F3"/>
  </mergeCells>
  <phoneticPr fontId="54" type="noConversion"/>
  <pageMargins left="0.7" right="0.7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pageSetUpPr fitToPage="1"/>
  </sheetPr>
  <dimension ref="A1:IP99"/>
  <sheetViews>
    <sheetView zoomScale="70" zoomScaleNormal="70" workbookViewId="0">
      <selection activeCell="P7" sqref="P7:Q30"/>
    </sheetView>
  </sheetViews>
  <sheetFormatPr defaultColWidth="9.140625" defaultRowHeight="12"/>
  <cols>
    <col min="1" max="1" width="2.42578125" style="11" customWidth="1"/>
    <col min="2" max="2" width="28.7109375" style="11" bestFit="1" customWidth="1"/>
    <col min="3" max="3" width="63.7109375" style="11" customWidth="1"/>
    <col min="4" max="4" width="9.7109375" style="11" bestFit="1" customWidth="1"/>
    <col min="5" max="6" width="6.5703125" style="11" customWidth="1"/>
    <col min="7" max="7" width="6.85546875" style="11" customWidth="1"/>
    <col min="8" max="10" width="6.5703125" style="11" customWidth="1"/>
    <col min="11" max="11" width="9" style="11" customWidth="1"/>
    <col min="12" max="15" width="6.5703125" style="11" customWidth="1"/>
    <col min="16" max="16" width="11.42578125" style="11" customWidth="1"/>
    <col min="17" max="17" width="14.28515625" style="11" customWidth="1"/>
    <col min="18" max="18" width="39.28515625" style="11" customWidth="1"/>
    <col min="19" max="19" width="5.42578125" style="11" customWidth="1"/>
    <col min="20" max="20" width="1.42578125" style="24" customWidth="1"/>
    <col min="21" max="21" width="12.28515625" style="24" bestFit="1" customWidth="1"/>
    <col min="22" max="23" width="7.85546875" style="11" bestFit="1" customWidth="1"/>
    <col min="24" max="108" width="6.5703125" style="11" customWidth="1"/>
    <col min="109" max="248" width="6.5703125" style="372" customWidth="1"/>
    <col min="249" max="249" width="6.5703125" style="369" customWidth="1"/>
    <col min="250" max="16384" width="9.140625" style="11"/>
  </cols>
  <sheetData>
    <row r="1" spans="1:250" ht="18" customHeight="1">
      <c r="B1" s="53" t="s">
        <v>86</v>
      </c>
      <c r="C1" s="53"/>
      <c r="Q1" s="72"/>
      <c r="V1" s="431"/>
      <c r="IO1" s="372"/>
    </row>
    <row r="2" spans="1:250" ht="18" customHeight="1" thickBot="1">
      <c r="B2" s="53" t="s">
        <v>87</v>
      </c>
      <c r="C2" s="53"/>
      <c r="DE2" s="373"/>
      <c r="DF2" s="373"/>
      <c r="DG2" s="373"/>
      <c r="DH2" s="373"/>
      <c r="DI2" s="373"/>
      <c r="DJ2" s="373"/>
      <c r="DK2" s="373"/>
      <c r="DL2" s="373"/>
      <c r="DM2" s="373"/>
      <c r="DN2" s="373"/>
      <c r="DO2" s="373"/>
      <c r="DP2" s="373"/>
      <c r="DQ2" s="373"/>
      <c r="DR2" s="373"/>
      <c r="DS2" s="373"/>
      <c r="DT2" s="373"/>
      <c r="DU2" s="373"/>
      <c r="DV2" s="373"/>
      <c r="DW2" s="373"/>
      <c r="DX2" s="373"/>
      <c r="DY2" s="373"/>
      <c r="DZ2" s="373"/>
      <c r="EA2" s="373"/>
      <c r="EB2" s="373"/>
      <c r="EC2" s="373"/>
      <c r="ED2" s="373"/>
      <c r="EE2" s="373"/>
      <c r="EF2" s="373"/>
      <c r="EG2" s="373"/>
      <c r="EH2" s="373"/>
      <c r="EI2" s="373"/>
      <c r="EJ2" s="373"/>
      <c r="EK2" s="373"/>
      <c r="EL2" s="373"/>
      <c r="EM2" s="373"/>
      <c r="EN2" s="373"/>
      <c r="EO2" s="373"/>
      <c r="EP2" s="373"/>
      <c r="EQ2" s="373"/>
      <c r="ER2" s="373"/>
      <c r="ES2" s="373"/>
      <c r="ET2" s="373"/>
      <c r="EU2" s="373"/>
      <c r="EV2" s="373"/>
      <c r="EW2" s="373"/>
      <c r="EX2" s="373"/>
      <c r="EY2" s="373"/>
      <c r="EZ2" s="373"/>
      <c r="FA2" s="373"/>
      <c r="FB2" s="373"/>
      <c r="FC2" s="373"/>
      <c r="FD2" s="373"/>
      <c r="FE2" s="373"/>
      <c r="FF2" s="373"/>
      <c r="FG2" s="373"/>
      <c r="FH2" s="373"/>
      <c r="FI2" s="373"/>
      <c r="FJ2" s="373"/>
      <c r="FK2" s="373"/>
      <c r="FL2" s="373"/>
      <c r="FM2" s="373"/>
      <c r="FN2" s="373"/>
      <c r="FO2" s="373"/>
      <c r="FP2" s="373"/>
      <c r="FQ2" s="373"/>
      <c r="FR2" s="373"/>
      <c r="FS2" s="373"/>
      <c r="FT2" s="373"/>
      <c r="FU2" s="373"/>
      <c r="FV2" s="373"/>
      <c r="FW2" s="373"/>
      <c r="FX2" s="373"/>
      <c r="FY2" s="373"/>
      <c r="FZ2" s="373"/>
      <c r="GA2" s="373"/>
      <c r="GB2" s="373"/>
      <c r="GC2" s="373"/>
      <c r="GD2" s="373"/>
      <c r="GE2" s="373"/>
      <c r="GF2" s="373"/>
      <c r="GG2" s="373"/>
      <c r="GH2" s="373"/>
      <c r="GI2" s="373"/>
      <c r="GJ2" s="373"/>
      <c r="GK2" s="373"/>
      <c r="GL2" s="373"/>
      <c r="GM2" s="373"/>
      <c r="GN2" s="373"/>
      <c r="GO2" s="373"/>
      <c r="GP2" s="373"/>
      <c r="GQ2" s="373"/>
      <c r="GR2" s="373"/>
      <c r="GS2" s="373"/>
      <c r="GT2" s="373"/>
      <c r="GU2" s="373"/>
      <c r="GV2" s="373"/>
      <c r="GW2" s="373"/>
      <c r="GX2" s="373"/>
      <c r="GY2" s="373"/>
      <c r="GZ2" s="373"/>
      <c r="HA2" s="373"/>
      <c r="HB2" s="373"/>
      <c r="HC2" s="373"/>
      <c r="HD2" s="373"/>
      <c r="HE2" s="373"/>
      <c r="HF2" s="373"/>
      <c r="HG2" s="373"/>
      <c r="HH2" s="373"/>
      <c r="HI2" s="373"/>
      <c r="HJ2" s="373"/>
      <c r="HK2" s="373"/>
      <c r="HL2" s="373"/>
      <c r="HM2" s="373"/>
      <c r="HN2" s="373"/>
      <c r="HO2" s="373"/>
      <c r="HP2" s="373"/>
      <c r="HQ2" s="373"/>
      <c r="HR2" s="373"/>
      <c r="HS2" s="373"/>
      <c r="HT2" s="373"/>
      <c r="HU2" s="373"/>
      <c r="HV2" s="373"/>
      <c r="HW2" s="373"/>
      <c r="HX2" s="373"/>
      <c r="HY2" s="373"/>
      <c r="HZ2" s="373"/>
      <c r="IA2" s="373"/>
      <c r="IB2" s="373"/>
      <c r="IC2" s="373"/>
      <c r="ID2" s="373"/>
      <c r="IE2" s="373"/>
      <c r="IF2" s="373"/>
      <c r="IG2" s="373"/>
      <c r="IH2" s="373"/>
      <c r="II2" s="373"/>
      <c r="IJ2" s="373"/>
      <c r="IK2" s="373"/>
      <c r="IL2" s="373"/>
      <c r="IM2" s="373"/>
      <c r="IN2" s="373"/>
      <c r="IO2" s="373"/>
    </row>
    <row r="3" spans="1:250" ht="18" customHeight="1" thickBot="1">
      <c r="B3" s="57"/>
      <c r="C3" s="57"/>
      <c r="D3" s="13"/>
      <c r="E3" s="601" t="s">
        <v>125</v>
      </c>
      <c r="F3" s="602"/>
      <c r="G3" s="602"/>
      <c r="H3" s="602"/>
      <c r="I3" s="602"/>
      <c r="J3" s="603"/>
      <c r="K3" s="397"/>
      <c r="L3" s="332"/>
      <c r="M3" s="572" t="s">
        <v>177</v>
      </c>
      <c r="N3" s="396"/>
      <c r="O3" s="306"/>
      <c r="P3" s="599" t="s">
        <v>88</v>
      </c>
      <c r="Q3" s="600"/>
      <c r="R3" s="599" t="s">
        <v>141</v>
      </c>
      <c r="S3" s="600"/>
      <c r="U3" s="63"/>
      <c r="V3" s="186">
        <f>YEAR(V4)</f>
        <v>2021</v>
      </c>
      <c r="W3" s="187" t="str">
        <f t="shared" ref="W3" si="0">IF(YEAR(W4)=YEAR(V4),"",YEAR(W4))</f>
        <v/>
      </c>
      <c r="X3" s="187" t="str">
        <f t="shared" ref="X3" si="1">IF(YEAR(X4)=YEAR(W4),"",YEAR(X4))</f>
        <v/>
      </c>
      <c r="Y3" s="187" t="str">
        <f t="shared" ref="Y3" si="2">IF(YEAR(Y4)=YEAR(X4),"",YEAR(Y4))</f>
        <v/>
      </c>
      <c r="Z3" s="187" t="str">
        <f t="shared" ref="Z3" si="3">IF(YEAR(Z4)=YEAR(Y4),"",YEAR(Z4))</f>
        <v/>
      </c>
      <c r="AA3" s="187" t="str">
        <f t="shared" ref="AA3" si="4">IF(YEAR(AA4)=YEAR(Z4),"",YEAR(AA4))</f>
        <v/>
      </c>
      <c r="AB3" s="187" t="str">
        <f t="shared" ref="AB3" si="5">IF(YEAR(AB4)=YEAR(AA4),"",YEAR(AB4))</f>
        <v/>
      </c>
      <c r="AC3" s="187" t="str">
        <f t="shared" ref="AC3" si="6">IF(YEAR(AC4)=YEAR(AB4),"",YEAR(AC4))</f>
        <v/>
      </c>
      <c r="AD3" s="187" t="str">
        <f t="shared" ref="AD3" si="7">IF(YEAR(AD4)=YEAR(AC4),"",YEAR(AD4))</f>
        <v/>
      </c>
      <c r="AE3" s="187" t="str">
        <f t="shared" ref="AE3" si="8">IF(YEAR(AE4)=YEAR(AD4),"",YEAR(AE4))</f>
        <v/>
      </c>
      <c r="AF3" s="187" t="str">
        <f t="shared" ref="AF3" si="9">IF(YEAR(AF4)=YEAR(AE4),"",YEAR(AF4))</f>
        <v/>
      </c>
      <c r="AG3" s="187" t="str">
        <f t="shared" ref="AG3" si="10">IF(YEAR(AG4)=YEAR(AF4),"",YEAR(AG4))</f>
        <v/>
      </c>
      <c r="AH3" s="187" t="str">
        <f t="shared" ref="AH3" si="11">IF(YEAR(AH4)=YEAR(AG4),"",YEAR(AH4))</f>
        <v/>
      </c>
      <c r="AI3" s="187">
        <f t="shared" ref="AI3" si="12">IF(YEAR(AI4)=YEAR(AH4),"",YEAR(AI4))</f>
        <v>2022</v>
      </c>
      <c r="AJ3" s="187" t="str">
        <f t="shared" ref="AJ3" si="13">IF(YEAR(AJ4)=YEAR(AI4),"",YEAR(AJ4))</f>
        <v/>
      </c>
      <c r="AK3" s="187" t="str">
        <f t="shared" ref="AK3" si="14">IF(YEAR(AK4)=YEAR(AJ4),"",YEAR(AK4))</f>
        <v/>
      </c>
      <c r="AL3" s="187" t="str">
        <f t="shared" ref="AL3" si="15">IF(YEAR(AL4)=YEAR(AK4),"",YEAR(AL4))</f>
        <v/>
      </c>
      <c r="AM3" s="187" t="str">
        <f t="shared" ref="AM3" si="16">IF(YEAR(AM4)=YEAR(AL4),"",YEAR(AM4))</f>
        <v/>
      </c>
      <c r="AN3" s="187" t="str">
        <f t="shared" ref="AN3" si="17">IF(YEAR(AN4)=YEAR(AM4),"",YEAR(AN4))</f>
        <v/>
      </c>
      <c r="AO3" s="187" t="str">
        <f t="shared" ref="AO3" si="18">IF(YEAR(AO4)=YEAR(AN4),"",YEAR(AO4))</f>
        <v/>
      </c>
      <c r="AP3" s="187" t="str">
        <f t="shared" ref="AP3" si="19">IF(YEAR(AP4)=YEAR(AO4),"",YEAR(AP4))</f>
        <v/>
      </c>
      <c r="AQ3" s="187" t="str">
        <f t="shared" ref="AQ3" si="20">IF(YEAR(AQ4)=YEAR(AP4),"",YEAR(AQ4))</f>
        <v/>
      </c>
      <c r="AR3" s="187" t="str">
        <f t="shared" ref="AR3" si="21">IF(YEAR(AR4)=YEAR(AQ4),"",YEAR(AR4))</f>
        <v/>
      </c>
      <c r="AS3" s="187" t="str">
        <f t="shared" ref="AS3" si="22">IF(YEAR(AS4)=YEAR(AR4),"",YEAR(AS4))</f>
        <v/>
      </c>
      <c r="AT3" s="189" t="str">
        <f t="shared" ref="AT3" si="23">IF(YEAR(AT4)=YEAR(AS4),"",YEAR(AT4))</f>
        <v/>
      </c>
      <c r="AU3" s="187" t="str">
        <f t="shared" ref="AU3" si="24">IF(YEAR(AU4)=YEAR(AT4),"",YEAR(AU4))</f>
        <v/>
      </c>
      <c r="AV3" s="187" t="str">
        <f t="shared" ref="AV3" si="25">IF(YEAR(AV4)=YEAR(AU4),"",YEAR(AV4))</f>
        <v/>
      </c>
      <c r="AW3" s="187" t="str">
        <f t="shared" ref="AW3" si="26">IF(YEAR(AW4)=YEAR(AV4),"",YEAR(AW4))</f>
        <v/>
      </c>
      <c r="AX3" s="187" t="str">
        <f t="shared" ref="AX3" si="27">IF(YEAR(AX4)=YEAR(AW4),"",YEAR(AX4))</f>
        <v/>
      </c>
      <c r="AY3" s="187" t="str">
        <f t="shared" ref="AY3" si="28">IF(YEAR(AY4)=YEAR(AX4),"",YEAR(AY4))</f>
        <v/>
      </c>
      <c r="AZ3" s="187" t="str">
        <f t="shared" ref="AZ3" si="29">IF(YEAR(AZ4)=YEAR(AY4),"",YEAR(AZ4))</f>
        <v/>
      </c>
      <c r="BA3" s="187" t="str">
        <f t="shared" ref="BA3" si="30">IF(YEAR(BA4)=YEAR(AZ4),"",YEAR(BA4))</f>
        <v/>
      </c>
      <c r="BB3" s="187" t="str">
        <f t="shared" ref="BB3" si="31">IF(YEAR(BB4)=YEAR(BA4),"",YEAR(BB4))</f>
        <v/>
      </c>
      <c r="BC3" s="187" t="str">
        <f t="shared" ref="BC3" si="32">IF(YEAR(BC4)=YEAR(BB4),"",YEAR(BC4))</f>
        <v/>
      </c>
      <c r="BD3" s="187" t="str">
        <f t="shared" ref="BD3" si="33">IF(YEAR(BD4)=YEAR(BC4),"",YEAR(BD4))</f>
        <v/>
      </c>
      <c r="BE3" s="187" t="str">
        <f t="shared" ref="BE3" si="34">IF(YEAR(BE4)=YEAR(BD4),"",YEAR(BE4))</f>
        <v/>
      </c>
      <c r="BF3" s="187" t="str">
        <f t="shared" ref="BF3" si="35">IF(YEAR(BF4)=YEAR(BE4),"",YEAR(BF4))</f>
        <v/>
      </c>
      <c r="BG3" s="187" t="str">
        <f t="shared" ref="BG3" si="36">IF(YEAR(BG4)=YEAR(BF4),"",YEAR(BG4))</f>
        <v/>
      </c>
      <c r="BH3" s="187" t="str">
        <f t="shared" ref="BH3" si="37">IF(YEAR(BH4)=YEAR(BG4),"",YEAR(BH4))</f>
        <v/>
      </c>
      <c r="BI3" s="187" t="str">
        <f t="shared" ref="BI3" si="38">IF(YEAR(BI4)=YEAR(BH4),"",YEAR(BI4))</f>
        <v/>
      </c>
      <c r="BJ3" s="187" t="str">
        <f t="shared" ref="BJ3" si="39">IF(YEAR(BJ4)=YEAR(BI4),"",YEAR(BJ4))</f>
        <v/>
      </c>
      <c r="BK3" s="187" t="str">
        <f t="shared" ref="BK3" si="40">IF(YEAR(BK4)=YEAR(BJ4),"",YEAR(BK4))</f>
        <v/>
      </c>
      <c r="BL3" s="187" t="str">
        <f t="shared" ref="BL3" si="41">IF(YEAR(BL4)=YEAR(BK4),"",YEAR(BL4))</f>
        <v/>
      </c>
      <c r="BM3" s="187" t="str">
        <f t="shared" ref="BM3" si="42">IF(YEAR(BM4)=YEAR(BL4),"",YEAR(BM4))</f>
        <v/>
      </c>
      <c r="BN3" s="187" t="str">
        <f t="shared" ref="BN3" si="43">IF(YEAR(BN4)=YEAR(BM4),"",YEAR(BN4))</f>
        <v/>
      </c>
      <c r="BO3" s="187" t="str">
        <f t="shared" ref="BO3" si="44">IF(YEAR(BO4)=YEAR(BN4),"",YEAR(BO4))</f>
        <v/>
      </c>
      <c r="BP3" s="187" t="str">
        <f t="shared" ref="BP3" si="45">IF(YEAR(BP4)=YEAR(BO4),"",YEAR(BP4))</f>
        <v/>
      </c>
      <c r="BQ3" s="187" t="str">
        <f t="shared" ref="BQ3" si="46">IF(YEAR(BQ4)=YEAR(BP4),"",YEAR(BQ4))</f>
        <v/>
      </c>
      <c r="BR3" s="187" t="str">
        <f t="shared" ref="BR3" si="47">IF(YEAR(BR4)=YEAR(BQ4),"",YEAR(BR4))</f>
        <v/>
      </c>
      <c r="BS3" s="187" t="str">
        <f t="shared" ref="BS3" si="48">IF(YEAR(BS4)=YEAR(BR4),"",YEAR(BS4))</f>
        <v/>
      </c>
      <c r="BT3" s="187" t="str">
        <f t="shared" ref="BT3" si="49">IF(YEAR(BT4)=YEAR(BS4),"",YEAR(BT4))</f>
        <v/>
      </c>
      <c r="BU3" s="187" t="str">
        <f t="shared" ref="BU3" si="50">IF(YEAR(BU4)=YEAR(BT4),"",YEAR(BU4))</f>
        <v/>
      </c>
      <c r="BV3" s="187" t="str">
        <f t="shared" ref="BV3" si="51">IF(YEAR(BV4)=YEAR(BU4),"",YEAR(BV4))</f>
        <v/>
      </c>
      <c r="BW3" s="187" t="str">
        <f t="shared" ref="BW3" si="52">IF(YEAR(BW4)=YEAR(BV4),"",YEAR(BW4))</f>
        <v/>
      </c>
      <c r="BX3" s="187" t="str">
        <f t="shared" ref="BX3" si="53">IF(YEAR(BX4)=YEAR(BW4),"",YEAR(BX4))</f>
        <v/>
      </c>
      <c r="BY3" s="187" t="str">
        <f t="shared" ref="BY3" si="54">IF(YEAR(BY4)=YEAR(BX4),"",YEAR(BY4))</f>
        <v/>
      </c>
      <c r="BZ3" s="187" t="str">
        <f t="shared" ref="BZ3" si="55">IF(YEAR(BZ4)=YEAR(BY4),"",YEAR(BZ4))</f>
        <v/>
      </c>
      <c r="CA3" s="187" t="str">
        <f t="shared" ref="CA3" si="56">IF(YEAR(CA4)=YEAR(BZ4),"",YEAR(CA4))</f>
        <v/>
      </c>
      <c r="CB3" s="187" t="str">
        <f t="shared" ref="CB3" si="57">IF(YEAR(CB4)=YEAR(CA4),"",YEAR(CB4))</f>
        <v/>
      </c>
      <c r="CC3" s="187" t="str">
        <f t="shared" ref="CC3" si="58">IF(YEAR(CC4)=YEAR(CB4),"",YEAR(CC4))</f>
        <v/>
      </c>
      <c r="CD3" s="187" t="str">
        <f t="shared" ref="CD3" si="59">IF(YEAR(CD4)=YEAR(CC4),"",YEAR(CD4))</f>
        <v/>
      </c>
      <c r="CE3" s="187" t="str">
        <f t="shared" ref="CE3" si="60">IF(YEAR(CE4)=YEAR(CD4),"",YEAR(CE4))</f>
        <v/>
      </c>
      <c r="CF3" s="187" t="str">
        <f t="shared" ref="CF3" si="61">IF(YEAR(CF4)=YEAR(CE4),"",YEAR(CF4))</f>
        <v/>
      </c>
      <c r="CG3" s="187" t="str">
        <f t="shared" ref="CG3" si="62">IF(YEAR(CG4)=YEAR(CF4),"",YEAR(CG4))</f>
        <v/>
      </c>
      <c r="CH3" s="187" t="str">
        <f t="shared" ref="CH3" si="63">IF(YEAR(CH4)=YEAR(CG4),"",YEAR(CH4))</f>
        <v/>
      </c>
      <c r="CI3" s="187">
        <f t="shared" ref="CI3" si="64">IF(YEAR(CI4)=YEAR(CH4),"",YEAR(CI4))</f>
        <v>2023</v>
      </c>
      <c r="CJ3" s="187" t="str">
        <f t="shared" ref="CJ3" si="65">IF(YEAR(CJ4)=YEAR(CI4),"",YEAR(CJ4))</f>
        <v/>
      </c>
      <c r="CK3" s="187" t="str">
        <f t="shared" ref="CK3" si="66">IF(YEAR(CK4)=YEAR(CJ4),"",YEAR(CK4))</f>
        <v/>
      </c>
      <c r="CL3" s="187" t="str">
        <f t="shared" ref="CL3" si="67">IF(YEAR(CL4)=YEAR(CK4),"",YEAR(CL4))</f>
        <v/>
      </c>
      <c r="CM3" s="187" t="str">
        <f t="shared" ref="CM3" si="68">IF(YEAR(CM4)=YEAR(CL4),"",YEAR(CM4))</f>
        <v/>
      </c>
      <c r="CN3" s="187" t="str">
        <f t="shared" ref="CN3" si="69">IF(YEAR(CN4)=YEAR(CM4),"",YEAR(CN4))</f>
        <v/>
      </c>
      <c r="CO3" s="187" t="str">
        <f t="shared" ref="CO3" si="70">IF(YEAR(CO4)=YEAR(CN4),"",YEAR(CO4))</f>
        <v/>
      </c>
      <c r="CP3" s="187" t="str">
        <f t="shared" ref="CP3" si="71">IF(YEAR(CP4)=YEAR(CO4),"",YEAR(CP4))</f>
        <v/>
      </c>
      <c r="CQ3" s="187" t="str">
        <f t="shared" ref="CQ3" si="72">IF(YEAR(CQ4)=YEAR(CP4),"",YEAR(CQ4))</f>
        <v/>
      </c>
      <c r="CR3" s="187" t="str">
        <f t="shared" ref="CR3" si="73">IF(YEAR(CR4)=YEAR(CQ4),"",YEAR(CR4))</f>
        <v/>
      </c>
      <c r="CS3" s="187" t="str">
        <f t="shared" ref="CS3" si="74">IF(YEAR(CS4)=YEAR(CR4),"",YEAR(CS4))</f>
        <v/>
      </c>
      <c r="CT3" s="187" t="str">
        <f t="shared" ref="CT3" si="75">IF(YEAR(CT4)=YEAR(CS4),"",YEAR(CT4))</f>
        <v/>
      </c>
      <c r="CU3" s="187" t="str">
        <f t="shared" ref="CU3" si="76">IF(YEAR(CU4)=YEAR(CT4),"",YEAR(CU4))</f>
        <v/>
      </c>
      <c r="CV3" s="187" t="str">
        <f t="shared" ref="CV3" si="77">IF(YEAR(CV4)=YEAR(CU4),"",YEAR(CV4))</f>
        <v/>
      </c>
      <c r="CW3" s="187" t="str">
        <f t="shared" ref="CW3" si="78">IF(YEAR(CW4)=YEAR(CV4),"",YEAR(CW4))</f>
        <v/>
      </c>
      <c r="CX3" s="187" t="str">
        <f t="shared" ref="CX3" si="79">IF(YEAR(CX4)=YEAR(CW4),"",YEAR(CX4))</f>
        <v/>
      </c>
      <c r="CY3" s="187" t="str">
        <f t="shared" ref="CY3" si="80">IF(YEAR(CY4)=YEAR(CX4),"",YEAR(CY4))</f>
        <v/>
      </c>
      <c r="CZ3" s="187" t="str">
        <f t="shared" ref="CZ3" si="81">IF(YEAR(CZ4)=YEAR(CY4),"",YEAR(CZ4))</f>
        <v/>
      </c>
      <c r="DA3" s="187" t="str">
        <f t="shared" ref="DA3" si="82">IF(YEAR(DA4)=YEAR(CZ4),"",YEAR(DA4))</f>
        <v/>
      </c>
      <c r="DB3" s="187" t="str">
        <f t="shared" ref="DB3" si="83">IF(YEAR(DB4)=YEAR(DA4),"",YEAR(DB4))</f>
        <v/>
      </c>
      <c r="DC3" s="187" t="str">
        <f t="shared" ref="DC3" si="84">IF(YEAR(DC4)=YEAR(DB4),"",YEAR(DC4))</f>
        <v/>
      </c>
      <c r="DD3" s="187" t="str">
        <f t="shared" ref="DD3" si="85">IF(YEAR(DD4)=YEAR(DC4),"",YEAR(DD4))</f>
        <v/>
      </c>
      <c r="DE3" s="187" t="str">
        <f t="shared" ref="DE3" si="86">IF(YEAR(DE4)=YEAR(DD4),"",YEAR(DE4))</f>
        <v/>
      </c>
      <c r="DF3" s="187" t="str">
        <f t="shared" ref="DF3" si="87">IF(YEAR(DF4)=YEAR(DE4),"",YEAR(DF4))</f>
        <v/>
      </c>
      <c r="DG3" s="187" t="str">
        <f t="shared" ref="DG3" si="88">IF(YEAR(DG4)=YEAR(DF4),"",YEAR(DG4))</f>
        <v/>
      </c>
      <c r="DH3" s="187" t="str">
        <f t="shared" ref="DH3" si="89">IF(YEAR(DH4)=YEAR(DG4),"",YEAR(DH4))</f>
        <v/>
      </c>
      <c r="DI3" s="187" t="str">
        <f t="shared" ref="DI3" si="90">IF(YEAR(DI4)=YEAR(DH4),"",YEAR(DI4))</f>
        <v/>
      </c>
      <c r="DJ3" s="187" t="str">
        <f t="shared" ref="DJ3" si="91">IF(YEAR(DJ4)=YEAR(DI4),"",YEAR(DJ4))</f>
        <v/>
      </c>
      <c r="DK3" s="187" t="str">
        <f t="shared" ref="DK3" si="92">IF(YEAR(DK4)=YEAR(DJ4),"",YEAR(DK4))</f>
        <v/>
      </c>
      <c r="DL3" s="187" t="str">
        <f t="shared" ref="DL3" si="93">IF(YEAR(DL4)=YEAR(DK4),"",YEAR(DL4))</f>
        <v/>
      </c>
      <c r="DM3" s="187" t="str">
        <f t="shared" ref="DM3" si="94">IF(YEAR(DM4)=YEAR(DL4),"",YEAR(DM4))</f>
        <v/>
      </c>
      <c r="DN3" s="187" t="str">
        <f t="shared" ref="DN3" si="95">IF(YEAR(DN4)=YEAR(DM4),"",YEAR(DN4))</f>
        <v/>
      </c>
      <c r="DO3" s="187" t="str">
        <f t="shared" ref="DO3" si="96">IF(YEAR(DO4)=YEAR(DN4),"",YEAR(DO4))</f>
        <v/>
      </c>
      <c r="DP3" s="187" t="str">
        <f t="shared" ref="DP3" si="97">IF(YEAR(DP4)=YEAR(DO4),"",YEAR(DP4))</f>
        <v/>
      </c>
      <c r="DQ3" s="187" t="str">
        <f t="shared" ref="DQ3" si="98">IF(YEAR(DQ4)=YEAR(DP4),"",YEAR(DQ4))</f>
        <v/>
      </c>
      <c r="DR3" s="187" t="str">
        <f t="shared" ref="DR3" si="99">IF(YEAR(DR4)=YEAR(DQ4),"",YEAR(DR4))</f>
        <v/>
      </c>
      <c r="DS3" s="187" t="str">
        <f t="shared" ref="DS3" si="100">IF(YEAR(DS4)=YEAR(DR4),"",YEAR(DS4))</f>
        <v/>
      </c>
      <c r="DT3" s="187" t="str">
        <f t="shared" ref="DT3" si="101">IF(YEAR(DT4)=YEAR(DS4),"",YEAR(DT4))</f>
        <v/>
      </c>
      <c r="DU3" s="187" t="str">
        <f t="shared" ref="DU3" si="102">IF(YEAR(DU4)=YEAR(DT4),"",YEAR(DU4))</f>
        <v/>
      </c>
      <c r="DV3" s="187" t="str">
        <f t="shared" ref="DV3" si="103">IF(YEAR(DV4)=YEAR(DU4),"",YEAR(DV4))</f>
        <v/>
      </c>
      <c r="DW3" s="187" t="str">
        <f t="shared" ref="DW3" si="104">IF(YEAR(DW4)=YEAR(DV4),"",YEAR(DW4))</f>
        <v/>
      </c>
      <c r="DX3" s="187" t="str">
        <f t="shared" ref="DX3" si="105">IF(YEAR(DX4)=YEAR(DW4),"",YEAR(DX4))</f>
        <v/>
      </c>
      <c r="DY3" s="187" t="str">
        <f t="shared" ref="DY3" si="106">IF(YEAR(DY4)=YEAR(DX4),"",YEAR(DY4))</f>
        <v/>
      </c>
      <c r="DZ3" s="187" t="str">
        <f t="shared" ref="DZ3" si="107">IF(YEAR(DZ4)=YEAR(DY4),"",YEAR(DZ4))</f>
        <v/>
      </c>
      <c r="EA3" s="187" t="str">
        <f t="shared" ref="EA3" si="108">IF(YEAR(EA4)=YEAR(DZ4),"",YEAR(EA4))</f>
        <v/>
      </c>
      <c r="EB3" s="187" t="str">
        <f t="shared" ref="EB3" si="109">IF(YEAR(EB4)=YEAR(EA4),"",YEAR(EB4))</f>
        <v/>
      </c>
      <c r="EC3" s="187" t="str">
        <f t="shared" ref="EC3" si="110">IF(YEAR(EC4)=YEAR(EB4),"",YEAR(EC4))</f>
        <v/>
      </c>
      <c r="ED3" s="187" t="str">
        <f t="shared" ref="ED3" si="111">IF(YEAR(ED4)=YEAR(EC4),"",YEAR(ED4))</f>
        <v/>
      </c>
      <c r="EE3" s="187" t="str">
        <f t="shared" ref="EE3" si="112">IF(YEAR(EE4)=YEAR(ED4),"",YEAR(EE4))</f>
        <v/>
      </c>
      <c r="EF3" s="187" t="str">
        <f t="shared" ref="EF3" si="113">IF(YEAR(EF4)=YEAR(EE4),"",YEAR(EF4))</f>
        <v/>
      </c>
      <c r="EG3" s="187" t="str">
        <f t="shared" ref="EG3" si="114">IF(YEAR(EG4)=YEAR(EF4),"",YEAR(EG4))</f>
        <v/>
      </c>
      <c r="EH3" s="187" t="str">
        <f t="shared" ref="EH3" si="115">IF(YEAR(EH4)=YEAR(EG4),"",YEAR(EH4))</f>
        <v/>
      </c>
      <c r="EI3" s="187">
        <f t="shared" ref="EI3" si="116">IF(YEAR(EI4)=YEAR(EH4),"",YEAR(EI4))</f>
        <v>2024</v>
      </c>
      <c r="EJ3" s="187" t="str">
        <f t="shared" ref="EJ3" si="117">IF(YEAR(EJ4)=YEAR(EI4),"",YEAR(EJ4))</f>
        <v/>
      </c>
      <c r="EK3" s="187" t="str">
        <f t="shared" ref="EK3" si="118">IF(YEAR(EK4)=YEAR(EJ4),"",YEAR(EK4))</f>
        <v/>
      </c>
      <c r="EL3" s="187" t="str">
        <f t="shared" ref="EL3" si="119">IF(YEAR(EL4)=YEAR(EK4),"",YEAR(EL4))</f>
        <v/>
      </c>
      <c r="EM3" s="187" t="str">
        <f t="shared" ref="EM3" si="120">IF(YEAR(EM4)=YEAR(EL4),"",YEAR(EM4))</f>
        <v/>
      </c>
      <c r="EN3" s="187" t="str">
        <f t="shared" ref="EN3" si="121">IF(YEAR(EN4)=YEAR(EM4),"",YEAR(EN4))</f>
        <v/>
      </c>
      <c r="EO3" s="187" t="str">
        <f t="shared" ref="EO3" si="122">IF(YEAR(EO4)=YEAR(EN4),"",YEAR(EO4))</f>
        <v/>
      </c>
      <c r="EP3" s="187" t="str">
        <f t="shared" ref="EP3" si="123">IF(YEAR(EP4)=YEAR(EO4),"",YEAR(EP4))</f>
        <v/>
      </c>
      <c r="EQ3" s="187" t="str">
        <f t="shared" ref="EQ3" si="124">IF(YEAR(EQ4)=YEAR(EP4),"",YEAR(EQ4))</f>
        <v/>
      </c>
      <c r="ER3" s="187" t="str">
        <f t="shared" ref="ER3" si="125">IF(YEAR(ER4)=YEAR(EQ4),"",YEAR(ER4))</f>
        <v/>
      </c>
      <c r="ES3" s="187" t="str">
        <f t="shared" ref="ES3" si="126">IF(YEAR(ES4)=YEAR(ER4),"",YEAR(ES4))</f>
        <v/>
      </c>
      <c r="ET3" s="187" t="str">
        <f t="shared" ref="ET3" si="127">IF(YEAR(ET4)=YEAR(ES4),"",YEAR(ET4))</f>
        <v/>
      </c>
      <c r="EU3" s="187" t="str">
        <f t="shared" ref="EU3" si="128">IF(YEAR(EU4)=YEAR(ET4),"",YEAR(EU4))</f>
        <v/>
      </c>
      <c r="EV3" s="187" t="str">
        <f t="shared" ref="EV3" si="129">IF(YEAR(EV4)=YEAR(EU4),"",YEAR(EV4))</f>
        <v/>
      </c>
      <c r="EW3" s="187" t="str">
        <f t="shared" ref="EW3" si="130">IF(YEAR(EW4)=YEAR(EV4),"",YEAR(EW4))</f>
        <v/>
      </c>
      <c r="EX3" s="187" t="str">
        <f t="shared" ref="EX3" si="131">IF(YEAR(EX4)=YEAR(EW4),"",YEAR(EX4))</f>
        <v/>
      </c>
      <c r="EY3" s="187" t="str">
        <f t="shared" ref="EY3" si="132">IF(YEAR(EY4)=YEAR(EX4),"",YEAR(EY4))</f>
        <v/>
      </c>
      <c r="EZ3" s="187" t="str">
        <f t="shared" ref="EZ3" si="133">IF(YEAR(EZ4)=YEAR(EY4),"",YEAR(EZ4))</f>
        <v/>
      </c>
      <c r="FA3" s="187" t="str">
        <f t="shared" ref="FA3" si="134">IF(YEAR(FA4)=YEAR(EZ4),"",YEAR(FA4))</f>
        <v/>
      </c>
      <c r="FB3" s="187" t="str">
        <f t="shared" ref="FB3" si="135">IF(YEAR(FB4)=YEAR(FA4),"",YEAR(FB4))</f>
        <v/>
      </c>
      <c r="FC3" s="187" t="str">
        <f t="shared" ref="FC3" si="136">IF(YEAR(FC4)=YEAR(FB4),"",YEAR(FC4))</f>
        <v/>
      </c>
      <c r="FD3" s="187" t="str">
        <f t="shared" ref="FD3" si="137">IF(YEAR(FD4)=YEAR(FC4),"",YEAR(FD4))</f>
        <v/>
      </c>
      <c r="FE3" s="187" t="str">
        <f t="shared" ref="FE3" si="138">IF(YEAR(FE4)=YEAR(FD4),"",YEAR(FE4))</f>
        <v/>
      </c>
      <c r="FF3" s="187" t="str">
        <f t="shared" ref="FF3" si="139">IF(YEAR(FF4)=YEAR(FE4),"",YEAR(FF4))</f>
        <v/>
      </c>
      <c r="FG3" s="187" t="str">
        <f t="shared" ref="FG3" si="140">IF(YEAR(FG4)=YEAR(FF4),"",YEAR(FG4))</f>
        <v/>
      </c>
      <c r="FH3" s="187" t="str">
        <f t="shared" ref="FH3" si="141">IF(YEAR(FH4)=YEAR(FG4),"",YEAR(FH4))</f>
        <v/>
      </c>
      <c r="FI3" s="187" t="str">
        <f t="shared" ref="FI3" si="142">IF(YEAR(FI4)=YEAR(FH4),"",YEAR(FI4))</f>
        <v/>
      </c>
      <c r="FJ3" s="187" t="str">
        <f t="shared" ref="FJ3" si="143">IF(YEAR(FJ4)=YEAR(FI4),"",YEAR(FJ4))</f>
        <v/>
      </c>
      <c r="FK3" s="187" t="str">
        <f t="shared" ref="FK3" si="144">IF(YEAR(FK4)=YEAR(FJ4),"",YEAR(FK4))</f>
        <v/>
      </c>
      <c r="FL3" s="187" t="str">
        <f t="shared" ref="FL3" si="145">IF(YEAR(FL4)=YEAR(FK4),"",YEAR(FL4))</f>
        <v/>
      </c>
      <c r="FM3" s="187" t="str">
        <f t="shared" ref="FM3" si="146">IF(YEAR(FM4)=YEAR(FL4),"",YEAR(FM4))</f>
        <v/>
      </c>
      <c r="FN3" s="187" t="str">
        <f t="shared" ref="FN3" si="147">IF(YEAR(FN4)=YEAR(FM4),"",YEAR(FN4))</f>
        <v/>
      </c>
      <c r="FO3" s="187" t="str">
        <f t="shared" ref="FO3" si="148">IF(YEAR(FO4)=YEAR(FN4),"",YEAR(FO4))</f>
        <v/>
      </c>
      <c r="FP3" s="187" t="str">
        <f t="shared" ref="FP3" si="149">IF(YEAR(FP4)=YEAR(FO4),"",YEAR(FP4))</f>
        <v/>
      </c>
      <c r="FQ3" s="187" t="str">
        <f t="shared" ref="FQ3" si="150">IF(YEAR(FQ4)=YEAR(FP4),"",YEAR(FQ4))</f>
        <v/>
      </c>
      <c r="FR3" s="187" t="str">
        <f t="shared" ref="FR3" si="151">IF(YEAR(FR4)=YEAR(FQ4),"",YEAR(FR4))</f>
        <v/>
      </c>
      <c r="FS3" s="187" t="str">
        <f t="shared" ref="FS3" si="152">IF(YEAR(FS4)=YEAR(FR4),"",YEAR(FS4))</f>
        <v/>
      </c>
      <c r="FT3" s="187" t="str">
        <f t="shared" ref="FT3" si="153">IF(YEAR(FT4)=YEAR(FS4),"",YEAR(FT4))</f>
        <v/>
      </c>
      <c r="FU3" s="187" t="str">
        <f t="shared" ref="FU3" si="154">IF(YEAR(FU4)=YEAR(FT4),"",YEAR(FU4))</f>
        <v/>
      </c>
      <c r="FV3" s="187" t="str">
        <f t="shared" ref="FV3" si="155">IF(YEAR(FV4)=YEAR(FU4),"",YEAR(FV4))</f>
        <v/>
      </c>
      <c r="FW3" s="187" t="str">
        <f t="shared" ref="FW3" si="156">IF(YEAR(FW4)=YEAR(FV4),"",YEAR(FW4))</f>
        <v/>
      </c>
      <c r="FX3" s="187" t="str">
        <f t="shared" ref="FX3" si="157">IF(YEAR(FX4)=YEAR(FW4),"",YEAR(FX4))</f>
        <v/>
      </c>
      <c r="FY3" s="187" t="str">
        <f t="shared" ref="FY3" si="158">IF(YEAR(FY4)=YEAR(FX4),"",YEAR(FY4))</f>
        <v/>
      </c>
      <c r="FZ3" s="187" t="str">
        <f t="shared" ref="FZ3" si="159">IF(YEAR(FZ4)=YEAR(FY4),"",YEAR(FZ4))</f>
        <v/>
      </c>
      <c r="GA3" s="187" t="str">
        <f t="shared" ref="GA3" si="160">IF(YEAR(GA4)=YEAR(FZ4),"",YEAR(GA4))</f>
        <v/>
      </c>
      <c r="GB3" s="187" t="str">
        <f t="shared" ref="GB3" si="161">IF(YEAR(GB4)=YEAR(GA4),"",YEAR(GB4))</f>
        <v/>
      </c>
      <c r="GC3" s="187" t="str">
        <f t="shared" ref="GC3" si="162">IF(YEAR(GC4)=YEAR(GB4),"",YEAR(GC4))</f>
        <v/>
      </c>
      <c r="GD3" s="187" t="str">
        <f t="shared" ref="GD3" si="163">IF(YEAR(GD4)=YEAR(GC4),"",YEAR(GD4))</f>
        <v/>
      </c>
      <c r="GE3" s="187" t="str">
        <f t="shared" ref="GE3" si="164">IF(YEAR(GE4)=YEAR(GD4),"",YEAR(GE4))</f>
        <v/>
      </c>
      <c r="GF3" s="187" t="str">
        <f t="shared" ref="GF3" si="165">IF(YEAR(GF4)=YEAR(GE4),"",YEAR(GF4))</f>
        <v/>
      </c>
      <c r="GG3" s="187" t="str">
        <f t="shared" ref="GG3" si="166">IF(YEAR(GG4)=YEAR(GF4),"",YEAR(GG4))</f>
        <v/>
      </c>
      <c r="GH3" s="187" t="str">
        <f t="shared" ref="GH3" si="167">IF(YEAR(GH4)=YEAR(GG4),"",YEAR(GH4))</f>
        <v/>
      </c>
      <c r="GI3" s="187" t="str">
        <f t="shared" ref="GI3" si="168">IF(YEAR(GI4)=YEAR(GH4),"",YEAR(GI4))</f>
        <v/>
      </c>
      <c r="GJ3" s="187">
        <f t="shared" ref="GJ3" si="169">IF(YEAR(GJ4)=YEAR(GI4),"",YEAR(GJ4))</f>
        <v>2025</v>
      </c>
      <c r="GK3" s="187" t="str">
        <f t="shared" ref="GK3" si="170">IF(YEAR(GK4)=YEAR(GJ4),"",YEAR(GK4))</f>
        <v/>
      </c>
      <c r="GL3" s="187" t="str">
        <f t="shared" ref="GL3" si="171">IF(YEAR(GL4)=YEAR(GK4),"",YEAR(GL4))</f>
        <v/>
      </c>
      <c r="GM3" s="187" t="str">
        <f t="shared" ref="GM3" si="172">IF(YEAR(GM4)=YEAR(GL4),"",YEAR(GM4))</f>
        <v/>
      </c>
      <c r="GN3" s="187" t="str">
        <f t="shared" ref="GN3" si="173">IF(YEAR(GN4)=YEAR(GM4),"",YEAR(GN4))</f>
        <v/>
      </c>
      <c r="GO3" s="187" t="str">
        <f t="shared" ref="GO3" si="174">IF(YEAR(GO4)=YEAR(GN4),"",YEAR(GO4))</f>
        <v/>
      </c>
      <c r="GP3" s="187" t="str">
        <f t="shared" ref="GP3" si="175">IF(YEAR(GP4)=YEAR(GO4),"",YEAR(GP4))</f>
        <v/>
      </c>
      <c r="GQ3" s="187" t="str">
        <f t="shared" ref="GQ3" si="176">IF(YEAR(GQ4)=YEAR(GP4),"",YEAR(GQ4))</f>
        <v/>
      </c>
      <c r="GR3" s="187" t="str">
        <f t="shared" ref="GR3" si="177">IF(YEAR(GR4)=YEAR(GQ4),"",YEAR(GR4))</f>
        <v/>
      </c>
      <c r="GS3" s="187" t="str">
        <f t="shared" ref="GS3" si="178">IF(YEAR(GS4)=YEAR(GR4),"",YEAR(GS4))</f>
        <v/>
      </c>
      <c r="GT3" s="187" t="str">
        <f t="shared" ref="GT3" si="179">IF(YEAR(GT4)=YEAR(GS4),"",YEAR(GT4))</f>
        <v/>
      </c>
      <c r="GU3" s="187" t="str">
        <f t="shared" ref="GU3" si="180">IF(YEAR(GU4)=YEAR(GT4),"",YEAR(GU4))</f>
        <v/>
      </c>
      <c r="GV3" s="187" t="str">
        <f t="shared" ref="GV3" si="181">IF(YEAR(GV4)=YEAR(GU4),"",YEAR(GV4))</f>
        <v/>
      </c>
      <c r="GW3" s="187" t="str">
        <f t="shared" ref="GW3" si="182">IF(YEAR(GW4)=YEAR(GV4),"",YEAR(GW4))</f>
        <v/>
      </c>
      <c r="GX3" s="187" t="str">
        <f t="shared" ref="GX3" si="183">IF(YEAR(GX4)=YEAR(GW4),"",YEAR(GX4))</f>
        <v/>
      </c>
      <c r="GY3" s="187" t="str">
        <f t="shared" ref="GY3" si="184">IF(YEAR(GY4)=YEAR(GX4),"",YEAR(GY4))</f>
        <v/>
      </c>
      <c r="GZ3" s="187" t="str">
        <f t="shared" ref="GZ3" si="185">IF(YEAR(GZ4)=YEAR(GY4),"",YEAR(GZ4))</f>
        <v/>
      </c>
      <c r="HA3" s="187" t="str">
        <f t="shared" ref="HA3" si="186">IF(YEAR(HA4)=YEAR(GZ4),"",YEAR(HA4))</f>
        <v/>
      </c>
      <c r="HB3" s="187" t="str">
        <f t="shared" ref="HB3" si="187">IF(YEAR(HB4)=YEAR(HA4),"",YEAR(HB4))</f>
        <v/>
      </c>
      <c r="HC3" s="187" t="str">
        <f t="shared" ref="HC3" si="188">IF(YEAR(HC4)=YEAR(HB4),"",YEAR(HC4))</f>
        <v/>
      </c>
      <c r="HD3" s="187" t="str">
        <f t="shared" ref="HD3" si="189">IF(YEAR(HD4)=YEAR(HC4),"",YEAR(HD4))</f>
        <v/>
      </c>
      <c r="HE3" s="187" t="str">
        <f t="shared" ref="HE3" si="190">IF(YEAR(HE4)=YEAR(HD4),"",YEAR(HE4))</f>
        <v/>
      </c>
      <c r="HF3" s="187" t="str">
        <f t="shared" ref="HF3" si="191">IF(YEAR(HF4)=YEAR(HE4),"",YEAR(HF4))</f>
        <v/>
      </c>
      <c r="HG3" s="187" t="str">
        <f t="shared" ref="HG3" si="192">IF(YEAR(HG4)=YEAR(HF4),"",YEAR(HG4))</f>
        <v/>
      </c>
      <c r="HH3" s="187" t="str">
        <f t="shared" ref="HH3" si="193">IF(YEAR(HH4)=YEAR(HG4),"",YEAR(HH4))</f>
        <v/>
      </c>
      <c r="HI3" s="187" t="str">
        <f t="shared" ref="HI3" si="194">IF(YEAR(HI4)=YEAR(HH4),"",YEAR(HI4))</f>
        <v/>
      </c>
      <c r="HJ3" s="187" t="str">
        <f t="shared" ref="HJ3" si="195">IF(YEAR(HJ4)=YEAR(HI4),"",YEAR(HJ4))</f>
        <v/>
      </c>
      <c r="HK3" s="187" t="str">
        <f t="shared" ref="HK3" si="196">IF(YEAR(HK4)=YEAR(HJ4),"",YEAR(HK4))</f>
        <v/>
      </c>
      <c r="HL3" s="187" t="str">
        <f t="shared" ref="HL3" si="197">IF(YEAR(HL4)=YEAR(HK4),"",YEAR(HL4))</f>
        <v/>
      </c>
      <c r="HM3" s="187" t="str">
        <f t="shared" ref="HM3" si="198">IF(YEAR(HM4)=YEAR(HL4),"",YEAR(HM4))</f>
        <v/>
      </c>
      <c r="HN3" s="187" t="str">
        <f t="shared" ref="HN3" si="199">IF(YEAR(HN4)=YEAR(HM4),"",YEAR(HN4))</f>
        <v/>
      </c>
      <c r="HO3" s="187" t="str">
        <f t="shared" ref="HO3" si="200">IF(YEAR(HO4)=YEAR(HN4),"",YEAR(HO4))</f>
        <v/>
      </c>
      <c r="HP3" s="187" t="str">
        <f t="shared" ref="HP3" si="201">IF(YEAR(HP4)=YEAR(HO4),"",YEAR(HP4))</f>
        <v/>
      </c>
      <c r="HQ3" s="187" t="str">
        <f t="shared" ref="HQ3" si="202">IF(YEAR(HQ4)=YEAR(HP4),"",YEAR(HQ4))</f>
        <v/>
      </c>
      <c r="HR3" s="187" t="str">
        <f t="shared" ref="HR3" si="203">IF(YEAR(HR4)=YEAR(HQ4),"",YEAR(HR4))</f>
        <v/>
      </c>
      <c r="HS3" s="187" t="str">
        <f t="shared" ref="HS3" si="204">IF(YEAR(HS4)=YEAR(HR4),"",YEAR(HS4))</f>
        <v/>
      </c>
      <c r="HT3" s="187" t="str">
        <f t="shared" ref="HT3" si="205">IF(YEAR(HT4)=YEAR(HS4),"",YEAR(HT4))</f>
        <v/>
      </c>
      <c r="HU3" s="187" t="str">
        <f t="shared" ref="HU3" si="206">IF(YEAR(HU4)=YEAR(HT4),"",YEAR(HU4))</f>
        <v/>
      </c>
      <c r="HV3" s="187" t="str">
        <f t="shared" ref="HV3" si="207">IF(YEAR(HV4)=YEAR(HU4),"",YEAR(HV4))</f>
        <v/>
      </c>
      <c r="HW3" s="187" t="str">
        <f t="shared" ref="HW3" si="208">IF(YEAR(HW4)=YEAR(HV4),"",YEAR(HW4))</f>
        <v/>
      </c>
      <c r="HX3" s="187" t="str">
        <f t="shared" ref="HX3" si="209">IF(YEAR(HX4)=YEAR(HW4),"",YEAR(HX4))</f>
        <v/>
      </c>
      <c r="HY3" s="187" t="str">
        <f t="shared" ref="HY3" si="210">IF(YEAR(HY4)=YEAR(HX4),"",YEAR(HY4))</f>
        <v/>
      </c>
      <c r="HZ3" s="187" t="str">
        <f t="shared" ref="HZ3" si="211">IF(YEAR(HZ4)=YEAR(HY4),"",YEAR(HZ4))</f>
        <v/>
      </c>
      <c r="IA3" s="187" t="str">
        <f t="shared" ref="IA3" si="212">IF(YEAR(IA4)=YEAR(HZ4),"",YEAR(IA4))</f>
        <v/>
      </c>
      <c r="IB3" s="187" t="str">
        <f t="shared" ref="IB3" si="213">IF(YEAR(IB4)=YEAR(IA4),"",YEAR(IB4))</f>
        <v/>
      </c>
      <c r="IC3" s="187" t="str">
        <f t="shared" ref="IC3" si="214">IF(YEAR(IC4)=YEAR(IB4),"",YEAR(IC4))</f>
        <v/>
      </c>
      <c r="ID3" s="187" t="str">
        <f t="shared" ref="ID3" si="215">IF(YEAR(ID4)=YEAR(IC4),"",YEAR(ID4))</f>
        <v/>
      </c>
      <c r="IE3" s="187" t="str">
        <f t="shared" ref="IE3" si="216">IF(YEAR(IE4)=YEAR(ID4),"",YEAR(IE4))</f>
        <v/>
      </c>
      <c r="IF3" s="187" t="str">
        <f t="shared" ref="IF3" si="217">IF(YEAR(IF4)=YEAR(IE4),"",YEAR(IF4))</f>
        <v/>
      </c>
      <c r="IG3" s="187" t="str">
        <f t="shared" ref="IG3" si="218">IF(YEAR(IG4)=YEAR(IF4),"",YEAR(IG4))</f>
        <v/>
      </c>
      <c r="IH3" s="187" t="str">
        <f t="shared" ref="IH3" si="219">IF(YEAR(IH4)=YEAR(IG4),"",YEAR(IH4))</f>
        <v/>
      </c>
      <c r="II3" s="187" t="str">
        <f t="shared" ref="II3" si="220">IF(YEAR(II4)=YEAR(IH4),"",YEAR(II4))</f>
        <v/>
      </c>
      <c r="IJ3" s="187">
        <f t="shared" ref="IJ3" si="221">IF(YEAR(IJ4)=YEAR(II4),"",YEAR(IJ4))</f>
        <v>2026</v>
      </c>
      <c r="IK3" s="187" t="str">
        <f t="shared" ref="IK3" si="222">IF(YEAR(IK4)=YEAR(IJ4),"",YEAR(IK4))</f>
        <v/>
      </c>
      <c r="IL3" s="187" t="str">
        <f t="shared" ref="IL3" si="223">IF(YEAR(IL4)=YEAR(IK4),"",YEAR(IL4))</f>
        <v/>
      </c>
      <c r="IM3" s="187" t="str">
        <f t="shared" ref="IM3" si="224">IF(YEAR(IM4)=YEAR(IL4),"",YEAR(IM4))</f>
        <v/>
      </c>
      <c r="IN3" s="187" t="str">
        <f t="shared" ref="IN3" si="225">IF(YEAR(IN4)=YEAR(IM4),"",YEAR(IN4))</f>
        <v/>
      </c>
      <c r="IO3" s="188" t="str">
        <f t="shared" ref="IO3" si="226">IF(YEAR(IO4)=YEAR(IN4),"",YEAR(IO4))</f>
        <v/>
      </c>
    </row>
    <row r="4" spans="1:250" ht="41.25" customHeight="1" thickBot="1">
      <c r="B4" s="593" t="s">
        <v>128</v>
      </c>
      <c r="C4" s="594"/>
      <c r="D4" s="595"/>
      <c r="E4" s="604" t="s">
        <v>1</v>
      </c>
      <c r="F4" s="606" t="s">
        <v>2</v>
      </c>
      <c r="G4" s="606" t="s">
        <v>14</v>
      </c>
      <c r="H4" s="606" t="s">
        <v>15</v>
      </c>
      <c r="I4" s="606" t="s">
        <v>16</v>
      </c>
      <c r="J4" s="608" t="s">
        <v>17</v>
      </c>
      <c r="K4" s="556" t="s">
        <v>38</v>
      </c>
      <c r="L4" s="557" t="str">
        <f>IFERROR(INDEX(SoftwareList,MATCH(1,SoftwareList!$C$2:$C$38,0),1),"SOFTW1")</f>
        <v>PDMS/E3D</v>
      </c>
      <c r="M4" s="557" t="s">
        <v>322</v>
      </c>
      <c r="N4" s="558" t="str">
        <f>IFERROR(INDEX(SoftwareList,MATCH(3,SoftwareList!$C$2:$C$38,0),1),"SOFTW3")</f>
        <v>SOFTW3</v>
      </c>
      <c r="O4" s="559" t="str">
        <f>IFERROR(INDEX(SoftwareList,MATCH(4,SoftwareList!$C$2:$C$38,0),1),"SOFTW4")</f>
        <v>SOFTW4</v>
      </c>
      <c r="P4" s="325" t="s">
        <v>35</v>
      </c>
      <c r="Q4" s="136" t="s">
        <v>36</v>
      </c>
      <c r="R4" s="596" t="s">
        <v>89</v>
      </c>
      <c r="S4" s="598" t="s">
        <v>20</v>
      </c>
      <c r="T4" s="25"/>
      <c r="U4" s="257" t="s">
        <v>106</v>
      </c>
      <c r="V4" s="139">
        <f>$P$5+7-WEEKDAY($P$5+7-2)</f>
        <v>44473</v>
      </c>
      <c r="W4" s="140">
        <f t="shared" ref="W4" si="227">V4+7</f>
        <v>44480</v>
      </c>
      <c r="X4" s="140">
        <f t="shared" ref="X4" si="228">W4+7</f>
        <v>44487</v>
      </c>
      <c r="Y4" s="140">
        <f t="shared" ref="Y4:AS4" si="229">X4+7</f>
        <v>44494</v>
      </c>
      <c r="Z4" s="140">
        <f t="shared" si="229"/>
        <v>44501</v>
      </c>
      <c r="AA4" s="140">
        <f t="shared" si="229"/>
        <v>44508</v>
      </c>
      <c r="AB4" s="140">
        <f t="shared" si="229"/>
        <v>44515</v>
      </c>
      <c r="AC4" s="140">
        <f t="shared" si="229"/>
        <v>44522</v>
      </c>
      <c r="AD4" s="140">
        <f t="shared" si="229"/>
        <v>44529</v>
      </c>
      <c r="AE4" s="140">
        <f t="shared" si="229"/>
        <v>44536</v>
      </c>
      <c r="AF4" s="140">
        <f t="shared" si="229"/>
        <v>44543</v>
      </c>
      <c r="AG4" s="140">
        <f t="shared" si="229"/>
        <v>44550</v>
      </c>
      <c r="AH4" s="140">
        <f t="shared" si="229"/>
        <v>44557</v>
      </c>
      <c r="AI4" s="140">
        <f t="shared" si="229"/>
        <v>44564</v>
      </c>
      <c r="AJ4" s="140">
        <f t="shared" si="229"/>
        <v>44571</v>
      </c>
      <c r="AK4" s="140">
        <f t="shared" si="229"/>
        <v>44578</v>
      </c>
      <c r="AL4" s="140">
        <f t="shared" si="229"/>
        <v>44585</v>
      </c>
      <c r="AM4" s="140">
        <f t="shared" si="229"/>
        <v>44592</v>
      </c>
      <c r="AN4" s="140">
        <f t="shared" si="229"/>
        <v>44599</v>
      </c>
      <c r="AO4" s="140">
        <f t="shared" si="229"/>
        <v>44606</v>
      </c>
      <c r="AP4" s="140">
        <f t="shared" si="229"/>
        <v>44613</v>
      </c>
      <c r="AQ4" s="140">
        <f t="shared" si="229"/>
        <v>44620</v>
      </c>
      <c r="AR4" s="140">
        <f t="shared" si="229"/>
        <v>44627</v>
      </c>
      <c r="AS4" s="141">
        <f t="shared" si="229"/>
        <v>44634</v>
      </c>
      <c r="AT4" s="140">
        <f t="shared" ref="AT4" si="230">AS4+7</f>
        <v>44641</v>
      </c>
      <c r="AU4" s="140">
        <f t="shared" ref="AU4" si="231">AT4+7</f>
        <v>44648</v>
      </c>
      <c r="AV4" s="140">
        <f t="shared" ref="AV4" si="232">AU4+7</f>
        <v>44655</v>
      </c>
      <c r="AW4" s="140">
        <f t="shared" ref="AW4" si="233">AV4+7</f>
        <v>44662</v>
      </c>
      <c r="AX4" s="140">
        <f t="shared" ref="AX4" si="234">AW4+7</f>
        <v>44669</v>
      </c>
      <c r="AY4" s="140">
        <f t="shared" ref="AY4" si="235">AX4+7</f>
        <v>44676</v>
      </c>
      <c r="AZ4" s="140">
        <f t="shared" ref="AZ4" si="236">AY4+7</f>
        <v>44683</v>
      </c>
      <c r="BA4" s="140">
        <f t="shared" ref="BA4" si="237">AZ4+7</f>
        <v>44690</v>
      </c>
      <c r="BB4" s="140">
        <f t="shared" ref="BB4" si="238">BA4+7</f>
        <v>44697</v>
      </c>
      <c r="BC4" s="140">
        <f t="shared" ref="BC4" si="239">BB4+7</f>
        <v>44704</v>
      </c>
      <c r="BD4" s="140">
        <f t="shared" ref="BD4" si="240">BC4+7</f>
        <v>44711</v>
      </c>
      <c r="BE4" s="140">
        <f t="shared" ref="BE4" si="241">BD4+7</f>
        <v>44718</v>
      </c>
      <c r="BF4" s="140">
        <f t="shared" ref="BF4" si="242">BE4+7</f>
        <v>44725</v>
      </c>
      <c r="BG4" s="140">
        <f t="shared" ref="BG4" si="243">BF4+7</f>
        <v>44732</v>
      </c>
      <c r="BH4" s="140">
        <f t="shared" ref="BH4" si="244">BG4+7</f>
        <v>44739</v>
      </c>
      <c r="BI4" s="140">
        <f t="shared" ref="BI4" si="245">BH4+7</f>
        <v>44746</v>
      </c>
      <c r="BJ4" s="140">
        <f t="shared" ref="BJ4" si="246">BI4+7</f>
        <v>44753</v>
      </c>
      <c r="BK4" s="140">
        <f t="shared" ref="BK4" si="247">BJ4+7</f>
        <v>44760</v>
      </c>
      <c r="BL4" s="140">
        <f t="shared" ref="BL4" si="248">BK4+7</f>
        <v>44767</v>
      </c>
      <c r="BM4" s="140">
        <f t="shared" ref="BM4" si="249">BL4+7</f>
        <v>44774</v>
      </c>
      <c r="BN4" s="140">
        <f t="shared" ref="BN4" si="250">BM4+7</f>
        <v>44781</v>
      </c>
      <c r="BO4" s="140">
        <f t="shared" ref="BO4" si="251">BN4+7</f>
        <v>44788</v>
      </c>
      <c r="BP4" s="140">
        <f t="shared" ref="BP4" si="252">BO4+7</f>
        <v>44795</v>
      </c>
      <c r="BQ4" s="140">
        <f t="shared" ref="BQ4" si="253">BP4+7</f>
        <v>44802</v>
      </c>
      <c r="BR4" s="140">
        <f t="shared" ref="BR4" si="254">BQ4+7</f>
        <v>44809</v>
      </c>
      <c r="BS4" s="140">
        <f t="shared" ref="BS4" si="255">BR4+7</f>
        <v>44816</v>
      </c>
      <c r="BT4" s="140">
        <f t="shared" ref="BT4" si="256">BS4+7</f>
        <v>44823</v>
      </c>
      <c r="BU4" s="140">
        <f t="shared" ref="BU4" si="257">BT4+7</f>
        <v>44830</v>
      </c>
      <c r="BV4" s="140">
        <f t="shared" ref="BV4" si="258">BU4+7</f>
        <v>44837</v>
      </c>
      <c r="BW4" s="140">
        <f t="shared" ref="BW4" si="259">BV4+7</f>
        <v>44844</v>
      </c>
      <c r="BX4" s="140">
        <f t="shared" ref="BX4" si="260">BW4+7</f>
        <v>44851</v>
      </c>
      <c r="BY4" s="140">
        <f t="shared" ref="BY4" si="261">BX4+7</f>
        <v>44858</v>
      </c>
      <c r="BZ4" s="140">
        <f t="shared" ref="BZ4" si="262">BY4+7</f>
        <v>44865</v>
      </c>
      <c r="CA4" s="140">
        <f t="shared" ref="CA4" si="263">BZ4+7</f>
        <v>44872</v>
      </c>
      <c r="CB4" s="140">
        <f t="shared" ref="CB4" si="264">CA4+7</f>
        <v>44879</v>
      </c>
      <c r="CC4" s="140">
        <f t="shared" ref="CC4" si="265">CB4+7</f>
        <v>44886</v>
      </c>
      <c r="CD4" s="140">
        <f t="shared" ref="CD4" si="266">CC4+7</f>
        <v>44893</v>
      </c>
      <c r="CE4" s="140">
        <f t="shared" ref="CE4" si="267">CD4+7</f>
        <v>44900</v>
      </c>
      <c r="CF4" s="140">
        <f t="shared" ref="CF4" si="268">CE4+7</f>
        <v>44907</v>
      </c>
      <c r="CG4" s="140">
        <f t="shared" ref="CG4" si="269">CF4+7</f>
        <v>44914</v>
      </c>
      <c r="CH4" s="140">
        <f t="shared" ref="CH4" si="270">CG4+7</f>
        <v>44921</v>
      </c>
      <c r="CI4" s="140">
        <f t="shared" ref="CI4" si="271">CH4+7</f>
        <v>44928</v>
      </c>
      <c r="CJ4" s="140">
        <f t="shared" ref="CJ4" si="272">CI4+7</f>
        <v>44935</v>
      </c>
      <c r="CK4" s="140">
        <f t="shared" ref="CK4" si="273">CJ4+7</f>
        <v>44942</v>
      </c>
      <c r="CL4" s="140">
        <f t="shared" ref="CL4" si="274">CK4+7</f>
        <v>44949</v>
      </c>
      <c r="CM4" s="140">
        <f t="shared" ref="CM4" si="275">CL4+7</f>
        <v>44956</v>
      </c>
      <c r="CN4" s="140">
        <f t="shared" ref="CN4" si="276">CM4+7</f>
        <v>44963</v>
      </c>
      <c r="CO4" s="140">
        <f t="shared" ref="CO4" si="277">CN4+7</f>
        <v>44970</v>
      </c>
      <c r="CP4" s="140">
        <f t="shared" ref="CP4" si="278">CO4+7</f>
        <v>44977</v>
      </c>
      <c r="CQ4" s="140">
        <f t="shared" ref="CQ4" si="279">CP4+7</f>
        <v>44984</v>
      </c>
      <c r="CR4" s="140">
        <f t="shared" ref="CR4" si="280">CQ4+7</f>
        <v>44991</v>
      </c>
      <c r="CS4" s="140">
        <f t="shared" ref="CS4" si="281">CR4+7</f>
        <v>44998</v>
      </c>
      <c r="CT4" s="140">
        <f t="shared" ref="CT4" si="282">CS4+7</f>
        <v>45005</v>
      </c>
      <c r="CU4" s="140">
        <f t="shared" ref="CU4" si="283">CT4+7</f>
        <v>45012</v>
      </c>
      <c r="CV4" s="140">
        <f t="shared" ref="CV4" si="284">CU4+7</f>
        <v>45019</v>
      </c>
      <c r="CW4" s="140">
        <f t="shared" ref="CW4" si="285">CV4+7</f>
        <v>45026</v>
      </c>
      <c r="CX4" s="140">
        <f t="shared" ref="CX4" si="286">CW4+7</f>
        <v>45033</v>
      </c>
      <c r="CY4" s="140">
        <f t="shared" ref="CY4" si="287">CX4+7</f>
        <v>45040</v>
      </c>
      <c r="CZ4" s="140">
        <f t="shared" ref="CZ4" si="288">CY4+7</f>
        <v>45047</v>
      </c>
      <c r="DA4" s="140">
        <f t="shared" ref="DA4" si="289">CZ4+7</f>
        <v>45054</v>
      </c>
      <c r="DB4" s="140">
        <f t="shared" ref="DB4" si="290">DA4+7</f>
        <v>45061</v>
      </c>
      <c r="DC4" s="140">
        <f t="shared" ref="DC4" si="291">DB4+7</f>
        <v>45068</v>
      </c>
      <c r="DD4" s="141">
        <f t="shared" ref="DD4" si="292">DC4+7</f>
        <v>45075</v>
      </c>
      <c r="DE4" s="140">
        <f t="shared" ref="DE4" si="293">DD4+7</f>
        <v>45082</v>
      </c>
      <c r="DF4" s="140">
        <f t="shared" ref="DF4" si="294">DE4+7</f>
        <v>45089</v>
      </c>
      <c r="DG4" s="140">
        <f t="shared" ref="DG4" si="295">DF4+7</f>
        <v>45096</v>
      </c>
      <c r="DH4" s="140">
        <f t="shared" ref="DH4" si="296">DG4+7</f>
        <v>45103</v>
      </c>
      <c r="DI4" s="140">
        <f t="shared" ref="DI4" si="297">DH4+7</f>
        <v>45110</v>
      </c>
      <c r="DJ4" s="140">
        <f t="shared" ref="DJ4" si="298">DI4+7</f>
        <v>45117</v>
      </c>
      <c r="DK4" s="140">
        <f t="shared" ref="DK4" si="299">DJ4+7</f>
        <v>45124</v>
      </c>
      <c r="DL4" s="140">
        <f t="shared" ref="DL4" si="300">DK4+7</f>
        <v>45131</v>
      </c>
      <c r="DM4" s="140">
        <f t="shared" ref="DM4" si="301">DL4+7</f>
        <v>45138</v>
      </c>
      <c r="DN4" s="140">
        <f t="shared" ref="DN4" si="302">DM4+7</f>
        <v>45145</v>
      </c>
      <c r="DO4" s="140">
        <f t="shared" ref="DO4" si="303">DN4+7</f>
        <v>45152</v>
      </c>
      <c r="DP4" s="140">
        <f t="shared" ref="DP4" si="304">DO4+7</f>
        <v>45159</v>
      </c>
      <c r="DQ4" s="140">
        <f t="shared" ref="DQ4" si="305">DP4+7</f>
        <v>45166</v>
      </c>
      <c r="DR4" s="140">
        <f t="shared" ref="DR4" si="306">DQ4+7</f>
        <v>45173</v>
      </c>
      <c r="DS4" s="140">
        <f t="shared" ref="DS4" si="307">DR4+7</f>
        <v>45180</v>
      </c>
      <c r="DT4" s="140">
        <f t="shared" ref="DT4" si="308">DS4+7</f>
        <v>45187</v>
      </c>
      <c r="DU4" s="140">
        <f t="shared" ref="DU4" si="309">DT4+7</f>
        <v>45194</v>
      </c>
      <c r="DV4" s="140">
        <f t="shared" ref="DV4" si="310">DU4+7</f>
        <v>45201</v>
      </c>
      <c r="DW4" s="140">
        <f t="shared" ref="DW4" si="311">DV4+7</f>
        <v>45208</v>
      </c>
      <c r="DX4" s="140">
        <f t="shared" ref="DX4" si="312">DW4+7</f>
        <v>45215</v>
      </c>
      <c r="DY4" s="140">
        <f t="shared" ref="DY4" si="313">DX4+7</f>
        <v>45222</v>
      </c>
      <c r="DZ4" s="140">
        <f t="shared" ref="DZ4" si="314">DY4+7</f>
        <v>45229</v>
      </c>
      <c r="EA4" s="140">
        <f t="shared" ref="EA4" si="315">DZ4+7</f>
        <v>45236</v>
      </c>
      <c r="EB4" s="140">
        <f t="shared" ref="EB4" si="316">EA4+7</f>
        <v>45243</v>
      </c>
      <c r="EC4" s="140">
        <f t="shared" ref="EC4" si="317">EB4+7</f>
        <v>45250</v>
      </c>
      <c r="ED4" s="140">
        <f t="shared" ref="ED4" si="318">EC4+7</f>
        <v>45257</v>
      </c>
      <c r="EE4" s="140">
        <f t="shared" ref="EE4" si="319">ED4+7</f>
        <v>45264</v>
      </c>
      <c r="EF4" s="140">
        <f t="shared" ref="EF4" si="320">EE4+7</f>
        <v>45271</v>
      </c>
      <c r="EG4" s="140">
        <f t="shared" ref="EG4" si="321">EF4+7</f>
        <v>45278</v>
      </c>
      <c r="EH4" s="140">
        <f t="shared" ref="EH4" si="322">EG4+7</f>
        <v>45285</v>
      </c>
      <c r="EI4" s="140">
        <f t="shared" ref="EI4" si="323">EH4+7</f>
        <v>45292</v>
      </c>
      <c r="EJ4" s="140">
        <f t="shared" ref="EJ4" si="324">EI4+7</f>
        <v>45299</v>
      </c>
      <c r="EK4" s="140">
        <f t="shared" ref="EK4" si="325">EJ4+7</f>
        <v>45306</v>
      </c>
      <c r="EL4" s="140">
        <f t="shared" ref="EL4" si="326">EK4+7</f>
        <v>45313</v>
      </c>
      <c r="EM4" s="140">
        <f t="shared" ref="EM4" si="327">EL4+7</f>
        <v>45320</v>
      </c>
      <c r="EN4" s="140">
        <f t="shared" ref="EN4" si="328">EM4+7</f>
        <v>45327</v>
      </c>
      <c r="EO4" s="140">
        <f t="shared" ref="EO4" si="329">EN4+7</f>
        <v>45334</v>
      </c>
      <c r="EP4" s="140">
        <f t="shared" ref="EP4" si="330">EO4+7</f>
        <v>45341</v>
      </c>
      <c r="EQ4" s="140">
        <f t="shared" ref="EQ4" si="331">EP4+7</f>
        <v>45348</v>
      </c>
      <c r="ER4" s="140">
        <f t="shared" ref="ER4" si="332">EQ4+7</f>
        <v>45355</v>
      </c>
      <c r="ES4" s="140">
        <f t="shared" ref="ES4" si="333">ER4+7</f>
        <v>45362</v>
      </c>
      <c r="ET4" s="140">
        <f t="shared" ref="ET4" si="334">ES4+7</f>
        <v>45369</v>
      </c>
      <c r="EU4" s="140">
        <f t="shared" ref="EU4" si="335">ET4+7</f>
        <v>45376</v>
      </c>
      <c r="EV4" s="140">
        <f t="shared" ref="EV4" si="336">EU4+7</f>
        <v>45383</v>
      </c>
      <c r="EW4" s="140">
        <f t="shared" ref="EW4" si="337">EV4+7</f>
        <v>45390</v>
      </c>
      <c r="EX4" s="140">
        <f t="shared" ref="EX4" si="338">EW4+7</f>
        <v>45397</v>
      </c>
      <c r="EY4" s="140">
        <f t="shared" ref="EY4" si="339">EX4+7</f>
        <v>45404</v>
      </c>
      <c r="EZ4" s="140">
        <f t="shared" ref="EZ4" si="340">EY4+7</f>
        <v>45411</v>
      </c>
      <c r="FA4" s="140">
        <f t="shared" ref="FA4" si="341">EZ4+7</f>
        <v>45418</v>
      </c>
      <c r="FB4" s="140">
        <f t="shared" ref="FB4" si="342">FA4+7</f>
        <v>45425</v>
      </c>
      <c r="FC4" s="140">
        <f t="shared" ref="FC4" si="343">FB4+7</f>
        <v>45432</v>
      </c>
      <c r="FD4" s="140">
        <f t="shared" ref="FD4" si="344">FC4+7</f>
        <v>45439</v>
      </c>
      <c r="FE4" s="140">
        <f t="shared" ref="FE4" si="345">FD4+7</f>
        <v>45446</v>
      </c>
      <c r="FF4" s="140">
        <f t="shared" ref="FF4" si="346">FE4+7</f>
        <v>45453</v>
      </c>
      <c r="FG4" s="140">
        <f t="shared" ref="FG4" si="347">FF4+7</f>
        <v>45460</v>
      </c>
      <c r="FH4" s="140">
        <f t="shared" ref="FH4" si="348">FG4+7</f>
        <v>45467</v>
      </c>
      <c r="FI4" s="140">
        <f t="shared" ref="FI4" si="349">FH4+7</f>
        <v>45474</v>
      </c>
      <c r="FJ4" s="140">
        <f t="shared" ref="FJ4" si="350">FI4+7</f>
        <v>45481</v>
      </c>
      <c r="FK4" s="140">
        <f t="shared" ref="FK4" si="351">FJ4+7</f>
        <v>45488</v>
      </c>
      <c r="FL4" s="140">
        <f t="shared" ref="FL4" si="352">FK4+7</f>
        <v>45495</v>
      </c>
      <c r="FM4" s="140">
        <f t="shared" ref="FM4" si="353">FL4+7</f>
        <v>45502</v>
      </c>
      <c r="FN4" s="140">
        <f t="shared" ref="FN4" si="354">FM4+7</f>
        <v>45509</v>
      </c>
      <c r="FO4" s="140">
        <f t="shared" ref="FO4" si="355">FN4+7</f>
        <v>45516</v>
      </c>
      <c r="FP4" s="140">
        <f t="shared" ref="FP4" si="356">FO4+7</f>
        <v>45523</v>
      </c>
      <c r="FQ4" s="140">
        <f t="shared" ref="FQ4" si="357">FP4+7</f>
        <v>45530</v>
      </c>
      <c r="FR4" s="140">
        <f t="shared" ref="FR4" si="358">FQ4+7</f>
        <v>45537</v>
      </c>
      <c r="FS4" s="140">
        <f t="shared" ref="FS4" si="359">FR4+7</f>
        <v>45544</v>
      </c>
      <c r="FT4" s="140">
        <f t="shared" ref="FT4" si="360">FS4+7</f>
        <v>45551</v>
      </c>
      <c r="FU4" s="140">
        <f t="shared" ref="FU4" si="361">FT4+7</f>
        <v>45558</v>
      </c>
      <c r="FV4" s="140">
        <f t="shared" ref="FV4" si="362">FU4+7</f>
        <v>45565</v>
      </c>
      <c r="FW4" s="140">
        <f t="shared" ref="FW4" si="363">FV4+7</f>
        <v>45572</v>
      </c>
      <c r="FX4" s="140">
        <f t="shared" ref="FX4" si="364">FW4+7</f>
        <v>45579</v>
      </c>
      <c r="FY4" s="140">
        <f t="shared" ref="FY4" si="365">FX4+7</f>
        <v>45586</v>
      </c>
      <c r="FZ4" s="140">
        <f t="shared" ref="FZ4" si="366">FY4+7</f>
        <v>45593</v>
      </c>
      <c r="GA4" s="140">
        <f t="shared" ref="GA4" si="367">FZ4+7</f>
        <v>45600</v>
      </c>
      <c r="GB4" s="140">
        <f t="shared" ref="GB4" si="368">GA4+7</f>
        <v>45607</v>
      </c>
      <c r="GC4" s="140">
        <f t="shared" ref="GC4" si="369">GB4+7</f>
        <v>45614</v>
      </c>
      <c r="GD4" s="140">
        <f t="shared" ref="GD4" si="370">GC4+7</f>
        <v>45621</v>
      </c>
      <c r="GE4" s="140">
        <f t="shared" ref="GE4" si="371">GD4+7</f>
        <v>45628</v>
      </c>
      <c r="GF4" s="140">
        <f t="shared" ref="GF4" si="372">GE4+7</f>
        <v>45635</v>
      </c>
      <c r="GG4" s="140">
        <f t="shared" ref="GG4" si="373">GF4+7</f>
        <v>45642</v>
      </c>
      <c r="GH4" s="140">
        <f t="shared" ref="GH4" si="374">GG4+7</f>
        <v>45649</v>
      </c>
      <c r="GI4" s="140">
        <f t="shared" ref="GI4" si="375">GH4+7</f>
        <v>45656</v>
      </c>
      <c r="GJ4" s="140">
        <f t="shared" ref="GJ4" si="376">GI4+7</f>
        <v>45663</v>
      </c>
      <c r="GK4" s="140">
        <f t="shared" ref="GK4" si="377">GJ4+7</f>
        <v>45670</v>
      </c>
      <c r="GL4" s="140">
        <f t="shared" ref="GL4" si="378">GK4+7</f>
        <v>45677</v>
      </c>
      <c r="GM4" s="140">
        <f t="shared" ref="GM4" si="379">GL4+7</f>
        <v>45684</v>
      </c>
      <c r="GN4" s="140">
        <f t="shared" ref="GN4" si="380">GM4+7</f>
        <v>45691</v>
      </c>
      <c r="GO4" s="140">
        <f t="shared" ref="GO4" si="381">GN4+7</f>
        <v>45698</v>
      </c>
      <c r="GP4" s="140">
        <f t="shared" ref="GP4" si="382">GO4+7</f>
        <v>45705</v>
      </c>
      <c r="GQ4" s="140">
        <f t="shared" ref="GQ4" si="383">GP4+7</f>
        <v>45712</v>
      </c>
      <c r="GR4" s="140">
        <f t="shared" ref="GR4" si="384">GQ4+7</f>
        <v>45719</v>
      </c>
      <c r="GS4" s="140">
        <f t="shared" ref="GS4" si="385">GR4+7</f>
        <v>45726</v>
      </c>
      <c r="GT4" s="140">
        <f t="shared" ref="GT4" si="386">GS4+7</f>
        <v>45733</v>
      </c>
      <c r="GU4" s="140">
        <f t="shared" ref="GU4" si="387">GT4+7</f>
        <v>45740</v>
      </c>
      <c r="GV4" s="140">
        <f t="shared" ref="GV4" si="388">GU4+7</f>
        <v>45747</v>
      </c>
      <c r="GW4" s="140">
        <f t="shared" ref="GW4" si="389">GV4+7</f>
        <v>45754</v>
      </c>
      <c r="GX4" s="140">
        <f t="shared" ref="GX4" si="390">GW4+7</f>
        <v>45761</v>
      </c>
      <c r="GY4" s="140">
        <f t="shared" ref="GY4" si="391">GX4+7</f>
        <v>45768</v>
      </c>
      <c r="GZ4" s="140">
        <f t="shared" ref="GZ4" si="392">GY4+7</f>
        <v>45775</v>
      </c>
      <c r="HA4" s="140">
        <f t="shared" ref="HA4" si="393">GZ4+7</f>
        <v>45782</v>
      </c>
      <c r="HB4" s="140">
        <f t="shared" ref="HB4" si="394">HA4+7</f>
        <v>45789</v>
      </c>
      <c r="HC4" s="140">
        <f t="shared" ref="HC4" si="395">HB4+7</f>
        <v>45796</v>
      </c>
      <c r="HD4" s="140">
        <f t="shared" ref="HD4" si="396">HC4+7</f>
        <v>45803</v>
      </c>
      <c r="HE4" s="140">
        <f t="shared" ref="HE4" si="397">HD4+7</f>
        <v>45810</v>
      </c>
      <c r="HF4" s="140">
        <f t="shared" ref="HF4" si="398">HE4+7</f>
        <v>45817</v>
      </c>
      <c r="HG4" s="140">
        <f t="shared" ref="HG4" si="399">HF4+7</f>
        <v>45824</v>
      </c>
      <c r="HH4" s="140">
        <f t="shared" ref="HH4" si="400">HG4+7</f>
        <v>45831</v>
      </c>
      <c r="HI4" s="140">
        <f t="shared" ref="HI4" si="401">HH4+7</f>
        <v>45838</v>
      </c>
      <c r="HJ4" s="140">
        <f t="shared" ref="HJ4" si="402">HI4+7</f>
        <v>45845</v>
      </c>
      <c r="HK4" s="140">
        <f t="shared" ref="HK4" si="403">HJ4+7</f>
        <v>45852</v>
      </c>
      <c r="HL4" s="140">
        <f t="shared" ref="HL4" si="404">HK4+7</f>
        <v>45859</v>
      </c>
      <c r="HM4" s="140">
        <f t="shared" ref="HM4" si="405">HL4+7</f>
        <v>45866</v>
      </c>
      <c r="HN4" s="140">
        <f t="shared" ref="HN4" si="406">HM4+7</f>
        <v>45873</v>
      </c>
      <c r="HO4" s="140">
        <f t="shared" ref="HO4" si="407">HN4+7</f>
        <v>45880</v>
      </c>
      <c r="HP4" s="140">
        <f t="shared" ref="HP4" si="408">HO4+7</f>
        <v>45887</v>
      </c>
      <c r="HQ4" s="140">
        <f t="shared" ref="HQ4" si="409">HP4+7</f>
        <v>45894</v>
      </c>
      <c r="HR4" s="140">
        <f t="shared" ref="HR4" si="410">HQ4+7</f>
        <v>45901</v>
      </c>
      <c r="HS4" s="140">
        <f t="shared" ref="HS4" si="411">HR4+7</f>
        <v>45908</v>
      </c>
      <c r="HT4" s="140">
        <f t="shared" ref="HT4" si="412">HS4+7</f>
        <v>45915</v>
      </c>
      <c r="HU4" s="140">
        <f t="shared" ref="HU4" si="413">HT4+7</f>
        <v>45922</v>
      </c>
      <c r="HV4" s="140">
        <f t="shared" ref="HV4" si="414">HU4+7</f>
        <v>45929</v>
      </c>
      <c r="HW4" s="140">
        <f t="shared" ref="HW4" si="415">HV4+7</f>
        <v>45936</v>
      </c>
      <c r="HX4" s="140">
        <f t="shared" ref="HX4" si="416">HW4+7</f>
        <v>45943</v>
      </c>
      <c r="HY4" s="140">
        <f t="shared" ref="HY4" si="417">HX4+7</f>
        <v>45950</v>
      </c>
      <c r="HZ4" s="140">
        <f t="shared" ref="HZ4" si="418">HY4+7</f>
        <v>45957</v>
      </c>
      <c r="IA4" s="140">
        <f t="shared" ref="IA4" si="419">HZ4+7</f>
        <v>45964</v>
      </c>
      <c r="IB4" s="140">
        <f t="shared" ref="IB4" si="420">IA4+7</f>
        <v>45971</v>
      </c>
      <c r="IC4" s="140">
        <f t="shared" ref="IC4" si="421">IB4+7</f>
        <v>45978</v>
      </c>
      <c r="ID4" s="140">
        <f t="shared" ref="ID4" si="422">IC4+7</f>
        <v>45985</v>
      </c>
      <c r="IE4" s="140">
        <f t="shared" ref="IE4" si="423">ID4+7</f>
        <v>45992</v>
      </c>
      <c r="IF4" s="140">
        <f t="shared" ref="IF4" si="424">IE4+7</f>
        <v>45999</v>
      </c>
      <c r="IG4" s="140">
        <f t="shared" ref="IG4" si="425">IF4+7</f>
        <v>46006</v>
      </c>
      <c r="IH4" s="140">
        <f t="shared" ref="IH4" si="426">IG4+7</f>
        <v>46013</v>
      </c>
      <c r="II4" s="140">
        <f t="shared" ref="II4" si="427">IH4+7</f>
        <v>46020</v>
      </c>
      <c r="IJ4" s="140">
        <f t="shared" ref="IJ4" si="428">II4+7</f>
        <v>46027</v>
      </c>
      <c r="IK4" s="140">
        <f t="shared" ref="IK4" si="429">IJ4+7</f>
        <v>46034</v>
      </c>
      <c r="IL4" s="140">
        <f t="shared" ref="IL4" si="430">IK4+7</f>
        <v>46041</v>
      </c>
      <c r="IM4" s="140">
        <f t="shared" ref="IM4" si="431">IL4+7</f>
        <v>46048</v>
      </c>
      <c r="IN4" s="140">
        <f t="shared" ref="IN4" si="432">IM4+7</f>
        <v>46055</v>
      </c>
      <c r="IO4" s="142">
        <f t="shared" ref="IO4:IP4" si="433">IN4+7</f>
        <v>46062</v>
      </c>
      <c r="IP4" s="374">
        <f t="shared" si="433"/>
        <v>46069</v>
      </c>
    </row>
    <row r="5" spans="1:250" ht="15" customHeight="1" thickBot="1">
      <c r="B5" s="212" t="s">
        <v>42</v>
      </c>
      <c r="C5" s="213"/>
      <c r="D5" s="214" t="s">
        <v>38</v>
      </c>
      <c r="E5" s="605"/>
      <c r="F5" s="607"/>
      <c r="G5" s="607"/>
      <c r="H5" s="607"/>
      <c r="I5" s="607"/>
      <c r="J5" s="609"/>
      <c r="K5" s="560"/>
      <c r="L5" s="561" t="s">
        <v>222</v>
      </c>
      <c r="M5" s="562" t="s">
        <v>223</v>
      </c>
      <c r="N5" s="563" t="s">
        <v>233</v>
      </c>
      <c r="O5" s="564" t="s">
        <v>246</v>
      </c>
      <c r="P5" s="216">
        <f>MIN(P6:P64)</f>
        <v>44473</v>
      </c>
      <c r="Q5" s="217">
        <f>MAX(Q6:Q64)</f>
        <v>44638</v>
      </c>
      <c r="R5" s="597"/>
      <c r="S5" s="597"/>
      <c r="T5" s="25"/>
      <c r="U5" s="146" t="s">
        <v>142</v>
      </c>
      <c r="V5" s="143">
        <f>NETWORKDAYS.INTL(V4,W4-1,,Holidays!$A$1:$A$248)</f>
        <v>5</v>
      </c>
      <c r="W5" s="143">
        <f>NETWORKDAYS.INTL(W4,X4-1,,Holidays!$A$1:$A$248)</f>
        <v>5</v>
      </c>
      <c r="X5" s="143">
        <f>NETWORKDAYS.INTL(X4,Y4-1,,Holidays!$A$1:$A$248)</f>
        <v>5</v>
      </c>
      <c r="Y5" s="143">
        <f>NETWORKDAYS.INTL(Y4,Z4-1,,Holidays!$A$1:$A$248)</f>
        <v>5</v>
      </c>
      <c r="Z5" s="143">
        <f>NETWORKDAYS.INTL(Z4,AA4-1,,Holidays!$A$1:$A$248)</f>
        <v>4</v>
      </c>
      <c r="AA5" s="143">
        <f>NETWORKDAYS.INTL(AA4,AB4-1,,Holidays!$A$1:$A$248)</f>
        <v>5</v>
      </c>
      <c r="AB5" s="143">
        <f>NETWORKDAYS.INTL(AB4,AC4-1,,Holidays!$A$1:$A$248)</f>
        <v>3</v>
      </c>
      <c r="AC5" s="143">
        <f>NETWORKDAYS.INTL(AC4,AD4-1,,Holidays!$A$1:$A$248)</f>
        <v>5</v>
      </c>
      <c r="AD5" s="143">
        <f>NETWORKDAYS.INTL(AD4,AE4-1,,Holidays!$A$1:$A$248)</f>
        <v>4</v>
      </c>
      <c r="AE5" s="143">
        <f>NETWORKDAYS.INTL(AE4,AF4-1,,Holidays!$A$1:$A$248)</f>
        <v>4</v>
      </c>
      <c r="AF5" s="143">
        <f>NETWORKDAYS.INTL(AF4,AG4-1,,Holidays!$A$1:$A$248)</f>
        <v>5</v>
      </c>
      <c r="AG5" s="143">
        <f>NETWORKDAYS.INTL(AG4,AH4-1,,Holidays!$A$1:$A$248)</f>
        <v>4</v>
      </c>
      <c r="AH5" s="143">
        <f>NETWORKDAYS.INTL(AH4,AI4-1,,Holidays!$A$1:$A$248)</f>
        <v>1</v>
      </c>
      <c r="AI5" s="143">
        <f>NETWORKDAYS.INTL(AI4,AJ4-1,,Holidays!$A$1:$A$248)</f>
        <v>5</v>
      </c>
      <c r="AJ5" s="143">
        <f>NETWORKDAYS.INTL(AJ4,AK4-1,,Holidays!$A$1:$A$248)</f>
        <v>5</v>
      </c>
      <c r="AK5" s="143">
        <f>NETWORKDAYS.INTL(AK4,AL4-1,,Holidays!$A$1:$A$248)</f>
        <v>5</v>
      </c>
      <c r="AL5" s="143">
        <f>NETWORKDAYS.INTL(AL4,AM4-1,,Holidays!$A$1:$A$248)</f>
        <v>5</v>
      </c>
      <c r="AM5" s="143">
        <f>NETWORKDAYS.INTL(AM4,AN4-1,,Holidays!$A$1:$A$248)</f>
        <v>4</v>
      </c>
      <c r="AN5" s="143">
        <f>NETWORKDAYS.INTL(AN4,AO4-1,,Holidays!$A$1:$A$248)</f>
        <v>5</v>
      </c>
      <c r="AO5" s="143">
        <f>NETWORKDAYS.INTL(AO4,AP4-1,,Holidays!$A$1:$A$248)</f>
        <v>5</v>
      </c>
      <c r="AP5" s="143">
        <f>NETWORKDAYS.INTL(AP4,AQ4-1,,Holidays!$A$1:$A$248)</f>
        <v>4</v>
      </c>
      <c r="AQ5" s="143">
        <f>NETWORKDAYS.INTL(AQ4,AR4-1,,Holidays!$A$1:$A$248)</f>
        <v>5</v>
      </c>
      <c r="AR5" s="143">
        <f>NETWORKDAYS.INTL(AR4,AS4-1,,Holidays!$A$1:$A$248)</f>
        <v>5</v>
      </c>
      <c r="AS5" s="144">
        <f>NETWORKDAYS.INTL(AS4,AT4-1,,Holidays!$A$1:$A$248)</f>
        <v>5</v>
      </c>
      <c r="AT5" s="143">
        <f>NETWORKDAYS.INTL(AT4,AU4-1,,Holidays!$A$1:$A$248)</f>
        <v>5</v>
      </c>
      <c r="AU5" s="143">
        <f>NETWORKDAYS.INTL(AU4,AV4-1,,Holidays!$A$1:$A$248)</f>
        <v>5</v>
      </c>
      <c r="AV5" s="143">
        <f>NETWORKDAYS.INTL(AV4,AW4-1,,Holidays!$A$1:$A$248)</f>
        <v>5</v>
      </c>
      <c r="AW5" s="143">
        <f>NETWORKDAYS.INTL(AW4,AX4-1,,Holidays!$A$1:$A$248)</f>
        <v>5</v>
      </c>
      <c r="AX5" s="143">
        <f>NETWORKDAYS.INTL(AX4,AY4-1,,Holidays!$A$1:$A$248)</f>
        <v>5</v>
      </c>
      <c r="AY5" s="143">
        <f>NETWORKDAYS.INTL(AY4,AZ4-1,,Holidays!$A$1:$A$248)</f>
        <v>5</v>
      </c>
      <c r="AZ5" s="143">
        <f>NETWORKDAYS.INTL(AZ4,BA4-1,,Holidays!$A$1:$A$248)</f>
        <v>5</v>
      </c>
      <c r="BA5" s="143">
        <f>NETWORKDAYS.INTL(BA4,BB4-1,,Holidays!$A$1:$A$248)</f>
        <v>5</v>
      </c>
      <c r="BB5" s="143">
        <f>NETWORKDAYS.INTL(BB4,BC4-1,,Holidays!$A$1:$A$248)</f>
        <v>5</v>
      </c>
      <c r="BC5" s="143">
        <f>NETWORKDAYS.INTL(BC4,BD4-1,,Holidays!$A$1:$A$248)</f>
        <v>5</v>
      </c>
      <c r="BD5" s="143">
        <f>NETWORKDAYS.INTL(BD4,BE4-1,,Holidays!$A$1:$A$248)</f>
        <v>5</v>
      </c>
      <c r="BE5" s="143">
        <f>NETWORKDAYS.INTL(BE4,BF4-1,,Holidays!$A$1:$A$248)</f>
        <v>5</v>
      </c>
      <c r="BF5" s="143">
        <f>NETWORKDAYS.INTL(BF4,BG4-1,,Holidays!$A$1:$A$248)</f>
        <v>5</v>
      </c>
      <c r="BG5" s="143">
        <f>NETWORKDAYS.INTL(BG4,BH4-1,,Holidays!$A$1:$A$248)</f>
        <v>5</v>
      </c>
      <c r="BH5" s="143">
        <f>NETWORKDAYS.INTL(BH4,BI4-1,,Holidays!$A$1:$A$248)</f>
        <v>5</v>
      </c>
      <c r="BI5" s="143">
        <f>NETWORKDAYS.INTL(BI4,BJ4-1,,Holidays!$A$1:$A$248)</f>
        <v>5</v>
      </c>
      <c r="BJ5" s="143">
        <f>NETWORKDAYS.INTL(BJ4,BK4-1,,Holidays!$A$1:$A$248)</f>
        <v>5</v>
      </c>
      <c r="BK5" s="143">
        <f>NETWORKDAYS.INTL(BK4,BL4-1,,Holidays!$A$1:$A$248)</f>
        <v>5</v>
      </c>
      <c r="BL5" s="143">
        <f>NETWORKDAYS.INTL(BL4,BM4-1,,Holidays!$A$1:$A$248)</f>
        <v>5</v>
      </c>
      <c r="BM5" s="143">
        <f>NETWORKDAYS.INTL(BM4,BN4-1,,Holidays!$A$1:$A$248)</f>
        <v>5</v>
      </c>
      <c r="BN5" s="143">
        <f>NETWORKDAYS.INTL(BN4,BO4-1,,Holidays!$A$1:$A$248)</f>
        <v>5</v>
      </c>
      <c r="BO5" s="143">
        <f>NETWORKDAYS.INTL(BO4,BP4-1,,Holidays!$A$1:$A$248)</f>
        <v>5</v>
      </c>
      <c r="BP5" s="143">
        <f>NETWORKDAYS.INTL(BP4,BQ4-1,,Holidays!$A$1:$A$248)</f>
        <v>5</v>
      </c>
      <c r="BQ5" s="143">
        <f>NETWORKDAYS.INTL(BQ4,BR4-1,,Holidays!$A$1:$A$248)</f>
        <v>5</v>
      </c>
      <c r="BR5" s="143">
        <f>NETWORKDAYS.INTL(BR4,BS4-1,,Holidays!$A$1:$A$248)</f>
        <v>5</v>
      </c>
      <c r="BS5" s="143">
        <f>NETWORKDAYS.INTL(BS4,BT4-1,,Holidays!$A$1:$A$248)</f>
        <v>5</v>
      </c>
      <c r="BT5" s="143">
        <f>NETWORKDAYS.INTL(BT4,BU4-1,,Holidays!$A$1:$A$248)</f>
        <v>5</v>
      </c>
      <c r="BU5" s="143">
        <f>NETWORKDAYS.INTL(BU4,BV4-1,,Holidays!$A$1:$A$248)</f>
        <v>5</v>
      </c>
      <c r="BV5" s="143">
        <f>NETWORKDAYS.INTL(BV4,BW4-1,,Holidays!$A$1:$A$248)</f>
        <v>5</v>
      </c>
      <c r="BW5" s="143">
        <f>NETWORKDAYS.INTL(BW4,BX4-1,,Holidays!$A$1:$A$248)</f>
        <v>5</v>
      </c>
      <c r="BX5" s="143">
        <f>NETWORKDAYS.INTL(BX4,BY4-1,,Holidays!$A$1:$A$248)</f>
        <v>5</v>
      </c>
      <c r="BY5" s="143">
        <f>NETWORKDAYS.INTL(BY4,BZ4-1,,Holidays!$A$1:$A$248)</f>
        <v>5</v>
      </c>
      <c r="BZ5" s="143">
        <f>NETWORKDAYS.INTL(BZ4,CA4-1,,Holidays!$A$1:$A$248)</f>
        <v>5</v>
      </c>
      <c r="CA5" s="143">
        <f>NETWORKDAYS.INTL(CA4,CB4-1,,Holidays!$A$1:$A$248)</f>
        <v>5</v>
      </c>
      <c r="CB5" s="143">
        <f>NETWORKDAYS.INTL(CB4,CC4-1,,Holidays!$A$1:$A$248)</f>
        <v>5</v>
      </c>
      <c r="CC5" s="143">
        <f>NETWORKDAYS.INTL(CC4,CD4-1,,Holidays!$A$1:$A$248)</f>
        <v>5</v>
      </c>
      <c r="CD5" s="143">
        <f>NETWORKDAYS.INTL(CD4,CE4-1,,Holidays!$A$1:$A$248)</f>
        <v>5</v>
      </c>
      <c r="CE5" s="143">
        <f>NETWORKDAYS.INTL(CE4,CF4-1,,Holidays!$A$1:$A$248)</f>
        <v>5</v>
      </c>
      <c r="CF5" s="143">
        <f>NETWORKDAYS.INTL(CF4,CG4-1,,Holidays!$A$1:$A$248)</f>
        <v>5</v>
      </c>
      <c r="CG5" s="143">
        <f>NETWORKDAYS.INTL(CG4,CH4-1,,Holidays!$A$1:$A$248)</f>
        <v>5</v>
      </c>
      <c r="CH5" s="143">
        <f>NETWORKDAYS.INTL(CH4,CI4-1,,Holidays!$A$1:$A$248)</f>
        <v>5</v>
      </c>
      <c r="CI5" s="143">
        <f>NETWORKDAYS.INTL(CI4,CJ4-1,,Holidays!$A$1:$A$248)</f>
        <v>5</v>
      </c>
      <c r="CJ5" s="143">
        <f>NETWORKDAYS.INTL(CJ4,CK4-1,,Holidays!$A$1:$A$248)</f>
        <v>5</v>
      </c>
      <c r="CK5" s="143">
        <f>NETWORKDAYS.INTL(CK4,CL4-1,,Holidays!$A$1:$A$248)</f>
        <v>5</v>
      </c>
      <c r="CL5" s="143">
        <f>NETWORKDAYS.INTL(CL4,CM4-1,,Holidays!$A$1:$A$248)</f>
        <v>5</v>
      </c>
      <c r="CM5" s="143">
        <f>NETWORKDAYS.INTL(CM4,CN4-1,,Holidays!$A$1:$A$248)</f>
        <v>5</v>
      </c>
      <c r="CN5" s="143">
        <f>NETWORKDAYS.INTL(CN4,CO4-1,,Holidays!$A$1:$A$248)</f>
        <v>5</v>
      </c>
      <c r="CO5" s="143">
        <f>NETWORKDAYS.INTL(CO4,CP4-1,,Holidays!$A$1:$A$248)</f>
        <v>5</v>
      </c>
      <c r="CP5" s="143">
        <f>NETWORKDAYS.INTL(CP4,CQ4-1,,Holidays!$A$1:$A$248)</f>
        <v>5</v>
      </c>
      <c r="CQ5" s="143">
        <f>NETWORKDAYS.INTL(CQ4,CR4-1,,Holidays!$A$1:$A$248)</f>
        <v>5</v>
      </c>
      <c r="CR5" s="143">
        <f>NETWORKDAYS.INTL(CR4,CS4-1,,Holidays!$A$1:$A$248)</f>
        <v>5</v>
      </c>
      <c r="CS5" s="143">
        <f>NETWORKDAYS.INTL(CS4,CT4-1,,Holidays!$A$1:$A$248)</f>
        <v>5</v>
      </c>
      <c r="CT5" s="143">
        <f>NETWORKDAYS.INTL(CT4,CU4-1,,Holidays!$A$1:$A$248)</f>
        <v>5</v>
      </c>
      <c r="CU5" s="143">
        <f>NETWORKDAYS.INTL(CU4,CV4-1,,Holidays!$A$1:$A$248)</f>
        <v>5</v>
      </c>
      <c r="CV5" s="143">
        <f>NETWORKDAYS.INTL(CV4,CW4-1,,Holidays!$A$1:$A$248)</f>
        <v>5</v>
      </c>
      <c r="CW5" s="143">
        <f>NETWORKDAYS.INTL(CW4,CX4-1,,Holidays!$A$1:$A$248)</f>
        <v>5</v>
      </c>
      <c r="CX5" s="143">
        <f>NETWORKDAYS.INTL(CX4,CY4-1,,Holidays!$A$1:$A$248)</f>
        <v>5</v>
      </c>
      <c r="CY5" s="143">
        <f>NETWORKDAYS.INTL(CY4,CZ4-1,,Holidays!$A$1:$A$248)</f>
        <v>5</v>
      </c>
      <c r="CZ5" s="143">
        <f>NETWORKDAYS.INTL(CZ4,DA4-1,,Holidays!$A$1:$A$248)</f>
        <v>5</v>
      </c>
      <c r="DA5" s="143">
        <f>NETWORKDAYS.INTL(DA4,DB4-1,,Holidays!$A$1:$A$248)</f>
        <v>5</v>
      </c>
      <c r="DB5" s="143">
        <f>NETWORKDAYS.INTL(DB4,DC4-1,,Holidays!$A$1:$A$248)</f>
        <v>5</v>
      </c>
      <c r="DC5" s="143">
        <f>NETWORKDAYS.INTL(DC4,DD4-1,,Holidays!$A$1:$A$248)</f>
        <v>5</v>
      </c>
      <c r="DD5" s="144">
        <f>NETWORKDAYS.INTL(DD4,DE4-1,,Holidays!$A$1:$A$248)</f>
        <v>5</v>
      </c>
      <c r="DE5" s="143">
        <f>NETWORKDAYS.INTL(DE4,DF4-1,,Holidays!$A$1:$A$248)</f>
        <v>5</v>
      </c>
      <c r="DF5" s="143">
        <f>NETWORKDAYS.INTL(DF4,DG4-1,,Holidays!$A$1:$A$248)</f>
        <v>5</v>
      </c>
      <c r="DG5" s="143">
        <f>NETWORKDAYS.INTL(DG4,DH4-1,,Holidays!$A$1:$A$248)</f>
        <v>5</v>
      </c>
      <c r="DH5" s="143">
        <f>NETWORKDAYS.INTL(DH4,DI4-1,,Holidays!$A$1:$A$248)</f>
        <v>5</v>
      </c>
      <c r="DI5" s="143">
        <f>NETWORKDAYS.INTL(DI4,DJ4-1,,Holidays!$A$1:$A$248)</f>
        <v>5</v>
      </c>
      <c r="DJ5" s="143">
        <f>NETWORKDAYS.INTL(DJ4,DK4-1,,Holidays!$A$1:$A$248)</f>
        <v>5</v>
      </c>
      <c r="DK5" s="143">
        <f>NETWORKDAYS.INTL(DK4,DL4-1,,Holidays!$A$1:$A$248)</f>
        <v>5</v>
      </c>
      <c r="DL5" s="143">
        <f>NETWORKDAYS.INTL(DL4,DM4-1,,Holidays!$A$1:$A$248)</f>
        <v>5</v>
      </c>
      <c r="DM5" s="143">
        <f>NETWORKDAYS.INTL(DM4,DN4-1,,Holidays!$A$1:$A$248)</f>
        <v>5</v>
      </c>
      <c r="DN5" s="143">
        <f>NETWORKDAYS.INTL(DN4,DO4-1,,Holidays!$A$1:$A$248)</f>
        <v>5</v>
      </c>
      <c r="DO5" s="143">
        <f>NETWORKDAYS.INTL(DO4,DP4-1,,Holidays!$A$1:$A$248)</f>
        <v>5</v>
      </c>
      <c r="DP5" s="143">
        <f>NETWORKDAYS.INTL(DP4,DQ4-1,,Holidays!$A$1:$A$248)</f>
        <v>5</v>
      </c>
      <c r="DQ5" s="143">
        <f>NETWORKDAYS.INTL(DQ4,DR4-1,,Holidays!$A$1:$A$248)</f>
        <v>5</v>
      </c>
      <c r="DR5" s="143">
        <f>NETWORKDAYS.INTL(DR4,DS4-1,,Holidays!$A$1:$A$248)</f>
        <v>5</v>
      </c>
      <c r="DS5" s="143">
        <f>NETWORKDAYS.INTL(DS4,DT4-1,,Holidays!$A$1:$A$248)</f>
        <v>5</v>
      </c>
      <c r="DT5" s="143">
        <f>NETWORKDAYS.INTL(DT4,DU4-1,,Holidays!$A$1:$A$248)</f>
        <v>5</v>
      </c>
      <c r="DU5" s="143">
        <f>NETWORKDAYS.INTL(DU4,DV4-1,,Holidays!$A$1:$A$248)</f>
        <v>5</v>
      </c>
      <c r="DV5" s="143">
        <f>NETWORKDAYS.INTL(DV4,DW4-1,,Holidays!$A$1:$A$248)</f>
        <v>5</v>
      </c>
      <c r="DW5" s="143">
        <f>NETWORKDAYS.INTL(DW4,DX4-1,,Holidays!$A$1:$A$248)</f>
        <v>5</v>
      </c>
      <c r="DX5" s="143">
        <f>NETWORKDAYS.INTL(DX4,DY4-1,,Holidays!$A$1:$A$248)</f>
        <v>5</v>
      </c>
      <c r="DY5" s="143">
        <f>NETWORKDAYS.INTL(DY4,DZ4-1,,Holidays!$A$1:$A$248)</f>
        <v>5</v>
      </c>
      <c r="DZ5" s="143">
        <f>NETWORKDAYS.INTL(DZ4,EA4-1,,Holidays!$A$1:$A$248)</f>
        <v>5</v>
      </c>
      <c r="EA5" s="143">
        <f>NETWORKDAYS.INTL(EA4,EB4-1,,Holidays!$A$1:$A$248)</f>
        <v>5</v>
      </c>
      <c r="EB5" s="143">
        <f>NETWORKDAYS.INTL(EB4,EC4-1,,Holidays!$A$1:$A$248)</f>
        <v>5</v>
      </c>
      <c r="EC5" s="143">
        <f>NETWORKDAYS.INTL(EC4,ED4-1,,Holidays!$A$1:$A$248)</f>
        <v>5</v>
      </c>
      <c r="ED5" s="143">
        <f>NETWORKDAYS.INTL(ED4,EE4-1,,Holidays!$A$1:$A$248)</f>
        <v>5</v>
      </c>
      <c r="EE5" s="143">
        <f>NETWORKDAYS.INTL(EE4,EF4-1,,Holidays!$A$1:$A$248)</f>
        <v>5</v>
      </c>
      <c r="EF5" s="143">
        <f>NETWORKDAYS.INTL(EF4,EG4-1,,Holidays!$A$1:$A$248)</f>
        <v>5</v>
      </c>
      <c r="EG5" s="143">
        <f>NETWORKDAYS.INTL(EG4,EH4-1,,Holidays!$A$1:$A$248)</f>
        <v>5</v>
      </c>
      <c r="EH5" s="143">
        <f>NETWORKDAYS.INTL(EH4,EI4-1,,Holidays!$A$1:$A$248)</f>
        <v>5</v>
      </c>
      <c r="EI5" s="143">
        <f>NETWORKDAYS.INTL(EI4,EJ4-1,,Holidays!$A$1:$A$248)</f>
        <v>5</v>
      </c>
      <c r="EJ5" s="143">
        <f>NETWORKDAYS.INTL(EJ4,EK4-1,,Holidays!$A$1:$A$248)</f>
        <v>5</v>
      </c>
      <c r="EK5" s="143">
        <f>NETWORKDAYS.INTL(EK4,EL4-1,,Holidays!$A$1:$A$248)</f>
        <v>5</v>
      </c>
      <c r="EL5" s="143">
        <f>NETWORKDAYS.INTL(EL4,EM4-1,,Holidays!$A$1:$A$248)</f>
        <v>5</v>
      </c>
      <c r="EM5" s="143">
        <f>NETWORKDAYS.INTL(EM4,EN4-1,,Holidays!$A$1:$A$248)</f>
        <v>5</v>
      </c>
      <c r="EN5" s="143">
        <f>NETWORKDAYS.INTL(EN4,EO4-1,,Holidays!$A$1:$A$248)</f>
        <v>5</v>
      </c>
      <c r="EO5" s="143">
        <f>NETWORKDAYS.INTL(EO4,EP4-1,,Holidays!$A$1:$A$248)</f>
        <v>5</v>
      </c>
      <c r="EP5" s="143">
        <f>NETWORKDAYS.INTL(EP4,EQ4-1,,Holidays!$A$1:$A$248)</f>
        <v>5</v>
      </c>
      <c r="EQ5" s="143">
        <f>NETWORKDAYS.INTL(EQ4,ER4-1,,Holidays!$A$1:$A$248)</f>
        <v>5</v>
      </c>
      <c r="ER5" s="143">
        <f>NETWORKDAYS.INTL(ER4,ES4-1,,Holidays!$A$1:$A$248)</f>
        <v>5</v>
      </c>
      <c r="ES5" s="143">
        <f>NETWORKDAYS.INTL(ES4,ET4-1,,Holidays!$A$1:$A$248)</f>
        <v>5</v>
      </c>
      <c r="ET5" s="143">
        <f>NETWORKDAYS.INTL(ET4,EU4-1,,Holidays!$A$1:$A$248)</f>
        <v>5</v>
      </c>
      <c r="EU5" s="143">
        <f>NETWORKDAYS.INTL(EU4,EV4-1,,Holidays!$A$1:$A$248)</f>
        <v>5</v>
      </c>
      <c r="EV5" s="143">
        <f>NETWORKDAYS.INTL(EV4,EW4-1,,Holidays!$A$1:$A$248)</f>
        <v>5</v>
      </c>
      <c r="EW5" s="143">
        <f>NETWORKDAYS.INTL(EW4,EX4-1,,Holidays!$A$1:$A$248)</f>
        <v>5</v>
      </c>
      <c r="EX5" s="143">
        <f>NETWORKDAYS.INTL(EX4,EY4-1,,Holidays!$A$1:$A$248)</f>
        <v>5</v>
      </c>
      <c r="EY5" s="143">
        <f>NETWORKDAYS.INTL(EY4,EZ4-1,,Holidays!$A$1:$A$248)</f>
        <v>5</v>
      </c>
      <c r="EZ5" s="143">
        <f>NETWORKDAYS.INTL(EZ4,FA4-1,,Holidays!$A$1:$A$248)</f>
        <v>5</v>
      </c>
      <c r="FA5" s="143">
        <f>NETWORKDAYS.INTL(FA4,FB4-1,,Holidays!$A$1:$A$248)</f>
        <v>5</v>
      </c>
      <c r="FB5" s="143">
        <f>NETWORKDAYS.INTL(FB4,FC4-1,,Holidays!$A$1:$A$248)</f>
        <v>5</v>
      </c>
      <c r="FC5" s="143">
        <f>NETWORKDAYS.INTL(FC4,FD4-1,,Holidays!$A$1:$A$248)</f>
        <v>5</v>
      </c>
      <c r="FD5" s="143">
        <f>NETWORKDAYS.INTL(FD4,FE4-1,,Holidays!$A$1:$A$248)</f>
        <v>5</v>
      </c>
      <c r="FE5" s="143">
        <f>NETWORKDAYS.INTL(FE4,FF4-1,,Holidays!$A$1:$A$248)</f>
        <v>5</v>
      </c>
      <c r="FF5" s="143">
        <f>NETWORKDAYS.INTL(FF4,FG4-1,,Holidays!$A$1:$A$248)</f>
        <v>5</v>
      </c>
      <c r="FG5" s="143">
        <f>NETWORKDAYS.INTL(FG4,FH4-1,,Holidays!$A$1:$A$248)</f>
        <v>5</v>
      </c>
      <c r="FH5" s="143">
        <f>NETWORKDAYS.INTL(FH4,FI4-1,,Holidays!$A$1:$A$248)</f>
        <v>5</v>
      </c>
      <c r="FI5" s="143">
        <f>NETWORKDAYS.INTL(FI4,FJ4-1,,Holidays!$A$1:$A$248)</f>
        <v>5</v>
      </c>
      <c r="FJ5" s="143">
        <f>NETWORKDAYS.INTL(FJ4,FK4-1,,Holidays!$A$1:$A$248)</f>
        <v>5</v>
      </c>
      <c r="FK5" s="143">
        <f>NETWORKDAYS.INTL(FK4,FL4-1,,Holidays!$A$1:$A$248)</f>
        <v>5</v>
      </c>
      <c r="FL5" s="143">
        <f>NETWORKDAYS.INTL(FL4,FM4-1,,Holidays!$A$1:$A$248)</f>
        <v>5</v>
      </c>
      <c r="FM5" s="143">
        <f>NETWORKDAYS.INTL(FM4,FN4-1,,Holidays!$A$1:$A$248)</f>
        <v>5</v>
      </c>
      <c r="FN5" s="143">
        <f>NETWORKDAYS.INTL(FN4,FO4-1,,Holidays!$A$1:$A$248)</f>
        <v>5</v>
      </c>
      <c r="FO5" s="143">
        <f>NETWORKDAYS.INTL(FO4,FP4-1,,Holidays!$A$1:$A$248)</f>
        <v>5</v>
      </c>
      <c r="FP5" s="143">
        <f>NETWORKDAYS.INTL(FP4,FQ4-1,,Holidays!$A$1:$A$248)</f>
        <v>5</v>
      </c>
      <c r="FQ5" s="143">
        <f>NETWORKDAYS.INTL(FQ4,FR4-1,,Holidays!$A$1:$A$248)</f>
        <v>5</v>
      </c>
      <c r="FR5" s="143">
        <f>NETWORKDAYS.INTL(FR4,FS4-1,,Holidays!$A$1:$A$248)</f>
        <v>5</v>
      </c>
      <c r="FS5" s="143">
        <f>NETWORKDAYS.INTL(FS4,FT4-1,,Holidays!$A$1:$A$248)</f>
        <v>5</v>
      </c>
      <c r="FT5" s="143">
        <f>NETWORKDAYS.INTL(FT4,FU4-1,,Holidays!$A$1:$A$248)</f>
        <v>5</v>
      </c>
      <c r="FU5" s="143">
        <f>NETWORKDAYS.INTL(FU4,FV4-1,,Holidays!$A$1:$A$248)</f>
        <v>5</v>
      </c>
      <c r="FV5" s="143">
        <f>NETWORKDAYS.INTL(FV4,FW4-1,,Holidays!$A$1:$A$248)</f>
        <v>5</v>
      </c>
      <c r="FW5" s="143">
        <f>NETWORKDAYS.INTL(FW4,FX4-1,,Holidays!$A$1:$A$248)</f>
        <v>5</v>
      </c>
      <c r="FX5" s="143">
        <f>NETWORKDAYS.INTL(FX4,FY4-1,,Holidays!$A$1:$A$248)</f>
        <v>5</v>
      </c>
      <c r="FY5" s="143">
        <f>NETWORKDAYS.INTL(FY4,FZ4-1,,Holidays!$A$1:$A$248)</f>
        <v>5</v>
      </c>
      <c r="FZ5" s="143">
        <f>NETWORKDAYS.INTL(FZ4,GA4-1,,Holidays!$A$1:$A$248)</f>
        <v>5</v>
      </c>
      <c r="GA5" s="143">
        <f>NETWORKDAYS.INTL(GA4,GB4-1,,Holidays!$A$1:$A$248)</f>
        <v>5</v>
      </c>
      <c r="GB5" s="143">
        <f>NETWORKDAYS.INTL(GB4,GC4-1,,Holidays!$A$1:$A$248)</f>
        <v>5</v>
      </c>
      <c r="GC5" s="143">
        <f>NETWORKDAYS.INTL(GC4,GD4-1,,Holidays!$A$1:$A$248)</f>
        <v>5</v>
      </c>
      <c r="GD5" s="143">
        <f>NETWORKDAYS.INTL(GD4,GE4-1,,Holidays!$A$1:$A$248)</f>
        <v>5</v>
      </c>
      <c r="GE5" s="143">
        <f>NETWORKDAYS.INTL(GE4,GF4-1,,Holidays!$A$1:$A$248)</f>
        <v>5</v>
      </c>
      <c r="GF5" s="143">
        <f>NETWORKDAYS.INTL(GF4,GG4-1,,Holidays!$A$1:$A$248)</f>
        <v>5</v>
      </c>
      <c r="GG5" s="143">
        <f>NETWORKDAYS.INTL(GG4,GH4-1,,Holidays!$A$1:$A$248)</f>
        <v>5</v>
      </c>
      <c r="GH5" s="143">
        <f>NETWORKDAYS.INTL(GH4,GI4-1,,Holidays!$A$1:$A$248)</f>
        <v>5</v>
      </c>
      <c r="GI5" s="143">
        <f>NETWORKDAYS.INTL(GI4,GJ4-1,,Holidays!$A$1:$A$248)</f>
        <v>5</v>
      </c>
      <c r="GJ5" s="143">
        <f>NETWORKDAYS.INTL(GJ4,GK4-1,,Holidays!$A$1:$A$248)</f>
        <v>5</v>
      </c>
      <c r="GK5" s="143">
        <f>NETWORKDAYS.INTL(GK4,GL4-1,,Holidays!$A$1:$A$248)</f>
        <v>5</v>
      </c>
      <c r="GL5" s="143">
        <f>NETWORKDAYS.INTL(GL4,GM4-1,,Holidays!$A$1:$A$248)</f>
        <v>5</v>
      </c>
      <c r="GM5" s="143">
        <f>NETWORKDAYS.INTL(GM4,GN4-1,,Holidays!$A$1:$A$248)</f>
        <v>5</v>
      </c>
      <c r="GN5" s="143">
        <f>NETWORKDAYS.INTL(GN4,GO4-1,,Holidays!$A$1:$A$248)</f>
        <v>5</v>
      </c>
      <c r="GO5" s="143">
        <f>NETWORKDAYS.INTL(GO4,GP4-1,,Holidays!$A$1:$A$248)</f>
        <v>5</v>
      </c>
      <c r="GP5" s="143">
        <f>NETWORKDAYS.INTL(GP4,GQ4-1,,Holidays!$A$1:$A$248)</f>
        <v>5</v>
      </c>
      <c r="GQ5" s="143">
        <f>NETWORKDAYS.INTL(GQ4,GR4-1,,Holidays!$A$1:$A$248)</f>
        <v>5</v>
      </c>
      <c r="GR5" s="143">
        <f>NETWORKDAYS.INTL(GR4,GS4-1,,Holidays!$A$1:$A$248)</f>
        <v>5</v>
      </c>
      <c r="GS5" s="143">
        <f>NETWORKDAYS.INTL(GS4,GT4-1,,Holidays!$A$1:$A$248)</f>
        <v>5</v>
      </c>
      <c r="GT5" s="143">
        <f>NETWORKDAYS.INTL(GT4,GU4-1,,Holidays!$A$1:$A$248)</f>
        <v>5</v>
      </c>
      <c r="GU5" s="143">
        <f>NETWORKDAYS.INTL(GU4,GV4-1,,Holidays!$A$1:$A$248)</f>
        <v>5</v>
      </c>
      <c r="GV5" s="143">
        <f>NETWORKDAYS.INTL(GV4,GW4-1,,Holidays!$A$1:$A$248)</f>
        <v>5</v>
      </c>
      <c r="GW5" s="143">
        <f>NETWORKDAYS.INTL(GW4,GX4-1,,Holidays!$A$1:$A$248)</f>
        <v>5</v>
      </c>
      <c r="GX5" s="143">
        <f>NETWORKDAYS.INTL(GX4,GY4-1,,Holidays!$A$1:$A$248)</f>
        <v>5</v>
      </c>
      <c r="GY5" s="143">
        <f>NETWORKDAYS.INTL(GY4,GZ4-1,,Holidays!$A$1:$A$248)</f>
        <v>5</v>
      </c>
      <c r="GZ5" s="143">
        <f>NETWORKDAYS.INTL(GZ4,HA4-1,,Holidays!$A$1:$A$248)</f>
        <v>5</v>
      </c>
      <c r="HA5" s="143">
        <f>NETWORKDAYS.INTL(HA4,HB4-1,,Holidays!$A$1:$A$248)</f>
        <v>5</v>
      </c>
      <c r="HB5" s="143">
        <f>NETWORKDAYS.INTL(HB4,HC4-1,,Holidays!$A$1:$A$248)</f>
        <v>5</v>
      </c>
      <c r="HC5" s="143">
        <f>NETWORKDAYS.INTL(HC4,HD4-1,,Holidays!$A$1:$A$248)</f>
        <v>5</v>
      </c>
      <c r="HD5" s="143">
        <f>NETWORKDAYS.INTL(HD4,HE4-1,,Holidays!$A$1:$A$248)</f>
        <v>5</v>
      </c>
      <c r="HE5" s="143">
        <f>NETWORKDAYS.INTL(HE4,HF4-1,,Holidays!$A$1:$A$248)</f>
        <v>5</v>
      </c>
      <c r="HF5" s="143">
        <f>NETWORKDAYS.INTL(HF4,HG4-1,,Holidays!$A$1:$A$248)</f>
        <v>5</v>
      </c>
      <c r="HG5" s="143">
        <f>NETWORKDAYS.INTL(HG4,HH4-1,,Holidays!$A$1:$A$248)</f>
        <v>5</v>
      </c>
      <c r="HH5" s="143">
        <f>NETWORKDAYS.INTL(HH4,HI4-1,,Holidays!$A$1:$A$248)</f>
        <v>5</v>
      </c>
      <c r="HI5" s="143">
        <f>NETWORKDAYS.INTL(HI4,HJ4-1,,Holidays!$A$1:$A$248)</f>
        <v>5</v>
      </c>
      <c r="HJ5" s="143">
        <f>NETWORKDAYS.INTL(HJ4,HK4-1,,Holidays!$A$1:$A$248)</f>
        <v>5</v>
      </c>
      <c r="HK5" s="143">
        <f>NETWORKDAYS.INTL(HK4,HL4-1,,Holidays!$A$1:$A$248)</f>
        <v>5</v>
      </c>
      <c r="HL5" s="143">
        <f>NETWORKDAYS.INTL(HL4,HM4-1,,Holidays!$A$1:$A$248)</f>
        <v>5</v>
      </c>
      <c r="HM5" s="143">
        <f>NETWORKDAYS.INTL(HM4,HN4-1,,Holidays!$A$1:$A$248)</f>
        <v>5</v>
      </c>
      <c r="HN5" s="143">
        <f>NETWORKDAYS.INTL(HN4,HO4-1,,Holidays!$A$1:$A$248)</f>
        <v>5</v>
      </c>
      <c r="HO5" s="143">
        <f>NETWORKDAYS.INTL(HO4,HP4-1,,Holidays!$A$1:$A$248)</f>
        <v>5</v>
      </c>
      <c r="HP5" s="143">
        <f>NETWORKDAYS.INTL(HP4,HQ4-1,,Holidays!$A$1:$A$248)</f>
        <v>5</v>
      </c>
      <c r="HQ5" s="143">
        <f>NETWORKDAYS.INTL(HQ4,HR4-1,,Holidays!$A$1:$A$248)</f>
        <v>5</v>
      </c>
      <c r="HR5" s="143">
        <f>NETWORKDAYS.INTL(HR4,HS4-1,,Holidays!$A$1:$A$248)</f>
        <v>5</v>
      </c>
      <c r="HS5" s="143">
        <f>NETWORKDAYS.INTL(HS4,HT4-1,,Holidays!$A$1:$A$248)</f>
        <v>5</v>
      </c>
      <c r="HT5" s="143">
        <f>NETWORKDAYS.INTL(HT4,HU4-1,,Holidays!$A$1:$A$248)</f>
        <v>5</v>
      </c>
      <c r="HU5" s="143">
        <f>NETWORKDAYS.INTL(HU4,HV4-1,,Holidays!$A$1:$A$248)</f>
        <v>5</v>
      </c>
      <c r="HV5" s="143">
        <f>NETWORKDAYS.INTL(HV4,HW4-1,,Holidays!$A$1:$A$248)</f>
        <v>5</v>
      </c>
      <c r="HW5" s="143">
        <f>NETWORKDAYS.INTL(HW4,HX4-1,,Holidays!$A$1:$A$248)</f>
        <v>5</v>
      </c>
      <c r="HX5" s="143">
        <f>NETWORKDAYS.INTL(HX4,HY4-1,,Holidays!$A$1:$A$248)</f>
        <v>5</v>
      </c>
      <c r="HY5" s="143">
        <f>NETWORKDAYS.INTL(HY4,HZ4-1,,Holidays!$A$1:$A$248)</f>
        <v>5</v>
      </c>
      <c r="HZ5" s="143">
        <f>NETWORKDAYS.INTL(HZ4,IA4-1,,Holidays!$A$1:$A$248)</f>
        <v>5</v>
      </c>
      <c r="IA5" s="143">
        <f>NETWORKDAYS.INTL(IA4,IB4-1,,Holidays!$A$1:$A$248)</f>
        <v>5</v>
      </c>
      <c r="IB5" s="143">
        <f>NETWORKDAYS.INTL(IB4,IC4-1,,Holidays!$A$1:$A$248)</f>
        <v>5</v>
      </c>
      <c r="IC5" s="143">
        <f>NETWORKDAYS.INTL(IC4,ID4-1,,Holidays!$A$1:$A$248)</f>
        <v>5</v>
      </c>
      <c r="ID5" s="143">
        <f>NETWORKDAYS.INTL(ID4,IE4-1,,Holidays!$A$1:$A$248)</f>
        <v>5</v>
      </c>
      <c r="IE5" s="143">
        <f>NETWORKDAYS.INTL(IE4,IF4-1,,Holidays!$A$1:$A$248)</f>
        <v>5</v>
      </c>
      <c r="IF5" s="143">
        <f>NETWORKDAYS.INTL(IF4,IG4-1,,Holidays!$A$1:$A$248)</f>
        <v>5</v>
      </c>
      <c r="IG5" s="143">
        <f>NETWORKDAYS.INTL(IG4,IH4-1,,Holidays!$A$1:$A$248)</f>
        <v>5</v>
      </c>
      <c r="IH5" s="143">
        <f>NETWORKDAYS.INTL(IH4,II4-1,,Holidays!$A$1:$A$248)</f>
        <v>5</v>
      </c>
      <c r="II5" s="143">
        <f>NETWORKDAYS.INTL(II4,IJ4-1,,Holidays!$A$1:$A$248)</f>
        <v>5</v>
      </c>
      <c r="IJ5" s="143">
        <f>NETWORKDAYS.INTL(IJ4,IK4-1,,Holidays!$A$1:$A$248)</f>
        <v>5</v>
      </c>
      <c r="IK5" s="143">
        <f>NETWORKDAYS.INTL(IK4,IL4-1,,Holidays!$A$1:$A$248)</f>
        <v>5</v>
      </c>
      <c r="IL5" s="143">
        <f>NETWORKDAYS.INTL(IL4,IM4-1,,Holidays!$A$1:$A$248)</f>
        <v>5</v>
      </c>
      <c r="IM5" s="143">
        <f>NETWORKDAYS.INTL(IM4,IN4-1,,Holidays!$A$1:$A$248)</f>
        <v>5</v>
      </c>
      <c r="IN5" s="143">
        <f>NETWORKDAYS.INTL(IN4,IO4-1,,Holidays!$A$1:$A$248)</f>
        <v>5</v>
      </c>
      <c r="IO5" s="145">
        <f>NETWORKDAYS.INTL(IO4,IP4-1,,Holidays!$A$1:$A$248)</f>
        <v>5</v>
      </c>
    </row>
    <row r="6" spans="1:250" ht="15" customHeight="1">
      <c r="B6" s="137" t="s">
        <v>93</v>
      </c>
      <c r="C6" s="138" t="s">
        <v>39</v>
      </c>
      <c r="D6" s="169"/>
      <c r="E6" s="565" t="s">
        <v>216</v>
      </c>
      <c r="F6" s="566" t="s">
        <v>217</v>
      </c>
      <c r="G6" s="566" t="s">
        <v>218</v>
      </c>
      <c r="H6" s="566" t="s">
        <v>219</v>
      </c>
      <c r="I6" s="566" t="s">
        <v>220</v>
      </c>
      <c r="J6" s="567" t="s">
        <v>221</v>
      </c>
      <c r="K6" s="568"/>
      <c r="L6" s="569"/>
      <c r="M6" s="569"/>
      <c r="N6" s="570"/>
      <c r="O6" s="571"/>
      <c r="P6" s="310"/>
      <c r="Q6" s="185"/>
      <c r="R6" s="22"/>
      <c r="S6" s="16"/>
      <c r="U6" s="221" t="s">
        <v>90</v>
      </c>
      <c r="V6" s="134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322"/>
      <c r="DE6" s="133"/>
      <c r="DF6" s="133"/>
      <c r="DG6" s="133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3"/>
      <c r="ER6" s="133"/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3"/>
      <c r="GA6" s="133"/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3"/>
      <c r="HJ6" s="133"/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5"/>
    </row>
    <row r="7" spans="1:250" ht="15" customHeight="1">
      <c r="A7" s="215" t="s">
        <v>3</v>
      </c>
      <c r="B7" s="59" t="str">
        <f>'A-1_MH Estimation'!B7</f>
        <v>A.00</v>
      </c>
      <c r="C7" s="60" t="str">
        <f>IFERROR(VLOOKUP(B7,'A-1_MH Estimation'!$B$6:$C$54,2,0),"")</f>
        <v>Clients Requirements and Preparation</v>
      </c>
      <c r="D7" s="174">
        <f>IFERROR(VLOOKUP(C7,'A-1_MH Estimation'!$C$7:$K$61,9,0)*1,0)</f>
        <v>78</v>
      </c>
      <c r="E7" s="165">
        <v>1</v>
      </c>
      <c r="F7" s="166"/>
      <c r="G7" s="166"/>
      <c r="H7" s="166"/>
      <c r="I7" s="166"/>
      <c r="J7" s="167"/>
      <c r="K7" s="354">
        <f t="shared" ref="K7" ca="1" si="434">SUM(L7*IFERROR((OFFSET(D7,0,RIGHT(L$5,1)*1)+--(OFFSET(D7,0,RIGHT(L$5,1)*1)&lt;=0)),1),M7*IFERROR((OFFSET(D7,0,RIGHT(M$5,1)*1)+--(OFFSET(D7,0,RIGHT(M$5,1)*1)&lt;=0)),1),N7*IFERROR((OFFSET(D7,0,RIGHT(N$5,1)*1)+--(OFFSET(D7,0,RIGHT(N$5,1)*1)&lt;=0)),1),O7*IFERROR((OFFSET(D7,0,RIGHT(O$5,1)*1)+--(OFFSET(D7,0,RIGHT(O$5,1)*1)&lt;=0)),1))*D7</f>
        <v>78</v>
      </c>
      <c r="L7" s="307">
        <v>1</v>
      </c>
      <c r="M7" s="307"/>
      <c r="N7" s="307"/>
      <c r="O7" s="167"/>
      <c r="P7" s="667">
        <v>44473</v>
      </c>
      <c r="Q7" s="667">
        <v>44491</v>
      </c>
      <c r="R7" s="170">
        <f>NETWORKDAYS.INTL(P7,Q7,1,Holidays!$A$1:$A$248)</f>
        <v>15</v>
      </c>
      <c r="S7" s="62">
        <f t="shared" ref="S7" si="435">IFERROR(D7/R7,0)</f>
        <v>5.2</v>
      </c>
      <c r="U7" s="253">
        <f>SUM($V7:IO7)</f>
        <v>78</v>
      </c>
      <c r="V7" s="190">
        <f>IFERROR((IF(AND($P7&gt;=V$4,$P7&lt;W$4,$Q7&lt;W$4),NETWORKDAYS.INTL($P7,$Q7,1,(Holidays!$A$1:$A$248)),0)+IF(AND($P7&gt;=V$4,$P7&lt;W$4,$Q7&gt;=W$4),NETWORKDAYS.INTL($P7,(W$4)-1,1,(Holidays!$A$1:$A$248)),0)+IF(AND($P7&lt;V$4,$Q7&lt;W$4,$Q7&gt;=V$4),NETWORKDAYS.INTL(V$4,$Q7,1,(Holidays!$A$1:$A$248)),0)+IF(AND($P7&lt;V$4,$Q7&gt;=W$4,$Q7&gt;=V$4),NETWORKDAYS.INTL(V$4,(W$4)-1,1,(Holidays!$A$1:$A$248)),0))*$S7,"")</f>
        <v>26</v>
      </c>
      <c r="W7" s="191">
        <f>IFERROR((IF(AND($P7&gt;=W$4,$P7&lt;X$4,$Q7&lt;X$4),NETWORKDAYS.INTL($P7,$Q7,1,(Holidays!$A$1:$A$248)),0)+IF(AND($P7&gt;=W$4,$P7&lt;X$4,$Q7&gt;=X$4),NETWORKDAYS.INTL($P7,(X$4)-1,1,(Holidays!$A$1:$A$248)),0)+IF(AND($P7&lt;W$4,$Q7&lt;X$4,$Q7&gt;=W$4),NETWORKDAYS.INTL(W$4,$Q7,1,(Holidays!$A$1:$A$248)),0)+IF(AND($P7&lt;W$4,$Q7&gt;=X$4,$Q7&gt;=W$4),NETWORKDAYS.INTL(W$4,(X$4)-1,1,(Holidays!$A$1:$A$248)),0))*$S7,"")</f>
        <v>26</v>
      </c>
      <c r="X7" s="191">
        <f>IFERROR((IF(AND($P7&gt;=X$4,$P7&lt;Y$4,$Q7&lt;Y$4),NETWORKDAYS.INTL($P7,$Q7,1,(Holidays!$A$1:$A$248)),0)+IF(AND($P7&gt;=X$4,$P7&lt;Y$4,$Q7&gt;=Y$4),NETWORKDAYS.INTL($P7,(Y$4)-1,1,(Holidays!$A$1:$A$248)),0)+IF(AND($P7&lt;X$4,$Q7&lt;Y$4,$Q7&gt;=X$4),NETWORKDAYS.INTL(X$4,$Q7,1,(Holidays!$A$1:$A$248)),0)+IF(AND($P7&lt;X$4,$Q7&gt;=Y$4,$Q7&gt;=X$4),NETWORKDAYS.INTL(X$4,(Y$4)-1,1,(Holidays!$A$1:$A$248)),0))*$S7,"")</f>
        <v>26</v>
      </c>
      <c r="Y7" s="191">
        <f>IFERROR((IF(AND($P7&gt;=Y$4,$P7&lt;Z$4,$Q7&lt;Z$4),NETWORKDAYS.INTL($P7,$Q7,1,(Holidays!$A$1:$A$248)),0)+IF(AND($P7&gt;=Y$4,$P7&lt;Z$4,$Q7&gt;=Z$4),NETWORKDAYS.INTL($P7,(Z$4)-1,1,(Holidays!$A$1:$A$248)),0)+IF(AND($P7&lt;Y$4,$Q7&lt;Z$4,$Q7&gt;=Y$4),NETWORKDAYS.INTL(Y$4,$Q7,1,(Holidays!$A$1:$A$248)),0)+IF(AND($P7&lt;Y$4,$Q7&gt;=Z$4,$Q7&gt;=Y$4),NETWORKDAYS.INTL(Y$4,(Z$4)-1,1,(Holidays!$A$1:$A$248)),0))*$S7,"")</f>
        <v>0</v>
      </c>
      <c r="Z7" s="191">
        <f>IFERROR((IF(AND($P7&gt;=Z$4,$P7&lt;AA$4,$Q7&lt;AA$4),NETWORKDAYS.INTL($P7,$Q7,1,(Holidays!$A$1:$A$248)),0)+IF(AND($P7&gt;=Z$4,$P7&lt;AA$4,$Q7&gt;=AA$4),NETWORKDAYS.INTL($P7,(AA$4)-1,1,(Holidays!$A$1:$A$248)),0)+IF(AND($P7&lt;Z$4,$Q7&lt;AA$4,$Q7&gt;=Z$4),NETWORKDAYS.INTL(Z$4,$Q7,1,(Holidays!$A$1:$A$248)),0)+IF(AND($P7&lt;Z$4,$Q7&gt;=AA$4,$Q7&gt;=Z$4),NETWORKDAYS.INTL(Z$4,(AA$4)-1,1,(Holidays!$A$1:$A$248)),0))*$S7,"")</f>
        <v>0</v>
      </c>
      <c r="AA7" s="191">
        <f>IFERROR((IF(AND($P7&gt;=AA$4,$P7&lt;AB$4,$Q7&lt;AB$4),NETWORKDAYS.INTL($P7,$Q7,1,(Holidays!$A$1:$A$248)),0)+IF(AND($P7&gt;=AA$4,$P7&lt;AB$4,$Q7&gt;=AB$4),NETWORKDAYS.INTL($P7,(AB$4)-1,1,(Holidays!$A$1:$A$248)),0)+IF(AND($P7&lt;AA$4,$Q7&lt;AB$4,$Q7&gt;=AA$4),NETWORKDAYS.INTL(AA$4,$Q7,1,(Holidays!$A$1:$A$248)),0)+IF(AND($P7&lt;AA$4,$Q7&gt;=AB$4,$Q7&gt;=AA$4),NETWORKDAYS.INTL(AA$4,(AB$4)-1,1,(Holidays!$A$1:$A$248)),0))*$S7,"")</f>
        <v>0</v>
      </c>
      <c r="AB7" s="191">
        <f>IFERROR((IF(AND($P7&gt;=AB$4,$P7&lt;AC$4,$Q7&lt;AC$4),NETWORKDAYS.INTL($P7,$Q7,1,(Holidays!$A$1:$A$248)),0)+IF(AND($P7&gt;=AB$4,$P7&lt;AC$4,$Q7&gt;=AC$4),NETWORKDAYS.INTL($P7,(AC$4)-1,1,(Holidays!$A$1:$A$248)),0)+IF(AND($P7&lt;AB$4,$Q7&lt;AC$4,$Q7&gt;=AB$4),NETWORKDAYS.INTL(AB$4,$Q7,1,(Holidays!$A$1:$A$248)),0)+IF(AND($P7&lt;AB$4,$Q7&gt;=AC$4,$Q7&gt;=AB$4),NETWORKDAYS.INTL(AB$4,(AC$4)-1,1,(Holidays!$A$1:$A$248)),0))*$S7,"")</f>
        <v>0</v>
      </c>
      <c r="AC7" s="191">
        <f>IFERROR((IF(AND($P7&gt;=AC$4,$P7&lt;AD$4,$Q7&lt;AD$4),NETWORKDAYS.INTL($P7,$Q7,1,(Holidays!$A$1:$A$248)),0)+IF(AND($P7&gt;=AC$4,$P7&lt;AD$4,$Q7&gt;=AD$4),NETWORKDAYS.INTL($P7,(AD$4)-1,1,(Holidays!$A$1:$A$248)),0)+IF(AND($P7&lt;AC$4,$Q7&lt;AD$4,$Q7&gt;=AC$4),NETWORKDAYS.INTL(AC$4,$Q7,1,(Holidays!$A$1:$A$248)),0)+IF(AND($P7&lt;AC$4,$Q7&gt;=AD$4,$Q7&gt;=AC$4),NETWORKDAYS.INTL(AC$4,(AD$4)-1,1,(Holidays!$A$1:$A$248)),0))*$S7,"")</f>
        <v>0</v>
      </c>
      <c r="AD7" s="191">
        <f>IFERROR((IF(AND($P7&gt;=AD$4,$P7&lt;AE$4,$Q7&lt;AE$4),NETWORKDAYS.INTL($P7,$Q7,1,(Holidays!$A$1:$A$248)),0)+IF(AND($P7&gt;=AD$4,$P7&lt;AE$4,$Q7&gt;=AE$4),NETWORKDAYS.INTL($P7,(AE$4)-1,1,(Holidays!$A$1:$A$248)),0)+IF(AND($P7&lt;AD$4,$Q7&lt;AE$4,$Q7&gt;=AD$4),NETWORKDAYS.INTL(AD$4,$Q7,1,(Holidays!$A$1:$A$248)),0)+IF(AND($P7&lt;AD$4,$Q7&gt;=AE$4,$Q7&gt;=AD$4),NETWORKDAYS.INTL(AD$4,(AE$4)-1,1,(Holidays!$A$1:$A$248)),0))*$S7,"")</f>
        <v>0</v>
      </c>
      <c r="AE7" s="191">
        <f>IFERROR((IF(AND($P7&gt;=AE$4,$P7&lt;AF$4,$Q7&lt;AF$4),NETWORKDAYS.INTL($P7,$Q7,1,(Holidays!$A$1:$A$248)),0)+IF(AND($P7&gt;=AE$4,$P7&lt;AF$4,$Q7&gt;=AF$4),NETWORKDAYS.INTL($P7,(AF$4)-1,1,(Holidays!$A$1:$A$248)),0)+IF(AND($P7&lt;AE$4,$Q7&lt;AF$4,$Q7&gt;=AE$4),NETWORKDAYS.INTL(AE$4,$Q7,1,(Holidays!$A$1:$A$248)),0)+IF(AND($P7&lt;AE$4,$Q7&gt;=AF$4,$Q7&gt;=AE$4),NETWORKDAYS.INTL(AE$4,(AF$4)-1,1,(Holidays!$A$1:$A$248)),0))*$S7,"")</f>
        <v>0</v>
      </c>
      <c r="AF7" s="191">
        <f>IFERROR((IF(AND($P7&gt;=AF$4,$P7&lt;AG$4,$Q7&lt;AG$4),NETWORKDAYS.INTL($P7,$Q7,1,(Holidays!$A$1:$A$248)),0)+IF(AND($P7&gt;=AF$4,$P7&lt;AG$4,$Q7&gt;=AG$4),NETWORKDAYS.INTL($P7,(AG$4)-1,1,(Holidays!$A$1:$A$248)),0)+IF(AND($P7&lt;AF$4,$Q7&lt;AG$4,$Q7&gt;=AF$4),NETWORKDAYS.INTL(AF$4,$Q7,1,(Holidays!$A$1:$A$248)),0)+IF(AND($P7&lt;AF$4,$Q7&gt;=AG$4,$Q7&gt;=AF$4),NETWORKDAYS.INTL(AF$4,(AG$4)-1,1,(Holidays!$A$1:$A$248)),0))*$S7,"")</f>
        <v>0</v>
      </c>
      <c r="AG7" s="191">
        <f>IFERROR((IF(AND($P7&gt;=AG$4,$P7&lt;AH$4,$Q7&lt;AH$4),NETWORKDAYS.INTL($P7,$Q7,1,(Holidays!$A$1:$A$248)),0)+IF(AND($P7&gt;=AG$4,$P7&lt;AH$4,$Q7&gt;=AH$4),NETWORKDAYS.INTL($P7,(AH$4)-1,1,(Holidays!$A$1:$A$248)),0)+IF(AND($P7&lt;AG$4,$Q7&lt;AH$4,$Q7&gt;=AG$4),NETWORKDAYS.INTL(AG$4,$Q7,1,(Holidays!$A$1:$A$248)),0)+IF(AND($P7&lt;AG$4,$Q7&gt;=AH$4,$Q7&gt;=AG$4),NETWORKDAYS.INTL(AG$4,(AH$4)-1,1,(Holidays!$A$1:$A$248)),0))*$S7,"")</f>
        <v>0</v>
      </c>
      <c r="AH7" s="191">
        <f>IFERROR((IF(AND($P7&gt;=AH$4,$P7&lt;AI$4,$Q7&lt;AI$4),NETWORKDAYS.INTL($P7,$Q7,1,(Holidays!$A$1:$A$248)),0)+IF(AND($P7&gt;=AH$4,$P7&lt;AI$4,$Q7&gt;=AI$4),NETWORKDAYS.INTL($P7,(AI$4)-1,1,(Holidays!$A$1:$A$248)),0)+IF(AND($P7&lt;AH$4,$Q7&lt;AI$4,$Q7&gt;=AH$4),NETWORKDAYS.INTL(AH$4,$Q7,1,(Holidays!$A$1:$A$248)),0)+IF(AND($P7&lt;AH$4,$Q7&gt;=AI$4,$Q7&gt;=AH$4),NETWORKDAYS.INTL(AH$4,(AI$4)-1,1,(Holidays!$A$1:$A$248)),0))*$S7,"")</f>
        <v>0</v>
      </c>
      <c r="AI7" s="191">
        <f>IFERROR((IF(AND($P7&gt;=AI$4,$P7&lt;AJ$4,$Q7&lt;AJ$4),NETWORKDAYS.INTL($P7,$Q7,1,(Holidays!$A$1:$A$248)),0)+IF(AND($P7&gt;=AI$4,$P7&lt;AJ$4,$Q7&gt;=AJ$4),NETWORKDAYS.INTL($P7,(AJ$4)-1,1,(Holidays!$A$1:$A$248)),0)+IF(AND($P7&lt;AI$4,$Q7&lt;AJ$4,$Q7&gt;=AI$4),NETWORKDAYS.INTL(AI$4,$Q7,1,(Holidays!$A$1:$A$248)),0)+IF(AND($P7&lt;AI$4,$Q7&gt;=AJ$4,$Q7&gt;=AI$4),NETWORKDAYS.INTL(AI$4,(AJ$4)-1,1,(Holidays!$A$1:$A$248)),0))*$S7,"")</f>
        <v>0</v>
      </c>
      <c r="AJ7" s="191">
        <f>IFERROR((IF(AND($P7&gt;=AJ$4,$P7&lt;AK$4,$Q7&lt;AK$4),NETWORKDAYS.INTL($P7,$Q7,1,(Holidays!$A$1:$A$248)),0)+IF(AND($P7&gt;=AJ$4,$P7&lt;AK$4,$Q7&gt;=AK$4),NETWORKDAYS.INTL($P7,(AK$4)-1,1,(Holidays!$A$1:$A$248)),0)+IF(AND($P7&lt;AJ$4,$Q7&lt;AK$4,$Q7&gt;=AJ$4),NETWORKDAYS.INTL(AJ$4,$Q7,1,(Holidays!$A$1:$A$248)),0)+IF(AND($P7&lt;AJ$4,$Q7&gt;=AK$4,$Q7&gt;=AJ$4),NETWORKDAYS.INTL(AJ$4,(AK$4)-1,1,(Holidays!$A$1:$A$248)),0))*$S7,"")</f>
        <v>0</v>
      </c>
      <c r="AK7" s="191">
        <f>IFERROR((IF(AND($P7&gt;=AK$4,$P7&lt;AL$4,$Q7&lt;AL$4),NETWORKDAYS.INTL($P7,$Q7,1,(Holidays!$A$1:$A$248)),0)+IF(AND($P7&gt;=AK$4,$P7&lt;AL$4,$Q7&gt;=AL$4),NETWORKDAYS.INTL($P7,(AL$4)-1,1,(Holidays!$A$1:$A$248)),0)+IF(AND($P7&lt;AK$4,$Q7&lt;AL$4,$Q7&gt;=AK$4),NETWORKDAYS.INTL(AK$4,$Q7,1,(Holidays!$A$1:$A$248)),0)+IF(AND($P7&lt;AK$4,$Q7&gt;=AL$4,$Q7&gt;=AK$4),NETWORKDAYS.INTL(AK$4,(AL$4)-1,1,(Holidays!$A$1:$A$248)),0))*$S7,"")</f>
        <v>0</v>
      </c>
      <c r="AL7" s="191">
        <f>IFERROR((IF(AND($P7&gt;=AL$4,$P7&lt;AM$4,$Q7&lt;AM$4),NETWORKDAYS.INTL($P7,$Q7,1,(Holidays!$A$1:$A$248)),0)+IF(AND($P7&gt;=AL$4,$P7&lt;AM$4,$Q7&gt;=AM$4),NETWORKDAYS.INTL($P7,(AM$4)-1,1,(Holidays!$A$1:$A$248)),0)+IF(AND($P7&lt;AL$4,$Q7&lt;AM$4,$Q7&gt;=AL$4),NETWORKDAYS.INTL(AL$4,$Q7,1,(Holidays!$A$1:$A$248)),0)+IF(AND($P7&lt;AL$4,$Q7&gt;=AM$4,$Q7&gt;=AL$4),NETWORKDAYS.INTL(AL$4,(AM$4)-1,1,(Holidays!$A$1:$A$248)),0))*$S7,"")</f>
        <v>0</v>
      </c>
      <c r="AM7" s="191">
        <f>IFERROR((IF(AND($P7&gt;=AM$4,$P7&lt;AN$4,$Q7&lt;AN$4),NETWORKDAYS.INTL($P7,$Q7,1,(Holidays!$A$1:$A$248)),0)+IF(AND($P7&gt;=AM$4,$P7&lt;AN$4,$Q7&gt;=AN$4),NETWORKDAYS.INTL($P7,(AN$4)-1,1,(Holidays!$A$1:$A$248)),0)+IF(AND($P7&lt;AM$4,$Q7&lt;AN$4,$Q7&gt;=AM$4),NETWORKDAYS.INTL(AM$4,$Q7,1,(Holidays!$A$1:$A$248)),0)+IF(AND($P7&lt;AM$4,$Q7&gt;=AN$4,$Q7&gt;=AM$4),NETWORKDAYS.INTL(AM$4,(AN$4)-1,1,(Holidays!$A$1:$A$248)),0))*$S7,"")</f>
        <v>0</v>
      </c>
      <c r="AN7" s="191">
        <f>IFERROR((IF(AND($P7&gt;=AN$4,$P7&lt;AO$4,$Q7&lt;AO$4),NETWORKDAYS.INTL($P7,$Q7,1,(Holidays!$A$1:$A$248)),0)+IF(AND($P7&gt;=AN$4,$P7&lt;AO$4,$Q7&gt;=AO$4),NETWORKDAYS.INTL($P7,(AO$4)-1,1,(Holidays!$A$1:$A$248)),0)+IF(AND($P7&lt;AN$4,$Q7&lt;AO$4,$Q7&gt;=AN$4),NETWORKDAYS.INTL(AN$4,$Q7,1,(Holidays!$A$1:$A$248)),0)+IF(AND($P7&lt;AN$4,$Q7&gt;=AO$4,$Q7&gt;=AN$4),NETWORKDAYS.INTL(AN$4,(AO$4)-1,1,(Holidays!$A$1:$A$248)),0))*$S7,"")</f>
        <v>0</v>
      </c>
      <c r="AO7" s="191">
        <f>IFERROR((IF(AND($P7&gt;=AO$4,$P7&lt;AP$4,$Q7&lt;AP$4),NETWORKDAYS.INTL($P7,$Q7,1,(Holidays!$A$1:$A$248)),0)+IF(AND($P7&gt;=AO$4,$P7&lt;AP$4,$Q7&gt;=AP$4),NETWORKDAYS.INTL($P7,(AP$4)-1,1,(Holidays!$A$1:$A$248)),0)+IF(AND($P7&lt;AO$4,$Q7&lt;AP$4,$Q7&gt;=AO$4),NETWORKDAYS.INTL(AO$4,$Q7,1,(Holidays!$A$1:$A$248)),0)+IF(AND($P7&lt;AO$4,$Q7&gt;=AP$4,$Q7&gt;=AO$4),NETWORKDAYS.INTL(AO$4,(AP$4)-1,1,(Holidays!$A$1:$A$248)),0))*$S7,"")</f>
        <v>0</v>
      </c>
      <c r="AP7" s="191">
        <f>IFERROR((IF(AND($P7&gt;=AP$4,$P7&lt;AQ$4,$Q7&lt;AQ$4),NETWORKDAYS.INTL($P7,$Q7,1,(Holidays!$A$1:$A$248)),0)+IF(AND($P7&gt;=AP$4,$P7&lt;AQ$4,$Q7&gt;=AQ$4),NETWORKDAYS.INTL($P7,(AQ$4)-1,1,(Holidays!$A$1:$A$248)),0)+IF(AND($P7&lt;AP$4,$Q7&lt;AQ$4,$Q7&gt;=AP$4),NETWORKDAYS.INTL(AP$4,$Q7,1,(Holidays!$A$1:$A$248)),0)+IF(AND($P7&lt;AP$4,$Q7&gt;=AQ$4,$Q7&gt;=AP$4),NETWORKDAYS.INTL(AP$4,(AQ$4)-1,1,(Holidays!$A$1:$A$248)),0))*$S7,"")</f>
        <v>0</v>
      </c>
      <c r="AQ7" s="191">
        <f>IFERROR((IF(AND($P7&gt;=AQ$4,$P7&lt;AR$4,$Q7&lt;AR$4),NETWORKDAYS.INTL($P7,$Q7,1,(Holidays!$A$1:$A$248)),0)+IF(AND($P7&gt;=AQ$4,$P7&lt;AR$4,$Q7&gt;=AR$4),NETWORKDAYS.INTL($P7,(AR$4)-1,1,(Holidays!$A$1:$A$248)),0)+IF(AND($P7&lt;AQ$4,$Q7&lt;AR$4,$Q7&gt;=AQ$4),NETWORKDAYS.INTL(AQ$4,$Q7,1,(Holidays!$A$1:$A$248)),0)+IF(AND($P7&lt;AQ$4,$Q7&gt;=AR$4,$Q7&gt;=AQ$4),NETWORKDAYS.INTL(AQ$4,(AR$4)-1,1,(Holidays!$A$1:$A$248)),0))*$S7,"")</f>
        <v>0</v>
      </c>
      <c r="AR7" s="191">
        <f>IFERROR((IF(AND($P7&gt;=AR$4,$P7&lt;AS$4,$Q7&lt;AS$4),NETWORKDAYS.INTL($P7,$Q7,1,(Holidays!$A$1:$A$248)),0)+IF(AND($P7&gt;=AR$4,$P7&lt;AS$4,$Q7&gt;=AS$4),NETWORKDAYS.INTL($P7,(AS$4)-1,1,(Holidays!$A$1:$A$248)),0)+IF(AND($P7&lt;AR$4,$Q7&lt;AS$4,$Q7&gt;=AR$4),NETWORKDAYS.INTL(AR$4,$Q7,1,(Holidays!$A$1:$A$248)),0)+IF(AND($P7&lt;AR$4,$Q7&gt;=AS$4,$Q7&gt;=AR$4),NETWORKDAYS.INTL(AR$4,(AS$4)-1,1,(Holidays!$A$1:$A$248)),0))*$S7,"")</f>
        <v>0</v>
      </c>
      <c r="AS7" s="192">
        <f>IFERROR((IF(AND($P7&gt;=AS$4,$P7&lt;AT$4,$Q7&lt;AT$4),NETWORKDAYS.INTL($P7,$Q7,1,(Holidays!$A$1:$A$248)),0)+IF(AND($P7&gt;=AS$4,$P7&lt;AT$4,$Q7&gt;=AT$4),NETWORKDAYS.INTL($P7,(AT$4)-1,1,(Holidays!$A$1:$A$248)),0)+IF(AND($P7&lt;AS$4,$Q7&lt;AT$4,$Q7&gt;=AS$4),NETWORKDAYS.INTL(AS$4,$Q7,1,(Holidays!$A$1:$A$248)),0)+IF(AND($P7&lt;AS$4,$Q7&gt;=AT$4,$Q7&gt;=AS$4),NETWORKDAYS.INTL(AS$4,(AT$4)-1,1,(Holidays!$A$1:$A$248)),0))*$S7,"")</f>
        <v>0</v>
      </c>
      <c r="AT7" s="191">
        <f>IFERROR((IF(AND($P7&gt;=AT$4,$P7&lt;AU$4,$Q7&lt;AU$4),NETWORKDAYS.INTL($P7,$Q7,1,(Holidays!$A$1:$A$248)),0)+IF(AND($P7&gt;=AT$4,$P7&lt;AU$4,$Q7&gt;=AU$4),NETWORKDAYS.INTL($P7,(AU$4)-1,1,(Holidays!$A$1:$A$248)),0)+IF(AND($P7&lt;AT$4,$Q7&lt;AU$4,$Q7&gt;=AT$4),NETWORKDAYS.INTL(AT$4,$Q7,1,(Holidays!$A$1:$A$248)),0)+IF(AND($P7&lt;AT$4,$Q7&gt;=AU$4,$Q7&gt;=AT$4),NETWORKDAYS.INTL(AT$4,(AU$4)-1,1,(Holidays!$A$1:$A$248)),0))*$S7,"")</f>
        <v>0</v>
      </c>
      <c r="AU7" s="191">
        <f>IFERROR((IF(AND($P7&gt;=AU$4,$P7&lt;AV$4,$Q7&lt;AV$4),NETWORKDAYS.INTL($P7,$Q7,1,(Holidays!$A$1:$A$248)),0)+IF(AND($P7&gt;=AU$4,$P7&lt;AV$4,$Q7&gt;=AV$4),NETWORKDAYS.INTL($P7,(AV$4)-1,1,(Holidays!$A$1:$A$248)),0)+IF(AND($P7&lt;AU$4,$Q7&lt;AV$4,$Q7&gt;=AU$4),NETWORKDAYS.INTL(AU$4,$Q7,1,(Holidays!$A$1:$A$248)),0)+IF(AND($P7&lt;AU$4,$Q7&gt;=AV$4,$Q7&gt;=AU$4),NETWORKDAYS.INTL(AU$4,(AV$4)-1,1,(Holidays!$A$1:$A$248)),0))*$S7,"")</f>
        <v>0</v>
      </c>
      <c r="AV7" s="191">
        <f>IFERROR((IF(AND($P7&gt;=AV$4,$P7&lt;AW$4,$Q7&lt;AW$4),NETWORKDAYS.INTL($P7,$Q7,1,(Holidays!$A$1:$A$248)),0)+IF(AND($P7&gt;=AV$4,$P7&lt;AW$4,$Q7&gt;=AW$4),NETWORKDAYS.INTL($P7,(AW$4)-1,1,(Holidays!$A$1:$A$248)),0)+IF(AND($P7&lt;AV$4,$Q7&lt;AW$4,$Q7&gt;=AV$4),NETWORKDAYS.INTL(AV$4,$Q7,1,(Holidays!$A$1:$A$248)),0)+IF(AND($P7&lt;AV$4,$Q7&gt;=AW$4,$Q7&gt;=AV$4),NETWORKDAYS.INTL(AV$4,(AW$4)-1,1,(Holidays!$A$1:$A$248)),0))*$S7,"")</f>
        <v>0</v>
      </c>
      <c r="AW7" s="191">
        <f>IFERROR((IF(AND($P7&gt;=AW$4,$P7&lt;AX$4,$Q7&lt;AX$4),NETWORKDAYS.INTL($P7,$Q7,1,(Holidays!$A$1:$A$248)),0)+IF(AND($P7&gt;=AW$4,$P7&lt;AX$4,$Q7&gt;=AX$4),NETWORKDAYS.INTL($P7,(AX$4)-1,1,(Holidays!$A$1:$A$248)),0)+IF(AND($P7&lt;AW$4,$Q7&lt;AX$4,$Q7&gt;=AW$4),NETWORKDAYS.INTL(AW$4,$Q7,1,(Holidays!$A$1:$A$248)),0)+IF(AND($P7&lt;AW$4,$Q7&gt;=AX$4,$Q7&gt;=AW$4),NETWORKDAYS.INTL(AW$4,(AX$4)-1,1,(Holidays!$A$1:$A$248)),0))*$S7,"")</f>
        <v>0</v>
      </c>
      <c r="AX7" s="191">
        <f>IFERROR((IF(AND($P7&gt;=AX$4,$P7&lt;AY$4,$Q7&lt;AY$4),NETWORKDAYS.INTL($P7,$Q7,1,(Holidays!$A$1:$A$248)),0)+IF(AND($P7&gt;=AX$4,$P7&lt;AY$4,$Q7&gt;=AY$4),NETWORKDAYS.INTL($P7,(AY$4)-1,1,(Holidays!$A$1:$A$248)),0)+IF(AND($P7&lt;AX$4,$Q7&lt;AY$4,$Q7&gt;=AX$4),NETWORKDAYS.INTL(AX$4,$Q7,1,(Holidays!$A$1:$A$248)),0)+IF(AND($P7&lt;AX$4,$Q7&gt;=AY$4,$Q7&gt;=AX$4),NETWORKDAYS.INTL(AX$4,(AY$4)-1,1,(Holidays!$A$1:$A$248)),0))*$S7,"")</f>
        <v>0</v>
      </c>
      <c r="AY7" s="191">
        <f>IFERROR((IF(AND($P7&gt;=AY$4,$P7&lt;AZ$4,$Q7&lt;AZ$4),NETWORKDAYS.INTL($P7,$Q7,1,(Holidays!$A$1:$A$248)),0)+IF(AND($P7&gt;=AY$4,$P7&lt;AZ$4,$Q7&gt;=AZ$4),NETWORKDAYS.INTL($P7,(AZ$4)-1,1,(Holidays!$A$1:$A$248)),0)+IF(AND($P7&lt;AY$4,$Q7&lt;AZ$4,$Q7&gt;=AY$4),NETWORKDAYS.INTL(AY$4,$Q7,1,(Holidays!$A$1:$A$248)),0)+IF(AND($P7&lt;AY$4,$Q7&gt;=AZ$4,$Q7&gt;=AY$4),NETWORKDAYS.INTL(AY$4,(AZ$4)-1,1,(Holidays!$A$1:$A$248)),0))*$S7,"")</f>
        <v>0</v>
      </c>
      <c r="AZ7" s="191">
        <f>IFERROR((IF(AND($P7&gt;=AZ$4,$P7&lt;BA$4,$Q7&lt;BA$4),NETWORKDAYS.INTL($P7,$Q7,1,(Holidays!$A$1:$A$248)),0)+IF(AND($P7&gt;=AZ$4,$P7&lt;BA$4,$Q7&gt;=BA$4),NETWORKDAYS.INTL($P7,(BA$4)-1,1,(Holidays!$A$1:$A$248)),0)+IF(AND($P7&lt;AZ$4,$Q7&lt;BA$4,$Q7&gt;=AZ$4),NETWORKDAYS.INTL(AZ$4,$Q7,1,(Holidays!$A$1:$A$248)),0)+IF(AND($P7&lt;AZ$4,$Q7&gt;=BA$4,$Q7&gt;=AZ$4),NETWORKDAYS.INTL(AZ$4,(BA$4)-1,1,(Holidays!$A$1:$A$248)),0))*$S7,"")</f>
        <v>0</v>
      </c>
      <c r="BA7" s="191">
        <f>IFERROR((IF(AND($P7&gt;=BA$4,$P7&lt;BB$4,$Q7&lt;BB$4),NETWORKDAYS.INTL($P7,$Q7,1,(Holidays!$A$1:$A$248)),0)+IF(AND($P7&gt;=BA$4,$P7&lt;BB$4,$Q7&gt;=BB$4),NETWORKDAYS.INTL($P7,(BB$4)-1,1,(Holidays!$A$1:$A$248)),0)+IF(AND($P7&lt;BA$4,$Q7&lt;BB$4,$Q7&gt;=BA$4),NETWORKDAYS.INTL(BA$4,$Q7,1,(Holidays!$A$1:$A$248)),0)+IF(AND($P7&lt;BA$4,$Q7&gt;=BB$4,$Q7&gt;=BA$4),NETWORKDAYS.INTL(BA$4,(BB$4)-1,1,(Holidays!$A$1:$A$248)),0))*$S7,"")</f>
        <v>0</v>
      </c>
      <c r="BB7" s="191">
        <f>IFERROR((IF(AND($P7&gt;=BB$4,$P7&lt;BC$4,$Q7&lt;BC$4),NETWORKDAYS.INTL($P7,$Q7,1,(Holidays!$A$1:$A$248)),0)+IF(AND($P7&gt;=BB$4,$P7&lt;BC$4,$Q7&gt;=BC$4),NETWORKDAYS.INTL($P7,(BC$4)-1,1,(Holidays!$A$1:$A$248)),0)+IF(AND($P7&lt;BB$4,$Q7&lt;BC$4,$Q7&gt;=BB$4),NETWORKDAYS.INTL(BB$4,$Q7,1,(Holidays!$A$1:$A$248)),0)+IF(AND($P7&lt;BB$4,$Q7&gt;=BC$4,$Q7&gt;=BB$4),NETWORKDAYS.INTL(BB$4,(BC$4)-1,1,(Holidays!$A$1:$A$248)),0))*$S7,"")</f>
        <v>0</v>
      </c>
      <c r="BC7" s="191">
        <f>IFERROR((IF(AND($P7&gt;=BC$4,$P7&lt;BD$4,$Q7&lt;BD$4),NETWORKDAYS.INTL($P7,$Q7,1,(Holidays!$A$1:$A$248)),0)+IF(AND($P7&gt;=BC$4,$P7&lt;BD$4,$Q7&gt;=BD$4),NETWORKDAYS.INTL($P7,(BD$4)-1,1,(Holidays!$A$1:$A$248)),0)+IF(AND($P7&lt;BC$4,$Q7&lt;BD$4,$Q7&gt;=BC$4),NETWORKDAYS.INTL(BC$4,$Q7,1,(Holidays!$A$1:$A$248)),0)+IF(AND($P7&lt;BC$4,$Q7&gt;=BD$4,$Q7&gt;=BC$4),NETWORKDAYS.INTL(BC$4,(BD$4)-1,1,(Holidays!$A$1:$A$248)),0))*$S7,"")</f>
        <v>0</v>
      </c>
      <c r="BD7" s="191">
        <f>IFERROR((IF(AND($P7&gt;=BD$4,$P7&lt;BE$4,$Q7&lt;BE$4),NETWORKDAYS.INTL($P7,$Q7,1,(Holidays!$A$1:$A$248)),0)+IF(AND($P7&gt;=BD$4,$P7&lt;BE$4,$Q7&gt;=BE$4),NETWORKDAYS.INTL($P7,(BE$4)-1,1,(Holidays!$A$1:$A$248)),0)+IF(AND($P7&lt;BD$4,$Q7&lt;BE$4,$Q7&gt;=BD$4),NETWORKDAYS.INTL(BD$4,$Q7,1,(Holidays!$A$1:$A$248)),0)+IF(AND($P7&lt;BD$4,$Q7&gt;=BE$4,$Q7&gt;=BD$4),NETWORKDAYS.INTL(BD$4,(BE$4)-1,1,(Holidays!$A$1:$A$248)),0))*$S7,"")</f>
        <v>0</v>
      </c>
      <c r="BE7" s="191">
        <f>IFERROR((IF(AND($P7&gt;=BE$4,$P7&lt;BF$4,$Q7&lt;BF$4),NETWORKDAYS.INTL($P7,$Q7,1,(Holidays!$A$1:$A$248)),0)+IF(AND($P7&gt;=BE$4,$P7&lt;BF$4,$Q7&gt;=BF$4),NETWORKDAYS.INTL($P7,(BF$4)-1,1,(Holidays!$A$1:$A$248)),0)+IF(AND($P7&lt;BE$4,$Q7&lt;BF$4,$Q7&gt;=BE$4),NETWORKDAYS.INTL(BE$4,$Q7,1,(Holidays!$A$1:$A$248)),0)+IF(AND($P7&lt;BE$4,$Q7&gt;=BF$4,$Q7&gt;=BE$4),NETWORKDAYS.INTL(BE$4,(BF$4)-1,1,(Holidays!$A$1:$A$248)),0))*$S7,"")</f>
        <v>0</v>
      </c>
      <c r="BF7" s="191">
        <f>IFERROR((IF(AND($P7&gt;=BF$4,$P7&lt;BG$4,$Q7&lt;BG$4),NETWORKDAYS.INTL($P7,$Q7,1,(Holidays!$A$1:$A$248)),0)+IF(AND($P7&gt;=BF$4,$P7&lt;BG$4,$Q7&gt;=BG$4),NETWORKDAYS.INTL($P7,(BG$4)-1,1,(Holidays!$A$1:$A$248)),0)+IF(AND($P7&lt;BF$4,$Q7&lt;BG$4,$Q7&gt;=BF$4),NETWORKDAYS.INTL(BF$4,$Q7,1,(Holidays!$A$1:$A$248)),0)+IF(AND($P7&lt;BF$4,$Q7&gt;=BG$4,$Q7&gt;=BF$4),NETWORKDAYS.INTL(BF$4,(BG$4)-1,1,(Holidays!$A$1:$A$248)),0))*$S7,"")</f>
        <v>0</v>
      </c>
      <c r="BG7" s="191">
        <f>IFERROR((IF(AND($P7&gt;=BG$4,$P7&lt;BH$4,$Q7&lt;BH$4),NETWORKDAYS.INTL($P7,$Q7,1,(Holidays!$A$1:$A$248)),0)+IF(AND($P7&gt;=BG$4,$P7&lt;BH$4,$Q7&gt;=BH$4),NETWORKDAYS.INTL($P7,(BH$4)-1,1,(Holidays!$A$1:$A$248)),0)+IF(AND($P7&lt;BG$4,$Q7&lt;BH$4,$Q7&gt;=BG$4),NETWORKDAYS.INTL(BG$4,$Q7,1,(Holidays!$A$1:$A$248)),0)+IF(AND($P7&lt;BG$4,$Q7&gt;=BH$4,$Q7&gt;=BG$4),NETWORKDAYS.INTL(BG$4,(BH$4)-1,1,(Holidays!$A$1:$A$248)),0))*$S7,"")</f>
        <v>0</v>
      </c>
      <c r="BH7" s="191">
        <f>IFERROR((IF(AND($P7&gt;=BH$4,$P7&lt;BI$4,$Q7&lt;BI$4),NETWORKDAYS.INTL($P7,$Q7,1,(Holidays!$A$1:$A$248)),0)+IF(AND($P7&gt;=BH$4,$P7&lt;BI$4,$Q7&gt;=BI$4),NETWORKDAYS.INTL($P7,(BI$4)-1,1,(Holidays!$A$1:$A$248)),0)+IF(AND($P7&lt;BH$4,$Q7&lt;BI$4,$Q7&gt;=BH$4),NETWORKDAYS.INTL(BH$4,$Q7,1,(Holidays!$A$1:$A$248)),0)+IF(AND($P7&lt;BH$4,$Q7&gt;=BI$4,$Q7&gt;=BH$4),NETWORKDAYS.INTL(BH$4,(BI$4)-1,1,(Holidays!$A$1:$A$248)),0))*$S7,"")</f>
        <v>0</v>
      </c>
      <c r="BI7" s="191">
        <f>IFERROR((IF(AND($P7&gt;=BI$4,$P7&lt;BJ$4,$Q7&lt;BJ$4),NETWORKDAYS.INTL($P7,$Q7,1,(Holidays!$A$1:$A$248)),0)+IF(AND($P7&gt;=BI$4,$P7&lt;BJ$4,$Q7&gt;=BJ$4),NETWORKDAYS.INTL($P7,(BJ$4)-1,1,(Holidays!$A$1:$A$248)),0)+IF(AND($P7&lt;BI$4,$Q7&lt;BJ$4,$Q7&gt;=BI$4),NETWORKDAYS.INTL(BI$4,$Q7,1,(Holidays!$A$1:$A$248)),0)+IF(AND($P7&lt;BI$4,$Q7&gt;=BJ$4,$Q7&gt;=BI$4),NETWORKDAYS.INTL(BI$4,(BJ$4)-1,1,(Holidays!$A$1:$A$248)),0))*$S7,"")</f>
        <v>0</v>
      </c>
      <c r="BJ7" s="191">
        <f>IFERROR((IF(AND($P7&gt;=BJ$4,$P7&lt;BK$4,$Q7&lt;BK$4),NETWORKDAYS.INTL($P7,$Q7,1,(Holidays!$A$1:$A$248)),0)+IF(AND($P7&gt;=BJ$4,$P7&lt;BK$4,$Q7&gt;=BK$4),NETWORKDAYS.INTL($P7,(BK$4)-1,1,(Holidays!$A$1:$A$248)),0)+IF(AND($P7&lt;BJ$4,$Q7&lt;BK$4,$Q7&gt;=BJ$4),NETWORKDAYS.INTL(BJ$4,$Q7,1,(Holidays!$A$1:$A$248)),0)+IF(AND($P7&lt;BJ$4,$Q7&gt;=BK$4,$Q7&gt;=BJ$4),NETWORKDAYS.INTL(BJ$4,(BK$4)-1,1,(Holidays!$A$1:$A$248)),0))*$S7,"")</f>
        <v>0</v>
      </c>
      <c r="BK7" s="191">
        <f>IFERROR((IF(AND($P7&gt;=BK$4,$P7&lt;BL$4,$Q7&lt;BL$4),NETWORKDAYS.INTL($P7,$Q7,1,(Holidays!$A$1:$A$248)),0)+IF(AND($P7&gt;=BK$4,$P7&lt;BL$4,$Q7&gt;=BL$4),NETWORKDAYS.INTL($P7,(BL$4)-1,1,(Holidays!$A$1:$A$248)),0)+IF(AND($P7&lt;BK$4,$Q7&lt;BL$4,$Q7&gt;=BK$4),NETWORKDAYS.INTL(BK$4,$Q7,1,(Holidays!$A$1:$A$248)),0)+IF(AND($P7&lt;BK$4,$Q7&gt;=BL$4,$Q7&gt;=BK$4),NETWORKDAYS.INTL(BK$4,(BL$4)-1,1,(Holidays!$A$1:$A$248)),0))*$S7,"")</f>
        <v>0</v>
      </c>
      <c r="BL7" s="191">
        <f>IFERROR((IF(AND($P7&gt;=BL$4,$P7&lt;BM$4,$Q7&lt;BM$4),NETWORKDAYS.INTL($P7,$Q7,1,(Holidays!$A$1:$A$248)),0)+IF(AND($P7&gt;=BL$4,$P7&lt;BM$4,$Q7&gt;=BM$4),NETWORKDAYS.INTL($P7,(BM$4)-1,1,(Holidays!$A$1:$A$248)),0)+IF(AND($P7&lt;BL$4,$Q7&lt;BM$4,$Q7&gt;=BL$4),NETWORKDAYS.INTL(BL$4,$Q7,1,(Holidays!$A$1:$A$248)),0)+IF(AND($P7&lt;BL$4,$Q7&gt;=BM$4,$Q7&gt;=BL$4),NETWORKDAYS.INTL(BL$4,(BM$4)-1,1,(Holidays!$A$1:$A$248)),0))*$S7,"")</f>
        <v>0</v>
      </c>
      <c r="BM7" s="191">
        <f>IFERROR((IF(AND($P7&gt;=BM$4,$P7&lt;BN$4,$Q7&lt;BN$4),NETWORKDAYS.INTL($P7,$Q7,1,(Holidays!$A$1:$A$248)),0)+IF(AND($P7&gt;=BM$4,$P7&lt;BN$4,$Q7&gt;=BN$4),NETWORKDAYS.INTL($P7,(BN$4)-1,1,(Holidays!$A$1:$A$248)),0)+IF(AND($P7&lt;BM$4,$Q7&lt;BN$4,$Q7&gt;=BM$4),NETWORKDAYS.INTL(BM$4,$Q7,1,(Holidays!$A$1:$A$248)),0)+IF(AND($P7&lt;BM$4,$Q7&gt;=BN$4,$Q7&gt;=BM$4),NETWORKDAYS.INTL(BM$4,(BN$4)-1,1,(Holidays!$A$1:$A$248)),0))*$S7,"")</f>
        <v>0</v>
      </c>
      <c r="BN7" s="191">
        <f>IFERROR((IF(AND($P7&gt;=BN$4,$P7&lt;BO$4,$Q7&lt;BO$4),NETWORKDAYS.INTL($P7,$Q7,1,(Holidays!$A$1:$A$248)),0)+IF(AND($P7&gt;=BN$4,$P7&lt;BO$4,$Q7&gt;=BO$4),NETWORKDAYS.INTL($P7,(BO$4)-1,1,(Holidays!$A$1:$A$248)),0)+IF(AND($P7&lt;BN$4,$Q7&lt;BO$4,$Q7&gt;=BN$4),NETWORKDAYS.INTL(BN$4,$Q7,1,(Holidays!$A$1:$A$248)),0)+IF(AND($P7&lt;BN$4,$Q7&gt;=BO$4,$Q7&gt;=BN$4),NETWORKDAYS.INTL(BN$4,(BO$4)-1,1,(Holidays!$A$1:$A$248)),0))*$S7,"")</f>
        <v>0</v>
      </c>
      <c r="BO7" s="191">
        <f>IFERROR((IF(AND($P7&gt;=BO$4,$P7&lt;BP$4,$Q7&lt;BP$4),NETWORKDAYS.INTL($P7,$Q7,1,(Holidays!$A$1:$A$248)),0)+IF(AND($P7&gt;=BO$4,$P7&lt;BP$4,$Q7&gt;=BP$4),NETWORKDAYS.INTL($P7,(BP$4)-1,1,(Holidays!$A$1:$A$248)),0)+IF(AND($P7&lt;BO$4,$Q7&lt;BP$4,$Q7&gt;=BO$4),NETWORKDAYS.INTL(BO$4,$Q7,1,(Holidays!$A$1:$A$248)),0)+IF(AND($P7&lt;BO$4,$Q7&gt;=BP$4,$Q7&gt;=BO$4),NETWORKDAYS.INTL(BO$4,(BP$4)-1,1,(Holidays!$A$1:$A$248)),0))*$S7,"")</f>
        <v>0</v>
      </c>
      <c r="BP7" s="191">
        <f>IFERROR((IF(AND($P7&gt;=BP$4,$P7&lt;BQ$4,$Q7&lt;BQ$4),NETWORKDAYS.INTL($P7,$Q7,1,(Holidays!$A$1:$A$248)),0)+IF(AND($P7&gt;=BP$4,$P7&lt;BQ$4,$Q7&gt;=BQ$4),NETWORKDAYS.INTL($P7,(BQ$4)-1,1,(Holidays!$A$1:$A$248)),0)+IF(AND($P7&lt;BP$4,$Q7&lt;BQ$4,$Q7&gt;=BP$4),NETWORKDAYS.INTL(BP$4,$Q7,1,(Holidays!$A$1:$A$248)),0)+IF(AND($P7&lt;BP$4,$Q7&gt;=BQ$4,$Q7&gt;=BP$4),NETWORKDAYS.INTL(BP$4,(BQ$4)-1,1,(Holidays!$A$1:$A$248)),0))*$S7,"")</f>
        <v>0</v>
      </c>
      <c r="BQ7" s="191">
        <f>IFERROR((IF(AND($P7&gt;=BQ$4,$P7&lt;BR$4,$Q7&lt;BR$4),NETWORKDAYS.INTL($P7,$Q7,1,(Holidays!$A$1:$A$248)),0)+IF(AND($P7&gt;=BQ$4,$P7&lt;BR$4,$Q7&gt;=BR$4),NETWORKDAYS.INTL($P7,(BR$4)-1,1,(Holidays!$A$1:$A$248)),0)+IF(AND($P7&lt;BQ$4,$Q7&lt;BR$4,$Q7&gt;=BQ$4),NETWORKDAYS.INTL(BQ$4,$Q7,1,(Holidays!$A$1:$A$248)),0)+IF(AND($P7&lt;BQ$4,$Q7&gt;=BR$4,$Q7&gt;=BQ$4),NETWORKDAYS.INTL(BQ$4,(BR$4)-1,1,(Holidays!$A$1:$A$248)),0))*$S7,"")</f>
        <v>0</v>
      </c>
      <c r="BR7" s="191">
        <f>IFERROR((IF(AND($P7&gt;=BR$4,$P7&lt;BS$4,$Q7&lt;BS$4),NETWORKDAYS.INTL($P7,$Q7,1,(Holidays!$A$1:$A$248)),0)+IF(AND($P7&gt;=BR$4,$P7&lt;BS$4,$Q7&gt;=BS$4),NETWORKDAYS.INTL($P7,(BS$4)-1,1,(Holidays!$A$1:$A$248)),0)+IF(AND($P7&lt;BR$4,$Q7&lt;BS$4,$Q7&gt;=BR$4),NETWORKDAYS.INTL(BR$4,$Q7,1,(Holidays!$A$1:$A$248)),0)+IF(AND($P7&lt;BR$4,$Q7&gt;=BS$4,$Q7&gt;=BR$4),NETWORKDAYS.INTL(BR$4,(BS$4)-1,1,(Holidays!$A$1:$A$248)),0))*$S7,"")</f>
        <v>0</v>
      </c>
      <c r="BS7" s="191">
        <f>IFERROR((IF(AND($P7&gt;=BS$4,$P7&lt;BT$4,$Q7&lt;BT$4),NETWORKDAYS.INTL($P7,$Q7,1,(Holidays!$A$1:$A$248)),0)+IF(AND($P7&gt;=BS$4,$P7&lt;BT$4,$Q7&gt;=BT$4),NETWORKDAYS.INTL($P7,(BT$4)-1,1,(Holidays!$A$1:$A$248)),0)+IF(AND($P7&lt;BS$4,$Q7&lt;BT$4,$Q7&gt;=BS$4),NETWORKDAYS.INTL(BS$4,$Q7,1,(Holidays!$A$1:$A$248)),0)+IF(AND($P7&lt;BS$4,$Q7&gt;=BT$4,$Q7&gt;=BS$4),NETWORKDAYS.INTL(BS$4,(BT$4)-1,1,(Holidays!$A$1:$A$248)),0))*$S7,"")</f>
        <v>0</v>
      </c>
      <c r="BT7" s="191">
        <f>IFERROR((IF(AND($P7&gt;=BT$4,$P7&lt;BU$4,$Q7&lt;BU$4),NETWORKDAYS.INTL($P7,$Q7,1,(Holidays!$A$1:$A$248)),0)+IF(AND($P7&gt;=BT$4,$P7&lt;BU$4,$Q7&gt;=BU$4),NETWORKDAYS.INTL($P7,(BU$4)-1,1,(Holidays!$A$1:$A$248)),0)+IF(AND($P7&lt;BT$4,$Q7&lt;BU$4,$Q7&gt;=BT$4),NETWORKDAYS.INTL(BT$4,$Q7,1,(Holidays!$A$1:$A$248)),0)+IF(AND($P7&lt;BT$4,$Q7&gt;=BU$4,$Q7&gt;=BT$4),NETWORKDAYS.INTL(BT$4,(BU$4)-1,1,(Holidays!$A$1:$A$248)),0))*$S7,"")</f>
        <v>0</v>
      </c>
      <c r="BU7" s="191">
        <f>IFERROR((IF(AND($P7&gt;=BU$4,$P7&lt;BV$4,$Q7&lt;BV$4),NETWORKDAYS.INTL($P7,$Q7,1,(Holidays!$A$1:$A$248)),0)+IF(AND($P7&gt;=BU$4,$P7&lt;BV$4,$Q7&gt;=BV$4),NETWORKDAYS.INTL($P7,(BV$4)-1,1,(Holidays!$A$1:$A$248)),0)+IF(AND($P7&lt;BU$4,$Q7&lt;BV$4,$Q7&gt;=BU$4),NETWORKDAYS.INTL(BU$4,$Q7,1,(Holidays!$A$1:$A$248)),0)+IF(AND($P7&lt;BU$4,$Q7&gt;=BV$4,$Q7&gt;=BU$4),NETWORKDAYS.INTL(BU$4,(BV$4)-1,1,(Holidays!$A$1:$A$248)),0))*$S7,"")</f>
        <v>0</v>
      </c>
      <c r="BV7" s="191">
        <f>IFERROR((IF(AND($P7&gt;=BV$4,$P7&lt;BW$4,$Q7&lt;BW$4),NETWORKDAYS.INTL($P7,$Q7,1,(Holidays!$A$1:$A$248)),0)+IF(AND($P7&gt;=BV$4,$P7&lt;BW$4,$Q7&gt;=BW$4),NETWORKDAYS.INTL($P7,(BW$4)-1,1,(Holidays!$A$1:$A$248)),0)+IF(AND($P7&lt;BV$4,$Q7&lt;BW$4,$Q7&gt;=BV$4),NETWORKDAYS.INTL(BV$4,$Q7,1,(Holidays!$A$1:$A$248)),0)+IF(AND($P7&lt;BV$4,$Q7&gt;=BW$4,$Q7&gt;=BV$4),NETWORKDAYS.INTL(BV$4,(BW$4)-1,1,(Holidays!$A$1:$A$248)),0))*$S7,"")</f>
        <v>0</v>
      </c>
      <c r="BW7" s="191">
        <f>IFERROR((IF(AND($P7&gt;=BW$4,$P7&lt;BX$4,$Q7&lt;BX$4),NETWORKDAYS.INTL($P7,$Q7,1,(Holidays!$A$1:$A$248)),0)+IF(AND($P7&gt;=BW$4,$P7&lt;BX$4,$Q7&gt;=BX$4),NETWORKDAYS.INTL($P7,(BX$4)-1,1,(Holidays!$A$1:$A$248)),0)+IF(AND($P7&lt;BW$4,$Q7&lt;BX$4,$Q7&gt;=BW$4),NETWORKDAYS.INTL(BW$4,$Q7,1,(Holidays!$A$1:$A$248)),0)+IF(AND($P7&lt;BW$4,$Q7&gt;=BX$4,$Q7&gt;=BW$4),NETWORKDAYS.INTL(BW$4,(BX$4)-1,1,(Holidays!$A$1:$A$248)),0))*$S7,"")</f>
        <v>0</v>
      </c>
      <c r="BX7" s="191">
        <f>IFERROR((IF(AND($P7&gt;=BX$4,$P7&lt;BY$4,$Q7&lt;BY$4),NETWORKDAYS.INTL($P7,$Q7,1,(Holidays!$A$1:$A$248)),0)+IF(AND($P7&gt;=BX$4,$P7&lt;BY$4,$Q7&gt;=BY$4),NETWORKDAYS.INTL($P7,(BY$4)-1,1,(Holidays!$A$1:$A$248)),0)+IF(AND($P7&lt;BX$4,$Q7&lt;BY$4,$Q7&gt;=BX$4),NETWORKDAYS.INTL(BX$4,$Q7,1,(Holidays!$A$1:$A$248)),0)+IF(AND($P7&lt;BX$4,$Q7&gt;=BY$4,$Q7&gt;=BX$4),NETWORKDAYS.INTL(BX$4,(BY$4)-1,1,(Holidays!$A$1:$A$248)),0))*$S7,"")</f>
        <v>0</v>
      </c>
      <c r="BY7" s="191">
        <f>IFERROR((IF(AND($P7&gt;=BY$4,$P7&lt;BZ$4,$Q7&lt;BZ$4),NETWORKDAYS.INTL($P7,$Q7,1,(Holidays!$A$1:$A$248)),0)+IF(AND($P7&gt;=BY$4,$P7&lt;BZ$4,$Q7&gt;=BZ$4),NETWORKDAYS.INTL($P7,(BZ$4)-1,1,(Holidays!$A$1:$A$248)),0)+IF(AND($P7&lt;BY$4,$Q7&lt;BZ$4,$Q7&gt;=BY$4),NETWORKDAYS.INTL(BY$4,$Q7,1,(Holidays!$A$1:$A$248)),0)+IF(AND($P7&lt;BY$4,$Q7&gt;=BZ$4,$Q7&gt;=BY$4),NETWORKDAYS.INTL(BY$4,(BZ$4)-1,1,(Holidays!$A$1:$A$248)),0))*$S7,"")</f>
        <v>0</v>
      </c>
      <c r="BZ7" s="191">
        <f>IFERROR((IF(AND($P7&gt;=BZ$4,$P7&lt;CA$4,$Q7&lt;CA$4),NETWORKDAYS.INTL($P7,$Q7,1,(Holidays!$A$1:$A$248)),0)+IF(AND($P7&gt;=BZ$4,$P7&lt;CA$4,$Q7&gt;=CA$4),NETWORKDAYS.INTL($P7,(CA$4)-1,1,(Holidays!$A$1:$A$248)),0)+IF(AND($P7&lt;BZ$4,$Q7&lt;CA$4,$Q7&gt;=BZ$4),NETWORKDAYS.INTL(BZ$4,$Q7,1,(Holidays!$A$1:$A$248)),0)+IF(AND($P7&lt;BZ$4,$Q7&gt;=CA$4,$Q7&gt;=BZ$4),NETWORKDAYS.INTL(BZ$4,(CA$4)-1,1,(Holidays!$A$1:$A$248)),0))*$S7,"")</f>
        <v>0</v>
      </c>
      <c r="CA7" s="191">
        <f>IFERROR((IF(AND($P7&gt;=CA$4,$P7&lt;CB$4,$Q7&lt;CB$4),NETWORKDAYS.INTL($P7,$Q7,1,(Holidays!$A$1:$A$248)),0)+IF(AND($P7&gt;=CA$4,$P7&lt;CB$4,$Q7&gt;=CB$4),NETWORKDAYS.INTL($P7,(CB$4)-1,1,(Holidays!$A$1:$A$248)),0)+IF(AND($P7&lt;CA$4,$Q7&lt;CB$4,$Q7&gt;=CA$4),NETWORKDAYS.INTL(CA$4,$Q7,1,(Holidays!$A$1:$A$248)),0)+IF(AND($P7&lt;CA$4,$Q7&gt;=CB$4,$Q7&gt;=CA$4),NETWORKDAYS.INTL(CA$4,(CB$4)-1,1,(Holidays!$A$1:$A$248)),0))*$S7,"")</f>
        <v>0</v>
      </c>
      <c r="CB7" s="191">
        <f>IFERROR((IF(AND($P7&gt;=CB$4,$P7&lt;CC$4,$Q7&lt;CC$4),NETWORKDAYS.INTL($P7,$Q7,1,(Holidays!$A$1:$A$248)),0)+IF(AND($P7&gt;=CB$4,$P7&lt;CC$4,$Q7&gt;=CC$4),NETWORKDAYS.INTL($P7,(CC$4)-1,1,(Holidays!$A$1:$A$248)),0)+IF(AND($P7&lt;CB$4,$Q7&lt;CC$4,$Q7&gt;=CB$4),NETWORKDAYS.INTL(CB$4,$Q7,1,(Holidays!$A$1:$A$248)),0)+IF(AND($P7&lt;CB$4,$Q7&gt;=CC$4,$Q7&gt;=CB$4),NETWORKDAYS.INTL(CB$4,(CC$4)-1,1,(Holidays!$A$1:$A$248)),0))*$S7,"")</f>
        <v>0</v>
      </c>
      <c r="CC7" s="191">
        <f>IFERROR((IF(AND($P7&gt;=CC$4,$P7&lt;CD$4,$Q7&lt;CD$4),NETWORKDAYS.INTL($P7,$Q7,1,(Holidays!$A$1:$A$248)),0)+IF(AND($P7&gt;=CC$4,$P7&lt;CD$4,$Q7&gt;=CD$4),NETWORKDAYS.INTL($P7,(CD$4)-1,1,(Holidays!$A$1:$A$248)),0)+IF(AND($P7&lt;CC$4,$Q7&lt;CD$4,$Q7&gt;=CC$4),NETWORKDAYS.INTL(CC$4,$Q7,1,(Holidays!$A$1:$A$248)),0)+IF(AND($P7&lt;CC$4,$Q7&gt;=CD$4,$Q7&gt;=CC$4),NETWORKDAYS.INTL(CC$4,(CD$4)-1,1,(Holidays!$A$1:$A$248)),0))*$S7,"")</f>
        <v>0</v>
      </c>
      <c r="CD7" s="191">
        <f>IFERROR((IF(AND($P7&gt;=CD$4,$P7&lt;CE$4,$Q7&lt;CE$4),NETWORKDAYS.INTL($P7,$Q7,1,(Holidays!$A$1:$A$248)),0)+IF(AND($P7&gt;=CD$4,$P7&lt;CE$4,$Q7&gt;=CE$4),NETWORKDAYS.INTL($P7,(CE$4)-1,1,(Holidays!$A$1:$A$248)),0)+IF(AND($P7&lt;CD$4,$Q7&lt;CE$4,$Q7&gt;=CD$4),NETWORKDAYS.INTL(CD$4,$Q7,1,(Holidays!$A$1:$A$248)),0)+IF(AND($P7&lt;CD$4,$Q7&gt;=CE$4,$Q7&gt;=CD$4),NETWORKDAYS.INTL(CD$4,(CE$4)-1,1,(Holidays!$A$1:$A$248)),0))*$S7,"")</f>
        <v>0</v>
      </c>
      <c r="CE7" s="191">
        <f>IFERROR((IF(AND($P7&gt;=CE$4,$P7&lt;CF$4,$Q7&lt;CF$4),NETWORKDAYS.INTL($P7,$Q7,1,(Holidays!$A$1:$A$248)),0)+IF(AND($P7&gt;=CE$4,$P7&lt;CF$4,$Q7&gt;=CF$4),NETWORKDAYS.INTL($P7,(CF$4)-1,1,(Holidays!$A$1:$A$248)),0)+IF(AND($P7&lt;CE$4,$Q7&lt;CF$4,$Q7&gt;=CE$4),NETWORKDAYS.INTL(CE$4,$Q7,1,(Holidays!$A$1:$A$248)),0)+IF(AND($P7&lt;CE$4,$Q7&gt;=CF$4,$Q7&gt;=CE$4),NETWORKDAYS.INTL(CE$4,(CF$4)-1,1,(Holidays!$A$1:$A$248)),0))*$S7,"")</f>
        <v>0</v>
      </c>
      <c r="CF7" s="191">
        <f>IFERROR((IF(AND($P7&gt;=CF$4,$P7&lt;CG$4,$Q7&lt;CG$4),NETWORKDAYS.INTL($P7,$Q7,1,(Holidays!$A$1:$A$248)),0)+IF(AND($P7&gt;=CF$4,$P7&lt;CG$4,$Q7&gt;=CG$4),NETWORKDAYS.INTL($P7,(CG$4)-1,1,(Holidays!$A$1:$A$248)),0)+IF(AND($P7&lt;CF$4,$Q7&lt;CG$4,$Q7&gt;=CF$4),NETWORKDAYS.INTL(CF$4,$Q7,1,(Holidays!$A$1:$A$248)),0)+IF(AND($P7&lt;CF$4,$Q7&gt;=CG$4,$Q7&gt;=CF$4),NETWORKDAYS.INTL(CF$4,(CG$4)-1,1,(Holidays!$A$1:$A$248)),0))*$S7,"")</f>
        <v>0</v>
      </c>
      <c r="CG7" s="191">
        <f>IFERROR((IF(AND($P7&gt;=CG$4,$P7&lt;CH$4,$Q7&lt;CH$4),NETWORKDAYS.INTL($P7,$Q7,1,(Holidays!$A$1:$A$248)),0)+IF(AND($P7&gt;=CG$4,$P7&lt;CH$4,$Q7&gt;=CH$4),NETWORKDAYS.INTL($P7,(CH$4)-1,1,(Holidays!$A$1:$A$248)),0)+IF(AND($P7&lt;CG$4,$Q7&lt;CH$4,$Q7&gt;=CG$4),NETWORKDAYS.INTL(CG$4,$Q7,1,(Holidays!$A$1:$A$248)),0)+IF(AND($P7&lt;CG$4,$Q7&gt;=CH$4,$Q7&gt;=CG$4),NETWORKDAYS.INTL(CG$4,(CH$4)-1,1,(Holidays!$A$1:$A$248)),0))*$S7,"")</f>
        <v>0</v>
      </c>
      <c r="CH7" s="191">
        <f>IFERROR((IF(AND($P7&gt;=CH$4,$P7&lt;CI$4,$Q7&lt;CI$4),NETWORKDAYS.INTL($P7,$Q7,1,(Holidays!$A$1:$A$248)),0)+IF(AND($P7&gt;=CH$4,$P7&lt;CI$4,$Q7&gt;=CI$4),NETWORKDAYS.INTL($P7,(CI$4)-1,1,(Holidays!$A$1:$A$248)),0)+IF(AND($P7&lt;CH$4,$Q7&lt;CI$4,$Q7&gt;=CH$4),NETWORKDAYS.INTL(CH$4,$Q7,1,(Holidays!$A$1:$A$248)),0)+IF(AND($P7&lt;CH$4,$Q7&gt;=CI$4,$Q7&gt;=CH$4),NETWORKDAYS.INTL(CH$4,(CI$4)-1,1,(Holidays!$A$1:$A$248)),0))*$S7,"")</f>
        <v>0</v>
      </c>
      <c r="CI7" s="191">
        <f>IFERROR((IF(AND($P7&gt;=CI$4,$P7&lt;CJ$4,$Q7&lt;CJ$4),NETWORKDAYS.INTL($P7,$Q7,1,(Holidays!$A$1:$A$248)),0)+IF(AND($P7&gt;=CI$4,$P7&lt;CJ$4,$Q7&gt;=CJ$4),NETWORKDAYS.INTL($P7,(CJ$4)-1,1,(Holidays!$A$1:$A$248)),0)+IF(AND($P7&lt;CI$4,$Q7&lt;CJ$4,$Q7&gt;=CI$4),NETWORKDAYS.INTL(CI$4,$Q7,1,(Holidays!$A$1:$A$248)),0)+IF(AND($P7&lt;CI$4,$Q7&gt;=CJ$4,$Q7&gt;=CI$4),NETWORKDAYS.INTL(CI$4,(CJ$4)-1,1,(Holidays!$A$1:$A$248)),0))*$S7,"")</f>
        <v>0</v>
      </c>
      <c r="CJ7" s="191">
        <f>IFERROR((IF(AND($P7&gt;=CJ$4,$P7&lt;CK$4,$Q7&lt;CK$4),NETWORKDAYS.INTL($P7,$Q7,1,(Holidays!$A$1:$A$248)),0)+IF(AND($P7&gt;=CJ$4,$P7&lt;CK$4,$Q7&gt;=CK$4),NETWORKDAYS.INTL($P7,(CK$4)-1,1,(Holidays!$A$1:$A$248)),0)+IF(AND($P7&lt;CJ$4,$Q7&lt;CK$4,$Q7&gt;=CJ$4),NETWORKDAYS.INTL(CJ$4,$Q7,1,(Holidays!$A$1:$A$248)),0)+IF(AND($P7&lt;CJ$4,$Q7&gt;=CK$4,$Q7&gt;=CJ$4),NETWORKDAYS.INTL(CJ$4,(CK$4)-1,1,(Holidays!$A$1:$A$248)),0))*$S7,"")</f>
        <v>0</v>
      </c>
      <c r="CK7" s="191">
        <f>IFERROR((IF(AND($P7&gt;=CK$4,$P7&lt;CL$4,$Q7&lt;CL$4),NETWORKDAYS.INTL($P7,$Q7,1,(Holidays!$A$1:$A$248)),0)+IF(AND($P7&gt;=CK$4,$P7&lt;CL$4,$Q7&gt;=CL$4),NETWORKDAYS.INTL($P7,(CL$4)-1,1,(Holidays!$A$1:$A$248)),0)+IF(AND($P7&lt;CK$4,$Q7&lt;CL$4,$Q7&gt;=CK$4),NETWORKDAYS.INTL(CK$4,$Q7,1,(Holidays!$A$1:$A$248)),0)+IF(AND($P7&lt;CK$4,$Q7&gt;=CL$4,$Q7&gt;=CK$4),NETWORKDAYS.INTL(CK$4,(CL$4)-1,1,(Holidays!$A$1:$A$248)),0))*$S7,"")</f>
        <v>0</v>
      </c>
      <c r="CL7" s="191">
        <f>IFERROR((IF(AND($P7&gt;=CL$4,$P7&lt;CM$4,$Q7&lt;CM$4),NETWORKDAYS.INTL($P7,$Q7,1,(Holidays!$A$1:$A$248)),0)+IF(AND($P7&gt;=CL$4,$P7&lt;CM$4,$Q7&gt;=CM$4),NETWORKDAYS.INTL($P7,(CM$4)-1,1,(Holidays!$A$1:$A$248)),0)+IF(AND($P7&lt;CL$4,$Q7&lt;CM$4,$Q7&gt;=CL$4),NETWORKDAYS.INTL(CL$4,$Q7,1,(Holidays!$A$1:$A$248)),0)+IF(AND($P7&lt;CL$4,$Q7&gt;=CM$4,$Q7&gt;=CL$4),NETWORKDAYS.INTL(CL$4,(CM$4)-1,1,(Holidays!$A$1:$A$248)),0))*$S7,"")</f>
        <v>0</v>
      </c>
      <c r="CM7" s="191">
        <f>IFERROR((IF(AND($P7&gt;=CM$4,$P7&lt;CN$4,$Q7&lt;CN$4),NETWORKDAYS.INTL($P7,$Q7,1,(Holidays!$A$1:$A$248)),0)+IF(AND($P7&gt;=CM$4,$P7&lt;CN$4,$Q7&gt;=CN$4),NETWORKDAYS.INTL($P7,(CN$4)-1,1,(Holidays!$A$1:$A$248)),0)+IF(AND($P7&lt;CM$4,$Q7&lt;CN$4,$Q7&gt;=CM$4),NETWORKDAYS.INTL(CM$4,$Q7,1,(Holidays!$A$1:$A$248)),0)+IF(AND($P7&lt;CM$4,$Q7&gt;=CN$4,$Q7&gt;=CM$4),NETWORKDAYS.INTL(CM$4,(CN$4)-1,1,(Holidays!$A$1:$A$248)),0))*$S7,"")</f>
        <v>0</v>
      </c>
      <c r="CN7" s="191">
        <f>IFERROR((IF(AND($P7&gt;=CN$4,$P7&lt;CO$4,$Q7&lt;CO$4),NETWORKDAYS.INTL($P7,$Q7,1,(Holidays!$A$1:$A$248)),0)+IF(AND($P7&gt;=CN$4,$P7&lt;CO$4,$Q7&gt;=CO$4),NETWORKDAYS.INTL($P7,(CO$4)-1,1,(Holidays!$A$1:$A$248)),0)+IF(AND($P7&lt;CN$4,$Q7&lt;CO$4,$Q7&gt;=CN$4),NETWORKDAYS.INTL(CN$4,$Q7,1,(Holidays!$A$1:$A$248)),0)+IF(AND($P7&lt;CN$4,$Q7&gt;=CO$4,$Q7&gt;=CN$4),NETWORKDAYS.INTL(CN$4,(CO$4)-1,1,(Holidays!$A$1:$A$248)),0))*$S7,"")</f>
        <v>0</v>
      </c>
      <c r="CO7" s="191">
        <f>IFERROR((IF(AND($P7&gt;=CO$4,$P7&lt;CP$4,$Q7&lt;CP$4),NETWORKDAYS.INTL($P7,$Q7,1,(Holidays!$A$1:$A$248)),0)+IF(AND($P7&gt;=CO$4,$P7&lt;CP$4,$Q7&gt;=CP$4),NETWORKDAYS.INTL($P7,(CP$4)-1,1,(Holidays!$A$1:$A$248)),0)+IF(AND($P7&lt;CO$4,$Q7&lt;CP$4,$Q7&gt;=CO$4),NETWORKDAYS.INTL(CO$4,$Q7,1,(Holidays!$A$1:$A$248)),0)+IF(AND($P7&lt;CO$4,$Q7&gt;=CP$4,$Q7&gt;=CO$4),NETWORKDAYS.INTL(CO$4,(CP$4)-1,1,(Holidays!$A$1:$A$248)),0))*$S7,"")</f>
        <v>0</v>
      </c>
      <c r="CP7" s="191">
        <f>IFERROR((IF(AND($P7&gt;=CP$4,$P7&lt;CQ$4,$Q7&lt;CQ$4),NETWORKDAYS.INTL($P7,$Q7,1,(Holidays!$A$1:$A$248)),0)+IF(AND($P7&gt;=CP$4,$P7&lt;CQ$4,$Q7&gt;=CQ$4),NETWORKDAYS.INTL($P7,(CQ$4)-1,1,(Holidays!$A$1:$A$248)),0)+IF(AND($P7&lt;CP$4,$Q7&lt;CQ$4,$Q7&gt;=CP$4),NETWORKDAYS.INTL(CP$4,$Q7,1,(Holidays!$A$1:$A$248)),0)+IF(AND($P7&lt;CP$4,$Q7&gt;=CQ$4,$Q7&gt;=CP$4),NETWORKDAYS.INTL(CP$4,(CQ$4)-1,1,(Holidays!$A$1:$A$248)),0))*$S7,"")</f>
        <v>0</v>
      </c>
      <c r="CQ7" s="191">
        <f>IFERROR((IF(AND($P7&gt;=CQ$4,$P7&lt;CR$4,$Q7&lt;CR$4),NETWORKDAYS.INTL($P7,$Q7,1,(Holidays!$A$1:$A$248)),0)+IF(AND($P7&gt;=CQ$4,$P7&lt;CR$4,$Q7&gt;=CR$4),NETWORKDAYS.INTL($P7,(CR$4)-1,1,(Holidays!$A$1:$A$248)),0)+IF(AND($P7&lt;CQ$4,$Q7&lt;CR$4,$Q7&gt;=CQ$4),NETWORKDAYS.INTL(CQ$4,$Q7,1,(Holidays!$A$1:$A$248)),0)+IF(AND($P7&lt;CQ$4,$Q7&gt;=CR$4,$Q7&gt;=CQ$4),NETWORKDAYS.INTL(CQ$4,(CR$4)-1,1,(Holidays!$A$1:$A$248)),0))*$S7,"")</f>
        <v>0</v>
      </c>
      <c r="CR7" s="191">
        <f>IFERROR((IF(AND($P7&gt;=CR$4,$P7&lt;CS$4,$Q7&lt;CS$4),NETWORKDAYS.INTL($P7,$Q7,1,(Holidays!$A$1:$A$248)),0)+IF(AND($P7&gt;=CR$4,$P7&lt;CS$4,$Q7&gt;=CS$4),NETWORKDAYS.INTL($P7,(CS$4)-1,1,(Holidays!$A$1:$A$248)),0)+IF(AND($P7&lt;CR$4,$Q7&lt;CS$4,$Q7&gt;=CR$4),NETWORKDAYS.INTL(CR$4,$Q7,1,(Holidays!$A$1:$A$248)),0)+IF(AND($P7&lt;CR$4,$Q7&gt;=CS$4,$Q7&gt;=CR$4),NETWORKDAYS.INTL(CR$4,(CS$4)-1,1,(Holidays!$A$1:$A$248)),0))*$S7,"")</f>
        <v>0</v>
      </c>
      <c r="CS7" s="191">
        <f>IFERROR((IF(AND($P7&gt;=CS$4,$P7&lt;CT$4,$Q7&lt;CT$4),NETWORKDAYS.INTL($P7,$Q7,1,(Holidays!$A$1:$A$248)),0)+IF(AND($P7&gt;=CS$4,$P7&lt;CT$4,$Q7&gt;=CT$4),NETWORKDAYS.INTL($P7,(CT$4)-1,1,(Holidays!$A$1:$A$248)),0)+IF(AND($P7&lt;CS$4,$Q7&lt;CT$4,$Q7&gt;=CS$4),NETWORKDAYS.INTL(CS$4,$Q7,1,(Holidays!$A$1:$A$248)),0)+IF(AND($P7&lt;CS$4,$Q7&gt;=CT$4,$Q7&gt;=CS$4),NETWORKDAYS.INTL(CS$4,(CT$4)-1,1,(Holidays!$A$1:$A$248)),0))*$S7,"")</f>
        <v>0</v>
      </c>
      <c r="CT7" s="191">
        <f>IFERROR((IF(AND($P7&gt;=CT$4,$P7&lt;CU$4,$Q7&lt;CU$4),NETWORKDAYS.INTL($P7,$Q7,1,(Holidays!$A$1:$A$248)),0)+IF(AND($P7&gt;=CT$4,$P7&lt;CU$4,$Q7&gt;=CU$4),NETWORKDAYS.INTL($P7,(CU$4)-1,1,(Holidays!$A$1:$A$248)),0)+IF(AND($P7&lt;CT$4,$Q7&lt;CU$4,$Q7&gt;=CT$4),NETWORKDAYS.INTL(CT$4,$Q7,1,(Holidays!$A$1:$A$248)),0)+IF(AND($P7&lt;CT$4,$Q7&gt;=CU$4,$Q7&gt;=CT$4),NETWORKDAYS.INTL(CT$4,(CU$4)-1,1,(Holidays!$A$1:$A$248)),0))*$S7,"")</f>
        <v>0</v>
      </c>
      <c r="CU7" s="191">
        <f>IFERROR((IF(AND($P7&gt;=CU$4,$P7&lt;CV$4,$Q7&lt;CV$4),NETWORKDAYS.INTL($P7,$Q7,1,(Holidays!$A$1:$A$248)),0)+IF(AND($P7&gt;=CU$4,$P7&lt;CV$4,$Q7&gt;=CV$4),NETWORKDAYS.INTL($P7,(CV$4)-1,1,(Holidays!$A$1:$A$248)),0)+IF(AND($P7&lt;CU$4,$Q7&lt;CV$4,$Q7&gt;=CU$4),NETWORKDAYS.INTL(CU$4,$Q7,1,(Holidays!$A$1:$A$248)),0)+IF(AND($P7&lt;CU$4,$Q7&gt;=CV$4,$Q7&gt;=CU$4),NETWORKDAYS.INTL(CU$4,(CV$4)-1,1,(Holidays!$A$1:$A$248)),0))*$S7,"")</f>
        <v>0</v>
      </c>
      <c r="CV7" s="191">
        <f>IFERROR((IF(AND($P7&gt;=CV$4,$P7&lt;CW$4,$Q7&lt;CW$4),NETWORKDAYS.INTL($P7,$Q7,1,(Holidays!$A$1:$A$248)),0)+IF(AND($P7&gt;=CV$4,$P7&lt;CW$4,$Q7&gt;=CW$4),NETWORKDAYS.INTL($P7,(CW$4)-1,1,(Holidays!$A$1:$A$248)),0)+IF(AND($P7&lt;CV$4,$Q7&lt;CW$4,$Q7&gt;=CV$4),NETWORKDAYS.INTL(CV$4,$Q7,1,(Holidays!$A$1:$A$248)),0)+IF(AND($P7&lt;CV$4,$Q7&gt;=CW$4,$Q7&gt;=CV$4),NETWORKDAYS.INTL(CV$4,(CW$4)-1,1,(Holidays!$A$1:$A$248)),0))*$S7,"")</f>
        <v>0</v>
      </c>
      <c r="CW7" s="191">
        <f>IFERROR((IF(AND($P7&gt;=CW$4,$P7&lt;CX$4,$Q7&lt;CX$4),NETWORKDAYS.INTL($P7,$Q7,1,(Holidays!$A$1:$A$248)),0)+IF(AND($P7&gt;=CW$4,$P7&lt;CX$4,$Q7&gt;=CX$4),NETWORKDAYS.INTL($P7,(CX$4)-1,1,(Holidays!$A$1:$A$248)),0)+IF(AND($P7&lt;CW$4,$Q7&lt;CX$4,$Q7&gt;=CW$4),NETWORKDAYS.INTL(CW$4,$Q7,1,(Holidays!$A$1:$A$248)),0)+IF(AND($P7&lt;CW$4,$Q7&gt;=CX$4,$Q7&gt;=CW$4),NETWORKDAYS.INTL(CW$4,(CX$4)-1,1,(Holidays!$A$1:$A$248)),0))*$S7,"")</f>
        <v>0</v>
      </c>
      <c r="CX7" s="191">
        <f>IFERROR((IF(AND($P7&gt;=CX$4,$P7&lt;CY$4,$Q7&lt;CY$4),NETWORKDAYS.INTL($P7,$Q7,1,(Holidays!$A$1:$A$248)),0)+IF(AND($P7&gt;=CX$4,$P7&lt;CY$4,$Q7&gt;=CY$4),NETWORKDAYS.INTL($P7,(CY$4)-1,1,(Holidays!$A$1:$A$248)),0)+IF(AND($P7&lt;CX$4,$Q7&lt;CY$4,$Q7&gt;=CX$4),NETWORKDAYS.INTL(CX$4,$Q7,1,(Holidays!$A$1:$A$248)),0)+IF(AND($P7&lt;CX$4,$Q7&gt;=CY$4,$Q7&gt;=CX$4),NETWORKDAYS.INTL(CX$4,(CY$4)-1,1,(Holidays!$A$1:$A$248)),0))*$S7,"")</f>
        <v>0</v>
      </c>
      <c r="CY7" s="191">
        <f>IFERROR((IF(AND($P7&gt;=CY$4,$P7&lt;CZ$4,$Q7&lt;CZ$4),NETWORKDAYS.INTL($P7,$Q7,1,(Holidays!$A$1:$A$248)),0)+IF(AND($P7&gt;=CY$4,$P7&lt;CZ$4,$Q7&gt;=CZ$4),NETWORKDAYS.INTL($P7,(CZ$4)-1,1,(Holidays!$A$1:$A$248)),0)+IF(AND($P7&lt;CY$4,$Q7&lt;CZ$4,$Q7&gt;=CY$4),NETWORKDAYS.INTL(CY$4,$Q7,1,(Holidays!$A$1:$A$248)),0)+IF(AND($P7&lt;CY$4,$Q7&gt;=CZ$4,$Q7&gt;=CY$4),NETWORKDAYS.INTL(CY$4,(CZ$4)-1,1,(Holidays!$A$1:$A$248)),0))*$S7,"")</f>
        <v>0</v>
      </c>
      <c r="CZ7" s="191">
        <f>IFERROR((IF(AND($P7&gt;=CZ$4,$P7&lt;DA$4,$Q7&lt;DA$4),NETWORKDAYS.INTL($P7,$Q7,1,(Holidays!$A$1:$A$248)),0)+IF(AND($P7&gt;=CZ$4,$P7&lt;DA$4,$Q7&gt;=DA$4),NETWORKDAYS.INTL($P7,(DA$4)-1,1,(Holidays!$A$1:$A$248)),0)+IF(AND($P7&lt;CZ$4,$Q7&lt;DA$4,$Q7&gt;=CZ$4),NETWORKDAYS.INTL(CZ$4,$Q7,1,(Holidays!$A$1:$A$248)),0)+IF(AND($P7&lt;CZ$4,$Q7&gt;=DA$4,$Q7&gt;=CZ$4),NETWORKDAYS.INTL(CZ$4,(DA$4)-1,1,(Holidays!$A$1:$A$248)),0))*$S7,"")</f>
        <v>0</v>
      </c>
      <c r="DA7" s="191">
        <f>IFERROR((IF(AND($P7&gt;=DA$4,$P7&lt;DB$4,$Q7&lt;DB$4),NETWORKDAYS.INTL($P7,$Q7,1,(Holidays!$A$1:$A$248)),0)+IF(AND($P7&gt;=DA$4,$P7&lt;DB$4,$Q7&gt;=DB$4),NETWORKDAYS.INTL($P7,(DB$4)-1,1,(Holidays!$A$1:$A$248)),0)+IF(AND($P7&lt;DA$4,$Q7&lt;DB$4,$Q7&gt;=DA$4),NETWORKDAYS.INTL(DA$4,$Q7,1,(Holidays!$A$1:$A$248)),0)+IF(AND($P7&lt;DA$4,$Q7&gt;=DB$4,$Q7&gt;=DA$4),NETWORKDAYS.INTL(DA$4,(DB$4)-1,1,(Holidays!$A$1:$A$248)),0))*$S7,"")</f>
        <v>0</v>
      </c>
      <c r="DB7" s="191">
        <f>IFERROR((IF(AND($P7&gt;=DB$4,$P7&lt;DC$4,$Q7&lt;DC$4),NETWORKDAYS.INTL($P7,$Q7,1,(Holidays!$A$1:$A$248)),0)+IF(AND($P7&gt;=DB$4,$P7&lt;DC$4,$Q7&gt;=DC$4),NETWORKDAYS.INTL($P7,(DC$4)-1,1,(Holidays!$A$1:$A$248)),0)+IF(AND($P7&lt;DB$4,$Q7&lt;DC$4,$Q7&gt;=DB$4),NETWORKDAYS.INTL(DB$4,$Q7,1,(Holidays!$A$1:$A$248)),0)+IF(AND($P7&lt;DB$4,$Q7&gt;=DC$4,$Q7&gt;=DB$4),NETWORKDAYS.INTL(DB$4,(DC$4)-1,1,(Holidays!$A$1:$A$248)),0))*$S7,"")</f>
        <v>0</v>
      </c>
      <c r="DC7" s="191">
        <f>IFERROR((IF(AND($P7&gt;=DC$4,$P7&lt;DD$4,$Q7&lt;DD$4),NETWORKDAYS.INTL($P7,$Q7,1,(Holidays!$A$1:$A$248)),0)+IF(AND($P7&gt;=DC$4,$P7&lt;DD$4,$Q7&gt;=DD$4),NETWORKDAYS.INTL($P7,(DD$4)-1,1,(Holidays!$A$1:$A$248)),0)+IF(AND($P7&lt;DC$4,$Q7&lt;DD$4,$Q7&gt;=DC$4),NETWORKDAYS.INTL(DC$4,$Q7,1,(Holidays!$A$1:$A$248)),0)+IF(AND($P7&lt;DC$4,$Q7&gt;=DD$4,$Q7&gt;=DC$4),NETWORKDAYS.INTL(DC$4,(DD$4)-1,1,(Holidays!$A$1:$A$248)),0))*$S7,"")</f>
        <v>0</v>
      </c>
      <c r="DD7" s="192">
        <f>IFERROR((IF(AND($P7&gt;=DD$4,$P7&lt;DE$4,$Q7&lt;DE$4),NETWORKDAYS.INTL($P7,$Q7,1,(Holidays!$A$1:$A$248)),0)+IF(AND($P7&gt;=DD$4,$P7&lt;DE$4,$Q7&gt;=DE$4),NETWORKDAYS.INTL($P7,(DE$4)-1,1,(Holidays!$A$1:$A$248)),0)+IF(AND($P7&lt;DD$4,$Q7&lt;DE$4,$Q7&gt;=DD$4),NETWORKDAYS.INTL(DD$4,$Q7,1,(Holidays!$A$1:$A$248)),0)+IF(AND($P7&lt;DD$4,$Q7&gt;=DE$4,$Q7&gt;=DD$4),NETWORKDAYS.INTL(DD$4,(DE$4)-1,1,(Holidays!$A$1:$A$248)),0))*$S7,"")</f>
        <v>0</v>
      </c>
      <c r="DE7" s="191">
        <f>IFERROR((IF(AND($P7&gt;=DE$4,$P7&lt;DF$4,$Q7&lt;DF$4),NETWORKDAYS.INTL($P7,$Q7,1,(Holidays!$A$1:$A$248)),0)+IF(AND($P7&gt;=DE$4,$P7&lt;DF$4,$Q7&gt;=DF$4),NETWORKDAYS.INTL($P7,(DF$4)-1,1,(Holidays!$A$1:$A$248)),0)+IF(AND($P7&lt;DE$4,$Q7&lt;DF$4,$Q7&gt;=DE$4),NETWORKDAYS.INTL(DE$4,$Q7,1,(Holidays!$A$1:$A$248)),0)+IF(AND($P7&lt;DE$4,$Q7&gt;=DF$4,$Q7&gt;=DE$4),NETWORKDAYS.INTL(DE$4,(DF$4)-1,1,(Holidays!$A$1:$A$248)),0))*$S7,"")</f>
        <v>0</v>
      </c>
      <c r="DF7" s="191">
        <f>IFERROR((IF(AND($P7&gt;=DF$4,$P7&lt;DG$4,$Q7&lt;DG$4),NETWORKDAYS.INTL($P7,$Q7,1,(Holidays!$A$1:$A$248)),0)+IF(AND($P7&gt;=DF$4,$P7&lt;DG$4,$Q7&gt;=DG$4),NETWORKDAYS.INTL($P7,(DG$4)-1,1,(Holidays!$A$1:$A$248)),0)+IF(AND($P7&lt;DF$4,$Q7&lt;DG$4,$Q7&gt;=DF$4),NETWORKDAYS.INTL(DF$4,$Q7,1,(Holidays!$A$1:$A$248)),0)+IF(AND($P7&lt;DF$4,$Q7&gt;=DG$4,$Q7&gt;=DF$4),NETWORKDAYS.INTL(DF$4,(DG$4)-1,1,(Holidays!$A$1:$A$248)),0))*$S7,"")</f>
        <v>0</v>
      </c>
      <c r="DG7" s="191">
        <f>IFERROR((IF(AND($P7&gt;=DG$4,$P7&lt;DH$4,$Q7&lt;DH$4),NETWORKDAYS.INTL($P7,$Q7,1,(Holidays!$A$1:$A$248)),0)+IF(AND($P7&gt;=DG$4,$P7&lt;DH$4,$Q7&gt;=DH$4),NETWORKDAYS.INTL($P7,(DH$4)-1,1,(Holidays!$A$1:$A$248)),0)+IF(AND($P7&lt;DG$4,$Q7&lt;DH$4,$Q7&gt;=DG$4),NETWORKDAYS.INTL(DG$4,$Q7,1,(Holidays!$A$1:$A$248)),0)+IF(AND($P7&lt;DG$4,$Q7&gt;=DH$4,$Q7&gt;=DG$4),NETWORKDAYS.INTL(DG$4,(DH$4)-1,1,(Holidays!$A$1:$A$248)),0))*$S7,"")</f>
        <v>0</v>
      </c>
      <c r="DH7" s="191">
        <f>IFERROR((IF(AND($P7&gt;=DH$4,$P7&lt;DI$4,$Q7&lt;DI$4),NETWORKDAYS.INTL($P7,$Q7,1,(Holidays!$A$1:$A$248)),0)+IF(AND($P7&gt;=DH$4,$P7&lt;DI$4,$Q7&gt;=DI$4),NETWORKDAYS.INTL($P7,(DI$4)-1,1,(Holidays!$A$1:$A$248)),0)+IF(AND($P7&lt;DH$4,$Q7&lt;DI$4,$Q7&gt;=DH$4),NETWORKDAYS.INTL(DH$4,$Q7,1,(Holidays!$A$1:$A$248)),0)+IF(AND($P7&lt;DH$4,$Q7&gt;=DI$4,$Q7&gt;=DH$4),NETWORKDAYS.INTL(DH$4,(DI$4)-1,1,(Holidays!$A$1:$A$248)),0))*$S7,"")</f>
        <v>0</v>
      </c>
      <c r="DI7" s="191">
        <f>IFERROR((IF(AND($P7&gt;=DI$4,$P7&lt;DJ$4,$Q7&lt;DJ$4),NETWORKDAYS.INTL($P7,$Q7,1,(Holidays!$A$1:$A$248)),0)+IF(AND($P7&gt;=DI$4,$P7&lt;DJ$4,$Q7&gt;=DJ$4),NETWORKDAYS.INTL($P7,(DJ$4)-1,1,(Holidays!$A$1:$A$248)),0)+IF(AND($P7&lt;DI$4,$Q7&lt;DJ$4,$Q7&gt;=DI$4),NETWORKDAYS.INTL(DI$4,$Q7,1,(Holidays!$A$1:$A$248)),0)+IF(AND($P7&lt;DI$4,$Q7&gt;=DJ$4,$Q7&gt;=DI$4),NETWORKDAYS.INTL(DI$4,(DJ$4)-1,1,(Holidays!$A$1:$A$248)),0))*$S7,"")</f>
        <v>0</v>
      </c>
      <c r="DJ7" s="191">
        <f>IFERROR((IF(AND($P7&gt;=DJ$4,$P7&lt;DK$4,$Q7&lt;DK$4),NETWORKDAYS.INTL($P7,$Q7,1,(Holidays!$A$1:$A$248)),0)+IF(AND($P7&gt;=DJ$4,$P7&lt;DK$4,$Q7&gt;=DK$4),NETWORKDAYS.INTL($P7,(DK$4)-1,1,(Holidays!$A$1:$A$248)),0)+IF(AND($P7&lt;DJ$4,$Q7&lt;DK$4,$Q7&gt;=DJ$4),NETWORKDAYS.INTL(DJ$4,$Q7,1,(Holidays!$A$1:$A$248)),0)+IF(AND($P7&lt;DJ$4,$Q7&gt;=DK$4,$Q7&gt;=DJ$4),NETWORKDAYS.INTL(DJ$4,(DK$4)-1,1,(Holidays!$A$1:$A$248)),0))*$S7,"")</f>
        <v>0</v>
      </c>
      <c r="DK7" s="191">
        <f>IFERROR((IF(AND($P7&gt;=DK$4,$P7&lt;DL$4,$Q7&lt;DL$4),NETWORKDAYS.INTL($P7,$Q7,1,(Holidays!$A$1:$A$248)),0)+IF(AND($P7&gt;=DK$4,$P7&lt;DL$4,$Q7&gt;=DL$4),NETWORKDAYS.INTL($P7,(DL$4)-1,1,(Holidays!$A$1:$A$248)),0)+IF(AND($P7&lt;DK$4,$Q7&lt;DL$4,$Q7&gt;=DK$4),NETWORKDAYS.INTL(DK$4,$Q7,1,(Holidays!$A$1:$A$248)),0)+IF(AND($P7&lt;DK$4,$Q7&gt;=DL$4,$Q7&gt;=DK$4),NETWORKDAYS.INTL(DK$4,(DL$4)-1,1,(Holidays!$A$1:$A$248)),0))*$S7,"")</f>
        <v>0</v>
      </c>
      <c r="DL7" s="191">
        <f>IFERROR((IF(AND($P7&gt;=DL$4,$P7&lt;DM$4,$Q7&lt;DM$4),NETWORKDAYS.INTL($P7,$Q7,1,(Holidays!$A$1:$A$248)),0)+IF(AND($P7&gt;=DL$4,$P7&lt;DM$4,$Q7&gt;=DM$4),NETWORKDAYS.INTL($P7,(DM$4)-1,1,(Holidays!$A$1:$A$248)),0)+IF(AND($P7&lt;DL$4,$Q7&lt;DM$4,$Q7&gt;=DL$4),NETWORKDAYS.INTL(DL$4,$Q7,1,(Holidays!$A$1:$A$248)),0)+IF(AND($P7&lt;DL$4,$Q7&gt;=DM$4,$Q7&gt;=DL$4),NETWORKDAYS.INTL(DL$4,(DM$4)-1,1,(Holidays!$A$1:$A$248)),0))*$S7,"")</f>
        <v>0</v>
      </c>
      <c r="DM7" s="191">
        <f>IFERROR((IF(AND($P7&gt;=DM$4,$P7&lt;DN$4,$Q7&lt;DN$4),NETWORKDAYS.INTL($P7,$Q7,1,(Holidays!$A$1:$A$248)),0)+IF(AND($P7&gt;=DM$4,$P7&lt;DN$4,$Q7&gt;=DN$4),NETWORKDAYS.INTL($P7,(DN$4)-1,1,(Holidays!$A$1:$A$248)),0)+IF(AND($P7&lt;DM$4,$Q7&lt;DN$4,$Q7&gt;=DM$4),NETWORKDAYS.INTL(DM$4,$Q7,1,(Holidays!$A$1:$A$248)),0)+IF(AND($P7&lt;DM$4,$Q7&gt;=DN$4,$Q7&gt;=DM$4),NETWORKDAYS.INTL(DM$4,(DN$4)-1,1,(Holidays!$A$1:$A$248)),0))*$S7,"")</f>
        <v>0</v>
      </c>
      <c r="DN7" s="191">
        <f>IFERROR((IF(AND($P7&gt;=DN$4,$P7&lt;DO$4,$Q7&lt;DO$4),NETWORKDAYS.INTL($P7,$Q7,1,(Holidays!$A$1:$A$248)),0)+IF(AND($P7&gt;=DN$4,$P7&lt;DO$4,$Q7&gt;=DO$4),NETWORKDAYS.INTL($P7,(DO$4)-1,1,(Holidays!$A$1:$A$248)),0)+IF(AND($P7&lt;DN$4,$Q7&lt;DO$4,$Q7&gt;=DN$4),NETWORKDAYS.INTL(DN$4,$Q7,1,(Holidays!$A$1:$A$248)),0)+IF(AND($P7&lt;DN$4,$Q7&gt;=DO$4,$Q7&gt;=DN$4),NETWORKDAYS.INTL(DN$4,(DO$4)-1,1,(Holidays!$A$1:$A$248)),0))*$S7,"")</f>
        <v>0</v>
      </c>
      <c r="DO7" s="191">
        <f>IFERROR((IF(AND($P7&gt;=DO$4,$P7&lt;DP$4,$Q7&lt;DP$4),NETWORKDAYS.INTL($P7,$Q7,1,(Holidays!$A$1:$A$248)),0)+IF(AND($P7&gt;=DO$4,$P7&lt;DP$4,$Q7&gt;=DP$4),NETWORKDAYS.INTL($P7,(DP$4)-1,1,(Holidays!$A$1:$A$248)),0)+IF(AND($P7&lt;DO$4,$Q7&lt;DP$4,$Q7&gt;=DO$4),NETWORKDAYS.INTL(DO$4,$Q7,1,(Holidays!$A$1:$A$248)),0)+IF(AND($P7&lt;DO$4,$Q7&gt;=DP$4,$Q7&gt;=DO$4),NETWORKDAYS.INTL(DO$4,(DP$4)-1,1,(Holidays!$A$1:$A$248)),0))*$S7,"")</f>
        <v>0</v>
      </c>
      <c r="DP7" s="191">
        <f>IFERROR((IF(AND($P7&gt;=DP$4,$P7&lt;DQ$4,$Q7&lt;DQ$4),NETWORKDAYS.INTL($P7,$Q7,1,(Holidays!$A$1:$A$248)),0)+IF(AND($P7&gt;=DP$4,$P7&lt;DQ$4,$Q7&gt;=DQ$4),NETWORKDAYS.INTL($P7,(DQ$4)-1,1,(Holidays!$A$1:$A$248)),0)+IF(AND($P7&lt;DP$4,$Q7&lt;DQ$4,$Q7&gt;=DP$4),NETWORKDAYS.INTL(DP$4,$Q7,1,(Holidays!$A$1:$A$248)),0)+IF(AND($P7&lt;DP$4,$Q7&gt;=DQ$4,$Q7&gt;=DP$4),NETWORKDAYS.INTL(DP$4,(DQ$4)-1,1,(Holidays!$A$1:$A$248)),0))*$S7,"")</f>
        <v>0</v>
      </c>
      <c r="DQ7" s="191">
        <f>IFERROR((IF(AND($P7&gt;=DQ$4,$P7&lt;DR$4,$Q7&lt;DR$4),NETWORKDAYS.INTL($P7,$Q7,1,(Holidays!$A$1:$A$248)),0)+IF(AND($P7&gt;=DQ$4,$P7&lt;DR$4,$Q7&gt;=DR$4),NETWORKDAYS.INTL($P7,(DR$4)-1,1,(Holidays!$A$1:$A$248)),0)+IF(AND($P7&lt;DQ$4,$Q7&lt;DR$4,$Q7&gt;=DQ$4),NETWORKDAYS.INTL(DQ$4,$Q7,1,(Holidays!$A$1:$A$248)),0)+IF(AND($P7&lt;DQ$4,$Q7&gt;=DR$4,$Q7&gt;=DQ$4),NETWORKDAYS.INTL(DQ$4,(DR$4)-1,1,(Holidays!$A$1:$A$248)),0))*$S7,"")</f>
        <v>0</v>
      </c>
      <c r="DR7" s="191">
        <f>IFERROR((IF(AND($P7&gt;=DR$4,$P7&lt;DS$4,$Q7&lt;DS$4),NETWORKDAYS.INTL($P7,$Q7,1,(Holidays!$A$1:$A$248)),0)+IF(AND($P7&gt;=DR$4,$P7&lt;DS$4,$Q7&gt;=DS$4),NETWORKDAYS.INTL($P7,(DS$4)-1,1,(Holidays!$A$1:$A$248)),0)+IF(AND($P7&lt;DR$4,$Q7&lt;DS$4,$Q7&gt;=DR$4),NETWORKDAYS.INTL(DR$4,$Q7,1,(Holidays!$A$1:$A$248)),0)+IF(AND($P7&lt;DR$4,$Q7&gt;=DS$4,$Q7&gt;=DR$4),NETWORKDAYS.INTL(DR$4,(DS$4)-1,1,(Holidays!$A$1:$A$248)),0))*$S7,"")</f>
        <v>0</v>
      </c>
      <c r="DS7" s="191">
        <f>IFERROR((IF(AND($P7&gt;=DS$4,$P7&lt;DT$4,$Q7&lt;DT$4),NETWORKDAYS.INTL($P7,$Q7,1,(Holidays!$A$1:$A$248)),0)+IF(AND($P7&gt;=DS$4,$P7&lt;DT$4,$Q7&gt;=DT$4),NETWORKDAYS.INTL($P7,(DT$4)-1,1,(Holidays!$A$1:$A$248)),0)+IF(AND($P7&lt;DS$4,$Q7&lt;DT$4,$Q7&gt;=DS$4),NETWORKDAYS.INTL(DS$4,$Q7,1,(Holidays!$A$1:$A$248)),0)+IF(AND($P7&lt;DS$4,$Q7&gt;=DT$4,$Q7&gt;=DS$4),NETWORKDAYS.INTL(DS$4,(DT$4)-1,1,(Holidays!$A$1:$A$248)),0))*$S7,"")</f>
        <v>0</v>
      </c>
      <c r="DT7" s="191">
        <f>IFERROR((IF(AND($P7&gt;=DT$4,$P7&lt;DU$4,$Q7&lt;DU$4),NETWORKDAYS.INTL($P7,$Q7,1,(Holidays!$A$1:$A$248)),0)+IF(AND($P7&gt;=DT$4,$P7&lt;DU$4,$Q7&gt;=DU$4),NETWORKDAYS.INTL($P7,(DU$4)-1,1,(Holidays!$A$1:$A$248)),0)+IF(AND($P7&lt;DT$4,$Q7&lt;DU$4,$Q7&gt;=DT$4),NETWORKDAYS.INTL(DT$4,$Q7,1,(Holidays!$A$1:$A$248)),0)+IF(AND($P7&lt;DT$4,$Q7&gt;=DU$4,$Q7&gt;=DT$4),NETWORKDAYS.INTL(DT$4,(DU$4)-1,1,(Holidays!$A$1:$A$248)),0))*$S7,"")</f>
        <v>0</v>
      </c>
      <c r="DU7" s="191">
        <f>IFERROR((IF(AND($P7&gt;=DU$4,$P7&lt;DV$4,$Q7&lt;DV$4),NETWORKDAYS.INTL($P7,$Q7,1,(Holidays!$A$1:$A$248)),0)+IF(AND($P7&gt;=DU$4,$P7&lt;DV$4,$Q7&gt;=DV$4),NETWORKDAYS.INTL($P7,(DV$4)-1,1,(Holidays!$A$1:$A$248)),0)+IF(AND($P7&lt;DU$4,$Q7&lt;DV$4,$Q7&gt;=DU$4),NETWORKDAYS.INTL(DU$4,$Q7,1,(Holidays!$A$1:$A$248)),0)+IF(AND($P7&lt;DU$4,$Q7&gt;=DV$4,$Q7&gt;=DU$4),NETWORKDAYS.INTL(DU$4,(DV$4)-1,1,(Holidays!$A$1:$A$248)),0))*$S7,"")</f>
        <v>0</v>
      </c>
      <c r="DV7" s="191">
        <f>IFERROR((IF(AND($P7&gt;=DV$4,$P7&lt;DW$4,$Q7&lt;DW$4),NETWORKDAYS.INTL($P7,$Q7,1,(Holidays!$A$1:$A$248)),0)+IF(AND($P7&gt;=DV$4,$P7&lt;DW$4,$Q7&gt;=DW$4),NETWORKDAYS.INTL($P7,(DW$4)-1,1,(Holidays!$A$1:$A$248)),0)+IF(AND($P7&lt;DV$4,$Q7&lt;DW$4,$Q7&gt;=DV$4),NETWORKDAYS.INTL(DV$4,$Q7,1,(Holidays!$A$1:$A$248)),0)+IF(AND($P7&lt;DV$4,$Q7&gt;=DW$4,$Q7&gt;=DV$4),NETWORKDAYS.INTL(DV$4,(DW$4)-1,1,(Holidays!$A$1:$A$248)),0))*$S7,"")</f>
        <v>0</v>
      </c>
      <c r="DW7" s="191">
        <f>IFERROR((IF(AND($P7&gt;=DW$4,$P7&lt;DX$4,$Q7&lt;DX$4),NETWORKDAYS.INTL($P7,$Q7,1,(Holidays!$A$1:$A$248)),0)+IF(AND($P7&gt;=DW$4,$P7&lt;DX$4,$Q7&gt;=DX$4),NETWORKDAYS.INTL($P7,(DX$4)-1,1,(Holidays!$A$1:$A$248)),0)+IF(AND($P7&lt;DW$4,$Q7&lt;DX$4,$Q7&gt;=DW$4),NETWORKDAYS.INTL(DW$4,$Q7,1,(Holidays!$A$1:$A$248)),0)+IF(AND($P7&lt;DW$4,$Q7&gt;=DX$4,$Q7&gt;=DW$4),NETWORKDAYS.INTL(DW$4,(DX$4)-1,1,(Holidays!$A$1:$A$248)),0))*$S7,"")</f>
        <v>0</v>
      </c>
      <c r="DX7" s="191">
        <f>IFERROR((IF(AND($P7&gt;=DX$4,$P7&lt;DY$4,$Q7&lt;DY$4),NETWORKDAYS.INTL($P7,$Q7,1,(Holidays!$A$1:$A$248)),0)+IF(AND($P7&gt;=DX$4,$P7&lt;DY$4,$Q7&gt;=DY$4),NETWORKDAYS.INTL($P7,(DY$4)-1,1,(Holidays!$A$1:$A$248)),0)+IF(AND($P7&lt;DX$4,$Q7&lt;DY$4,$Q7&gt;=DX$4),NETWORKDAYS.INTL(DX$4,$Q7,1,(Holidays!$A$1:$A$248)),0)+IF(AND($P7&lt;DX$4,$Q7&gt;=DY$4,$Q7&gt;=DX$4),NETWORKDAYS.INTL(DX$4,(DY$4)-1,1,(Holidays!$A$1:$A$248)),0))*$S7,"")</f>
        <v>0</v>
      </c>
      <c r="DY7" s="191">
        <f>IFERROR((IF(AND($P7&gt;=DY$4,$P7&lt;DZ$4,$Q7&lt;DZ$4),NETWORKDAYS.INTL($P7,$Q7,1,(Holidays!$A$1:$A$248)),0)+IF(AND($P7&gt;=DY$4,$P7&lt;DZ$4,$Q7&gt;=DZ$4),NETWORKDAYS.INTL($P7,(DZ$4)-1,1,(Holidays!$A$1:$A$248)),0)+IF(AND($P7&lt;DY$4,$Q7&lt;DZ$4,$Q7&gt;=DY$4),NETWORKDAYS.INTL(DY$4,$Q7,1,(Holidays!$A$1:$A$248)),0)+IF(AND($P7&lt;DY$4,$Q7&gt;=DZ$4,$Q7&gt;=DY$4),NETWORKDAYS.INTL(DY$4,(DZ$4)-1,1,(Holidays!$A$1:$A$248)),0))*$S7,"")</f>
        <v>0</v>
      </c>
      <c r="DZ7" s="191">
        <f>IFERROR((IF(AND($P7&gt;=DZ$4,$P7&lt;EA$4,$Q7&lt;EA$4),NETWORKDAYS.INTL($P7,$Q7,1,(Holidays!$A$1:$A$248)),0)+IF(AND($P7&gt;=DZ$4,$P7&lt;EA$4,$Q7&gt;=EA$4),NETWORKDAYS.INTL($P7,(EA$4)-1,1,(Holidays!$A$1:$A$248)),0)+IF(AND($P7&lt;DZ$4,$Q7&lt;EA$4,$Q7&gt;=DZ$4),NETWORKDAYS.INTL(DZ$4,$Q7,1,(Holidays!$A$1:$A$248)),0)+IF(AND($P7&lt;DZ$4,$Q7&gt;=EA$4,$Q7&gt;=DZ$4),NETWORKDAYS.INTL(DZ$4,(EA$4)-1,1,(Holidays!$A$1:$A$248)),0))*$S7,"")</f>
        <v>0</v>
      </c>
      <c r="EA7" s="191">
        <f>IFERROR((IF(AND($P7&gt;=EA$4,$P7&lt;EB$4,$Q7&lt;EB$4),NETWORKDAYS.INTL($P7,$Q7,1,(Holidays!$A$1:$A$248)),0)+IF(AND($P7&gt;=EA$4,$P7&lt;EB$4,$Q7&gt;=EB$4),NETWORKDAYS.INTL($P7,(EB$4)-1,1,(Holidays!$A$1:$A$248)),0)+IF(AND($P7&lt;EA$4,$Q7&lt;EB$4,$Q7&gt;=EA$4),NETWORKDAYS.INTL(EA$4,$Q7,1,(Holidays!$A$1:$A$248)),0)+IF(AND($P7&lt;EA$4,$Q7&gt;=EB$4,$Q7&gt;=EA$4),NETWORKDAYS.INTL(EA$4,(EB$4)-1,1,(Holidays!$A$1:$A$248)),0))*$S7,"")</f>
        <v>0</v>
      </c>
      <c r="EB7" s="191">
        <f>IFERROR((IF(AND($P7&gt;=EB$4,$P7&lt;EC$4,$Q7&lt;EC$4),NETWORKDAYS.INTL($P7,$Q7,1,(Holidays!$A$1:$A$248)),0)+IF(AND($P7&gt;=EB$4,$P7&lt;EC$4,$Q7&gt;=EC$4),NETWORKDAYS.INTL($P7,(EC$4)-1,1,(Holidays!$A$1:$A$248)),0)+IF(AND($P7&lt;EB$4,$Q7&lt;EC$4,$Q7&gt;=EB$4),NETWORKDAYS.INTL(EB$4,$Q7,1,(Holidays!$A$1:$A$248)),0)+IF(AND($P7&lt;EB$4,$Q7&gt;=EC$4,$Q7&gt;=EB$4),NETWORKDAYS.INTL(EB$4,(EC$4)-1,1,(Holidays!$A$1:$A$248)),0))*$S7,"")</f>
        <v>0</v>
      </c>
      <c r="EC7" s="191">
        <f>IFERROR((IF(AND($P7&gt;=EC$4,$P7&lt;ED$4,$Q7&lt;ED$4),NETWORKDAYS.INTL($P7,$Q7,1,(Holidays!$A$1:$A$248)),0)+IF(AND($P7&gt;=EC$4,$P7&lt;ED$4,$Q7&gt;=ED$4),NETWORKDAYS.INTL($P7,(ED$4)-1,1,(Holidays!$A$1:$A$248)),0)+IF(AND($P7&lt;EC$4,$Q7&lt;ED$4,$Q7&gt;=EC$4),NETWORKDAYS.INTL(EC$4,$Q7,1,(Holidays!$A$1:$A$248)),0)+IF(AND($P7&lt;EC$4,$Q7&gt;=ED$4,$Q7&gt;=EC$4),NETWORKDAYS.INTL(EC$4,(ED$4)-1,1,(Holidays!$A$1:$A$248)),0))*$S7,"")</f>
        <v>0</v>
      </c>
      <c r="ED7" s="191">
        <f>IFERROR((IF(AND($P7&gt;=ED$4,$P7&lt;EE$4,$Q7&lt;EE$4),NETWORKDAYS.INTL($P7,$Q7,1,(Holidays!$A$1:$A$248)),0)+IF(AND($P7&gt;=ED$4,$P7&lt;EE$4,$Q7&gt;=EE$4),NETWORKDAYS.INTL($P7,(EE$4)-1,1,(Holidays!$A$1:$A$248)),0)+IF(AND($P7&lt;ED$4,$Q7&lt;EE$4,$Q7&gt;=ED$4),NETWORKDAYS.INTL(ED$4,$Q7,1,(Holidays!$A$1:$A$248)),0)+IF(AND($P7&lt;ED$4,$Q7&gt;=EE$4,$Q7&gt;=ED$4),NETWORKDAYS.INTL(ED$4,(EE$4)-1,1,(Holidays!$A$1:$A$248)),0))*$S7,"")</f>
        <v>0</v>
      </c>
      <c r="EE7" s="191">
        <f>IFERROR((IF(AND($P7&gt;=EE$4,$P7&lt;EF$4,$Q7&lt;EF$4),NETWORKDAYS.INTL($P7,$Q7,1,(Holidays!$A$1:$A$248)),0)+IF(AND($P7&gt;=EE$4,$P7&lt;EF$4,$Q7&gt;=EF$4),NETWORKDAYS.INTL($P7,(EF$4)-1,1,(Holidays!$A$1:$A$248)),0)+IF(AND($P7&lt;EE$4,$Q7&lt;EF$4,$Q7&gt;=EE$4),NETWORKDAYS.INTL(EE$4,$Q7,1,(Holidays!$A$1:$A$248)),0)+IF(AND($P7&lt;EE$4,$Q7&gt;=EF$4,$Q7&gt;=EE$4),NETWORKDAYS.INTL(EE$4,(EF$4)-1,1,(Holidays!$A$1:$A$248)),0))*$S7,"")</f>
        <v>0</v>
      </c>
      <c r="EF7" s="191">
        <f>IFERROR((IF(AND($P7&gt;=EF$4,$P7&lt;EG$4,$Q7&lt;EG$4),NETWORKDAYS.INTL($P7,$Q7,1,(Holidays!$A$1:$A$248)),0)+IF(AND($P7&gt;=EF$4,$P7&lt;EG$4,$Q7&gt;=EG$4),NETWORKDAYS.INTL($P7,(EG$4)-1,1,(Holidays!$A$1:$A$248)),0)+IF(AND($P7&lt;EF$4,$Q7&lt;EG$4,$Q7&gt;=EF$4),NETWORKDAYS.INTL(EF$4,$Q7,1,(Holidays!$A$1:$A$248)),0)+IF(AND($P7&lt;EF$4,$Q7&gt;=EG$4,$Q7&gt;=EF$4),NETWORKDAYS.INTL(EF$4,(EG$4)-1,1,(Holidays!$A$1:$A$248)),0))*$S7,"")</f>
        <v>0</v>
      </c>
      <c r="EG7" s="191">
        <f>IFERROR((IF(AND($P7&gt;=EG$4,$P7&lt;EH$4,$Q7&lt;EH$4),NETWORKDAYS.INTL($P7,$Q7,1,(Holidays!$A$1:$A$248)),0)+IF(AND($P7&gt;=EG$4,$P7&lt;EH$4,$Q7&gt;=EH$4),NETWORKDAYS.INTL($P7,(EH$4)-1,1,(Holidays!$A$1:$A$248)),0)+IF(AND($P7&lt;EG$4,$Q7&lt;EH$4,$Q7&gt;=EG$4),NETWORKDAYS.INTL(EG$4,$Q7,1,(Holidays!$A$1:$A$248)),0)+IF(AND($P7&lt;EG$4,$Q7&gt;=EH$4,$Q7&gt;=EG$4),NETWORKDAYS.INTL(EG$4,(EH$4)-1,1,(Holidays!$A$1:$A$248)),0))*$S7,"")</f>
        <v>0</v>
      </c>
      <c r="EH7" s="191">
        <f>IFERROR((IF(AND($P7&gt;=EH$4,$P7&lt;EI$4,$Q7&lt;EI$4),NETWORKDAYS.INTL($P7,$Q7,1,(Holidays!$A$1:$A$248)),0)+IF(AND($P7&gt;=EH$4,$P7&lt;EI$4,$Q7&gt;=EI$4),NETWORKDAYS.INTL($P7,(EI$4)-1,1,(Holidays!$A$1:$A$248)),0)+IF(AND($P7&lt;EH$4,$Q7&lt;EI$4,$Q7&gt;=EH$4),NETWORKDAYS.INTL(EH$4,$Q7,1,(Holidays!$A$1:$A$248)),0)+IF(AND($P7&lt;EH$4,$Q7&gt;=EI$4,$Q7&gt;=EH$4),NETWORKDAYS.INTL(EH$4,(EI$4)-1,1,(Holidays!$A$1:$A$248)),0))*$S7,"")</f>
        <v>0</v>
      </c>
      <c r="EI7" s="191">
        <f>IFERROR((IF(AND($P7&gt;=EI$4,$P7&lt;EJ$4,$Q7&lt;EJ$4),NETWORKDAYS.INTL($P7,$Q7,1,(Holidays!$A$1:$A$248)),0)+IF(AND($P7&gt;=EI$4,$P7&lt;EJ$4,$Q7&gt;=EJ$4),NETWORKDAYS.INTL($P7,(EJ$4)-1,1,(Holidays!$A$1:$A$248)),0)+IF(AND($P7&lt;EI$4,$Q7&lt;EJ$4,$Q7&gt;=EI$4),NETWORKDAYS.INTL(EI$4,$Q7,1,(Holidays!$A$1:$A$248)),0)+IF(AND($P7&lt;EI$4,$Q7&gt;=EJ$4,$Q7&gt;=EI$4),NETWORKDAYS.INTL(EI$4,(EJ$4)-1,1,(Holidays!$A$1:$A$248)),0))*$S7,"")</f>
        <v>0</v>
      </c>
      <c r="EJ7" s="191">
        <f>IFERROR((IF(AND($P7&gt;=EJ$4,$P7&lt;EK$4,$Q7&lt;EK$4),NETWORKDAYS.INTL($P7,$Q7,1,(Holidays!$A$1:$A$248)),0)+IF(AND($P7&gt;=EJ$4,$P7&lt;EK$4,$Q7&gt;=EK$4),NETWORKDAYS.INTL($P7,(EK$4)-1,1,(Holidays!$A$1:$A$248)),0)+IF(AND($P7&lt;EJ$4,$Q7&lt;EK$4,$Q7&gt;=EJ$4),NETWORKDAYS.INTL(EJ$4,$Q7,1,(Holidays!$A$1:$A$248)),0)+IF(AND($P7&lt;EJ$4,$Q7&gt;=EK$4,$Q7&gt;=EJ$4),NETWORKDAYS.INTL(EJ$4,(EK$4)-1,1,(Holidays!$A$1:$A$248)),0))*$S7,"")</f>
        <v>0</v>
      </c>
      <c r="EK7" s="191">
        <f>IFERROR((IF(AND($P7&gt;=EK$4,$P7&lt;EL$4,$Q7&lt;EL$4),NETWORKDAYS.INTL($P7,$Q7,1,(Holidays!$A$1:$A$248)),0)+IF(AND($P7&gt;=EK$4,$P7&lt;EL$4,$Q7&gt;=EL$4),NETWORKDAYS.INTL($P7,(EL$4)-1,1,(Holidays!$A$1:$A$248)),0)+IF(AND($P7&lt;EK$4,$Q7&lt;EL$4,$Q7&gt;=EK$4),NETWORKDAYS.INTL(EK$4,$Q7,1,(Holidays!$A$1:$A$248)),0)+IF(AND($P7&lt;EK$4,$Q7&gt;=EL$4,$Q7&gt;=EK$4),NETWORKDAYS.INTL(EK$4,(EL$4)-1,1,(Holidays!$A$1:$A$248)),0))*$S7,"")</f>
        <v>0</v>
      </c>
      <c r="EL7" s="191">
        <f>IFERROR((IF(AND($P7&gt;=EL$4,$P7&lt;EM$4,$Q7&lt;EM$4),NETWORKDAYS.INTL($P7,$Q7,1,(Holidays!$A$1:$A$248)),0)+IF(AND($P7&gt;=EL$4,$P7&lt;EM$4,$Q7&gt;=EM$4),NETWORKDAYS.INTL($P7,(EM$4)-1,1,(Holidays!$A$1:$A$248)),0)+IF(AND($P7&lt;EL$4,$Q7&lt;EM$4,$Q7&gt;=EL$4),NETWORKDAYS.INTL(EL$4,$Q7,1,(Holidays!$A$1:$A$248)),0)+IF(AND($P7&lt;EL$4,$Q7&gt;=EM$4,$Q7&gt;=EL$4),NETWORKDAYS.INTL(EL$4,(EM$4)-1,1,(Holidays!$A$1:$A$248)),0))*$S7,"")</f>
        <v>0</v>
      </c>
      <c r="EM7" s="191">
        <f>IFERROR((IF(AND($P7&gt;=EM$4,$P7&lt;EN$4,$Q7&lt;EN$4),NETWORKDAYS.INTL($P7,$Q7,1,(Holidays!$A$1:$A$248)),0)+IF(AND($P7&gt;=EM$4,$P7&lt;EN$4,$Q7&gt;=EN$4),NETWORKDAYS.INTL($P7,(EN$4)-1,1,(Holidays!$A$1:$A$248)),0)+IF(AND($P7&lt;EM$4,$Q7&lt;EN$4,$Q7&gt;=EM$4),NETWORKDAYS.INTL(EM$4,$Q7,1,(Holidays!$A$1:$A$248)),0)+IF(AND($P7&lt;EM$4,$Q7&gt;=EN$4,$Q7&gt;=EM$4),NETWORKDAYS.INTL(EM$4,(EN$4)-1,1,(Holidays!$A$1:$A$248)),0))*$S7,"")</f>
        <v>0</v>
      </c>
      <c r="EN7" s="191">
        <f>IFERROR((IF(AND($P7&gt;=EN$4,$P7&lt;EO$4,$Q7&lt;EO$4),NETWORKDAYS.INTL($P7,$Q7,1,(Holidays!$A$1:$A$248)),0)+IF(AND($P7&gt;=EN$4,$P7&lt;EO$4,$Q7&gt;=EO$4),NETWORKDAYS.INTL($P7,(EO$4)-1,1,(Holidays!$A$1:$A$248)),0)+IF(AND($P7&lt;EN$4,$Q7&lt;EO$4,$Q7&gt;=EN$4),NETWORKDAYS.INTL(EN$4,$Q7,1,(Holidays!$A$1:$A$248)),0)+IF(AND($P7&lt;EN$4,$Q7&gt;=EO$4,$Q7&gt;=EN$4),NETWORKDAYS.INTL(EN$4,(EO$4)-1,1,(Holidays!$A$1:$A$248)),0))*$S7,"")</f>
        <v>0</v>
      </c>
      <c r="EO7" s="191">
        <f>IFERROR((IF(AND($P7&gt;=EO$4,$P7&lt;EP$4,$Q7&lt;EP$4),NETWORKDAYS.INTL($P7,$Q7,1,(Holidays!$A$1:$A$248)),0)+IF(AND($P7&gt;=EO$4,$P7&lt;EP$4,$Q7&gt;=EP$4),NETWORKDAYS.INTL($P7,(EP$4)-1,1,(Holidays!$A$1:$A$248)),0)+IF(AND($P7&lt;EO$4,$Q7&lt;EP$4,$Q7&gt;=EO$4),NETWORKDAYS.INTL(EO$4,$Q7,1,(Holidays!$A$1:$A$248)),0)+IF(AND($P7&lt;EO$4,$Q7&gt;=EP$4,$Q7&gt;=EO$4),NETWORKDAYS.INTL(EO$4,(EP$4)-1,1,(Holidays!$A$1:$A$248)),0))*$S7,"")</f>
        <v>0</v>
      </c>
      <c r="EP7" s="191">
        <f>IFERROR((IF(AND($P7&gt;=EP$4,$P7&lt;EQ$4,$Q7&lt;EQ$4),NETWORKDAYS.INTL($P7,$Q7,1,(Holidays!$A$1:$A$248)),0)+IF(AND($P7&gt;=EP$4,$P7&lt;EQ$4,$Q7&gt;=EQ$4),NETWORKDAYS.INTL($P7,(EQ$4)-1,1,(Holidays!$A$1:$A$248)),0)+IF(AND($P7&lt;EP$4,$Q7&lt;EQ$4,$Q7&gt;=EP$4),NETWORKDAYS.INTL(EP$4,$Q7,1,(Holidays!$A$1:$A$248)),0)+IF(AND($P7&lt;EP$4,$Q7&gt;=EQ$4,$Q7&gt;=EP$4),NETWORKDAYS.INTL(EP$4,(EQ$4)-1,1,(Holidays!$A$1:$A$248)),0))*$S7,"")</f>
        <v>0</v>
      </c>
      <c r="EQ7" s="191">
        <f>IFERROR((IF(AND($P7&gt;=EQ$4,$P7&lt;ER$4,$Q7&lt;ER$4),NETWORKDAYS.INTL($P7,$Q7,1,(Holidays!$A$1:$A$248)),0)+IF(AND($P7&gt;=EQ$4,$P7&lt;ER$4,$Q7&gt;=ER$4),NETWORKDAYS.INTL($P7,(ER$4)-1,1,(Holidays!$A$1:$A$248)),0)+IF(AND($P7&lt;EQ$4,$Q7&lt;ER$4,$Q7&gt;=EQ$4),NETWORKDAYS.INTL(EQ$4,$Q7,1,(Holidays!$A$1:$A$248)),0)+IF(AND($P7&lt;EQ$4,$Q7&gt;=ER$4,$Q7&gt;=EQ$4),NETWORKDAYS.INTL(EQ$4,(ER$4)-1,1,(Holidays!$A$1:$A$248)),0))*$S7,"")</f>
        <v>0</v>
      </c>
      <c r="ER7" s="191">
        <f>IFERROR((IF(AND($P7&gt;=ER$4,$P7&lt;ES$4,$Q7&lt;ES$4),NETWORKDAYS.INTL($P7,$Q7,1,(Holidays!$A$1:$A$248)),0)+IF(AND($P7&gt;=ER$4,$P7&lt;ES$4,$Q7&gt;=ES$4),NETWORKDAYS.INTL($P7,(ES$4)-1,1,(Holidays!$A$1:$A$248)),0)+IF(AND($P7&lt;ER$4,$Q7&lt;ES$4,$Q7&gt;=ER$4),NETWORKDAYS.INTL(ER$4,$Q7,1,(Holidays!$A$1:$A$248)),0)+IF(AND($P7&lt;ER$4,$Q7&gt;=ES$4,$Q7&gt;=ER$4),NETWORKDAYS.INTL(ER$4,(ES$4)-1,1,(Holidays!$A$1:$A$248)),0))*$S7,"")</f>
        <v>0</v>
      </c>
      <c r="ES7" s="191">
        <f>IFERROR((IF(AND($P7&gt;=ES$4,$P7&lt;ET$4,$Q7&lt;ET$4),NETWORKDAYS.INTL($P7,$Q7,1,(Holidays!$A$1:$A$248)),0)+IF(AND($P7&gt;=ES$4,$P7&lt;ET$4,$Q7&gt;=ET$4),NETWORKDAYS.INTL($P7,(ET$4)-1,1,(Holidays!$A$1:$A$248)),0)+IF(AND($P7&lt;ES$4,$Q7&lt;ET$4,$Q7&gt;=ES$4),NETWORKDAYS.INTL(ES$4,$Q7,1,(Holidays!$A$1:$A$248)),0)+IF(AND($P7&lt;ES$4,$Q7&gt;=ET$4,$Q7&gt;=ES$4),NETWORKDAYS.INTL(ES$4,(ET$4)-1,1,(Holidays!$A$1:$A$248)),0))*$S7,"")</f>
        <v>0</v>
      </c>
      <c r="ET7" s="191">
        <f>IFERROR((IF(AND($P7&gt;=ET$4,$P7&lt;EU$4,$Q7&lt;EU$4),NETWORKDAYS.INTL($P7,$Q7,1,(Holidays!$A$1:$A$248)),0)+IF(AND($P7&gt;=ET$4,$P7&lt;EU$4,$Q7&gt;=EU$4),NETWORKDAYS.INTL($P7,(EU$4)-1,1,(Holidays!$A$1:$A$248)),0)+IF(AND($P7&lt;ET$4,$Q7&lt;EU$4,$Q7&gt;=ET$4),NETWORKDAYS.INTL(ET$4,$Q7,1,(Holidays!$A$1:$A$248)),0)+IF(AND($P7&lt;ET$4,$Q7&gt;=EU$4,$Q7&gt;=ET$4),NETWORKDAYS.INTL(ET$4,(EU$4)-1,1,(Holidays!$A$1:$A$248)),0))*$S7,"")</f>
        <v>0</v>
      </c>
      <c r="EU7" s="191">
        <f>IFERROR((IF(AND($P7&gt;=EU$4,$P7&lt;EV$4,$Q7&lt;EV$4),NETWORKDAYS.INTL($P7,$Q7,1,(Holidays!$A$1:$A$248)),0)+IF(AND($P7&gt;=EU$4,$P7&lt;EV$4,$Q7&gt;=EV$4),NETWORKDAYS.INTL($P7,(EV$4)-1,1,(Holidays!$A$1:$A$248)),0)+IF(AND($P7&lt;EU$4,$Q7&lt;EV$4,$Q7&gt;=EU$4),NETWORKDAYS.INTL(EU$4,$Q7,1,(Holidays!$A$1:$A$248)),0)+IF(AND($P7&lt;EU$4,$Q7&gt;=EV$4,$Q7&gt;=EU$4),NETWORKDAYS.INTL(EU$4,(EV$4)-1,1,(Holidays!$A$1:$A$248)),0))*$S7,"")</f>
        <v>0</v>
      </c>
      <c r="EV7" s="191">
        <f>IFERROR((IF(AND($P7&gt;=EV$4,$P7&lt;EW$4,$Q7&lt;EW$4),NETWORKDAYS.INTL($P7,$Q7,1,(Holidays!$A$1:$A$248)),0)+IF(AND($P7&gt;=EV$4,$P7&lt;EW$4,$Q7&gt;=EW$4),NETWORKDAYS.INTL($P7,(EW$4)-1,1,(Holidays!$A$1:$A$248)),0)+IF(AND($P7&lt;EV$4,$Q7&lt;EW$4,$Q7&gt;=EV$4),NETWORKDAYS.INTL(EV$4,$Q7,1,(Holidays!$A$1:$A$248)),0)+IF(AND($P7&lt;EV$4,$Q7&gt;=EW$4,$Q7&gt;=EV$4),NETWORKDAYS.INTL(EV$4,(EW$4)-1,1,(Holidays!$A$1:$A$248)),0))*$S7,"")</f>
        <v>0</v>
      </c>
      <c r="EW7" s="191">
        <f>IFERROR((IF(AND($P7&gt;=EW$4,$P7&lt;EX$4,$Q7&lt;EX$4),NETWORKDAYS.INTL($P7,$Q7,1,(Holidays!$A$1:$A$248)),0)+IF(AND($P7&gt;=EW$4,$P7&lt;EX$4,$Q7&gt;=EX$4),NETWORKDAYS.INTL($P7,(EX$4)-1,1,(Holidays!$A$1:$A$248)),0)+IF(AND($P7&lt;EW$4,$Q7&lt;EX$4,$Q7&gt;=EW$4),NETWORKDAYS.INTL(EW$4,$Q7,1,(Holidays!$A$1:$A$248)),0)+IF(AND($P7&lt;EW$4,$Q7&gt;=EX$4,$Q7&gt;=EW$4),NETWORKDAYS.INTL(EW$4,(EX$4)-1,1,(Holidays!$A$1:$A$248)),0))*$S7,"")</f>
        <v>0</v>
      </c>
      <c r="EX7" s="191">
        <f>IFERROR((IF(AND($P7&gt;=EX$4,$P7&lt;EY$4,$Q7&lt;EY$4),NETWORKDAYS.INTL($P7,$Q7,1,(Holidays!$A$1:$A$248)),0)+IF(AND($P7&gt;=EX$4,$P7&lt;EY$4,$Q7&gt;=EY$4),NETWORKDAYS.INTL($P7,(EY$4)-1,1,(Holidays!$A$1:$A$248)),0)+IF(AND($P7&lt;EX$4,$Q7&lt;EY$4,$Q7&gt;=EX$4),NETWORKDAYS.INTL(EX$4,$Q7,1,(Holidays!$A$1:$A$248)),0)+IF(AND($P7&lt;EX$4,$Q7&gt;=EY$4,$Q7&gt;=EX$4),NETWORKDAYS.INTL(EX$4,(EY$4)-1,1,(Holidays!$A$1:$A$248)),0))*$S7,"")</f>
        <v>0</v>
      </c>
      <c r="EY7" s="191">
        <f>IFERROR((IF(AND($P7&gt;=EY$4,$P7&lt;EZ$4,$Q7&lt;EZ$4),NETWORKDAYS.INTL($P7,$Q7,1,(Holidays!$A$1:$A$248)),0)+IF(AND($P7&gt;=EY$4,$P7&lt;EZ$4,$Q7&gt;=EZ$4),NETWORKDAYS.INTL($P7,(EZ$4)-1,1,(Holidays!$A$1:$A$248)),0)+IF(AND($P7&lt;EY$4,$Q7&lt;EZ$4,$Q7&gt;=EY$4),NETWORKDAYS.INTL(EY$4,$Q7,1,(Holidays!$A$1:$A$248)),0)+IF(AND($P7&lt;EY$4,$Q7&gt;=EZ$4,$Q7&gt;=EY$4),NETWORKDAYS.INTL(EY$4,(EZ$4)-1,1,(Holidays!$A$1:$A$248)),0))*$S7,"")</f>
        <v>0</v>
      </c>
      <c r="EZ7" s="191">
        <f>IFERROR((IF(AND($P7&gt;=EZ$4,$P7&lt;FA$4,$Q7&lt;FA$4),NETWORKDAYS.INTL($P7,$Q7,1,(Holidays!$A$1:$A$248)),0)+IF(AND($P7&gt;=EZ$4,$P7&lt;FA$4,$Q7&gt;=FA$4),NETWORKDAYS.INTL($P7,(FA$4)-1,1,(Holidays!$A$1:$A$248)),0)+IF(AND($P7&lt;EZ$4,$Q7&lt;FA$4,$Q7&gt;=EZ$4),NETWORKDAYS.INTL(EZ$4,$Q7,1,(Holidays!$A$1:$A$248)),0)+IF(AND($P7&lt;EZ$4,$Q7&gt;=FA$4,$Q7&gt;=EZ$4),NETWORKDAYS.INTL(EZ$4,(FA$4)-1,1,(Holidays!$A$1:$A$248)),0))*$S7,"")</f>
        <v>0</v>
      </c>
      <c r="FA7" s="191">
        <f>IFERROR((IF(AND($P7&gt;=FA$4,$P7&lt;FB$4,$Q7&lt;FB$4),NETWORKDAYS.INTL($P7,$Q7,1,(Holidays!$A$1:$A$248)),0)+IF(AND($P7&gt;=FA$4,$P7&lt;FB$4,$Q7&gt;=FB$4),NETWORKDAYS.INTL($P7,(FB$4)-1,1,(Holidays!$A$1:$A$248)),0)+IF(AND($P7&lt;FA$4,$Q7&lt;FB$4,$Q7&gt;=FA$4),NETWORKDAYS.INTL(FA$4,$Q7,1,(Holidays!$A$1:$A$248)),0)+IF(AND($P7&lt;FA$4,$Q7&gt;=FB$4,$Q7&gt;=FA$4),NETWORKDAYS.INTL(FA$4,(FB$4)-1,1,(Holidays!$A$1:$A$248)),0))*$S7,"")</f>
        <v>0</v>
      </c>
      <c r="FB7" s="191">
        <f>IFERROR((IF(AND($P7&gt;=FB$4,$P7&lt;FC$4,$Q7&lt;FC$4),NETWORKDAYS.INTL($P7,$Q7,1,(Holidays!$A$1:$A$248)),0)+IF(AND($P7&gt;=FB$4,$P7&lt;FC$4,$Q7&gt;=FC$4),NETWORKDAYS.INTL($P7,(FC$4)-1,1,(Holidays!$A$1:$A$248)),0)+IF(AND($P7&lt;FB$4,$Q7&lt;FC$4,$Q7&gt;=FB$4),NETWORKDAYS.INTL(FB$4,$Q7,1,(Holidays!$A$1:$A$248)),0)+IF(AND($P7&lt;FB$4,$Q7&gt;=FC$4,$Q7&gt;=FB$4),NETWORKDAYS.INTL(FB$4,(FC$4)-1,1,(Holidays!$A$1:$A$248)),0))*$S7,"")</f>
        <v>0</v>
      </c>
      <c r="FC7" s="191">
        <f>IFERROR((IF(AND($P7&gt;=FC$4,$P7&lt;FD$4,$Q7&lt;FD$4),NETWORKDAYS.INTL($P7,$Q7,1,(Holidays!$A$1:$A$248)),0)+IF(AND($P7&gt;=FC$4,$P7&lt;FD$4,$Q7&gt;=FD$4),NETWORKDAYS.INTL($P7,(FD$4)-1,1,(Holidays!$A$1:$A$248)),0)+IF(AND($P7&lt;FC$4,$Q7&lt;FD$4,$Q7&gt;=FC$4),NETWORKDAYS.INTL(FC$4,$Q7,1,(Holidays!$A$1:$A$248)),0)+IF(AND($P7&lt;FC$4,$Q7&gt;=FD$4,$Q7&gt;=FC$4),NETWORKDAYS.INTL(FC$4,(FD$4)-1,1,(Holidays!$A$1:$A$248)),0))*$S7,"")</f>
        <v>0</v>
      </c>
      <c r="FD7" s="191">
        <f>IFERROR((IF(AND($P7&gt;=FD$4,$P7&lt;FE$4,$Q7&lt;FE$4),NETWORKDAYS.INTL($P7,$Q7,1,(Holidays!$A$1:$A$248)),0)+IF(AND($P7&gt;=FD$4,$P7&lt;FE$4,$Q7&gt;=FE$4),NETWORKDAYS.INTL($P7,(FE$4)-1,1,(Holidays!$A$1:$A$248)),0)+IF(AND($P7&lt;FD$4,$Q7&lt;FE$4,$Q7&gt;=FD$4),NETWORKDAYS.INTL(FD$4,$Q7,1,(Holidays!$A$1:$A$248)),0)+IF(AND($P7&lt;FD$4,$Q7&gt;=FE$4,$Q7&gt;=FD$4),NETWORKDAYS.INTL(FD$4,(FE$4)-1,1,(Holidays!$A$1:$A$248)),0))*$S7,"")</f>
        <v>0</v>
      </c>
      <c r="FE7" s="191">
        <f>IFERROR((IF(AND($P7&gt;=FE$4,$P7&lt;FF$4,$Q7&lt;FF$4),NETWORKDAYS.INTL($P7,$Q7,1,(Holidays!$A$1:$A$248)),0)+IF(AND($P7&gt;=FE$4,$P7&lt;FF$4,$Q7&gt;=FF$4),NETWORKDAYS.INTL($P7,(FF$4)-1,1,(Holidays!$A$1:$A$248)),0)+IF(AND($P7&lt;FE$4,$Q7&lt;FF$4,$Q7&gt;=FE$4),NETWORKDAYS.INTL(FE$4,$Q7,1,(Holidays!$A$1:$A$248)),0)+IF(AND($P7&lt;FE$4,$Q7&gt;=FF$4,$Q7&gt;=FE$4),NETWORKDAYS.INTL(FE$4,(FF$4)-1,1,(Holidays!$A$1:$A$248)),0))*$S7,"")</f>
        <v>0</v>
      </c>
      <c r="FF7" s="191">
        <f>IFERROR((IF(AND($P7&gt;=FF$4,$P7&lt;FG$4,$Q7&lt;FG$4),NETWORKDAYS.INTL($P7,$Q7,1,(Holidays!$A$1:$A$248)),0)+IF(AND($P7&gt;=FF$4,$P7&lt;FG$4,$Q7&gt;=FG$4),NETWORKDAYS.INTL($P7,(FG$4)-1,1,(Holidays!$A$1:$A$248)),0)+IF(AND($P7&lt;FF$4,$Q7&lt;FG$4,$Q7&gt;=FF$4),NETWORKDAYS.INTL(FF$4,$Q7,1,(Holidays!$A$1:$A$248)),0)+IF(AND($P7&lt;FF$4,$Q7&gt;=FG$4,$Q7&gt;=FF$4),NETWORKDAYS.INTL(FF$4,(FG$4)-1,1,(Holidays!$A$1:$A$248)),0))*$S7,"")</f>
        <v>0</v>
      </c>
      <c r="FG7" s="191">
        <f>IFERROR((IF(AND($P7&gt;=FG$4,$P7&lt;FH$4,$Q7&lt;FH$4),NETWORKDAYS.INTL($P7,$Q7,1,(Holidays!$A$1:$A$248)),0)+IF(AND($P7&gt;=FG$4,$P7&lt;FH$4,$Q7&gt;=FH$4),NETWORKDAYS.INTL($P7,(FH$4)-1,1,(Holidays!$A$1:$A$248)),0)+IF(AND($P7&lt;FG$4,$Q7&lt;FH$4,$Q7&gt;=FG$4),NETWORKDAYS.INTL(FG$4,$Q7,1,(Holidays!$A$1:$A$248)),0)+IF(AND($P7&lt;FG$4,$Q7&gt;=FH$4,$Q7&gt;=FG$4),NETWORKDAYS.INTL(FG$4,(FH$4)-1,1,(Holidays!$A$1:$A$248)),0))*$S7,"")</f>
        <v>0</v>
      </c>
      <c r="FH7" s="191">
        <f>IFERROR((IF(AND($P7&gt;=FH$4,$P7&lt;FI$4,$Q7&lt;FI$4),NETWORKDAYS.INTL($P7,$Q7,1,(Holidays!$A$1:$A$248)),0)+IF(AND($P7&gt;=FH$4,$P7&lt;FI$4,$Q7&gt;=FI$4),NETWORKDAYS.INTL($P7,(FI$4)-1,1,(Holidays!$A$1:$A$248)),0)+IF(AND($P7&lt;FH$4,$Q7&lt;FI$4,$Q7&gt;=FH$4),NETWORKDAYS.INTL(FH$4,$Q7,1,(Holidays!$A$1:$A$248)),0)+IF(AND($P7&lt;FH$4,$Q7&gt;=FI$4,$Q7&gt;=FH$4),NETWORKDAYS.INTL(FH$4,(FI$4)-1,1,(Holidays!$A$1:$A$248)),0))*$S7,"")</f>
        <v>0</v>
      </c>
      <c r="FI7" s="191">
        <f>IFERROR((IF(AND($P7&gt;=FI$4,$P7&lt;FJ$4,$Q7&lt;FJ$4),NETWORKDAYS.INTL($P7,$Q7,1,(Holidays!$A$1:$A$248)),0)+IF(AND($P7&gt;=FI$4,$P7&lt;FJ$4,$Q7&gt;=FJ$4),NETWORKDAYS.INTL($P7,(FJ$4)-1,1,(Holidays!$A$1:$A$248)),0)+IF(AND($P7&lt;FI$4,$Q7&lt;FJ$4,$Q7&gt;=FI$4),NETWORKDAYS.INTL(FI$4,$Q7,1,(Holidays!$A$1:$A$248)),0)+IF(AND($P7&lt;FI$4,$Q7&gt;=FJ$4,$Q7&gt;=FI$4),NETWORKDAYS.INTL(FI$4,(FJ$4)-1,1,(Holidays!$A$1:$A$248)),0))*$S7,"")</f>
        <v>0</v>
      </c>
      <c r="FJ7" s="191">
        <f>IFERROR((IF(AND($P7&gt;=FJ$4,$P7&lt;FK$4,$Q7&lt;FK$4),NETWORKDAYS.INTL($P7,$Q7,1,(Holidays!$A$1:$A$248)),0)+IF(AND($P7&gt;=FJ$4,$P7&lt;FK$4,$Q7&gt;=FK$4),NETWORKDAYS.INTL($P7,(FK$4)-1,1,(Holidays!$A$1:$A$248)),0)+IF(AND($P7&lt;FJ$4,$Q7&lt;FK$4,$Q7&gt;=FJ$4),NETWORKDAYS.INTL(FJ$4,$Q7,1,(Holidays!$A$1:$A$248)),0)+IF(AND($P7&lt;FJ$4,$Q7&gt;=FK$4,$Q7&gt;=FJ$4),NETWORKDAYS.INTL(FJ$4,(FK$4)-1,1,(Holidays!$A$1:$A$248)),0))*$S7,"")</f>
        <v>0</v>
      </c>
      <c r="FK7" s="191">
        <f>IFERROR((IF(AND($P7&gt;=FK$4,$P7&lt;FL$4,$Q7&lt;FL$4),NETWORKDAYS.INTL($P7,$Q7,1,(Holidays!$A$1:$A$248)),0)+IF(AND($P7&gt;=FK$4,$P7&lt;FL$4,$Q7&gt;=FL$4),NETWORKDAYS.INTL($P7,(FL$4)-1,1,(Holidays!$A$1:$A$248)),0)+IF(AND($P7&lt;FK$4,$Q7&lt;FL$4,$Q7&gt;=FK$4),NETWORKDAYS.INTL(FK$4,$Q7,1,(Holidays!$A$1:$A$248)),0)+IF(AND($P7&lt;FK$4,$Q7&gt;=FL$4,$Q7&gt;=FK$4),NETWORKDAYS.INTL(FK$4,(FL$4)-1,1,(Holidays!$A$1:$A$248)),0))*$S7,"")</f>
        <v>0</v>
      </c>
      <c r="FL7" s="191">
        <f>IFERROR((IF(AND($P7&gt;=FL$4,$P7&lt;FM$4,$Q7&lt;FM$4),NETWORKDAYS.INTL($P7,$Q7,1,(Holidays!$A$1:$A$248)),0)+IF(AND($P7&gt;=FL$4,$P7&lt;FM$4,$Q7&gt;=FM$4),NETWORKDAYS.INTL($P7,(FM$4)-1,1,(Holidays!$A$1:$A$248)),0)+IF(AND($P7&lt;FL$4,$Q7&lt;FM$4,$Q7&gt;=FL$4),NETWORKDAYS.INTL(FL$4,$Q7,1,(Holidays!$A$1:$A$248)),0)+IF(AND($P7&lt;FL$4,$Q7&gt;=FM$4,$Q7&gt;=FL$4),NETWORKDAYS.INTL(FL$4,(FM$4)-1,1,(Holidays!$A$1:$A$248)),0))*$S7,"")</f>
        <v>0</v>
      </c>
      <c r="FM7" s="191">
        <f>IFERROR((IF(AND($P7&gt;=FM$4,$P7&lt;FN$4,$Q7&lt;FN$4),NETWORKDAYS.INTL($P7,$Q7,1,(Holidays!$A$1:$A$248)),0)+IF(AND($P7&gt;=FM$4,$P7&lt;FN$4,$Q7&gt;=FN$4),NETWORKDAYS.INTL($P7,(FN$4)-1,1,(Holidays!$A$1:$A$248)),0)+IF(AND($P7&lt;FM$4,$Q7&lt;FN$4,$Q7&gt;=FM$4),NETWORKDAYS.INTL(FM$4,$Q7,1,(Holidays!$A$1:$A$248)),0)+IF(AND($P7&lt;FM$4,$Q7&gt;=FN$4,$Q7&gt;=FM$4),NETWORKDAYS.INTL(FM$4,(FN$4)-1,1,(Holidays!$A$1:$A$248)),0))*$S7,"")</f>
        <v>0</v>
      </c>
      <c r="FN7" s="191">
        <f>IFERROR((IF(AND($P7&gt;=FN$4,$P7&lt;FO$4,$Q7&lt;FO$4),NETWORKDAYS.INTL($P7,$Q7,1,(Holidays!$A$1:$A$248)),0)+IF(AND($P7&gt;=FN$4,$P7&lt;FO$4,$Q7&gt;=FO$4),NETWORKDAYS.INTL($P7,(FO$4)-1,1,(Holidays!$A$1:$A$248)),0)+IF(AND($P7&lt;FN$4,$Q7&lt;FO$4,$Q7&gt;=FN$4),NETWORKDAYS.INTL(FN$4,$Q7,1,(Holidays!$A$1:$A$248)),0)+IF(AND($P7&lt;FN$4,$Q7&gt;=FO$4,$Q7&gt;=FN$4),NETWORKDAYS.INTL(FN$4,(FO$4)-1,1,(Holidays!$A$1:$A$248)),0))*$S7,"")</f>
        <v>0</v>
      </c>
      <c r="FO7" s="191">
        <f>IFERROR((IF(AND($P7&gt;=FO$4,$P7&lt;FP$4,$Q7&lt;FP$4),NETWORKDAYS.INTL($P7,$Q7,1,(Holidays!$A$1:$A$248)),0)+IF(AND($P7&gt;=FO$4,$P7&lt;FP$4,$Q7&gt;=FP$4),NETWORKDAYS.INTL($P7,(FP$4)-1,1,(Holidays!$A$1:$A$248)),0)+IF(AND($P7&lt;FO$4,$Q7&lt;FP$4,$Q7&gt;=FO$4),NETWORKDAYS.INTL(FO$4,$Q7,1,(Holidays!$A$1:$A$248)),0)+IF(AND($P7&lt;FO$4,$Q7&gt;=FP$4,$Q7&gt;=FO$4),NETWORKDAYS.INTL(FO$4,(FP$4)-1,1,(Holidays!$A$1:$A$248)),0))*$S7,"")</f>
        <v>0</v>
      </c>
      <c r="FP7" s="191">
        <f>IFERROR((IF(AND($P7&gt;=FP$4,$P7&lt;FQ$4,$Q7&lt;FQ$4),NETWORKDAYS.INTL($P7,$Q7,1,(Holidays!$A$1:$A$248)),0)+IF(AND($P7&gt;=FP$4,$P7&lt;FQ$4,$Q7&gt;=FQ$4),NETWORKDAYS.INTL($P7,(FQ$4)-1,1,(Holidays!$A$1:$A$248)),0)+IF(AND($P7&lt;FP$4,$Q7&lt;FQ$4,$Q7&gt;=FP$4),NETWORKDAYS.INTL(FP$4,$Q7,1,(Holidays!$A$1:$A$248)),0)+IF(AND($P7&lt;FP$4,$Q7&gt;=FQ$4,$Q7&gt;=FP$4),NETWORKDAYS.INTL(FP$4,(FQ$4)-1,1,(Holidays!$A$1:$A$248)),0))*$S7,"")</f>
        <v>0</v>
      </c>
      <c r="FQ7" s="191">
        <f>IFERROR((IF(AND($P7&gt;=FQ$4,$P7&lt;FR$4,$Q7&lt;FR$4),NETWORKDAYS.INTL($P7,$Q7,1,(Holidays!$A$1:$A$248)),0)+IF(AND($P7&gt;=FQ$4,$P7&lt;FR$4,$Q7&gt;=FR$4),NETWORKDAYS.INTL($P7,(FR$4)-1,1,(Holidays!$A$1:$A$248)),0)+IF(AND($P7&lt;FQ$4,$Q7&lt;FR$4,$Q7&gt;=FQ$4),NETWORKDAYS.INTL(FQ$4,$Q7,1,(Holidays!$A$1:$A$248)),0)+IF(AND($P7&lt;FQ$4,$Q7&gt;=FR$4,$Q7&gt;=FQ$4),NETWORKDAYS.INTL(FQ$4,(FR$4)-1,1,(Holidays!$A$1:$A$248)),0))*$S7,"")</f>
        <v>0</v>
      </c>
      <c r="FR7" s="191">
        <f>IFERROR((IF(AND($P7&gt;=FR$4,$P7&lt;FS$4,$Q7&lt;FS$4),NETWORKDAYS.INTL($P7,$Q7,1,(Holidays!$A$1:$A$248)),0)+IF(AND($P7&gt;=FR$4,$P7&lt;FS$4,$Q7&gt;=FS$4),NETWORKDAYS.INTL($P7,(FS$4)-1,1,(Holidays!$A$1:$A$248)),0)+IF(AND($P7&lt;FR$4,$Q7&lt;FS$4,$Q7&gt;=FR$4),NETWORKDAYS.INTL(FR$4,$Q7,1,(Holidays!$A$1:$A$248)),0)+IF(AND($P7&lt;FR$4,$Q7&gt;=FS$4,$Q7&gt;=FR$4),NETWORKDAYS.INTL(FR$4,(FS$4)-1,1,(Holidays!$A$1:$A$248)),0))*$S7,"")</f>
        <v>0</v>
      </c>
      <c r="FS7" s="191">
        <f>IFERROR((IF(AND($P7&gt;=FS$4,$P7&lt;FT$4,$Q7&lt;FT$4),NETWORKDAYS.INTL($P7,$Q7,1,(Holidays!$A$1:$A$248)),0)+IF(AND($P7&gt;=FS$4,$P7&lt;FT$4,$Q7&gt;=FT$4),NETWORKDAYS.INTL($P7,(FT$4)-1,1,(Holidays!$A$1:$A$248)),0)+IF(AND($P7&lt;FS$4,$Q7&lt;FT$4,$Q7&gt;=FS$4),NETWORKDAYS.INTL(FS$4,$Q7,1,(Holidays!$A$1:$A$248)),0)+IF(AND($P7&lt;FS$4,$Q7&gt;=FT$4,$Q7&gt;=FS$4),NETWORKDAYS.INTL(FS$4,(FT$4)-1,1,(Holidays!$A$1:$A$248)),0))*$S7,"")</f>
        <v>0</v>
      </c>
      <c r="FT7" s="191">
        <f>IFERROR((IF(AND($P7&gt;=FT$4,$P7&lt;FU$4,$Q7&lt;FU$4),NETWORKDAYS.INTL($P7,$Q7,1,(Holidays!$A$1:$A$248)),0)+IF(AND($P7&gt;=FT$4,$P7&lt;FU$4,$Q7&gt;=FU$4),NETWORKDAYS.INTL($P7,(FU$4)-1,1,(Holidays!$A$1:$A$248)),0)+IF(AND($P7&lt;FT$4,$Q7&lt;FU$4,$Q7&gt;=FT$4),NETWORKDAYS.INTL(FT$4,$Q7,1,(Holidays!$A$1:$A$248)),0)+IF(AND($P7&lt;FT$4,$Q7&gt;=FU$4,$Q7&gt;=FT$4),NETWORKDAYS.INTL(FT$4,(FU$4)-1,1,(Holidays!$A$1:$A$248)),0))*$S7,"")</f>
        <v>0</v>
      </c>
      <c r="FU7" s="191">
        <f>IFERROR((IF(AND($P7&gt;=FU$4,$P7&lt;FV$4,$Q7&lt;FV$4),NETWORKDAYS.INTL($P7,$Q7,1,(Holidays!$A$1:$A$248)),0)+IF(AND($P7&gt;=FU$4,$P7&lt;FV$4,$Q7&gt;=FV$4),NETWORKDAYS.INTL($P7,(FV$4)-1,1,(Holidays!$A$1:$A$248)),0)+IF(AND($P7&lt;FU$4,$Q7&lt;FV$4,$Q7&gt;=FU$4),NETWORKDAYS.INTL(FU$4,$Q7,1,(Holidays!$A$1:$A$248)),0)+IF(AND($P7&lt;FU$4,$Q7&gt;=FV$4,$Q7&gt;=FU$4),NETWORKDAYS.INTL(FU$4,(FV$4)-1,1,(Holidays!$A$1:$A$248)),0))*$S7,"")</f>
        <v>0</v>
      </c>
      <c r="FV7" s="191">
        <f>IFERROR((IF(AND($P7&gt;=FV$4,$P7&lt;FW$4,$Q7&lt;FW$4),NETWORKDAYS.INTL($P7,$Q7,1,(Holidays!$A$1:$A$248)),0)+IF(AND($P7&gt;=FV$4,$P7&lt;FW$4,$Q7&gt;=FW$4),NETWORKDAYS.INTL($P7,(FW$4)-1,1,(Holidays!$A$1:$A$248)),0)+IF(AND($P7&lt;FV$4,$Q7&lt;FW$4,$Q7&gt;=FV$4),NETWORKDAYS.INTL(FV$4,$Q7,1,(Holidays!$A$1:$A$248)),0)+IF(AND($P7&lt;FV$4,$Q7&gt;=FW$4,$Q7&gt;=FV$4),NETWORKDAYS.INTL(FV$4,(FW$4)-1,1,(Holidays!$A$1:$A$248)),0))*$S7,"")</f>
        <v>0</v>
      </c>
      <c r="FW7" s="191">
        <f>IFERROR((IF(AND($P7&gt;=FW$4,$P7&lt;FX$4,$Q7&lt;FX$4),NETWORKDAYS.INTL($P7,$Q7,1,(Holidays!$A$1:$A$248)),0)+IF(AND($P7&gt;=FW$4,$P7&lt;FX$4,$Q7&gt;=FX$4),NETWORKDAYS.INTL($P7,(FX$4)-1,1,(Holidays!$A$1:$A$248)),0)+IF(AND($P7&lt;FW$4,$Q7&lt;FX$4,$Q7&gt;=FW$4),NETWORKDAYS.INTL(FW$4,$Q7,1,(Holidays!$A$1:$A$248)),0)+IF(AND($P7&lt;FW$4,$Q7&gt;=FX$4,$Q7&gt;=FW$4),NETWORKDAYS.INTL(FW$4,(FX$4)-1,1,(Holidays!$A$1:$A$248)),0))*$S7,"")</f>
        <v>0</v>
      </c>
      <c r="FX7" s="191">
        <f>IFERROR((IF(AND($P7&gt;=FX$4,$P7&lt;FY$4,$Q7&lt;FY$4),NETWORKDAYS.INTL($P7,$Q7,1,(Holidays!$A$1:$A$248)),0)+IF(AND($P7&gt;=FX$4,$P7&lt;FY$4,$Q7&gt;=FY$4),NETWORKDAYS.INTL($P7,(FY$4)-1,1,(Holidays!$A$1:$A$248)),0)+IF(AND($P7&lt;FX$4,$Q7&lt;FY$4,$Q7&gt;=FX$4),NETWORKDAYS.INTL(FX$4,$Q7,1,(Holidays!$A$1:$A$248)),0)+IF(AND($P7&lt;FX$4,$Q7&gt;=FY$4,$Q7&gt;=FX$4),NETWORKDAYS.INTL(FX$4,(FY$4)-1,1,(Holidays!$A$1:$A$248)),0))*$S7,"")</f>
        <v>0</v>
      </c>
      <c r="FY7" s="191">
        <f>IFERROR((IF(AND($P7&gt;=FY$4,$P7&lt;FZ$4,$Q7&lt;FZ$4),NETWORKDAYS.INTL($P7,$Q7,1,(Holidays!$A$1:$A$248)),0)+IF(AND($P7&gt;=FY$4,$P7&lt;FZ$4,$Q7&gt;=FZ$4),NETWORKDAYS.INTL($P7,(FZ$4)-1,1,(Holidays!$A$1:$A$248)),0)+IF(AND($P7&lt;FY$4,$Q7&lt;FZ$4,$Q7&gt;=FY$4),NETWORKDAYS.INTL(FY$4,$Q7,1,(Holidays!$A$1:$A$248)),0)+IF(AND($P7&lt;FY$4,$Q7&gt;=FZ$4,$Q7&gt;=FY$4),NETWORKDAYS.INTL(FY$4,(FZ$4)-1,1,(Holidays!$A$1:$A$248)),0))*$S7,"")</f>
        <v>0</v>
      </c>
      <c r="FZ7" s="191">
        <f>IFERROR((IF(AND($P7&gt;=FZ$4,$P7&lt;GA$4,$Q7&lt;GA$4),NETWORKDAYS.INTL($P7,$Q7,1,(Holidays!$A$1:$A$248)),0)+IF(AND($P7&gt;=FZ$4,$P7&lt;GA$4,$Q7&gt;=GA$4),NETWORKDAYS.INTL($P7,(GA$4)-1,1,(Holidays!$A$1:$A$248)),0)+IF(AND($P7&lt;FZ$4,$Q7&lt;GA$4,$Q7&gt;=FZ$4),NETWORKDAYS.INTL(FZ$4,$Q7,1,(Holidays!$A$1:$A$248)),0)+IF(AND($P7&lt;FZ$4,$Q7&gt;=GA$4,$Q7&gt;=FZ$4),NETWORKDAYS.INTL(FZ$4,(GA$4)-1,1,(Holidays!$A$1:$A$248)),0))*$S7,"")</f>
        <v>0</v>
      </c>
      <c r="GA7" s="191">
        <f>IFERROR((IF(AND($P7&gt;=GA$4,$P7&lt;GB$4,$Q7&lt;GB$4),NETWORKDAYS.INTL($P7,$Q7,1,(Holidays!$A$1:$A$248)),0)+IF(AND($P7&gt;=GA$4,$P7&lt;GB$4,$Q7&gt;=GB$4),NETWORKDAYS.INTL($P7,(GB$4)-1,1,(Holidays!$A$1:$A$248)),0)+IF(AND($P7&lt;GA$4,$Q7&lt;GB$4,$Q7&gt;=GA$4),NETWORKDAYS.INTL(GA$4,$Q7,1,(Holidays!$A$1:$A$248)),0)+IF(AND($P7&lt;GA$4,$Q7&gt;=GB$4,$Q7&gt;=GA$4),NETWORKDAYS.INTL(GA$4,(GB$4)-1,1,(Holidays!$A$1:$A$248)),0))*$S7,"")</f>
        <v>0</v>
      </c>
      <c r="GB7" s="191">
        <f>IFERROR((IF(AND($P7&gt;=GB$4,$P7&lt;GC$4,$Q7&lt;GC$4),NETWORKDAYS.INTL($P7,$Q7,1,(Holidays!$A$1:$A$248)),0)+IF(AND($P7&gt;=GB$4,$P7&lt;GC$4,$Q7&gt;=GC$4),NETWORKDAYS.INTL($P7,(GC$4)-1,1,(Holidays!$A$1:$A$248)),0)+IF(AND($P7&lt;GB$4,$Q7&lt;GC$4,$Q7&gt;=GB$4),NETWORKDAYS.INTL(GB$4,$Q7,1,(Holidays!$A$1:$A$248)),0)+IF(AND($P7&lt;GB$4,$Q7&gt;=GC$4,$Q7&gt;=GB$4),NETWORKDAYS.INTL(GB$4,(GC$4)-1,1,(Holidays!$A$1:$A$248)),0))*$S7,"")</f>
        <v>0</v>
      </c>
      <c r="GC7" s="191">
        <f>IFERROR((IF(AND($P7&gt;=GC$4,$P7&lt;GD$4,$Q7&lt;GD$4),NETWORKDAYS.INTL($P7,$Q7,1,(Holidays!$A$1:$A$248)),0)+IF(AND($P7&gt;=GC$4,$P7&lt;GD$4,$Q7&gt;=GD$4),NETWORKDAYS.INTL($P7,(GD$4)-1,1,(Holidays!$A$1:$A$248)),0)+IF(AND($P7&lt;GC$4,$Q7&lt;GD$4,$Q7&gt;=GC$4),NETWORKDAYS.INTL(GC$4,$Q7,1,(Holidays!$A$1:$A$248)),0)+IF(AND($P7&lt;GC$4,$Q7&gt;=GD$4,$Q7&gt;=GC$4),NETWORKDAYS.INTL(GC$4,(GD$4)-1,1,(Holidays!$A$1:$A$248)),0))*$S7,"")</f>
        <v>0</v>
      </c>
      <c r="GD7" s="191">
        <f>IFERROR((IF(AND($P7&gt;=GD$4,$P7&lt;GE$4,$Q7&lt;GE$4),NETWORKDAYS.INTL($P7,$Q7,1,(Holidays!$A$1:$A$248)),0)+IF(AND($P7&gt;=GD$4,$P7&lt;GE$4,$Q7&gt;=GE$4),NETWORKDAYS.INTL($P7,(GE$4)-1,1,(Holidays!$A$1:$A$248)),0)+IF(AND($P7&lt;GD$4,$Q7&lt;GE$4,$Q7&gt;=GD$4),NETWORKDAYS.INTL(GD$4,$Q7,1,(Holidays!$A$1:$A$248)),0)+IF(AND($P7&lt;GD$4,$Q7&gt;=GE$4,$Q7&gt;=GD$4),NETWORKDAYS.INTL(GD$4,(GE$4)-1,1,(Holidays!$A$1:$A$248)),0))*$S7,"")</f>
        <v>0</v>
      </c>
      <c r="GE7" s="191">
        <f>IFERROR((IF(AND($P7&gt;=GE$4,$P7&lt;GF$4,$Q7&lt;GF$4),NETWORKDAYS.INTL($P7,$Q7,1,(Holidays!$A$1:$A$248)),0)+IF(AND($P7&gt;=GE$4,$P7&lt;GF$4,$Q7&gt;=GF$4),NETWORKDAYS.INTL($P7,(GF$4)-1,1,(Holidays!$A$1:$A$248)),0)+IF(AND($P7&lt;GE$4,$Q7&lt;GF$4,$Q7&gt;=GE$4),NETWORKDAYS.INTL(GE$4,$Q7,1,(Holidays!$A$1:$A$248)),0)+IF(AND($P7&lt;GE$4,$Q7&gt;=GF$4,$Q7&gt;=GE$4),NETWORKDAYS.INTL(GE$4,(GF$4)-1,1,(Holidays!$A$1:$A$248)),0))*$S7,"")</f>
        <v>0</v>
      </c>
      <c r="GF7" s="191">
        <f>IFERROR((IF(AND($P7&gt;=GF$4,$P7&lt;GG$4,$Q7&lt;GG$4),NETWORKDAYS.INTL($P7,$Q7,1,(Holidays!$A$1:$A$248)),0)+IF(AND($P7&gt;=GF$4,$P7&lt;GG$4,$Q7&gt;=GG$4),NETWORKDAYS.INTL($P7,(GG$4)-1,1,(Holidays!$A$1:$A$248)),0)+IF(AND($P7&lt;GF$4,$Q7&lt;GG$4,$Q7&gt;=GF$4),NETWORKDAYS.INTL(GF$4,$Q7,1,(Holidays!$A$1:$A$248)),0)+IF(AND($P7&lt;GF$4,$Q7&gt;=GG$4,$Q7&gt;=GF$4),NETWORKDAYS.INTL(GF$4,(GG$4)-1,1,(Holidays!$A$1:$A$248)),0))*$S7,"")</f>
        <v>0</v>
      </c>
      <c r="GG7" s="191">
        <f>IFERROR((IF(AND($P7&gt;=GG$4,$P7&lt;GH$4,$Q7&lt;GH$4),NETWORKDAYS.INTL($P7,$Q7,1,(Holidays!$A$1:$A$248)),0)+IF(AND($P7&gt;=GG$4,$P7&lt;GH$4,$Q7&gt;=GH$4),NETWORKDAYS.INTL($P7,(GH$4)-1,1,(Holidays!$A$1:$A$248)),0)+IF(AND($P7&lt;GG$4,$Q7&lt;GH$4,$Q7&gt;=GG$4),NETWORKDAYS.INTL(GG$4,$Q7,1,(Holidays!$A$1:$A$248)),0)+IF(AND($P7&lt;GG$4,$Q7&gt;=GH$4,$Q7&gt;=GG$4),NETWORKDAYS.INTL(GG$4,(GH$4)-1,1,(Holidays!$A$1:$A$248)),0))*$S7,"")</f>
        <v>0</v>
      </c>
      <c r="GH7" s="191">
        <f>IFERROR((IF(AND($P7&gt;=GH$4,$P7&lt;GI$4,$Q7&lt;GI$4),NETWORKDAYS.INTL($P7,$Q7,1,(Holidays!$A$1:$A$248)),0)+IF(AND($P7&gt;=GH$4,$P7&lt;GI$4,$Q7&gt;=GI$4),NETWORKDAYS.INTL($P7,(GI$4)-1,1,(Holidays!$A$1:$A$248)),0)+IF(AND($P7&lt;GH$4,$Q7&lt;GI$4,$Q7&gt;=GH$4),NETWORKDAYS.INTL(GH$4,$Q7,1,(Holidays!$A$1:$A$248)),0)+IF(AND($P7&lt;GH$4,$Q7&gt;=GI$4,$Q7&gt;=GH$4),NETWORKDAYS.INTL(GH$4,(GI$4)-1,1,(Holidays!$A$1:$A$248)),0))*$S7,"")</f>
        <v>0</v>
      </c>
      <c r="GI7" s="191">
        <f>IFERROR((IF(AND($P7&gt;=GI$4,$P7&lt;GJ$4,$Q7&lt;GJ$4),NETWORKDAYS.INTL($P7,$Q7,1,(Holidays!$A$1:$A$248)),0)+IF(AND($P7&gt;=GI$4,$P7&lt;GJ$4,$Q7&gt;=GJ$4),NETWORKDAYS.INTL($P7,(GJ$4)-1,1,(Holidays!$A$1:$A$248)),0)+IF(AND($P7&lt;GI$4,$Q7&lt;GJ$4,$Q7&gt;=GI$4),NETWORKDAYS.INTL(GI$4,$Q7,1,(Holidays!$A$1:$A$248)),0)+IF(AND($P7&lt;GI$4,$Q7&gt;=GJ$4,$Q7&gt;=GI$4),NETWORKDAYS.INTL(GI$4,(GJ$4)-1,1,(Holidays!$A$1:$A$248)),0))*$S7,"")</f>
        <v>0</v>
      </c>
      <c r="GJ7" s="191">
        <f>IFERROR((IF(AND($P7&gt;=GJ$4,$P7&lt;GK$4,$Q7&lt;GK$4),NETWORKDAYS.INTL($P7,$Q7,1,(Holidays!$A$1:$A$248)),0)+IF(AND($P7&gt;=GJ$4,$P7&lt;GK$4,$Q7&gt;=GK$4),NETWORKDAYS.INTL($P7,(GK$4)-1,1,(Holidays!$A$1:$A$248)),0)+IF(AND($P7&lt;GJ$4,$Q7&lt;GK$4,$Q7&gt;=GJ$4),NETWORKDAYS.INTL(GJ$4,$Q7,1,(Holidays!$A$1:$A$248)),0)+IF(AND($P7&lt;GJ$4,$Q7&gt;=GK$4,$Q7&gt;=GJ$4),NETWORKDAYS.INTL(GJ$4,(GK$4)-1,1,(Holidays!$A$1:$A$248)),0))*$S7,"")</f>
        <v>0</v>
      </c>
      <c r="GK7" s="191">
        <f>IFERROR((IF(AND($P7&gt;=GK$4,$P7&lt;GL$4,$Q7&lt;GL$4),NETWORKDAYS.INTL($P7,$Q7,1,(Holidays!$A$1:$A$248)),0)+IF(AND($P7&gt;=GK$4,$P7&lt;GL$4,$Q7&gt;=GL$4),NETWORKDAYS.INTL($P7,(GL$4)-1,1,(Holidays!$A$1:$A$248)),0)+IF(AND($P7&lt;GK$4,$Q7&lt;GL$4,$Q7&gt;=GK$4),NETWORKDAYS.INTL(GK$4,$Q7,1,(Holidays!$A$1:$A$248)),0)+IF(AND($P7&lt;GK$4,$Q7&gt;=GL$4,$Q7&gt;=GK$4),NETWORKDAYS.INTL(GK$4,(GL$4)-1,1,(Holidays!$A$1:$A$248)),0))*$S7,"")</f>
        <v>0</v>
      </c>
      <c r="GL7" s="191">
        <f>IFERROR((IF(AND($P7&gt;=GL$4,$P7&lt;GM$4,$Q7&lt;GM$4),NETWORKDAYS.INTL($P7,$Q7,1,(Holidays!$A$1:$A$248)),0)+IF(AND($P7&gt;=GL$4,$P7&lt;GM$4,$Q7&gt;=GM$4),NETWORKDAYS.INTL($P7,(GM$4)-1,1,(Holidays!$A$1:$A$248)),0)+IF(AND($P7&lt;GL$4,$Q7&lt;GM$4,$Q7&gt;=GL$4),NETWORKDAYS.INTL(GL$4,$Q7,1,(Holidays!$A$1:$A$248)),0)+IF(AND($P7&lt;GL$4,$Q7&gt;=GM$4,$Q7&gt;=GL$4),NETWORKDAYS.INTL(GL$4,(GM$4)-1,1,(Holidays!$A$1:$A$248)),0))*$S7,"")</f>
        <v>0</v>
      </c>
      <c r="GM7" s="191">
        <f>IFERROR((IF(AND($P7&gt;=GM$4,$P7&lt;GN$4,$Q7&lt;GN$4),NETWORKDAYS.INTL($P7,$Q7,1,(Holidays!$A$1:$A$248)),0)+IF(AND($P7&gt;=GM$4,$P7&lt;GN$4,$Q7&gt;=GN$4),NETWORKDAYS.INTL($P7,(GN$4)-1,1,(Holidays!$A$1:$A$248)),0)+IF(AND($P7&lt;GM$4,$Q7&lt;GN$4,$Q7&gt;=GM$4),NETWORKDAYS.INTL(GM$4,$Q7,1,(Holidays!$A$1:$A$248)),0)+IF(AND($P7&lt;GM$4,$Q7&gt;=GN$4,$Q7&gt;=GM$4),NETWORKDAYS.INTL(GM$4,(GN$4)-1,1,(Holidays!$A$1:$A$248)),0))*$S7,"")</f>
        <v>0</v>
      </c>
      <c r="GN7" s="191">
        <f>IFERROR((IF(AND($P7&gt;=GN$4,$P7&lt;GO$4,$Q7&lt;GO$4),NETWORKDAYS.INTL($P7,$Q7,1,(Holidays!$A$1:$A$248)),0)+IF(AND($P7&gt;=GN$4,$P7&lt;GO$4,$Q7&gt;=GO$4),NETWORKDAYS.INTL($P7,(GO$4)-1,1,(Holidays!$A$1:$A$248)),0)+IF(AND($P7&lt;GN$4,$Q7&lt;GO$4,$Q7&gt;=GN$4),NETWORKDAYS.INTL(GN$4,$Q7,1,(Holidays!$A$1:$A$248)),0)+IF(AND($P7&lt;GN$4,$Q7&gt;=GO$4,$Q7&gt;=GN$4),NETWORKDAYS.INTL(GN$4,(GO$4)-1,1,(Holidays!$A$1:$A$248)),0))*$S7,"")</f>
        <v>0</v>
      </c>
      <c r="GO7" s="191">
        <f>IFERROR((IF(AND($P7&gt;=GO$4,$P7&lt;GP$4,$Q7&lt;GP$4),NETWORKDAYS.INTL($P7,$Q7,1,(Holidays!$A$1:$A$248)),0)+IF(AND($P7&gt;=GO$4,$P7&lt;GP$4,$Q7&gt;=GP$4),NETWORKDAYS.INTL($P7,(GP$4)-1,1,(Holidays!$A$1:$A$248)),0)+IF(AND($P7&lt;GO$4,$Q7&lt;GP$4,$Q7&gt;=GO$4),NETWORKDAYS.INTL(GO$4,$Q7,1,(Holidays!$A$1:$A$248)),0)+IF(AND($P7&lt;GO$4,$Q7&gt;=GP$4,$Q7&gt;=GO$4),NETWORKDAYS.INTL(GO$4,(GP$4)-1,1,(Holidays!$A$1:$A$248)),0))*$S7,"")</f>
        <v>0</v>
      </c>
      <c r="GP7" s="191">
        <f>IFERROR((IF(AND($P7&gt;=GP$4,$P7&lt;GQ$4,$Q7&lt;GQ$4),NETWORKDAYS.INTL($P7,$Q7,1,(Holidays!$A$1:$A$248)),0)+IF(AND($P7&gt;=GP$4,$P7&lt;GQ$4,$Q7&gt;=GQ$4),NETWORKDAYS.INTL($P7,(GQ$4)-1,1,(Holidays!$A$1:$A$248)),0)+IF(AND($P7&lt;GP$4,$Q7&lt;GQ$4,$Q7&gt;=GP$4),NETWORKDAYS.INTL(GP$4,$Q7,1,(Holidays!$A$1:$A$248)),0)+IF(AND($P7&lt;GP$4,$Q7&gt;=GQ$4,$Q7&gt;=GP$4),NETWORKDAYS.INTL(GP$4,(GQ$4)-1,1,(Holidays!$A$1:$A$248)),0))*$S7,"")</f>
        <v>0</v>
      </c>
      <c r="GQ7" s="191">
        <f>IFERROR((IF(AND($P7&gt;=GQ$4,$P7&lt;GR$4,$Q7&lt;GR$4),NETWORKDAYS.INTL($P7,$Q7,1,(Holidays!$A$1:$A$248)),0)+IF(AND($P7&gt;=GQ$4,$P7&lt;GR$4,$Q7&gt;=GR$4),NETWORKDAYS.INTL($P7,(GR$4)-1,1,(Holidays!$A$1:$A$248)),0)+IF(AND($P7&lt;GQ$4,$Q7&lt;GR$4,$Q7&gt;=GQ$4),NETWORKDAYS.INTL(GQ$4,$Q7,1,(Holidays!$A$1:$A$248)),0)+IF(AND($P7&lt;GQ$4,$Q7&gt;=GR$4,$Q7&gt;=GQ$4),NETWORKDAYS.INTL(GQ$4,(GR$4)-1,1,(Holidays!$A$1:$A$248)),0))*$S7,"")</f>
        <v>0</v>
      </c>
      <c r="GR7" s="191">
        <f>IFERROR((IF(AND($P7&gt;=GR$4,$P7&lt;GS$4,$Q7&lt;GS$4),NETWORKDAYS.INTL($P7,$Q7,1,(Holidays!$A$1:$A$248)),0)+IF(AND($P7&gt;=GR$4,$P7&lt;GS$4,$Q7&gt;=GS$4),NETWORKDAYS.INTL($P7,(GS$4)-1,1,(Holidays!$A$1:$A$248)),0)+IF(AND($P7&lt;GR$4,$Q7&lt;GS$4,$Q7&gt;=GR$4),NETWORKDAYS.INTL(GR$4,$Q7,1,(Holidays!$A$1:$A$248)),0)+IF(AND($P7&lt;GR$4,$Q7&gt;=GS$4,$Q7&gt;=GR$4),NETWORKDAYS.INTL(GR$4,(GS$4)-1,1,(Holidays!$A$1:$A$248)),0))*$S7,"")</f>
        <v>0</v>
      </c>
      <c r="GS7" s="191">
        <f>IFERROR((IF(AND($P7&gt;=GS$4,$P7&lt;GT$4,$Q7&lt;GT$4),NETWORKDAYS.INTL($P7,$Q7,1,(Holidays!$A$1:$A$248)),0)+IF(AND($P7&gt;=GS$4,$P7&lt;GT$4,$Q7&gt;=GT$4),NETWORKDAYS.INTL($P7,(GT$4)-1,1,(Holidays!$A$1:$A$248)),0)+IF(AND($P7&lt;GS$4,$Q7&lt;GT$4,$Q7&gt;=GS$4),NETWORKDAYS.INTL(GS$4,$Q7,1,(Holidays!$A$1:$A$248)),0)+IF(AND($P7&lt;GS$4,$Q7&gt;=GT$4,$Q7&gt;=GS$4),NETWORKDAYS.INTL(GS$4,(GT$4)-1,1,(Holidays!$A$1:$A$248)),0))*$S7,"")</f>
        <v>0</v>
      </c>
      <c r="GT7" s="191">
        <f>IFERROR((IF(AND($P7&gt;=GT$4,$P7&lt;GU$4,$Q7&lt;GU$4),NETWORKDAYS.INTL($P7,$Q7,1,(Holidays!$A$1:$A$248)),0)+IF(AND($P7&gt;=GT$4,$P7&lt;GU$4,$Q7&gt;=GU$4),NETWORKDAYS.INTL($P7,(GU$4)-1,1,(Holidays!$A$1:$A$248)),0)+IF(AND($P7&lt;GT$4,$Q7&lt;GU$4,$Q7&gt;=GT$4),NETWORKDAYS.INTL(GT$4,$Q7,1,(Holidays!$A$1:$A$248)),0)+IF(AND($P7&lt;GT$4,$Q7&gt;=GU$4,$Q7&gt;=GT$4),NETWORKDAYS.INTL(GT$4,(GU$4)-1,1,(Holidays!$A$1:$A$248)),0))*$S7,"")</f>
        <v>0</v>
      </c>
      <c r="GU7" s="191">
        <f>IFERROR((IF(AND($P7&gt;=GU$4,$P7&lt;GV$4,$Q7&lt;GV$4),NETWORKDAYS.INTL($P7,$Q7,1,(Holidays!$A$1:$A$248)),0)+IF(AND($P7&gt;=GU$4,$P7&lt;GV$4,$Q7&gt;=GV$4),NETWORKDAYS.INTL($P7,(GV$4)-1,1,(Holidays!$A$1:$A$248)),0)+IF(AND($P7&lt;GU$4,$Q7&lt;GV$4,$Q7&gt;=GU$4),NETWORKDAYS.INTL(GU$4,$Q7,1,(Holidays!$A$1:$A$248)),0)+IF(AND($P7&lt;GU$4,$Q7&gt;=GV$4,$Q7&gt;=GU$4),NETWORKDAYS.INTL(GU$4,(GV$4)-1,1,(Holidays!$A$1:$A$248)),0))*$S7,"")</f>
        <v>0</v>
      </c>
      <c r="GV7" s="191">
        <f>IFERROR((IF(AND($P7&gt;=GV$4,$P7&lt;GW$4,$Q7&lt;GW$4),NETWORKDAYS.INTL($P7,$Q7,1,(Holidays!$A$1:$A$248)),0)+IF(AND($P7&gt;=GV$4,$P7&lt;GW$4,$Q7&gt;=GW$4),NETWORKDAYS.INTL($P7,(GW$4)-1,1,(Holidays!$A$1:$A$248)),0)+IF(AND($P7&lt;GV$4,$Q7&lt;GW$4,$Q7&gt;=GV$4),NETWORKDAYS.INTL(GV$4,$Q7,1,(Holidays!$A$1:$A$248)),0)+IF(AND($P7&lt;GV$4,$Q7&gt;=GW$4,$Q7&gt;=GV$4),NETWORKDAYS.INTL(GV$4,(GW$4)-1,1,(Holidays!$A$1:$A$248)),0))*$S7,"")</f>
        <v>0</v>
      </c>
      <c r="GW7" s="191">
        <f>IFERROR((IF(AND($P7&gt;=GW$4,$P7&lt;GX$4,$Q7&lt;GX$4),NETWORKDAYS.INTL($P7,$Q7,1,(Holidays!$A$1:$A$248)),0)+IF(AND($P7&gt;=GW$4,$P7&lt;GX$4,$Q7&gt;=GX$4),NETWORKDAYS.INTL($P7,(GX$4)-1,1,(Holidays!$A$1:$A$248)),0)+IF(AND($P7&lt;GW$4,$Q7&lt;GX$4,$Q7&gt;=GW$4),NETWORKDAYS.INTL(GW$4,$Q7,1,(Holidays!$A$1:$A$248)),0)+IF(AND($P7&lt;GW$4,$Q7&gt;=GX$4,$Q7&gt;=GW$4),NETWORKDAYS.INTL(GW$4,(GX$4)-1,1,(Holidays!$A$1:$A$248)),0))*$S7,"")</f>
        <v>0</v>
      </c>
      <c r="GX7" s="191">
        <f>IFERROR((IF(AND($P7&gt;=GX$4,$P7&lt;GY$4,$Q7&lt;GY$4),NETWORKDAYS.INTL($P7,$Q7,1,(Holidays!$A$1:$A$248)),0)+IF(AND($P7&gt;=GX$4,$P7&lt;GY$4,$Q7&gt;=GY$4),NETWORKDAYS.INTL($P7,(GY$4)-1,1,(Holidays!$A$1:$A$248)),0)+IF(AND($P7&lt;GX$4,$Q7&lt;GY$4,$Q7&gt;=GX$4),NETWORKDAYS.INTL(GX$4,$Q7,1,(Holidays!$A$1:$A$248)),0)+IF(AND($P7&lt;GX$4,$Q7&gt;=GY$4,$Q7&gt;=GX$4),NETWORKDAYS.INTL(GX$4,(GY$4)-1,1,(Holidays!$A$1:$A$248)),0))*$S7,"")</f>
        <v>0</v>
      </c>
      <c r="GY7" s="191">
        <f>IFERROR((IF(AND($P7&gt;=GY$4,$P7&lt;GZ$4,$Q7&lt;GZ$4),NETWORKDAYS.INTL($P7,$Q7,1,(Holidays!$A$1:$A$248)),0)+IF(AND($P7&gt;=GY$4,$P7&lt;GZ$4,$Q7&gt;=GZ$4),NETWORKDAYS.INTL($P7,(GZ$4)-1,1,(Holidays!$A$1:$A$248)),0)+IF(AND($P7&lt;GY$4,$Q7&lt;GZ$4,$Q7&gt;=GY$4),NETWORKDAYS.INTL(GY$4,$Q7,1,(Holidays!$A$1:$A$248)),0)+IF(AND($P7&lt;GY$4,$Q7&gt;=GZ$4,$Q7&gt;=GY$4),NETWORKDAYS.INTL(GY$4,(GZ$4)-1,1,(Holidays!$A$1:$A$248)),0))*$S7,"")</f>
        <v>0</v>
      </c>
      <c r="GZ7" s="191">
        <f>IFERROR((IF(AND($P7&gt;=GZ$4,$P7&lt;HA$4,$Q7&lt;HA$4),NETWORKDAYS.INTL($P7,$Q7,1,(Holidays!$A$1:$A$248)),0)+IF(AND($P7&gt;=GZ$4,$P7&lt;HA$4,$Q7&gt;=HA$4),NETWORKDAYS.INTL($P7,(HA$4)-1,1,(Holidays!$A$1:$A$248)),0)+IF(AND($P7&lt;GZ$4,$Q7&lt;HA$4,$Q7&gt;=GZ$4),NETWORKDAYS.INTL(GZ$4,$Q7,1,(Holidays!$A$1:$A$248)),0)+IF(AND($P7&lt;GZ$4,$Q7&gt;=HA$4,$Q7&gt;=GZ$4),NETWORKDAYS.INTL(GZ$4,(HA$4)-1,1,(Holidays!$A$1:$A$248)),0))*$S7,"")</f>
        <v>0</v>
      </c>
      <c r="HA7" s="191">
        <f>IFERROR((IF(AND($P7&gt;=HA$4,$P7&lt;HB$4,$Q7&lt;HB$4),NETWORKDAYS.INTL($P7,$Q7,1,(Holidays!$A$1:$A$248)),0)+IF(AND($P7&gt;=HA$4,$P7&lt;HB$4,$Q7&gt;=HB$4),NETWORKDAYS.INTL($P7,(HB$4)-1,1,(Holidays!$A$1:$A$248)),0)+IF(AND($P7&lt;HA$4,$Q7&lt;HB$4,$Q7&gt;=HA$4),NETWORKDAYS.INTL(HA$4,$Q7,1,(Holidays!$A$1:$A$248)),0)+IF(AND($P7&lt;HA$4,$Q7&gt;=HB$4,$Q7&gt;=HA$4),NETWORKDAYS.INTL(HA$4,(HB$4)-1,1,(Holidays!$A$1:$A$248)),0))*$S7,"")</f>
        <v>0</v>
      </c>
      <c r="HB7" s="191">
        <f>IFERROR((IF(AND($P7&gt;=HB$4,$P7&lt;HC$4,$Q7&lt;HC$4),NETWORKDAYS.INTL($P7,$Q7,1,(Holidays!$A$1:$A$248)),0)+IF(AND($P7&gt;=HB$4,$P7&lt;HC$4,$Q7&gt;=HC$4),NETWORKDAYS.INTL($P7,(HC$4)-1,1,(Holidays!$A$1:$A$248)),0)+IF(AND($P7&lt;HB$4,$Q7&lt;HC$4,$Q7&gt;=HB$4),NETWORKDAYS.INTL(HB$4,$Q7,1,(Holidays!$A$1:$A$248)),0)+IF(AND($P7&lt;HB$4,$Q7&gt;=HC$4,$Q7&gt;=HB$4),NETWORKDAYS.INTL(HB$4,(HC$4)-1,1,(Holidays!$A$1:$A$248)),0))*$S7,"")</f>
        <v>0</v>
      </c>
      <c r="HC7" s="191">
        <f>IFERROR((IF(AND($P7&gt;=HC$4,$P7&lt;HD$4,$Q7&lt;HD$4),NETWORKDAYS.INTL($P7,$Q7,1,(Holidays!$A$1:$A$248)),0)+IF(AND($P7&gt;=HC$4,$P7&lt;HD$4,$Q7&gt;=HD$4),NETWORKDAYS.INTL($P7,(HD$4)-1,1,(Holidays!$A$1:$A$248)),0)+IF(AND($P7&lt;HC$4,$Q7&lt;HD$4,$Q7&gt;=HC$4),NETWORKDAYS.INTL(HC$4,$Q7,1,(Holidays!$A$1:$A$248)),0)+IF(AND($P7&lt;HC$4,$Q7&gt;=HD$4,$Q7&gt;=HC$4),NETWORKDAYS.INTL(HC$4,(HD$4)-1,1,(Holidays!$A$1:$A$248)),0))*$S7,"")</f>
        <v>0</v>
      </c>
      <c r="HD7" s="191">
        <f>IFERROR((IF(AND($P7&gt;=HD$4,$P7&lt;HE$4,$Q7&lt;HE$4),NETWORKDAYS.INTL($P7,$Q7,1,(Holidays!$A$1:$A$248)),0)+IF(AND($P7&gt;=HD$4,$P7&lt;HE$4,$Q7&gt;=HE$4),NETWORKDAYS.INTL($P7,(HE$4)-1,1,(Holidays!$A$1:$A$248)),0)+IF(AND($P7&lt;HD$4,$Q7&lt;HE$4,$Q7&gt;=HD$4),NETWORKDAYS.INTL(HD$4,$Q7,1,(Holidays!$A$1:$A$248)),0)+IF(AND($P7&lt;HD$4,$Q7&gt;=HE$4,$Q7&gt;=HD$4),NETWORKDAYS.INTL(HD$4,(HE$4)-1,1,(Holidays!$A$1:$A$248)),0))*$S7,"")</f>
        <v>0</v>
      </c>
      <c r="HE7" s="191">
        <f>IFERROR((IF(AND($P7&gt;=HE$4,$P7&lt;HF$4,$Q7&lt;HF$4),NETWORKDAYS.INTL($P7,$Q7,1,(Holidays!$A$1:$A$248)),0)+IF(AND($P7&gt;=HE$4,$P7&lt;HF$4,$Q7&gt;=HF$4),NETWORKDAYS.INTL($P7,(HF$4)-1,1,(Holidays!$A$1:$A$248)),0)+IF(AND($P7&lt;HE$4,$Q7&lt;HF$4,$Q7&gt;=HE$4),NETWORKDAYS.INTL(HE$4,$Q7,1,(Holidays!$A$1:$A$248)),0)+IF(AND($P7&lt;HE$4,$Q7&gt;=HF$4,$Q7&gt;=HE$4),NETWORKDAYS.INTL(HE$4,(HF$4)-1,1,(Holidays!$A$1:$A$248)),0))*$S7,"")</f>
        <v>0</v>
      </c>
      <c r="HF7" s="191">
        <f>IFERROR((IF(AND($P7&gt;=HF$4,$P7&lt;HG$4,$Q7&lt;HG$4),NETWORKDAYS.INTL($P7,$Q7,1,(Holidays!$A$1:$A$248)),0)+IF(AND($P7&gt;=HF$4,$P7&lt;HG$4,$Q7&gt;=HG$4),NETWORKDAYS.INTL($P7,(HG$4)-1,1,(Holidays!$A$1:$A$248)),0)+IF(AND($P7&lt;HF$4,$Q7&lt;HG$4,$Q7&gt;=HF$4),NETWORKDAYS.INTL(HF$4,$Q7,1,(Holidays!$A$1:$A$248)),0)+IF(AND($P7&lt;HF$4,$Q7&gt;=HG$4,$Q7&gt;=HF$4),NETWORKDAYS.INTL(HF$4,(HG$4)-1,1,(Holidays!$A$1:$A$248)),0))*$S7,"")</f>
        <v>0</v>
      </c>
      <c r="HG7" s="191">
        <f>IFERROR((IF(AND($P7&gt;=HG$4,$P7&lt;HH$4,$Q7&lt;HH$4),NETWORKDAYS.INTL($P7,$Q7,1,(Holidays!$A$1:$A$248)),0)+IF(AND($P7&gt;=HG$4,$P7&lt;HH$4,$Q7&gt;=HH$4),NETWORKDAYS.INTL($P7,(HH$4)-1,1,(Holidays!$A$1:$A$248)),0)+IF(AND($P7&lt;HG$4,$Q7&lt;HH$4,$Q7&gt;=HG$4),NETWORKDAYS.INTL(HG$4,$Q7,1,(Holidays!$A$1:$A$248)),0)+IF(AND($P7&lt;HG$4,$Q7&gt;=HH$4,$Q7&gt;=HG$4),NETWORKDAYS.INTL(HG$4,(HH$4)-1,1,(Holidays!$A$1:$A$248)),0))*$S7,"")</f>
        <v>0</v>
      </c>
      <c r="HH7" s="191">
        <f>IFERROR((IF(AND($P7&gt;=HH$4,$P7&lt;HI$4,$Q7&lt;HI$4),NETWORKDAYS.INTL($P7,$Q7,1,(Holidays!$A$1:$A$248)),0)+IF(AND($P7&gt;=HH$4,$P7&lt;HI$4,$Q7&gt;=HI$4),NETWORKDAYS.INTL($P7,(HI$4)-1,1,(Holidays!$A$1:$A$248)),0)+IF(AND($P7&lt;HH$4,$Q7&lt;HI$4,$Q7&gt;=HH$4),NETWORKDAYS.INTL(HH$4,$Q7,1,(Holidays!$A$1:$A$248)),0)+IF(AND($P7&lt;HH$4,$Q7&gt;=HI$4,$Q7&gt;=HH$4),NETWORKDAYS.INTL(HH$4,(HI$4)-1,1,(Holidays!$A$1:$A$248)),0))*$S7,"")</f>
        <v>0</v>
      </c>
      <c r="HI7" s="191">
        <f>IFERROR((IF(AND($P7&gt;=HI$4,$P7&lt;HJ$4,$Q7&lt;HJ$4),NETWORKDAYS.INTL($P7,$Q7,1,(Holidays!$A$1:$A$248)),0)+IF(AND($P7&gt;=HI$4,$P7&lt;HJ$4,$Q7&gt;=HJ$4),NETWORKDAYS.INTL($P7,(HJ$4)-1,1,(Holidays!$A$1:$A$248)),0)+IF(AND($P7&lt;HI$4,$Q7&lt;HJ$4,$Q7&gt;=HI$4),NETWORKDAYS.INTL(HI$4,$Q7,1,(Holidays!$A$1:$A$248)),0)+IF(AND($P7&lt;HI$4,$Q7&gt;=HJ$4,$Q7&gt;=HI$4),NETWORKDAYS.INTL(HI$4,(HJ$4)-1,1,(Holidays!$A$1:$A$248)),0))*$S7,"")</f>
        <v>0</v>
      </c>
      <c r="HJ7" s="191">
        <f>IFERROR((IF(AND($P7&gt;=HJ$4,$P7&lt;HK$4,$Q7&lt;HK$4),NETWORKDAYS.INTL($P7,$Q7,1,(Holidays!$A$1:$A$248)),0)+IF(AND($P7&gt;=HJ$4,$P7&lt;HK$4,$Q7&gt;=HK$4),NETWORKDAYS.INTL($P7,(HK$4)-1,1,(Holidays!$A$1:$A$248)),0)+IF(AND($P7&lt;HJ$4,$Q7&lt;HK$4,$Q7&gt;=HJ$4),NETWORKDAYS.INTL(HJ$4,$Q7,1,(Holidays!$A$1:$A$248)),0)+IF(AND($P7&lt;HJ$4,$Q7&gt;=HK$4,$Q7&gt;=HJ$4),NETWORKDAYS.INTL(HJ$4,(HK$4)-1,1,(Holidays!$A$1:$A$248)),0))*$S7,"")</f>
        <v>0</v>
      </c>
      <c r="HK7" s="191">
        <f>IFERROR((IF(AND($P7&gt;=HK$4,$P7&lt;HL$4,$Q7&lt;HL$4),NETWORKDAYS.INTL($P7,$Q7,1,(Holidays!$A$1:$A$248)),0)+IF(AND($P7&gt;=HK$4,$P7&lt;HL$4,$Q7&gt;=HL$4),NETWORKDAYS.INTL($P7,(HL$4)-1,1,(Holidays!$A$1:$A$248)),0)+IF(AND($P7&lt;HK$4,$Q7&lt;HL$4,$Q7&gt;=HK$4),NETWORKDAYS.INTL(HK$4,$Q7,1,(Holidays!$A$1:$A$248)),0)+IF(AND($P7&lt;HK$4,$Q7&gt;=HL$4,$Q7&gt;=HK$4),NETWORKDAYS.INTL(HK$4,(HL$4)-1,1,(Holidays!$A$1:$A$248)),0))*$S7,"")</f>
        <v>0</v>
      </c>
      <c r="HL7" s="191">
        <f>IFERROR((IF(AND($P7&gt;=HL$4,$P7&lt;HM$4,$Q7&lt;HM$4),NETWORKDAYS.INTL($P7,$Q7,1,(Holidays!$A$1:$A$248)),0)+IF(AND($P7&gt;=HL$4,$P7&lt;HM$4,$Q7&gt;=HM$4),NETWORKDAYS.INTL($P7,(HM$4)-1,1,(Holidays!$A$1:$A$248)),0)+IF(AND($P7&lt;HL$4,$Q7&lt;HM$4,$Q7&gt;=HL$4),NETWORKDAYS.INTL(HL$4,$Q7,1,(Holidays!$A$1:$A$248)),0)+IF(AND($P7&lt;HL$4,$Q7&gt;=HM$4,$Q7&gt;=HL$4),NETWORKDAYS.INTL(HL$4,(HM$4)-1,1,(Holidays!$A$1:$A$248)),0))*$S7,"")</f>
        <v>0</v>
      </c>
      <c r="HM7" s="191">
        <f>IFERROR((IF(AND($P7&gt;=HM$4,$P7&lt;HN$4,$Q7&lt;HN$4),NETWORKDAYS.INTL($P7,$Q7,1,(Holidays!$A$1:$A$248)),0)+IF(AND($P7&gt;=HM$4,$P7&lt;HN$4,$Q7&gt;=HN$4),NETWORKDAYS.INTL($P7,(HN$4)-1,1,(Holidays!$A$1:$A$248)),0)+IF(AND($P7&lt;HM$4,$Q7&lt;HN$4,$Q7&gt;=HM$4),NETWORKDAYS.INTL(HM$4,$Q7,1,(Holidays!$A$1:$A$248)),0)+IF(AND($P7&lt;HM$4,$Q7&gt;=HN$4,$Q7&gt;=HM$4),NETWORKDAYS.INTL(HM$4,(HN$4)-1,1,(Holidays!$A$1:$A$248)),0))*$S7,"")</f>
        <v>0</v>
      </c>
      <c r="HN7" s="191">
        <f>IFERROR((IF(AND($P7&gt;=HN$4,$P7&lt;HO$4,$Q7&lt;HO$4),NETWORKDAYS.INTL($P7,$Q7,1,(Holidays!$A$1:$A$248)),0)+IF(AND($P7&gt;=HN$4,$P7&lt;HO$4,$Q7&gt;=HO$4),NETWORKDAYS.INTL($P7,(HO$4)-1,1,(Holidays!$A$1:$A$248)),0)+IF(AND($P7&lt;HN$4,$Q7&lt;HO$4,$Q7&gt;=HN$4),NETWORKDAYS.INTL(HN$4,$Q7,1,(Holidays!$A$1:$A$248)),0)+IF(AND($P7&lt;HN$4,$Q7&gt;=HO$4,$Q7&gt;=HN$4),NETWORKDAYS.INTL(HN$4,(HO$4)-1,1,(Holidays!$A$1:$A$248)),0))*$S7,"")</f>
        <v>0</v>
      </c>
      <c r="HO7" s="191">
        <f>IFERROR((IF(AND($P7&gt;=HO$4,$P7&lt;HP$4,$Q7&lt;HP$4),NETWORKDAYS.INTL($P7,$Q7,1,(Holidays!$A$1:$A$248)),0)+IF(AND($P7&gt;=HO$4,$P7&lt;HP$4,$Q7&gt;=HP$4),NETWORKDAYS.INTL($P7,(HP$4)-1,1,(Holidays!$A$1:$A$248)),0)+IF(AND($P7&lt;HO$4,$Q7&lt;HP$4,$Q7&gt;=HO$4),NETWORKDAYS.INTL(HO$4,$Q7,1,(Holidays!$A$1:$A$248)),0)+IF(AND($P7&lt;HO$4,$Q7&gt;=HP$4,$Q7&gt;=HO$4),NETWORKDAYS.INTL(HO$4,(HP$4)-1,1,(Holidays!$A$1:$A$248)),0))*$S7,"")</f>
        <v>0</v>
      </c>
      <c r="HP7" s="191">
        <f>IFERROR((IF(AND($P7&gt;=HP$4,$P7&lt;HQ$4,$Q7&lt;HQ$4),NETWORKDAYS.INTL($P7,$Q7,1,(Holidays!$A$1:$A$248)),0)+IF(AND($P7&gt;=HP$4,$P7&lt;HQ$4,$Q7&gt;=HQ$4),NETWORKDAYS.INTL($P7,(HQ$4)-1,1,(Holidays!$A$1:$A$248)),0)+IF(AND($P7&lt;HP$4,$Q7&lt;HQ$4,$Q7&gt;=HP$4),NETWORKDAYS.INTL(HP$4,$Q7,1,(Holidays!$A$1:$A$248)),0)+IF(AND($P7&lt;HP$4,$Q7&gt;=HQ$4,$Q7&gt;=HP$4),NETWORKDAYS.INTL(HP$4,(HQ$4)-1,1,(Holidays!$A$1:$A$248)),0))*$S7,"")</f>
        <v>0</v>
      </c>
      <c r="HQ7" s="191">
        <f>IFERROR((IF(AND($P7&gt;=HQ$4,$P7&lt;HR$4,$Q7&lt;HR$4),NETWORKDAYS.INTL($P7,$Q7,1,(Holidays!$A$1:$A$248)),0)+IF(AND($P7&gt;=HQ$4,$P7&lt;HR$4,$Q7&gt;=HR$4),NETWORKDAYS.INTL($P7,(HR$4)-1,1,(Holidays!$A$1:$A$248)),0)+IF(AND($P7&lt;HQ$4,$Q7&lt;HR$4,$Q7&gt;=HQ$4),NETWORKDAYS.INTL(HQ$4,$Q7,1,(Holidays!$A$1:$A$248)),0)+IF(AND($P7&lt;HQ$4,$Q7&gt;=HR$4,$Q7&gt;=HQ$4),NETWORKDAYS.INTL(HQ$4,(HR$4)-1,1,(Holidays!$A$1:$A$248)),0))*$S7,"")</f>
        <v>0</v>
      </c>
      <c r="HR7" s="191">
        <f>IFERROR((IF(AND($P7&gt;=HR$4,$P7&lt;HS$4,$Q7&lt;HS$4),NETWORKDAYS.INTL($P7,$Q7,1,(Holidays!$A$1:$A$248)),0)+IF(AND($P7&gt;=HR$4,$P7&lt;HS$4,$Q7&gt;=HS$4),NETWORKDAYS.INTL($P7,(HS$4)-1,1,(Holidays!$A$1:$A$248)),0)+IF(AND($P7&lt;HR$4,$Q7&lt;HS$4,$Q7&gt;=HR$4),NETWORKDAYS.INTL(HR$4,$Q7,1,(Holidays!$A$1:$A$248)),0)+IF(AND($P7&lt;HR$4,$Q7&gt;=HS$4,$Q7&gt;=HR$4),NETWORKDAYS.INTL(HR$4,(HS$4)-1,1,(Holidays!$A$1:$A$248)),0))*$S7,"")</f>
        <v>0</v>
      </c>
      <c r="HS7" s="191">
        <f>IFERROR((IF(AND($P7&gt;=HS$4,$P7&lt;HT$4,$Q7&lt;HT$4),NETWORKDAYS.INTL($P7,$Q7,1,(Holidays!$A$1:$A$248)),0)+IF(AND($P7&gt;=HS$4,$P7&lt;HT$4,$Q7&gt;=HT$4),NETWORKDAYS.INTL($P7,(HT$4)-1,1,(Holidays!$A$1:$A$248)),0)+IF(AND($P7&lt;HS$4,$Q7&lt;HT$4,$Q7&gt;=HS$4),NETWORKDAYS.INTL(HS$4,$Q7,1,(Holidays!$A$1:$A$248)),0)+IF(AND($P7&lt;HS$4,$Q7&gt;=HT$4,$Q7&gt;=HS$4),NETWORKDAYS.INTL(HS$4,(HT$4)-1,1,(Holidays!$A$1:$A$248)),0))*$S7,"")</f>
        <v>0</v>
      </c>
      <c r="HT7" s="191">
        <f>IFERROR((IF(AND($P7&gt;=HT$4,$P7&lt;HU$4,$Q7&lt;HU$4),NETWORKDAYS.INTL($P7,$Q7,1,(Holidays!$A$1:$A$248)),0)+IF(AND($P7&gt;=HT$4,$P7&lt;HU$4,$Q7&gt;=HU$4),NETWORKDAYS.INTL($P7,(HU$4)-1,1,(Holidays!$A$1:$A$248)),0)+IF(AND($P7&lt;HT$4,$Q7&lt;HU$4,$Q7&gt;=HT$4),NETWORKDAYS.INTL(HT$4,$Q7,1,(Holidays!$A$1:$A$248)),0)+IF(AND($P7&lt;HT$4,$Q7&gt;=HU$4,$Q7&gt;=HT$4),NETWORKDAYS.INTL(HT$4,(HU$4)-1,1,(Holidays!$A$1:$A$248)),0))*$S7,"")</f>
        <v>0</v>
      </c>
      <c r="HU7" s="191">
        <f>IFERROR((IF(AND($P7&gt;=HU$4,$P7&lt;HV$4,$Q7&lt;HV$4),NETWORKDAYS.INTL($P7,$Q7,1,(Holidays!$A$1:$A$248)),0)+IF(AND($P7&gt;=HU$4,$P7&lt;HV$4,$Q7&gt;=HV$4),NETWORKDAYS.INTL($P7,(HV$4)-1,1,(Holidays!$A$1:$A$248)),0)+IF(AND($P7&lt;HU$4,$Q7&lt;HV$4,$Q7&gt;=HU$4),NETWORKDAYS.INTL(HU$4,$Q7,1,(Holidays!$A$1:$A$248)),0)+IF(AND($P7&lt;HU$4,$Q7&gt;=HV$4,$Q7&gt;=HU$4),NETWORKDAYS.INTL(HU$4,(HV$4)-1,1,(Holidays!$A$1:$A$248)),0))*$S7,"")</f>
        <v>0</v>
      </c>
      <c r="HV7" s="191">
        <f>IFERROR((IF(AND($P7&gt;=HV$4,$P7&lt;HW$4,$Q7&lt;HW$4),NETWORKDAYS.INTL($P7,$Q7,1,(Holidays!$A$1:$A$248)),0)+IF(AND($P7&gt;=HV$4,$P7&lt;HW$4,$Q7&gt;=HW$4),NETWORKDAYS.INTL($P7,(HW$4)-1,1,(Holidays!$A$1:$A$248)),0)+IF(AND($P7&lt;HV$4,$Q7&lt;HW$4,$Q7&gt;=HV$4),NETWORKDAYS.INTL(HV$4,$Q7,1,(Holidays!$A$1:$A$248)),0)+IF(AND($P7&lt;HV$4,$Q7&gt;=HW$4,$Q7&gt;=HV$4),NETWORKDAYS.INTL(HV$4,(HW$4)-1,1,(Holidays!$A$1:$A$248)),0))*$S7,"")</f>
        <v>0</v>
      </c>
      <c r="HW7" s="191">
        <f>IFERROR((IF(AND($P7&gt;=HW$4,$P7&lt;HX$4,$Q7&lt;HX$4),NETWORKDAYS.INTL($P7,$Q7,1,(Holidays!$A$1:$A$248)),0)+IF(AND($P7&gt;=HW$4,$P7&lt;HX$4,$Q7&gt;=HX$4),NETWORKDAYS.INTL($P7,(HX$4)-1,1,(Holidays!$A$1:$A$248)),0)+IF(AND($P7&lt;HW$4,$Q7&lt;HX$4,$Q7&gt;=HW$4),NETWORKDAYS.INTL(HW$4,$Q7,1,(Holidays!$A$1:$A$248)),0)+IF(AND($P7&lt;HW$4,$Q7&gt;=HX$4,$Q7&gt;=HW$4),NETWORKDAYS.INTL(HW$4,(HX$4)-1,1,(Holidays!$A$1:$A$248)),0))*$S7,"")</f>
        <v>0</v>
      </c>
      <c r="HX7" s="191">
        <f>IFERROR((IF(AND($P7&gt;=HX$4,$P7&lt;HY$4,$Q7&lt;HY$4),NETWORKDAYS.INTL($P7,$Q7,1,(Holidays!$A$1:$A$248)),0)+IF(AND($P7&gt;=HX$4,$P7&lt;HY$4,$Q7&gt;=HY$4),NETWORKDAYS.INTL($P7,(HY$4)-1,1,(Holidays!$A$1:$A$248)),0)+IF(AND($P7&lt;HX$4,$Q7&lt;HY$4,$Q7&gt;=HX$4),NETWORKDAYS.INTL(HX$4,$Q7,1,(Holidays!$A$1:$A$248)),0)+IF(AND($P7&lt;HX$4,$Q7&gt;=HY$4,$Q7&gt;=HX$4),NETWORKDAYS.INTL(HX$4,(HY$4)-1,1,(Holidays!$A$1:$A$248)),0))*$S7,"")</f>
        <v>0</v>
      </c>
      <c r="HY7" s="191">
        <f>IFERROR((IF(AND($P7&gt;=HY$4,$P7&lt;HZ$4,$Q7&lt;HZ$4),NETWORKDAYS.INTL($P7,$Q7,1,(Holidays!$A$1:$A$248)),0)+IF(AND($P7&gt;=HY$4,$P7&lt;HZ$4,$Q7&gt;=HZ$4),NETWORKDAYS.INTL($P7,(HZ$4)-1,1,(Holidays!$A$1:$A$248)),0)+IF(AND($P7&lt;HY$4,$Q7&lt;HZ$4,$Q7&gt;=HY$4),NETWORKDAYS.INTL(HY$4,$Q7,1,(Holidays!$A$1:$A$248)),0)+IF(AND($P7&lt;HY$4,$Q7&gt;=HZ$4,$Q7&gt;=HY$4),NETWORKDAYS.INTL(HY$4,(HZ$4)-1,1,(Holidays!$A$1:$A$248)),0))*$S7,"")</f>
        <v>0</v>
      </c>
      <c r="HZ7" s="191">
        <f>IFERROR((IF(AND($P7&gt;=HZ$4,$P7&lt;IA$4,$Q7&lt;IA$4),NETWORKDAYS.INTL($P7,$Q7,1,(Holidays!$A$1:$A$248)),0)+IF(AND($P7&gt;=HZ$4,$P7&lt;IA$4,$Q7&gt;=IA$4),NETWORKDAYS.INTL($P7,(IA$4)-1,1,(Holidays!$A$1:$A$248)),0)+IF(AND($P7&lt;HZ$4,$Q7&lt;IA$4,$Q7&gt;=HZ$4),NETWORKDAYS.INTL(HZ$4,$Q7,1,(Holidays!$A$1:$A$248)),0)+IF(AND($P7&lt;HZ$4,$Q7&gt;=IA$4,$Q7&gt;=HZ$4),NETWORKDAYS.INTL(HZ$4,(IA$4)-1,1,(Holidays!$A$1:$A$248)),0))*$S7,"")</f>
        <v>0</v>
      </c>
      <c r="IA7" s="191">
        <f>IFERROR((IF(AND($P7&gt;=IA$4,$P7&lt;IB$4,$Q7&lt;IB$4),NETWORKDAYS.INTL($P7,$Q7,1,(Holidays!$A$1:$A$248)),0)+IF(AND($P7&gt;=IA$4,$P7&lt;IB$4,$Q7&gt;=IB$4),NETWORKDAYS.INTL($P7,(IB$4)-1,1,(Holidays!$A$1:$A$248)),0)+IF(AND($P7&lt;IA$4,$Q7&lt;IB$4,$Q7&gt;=IA$4),NETWORKDAYS.INTL(IA$4,$Q7,1,(Holidays!$A$1:$A$248)),0)+IF(AND($P7&lt;IA$4,$Q7&gt;=IB$4,$Q7&gt;=IA$4),NETWORKDAYS.INTL(IA$4,(IB$4)-1,1,(Holidays!$A$1:$A$248)),0))*$S7,"")</f>
        <v>0</v>
      </c>
      <c r="IB7" s="191">
        <f>IFERROR((IF(AND($P7&gt;=IB$4,$P7&lt;IC$4,$Q7&lt;IC$4),NETWORKDAYS.INTL($P7,$Q7,1,(Holidays!$A$1:$A$248)),0)+IF(AND($P7&gt;=IB$4,$P7&lt;IC$4,$Q7&gt;=IC$4),NETWORKDAYS.INTL($P7,(IC$4)-1,1,(Holidays!$A$1:$A$248)),0)+IF(AND($P7&lt;IB$4,$Q7&lt;IC$4,$Q7&gt;=IB$4),NETWORKDAYS.INTL(IB$4,$Q7,1,(Holidays!$A$1:$A$248)),0)+IF(AND($P7&lt;IB$4,$Q7&gt;=IC$4,$Q7&gt;=IB$4),NETWORKDAYS.INTL(IB$4,(IC$4)-1,1,(Holidays!$A$1:$A$248)),0))*$S7,"")</f>
        <v>0</v>
      </c>
      <c r="IC7" s="191">
        <f>IFERROR((IF(AND($P7&gt;=IC$4,$P7&lt;ID$4,$Q7&lt;ID$4),NETWORKDAYS.INTL($P7,$Q7,1,(Holidays!$A$1:$A$248)),0)+IF(AND($P7&gt;=IC$4,$P7&lt;ID$4,$Q7&gt;=ID$4),NETWORKDAYS.INTL($P7,(ID$4)-1,1,(Holidays!$A$1:$A$248)),0)+IF(AND($P7&lt;IC$4,$Q7&lt;ID$4,$Q7&gt;=IC$4),NETWORKDAYS.INTL(IC$4,$Q7,1,(Holidays!$A$1:$A$248)),0)+IF(AND($P7&lt;IC$4,$Q7&gt;=ID$4,$Q7&gt;=IC$4),NETWORKDAYS.INTL(IC$4,(ID$4)-1,1,(Holidays!$A$1:$A$248)),0))*$S7,"")</f>
        <v>0</v>
      </c>
      <c r="ID7" s="191">
        <f>IFERROR((IF(AND($P7&gt;=ID$4,$P7&lt;IE$4,$Q7&lt;IE$4),NETWORKDAYS.INTL($P7,$Q7,1,(Holidays!$A$1:$A$248)),0)+IF(AND($P7&gt;=ID$4,$P7&lt;IE$4,$Q7&gt;=IE$4),NETWORKDAYS.INTL($P7,(IE$4)-1,1,(Holidays!$A$1:$A$248)),0)+IF(AND($P7&lt;ID$4,$Q7&lt;IE$4,$Q7&gt;=ID$4),NETWORKDAYS.INTL(ID$4,$Q7,1,(Holidays!$A$1:$A$248)),0)+IF(AND($P7&lt;ID$4,$Q7&gt;=IE$4,$Q7&gt;=ID$4),NETWORKDAYS.INTL(ID$4,(IE$4)-1,1,(Holidays!$A$1:$A$248)),0))*$S7,"")</f>
        <v>0</v>
      </c>
      <c r="IE7" s="191">
        <f>IFERROR((IF(AND($P7&gt;=IE$4,$P7&lt;IF$4,$Q7&lt;IF$4),NETWORKDAYS.INTL($P7,$Q7,1,(Holidays!$A$1:$A$248)),0)+IF(AND($P7&gt;=IE$4,$P7&lt;IF$4,$Q7&gt;=IF$4),NETWORKDAYS.INTL($P7,(IF$4)-1,1,(Holidays!$A$1:$A$248)),0)+IF(AND($P7&lt;IE$4,$Q7&lt;IF$4,$Q7&gt;=IE$4),NETWORKDAYS.INTL(IE$4,$Q7,1,(Holidays!$A$1:$A$248)),0)+IF(AND($P7&lt;IE$4,$Q7&gt;=IF$4,$Q7&gt;=IE$4),NETWORKDAYS.INTL(IE$4,(IF$4)-1,1,(Holidays!$A$1:$A$248)),0))*$S7,"")</f>
        <v>0</v>
      </c>
      <c r="IF7" s="191">
        <f>IFERROR((IF(AND($P7&gt;=IF$4,$P7&lt;IG$4,$Q7&lt;IG$4),NETWORKDAYS.INTL($P7,$Q7,1,(Holidays!$A$1:$A$248)),0)+IF(AND($P7&gt;=IF$4,$P7&lt;IG$4,$Q7&gt;=IG$4),NETWORKDAYS.INTL($P7,(IG$4)-1,1,(Holidays!$A$1:$A$248)),0)+IF(AND($P7&lt;IF$4,$Q7&lt;IG$4,$Q7&gt;=IF$4),NETWORKDAYS.INTL(IF$4,$Q7,1,(Holidays!$A$1:$A$248)),0)+IF(AND($P7&lt;IF$4,$Q7&gt;=IG$4,$Q7&gt;=IF$4),NETWORKDAYS.INTL(IF$4,(IG$4)-1,1,(Holidays!$A$1:$A$248)),0))*$S7,"")</f>
        <v>0</v>
      </c>
      <c r="IG7" s="191">
        <f>IFERROR((IF(AND($P7&gt;=IG$4,$P7&lt;IH$4,$Q7&lt;IH$4),NETWORKDAYS.INTL($P7,$Q7,1,(Holidays!$A$1:$A$248)),0)+IF(AND($P7&gt;=IG$4,$P7&lt;IH$4,$Q7&gt;=IH$4),NETWORKDAYS.INTL($P7,(IH$4)-1,1,(Holidays!$A$1:$A$248)),0)+IF(AND($P7&lt;IG$4,$Q7&lt;IH$4,$Q7&gt;=IG$4),NETWORKDAYS.INTL(IG$4,$Q7,1,(Holidays!$A$1:$A$248)),0)+IF(AND($P7&lt;IG$4,$Q7&gt;=IH$4,$Q7&gt;=IG$4),NETWORKDAYS.INTL(IG$4,(IH$4)-1,1,(Holidays!$A$1:$A$248)),0))*$S7,"")</f>
        <v>0</v>
      </c>
      <c r="IH7" s="191">
        <f>IFERROR((IF(AND($P7&gt;=IH$4,$P7&lt;II$4,$Q7&lt;II$4),NETWORKDAYS.INTL($P7,$Q7,1,(Holidays!$A$1:$A$248)),0)+IF(AND($P7&gt;=IH$4,$P7&lt;II$4,$Q7&gt;=II$4),NETWORKDAYS.INTL($P7,(II$4)-1,1,(Holidays!$A$1:$A$248)),0)+IF(AND($P7&lt;IH$4,$Q7&lt;II$4,$Q7&gt;=IH$4),NETWORKDAYS.INTL(IH$4,$Q7,1,(Holidays!$A$1:$A$248)),0)+IF(AND($P7&lt;IH$4,$Q7&gt;=II$4,$Q7&gt;=IH$4),NETWORKDAYS.INTL(IH$4,(II$4)-1,1,(Holidays!$A$1:$A$248)),0))*$S7,"")</f>
        <v>0</v>
      </c>
      <c r="II7" s="191">
        <f>IFERROR((IF(AND($P7&gt;=II$4,$P7&lt;IJ$4,$Q7&lt;IJ$4),NETWORKDAYS.INTL($P7,$Q7,1,(Holidays!$A$1:$A$248)),0)+IF(AND($P7&gt;=II$4,$P7&lt;IJ$4,$Q7&gt;=IJ$4),NETWORKDAYS.INTL($P7,(IJ$4)-1,1,(Holidays!$A$1:$A$248)),0)+IF(AND($P7&lt;II$4,$Q7&lt;IJ$4,$Q7&gt;=II$4),NETWORKDAYS.INTL(II$4,$Q7,1,(Holidays!$A$1:$A$248)),0)+IF(AND($P7&lt;II$4,$Q7&gt;=IJ$4,$Q7&gt;=II$4),NETWORKDAYS.INTL(II$4,(IJ$4)-1,1,(Holidays!$A$1:$A$248)),0))*$S7,"")</f>
        <v>0</v>
      </c>
      <c r="IJ7" s="191">
        <f>IFERROR((IF(AND($P7&gt;=IJ$4,$P7&lt;IK$4,$Q7&lt;IK$4),NETWORKDAYS.INTL($P7,$Q7,1,(Holidays!$A$1:$A$248)),0)+IF(AND($P7&gt;=IJ$4,$P7&lt;IK$4,$Q7&gt;=IK$4),NETWORKDAYS.INTL($P7,(IK$4)-1,1,(Holidays!$A$1:$A$248)),0)+IF(AND($P7&lt;IJ$4,$Q7&lt;IK$4,$Q7&gt;=IJ$4),NETWORKDAYS.INTL(IJ$4,$Q7,1,(Holidays!$A$1:$A$248)),0)+IF(AND($P7&lt;IJ$4,$Q7&gt;=IK$4,$Q7&gt;=IJ$4),NETWORKDAYS.INTL(IJ$4,(IK$4)-1,1,(Holidays!$A$1:$A$248)),0))*$S7,"")</f>
        <v>0</v>
      </c>
      <c r="IK7" s="191">
        <f>IFERROR((IF(AND($P7&gt;=IK$4,$P7&lt;IL$4,$Q7&lt;IL$4),NETWORKDAYS.INTL($P7,$Q7,1,(Holidays!$A$1:$A$248)),0)+IF(AND($P7&gt;=IK$4,$P7&lt;IL$4,$Q7&gt;=IL$4),NETWORKDAYS.INTL($P7,(IL$4)-1,1,(Holidays!$A$1:$A$248)),0)+IF(AND($P7&lt;IK$4,$Q7&lt;IL$4,$Q7&gt;=IK$4),NETWORKDAYS.INTL(IK$4,$Q7,1,(Holidays!$A$1:$A$248)),0)+IF(AND($P7&lt;IK$4,$Q7&gt;=IL$4,$Q7&gt;=IK$4),NETWORKDAYS.INTL(IK$4,(IL$4)-1,1,(Holidays!$A$1:$A$248)),0))*$S7,"")</f>
        <v>0</v>
      </c>
      <c r="IL7" s="191">
        <f>IFERROR((IF(AND($P7&gt;=IL$4,$P7&lt;IM$4,$Q7&lt;IM$4),NETWORKDAYS.INTL($P7,$Q7,1,(Holidays!$A$1:$A$248)),0)+IF(AND($P7&gt;=IL$4,$P7&lt;IM$4,$Q7&gt;=IM$4),NETWORKDAYS.INTL($P7,(IM$4)-1,1,(Holidays!$A$1:$A$248)),0)+IF(AND($P7&lt;IL$4,$Q7&lt;IM$4,$Q7&gt;=IL$4),NETWORKDAYS.INTL(IL$4,$Q7,1,(Holidays!$A$1:$A$248)),0)+IF(AND($P7&lt;IL$4,$Q7&gt;=IM$4,$Q7&gt;=IL$4),NETWORKDAYS.INTL(IL$4,(IM$4)-1,1,(Holidays!$A$1:$A$248)),0))*$S7,"")</f>
        <v>0</v>
      </c>
      <c r="IM7" s="191">
        <f>IFERROR((IF(AND($P7&gt;=IM$4,$P7&lt;IN$4,$Q7&lt;IN$4),NETWORKDAYS.INTL($P7,$Q7,1,(Holidays!$A$1:$A$248)),0)+IF(AND($P7&gt;=IM$4,$P7&lt;IN$4,$Q7&gt;=IN$4),NETWORKDAYS.INTL($P7,(IN$4)-1,1,(Holidays!$A$1:$A$248)),0)+IF(AND($P7&lt;IM$4,$Q7&lt;IN$4,$Q7&gt;=IM$4),NETWORKDAYS.INTL(IM$4,$Q7,1,(Holidays!$A$1:$A$248)),0)+IF(AND($P7&lt;IM$4,$Q7&gt;=IN$4,$Q7&gt;=IM$4),NETWORKDAYS.INTL(IM$4,(IN$4)-1,1,(Holidays!$A$1:$A$248)),0))*$S7,"")</f>
        <v>0</v>
      </c>
      <c r="IN7" s="191">
        <f>IFERROR((IF(AND($P7&gt;=IN$4,$P7&lt;IO$4,$Q7&lt;IO$4),NETWORKDAYS.INTL($P7,$Q7,1,(Holidays!$A$1:$A$248)),0)+IF(AND($P7&gt;=IN$4,$P7&lt;IO$4,$Q7&gt;=IO$4),NETWORKDAYS.INTL($P7,(IO$4)-1,1,(Holidays!$A$1:$A$248)),0)+IF(AND($P7&lt;IN$4,$Q7&lt;IO$4,$Q7&gt;=IN$4),NETWORKDAYS.INTL(IN$4,$Q7,1,(Holidays!$A$1:$A$248)),0)+IF(AND($P7&lt;IN$4,$Q7&gt;=IO$4,$Q7&gt;=IN$4),NETWORKDAYS.INTL(IN$4,(IO$4)-1,1,(Holidays!$A$1:$A$248)),0))*$S7,"")</f>
        <v>0</v>
      </c>
      <c r="IO7" s="193">
        <f>IFERROR((IF(AND($P7&gt;=IO$4,$P7&lt;IP$4,$Q7&lt;IP$4),NETWORKDAYS.INTL($P7,$Q7,1,(Holidays!$A$1:$A$248)),0)+IF(AND($P7&gt;=IO$4,$P7&lt;IP$4,$Q7&gt;=IP$4),NETWORKDAYS.INTL($P7,(IP$4)-1,1,(Holidays!$A$1:$A$248)),0)+IF(AND($P7&lt;IO$4,$Q7&lt;IP$4,$Q7&gt;=IO$4),NETWORKDAYS.INTL(IO$4,$Q7,1,(Holidays!$A$1:$A$248)),0)+IF(AND($P7&lt;IO$4,$Q7&gt;=IP$4,$Q7&gt;=IO$4),NETWORKDAYS.INTL(IO$4,(IP$4)-1,1,(Holidays!$A$1:$A$248)),0))*$S7,"")</f>
        <v>0</v>
      </c>
    </row>
    <row r="8" spans="1:250" ht="15" customHeight="1">
      <c r="A8" s="215" t="s">
        <v>3</v>
      </c>
      <c r="B8" s="59" t="str">
        <f>'A-1_MH Estimation'!B8</f>
        <v>A.01</v>
      </c>
      <c r="C8" s="60" t="str">
        <f>IFERROR(VLOOKUP(B8,'A-1_MH Estimation'!$B$6:$C$54,2,0),"")</f>
        <v>On-The-Fly items</v>
      </c>
      <c r="D8" s="174">
        <f>IFERROR(VLOOKUP(C8,'A-1_MH Estimation'!$C$7:$K$61,9,0)*1,0)</f>
        <v>13.5</v>
      </c>
      <c r="E8" s="165">
        <v>1</v>
      </c>
      <c r="F8" s="166"/>
      <c r="G8" s="166"/>
      <c r="H8" s="166"/>
      <c r="I8" s="166"/>
      <c r="J8" s="167"/>
      <c r="K8" s="354">
        <f ca="1">SUM(L8*IFERROR((OFFSET(D8,0,RIGHT(L$5,1)*1)+--(OFFSET(D8,0,RIGHT(L$5,1)*1)&lt;=0)),1),M8*IFERROR((OFFSET(D8,0,RIGHT(M$5,1)*1)+--(OFFSET(D8,0,RIGHT(M$5,1)*1)&lt;=0)),1),N8*IFERROR((OFFSET(D8,0,RIGHT(N$5,1)*1)+--(OFFSET(D8,0,RIGHT(N$5,1)*1)&lt;=0)),1),O8*IFERROR((OFFSET(D8,0,RIGHT(O$5,1)*1)+--(OFFSET(D8,0,RIGHT(O$5,1)*1)&lt;=0)),1))*D8</f>
        <v>13.5</v>
      </c>
      <c r="L8" s="307">
        <v>1</v>
      </c>
      <c r="M8" s="307"/>
      <c r="N8" s="307"/>
      <c r="O8" s="167"/>
      <c r="P8" s="667">
        <v>44494</v>
      </c>
      <c r="Q8" s="667">
        <v>44495</v>
      </c>
      <c r="R8" s="170">
        <f>NETWORKDAYS.INTL(P8,Q8,1,Holidays!$A$1:$A$248)</f>
        <v>2</v>
      </c>
      <c r="S8" s="62">
        <f t="shared" ref="S8:S55" si="436">IFERROR(D8/R8,0)</f>
        <v>6.75</v>
      </c>
      <c r="U8" s="253">
        <f>SUM($V8:IO8)</f>
        <v>13.5</v>
      </c>
      <c r="V8" s="190">
        <f>IFERROR((IF(AND($P8&gt;=V$4,$P8&lt;W$4,$Q8&lt;W$4),NETWORKDAYS.INTL($P8,$Q8,1,(Holidays!$A$1:$A$248)),0)+IF(AND($P8&gt;=V$4,$P8&lt;W$4,$Q8&gt;=W$4),NETWORKDAYS.INTL($P8,(W$4)-1,1,(Holidays!$A$1:$A$248)),0)+IF(AND($P8&lt;V$4,$Q8&lt;W$4,$Q8&gt;=V$4),NETWORKDAYS.INTL(V$4,$Q8,1,(Holidays!$A$1:$A$248)),0)+IF(AND($P8&lt;V$4,$Q8&gt;=W$4,$Q8&gt;=V$4),NETWORKDAYS.INTL(V$4,(W$4)-1,1,(Holidays!$A$1:$A$248)),0))*$S8,"")</f>
        <v>0</v>
      </c>
      <c r="W8" s="191">
        <f>IFERROR((IF(AND($P8&gt;=W$4,$P8&lt;X$4,$Q8&lt;X$4),NETWORKDAYS.INTL($P8,$Q8,1,(Holidays!$A$1:$A$248)),0)+IF(AND($P8&gt;=W$4,$P8&lt;X$4,$Q8&gt;=X$4),NETWORKDAYS.INTL($P8,(X$4)-1,1,(Holidays!$A$1:$A$248)),0)+IF(AND($P8&lt;W$4,$Q8&lt;X$4,$Q8&gt;=W$4),NETWORKDAYS.INTL(W$4,$Q8,1,(Holidays!$A$1:$A$248)),0)+IF(AND($P8&lt;W$4,$Q8&gt;=X$4,$Q8&gt;=W$4),NETWORKDAYS.INTL(W$4,(X$4)-1,1,(Holidays!$A$1:$A$248)),0))*$S8,"")</f>
        <v>0</v>
      </c>
      <c r="X8" s="191">
        <f>IFERROR((IF(AND($P8&gt;=X$4,$P8&lt;Y$4,$Q8&lt;Y$4),NETWORKDAYS.INTL($P8,$Q8,1,(Holidays!$A$1:$A$248)),0)+IF(AND($P8&gt;=X$4,$P8&lt;Y$4,$Q8&gt;=Y$4),NETWORKDAYS.INTL($P8,(Y$4)-1,1,(Holidays!$A$1:$A$248)),0)+IF(AND($P8&lt;X$4,$Q8&lt;Y$4,$Q8&gt;=X$4),NETWORKDAYS.INTL(X$4,$Q8,1,(Holidays!$A$1:$A$248)),0)+IF(AND($P8&lt;X$4,$Q8&gt;=Y$4,$Q8&gt;=X$4),NETWORKDAYS.INTL(X$4,(Y$4)-1,1,(Holidays!$A$1:$A$248)),0))*$S8,"")</f>
        <v>0</v>
      </c>
      <c r="Y8" s="191">
        <f>IFERROR((IF(AND($P8&gt;=Y$4,$P8&lt;Z$4,$Q8&lt;Z$4),NETWORKDAYS.INTL($P8,$Q8,1,(Holidays!$A$1:$A$248)),0)+IF(AND($P8&gt;=Y$4,$P8&lt;Z$4,$Q8&gt;=Z$4),NETWORKDAYS.INTL($P8,(Z$4)-1,1,(Holidays!$A$1:$A$248)),0)+IF(AND($P8&lt;Y$4,$Q8&lt;Z$4,$Q8&gt;=Y$4),NETWORKDAYS.INTL(Y$4,$Q8,1,(Holidays!$A$1:$A$248)),0)+IF(AND($P8&lt;Y$4,$Q8&gt;=Z$4,$Q8&gt;=Y$4),NETWORKDAYS.INTL(Y$4,(Z$4)-1,1,(Holidays!$A$1:$A$248)),0))*$S8,"")</f>
        <v>13.5</v>
      </c>
      <c r="Z8" s="191">
        <f>IFERROR((IF(AND($P8&gt;=Z$4,$P8&lt;AA$4,$Q8&lt;AA$4),NETWORKDAYS.INTL($P8,$Q8,1,(Holidays!$A$1:$A$248)),0)+IF(AND($P8&gt;=Z$4,$P8&lt;AA$4,$Q8&gt;=AA$4),NETWORKDAYS.INTL($P8,(AA$4)-1,1,(Holidays!$A$1:$A$248)),0)+IF(AND($P8&lt;Z$4,$Q8&lt;AA$4,$Q8&gt;=Z$4),NETWORKDAYS.INTL(Z$4,$Q8,1,(Holidays!$A$1:$A$248)),0)+IF(AND($P8&lt;Z$4,$Q8&gt;=AA$4,$Q8&gt;=Z$4),NETWORKDAYS.INTL(Z$4,(AA$4)-1,1,(Holidays!$A$1:$A$248)),0))*$S8,"")</f>
        <v>0</v>
      </c>
      <c r="AA8" s="191">
        <f>IFERROR((IF(AND($P8&gt;=AA$4,$P8&lt;AB$4,$Q8&lt;AB$4),NETWORKDAYS.INTL($P8,$Q8,1,(Holidays!$A$1:$A$248)),0)+IF(AND($P8&gt;=AA$4,$P8&lt;AB$4,$Q8&gt;=AB$4),NETWORKDAYS.INTL($P8,(AB$4)-1,1,(Holidays!$A$1:$A$248)),0)+IF(AND($P8&lt;AA$4,$Q8&lt;AB$4,$Q8&gt;=AA$4),NETWORKDAYS.INTL(AA$4,$Q8,1,(Holidays!$A$1:$A$248)),0)+IF(AND($P8&lt;AA$4,$Q8&gt;=AB$4,$Q8&gt;=AA$4),NETWORKDAYS.INTL(AA$4,(AB$4)-1,1,(Holidays!$A$1:$A$248)),0))*$S8,"")</f>
        <v>0</v>
      </c>
      <c r="AB8" s="191">
        <f>IFERROR((IF(AND($P8&gt;=AB$4,$P8&lt;AC$4,$Q8&lt;AC$4),NETWORKDAYS.INTL($P8,$Q8,1,(Holidays!$A$1:$A$248)),0)+IF(AND($P8&gt;=AB$4,$P8&lt;AC$4,$Q8&gt;=AC$4),NETWORKDAYS.INTL($P8,(AC$4)-1,1,(Holidays!$A$1:$A$248)),0)+IF(AND($P8&lt;AB$4,$Q8&lt;AC$4,$Q8&gt;=AB$4),NETWORKDAYS.INTL(AB$4,$Q8,1,(Holidays!$A$1:$A$248)),0)+IF(AND($P8&lt;AB$4,$Q8&gt;=AC$4,$Q8&gt;=AB$4),NETWORKDAYS.INTL(AB$4,(AC$4)-1,1,(Holidays!$A$1:$A$248)),0))*$S8,"")</f>
        <v>0</v>
      </c>
      <c r="AC8" s="191">
        <f>IFERROR((IF(AND($P8&gt;=AC$4,$P8&lt;AD$4,$Q8&lt;AD$4),NETWORKDAYS.INTL($P8,$Q8,1,(Holidays!$A$1:$A$248)),0)+IF(AND($P8&gt;=AC$4,$P8&lt;AD$4,$Q8&gt;=AD$4),NETWORKDAYS.INTL($P8,(AD$4)-1,1,(Holidays!$A$1:$A$248)),0)+IF(AND($P8&lt;AC$4,$Q8&lt;AD$4,$Q8&gt;=AC$4),NETWORKDAYS.INTL(AC$4,$Q8,1,(Holidays!$A$1:$A$248)),0)+IF(AND($P8&lt;AC$4,$Q8&gt;=AD$4,$Q8&gt;=AC$4),NETWORKDAYS.INTL(AC$4,(AD$4)-1,1,(Holidays!$A$1:$A$248)),0))*$S8,"")</f>
        <v>0</v>
      </c>
      <c r="AD8" s="191">
        <f>IFERROR((IF(AND($P8&gt;=AD$4,$P8&lt;AE$4,$Q8&lt;AE$4),NETWORKDAYS.INTL($P8,$Q8,1,(Holidays!$A$1:$A$248)),0)+IF(AND($P8&gt;=AD$4,$P8&lt;AE$4,$Q8&gt;=AE$4),NETWORKDAYS.INTL($P8,(AE$4)-1,1,(Holidays!$A$1:$A$248)),0)+IF(AND($P8&lt;AD$4,$Q8&lt;AE$4,$Q8&gt;=AD$4),NETWORKDAYS.INTL(AD$4,$Q8,1,(Holidays!$A$1:$A$248)),0)+IF(AND($P8&lt;AD$4,$Q8&gt;=AE$4,$Q8&gt;=AD$4),NETWORKDAYS.INTL(AD$4,(AE$4)-1,1,(Holidays!$A$1:$A$248)),0))*$S8,"")</f>
        <v>0</v>
      </c>
      <c r="AE8" s="191">
        <f>IFERROR((IF(AND($P8&gt;=AE$4,$P8&lt;AF$4,$Q8&lt;AF$4),NETWORKDAYS.INTL($P8,$Q8,1,(Holidays!$A$1:$A$248)),0)+IF(AND($P8&gt;=AE$4,$P8&lt;AF$4,$Q8&gt;=AF$4),NETWORKDAYS.INTL($P8,(AF$4)-1,1,(Holidays!$A$1:$A$248)),0)+IF(AND($P8&lt;AE$4,$Q8&lt;AF$4,$Q8&gt;=AE$4),NETWORKDAYS.INTL(AE$4,$Q8,1,(Holidays!$A$1:$A$248)),0)+IF(AND($P8&lt;AE$4,$Q8&gt;=AF$4,$Q8&gt;=AE$4),NETWORKDAYS.INTL(AE$4,(AF$4)-1,1,(Holidays!$A$1:$A$248)),0))*$S8,"")</f>
        <v>0</v>
      </c>
      <c r="AF8" s="191">
        <f>IFERROR((IF(AND($P8&gt;=AF$4,$P8&lt;AG$4,$Q8&lt;AG$4),NETWORKDAYS.INTL($P8,$Q8,1,(Holidays!$A$1:$A$248)),0)+IF(AND($P8&gt;=AF$4,$P8&lt;AG$4,$Q8&gt;=AG$4),NETWORKDAYS.INTL($P8,(AG$4)-1,1,(Holidays!$A$1:$A$248)),0)+IF(AND($P8&lt;AF$4,$Q8&lt;AG$4,$Q8&gt;=AF$4),NETWORKDAYS.INTL(AF$4,$Q8,1,(Holidays!$A$1:$A$248)),0)+IF(AND($P8&lt;AF$4,$Q8&gt;=AG$4,$Q8&gt;=AF$4),NETWORKDAYS.INTL(AF$4,(AG$4)-1,1,(Holidays!$A$1:$A$248)),0))*$S8,"")</f>
        <v>0</v>
      </c>
      <c r="AG8" s="191">
        <f>IFERROR((IF(AND($P8&gt;=AG$4,$P8&lt;AH$4,$Q8&lt;AH$4),NETWORKDAYS.INTL($P8,$Q8,1,(Holidays!$A$1:$A$248)),0)+IF(AND($P8&gt;=AG$4,$P8&lt;AH$4,$Q8&gt;=AH$4),NETWORKDAYS.INTL($P8,(AH$4)-1,1,(Holidays!$A$1:$A$248)),0)+IF(AND($P8&lt;AG$4,$Q8&lt;AH$4,$Q8&gt;=AG$4),NETWORKDAYS.INTL(AG$4,$Q8,1,(Holidays!$A$1:$A$248)),0)+IF(AND($P8&lt;AG$4,$Q8&gt;=AH$4,$Q8&gt;=AG$4),NETWORKDAYS.INTL(AG$4,(AH$4)-1,1,(Holidays!$A$1:$A$248)),0))*$S8,"")</f>
        <v>0</v>
      </c>
      <c r="AH8" s="191">
        <f>IFERROR((IF(AND($P8&gt;=AH$4,$P8&lt;AI$4,$Q8&lt;AI$4),NETWORKDAYS.INTL($P8,$Q8,1,(Holidays!$A$1:$A$248)),0)+IF(AND($P8&gt;=AH$4,$P8&lt;AI$4,$Q8&gt;=AI$4),NETWORKDAYS.INTL($P8,(AI$4)-1,1,(Holidays!$A$1:$A$248)),0)+IF(AND($P8&lt;AH$4,$Q8&lt;AI$4,$Q8&gt;=AH$4),NETWORKDAYS.INTL(AH$4,$Q8,1,(Holidays!$A$1:$A$248)),0)+IF(AND($P8&lt;AH$4,$Q8&gt;=AI$4,$Q8&gt;=AH$4),NETWORKDAYS.INTL(AH$4,(AI$4)-1,1,(Holidays!$A$1:$A$248)),0))*$S8,"")</f>
        <v>0</v>
      </c>
      <c r="AI8" s="191">
        <f>IFERROR((IF(AND($P8&gt;=AI$4,$P8&lt;AJ$4,$Q8&lt;AJ$4),NETWORKDAYS.INTL($P8,$Q8,1,(Holidays!$A$1:$A$248)),0)+IF(AND($P8&gt;=AI$4,$P8&lt;AJ$4,$Q8&gt;=AJ$4),NETWORKDAYS.INTL($P8,(AJ$4)-1,1,(Holidays!$A$1:$A$248)),0)+IF(AND($P8&lt;AI$4,$Q8&lt;AJ$4,$Q8&gt;=AI$4),NETWORKDAYS.INTL(AI$4,$Q8,1,(Holidays!$A$1:$A$248)),0)+IF(AND($P8&lt;AI$4,$Q8&gt;=AJ$4,$Q8&gt;=AI$4),NETWORKDAYS.INTL(AI$4,(AJ$4)-1,1,(Holidays!$A$1:$A$248)),0))*$S8,"")</f>
        <v>0</v>
      </c>
      <c r="AJ8" s="191">
        <f>IFERROR((IF(AND($P8&gt;=AJ$4,$P8&lt;AK$4,$Q8&lt;AK$4),NETWORKDAYS.INTL($P8,$Q8,1,(Holidays!$A$1:$A$248)),0)+IF(AND($P8&gt;=AJ$4,$P8&lt;AK$4,$Q8&gt;=AK$4),NETWORKDAYS.INTL($P8,(AK$4)-1,1,(Holidays!$A$1:$A$248)),0)+IF(AND($P8&lt;AJ$4,$Q8&lt;AK$4,$Q8&gt;=AJ$4),NETWORKDAYS.INTL(AJ$4,$Q8,1,(Holidays!$A$1:$A$248)),0)+IF(AND($P8&lt;AJ$4,$Q8&gt;=AK$4,$Q8&gt;=AJ$4),NETWORKDAYS.INTL(AJ$4,(AK$4)-1,1,(Holidays!$A$1:$A$248)),0))*$S8,"")</f>
        <v>0</v>
      </c>
      <c r="AK8" s="191">
        <f>IFERROR((IF(AND($P8&gt;=AK$4,$P8&lt;AL$4,$Q8&lt;AL$4),NETWORKDAYS.INTL($P8,$Q8,1,(Holidays!$A$1:$A$248)),0)+IF(AND($P8&gt;=AK$4,$P8&lt;AL$4,$Q8&gt;=AL$4),NETWORKDAYS.INTL($P8,(AL$4)-1,1,(Holidays!$A$1:$A$248)),0)+IF(AND($P8&lt;AK$4,$Q8&lt;AL$4,$Q8&gt;=AK$4),NETWORKDAYS.INTL(AK$4,$Q8,1,(Holidays!$A$1:$A$248)),0)+IF(AND($P8&lt;AK$4,$Q8&gt;=AL$4,$Q8&gt;=AK$4),NETWORKDAYS.INTL(AK$4,(AL$4)-1,1,(Holidays!$A$1:$A$248)),0))*$S8,"")</f>
        <v>0</v>
      </c>
      <c r="AL8" s="191">
        <f>IFERROR((IF(AND($P8&gt;=AL$4,$P8&lt;AM$4,$Q8&lt;AM$4),NETWORKDAYS.INTL($P8,$Q8,1,(Holidays!$A$1:$A$248)),0)+IF(AND($P8&gt;=AL$4,$P8&lt;AM$4,$Q8&gt;=AM$4),NETWORKDAYS.INTL($P8,(AM$4)-1,1,(Holidays!$A$1:$A$248)),0)+IF(AND($P8&lt;AL$4,$Q8&lt;AM$4,$Q8&gt;=AL$4),NETWORKDAYS.INTL(AL$4,$Q8,1,(Holidays!$A$1:$A$248)),0)+IF(AND($P8&lt;AL$4,$Q8&gt;=AM$4,$Q8&gt;=AL$4),NETWORKDAYS.INTL(AL$4,(AM$4)-1,1,(Holidays!$A$1:$A$248)),0))*$S8,"")</f>
        <v>0</v>
      </c>
      <c r="AM8" s="191">
        <f>IFERROR((IF(AND($P8&gt;=AM$4,$P8&lt;AN$4,$Q8&lt;AN$4),NETWORKDAYS.INTL($P8,$Q8,1,(Holidays!$A$1:$A$248)),0)+IF(AND($P8&gt;=AM$4,$P8&lt;AN$4,$Q8&gt;=AN$4),NETWORKDAYS.INTL($P8,(AN$4)-1,1,(Holidays!$A$1:$A$248)),0)+IF(AND($P8&lt;AM$4,$Q8&lt;AN$4,$Q8&gt;=AM$4),NETWORKDAYS.INTL(AM$4,$Q8,1,(Holidays!$A$1:$A$248)),0)+IF(AND($P8&lt;AM$4,$Q8&gt;=AN$4,$Q8&gt;=AM$4),NETWORKDAYS.INTL(AM$4,(AN$4)-1,1,(Holidays!$A$1:$A$248)),0))*$S8,"")</f>
        <v>0</v>
      </c>
      <c r="AN8" s="191">
        <f>IFERROR((IF(AND($P8&gt;=AN$4,$P8&lt;AO$4,$Q8&lt;AO$4),NETWORKDAYS.INTL($P8,$Q8,1,(Holidays!$A$1:$A$248)),0)+IF(AND($P8&gt;=AN$4,$P8&lt;AO$4,$Q8&gt;=AO$4),NETWORKDAYS.INTL($P8,(AO$4)-1,1,(Holidays!$A$1:$A$248)),0)+IF(AND($P8&lt;AN$4,$Q8&lt;AO$4,$Q8&gt;=AN$4),NETWORKDAYS.INTL(AN$4,$Q8,1,(Holidays!$A$1:$A$248)),0)+IF(AND($P8&lt;AN$4,$Q8&gt;=AO$4,$Q8&gt;=AN$4),NETWORKDAYS.INTL(AN$4,(AO$4)-1,1,(Holidays!$A$1:$A$248)),0))*$S8,"")</f>
        <v>0</v>
      </c>
      <c r="AO8" s="191">
        <f>IFERROR((IF(AND($P8&gt;=AO$4,$P8&lt;AP$4,$Q8&lt;AP$4),NETWORKDAYS.INTL($P8,$Q8,1,(Holidays!$A$1:$A$248)),0)+IF(AND($P8&gt;=AO$4,$P8&lt;AP$4,$Q8&gt;=AP$4),NETWORKDAYS.INTL($P8,(AP$4)-1,1,(Holidays!$A$1:$A$248)),0)+IF(AND($P8&lt;AO$4,$Q8&lt;AP$4,$Q8&gt;=AO$4),NETWORKDAYS.INTL(AO$4,$Q8,1,(Holidays!$A$1:$A$248)),0)+IF(AND($P8&lt;AO$4,$Q8&gt;=AP$4,$Q8&gt;=AO$4),NETWORKDAYS.INTL(AO$4,(AP$4)-1,1,(Holidays!$A$1:$A$248)),0))*$S8,"")</f>
        <v>0</v>
      </c>
      <c r="AP8" s="191">
        <f>IFERROR((IF(AND($P8&gt;=AP$4,$P8&lt;AQ$4,$Q8&lt;AQ$4),NETWORKDAYS.INTL($P8,$Q8,1,(Holidays!$A$1:$A$248)),0)+IF(AND($P8&gt;=AP$4,$P8&lt;AQ$4,$Q8&gt;=AQ$4),NETWORKDAYS.INTL($P8,(AQ$4)-1,1,(Holidays!$A$1:$A$248)),0)+IF(AND($P8&lt;AP$4,$Q8&lt;AQ$4,$Q8&gt;=AP$4),NETWORKDAYS.INTL(AP$4,$Q8,1,(Holidays!$A$1:$A$248)),0)+IF(AND($P8&lt;AP$4,$Q8&gt;=AQ$4,$Q8&gt;=AP$4),NETWORKDAYS.INTL(AP$4,(AQ$4)-1,1,(Holidays!$A$1:$A$248)),0))*$S8,"")</f>
        <v>0</v>
      </c>
      <c r="AQ8" s="191">
        <f>IFERROR((IF(AND($P8&gt;=AQ$4,$P8&lt;AR$4,$Q8&lt;AR$4),NETWORKDAYS.INTL($P8,$Q8,1,(Holidays!$A$1:$A$248)),0)+IF(AND($P8&gt;=AQ$4,$P8&lt;AR$4,$Q8&gt;=AR$4),NETWORKDAYS.INTL($P8,(AR$4)-1,1,(Holidays!$A$1:$A$248)),0)+IF(AND($P8&lt;AQ$4,$Q8&lt;AR$4,$Q8&gt;=AQ$4),NETWORKDAYS.INTL(AQ$4,$Q8,1,(Holidays!$A$1:$A$248)),0)+IF(AND($P8&lt;AQ$4,$Q8&gt;=AR$4,$Q8&gt;=AQ$4),NETWORKDAYS.INTL(AQ$4,(AR$4)-1,1,(Holidays!$A$1:$A$248)),0))*$S8,"")</f>
        <v>0</v>
      </c>
      <c r="AR8" s="191">
        <f>IFERROR((IF(AND($P8&gt;=AR$4,$P8&lt;AS$4,$Q8&lt;AS$4),NETWORKDAYS.INTL($P8,$Q8,1,(Holidays!$A$1:$A$248)),0)+IF(AND($P8&gt;=AR$4,$P8&lt;AS$4,$Q8&gt;=AS$4),NETWORKDAYS.INTL($P8,(AS$4)-1,1,(Holidays!$A$1:$A$248)),0)+IF(AND($P8&lt;AR$4,$Q8&lt;AS$4,$Q8&gt;=AR$4),NETWORKDAYS.INTL(AR$4,$Q8,1,(Holidays!$A$1:$A$248)),0)+IF(AND($P8&lt;AR$4,$Q8&gt;=AS$4,$Q8&gt;=AR$4),NETWORKDAYS.INTL(AR$4,(AS$4)-1,1,(Holidays!$A$1:$A$248)),0))*$S8,"")</f>
        <v>0</v>
      </c>
      <c r="AS8" s="192">
        <f>IFERROR((IF(AND($P8&gt;=AS$4,$P8&lt;AT$4,$Q8&lt;AT$4),NETWORKDAYS.INTL($P8,$Q8,1,(Holidays!$A$1:$A$248)),0)+IF(AND($P8&gt;=AS$4,$P8&lt;AT$4,$Q8&gt;=AT$4),NETWORKDAYS.INTL($P8,(AT$4)-1,1,(Holidays!$A$1:$A$248)),0)+IF(AND($P8&lt;AS$4,$Q8&lt;AT$4,$Q8&gt;=AS$4),NETWORKDAYS.INTL(AS$4,$Q8,1,(Holidays!$A$1:$A$248)),0)+IF(AND($P8&lt;AS$4,$Q8&gt;=AT$4,$Q8&gt;=AS$4),NETWORKDAYS.INTL(AS$4,(AT$4)-1,1,(Holidays!$A$1:$A$248)),0))*$S8,"")</f>
        <v>0</v>
      </c>
      <c r="AT8" s="191">
        <f>IFERROR((IF(AND($P8&gt;=AT$4,$P8&lt;AU$4,$Q8&lt;AU$4),NETWORKDAYS.INTL($P8,$Q8,1,(Holidays!$A$1:$A$248)),0)+IF(AND($P8&gt;=AT$4,$P8&lt;AU$4,$Q8&gt;=AU$4),NETWORKDAYS.INTL($P8,(AU$4)-1,1,(Holidays!$A$1:$A$248)),0)+IF(AND($P8&lt;AT$4,$Q8&lt;AU$4,$Q8&gt;=AT$4),NETWORKDAYS.INTL(AT$4,$Q8,1,(Holidays!$A$1:$A$248)),0)+IF(AND($P8&lt;AT$4,$Q8&gt;=AU$4,$Q8&gt;=AT$4),NETWORKDAYS.INTL(AT$4,(AU$4)-1,1,(Holidays!$A$1:$A$248)),0))*$S8,"")</f>
        <v>0</v>
      </c>
      <c r="AU8" s="191">
        <f>IFERROR((IF(AND($P8&gt;=AU$4,$P8&lt;AV$4,$Q8&lt;AV$4),NETWORKDAYS.INTL($P8,$Q8,1,(Holidays!$A$1:$A$248)),0)+IF(AND($P8&gt;=AU$4,$P8&lt;AV$4,$Q8&gt;=AV$4),NETWORKDAYS.INTL($P8,(AV$4)-1,1,(Holidays!$A$1:$A$248)),0)+IF(AND($P8&lt;AU$4,$Q8&lt;AV$4,$Q8&gt;=AU$4),NETWORKDAYS.INTL(AU$4,$Q8,1,(Holidays!$A$1:$A$248)),0)+IF(AND($P8&lt;AU$4,$Q8&gt;=AV$4,$Q8&gt;=AU$4),NETWORKDAYS.INTL(AU$4,(AV$4)-1,1,(Holidays!$A$1:$A$248)),0))*$S8,"")</f>
        <v>0</v>
      </c>
      <c r="AV8" s="191">
        <f>IFERROR((IF(AND($P8&gt;=AV$4,$P8&lt;AW$4,$Q8&lt;AW$4),NETWORKDAYS.INTL($P8,$Q8,1,(Holidays!$A$1:$A$248)),0)+IF(AND($P8&gt;=AV$4,$P8&lt;AW$4,$Q8&gt;=AW$4),NETWORKDAYS.INTL($P8,(AW$4)-1,1,(Holidays!$A$1:$A$248)),0)+IF(AND($P8&lt;AV$4,$Q8&lt;AW$4,$Q8&gt;=AV$4),NETWORKDAYS.INTL(AV$4,$Q8,1,(Holidays!$A$1:$A$248)),0)+IF(AND($P8&lt;AV$4,$Q8&gt;=AW$4,$Q8&gt;=AV$4),NETWORKDAYS.INTL(AV$4,(AW$4)-1,1,(Holidays!$A$1:$A$248)),0))*$S8,"")</f>
        <v>0</v>
      </c>
      <c r="AW8" s="191">
        <f>IFERROR((IF(AND($P8&gt;=AW$4,$P8&lt;AX$4,$Q8&lt;AX$4),NETWORKDAYS.INTL($P8,$Q8,1,(Holidays!$A$1:$A$248)),0)+IF(AND($P8&gt;=AW$4,$P8&lt;AX$4,$Q8&gt;=AX$4),NETWORKDAYS.INTL($P8,(AX$4)-1,1,(Holidays!$A$1:$A$248)),0)+IF(AND($P8&lt;AW$4,$Q8&lt;AX$4,$Q8&gt;=AW$4),NETWORKDAYS.INTL(AW$4,$Q8,1,(Holidays!$A$1:$A$248)),0)+IF(AND($P8&lt;AW$4,$Q8&gt;=AX$4,$Q8&gt;=AW$4),NETWORKDAYS.INTL(AW$4,(AX$4)-1,1,(Holidays!$A$1:$A$248)),0))*$S8,"")</f>
        <v>0</v>
      </c>
      <c r="AX8" s="191">
        <f>IFERROR((IF(AND($P8&gt;=AX$4,$P8&lt;AY$4,$Q8&lt;AY$4),NETWORKDAYS.INTL($P8,$Q8,1,(Holidays!$A$1:$A$248)),0)+IF(AND($P8&gt;=AX$4,$P8&lt;AY$4,$Q8&gt;=AY$4),NETWORKDAYS.INTL($P8,(AY$4)-1,1,(Holidays!$A$1:$A$248)),0)+IF(AND($P8&lt;AX$4,$Q8&lt;AY$4,$Q8&gt;=AX$4),NETWORKDAYS.INTL(AX$4,$Q8,1,(Holidays!$A$1:$A$248)),0)+IF(AND($P8&lt;AX$4,$Q8&gt;=AY$4,$Q8&gt;=AX$4),NETWORKDAYS.INTL(AX$4,(AY$4)-1,1,(Holidays!$A$1:$A$248)),0))*$S8,"")</f>
        <v>0</v>
      </c>
      <c r="AY8" s="191">
        <f>IFERROR((IF(AND($P8&gt;=AY$4,$P8&lt;AZ$4,$Q8&lt;AZ$4),NETWORKDAYS.INTL($P8,$Q8,1,(Holidays!$A$1:$A$248)),0)+IF(AND($P8&gt;=AY$4,$P8&lt;AZ$4,$Q8&gt;=AZ$4),NETWORKDAYS.INTL($P8,(AZ$4)-1,1,(Holidays!$A$1:$A$248)),0)+IF(AND($P8&lt;AY$4,$Q8&lt;AZ$4,$Q8&gt;=AY$4),NETWORKDAYS.INTL(AY$4,$Q8,1,(Holidays!$A$1:$A$248)),0)+IF(AND($P8&lt;AY$4,$Q8&gt;=AZ$4,$Q8&gt;=AY$4),NETWORKDAYS.INTL(AY$4,(AZ$4)-1,1,(Holidays!$A$1:$A$248)),0))*$S8,"")</f>
        <v>0</v>
      </c>
      <c r="AZ8" s="191">
        <f>IFERROR((IF(AND($P8&gt;=AZ$4,$P8&lt;BA$4,$Q8&lt;BA$4),NETWORKDAYS.INTL($P8,$Q8,1,(Holidays!$A$1:$A$248)),0)+IF(AND($P8&gt;=AZ$4,$P8&lt;BA$4,$Q8&gt;=BA$4),NETWORKDAYS.INTL($P8,(BA$4)-1,1,(Holidays!$A$1:$A$248)),0)+IF(AND($P8&lt;AZ$4,$Q8&lt;BA$4,$Q8&gt;=AZ$4),NETWORKDAYS.INTL(AZ$4,$Q8,1,(Holidays!$A$1:$A$248)),0)+IF(AND($P8&lt;AZ$4,$Q8&gt;=BA$4,$Q8&gt;=AZ$4),NETWORKDAYS.INTL(AZ$4,(BA$4)-1,1,(Holidays!$A$1:$A$248)),0))*$S8,"")</f>
        <v>0</v>
      </c>
      <c r="BA8" s="191">
        <f>IFERROR((IF(AND($P8&gt;=BA$4,$P8&lt;BB$4,$Q8&lt;BB$4),NETWORKDAYS.INTL($P8,$Q8,1,(Holidays!$A$1:$A$248)),0)+IF(AND($P8&gt;=BA$4,$P8&lt;BB$4,$Q8&gt;=BB$4),NETWORKDAYS.INTL($P8,(BB$4)-1,1,(Holidays!$A$1:$A$248)),0)+IF(AND($P8&lt;BA$4,$Q8&lt;BB$4,$Q8&gt;=BA$4),NETWORKDAYS.INTL(BA$4,$Q8,1,(Holidays!$A$1:$A$248)),0)+IF(AND($P8&lt;BA$4,$Q8&gt;=BB$4,$Q8&gt;=BA$4),NETWORKDAYS.INTL(BA$4,(BB$4)-1,1,(Holidays!$A$1:$A$248)),0))*$S8,"")</f>
        <v>0</v>
      </c>
      <c r="BB8" s="191">
        <f>IFERROR((IF(AND($P8&gt;=BB$4,$P8&lt;BC$4,$Q8&lt;BC$4),NETWORKDAYS.INTL($P8,$Q8,1,(Holidays!$A$1:$A$248)),0)+IF(AND($P8&gt;=BB$4,$P8&lt;BC$4,$Q8&gt;=BC$4),NETWORKDAYS.INTL($P8,(BC$4)-1,1,(Holidays!$A$1:$A$248)),0)+IF(AND($P8&lt;BB$4,$Q8&lt;BC$4,$Q8&gt;=BB$4),NETWORKDAYS.INTL(BB$4,$Q8,1,(Holidays!$A$1:$A$248)),0)+IF(AND($P8&lt;BB$4,$Q8&gt;=BC$4,$Q8&gt;=BB$4),NETWORKDAYS.INTL(BB$4,(BC$4)-1,1,(Holidays!$A$1:$A$248)),0))*$S8,"")</f>
        <v>0</v>
      </c>
      <c r="BC8" s="191">
        <f>IFERROR((IF(AND($P8&gt;=BC$4,$P8&lt;BD$4,$Q8&lt;BD$4),NETWORKDAYS.INTL($P8,$Q8,1,(Holidays!$A$1:$A$248)),0)+IF(AND($P8&gt;=BC$4,$P8&lt;BD$4,$Q8&gt;=BD$4),NETWORKDAYS.INTL($P8,(BD$4)-1,1,(Holidays!$A$1:$A$248)),0)+IF(AND($P8&lt;BC$4,$Q8&lt;BD$4,$Q8&gt;=BC$4),NETWORKDAYS.INTL(BC$4,$Q8,1,(Holidays!$A$1:$A$248)),0)+IF(AND($P8&lt;BC$4,$Q8&gt;=BD$4,$Q8&gt;=BC$4),NETWORKDAYS.INTL(BC$4,(BD$4)-1,1,(Holidays!$A$1:$A$248)),0))*$S8,"")</f>
        <v>0</v>
      </c>
      <c r="BD8" s="191">
        <f>IFERROR((IF(AND($P8&gt;=BD$4,$P8&lt;BE$4,$Q8&lt;BE$4),NETWORKDAYS.INTL($P8,$Q8,1,(Holidays!$A$1:$A$248)),0)+IF(AND($P8&gt;=BD$4,$P8&lt;BE$4,$Q8&gt;=BE$4),NETWORKDAYS.INTL($P8,(BE$4)-1,1,(Holidays!$A$1:$A$248)),0)+IF(AND($P8&lt;BD$4,$Q8&lt;BE$4,$Q8&gt;=BD$4),NETWORKDAYS.INTL(BD$4,$Q8,1,(Holidays!$A$1:$A$248)),0)+IF(AND($P8&lt;BD$4,$Q8&gt;=BE$4,$Q8&gt;=BD$4),NETWORKDAYS.INTL(BD$4,(BE$4)-1,1,(Holidays!$A$1:$A$248)),0))*$S8,"")</f>
        <v>0</v>
      </c>
      <c r="BE8" s="191">
        <f>IFERROR((IF(AND($P8&gt;=BE$4,$P8&lt;BF$4,$Q8&lt;BF$4),NETWORKDAYS.INTL($P8,$Q8,1,(Holidays!$A$1:$A$248)),0)+IF(AND($P8&gt;=BE$4,$P8&lt;BF$4,$Q8&gt;=BF$4),NETWORKDAYS.INTL($P8,(BF$4)-1,1,(Holidays!$A$1:$A$248)),0)+IF(AND($P8&lt;BE$4,$Q8&lt;BF$4,$Q8&gt;=BE$4),NETWORKDAYS.INTL(BE$4,$Q8,1,(Holidays!$A$1:$A$248)),0)+IF(AND($P8&lt;BE$4,$Q8&gt;=BF$4,$Q8&gt;=BE$4),NETWORKDAYS.INTL(BE$4,(BF$4)-1,1,(Holidays!$A$1:$A$248)),0))*$S8,"")</f>
        <v>0</v>
      </c>
      <c r="BF8" s="191">
        <f>IFERROR((IF(AND($P8&gt;=BF$4,$P8&lt;BG$4,$Q8&lt;BG$4),NETWORKDAYS.INTL($P8,$Q8,1,(Holidays!$A$1:$A$248)),0)+IF(AND($P8&gt;=BF$4,$P8&lt;BG$4,$Q8&gt;=BG$4),NETWORKDAYS.INTL($P8,(BG$4)-1,1,(Holidays!$A$1:$A$248)),0)+IF(AND($P8&lt;BF$4,$Q8&lt;BG$4,$Q8&gt;=BF$4),NETWORKDAYS.INTL(BF$4,$Q8,1,(Holidays!$A$1:$A$248)),0)+IF(AND($P8&lt;BF$4,$Q8&gt;=BG$4,$Q8&gt;=BF$4),NETWORKDAYS.INTL(BF$4,(BG$4)-1,1,(Holidays!$A$1:$A$248)),0))*$S8,"")</f>
        <v>0</v>
      </c>
      <c r="BG8" s="191">
        <f>IFERROR((IF(AND($P8&gt;=BG$4,$P8&lt;BH$4,$Q8&lt;BH$4),NETWORKDAYS.INTL($P8,$Q8,1,(Holidays!$A$1:$A$248)),0)+IF(AND($P8&gt;=BG$4,$P8&lt;BH$4,$Q8&gt;=BH$4),NETWORKDAYS.INTL($P8,(BH$4)-1,1,(Holidays!$A$1:$A$248)),0)+IF(AND($P8&lt;BG$4,$Q8&lt;BH$4,$Q8&gt;=BG$4),NETWORKDAYS.INTL(BG$4,$Q8,1,(Holidays!$A$1:$A$248)),0)+IF(AND($P8&lt;BG$4,$Q8&gt;=BH$4,$Q8&gt;=BG$4),NETWORKDAYS.INTL(BG$4,(BH$4)-1,1,(Holidays!$A$1:$A$248)),0))*$S8,"")</f>
        <v>0</v>
      </c>
      <c r="BH8" s="191">
        <f>IFERROR((IF(AND($P8&gt;=BH$4,$P8&lt;BI$4,$Q8&lt;BI$4),NETWORKDAYS.INTL($P8,$Q8,1,(Holidays!$A$1:$A$248)),0)+IF(AND($P8&gt;=BH$4,$P8&lt;BI$4,$Q8&gt;=BI$4),NETWORKDAYS.INTL($P8,(BI$4)-1,1,(Holidays!$A$1:$A$248)),0)+IF(AND($P8&lt;BH$4,$Q8&lt;BI$4,$Q8&gt;=BH$4),NETWORKDAYS.INTL(BH$4,$Q8,1,(Holidays!$A$1:$A$248)),0)+IF(AND($P8&lt;BH$4,$Q8&gt;=BI$4,$Q8&gt;=BH$4),NETWORKDAYS.INTL(BH$4,(BI$4)-1,1,(Holidays!$A$1:$A$248)),0))*$S8,"")</f>
        <v>0</v>
      </c>
      <c r="BI8" s="191">
        <f>IFERROR((IF(AND($P8&gt;=BI$4,$P8&lt;BJ$4,$Q8&lt;BJ$4),NETWORKDAYS.INTL($P8,$Q8,1,(Holidays!$A$1:$A$248)),0)+IF(AND($P8&gt;=BI$4,$P8&lt;BJ$4,$Q8&gt;=BJ$4),NETWORKDAYS.INTL($P8,(BJ$4)-1,1,(Holidays!$A$1:$A$248)),0)+IF(AND($P8&lt;BI$4,$Q8&lt;BJ$4,$Q8&gt;=BI$4),NETWORKDAYS.INTL(BI$4,$Q8,1,(Holidays!$A$1:$A$248)),0)+IF(AND($P8&lt;BI$4,$Q8&gt;=BJ$4,$Q8&gt;=BI$4),NETWORKDAYS.INTL(BI$4,(BJ$4)-1,1,(Holidays!$A$1:$A$248)),0))*$S8,"")</f>
        <v>0</v>
      </c>
      <c r="BJ8" s="191">
        <f>IFERROR((IF(AND($P8&gt;=BJ$4,$P8&lt;BK$4,$Q8&lt;BK$4),NETWORKDAYS.INTL($P8,$Q8,1,(Holidays!$A$1:$A$248)),0)+IF(AND($P8&gt;=BJ$4,$P8&lt;BK$4,$Q8&gt;=BK$4),NETWORKDAYS.INTL($P8,(BK$4)-1,1,(Holidays!$A$1:$A$248)),0)+IF(AND($P8&lt;BJ$4,$Q8&lt;BK$4,$Q8&gt;=BJ$4),NETWORKDAYS.INTL(BJ$4,$Q8,1,(Holidays!$A$1:$A$248)),0)+IF(AND($P8&lt;BJ$4,$Q8&gt;=BK$4,$Q8&gt;=BJ$4),NETWORKDAYS.INTL(BJ$4,(BK$4)-1,1,(Holidays!$A$1:$A$248)),0))*$S8,"")</f>
        <v>0</v>
      </c>
      <c r="BK8" s="191">
        <f>IFERROR((IF(AND($P8&gt;=BK$4,$P8&lt;BL$4,$Q8&lt;BL$4),NETWORKDAYS.INTL($P8,$Q8,1,(Holidays!$A$1:$A$248)),0)+IF(AND($P8&gt;=BK$4,$P8&lt;BL$4,$Q8&gt;=BL$4),NETWORKDAYS.INTL($P8,(BL$4)-1,1,(Holidays!$A$1:$A$248)),0)+IF(AND($P8&lt;BK$4,$Q8&lt;BL$4,$Q8&gt;=BK$4),NETWORKDAYS.INTL(BK$4,$Q8,1,(Holidays!$A$1:$A$248)),0)+IF(AND($P8&lt;BK$4,$Q8&gt;=BL$4,$Q8&gt;=BK$4),NETWORKDAYS.INTL(BK$4,(BL$4)-1,1,(Holidays!$A$1:$A$248)),0))*$S8,"")</f>
        <v>0</v>
      </c>
      <c r="BL8" s="191">
        <f>IFERROR((IF(AND($P8&gt;=BL$4,$P8&lt;BM$4,$Q8&lt;BM$4),NETWORKDAYS.INTL($P8,$Q8,1,(Holidays!$A$1:$A$248)),0)+IF(AND($P8&gt;=BL$4,$P8&lt;BM$4,$Q8&gt;=BM$4),NETWORKDAYS.INTL($P8,(BM$4)-1,1,(Holidays!$A$1:$A$248)),0)+IF(AND($P8&lt;BL$4,$Q8&lt;BM$4,$Q8&gt;=BL$4),NETWORKDAYS.INTL(BL$4,$Q8,1,(Holidays!$A$1:$A$248)),0)+IF(AND($P8&lt;BL$4,$Q8&gt;=BM$4,$Q8&gt;=BL$4),NETWORKDAYS.INTL(BL$4,(BM$4)-1,1,(Holidays!$A$1:$A$248)),0))*$S8,"")</f>
        <v>0</v>
      </c>
      <c r="BM8" s="191">
        <f>IFERROR((IF(AND($P8&gt;=BM$4,$P8&lt;BN$4,$Q8&lt;BN$4),NETWORKDAYS.INTL($P8,$Q8,1,(Holidays!$A$1:$A$248)),0)+IF(AND($P8&gt;=BM$4,$P8&lt;BN$4,$Q8&gt;=BN$4),NETWORKDAYS.INTL($P8,(BN$4)-1,1,(Holidays!$A$1:$A$248)),0)+IF(AND($P8&lt;BM$4,$Q8&lt;BN$4,$Q8&gt;=BM$4),NETWORKDAYS.INTL(BM$4,$Q8,1,(Holidays!$A$1:$A$248)),0)+IF(AND($P8&lt;BM$4,$Q8&gt;=BN$4,$Q8&gt;=BM$4),NETWORKDAYS.INTL(BM$4,(BN$4)-1,1,(Holidays!$A$1:$A$248)),0))*$S8,"")</f>
        <v>0</v>
      </c>
      <c r="BN8" s="191">
        <f>IFERROR((IF(AND($P8&gt;=BN$4,$P8&lt;BO$4,$Q8&lt;BO$4),NETWORKDAYS.INTL($P8,$Q8,1,(Holidays!$A$1:$A$248)),0)+IF(AND($P8&gt;=BN$4,$P8&lt;BO$4,$Q8&gt;=BO$4),NETWORKDAYS.INTL($P8,(BO$4)-1,1,(Holidays!$A$1:$A$248)),0)+IF(AND($P8&lt;BN$4,$Q8&lt;BO$4,$Q8&gt;=BN$4),NETWORKDAYS.INTL(BN$4,$Q8,1,(Holidays!$A$1:$A$248)),0)+IF(AND($P8&lt;BN$4,$Q8&gt;=BO$4,$Q8&gt;=BN$4),NETWORKDAYS.INTL(BN$4,(BO$4)-1,1,(Holidays!$A$1:$A$248)),0))*$S8,"")</f>
        <v>0</v>
      </c>
      <c r="BO8" s="191">
        <f>IFERROR((IF(AND($P8&gt;=BO$4,$P8&lt;BP$4,$Q8&lt;BP$4),NETWORKDAYS.INTL($P8,$Q8,1,(Holidays!$A$1:$A$248)),0)+IF(AND($P8&gt;=BO$4,$P8&lt;BP$4,$Q8&gt;=BP$4),NETWORKDAYS.INTL($P8,(BP$4)-1,1,(Holidays!$A$1:$A$248)),0)+IF(AND($P8&lt;BO$4,$Q8&lt;BP$4,$Q8&gt;=BO$4),NETWORKDAYS.INTL(BO$4,$Q8,1,(Holidays!$A$1:$A$248)),0)+IF(AND($P8&lt;BO$4,$Q8&gt;=BP$4,$Q8&gt;=BO$4),NETWORKDAYS.INTL(BO$4,(BP$4)-1,1,(Holidays!$A$1:$A$248)),0))*$S8,"")</f>
        <v>0</v>
      </c>
      <c r="BP8" s="191">
        <f>IFERROR((IF(AND($P8&gt;=BP$4,$P8&lt;BQ$4,$Q8&lt;BQ$4),NETWORKDAYS.INTL($P8,$Q8,1,(Holidays!$A$1:$A$248)),0)+IF(AND($P8&gt;=BP$4,$P8&lt;BQ$4,$Q8&gt;=BQ$4),NETWORKDAYS.INTL($P8,(BQ$4)-1,1,(Holidays!$A$1:$A$248)),0)+IF(AND($P8&lt;BP$4,$Q8&lt;BQ$4,$Q8&gt;=BP$4),NETWORKDAYS.INTL(BP$4,$Q8,1,(Holidays!$A$1:$A$248)),0)+IF(AND($P8&lt;BP$4,$Q8&gt;=BQ$4,$Q8&gt;=BP$4),NETWORKDAYS.INTL(BP$4,(BQ$4)-1,1,(Holidays!$A$1:$A$248)),0))*$S8,"")</f>
        <v>0</v>
      </c>
      <c r="BQ8" s="191">
        <f>IFERROR((IF(AND($P8&gt;=BQ$4,$P8&lt;BR$4,$Q8&lt;BR$4),NETWORKDAYS.INTL($P8,$Q8,1,(Holidays!$A$1:$A$248)),0)+IF(AND($P8&gt;=BQ$4,$P8&lt;BR$4,$Q8&gt;=BR$4),NETWORKDAYS.INTL($P8,(BR$4)-1,1,(Holidays!$A$1:$A$248)),0)+IF(AND($P8&lt;BQ$4,$Q8&lt;BR$4,$Q8&gt;=BQ$4),NETWORKDAYS.INTL(BQ$4,$Q8,1,(Holidays!$A$1:$A$248)),0)+IF(AND($P8&lt;BQ$4,$Q8&gt;=BR$4,$Q8&gt;=BQ$4),NETWORKDAYS.INTL(BQ$4,(BR$4)-1,1,(Holidays!$A$1:$A$248)),0))*$S8,"")</f>
        <v>0</v>
      </c>
      <c r="BR8" s="191">
        <f>IFERROR((IF(AND($P8&gt;=BR$4,$P8&lt;BS$4,$Q8&lt;BS$4),NETWORKDAYS.INTL($P8,$Q8,1,(Holidays!$A$1:$A$248)),0)+IF(AND($P8&gt;=BR$4,$P8&lt;BS$4,$Q8&gt;=BS$4),NETWORKDAYS.INTL($P8,(BS$4)-1,1,(Holidays!$A$1:$A$248)),0)+IF(AND($P8&lt;BR$4,$Q8&lt;BS$4,$Q8&gt;=BR$4),NETWORKDAYS.INTL(BR$4,$Q8,1,(Holidays!$A$1:$A$248)),0)+IF(AND($P8&lt;BR$4,$Q8&gt;=BS$4,$Q8&gt;=BR$4),NETWORKDAYS.INTL(BR$4,(BS$4)-1,1,(Holidays!$A$1:$A$248)),0))*$S8,"")</f>
        <v>0</v>
      </c>
      <c r="BS8" s="191">
        <f>IFERROR((IF(AND($P8&gt;=BS$4,$P8&lt;BT$4,$Q8&lt;BT$4),NETWORKDAYS.INTL($P8,$Q8,1,(Holidays!$A$1:$A$248)),0)+IF(AND($P8&gt;=BS$4,$P8&lt;BT$4,$Q8&gt;=BT$4),NETWORKDAYS.INTL($P8,(BT$4)-1,1,(Holidays!$A$1:$A$248)),0)+IF(AND($P8&lt;BS$4,$Q8&lt;BT$4,$Q8&gt;=BS$4),NETWORKDAYS.INTL(BS$4,$Q8,1,(Holidays!$A$1:$A$248)),0)+IF(AND($P8&lt;BS$4,$Q8&gt;=BT$4,$Q8&gt;=BS$4),NETWORKDAYS.INTL(BS$4,(BT$4)-1,1,(Holidays!$A$1:$A$248)),0))*$S8,"")</f>
        <v>0</v>
      </c>
      <c r="BT8" s="191">
        <f>IFERROR((IF(AND($P8&gt;=BT$4,$P8&lt;BU$4,$Q8&lt;BU$4),NETWORKDAYS.INTL($P8,$Q8,1,(Holidays!$A$1:$A$248)),0)+IF(AND($P8&gt;=BT$4,$P8&lt;BU$4,$Q8&gt;=BU$4),NETWORKDAYS.INTL($P8,(BU$4)-1,1,(Holidays!$A$1:$A$248)),0)+IF(AND($P8&lt;BT$4,$Q8&lt;BU$4,$Q8&gt;=BT$4),NETWORKDAYS.INTL(BT$4,$Q8,1,(Holidays!$A$1:$A$248)),0)+IF(AND($P8&lt;BT$4,$Q8&gt;=BU$4,$Q8&gt;=BT$4),NETWORKDAYS.INTL(BT$4,(BU$4)-1,1,(Holidays!$A$1:$A$248)),0))*$S8,"")</f>
        <v>0</v>
      </c>
      <c r="BU8" s="191">
        <f>IFERROR((IF(AND($P8&gt;=BU$4,$P8&lt;BV$4,$Q8&lt;BV$4),NETWORKDAYS.INTL($P8,$Q8,1,(Holidays!$A$1:$A$248)),0)+IF(AND($P8&gt;=BU$4,$P8&lt;BV$4,$Q8&gt;=BV$4),NETWORKDAYS.INTL($P8,(BV$4)-1,1,(Holidays!$A$1:$A$248)),0)+IF(AND($P8&lt;BU$4,$Q8&lt;BV$4,$Q8&gt;=BU$4),NETWORKDAYS.INTL(BU$4,$Q8,1,(Holidays!$A$1:$A$248)),0)+IF(AND($P8&lt;BU$4,$Q8&gt;=BV$4,$Q8&gt;=BU$4),NETWORKDAYS.INTL(BU$4,(BV$4)-1,1,(Holidays!$A$1:$A$248)),0))*$S8,"")</f>
        <v>0</v>
      </c>
      <c r="BV8" s="191">
        <f>IFERROR((IF(AND($P8&gt;=BV$4,$P8&lt;BW$4,$Q8&lt;BW$4),NETWORKDAYS.INTL($P8,$Q8,1,(Holidays!$A$1:$A$248)),0)+IF(AND($P8&gt;=BV$4,$P8&lt;BW$4,$Q8&gt;=BW$4),NETWORKDAYS.INTL($P8,(BW$4)-1,1,(Holidays!$A$1:$A$248)),0)+IF(AND($P8&lt;BV$4,$Q8&lt;BW$4,$Q8&gt;=BV$4),NETWORKDAYS.INTL(BV$4,$Q8,1,(Holidays!$A$1:$A$248)),0)+IF(AND($P8&lt;BV$4,$Q8&gt;=BW$4,$Q8&gt;=BV$4),NETWORKDAYS.INTL(BV$4,(BW$4)-1,1,(Holidays!$A$1:$A$248)),0))*$S8,"")</f>
        <v>0</v>
      </c>
      <c r="BW8" s="191">
        <f>IFERROR((IF(AND($P8&gt;=BW$4,$P8&lt;BX$4,$Q8&lt;BX$4),NETWORKDAYS.INTL($P8,$Q8,1,(Holidays!$A$1:$A$248)),0)+IF(AND($P8&gt;=BW$4,$P8&lt;BX$4,$Q8&gt;=BX$4),NETWORKDAYS.INTL($P8,(BX$4)-1,1,(Holidays!$A$1:$A$248)),0)+IF(AND($P8&lt;BW$4,$Q8&lt;BX$4,$Q8&gt;=BW$4),NETWORKDAYS.INTL(BW$4,$Q8,1,(Holidays!$A$1:$A$248)),0)+IF(AND($P8&lt;BW$4,$Q8&gt;=BX$4,$Q8&gt;=BW$4),NETWORKDAYS.INTL(BW$4,(BX$4)-1,1,(Holidays!$A$1:$A$248)),0))*$S8,"")</f>
        <v>0</v>
      </c>
      <c r="BX8" s="191">
        <f>IFERROR((IF(AND($P8&gt;=BX$4,$P8&lt;BY$4,$Q8&lt;BY$4),NETWORKDAYS.INTL($P8,$Q8,1,(Holidays!$A$1:$A$248)),0)+IF(AND($P8&gt;=BX$4,$P8&lt;BY$4,$Q8&gt;=BY$4),NETWORKDAYS.INTL($P8,(BY$4)-1,1,(Holidays!$A$1:$A$248)),0)+IF(AND($P8&lt;BX$4,$Q8&lt;BY$4,$Q8&gt;=BX$4),NETWORKDAYS.INTL(BX$4,$Q8,1,(Holidays!$A$1:$A$248)),0)+IF(AND($P8&lt;BX$4,$Q8&gt;=BY$4,$Q8&gt;=BX$4),NETWORKDAYS.INTL(BX$4,(BY$4)-1,1,(Holidays!$A$1:$A$248)),0))*$S8,"")</f>
        <v>0</v>
      </c>
      <c r="BY8" s="191">
        <f>IFERROR((IF(AND($P8&gt;=BY$4,$P8&lt;BZ$4,$Q8&lt;BZ$4),NETWORKDAYS.INTL($P8,$Q8,1,(Holidays!$A$1:$A$248)),0)+IF(AND($P8&gt;=BY$4,$P8&lt;BZ$4,$Q8&gt;=BZ$4),NETWORKDAYS.INTL($P8,(BZ$4)-1,1,(Holidays!$A$1:$A$248)),0)+IF(AND($P8&lt;BY$4,$Q8&lt;BZ$4,$Q8&gt;=BY$4),NETWORKDAYS.INTL(BY$4,$Q8,1,(Holidays!$A$1:$A$248)),0)+IF(AND($P8&lt;BY$4,$Q8&gt;=BZ$4,$Q8&gt;=BY$4),NETWORKDAYS.INTL(BY$4,(BZ$4)-1,1,(Holidays!$A$1:$A$248)),0))*$S8,"")</f>
        <v>0</v>
      </c>
      <c r="BZ8" s="191">
        <f>IFERROR((IF(AND($P8&gt;=BZ$4,$P8&lt;CA$4,$Q8&lt;CA$4),NETWORKDAYS.INTL($P8,$Q8,1,(Holidays!$A$1:$A$248)),0)+IF(AND($P8&gt;=BZ$4,$P8&lt;CA$4,$Q8&gt;=CA$4),NETWORKDAYS.INTL($P8,(CA$4)-1,1,(Holidays!$A$1:$A$248)),0)+IF(AND($P8&lt;BZ$4,$Q8&lt;CA$4,$Q8&gt;=BZ$4),NETWORKDAYS.INTL(BZ$4,$Q8,1,(Holidays!$A$1:$A$248)),0)+IF(AND($P8&lt;BZ$4,$Q8&gt;=CA$4,$Q8&gt;=BZ$4),NETWORKDAYS.INTL(BZ$4,(CA$4)-1,1,(Holidays!$A$1:$A$248)),0))*$S8,"")</f>
        <v>0</v>
      </c>
      <c r="CA8" s="191">
        <f>IFERROR((IF(AND($P8&gt;=CA$4,$P8&lt;CB$4,$Q8&lt;CB$4),NETWORKDAYS.INTL($P8,$Q8,1,(Holidays!$A$1:$A$248)),0)+IF(AND($P8&gt;=CA$4,$P8&lt;CB$4,$Q8&gt;=CB$4),NETWORKDAYS.INTL($P8,(CB$4)-1,1,(Holidays!$A$1:$A$248)),0)+IF(AND($P8&lt;CA$4,$Q8&lt;CB$4,$Q8&gt;=CA$4),NETWORKDAYS.INTL(CA$4,$Q8,1,(Holidays!$A$1:$A$248)),0)+IF(AND($P8&lt;CA$4,$Q8&gt;=CB$4,$Q8&gt;=CA$4),NETWORKDAYS.INTL(CA$4,(CB$4)-1,1,(Holidays!$A$1:$A$248)),0))*$S8,"")</f>
        <v>0</v>
      </c>
      <c r="CB8" s="191">
        <f>IFERROR((IF(AND($P8&gt;=CB$4,$P8&lt;CC$4,$Q8&lt;CC$4),NETWORKDAYS.INTL($P8,$Q8,1,(Holidays!$A$1:$A$248)),0)+IF(AND($P8&gt;=CB$4,$P8&lt;CC$4,$Q8&gt;=CC$4),NETWORKDAYS.INTL($P8,(CC$4)-1,1,(Holidays!$A$1:$A$248)),0)+IF(AND($P8&lt;CB$4,$Q8&lt;CC$4,$Q8&gt;=CB$4),NETWORKDAYS.INTL(CB$4,$Q8,1,(Holidays!$A$1:$A$248)),0)+IF(AND($P8&lt;CB$4,$Q8&gt;=CC$4,$Q8&gt;=CB$4),NETWORKDAYS.INTL(CB$4,(CC$4)-1,1,(Holidays!$A$1:$A$248)),0))*$S8,"")</f>
        <v>0</v>
      </c>
      <c r="CC8" s="191">
        <f>IFERROR((IF(AND($P8&gt;=CC$4,$P8&lt;CD$4,$Q8&lt;CD$4),NETWORKDAYS.INTL($P8,$Q8,1,(Holidays!$A$1:$A$248)),0)+IF(AND($P8&gt;=CC$4,$P8&lt;CD$4,$Q8&gt;=CD$4),NETWORKDAYS.INTL($P8,(CD$4)-1,1,(Holidays!$A$1:$A$248)),0)+IF(AND($P8&lt;CC$4,$Q8&lt;CD$4,$Q8&gt;=CC$4),NETWORKDAYS.INTL(CC$4,$Q8,1,(Holidays!$A$1:$A$248)),0)+IF(AND($P8&lt;CC$4,$Q8&gt;=CD$4,$Q8&gt;=CC$4),NETWORKDAYS.INTL(CC$4,(CD$4)-1,1,(Holidays!$A$1:$A$248)),0))*$S8,"")</f>
        <v>0</v>
      </c>
      <c r="CD8" s="191">
        <f>IFERROR((IF(AND($P8&gt;=CD$4,$P8&lt;CE$4,$Q8&lt;CE$4),NETWORKDAYS.INTL($P8,$Q8,1,(Holidays!$A$1:$A$248)),0)+IF(AND($P8&gt;=CD$4,$P8&lt;CE$4,$Q8&gt;=CE$4),NETWORKDAYS.INTL($P8,(CE$4)-1,1,(Holidays!$A$1:$A$248)),0)+IF(AND($P8&lt;CD$4,$Q8&lt;CE$4,$Q8&gt;=CD$4),NETWORKDAYS.INTL(CD$4,$Q8,1,(Holidays!$A$1:$A$248)),0)+IF(AND($P8&lt;CD$4,$Q8&gt;=CE$4,$Q8&gt;=CD$4),NETWORKDAYS.INTL(CD$4,(CE$4)-1,1,(Holidays!$A$1:$A$248)),0))*$S8,"")</f>
        <v>0</v>
      </c>
      <c r="CE8" s="191">
        <f>IFERROR((IF(AND($P8&gt;=CE$4,$P8&lt;CF$4,$Q8&lt;CF$4),NETWORKDAYS.INTL($P8,$Q8,1,(Holidays!$A$1:$A$248)),0)+IF(AND($P8&gt;=CE$4,$P8&lt;CF$4,$Q8&gt;=CF$4),NETWORKDAYS.INTL($P8,(CF$4)-1,1,(Holidays!$A$1:$A$248)),0)+IF(AND($P8&lt;CE$4,$Q8&lt;CF$4,$Q8&gt;=CE$4),NETWORKDAYS.INTL(CE$4,$Q8,1,(Holidays!$A$1:$A$248)),0)+IF(AND($P8&lt;CE$4,$Q8&gt;=CF$4,$Q8&gt;=CE$4),NETWORKDAYS.INTL(CE$4,(CF$4)-1,1,(Holidays!$A$1:$A$248)),0))*$S8,"")</f>
        <v>0</v>
      </c>
      <c r="CF8" s="191">
        <f>IFERROR((IF(AND($P8&gt;=CF$4,$P8&lt;CG$4,$Q8&lt;CG$4),NETWORKDAYS.INTL($P8,$Q8,1,(Holidays!$A$1:$A$248)),0)+IF(AND($P8&gt;=CF$4,$P8&lt;CG$4,$Q8&gt;=CG$4),NETWORKDAYS.INTL($P8,(CG$4)-1,1,(Holidays!$A$1:$A$248)),0)+IF(AND($P8&lt;CF$4,$Q8&lt;CG$4,$Q8&gt;=CF$4),NETWORKDAYS.INTL(CF$4,$Q8,1,(Holidays!$A$1:$A$248)),0)+IF(AND($P8&lt;CF$4,$Q8&gt;=CG$4,$Q8&gt;=CF$4),NETWORKDAYS.INTL(CF$4,(CG$4)-1,1,(Holidays!$A$1:$A$248)),0))*$S8,"")</f>
        <v>0</v>
      </c>
      <c r="CG8" s="191">
        <f>IFERROR((IF(AND($P8&gt;=CG$4,$P8&lt;CH$4,$Q8&lt;CH$4),NETWORKDAYS.INTL($P8,$Q8,1,(Holidays!$A$1:$A$248)),0)+IF(AND($P8&gt;=CG$4,$P8&lt;CH$4,$Q8&gt;=CH$4),NETWORKDAYS.INTL($P8,(CH$4)-1,1,(Holidays!$A$1:$A$248)),0)+IF(AND($P8&lt;CG$4,$Q8&lt;CH$4,$Q8&gt;=CG$4),NETWORKDAYS.INTL(CG$4,$Q8,1,(Holidays!$A$1:$A$248)),0)+IF(AND($P8&lt;CG$4,$Q8&gt;=CH$4,$Q8&gt;=CG$4),NETWORKDAYS.INTL(CG$4,(CH$4)-1,1,(Holidays!$A$1:$A$248)),0))*$S8,"")</f>
        <v>0</v>
      </c>
      <c r="CH8" s="191">
        <f>IFERROR((IF(AND($P8&gt;=CH$4,$P8&lt;CI$4,$Q8&lt;CI$4),NETWORKDAYS.INTL($P8,$Q8,1,(Holidays!$A$1:$A$248)),0)+IF(AND($P8&gt;=CH$4,$P8&lt;CI$4,$Q8&gt;=CI$4),NETWORKDAYS.INTL($P8,(CI$4)-1,1,(Holidays!$A$1:$A$248)),0)+IF(AND($P8&lt;CH$4,$Q8&lt;CI$4,$Q8&gt;=CH$4),NETWORKDAYS.INTL(CH$4,$Q8,1,(Holidays!$A$1:$A$248)),0)+IF(AND($P8&lt;CH$4,$Q8&gt;=CI$4,$Q8&gt;=CH$4),NETWORKDAYS.INTL(CH$4,(CI$4)-1,1,(Holidays!$A$1:$A$248)),0))*$S8,"")</f>
        <v>0</v>
      </c>
      <c r="CI8" s="191">
        <f>IFERROR((IF(AND($P8&gt;=CI$4,$P8&lt;CJ$4,$Q8&lt;CJ$4),NETWORKDAYS.INTL($P8,$Q8,1,(Holidays!$A$1:$A$248)),0)+IF(AND($P8&gt;=CI$4,$P8&lt;CJ$4,$Q8&gt;=CJ$4),NETWORKDAYS.INTL($P8,(CJ$4)-1,1,(Holidays!$A$1:$A$248)),0)+IF(AND($P8&lt;CI$4,$Q8&lt;CJ$4,$Q8&gt;=CI$4),NETWORKDAYS.INTL(CI$4,$Q8,1,(Holidays!$A$1:$A$248)),0)+IF(AND($P8&lt;CI$4,$Q8&gt;=CJ$4,$Q8&gt;=CI$4),NETWORKDAYS.INTL(CI$4,(CJ$4)-1,1,(Holidays!$A$1:$A$248)),0))*$S8,"")</f>
        <v>0</v>
      </c>
      <c r="CJ8" s="191">
        <f>IFERROR((IF(AND($P8&gt;=CJ$4,$P8&lt;CK$4,$Q8&lt;CK$4),NETWORKDAYS.INTL($P8,$Q8,1,(Holidays!$A$1:$A$248)),0)+IF(AND($P8&gt;=CJ$4,$P8&lt;CK$4,$Q8&gt;=CK$4),NETWORKDAYS.INTL($P8,(CK$4)-1,1,(Holidays!$A$1:$A$248)),0)+IF(AND($P8&lt;CJ$4,$Q8&lt;CK$4,$Q8&gt;=CJ$4),NETWORKDAYS.INTL(CJ$4,$Q8,1,(Holidays!$A$1:$A$248)),0)+IF(AND($P8&lt;CJ$4,$Q8&gt;=CK$4,$Q8&gt;=CJ$4),NETWORKDAYS.INTL(CJ$4,(CK$4)-1,1,(Holidays!$A$1:$A$248)),0))*$S8,"")</f>
        <v>0</v>
      </c>
      <c r="CK8" s="191">
        <f>IFERROR((IF(AND($P8&gt;=CK$4,$P8&lt;CL$4,$Q8&lt;CL$4),NETWORKDAYS.INTL($P8,$Q8,1,(Holidays!$A$1:$A$248)),0)+IF(AND($P8&gt;=CK$4,$P8&lt;CL$4,$Q8&gt;=CL$4),NETWORKDAYS.INTL($P8,(CL$4)-1,1,(Holidays!$A$1:$A$248)),0)+IF(AND($P8&lt;CK$4,$Q8&lt;CL$4,$Q8&gt;=CK$4),NETWORKDAYS.INTL(CK$4,$Q8,1,(Holidays!$A$1:$A$248)),0)+IF(AND($P8&lt;CK$4,$Q8&gt;=CL$4,$Q8&gt;=CK$4),NETWORKDAYS.INTL(CK$4,(CL$4)-1,1,(Holidays!$A$1:$A$248)),0))*$S8,"")</f>
        <v>0</v>
      </c>
      <c r="CL8" s="191">
        <f>IFERROR((IF(AND($P8&gt;=CL$4,$P8&lt;CM$4,$Q8&lt;CM$4),NETWORKDAYS.INTL($P8,$Q8,1,(Holidays!$A$1:$A$248)),0)+IF(AND($P8&gt;=CL$4,$P8&lt;CM$4,$Q8&gt;=CM$4),NETWORKDAYS.INTL($P8,(CM$4)-1,1,(Holidays!$A$1:$A$248)),0)+IF(AND($P8&lt;CL$4,$Q8&lt;CM$4,$Q8&gt;=CL$4),NETWORKDAYS.INTL(CL$4,$Q8,1,(Holidays!$A$1:$A$248)),0)+IF(AND($P8&lt;CL$4,$Q8&gt;=CM$4,$Q8&gt;=CL$4),NETWORKDAYS.INTL(CL$4,(CM$4)-1,1,(Holidays!$A$1:$A$248)),0))*$S8,"")</f>
        <v>0</v>
      </c>
      <c r="CM8" s="191">
        <f>IFERROR((IF(AND($P8&gt;=CM$4,$P8&lt;CN$4,$Q8&lt;CN$4),NETWORKDAYS.INTL($P8,$Q8,1,(Holidays!$A$1:$A$248)),0)+IF(AND($P8&gt;=CM$4,$P8&lt;CN$4,$Q8&gt;=CN$4),NETWORKDAYS.INTL($P8,(CN$4)-1,1,(Holidays!$A$1:$A$248)),0)+IF(AND($P8&lt;CM$4,$Q8&lt;CN$4,$Q8&gt;=CM$4),NETWORKDAYS.INTL(CM$4,$Q8,1,(Holidays!$A$1:$A$248)),0)+IF(AND($P8&lt;CM$4,$Q8&gt;=CN$4,$Q8&gt;=CM$4),NETWORKDAYS.INTL(CM$4,(CN$4)-1,1,(Holidays!$A$1:$A$248)),0))*$S8,"")</f>
        <v>0</v>
      </c>
      <c r="CN8" s="191">
        <f>IFERROR((IF(AND($P8&gt;=CN$4,$P8&lt;CO$4,$Q8&lt;CO$4),NETWORKDAYS.INTL($P8,$Q8,1,(Holidays!$A$1:$A$248)),0)+IF(AND($P8&gt;=CN$4,$P8&lt;CO$4,$Q8&gt;=CO$4),NETWORKDAYS.INTL($P8,(CO$4)-1,1,(Holidays!$A$1:$A$248)),0)+IF(AND($P8&lt;CN$4,$Q8&lt;CO$4,$Q8&gt;=CN$4),NETWORKDAYS.INTL(CN$4,$Q8,1,(Holidays!$A$1:$A$248)),0)+IF(AND($P8&lt;CN$4,$Q8&gt;=CO$4,$Q8&gt;=CN$4),NETWORKDAYS.INTL(CN$4,(CO$4)-1,1,(Holidays!$A$1:$A$248)),0))*$S8,"")</f>
        <v>0</v>
      </c>
      <c r="CO8" s="191">
        <f>IFERROR((IF(AND($P8&gt;=CO$4,$P8&lt;CP$4,$Q8&lt;CP$4),NETWORKDAYS.INTL($P8,$Q8,1,(Holidays!$A$1:$A$248)),0)+IF(AND($P8&gt;=CO$4,$P8&lt;CP$4,$Q8&gt;=CP$4),NETWORKDAYS.INTL($P8,(CP$4)-1,1,(Holidays!$A$1:$A$248)),0)+IF(AND($P8&lt;CO$4,$Q8&lt;CP$4,$Q8&gt;=CO$4),NETWORKDAYS.INTL(CO$4,$Q8,1,(Holidays!$A$1:$A$248)),0)+IF(AND($P8&lt;CO$4,$Q8&gt;=CP$4,$Q8&gt;=CO$4),NETWORKDAYS.INTL(CO$4,(CP$4)-1,1,(Holidays!$A$1:$A$248)),0))*$S8,"")</f>
        <v>0</v>
      </c>
      <c r="CP8" s="191">
        <f>IFERROR((IF(AND($P8&gt;=CP$4,$P8&lt;CQ$4,$Q8&lt;CQ$4),NETWORKDAYS.INTL($P8,$Q8,1,(Holidays!$A$1:$A$248)),0)+IF(AND($P8&gt;=CP$4,$P8&lt;CQ$4,$Q8&gt;=CQ$4),NETWORKDAYS.INTL($P8,(CQ$4)-1,1,(Holidays!$A$1:$A$248)),0)+IF(AND($P8&lt;CP$4,$Q8&lt;CQ$4,$Q8&gt;=CP$4),NETWORKDAYS.INTL(CP$4,$Q8,1,(Holidays!$A$1:$A$248)),0)+IF(AND($P8&lt;CP$4,$Q8&gt;=CQ$4,$Q8&gt;=CP$4),NETWORKDAYS.INTL(CP$4,(CQ$4)-1,1,(Holidays!$A$1:$A$248)),0))*$S8,"")</f>
        <v>0</v>
      </c>
      <c r="CQ8" s="191">
        <f>IFERROR((IF(AND($P8&gt;=CQ$4,$P8&lt;CR$4,$Q8&lt;CR$4),NETWORKDAYS.INTL($P8,$Q8,1,(Holidays!$A$1:$A$248)),0)+IF(AND($P8&gt;=CQ$4,$P8&lt;CR$4,$Q8&gt;=CR$4),NETWORKDAYS.INTL($P8,(CR$4)-1,1,(Holidays!$A$1:$A$248)),0)+IF(AND($P8&lt;CQ$4,$Q8&lt;CR$4,$Q8&gt;=CQ$4),NETWORKDAYS.INTL(CQ$4,$Q8,1,(Holidays!$A$1:$A$248)),0)+IF(AND($P8&lt;CQ$4,$Q8&gt;=CR$4,$Q8&gt;=CQ$4),NETWORKDAYS.INTL(CQ$4,(CR$4)-1,1,(Holidays!$A$1:$A$248)),0))*$S8,"")</f>
        <v>0</v>
      </c>
      <c r="CR8" s="191">
        <f>IFERROR((IF(AND($P8&gt;=CR$4,$P8&lt;CS$4,$Q8&lt;CS$4),NETWORKDAYS.INTL($P8,$Q8,1,(Holidays!$A$1:$A$248)),0)+IF(AND($P8&gt;=CR$4,$P8&lt;CS$4,$Q8&gt;=CS$4),NETWORKDAYS.INTL($P8,(CS$4)-1,1,(Holidays!$A$1:$A$248)),0)+IF(AND($P8&lt;CR$4,$Q8&lt;CS$4,$Q8&gt;=CR$4),NETWORKDAYS.INTL(CR$4,$Q8,1,(Holidays!$A$1:$A$248)),0)+IF(AND($P8&lt;CR$4,$Q8&gt;=CS$4,$Q8&gt;=CR$4),NETWORKDAYS.INTL(CR$4,(CS$4)-1,1,(Holidays!$A$1:$A$248)),0))*$S8,"")</f>
        <v>0</v>
      </c>
      <c r="CS8" s="191">
        <f>IFERROR((IF(AND($P8&gt;=CS$4,$P8&lt;CT$4,$Q8&lt;CT$4),NETWORKDAYS.INTL($P8,$Q8,1,(Holidays!$A$1:$A$248)),0)+IF(AND($P8&gt;=CS$4,$P8&lt;CT$4,$Q8&gt;=CT$4),NETWORKDAYS.INTL($P8,(CT$4)-1,1,(Holidays!$A$1:$A$248)),0)+IF(AND($P8&lt;CS$4,$Q8&lt;CT$4,$Q8&gt;=CS$4),NETWORKDAYS.INTL(CS$4,$Q8,1,(Holidays!$A$1:$A$248)),0)+IF(AND($P8&lt;CS$4,$Q8&gt;=CT$4,$Q8&gt;=CS$4),NETWORKDAYS.INTL(CS$4,(CT$4)-1,1,(Holidays!$A$1:$A$248)),0))*$S8,"")</f>
        <v>0</v>
      </c>
      <c r="CT8" s="191">
        <f>IFERROR((IF(AND($P8&gt;=CT$4,$P8&lt;CU$4,$Q8&lt;CU$4),NETWORKDAYS.INTL($P8,$Q8,1,(Holidays!$A$1:$A$248)),0)+IF(AND($P8&gt;=CT$4,$P8&lt;CU$4,$Q8&gt;=CU$4),NETWORKDAYS.INTL($P8,(CU$4)-1,1,(Holidays!$A$1:$A$248)),0)+IF(AND($P8&lt;CT$4,$Q8&lt;CU$4,$Q8&gt;=CT$4),NETWORKDAYS.INTL(CT$4,$Q8,1,(Holidays!$A$1:$A$248)),0)+IF(AND($P8&lt;CT$4,$Q8&gt;=CU$4,$Q8&gt;=CT$4),NETWORKDAYS.INTL(CT$4,(CU$4)-1,1,(Holidays!$A$1:$A$248)),0))*$S8,"")</f>
        <v>0</v>
      </c>
      <c r="CU8" s="191">
        <f>IFERROR((IF(AND($P8&gt;=CU$4,$P8&lt;CV$4,$Q8&lt;CV$4),NETWORKDAYS.INTL($P8,$Q8,1,(Holidays!$A$1:$A$248)),0)+IF(AND($P8&gt;=CU$4,$P8&lt;CV$4,$Q8&gt;=CV$4),NETWORKDAYS.INTL($P8,(CV$4)-1,1,(Holidays!$A$1:$A$248)),0)+IF(AND($P8&lt;CU$4,$Q8&lt;CV$4,$Q8&gt;=CU$4),NETWORKDAYS.INTL(CU$4,$Q8,1,(Holidays!$A$1:$A$248)),0)+IF(AND($P8&lt;CU$4,$Q8&gt;=CV$4,$Q8&gt;=CU$4),NETWORKDAYS.INTL(CU$4,(CV$4)-1,1,(Holidays!$A$1:$A$248)),0))*$S8,"")</f>
        <v>0</v>
      </c>
      <c r="CV8" s="191">
        <f>IFERROR((IF(AND($P8&gt;=CV$4,$P8&lt;CW$4,$Q8&lt;CW$4),NETWORKDAYS.INTL($P8,$Q8,1,(Holidays!$A$1:$A$248)),0)+IF(AND($P8&gt;=CV$4,$P8&lt;CW$4,$Q8&gt;=CW$4),NETWORKDAYS.INTL($P8,(CW$4)-1,1,(Holidays!$A$1:$A$248)),0)+IF(AND($P8&lt;CV$4,$Q8&lt;CW$4,$Q8&gt;=CV$4),NETWORKDAYS.INTL(CV$4,$Q8,1,(Holidays!$A$1:$A$248)),0)+IF(AND($P8&lt;CV$4,$Q8&gt;=CW$4,$Q8&gt;=CV$4),NETWORKDAYS.INTL(CV$4,(CW$4)-1,1,(Holidays!$A$1:$A$248)),0))*$S8,"")</f>
        <v>0</v>
      </c>
      <c r="CW8" s="191">
        <f>IFERROR((IF(AND($P8&gt;=CW$4,$P8&lt;CX$4,$Q8&lt;CX$4),NETWORKDAYS.INTL($P8,$Q8,1,(Holidays!$A$1:$A$248)),0)+IF(AND($P8&gt;=CW$4,$P8&lt;CX$4,$Q8&gt;=CX$4),NETWORKDAYS.INTL($P8,(CX$4)-1,1,(Holidays!$A$1:$A$248)),0)+IF(AND($P8&lt;CW$4,$Q8&lt;CX$4,$Q8&gt;=CW$4),NETWORKDAYS.INTL(CW$4,$Q8,1,(Holidays!$A$1:$A$248)),0)+IF(AND($P8&lt;CW$4,$Q8&gt;=CX$4,$Q8&gt;=CW$4),NETWORKDAYS.INTL(CW$4,(CX$4)-1,1,(Holidays!$A$1:$A$248)),0))*$S8,"")</f>
        <v>0</v>
      </c>
      <c r="CX8" s="191">
        <f>IFERROR((IF(AND($P8&gt;=CX$4,$P8&lt;CY$4,$Q8&lt;CY$4),NETWORKDAYS.INTL($P8,$Q8,1,(Holidays!$A$1:$A$248)),0)+IF(AND($P8&gt;=CX$4,$P8&lt;CY$4,$Q8&gt;=CY$4),NETWORKDAYS.INTL($P8,(CY$4)-1,1,(Holidays!$A$1:$A$248)),0)+IF(AND($P8&lt;CX$4,$Q8&lt;CY$4,$Q8&gt;=CX$4),NETWORKDAYS.INTL(CX$4,$Q8,1,(Holidays!$A$1:$A$248)),0)+IF(AND($P8&lt;CX$4,$Q8&gt;=CY$4,$Q8&gt;=CX$4),NETWORKDAYS.INTL(CX$4,(CY$4)-1,1,(Holidays!$A$1:$A$248)),0))*$S8,"")</f>
        <v>0</v>
      </c>
      <c r="CY8" s="191">
        <f>IFERROR((IF(AND($P8&gt;=CY$4,$P8&lt;CZ$4,$Q8&lt;CZ$4),NETWORKDAYS.INTL($P8,$Q8,1,(Holidays!$A$1:$A$248)),0)+IF(AND($P8&gt;=CY$4,$P8&lt;CZ$4,$Q8&gt;=CZ$4),NETWORKDAYS.INTL($P8,(CZ$4)-1,1,(Holidays!$A$1:$A$248)),0)+IF(AND($P8&lt;CY$4,$Q8&lt;CZ$4,$Q8&gt;=CY$4),NETWORKDAYS.INTL(CY$4,$Q8,1,(Holidays!$A$1:$A$248)),0)+IF(AND($P8&lt;CY$4,$Q8&gt;=CZ$4,$Q8&gt;=CY$4),NETWORKDAYS.INTL(CY$4,(CZ$4)-1,1,(Holidays!$A$1:$A$248)),0))*$S8,"")</f>
        <v>0</v>
      </c>
      <c r="CZ8" s="191">
        <f>IFERROR((IF(AND($P8&gt;=CZ$4,$P8&lt;DA$4,$Q8&lt;DA$4),NETWORKDAYS.INTL($P8,$Q8,1,(Holidays!$A$1:$A$248)),0)+IF(AND($P8&gt;=CZ$4,$P8&lt;DA$4,$Q8&gt;=DA$4),NETWORKDAYS.INTL($P8,(DA$4)-1,1,(Holidays!$A$1:$A$248)),0)+IF(AND($P8&lt;CZ$4,$Q8&lt;DA$4,$Q8&gt;=CZ$4),NETWORKDAYS.INTL(CZ$4,$Q8,1,(Holidays!$A$1:$A$248)),0)+IF(AND($P8&lt;CZ$4,$Q8&gt;=DA$4,$Q8&gt;=CZ$4),NETWORKDAYS.INTL(CZ$4,(DA$4)-1,1,(Holidays!$A$1:$A$248)),0))*$S8,"")</f>
        <v>0</v>
      </c>
      <c r="DA8" s="191">
        <f>IFERROR((IF(AND($P8&gt;=DA$4,$P8&lt;DB$4,$Q8&lt;DB$4),NETWORKDAYS.INTL($P8,$Q8,1,(Holidays!$A$1:$A$248)),0)+IF(AND($P8&gt;=DA$4,$P8&lt;DB$4,$Q8&gt;=DB$4),NETWORKDAYS.INTL($P8,(DB$4)-1,1,(Holidays!$A$1:$A$248)),0)+IF(AND($P8&lt;DA$4,$Q8&lt;DB$4,$Q8&gt;=DA$4),NETWORKDAYS.INTL(DA$4,$Q8,1,(Holidays!$A$1:$A$248)),0)+IF(AND($P8&lt;DA$4,$Q8&gt;=DB$4,$Q8&gt;=DA$4),NETWORKDAYS.INTL(DA$4,(DB$4)-1,1,(Holidays!$A$1:$A$248)),0))*$S8,"")</f>
        <v>0</v>
      </c>
      <c r="DB8" s="191">
        <f>IFERROR((IF(AND($P8&gt;=DB$4,$P8&lt;DC$4,$Q8&lt;DC$4),NETWORKDAYS.INTL($P8,$Q8,1,(Holidays!$A$1:$A$248)),0)+IF(AND($P8&gt;=DB$4,$P8&lt;DC$4,$Q8&gt;=DC$4),NETWORKDAYS.INTL($P8,(DC$4)-1,1,(Holidays!$A$1:$A$248)),0)+IF(AND($P8&lt;DB$4,$Q8&lt;DC$4,$Q8&gt;=DB$4),NETWORKDAYS.INTL(DB$4,$Q8,1,(Holidays!$A$1:$A$248)),0)+IF(AND($P8&lt;DB$4,$Q8&gt;=DC$4,$Q8&gt;=DB$4),NETWORKDAYS.INTL(DB$4,(DC$4)-1,1,(Holidays!$A$1:$A$248)),0))*$S8,"")</f>
        <v>0</v>
      </c>
      <c r="DC8" s="191">
        <f>IFERROR((IF(AND($P8&gt;=DC$4,$P8&lt;DD$4,$Q8&lt;DD$4),NETWORKDAYS.INTL($P8,$Q8,1,(Holidays!$A$1:$A$248)),0)+IF(AND($P8&gt;=DC$4,$P8&lt;DD$4,$Q8&gt;=DD$4),NETWORKDAYS.INTL($P8,(DD$4)-1,1,(Holidays!$A$1:$A$248)),0)+IF(AND($P8&lt;DC$4,$Q8&lt;DD$4,$Q8&gt;=DC$4),NETWORKDAYS.INTL(DC$4,$Q8,1,(Holidays!$A$1:$A$248)),0)+IF(AND($P8&lt;DC$4,$Q8&gt;=DD$4,$Q8&gt;=DC$4),NETWORKDAYS.INTL(DC$4,(DD$4)-1,1,(Holidays!$A$1:$A$248)),0))*$S8,"")</f>
        <v>0</v>
      </c>
      <c r="DD8" s="192">
        <f>IFERROR((IF(AND($P8&gt;=DD$4,$P8&lt;DE$4,$Q8&lt;DE$4),NETWORKDAYS.INTL($P8,$Q8,1,(Holidays!$A$1:$A$248)),0)+IF(AND($P8&gt;=DD$4,$P8&lt;DE$4,$Q8&gt;=DE$4),NETWORKDAYS.INTL($P8,(DE$4)-1,1,(Holidays!$A$1:$A$248)),0)+IF(AND($P8&lt;DD$4,$Q8&lt;DE$4,$Q8&gt;=DD$4),NETWORKDAYS.INTL(DD$4,$Q8,1,(Holidays!$A$1:$A$248)),0)+IF(AND($P8&lt;DD$4,$Q8&gt;=DE$4,$Q8&gt;=DD$4),NETWORKDAYS.INTL(DD$4,(DE$4)-1,1,(Holidays!$A$1:$A$248)),0))*$S8,"")</f>
        <v>0</v>
      </c>
      <c r="DE8" s="191">
        <f>IFERROR((IF(AND($P8&gt;=DE$4,$P8&lt;DF$4,$Q8&lt;DF$4),NETWORKDAYS.INTL($P8,$Q8,1,(Holidays!$A$1:$A$248)),0)+IF(AND($P8&gt;=DE$4,$P8&lt;DF$4,$Q8&gt;=DF$4),NETWORKDAYS.INTL($P8,(DF$4)-1,1,(Holidays!$A$1:$A$248)),0)+IF(AND($P8&lt;DE$4,$Q8&lt;DF$4,$Q8&gt;=DE$4),NETWORKDAYS.INTL(DE$4,$Q8,1,(Holidays!$A$1:$A$248)),0)+IF(AND($P8&lt;DE$4,$Q8&gt;=DF$4,$Q8&gt;=DE$4),NETWORKDAYS.INTL(DE$4,(DF$4)-1,1,(Holidays!$A$1:$A$248)),0))*$S8,"")</f>
        <v>0</v>
      </c>
      <c r="DF8" s="191">
        <f>IFERROR((IF(AND($P8&gt;=DF$4,$P8&lt;DG$4,$Q8&lt;DG$4),NETWORKDAYS.INTL($P8,$Q8,1,(Holidays!$A$1:$A$248)),0)+IF(AND($P8&gt;=DF$4,$P8&lt;DG$4,$Q8&gt;=DG$4),NETWORKDAYS.INTL($P8,(DG$4)-1,1,(Holidays!$A$1:$A$248)),0)+IF(AND($P8&lt;DF$4,$Q8&lt;DG$4,$Q8&gt;=DF$4),NETWORKDAYS.INTL(DF$4,$Q8,1,(Holidays!$A$1:$A$248)),0)+IF(AND($P8&lt;DF$4,$Q8&gt;=DG$4,$Q8&gt;=DF$4),NETWORKDAYS.INTL(DF$4,(DG$4)-1,1,(Holidays!$A$1:$A$248)),0))*$S8,"")</f>
        <v>0</v>
      </c>
      <c r="DG8" s="191">
        <f>IFERROR((IF(AND($P8&gt;=DG$4,$P8&lt;DH$4,$Q8&lt;DH$4),NETWORKDAYS.INTL($P8,$Q8,1,(Holidays!$A$1:$A$248)),0)+IF(AND($P8&gt;=DG$4,$P8&lt;DH$4,$Q8&gt;=DH$4),NETWORKDAYS.INTL($P8,(DH$4)-1,1,(Holidays!$A$1:$A$248)),0)+IF(AND($P8&lt;DG$4,$Q8&lt;DH$4,$Q8&gt;=DG$4),NETWORKDAYS.INTL(DG$4,$Q8,1,(Holidays!$A$1:$A$248)),0)+IF(AND($P8&lt;DG$4,$Q8&gt;=DH$4,$Q8&gt;=DG$4),NETWORKDAYS.INTL(DG$4,(DH$4)-1,1,(Holidays!$A$1:$A$248)),0))*$S8,"")</f>
        <v>0</v>
      </c>
      <c r="DH8" s="191">
        <f>IFERROR((IF(AND($P8&gt;=DH$4,$P8&lt;DI$4,$Q8&lt;DI$4),NETWORKDAYS.INTL($P8,$Q8,1,(Holidays!$A$1:$A$248)),0)+IF(AND($P8&gt;=DH$4,$P8&lt;DI$4,$Q8&gt;=DI$4),NETWORKDAYS.INTL($P8,(DI$4)-1,1,(Holidays!$A$1:$A$248)),0)+IF(AND($P8&lt;DH$4,$Q8&lt;DI$4,$Q8&gt;=DH$4),NETWORKDAYS.INTL(DH$4,$Q8,1,(Holidays!$A$1:$A$248)),0)+IF(AND($P8&lt;DH$4,$Q8&gt;=DI$4,$Q8&gt;=DH$4),NETWORKDAYS.INTL(DH$4,(DI$4)-1,1,(Holidays!$A$1:$A$248)),0))*$S8,"")</f>
        <v>0</v>
      </c>
      <c r="DI8" s="191">
        <f>IFERROR((IF(AND($P8&gt;=DI$4,$P8&lt;DJ$4,$Q8&lt;DJ$4),NETWORKDAYS.INTL($P8,$Q8,1,(Holidays!$A$1:$A$248)),0)+IF(AND($P8&gt;=DI$4,$P8&lt;DJ$4,$Q8&gt;=DJ$4),NETWORKDAYS.INTL($P8,(DJ$4)-1,1,(Holidays!$A$1:$A$248)),0)+IF(AND($P8&lt;DI$4,$Q8&lt;DJ$4,$Q8&gt;=DI$4),NETWORKDAYS.INTL(DI$4,$Q8,1,(Holidays!$A$1:$A$248)),0)+IF(AND($P8&lt;DI$4,$Q8&gt;=DJ$4,$Q8&gt;=DI$4),NETWORKDAYS.INTL(DI$4,(DJ$4)-1,1,(Holidays!$A$1:$A$248)),0))*$S8,"")</f>
        <v>0</v>
      </c>
      <c r="DJ8" s="191">
        <f>IFERROR((IF(AND($P8&gt;=DJ$4,$P8&lt;DK$4,$Q8&lt;DK$4),NETWORKDAYS.INTL($P8,$Q8,1,(Holidays!$A$1:$A$248)),0)+IF(AND($P8&gt;=DJ$4,$P8&lt;DK$4,$Q8&gt;=DK$4),NETWORKDAYS.INTL($P8,(DK$4)-1,1,(Holidays!$A$1:$A$248)),0)+IF(AND($P8&lt;DJ$4,$Q8&lt;DK$4,$Q8&gt;=DJ$4),NETWORKDAYS.INTL(DJ$4,$Q8,1,(Holidays!$A$1:$A$248)),0)+IF(AND($P8&lt;DJ$4,$Q8&gt;=DK$4,$Q8&gt;=DJ$4),NETWORKDAYS.INTL(DJ$4,(DK$4)-1,1,(Holidays!$A$1:$A$248)),0))*$S8,"")</f>
        <v>0</v>
      </c>
      <c r="DK8" s="191">
        <f>IFERROR((IF(AND($P8&gt;=DK$4,$P8&lt;DL$4,$Q8&lt;DL$4),NETWORKDAYS.INTL($P8,$Q8,1,(Holidays!$A$1:$A$248)),0)+IF(AND($P8&gt;=DK$4,$P8&lt;DL$4,$Q8&gt;=DL$4),NETWORKDAYS.INTL($P8,(DL$4)-1,1,(Holidays!$A$1:$A$248)),0)+IF(AND($P8&lt;DK$4,$Q8&lt;DL$4,$Q8&gt;=DK$4),NETWORKDAYS.INTL(DK$4,$Q8,1,(Holidays!$A$1:$A$248)),0)+IF(AND($P8&lt;DK$4,$Q8&gt;=DL$4,$Q8&gt;=DK$4),NETWORKDAYS.INTL(DK$4,(DL$4)-1,1,(Holidays!$A$1:$A$248)),0))*$S8,"")</f>
        <v>0</v>
      </c>
      <c r="DL8" s="191">
        <f>IFERROR((IF(AND($P8&gt;=DL$4,$P8&lt;DM$4,$Q8&lt;DM$4),NETWORKDAYS.INTL($P8,$Q8,1,(Holidays!$A$1:$A$248)),0)+IF(AND($P8&gt;=DL$4,$P8&lt;DM$4,$Q8&gt;=DM$4),NETWORKDAYS.INTL($P8,(DM$4)-1,1,(Holidays!$A$1:$A$248)),0)+IF(AND($P8&lt;DL$4,$Q8&lt;DM$4,$Q8&gt;=DL$4),NETWORKDAYS.INTL(DL$4,$Q8,1,(Holidays!$A$1:$A$248)),0)+IF(AND($P8&lt;DL$4,$Q8&gt;=DM$4,$Q8&gt;=DL$4),NETWORKDAYS.INTL(DL$4,(DM$4)-1,1,(Holidays!$A$1:$A$248)),0))*$S8,"")</f>
        <v>0</v>
      </c>
      <c r="DM8" s="191">
        <f>IFERROR((IF(AND($P8&gt;=DM$4,$P8&lt;DN$4,$Q8&lt;DN$4),NETWORKDAYS.INTL($P8,$Q8,1,(Holidays!$A$1:$A$248)),0)+IF(AND($P8&gt;=DM$4,$P8&lt;DN$4,$Q8&gt;=DN$4),NETWORKDAYS.INTL($P8,(DN$4)-1,1,(Holidays!$A$1:$A$248)),0)+IF(AND($P8&lt;DM$4,$Q8&lt;DN$4,$Q8&gt;=DM$4),NETWORKDAYS.INTL(DM$4,$Q8,1,(Holidays!$A$1:$A$248)),0)+IF(AND($P8&lt;DM$4,$Q8&gt;=DN$4,$Q8&gt;=DM$4),NETWORKDAYS.INTL(DM$4,(DN$4)-1,1,(Holidays!$A$1:$A$248)),0))*$S8,"")</f>
        <v>0</v>
      </c>
      <c r="DN8" s="191">
        <f>IFERROR((IF(AND($P8&gt;=DN$4,$P8&lt;DO$4,$Q8&lt;DO$4),NETWORKDAYS.INTL($P8,$Q8,1,(Holidays!$A$1:$A$248)),0)+IF(AND($P8&gt;=DN$4,$P8&lt;DO$4,$Q8&gt;=DO$4),NETWORKDAYS.INTL($P8,(DO$4)-1,1,(Holidays!$A$1:$A$248)),0)+IF(AND($P8&lt;DN$4,$Q8&lt;DO$4,$Q8&gt;=DN$4),NETWORKDAYS.INTL(DN$4,$Q8,1,(Holidays!$A$1:$A$248)),0)+IF(AND($P8&lt;DN$4,$Q8&gt;=DO$4,$Q8&gt;=DN$4),NETWORKDAYS.INTL(DN$4,(DO$4)-1,1,(Holidays!$A$1:$A$248)),0))*$S8,"")</f>
        <v>0</v>
      </c>
      <c r="DO8" s="191">
        <f>IFERROR((IF(AND($P8&gt;=DO$4,$P8&lt;DP$4,$Q8&lt;DP$4),NETWORKDAYS.INTL($P8,$Q8,1,(Holidays!$A$1:$A$248)),0)+IF(AND($P8&gt;=DO$4,$P8&lt;DP$4,$Q8&gt;=DP$4),NETWORKDAYS.INTL($P8,(DP$4)-1,1,(Holidays!$A$1:$A$248)),0)+IF(AND($P8&lt;DO$4,$Q8&lt;DP$4,$Q8&gt;=DO$4),NETWORKDAYS.INTL(DO$4,$Q8,1,(Holidays!$A$1:$A$248)),0)+IF(AND($P8&lt;DO$4,$Q8&gt;=DP$4,$Q8&gt;=DO$4),NETWORKDAYS.INTL(DO$4,(DP$4)-1,1,(Holidays!$A$1:$A$248)),0))*$S8,"")</f>
        <v>0</v>
      </c>
      <c r="DP8" s="191">
        <f>IFERROR((IF(AND($P8&gt;=DP$4,$P8&lt;DQ$4,$Q8&lt;DQ$4),NETWORKDAYS.INTL($P8,$Q8,1,(Holidays!$A$1:$A$248)),0)+IF(AND($P8&gt;=DP$4,$P8&lt;DQ$4,$Q8&gt;=DQ$4),NETWORKDAYS.INTL($P8,(DQ$4)-1,1,(Holidays!$A$1:$A$248)),0)+IF(AND($P8&lt;DP$4,$Q8&lt;DQ$4,$Q8&gt;=DP$4),NETWORKDAYS.INTL(DP$4,$Q8,1,(Holidays!$A$1:$A$248)),0)+IF(AND($P8&lt;DP$4,$Q8&gt;=DQ$4,$Q8&gt;=DP$4),NETWORKDAYS.INTL(DP$4,(DQ$4)-1,1,(Holidays!$A$1:$A$248)),0))*$S8,"")</f>
        <v>0</v>
      </c>
      <c r="DQ8" s="191">
        <f>IFERROR((IF(AND($P8&gt;=DQ$4,$P8&lt;DR$4,$Q8&lt;DR$4),NETWORKDAYS.INTL($P8,$Q8,1,(Holidays!$A$1:$A$248)),0)+IF(AND($P8&gt;=DQ$4,$P8&lt;DR$4,$Q8&gt;=DR$4),NETWORKDAYS.INTL($P8,(DR$4)-1,1,(Holidays!$A$1:$A$248)),0)+IF(AND($P8&lt;DQ$4,$Q8&lt;DR$4,$Q8&gt;=DQ$4),NETWORKDAYS.INTL(DQ$4,$Q8,1,(Holidays!$A$1:$A$248)),0)+IF(AND($P8&lt;DQ$4,$Q8&gt;=DR$4,$Q8&gt;=DQ$4),NETWORKDAYS.INTL(DQ$4,(DR$4)-1,1,(Holidays!$A$1:$A$248)),0))*$S8,"")</f>
        <v>0</v>
      </c>
      <c r="DR8" s="191">
        <f>IFERROR((IF(AND($P8&gt;=DR$4,$P8&lt;DS$4,$Q8&lt;DS$4),NETWORKDAYS.INTL($P8,$Q8,1,(Holidays!$A$1:$A$248)),0)+IF(AND($P8&gt;=DR$4,$P8&lt;DS$4,$Q8&gt;=DS$4),NETWORKDAYS.INTL($P8,(DS$4)-1,1,(Holidays!$A$1:$A$248)),0)+IF(AND($P8&lt;DR$4,$Q8&lt;DS$4,$Q8&gt;=DR$4),NETWORKDAYS.INTL(DR$4,$Q8,1,(Holidays!$A$1:$A$248)),0)+IF(AND($P8&lt;DR$4,$Q8&gt;=DS$4,$Q8&gt;=DR$4),NETWORKDAYS.INTL(DR$4,(DS$4)-1,1,(Holidays!$A$1:$A$248)),0))*$S8,"")</f>
        <v>0</v>
      </c>
      <c r="DS8" s="191">
        <f>IFERROR((IF(AND($P8&gt;=DS$4,$P8&lt;DT$4,$Q8&lt;DT$4),NETWORKDAYS.INTL($P8,$Q8,1,(Holidays!$A$1:$A$248)),0)+IF(AND($P8&gt;=DS$4,$P8&lt;DT$4,$Q8&gt;=DT$4),NETWORKDAYS.INTL($P8,(DT$4)-1,1,(Holidays!$A$1:$A$248)),0)+IF(AND($P8&lt;DS$4,$Q8&lt;DT$4,$Q8&gt;=DS$4),NETWORKDAYS.INTL(DS$4,$Q8,1,(Holidays!$A$1:$A$248)),0)+IF(AND($P8&lt;DS$4,$Q8&gt;=DT$4,$Q8&gt;=DS$4),NETWORKDAYS.INTL(DS$4,(DT$4)-1,1,(Holidays!$A$1:$A$248)),0))*$S8,"")</f>
        <v>0</v>
      </c>
      <c r="DT8" s="191">
        <f>IFERROR((IF(AND($P8&gt;=DT$4,$P8&lt;DU$4,$Q8&lt;DU$4),NETWORKDAYS.INTL($P8,$Q8,1,(Holidays!$A$1:$A$248)),0)+IF(AND($P8&gt;=DT$4,$P8&lt;DU$4,$Q8&gt;=DU$4),NETWORKDAYS.INTL($P8,(DU$4)-1,1,(Holidays!$A$1:$A$248)),0)+IF(AND($P8&lt;DT$4,$Q8&lt;DU$4,$Q8&gt;=DT$4),NETWORKDAYS.INTL(DT$4,$Q8,1,(Holidays!$A$1:$A$248)),0)+IF(AND($P8&lt;DT$4,$Q8&gt;=DU$4,$Q8&gt;=DT$4),NETWORKDAYS.INTL(DT$4,(DU$4)-1,1,(Holidays!$A$1:$A$248)),0))*$S8,"")</f>
        <v>0</v>
      </c>
      <c r="DU8" s="191">
        <f>IFERROR((IF(AND($P8&gt;=DU$4,$P8&lt;DV$4,$Q8&lt;DV$4),NETWORKDAYS.INTL($P8,$Q8,1,(Holidays!$A$1:$A$248)),0)+IF(AND($P8&gt;=DU$4,$P8&lt;DV$4,$Q8&gt;=DV$4),NETWORKDAYS.INTL($P8,(DV$4)-1,1,(Holidays!$A$1:$A$248)),0)+IF(AND($P8&lt;DU$4,$Q8&lt;DV$4,$Q8&gt;=DU$4),NETWORKDAYS.INTL(DU$4,$Q8,1,(Holidays!$A$1:$A$248)),0)+IF(AND($P8&lt;DU$4,$Q8&gt;=DV$4,$Q8&gt;=DU$4),NETWORKDAYS.INTL(DU$4,(DV$4)-1,1,(Holidays!$A$1:$A$248)),0))*$S8,"")</f>
        <v>0</v>
      </c>
      <c r="DV8" s="191">
        <f>IFERROR((IF(AND($P8&gt;=DV$4,$P8&lt;DW$4,$Q8&lt;DW$4),NETWORKDAYS.INTL($P8,$Q8,1,(Holidays!$A$1:$A$248)),0)+IF(AND($P8&gt;=DV$4,$P8&lt;DW$4,$Q8&gt;=DW$4),NETWORKDAYS.INTL($P8,(DW$4)-1,1,(Holidays!$A$1:$A$248)),0)+IF(AND($P8&lt;DV$4,$Q8&lt;DW$4,$Q8&gt;=DV$4),NETWORKDAYS.INTL(DV$4,$Q8,1,(Holidays!$A$1:$A$248)),0)+IF(AND($P8&lt;DV$4,$Q8&gt;=DW$4,$Q8&gt;=DV$4),NETWORKDAYS.INTL(DV$4,(DW$4)-1,1,(Holidays!$A$1:$A$248)),0))*$S8,"")</f>
        <v>0</v>
      </c>
      <c r="DW8" s="191">
        <f>IFERROR((IF(AND($P8&gt;=DW$4,$P8&lt;DX$4,$Q8&lt;DX$4),NETWORKDAYS.INTL($P8,$Q8,1,(Holidays!$A$1:$A$248)),0)+IF(AND($P8&gt;=DW$4,$P8&lt;DX$4,$Q8&gt;=DX$4),NETWORKDAYS.INTL($P8,(DX$4)-1,1,(Holidays!$A$1:$A$248)),0)+IF(AND($P8&lt;DW$4,$Q8&lt;DX$4,$Q8&gt;=DW$4),NETWORKDAYS.INTL(DW$4,$Q8,1,(Holidays!$A$1:$A$248)),0)+IF(AND($P8&lt;DW$4,$Q8&gt;=DX$4,$Q8&gt;=DW$4),NETWORKDAYS.INTL(DW$4,(DX$4)-1,1,(Holidays!$A$1:$A$248)),0))*$S8,"")</f>
        <v>0</v>
      </c>
      <c r="DX8" s="191">
        <f>IFERROR((IF(AND($P8&gt;=DX$4,$P8&lt;DY$4,$Q8&lt;DY$4),NETWORKDAYS.INTL($P8,$Q8,1,(Holidays!$A$1:$A$248)),0)+IF(AND($P8&gt;=DX$4,$P8&lt;DY$4,$Q8&gt;=DY$4),NETWORKDAYS.INTL($P8,(DY$4)-1,1,(Holidays!$A$1:$A$248)),0)+IF(AND($P8&lt;DX$4,$Q8&lt;DY$4,$Q8&gt;=DX$4),NETWORKDAYS.INTL(DX$4,$Q8,1,(Holidays!$A$1:$A$248)),0)+IF(AND($P8&lt;DX$4,$Q8&gt;=DY$4,$Q8&gt;=DX$4),NETWORKDAYS.INTL(DX$4,(DY$4)-1,1,(Holidays!$A$1:$A$248)),0))*$S8,"")</f>
        <v>0</v>
      </c>
      <c r="DY8" s="191">
        <f>IFERROR((IF(AND($P8&gt;=DY$4,$P8&lt;DZ$4,$Q8&lt;DZ$4),NETWORKDAYS.INTL($P8,$Q8,1,(Holidays!$A$1:$A$248)),0)+IF(AND($P8&gt;=DY$4,$P8&lt;DZ$4,$Q8&gt;=DZ$4),NETWORKDAYS.INTL($P8,(DZ$4)-1,1,(Holidays!$A$1:$A$248)),0)+IF(AND($P8&lt;DY$4,$Q8&lt;DZ$4,$Q8&gt;=DY$4),NETWORKDAYS.INTL(DY$4,$Q8,1,(Holidays!$A$1:$A$248)),0)+IF(AND($P8&lt;DY$4,$Q8&gt;=DZ$4,$Q8&gt;=DY$4),NETWORKDAYS.INTL(DY$4,(DZ$4)-1,1,(Holidays!$A$1:$A$248)),0))*$S8,"")</f>
        <v>0</v>
      </c>
      <c r="DZ8" s="191">
        <f>IFERROR((IF(AND($P8&gt;=DZ$4,$P8&lt;EA$4,$Q8&lt;EA$4),NETWORKDAYS.INTL($P8,$Q8,1,(Holidays!$A$1:$A$248)),0)+IF(AND($P8&gt;=DZ$4,$P8&lt;EA$4,$Q8&gt;=EA$4),NETWORKDAYS.INTL($P8,(EA$4)-1,1,(Holidays!$A$1:$A$248)),0)+IF(AND($P8&lt;DZ$4,$Q8&lt;EA$4,$Q8&gt;=DZ$4),NETWORKDAYS.INTL(DZ$4,$Q8,1,(Holidays!$A$1:$A$248)),0)+IF(AND($P8&lt;DZ$4,$Q8&gt;=EA$4,$Q8&gt;=DZ$4),NETWORKDAYS.INTL(DZ$4,(EA$4)-1,1,(Holidays!$A$1:$A$248)),0))*$S8,"")</f>
        <v>0</v>
      </c>
      <c r="EA8" s="191">
        <f>IFERROR((IF(AND($P8&gt;=EA$4,$P8&lt;EB$4,$Q8&lt;EB$4),NETWORKDAYS.INTL($P8,$Q8,1,(Holidays!$A$1:$A$248)),0)+IF(AND($P8&gt;=EA$4,$P8&lt;EB$4,$Q8&gt;=EB$4),NETWORKDAYS.INTL($P8,(EB$4)-1,1,(Holidays!$A$1:$A$248)),0)+IF(AND($P8&lt;EA$4,$Q8&lt;EB$4,$Q8&gt;=EA$4),NETWORKDAYS.INTL(EA$4,$Q8,1,(Holidays!$A$1:$A$248)),0)+IF(AND($P8&lt;EA$4,$Q8&gt;=EB$4,$Q8&gt;=EA$4),NETWORKDAYS.INTL(EA$4,(EB$4)-1,1,(Holidays!$A$1:$A$248)),0))*$S8,"")</f>
        <v>0</v>
      </c>
      <c r="EB8" s="191">
        <f>IFERROR((IF(AND($P8&gt;=EB$4,$P8&lt;EC$4,$Q8&lt;EC$4),NETWORKDAYS.INTL($P8,$Q8,1,(Holidays!$A$1:$A$248)),0)+IF(AND($P8&gt;=EB$4,$P8&lt;EC$4,$Q8&gt;=EC$4),NETWORKDAYS.INTL($P8,(EC$4)-1,1,(Holidays!$A$1:$A$248)),0)+IF(AND($P8&lt;EB$4,$Q8&lt;EC$4,$Q8&gt;=EB$4),NETWORKDAYS.INTL(EB$4,$Q8,1,(Holidays!$A$1:$A$248)),0)+IF(AND($P8&lt;EB$4,$Q8&gt;=EC$4,$Q8&gt;=EB$4),NETWORKDAYS.INTL(EB$4,(EC$4)-1,1,(Holidays!$A$1:$A$248)),0))*$S8,"")</f>
        <v>0</v>
      </c>
      <c r="EC8" s="191">
        <f>IFERROR((IF(AND($P8&gt;=EC$4,$P8&lt;ED$4,$Q8&lt;ED$4),NETWORKDAYS.INTL($P8,$Q8,1,(Holidays!$A$1:$A$248)),0)+IF(AND($P8&gt;=EC$4,$P8&lt;ED$4,$Q8&gt;=ED$4),NETWORKDAYS.INTL($P8,(ED$4)-1,1,(Holidays!$A$1:$A$248)),0)+IF(AND($P8&lt;EC$4,$Q8&lt;ED$4,$Q8&gt;=EC$4),NETWORKDAYS.INTL(EC$4,$Q8,1,(Holidays!$A$1:$A$248)),0)+IF(AND($P8&lt;EC$4,$Q8&gt;=ED$4,$Q8&gt;=EC$4),NETWORKDAYS.INTL(EC$4,(ED$4)-1,1,(Holidays!$A$1:$A$248)),0))*$S8,"")</f>
        <v>0</v>
      </c>
      <c r="ED8" s="191">
        <f>IFERROR((IF(AND($P8&gt;=ED$4,$P8&lt;EE$4,$Q8&lt;EE$4),NETWORKDAYS.INTL($P8,$Q8,1,(Holidays!$A$1:$A$248)),0)+IF(AND($P8&gt;=ED$4,$P8&lt;EE$4,$Q8&gt;=EE$4),NETWORKDAYS.INTL($P8,(EE$4)-1,1,(Holidays!$A$1:$A$248)),0)+IF(AND($P8&lt;ED$4,$Q8&lt;EE$4,$Q8&gt;=ED$4),NETWORKDAYS.INTL(ED$4,$Q8,1,(Holidays!$A$1:$A$248)),0)+IF(AND($P8&lt;ED$4,$Q8&gt;=EE$4,$Q8&gt;=ED$4),NETWORKDAYS.INTL(ED$4,(EE$4)-1,1,(Holidays!$A$1:$A$248)),0))*$S8,"")</f>
        <v>0</v>
      </c>
      <c r="EE8" s="191">
        <f>IFERROR((IF(AND($P8&gt;=EE$4,$P8&lt;EF$4,$Q8&lt;EF$4),NETWORKDAYS.INTL($P8,$Q8,1,(Holidays!$A$1:$A$248)),0)+IF(AND($P8&gt;=EE$4,$P8&lt;EF$4,$Q8&gt;=EF$4),NETWORKDAYS.INTL($P8,(EF$4)-1,1,(Holidays!$A$1:$A$248)),0)+IF(AND($P8&lt;EE$4,$Q8&lt;EF$4,$Q8&gt;=EE$4),NETWORKDAYS.INTL(EE$4,$Q8,1,(Holidays!$A$1:$A$248)),0)+IF(AND($P8&lt;EE$4,$Q8&gt;=EF$4,$Q8&gt;=EE$4),NETWORKDAYS.INTL(EE$4,(EF$4)-1,1,(Holidays!$A$1:$A$248)),0))*$S8,"")</f>
        <v>0</v>
      </c>
      <c r="EF8" s="191">
        <f>IFERROR((IF(AND($P8&gt;=EF$4,$P8&lt;EG$4,$Q8&lt;EG$4),NETWORKDAYS.INTL($P8,$Q8,1,(Holidays!$A$1:$A$248)),0)+IF(AND($P8&gt;=EF$4,$P8&lt;EG$4,$Q8&gt;=EG$4),NETWORKDAYS.INTL($P8,(EG$4)-1,1,(Holidays!$A$1:$A$248)),0)+IF(AND($P8&lt;EF$4,$Q8&lt;EG$4,$Q8&gt;=EF$4),NETWORKDAYS.INTL(EF$4,$Q8,1,(Holidays!$A$1:$A$248)),0)+IF(AND($P8&lt;EF$4,$Q8&gt;=EG$4,$Q8&gt;=EF$4),NETWORKDAYS.INTL(EF$4,(EG$4)-1,1,(Holidays!$A$1:$A$248)),0))*$S8,"")</f>
        <v>0</v>
      </c>
      <c r="EG8" s="191">
        <f>IFERROR((IF(AND($P8&gt;=EG$4,$P8&lt;EH$4,$Q8&lt;EH$4),NETWORKDAYS.INTL($P8,$Q8,1,(Holidays!$A$1:$A$248)),0)+IF(AND($P8&gt;=EG$4,$P8&lt;EH$4,$Q8&gt;=EH$4),NETWORKDAYS.INTL($P8,(EH$4)-1,1,(Holidays!$A$1:$A$248)),0)+IF(AND($P8&lt;EG$4,$Q8&lt;EH$4,$Q8&gt;=EG$4),NETWORKDAYS.INTL(EG$4,$Q8,1,(Holidays!$A$1:$A$248)),0)+IF(AND($P8&lt;EG$4,$Q8&gt;=EH$4,$Q8&gt;=EG$4),NETWORKDAYS.INTL(EG$4,(EH$4)-1,1,(Holidays!$A$1:$A$248)),0))*$S8,"")</f>
        <v>0</v>
      </c>
      <c r="EH8" s="191">
        <f>IFERROR((IF(AND($P8&gt;=EH$4,$P8&lt;EI$4,$Q8&lt;EI$4),NETWORKDAYS.INTL($P8,$Q8,1,(Holidays!$A$1:$A$248)),0)+IF(AND($P8&gt;=EH$4,$P8&lt;EI$4,$Q8&gt;=EI$4),NETWORKDAYS.INTL($P8,(EI$4)-1,1,(Holidays!$A$1:$A$248)),0)+IF(AND($P8&lt;EH$4,$Q8&lt;EI$4,$Q8&gt;=EH$4),NETWORKDAYS.INTL(EH$4,$Q8,1,(Holidays!$A$1:$A$248)),0)+IF(AND($P8&lt;EH$4,$Q8&gt;=EI$4,$Q8&gt;=EH$4),NETWORKDAYS.INTL(EH$4,(EI$4)-1,1,(Holidays!$A$1:$A$248)),0))*$S8,"")</f>
        <v>0</v>
      </c>
      <c r="EI8" s="191">
        <f>IFERROR((IF(AND($P8&gt;=EI$4,$P8&lt;EJ$4,$Q8&lt;EJ$4),NETWORKDAYS.INTL($P8,$Q8,1,(Holidays!$A$1:$A$248)),0)+IF(AND($P8&gt;=EI$4,$P8&lt;EJ$4,$Q8&gt;=EJ$4),NETWORKDAYS.INTL($P8,(EJ$4)-1,1,(Holidays!$A$1:$A$248)),0)+IF(AND($P8&lt;EI$4,$Q8&lt;EJ$4,$Q8&gt;=EI$4),NETWORKDAYS.INTL(EI$4,$Q8,1,(Holidays!$A$1:$A$248)),0)+IF(AND($P8&lt;EI$4,$Q8&gt;=EJ$4,$Q8&gt;=EI$4),NETWORKDAYS.INTL(EI$4,(EJ$4)-1,1,(Holidays!$A$1:$A$248)),0))*$S8,"")</f>
        <v>0</v>
      </c>
      <c r="EJ8" s="191">
        <f>IFERROR((IF(AND($P8&gt;=EJ$4,$P8&lt;EK$4,$Q8&lt;EK$4),NETWORKDAYS.INTL($P8,$Q8,1,(Holidays!$A$1:$A$248)),0)+IF(AND($P8&gt;=EJ$4,$P8&lt;EK$4,$Q8&gt;=EK$4),NETWORKDAYS.INTL($P8,(EK$4)-1,1,(Holidays!$A$1:$A$248)),0)+IF(AND($P8&lt;EJ$4,$Q8&lt;EK$4,$Q8&gt;=EJ$4),NETWORKDAYS.INTL(EJ$4,$Q8,1,(Holidays!$A$1:$A$248)),0)+IF(AND($P8&lt;EJ$4,$Q8&gt;=EK$4,$Q8&gt;=EJ$4),NETWORKDAYS.INTL(EJ$4,(EK$4)-1,1,(Holidays!$A$1:$A$248)),0))*$S8,"")</f>
        <v>0</v>
      </c>
      <c r="EK8" s="191">
        <f>IFERROR((IF(AND($P8&gt;=EK$4,$P8&lt;EL$4,$Q8&lt;EL$4),NETWORKDAYS.INTL($P8,$Q8,1,(Holidays!$A$1:$A$248)),0)+IF(AND($P8&gt;=EK$4,$P8&lt;EL$4,$Q8&gt;=EL$4),NETWORKDAYS.INTL($P8,(EL$4)-1,1,(Holidays!$A$1:$A$248)),0)+IF(AND($P8&lt;EK$4,$Q8&lt;EL$4,$Q8&gt;=EK$4),NETWORKDAYS.INTL(EK$4,$Q8,1,(Holidays!$A$1:$A$248)),0)+IF(AND($P8&lt;EK$4,$Q8&gt;=EL$4,$Q8&gt;=EK$4),NETWORKDAYS.INTL(EK$4,(EL$4)-1,1,(Holidays!$A$1:$A$248)),0))*$S8,"")</f>
        <v>0</v>
      </c>
      <c r="EL8" s="191">
        <f>IFERROR((IF(AND($P8&gt;=EL$4,$P8&lt;EM$4,$Q8&lt;EM$4),NETWORKDAYS.INTL($P8,$Q8,1,(Holidays!$A$1:$A$248)),0)+IF(AND($P8&gt;=EL$4,$P8&lt;EM$4,$Q8&gt;=EM$4),NETWORKDAYS.INTL($P8,(EM$4)-1,1,(Holidays!$A$1:$A$248)),0)+IF(AND($P8&lt;EL$4,$Q8&lt;EM$4,$Q8&gt;=EL$4),NETWORKDAYS.INTL(EL$4,$Q8,1,(Holidays!$A$1:$A$248)),0)+IF(AND($P8&lt;EL$4,$Q8&gt;=EM$4,$Q8&gt;=EL$4),NETWORKDAYS.INTL(EL$4,(EM$4)-1,1,(Holidays!$A$1:$A$248)),0))*$S8,"")</f>
        <v>0</v>
      </c>
      <c r="EM8" s="191">
        <f>IFERROR((IF(AND($P8&gt;=EM$4,$P8&lt;EN$4,$Q8&lt;EN$4),NETWORKDAYS.INTL($P8,$Q8,1,(Holidays!$A$1:$A$248)),0)+IF(AND($P8&gt;=EM$4,$P8&lt;EN$4,$Q8&gt;=EN$4),NETWORKDAYS.INTL($P8,(EN$4)-1,1,(Holidays!$A$1:$A$248)),0)+IF(AND($P8&lt;EM$4,$Q8&lt;EN$4,$Q8&gt;=EM$4),NETWORKDAYS.INTL(EM$4,$Q8,1,(Holidays!$A$1:$A$248)),0)+IF(AND($P8&lt;EM$4,$Q8&gt;=EN$4,$Q8&gt;=EM$4),NETWORKDAYS.INTL(EM$4,(EN$4)-1,1,(Holidays!$A$1:$A$248)),0))*$S8,"")</f>
        <v>0</v>
      </c>
      <c r="EN8" s="191">
        <f>IFERROR((IF(AND($P8&gt;=EN$4,$P8&lt;EO$4,$Q8&lt;EO$4),NETWORKDAYS.INTL($P8,$Q8,1,(Holidays!$A$1:$A$248)),0)+IF(AND($P8&gt;=EN$4,$P8&lt;EO$4,$Q8&gt;=EO$4),NETWORKDAYS.INTL($P8,(EO$4)-1,1,(Holidays!$A$1:$A$248)),0)+IF(AND($P8&lt;EN$4,$Q8&lt;EO$4,$Q8&gt;=EN$4),NETWORKDAYS.INTL(EN$4,$Q8,1,(Holidays!$A$1:$A$248)),0)+IF(AND($P8&lt;EN$4,$Q8&gt;=EO$4,$Q8&gt;=EN$4),NETWORKDAYS.INTL(EN$4,(EO$4)-1,1,(Holidays!$A$1:$A$248)),0))*$S8,"")</f>
        <v>0</v>
      </c>
      <c r="EO8" s="191">
        <f>IFERROR((IF(AND($P8&gt;=EO$4,$P8&lt;EP$4,$Q8&lt;EP$4),NETWORKDAYS.INTL($P8,$Q8,1,(Holidays!$A$1:$A$248)),0)+IF(AND($P8&gt;=EO$4,$P8&lt;EP$4,$Q8&gt;=EP$4),NETWORKDAYS.INTL($P8,(EP$4)-1,1,(Holidays!$A$1:$A$248)),0)+IF(AND($P8&lt;EO$4,$Q8&lt;EP$4,$Q8&gt;=EO$4),NETWORKDAYS.INTL(EO$4,$Q8,1,(Holidays!$A$1:$A$248)),0)+IF(AND($P8&lt;EO$4,$Q8&gt;=EP$4,$Q8&gt;=EO$4),NETWORKDAYS.INTL(EO$4,(EP$4)-1,1,(Holidays!$A$1:$A$248)),0))*$S8,"")</f>
        <v>0</v>
      </c>
      <c r="EP8" s="191">
        <f>IFERROR((IF(AND($P8&gt;=EP$4,$P8&lt;EQ$4,$Q8&lt;EQ$4),NETWORKDAYS.INTL($P8,$Q8,1,(Holidays!$A$1:$A$248)),0)+IF(AND($P8&gt;=EP$4,$P8&lt;EQ$4,$Q8&gt;=EQ$4),NETWORKDAYS.INTL($P8,(EQ$4)-1,1,(Holidays!$A$1:$A$248)),0)+IF(AND($P8&lt;EP$4,$Q8&lt;EQ$4,$Q8&gt;=EP$4),NETWORKDAYS.INTL(EP$4,$Q8,1,(Holidays!$A$1:$A$248)),0)+IF(AND($P8&lt;EP$4,$Q8&gt;=EQ$4,$Q8&gt;=EP$4),NETWORKDAYS.INTL(EP$4,(EQ$4)-1,1,(Holidays!$A$1:$A$248)),0))*$S8,"")</f>
        <v>0</v>
      </c>
      <c r="EQ8" s="191">
        <f>IFERROR((IF(AND($P8&gt;=EQ$4,$P8&lt;ER$4,$Q8&lt;ER$4),NETWORKDAYS.INTL($P8,$Q8,1,(Holidays!$A$1:$A$248)),0)+IF(AND($P8&gt;=EQ$4,$P8&lt;ER$4,$Q8&gt;=ER$4),NETWORKDAYS.INTL($P8,(ER$4)-1,1,(Holidays!$A$1:$A$248)),0)+IF(AND($P8&lt;EQ$4,$Q8&lt;ER$4,$Q8&gt;=EQ$4),NETWORKDAYS.INTL(EQ$4,$Q8,1,(Holidays!$A$1:$A$248)),0)+IF(AND($P8&lt;EQ$4,$Q8&gt;=ER$4,$Q8&gt;=EQ$4),NETWORKDAYS.INTL(EQ$4,(ER$4)-1,1,(Holidays!$A$1:$A$248)),0))*$S8,"")</f>
        <v>0</v>
      </c>
      <c r="ER8" s="191">
        <f>IFERROR((IF(AND($P8&gt;=ER$4,$P8&lt;ES$4,$Q8&lt;ES$4),NETWORKDAYS.INTL($P8,$Q8,1,(Holidays!$A$1:$A$248)),0)+IF(AND($P8&gt;=ER$4,$P8&lt;ES$4,$Q8&gt;=ES$4),NETWORKDAYS.INTL($P8,(ES$4)-1,1,(Holidays!$A$1:$A$248)),0)+IF(AND($P8&lt;ER$4,$Q8&lt;ES$4,$Q8&gt;=ER$4),NETWORKDAYS.INTL(ER$4,$Q8,1,(Holidays!$A$1:$A$248)),0)+IF(AND($P8&lt;ER$4,$Q8&gt;=ES$4,$Q8&gt;=ER$4),NETWORKDAYS.INTL(ER$4,(ES$4)-1,1,(Holidays!$A$1:$A$248)),0))*$S8,"")</f>
        <v>0</v>
      </c>
      <c r="ES8" s="191">
        <f>IFERROR((IF(AND($P8&gt;=ES$4,$P8&lt;ET$4,$Q8&lt;ET$4),NETWORKDAYS.INTL($P8,$Q8,1,(Holidays!$A$1:$A$248)),0)+IF(AND($P8&gt;=ES$4,$P8&lt;ET$4,$Q8&gt;=ET$4),NETWORKDAYS.INTL($P8,(ET$4)-1,1,(Holidays!$A$1:$A$248)),0)+IF(AND($P8&lt;ES$4,$Q8&lt;ET$4,$Q8&gt;=ES$4),NETWORKDAYS.INTL(ES$4,$Q8,1,(Holidays!$A$1:$A$248)),0)+IF(AND($P8&lt;ES$4,$Q8&gt;=ET$4,$Q8&gt;=ES$4),NETWORKDAYS.INTL(ES$4,(ET$4)-1,1,(Holidays!$A$1:$A$248)),0))*$S8,"")</f>
        <v>0</v>
      </c>
      <c r="ET8" s="191">
        <f>IFERROR((IF(AND($P8&gt;=ET$4,$P8&lt;EU$4,$Q8&lt;EU$4),NETWORKDAYS.INTL($P8,$Q8,1,(Holidays!$A$1:$A$248)),0)+IF(AND($P8&gt;=ET$4,$P8&lt;EU$4,$Q8&gt;=EU$4),NETWORKDAYS.INTL($P8,(EU$4)-1,1,(Holidays!$A$1:$A$248)),0)+IF(AND($P8&lt;ET$4,$Q8&lt;EU$4,$Q8&gt;=ET$4),NETWORKDAYS.INTL(ET$4,$Q8,1,(Holidays!$A$1:$A$248)),0)+IF(AND($P8&lt;ET$4,$Q8&gt;=EU$4,$Q8&gt;=ET$4),NETWORKDAYS.INTL(ET$4,(EU$4)-1,1,(Holidays!$A$1:$A$248)),0))*$S8,"")</f>
        <v>0</v>
      </c>
      <c r="EU8" s="191">
        <f>IFERROR((IF(AND($P8&gt;=EU$4,$P8&lt;EV$4,$Q8&lt;EV$4),NETWORKDAYS.INTL($P8,$Q8,1,(Holidays!$A$1:$A$248)),0)+IF(AND($P8&gt;=EU$4,$P8&lt;EV$4,$Q8&gt;=EV$4),NETWORKDAYS.INTL($P8,(EV$4)-1,1,(Holidays!$A$1:$A$248)),0)+IF(AND($P8&lt;EU$4,$Q8&lt;EV$4,$Q8&gt;=EU$4),NETWORKDAYS.INTL(EU$4,$Q8,1,(Holidays!$A$1:$A$248)),0)+IF(AND($P8&lt;EU$4,$Q8&gt;=EV$4,$Q8&gt;=EU$4),NETWORKDAYS.INTL(EU$4,(EV$4)-1,1,(Holidays!$A$1:$A$248)),0))*$S8,"")</f>
        <v>0</v>
      </c>
      <c r="EV8" s="191">
        <f>IFERROR((IF(AND($P8&gt;=EV$4,$P8&lt;EW$4,$Q8&lt;EW$4),NETWORKDAYS.INTL($P8,$Q8,1,(Holidays!$A$1:$A$248)),0)+IF(AND($P8&gt;=EV$4,$P8&lt;EW$4,$Q8&gt;=EW$4),NETWORKDAYS.INTL($P8,(EW$4)-1,1,(Holidays!$A$1:$A$248)),0)+IF(AND($P8&lt;EV$4,$Q8&lt;EW$4,$Q8&gt;=EV$4),NETWORKDAYS.INTL(EV$4,$Q8,1,(Holidays!$A$1:$A$248)),0)+IF(AND($P8&lt;EV$4,$Q8&gt;=EW$4,$Q8&gt;=EV$4),NETWORKDAYS.INTL(EV$4,(EW$4)-1,1,(Holidays!$A$1:$A$248)),0))*$S8,"")</f>
        <v>0</v>
      </c>
      <c r="EW8" s="191">
        <f>IFERROR((IF(AND($P8&gt;=EW$4,$P8&lt;EX$4,$Q8&lt;EX$4),NETWORKDAYS.INTL($P8,$Q8,1,(Holidays!$A$1:$A$248)),0)+IF(AND($P8&gt;=EW$4,$P8&lt;EX$4,$Q8&gt;=EX$4),NETWORKDAYS.INTL($P8,(EX$4)-1,1,(Holidays!$A$1:$A$248)),0)+IF(AND($P8&lt;EW$4,$Q8&lt;EX$4,$Q8&gt;=EW$4),NETWORKDAYS.INTL(EW$4,$Q8,1,(Holidays!$A$1:$A$248)),0)+IF(AND($P8&lt;EW$4,$Q8&gt;=EX$4,$Q8&gt;=EW$4),NETWORKDAYS.INTL(EW$4,(EX$4)-1,1,(Holidays!$A$1:$A$248)),0))*$S8,"")</f>
        <v>0</v>
      </c>
      <c r="EX8" s="191">
        <f>IFERROR((IF(AND($P8&gt;=EX$4,$P8&lt;EY$4,$Q8&lt;EY$4),NETWORKDAYS.INTL($P8,$Q8,1,(Holidays!$A$1:$A$248)),0)+IF(AND($P8&gt;=EX$4,$P8&lt;EY$4,$Q8&gt;=EY$4),NETWORKDAYS.INTL($P8,(EY$4)-1,1,(Holidays!$A$1:$A$248)),0)+IF(AND($P8&lt;EX$4,$Q8&lt;EY$4,$Q8&gt;=EX$4),NETWORKDAYS.INTL(EX$4,$Q8,1,(Holidays!$A$1:$A$248)),0)+IF(AND($P8&lt;EX$4,$Q8&gt;=EY$4,$Q8&gt;=EX$4),NETWORKDAYS.INTL(EX$4,(EY$4)-1,1,(Holidays!$A$1:$A$248)),0))*$S8,"")</f>
        <v>0</v>
      </c>
      <c r="EY8" s="191">
        <f>IFERROR((IF(AND($P8&gt;=EY$4,$P8&lt;EZ$4,$Q8&lt;EZ$4),NETWORKDAYS.INTL($P8,$Q8,1,(Holidays!$A$1:$A$248)),0)+IF(AND($P8&gt;=EY$4,$P8&lt;EZ$4,$Q8&gt;=EZ$4),NETWORKDAYS.INTL($P8,(EZ$4)-1,1,(Holidays!$A$1:$A$248)),0)+IF(AND($P8&lt;EY$4,$Q8&lt;EZ$4,$Q8&gt;=EY$4),NETWORKDAYS.INTL(EY$4,$Q8,1,(Holidays!$A$1:$A$248)),0)+IF(AND($P8&lt;EY$4,$Q8&gt;=EZ$4,$Q8&gt;=EY$4),NETWORKDAYS.INTL(EY$4,(EZ$4)-1,1,(Holidays!$A$1:$A$248)),0))*$S8,"")</f>
        <v>0</v>
      </c>
      <c r="EZ8" s="191">
        <f>IFERROR((IF(AND($P8&gt;=EZ$4,$P8&lt;FA$4,$Q8&lt;FA$4),NETWORKDAYS.INTL($P8,$Q8,1,(Holidays!$A$1:$A$248)),0)+IF(AND($P8&gt;=EZ$4,$P8&lt;FA$4,$Q8&gt;=FA$4),NETWORKDAYS.INTL($P8,(FA$4)-1,1,(Holidays!$A$1:$A$248)),0)+IF(AND($P8&lt;EZ$4,$Q8&lt;FA$4,$Q8&gt;=EZ$4),NETWORKDAYS.INTL(EZ$4,$Q8,1,(Holidays!$A$1:$A$248)),0)+IF(AND($P8&lt;EZ$4,$Q8&gt;=FA$4,$Q8&gt;=EZ$4),NETWORKDAYS.INTL(EZ$4,(FA$4)-1,1,(Holidays!$A$1:$A$248)),0))*$S8,"")</f>
        <v>0</v>
      </c>
      <c r="FA8" s="191">
        <f>IFERROR((IF(AND($P8&gt;=FA$4,$P8&lt;FB$4,$Q8&lt;FB$4),NETWORKDAYS.INTL($P8,$Q8,1,(Holidays!$A$1:$A$248)),0)+IF(AND($P8&gt;=FA$4,$P8&lt;FB$4,$Q8&gt;=FB$4),NETWORKDAYS.INTL($P8,(FB$4)-1,1,(Holidays!$A$1:$A$248)),0)+IF(AND($P8&lt;FA$4,$Q8&lt;FB$4,$Q8&gt;=FA$4),NETWORKDAYS.INTL(FA$4,$Q8,1,(Holidays!$A$1:$A$248)),0)+IF(AND($P8&lt;FA$4,$Q8&gt;=FB$4,$Q8&gt;=FA$4),NETWORKDAYS.INTL(FA$4,(FB$4)-1,1,(Holidays!$A$1:$A$248)),0))*$S8,"")</f>
        <v>0</v>
      </c>
      <c r="FB8" s="191">
        <f>IFERROR((IF(AND($P8&gt;=FB$4,$P8&lt;FC$4,$Q8&lt;FC$4),NETWORKDAYS.INTL($P8,$Q8,1,(Holidays!$A$1:$A$248)),0)+IF(AND($P8&gt;=FB$4,$P8&lt;FC$4,$Q8&gt;=FC$4),NETWORKDAYS.INTL($P8,(FC$4)-1,1,(Holidays!$A$1:$A$248)),0)+IF(AND($P8&lt;FB$4,$Q8&lt;FC$4,$Q8&gt;=FB$4),NETWORKDAYS.INTL(FB$4,$Q8,1,(Holidays!$A$1:$A$248)),0)+IF(AND($P8&lt;FB$4,$Q8&gt;=FC$4,$Q8&gt;=FB$4),NETWORKDAYS.INTL(FB$4,(FC$4)-1,1,(Holidays!$A$1:$A$248)),0))*$S8,"")</f>
        <v>0</v>
      </c>
      <c r="FC8" s="191">
        <f>IFERROR((IF(AND($P8&gt;=FC$4,$P8&lt;FD$4,$Q8&lt;FD$4),NETWORKDAYS.INTL($P8,$Q8,1,(Holidays!$A$1:$A$248)),0)+IF(AND($P8&gt;=FC$4,$P8&lt;FD$4,$Q8&gt;=FD$4),NETWORKDAYS.INTL($P8,(FD$4)-1,1,(Holidays!$A$1:$A$248)),0)+IF(AND($P8&lt;FC$4,$Q8&lt;FD$4,$Q8&gt;=FC$4),NETWORKDAYS.INTL(FC$4,$Q8,1,(Holidays!$A$1:$A$248)),0)+IF(AND($P8&lt;FC$4,$Q8&gt;=FD$4,$Q8&gt;=FC$4),NETWORKDAYS.INTL(FC$4,(FD$4)-1,1,(Holidays!$A$1:$A$248)),0))*$S8,"")</f>
        <v>0</v>
      </c>
      <c r="FD8" s="191">
        <f>IFERROR((IF(AND($P8&gt;=FD$4,$P8&lt;FE$4,$Q8&lt;FE$4),NETWORKDAYS.INTL($P8,$Q8,1,(Holidays!$A$1:$A$248)),0)+IF(AND($P8&gt;=FD$4,$P8&lt;FE$4,$Q8&gt;=FE$4),NETWORKDAYS.INTL($P8,(FE$4)-1,1,(Holidays!$A$1:$A$248)),0)+IF(AND($P8&lt;FD$4,$Q8&lt;FE$4,$Q8&gt;=FD$4),NETWORKDAYS.INTL(FD$4,$Q8,1,(Holidays!$A$1:$A$248)),0)+IF(AND($P8&lt;FD$4,$Q8&gt;=FE$4,$Q8&gt;=FD$4),NETWORKDAYS.INTL(FD$4,(FE$4)-1,1,(Holidays!$A$1:$A$248)),0))*$S8,"")</f>
        <v>0</v>
      </c>
      <c r="FE8" s="191">
        <f>IFERROR((IF(AND($P8&gt;=FE$4,$P8&lt;FF$4,$Q8&lt;FF$4),NETWORKDAYS.INTL($P8,$Q8,1,(Holidays!$A$1:$A$248)),0)+IF(AND($P8&gt;=FE$4,$P8&lt;FF$4,$Q8&gt;=FF$4),NETWORKDAYS.INTL($P8,(FF$4)-1,1,(Holidays!$A$1:$A$248)),0)+IF(AND($P8&lt;FE$4,$Q8&lt;FF$4,$Q8&gt;=FE$4),NETWORKDAYS.INTL(FE$4,$Q8,1,(Holidays!$A$1:$A$248)),0)+IF(AND($P8&lt;FE$4,$Q8&gt;=FF$4,$Q8&gt;=FE$4),NETWORKDAYS.INTL(FE$4,(FF$4)-1,1,(Holidays!$A$1:$A$248)),0))*$S8,"")</f>
        <v>0</v>
      </c>
      <c r="FF8" s="191">
        <f>IFERROR((IF(AND($P8&gt;=FF$4,$P8&lt;FG$4,$Q8&lt;FG$4),NETWORKDAYS.INTL($P8,$Q8,1,(Holidays!$A$1:$A$248)),0)+IF(AND($P8&gt;=FF$4,$P8&lt;FG$4,$Q8&gt;=FG$4),NETWORKDAYS.INTL($P8,(FG$4)-1,1,(Holidays!$A$1:$A$248)),0)+IF(AND($P8&lt;FF$4,$Q8&lt;FG$4,$Q8&gt;=FF$4),NETWORKDAYS.INTL(FF$4,$Q8,1,(Holidays!$A$1:$A$248)),0)+IF(AND($P8&lt;FF$4,$Q8&gt;=FG$4,$Q8&gt;=FF$4),NETWORKDAYS.INTL(FF$4,(FG$4)-1,1,(Holidays!$A$1:$A$248)),0))*$S8,"")</f>
        <v>0</v>
      </c>
      <c r="FG8" s="191">
        <f>IFERROR((IF(AND($P8&gt;=FG$4,$P8&lt;FH$4,$Q8&lt;FH$4),NETWORKDAYS.INTL($P8,$Q8,1,(Holidays!$A$1:$A$248)),0)+IF(AND($P8&gt;=FG$4,$P8&lt;FH$4,$Q8&gt;=FH$4),NETWORKDAYS.INTL($P8,(FH$4)-1,1,(Holidays!$A$1:$A$248)),0)+IF(AND($P8&lt;FG$4,$Q8&lt;FH$4,$Q8&gt;=FG$4),NETWORKDAYS.INTL(FG$4,$Q8,1,(Holidays!$A$1:$A$248)),0)+IF(AND($P8&lt;FG$4,$Q8&gt;=FH$4,$Q8&gt;=FG$4),NETWORKDAYS.INTL(FG$4,(FH$4)-1,1,(Holidays!$A$1:$A$248)),0))*$S8,"")</f>
        <v>0</v>
      </c>
      <c r="FH8" s="191">
        <f>IFERROR((IF(AND($P8&gt;=FH$4,$P8&lt;FI$4,$Q8&lt;FI$4),NETWORKDAYS.INTL($P8,$Q8,1,(Holidays!$A$1:$A$248)),0)+IF(AND($P8&gt;=FH$4,$P8&lt;FI$4,$Q8&gt;=FI$4),NETWORKDAYS.INTL($P8,(FI$4)-1,1,(Holidays!$A$1:$A$248)),0)+IF(AND($P8&lt;FH$4,$Q8&lt;FI$4,$Q8&gt;=FH$4),NETWORKDAYS.INTL(FH$4,$Q8,1,(Holidays!$A$1:$A$248)),0)+IF(AND($P8&lt;FH$4,$Q8&gt;=FI$4,$Q8&gt;=FH$4),NETWORKDAYS.INTL(FH$4,(FI$4)-1,1,(Holidays!$A$1:$A$248)),0))*$S8,"")</f>
        <v>0</v>
      </c>
      <c r="FI8" s="191">
        <f>IFERROR((IF(AND($P8&gt;=FI$4,$P8&lt;FJ$4,$Q8&lt;FJ$4),NETWORKDAYS.INTL($P8,$Q8,1,(Holidays!$A$1:$A$248)),0)+IF(AND($P8&gt;=FI$4,$P8&lt;FJ$4,$Q8&gt;=FJ$4),NETWORKDAYS.INTL($P8,(FJ$4)-1,1,(Holidays!$A$1:$A$248)),0)+IF(AND($P8&lt;FI$4,$Q8&lt;FJ$4,$Q8&gt;=FI$4),NETWORKDAYS.INTL(FI$4,$Q8,1,(Holidays!$A$1:$A$248)),0)+IF(AND($P8&lt;FI$4,$Q8&gt;=FJ$4,$Q8&gt;=FI$4),NETWORKDAYS.INTL(FI$4,(FJ$4)-1,1,(Holidays!$A$1:$A$248)),0))*$S8,"")</f>
        <v>0</v>
      </c>
      <c r="FJ8" s="191">
        <f>IFERROR((IF(AND($P8&gt;=FJ$4,$P8&lt;FK$4,$Q8&lt;FK$4),NETWORKDAYS.INTL($P8,$Q8,1,(Holidays!$A$1:$A$248)),0)+IF(AND($P8&gt;=FJ$4,$P8&lt;FK$4,$Q8&gt;=FK$4),NETWORKDAYS.INTL($P8,(FK$4)-1,1,(Holidays!$A$1:$A$248)),0)+IF(AND($P8&lt;FJ$4,$Q8&lt;FK$4,$Q8&gt;=FJ$4),NETWORKDAYS.INTL(FJ$4,$Q8,1,(Holidays!$A$1:$A$248)),0)+IF(AND($P8&lt;FJ$4,$Q8&gt;=FK$4,$Q8&gt;=FJ$4),NETWORKDAYS.INTL(FJ$4,(FK$4)-1,1,(Holidays!$A$1:$A$248)),0))*$S8,"")</f>
        <v>0</v>
      </c>
      <c r="FK8" s="191">
        <f>IFERROR((IF(AND($P8&gt;=FK$4,$P8&lt;FL$4,$Q8&lt;FL$4),NETWORKDAYS.INTL($P8,$Q8,1,(Holidays!$A$1:$A$248)),0)+IF(AND($P8&gt;=FK$4,$P8&lt;FL$4,$Q8&gt;=FL$4),NETWORKDAYS.INTL($P8,(FL$4)-1,1,(Holidays!$A$1:$A$248)),0)+IF(AND($P8&lt;FK$4,$Q8&lt;FL$4,$Q8&gt;=FK$4),NETWORKDAYS.INTL(FK$4,$Q8,1,(Holidays!$A$1:$A$248)),0)+IF(AND($P8&lt;FK$4,$Q8&gt;=FL$4,$Q8&gt;=FK$4),NETWORKDAYS.INTL(FK$4,(FL$4)-1,1,(Holidays!$A$1:$A$248)),0))*$S8,"")</f>
        <v>0</v>
      </c>
      <c r="FL8" s="191">
        <f>IFERROR((IF(AND($P8&gt;=FL$4,$P8&lt;FM$4,$Q8&lt;FM$4),NETWORKDAYS.INTL($P8,$Q8,1,(Holidays!$A$1:$A$248)),0)+IF(AND($P8&gt;=FL$4,$P8&lt;FM$4,$Q8&gt;=FM$4),NETWORKDAYS.INTL($P8,(FM$4)-1,1,(Holidays!$A$1:$A$248)),0)+IF(AND($P8&lt;FL$4,$Q8&lt;FM$4,$Q8&gt;=FL$4),NETWORKDAYS.INTL(FL$4,$Q8,1,(Holidays!$A$1:$A$248)),0)+IF(AND($P8&lt;FL$4,$Q8&gt;=FM$4,$Q8&gt;=FL$4),NETWORKDAYS.INTL(FL$4,(FM$4)-1,1,(Holidays!$A$1:$A$248)),0))*$S8,"")</f>
        <v>0</v>
      </c>
      <c r="FM8" s="191">
        <f>IFERROR((IF(AND($P8&gt;=FM$4,$P8&lt;FN$4,$Q8&lt;FN$4),NETWORKDAYS.INTL($P8,$Q8,1,(Holidays!$A$1:$A$248)),0)+IF(AND($P8&gt;=FM$4,$P8&lt;FN$4,$Q8&gt;=FN$4),NETWORKDAYS.INTL($P8,(FN$4)-1,1,(Holidays!$A$1:$A$248)),0)+IF(AND($P8&lt;FM$4,$Q8&lt;FN$4,$Q8&gt;=FM$4),NETWORKDAYS.INTL(FM$4,$Q8,1,(Holidays!$A$1:$A$248)),0)+IF(AND($P8&lt;FM$4,$Q8&gt;=FN$4,$Q8&gt;=FM$4),NETWORKDAYS.INTL(FM$4,(FN$4)-1,1,(Holidays!$A$1:$A$248)),0))*$S8,"")</f>
        <v>0</v>
      </c>
      <c r="FN8" s="191">
        <f>IFERROR((IF(AND($P8&gt;=FN$4,$P8&lt;FO$4,$Q8&lt;FO$4),NETWORKDAYS.INTL($P8,$Q8,1,(Holidays!$A$1:$A$248)),0)+IF(AND($P8&gt;=FN$4,$P8&lt;FO$4,$Q8&gt;=FO$4),NETWORKDAYS.INTL($P8,(FO$4)-1,1,(Holidays!$A$1:$A$248)),0)+IF(AND($P8&lt;FN$4,$Q8&lt;FO$4,$Q8&gt;=FN$4),NETWORKDAYS.INTL(FN$4,$Q8,1,(Holidays!$A$1:$A$248)),0)+IF(AND($P8&lt;FN$4,$Q8&gt;=FO$4,$Q8&gt;=FN$4),NETWORKDAYS.INTL(FN$4,(FO$4)-1,1,(Holidays!$A$1:$A$248)),0))*$S8,"")</f>
        <v>0</v>
      </c>
      <c r="FO8" s="191">
        <f>IFERROR((IF(AND($P8&gt;=FO$4,$P8&lt;FP$4,$Q8&lt;FP$4),NETWORKDAYS.INTL($P8,$Q8,1,(Holidays!$A$1:$A$248)),0)+IF(AND($P8&gt;=FO$4,$P8&lt;FP$4,$Q8&gt;=FP$4),NETWORKDAYS.INTL($P8,(FP$4)-1,1,(Holidays!$A$1:$A$248)),0)+IF(AND($P8&lt;FO$4,$Q8&lt;FP$4,$Q8&gt;=FO$4),NETWORKDAYS.INTL(FO$4,$Q8,1,(Holidays!$A$1:$A$248)),0)+IF(AND($P8&lt;FO$4,$Q8&gt;=FP$4,$Q8&gt;=FO$4),NETWORKDAYS.INTL(FO$4,(FP$4)-1,1,(Holidays!$A$1:$A$248)),0))*$S8,"")</f>
        <v>0</v>
      </c>
      <c r="FP8" s="191">
        <f>IFERROR((IF(AND($P8&gt;=FP$4,$P8&lt;FQ$4,$Q8&lt;FQ$4),NETWORKDAYS.INTL($P8,$Q8,1,(Holidays!$A$1:$A$248)),0)+IF(AND($P8&gt;=FP$4,$P8&lt;FQ$4,$Q8&gt;=FQ$4),NETWORKDAYS.INTL($P8,(FQ$4)-1,1,(Holidays!$A$1:$A$248)),0)+IF(AND($P8&lt;FP$4,$Q8&lt;FQ$4,$Q8&gt;=FP$4),NETWORKDAYS.INTL(FP$4,$Q8,1,(Holidays!$A$1:$A$248)),0)+IF(AND($P8&lt;FP$4,$Q8&gt;=FQ$4,$Q8&gt;=FP$4),NETWORKDAYS.INTL(FP$4,(FQ$4)-1,1,(Holidays!$A$1:$A$248)),0))*$S8,"")</f>
        <v>0</v>
      </c>
      <c r="FQ8" s="191">
        <f>IFERROR((IF(AND($P8&gt;=FQ$4,$P8&lt;FR$4,$Q8&lt;FR$4),NETWORKDAYS.INTL($P8,$Q8,1,(Holidays!$A$1:$A$248)),0)+IF(AND($P8&gt;=FQ$4,$P8&lt;FR$4,$Q8&gt;=FR$4),NETWORKDAYS.INTL($P8,(FR$4)-1,1,(Holidays!$A$1:$A$248)),0)+IF(AND($P8&lt;FQ$4,$Q8&lt;FR$4,$Q8&gt;=FQ$4),NETWORKDAYS.INTL(FQ$4,$Q8,1,(Holidays!$A$1:$A$248)),0)+IF(AND($P8&lt;FQ$4,$Q8&gt;=FR$4,$Q8&gt;=FQ$4),NETWORKDAYS.INTL(FQ$4,(FR$4)-1,1,(Holidays!$A$1:$A$248)),0))*$S8,"")</f>
        <v>0</v>
      </c>
      <c r="FR8" s="191">
        <f>IFERROR((IF(AND($P8&gt;=FR$4,$P8&lt;FS$4,$Q8&lt;FS$4),NETWORKDAYS.INTL($P8,$Q8,1,(Holidays!$A$1:$A$248)),0)+IF(AND($P8&gt;=FR$4,$P8&lt;FS$4,$Q8&gt;=FS$4),NETWORKDAYS.INTL($P8,(FS$4)-1,1,(Holidays!$A$1:$A$248)),0)+IF(AND($P8&lt;FR$4,$Q8&lt;FS$4,$Q8&gt;=FR$4),NETWORKDAYS.INTL(FR$4,$Q8,1,(Holidays!$A$1:$A$248)),0)+IF(AND($P8&lt;FR$4,$Q8&gt;=FS$4,$Q8&gt;=FR$4),NETWORKDAYS.INTL(FR$4,(FS$4)-1,1,(Holidays!$A$1:$A$248)),0))*$S8,"")</f>
        <v>0</v>
      </c>
      <c r="FS8" s="191">
        <f>IFERROR((IF(AND($P8&gt;=FS$4,$P8&lt;FT$4,$Q8&lt;FT$4),NETWORKDAYS.INTL($P8,$Q8,1,(Holidays!$A$1:$A$248)),0)+IF(AND($P8&gt;=FS$4,$P8&lt;FT$4,$Q8&gt;=FT$4),NETWORKDAYS.INTL($P8,(FT$4)-1,1,(Holidays!$A$1:$A$248)),0)+IF(AND($P8&lt;FS$4,$Q8&lt;FT$4,$Q8&gt;=FS$4),NETWORKDAYS.INTL(FS$4,$Q8,1,(Holidays!$A$1:$A$248)),0)+IF(AND($P8&lt;FS$4,$Q8&gt;=FT$4,$Q8&gt;=FS$4),NETWORKDAYS.INTL(FS$4,(FT$4)-1,1,(Holidays!$A$1:$A$248)),0))*$S8,"")</f>
        <v>0</v>
      </c>
      <c r="FT8" s="191">
        <f>IFERROR((IF(AND($P8&gt;=FT$4,$P8&lt;FU$4,$Q8&lt;FU$4),NETWORKDAYS.INTL($P8,$Q8,1,(Holidays!$A$1:$A$248)),0)+IF(AND($P8&gt;=FT$4,$P8&lt;FU$4,$Q8&gt;=FU$4),NETWORKDAYS.INTL($P8,(FU$4)-1,1,(Holidays!$A$1:$A$248)),0)+IF(AND($P8&lt;FT$4,$Q8&lt;FU$4,$Q8&gt;=FT$4),NETWORKDAYS.INTL(FT$4,$Q8,1,(Holidays!$A$1:$A$248)),0)+IF(AND($P8&lt;FT$4,$Q8&gt;=FU$4,$Q8&gt;=FT$4),NETWORKDAYS.INTL(FT$4,(FU$4)-1,1,(Holidays!$A$1:$A$248)),0))*$S8,"")</f>
        <v>0</v>
      </c>
      <c r="FU8" s="191">
        <f>IFERROR((IF(AND($P8&gt;=FU$4,$P8&lt;FV$4,$Q8&lt;FV$4),NETWORKDAYS.INTL($P8,$Q8,1,(Holidays!$A$1:$A$248)),0)+IF(AND($P8&gt;=FU$4,$P8&lt;FV$4,$Q8&gt;=FV$4),NETWORKDAYS.INTL($P8,(FV$4)-1,1,(Holidays!$A$1:$A$248)),0)+IF(AND($P8&lt;FU$4,$Q8&lt;FV$4,$Q8&gt;=FU$4),NETWORKDAYS.INTL(FU$4,$Q8,1,(Holidays!$A$1:$A$248)),0)+IF(AND($P8&lt;FU$4,$Q8&gt;=FV$4,$Q8&gt;=FU$4),NETWORKDAYS.INTL(FU$4,(FV$4)-1,1,(Holidays!$A$1:$A$248)),0))*$S8,"")</f>
        <v>0</v>
      </c>
      <c r="FV8" s="191">
        <f>IFERROR((IF(AND($P8&gt;=FV$4,$P8&lt;FW$4,$Q8&lt;FW$4),NETWORKDAYS.INTL($P8,$Q8,1,(Holidays!$A$1:$A$248)),0)+IF(AND($P8&gt;=FV$4,$P8&lt;FW$4,$Q8&gt;=FW$4),NETWORKDAYS.INTL($P8,(FW$4)-1,1,(Holidays!$A$1:$A$248)),0)+IF(AND($P8&lt;FV$4,$Q8&lt;FW$4,$Q8&gt;=FV$4),NETWORKDAYS.INTL(FV$4,$Q8,1,(Holidays!$A$1:$A$248)),0)+IF(AND($P8&lt;FV$4,$Q8&gt;=FW$4,$Q8&gt;=FV$4),NETWORKDAYS.INTL(FV$4,(FW$4)-1,1,(Holidays!$A$1:$A$248)),0))*$S8,"")</f>
        <v>0</v>
      </c>
      <c r="FW8" s="191">
        <f>IFERROR((IF(AND($P8&gt;=FW$4,$P8&lt;FX$4,$Q8&lt;FX$4),NETWORKDAYS.INTL($P8,$Q8,1,(Holidays!$A$1:$A$248)),0)+IF(AND($P8&gt;=FW$4,$P8&lt;FX$4,$Q8&gt;=FX$4),NETWORKDAYS.INTL($P8,(FX$4)-1,1,(Holidays!$A$1:$A$248)),0)+IF(AND($P8&lt;FW$4,$Q8&lt;FX$4,$Q8&gt;=FW$4),NETWORKDAYS.INTL(FW$4,$Q8,1,(Holidays!$A$1:$A$248)),0)+IF(AND($P8&lt;FW$4,$Q8&gt;=FX$4,$Q8&gt;=FW$4),NETWORKDAYS.INTL(FW$4,(FX$4)-1,1,(Holidays!$A$1:$A$248)),0))*$S8,"")</f>
        <v>0</v>
      </c>
      <c r="FX8" s="191">
        <f>IFERROR((IF(AND($P8&gt;=FX$4,$P8&lt;FY$4,$Q8&lt;FY$4),NETWORKDAYS.INTL($P8,$Q8,1,(Holidays!$A$1:$A$248)),0)+IF(AND($P8&gt;=FX$4,$P8&lt;FY$4,$Q8&gt;=FY$4),NETWORKDAYS.INTL($P8,(FY$4)-1,1,(Holidays!$A$1:$A$248)),0)+IF(AND($P8&lt;FX$4,$Q8&lt;FY$4,$Q8&gt;=FX$4),NETWORKDAYS.INTL(FX$4,$Q8,1,(Holidays!$A$1:$A$248)),0)+IF(AND($P8&lt;FX$4,$Q8&gt;=FY$4,$Q8&gt;=FX$4),NETWORKDAYS.INTL(FX$4,(FY$4)-1,1,(Holidays!$A$1:$A$248)),0))*$S8,"")</f>
        <v>0</v>
      </c>
      <c r="FY8" s="191">
        <f>IFERROR((IF(AND($P8&gt;=FY$4,$P8&lt;FZ$4,$Q8&lt;FZ$4),NETWORKDAYS.INTL($P8,$Q8,1,(Holidays!$A$1:$A$248)),0)+IF(AND($P8&gt;=FY$4,$P8&lt;FZ$4,$Q8&gt;=FZ$4),NETWORKDAYS.INTL($P8,(FZ$4)-1,1,(Holidays!$A$1:$A$248)),0)+IF(AND($P8&lt;FY$4,$Q8&lt;FZ$4,$Q8&gt;=FY$4),NETWORKDAYS.INTL(FY$4,$Q8,1,(Holidays!$A$1:$A$248)),0)+IF(AND($P8&lt;FY$4,$Q8&gt;=FZ$4,$Q8&gt;=FY$4),NETWORKDAYS.INTL(FY$4,(FZ$4)-1,1,(Holidays!$A$1:$A$248)),0))*$S8,"")</f>
        <v>0</v>
      </c>
      <c r="FZ8" s="191">
        <f>IFERROR((IF(AND($P8&gt;=FZ$4,$P8&lt;GA$4,$Q8&lt;GA$4),NETWORKDAYS.INTL($P8,$Q8,1,(Holidays!$A$1:$A$248)),0)+IF(AND($P8&gt;=FZ$4,$P8&lt;GA$4,$Q8&gt;=GA$4),NETWORKDAYS.INTL($P8,(GA$4)-1,1,(Holidays!$A$1:$A$248)),0)+IF(AND($P8&lt;FZ$4,$Q8&lt;GA$4,$Q8&gt;=FZ$4),NETWORKDAYS.INTL(FZ$4,$Q8,1,(Holidays!$A$1:$A$248)),0)+IF(AND($P8&lt;FZ$4,$Q8&gt;=GA$4,$Q8&gt;=FZ$4),NETWORKDAYS.INTL(FZ$4,(GA$4)-1,1,(Holidays!$A$1:$A$248)),0))*$S8,"")</f>
        <v>0</v>
      </c>
      <c r="GA8" s="191">
        <f>IFERROR((IF(AND($P8&gt;=GA$4,$P8&lt;GB$4,$Q8&lt;GB$4),NETWORKDAYS.INTL($P8,$Q8,1,(Holidays!$A$1:$A$248)),0)+IF(AND($P8&gt;=GA$4,$P8&lt;GB$4,$Q8&gt;=GB$4),NETWORKDAYS.INTL($P8,(GB$4)-1,1,(Holidays!$A$1:$A$248)),0)+IF(AND($P8&lt;GA$4,$Q8&lt;GB$4,$Q8&gt;=GA$4),NETWORKDAYS.INTL(GA$4,$Q8,1,(Holidays!$A$1:$A$248)),0)+IF(AND($P8&lt;GA$4,$Q8&gt;=GB$4,$Q8&gt;=GA$4),NETWORKDAYS.INTL(GA$4,(GB$4)-1,1,(Holidays!$A$1:$A$248)),0))*$S8,"")</f>
        <v>0</v>
      </c>
      <c r="GB8" s="191">
        <f>IFERROR((IF(AND($P8&gt;=GB$4,$P8&lt;GC$4,$Q8&lt;GC$4),NETWORKDAYS.INTL($P8,$Q8,1,(Holidays!$A$1:$A$248)),0)+IF(AND($P8&gt;=GB$4,$P8&lt;GC$4,$Q8&gt;=GC$4),NETWORKDAYS.INTL($P8,(GC$4)-1,1,(Holidays!$A$1:$A$248)),0)+IF(AND($P8&lt;GB$4,$Q8&lt;GC$4,$Q8&gt;=GB$4),NETWORKDAYS.INTL(GB$4,$Q8,1,(Holidays!$A$1:$A$248)),0)+IF(AND($P8&lt;GB$4,$Q8&gt;=GC$4,$Q8&gt;=GB$4),NETWORKDAYS.INTL(GB$4,(GC$4)-1,1,(Holidays!$A$1:$A$248)),0))*$S8,"")</f>
        <v>0</v>
      </c>
      <c r="GC8" s="191">
        <f>IFERROR((IF(AND($P8&gt;=GC$4,$P8&lt;GD$4,$Q8&lt;GD$4),NETWORKDAYS.INTL($P8,$Q8,1,(Holidays!$A$1:$A$248)),0)+IF(AND($P8&gt;=GC$4,$P8&lt;GD$4,$Q8&gt;=GD$4),NETWORKDAYS.INTL($P8,(GD$4)-1,1,(Holidays!$A$1:$A$248)),0)+IF(AND($P8&lt;GC$4,$Q8&lt;GD$4,$Q8&gt;=GC$4),NETWORKDAYS.INTL(GC$4,$Q8,1,(Holidays!$A$1:$A$248)),0)+IF(AND($P8&lt;GC$4,$Q8&gt;=GD$4,$Q8&gt;=GC$4),NETWORKDAYS.INTL(GC$4,(GD$4)-1,1,(Holidays!$A$1:$A$248)),0))*$S8,"")</f>
        <v>0</v>
      </c>
      <c r="GD8" s="191">
        <f>IFERROR((IF(AND($P8&gt;=GD$4,$P8&lt;GE$4,$Q8&lt;GE$4),NETWORKDAYS.INTL($P8,$Q8,1,(Holidays!$A$1:$A$248)),0)+IF(AND($P8&gt;=GD$4,$P8&lt;GE$4,$Q8&gt;=GE$4),NETWORKDAYS.INTL($P8,(GE$4)-1,1,(Holidays!$A$1:$A$248)),0)+IF(AND($P8&lt;GD$4,$Q8&lt;GE$4,$Q8&gt;=GD$4),NETWORKDAYS.INTL(GD$4,$Q8,1,(Holidays!$A$1:$A$248)),0)+IF(AND($P8&lt;GD$4,$Q8&gt;=GE$4,$Q8&gt;=GD$4),NETWORKDAYS.INTL(GD$4,(GE$4)-1,1,(Holidays!$A$1:$A$248)),0))*$S8,"")</f>
        <v>0</v>
      </c>
      <c r="GE8" s="191">
        <f>IFERROR((IF(AND($P8&gt;=GE$4,$P8&lt;GF$4,$Q8&lt;GF$4),NETWORKDAYS.INTL($P8,$Q8,1,(Holidays!$A$1:$A$248)),0)+IF(AND($P8&gt;=GE$4,$P8&lt;GF$4,$Q8&gt;=GF$4),NETWORKDAYS.INTL($P8,(GF$4)-1,1,(Holidays!$A$1:$A$248)),0)+IF(AND($P8&lt;GE$4,$Q8&lt;GF$4,$Q8&gt;=GE$4),NETWORKDAYS.INTL(GE$4,$Q8,1,(Holidays!$A$1:$A$248)),0)+IF(AND($P8&lt;GE$4,$Q8&gt;=GF$4,$Q8&gt;=GE$4),NETWORKDAYS.INTL(GE$4,(GF$4)-1,1,(Holidays!$A$1:$A$248)),0))*$S8,"")</f>
        <v>0</v>
      </c>
      <c r="GF8" s="191">
        <f>IFERROR((IF(AND($P8&gt;=GF$4,$P8&lt;GG$4,$Q8&lt;GG$4),NETWORKDAYS.INTL($P8,$Q8,1,(Holidays!$A$1:$A$248)),0)+IF(AND($P8&gt;=GF$4,$P8&lt;GG$4,$Q8&gt;=GG$4),NETWORKDAYS.INTL($P8,(GG$4)-1,1,(Holidays!$A$1:$A$248)),0)+IF(AND($P8&lt;GF$4,$Q8&lt;GG$4,$Q8&gt;=GF$4),NETWORKDAYS.INTL(GF$4,$Q8,1,(Holidays!$A$1:$A$248)),0)+IF(AND($P8&lt;GF$4,$Q8&gt;=GG$4,$Q8&gt;=GF$4),NETWORKDAYS.INTL(GF$4,(GG$4)-1,1,(Holidays!$A$1:$A$248)),0))*$S8,"")</f>
        <v>0</v>
      </c>
      <c r="GG8" s="191">
        <f>IFERROR((IF(AND($P8&gt;=GG$4,$P8&lt;GH$4,$Q8&lt;GH$4),NETWORKDAYS.INTL($P8,$Q8,1,(Holidays!$A$1:$A$248)),0)+IF(AND($P8&gt;=GG$4,$P8&lt;GH$4,$Q8&gt;=GH$4),NETWORKDAYS.INTL($P8,(GH$4)-1,1,(Holidays!$A$1:$A$248)),0)+IF(AND($P8&lt;GG$4,$Q8&lt;GH$4,$Q8&gt;=GG$4),NETWORKDAYS.INTL(GG$4,$Q8,1,(Holidays!$A$1:$A$248)),0)+IF(AND($P8&lt;GG$4,$Q8&gt;=GH$4,$Q8&gt;=GG$4),NETWORKDAYS.INTL(GG$4,(GH$4)-1,1,(Holidays!$A$1:$A$248)),0))*$S8,"")</f>
        <v>0</v>
      </c>
      <c r="GH8" s="191">
        <f>IFERROR((IF(AND($P8&gt;=GH$4,$P8&lt;GI$4,$Q8&lt;GI$4),NETWORKDAYS.INTL($P8,$Q8,1,(Holidays!$A$1:$A$248)),0)+IF(AND($P8&gt;=GH$4,$P8&lt;GI$4,$Q8&gt;=GI$4),NETWORKDAYS.INTL($P8,(GI$4)-1,1,(Holidays!$A$1:$A$248)),0)+IF(AND($P8&lt;GH$4,$Q8&lt;GI$4,$Q8&gt;=GH$4),NETWORKDAYS.INTL(GH$4,$Q8,1,(Holidays!$A$1:$A$248)),0)+IF(AND($P8&lt;GH$4,$Q8&gt;=GI$4,$Q8&gt;=GH$4),NETWORKDAYS.INTL(GH$4,(GI$4)-1,1,(Holidays!$A$1:$A$248)),0))*$S8,"")</f>
        <v>0</v>
      </c>
      <c r="GI8" s="191">
        <f>IFERROR((IF(AND($P8&gt;=GI$4,$P8&lt;GJ$4,$Q8&lt;GJ$4),NETWORKDAYS.INTL($P8,$Q8,1,(Holidays!$A$1:$A$248)),0)+IF(AND($P8&gt;=GI$4,$P8&lt;GJ$4,$Q8&gt;=GJ$4),NETWORKDAYS.INTL($P8,(GJ$4)-1,1,(Holidays!$A$1:$A$248)),0)+IF(AND($P8&lt;GI$4,$Q8&lt;GJ$4,$Q8&gt;=GI$4),NETWORKDAYS.INTL(GI$4,$Q8,1,(Holidays!$A$1:$A$248)),0)+IF(AND($P8&lt;GI$4,$Q8&gt;=GJ$4,$Q8&gt;=GI$4),NETWORKDAYS.INTL(GI$4,(GJ$4)-1,1,(Holidays!$A$1:$A$248)),0))*$S8,"")</f>
        <v>0</v>
      </c>
      <c r="GJ8" s="191">
        <f>IFERROR((IF(AND($P8&gt;=GJ$4,$P8&lt;GK$4,$Q8&lt;GK$4),NETWORKDAYS.INTL($P8,$Q8,1,(Holidays!$A$1:$A$248)),0)+IF(AND($P8&gt;=GJ$4,$P8&lt;GK$4,$Q8&gt;=GK$4),NETWORKDAYS.INTL($P8,(GK$4)-1,1,(Holidays!$A$1:$A$248)),0)+IF(AND($P8&lt;GJ$4,$Q8&lt;GK$4,$Q8&gt;=GJ$4),NETWORKDAYS.INTL(GJ$4,$Q8,1,(Holidays!$A$1:$A$248)),0)+IF(AND($P8&lt;GJ$4,$Q8&gt;=GK$4,$Q8&gt;=GJ$4),NETWORKDAYS.INTL(GJ$4,(GK$4)-1,1,(Holidays!$A$1:$A$248)),0))*$S8,"")</f>
        <v>0</v>
      </c>
      <c r="GK8" s="191">
        <f>IFERROR((IF(AND($P8&gt;=GK$4,$P8&lt;GL$4,$Q8&lt;GL$4),NETWORKDAYS.INTL($P8,$Q8,1,(Holidays!$A$1:$A$248)),0)+IF(AND($P8&gt;=GK$4,$P8&lt;GL$4,$Q8&gt;=GL$4),NETWORKDAYS.INTL($P8,(GL$4)-1,1,(Holidays!$A$1:$A$248)),0)+IF(AND($P8&lt;GK$4,$Q8&lt;GL$4,$Q8&gt;=GK$4),NETWORKDAYS.INTL(GK$4,$Q8,1,(Holidays!$A$1:$A$248)),0)+IF(AND($P8&lt;GK$4,$Q8&gt;=GL$4,$Q8&gt;=GK$4),NETWORKDAYS.INTL(GK$4,(GL$4)-1,1,(Holidays!$A$1:$A$248)),0))*$S8,"")</f>
        <v>0</v>
      </c>
      <c r="GL8" s="191">
        <f>IFERROR((IF(AND($P8&gt;=GL$4,$P8&lt;GM$4,$Q8&lt;GM$4),NETWORKDAYS.INTL($P8,$Q8,1,(Holidays!$A$1:$A$248)),0)+IF(AND($P8&gt;=GL$4,$P8&lt;GM$4,$Q8&gt;=GM$4),NETWORKDAYS.INTL($P8,(GM$4)-1,1,(Holidays!$A$1:$A$248)),0)+IF(AND($P8&lt;GL$4,$Q8&lt;GM$4,$Q8&gt;=GL$4),NETWORKDAYS.INTL(GL$4,$Q8,1,(Holidays!$A$1:$A$248)),0)+IF(AND($P8&lt;GL$4,$Q8&gt;=GM$4,$Q8&gt;=GL$4),NETWORKDAYS.INTL(GL$4,(GM$4)-1,1,(Holidays!$A$1:$A$248)),0))*$S8,"")</f>
        <v>0</v>
      </c>
      <c r="GM8" s="191">
        <f>IFERROR((IF(AND($P8&gt;=GM$4,$P8&lt;GN$4,$Q8&lt;GN$4),NETWORKDAYS.INTL($P8,$Q8,1,(Holidays!$A$1:$A$248)),0)+IF(AND($P8&gt;=GM$4,$P8&lt;GN$4,$Q8&gt;=GN$4),NETWORKDAYS.INTL($P8,(GN$4)-1,1,(Holidays!$A$1:$A$248)),0)+IF(AND($P8&lt;GM$4,$Q8&lt;GN$4,$Q8&gt;=GM$4),NETWORKDAYS.INTL(GM$4,$Q8,1,(Holidays!$A$1:$A$248)),0)+IF(AND($P8&lt;GM$4,$Q8&gt;=GN$4,$Q8&gt;=GM$4),NETWORKDAYS.INTL(GM$4,(GN$4)-1,1,(Holidays!$A$1:$A$248)),0))*$S8,"")</f>
        <v>0</v>
      </c>
      <c r="GN8" s="191">
        <f>IFERROR((IF(AND($P8&gt;=GN$4,$P8&lt;GO$4,$Q8&lt;GO$4),NETWORKDAYS.INTL($P8,$Q8,1,(Holidays!$A$1:$A$248)),0)+IF(AND($P8&gt;=GN$4,$P8&lt;GO$4,$Q8&gt;=GO$4),NETWORKDAYS.INTL($P8,(GO$4)-1,1,(Holidays!$A$1:$A$248)),0)+IF(AND($P8&lt;GN$4,$Q8&lt;GO$4,$Q8&gt;=GN$4),NETWORKDAYS.INTL(GN$4,$Q8,1,(Holidays!$A$1:$A$248)),0)+IF(AND($P8&lt;GN$4,$Q8&gt;=GO$4,$Q8&gt;=GN$4),NETWORKDAYS.INTL(GN$4,(GO$4)-1,1,(Holidays!$A$1:$A$248)),0))*$S8,"")</f>
        <v>0</v>
      </c>
      <c r="GO8" s="191">
        <f>IFERROR((IF(AND($P8&gt;=GO$4,$P8&lt;GP$4,$Q8&lt;GP$4),NETWORKDAYS.INTL($P8,$Q8,1,(Holidays!$A$1:$A$248)),0)+IF(AND($P8&gt;=GO$4,$P8&lt;GP$4,$Q8&gt;=GP$4),NETWORKDAYS.INTL($P8,(GP$4)-1,1,(Holidays!$A$1:$A$248)),0)+IF(AND($P8&lt;GO$4,$Q8&lt;GP$4,$Q8&gt;=GO$4),NETWORKDAYS.INTL(GO$4,$Q8,1,(Holidays!$A$1:$A$248)),0)+IF(AND($P8&lt;GO$4,$Q8&gt;=GP$4,$Q8&gt;=GO$4),NETWORKDAYS.INTL(GO$4,(GP$4)-1,1,(Holidays!$A$1:$A$248)),0))*$S8,"")</f>
        <v>0</v>
      </c>
      <c r="GP8" s="191">
        <f>IFERROR((IF(AND($P8&gt;=GP$4,$P8&lt;GQ$4,$Q8&lt;GQ$4),NETWORKDAYS.INTL($P8,$Q8,1,(Holidays!$A$1:$A$248)),0)+IF(AND($P8&gt;=GP$4,$P8&lt;GQ$4,$Q8&gt;=GQ$4),NETWORKDAYS.INTL($P8,(GQ$4)-1,1,(Holidays!$A$1:$A$248)),0)+IF(AND($P8&lt;GP$4,$Q8&lt;GQ$4,$Q8&gt;=GP$4),NETWORKDAYS.INTL(GP$4,$Q8,1,(Holidays!$A$1:$A$248)),0)+IF(AND($P8&lt;GP$4,$Q8&gt;=GQ$4,$Q8&gt;=GP$4),NETWORKDAYS.INTL(GP$4,(GQ$4)-1,1,(Holidays!$A$1:$A$248)),0))*$S8,"")</f>
        <v>0</v>
      </c>
      <c r="GQ8" s="191">
        <f>IFERROR((IF(AND($P8&gt;=GQ$4,$P8&lt;GR$4,$Q8&lt;GR$4),NETWORKDAYS.INTL($P8,$Q8,1,(Holidays!$A$1:$A$248)),0)+IF(AND($P8&gt;=GQ$4,$P8&lt;GR$4,$Q8&gt;=GR$4),NETWORKDAYS.INTL($P8,(GR$4)-1,1,(Holidays!$A$1:$A$248)),0)+IF(AND($P8&lt;GQ$4,$Q8&lt;GR$4,$Q8&gt;=GQ$4),NETWORKDAYS.INTL(GQ$4,$Q8,1,(Holidays!$A$1:$A$248)),0)+IF(AND($P8&lt;GQ$4,$Q8&gt;=GR$4,$Q8&gt;=GQ$4),NETWORKDAYS.INTL(GQ$4,(GR$4)-1,1,(Holidays!$A$1:$A$248)),0))*$S8,"")</f>
        <v>0</v>
      </c>
      <c r="GR8" s="191">
        <f>IFERROR((IF(AND($P8&gt;=GR$4,$P8&lt;GS$4,$Q8&lt;GS$4),NETWORKDAYS.INTL($P8,$Q8,1,(Holidays!$A$1:$A$248)),0)+IF(AND($P8&gt;=GR$4,$P8&lt;GS$4,$Q8&gt;=GS$4),NETWORKDAYS.INTL($P8,(GS$4)-1,1,(Holidays!$A$1:$A$248)),0)+IF(AND($P8&lt;GR$4,$Q8&lt;GS$4,$Q8&gt;=GR$4),NETWORKDAYS.INTL(GR$4,$Q8,1,(Holidays!$A$1:$A$248)),0)+IF(AND($P8&lt;GR$4,$Q8&gt;=GS$4,$Q8&gt;=GR$4),NETWORKDAYS.INTL(GR$4,(GS$4)-1,1,(Holidays!$A$1:$A$248)),0))*$S8,"")</f>
        <v>0</v>
      </c>
      <c r="GS8" s="191">
        <f>IFERROR((IF(AND($P8&gt;=GS$4,$P8&lt;GT$4,$Q8&lt;GT$4),NETWORKDAYS.INTL($P8,$Q8,1,(Holidays!$A$1:$A$248)),0)+IF(AND($P8&gt;=GS$4,$P8&lt;GT$4,$Q8&gt;=GT$4),NETWORKDAYS.INTL($P8,(GT$4)-1,1,(Holidays!$A$1:$A$248)),0)+IF(AND($P8&lt;GS$4,$Q8&lt;GT$4,$Q8&gt;=GS$4),NETWORKDAYS.INTL(GS$4,$Q8,1,(Holidays!$A$1:$A$248)),0)+IF(AND($P8&lt;GS$4,$Q8&gt;=GT$4,$Q8&gt;=GS$4),NETWORKDAYS.INTL(GS$4,(GT$4)-1,1,(Holidays!$A$1:$A$248)),0))*$S8,"")</f>
        <v>0</v>
      </c>
      <c r="GT8" s="191">
        <f>IFERROR((IF(AND($P8&gt;=GT$4,$P8&lt;GU$4,$Q8&lt;GU$4),NETWORKDAYS.INTL($P8,$Q8,1,(Holidays!$A$1:$A$248)),0)+IF(AND($P8&gt;=GT$4,$P8&lt;GU$4,$Q8&gt;=GU$4),NETWORKDAYS.INTL($P8,(GU$4)-1,1,(Holidays!$A$1:$A$248)),0)+IF(AND($P8&lt;GT$4,$Q8&lt;GU$4,$Q8&gt;=GT$4),NETWORKDAYS.INTL(GT$4,$Q8,1,(Holidays!$A$1:$A$248)),0)+IF(AND($P8&lt;GT$4,$Q8&gt;=GU$4,$Q8&gt;=GT$4),NETWORKDAYS.INTL(GT$4,(GU$4)-1,1,(Holidays!$A$1:$A$248)),0))*$S8,"")</f>
        <v>0</v>
      </c>
      <c r="GU8" s="191">
        <f>IFERROR((IF(AND($P8&gt;=GU$4,$P8&lt;GV$4,$Q8&lt;GV$4),NETWORKDAYS.INTL($P8,$Q8,1,(Holidays!$A$1:$A$248)),0)+IF(AND($P8&gt;=GU$4,$P8&lt;GV$4,$Q8&gt;=GV$4),NETWORKDAYS.INTL($P8,(GV$4)-1,1,(Holidays!$A$1:$A$248)),0)+IF(AND($P8&lt;GU$4,$Q8&lt;GV$4,$Q8&gt;=GU$4),NETWORKDAYS.INTL(GU$4,$Q8,1,(Holidays!$A$1:$A$248)),0)+IF(AND($P8&lt;GU$4,$Q8&gt;=GV$4,$Q8&gt;=GU$4),NETWORKDAYS.INTL(GU$4,(GV$4)-1,1,(Holidays!$A$1:$A$248)),0))*$S8,"")</f>
        <v>0</v>
      </c>
      <c r="GV8" s="191">
        <f>IFERROR((IF(AND($P8&gt;=GV$4,$P8&lt;GW$4,$Q8&lt;GW$4),NETWORKDAYS.INTL($P8,$Q8,1,(Holidays!$A$1:$A$248)),0)+IF(AND($P8&gt;=GV$4,$P8&lt;GW$4,$Q8&gt;=GW$4),NETWORKDAYS.INTL($P8,(GW$4)-1,1,(Holidays!$A$1:$A$248)),0)+IF(AND($P8&lt;GV$4,$Q8&lt;GW$4,$Q8&gt;=GV$4),NETWORKDAYS.INTL(GV$4,$Q8,1,(Holidays!$A$1:$A$248)),0)+IF(AND($P8&lt;GV$4,$Q8&gt;=GW$4,$Q8&gt;=GV$4),NETWORKDAYS.INTL(GV$4,(GW$4)-1,1,(Holidays!$A$1:$A$248)),0))*$S8,"")</f>
        <v>0</v>
      </c>
      <c r="GW8" s="191">
        <f>IFERROR((IF(AND($P8&gt;=GW$4,$P8&lt;GX$4,$Q8&lt;GX$4),NETWORKDAYS.INTL($P8,$Q8,1,(Holidays!$A$1:$A$248)),0)+IF(AND($P8&gt;=GW$4,$P8&lt;GX$4,$Q8&gt;=GX$4),NETWORKDAYS.INTL($P8,(GX$4)-1,1,(Holidays!$A$1:$A$248)),0)+IF(AND($P8&lt;GW$4,$Q8&lt;GX$4,$Q8&gt;=GW$4),NETWORKDAYS.INTL(GW$4,$Q8,1,(Holidays!$A$1:$A$248)),0)+IF(AND($P8&lt;GW$4,$Q8&gt;=GX$4,$Q8&gt;=GW$4),NETWORKDAYS.INTL(GW$4,(GX$4)-1,1,(Holidays!$A$1:$A$248)),0))*$S8,"")</f>
        <v>0</v>
      </c>
      <c r="GX8" s="191">
        <f>IFERROR((IF(AND($P8&gt;=GX$4,$P8&lt;GY$4,$Q8&lt;GY$4),NETWORKDAYS.INTL($P8,$Q8,1,(Holidays!$A$1:$A$248)),0)+IF(AND($P8&gt;=GX$4,$P8&lt;GY$4,$Q8&gt;=GY$4),NETWORKDAYS.INTL($P8,(GY$4)-1,1,(Holidays!$A$1:$A$248)),0)+IF(AND($P8&lt;GX$4,$Q8&lt;GY$4,$Q8&gt;=GX$4),NETWORKDAYS.INTL(GX$4,$Q8,1,(Holidays!$A$1:$A$248)),0)+IF(AND($P8&lt;GX$4,$Q8&gt;=GY$4,$Q8&gt;=GX$4),NETWORKDAYS.INTL(GX$4,(GY$4)-1,1,(Holidays!$A$1:$A$248)),0))*$S8,"")</f>
        <v>0</v>
      </c>
      <c r="GY8" s="191">
        <f>IFERROR((IF(AND($P8&gt;=GY$4,$P8&lt;GZ$4,$Q8&lt;GZ$4),NETWORKDAYS.INTL($P8,$Q8,1,(Holidays!$A$1:$A$248)),0)+IF(AND($P8&gt;=GY$4,$P8&lt;GZ$4,$Q8&gt;=GZ$4),NETWORKDAYS.INTL($P8,(GZ$4)-1,1,(Holidays!$A$1:$A$248)),0)+IF(AND($P8&lt;GY$4,$Q8&lt;GZ$4,$Q8&gt;=GY$4),NETWORKDAYS.INTL(GY$4,$Q8,1,(Holidays!$A$1:$A$248)),0)+IF(AND($P8&lt;GY$4,$Q8&gt;=GZ$4,$Q8&gt;=GY$4),NETWORKDAYS.INTL(GY$4,(GZ$4)-1,1,(Holidays!$A$1:$A$248)),0))*$S8,"")</f>
        <v>0</v>
      </c>
      <c r="GZ8" s="191">
        <f>IFERROR((IF(AND($P8&gt;=GZ$4,$P8&lt;HA$4,$Q8&lt;HA$4),NETWORKDAYS.INTL($P8,$Q8,1,(Holidays!$A$1:$A$248)),0)+IF(AND($P8&gt;=GZ$4,$P8&lt;HA$4,$Q8&gt;=HA$4),NETWORKDAYS.INTL($P8,(HA$4)-1,1,(Holidays!$A$1:$A$248)),0)+IF(AND($P8&lt;GZ$4,$Q8&lt;HA$4,$Q8&gt;=GZ$4),NETWORKDAYS.INTL(GZ$4,$Q8,1,(Holidays!$A$1:$A$248)),0)+IF(AND($P8&lt;GZ$4,$Q8&gt;=HA$4,$Q8&gt;=GZ$4),NETWORKDAYS.INTL(GZ$4,(HA$4)-1,1,(Holidays!$A$1:$A$248)),0))*$S8,"")</f>
        <v>0</v>
      </c>
      <c r="HA8" s="191">
        <f>IFERROR((IF(AND($P8&gt;=HA$4,$P8&lt;HB$4,$Q8&lt;HB$4),NETWORKDAYS.INTL($P8,$Q8,1,(Holidays!$A$1:$A$248)),0)+IF(AND($P8&gt;=HA$4,$P8&lt;HB$4,$Q8&gt;=HB$4),NETWORKDAYS.INTL($P8,(HB$4)-1,1,(Holidays!$A$1:$A$248)),0)+IF(AND($P8&lt;HA$4,$Q8&lt;HB$4,$Q8&gt;=HA$4),NETWORKDAYS.INTL(HA$4,$Q8,1,(Holidays!$A$1:$A$248)),0)+IF(AND($P8&lt;HA$4,$Q8&gt;=HB$4,$Q8&gt;=HA$4),NETWORKDAYS.INTL(HA$4,(HB$4)-1,1,(Holidays!$A$1:$A$248)),0))*$S8,"")</f>
        <v>0</v>
      </c>
      <c r="HB8" s="191">
        <f>IFERROR((IF(AND($P8&gt;=HB$4,$P8&lt;HC$4,$Q8&lt;HC$4),NETWORKDAYS.INTL($P8,$Q8,1,(Holidays!$A$1:$A$248)),0)+IF(AND($P8&gt;=HB$4,$P8&lt;HC$4,$Q8&gt;=HC$4),NETWORKDAYS.INTL($P8,(HC$4)-1,1,(Holidays!$A$1:$A$248)),0)+IF(AND($P8&lt;HB$4,$Q8&lt;HC$4,$Q8&gt;=HB$4),NETWORKDAYS.INTL(HB$4,$Q8,1,(Holidays!$A$1:$A$248)),0)+IF(AND($P8&lt;HB$4,$Q8&gt;=HC$4,$Q8&gt;=HB$4),NETWORKDAYS.INTL(HB$4,(HC$4)-1,1,(Holidays!$A$1:$A$248)),0))*$S8,"")</f>
        <v>0</v>
      </c>
      <c r="HC8" s="191">
        <f>IFERROR((IF(AND($P8&gt;=HC$4,$P8&lt;HD$4,$Q8&lt;HD$4),NETWORKDAYS.INTL($P8,$Q8,1,(Holidays!$A$1:$A$248)),0)+IF(AND($P8&gt;=HC$4,$P8&lt;HD$4,$Q8&gt;=HD$4),NETWORKDAYS.INTL($P8,(HD$4)-1,1,(Holidays!$A$1:$A$248)),0)+IF(AND($P8&lt;HC$4,$Q8&lt;HD$4,$Q8&gt;=HC$4),NETWORKDAYS.INTL(HC$4,$Q8,1,(Holidays!$A$1:$A$248)),0)+IF(AND($P8&lt;HC$4,$Q8&gt;=HD$4,$Q8&gt;=HC$4),NETWORKDAYS.INTL(HC$4,(HD$4)-1,1,(Holidays!$A$1:$A$248)),0))*$S8,"")</f>
        <v>0</v>
      </c>
      <c r="HD8" s="191">
        <f>IFERROR((IF(AND($P8&gt;=HD$4,$P8&lt;HE$4,$Q8&lt;HE$4),NETWORKDAYS.INTL($P8,$Q8,1,(Holidays!$A$1:$A$248)),0)+IF(AND($P8&gt;=HD$4,$P8&lt;HE$4,$Q8&gt;=HE$4),NETWORKDAYS.INTL($P8,(HE$4)-1,1,(Holidays!$A$1:$A$248)),0)+IF(AND($P8&lt;HD$4,$Q8&lt;HE$4,$Q8&gt;=HD$4),NETWORKDAYS.INTL(HD$4,$Q8,1,(Holidays!$A$1:$A$248)),0)+IF(AND($P8&lt;HD$4,$Q8&gt;=HE$4,$Q8&gt;=HD$4),NETWORKDAYS.INTL(HD$4,(HE$4)-1,1,(Holidays!$A$1:$A$248)),0))*$S8,"")</f>
        <v>0</v>
      </c>
      <c r="HE8" s="191">
        <f>IFERROR((IF(AND($P8&gt;=HE$4,$P8&lt;HF$4,$Q8&lt;HF$4),NETWORKDAYS.INTL($P8,$Q8,1,(Holidays!$A$1:$A$248)),0)+IF(AND($P8&gt;=HE$4,$P8&lt;HF$4,$Q8&gt;=HF$4),NETWORKDAYS.INTL($P8,(HF$4)-1,1,(Holidays!$A$1:$A$248)),0)+IF(AND($P8&lt;HE$4,$Q8&lt;HF$4,$Q8&gt;=HE$4),NETWORKDAYS.INTL(HE$4,$Q8,1,(Holidays!$A$1:$A$248)),0)+IF(AND($P8&lt;HE$4,$Q8&gt;=HF$4,$Q8&gt;=HE$4),NETWORKDAYS.INTL(HE$4,(HF$4)-1,1,(Holidays!$A$1:$A$248)),0))*$S8,"")</f>
        <v>0</v>
      </c>
      <c r="HF8" s="191">
        <f>IFERROR((IF(AND($P8&gt;=HF$4,$P8&lt;HG$4,$Q8&lt;HG$4),NETWORKDAYS.INTL($P8,$Q8,1,(Holidays!$A$1:$A$248)),0)+IF(AND($P8&gt;=HF$4,$P8&lt;HG$4,$Q8&gt;=HG$4),NETWORKDAYS.INTL($P8,(HG$4)-1,1,(Holidays!$A$1:$A$248)),0)+IF(AND($P8&lt;HF$4,$Q8&lt;HG$4,$Q8&gt;=HF$4),NETWORKDAYS.INTL(HF$4,$Q8,1,(Holidays!$A$1:$A$248)),0)+IF(AND($P8&lt;HF$4,$Q8&gt;=HG$4,$Q8&gt;=HF$4),NETWORKDAYS.INTL(HF$4,(HG$4)-1,1,(Holidays!$A$1:$A$248)),0))*$S8,"")</f>
        <v>0</v>
      </c>
      <c r="HG8" s="191">
        <f>IFERROR((IF(AND($P8&gt;=HG$4,$P8&lt;HH$4,$Q8&lt;HH$4),NETWORKDAYS.INTL($P8,$Q8,1,(Holidays!$A$1:$A$248)),0)+IF(AND($P8&gt;=HG$4,$P8&lt;HH$4,$Q8&gt;=HH$4),NETWORKDAYS.INTL($P8,(HH$4)-1,1,(Holidays!$A$1:$A$248)),0)+IF(AND($P8&lt;HG$4,$Q8&lt;HH$4,$Q8&gt;=HG$4),NETWORKDAYS.INTL(HG$4,$Q8,1,(Holidays!$A$1:$A$248)),0)+IF(AND($P8&lt;HG$4,$Q8&gt;=HH$4,$Q8&gt;=HG$4),NETWORKDAYS.INTL(HG$4,(HH$4)-1,1,(Holidays!$A$1:$A$248)),0))*$S8,"")</f>
        <v>0</v>
      </c>
      <c r="HH8" s="191">
        <f>IFERROR((IF(AND($P8&gt;=HH$4,$P8&lt;HI$4,$Q8&lt;HI$4),NETWORKDAYS.INTL($P8,$Q8,1,(Holidays!$A$1:$A$248)),0)+IF(AND($P8&gt;=HH$4,$P8&lt;HI$4,$Q8&gt;=HI$4),NETWORKDAYS.INTL($P8,(HI$4)-1,1,(Holidays!$A$1:$A$248)),0)+IF(AND($P8&lt;HH$4,$Q8&lt;HI$4,$Q8&gt;=HH$4),NETWORKDAYS.INTL(HH$4,$Q8,1,(Holidays!$A$1:$A$248)),0)+IF(AND($P8&lt;HH$4,$Q8&gt;=HI$4,$Q8&gt;=HH$4),NETWORKDAYS.INTL(HH$4,(HI$4)-1,1,(Holidays!$A$1:$A$248)),0))*$S8,"")</f>
        <v>0</v>
      </c>
      <c r="HI8" s="191">
        <f>IFERROR((IF(AND($P8&gt;=HI$4,$P8&lt;HJ$4,$Q8&lt;HJ$4),NETWORKDAYS.INTL($P8,$Q8,1,(Holidays!$A$1:$A$248)),0)+IF(AND($P8&gt;=HI$4,$P8&lt;HJ$4,$Q8&gt;=HJ$4),NETWORKDAYS.INTL($P8,(HJ$4)-1,1,(Holidays!$A$1:$A$248)),0)+IF(AND($P8&lt;HI$4,$Q8&lt;HJ$4,$Q8&gt;=HI$4),NETWORKDAYS.INTL(HI$4,$Q8,1,(Holidays!$A$1:$A$248)),0)+IF(AND($P8&lt;HI$4,$Q8&gt;=HJ$4,$Q8&gt;=HI$4),NETWORKDAYS.INTL(HI$4,(HJ$4)-1,1,(Holidays!$A$1:$A$248)),0))*$S8,"")</f>
        <v>0</v>
      </c>
      <c r="HJ8" s="191">
        <f>IFERROR((IF(AND($P8&gt;=HJ$4,$P8&lt;HK$4,$Q8&lt;HK$4),NETWORKDAYS.INTL($P8,$Q8,1,(Holidays!$A$1:$A$248)),0)+IF(AND($P8&gt;=HJ$4,$P8&lt;HK$4,$Q8&gt;=HK$4),NETWORKDAYS.INTL($P8,(HK$4)-1,1,(Holidays!$A$1:$A$248)),0)+IF(AND($P8&lt;HJ$4,$Q8&lt;HK$4,$Q8&gt;=HJ$4),NETWORKDAYS.INTL(HJ$4,$Q8,1,(Holidays!$A$1:$A$248)),0)+IF(AND($P8&lt;HJ$4,$Q8&gt;=HK$4,$Q8&gt;=HJ$4),NETWORKDAYS.INTL(HJ$4,(HK$4)-1,1,(Holidays!$A$1:$A$248)),0))*$S8,"")</f>
        <v>0</v>
      </c>
      <c r="HK8" s="191">
        <f>IFERROR((IF(AND($P8&gt;=HK$4,$P8&lt;HL$4,$Q8&lt;HL$4),NETWORKDAYS.INTL($P8,$Q8,1,(Holidays!$A$1:$A$248)),0)+IF(AND($P8&gt;=HK$4,$P8&lt;HL$4,$Q8&gt;=HL$4),NETWORKDAYS.INTL($P8,(HL$4)-1,1,(Holidays!$A$1:$A$248)),0)+IF(AND($P8&lt;HK$4,$Q8&lt;HL$4,$Q8&gt;=HK$4),NETWORKDAYS.INTL(HK$4,$Q8,1,(Holidays!$A$1:$A$248)),0)+IF(AND($P8&lt;HK$4,$Q8&gt;=HL$4,$Q8&gt;=HK$4),NETWORKDAYS.INTL(HK$4,(HL$4)-1,1,(Holidays!$A$1:$A$248)),0))*$S8,"")</f>
        <v>0</v>
      </c>
      <c r="HL8" s="191">
        <f>IFERROR((IF(AND($P8&gt;=HL$4,$P8&lt;HM$4,$Q8&lt;HM$4),NETWORKDAYS.INTL($P8,$Q8,1,(Holidays!$A$1:$A$248)),0)+IF(AND($P8&gt;=HL$4,$P8&lt;HM$4,$Q8&gt;=HM$4),NETWORKDAYS.INTL($P8,(HM$4)-1,1,(Holidays!$A$1:$A$248)),0)+IF(AND($P8&lt;HL$4,$Q8&lt;HM$4,$Q8&gt;=HL$4),NETWORKDAYS.INTL(HL$4,$Q8,1,(Holidays!$A$1:$A$248)),0)+IF(AND($P8&lt;HL$4,$Q8&gt;=HM$4,$Q8&gt;=HL$4),NETWORKDAYS.INTL(HL$4,(HM$4)-1,1,(Holidays!$A$1:$A$248)),0))*$S8,"")</f>
        <v>0</v>
      </c>
      <c r="HM8" s="191">
        <f>IFERROR((IF(AND($P8&gt;=HM$4,$P8&lt;HN$4,$Q8&lt;HN$4),NETWORKDAYS.INTL($P8,$Q8,1,(Holidays!$A$1:$A$248)),0)+IF(AND($P8&gt;=HM$4,$P8&lt;HN$4,$Q8&gt;=HN$4),NETWORKDAYS.INTL($P8,(HN$4)-1,1,(Holidays!$A$1:$A$248)),0)+IF(AND($P8&lt;HM$4,$Q8&lt;HN$4,$Q8&gt;=HM$4),NETWORKDAYS.INTL(HM$4,$Q8,1,(Holidays!$A$1:$A$248)),0)+IF(AND($P8&lt;HM$4,$Q8&gt;=HN$4,$Q8&gt;=HM$4),NETWORKDAYS.INTL(HM$4,(HN$4)-1,1,(Holidays!$A$1:$A$248)),0))*$S8,"")</f>
        <v>0</v>
      </c>
      <c r="HN8" s="191">
        <f>IFERROR((IF(AND($P8&gt;=HN$4,$P8&lt;HO$4,$Q8&lt;HO$4),NETWORKDAYS.INTL($P8,$Q8,1,(Holidays!$A$1:$A$248)),0)+IF(AND($P8&gt;=HN$4,$P8&lt;HO$4,$Q8&gt;=HO$4),NETWORKDAYS.INTL($P8,(HO$4)-1,1,(Holidays!$A$1:$A$248)),0)+IF(AND($P8&lt;HN$4,$Q8&lt;HO$4,$Q8&gt;=HN$4),NETWORKDAYS.INTL(HN$4,$Q8,1,(Holidays!$A$1:$A$248)),0)+IF(AND($P8&lt;HN$4,$Q8&gt;=HO$4,$Q8&gt;=HN$4),NETWORKDAYS.INTL(HN$4,(HO$4)-1,1,(Holidays!$A$1:$A$248)),0))*$S8,"")</f>
        <v>0</v>
      </c>
      <c r="HO8" s="191">
        <f>IFERROR((IF(AND($P8&gt;=HO$4,$P8&lt;HP$4,$Q8&lt;HP$4),NETWORKDAYS.INTL($P8,$Q8,1,(Holidays!$A$1:$A$248)),0)+IF(AND($P8&gt;=HO$4,$P8&lt;HP$4,$Q8&gt;=HP$4),NETWORKDAYS.INTL($P8,(HP$4)-1,1,(Holidays!$A$1:$A$248)),0)+IF(AND($P8&lt;HO$4,$Q8&lt;HP$4,$Q8&gt;=HO$4),NETWORKDAYS.INTL(HO$4,$Q8,1,(Holidays!$A$1:$A$248)),0)+IF(AND($P8&lt;HO$4,$Q8&gt;=HP$4,$Q8&gt;=HO$4),NETWORKDAYS.INTL(HO$4,(HP$4)-1,1,(Holidays!$A$1:$A$248)),0))*$S8,"")</f>
        <v>0</v>
      </c>
      <c r="HP8" s="191">
        <f>IFERROR((IF(AND($P8&gt;=HP$4,$P8&lt;HQ$4,$Q8&lt;HQ$4),NETWORKDAYS.INTL($P8,$Q8,1,(Holidays!$A$1:$A$248)),0)+IF(AND($P8&gt;=HP$4,$P8&lt;HQ$4,$Q8&gt;=HQ$4),NETWORKDAYS.INTL($P8,(HQ$4)-1,1,(Holidays!$A$1:$A$248)),0)+IF(AND($P8&lt;HP$4,$Q8&lt;HQ$4,$Q8&gt;=HP$4),NETWORKDAYS.INTL(HP$4,$Q8,1,(Holidays!$A$1:$A$248)),0)+IF(AND($P8&lt;HP$4,$Q8&gt;=HQ$4,$Q8&gt;=HP$4),NETWORKDAYS.INTL(HP$4,(HQ$4)-1,1,(Holidays!$A$1:$A$248)),0))*$S8,"")</f>
        <v>0</v>
      </c>
      <c r="HQ8" s="191">
        <f>IFERROR((IF(AND($P8&gt;=HQ$4,$P8&lt;HR$4,$Q8&lt;HR$4),NETWORKDAYS.INTL($P8,$Q8,1,(Holidays!$A$1:$A$248)),0)+IF(AND($P8&gt;=HQ$4,$P8&lt;HR$4,$Q8&gt;=HR$4),NETWORKDAYS.INTL($P8,(HR$4)-1,1,(Holidays!$A$1:$A$248)),0)+IF(AND($P8&lt;HQ$4,$Q8&lt;HR$4,$Q8&gt;=HQ$4),NETWORKDAYS.INTL(HQ$4,$Q8,1,(Holidays!$A$1:$A$248)),0)+IF(AND($P8&lt;HQ$4,$Q8&gt;=HR$4,$Q8&gt;=HQ$4),NETWORKDAYS.INTL(HQ$4,(HR$4)-1,1,(Holidays!$A$1:$A$248)),0))*$S8,"")</f>
        <v>0</v>
      </c>
      <c r="HR8" s="191">
        <f>IFERROR((IF(AND($P8&gt;=HR$4,$P8&lt;HS$4,$Q8&lt;HS$4),NETWORKDAYS.INTL($P8,$Q8,1,(Holidays!$A$1:$A$248)),0)+IF(AND($P8&gt;=HR$4,$P8&lt;HS$4,$Q8&gt;=HS$4),NETWORKDAYS.INTL($P8,(HS$4)-1,1,(Holidays!$A$1:$A$248)),0)+IF(AND($P8&lt;HR$4,$Q8&lt;HS$4,$Q8&gt;=HR$4),NETWORKDAYS.INTL(HR$4,$Q8,1,(Holidays!$A$1:$A$248)),0)+IF(AND($P8&lt;HR$4,$Q8&gt;=HS$4,$Q8&gt;=HR$4),NETWORKDAYS.INTL(HR$4,(HS$4)-1,1,(Holidays!$A$1:$A$248)),0))*$S8,"")</f>
        <v>0</v>
      </c>
      <c r="HS8" s="191">
        <f>IFERROR((IF(AND($P8&gt;=HS$4,$P8&lt;HT$4,$Q8&lt;HT$4),NETWORKDAYS.INTL($P8,$Q8,1,(Holidays!$A$1:$A$248)),0)+IF(AND($P8&gt;=HS$4,$P8&lt;HT$4,$Q8&gt;=HT$4),NETWORKDAYS.INTL($P8,(HT$4)-1,1,(Holidays!$A$1:$A$248)),0)+IF(AND($P8&lt;HS$4,$Q8&lt;HT$4,$Q8&gt;=HS$4),NETWORKDAYS.INTL(HS$4,$Q8,1,(Holidays!$A$1:$A$248)),0)+IF(AND($P8&lt;HS$4,$Q8&gt;=HT$4,$Q8&gt;=HS$4),NETWORKDAYS.INTL(HS$4,(HT$4)-1,1,(Holidays!$A$1:$A$248)),0))*$S8,"")</f>
        <v>0</v>
      </c>
      <c r="HT8" s="191">
        <f>IFERROR((IF(AND($P8&gt;=HT$4,$P8&lt;HU$4,$Q8&lt;HU$4),NETWORKDAYS.INTL($P8,$Q8,1,(Holidays!$A$1:$A$248)),0)+IF(AND($P8&gt;=HT$4,$P8&lt;HU$4,$Q8&gt;=HU$4),NETWORKDAYS.INTL($P8,(HU$4)-1,1,(Holidays!$A$1:$A$248)),0)+IF(AND($P8&lt;HT$4,$Q8&lt;HU$4,$Q8&gt;=HT$4),NETWORKDAYS.INTL(HT$4,$Q8,1,(Holidays!$A$1:$A$248)),0)+IF(AND($P8&lt;HT$4,$Q8&gt;=HU$4,$Q8&gt;=HT$4),NETWORKDAYS.INTL(HT$4,(HU$4)-1,1,(Holidays!$A$1:$A$248)),0))*$S8,"")</f>
        <v>0</v>
      </c>
      <c r="HU8" s="191">
        <f>IFERROR((IF(AND($P8&gt;=HU$4,$P8&lt;HV$4,$Q8&lt;HV$4),NETWORKDAYS.INTL($P8,$Q8,1,(Holidays!$A$1:$A$248)),0)+IF(AND($P8&gt;=HU$4,$P8&lt;HV$4,$Q8&gt;=HV$4),NETWORKDAYS.INTL($P8,(HV$4)-1,1,(Holidays!$A$1:$A$248)),0)+IF(AND($P8&lt;HU$4,$Q8&lt;HV$4,$Q8&gt;=HU$4),NETWORKDAYS.INTL(HU$4,$Q8,1,(Holidays!$A$1:$A$248)),0)+IF(AND($P8&lt;HU$4,$Q8&gt;=HV$4,$Q8&gt;=HU$4),NETWORKDAYS.INTL(HU$4,(HV$4)-1,1,(Holidays!$A$1:$A$248)),0))*$S8,"")</f>
        <v>0</v>
      </c>
      <c r="HV8" s="191">
        <f>IFERROR((IF(AND($P8&gt;=HV$4,$P8&lt;HW$4,$Q8&lt;HW$4),NETWORKDAYS.INTL($P8,$Q8,1,(Holidays!$A$1:$A$248)),0)+IF(AND($P8&gt;=HV$4,$P8&lt;HW$4,$Q8&gt;=HW$4),NETWORKDAYS.INTL($P8,(HW$4)-1,1,(Holidays!$A$1:$A$248)),0)+IF(AND($P8&lt;HV$4,$Q8&lt;HW$4,$Q8&gt;=HV$4),NETWORKDAYS.INTL(HV$4,$Q8,1,(Holidays!$A$1:$A$248)),0)+IF(AND($P8&lt;HV$4,$Q8&gt;=HW$4,$Q8&gt;=HV$4),NETWORKDAYS.INTL(HV$4,(HW$4)-1,1,(Holidays!$A$1:$A$248)),0))*$S8,"")</f>
        <v>0</v>
      </c>
      <c r="HW8" s="191">
        <f>IFERROR((IF(AND($P8&gt;=HW$4,$P8&lt;HX$4,$Q8&lt;HX$4),NETWORKDAYS.INTL($P8,$Q8,1,(Holidays!$A$1:$A$248)),0)+IF(AND($P8&gt;=HW$4,$P8&lt;HX$4,$Q8&gt;=HX$4),NETWORKDAYS.INTL($P8,(HX$4)-1,1,(Holidays!$A$1:$A$248)),0)+IF(AND($P8&lt;HW$4,$Q8&lt;HX$4,$Q8&gt;=HW$4),NETWORKDAYS.INTL(HW$4,$Q8,1,(Holidays!$A$1:$A$248)),0)+IF(AND($P8&lt;HW$4,$Q8&gt;=HX$4,$Q8&gt;=HW$4),NETWORKDAYS.INTL(HW$4,(HX$4)-1,1,(Holidays!$A$1:$A$248)),0))*$S8,"")</f>
        <v>0</v>
      </c>
      <c r="HX8" s="191">
        <f>IFERROR((IF(AND($P8&gt;=HX$4,$P8&lt;HY$4,$Q8&lt;HY$4),NETWORKDAYS.INTL($P8,$Q8,1,(Holidays!$A$1:$A$248)),0)+IF(AND($P8&gt;=HX$4,$P8&lt;HY$4,$Q8&gt;=HY$4),NETWORKDAYS.INTL($P8,(HY$4)-1,1,(Holidays!$A$1:$A$248)),0)+IF(AND($P8&lt;HX$4,$Q8&lt;HY$4,$Q8&gt;=HX$4),NETWORKDAYS.INTL(HX$4,$Q8,1,(Holidays!$A$1:$A$248)),0)+IF(AND($P8&lt;HX$4,$Q8&gt;=HY$4,$Q8&gt;=HX$4),NETWORKDAYS.INTL(HX$4,(HY$4)-1,1,(Holidays!$A$1:$A$248)),0))*$S8,"")</f>
        <v>0</v>
      </c>
      <c r="HY8" s="191">
        <f>IFERROR((IF(AND($P8&gt;=HY$4,$P8&lt;HZ$4,$Q8&lt;HZ$4),NETWORKDAYS.INTL($P8,$Q8,1,(Holidays!$A$1:$A$248)),0)+IF(AND($P8&gt;=HY$4,$P8&lt;HZ$4,$Q8&gt;=HZ$4),NETWORKDAYS.INTL($P8,(HZ$4)-1,1,(Holidays!$A$1:$A$248)),0)+IF(AND($P8&lt;HY$4,$Q8&lt;HZ$4,$Q8&gt;=HY$4),NETWORKDAYS.INTL(HY$4,$Q8,1,(Holidays!$A$1:$A$248)),0)+IF(AND($P8&lt;HY$4,$Q8&gt;=HZ$4,$Q8&gt;=HY$4),NETWORKDAYS.INTL(HY$4,(HZ$4)-1,1,(Holidays!$A$1:$A$248)),0))*$S8,"")</f>
        <v>0</v>
      </c>
      <c r="HZ8" s="191">
        <f>IFERROR((IF(AND($P8&gt;=HZ$4,$P8&lt;IA$4,$Q8&lt;IA$4),NETWORKDAYS.INTL($P8,$Q8,1,(Holidays!$A$1:$A$248)),0)+IF(AND($P8&gt;=HZ$4,$P8&lt;IA$4,$Q8&gt;=IA$4),NETWORKDAYS.INTL($P8,(IA$4)-1,1,(Holidays!$A$1:$A$248)),0)+IF(AND($P8&lt;HZ$4,$Q8&lt;IA$4,$Q8&gt;=HZ$4),NETWORKDAYS.INTL(HZ$4,$Q8,1,(Holidays!$A$1:$A$248)),0)+IF(AND($P8&lt;HZ$4,$Q8&gt;=IA$4,$Q8&gt;=HZ$4),NETWORKDAYS.INTL(HZ$4,(IA$4)-1,1,(Holidays!$A$1:$A$248)),0))*$S8,"")</f>
        <v>0</v>
      </c>
      <c r="IA8" s="191">
        <f>IFERROR((IF(AND($P8&gt;=IA$4,$P8&lt;IB$4,$Q8&lt;IB$4),NETWORKDAYS.INTL($P8,$Q8,1,(Holidays!$A$1:$A$248)),0)+IF(AND($P8&gt;=IA$4,$P8&lt;IB$4,$Q8&gt;=IB$4),NETWORKDAYS.INTL($P8,(IB$4)-1,1,(Holidays!$A$1:$A$248)),0)+IF(AND($P8&lt;IA$4,$Q8&lt;IB$4,$Q8&gt;=IA$4),NETWORKDAYS.INTL(IA$4,$Q8,1,(Holidays!$A$1:$A$248)),0)+IF(AND($P8&lt;IA$4,$Q8&gt;=IB$4,$Q8&gt;=IA$4),NETWORKDAYS.INTL(IA$4,(IB$4)-1,1,(Holidays!$A$1:$A$248)),0))*$S8,"")</f>
        <v>0</v>
      </c>
      <c r="IB8" s="191">
        <f>IFERROR((IF(AND($P8&gt;=IB$4,$P8&lt;IC$4,$Q8&lt;IC$4),NETWORKDAYS.INTL($P8,$Q8,1,(Holidays!$A$1:$A$248)),0)+IF(AND($P8&gt;=IB$4,$P8&lt;IC$4,$Q8&gt;=IC$4),NETWORKDAYS.INTL($P8,(IC$4)-1,1,(Holidays!$A$1:$A$248)),0)+IF(AND($P8&lt;IB$4,$Q8&lt;IC$4,$Q8&gt;=IB$4),NETWORKDAYS.INTL(IB$4,$Q8,1,(Holidays!$A$1:$A$248)),0)+IF(AND($P8&lt;IB$4,$Q8&gt;=IC$4,$Q8&gt;=IB$4),NETWORKDAYS.INTL(IB$4,(IC$4)-1,1,(Holidays!$A$1:$A$248)),0))*$S8,"")</f>
        <v>0</v>
      </c>
      <c r="IC8" s="191">
        <f>IFERROR((IF(AND($P8&gt;=IC$4,$P8&lt;ID$4,$Q8&lt;ID$4),NETWORKDAYS.INTL($P8,$Q8,1,(Holidays!$A$1:$A$248)),0)+IF(AND($P8&gt;=IC$4,$P8&lt;ID$4,$Q8&gt;=ID$4),NETWORKDAYS.INTL($P8,(ID$4)-1,1,(Holidays!$A$1:$A$248)),0)+IF(AND($P8&lt;IC$4,$Q8&lt;ID$4,$Q8&gt;=IC$4),NETWORKDAYS.INTL(IC$4,$Q8,1,(Holidays!$A$1:$A$248)),0)+IF(AND($P8&lt;IC$4,$Q8&gt;=ID$4,$Q8&gt;=IC$4),NETWORKDAYS.INTL(IC$4,(ID$4)-1,1,(Holidays!$A$1:$A$248)),0))*$S8,"")</f>
        <v>0</v>
      </c>
      <c r="ID8" s="191">
        <f>IFERROR((IF(AND($P8&gt;=ID$4,$P8&lt;IE$4,$Q8&lt;IE$4),NETWORKDAYS.INTL($P8,$Q8,1,(Holidays!$A$1:$A$248)),0)+IF(AND($P8&gt;=ID$4,$P8&lt;IE$4,$Q8&gt;=IE$4),NETWORKDAYS.INTL($P8,(IE$4)-1,1,(Holidays!$A$1:$A$248)),0)+IF(AND($P8&lt;ID$4,$Q8&lt;IE$4,$Q8&gt;=ID$4),NETWORKDAYS.INTL(ID$4,$Q8,1,(Holidays!$A$1:$A$248)),0)+IF(AND($P8&lt;ID$4,$Q8&gt;=IE$4,$Q8&gt;=ID$4),NETWORKDAYS.INTL(ID$4,(IE$4)-1,1,(Holidays!$A$1:$A$248)),0))*$S8,"")</f>
        <v>0</v>
      </c>
      <c r="IE8" s="191">
        <f>IFERROR((IF(AND($P8&gt;=IE$4,$P8&lt;IF$4,$Q8&lt;IF$4),NETWORKDAYS.INTL($P8,$Q8,1,(Holidays!$A$1:$A$248)),0)+IF(AND($P8&gt;=IE$4,$P8&lt;IF$4,$Q8&gt;=IF$4),NETWORKDAYS.INTL($P8,(IF$4)-1,1,(Holidays!$A$1:$A$248)),0)+IF(AND($P8&lt;IE$4,$Q8&lt;IF$4,$Q8&gt;=IE$4),NETWORKDAYS.INTL(IE$4,$Q8,1,(Holidays!$A$1:$A$248)),0)+IF(AND($P8&lt;IE$4,$Q8&gt;=IF$4,$Q8&gt;=IE$4),NETWORKDAYS.INTL(IE$4,(IF$4)-1,1,(Holidays!$A$1:$A$248)),0))*$S8,"")</f>
        <v>0</v>
      </c>
      <c r="IF8" s="191">
        <f>IFERROR((IF(AND($P8&gt;=IF$4,$P8&lt;IG$4,$Q8&lt;IG$4),NETWORKDAYS.INTL($P8,$Q8,1,(Holidays!$A$1:$A$248)),0)+IF(AND($P8&gt;=IF$4,$P8&lt;IG$4,$Q8&gt;=IG$4),NETWORKDAYS.INTL($P8,(IG$4)-1,1,(Holidays!$A$1:$A$248)),0)+IF(AND($P8&lt;IF$4,$Q8&lt;IG$4,$Q8&gt;=IF$4),NETWORKDAYS.INTL(IF$4,$Q8,1,(Holidays!$A$1:$A$248)),0)+IF(AND($P8&lt;IF$4,$Q8&gt;=IG$4,$Q8&gt;=IF$4),NETWORKDAYS.INTL(IF$4,(IG$4)-1,1,(Holidays!$A$1:$A$248)),0))*$S8,"")</f>
        <v>0</v>
      </c>
      <c r="IG8" s="191">
        <f>IFERROR((IF(AND($P8&gt;=IG$4,$P8&lt;IH$4,$Q8&lt;IH$4),NETWORKDAYS.INTL($P8,$Q8,1,(Holidays!$A$1:$A$248)),0)+IF(AND($P8&gt;=IG$4,$P8&lt;IH$4,$Q8&gt;=IH$4),NETWORKDAYS.INTL($P8,(IH$4)-1,1,(Holidays!$A$1:$A$248)),0)+IF(AND($P8&lt;IG$4,$Q8&lt;IH$4,$Q8&gt;=IG$4),NETWORKDAYS.INTL(IG$4,$Q8,1,(Holidays!$A$1:$A$248)),0)+IF(AND($P8&lt;IG$4,$Q8&gt;=IH$4,$Q8&gt;=IG$4),NETWORKDAYS.INTL(IG$4,(IH$4)-1,1,(Holidays!$A$1:$A$248)),0))*$S8,"")</f>
        <v>0</v>
      </c>
      <c r="IH8" s="191">
        <f>IFERROR((IF(AND($P8&gt;=IH$4,$P8&lt;II$4,$Q8&lt;II$4),NETWORKDAYS.INTL($P8,$Q8,1,(Holidays!$A$1:$A$248)),0)+IF(AND($P8&gt;=IH$4,$P8&lt;II$4,$Q8&gt;=II$4),NETWORKDAYS.INTL($P8,(II$4)-1,1,(Holidays!$A$1:$A$248)),0)+IF(AND($P8&lt;IH$4,$Q8&lt;II$4,$Q8&gt;=IH$4),NETWORKDAYS.INTL(IH$4,$Q8,1,(Holidays!$A$1:$A$248)),0)+IF(AND($P8&lt;IH$4,$Q8&gt;=II$4,$Q8&gt;=IH$4),NETWORKDAYS.INTL(IH$4,(II$4)-1,1,(Holidays!$A$1:$A$248)),0))*$S8,"")</f>
        <v>0</v>
      </c>
      <c r="II8" s="191">
        <f>IFERROR((IF(AND($P8&gt;=II$4,$P8&lt;IJ$4,$Q8&lt;IJ$4),NETWORKDAYS.INTL($P8,$Q8,1,(Holidays!$A$1:$A$248)),0)+IF(AND($P8&gt;=II$4,$P8&lt;IJ$4,$Q8&gt;=IJ$4),NETWORKDAYS.INTL($P8,(IJ$4)-1,1,(Holidays!$A$1:$A$248)),0)+IF(AND($P8&lt;II$4,$Q8&lt;IJ$4,$Q8&gt;=II$4),NETWORKDAYS.INTL(II$4,$Q8,1,(Holidays!$A$1:$A$248)),0)+IF(AND($P8&lt;II$4,$Q8&gt;=IJ$4,$Q8&gt;=II$4),NETWORKDAYS.INTL(II$4,(IJ$4)-1,1,(Holidays!$A$1:$A$248)),0))*$S8,"")</f>
        <v>0</v>
      </c>
      <c r="IJ8" s="191">
        <f>IFERROR((IF(AND($P8&gt;=IJ$4,$P8&lt;IK$4,$Q8&lt;IK$4),NETWORKDAYS.INTL($P8,$Q8,1,(Holidays!$A$1:$A$248)),0)+IF(AND($P8&gt;=IJ$4,$P8&lt;IK$4,$Q8&gt;=IK$4),NETWORKDAYS.INTL($P8,(IK$4)-1,1,(Holidays!$A$1:$A$248)),0)+IF(AND($P8&lt;IJ$4,$Q8&lt;IK$4,$Q8&gt;=IJ$4),NETWORKDAYS.INTL(IJ$4,$Q8,1,(Holidays!$A$1:$A$248)),0)+IF(AND($P8&lt;IJ$4,$Q8&gt;=IK$4,$Q8&gt;=IJ$4),NETWORKDAYS.INTL(IJ$4,(IK$4)-1,1,(Holidays!$A$1:$A$248)),0))*$S8,"")</f>
        <v>0</v>
      </c>
      <c r="IK8" s="191">
        <f>IFERROR((IF(AND($P8&gt;=IK$4,$P8&lt;IL$4,$Q8&lt;IL$4),NETWORKDAYS.INTL($P8,$Q8,1,(Holidays!$A$1:$A$248)),0)+IF(AND($P8&gt;=IK$4,$P8&lt;IL$4,$Q8&gt;=IL$4),NETWORKDAYS.INTL($P8,(IL$4)-1,1,(Holidays!$A$1:$A$248)),0)+IF(AND($P8&lt;IK$4,$Q8&lt;IL$4,$Q8&gt;=IK$4),NETWORKDAYS.INTL(IK$4,$Q8,1,(Holidays!$A$1:$A$248)),0)+IF(AND($P8&lt;IK$4,$Q8&gt;=IL$4,$Q8&gt;=IK$4),NETWORKDAYS.INTL(IK$4,(IL$4)-1,1,(Holidays!$A$1:$A$248)),0))*$S8,"")</f>
        <v>0</v>
      </c>
      <c r="IL8" s="191">
        <f>IFERROR((IF(AND($P8&gt;=IL$4,$P8&lt;IM$4,$Q8&lt;IM$4),NETWORKDAYS.INTL($P8,$Q8,1,(Holidays!$A$1:$A$248)),0)+IF(AND($P8&gt;=IL$4,$P8&lt;IM$4,$Q8&gt;=IM$4),NETWORKDAYS.INTL($P8,(IM$4)-1,1,(Holidays!$A$1:$A$248)),0)+IF(AND($P8&lt;IL$4,$Q8&lt;IM$4,$Q8&gt;=IL$4),NETWORKDAYS.INTL(IL$4,$Q8,1,(Holidays!$A$1:$A$248)),0)+IF(AND($P8&lt;IL$4,$Q8&gt;=IM$4,$Q8&gt;=IL$4),NETWORKDAYS.INTL(IL$4,(IM$4)-1,1,(Holidays!$A$1:$A$248)),0))*$S8,"")</f>
        <v>0</v>
      </c>
      <c r="IM8" s="191">
        <f>IFERROR((IF(AND($P8&gt;=IM$4,$P8&lt;IN$4,$Q8&lt;IN$4),NETWORKDAYS.INTL($P8,$Q8,1,(Holidays!$A$1:$A$248)),0)+IF(AND($P8&gt;=IM$4,$P8&lt;IN$4,$Q8&gt;=IN$4),NETWORKDAYS.INTL($P8,(IN$4)-1,1,(Holidays!$A$1:$A$248)),0)+IF(AND($P8&lt;IM$4,$Q8&lt;IN$4,$Q8&gt;=IM$4),NETWORKDAYS.INTL(IM$4,$Q8,1,(Holidays!$A$1:$A$248)),0)+IF(AND($P8&lt;IM$4,$Q8&gt;=IN$4,$Q8&gt;=IM$4),NETWORKDAYS.INTL(IM$4,(IN$4)-1,1,(Holidays!$A$1:$A$248)),0))*$S8,"")</f>
        <v>0</v>
      </c>
      <c r="IN8" s="191">
        <f>IFERROR((IF(AND($P8&gt;=IN$4,$P8&lt;IO$4,$Q8&lt;IO$4),NETWORKDAYS.INTL($P8,$Q8,1,(Holidays!$A$1:$A$248)),0)+IF(AND($P8&gt;=IN$4,$P8&lt;IO$4,$Q8&gt;=IO$4),NETWORKDAYS.INTL($P8,(IO$4)-1,1,(Holidays!$A$1:$A$248)),0)+IF(AND($P8&lt;IN$4,$Q8&lt;IO$4,$Q8&gt;=IN$4),NETWORKDAYS.INTL(IN$4,$Q8,1,(Holidays!$A$1:$A$248)),0)+IF(AND($P8&lt;IN$4,$Q8&gt;=IO$4,$Q8&gt;=IN$4),NETWORKDAYS.INTL(IN$4,(IO$4)-1,1,(Holidays!$A$1:$A$248)),0))*$S8,"")</f>
        <v>0</v>
      </c>
      <c r="IO8" s="193">
        <f>IFERROR((IF(AND($P8&gt;=IO$4,$P8&lt;IP$4,$Q8&lt;IP$4),NETWORKDAYS.INTL($P8,$Q8,1,(Holidays!$A$1:$A$248)),0)+IF(AND($P8&gt;=IO$4,$P8&lt;IP$4,$Q8&gt;=IP$4),NETWORKDAYS.INTL($P8,(IP$4)-1,1,(Holidays!$A$1:$A$248)),0)+IF(AND($P8&lt;IO$4,$Q8&lt;IP$4,$Q8&gt;=IO$4),NETWORKDAYS.INTL(IO$4,$Q8,1,(Holidays!$A$1:$A$248)),0)+IF(AND($P8&lt;IO$4,$Q8&gt;=IP$4,$Q8&gt;=IO$4),NETWORKDAYS.INTL(IO$4,(IP$4)-1,1,(Holidays!$A$1:$A$248)),0))*$S8,"")</f>
        <v>0</v>
      </c>
    </row>
    <row r="9" spans="1:250" ht="15" customHeight="1">
      <c r="A9" s="215" t="s">
        <v>3</v>
      </c>
      <c r="B9" s="59" t="str">
        <f>'A-1_MH Estimation'!B9</f>
        <v>A.02</v>
      </c>
      <c r="C9" s="60" t="str">
        <f>IFERROR(VLOOKUP(B9,'A-1_MH Estimation'!$B$6:$C$54,2,0),"")</f>
        <v>Pipe Flow U-Shape</v>
      </c>
      <c r="D9" s="174">
        <f>IFERROR(VLOOKUP(C9,'A-1_MH Estimation'!$C$7:$K$61,9,0)*1,0)</f>
        <v>23.75</v>
      </c>
      <c r="E9" s="165">
        <v>1</v>
      </c>
      <c r="F9" s="166"/>
      <c r="G9" s="166"/>
      <c r="H9" s="166"/>
      <c r="I9" s="166"/>
      <c r="J9" s="167"/>
      <c r="K9" s="354">
        <f t="shared" ref="K9:K55" ca="1" si="437">SUM(L9*IFERROR((OFFSET(D9,0,RIGHT(L$5,1)*1)+--(OFFSET(D9,0,RIGHT(L$5,1)*1)&lt;=0)),1),M9*IFERROR((OFFSET(D9,0,RIGHT(M$5,1)*1)+--(OFFSET(D9,0,RIGHT(M$5,1)*1)&lt;=0)),1),N9*IFERROR((OFFSET(D9,0,RIGHT(N$5,1)*1)+--(OFFSET(D9,0,RIGHT(N$5,1)*1)&lt;=0)),1),O9*IFERROR((OFFSET(D9,0,RIGHT(O$5,1)*1)+--(OFFSET(D9,0,RIGHT(O$5,1)*1)&lt;=0)),1))*D9</f>
        <v>23.75</v>
      </c>
      <c r="L9" s="307">
        <v>1</v>
      </c>
      <c r="M9" s="307"/>
      <c r="N9" s="307"/>
      <c r="O9" s="167"/>
      <c r="P9" s="171">
        <v>44526</v>
      </c>
      <c r="Q9" s="171">
        <v>44533</v>
      </c>
      <c r="R9" s="170">
        <f>NETWORKDAYS.INTL(P9,Q9,1,Holidays!$A$1:$A$248)</f>
        <v>5</v>
      </c>
      <c r="S9" s="62">
        <f t="shared" si="436"/>
        <v>4.75</v>
      </c>
      <c r="U9" s="253">
        <f>SUM($V9:IO9)</f>
        <v>23.75</v>
      </c>
      <c r="V9" s="190">
        <f>IFERROR((IF(AND($P9&gt;=V$4,$P9&lt;W$4,$Q9&lt;W$4),NETWORKDAYS.INTL($P9,$Q9,1,(Holidays!$A$1:$A$248)),0)+IF(AND($P9&gt;=V$4,$P9&lt;W$4,$Q9&gt;=W$4),NETWORKDAYS.INTL($P9,(W$4)-1,1,(Holidays!$A$1:$A$248)),0)+IF(AND($P9&lt;V$4,$Q9&lt;W$4,$Q9&gt;=V$4),NETWORKDAYS.INTL(V$4,$Q9,1,(Holidays!$A$1:$A$248)),0)+IF(AND($P9&lt;V$4,$Q9&gt;=W$4,$Q9&gt;=V$4),NETWORKDAYS.INTL(V$4,(W$4)-1,1,(Holidays!$A$1:$A$248)),0))*$S9,"")</f>
        <v>0</v>
      </c>
      <c r="W9" s="191">
        <f>IFERROR((IF(AND($P9&gt;=W$4,$P9&lt;X$4,$Q9&lt;X$4),NETWORKDAYS.INTL($P9,$Q9,1,(Holidays!$A$1:$A$248)),0)+IF(AND($P9&gt;=W$4,$P9&lt;X$4,$Q9&gt;=X$4),NETWORKDAYS.INTL($P9,(X$4)-1,1,(Holidays!$A$1:$A$248)),0)+IF(AND($P9&lt;W$4,$Q9&lt;X$4,$Q9&gt;=W$4),NETWORKDAYS.INTL(W$4,$Q9,1,(Holidays!$A$1:$A$248)),0)+IF(AND($P9&lt;W$4,$Q9&gt;=X$4,$Q9&gt;=W$4),NETWORKDAYS.INTL(W$4,(X$4)-1,1,(Holidays!$A$1:$A$248)),0))*$S9,"")</f>
        <v>0</v>
      </c>
      <c r="X9" s="191">
        <f>IFERROR((IF(AND($P9&gt;=X$4,$P9&lt;Y$4,$Q9&lt;Y$4),NETWORKDAYS.INTL($P9,$Q9,1,(Holidays!$A$1:$A$248)),0)+IF(AND($P9&gt;=X$4,$P9&lt;Y$4,$Q9&gt;=Y$4),NETWORKDAYS.INTL($P9,(Y$4)-1,1,(Holidays!$A$1:$A$248)),0)+IF(AND($P9&lt;X$4,$Q9&lt;Y$4,$Q9&gt;=X$4),NETWORKDAYS.INTL(X$4,$Q9,1,(Holidays!$A$1:$A$248)),0)+IF(AND($P9&lt;X$4,$Q9&gt;=Y$4,$Q9&gt;=X$4),NETWORKDAYS.INTL(X$4,(Y$4)-1,1,(Holidays!$A$1:$A$248)),0))*$S9,"")</f>
        <v>0</v>
      </c>
      <c r="Y9" s="191">
        <f>IFERROR((IF(AND($P9&gt;=Y$4,$P9&lt;Z$4,$Q9&lt;Z$4),NETWORKDAYS.INTL($P9,$Q9,1,(Holidays!$A$1:$A$248)),0)+IF(AND($P9&gt;=Y$4,$P9&lt;Z$4,$Q9&gt;=Z$4),NETWORKDAYS.INTL($P9,(Z$4)-1,1,(Holidays!$A$1:$A$248)),0)+IF(AND($P9&lt;Y$4,$Q9&lt;Z$4,$Q9&gt;=Y$4),NETWORKDAYS.INTL(Y$4,$Q9,1,(Holidays!$A$1:$A$248)),0)+IF(AND($P9&lt;Y$4,$Q9&gt;=Z$4,$Q9&gt;=Y$4),NETWORKDAYS.INTL(Y$4,(Z$4)-1,1,(Holidays!$A$1:$A$248)),0))*$S9,"")</f>
        <v>0</v>
      </c>
      <c r="Z9" s="191">
        <f>IFERROR((IF(AND($P9&gt;=Z$4,$P9&lt;AA$4,$Q9&lt;AA$4),NETWORKDAYS.INTL($P9,$Q9,1,(Holidays!$A$1:$A$248)),0)+IF(AND($P9&gt;=Z$4,$P9&lt;AA$4,$Q9&gt;=AA$4),NETWORKDAYS.INTL($P9,(AA$4)-1,1,(Holidays!$A$1:$A$248)),0)+IF(AND($P9&lt;Z$4,$Q9&lt;AA$4,$Q9&gt;=Z$4),NETWORKDAYS.INTL(Z$4,$Q9,1,(Holidays!$A$1:$A$248)),0)+IF(AND($P9&lt;Z$4,$Q9&gt;=AA$4,$Q9&gt;=Z$4),NETWORKDAYS.INTL(Z$4,(AA$4)-1,1,(Holidays!$A$1:$A$248)),0))*$S9,"")</f>
        <v>0</v>
      </c>
      <c r="AA9" s="191">
        <f>IFERROR((IF(AND($P9&gt;=AA$4,$P9&lt;AB$4,$Q9&lt;AB$4),NETWORKDAYS.INTL($P9,$Q9,1,(Holidays!$A$1:$A$248)),0)+IF(AND($P9&gt;=AA$4,$P9&lt;AB$4,$Q9&gt;=AB$4),NETWORKDAYS.INTL($P9,(AB$4)-1,1,(Holidays!$A$1:$A$248)),0)+IF(AND($P9&lt;AA$4,$Q9&lt;AB$4,$Q9&gt;=AA$4),NETWORKDAYS.INTL(AA$4,$Q9,1,(Holidays!$A$1:$A$248)),0)+IF(AND($P9&lt;AA$4,$Q9&gt;=AB$4,$Q9&gt;=AA$4),NETWORKDAYS.INTL(AA$4,(AB$4)-1,1,(Holidays!$A$1:$A$248)),0))*$S9,"")</f>
        <v>0</v>
      </c>
      <c r="AB9" s="191">
        <f>IFERROR((IF(AND($P9&gt;=AB$4,$P9&lt;AC$4,$Q9&lt;AC$4),NETWORKDAYS.INTL($P9,$Q9,1,(Holidays!$A$1:$A$248)),0)+IF(AND($P9&gt;=AB$4,$P9&lt;AC$4,$Q9&gt;=AC$4),NETWORKDAYS.INTL($P9,(AC$4)-1,1,(Holidays!$A$1:$A$248)),0)+IF(AND($P9&lt;AB$4,$Q9&lt;AC$4,$Q9&gt;=AB$4),NETWORKDAYS.INTL(AB$4,$Q9,1,(Holidays!$A$1:$A$248)),0)+IF(AND($P9&lt;AB$4,$Q9&gt;=AC$4,$Q9&gt;=AB$4),NETWORKDAYS.INTL(AB$4,(AC$4)-1,1,(Holidays!$A$1:$A$248)),0))*$S9,"")</f>
        <v>0</v>
      </c>
      <c r="AC9" s="191">
        <f>IFERROR((IF(AND($P9&gt;=AC$4,$P9&lt;AD$4,$Q9&lt;AD$4),NETWORKDAYS.INTL($P9,$Q9,1,(Holidays!$A$1:$A$248)),0)+IF(AND($P9&gt;=AC$4,$P9&lt;AD$4,$Q9&gt;=AD$4),NETWORKDAYS.INTL($P9,(AD$4)-1,1,(Holidays!$A$1:$A$248)),0)+IF(AND($P9&lt;AC$4,$Q9&lt;AD$4,$Q9&gt;=AC$4),NETWORKDAYS.INTL(AC$4,$Q9,1,(Holidays!$A$1:$A$248)),0)+IF(AND($P9&lt;AC$4,$Q9&gt;=AD$4,$Q9&gt;=AC$4),NETWORKDAYS.INTL(AC$4,(AD$4)-1,1,(Holidays!$A$1:$A$248)),0))*$S9,"")</f>
        <v>4.75</v>
      </c>
      <c r="AD9" s="191">
        <f>IFERROR((IF(AND($P9&gt;=AD$4,$P9&lt;AE$4,$Q9&lt;AE$4),NETWORKDAYS.INTL($P9,$Q9,1,(Holidays!$A$1:$A$248)),0)+IF(AND($P9&gt;=AD$4,$P9&lt;AE$4,$Q9&gt;=AE$4),NETWORKDAYS.INTL($P9,(AE$4)-1,1,(Holidays!$A$1:$A$248)),0)+IF(AND($P9&lt;AD$4,$Q9&lt;AE$4,$Q9&gt;=AD$4),NETWORKDAYS.INTL(AD$4,$Q9,1,(Holidays!$A$1:$A$248)),0)+IF(AND($P9&lt;AD$4,$Q9&gt;=AE$4,$Q9&gt;=AD$4),NETWORKDAYS.INTL(AD$4,(AE$4)-1,1,(Holidays!$A$1:$A$248)),0))*$S9,"")</f>
        <v>19</v>
      </c>
      <c r="AE9" s="191">
        <f>IFERROR((IF(AND($P9&gt;=AE$4,$P9&lt;AF$4,$Q9&lt;AF$4),NETWORKDAYS.INTL($P9,$Q9,1,(Holidays!$A$1:$A$248)),0)+IF(AND($P9&gt;=AE$4,$P9&lt;AF$4,$Q9&gt;=AF$4),NETWORKDAYS.INTL($P9,(AF$4)-1,1,(Holidays!$A$1:$A$248)),0)+IF(AND($P9&lt;AE$4,$Q9&lt;AF$4,$Q9&gt;=AE$4),NETWORKDAYS.INTL(AE$4,$Q9,1,(Holidays!$A$1:$A$248)),0)+IF(AND($P9&lt;AE$4,$Q9&gt;=AF$4,$Q9&gt;=AE$4),NETWORKDAYS.INTL(AE$4,(AF$4)-1,1,(Holidays!$A$1:$A$248)),0))*$S9,"")</f>
        <v>0</v>
      </c>
      <c r="AF9" s="191">
        <f>IFERROR((IF(AND($P9&gt;=AF$4,$P9&lt;AG$4,$Q9&lt;AG$4),NETWORKDAYS.INTL($P9,$Q9,1,(Holidays!$A$1:$A$248)),0)+IF(AND($P9&gt;=AF$4,$P9&lt;AG$4,$Q9&gt;=AG$4),NETWORKDAYS.INTL($P9,(AG$4)-1,1,(Holidays!$A$1:$A$248)),0)+IF(AND($P9&lt;AF$4,$Q9&lt;AG$4,$Q9&gt;=AF$4),NETWORKDAYS.INTL(AF$4,$Q9,1,(Holidays!$A$1:$A$248)),0)+IF(AND($P9&lt;AF$4,$Q9&gt;=AG$4,$Q9&gt;=AF$4),NETWORKDAYS.INTL(AF$4,(AG$4)-1,1,(Holidays!$A$1:$A$248)),0))*$S9,"")</f>
        <v>0</v>
      </c>
      <c r="AG9" s="191">
        <f>IFERROR((IF(AND($P9&gt;=AG$4,$P9&lt;AH$4,$Q9&lt;AH$4),NETWORKDAYS.INTL($P9,$Q9,1,(Holidays!$A$1:$A$248)),0)+IF(AND($P9&gt;=AG$4,$P9&lt;AH$4,$Q9&gt;=AH$4),NETWORKDAYS.INTL($P9,(AH$4)-1,1,(Holidays!$A$1:$A$248)),0)+IF(AND($P9&lt;AG$4,$Q9&lt;AH$4,$Q9&gt;=AG$4),NETWORKDAYS.INTL(AG$4,$Q9,1,(Holidays!$A$1:$A$248)),0)+IF(AND($P9&lt;AG$4,$Q9&gt;=AH$4,$Q9&gt;=AG$4),NETWORKDAYS.INTL(AG$4,(AH$4)-1,1,(Holidays!$A$1:$A$248)),0))*$S9,"")</f>
        <v>0</v>
      </c>
      <c r="AH9" s="191">
        <f>IFERROR((IF(AND($P9&gt;=AH$4,$P9&lt;AI$4,$Q9&lt;AI$4),NETWORKDAYS.INTL($P9,$Q9,1,(Holidays!$A$1:$A$248)),0)+IF(AND($P9&gt;=AH$4,$P9&lt;AI$4,$Q9&gt;=AI$4),NETWORKDAYS.INTL($P9,(AI$4)-1,1,(Holidays!$A$1:$A$248)),0)+IF(AND($P9&lt;AH$4,$Q9&lt;AI$4,$Q9&gt;=AH$4),NETWORKDAYS.INTL(AH$4,$Q9,1,(Holidays!$A$1:$A$248)),0)+IF(AND($P9&lt;AH$4,$Q9&gt;=AI$4,$Q9&gt;=AH$4),NETWORKDAYS.INTL(AH$4,(AI$4)-1,1,(Holidays!$A$1:$A$248)),0))*$S9,"")</f>
        <v>0</v>
      </c>
      <c r="AI9" s="191">
        <f>IFERROR((IF(AND($P9&gt;=AI$4,$P9&lt;AJ$4,$Q9&lt;AJ$4),NETWORKDAYS.INTL($P9,$Q9,1,(Holidays!$A$1:$A$248)),0)+IF(AND($P9&gt;=AI$4,$P9&lt;AJ$4,$Q9&gt;=AJ$4),NETWORKDAYS.INTL($P9,(AJ$4)-1,1,(Holidays!$A$1:$A$248)),0)+IF(AND($P9&lt;AI$4,$Q9&lt;AJ$4,$Q9&gt;=AI$4),NETWORKDAYS.INTL(AI$4,$Q9,1,(Holidays!$A$1:$A$248)),0)+IF(AND($P9&lt;AI$4,$Q9&gt;=AJ$4,$Q9&gt;=AI$4),NETWORKDAYS.INTL(AI$4,(AJ$4)-1,1,(Holidays!$A$1:$A$248)),0))*$S9,"")</f>
        <v>0</v>
      </c>
      <c r="AJ9" s="191">
        <f>IFERROR((IF(AND($P9&gt;=AJ$4,$P9&lt;AK$4,$Q9&lt;AK$4),NETWORKDAYS.INTL($P9,$Q9,1,(Holidays!$A$1:$A$248)),0)+IF(AND($P9&gt;=AJ$4,$P9&lt;AK$4,$Q9&gt;=AK$4),NETWORKDAYS.INTL($P9,(AK$4)-1,1,(Holidays!$A$1:$A$248)),0)+IF(AND($P9&lt;AJ$4,$Q9&lt;AK$4,$Q9&gt;=AJ$4),NETWORKDAYS.INTL(AJ$4,$Q9,1,(Holidays!$A$1:$A$248)),0)+IF(AND($P9&lt;AJ$4,$Q9&gt;=AK$4,$Q9&gt;=AJ$4),NETWORKDAYS.INTL(AJ$4,(AK$4)-1,1,(Holidays!$A$1:$A$248)),0))*$S9,"")</f>
        <v>0</v>
      </c>
      <c r="AK9" s="191">
        <f>IFERROR((IF(AND($P9&gt;=AK$4,$P9&lt;AL$4,$Q9&lt;AL$4),NETWORKDAYS.INTL($P9,$Q9,1,(Holidays!$A$1:$A$248)),0)+IF(AND($P9&gt;=AK$4,$P9&lt;AL$4,$Q9&gt;=AL$4),NETWORKDAYS.INTL($P9,(AL$4)-1,1,(Holidays!$A$1:$A$248)),0)+IF(AND($P9&lt;AK$4,$Q9&lt;AL$4,$Q9&gt;=AK$4),NETWORKDAYS.INTL(AK$4,$Q9,1,(Holidays!$A$1:$A$248)),0)+IF(AND($P9&lt;AK$4,$Q9&gt;=AL$4,$Q9&gt;=AK$4),NETWORKDAYS.INTL(AK$4,(AL$4)-1,1,(Holidays!$A$1:$A$248)),0))*$S9,"")</f>
        <v>0</v>
      </c>
      <c r="AL9" s="191">
        <f>IFERROR((IF(AND($P9&gt;=AL$4,$P9&lt;AM$4,$Q9&lt;AM$4),NETWORKDAYS.INTL($P9,$Q9,1,(Holidays!$A$1:$A$248)),0)+IF(AND($P9&gt;=AL$4,$P9&lt;AM$4,$Q9&gt;=AM$4),NETWORKDAYS.INTL($P9,(AM$4)-1,1,(Holidays!$A$1:$A$248)),0)+IF(AND($P9&lt;AL$4,$Q9&lt;AM$4,$Q9&gt;=AL$4),NETWORKDAYS.INTL(AL$4,$Q9,1,(Holidays!$A$1:$A$248)),0)+IF(AND($P9&lt;AL$4,$Q9&gt;=AM$4,$Q9&gt;=AL$4),NETWORKDAYS.INTL(AL$4,(AM$4)-1,1,(Holidays!$A$1:$A$248)),0))*$S9,"")</f>
        <v>0</v>
      </c>
      <c r="AM9" s="191">
        <f>IFERROR((IF(AND($P9&gt;=AM$4,$P9&lt;AN$4,$Q9&lt;AN$4),NETWORKDAYS.INTL($P9,$Q9,1,(Holidays!$A$1:$A$248)),0)+IF(AND($P9&gt;=AM$4,$P9&lt;AN$4,$Q9&gt;=AN$4),NETWORKDAYS.INTL($P9,(AN$4)-1,1,(Holidays!$A$1:$A$248)),0)+IF(AND($P9&lt;AM$4,$Q9&lt;AN$4,$Q9&gt;=AM$4),NETWORKDAYS.INTL(AM$4,$Q9,1,(Holidays!$A$1:$A$248)),0)+IF(AND($P9&lt;AM$4,$Q9&gt;=AN$4,$Q9&gt;=AM$4),NETWORKDAYS.INTL(AM$4,(AN$4)-1,1,(Holidays!$A$1:$A$248)),0))*$S9,"")</f>
        <v>0</v>
      </c>
      <c r="AN9" s="191">
        <f>IFERROR((IF(AND($P9&gt;=AN$4,$P9&lt;AO$4,$Q9&lt;AO$4),NETWORKDAYS.INTL($P9,$Q9,1,(Holidays!$A$1:$A$248)),0)+IF(AND($P9&gt;=AN$4,$P9&lt;AO$4,$Q9&gt;=AO$4),NETWORKDAYS.INTL($P9,(AO$4)-1,1,(Holidays!$A$1:$A$248)),0)+IF(AND($P9&lt;AN$4,$Q9&lt;AO$4,$Q9&gt;=AN$4),NETWORKDAYS.INTL(AN$4,$Q9,1,(Holidays!$A$1:$A$248)),0)+IF(AND($P9&lt;AN$4,$Q9&gt;=AO$4,$Q9&gt;=AN$4),NETWORKDAYS.INTL(AN$4,(AO$4)-1,1,(Holidays!$A$1:$A$248)),0))*$S9,"")</f>
        <v>0</v>
      </c>
      <c r="AO9" s="191">
        <f>IFERROR((IF(AND($P9&gt;=AO$4,$P9&lt;AP$4,$Q9&lt;AP$4),NETWORKDAYS.INTL($P9,$Q9,1,(Holidays!$A$1:$A$248)),0)+IF(AND($P9&gt;=AO$4,$P9&lt;AP$4,$Q9&gt;=AP$4),NETWORKDAYS.INTL($P9,(AP$4)-1,1,(Holidays!$A$1:$A$248)),0)+IF(AND($P9&lt;AO$4,$Q9&lt;AP$4,$Q9&gt;=AO$4),NETWORKDAYS.INTL(AO$4,$Q9,1,(Holidays!$A$1:$A$248)),0)+IF(AND($P9&lt;AO$4,$Q9&gt;=AP$4,$Q9&gt;=AO$4),NETWORKDAYS.INTL(AO$4,(AP$4)-1,1,(Holidays!$A$1:$A$248)),0))*$S9,"")</f>
        <v>0</v>
      </c>
      <c r="AP9" s="191">
        <f>IFERROR((IF(AND($P9&gt;=AP$4,$P9&lt;AQ$4,$Q9&lt;AQ$4),NETWORKDAYS.INTL($P9,$Q9,1,(Holidays!$A$1:$A$248)),0)+IF(AND($P9&gt;=AP$4,$P9&lt;AQ$4,$Q9&gt;=AQ$4),NETWORKDAYS.INTL($P9,(AQ$4)-1,1,(Holidays!$A$1:$A$248)),0)+IF(AND($P9&lt;AP$4,$Q9&lt;AQ$4,$Q9&gt;=AP$4),NETWORKDAYS.INTL(AP$4,$Q9,1,(Holidays!$A$1:$A$248)),0)+IF(AND($P9&lt;AP$4,$Q9&gt;=AQ$4,$Q9&gt;=AP$4),NETWORKDAYS.INTL(AP$4,(AQ$4)-1,1,(Holidays!$A$1:$A$248)),0))*$S9,"")</f>
        <v>0</v>
      </c>
      <c r="AQ9" s="191">
        <f>IFERROR((IF(AND($P9&gt;=AQ$4,$P9&lt;AR$4,$Q9&lt;AR$4),NETWORKDAYS.INTL($P9,$Q9,1,(Holidays!$A$1:$A$248)),0)+IF(AND($P9&gt;=AQ$4,$P9&lt;AR$4,$Q9&gt;=AR$4),NETWORKDAYS.INTL($P9,(AR$4)-1,1,(Holidays!$A$1:$A$248)),0)+IF(AND($P9&lt;AQ$4,$Q9&lt;AR$4,$Q9&gt;=AQ$4),NETWORKDAYS.INTL(AQ$4,$Q9,1,(Holidays!$A$1:$A$248)),0)+IF(AND($P9&lt;AQ$4,$Q9&gt;=AR$4,$Q9&gt;=AQ$4),NETWORKDAYS.INTL(AQ$4,(AR$4)-1,1,(Holidays!$A$1:$A$248)),0))*$S9,"")</f>
        <v>0</v>
      </c>
      <c r="AR9" s="191">
        <f>IFERROR((IF(AND($P9&gt;=AR$4,$P9&lt;AS$4,$Q9&lt;AS$4),NETWORKDAYS.INTL($P9,$Q9,1,(Holidays!$A$1:$A$248)),0)+IF(AND($P9&gt;=AR$4,$P9&lt;AS$4,$Q9&gt;=AS$4),NETWORKDAYS.INTL($P9,(AS$4)-1,1,(Holidays!$A$1:$A$248)),0)+IF(AND($P9&lt;AR$4,$Q9&lt;AS$4,$Q9&gt;=AR$4),NETWORKDAYS.INTL(AR$4,$Q9,1,(Holidays!$A$1:$A$248)),0)+IF(AND($P9&lt;AR$4,$Q9&gt;=AS$4,$Q9&gt;=AR$4),NETWORKDAYS.INTL(AR$4,(AS$4)-1,1,(Holidays!$A$1:$A$248)),0))*$S9,"")</f>
        <v>0</v>
      </c>
      <c r="AS9" s="192">
        <f>IFERROR((IF(AND($P9&gt;=AS$4,$P9&lt;AT$4,$Q9&lt;AT$4),NETWORKDAYS.INTL($P9,$Q9,1,(Holidays!$A$1:$A$248)),0)+IF(AND($P9&gt;=AS$4,$P9&lt;AT$4,$Q9&gt;=AT$4),NETWORKDAYS.INTL($P9,(AT$4)-1,1,(Holidays!$A$1:$A$248)),0)+IF(AND($P9&lt;AS$4,$Q9&lt;AT$4,$Q9&gt;=AS$4),NETWORKDAYS.INTL(AS$4,$Q9,1,(Holidays!$A$1:$A$248)),0)+IF(AND($P9&lt;AS$4,$Q9&gt;=AT$4,$Q9&gt;=AS$4),NETWORKDAYS.INTL(AS$4,(AT$4)-1,1,(Holidays!$A$1:$A$248)),0))*$S9,"")</f>
        <v>0</v>
      </c>
      <c r="AT9" s="191">
        <f>IFERROR((IF(AND($P9&gt;=AT$4,$P9&lt;AU$4,$Q9&lt;AU$4),NETWORKDAYS.INTL($P9,$Q9,1,(Holidays!$A$1:$A$248)),0)+IF(AND($P9&gt;=AT$4,$P9&lt;AU$4,$Q9&gt;=AU$4),NETWORKDAYS.INTL($P9,(AU$4)-1,1,(Holidays!$A$1:$A$248)),0)+IF(AND($P9&lt;AT$4,$Q9&lt;AU$4,$Q9&gt;=AT$4),NETWORKDAYS.INTL(AT$4,$Q9,1,(Holidays!$A$1:$A$248)),0)+IF(AND($P9&lt;AT$4,$Q9&gt;=AU$4,$Q9&gt;=AT$4),NETWORKDAYS.INTL(AT$4,(AU$4)-1,1,(Holidays!$A$1:$A$248)),0))*$S9,"")</f>
        <v>0</v>
      </c>
      <c r="AU9" s="191">
        <f>IFERROR((IF(AND($P9&gt;=AU$4,$P9&lt;AV$4,$Q9&lt;AV$4),NETWORKDAYS.INTL($P9,$Q9,1,(Holidays!$A$1:$A$248)),0)+IF(AND($P9&gt;=AU$4,$P9&lt;AV$4,$Q9&gt;=AV$4),NETWORKDAYS.INTL($P9,(AV$4)-1,1,(Holidays!$A$1:$A$248)),0)+IF(AND($P9&lt;AU$4,$Q9&lt;AV$4,$Q9&gt;=AU$4),NETWORKDAYS.INTL(AU$4,$Q9,1,(Holidays!$A$1:$A$248)),0)+IF(AND($P9&lt;AU$4,$Q9&gt;=AV$4,$Q9&gt;=AU$4),NETWORKDAYS.INTL(AU$4,(AV$4)-1,1,(Holidays!$A$1:$A$248)),0))*$S9,"")</f>
        <v>0</v>
      </c>
      <c r="AV9" s="191">
        <f>IFERROR((IF(AND($P9&gt;=AV$4,$P9&lt;AW$4,$Q9&lt;AW$4),NETWORKDAYS.INTL($P9,$Q9,1,(Holidays!$A$1:$A$248)),0)+IF(AND($P9&gt;=AV$4,$P9&lt;AW$4,$Q9&gt;=AW$4),NETWORKDAYS.INTL($P9,(AW$4)-1,1,(Holidays!$A$1:$A$248)),0)+IF(AND($P9&lt;AV$4,$Q9&lt;AW$4,$Q9&gt;=AV$4),NETWORKDAYS.INTL(AV$4,$Q9,1,(Holidays!$A$1:$A$248)),0)+IF(AND($P9&lt;AV$4,$Q9&gt;=AW$4,$Q9&gt;=AV$4),NETWORKDAYS.INTL(AV$4,(AW$4)-1,1,(Holidays!$A$1:$A$248)),0))*$S9,"")</f>
        <v>0</v>
      </c>
      <c r="AW9" s="191">
        <f>IFERROR((IF(AND($P9&gt;=AW$4,$P9&lt;AX$4,$Q9&lt;AX$4),NETWORKDAYS.INTL($P9,$Q9,1,(Holidays!$A$1:$A$248)),0)+IF(AND($P9&gt;=AW$4,$P9&lt;AX$4,$Q9&gt;=AX$4),NETWORKDAYS.INTL($P9,(AX$4)-1,1,(Holidays!$A$1:$A$248)),0)+IF(AND($P9&lt;AW$4,$Q9&lt;AX$4,$Q9&gt;=AW$4),NETWORKDAYS.INTL(AW$4,$Q9,1,(Holidays!$A$1:$A$248)),0)+IF(AND($P9&lt;AW$4,$Q9&gt;=AX$4,$Q9&gt;=AW$4),NETWORKDAYS.INTL(AW$4,(AX$4)-1,1,(Holidays!$A$1:$A$248)),0))*$S9,"")</f>
        <v>0</v>
      </c>
      <c r="AX9" s="191">
        <f>IFERROR((IF(AND($P9&gt;=AX$4,$P9&lt;AY$4,$Q9&lt;AY$4),NETWORKDAYS.INTL($P9,$Q9,1,(Holidays!$A$1:$A$248)),0)+IF(AND($P9&gt;=AX$4,$P9&lt;AY$4,$Q9&gt;=AY$4),NETWORKDAYS.INTL($P9,(AY$4)-1,1,(Holidays!$A$1:$A$248)),0)+IF(AND($P9&lt;AX$4,$Q9&lt;AY$4,$Q9&gt;=AX$4),NETWORKDAYS.INTL(AX$4,$Q9,1,(Holidays!$A$1:$A$248)),0)+IF(AND($P9&lt;AX$4,$Q9&gt;=AY$4,$Q9&gt;=AX$4),NETWORKDAYS.INTL(AX$4,(AY$4)-1,1,(Holidays!$A$1:$A$248)),0))*$S9,"")</f>
        <v>0</v>
      </c>
      <c r="AY9" s="191">
        <f>IFERROR((IF(AND($P9&gt;=AY$4,$P9&lt;AZ$4,$Q9&lt;AZ$4),NETWORKDAYS.INTL($P9,$Q9,1,(Holidays!$A$1:$A$248)),0)+IF(AND($P9&gt;=AY$4,$P9&lt;AZ$4,$Q9&gt;=AZ$4),NETWORKDAYS.INTL($P9,(AZ$4)-1,1,(Holidays!$A$1:$A$248)),0)+IF(AND($P9&lt;AY$4,$Q9&lt;AZ$4,$Q9&gt;=AY$4),NETWORKDAYS.INTL(AY$4,$Q9,1,(Holidays!$A$1:$A$248)),0)+IF(AND($P9&lt;AY$4,$Q9&gt;=AZ$4,$Q9&gt;=AY$4),NETWORKDAYS.INTL(AY$4,(AZ$4)-1,1,(Holidays!$A$1:$A$248)),0))*$S9,"")</f>
        <v>0</v>
      </c>
      <c r="AZ9" s="191">
        <f>IFERROR((IF(AND($P9&gt;=AZ$4,$P9&lt;BA$4,$Q9&lt;BA$4),NETWORKDAYS.INTL($P9,$Q9,1,(Holidays!$A$1:$A$248)),0)+IF(AND($P9&gt;=AZ$4,$P9&lt;BA$4,$Q9&gt;=BA$4),NETWORKDAYS.INTL($P9,(BA$4)-1,1,(Holidays!$A$1:$A$248)),0)+IF(AND($P9&lt;AZ$4,$Q9&lt;BA$4,$Q9&gt;=AZ$4),NETWORKDAYS.INTL(AZ$4,$Q9,1,(Holidays!$A$1:$A$248)),0)+IF(AND($P9&lt;AZ$4,$Q9&gt;=BA$4,$Q9&gt;=AZ$4),NETWORKDAYS.INTL(AZ$4,(BA$4)-1,1,(Holidays!$A$1:$A$248)),0))*$S9,"")</f>
        <v>0</v>
      </c>
      <c r="BA9" s="191">
        <f>IFERROR((IF(AND($P9&gt;=BA$4,$P9&lt;BB$4,$Q9&lt;BB$4),NETWORKDAYS.INTL($P9,$Q9,1,(Holidays!$A$1:$A$248)),0)+IF(AND($P9&gt;=BA$4,$P9&lt;BB$4,$Q9&gt;=BB$4),NETWORKDAYS.INTL($P9,(BB$4)-1,1,(Holidays!$A$1:$A$248)),0)+IF(AND($P9&lt;BA$4,$Q9&lt;BB$4,$Q9&gt;=BA$4),NETWORKDAYS.INTL(BA$4,$Q9,1,(Holidays!$A$1:$A$248)),0)+IF(AND($P9&lt;BA$4,$Q9&gt;=BB$4,$Q9&gt;=BA$4),NETWORKDAYS.INTL(BA$4,(BB$4)-1,1,(Holidays!$A$1:$A$248)),0))*$S9,"")</f>
        <v>0</v>
      </c>
      <c r="BB9" s="191">
        <f>IFERROR((IF(AND($P9&gt;=BB$4,$P9&lt;BC$4,$Q9&lt;BC$4),NETWORKDAYS.INTL($P9,$Q9,1,(Holidays!$A$1:$A$248)),0)+IF(AND($P9&gt;=BB$4,$P9&lt;BC$4,$Q9&gt;=BC$4),NETWORKDAYS.INTL($P9,(BC$4)-1,1,(Holidays!$A$1:$A$248)),0)+IF(AND($P9&lt;BB$4,$Q9&lt;BC$4,$Q9&gt;=BB$4),NETWORKDAYS.INTL(BB$4,$Q9,1,(Holidays!$A$1:$A$248)),0)+IF(AND($P9&lt;BB$4,$Q9&gt;=BC$4,$Q9&gt;=BB$4),NETWORKDAYS.INTL(BB$4,(BC$4)-1,1,(Holidays!$A$1:$A$248)),0))*$S9,"")</f>
        <v>0</v>
      </c>
      <c r="BC9" s="191">
        <f>IFERROR((IF(AND($P9&gt;=BC$4,$P9&lt;BD$4,$Q9&lt;BD$4),NETWORKDAYS.INTL($P9,$Q9,1,(Holidays!$A$1:$A$248)),0)+IF(AND($P9&gt;=BC$4,$P9&lt;BD$4,$Q9&gt;=BD$4),NETWORKDAYS.INTL($P9,(BD$4)-1,1,(Holidays!$A$1:$A$248)),0)+IF(AND($P9&lt;BC$4,$Q9&lt;BD$4,$Q9&gt;=BC$4),NETWORKDAYS.INTL(BC$4,$Q9,1,(Holidays!$A$1:$A$248)),0)+IF(AND($P9&lt;BC$4,$Q9&gt;=BD$4,$Q9&gt;=BC$4),NETWORKDAYS.INTL(BC$4,(BD$4)-1,1,(Holidays!$A$1:$A$248)),0))*$S9,"")</f>
        <v>0</v>
      </c>
      <c r="BD9" s="191">
        <f>IFERROR((IF(AND($P9&gt;=BD$4,$P9&lt;BE$4,$Q9&lt;BE$4),NETWORKDAYS.INTL($P9,$Q9,1,(Holidays!$A$1:$A$248)),0)+IF(AND($P9&gt;=BD$4,$P9&lt;BE$4,$Q9&gt;=BE$4),NETWORKDAYS.INTL($P9,(BE$4)-1,1,(Holidays!$A$1:$A$248)),0)+IF(AND($P9&lt;BD$4,$Q9&lt;BE$4,$Q9&gt;=BD$4),NETWORKDAYS.INTL(BD$4,$Q9,1,(Holidays!$A$1:$A$248)),0)+IF(AND($P9&lt;BD$4,$Q9&gt;=BE$4,$Q9&gt;=BD$4),NETWORKDAYS.INTL(BD$4,(BE$4)-1,1,(Holidays!$A$1:$A$248)),0))*$S9,"")</f>
        <v>0</v>
      </c>
      <c r="BE9" s="191">
        <f>IFERROR((IF(AND($P9&gt;=BE$4,$P9&lt;BF$4,$Q9&lt;BF$4),NETWORKDAYS.INTL($P9,$Q9,1,(Holidays!$A$1:$A$248)),0)+IF(AND($P9&gt;=BE$4,$P9&lt;BF$4,$Q9&gt;=BF$4),NETWORKDAYS.INTL($P9,(BF$4)-1,1,(Holidays!$A$1:$A$248)),0)+IF(AND($P9&lt;BE$4,$Q9&lt;BF$4,$Q9&gt;=BE$4),NETWORKDAYS.INTL(BE$4,$Q9,1,(Holidays!$A$1:$A$248)),0)+IF(AND($P9&lt;BE$4,$Q9&gt;=BF$4,$Q9&gt;=BE$4),NETWORKDAYS.INTL(BE$4,(BF$4)-1,1,(Holidays!$A$1:$A$248)),0))*$S9,"")</f>
        <v>0</v>
      </c>
      <c r="BF9" s="191">
        <f>IFERROR((IF(AND($P9&gt;=BF$4,$P9&lt;BG$4,$Q9&lt;BG$4),NETWORKDAYS.INTL($P9,$Q9,1,(Holidays!$A$1:$A$248)),0)+IF(AND($P9&gt;=BF$4,$P9&lt;BG$4,$Q9&gt;=BG$4),NETWORKDAYS.INTL($P9,(BG$4)-1,1,(Holidays!$A$1:$A$248)),0)+IF(AND($P9&lt;BF$4,$Q9&lt;BG$4,$Q9&gt;=BF$4),NETWORKDAYS.INTL(BF$4,$Q9,1,(Holidays!$A$1:$A$248)),0)+IF(AND($P9&lt;BF$4,$Q9&gt;=BG$4,$Q9&gt;=BF$4),NETWORKDAYS.INTL(BF$4,(BG$4)-1,1,(Holidays!$A$1:$A$248)),0))*$S9,"")</f>
        <v>0</v>
      </c>
      <c r="BG9" s="191">
        <f>IFERROR((IF(AND($P9&gt;=BG$4,$P9&lt;BH$4,$Q9&lt;BH$4),NETWORKDAYS.INTL($P9,$Q9,1,(Holidays!$A$1:$A$248)),0)+IF(AND($P9&gt;=BG$4,$P9&lt;BH$4,$Q9&gt;=BH$4),NETWORKDAYS.INTL($P9,(BH$4)-1,1,(Holidays!$A$1:$A$248)),0)+IF(AND($P9&lt;BG$4,$Q9&lt;BH$4,$Q9&gt;=BG$4),NETWORKDAYS.INTL(BG$4,$Q9,1,(Holidays!$A$1:$A$248)),0)+IF(AND($P9&lt;BG$4,$Q9&gt;=BH$4,$Q9&gt;=BG$4),NETWORKDAYS.INTL(BG$4,(BH$4)-1,1,(Holidays!$A$1:$A$248)),0))*$S9,"")</f>
        <v>0</v>
      </c>
      <c r="BH9" s="191">
        <f>IFERROR((IF(AND($P9&gt;=BH$4,$P9&lt;BI$4,$Q9&lt;BI$4),NETWORKDAYS.INTL($P9,$Q9,1,(Holidays!$A$1:$A$248)),0)+IF(AND($P9&gt;=BH$4,$P9&lt;BI$4,$Q9&gt;=BI$4),NETWORKDAYS.INTL($P9,(BI$4)-1,1,(Holidays!$A$1:$A$248)),0)+IF(AND($P9&lt;BH$4,$Q9&lt;BI$4,$Q9&gt;=BH$4),NETWORKDAYS.INTL(BH$4,$Q9,1,(Holidays!$A$1:$A$248)),0)+IF(AND($P9&lt;BH$4,$Q9&gt;=BI$4,$Q9&gt;=BH$4),NETWORKDAYS.INTL(BH$4,(BI$4)-1,1,(Holidays!$A$1:$A$248)),0))*$S9,"")</f>
        <v>0</v>
      </c>
      <c r="BI9" s="191">
        <f>IFERROR((IF(AND($P9&gt;=BI$4,$P9&lt;BJ$4,$Q9&lt;BJ$4),NETWORKDAYS.INTL($P9,$Q9,1,(Holidays!$A$1:$A$248)),0)+IF(AND($P9&gt;=BI$4,$P9&lt;BJ$4,$Q9&gt;=BJ$4),NETWORKDAYS.INTL($P9,(BJ$4)-1,1,(Holidays!$A$1:$A$248)),0)+IF(AND($P9&lt;BI$4,$Q9&lt;BJ$4,$Q9&gt;=BI$4),NETWORKDAYS.INTL(BI$4,$Q9,1,(Holidays!$A$1:$A$248)),0)+IF(AND($P9&lt;BI$4,$Q9&gt;=BJ$4,$Q9&gt;=BI$4),NETWORKDAYS.INTL(BI$4,(BJ$4)-1,1,(Holidays!$A$1:$A$248)),0))*$S9,"")</f>
        <v>0</v>
      </c>
      <c r="BJ9" s="191">
        <f>IFERROR((IF(AND($P9&gt;=BJ$4,$P9&lt;BK$4,$Q9&lt;BK$4),NETWORKDAYS.INTL($P9,$Q9,1,(Holidays!$A$1:$A$248)),0)+IF(AND($P9&gt;=BJ$4,$P9&lt;BK$4,$Q9&gt;=BK$4),NETWORKDAYS.INTL($P9,(BK$4)-1,1,(Holidays!$A$1:$A$248)),0)+IF(AND($P9&lt;BJ$4,$Q9&lt;BK$4,$Q9&gt;=BJ$4),NETWORKDAYS.INTL(BJ$4,$Q9,1,(Holidays!$A$1:$A$248)),0)+IF(AND($P9&lt;BJ$4,$Q9&gt;=BK$4,$Q9&gt;=BJ$4),NETWORKDAYS.INTL(BJ$4,(BK$4)-1,1,(Holidays!$A$1:$A$248)),0))*$S9,"")</f>
        <v>0</v>
      </c>
      <c r="BK9" s="191">
        <f>IFERROR((IF(AND($P9&gt;=BK$4,$P9&lt;BL$4,$Q9&lt;BL$4),NETWORKDAYS.INTL($P9,$Q9,1,(Holidays!$A$1:$A$248)),0)+IF(AND($P9&gt;=BK$4,$P9&lt;BL$4,$Q9&gt;=BL$4),NETWORKDAYS.INTL($P9,(BL$4)-1,1,(Holidays!$A$1:$A$248)),0)+IF(AND($P9&lt;BK$4,$Q9&lt;BL$4,$Q9&gt;=BK$4),NETWORKDAYS.INTL(BK$4,$Q9,1,(Holidays!$A$1:$A$248)),0)+IF(AND($P9&lt;BK$4,$Q9&gt;=BL$4,$Q9&gt;=BK$4),NETWORKDAYS.INTL(BK$4,(BL$4)-1,1,(Holidays!$A$1:$A$248)),0))*$S9,"")</f>
        <v>0</v>
      </c>
      <c r="BL9" s="191">
        <f>IFERROR((IF(AND($P9&gt;=BL$4,$P9&lt;BM$4,$Q9&lt;BM$4),NETWORKDAYS.INTL($P9,$Q9,1,(Holidays!$A$1:$A$248)),0)+IF(AND($P9&gt;=BL$4,$P9&lt;BM$4,$Q9&gt;=BM$4),NETWORKDAYS.INTL($P9,(BM$4)-1,1,(Holidays!$A$1:$A$248)),0)+IF(AND($P9&lt;BL$4,$Q9&lt;BM$4,$Q9&gt;=BL$4),NETWORKDAYS.INTL(BL$4,$Q9,1,(Holidays!$A$1:$A$248)),0)+IF(AND($P9&lt;BL$4,$Q9&gt;=BM$4,$Q9&gt;=BL$4),NETWORKDAYS.INTL(BL$4,(BM$4)-1,1,(Holidays!$A$1:$A$248)),0))*$S9,"")</f>
        <v>0</v>
      </c>
      <c r="BM9" s="191">
        <f>IFERROR((IF(AND($P9&gt;=BM$4,$P9&lt;BN$4,$Q9&lt;BN$4),NETWORKDAYS.INTL($P9,$Q9,1,(Holidays!$A$1:$A$248)),0)+IF(AND($P9&gt;=BM$4,$P9&lt;BN$4,$Q9&gt;=BN$4),NETWORKDAYS.INTL($P9,(BN$4)-1,1,(Holidays!$A$1:$A$248)),0)+IF(AND($P9&lt;BM$4,$Q9&lt;BN$4,$Q9&gt;=BM$4),NETWORKDAYS.INTL(BM$4,$Q9,1,(Holidays!$A$1:$A$248)),0)+IF(AND($P9&lt;BM$4,$Q9&gt;=BN$4,$Q9&gt;=BM$4),NETWORKDAYS.INTL(BM$4,(BN$4)-1,1,(Holidays!$A$1:$A$248)),0))*$S9,"")</f>
        <v>0</v>
      </c>
      <c r="BN9" s="191">
        <f>IFERROR((IF(AND($P9&gt;=BN$4,$P9&lt;BO$4,$Q9&lt;BO$4),NETWORKDAYS.INTL($P9,$Q9,1,(Holidays!$A$1:$A$248)),0)+IF(AND($P9&gt;=BN$4,$P9&lt;BO$4,$Q9&gt;=BO$4),NETWORKDAYS.INTL($P9,(BO$4)-1,1,(Holidays!$A$1:$A$248)),0)+IF(AND($P9&lt;BN$4,$Q9&lt;BO$4,$Q9&gt;=BN$4),NETWORKDAYS.INTL(BN$4,$Q9,1,(Holidays!$A$1:$A$248)),0)+IF(AND($P9&lt;BN$4,$Q9&gt;=BO$4,$Q9&gt;=BN$4),NETWORKDAYS.INTL(BN$4,(BO$4)-1,1,(Holidays!$A$1:$A$248)),0))*$S9,"")</f>
        <v>0</v>
      </c>
      <c r="BO9" s="191">
        <f>IFERROR((IF(AND($P9&gt;=BO$4,$P9&lt;BP$4,$Q9&lt;BP$4),NETWORKDAYS.INTL($P9,$Q9,1,(Holidays!$A$1:$A$248)),0)+IF(AND($P9&gt;=BO$4,$P9&lt;BP$4,$Q9&gt;=BP$4),NETWORKDAYS.INTL($P9,(BP$4)-1,1,(Holidays!$A$1:$A$248)),0)+IF(AND($P9&lt;BO$4,$Q9&lt;BP$4,$Q9&gt;=BO$4),NETWORKDAYS.INTL(BO$4,$Q9,1,(Holidays!$A$1:$A$248)),0)+IF(AND($P9&lt;BO$4,$Q9&gt;=BP$4,$Q9&gt;=BO$4),NETWORKDAYS.INTL(BO$4,(BP$4)-1,1,(Holidays!$A$1:$A$248)),0))*$S9,"")</f>
        <v>0</v>
      </c>
      <c r="BP9" s="191">
        <f>IFERROR((IF(AND($P9&gt;=BP$4,$P9&lt;BQ$4,$Q9&lt;BQ$4),NETWORKDAYS.INTL($P9,$Q9,1,(Holidays!$A$1:$A$248)),0)+IF(AND($P9&gt;=BP$4,$P9&lt;BQ$4,$Q9&gt;=BQ$4),NETWORKDAYS.INTL($P9,(BQ$4)-1,1,(Holidays!$A$1:$A$248)),0)+IF(AND($P9&lt;BP$4,$Q9&lt;BQ$4,$Q9&gt;=BP$4),NETWORKDAYS.INTL(BP$4,$Q9,1,(Holidays!$A$1:$A$248)),0)+IF(AND($P9&lt;BP$4,$Q9&gt;=BQ$4,$Q9&gt;=BP$4),NETWORKDAYS.INTL(BP$4,(BQ$4)-1,1,(Holidays!$A$1:$A$248)),0))*$S9,"")</f>
        <v>0</v>
      </c>
      <c r="BQ9" s="191">
        <f>IFERROR((IF(AND($P9&gt;=BQ$4,$P9&lt;BR$4,$Q9&lt;BR$4),NETWORKDAYS.INTL($P9,$Q9,1,(Holidays!$A$1:$A$248)),0)+IF(AND($P9&gt;=BQ$4,$P9&lt;BR$4,$Q9&gt;=BR$4),NETWORKDAYS.INTL($P9,(BR$4)-1,1,(Holidays!$A$1:$A$248)),0)+IF(AND($P9&lt;BQ$4,$Q9&lt;BR$4,$Q9&gt;=BQ$4),NETWORKDAYS.INTL(BQ$4,$Q9,1,(Holidays!$A$1:$A$248)),0)+IF(AND($P9&lt;BQ$4,$Q9&gt;=BR$4,$Q9&gt;=BQ$4),NETWORKDAYS.INTL(BQ$4,(BR$4)-1,1,(Holidays!$A$1:$A$248)),0))*$S9,"")</f>
        <v>0</v>
      </c>
      <c r="BR9" s="191">
        <f>IFERROR((IF(AND($P9&gt;=BR$4,$P9&lt;BS$4,$Q9&lt;BS$4),NETWORKDAYS.INTL($P9,$Q9,1,(Holidays!$A$1:$A$248)),0)+IF(AND($P9&gt;=BR$4,$P9&lt;BS$4,$Q9&gt;=BS$4),NETWORKDAYS.INTL($P9,(BS$4)-1,1,(Holidays!$A$1:$A$248)),0)+IF(AND($P9&lt;BR$4,$Q9&lt;BS$4,$Q9&gt;=BR$4),NETWORKDAYS.INTL(BR$4,$Q9,1,(Holidays!$A$1:$A$248)),0)+IF(AND($P9&lt;BR$4,$Q9&gt;=BS$4,$Q9&gt;=BR$4),NETWORKDAYS.INTL(BR$4,(BS$4)-1,1,(Holidays!$A$1:$A$248)),0))*$S9,"")</f>
        <v>0</v>
      </c>
      <c r="BS9" s="191">
        <f>IFERROR((IF(AND($P9&gt;=BS$4,$P9&lt;BT$4,$Q9&lt;BT$4),NETWORKDAYS.INTL($P9,$Q9,1,(Holidays!$A$1:$A$248)),0)+IF(AND($P9&gt;=BS$4,$P9&lt;BT$4,$Q9&gt;=BT$4),NETWORKDAYS.INTL($P9,(BT$4)-1,1,(Holidays!$A$1:$A$248)),0)+IF(AND($P9&lt;BS$4,$Q9&lt;BT$4,$Q9&gt;=BS$4),NETWORKDAYS.INTL(BS$4,$Q9,1,(Holidays!$A$1:$A$248)),0)+IF(AND($P9&lt;BS$4,$Q9&gt;=BT$4,$Q9&gt;=BS$4),NETWORKDAYS.INTL(BS$4,(BT$4)-1,1,(Holidays!$A$1:$A$248)),0))*$S9,"")</f>
        <v>0</v>
      </c>
      <c r="BT9" s="191">
        <f>IFERROR((IF(AND($P9&gt;=BT$4,$P9&lt;BU$4,$Q9&lt;BU$4),NETWORKDAYS.INTL($P9,$Q9,1,(Holidays!$A$1:$A$248)),0)+IF(AND($P9&gt;=BT$4,$P9&lt;BU$4,$Q9&gt;=BU$4),NETWORKDAYS.INTL($P9,(BU$4)-1,1,(Holidays!$A$1:$A$248)),0)+IF(AND($P9&lt;BT$4,$Q9&lt;BU$4,$Q9&gt;=BT$4),NETWORKDAYS.INTL(BT$4,$Q9,1,(Holidays!$A$1:$A$248)),0)+IF(AND($P9&lt;BT$4,$Q9&gt;=BU$4,$Q9&gt;=BT$4),NETWORKDAYS.INTL(BT$4,(BU$4)-1,1,(Holidays!$A$1:$A$248)),0))*$S9,"")</f>
        <v>0</v>
      </c>
      <c r="BU9" s="191">
        <f>IFERROR((IF(AND($P9&gt;=BU$4,$P9&lt;BV$4,$Q9&lt;BV$4),NETWORKDAYS.INTL($P9,$Q9,1,(Holidays!$A$1:$A$248)),0)+IF(AND($P9&gt;=BU$4,$P9&lt;BV$4,$Q9&gt;=BV$4),NETWORKDAYS.INTL($P9,(BV$4)-1,1,(Holidays!$A$1:$A$248)),0)+IF(AND($P9&lt;BU$4,$Q9&lt;BV$4,$Q9&gt;=BU$4),NETWORKDAYS.INTL(BU$4,$Q9,1,(Holidays!$A$1:$A$248)),0)+IF(AND($P9&lt;BU$4,$Q9&gt;=BV$4,$Q9&gt;=BU$4),NETWORKDAYS.INTL(BU$4,(BV$4)-1,1,(Holidays!$A$1:$A$248)),0))*$S9,"")</f>
        <v>0</v>
      </c>
      <c r="BV9" s="191">
        <f>IFERROR((IF(AND($P9&gt;=BV$4,$P9&lt;BW$4,$Q9&lt;BW$4),NETWORKDAYS.INTL($P9,$Q9,1,(Holidays!$A$1:$A$248)),0)+IF(AND($P9&gt;=BV$4,$P9&lt;BW$4,$Q9&gt;=BW$4),NETWORKDAYS.INTL($P9,(BW$4)-1,1,(Holidays!$A$1:$A$248)),0)+IF(AND($P9&lt;BV$4,$Q9&lt;BW$4,$Q9&gt;=BV$4),NETWORKDAYS.INTL(BV$4,$Q9,1,(Holidays!$A$1:$A$248)),0)+IF(AND($P9&lt;BV$4,$Q9&gt;=BW$4,$Q9&gt;=BV$4),NETWORKDAYS.INTL(BV$4,(BW$4)-1,1,(Holidays!$A$1:$A$248)),0))*$S9,"")</f>
        <v>0</v>
      </c>
      <c r="BW9" s="191">
        <f>IFERROR((IF(AND($P9&gt;=BW$4,$P9&lt;BX$4,$Q9&lt;BX$4),NETWORKDAYS.INTL($P9,$Q9,1,(Holidays!$A$1:$A$248)),0)+IF(AND($P9&gt;=BW$4,$P9&lt;BX$4,$Q9&gt;=BX$4),NETWORKDAYS.INTL($P9,(BX$4)-1,1,(Holidays!$A$1:$A$248)),0)+IF(AND($P9&lt;BW$4,$Q9&lt;BX$4,$Q9&gt;=BW$4),NETWORKDAYS.INTL(BW$4,$Q9,1,(Holidays!$A$1:$A$248)),0)+IF(AND($P9&lt;BW$4,$Q9&gt;=BX$4,$Q9&gt;=BW$4),NETWORKDAYS.INTL(BW$4,(BX$4)-1,1,(Holidays!$A$1:$A$248)),0))*$S9,"")</f>
        <v>0</v>
      </c>
      <c r="BX9" s="191">
        <f>IFERROR((IF(AND($P9&gt;=BX$4,$P9&lt;BY$4,$Q9&lt;BY$4),NETWORKDAYS.INTL($P9,$Q9,1,(Holidays!$A$1:$A$248)),0)+IF(AND($P9&gt;=BX$4,$P9&lt;BY$4,$Q9&gt;=BY$4),NETWORKDAYS.INTL($P9,(BY$4)-1,1,(Holidays!$A$1:$A$248)),0)+IF(AND($P9&lt;BX$4,$Q9&lt;BY$4,$Q9&gt;=BX$4),NETWORKDAYS.INTL(BX$4,$Q9,1,(Holidays!$A$1:$A$248)),0)+IF(AND($P9&lt;BX$4,$Q9&gt;=BY$4,$Q9&gt;=BX$4),NETWORKDAYS.INTL(BX$4,(BY$4)-1,1,(Holidays!$A$1:$A$248)),0))*$S9,"")</f>
        <v>0</v>
      </c>
      <c r="BY9" s="191">
        <f>IFERROR((IF(AND($P9&gt;=BY$4,$P9&lt;BZ$4,$Q9&lt;BZ$4),NETWORKDAYS.INTL($P9,$Q9,1,(Holidays!$A$1:$A$248)),0)+IF(AND($P9&gt;=BY$4,$P9&lt;BZ$4,$Q9&gt;=BZ$4),NETWORKDAYS.INTL($P9,(BZ$4)-1,1,(Holidays!$A$1:$A$248)),0)+IF(AND($P9&lt;BY$4,$Q9&lt;BZ$4,$Q9&gt;=BY$4),NETWORKDAYS.INTL(BY$4,$Q9,1,(Holidays!$A$1:$A$248)),0)+IF(AND($P9&lt;BY$4,$Q9&gt;=BZ$4,$Q9&gt;=BY$4),NETWORKDAYS.INTL(BY$4,(BZ$4)-1,1,(Holidays!$A$1:$A$248)),0))*$S9,"")</f>
        <v>0</v>
      </c>
      <c r="BZ9" s="191">
        <f>IFERROR((IF(AND($P9&gt;=BZ$4,$P9&lt;CA$4,$Q9&lt;CA$4),NETWORKDAYS.INTL($P9,$Q9,1,(Holidays!$A$1:$A$248)),0)+IF(AND($P9&gt;=BZ$4,$P9&lt;CA$4,$Q9&gt;=CA$4),NETWORKDAYS.INTL($P9,(CA$4)-1,1,(Holidays!$A$1:$A$248)),0)+IF(AND($P9&lt;BZ$4,$Q9&lt;CA$4,$Q9&gt;=BZ$4),NETWORKDAYS.INTL(BZ$4,$Q9,1,(Holidays!$A$1:$A$248)),0)+IF(AND($P9&lt;BZ$4,$Q9&gt;=CA$4,$Q9&gt;=BZ$4),NETWORKDAYS.INTL(BZ$4,(CA$4)-1,1,(Holidays!$A$1:$A$248)),0))*$S9,"")</f>
        <v>0</v>
      </c>
      <c r="CA9" s="191">
        <f>IFERROR((IF(AND($P9&gt;=CA$4,$P9&lt;CB$4,$Q9&lt;CB$4),NETWORKDAYS.INTL($P9,$Q9,1,(Holidays!$A$1:$A$248)),0)+IF(AND($P9&gt;=CA$4,$P9&lt;CB$4,$Q9&gt;=CB$4),NETWORKDAYS.INTL($P9,(CB$4)-1,1,(Holidays!$A$1:$A$248)),0)+IF(AND($P9&lt;CA$4,$Q9&lt;CB$4,$Q9&gt;=CA$4),NETWORKDAYS.INTL(CA$4,$Q9,1,(Holidays!$A$1:$A$248)),0)+IF(AND($P9&lt;CA$4,$Q9&gt;=CB$4,$Q9&gt;=CA$4),NETWORKDAYS.INTL(CA$4,(CB$4)-1,1,(Holidays!$A$1:$A$248)),0))*$S9,"")</f>
        <v>0</v>
      </c>
      <c r="CB9" s="191">
        <f>IFERROR((IF(AND($P9&gt;=CB$4,$P9&lt;CC$4,$Q9&lt;CC$4),NETWORKDAYS.INTL($P9,$Q9,1,(Holidays!$A$1:$A$248)),0)+IF(AND($P9&gt;=CB$4,$P9&lt;CC$4,$Q9&gt;=CC$4),NETWORKDAYS.INTL($P9,(CC$4)-1,1,(Holidays!$A$1:$A$248)),0)+IF(AND($P9&lt;CB$4,$Q9&lt;CC$4,$Q9&gt;=CB$4),NETWORKDAYS.INTL(CB$4,$Q9,1,(Holidays!$A$1:$A$248)),0)+IF(AND($P9&lt;CB$4,$Q9&gt;=CC$4,$Q9&gt;=CB$4),NETWORKDAYS.INTL(CB$4,(CC$4)-1,1,(Holidays!$A$1:$A$248)),0))*$S9,"")</f>
        <v>0</v>
      </c>
      <c r="CC9" s="191">
        <f>IFERROR((IF(AND($P9&gt;=CC$4,$P9&lt;CD$4,$Q9&lt;CD$4),NETWORKDAYS.INTL($P9,$Q9,1,(Holidays!$A$1:$A$248)),0)+IF(AND($P9&gt;=CC$4,$P9&lt;CD$4,$Q9&gt;=CD$4),NETWORKDAYS.INTL($P9,(CD$4)-1,1,(Holidays!$A$1:$A$248)),0)+IF(AND($P9&lt;CC$4,$Q9&lt;CD$4,$Q9&gt;=CC$4),NETWORKDAYS.INTL(CC$4,$Q9,1,(Holidays!$A$1:$A$248)),0)+IF(AND($P9&lt;CC$4,$Q9&gt;=CD$4,$Q9&gt;=CC$4),NETWORKDAYS.INTL(CC$4,(CD$4)-1,1,(Holidays!$A$1:$A$248)),0))*$S9,"")</f>
        <v>0</v>
      </c>
      <c r="CD9" s="191">
        <f>IFERROR((IF(AND($P9&gt;=CD$4,$P9&lt;CE$4,$Q9&lt;CE$4),NETWORKDAYS.INTL($P9,$Q9,1,(Holidays!$A$1:$A$248)),0)+IF(AND($P9&gt;=CD$4,$P9&lt;CE$4,$Q9&gt;=CE$4),NETWORKDAYS.INTL($P9,(CE$4)-1,1,(Holidays!$A$1:$A$248)),0)+IF(AND($P9&lt;CD$4,$Q9&lt;CE$4,$Q9&gt;=CD$4),NETWORKDAYS.INTL(CD$4,$Q9,1,(Holidays!$A$1:$A$248)),0)+IF(AND($P9&lt;CD$4,$Q9&gt;=CE$4,$Q9&gt;=CD$4),NETWORKDAYS.INTL(CD$4,(CE$4)-1,1,(Holidays!$A$1:$A$248)),0))*$S9,"")</f>
        <v>0</v>
      </c>
      <c r="CE9" s="191">
        <f>IFERROR((IF(AND($P9&gt;=CE$4,$P9&lt;CF$4,$Q9&lt;CF$4),NETWORKDAYS.INTL($P9,$Q9,1,(Holidays!$A$1:$A$248)),0)+IF(AND($P9&gt;=CE$4,$P9&lt;CF$4,$Q9&gt;=CF$4),NETWORKDAYS.INTL($P9,(CF$4)-1,1,(Holidays!$A$1:$A$248)),0)+IF(AND($P9&lt;CE$4,$Q9&lt;CF$4,$Q9&gt;=CE$4),NETWORKDAYS.INTL(CE$4,$Q9,1,(Holidays!$A$1:$A$248)),0)+IF(AND($P9&lt;CE$4,$Q9&gt;=CF$4,$Q9&gt;=CE$4),NETWORKDAYS.INTL(CE$4,(CF$4)-1,1,(Holidays!$A$1:$A$248)),0))*$S9,"")</f>
        <v>0</v>
      </c>
      <c r="CF9" s="191">
        <f>IFERROR((IF(AND($P9&gt;=CF$4,$P9&lt;CG$4,$Q9&lt;CG$4),NETWORKDAYS.INTL($P9,$Q9,1,(Holidays!$A$1:$A$248)),0)+IF(AND($P9&gt;=CF$4,$P9&lt;CG$4,$Q9&gt;=CG$4),NETWORKDAYS.INTL($P9,(CG$4)-1,1,(Holidays!$A$1:$A$248)),0)+IF(AND($P9&lt;CF$4,$Q9&lt;CG$4,$Q9&gt;=CF$4),NETWORKDAYS.INTL(CF$4,$Q9,1,(Holidays!$A$1:$A$248)),0)+IF(AND($P9&lt;CF$4,$Q9&gt;=CG$4,$Q9&gt;=CF$4),NETWORKDAYS.INTL(CF$4,(CG$4)-1,1,(Holidays!$A$1:$A$248)),0))*$S9,"")</f>
        <v>0</v>
      </c>
      <c r="CG9" s="191">
        <f>IFERROR((IF(AND($P9&gt;=CG$4,$P9&lt;CH$4,$Q9&lt;CH$4),NETWORKDAYS.INTL($P9,$Q9,1,(Holidays!$A$1:$A$248)),0)+IF(AND($P9&gt;=CG$4,$P9&lt;CH$4,$Q9&gt;=CH$4),NETWORKDAYS.INTL($P9,(CH$4)-1,1,(Holidays!$A$1:$A$248)),0)+IF(AND($P9&lt;CG$4,$Q9&lt;CH$4,$Q9&gt;=CG$4),NETWORKDAYS.INTL(CG$4,$Q9,1,(Holidays!$A$1:$A$248)),0)+IF(AND($P9&lt;CG$4,$Q9&gt;=CH$4,$Q9&gt;=CG$4),NETWORKDAYS.INTL(CG$4,(CH$4)-1,1,(Holidays!$A$1:$A$248)),0))*$S9,"")</f>
        <v>0</v>
      </c>
      <c r="CH9" s="191">
        <f>IFERROR((IF(AND($P9&gt;=CH$4,$P9&lt;CI$4,$Q9&lt;CI$4),NETWORKDAYS.INTL($P9,$Q9,1,(Holidays!$A$1:$A$248)),0)+IF(AND($P9&gt;=CH$4,$P9&lt;CI$4,$Q9&gt;=CI$4),NETWORKDAYS.INTL($P9,(CI$4)-1,1,(Holidays!$A$1:$A$248)),0)+IF(AND($P9&lt;CH$4,$Q9&lt;CI$4,$Q9&gt;=CH$4),NETWORKDAYS.INTL(CH$4,$Q9,1,(Holidays!$A$1:$A$248)),0)+IF(AND($P9&lt;CH$4,$Q9&gt;=CI$4,$Q9&gt;=CH$4),NETWORKDAYS.INTL(CH$4,(CI$4)-1,1,(Holidays!$A$1:$A$248)),0))*$S9,"")</f>
        <v>0</v>
      </c>
      <c r="CI9" s="191">
        <f>IFERROR((IF(AND($P9&gt;=CI$4,$P9&lt;CJ$4,$Q9&lt;CJ$4),NETWORKDAYS.INTL($P9,$Q9,1,(Holidays!$A$1:$A$248)),0)+IF(AND($P9&gt;=CI$4,$P9&lt;CJ$4,$Q9&gt;=CJ$4),NETWORKDAYS.INTL($P9,(CJ$4)-1,1,(Holidays!$A$1:$A$248)),0)+IF(AND($P9&lt;CI$4,$Q9&lt;CJ$4,$Q9&gt;=CI$4),NETWORKDAYS.INTL(CI$4,$Q9,1,(Holidays!$A$1:$A$248)),0)+IF(AND($P9&lt;CI$4,$Q9&gt;=CJ$4,$Q9&gt;=CI$4),NETWORKDAYS.INTL(CI$4,(CJ$4)-1,1,(Holidays!$A$1:$A$248)),0))*$S9,"")</f>
        <v>0</v>
      </c>
      <c r="CJ9" s="191">
        <f>IFERROR((IF(AND($P9&gt;=CJ$4,$P9&lt;CK$4,$Q9&lt;CK$4),NETWORKDAYS.INTL($P9,$Q9,1,(Holidays!$A$1:$A$248)),0)+IF(AND($P9&gt;=CJ$4,$P9&lt;CK$4,$Q9&gt;=CK$4),NETWORKDAYS.INTL($P9,(CK$4)-1,1,(Holidays!$A$1:$A$248)),0)+IF(AND($P9&lt;CJ$4,$Q9&lt;CK$4,$Q9&gt;=CJ$4),NETWORKDAYS.INTL(CJ$4,$Q9,1,(Holidays!$A$1:$A$248)),0)+IF(AND($P9&lt;CJ$4,$Q9&gt;=CK$4,$Q9&gt;=CJ$4),NETWORKDAYS.INTL(CJ$4,(CK$4)-1,1,(Holidays!$A$1:$A$248)),0))*$S9,"")</f>
        <v>0</v>
      </c>
      <c r="CK9" s="191">
        <f>IFERROR((IF(AND($P9&gt;=CK$4,$P9&lt;CL$4,$Q9&lt;CL$4),NETWORKDAYS.INTL($P9,$Q9,1,(Holidays!$A$1:$A$248)),0)+IF(AND($P9&gt;=CK$4,$P9&lt;CL$4,$Q9&gt;=CL$4),NETWORKDAYS.INTL($P9,(CL$4)-1,1,(Holidays!$A$1:$A$248)),0)+IF(AND($P9&lt;CK$4,$Q9&lt;CL$4,$Q9&gt;=CK$4),NETWORKDAYS.INTL(CK$4,$Q9,1,(Holidays!$A$1:$A$248)),0)+IF(AND($P9&lt;CK$4,$Q9&gt;=CL$4,$Q9&gt;=CK$4),NETWORKDAYS.INTL(CK$4,(CL$4)-1,1,(Holidays!$A$1:$A$248)),0))*$S9,"")</f>
        <v>0</v>
      </c>
      <c r="CL9" s="191">
        <f>IFERROR((IF(AND($P9&gt;=CL$4,$P9&lt;CM$4,$Q9&lt;CM$4),NETWORKDAYS.INTL($P9,$Q9,1,(Holidays!$A$1:$A$248)),0)+IF(AND($P9&gt;=CL$4,$P9&lt;CM$4,$Q9&gt;=CM$4),NETWORKDAYS.INTL($P9,(CM$4)-1,1,(Holidays!$A$1:$A$248)),0)+IF(AND($P9&lt;CL$4,$Q9&lt;CM$4,$Q9&gt;=CL$4),NETWORKDAYS.INTL(CL$4,$Q9,1,(Holidays!$A$1:$A$248)),0)+IF(AND($P9&lt;CL$4,$Q9&gt;=CM$4,$Q9&gt;=CL$4),NETWORKDAYS.INTL(CL$4,(CM$4)-1,1,(Holidays!$A$1:$A$248)),0))*$S9,"")</f>
        <v>0</v>
      </c>
      <c r="CM9" s="191">
        <f>IFERROR((IF(AND($P9&gt;=CM$4,$P9&lt;CN$4,$Q9&lt;CN$4),NETWORKDAYS.INTL($P9,$Q9,1,(Holidays!$A$1:$A$248)),0)+IF(AND($P9&gt;=CM$4,$P9&lt;CN$4,$Q9&gt;=CN$4),NETWORKDAYS.INTL($P9,(CN$4)-1,1,(Holidays!$A$1:$A$248)),0)+IF(AND($P9&lt;CM$4,$Q9&lt;CN$4,$Q9&gt;=CM$4),NETWORKDAYS.INTL(CM$4,$Q9,1,(Holidays!$A$1:$A$248)),0)+IF(AND($P9&lt;CM$4,$Q9&gt;=CN$4,$Q9&gt;=CM$4),NETWORKDAYS.INTL(CM$4,(CN$4)-1,1,(Holidays!$A$1:$A$248)),0))*$S9,"")</f>
        <v>0</v>
      </c>
      <c r="CN9" s="191">
        <f>IFERROR((IF(AND($P9&gt;=CN$4,$P9&lt;CO$4,$Q9&lt;CO$4),NETWORKDAYS.INTL($P9,$Q9,1,(Holidays!$A$1:$A$248)),0)+IF(AND($P9&gt;=CN$4,$P9&lt;CO$4,$Q9&gt;=CO$4),NETWORKDAYS.INTL($P9,(CO$4)-1,1,(Holidays!$A$1:$A$248)),0)+IF(AND($P9&lt;CN$4,$Q9&lt;CO$4,$Q9&gt;=CN$4),NETWORKDAYS.INTL(CN$4,$Q9,1,(Holidays!$A$1:$A$248)),0)+IF(AND($P9&lt;CN$4,$Q9&gt;=CO$4,$Q9&gt;=CN$4),NETWORKDAYS.INTL(CN$4,(CO$4)-1,1,(Holidays!$A$1:$A$248)),0))*$S9,"")</f>
        <v>0</v>
      </c>
      <c r="CO9" s="191">
        <f>IFERROR((IF(AND($P9&gt;=CO$4,$P9&lt;CP$4,$Q9&lt;CP$4),NETWORKDAYS.INTL($P9,$Q9,1,(Holidays!$A$1:$A$248)),0)+IF(AND($P9&gt;=CO$4,$P9&lt;CP$4,$Q9&gt;=CP$4),NETWORKDAYS.INTL($P9,(CP$4)-1,1,(Holidays!$A$1:$A$248)),0)+IF(AND($P9&lt;CO$4,$Q9&lt;CP$4,$Q9&gt;=CO$4),NETWORKDAYS.INTL(CO$4,$Q9,1,(Holidays!$A$1:$A$248)),0)+IF(AND($P9&lt;CO$4,$Q9&gt;=CP$4,$Q9&gt;=CO$4),NETWORKDAYS.INTL(CO$4,(CP$4)-1,1,(Holidays!$A$1:$A$248)),0))*$S9,"")</f>
        <v>0</v>
      </c>
      <c r="CP9" s="191">
        <f>IFERROR((IF(AND($P9&gt;=CP$4,$P9&lt;CQ$4,$Q9&lt;CQ$4),NETWORKDAYS.INTL($P9,$Q9,1,(Holidays!$A$1:$A$248)),0)+IF(AND($P9&gt;=CP$4,$P9&lt;CQ$4,$Q9&gt;=CQ$4),NETWORKDAYS.INTL($P9,(CQ$4)-1,1,(Holidays!$A$1:$A$248)),0)+IF(AND($P9&lt;CP$4,$Q9&lt;CQ$4,$Q9&gt;=CP$4),NETWORKDAYS.INTL(CP$4,$Q9,1,(Holidays!$A$1:$A$248)),0)+IF(AND($P9&lt;CP$4,$Q9&gt;=CQ$4,$Q9&gt;=CP$4),NETWORKDAYS.INTL(CP$4,(CQ$4)-1,1,(Holidays!$A$1:$A$248)),0))*$S9,"")</f>
        <v>0</v>
      </c>
      <c r="CQ9" s="191">
        <f>IFERROR((IF(AND($P9&gt;=CQ$4,$P9&lt;CR$4,$Q9&lt;CR$4),NETWORKDAYS.INTL($P9,$Q9,1,(Holidays!$A$1:$A$248)),0)+IF(AND($P9&gt;=CQ$4,$P9&lt;CR$4,$Q9&gt;=CR$4),NETWORKDAYS.INTL($P9,(CR$4)-1,1,(Holidays!$A$1:$A$248)),0)+IF(AND($P9&lt;CQ$4,$Q9&lt;CR$4,$Q9&gt;=CQ$4),NETWORKDAYS.INTL(CQ$4,$Q9,1,(Holidays!$A$1:$A$248)),0)+IF(AND($P9&lt;CQ$4,$Q9&gt;=CR$4,$Q9&gt;=CQ$4),NETWORKDAYS.INTL(CQ$4,(CR$4)-1,1,(Holidays!$A$1:$A$248)),0))*$S9,"")</f>
        <v>0</v>
      </c>
      <c r="CR9" s="191">
        <f>IFERROR((IF(AND($P9&gt;=CR$4,$P9&lt;CS$4,$Q9&lt;CS$4),NETWORKDAYS.INTL($P9,$Q9,1,(Holidays!$A$1:$A$248)),0)+IF(AND($P9&gt;=CR$4,$P9&lt;CS$4,$Q9&gt;=CS$4),NETWORKDAYS.INTL($P9,(CS$4)-1,1,(Holidays!$A$1:$A$248)),0)+IF(AND($P9&lt;CR$4,$Q9&lt;CS$4,$Q9&gt;=CR$4),NETWORKDAYS.INTL(CR$4,$Q9,1,(Holidays!$A$1:$A$248)),0)+IF(AND($P9&lt;CR$4,$Q9&gt;=CS$4,$Q9&gt;=CR$4),NETWORKDAYS.INTL(CR$4,(CS$4)-1,1,(Holidays!$A$1:$A$248)),0))*$S9,"")</f>
        <v>0</v>
      </c>
      <c r="CS9" s="191">
        <f>IFERROR((IF(AND($P9&gt;=CS$4,$P9&lt;CT$4,$Q9&lt;CT$4),NETWORKDAYS.INTL($P9,$Q9,1,(Holidays!$A$1:$A$248)),0)+IF(AND($P9&gt;=CS$4,$P9&lt;CT$4,$Q9&gt;=CT$4),NETWORKDAYS.INTL($P9,(CT$4)-1,1,(Holidays!$A$1:$A$248)),0)+IF(AND($P9&lt;CS$4,$Q9&lt;CT$4,$Q9&gt;=CS$4),NETWORKDAYS.INTL(CS$4,$Q9,1,(Holidays!$A$1:$A$248)),0)+IF(AND($P9&lt;CS$4,$Q9&gt;=CT$4,$Q9&gt;=CS$4),NETWORKDAYS.INTL(CS$4,(CT$4)-1,1,(Holidays!$A$1:$A$248)),0))*$S9,"")</f>
        <v>0</v>
      </c>
      <c r="CT9" s="191">
        <f>IFERROR((IF(AND($P9&gt;=CT$4,$P9&lt;CU$4,$Q9&lt;CU$4),NETWORKDAYS.INTL($P9,$Q9,1,(Holidays!$A$1:$A$248)),0)+IF(AND($P9&gt;=CT$4,$P9&lt;CU$4,$Q9&gt;=CU$4),NETWORKDAYS.INTL($P9,(CU$4)-1,1,(Holidays!$A$1:$A$248)),0)+IF(AND($P9&lt;CT$4,$Q9&lt;CU$4,$Q9&gt;=CT$4),NETWORKDAYS.INTL(CT$4,$Q9,1,(Holidays!$A$1:$A$248)),0)+IF(AND($P9&lt;CT$4,$Q9&gt;=CU$4,$Q9&gt;=CT$4),NETWORKDAYS.INTL(CT$4,(CU$4)-1,1,(Holidays!$A$1:$A$248)),0))*$S9,"")</f>
        <v>0</v>
      </c>
      <c r="CU9" s="191">
        <f>IFERROR((IF(AND($P9&gt;=CU$4,$P9&lt;CV$4,$Q9&lt;CV$4),NETWORKDAYS.INTL($P9,$Q9,1,(Holidays!$A$1:$A$248)),0)+IF(AND($P9&gt;=CU$4,$P9&lt;CV$4,$Q9&gt;=CV$4),NETWORKDAYS.INTL($P9,(CV$4)-1,1,(Holidays!$A$1:$A$248)),0)+IF(AND($P9&lt;CU$4,$Q9&lt;CV$4,$Q9&gt;=CU$4),NETWORKDAYS.INTL(CU$4,$Q9,1,(Holidays!$A$1:$A$248)),0)+IF(AND($P9&lt;CU$4,$Q9&gt;=CV$4,$Q9&gt;=CU$4),NETWORKDAYS.INTL(CU$4,(CV$4)-1,1,(Holidays!$A$1:$A$248)),0))*$S9,"")</f>
        <v>0</v>
      </c>
      <c r="CV9" s="191">
        <f>IFERROR((IF(AND($P9&gt;=CV$4,$P9&lt;CW$4,$Q9&lt;CW$4),NETWORKDAYS.INTL($P9,$Q9,1,(Holidays!$A$1:$A$248)),0)+IF(AND($P9&gt;=CV$4,$P9&lt;CW$4,$Q9&gt;=CW$4),NETWORKDAYS.INTL($P9,(CW$4)-1,1,(Holidays!$A$1:$A$248)),0)+IF(AND($P9&lt;CV$4,$Q9&lt;CW$4,$Q9&gt;=CV$4),NETWORKDAYS.INTL(CV$4,$Q9,1,(Holidays!$A$1:$A$248)),0)+IF(AND($P9&lt;CV$4,$Q9&gt;=CW$4,$Q9&gt;=CV$4),NETWORKDAYS.INTL(CV$4,(CW$4)-1,1,(Holidays!$A$1:$A$248)),0))*$S9,"")</f>
        <v>0</v>
      </c>
      <c r="CW9" s="191">
        <f>IFERROR((IF(AND($P9&gt;=CW$4,$P9&lt;CX$4,$Q9&lt;CX$4),NETWORKDAYS.INTL($P9,$Q9,1,(Holidays!$A$1:$A$248)),0)+IF(AND($P9&gt;=CW$4,$P9&lt;CX$4,$Q9&gt;=CX$4),NETWORKDAYS.INTL($P9,(CX$4)-1,1,(Holidays!$A$1:$A$248)),0)+IF(AND($P9&lt;CW$4,$Q9&lt;CX$4,$Q9&gt;=CW$4),NETWORKDAYS.INTL(CW$4,$Q9,1,(Holidays!$A$1:$A$248)),0)+IF(AND($P9&lt;CW$4,$Q9&gt;=CX$4,$Q9&gt;=CW$4),NETWORKDAYS.INTL(CW$4,(CX$4)-1,1,(Holidays!$A$1:$A$248)),0))*$S9,"")</f>
        <v>0</v>
      </c>
      <c r="CX9" s="191">
        <f>IFERROR((IF(AND($P9&gt;=CX$4,$P9&lt;CY$4,$Q9&lt;CY$4),NETWORKDAYS.INTL($P9,$Q9,1,(Holidays!$A$1:$A$248)),0)+IF(AND($P9&gt;=CX$4,$P9&lt;CY$4,$Q9&gt;=CY$4),NETWORKDAYS.INTL($P9,(CY$4)-1,1,(Holidays!$A$1:$A$248)),0)+IF(AND($P9&lt;CX$4,$Q9&lt;CY$4,$Q9&gt;=CX$4),NETWORKDAYS.INTL(CX$4,$Q9,1,(Holidays!$A$1:$A$248)),0)+IF(AND($P9&lt;CX$4,$Q9&gt;=CY$4,$Q9&gt;=CX$4),NETWORKDAYS.INTL(CX$4,(CY$4)-1,1,(Holidays!$A$1:$A$248)),0))*$S9,"")</f>
        <v>0</v>
      </c>
      <c r="CY9" s="191">
        <f>IFERROR((IF(AND($P9&gt;=CY$4,$P9&lt;CZ$4,$Q9&lt;CZ$4),NETWORKDAYS.INTL($P9,$Q9,1,(Holidays!$A$1:$A$248)),0)+IF(AND($P9&gt;=CY$4,$P9&lt;CZ$4,$Q9&gt;=CZ$4),NETWORKDAYS.INTL($P9,(CZ$4)-1,1,(Holidays!$A$1:$A$248)),0)+IF(AND($P9&lt;CY$4,$Q9&lt;CZ$4,$Q9&gt;=CY$4),NETWORKDAYS.INTL(CY$4,$Q9,1,(Holidays!$A$1:$A$248)),0)+IF(AND($P9&lt;CY$4,$Q9&gt;=CZ$4,$Q9&gt;=CY$4),NETWORKDAYS.INTL(CY$4,(CZ$4)-1,1,(Holidays!$A$1:$A$248)),0))*$S9,"")</f>
        <v>0</v>
      </c>
      <c r="CZ9" s="191">
        <f>IFERROR((IF(AND($P9&gt;=CZ$4,$P9&lt;DA$4,$Q9&lt;DA$4),NETWORKDAYS.INTL($P9,$Q9,1,(Holidays!$A$1:$A$248)),0)+IF(AND($P9&gt;=CZ$4,$P9&lt;DA$4,$Q9&gt;=DA$4),NETWORKDAYS.INTL($P9,(DA$4)-1,1,(Holidays!$A$1:$A$248)),0)+IF(AND($P9&lt;CZ$4,$Q9&lt;DA$4,$Q9&gt;=CZ$4),NETWORKDAYS.INTL(CZ$4,$Q9,1,(Holidays!$A$1:$A$248)),0)+IF(AND($P9&lt;CZ$4,$Q9&gt;=DA$4,$Q9&gt;=CZ$4),NETWORKDAYS.INTL(CZ$4,(DA$4)-1,1,(Holidays!$A$1:$A$248)),0))*$S9,"")</f>
        <v>0</v>
      </c>
      <c r="DA9" s="191">
        <f>IFERROR((IF(AND($P9&gt;=DA$4,$P9&lt;DB$4,$Q9&lt;DB$4),NETWORKDAYS.INTL($P9,$Q9,1,(Holidays!$A$1:$A$248)),0)+IF(AND($P9&gt;=DA$4,$P9&lt;DB$4,$Q9&gt;=DB$4),NETWORKDAYS.INTL($P9,(DB$4)-1,1,(Holidays!$A$1:$A$248)),0)+IF(AND($P9&lt;DA$4,$Q9&lt;DB$4,$Q9&gt;=DA$4),NETWORKDAYS.INTL(DA$4,$Q9,1,(Holidays!$A$1:$A$248)),0)+IF(AND($P9&lt;DA$4,$Q9&gt;=DB$4,$Q9&gt;=DA$4),NETWORKDAYS.INTL(DA$4,(DB$4)-1,1,(Holidays!$A$1:$A$248)),0))*$S9,"")</f>
        <v>0</v>
      </c>
      <c r="DB9" s="191">
        <f>IFERROR((IF(AND($P9&gt;=DB$4,$P9&lt;DC$4,$Q9&lt;DC$4),NETWORKDAYS.INTL($P9,$Q9,1,(Holidays!$A$1:$A$248)),0)+IF(AND($P9&gt;=DB$4,$P9&lt;DC$4,$Q9&gt;=DC$4),NETWORKDAYS.INTL($P9,(DC$4)-1,1,(Holidays!$A$1:$A$248)),0)+IF(AND($P9&lt;DB$4,$Q9&lt;DC$4,$Q9&gt;=DB$4),NETWORKDAYS.INTL(DB$4,$Q9,1,(Holidays!$A$1:$A$248)),0)+IF(AND($P9&lt;DB$4,$Q9&gt;=DC$4,$Q9&gt;=DB$4),NETWORKDAYS.INTL(DB$4,(DC$4)-1,1,(Holidays!$A$1:$A$248)),0))*$S9,"")</f>
        <v>0</v>
      </c>
      <c r="DC9" s="191">
        <f>IFERROR((IF(AND($P9&gt;=DC$4,$P9&lt;DD$4,$Q9&lt;DD$4),NETWORKDAYS.INTL($P9,$Q9,1,(Holidays!$A$1:$A$248)),0)+IF(AND($P9&gt;=DC$4,$P9&lt;DD$4,$Q9&gt;=DD$4),NETWORKDAYS.INTL($P9,(DD$4)-1,1,(Holidays!$A$1:$A$248)),0)+IF(AND($P9&lt;DC$4,$Q9&lt;DD$4,$Q9&gt;=DC$4),NETWORKDAYS.INTL(DC$4,$Q9,1,(Holidays!$A$1:$A$248)),0)+IF(AND($P9&lt;DC$4,$Q9&gt;=DD$4,$Q9&gt;=DC$4),NETWORKDAYS.INTL(DC$4,(DD$4)-1,1,(Holidays!$A$1:$A$248)),0))*$S9,"")</f>
        <v>0</v>
      </c>
      <c r="DD9" s="192">
        <f>IFERROR((IF(AND($P9&gt;=DD$4,$P9&lt;DE$4,$Q9&lt;DE$4),NETWORKDAYS.INTL($P9,$Q9,1,(Holidays!$A$1:$A$248)),0)+IF(AND($P9&gt;=DD$4,$P9&lt;DE$4,$Q9&gt;=DE$4),NETWORKDAYS.INTL($P9,(DE$4)-1,1,(Holidays!$A$1:$A$248)),0)+IF(AND($P9&lt;DD$4,$Q9&lt;DE$4,$Q9&gt;=DD$4),NETWORKDAYS.INTL(DD$4,$Q9,1,(Holidays!$A$1:$A$248)),0)+IF(AND($P9&lt;DD$4,$Q9&gt;=DE$4,$Q9&gt;=DD$4),NETWORKDAYS.INTL(DD$4,(DE$4)-1,1,(Holidays!$A$1:$A$248)),0))*$S9,"")</f>
        <v>0</v>
      </c>
      <c r="DE9" s="191">
        <f>IFERROR((IF(AND($P9&gt;=DE$4,$P9&lt;DF$4,$Q9&lt;DF$4),NETWORKDAYS.INTL($P9,$Q9,1,(Holidays!$A$1:$A$248)),0)+IF(AND($P9&gt;=DE$4,$P9&lt;DF$4,$Q9&gt;=DF$4),NETWORKDAYS.INTL($P9,(DF$4)-1,1,(Holidays!$A$1:$A$248)),0)+IF(AND($P9&lt;DE$4,$Q9&lt;DF$4,$Q9&gt;=DE$4),NETWORKDAYS.INTL(DE$4,$Q9,1,(Holidays!$A$1:$A$248)),0)+IF(AND($P9&lt;DE$4,$Q9&gt;=DF$4,$Q9&gt;=DE$4),NETWORKDAYS.INTL(DE$4,(DF$4)-1,1,(Holidays!$A$1:$A$248)),0))*$S9,"")</f>
        <v>0</v>
      </c>
      <c r="DF9" s="191">
        <f>IFERROR((IF(AND($P9&gt;=DF$4,$P9&lt;DG$4,$Q9&lt;DG$4),NETWORKDAYS.INTL($P9,$Q9,1,(Holidays!$A$1:$A$248)),0)+IF(AND($P9&gt;=DF$4,$P9&lt;DG$4,$Q9&gt;=DG$4),NETWORKDAYS.INTL($P9,(DG$4)-1,1,(Holidays!$A$1:$A$248)),0)+IF(AND($P9&lt;DF$4,$Q9&lt;DG$4,$Q9&gt;=DF$4),NETWORKDAYS.INTL(DF$4,$Q9,1,(Holidays!$A$1:$A$248)),0)+IF(AND($P9&lt;DF$4,$Q9&gt;=DG$4,$Q9&gt;=DF$4),NETWORKDAYS.INTL(DF$4,(DG$4)-1,1,(Holidays!$A$1:$A$248)),0))*$S9,"")</f>
        <v>0</v>
      </c>
      <c r="DG9" s="191">
        <f>IFERROR((IF(AND($P9&gt;=DG$4,$P9&lt;DH$4,$Q9&lt;DH$4),NETWORKDAYS.INTL($P9,$Q9,1,(Holidays!$A$1:$A$248)),0)+IF(AND($P9&gt;=DG$4,$P9&lt;DH$4,$Q9&gt;=DH$4),NETWORKDAYS.INTL($P9,(DH$4)-1,1,(Holidays!$A$1:$A$248)),0)+IF(AND($P9&lt;DG$4,$Q9&lt;DH$4,$Q9&gt;=DG$4),NETWORKDAYS.INTL(DG$4,$Q9,1,(Holidays!$A$1:$A$248)),0)+IF(AND($P9&lt;DG$4,$Q9&gt;=DH$4,$Q9&gt;=DG$4),NETWORKDAYS.INTL(DG$4,(DH$4)-1,1,(Holidays!$A$1:$A$248)),0))*$S9,"")</f>
        <v>0</v>
      </c>
      <c r="DH9" s="191">
        <f>IFERROR((IF(AND($P9&gt;=DH$4,$P9&lt;DI$4,$Q9&lt;DI$4),NETWORKDAYS.INTL($P9,$Q9,1,(Holidays!$A$1:$A$248)),0)+IF(AND($P9&gt;=DH$4,$P9&lt;DI$4,$Q9&gt;=DI$4),NETWORKDAYS.INTL($P9,(DI$4)-1,1,(Holidays!$A$1:$A$248)),0)+IF(AND($P9&lt;DH$4,$Q9&lt;DI$4,$Q9&gt;=DH$4),NETWORKDAYS.INTL(DH$4,$Q9,1,(Holidays!$A$1:$A$248)),0)+IF(AND($P9&lt;DH$4,$Q9&gt;=DI$4,$Q9&gt;=DH$4),NETWORKDAYS.INTL(DH$4,(DI$4)-1,1,(Holidays!$A$1:$A$248)),0))*$S9,"")</f>
        <v>0</v>
      </c>
      <c r="DI9" s="191">
        <f>IFERROR((IF(AND($P9&gt;=DI$4,$P9&lt;DJ$4,$Q9&lt;DJ$4),NETWORKDAYS.INTL($P9,$Q9,1,(Holidays!$A$1:$A$248)),0)+IF(AND($P9&gt;=DI$4,$P9&lt;DJ$4,$Q9&gt;=DJ$4),NETWORKDAYS.INTL($P9,(DJ$4)-1,1,(Holidays!$A$1:$A$248)),0)+IF(AND($P9&lt;DI$4,$Q9&lt;DJ$4,$Q9&gt;=DI$4),NETWORKDAYS.INTL(DI$4,$Q9,1,(Holidays!$A$1:$A$248)),0)+IF(AND($P9&lt;DI$4,$Q9&gt;=DJ$4,$Q9&gt;=DI$4),NETWORKDAYS.INTL(DI$4,(DJ$4)-1,1,(Holidays!$A$1:$A$248)),0))*$S9,"")</f>
        <v>0</v>
      </c>
      <c r="DJ9" s="191">
        <f>IFERROR((IF(AND($P9&gt;=DJ$4,$P9&lt;DK$4,$Q9&lt;DK$4),NETWORKDAYS.INTL($P9,$Q9,1,(Holidays!$A$1:$A$248)),0)+IF(AND($P9&gt;=DJ$4,$P9&lt;DK$4,$Q9&gt;=DK$4),NETWORKDAYS.INTL($P9,(DK$4)-1,1,(Holidays!$A$1:$A$248)),0)+IF(AND($P9&lt;DJ$4,$Q9&lt;DK$4,$Q9&gt;=DJ$4),NETWORKDAYS.INTL(DJ$4,$Q9,1,(Holidays!$A$1:$A$248)),0)+IF(AND($P9&lt;DJ$4,$Q9&gt;=DK$4,$Q9&gt;=DJ$4),NETWORKDAYS.INTL(DJ$4,(DK$4)-1,1,(Holidays!$A$1:$A$248)),0))*$S9,"")</f>
        <v>0</v>
      </c>
      <c r="DK9" s="191">
        <f>IFERROR((IF(AND($P9&gt;=DK$4,$P9&lt;DL$4,$Q9&lt;DL$4),NETWORKDAYS.INTL($P9,$Q9,1,(Holidays!$A$1:$A$248)),0)+IF(AND($P9&gt;=DK$4,$P9&lt;DL$4,$Q9&gt;=DL$4),NETWORKDAYS.INTL($P9,(DL$4)-1,1,(Holidays!$A$1:$A$248)),0)+IF(AND($P9&lt;DK$4,$Q9&lt;DL$4,$Q9&gt;=DK$4),NETWORKDAYS.INTL(DK$4,$Q9,1,(Holidays!$A$1:$A$248)),0)+IF(AND($P9&lt;DK$4,$Q9&gt;=DL$4,$Q9&gt;=DK$4),NETWORKDAYS.INTL(DK$4,(DL$4)-1,1,(Holidays!$A$1:$A$248)),0))*$S9,"")</f>
        <v>0</v>
      </c>
      <c r="DL9" s="191">
        <f>IFERROR((IF(AND($P9&gt;=DL$4,$P9&lt;DM$4,$Q9&lt;DM$4),NETWORKDAYS.INTL($P9,$Q9,1,(Holidays!$A$1:$A$248)),0)+IF(AND($P9&gt;=DL$4,$P9&lt;DM$4,$Q9&gt;=DM$4),NETWORKDAYS.INTL($P9,(DM$4)-1,1,(Holidays!$A$1:$A$248)),0)+IF(AND($P9&lt;DL$4,$Q9&lt;DM$4,$Q9&gt;=DL$4),NETWORKDAYS.INTL(DL$4,$Q9,1,(Holidays!$A$1:$A$248)),0)+IF(AND($P9&lt;DL$4,$Q9&gt;=DM$4,$Q9&gt;=DL$4),NETWORKDAYS.INTL(DL$4,(DM$4)-1,1,(Holidays!$A$1:$A$248)),0))*$S9,"")</f>
        <v>0</v>
      </c>
      <c r="DM9" s="191">
        <f>IFERROR((IF(AND($P9&gt;=DM$4,$P9&lt;DN$4,$Q9&lt;DN$4),NETWORKDAYS.INTL($P9,$Q9,1,(Holidays!$A$1:$A$248)),0)+IF(AND($P9&gt;=DM$4,$P9&lt;DN$4,$Q9&gt;=DN$4),NETWORKDAYS.INTL($P9,(DN$4)-1,1,(Holidays!$A$1:$A$248)),0)+IF(AND($P9&lt;DM$4,$Q9&lt;DN$4,$Q9&gt;=DM$4),NETWORKDAYS.INTL(DM$4,$Q9,1,(Holidays!$A$1:$A$248)),0)+IF(AND($P9&lt;DM$4,$Q9&gt;=DN$4,$Q9&gt;=DM$4),NETWORKDAYS.INTL(DM$4,(DN$4)-1,1,(Holidays!$A$1:$A$248)),0))*$S9,"")</f>
        <v>0</v>
      </c>
      <c r="DN9" s="191">
        <f>IFERROR((IF(AND($P9&gt;=DN$4,$P9&lt;DO$4,$Q9&lt;DO$4),NETWORKDAYS.INTL($P9,$Q9,1,(Holidays!$A$1:$A$248)),0)+IF(AND($P9&gt;=DN$4,$P9&lt;DO$4,$Q9&gt;=DO$4),NETWORKDAYS.INTL($P9,(DO$4)-1,1,(Holidays!$A$1:$A$248)),0)+IF(AND($P9&lt;DN$4,$Q9&lt;DO$4,$Q9&gt;=DN$4),NETWORKDAYS.INTL(DN$4,$Q9,1,(Holidays!$A$1:$A$248)),0)+IF(AND($P9&lt;DN$4,$Q9&gt;=DO$4,$Q9&gt;=DN$4),NETWORKDAYS.INTL(DN$4,(DO$4)-1,1,(Holidays!$A$1:$A$248)),0))*$S9,"")</f>
        <v>0</v>
      </c>
      <c r="DO9" s="191">
        <f>IFERROR((IF(AND($P9&gt;=DO$4,$P9&lt;DP$4,$Q9&lt;DP$4),NETWORKDAYS.INTL($P9,$Q9,1,(Holidays!$A$1:$A$248)),0)+IF(AND($P9&gt;=DO$4,$P9&lt;DP$4,$Q9&gt;=DP$4),NETWORKDAYS.INTL($P9,(DP$4)-1,1,(Holidays!$A$1:$A$248)),0)+IF(AND($P9&lt;DO$4,$Q9&lt;DP$4,$Q9&gt;=DO$4),NETWORKDAYS.INTL(DO$4,$Q9,1,(Holidays!$A$1:$A$248)),0)+IF(AND($P9&lt;DO$4,$Q9&gt;=DP$4,$Q9&gt;=DO$4),NETWORKDAYS.INTL(DO$4,(DP$4)-1,1,(Holidays!$A$1:$A$248)),0))*$S9,"")</f>
        <v>0</v>
      </c>
      <c r="DP9" s="191">
        <f>IFERROR((IF(AND($P9&gt;=DP$4,$P9&lt;DQ$4,$Q9&lt;DQ$4),NETWORKDAYS.INTL($P9,$Q9,1,(Holidays!$A$1:$A$248)),0)+IF(AND($P9&gt;=DP$4,$P9&lt;DQ$4,$Q9&gt;=DQ$4),NETWORKDAYS.INTL($P9,(DQ$4)-1,1,(Holidays!$A$1:$A$248)),0)+IF(AND($P9&lt;DP$4,$Q9&lt;DQ$4,$Q9&gt;=DP$4),NETWORKDAYS.INTL(DP$4,$Q9,1,(Holidays!$A$1:$A$248)),0)+IF(AND($P9&lt;DP$4,$Q9&gt;=DQ$4,$Q9&gt;=DP$4),NETWORKDAYS.INTL(DP$4,(DQ$4)-1,1,(Holidays!$A$1:$A$248)),0))*$S9,"")</f>
        <v>0</v>
      </c>
      <c r="DQ9" s="191">
        <f>IFERROR((IF(AND($P9&gt;=DQ$4,$P9&lt;DR$4,$Q9&lt;DR$4),NETWORKDAYS.INTL($P9,$Q9,1,(Holidays!$A$1:$A$248)),0)+IF(AND($P9&gt;=DQ$4,$P9&lt;DR$4,$Q9&gt;=DR$4),NETWORKDAYS.INTL($P9,(DR$4)-1,1,(Holidays!$A$1:$A$248)),0)+IF(AND($P9&lt;DQ$4,$Q9&lt;DR$4,$Q9&gt;=DQ$4),NETWORKDAYS.INTL(DQ$4,$Q9,1,(Holidays!$A$1:$A$248)),0)+IF(AND($P9&lt;DQ$4,$Q9&gt;=DR$4,$Q9&gt;=DQ$4),NETWORKDAYS.INTL(DQ$4,(DR$4)-1,1,(Holidays!$A$1:$A$248)),0))*$S9,"")</f>
        <v>0</v>
      </c>
      <c r="DR9" s="191">
        <f>IFERROR((IF(AND($P9&gt;=DR$4,$P9&lt;DS$4,$Q9&lt;DS$4),NETWORKDAYS.INTL($P9,$Q9,1,(Holidays!$A$1:$A$248)),0)+IF(AND($P9&gt;=DR$4,$P9&lt;DS$4,$Q9&gt;=DS$4),NETWORKDAYS.INTL($P9,(DS$4)-1,1,(Holidays!$A$1:$A$248)),0)+IF(AND($P9&lt;DR$4,$Q9&lt;DS$4,$Q9&gt;=DR$4),NETWORKDAYS.INTL(DR$4,$Q9,1,(Holidays!$A$1:$A$248)),0)+IF(AND($P9&lt;DR$4,$Q9&gt;=DS$4,$Q9&gt;=DR$4),NETWORKDAYS.INTL(DR$4,(DS$4)-1,1,(Holidays!$A$1:$A$248)),0))*$S9,"")</f>
        <v>0</v>
      </c>
      <c r="DS9" s="191">
        <f>IFERROR((IF(AND($P9&gt;=DS$4,$P9&lt;DT$4,$Q9&lt;DT$4),NETWORKDAYS.INTL($P9,$Q9,1,(Holidays!$A$1:$A$248)),0)+IF(AND($P9&gt;=DS$4,$P9&lt;DT$4,$Q9&gt;=DT$4),NETWORKDAYS.INTL($P9,(DT$4)-1,1,(Holidays!$A$1:$A$248)),0)+IF(AND($P9&lt;DS$4,$Q9&lt;DT$4,$Q9&gt;=DS$4),NETWORKDAYS.INTL(DS$4,$Q9,1,(Holidays!$A$1:$A$248)),0)+IF(AND($P9&lt;DS$4,$Q9&gt;=DT$4,$Q9&gt;=DS$4),NETWORKDAYS.INTL(DS$4,(DT$4)-1,1,(Holidays!$A$1:$A$248)),0))*$S9,"")</f>
        <v>0</v>
      </c>
      <c r="DT9" s="191">
        <f>IFERROR((IF(AND($P9&gt;=DT$4,$P9&lt;DU$4,$Q9&lt;DU$4),NETWORKDAYS.INTL($P9,$Q9,1,(Holidays!$A$1:$A$248)),0)+IF(AND($P9&gt;=DT$4,$P9&lt;DU$4,$Q9&gt;=DU$4),NETWORKDAYS.INTL($P9,(DU$4)-1,1,(Holidays!$A$1:$A$248)),0)+IF(AND($P9&lt;DT$4,$Q9&lt;DU$4,$Q9&gt;=DT$4),NETWORKDAYS.INTL(DT$4,$Q9,1,(Holidays!$A$1:$A$248)),0)+IF(AND($P9&lt;DT$4,$Q9&gt;=DU$4,$Q9&gt;=DT$4),NETWORKDAYS.INTL(DT$4,(DU$4)-1,1,(Holidays!$A$1:$A$248)),0))*$S9,"")</f>
        <v>0</v>
      </c>
      <c r="DU9" s="191">
        <f>IFERROR((IF(AND($P9&gt;=DU$4,$P9&lt;DV$4,$Q9&lt;DV$4),NETWORKDAYS.INTL($P9,$Q9,1,(Holidays!$A$1:$A$248)),0)+IF(AND($P9&gt;=DU$4,$P9&lt;DV$4,$Q9&gt;=DV$4),NETWORKDAYS.INTL($P9,(DV$4)-1,1,(Holidays!$A$1:$A$248)),0)+IF(AND($P9&lt;DU$4,$Q9&lt;DV$4,$Q9&gt;=DU$4),NETWORKDAYS.INTL(DU$4,$Q9,1,(Holidays!$A$1:$A$248)),0)+IF(AND($P9&lt;DU$4,$Q9&gt;=DV$4,$Q9&gt;=DU$4),NETWORKDAYS.INTL(DU$4,(DV$4)-1,1,(Holidays!$A$1:$A$248)),0))*$S9,"")</f>
        <v>0</v>
      </c>
      <c r="DV9" s="191">
        <f>IFERROR((IF(AND($P9&gt;=DV$4,$P9&lt;DW$4,$Q9&lt;DW$4),NETWORKDAYS.INTL($P9,$Q9,1,(Holidays!$A$1:$A$248)),0)+IF(AND($P9&gt;=DV$4,$P9&lt;DW$4,$Q9&gt;=DW$4),NETWORKDAYS.INTL($P9,(DW$4)-1,1,(Holidays!$A$1:$A$248)),0)+IF(AND($P9&lt;DV$4,$Q9&lt;DW$4,$Q9&gt;=DV$4),NETWORKDAYS.INTL(DV$4,$Q9,1,(Holidays!$A$1:$A$248)),0)+IF(AND($P9&lt;DV$4,$Q9&gt;=DW$4,$Q9&gt;=DV$4),NETWORKDAYS.INTL(DV$4,(DW$4)-1,1,(Holidays!$A$1:$A$248)),0))*$S9,"")</f>
        <v>0</v>
      </c>
      <c r="DW9" s="191">
        <f>IFERROR((IF(AND($P9&gt;=DW$4,$P9&lt;DX$4,$Q9&lt;DX$4),NETWORKDAYS.INTL($P9,$Q9,1,(Holidays!$A$1:$A$248)),0)+IF(AND($P9&gt;=DW$4,$P9&lt;DX$4,$Q9&gt;=DX$4),NETWORKDAYS.INTL($P9,(DX$4)-1,1,(Holidays!$A$1:$A$248)),0)+IF(AND($P9&lt;DW$4,$Q9&lt;DX$4,$Q9&gt;=DW$4),NETWORKDAYS.INTL(DW$4,$Q9,1,(Holidays!$A$1:$A$248)),0)+IF(AND($P9&lt;DW$4,$Q9&gt;=DX$4,$Q9&gt;=DW$4),NETWORKDAYS.INTL(DW$4,(DX$4)-1,1,(Holidays!$A$1:$A$248)),0))*$S9,"")</f>
        <v>0</v>
      </c>
      <c r="DX9" s="191">
        <f>IFERROR((IF(AND($P9&gt;=DX$4,$P9&lt;DY$4,$Q9&lt;DY$4),NETWORKDAYS.INTL($P9,$Q9,1,(Holidays!$A$1:$A$248)),0)+IF(AND($P9&gt;=DX$4,$P9&lt;DY$4,$Q9&gt;=DY$4),NETWORKDAYS.INTL($P9,(DY$4)-1,1,(Holidays!$A$1:$A$248)),0)+IF(AND($P9&lt;DX$4,$Q9&lt;DY$4,$Q9&gt;=DX$4),NETWORKDAYS.INTL(DX$4,$Q9,1,(Holidays!$A$1:$A$248)),0)+IF(AND($P9&lt;DX$4,$Q9&gt;=DY$4,$Q9&gt;=DX$4),NETWORKDAYS.INTL(DX$4,(DY$4)-1,1,(Holidays!$A$1:$A$248)),0))*$S9,"")</f>
        <v>0</v>
      </c>
      <c r="DY9" s="191">
        <f>IFERROR((IF(AND($P9&gt;=DY$4,$P9&lt;DZ$4,$Q9&lt;DZ$4),NETWORKDAYS.INTL($P9,$Q9,1,(Holidays!$A$1:$A$248)),0)+IF(AND($P9&gt;=DY$4,$P9&lt;DZ$4,$Q9&gt;=DZ$4),NETWORKDAYS.INTL($P9,(DZ$4)-1,1,(Holidays!$A$1:$A$248)),0)+IF(AND($P9&lt;DY$4,$Q9&lt;DZ$4,$Q9&gt;=DY$4),NETWORKDAYS.INTL(DY$4,$Q9,1,(Holidays!$A$1:$A$248)),0)+IF(AND($P9&lt;DY$4,$Q9&gt;=DZ$4,$Q9&gt;=DY$4),NETWORKDAYS.INTL(DY$4,(DZ$4)-1,1,(Holidays!$A$1:$A$248)),0))*$S9,"")</f>
        <v>0</v>
      </c>
      <c r="DZ9" s="191">
        <f>IFERROR((IF(AND($P9&gt;=DZ$4,$P9&lt;EA$4,$Q9&lt;EA$4),NETWORKDAYS.INTL($P9,$Q9,1,(Holidays!$A$1:$A$248)),0)+IF(AND($P9&gt;=DZ$4,$P9&lt;EA$4,$Q9&gt;=EA$4),NETWORKDAYS.INTL($P9,(EA$4)-1,1,(Holidays!$A$1:$A$248)),0)+IF(AND($P9&lt;DZ$4,$Q9&lt;EA$4,$Q9&gt;=DZ$4),NETWORKDAYS.INTL(DZ$4,$Q9,1,(Holidays!$A$1:$A$248)),0)+IF(AND($P9&lt;DZ$4,$Q9&gt;=EA$4,$Q9&gt;=DZ$4),NETWORKDAYS.INTL(DZ$4,(EA$4)-1,1,(Holidays!$A$1:$A$248)),0))*$S9,"")</f>
        <v>0</v>
      </c>
      <c r="EA9" s="191">
        <f>IFERROR((IF(AND($P9&gt;=EA$4,$P9&lt;EB$4,$Q9&lt;EB$4),NETWORKDAYS.INTL($P9,$Q9,1,(Holidays!$A$1:$A$248)),0)+IF(AND($P9&gt;=EA$4,$P9&lt;EB$4,$Q9&gt;=EB$4),NETWORKDAYS.INTL($P9,(EB$4)-1,1,(Holidays!$A$1:$A$248)),0)+IF(AND($P9&lt;EA$4,$Q9&lt;EB$4,$Q9&gt;=EA$4),NETWORKDAYS.INTL(EA$4,$Q9,1,(Holidays!$A$1:$A$248)),0)+IF(AND($P9&lt;EA$4,$Q9&gt;=EB$4,$Q9&gt;=EA$4),NETWORKDAYS.INTL(EA$4,(EB$4)-1,1,(Holidays!$A$1:$A$248)),0))*$S9,"")</f>
        <v>0</v>
      </c>
      <c r="EB9" s="191">
        <f>IFERROR((IF(AND($P9&gt;=EB$4,$P9&lt;EC$4,$Q9&lt;EC$4),NETWORKDAYS.INTL($P9,$Q9,1,(Holidays!$A$1:$A$248)),0)+IF(AND($P9&gt;=EB$4,$P9&lt;EC$4,$Q9&gt;=EC$4),NETWORKDAYS.INTL($P9,(EC$4)-1,1,(Holidays!$A$1:$A$248)),0)+IF(AND($P9&lt;EB$4,$Q9&lt;EC$4,$Q9&gt;=EB$4),NETWORKDAYS.INTL(EB$4,$Q9,1,(Holidays!$A$1:$A$248)),0)+IF(AND($P9&lt;EB$4,$Q9&gt;=EC$4,$Q9&gt;=EB$4),NETWORKDAYS.INTL(EB$4,(EC$4)-1,1,(Holidays!$A$1:$A$248)),0))*$S9,"")</f>
        <v>0</v>
      </c>
      <c r="EC9" s="191">
        <f>IFERROR((IF(AND($P9&gt;=EC$4,$P9&lt;ED$4,$Q9&lt;ED$4),NETWORKDAYS.INTL($P9,$Q9,1,(Holidays!$A$1:$A$248)),0)+IF(AND($P9&gt;=EC$4,$P9&lt;ED$4,$Q9&gt;=ED$4),NETWORKDAYS.INTL($P9,(ED$4)-1,1,(Holidays!$A$1:$A$248)),0)+IF(AND($P9&lt;EC$4,$Q9&lt;ED$4,$Q9&gt;=EC$4),NETWORKDAYS.INTL(EC$4,$Q9,1,(Holidays!$A$1:$A$248)),0)+IF(AND($P9&lt;EC$4,$Q9&gt;=ED$4,$Q9&gt;=EC$4),NETWORKDAYS.INTL(EC$4,(ED$4)-1,1,(Holidays!$A$1:$A$248)),0))*$S9,"")</f>
        <v>0</v>
      </c>
      <c r="ED9" s="191">
        <f>IFERROR((IF(AND($P9&gt;=ED$4,$P9&lt;EE$4,$Q9&lt;EE$4),NETWORKDAYS.INTL($P9,$Q9,1,(Holidays!$A$1:$A$248)),0)+IF(AND($P9&gt;=ED$4,$P9&lt;EE$4,$Q9&gt;=EE$4),NETWORKDAYS.INTL($P9,(EE$4)-1,1,(Holidays!$A$1:$A$248)),0)+IF(AND($P9&lt;ED$4,$Q9&lt;EE$4,$Q9&gt;=ED$4),NETWORKDAYS.INTL(ED$4,$Q9,1,(Holidays!$A$1:$A$248)),0)+IF(AND($P9&lt;ED$4,$Q9&gt;=EE$4,$Q9&gt;=ED$4),NETWORKDAYS.INTL(ED$4,(EE$4)-1,1,(Holidays!$A$1:$A$248)),0))*$S9,"")</f>
        <v>0</v>
      </c>
      <c r="EE9" s="191">
        <f>IFERROR((IF(AND($P9&gt;=EE$4,$P9&lt;EF$4,$Q9&lt;EF$4),NETWORKDAYS.INTL($P9,$Q9,1,(Holidays!$A$1:$A$248)),0)+IF(AND($P9&gt;=EE$4,$P9&lt;EF$4,$Q9&gt;=EF$4),NETWORKDAYS.INTL($P9,(EF$4)-1,1,(Holidays!$A$1:$A$248)),0)+IF(AND($P9&lt;EE$4,$Q9&lt;EF$4,$Q9&gt;=EE$4),NETWORKDAYS.INTL(EE$4,$Q9,1,(Holidays!$A$1:$A$248)),0)+IF(AND($P9&lt;EE$4,$Q9&gt;=EF$4,$Q9&gt;=EE$4),NETWORKDAYS.INTL(EE$4,(EF$4)-1,1,(Holidays!$A$1:$A$248)),0))*$S9,"")</f>
        <v>0</v>
      </c>
      <c r="EF9" s="191">
        <f>IFERROR((IF(AND($P9&gt;=EF$4,$P9&lt;EG$4,$Q9&lt;EG$4),NETWORKDAYS.INTL($P9,$Q9,1,(Holidays!$A$1:$A$248)),0)+IF(AND($P9&gt;=EF$4,$P9&lt;EG$4,$Q9&gt;=EG$4),NETWORKDAYS.INTL($P9,(EG$4)-1,1,(Holidays!$A$1:$A$248)),0)+IF(AND($P9&lt;EF$4,$Q9&lt;EG$4,$Q9&gt;=EF$4),NETWORKDAYS.INTL(EF$4,$Q9,1,(Holidays!$A$1:$A$248)),0)+IF(AND($P9&lt;EF$4,$Q9&gt;=EG$4,$Q9&gt;=EF$4),NETWORKDAYS.INTL(EF$4,(EG$4)-1,1,(Holidays!$A$1:$A$248)),0))*$S9,"")</f>
        <v>0</v>
      </c>
      <c r="EG9" s="191">
        <f>IFERROR((IF(AND($P9&gt;=EG$4,$P9&lt;EH$4,$Q9&lt;EH$4),NETWORKDAYS.INTL($P9,$Q9,1,(Holidays!$A$1:$A$248)),0)+IF(AND($P9&gt;=EG$4,$P9&lt;EH$4,$Q9&gt;=EH$4),NETWORKDAYS.INTL($P9,(EH$4)-1,1,(Holidays!$A$1:$A$248)),0)+IF(AND($P9&lt;EG$4,$Q9&lt;EH$4,$Q9&gt;=EG$4),NETWORKDAYS.INTL(EG$4,$Q9,1,(Holidays!$A$1:$A$248)),0)+IF(AND($P9&lt;EG$4,$Q9&gt;=EH$4,$Q9&gt;=EG$4),NETWORKDAYS.INTL(EG$4,(EH$4)-1,1,(Holidays!$A$1:$A$248)),0))*$S9,"")</f>
        <v>0</v>
      </c>
      <c r="EH9" s="191">
        <f>IFERROR((IF(AND($P9&gt;=EH$4,$P9&lt;EI$4,$Q9&lt;EI$4),NETWORKDAYS.INTL($P9,$Q9,1,(Holidays!$A$1:$A$248)),0)+IF(AND($P9&gt;=EH$4,$P9&lt;EI$4,$Q9&gt;=EI$4),NETWORKDAYS.INTL($P9,(EI$4)-1,1,(Holidays!$A$1:$A$248)),0)+IF(AND($P9&lt;EH$4,$Q9&lt;EI$4,$Q9&gt;=EH$4),NETWORKDAYS.INTL(EH$4,$Q9,1,(Holidays!$A$1:$A$248)),0)+IF(AND($P9&lt;EH$4,$Q9&gt;=EI$4,$Q9&gt;=EH$4),NETWORKDAYS.INTL(EH$4,(EI$4)-1,1,(Holidays!$A$1:$A$248)),0))*$S9,"")</f>
        <v>0</v>
      </c>
      <c r="EI9" s="191">
        <f>IFERROR((IF(AND($P9&gt;=EI$4,$P9&lt;EJ$4,$Q9&lt;EJ$4),NETWORKDAYS.INTL($P9,$Q9,1,(Holidays!$A$1:$A$248)),0)+IF(AND($P9&gt;=EI$4,$P9&lt;EJ$4,$Q9&gt;=EJ$4),NETWORKDAYS.INTL($P9,(EJ$4)-1,1,(Holidays!$A$1:$A$248)),0)+IF(AND($P9&lt;EI$4,$Q9&lt;EJ$4,$Q9&gt;=EI$4),NETWORKDAYS.INTL(EI$4,$Q9,1,(Holidays!$A$1:$A$248)),0)+IF(AND($P9&lt;EI$4,$Q9&gt;=EJ$4,$Q9&gt;=EI$4),NETWORKDAYS.INTL(EI$4,(EJ$4)-1,1,(Holidays!$A$1:$A$248)),0))*$S9,"")</f>
        <v>0</v>
      </c>
      <c r="EJ9" s="191">
        <f>IFERROR((IF(AND($P9&gt;=EJ$4,$P9&lt;EK$4,$Q9&lt;EK$4),NETWORKDAYS.INTL($P9,$Q9,1,(Holidays!$A$1:$A$248)),0)+IF(AND($P9&gt;=EJ$4,$P9&lt;EK$4,$Q9&gt;=EK$4),NETWORKDAYS.INTL($P9,(EK$4)-1,1,(Holidays!$A$1:$A$248)),0)+IF(AND($P9&lt;EJ$4,$Q9&lt;EK$4,$Q9&gt;=EJ$4),NETWORKDAYS.INTL(EJ$4,$Q9,1,(Holidays!$A$1:$A$248)),0)+IF(AND($P9&lt;EJ$4,$Q9&gt;=EK$4,$Q9&gt;=EJ$4),NETWORKDAYS.INTL(EJ$4,(EK$4)-1,1,(Holidays!$A$1:$A$248)),0))*$S9,"")</f>
        <v>0</v>
      </c>
      <c r="EK9" s="191">
        <f>IFERROR((IF(AND($P9&gt;=EK$4,$P9&lt;EL$4,$Q9&lt;EL$4),NETWORKDAYS.INTL($P9,$Q9,1,(Holidays!$A$1:$A$248)),0)+IF(AND($P9&gt;=EK$4,$P9&lt;EL$4,$Q9&gt;=EL$4),NETWORKDAYS.INTL($P9,(EL$4)-1,1,(Holidays!$A$1:$A$248)),0)+IF(AND($P9&lt;EK$4,$Q9&lt;EL$4,$Q9&gt;=EK$4),NETWORKDAYS.INTL(EK$4,$Q9,1,(Holidays!$A$1:$A$248)),0)+IF(AND($P9&lt;EK$4,$Q9&gt;=EL$4,$Q9&gt;=EK$4),NETWORKDAYS.INTL(EK$4,(EL$4)-1,1,(Holidays!$A$1:$A$248)),0))*$S9,"")</f>
        <v>0</v>
      </c>
      <c r="EL9" s="191">
        <f>IFERROR((IF(AND($P9&gt;=EL$4,$P9&lt;EM$4,$Q9&lt;EM$4),NETWORKDAYS.INTL($P9,$Q9,1,(Holidays!$A$1:$A$248)),0)+IF(AND($P9&gt;=EL$4,$P9&lt;EM$4,$Q9&gt;=EM$4),NETWORKDAYS.INTL($P9,(EM$4)-1,1,(Holidays!$A$1:$A$248)),0)+IF(AND($P9&lt;EL$4,$Q9&lt;EM$4,$Q9&gt;=EL$4),NETWORKDAYS.INTL(EL$4,$Q9,1,(Holidays!$A$1:$A$248)),0)+IF(AND($P9&lt;EL$4,$Q9&gt;=EM$4,$Q9&gt;=EL$4),NETWORKDAYS.INTL(EL$4,(EM$4)-1,1,(Holidays!$A$1:$A$248)),0))*$S9,"")</f>
        <v>0</v>
      </c>
      <c r="EM9" s="191">
        <f>IFERROR((IF(AND($P9&gt;=EM$4,$P9&lt;EN$4,$Q9&lt;EN$4),NETWORKDAYS.INTL($P9,$Q9,1,(Holidays!$A$1:$A$248)),0)+IF(AND($P9&gt;=EM$4,$P9&lt;EN$4,$Q9&gt;=EN$4),NETWORKDAYS.INTL($P9,(EN$4)-1,1,(Holidays!$A$1:$A$248)),0)+IF(AND($P9&lt;EM$4,$Q9&lt;EN$4,$Q9&gt;=EM$4),NETWORKDAYS.INTL(EM$4,$Q9,1,(Holidays!$A$1:$A$248)),0)+IF(AND($P9&lt;EM$4,$Q9&gt;=EN$4,$Q9&gt;=EM$4),NETWORKDAYS.INTL(EM$4,(EN$4)-1,1,(Holidays!$A$1:$A$248)),0))*$S9,"")</f>
        <v>0</v>
      </c>
      <c r="EN9" s="191">
        <f>IFERROR((IF(AND($P9&gt;=EN$4,$P9&lt;EO$4,$Q9&lt;EO$4),NETWORKDAYS.INTL($P9,$Q9,1,(Holidays!$A$1:$A$248)),0)+IF(AND($P9&gt;=EN$4,$P9&lt;EO$4,$Q9&gt;=EO$4),NETWORKDAYS.INTL($P9,(EO$4)-1,1,(Holidays!$A$1:$A$248)),0)+IF(AND($P9&lt;EN$4,$Q9&lt;EO$4,$Q9&gt;=EN$4),NETWORKDAYS.INTL(EN$4,$Q9,1,(Holidays!$A$1:$A$248)),0)+IF(AND($P9&lt;EN$4,$Q9&gt;=EO$4,$Q9&gt;=EN$4),NETWORKDAYS.INTL(EN$4,(EO$4)-1,1,(Holidays!$A$1:$A$248)),0))*$S9,"")</f>
        <v>0</v>
      </c>
      <c r="EO9" s="191">
        <f>IFERROR((IF(AND($P9&gt;=EO$4,$P9&lt;EP$4,$Q9&lt;EP$4),NETWORKDAYS.INTL($P9,$Q9,1,(Holidays!$A$1:$A$248)),0)+IF(AND($P9&gt;=EO$4,$P9&lt;EP$4,$Q9&gt;=EP$4),NETWORKDAYS.INTL($P9,(EP$4)-1,1,(Holidays!$A$1:$A$248)),0)+IF(AND($P9&lt;EO$4,$Q9&lt;EP$4,$Q9&gt;=EO$4),NETWORKDAYS.INTL(EO$4,$Q9,1,(Holidays!$A$1:$A$248)),0)+IF(AND($P9&lt;EO$4,$Q9&gt;=EP$4,$Q9&gt;=EO$4),NETWORKDAYS.INTL(EO$4,(EP$4)-1,1,(Holidays!$A$1:$A$248)),0))*$S9,"")</f>
        <v>0</v>
      </c>
      <c r="EP9" s="191">
        <f>IFERROR((IF(AND($P9&gt;=EP$4,$P9&lt;EQ$4,$Q9&lt;EQ$4),NETWORKDAYS.INTL($P9,$Q9,1,(Holidays!$A$1:$A$248)),0)+IF(AND($P9&gt;=EP$4,$P9&lt;EQ$4,$Q9&gt;=EQ$4),NETWORKDAYS.INTL($P9,(EQ$4)-1,1,(Holidays!$A$1:$A$248)),0)+IF(AND($P9&lt;EP$4,$Q9&lt;EQ$4,$Q9&gt;=EP$4),NETWORKDAYS.INTL(EP$4,$Q9,1,(Holidays!$A$1:$A$248)),0)+IF(AND($P9&lt;EP$4,$Q9&gt;=EQ$4,$Q9&gt;=EP$4),NETWORKDAYS.INTL(EP$4,(EQ$4)-1,1,(Holidays!$A$1:$A$248)),0))*$S9,"")</f>
        <v>0</v>
      </c>
      <c r="EQ9" s="191">
        <f>IFERROR((IF(AND($P9&gt;=EQ$4,$P9&lt;ER$4,$Q9&lt;ER$4),NETWORKDAYS.INTL($P9,$Q9,1,(Holidays!$A$1:$A$248)),0)+IF(AND($P9&gt;=EQ$4,$P9&lt;ER$4,$Q9&gt;=ER$4),NETWORKDAYS.INTL($P9,(ER$4)-1,1,(Holidays!$A$1:$A$248)),0)+IF(AND($P9&lt;EQ$4,$Q9&lt;ER$4,$Q9&gt;=EQ$4),NETWORKDAYS.INTL(EQ$4,$Q9,1,(Holidays!$A$1:$A$248)),0)+IF(AND($P9&lt;EQ$4,$Q9&gt;=ER$4,$Q9&gt;=EQ$4),NETWORKDAYS.INTL(EQ$4,(ER$4)-1,1,(Holidays!$A$1:$A$248)),0))*$S9,"")</f>
        <v>0</v>
      </c>
      <c r="ER9" s="191">
        <f>IFERROR((IF(AND($P9&gt;=ER$4,$P9&lt;ES$4,$Q9&lt;ES$4),NETWORKDAYS.INTL($P9,$Q9,1,(Holidays!$A$1:$A$248)),0)+IF(AND($P9&gt;=ER$4,$P9&lt;ES$4,$Q9&gt;=ES$4),NETWORKDAYS.INTL($P9,(ES$4)-1,1,(Holidays!$A$1:$A$248)),0)+IF(AND($P9&lt;ER$4,$Q9&lt;ES$4,$Q9&gt;=ER$4),NETWORKDAYS.INTL(ER$4,$Q9,1,(Holidays!$A$1:$A$248)),0)+IF(AND($P9&lt;ER$4,$Q9&gt;=ES$4,$Q9&gt;=ER$4),NETWORKDAYS.INTL(ER$4,(ES$4)-1,1,(Holidays!$A$1:$A$248)),0))*$S9,"")</f>
        <v>0</v>
      </c>
      <c r="ES9" s="191">
        <f>IFERROR((IF(AND($P9&gt;=ES$4,$P9&lt;ET$4,$Q9&lt;ET$4),NETWORKDAYS.INTL($P9,$Q9,1,(Holidays!$A$1:$A$248)),0)+IF(AND($P9&gt;=ES$4,$P9&lt;ET$4,$Q9&gt;=ET$4),NETWORKDAYS.INTL($P9,(ET$4)-1,1,(Holidays!$A$1:$A$248)),0)+IF(AND($P9&lt;ES$4,$Q9&lt;ET$4,$Q9&gt;=ES$4),NETWORKDAYS.INTL(ES$4,$Q9,1,(Holidays!$A$1:$A$248)),0)+IF(AND($P9&lt;ES$4,$Q9&gt;=ET$4,$Q9&gt;=ES$4),NETWORKDAYS.INTL(ES$4,(ET$4)-1,1,(Holidays!$A$1:$A$248)),0))*$S9,"")</f>
        <v>0</v>
      </c>
      <c r="ET9" s="191">
        <f>IFERROR((IF(AND($P9&gt;=ET$4,$P9&lt;EU$4,$Q9&lt;EU$4),NETWORKDAYS.INTL($P9,$Q9,1,(Holidays!$A$1:$A$248)),0)+IF(AND($P9&gt;=ET$4,$P9&lt;EU$4,$Q9&gt;=EU$4),NETWORKDAYS.INTL($P9,(EU$4)-1,1,(Holidays!$A$1:$A$248)),0)+IF(AND($P9&lt;ET$4,$Q9&lt;EU$4,$Q9&gt;=ET$4),NETWORKDAYS.INTL(ET$4,$Q9,1,(Holidays!$A$1:$A$248)),0)+IF(AND($P9&lt;ET$4,$Q9&gt;=EU$4,$Q9&gt;=ET$4),NETWORKDAYS.INTL(ET$4,(EU$4)-1,1,(Holidays!$A$1:$A$248)),0))*$S9,"")</f>
        <v>0</v>
      </c>
      <c r="EU9" s="191">
        <f>IFERROR((IF(AND($P9&gt;=EU$4,$P9&lt;EV$4,$Q9&lt;EV$4),NETWORKDAYS.INTL($P9,$Q9,1,(Holidays!$A$1:$A$248)),0)+IF(AND($P9&gt;=EU$4,$P9&lt;EV$4,$Q9&gt;=EV$4),NETWORKDAYS.INTL($P9,(EV$4)-1,1,(Holidays!$A$1:$A$248)),0)+IF(AND($P9&lt;EU$4,$Q9&lt;EV$4,$Q9&gt;=EU$4),NETWORKDAYS.INTL(EU$4,$Q9,1,(Holidays!$A$1:$A$248)),0)+IF(AND($P9&lt;EU$4,$Q9&gt;=EV$4,$Q9&gt;=EU$4),NETWORKDAYS.INTL(EU$4,(EV$4)-1,1,(Holidays!$A$1:$A$248)),0))*$S9,"")</f>
        <v>0</v>
      </c>
      <c r="EV9" s="191">
        <f>IFERROR((IF(AND($P9&gt;=EV$4,$P9&lt;EW$4,$Q9&lt;EW$4),NETWORKDAYS.INTL($P9,$Q9,1,(Holidays!$A$1:$A$248)),0)+IF(AND($P9&gt;=EV$4,$P9&lt;EW$4,$Q9&gt;=EW$4),NETWORKDAYS.INTL($P9,(EW$4)-1,1,(Holidays!$A$1:$A$248)),0)+IF(AND($P9&lt;EV$4,$Q9&lt;EW$4,$Q9&gt;=EV$4),NETWORKDAYS.INTL(EV$4,$Q9,1,(Holidays!$A$1:$A$248)),0)+IF(AND($P9&lt;EV$4,$Q9&gt;=EW$4,$Q9&gt;=EV$4),NETWORKDAYS.INTL(EV$4,(EW$4)-1,1,(Holidays!$A$1:$A$248)),0))*$S9,"")</f>
        <v>0</v>
      </c>
      <c r="EW9" s="191">
        <f>IFERROR((IF(AND($P9&gt;=EW$4,$P9&lt;EX$4,$Q9&lt;EX$4),NETWORKDAYS.INTL($P9,$Q9,1,(Holidays!$A$1:$A$248)),0)+IF(AND($P9&gt;=EW$4,$P9&lt;EX$4,$Q9&gt;=EX$4),NETWORKDAYS.INTL($P9,(EX$4)-1,1,(Holidays!$A$1:$A$248)),0)+IF(AND($P9&lt;EW$4,$Q9&lt;EX$4,$Q9&gt;=EW$4),NETWORKDAYS.INTL(EW$4,$Q9,1,(Holidays!$A$1:$A$248)),0)+IF(AND($P9&lt;EW$4,$Q9&gt;=EX$4,$Q9&gt;=EW$4),NETWORKDAYS.INTL(EW$4,(EX$4)-1,1,(Holidays!$A$1:$A$248)),0))*$S9,"")</f>
        <v>0</v>
      </c>
      <c r="EX9" s="191">
        <f>IFERROR((IF(AND($P9&gt;=EX$4,$P9&lt;EY$4,$Q9&lt;EY$4),NETWORKDAYS.INTL($P9,$Q9,1,(Holidays!$A$1:$A$248)),0)+IF(AND($P9&gt;=EX$4,$P9&lt;EY$4,$Q9&gt;=EY$4),NETWORKDAYS.INTL($P9,(EY$4)-1,1,(Holidays!$A$1:$A$248)),0)+IF(AND($P9&lt;EX$4,$Q9&lt;EY$4,$Q9&gt;=EX$4),NETWORKDAYS.INTL(EX$4,$Q9,1,(Holidays!$A$1:$A$248)),0)+IF(AND($P9&lt;EX$4,$Q9&gt;=EY$4,$Q9&gt;=EX$4),NETWORKDAYS.INTL(EX$4,(EY$4)-1,1,(Holidays!$A$1:$A$248)),0))*$S9,"")</f>
        <v>0</v>
      </c>
      <c r="EY9" s="191">
        <f>IFERROR((IF(AND($P9&gt;=EY$4,$P9&lt;EZ$4,$Q9&lt;EZ$4),NETWORKDAYS.INTL($P9,$Q9,1,(Holidays!$A$1:$A$248)),0)+IF(AND($P9&gt;=EY$4,$P9&lt;EZ$4,$Q9&gt;=EZ$4),NETWORKDAYS.INTL($P9,(EZ$4)-1,1,(Holidays!$A$1:$A$248)),0)+IF(AND($P9&lt;EY$4,$Q9&lt;EZ$4,$Q9&gt;=EY$4),NETWORKDAYS.INTL(EY$4,$Q9,1,(Holidays!$A$1:$A$248)),0)+IF(AND($P9&lt;EY$4,$Q9&gt;=EZ$4,$Q9&gt;=EY$4),NETWORKDAYS.INTL(EY$4,(EZ$4)-1,1,(Holidays!$A$1:$A$248)),0))*$S9,"")</f>
        <v>0</v>
      </c>
      <c r="EZ9" s="191">
        <f>IFERROR((IF(AND($P9&gt;=EZ$4,$P9&lt;FA$4,$Q9&lt;FA$4),NETWORKDAYS.INTL($P9,$Q9,1,(Holidays!$A$1:$A$248)),0)+IF(AND($P9&gt;=EZ$4,$P9&lt;FA$4,$Q9&gt;=FA$4),NETWORKDAYS.INTL($P9,(FA$4)-1,1,(Holidays!$A$1:$A$248)),0)+IF(AND($P9&lt;EZ$4,$Q9&lt;FA$4,$Q9&gt;=EZ$4),NETWORKDAYS.INTL(EZ$4,$Q9,1,(Holidays!$A$1:$A$248)),0)+IF(AND($P9&lt;EZ$4,$Q9&gt;=FA$4,$Q9&gt;=EZ$4),NETWORKDAYS.INTL(EZ$4,(FA$4)-1,1,(Holidays!$A$1:$A$248)),0))*$S9,"")</f>
        <v>0</v>
      </c>
      <c r="FA9" s="191">
        <f>IFERROR((IF(AND($P9&gt;=FA$4,$P9&lt;FB$4,$Q9&lt;FB$4),NETWORKDAYS.INTL($P9,$Q9,1,(Holidays!$A$1:$A$248)),0)+IF(AND($P9&gt;=FA$4,$P9&lt;FB$4,$Q9&gt;=FB$4),NETWORKDAYS.INTL($P9,(FB$4)-1,1,(Holidays!$A$1:$A$248)),0)+IF(AND($P9&lt;FA$4,$Q9&lt;FB$4,$Q9&gt;=FA$4),NETWORKDAYS.INTL(FA$4,$Q9,1,(Holidays!$A$1:$A$248)),0)+IF(AND($P9&lt;FA$4,$Q9&gt;=FB$4,$Q9&gt;=FA$4),NETWORKDAYS.INTL(FA$4,(FB$4)-1,1,(Holidays!$A$1:$A$248)),0))*$S9,"")</f>
        <v>0</v>
      </c>
      <c r="FB9" s="191">
        <f>IFERROR((IF(AND($P9&gt;=FB$4,$P9&lt;FC$4,$Q9&lt;FC$4),NETWORKDAYS.INTL($P9,$Q9,1,(Holidays!$A$1:$A$248)),0)+IF(AND($P9&gt;=FB$4,$P9&lt;FC$4,$Q9&gt;=FC$4),NETWORKDAYS.INTL($P9,(FC$4)-1,1,(Holidays!$A$1:$A$248)),0)+IF(AND($P9&lt;FB$4,$Q9&lt;FC$4,$Q9&gt;=FB$4),NETWORKDAYS.INTL(FB$4,$Q9,1,(Holidays!$A$1:$A$248)),0)+IF(AND($P9&lt;FB$4,$Q9&gt;=FC$4,$Q9&gt;=FB$4),NETWORKDAYS.INTL(FB$4,(FC$4)-1,1,(Holidays!$A$1:$A$248)),0))*$S9,"")</f>
        <v>0</v>
      </c>
      <c r="FC9" s="191">
        <f>IFERROR((IF(AND($P9&gt;=FC$4,$P9&lt;FD$4,$Q9&lt;FD$4),NETWORKDAYS.INTL($P9,$Q9,1,(Holidays!$A$1:$A$248)),0)+IF(AND($P9&gt;=FC$4,$P9&lt;FD$4,$Q9&gt;=FD$4),NETWORKDAYS.INTL($P9,(FD$4)-1,1,(Holidays!$A$1:$A$248)),0)+IF(AND($P9&lt;FC$4,$Q9&lt;FD$4,$Q9&gt;=FC$4),NETWORKDAYS.INTL(FC$4,$Q9,1,(Holidays!$A$1:$A$248)),0)+IF(AND($P9&lt;FC$4,$Q9&gt;=FD$4,$Q9&gt;=FC$4),NETWORKDAYS.INTL(FC$4,(FD$4)-1,1,(Holidays!$A$1:$A$248)),0))*$S9,"")</f>
        <v>0</v>
      </c>
      <c r="FD9" s="191">
        <f>IFERROR((IF(AND($P9&gt;=FD$4,$P9&lt;FE$4,$Q9&lt;FE$4),NETWORKDAYS.INTL($P9,$Q9,1,(Holidays!$A$1:$A$248)),0)+IF(AND($P9&gt;=FD$4,$P9&lt;FE$4,$Q9&gt;=FE$4),NETWORKDAYS.INTL($P9,(FE$4)-1,1,(Holidays!$A$1:$A$248)),0)+IF(AND($P9&lt;FD$4,$Q9&lt;FE$4,$Q9&gt;=FD$4),NETWORKDAYS.INTL(FD$4,$Q9,1,(Holidays!$A$1:$A$248)),0)+IF(AND($P9&lt;FD$4,$Q9&gt;=FE$4,$Q9&gt;=FD$4),NETWORKDAYS.INTL(FD$4,(FE$4)-1,1,(Holidays!$A$1:$A$248)),0))*$S9,"")</f>
        <v>0</v>
      </c>
      <c r="FE9" s="191">
        <f>IFERROR((IF(AND($P9&gt;=FE$4,$P9&lt;FF$4,$Q9&lt;FF$4),NETWORKDAYS.INTL($P9,$Q9,1,(Holidays!$A$1:$A$248)),0)+IF(AND($P9&gt;=FE$4,$P9&lt;FF$4,$Q9&gt;=FF$4),NETWORKDAYS.INTL($P9,(FF$4)-1,1,(Holidays!$A$1:$A$248)),0)+IF(AND($P9&lt;FE$4,$Q9&lt;FF$4,$Q9&gt;=FE$4),NETWORKDAYS.INTL(FE$4,$Q9,1,(Holidays!$A$1:$A$248)),0)+IF(AND($P9&lt;FE$4,$Q9&gt;=FF$4,$Q9&gt;=FE$4),NETWORKDAYS.INTL(FE$4,(FF$4)-1,1,(Holidays!$A$1:$A$248)),0))*$S9,"")</f>
        <v>0</v>
      </c>
      <c r="FF9" s="191">
        <f>IFERROR((IF(AND($P9&gt;=FF$4,$P9&lt;FG$4,$Q9&lt;FG$4),NETWORKDAYS.INTL($P9,$Q9,1,(Holidays!$A$1:$A$248)),0)+IF(AND($P9&gt;=FF$4,$P9&lt;FG$4,$Q9&gt;=FG$4),NETWORKDAYS.INTL($P9,(FG$4)-1,1,(Holidays!$A$1:$A$248)),0)+IF(AND($P9&lt;FF$4,$Q9&lt;FG$4,$Q9&gt;=FF$4),NETWORKDAYS.INTL(FF$4,$Q9,1,(Holidays!$A$1:$A$248)),0)+IF(AND($P9&lt;FF$4,$Q9&gt;=FG$4,$Q9&gt;=FF$4),NETWORKDAYS.INTL(FF$4,(FG$4)-1,1,(Holidays!$A$1:$A$248)),0))*$S9,"")</f>
        <v>0</v>
      </c>
      <c r="FG9" s="191">
        <f>IFERROR((IF(AND($P9&gt;=FG$4,$P9&lt;FH$4,$Q9&lt;FH$4),NETWORKDAYS.INTL($P9,$Q9,1,(Holidays!$A$1:$A$248)),0)+IF(AND($P9&gt;=FG$4,$P9&lt;FH$4,$Q9&gt;=FH$4),NETWORKDAYS.INTL($P9,(FH$4)-1,1,(Holidays!$A$1:$A$248)),0)+IF(AND($P9&lt;FG$4,$Q9&lt;FH$4,$Q9&gt;=FG$4),NETWORKDAYS.INTL(FG$4,$Q9,1,(Holidays!$A$1:$A$248)),0)+IF(AND($P9&lt;FG$4,$Q9&gt;=FH$4,$Q9&gt;=FG$4),NETWORKDAYS.INTL(FG$4,(FH$4)-1,1,(Holidays!$A$1:$A$248)),0))*$S9,"")</f>
        <v>0</v>
      </c>
      <c r="FH9" s="191">
        <f>IFERROR((IF(AND($P9&gt;=FH$4,$P9&lt;FI$4,$Q9&lt;FI$4),NETWORKDAYS.INTL($P9,$Q9,1,(Holidays!$A$1:$A$248)),0)+IF(AND($P9&gt;=FH$4,$P9&lt;FI$4,$Q9&gt;=FI$4),NETWORKDAYS.INTL($P9,(FI$4)-1,1,(Holidays!$A$1:$A$248)),0)+IF(AND($P9&lt;FH$4,$Q9&lt;FI$4,$Q9&gt;=FH$4),NETWORKDAYS.INTL(FH$4,$Q9,1,(Holidays!$A$1:$A$248)),0)+IF(AND($P9&lt;FH$4,$Q9&gt;=FI$4,$Q9&gt;=FH$4),NETWORKDAYS.INTL(FH$4,(FI$4)-1,1,(Holidays!$A$1:$A$248)),0))*$S9,"")</f>
        <v>0</v>
      </c>
      <c r="FI9" s="191">
        <f>IFERROR((IF(AND($P9&gt;=FI$4,$P9&lt;FJ$4,$Q9&lt;FJ$4),NETWORKDAYS.INTL($P9,$Q9,1,(Holidays!$A$1:$A$248)),0)+IF(AND($P9&gt;=FI$4,$P9&lt;FJ$4,$Q9&gt;=FJ$4),NETWORKDAYS.INTL($P9,(FJ$4)-1,1,(Holidays!$A$1:$A$248)),0)+IF(AND($P9&lt;FI$4,$Q9&lt;FJ$4,$Q9&gt;=FI$4),NETWORKDAYS.INTL(FI$4,$Q9,1,(Holidays!$A$1:$A$248)),0)+IF(AND($P9&lt;FI$4,$Q9&gt;=FJ$4,$Q9&gt;=FI$4),NETWORKDAYS.INTL(FI$4,(FJ$4)-1,1,(Holidays!$A$1:$A$248)),0))*$S9,"")</f>
        <v>0</v>
      </c>
      <c r="FJ9" s="191">
        <f>IFERROR((IF(AND($P9&gt;=FJ$4,$P9&lt;FK$4,$Q9&lt;FK$4),NETWORKDAYS.INTL($P9,$Q9,1,(Holidays!$A$1:$A$248)),0)+IF(AND($P9&gt;=FJ$4,$P9&lt;FK$4,$Q9&gt;=FK$4),NETWORKDAYS.INTL($P9,(FK$4)-1,1,(Holidays!$A$1:$A$248)),0)+IF(AND($P9&lt;FJ$4,$Q9&lt;FK$4,$Q9&gt;=FJ$4),NETWORKDAYS.INTL(FJ$4,$Q9,1,(Holidays!$A$1:$A$248)),0)+IF(AND($P9&lt;FJ$4,$Q9&gt;=FK$4,$Q9&gt;=FJ$4),NETWORKDAYS.INTL(FJ$4,(FK$4)-1,1,(Holidays!$A$1:$A$248)),0))*$S9,"")</f>
        <v>0</v>
      </c>
      <c r="FK9" s="191">
        <f>IFERROR((IF(AND($P9&gt;=FK$4,$P9&lt;FL$4,$Q9&lt;FL$4),NETWORKDAYS.INTL($P9,$Q9,1,(Holidays!$A$1:$A$248)),0)+IF(AND($P9&gt;=FK$4,$P9&lt;FL$4,$Q9&gt;=FL$4),NETWORKDAYS.INTL($P9,(FL$4)-1,1,(Holidays!$A$1:$A$248)),0)+IF(AND($P9&lt;FK$4,$Q9&lt;FL$4,$Q9&gt;=FK$4),NETWORKDAYS.INTL(FK$4,$Q9,1,(Holidays!$A$1:$A$248)),0)+IF(AND($P9&lt;FK$4,$Q9&gt;=FL$4,$Q9&gt;=FK$4),NETWORKDAYS.INTL(FK$4,(FL$4)-1,1,(Holidays!$A$1:$A$248)),0))*$S9,"")</f>
        <v>0</v>
      </c>
      <c r="FL9" s="191">
        <f>IFERROR((IF(AND($P9&gt;=FL$4,$P9&lt;FM$4,$Q9&lt;FM$4),NETWORKDAYS.INTL($P9,$Q9,1,(Holidays!$A$1:$A$248)),0)+IF(AND($P9&gt;=FL$4,$P9&lt;FM$4,$Q9&gt;=FM$4),NETWORKDAYS.INTL($P9,(FM$4)-1,1,(Holidays!$A$1:$A$248)),0)+IF(AND($P9&lt;FL$4,$Q9&lt;FM$4,$Q9&gt;=FL$4),NETWORKDAYS.INTL(FL$4,$Q9,1,(Holidays!$A$1:$A$248)),0)+IF(AND($P9&lt;FL$4,$Q9&gt;=FM$4,$Q9&gt;=FL$4),NETWORKDAYS.INTL(FL$4,(FM$4)-1,1,(Holidays!$A$1:$A$248)),0))*$S9,"")</f>
        <v>0</v>
      </c>
      <c r="FM9" s="191">
        <f>IFERROR((IF(AND($P9&gt;=FM$4,$P9&lt;FN$4,$Q9&lt;FN$4),NETWORKDAYS.INTL($P9,$Q9,1,(Holidays!$A$1:$A$248)),0)+IF(AND($P9&gt;=FM$4,$P9&lt;FN$4,$Q9&gt;=FN$4),NETWORKDAYS.INTL($P9,(FN$4)-1,1,(Holidays!$A$1:$A$248)),0)+IF(AND($P9&lt;FM$4,$Q9&lt;FN$4,$Q9&gt;=FM$4),NETWORKDAYS.INTL(FM$4,$Q9,1,(Holidays!$A$1:$A$248)),0)+IF(AND($P9&lt;FM$4,$Q9&gt;=FN$4,$Q9&gt;=FM$4),NETWORKDAYS.INTL(FM$4,(FN$4)-1,1,(Holidays!$A$1:$A$248)),0))*$S9,"")</f>
        <v>0</v>
      </c>
      <c r="FN9" s="191">
        <f>IFERROR((IF(AND($P9&gt;=FN$4,$P9&lt;FO$4,$Q9&lt;FO$4),NETWORKDAYS.INTL($P9,$Q9,1,(Holidays!$A$1:$A$248)),0)+IF(AND($P9&gt;=FN$4,$P9&lt;FO$4,$Q9&gt;=FO$4),NETWORKDAYS.INTL($P9,(FO$4)-1,1,(Holidays!$A$1:$A$248)),0)+IF(AND($P9&lt;FN$4,$Q9&lt;FO$4,$Q9&gt;=FN$4),NETWORKDAYS.INTL(FN$4,$Q9,1,(Holidays!$A$1:$A$248)),0)+IF(AND($P9&lt;FN$4,$Q9&gt;=FO$4,$Q9&gt;=FN$4),NETWORKDAYS.INTL(FN$4,(FO$4)-1,1,(Holidays!$A$1:$A$248)),0))*$S9,"")</f>
        <v>0</v>
      </c>
      <c r="FO9" s="191">
        <f>IFERROR((IF(AND($P9&gt;=FO$4,$P9&lt;FP$4,$Q9&lt;FP$4),NETWORKDAYS.INTL($P9,$Q9,1,(Holidays!$A$1:$A$248)),0)+IF(AND($P9&gt;=FO$4,$P9&lt;FP$4,$Q9&gt;=FP$4),NETWORKDAYS.INTL($P9,(FP$4)-1,1,(Holidays!$A$1:$A$248)),0)+IF(AND($P9&lt;FO$4,$Q9&lt;FP$4,$Q9&gt;=FO$4),NETWORKDAYS.INTL(FO$4,$Q9,1,(Holidays!$A$1:$A$248)),0)+IF(AND($P9&lt;FO$4,$Q9&gt;=FP$4,$Q9&gt;=FO$4),NETWORKDAYS.INTL(FO$4,(FP$4)-1,1,(Holidays!$A$1:$A$248)),0))*$S9,"")</f>
        <v>0</v>
      </c>
      <c r="FP9" s="191">
        <f>IFERROR((IF(AND($P9&gt;=FP$4,$P9&lt;FQ$4,$Q9&lt;FQ$4),NETWORKDAYS.INTL($P9,$Q9,1,(Holidays!$A$1:$A$248)),0)+IF(AND($P9&gt;=FP$4,$P9&lt;FQ$4,$Q9&gt;=FQ$4),NETWORKDAYS.INTL($P9,(FQ$4)-1,1,(Holidays!$A$1:$A$248)),0)+IF(AND($P9&lt;FP$4,$Q9&lt;FQ$4,$Q9&gt;=FP$4),NETWORKDAYS.INTL(FP$4,$Q9,1,(Holidays!$A$1:$A$248)),0)+IF(AND($P9&lt;FP$4,$Q9&gt;=FQ$4,$Q9&gt;=FP$4),NETWORKDAYS.INTL(FP$4,(FQ$4)-1,1,(Holidays!$A$1:$A$248)),0))*$S9,"")</f>
        <v>0</v>
      </c>
      <c r="FQ9" s="191">
        <f>IFERROR((IF(AND($P9&gt;=FQ$4,$P9&lt;FR$4,$Q9&lt;FR$4),NETWORKDAYS.INTL($P9,$Q9,1,(Holidays!$A$1:$A$248)),0)+IF(AND($P9&gt;=FQ$4,$P9&lt;FR$4,$Q9&gt;=FR$4),NETWORKDAYS.INTL($P9,(FR$4)-1,1,(Holidays!$A$1:$A$248)),0)+IF(AND($P9&lt;FQ$4,$Q9&lt;FR$4,$Q9&gt;=FQ$4),NETWORKDAYS.INTL(FQ$4,$Q9,1,(Holidays!$A$1:$A$248)),0)+IF(AND($P9&lt;FQ$4,$Q9&gt;=FR$4,$Q9&gt;=FQ$4),NETWORKDAYS.INTL(FQ$4,(FR$4)-1,1,(Holidays!$A$1:$A$248)),0))*$S9,"")</f>
        <v>0</v>
      </c>
      <c r="FR9" s="191">
        <f>IFERROR((IF(AND($P9&gt;=FR$4,$P9&lt;FS$4,$Q9&lt;FS$4),NETWORKDAYS.INTL($P9,$Q9,1,(Holidays!$A$1:$A$248)),0)+IF(AND($P9&gt;=FR$4,$P9&lt;FS$4,$Q9&gt;=FS$4),NETWORKDAYS.INTL($P9,(FS$4)-1,1,(Holidays!$A$1:$A$248)),0)+IF(AND($P9&lt;FR$4,$Q9&lt;FS$4,$Q9&gt;=FR$4),NETWORKDAYS.INTL(FR$4,$Q9,1,(Holidays!$A$1:$A$248)),0)+IF(AND($P9&lt;FR$4,$Q9&gt;=FS$4,$Q9&gt;=FR$4),NETWORKDAYS.INTL(FR$4,(FS$4)-1,1,(Holidays!$A$1:$A$248)),0))*$S9,"")</f>
        <v>0</v>
      </c>
      <c r="FS9" s="191">
        <f>IFERROR((IF(AND($P9&gt;=FS$4,$P9&lt;FT$4,$Q9&lt;FT$4),NETWORKDAYS.INTL($P9,$Q9,1,(Holidays!$A$1:$A$248)),0)+IF(AND($P9&gt;=FS$4,$P9&lt;FT$4,$Q9&gt;=FT$4),NETWORKDAYS.INTL($P9,(FT$4)-1,1,(Holidays!$A$1:$A$248)),0)+IF(AND($P9&lt;FS$4,$Q9&lt;FT$4,$Q9&gt;=FS$4),NETWORKDAYS.INTL(FS$4,$Q9,1,(Holidays!$A$1:$A$248)),0)+IF(AND($P9&lt;FS$4,$Q9&gt;=FT$4,$Q9&gt;=FS$4),NETWORKDAYS.INTL(FS$4,(FT$4)-1,1,(Holidays!$A$1:$A$248)),0))*$S9,"")</f>
        <v>0</v>
      </c>
      <c r="FT9" s="191">
        <f>IFERROR((IF(AND($P9&gt;=FT$4,$P9&lt;FU$4,$Q9&lt;FU$4),NETWORKDAYS.INTL($P9,$Q9,1,(Holidays!$A$1:$A$248)),0)+IF(AND($P9&gt;=FT$4,$P9&lt;FU$4,$Q9&gt;=FU$4),NETWORKDAYS.INTL($P9,(FU$4)-1,1,(Holidays!$A$1:$A$248)),0)+IF(AND($P9&lt;FT$4,$Q9&lt;FU$4,$Q9&gt;=FT$4),NETWORKDAYS.INTL(FT$4,$Q9,1,(Holidays!$A$1:$A$248)),0)+IF(AND($P9&lt;FT$4,$Q9&gt;=FU$4,$Q9&gt;=FT$4),NETWORKDAYS.INTL(FT$4,(FU$4)-1,1,(Holidays!$A$1:$A$248)),0))*$S9,"")</f>
        <v>0</v>
      </c>
      <c r="FU9" s="191">
        <f>IFERROR((IF(AND($P9&gt;=FU$4,$P9&lt;FV$4,$Q9&lt;FV$4),NETWORKDAYS.INTL($P9,$Q9,1,(Holidays!$A$1:$A$248)),0)+IF(AND($P9&gt;=FU$4,$P9&lt;FV$4,$Q9&gt;=FV$4),NETWORKDAYS.INTL($P9,(FV$4)-1,1,(Holidays!$A$1:$A$248)),0)+IF(AND($P9&lt;FU$4,$Q9&lt;FV$4,$Q9&gt;=FU$4),NETWORKDAYS.INTL(FU$4,$Q9,1,(Holidays!$A$1:$A$248)),0)+IF(AND($P9&lt;FU$4,$Q9&gt;=FV$4,$Q9&gt;=FU$4),NETWORKDAYS.INTL(FU$4,(FV$4)-1,1,(Holidays!$A$1:$A$248)),0))*$S9,"")</f>
        <v>0</v>
      </c>
      <c r="FV9" s="191">
        <f>IFERROR((IF(AND($P9&gt;=FV$4,$P9&lt;FW$4,$Q9&lt;FW$4),NETWORKDAYS.INTL($P9,$Q9,1,(Holidays!$A$1:$A$248)),0)+IF(AND($P9&gt;=FV$4,$P9&lt;FW$4,$Q9&gt;=FW$4),NETWORKDAYS.INTL($P9,(FW$4)-1,1,(Holidays!$A$1:$A$248)),0)+IF(AND($P9&lt;FV$4,$Q9&lt;FW$4,$Q9&gt;=FV$4),NETWORKDAYS.INTL(FV$4,$Q9,1,(Holidays!$A$1:$A$248)),0)+IF(AND($P9&lt;FV$4,$Q9&gt;=FW$4,$Q9&gt;=FV$4),NETWORKDAYS.INTL(FV$4,(FW$4)-1,1,(Holidays!$A$1:$A$248)),0))*$S9,"")</f>
        <v>0</v>
      </c>
      <c r="FW9" s="191">
        <f>IFERROR((IF(AND($P9&gt;=FW$4,$P9&lt;FX$4,$Q9&lt;FX$4),NETWORKDAYS.INTL($P9,$Q9,1,(Holidays!$A$1:$A$248)),0)+IF(AND($P9&gt;=FW$4,$P9&lt;FX$4,$Q9&gt;=FX$4),NETWORKDAYS.INTL($P9,(FX$4)-1,1,(Holidays!$A$1:$A$248)),0)+IF(AND($P9&lt;FW$4,$Q9&lt;FX$4,$Q9&gt;=FW$4),NETWORKDAYS.INTL(FW$4,$Q9,1,(Holidays!$A$1:$A$248)),0)+IF(AND($P9&lt;FW$4,$Q9&gt;=FX$4,$Q9&gt;=FW$4),NETWORKDAYS.INTL(FW$4,(FX$4)-1,1,(Holidays!$A$1:$A$248)),0))*$S9,"")</f>
        <v>0</v>
      </c>
      <c r="FX9" s="191">
        <f>IFERROR((IF(AND($P9&gt;=FX$4,$P9&lt;FY$4,$Q9&lt;FY$4),NETWORKDAYS.INTL($P9,$Q9,1,(Holidays!$A$1:$A$248)),0)+IF(AND($P9&gt;=FX$4,$P9&lt;FY$4,$Q9&gt;=FY$4),NETWORKDAYS.INTL($P9,(FY$4)-1,1,(Holidays!$A$1:$A$248)),0)+IF(AND($P9&lt;FX$4,$Q9&lt;FY$4,$Q9&gt;=FX$4),NETWORKDAYS.INTL(FX$4,$Q9,1,(Holidays!$A$1:$A$248)),0)+IF(AND($P9&lt;FX$4,$Q9&gt;=FY$4,$Q9&gt;=FX$4),NETWORKDAYS.INTL(FX$4,(FY$4)-1,1,(Holidays!$A$1:$A$248)),0))*$S9,"")</f>
        <v>0</v>
      </c>
      <c r="FY9" s="191">
        <f>IFERROR((IF(AND($P9&gt;=FY$4,$P9&lt;FZ$4,$Q9&lt;FZ$4),NETWORKDAYS.INTL($P9,$Q9,1,(Holidays!$A$1:$A$248)),0)+IF(AND($P9&gt;=FY$4,$P9&lt;FZ$4,$Q9&gt;=FZ$4),NETWORKDAYS.INTL($P9,(FZ$4)-1,1,(Holidays!$A$1:$A$248)),0)+IF(AND($P9&lt;FY$4,$Q9&lt;FZ$4,$Q9&gt;=FY$4),NETWORKDAYS.INTL(FY$4,$Q9,1,(Holidays!$A$1:$A$248)),0)+IF(AND($P9&lt;FY$4,$Q9&gt;=FZ$4,$Q9&gt;=FY$4),NETWORKDAYS.INTL(FY$4,(FZ$4)-1,1,(Holidays!$A$1:$A$248)),0))*$S9,"")</f>
        <v>0</v>
      </c>
      <c r="FZ9" s="191">
        <f>IFERROR((IF(AND($P9&gt;=FZ$4,$P9&lt;GA$4,$Q9&lt;GA$4),NETWORKDAYS.INTL($P9,$Q9,1,(Holidays!$A$1:$A$248)),0)+IF(AND($P9&gt;=FZ$4,$P9&lt;GA$4,$Q9&gt;=GA$4),NETWORKDAYS.INTL($P9,(GA$4)-1,1,(Holidays!$A$1:$A$248)),0)+IF(AND($P9&lt;FZ$4,$Q9&lt;GA$4,$Q9&gt;=FZ$4),NETWORKDAYS.INTL(FZ$4,$Q9,1,(Holidays!$A$1:$A$248)),0)+IF(AND($P9&lt;FZ$4,$Q9&gt;=GA$4,$Q9&gt;=FZ$4),NETWORKDAYS.INTL(FZ$4,(GA$4)-1,1,(Holidays!$A$1:$A$248)),0))*$S9,"")</f>
        <v>0</v>
      </c>
      <c r="GA9" s="191">
        <f>IFERROR((IF(AND($P9&gt;=GA$4,$P9&lt;GB$4,$Q9&lt;GB$4),NETWORKDAYS.INTL($P9,$Q9,1,(Holidays!$A$1:$A$248)),0)+IF(AND($P9&gt;=GA$4,$P9&lt;GB$4,$Q9&gt;=GB$4),NETWORKDAYS.INTL($P9,(GB$4)-1,1,(Holidays!$A$1:$A$248)),0)+IF(AND($P9&lt;GA$4,$Q9&lt;GB$4,$Q9&gt;=GA$4),NETWORKDAYS.INTL(GA$4,$Q9,1,(Holidays!$A$1:$A$248)),0)+IF(AND($P9&lt;GA$4,$Q9&gt;=GB$4,$Q9&gt;=GA$4),NETWORKDAYS.INTL(GA$4,(GB$4)-1,1,(Holidays!$A$1:$A$248)),0))*$S9,"")</f>
        <v>0</v>
      </c>
      <c r="GB9" s="191">
        <f>IFERROR((IF(AND($P9&gt;=GB$4,$P9&lt;GC$4,$Q9&lt;GC$4),NETWORKDAYS.INTL($P9,$Q9,1,(Holidays!$A$1:$A$248)),0)+IF(AND($P9&gt;=GB$4,$P9&lt;GC$4,$Q9&gt;=GC$4),NETWORKDAYS.INTL($P9,(GC$4)-1,1,(Holidays!$A$1:$A$248)),0)+IF(AND($P9&lt;GB$4,$Q9&lt;GC$4,$Q9&gt;=GB$4),NETWORKDAYS.INTL(GB$4,$Q9,1,(Holidays!$A$1:$A$248)),0)+IF(AND($P9&lt;GB$4,$Q9&gt;=GC$4,$Q9&gt;=GB$4),NETWORKDAYS.INTL(GB$4,(GC$4)-1,1,(Holidays!$A$1:$A$248)),0))*$S9,"")</f>
        <v>0</v>
      </c>
      <c r="GC9" s="191">
        <f>IFERROR((IF(AND($P9&gt;=GC$4,$P9&lt;GD$4,$Q9&lt;GD$4),NETWORKDAYS.INTL($P9,$Q9,1,(Holidays!$A$1:$A$248)),0)+IF(AND($P9&gt;=GC$4,$P9&lt;GD$4,$Q9&gt;=GD$4),NETWORKDAYS.INTL($P9,(GD$4)-1,1,(Holidays!$A$1:$A$248)),0)+IF(AND($P9&lt;GC$4,$Q9&lt;GD$4,$Q9&gt;=GC$4),NETWORKDAYS.INTL(GC$4,$Q9,1,(Holidays!$A$1:$A$248)),0)+IF(AND($P9&lt;GC$4,$Q9&gt;=GD$4,$Q9&gt;=GC$4),NETWORKDAYS.INTL(GC$4,(GD$4)-1,1,(Holidays!$A$1:$A$248)),0))*$S9,"")</f>
        <v>0</v>
      </c>
      <c r="GD9" s="191">
        <f>IFERROR((IF(AND($P9&gt;=GD$4,$P9&lt;GE$4,$Q9&lt;GE$4),NETWORKDAYS.INTL($P9,$Q9,1,(Holidays!$A$1:$A$248)),0)+IF(AND($P9&gt;=GD$4,$P9&lt;GE$4,$Q9&gt;=GE$4),NETWORKDAYS.INTL($P9,(GE$4)-1,1,(Holidays!$A$1:$A$248)),0)+IF(AND($P9&lt;GD$4,$Q9&lt;GE$4,$Q9&gt;=GD$4),NETWORKDAYS.INTL(GD$4,$Q9,1,(Holidays!$A$1:$A$248)),0)+IF(AND($P9&lt;GD$4,$Q9&gt;=GE$4,$Q9&gt;=GD$4),NETWORKDAYS.INTL(GD$4,(GE$4)-1,1,(Holidays!$A$1:$A$248)),0))*$S9,"")</f>
        <v>0</v>
      </c>
      <c r="GE9" s="191">
        <f>IFERROR((IF(AND($P9&gt;=GE$4,$P9&lt;GF$4,$Q9&lt;GF$4),NETWORKDAYS.INTL($P9,$Q9,1,(Holidays!$A$1:$A$248)),0)+IF(AND($P9&gt;=GE$4,$P9&lt;GF$4,$Q9&gt;=GF$4),NETWORKDAYS.INTL($P9,(GF$4)-1,1,(Holidays!$A$1:$A$248)),0)+IF(AND($P9&lt;GE$4,$Q9&lt;GF$4,$Q9&gt;=GE$4),NETWORKDAYS.INTL(GE$4,$Q9,1,(Holidays!$A$1:$A$248)),0)+IF(AND($P9&lt;GE$4,$Q9&gt;=GF$4,$Q9&gt;=GE$4),NETWORKDAYS.INTL(GE$4,(GF$4)-1,1,(Holidays!$A$1:$A$248)),0))*$S9,"")</f>
        <v>0</v>
      </c>
      <c r="GF9" s="191">
        <f>IFERROR((IF(AND($P9&gt;=GF$4,$P9&lt;GG$4,$Q9&lt;GG$4),NETWORKDAYS.INTL($P9,$Q9,1,(Holidays!$A$1:$A$248)),0)+IF(AND($P9&gt;=GF$4,$P9&lt;GG$4,$Q9&gt;=GG$4),NETWORKDAYS.INTL($P9,(GG$4)-1,1,(Holidays!$A$1:$A$248)),0)+IF(AND($P9&lt;GF$4,$Q9&lt;GG$4,$Q9&gt;=GF$4),NETWORKDAYS.INTL(GF$4,$Q9,1,(Holidays!$A$1:$A$248)),0)+IF(AND($P9&lt;GF$4,$Q9&gt;=GG$4,$Q9&gt;=GF$4),NETWORKDAYS.INTL(GF$4,(GG$4)-1,1,(Holidays!$A$1:$A$248)),0))*$S9,"")</f>
        <v>0</v>
      </c>
      <c r="GG9" s="191">
        <f>IFERROR((IF(AND($P9&gt;=GG$4,$P9&lt;GH$4,$Q9&lt;GH$4),NETWORKDAYS.INTL($P9,$Q9,1,(Holidays!$A$1:$A$248)),0)+IF(AND($P9&gt;=GG$4,$P9&lt;GH$4,$Q9&gt;=GH$4),NETWORKDAYS.INTL($P9,(GH$4)-1,1,(Holidays!$A$1:$A$248)),0)+IF(AND($P9&lt;GG$4,$Q9&lt;GH$4,$Q9&gt;=GG$4),NETWORKDAYS.INTL(GG$4,$Q9,1,(Holidays!$A$1:$A$248)),0)+IF(AND($P9&lt;GG$4,$Q9&gt;=GH$4,$Q9&gt;=GG$4),NETWORKDAYS.INTL(GG$4,(GH$4)-1,1,(Holidays!$A$1:$A$248)),0))*$S9,"")</f>
        <v>0</v>
      </c>
      <c r="GH9" s="191">
        <f>IFERROR((IF(AND($P9&gt;=GH$4,$P9&lt;GI$4,$Q9&lt;GI$4),NETWORKDAYS.INTL($P9,$Q9,1,(Holidays!$A$1:$A$248)),0)+IF(AND($P9&gt;=GH$4,$P9&lt;GI$4,$Q9&gt;=GI$4),NETWORKDAYS.INTL($P9,(GI$4)-1,1,(Holidays!$A$1:$A$248)),0)+IF(AND($P9&lt;GH$4,$Q9&lt;GI$4,$Q9&gt;=GH$4),NETWORKDAYS.INTL(GH$4,$Q9,1,(Holidays!$A$1:$A$248)),0)+IF(AND($P9&lt;GH$4,$Q9&gt;=GI$4,$Q9&gt;=GH$4),NETWORKDAYS.INTL(GH$4,(GI$4)-1,1,(Holidays!$A$1:$A$248)),0))*$S9,"")</f>
        <v>0</v>
      </c>
      <c r="GI9" s="191">
        <f>IFERROR((IF(AND($P9&gt;=GI$4,$P9&lt;GJ$4,$Q9&lt;GJ$4),NETWORKDAYS.INTL($P9,$Q9,1,(Holidays!$A$1:$A$248)),0)+IF(AND($P9&gt;=GI$4,$P9&lt;GJ$4,$Q9&gt;=GJ$4),NETWORKDAYS.INTL($P9,(GJ$4)-1,1,(Holidays!$A$1:$A$248)),0)+IF(AND($P9&lt;GI$4,$Q9&lt;GJ$4,$Q9&gt;=GI$4),NETWORKDAYS.INTL(GI$4,$Q9,1,(Holidays!$A$1:$A$248)),0)+IF(AND($P9&lt;GI$4,$Q9&gt;=GJ$4,$Q9&gt;=GI$4),NETWORKDAYS.INTL(GI$4,(GJ$4)-1,1,(Holidays!$A$1:$A$248)),0))*$S9,"")</f>
        <v>0</v>
      </c>
      <c r="GJ9" s="191">
        <f>IFERROR((IF(AND($P9&gt;=GJ$4,$P9&lt;GK$4,$Q9&lt;GK$4),NETWORKDAYS.INTL($P9,$Q9,1,(Holidays!$A$1:$A$248)),0)+IF(AND($P9&gt;=GJ$4,$P9&lt;GK$4,$Q9&gt;=GK$4),NETWORKDAYS.INTL($P9,(GK$4)-1,1,(Holidays!$A$1:$A$248)),0)+IF(AND($P9&lt;GJ$4,$Q9&lt;GK$4,$Q9&gt;=GJ$4),NETWORKDAYS.INTL(GJ$4,$Q9,1,(Holidays!$A$1:$A$248)),0)+IF(AND($P9&lt;GJ$4,$Q9&gt;=GK$4,$Q9&gt;=GJ$4),NETWORKDAYS.INTL(GJ$4,(GK$4)-1,1,(Holidays!$A$1:$A$248)),0))*$S9,"")</f>
        <v>0</v>
      </c>
      <c r="GK9" s="191">
        <f>IFERROR((IF(AND($P9&gt;=GK$4,$P9&lt;GL$4,$Q9&lt;GL$4),NETWORKDAYS.INTL($P9,$Q9,1,(Holidays!$A$1:$A$248)),0)+IF(AND($P9&gt;=GK$4,$P9&lt;GL$4,$Q9&gt;=GL$4),NETWORKDAYS.INTL($P9,(GL$4)-1,1,(Holidays!$A$1:$A$248)),0)+IF(AND($P9&lt;GK$4,$Q9&lt;GL$4,$Q9&gt;=GK$4),NETWORKDAYS.INTL(GK$4,$Q9,1,(Holidays!$A$1:$A$248)),0)+IF(AND($P9&lt;GK$4,$Q9&gt;=GL$4,$Q9&gt;=GK$4),NETWORKDAYS.INTL(GK$4,(GL$4)-1,1,(Holidays!$A$1:$A$248)),0))*$S9,"")</f>
        <v>0</v>
      </c>
      <c r="GL9" s="191">
        <f>IFERROR((IF(AND($P9&gt;=GL$4,$P9&lt;GM$4,$Q9&lt;GM$4),NETWORKDAYS.INTL($P9,$Q9,1,(Holidays!$A$1:$A$248)),0)+IF(AND($P9&gt;=GL$4,$P9&lt;GM$4,$Q9&gt;=GM$4),NETWORKDAYS.INTL($P9,(GM$4)-1,1,(Holidays!$A$1:$A$248)),0)+IF(AND($P9&lt;GL$4,$Q9&lt;GM$4,$Q9&gt;=GL$4),NETWORKDAYS.INTL(GL$4,$Q9,1,(Holidays!$A$1:$A$248)),0)+IF(AND($P9&lt;GL$4,$Q9&gt;=GM$4,$Q9&gt;=GL$4),NETWORKDAYS.INTL(GL$4,(GM$4)-1,1,(Holidays!$A$1:$A$248)),0))*$S9,"")</f>
        <v>0</v>
      </c>
      <c r="GM9" s="191">
        <f>IFERROR((IF(AND($P9&gt;=GM$4,$P9&lt;GN$4,$Q9&lt;GN$4),NETWORKDAYS.INTL($P9,$Q9,1,(Holidays!$A$1:$A$248)),0)+IF(AND($P9&gt;=GM$4,$P9&lt;GN$4,$Q9&gt;=GN$4),NETWORKDAYS.INTL($P9,(GN$4)-1,1,(Holidays!$A$1:$A$248)),0)+IF(AND($P9&lt;GM$4,$Q9&lt;GN$4,$Q9&gt;=GM$4),NETWORKDAYS.INTL(GM$4,$Q9,1,(Holidays!$A$1:$A$248)),0)+IF(AND($P9&lt;GM$4,$Q9&gt;=GN$4,$Q9&gt;=GM$4),NETWORKDAYS.INTL(GM$4,(GN$4)-1,1,(Holidays!$A$1:$A$248)),0))*$S9,"")</f>
        <v>0</v>
      </c>
      <c r="GN9" s="191">
        <f>IFERROR((IF(AND($P9&gt;=GN$4,$P9&lt;GO$4,$Q9&lt;GO$4),NETWORKDAYS.INTL($P9,$Q9,1,(Holidays!$A$1:$A$248)),0)+IF(AND($P9&gt;=GN$4,$P9&lt;GO$4,$Q9&gt;=GO$4),NETWORKDAYS.INTL($P9,(GO$4)-1,1,(Holidays!$A$1:$A$248)),0)+IF(AND($P9&lt;GN$4,$Q9&lt;GO$4,$Q9&gt;=GN$4),NETWORKDAYS.INTL(GN$4,$Q9,1,(Holidays!$A$1:$A$248)),0)+IF(AND($P9&lt;GN$4,$Q9&gt;=GO$4,$Q9&gt;=GN$4),NETWORKDAYS.INTL(GN$4,(GO$4)-1,1,(Holidays!$A$1:$A$248)),0))*$S9,"")</f>
        <v>0</v>
      </c>
      <c r="GO9" s="191">
        <f>IFERROR((IF(AND($P9&gt;=GO$4,$P9&lt;GP$4,$Q9&lt;GP$4),NETWORKDAYS.INTL($P9,$Q9,1,(Holidays!$A$1:$A$248)),0)+IF(AND($P9&gt;=GO$4,$P9&lt;GP$4,$Q9&gt;=GP$4),NETWORKDAYS.INTL($P9,(GP$4)-1,1,(Holidays!$A$1:$A$248)),0)+IF(AND($P9&lt;GO$4,$Q9&lt;GP$4,$Q9&gt;=GO$4),NETWORKDAYS.INTL(GO$4,$Q9,1,(Holidays!$A$1:$A$248)),0)+IF(AND($P9&lt;GO$4,$Q9&gt;=GP$4,$Q9&gt;=GO$4),NETWORKDAYS.INTL(GO$4,(GP$4)-1,1,(Holidays!$A$1:$A$248)),0))*$S9,"")</f>
        <v>0</v>
      </c>
      <c r="GP9" s="191">
        <f>IFERROR((IF(AND($P9&gt;=GP$4,$P9&lt;GQ$4,$Q9&lt;GQ$4),NETWORKDAYS.INTL($P9,$Q9,1,(Holidays!$A$1:$A$248)),0)+IF(AND($P9&gt;=GP$4,$P9&lt;GQ$4,$Q9&gt;=GQ$4),NETWORKDAYS.INTL($P9,(GQ$4)-1,1,(Holidays!$A$1:$A$248)),0)+IF(AND($P9&lt;GP$4,$Q9&lt;GQ$4,$Q9&gt;=GP$4),NETWORKDAYS.INTL(GP$4,$Q9,1,(Holidays!$A$1:$A$248)),0)+IF(AND($P9&lt;GP$4,$Q9&gt;=GQ$4,$Q9&gt;=GP$4),NETWORKDAYS.INTL(GP$4,(GQ$4)-1,1,(Holidays!$A$1:$A$248)),0))*$S9,"")</f>
        <v>0</v>
      </c>
      <c r="GQ9" s="191">
        <f>IFERROR((IF(AND($P9&gt;=GQ$4,$P9&lt;GR$4,$Q9&lt;GR$4),NETWORKDAYS.INTL($P9,$Q9,1,(Holidays!$A$1:$A$248)),0)+IF(AND($P9&gt;=GQ$4,$P9&lt;GR$4,$Q9&gt;=GR$4),NETWORKDAYS.INTL($P9,(GR$4)-1,1,(Holidays!$A$1:$A$248)),0)+IF(AND($P9&lt;GQ$4,$Q9&lt;GR$4,$Q9&gt;=GQ$4),NETWORKDAYS.INTL(GQ$4,$Q9,1,(Holidays!$A$1:$A$248)),0)+IF(AND($P9&lt;GQ$4,$Q9&gt;=GR$4,$Q9&gt;=GQ$4),NETWORKDAYS.INTL(GQ$4,(GR$4)-1,1,(Holidays!$A$1:$A$248)),0))*$S9,"")</f>
        <v>0</v>
      </c>
      <c r="GR9" s="191">
        <f>IFERROR((IF(AND($P9&gt;=GR$4,$P9&lt;GS$4,$Q9&lt;GS$4),NETWORKDAYS.INTL($P9,$Q9,1,(Holidays!$A$1:$A$248)),0)+IF(AND($P9&gt;=GR$4,$P9&lt;GS$4,$Q9&gt;=GS$4),NETWORKDAYS.INTL($P9,(GS$4)-1,1,(Holidays!$A$1:$A$248)),0)+IF(AND($P9&lt;GR$4,$Q9&lt;GS$4,$Q9&gt;=GR$4),NETWORKDAYS.INTL(GR$4,$Q9,1,(Holidays!$A$1:$A$248)),0)+IF(AND($P9&lt;GR$4,$Q9&gt;=GS$4,$Q9&gt;=GR$4),NETWORKDAYS.INTL(GR$4,(GS$4)-1,1,(Holidays!$A$1:$A$248)),0))*$S9,"")</f>
        <v>0</v>
      </c>
      <c r="GS9" s="191">
        <f>IFERROR((IF(AND($P9&gt;=GS$4,$P9&lt;GT$4,$Q9&lt;GT$4),NETWORKDAYS.INTL($P9,$Q9,1,(Holidays!$A$1:$A$248)),0)+IF(AND($P9&gt;=GS$4,$P9&lt;GT$4,$Q9&gt;=GT$4),NETWORKDAYS.INTL($P9,(GT$4)-1,1,(Holidays!$A$1:$A$248)),0)+IF(AND($P9&lt;GS$4,$Q9&lt;GT$4,$Q9&gt;=GS$4),NETWORKDAYS.INTL(GS$4,$Q9,1,(Holidays!$A$1:$A$248)),0)+IF(AND($P9&lt;GS$4,$Q9&gt;=GT$4,$Q9&gt;=GS$4),NETWORKDAYS.INTL(GS$4,(GT$4)-1,1,(Holidays!$A$1:$A$248)),0))*$S9,"")</f>
        <v>0</v>
      </c>
      <c r="GT9" s="191">
        <f>IFERROR((IF(AND($P9&gt;=GT$4,$P9&lt;GU$4,$Q9&lt;GU$4),NETWORKDAYS.INTL($P9,$Q9,1,(Holidays!$A$1:$A$248)),0)+IF(AND($P9&gt;=GT$4,$P9&lt;GU$4,$Q9&gt;=GU$4),NETWORKDAYS.INTL($P9,(GU$4)-1,1,(Holidays!$A$1:$A$248)),0)+IF(AND($P9&lt;GT$4,$Q9&lt;GU$4,$Q9&gt;=GT$4),NETWORKDAYS.INTL(GT$4,$Q9,1,(Holidays!$A$1:$A$248)),0)+IF(AND($P9&lt;GT$4,$Q9&gt;=GU$4,$Q9&gt;=GT$4),NETWORKDAYS.INTL(GT$4,(GU$4)-1,1,(Holidays!$A$1:$A$248)),0))*$S9,"")</f>
        <v>0</v>
      </c>
      <c r="GU9" s="191">
        <f>IFERROR((IF(AND($P9&gt;=GU$4,$P9&lt;GV$4,$Q9&lt;GV$4),NETWORKDAYS.INTL($P9,$Q9,1,(Holidays!$A$1:$A$248)),0)+IF(AND($P9&gt;=GU$4,$P9&lt;GV$4,$Q9&gt;=GV$4),NETWORKDAYS.INTL($P9,(GV$4)-1,1,(Holidays!$A$1:$A$248)),0)+IF(AND($P9&lt;GU$4,$Q9&lt;GV$4,$Q9&gt;=GU$4),NETWORKDAYS.INTL(GU$4,$Q9,1,(Holidays!$A$1:$A$248)),0)+IF(AND($P9&lt;GU$4,$Q9&gt;=GV$4,$Q9&gt;=GU$4),NETWORKDAYS.INTL(GU$4,(GV$4)-1,1,(Holidays!$A$1:$A$248)),0))*$S9,"")</f>
        <v>0</v>
      </c>
      <c r="GV9" s="191">
        <f>IFERROR((IF(AND($P9&gt;=GV$4,$P9&lt;GW$4,$Q9&lt;GW$4),NETWORKDAYS.INTL($P9,$Q9,1,(Holidays!$A$1:$A$248)),0)+IF(AND($P9&gt;=GV$4,$P9&lt;GW$4,$Q9&gt;=GW$4),NETWORKDAYS.INTL($P9,(GW$4)-1,1,(Holidays!$A$1:$A$248)),0)+IF(AND($P9&lt;GV$4,$Q9&lt;GW$4,$Q9&gt;=GV$4),NETWORKDAYS.INTL(GV$4,$Q9,1,(Holidays!$A$1:$A$248)),0)+IF(AND($P9&lt;GV$4,$Q9&gt;=GW$4,$Q9&gt;=GV$4),NETWORKDAYS.INTL(GV$4,(GW$4)-1,1,(Holidays!$A$1:$A$248)),0))*$S9,"")</f>
        <v>0</v>
      </c>
      <c r="GW9" s="191">
        <f>IFERROR((IF(AND($P9&gt;=GW$4,$P9&lt;GX$4,$Q9&lt;GX$4),NETWORKDAYS.INTL($P9,$Q9,1,(Holidays!$A$1:$A$248)),0)+IF(AND($P9&gt;=GW$4,$P9&lt;GX$4,$Q9&gt;=GX$4),NETWORKDAYS.INTL($P9,(GX$4)-1,1,(Holidays!$A$1:$A$248)),0)+IF(AND($P9&lt;GW$4,$Q9&lt;GX$4,$Q9&gt;=GW$4),NETWORKDAYS.INTL(GW$4,$Q9,1,(Holidays!$A$1:$A$248)),0)+IF(AND($P9&lt;GW$4,$Q9&gt;=GX$4,$Q9&gt;=GW$4),NETWORKDAYS.INTL(GW$4,(GX$4)-1,1,(Holidays!$A$1:$A$248)),0))*$S9,"")</f>
        <v>0</v>
      </c>
      <c r="GX9" s="191">
        <f>IFERROR((IF(AND($P9&gt;=GX$4,$P9&lt;GY$4,$Q9&lt;GY$4),NETWORKDAYS.INTL($P9,$Q9,1,(Holidays!$A$1:$A$248)),0)+IF(AND($P9&gt;=GX$4,$P9&lt;GY$4,$Q9&gt;=GY$4),NETWORKDAYS.INTL($P9,(GY$4)-1,1,(Holidays!$A$1:$A$248)),0)+IF(AND($P9&lt;GX$4,$Q9&lt;GY$4,$Q9&gt;=GX$4),NETWORKDAYS.INTL(GX$4,$Q9,1,(Holidays!$A$1:$A$248)),0)+IF(AND($P9&lt;GX$4,$Q9&gt;=GY$4,$Q9&gt;=GX$4),NETWORKDAYS.INTL(GX$4,(GY$4)-1,1,(Holidays!$A$1:$A$248)),0))*$S9,"")</f>
        <v>0</v>
      </c>
      <c r="GY9" s="191">
        <f>IFERROR((IF(AND($P9&gt;=GY$4,$P9&lt;GZ$4,$Q9&lt;GZ$4),NETWORKDAYS.INTL($P9,$Q9,1,(Holidays!$A$1:$A$248)),0)+IF(AND($P9&gt;=GY$4,$P9&lt;GZ$4,$Q9&gt;=GZ$4),NETWORKDAYS.INTL($P9,(GZ$4)-1,1,(Holidays!$A$1:$A$248)),0)+IF(AND($P9&lt;GY$4,$Q9&lt;GZ$4,$Q9&gt;=GY$4),NETWORKDAYS.INTL(GY$4,$Q9,1,(Holidays!$A$1:$A$248)),0)+IF(AND($P9&lt;GY$4,$Q9&gt;=GZ$4,$Q9&gt;=GY$4),NETWORKDAYS.INTL(GY$4,(GZ$4)-1,1,(Holidays!$A$1:$A$248)),0))*$S9,"")</f>
        <v>0</v>
      </c>
      <c r="GZ9" s="191">
        <f>IFERROR((IF(AND($P9&gt;=GZ$4,$P9&lt;HA$4,$Q9&lt;HA$4),NETWORKDAYS.INTL($P9,$Q9,1,(Holidays!$A$1:$A$248)),0)+IF(AND($P9&gt;=GZ$4,$P9&lt;HA$4,$Q9&gt;=HA$4),NETWORKDAYS.INTL($P9,(HA$4)-1,1,(Holidays!$A$1:$A$248)),0)+IF(AND($P9&lt;GZ$4,$Q9&lt;HA$4,$Q9&gt;=GZ$4),NETWORKDAYS.INTL(GZ$4,$Q9,1,(Holidays!$A$1:$A$248)),0)+IF(AND($P9&lt;GZ$4,$Q9&gt;=HA$4,$Q9&gt;=GZ$4),NETWORKDAYS.INTL(GZ$4,(HA$4)-1,1,(Holidays!$A$1:$A$248)),0))*$S9,"")</f>
        <v>0</v>
      </c>
      <c r="HA9" s="191">
        <f>IFERROR((IF(AND($P9&gt;=HA$4,$P9&lt;HB$4,$Q9&lt;HB$4),NETWORKDAYS.INTL($P9,$Q9,1,(Holidays!$A$1:$A$248)),0)+IF(AND($P9&gt;=HA$4,$P9&lt;HB$4,$Q9&gt;=HB$4),NETWORKDAYS.INTL($P9,(HB$4)-1,1,(Holidays!$A$1:$A$248)),0)+IF(AND($P9&lt;HA$4,$Q9&lt;HB$4,$Q9&gt;=HA$4),NETWORKDAYS.INTL(HA$4,$Q9,1,(Holidays!$A$1:$A$248)),0)+IF(AND($P9&lt;HA$4,$Q9&gt;=HB$4,$Q9&gt;=HA$4),NETWORKDAYS.INTL(HA$4,(HB$4)-1,1,(Holidays!$A$1:$A$248)),0))*$S9,"")</f>
        <v>0</v>
      </c>
      <c r="HB9" s="191">
        <f>IFERROR((IF(AND($P9&gt;=HB$4,$P9&lt;HC$4,$Q9&lt;HC$4),NETWORKDAYS.INTL($P9,$Q9,1,(Holidays!$A$1:$A$248)),0)+IF(AND($P9&gt;=HB$4,$P9&lt;HC$4,$Q9&gt;=HC$4),NETWORKDAYS.INTL($P9,(HC$4)-1,1,(Holidays!$A$1:$A$248)),0)+IF(AND($P9&lt;HB$4,$Q9&lt;HC$4,$Q9&gt;=HB$4),NETWORKDAYS.INTL(HB$4,$Q9,1,(Holidays!$A$1:$A$248)),0)+IF(AND($P9&lt;HB$4,$Q9&gt;=HC$4,$Q9&gt;=HB$4),NETWORKDAYS.INTL(HB$4,(HC$4)-1,1,(Holidays!$A$1:$A$248)),0))*$S9,"")</f>
        <v>0</v>
      </c>
      <c r="HC9" s="191">
        <f>IFERROR((IF(AND($P9&gt;=HC$4,$P9&lt;HD$4,$Q9&lt;HD$4),NETWORKDAYS.INTL($P9,$Q9,1,(Holidays!$A$1:$A$248)),0)+IF(AND($P9&gt;=HC$4,$P9&lt;HD$4,$Q9&gt;=HD$4),NETWORKDAYS.INTL($P9,(HD$4)-1,1,(Holidays!$A$1:$A$248)),0)+IF(AND($P9&lt;HC$4,$Q9&lt;HD$4,$Q9&gt;=HC$4),NETWORKDAYS.INTL(HC$4,$Q9,1,(Holidays!$A$1:$A$248)),0)+IF(AND($P9&lt;HC$4,$Q9&gt;=HD$4,$Q9&gt;=HC$4),NETWORKDAYS.INTL(HC$4,(HD$4)-1,1,(Holidays!$A$1:$A$248)),0))*$S9,"")</f>
        <v>0</v>
      </c>
      <c r="HD9" s="191">
        <f>IFERROR((IF(AND($P9&gt;=HD$4,$P9&lt;HE$4,$Q9&lt;HE$4),NETWORKDAYS.INTL($P9,$Q9,1,(Holidays!$A$1:$A$248)),0)+IF(AND($P9&gt;=HD$4,$P9&lt;HE$4,$Q9&gt;=HE$4),NETWORKDAYS.INTL($P9,(HE$4)-1,1,(Holidays!$A$1:$A$248)),0)+IF(AND($P9&lt;HD$4,$Q9&lt;HE$4,$Q9&gt;=HD$4),NETWORKDAYS.INTL(HD$4,$Q9,1,(Holidays!$A$1:$A$248)),0)+IF(AND($P9&lt;HD$4,$Q9&gt;=HE$4,$Q9&gt;=HD$4),NETWORKDAYS.INTL(HD$4,(HE$4)-1,1,(Holidays!$A$1:$A$248)),0))*$S9,"")</f>
        <v>0</v>
      </c>
      <c r="HE9" s="191">
        <f>IFERROR((IF(AND($P9&gt;=HE$4,$P9&lt;HF$4,$Q9&lt;HF$4),NETWORKDAYS.INTL($P9,$Q9,1,(Holidays!$A$1:$A$248)),0)+IF(AND($P9&gt;=HE$4,$P9&lt;HF$4,$Q9&gt;=HF$4),NETWORKDAYS.INTL($P9,(HF$4)-1,1,(Holidays!$A$1:$A$248)),0)+IF(AND($P9&lt;HE$4,$Q9&lt;HF$4,$Q9&gt;=HE$4),NETWORKDAYS.INTL(HE$4,$Q9,1,(Holidays!$A$1:$A$248)),0)+IF(AND($P9&lt;HE$4,$Q9&gt;=HF$4,$Q9&gt;=HE$4),NETWORKDAYS.INTL(HE$4,(HF$4)-1,1,(Holidays!$A$1:$A$248)),0))*$S9,"")</f>
        <v>0</v>
      </c>
      <c r="HF9" s="191">
        <f>IFERROR((IF(AND($P9&gt;=HF$4,$P9&lt;HG$4,$Q9&lt;HG$4),NETWORKDAYS.INTL($P9,$Q9,1,(Holidays!$A$1:$A$248)),0)+IF(AND($P9&gt;=HF$4,$P9&lt;HG$4,$Q9&gt;=HG$4),NETWORKDAYS.INTL($P9,(HG$4)-1,1,(Holidays!$A$1:$A$248)),0)+IF(AND($P9&lt;HF$4,$Q9&lt;HG$4,$Q9&gt;=HF$4),NETWORKDAYS.INTL(HF$4,$Q9,1,(Holidays!$A$1:$A$248)),0)+IF(AND($P9&lt;HF$4,$Q9&gt;=HG$4,$Q9&gt;=HF$4),NETWORKDAYS.INTL(HF$4,(HG$4)-1,1,(Holidays!$A$1:$A$248)),0))*$S9,"")</f>
        <v>0</v>
      </c>
      <c r="HG9" s="191">
        <f>IFERROR((IF(AND($P9&gt;=HG$4,$P9&lt;HH$4,$Q9&lt;HH$4),NETWORKDAYS.INTL($P9,$Q9,1,(Holidays!$A$1:$A$248)),0)+IF(AND($P9&gt;=HG$4,$P9&lt;HH$4,$Q9&gt;=HH$4),NETWORKDAYS.INTL($P9,(HH$4)-1,1,(Holidays!$A$1:$A$248)),0)+IF(AND($P9&lt;HG$4,$Q9&lt;HH$4,$Q9&gt;=HG$4),NETWORKDAYS.INTL(HG$4,$Q9,1,(Holidays!$A$1:$A$248)),0)+IF(AND($P9&lt;HG$4,$Q9&gt;=HH$4,$Q9&gt;=HG$4),NETWORKDAYS.INTL(HG$4,(HH$4)-1,1,(Holidays!$A$1:$A$248)),0))*$S9,"")</f>
        <v>0</v>
      </c>
      <c r="HH9" s="191">
        <f>IFERROR((IF(AND($P9&gt;=HH$4,$P9&lt;HI$4,$Q9&lt;HI$4),NETWORKDAYS.INTL($P9,$Q9,1,(Holidays!$A$1:$A$248)),0)+IF(AND($P9&gt;=HH$4,$P9&lt;HI$4,$Q9&gt;=HI$4),NETWORKDAYS.INTL($P9,(HI$4)-1,1,(Holidays!$A$1:$A$248)),0)+IF(AND($P9&lt;HH$4,$Q9&lt;HI$4,$Q9&gt;=HH$4),NETWORKDAYS.INTL(HH$4,$Q9,1,(Holidays!$A$1:$A$248)),0)+IF(AND($P9&lt;HH$4,$Q9&gt;=HI$4,$Q9&gt;=HH$4),NETWORKDAYS.INTL(HH$4,(HI$4)-1,1,(Holidays!$A$1:$A$248)),0))*$S9,"")</f>
        <v>0</v>
      </c>
      <c r="HI9" s="191">
        <f>IFERROR((IF(AND($P9&gt;=HI$4,$P9&lt;HJ$4,$Q9&lt;HJ$4),NETWORKDAYS.INTL($P9,$Q9,1,(Holidays!$A$1:$A$248)),0)+IF(AND($P9&gt;=HI$4,$P9&lt;HJ$4,$Q9&gt;=HJ$4),NETWORKDAYS.INTL($P9,(HJ$4)-1,1,(Holidays!$A$1:$A$248)),0)+IF(AND($P9&lt;HI$4,$Q9&lt;HJ$4,$Q9&gt;=HI$4),NETWORKDAYS.INTL(HI$4,$Q9,1,(Holidays!$A$1:$A$248)),0)+IF(AND($P9&lt;HI$4,$Q9&gt;=HJ$4,$Q9&gt;=HI$4),NETWORKDAYS.INTL(HI$4,(HJ$4)-1,1,(Holidays!$A$1:$A$248)),0))*$S9,"")</f>
        <v>0</v>
      </c>
      <c r="HJ9" s="191">
        <f>IFERROR((IF(AND($P9&gt;=HJ$4,$P9&lt;HK$4,$Q9&lt;HK$4),NETWORKDAYS.INTL($P9,$Q9,1,(Holidays!$A$1:$A$248)),0)+IF(AND($P9&gt;=HJ$4,$P9&lt;HK$4,$Q9&gt;=HK$4),NETWORKDAYS.INTL($P9,(HK$4)-1,1,(Holidays!$A$1:$A$248)),0)+IF(AND($P9&lt;HJ$4,$Q9&lt;HK$4,$Q9&gt;=HJ$4),NETWORKDAYS.INTL(HJ$4,$Q9,1,(Holidays!$A$1:$A$248)),0)+IF(AND($P9&lt;HJ$4,$Q9&gt;=HK$4,$Q9&gt;=HJ$4),NETWORKDAYS.INTL(HJ$4,(HK$4)-1,1,(Holidays!$A$1:$A$248)),0))*$S9,"")</f>
        <v>0</v>
      </c>
      <c r="HK9" s="191">
        <f>IFERROR((IF(AND($P9&gt;=HK$4,$P9&lt;HL$4,$Q9&lt;HL$4),NETWORKDAYS.INTL($P9,$Q9,1,(Holidays!$A$1:$A$248)),0)+IF(AND($P9&gt;=HK$4,$P9&lt;HL$4,$Q9&gt;=HL$4),NETWORKDAYS.INTL($P9,(HL$4)-1,1,(Holidays!$A$1:$A$248)),0)+IF(AND($P9&lt;HK$4,$Q9&lt;HL$4,$Q9&gt;=HK$4),NETWORKDAYS.INTL(HK$4,$Q9,1,(Holidays!$A$1:$A$248)),0)+IF(AND($P9&lt;HK$4,$Q9&gt;=HL$4,$Q9&gt;=HK$4),NETWORKDAYS.INTL(HK$4,(HL$4)-1,1,(Holidays!$A$1:$A$248)),0))*$S9,"")</f>
        <v>0</v>
      </c>
      <c r="HL9" s="191">
        <f>IFERROR((IF(AND($P9&gt;=HL$4,$P9&lt;HM$4,$Q9&lt;HM$4),NETWORKDAYS.INTL($P9,$Q9,1,(Holidays!$A$1:$A$248)),0)+IF(AND($P9&gt;=HL$4,$P9&lt;HM$4,$Q9&gt;=HM$4),NETWORKDAYS.INTL($P9,(HM$4)-1,1,(Holidays!$A$1:$A$248)),0)+IF(AND($P9&lt;HL$4,$Q9&lt;HM$4,$Q9&gt;=HL$4),NETWORKDAYS.INTL(HL$4,$Q9,1,(Holidays!$A$1:$A$248)),0)+IF(AND($P9&lt;HL$4,$Q9&gt;=HM$4,$Q9&gt;=HL$4),NETWORKDAYS.INTL(HL$4,(HM$4)-1,1,(Holidays!$A$1:$A$248)),0))*$S9,"")</f>
        <v>0</v>
      </c>
      <c r="HM9" s="191">
        <f>IFERROR((IF(AND($P9&gt;=HM$4,$P9&lt;HN$4,$Q9&lt;HN$4),NETWORKDAYS.INTL($P9,$Q9,1,(Holidays!$A$1:$A$248)),0)+IF(AND($P9&gt;=HM$4,$P9&lt;HN$4,$Q9&gt;=HN$4),NETWORKDAYS.INTL($P9,(HN$4)-1,1,(Holidays!$A$1:$A$248)),0)+IF(AND($P9&lt;HM$4,$Q9&lt;HN$4,$Q9&gt;=HM$4),NETWORKDAYS.INTL(HM$4,$Q9,1,(Holidays!$A$1:$A$248)),0)+IF(AND($P9&lt;HM$4,$Q9&gt;=HN$4,$Q9&gt;=HM$4),NETWORKDAYS.INTL(HM$4,(HN$4)-1,1,(Holidays!$A$1:$A$248)),0))*$S9,"")</f>
        <v>0</v>
      </c>
      <c r="HN9" s="191">
        <f>IFERROR((IF(AND($P9&gt;=HN$4,$P9&lt;HO$4,$Q9&lt;HO$4),NETWORKDAYS.INTL($P9,$Q9,1,(Holidays!$A$1:$A$248)),0)+IF(AND($P9&gt;=HN$4,$P9&lt;HO$4,$Q9&gt;=HO$4),NETWORKDAYS.INTL($P9,(HO$4)-1,1,(Holidays!$A$1:$A$248)),0)+IF(AND($P9&lt;HN$4,$Q9&lt;HO$4,$Q9&gt;=HN$4),NETWORKDAYS.INTL(HN$4,$Q9,1,(Holidays!$A$1:$A$248)),0)+IF(AND($P9&lt;HN$4,$Q9&gt;=HO$4,$Q9&gt;=HN$4),NETWORKDAYS.INTL(HN$4,(HO$4)-1,1,(Holidays!$A$1:$A$248)),0))*$S9,"")</f>
        <v>0</v>
      </c>
      <c r="HO9" s="191">
        <f>IFERROR((IF(AND($P9&gt;=HO$4,$P9&lt;HP$4,$Q9&lt;HP$4),NETWORKDAYS.INTL($P9,$Q9,1,(Holidays!$A$1:$A$248)),0)+IF(AND($P9&gt;=HO$4,$P9&lt;HP$4,$Q9&gt;=HP$4),NETWORKDAYS.INTL($P9,(HP$4)-1,1,(Holidays!$A$1:$A$248)),0)+IF(AND($P9&lt;HO$4,$Q9&lt;HP$4,$Q9&gt;=HO$4),NETWORKDAYS.INTL(HO$4,$Q9,1,(Holidays!$A$1:$A$248)),0)+IF(AND($P9&lt;HO$4,$Q9&gt;=HP$4,$Q9&gt;=HO$4),NETWORKDAYS.INTL(HO$4,(HP$4)-1,1,(Holidays!$A$1:$A$248)),0))*$S9,"")</f>
        <v>0</v>
      </c>
      <c r="HP9" s="191">
        <f>IFERROR((IF(AND($P9&gt;=HP$4,$P9&lt;HQ$4,$Q9&lt;HQ$4),NETWORKDAYS.INTL($P9,$Q9,1,(Holidays!$A$1:$A$248)),0)+IF(AND($P9&gt;=HP$4,$P9&lt;HQ$4,$Q9&gt;=HQ$4),NETWORKDAYS.INTL($P9,(HQ$4)-1,1,(Holidays!$A$1:$A$248)),0)+IF(AND($P9&lt;HP$4,$Q9&lt;HQ$4,$Q9&gt;=HP$4),NETWORKDAYS.INTL(HP$4,$Q9,1,(Holidays!$A$1:$A$248)),0)+IF(AND($P9&lt;HP$4,$Q9&gt;=HQ$4,$Q9&gt;=HP$4),NETWORKDAYS.INTL(HP$4,(HQ$4)-1,1,(Holidays!$A$1:$A$248)),0))*$S9,"")</f>
        <v>0</v>
      </c>
      <c r="HQ9" s="191">
        <f>IFERROR((IF(AND($P9&gt;=HQ$4,$P9&lt;HR$4,$Q9&lt;HR$4),NETWORKDAYS.INTL($P9,$Q9,1,(Holidays!$A$1:$A$248)),0)+IF(AND($P9&gt;=HQ$4,$P9&lt;HR$4,$Q9&gt;=HR$4),NETWORKDAYS.INTL($P9,(HR$4)-1,1,(Holidays!$A$1:$A$248)),0)+IF(AND($P9&lt;HQ$4,$Q9&lt;HR$4,$Q9&gt;=HQ$4),NETWORKDAYS.INTL(HQ$4,$Q9,1,(Holidays!$A$1:$A$248)),0)+IF(AND($P9&lt;HQ$4,$Q9&gt;=HR$4,$Q9&gt;=HQ$4),NETWORKDAYS.INTL(HQ$4,(HR$4)-1,1,(Holidays!$A$1:$A$248)),0))*$S9,"")</f>
        <v>0</v>
      </c>
      <c r="HR9" s="191">
        <f>IFERROR((IF(AND($P9&gt;=HR$4,$P9&lt;HS$4,$Q9&lt;HS$4),NETWORKDAYS.INTL($P9,$Q9,1,(Holidays!$A$1:$A$248)),0)+IF(AND($P9&gt;=HR$4,$P9&lt;HS$4,$Q9&gt;=HS$4),NETWORKDAYS.INTL($P9,(HS$4)-1,1,(Holidays!$A$1:$A$248)),0)+IF(AND($P9&lt;HR$4,$Q9&lt;HS$4,$Q9&gt;=HR$4),NETWORKDAYS.INTL(HR$4,$Q9,1,(Holidays!$A$1:$A$248)),0)+IF(AND($P9&lt;HR$4,$Q9&gt;=HS$4,$Q9&gt;=HR$4),NETWORKDAYS.INTL(HR$4,(HS$4)-1,1,(Holidays!$A$1:$A$248)),0))*$S9,"")</f>
        <v>0</v>
      </c>
      <c r="HS9" s="191">
        <f>IFERROR((IF(AND($P9&gt;=HS$4,$P9&lt;HT$4,$Q9&lt;HT$4),NETWORKDAYS.INTL($P9,$Q9,1,(Holidays!$A$1:$A$248)),0)+IF(AND($P9&gt;=HS$4,$P9&lt;HT$4,$Q9&gt;=HT$4),NETWORKDAYS.INTL($P9,(HT$4)-1,1,(Holidays!$A$1:$A$248)),0)+IF(AND($P9&lt;HS$4,$Q9&lt;HT$4,$Q9&gt;=HS$4),NETWORKDAYS.INTL(HS$4,$Q9,1,(Holidays!$A$1:$A$248)),0)+IF(AND($P9&lt;HS$4,$Q9&gt;=HT$4,$Q9&gt;=HS$4),NETWORKDAYS.INTL(HS$4,(HT$4)-1,1,(Holidays!$A$1:$A$248)),0))*$S9,"")</f>
        <v>0</v>
      </c>
      <c r="HT9" s="191">
        <f>IFERROR((IF(AND($P9&gt;=HT$4,$P9&lt;HU$4,$Q9&lt;HU$4),NETWORKDAYS.INTL($P9,$Q9,1,(Holidays!$A$1:$A$248)),0)+IF(AND($P9&gt;=HT$4,$P9&lt;HU$4,$Q9&gt;=HU$4),NETWORKDAYS.INTL($P9,(HU$4)-1,1,(Holidays!$A$1:$A$248)),0)+IF(AND($P9&lt;HT$4,$Q9&lt;HU$4,$Q9&gt;=HT$4),NETWORKDAYS.INTL(HT$4,$Q9,1,(Holidays!$A$1:$A$248)),0)+IF(AND($P9&lt;HT$4,$Q9&gt;=HU$4,$Q9&gt;=HT$4),NETWORKDAYS.INTL(HT$4,(HU$4)-1,1,(Holidays!$A$1:$A$248)),0))*$S9,"")</f>
        <v>0</v>
      </c>
      <c r="HU9" s="191">
        <f>IFERROR((IF(AND($P9&gt;=HU$4,$P9&lt;HV$4,$Q9&lt;HV$4),NETWORKDAYS.INTL($P9,$Q9,1,(Holidays!$A$1:$A$248)),0)+IF(AND($P9&gt;=HU$4,$P9&lt;HV$4,$Q9&gt;=HV$4),NETWORKDAYS.INTL($P9,(HV$4)-1,1,(Holidays!$A$1:$A$248)),0)+IF(AND($P9&lt;HU$4,$Q9&lt;HV$4,$Q9&gt;=HU$4),NETWORKDAYS.INTL(HU$4,$Q9,1,(Holidays!$A$1:$A$248)),0)+IF(AND($P9&lt;HU$4,$Q9&gt;=HV$4,$Q9&gt;=HU$4),NETWORKDAYS.INTL(HU$4,(HV$4)-1,1,(Holidays!$A$1:$A$248)),0))*$S9,"")</f>
        <v>0</v>
      </c>
      <c r="HV9" s="191">
        <f>IFERROR((IF(AND($P9&gt;=HV$4,$P9&lt;HW$4,$Q9&lt;HW$4),NETWORKDAYS.INTL($P9,$Q9,1,(Holidays!$A$1:$A$248)),0)+IF(AND($P9&gt;=HV$4,$P9&lt;HW$4,$Q9&gt;=HW$4),NETWORKDAYS.INTL($P9,(HW$4)-1,1,(Holidays!$A$1:$A$248)),0)+IF(AND($P9&lt;HV$4,$Q9&lt;HW$4,$Q9&gt;=HV$4),NETWORKDAYS.INTL(HV$4,$Q9,1,(Holidays!$A$1:$A$248)),0)+IF(AND($P9&lt;HV$4,$Q9&gt;=HW$4,$Q9&gt;=HV$4),NETWORKDAYS.INTL(HV$4,(HW$4)-1,1,(Holidays!$A$1:$A$248)),0))*$S9,"")</f>
        <v>0</v>
      </c>
      <c r="HW9" s="191">
        <f>IFERROR((IF(AND($P9&gt;=HW$4,$P9&lt;HX$4,$Q9&lt;HX$4),NETWORKDAYS.INTL($P9,$Q9,1,(Holidays!$A$1:$A$248)),0)+IF(AND($P9&gt;=HW$4,$P9&lt;HX$4,$Q9&gt;=HX$4),NETWORKDAYS.INTL($P9,(HX$4)-1,1,(Holidays!$A$1:$A$248)),0)+IF(AND($P9&lt;HW$4,$Q9&lt;HX$4,$Q9&gt;=HW$4),NETWORKDAYS.INTL(HW$4,$Q9,1,(Holidays!$A$1:$A$248)),0)+IF(AND($P9&lt;HW$4,$Q9&gt;=HX$4,$Q9&gt;=HW$4),NETWORKDAYS.INTL(HW$4,(HX$4)-1,1,(Holidays!$A$1:$A$248)),0))*$S9,"")</f>
        <v>0</v>
      </c>
      <c r="HX9" s="191">
        <f>IFERROR((IF(AND($P9&gt;=HX$4,$P9&lt;HY$4,$Q9&lt;HY$4),NETWORKDAYS.INTL($P9,$Q9,1,(Holidays!$A$1:$A$248)),0)+IF(AND($P9&gt;=HX$4,$P9&lt;HY$4,$Q9&gt;=HY$4),NETWORKDAYS.INTL($P9,(HY$4)-1,1,(Holidays!$A$1:$A$248)),0)+IF(AND($P9&lt;HX$4,$Q9&lt;HY$4,$Q9&gt;=HX$4),NETWORKDAYS.INTL(HX$4,$Q9,1,(Holidays!$A$1:$A$248)),0)+IF(AND($P9&lt;HX$4,$Q9&gt;=HY$4,$Q9&gt;=HX$4),NETWORKDAYS.INTL(HX$4,(HY$4)-1,1,(Holidays!$A$1:$A$248)),0))*$S9,"")</f>
        <v>0</v>
      </c>
      <c r="HY9" s="191">
        <f>IFERROR((IF(AND($P9&gt;=HY$4,$P9&lt;HZ$4,$Q9&lt;HZ$4),NETWORKDAYS.INTL($P9,$Q9,1,(Holidays!$A$1:$A$248)),0)+IF(AND($P9&gt;=HY$4,$P9&lt;HZ$4,$Q9&gt;=HZ$4),NETWORKDAYS.INTL($P9,(HZ$4)-1,1,(Holidays!$A$1:$A$248)),0)+IF(AND($P9&lt;HY$4,$Q9&lt;HZ$4,$Q9&gt;=HY$4),NETWORKDAYS.INTL(HY$4,$Q9,1,(Holidays!$A$1:$A$248)),0)+IF(AND($P9&lt;HY$4,$Q9&gt;=HZ$4,$Q9&gt;=HY$4),NETWORKDAYS.INTL(HY$4,(HZ$4)-1,1,(Holidays!$A$1:$A$248)),0))*$S9,"")</f>
        <v>0</v>
      </c>
      <c r="HZ9" s="191">
        <f>IFERROR((IF(AND($P9&gt;=HZ$4,$P9&lt;IA$4,$Q9&lt;IA$4),NETWORKDAYS.INTL($P9,$Q9,1,(Holidays!$A$1:$A$248)),0)+IF(AND($P9&gt;=HZ$4,$P9&lt;IA$4,$Q9&gt;=IA$4),NETWORKDAYS.INTL($P9,(IA$4)-1,1,(Holidays!$A$1:$A$248)),0)+IF(AND($P9&lt;HZ$4,$Q9&lt;IA$4,$Q9&gt;=HZ$4),NETWORKDAYS.INTL(HZ$4,$Q9,1,(Holidays!$A$1:$A$248)),0)+IF(AND($P9&lt;HZ$4,$Q9&gt;=IA$4,$Q9&gt;=HZ$4),NETWORKDAYS.INTL(HZ$4,(IA$4)-1,1,(Holidays!$A$1:$A$248)),0))*$S9,"")</f>
        <v>0</v>
      </c>
      <c r="IA9" s="191">
        <f>IFERROR((IF(AND($P9&gt;=IA$4,$P9&lt;IB$4,$Q9&lt;IB$4),NETWORKDAYS.INTL($P9,$Q9,1,(Holidays!$A$1:$A$248)),0)+IF(AND($P9&gt;=IA$4,$P9&lt;IB$4,$Q9&gt;=IB$4),NETWORKDAYS.INTL($P9,(IB$4)-1,1,(Holidays!$A$1:$A$248)),0)+IF(AND($P9&lt;IA$4,$Q9&lt;IB$4,$Q9&gt;=IA$4),NETWORKDAYS.INTL(IA$4,$Q9,1,(Holidays!$A$1:$A$248)),0)+IF(AND($P9&lt;IA$4,$Q9&gt;=IB$4,$Q9&gt;=IA$4),NETWORKDAYS.INTL(IA$4,(IB$4)-1,1,(Holidays!$A$1:$A$248)),0))*$S9,"")</f>
        <v>0</v>
      </c>
      <c r="IB9" s="191">
        <f>IFERROR((IF(AND($P9&gt;=IB$4,$P9&lt;IC$4,$Q9&lt;IC$4),NETWORKDAYS.INTL($P9,$Q9,1,(Holidays!$A$1:$A$248)),0)+IF(AND($P9&gt;=IB$4,$P9&lt;IC$4,$Q9&gt;=IC$4),NETWORKDAYS.INTL($P9,(IC$4)-1,1,(Holidays!$A$1:$A$248)),0)+IF(AND($P9&lt;IB$4,$Q9&lt;IC$4,$Q9&gt;=IB$4),NETWORKDAYS.INTL(IB$4,$Q9,1,(Holidays!$A$1:$A$248)),0)+IF(AND($P9&lt;IB$4,$Q9&gt;=IC$4,$Q9&gt;=IB$4),NETWORKDAYS.INTL(IB$4,(IC$4)-1,1,(Holidays!$A$1:$A$248)),0))*$S9,"")</f>
        <v>0</v>
      </c>
      <c r="IC9" s="191">
        <f>IFERROR((IF(AND($P9&gt;=IC$4,$P9&lt;ID$4,$Q9&lt;ID$4),NETWORKDAYS.INTL($P9,$Q9,1,(Holidays!$A$1:$A$248)),0)+IF(AND($P9&gt;=IC$4,$P9&lt;ID$4,$Q9&gt;=ID$4),NETWORKDAYS.INTL($P9,(ID$4)-1,1,(Holidays!$A$1:$A$248)),0)+IF(AND($P9&lt;IC$4,$Q9&lt;ID$4,$Q9&gt;=IC$4),NETWORKDAYS.INTL(IC$4,$Q9,1,(Holidays!$A$1:$A$248)),0)+IF(AND($P9&lt;IC$4,$Q9&gt;=ID$4,$Q9&gt;=IC$4),NETWORKDAYS.INTL(IC$4,(ID$4)-1,1,(Holidays!$A$1:$A$248)),0))*$S9,"")</f>
        <v>0</v>
      </c>
      <c r="ID9" s="191">
        <f>IFERROR((IF(AND($P9&gt;=ID$4,$P9&lt;IE$4,$Q9&lt;IE$4),NETWORKDAYS.INTL($P9,$Q9,1,(Holidays!$A$1:$A$248)),0)+IF(AND($P9&gt;=ID$4,$P9&lt;IE$4,$Q9&gt;=IE$4),NETWORKDAYS.INTL($P9,(IE$4)-1,1,(Holidays!$A$1:$A$248)),0)+IF(AND($P9&lt;ID$4,$Q9&lt;IE$4,$Q9&gt;=ID$4),NETWORKDAYS.INTL(ID$4,$Q9,1,(Holidays!$A$1:$A$248)),0)+IF(AND($P9&lt;ID$4,$Q9&gt;=IE$4,$Q9&gt;=ID$4),NETWORKDAYS.INTL(ID$4,(IE$4)-1,1,(Holidays!$A$1:$A$248)),0))*$S9,"")</f>
        <v>0</v>
      </c>
      <c r="IE9" s="191">
        <f>IFERROR((IF(AND($P9&gt;=IE$4,$P9&lt;IF$4,$Q9&lt;IF$4),NETWORKDAYS.INTL($P9,$Q9,1,(Holidays!$A$1:$A$248)),0)+IF(AND($P9&gt;=IE$4,$P9&lt;IF$4,$Q9&gt;=IF$4),NETWORKDAYS.INTL($P9,(IF$4)-1,1,(Holidays!$A$1:$A$248)),0)+IF(AND($P9&lt;IE$4,$Q9&lt;IF$4,$Q9&gt;=IE$4),NETWORKDAYS.INTL(IE$4,$Q9,1,(Holidays!$A$1:$A$248)),0)+IF(AND($P9&lt;IE$4,$Q9&gt;=IF$4,$Q9&gt;=IE$4),NETWORKDAYS.INTL(IE$4,(IF$4)-1,1,(Holidays!$A$1:$A$248)),0))*$S9,"")</f>
        <v>0</v>
      </c>
      <c r="IF9" s="191">
        <f>IFERROR((IF(AND($P9&gt;=IF$4,$P9&lt;IG$4,$Q9&lt;IG$4),NETWORKDAYS.INTL($P9,$Q9,1,(Holidays!$A$1:$A$248)),0)+IF(AND($P9&gt;=IF$4,$P9&lt;IG$4,$Q9&gt;=IG$4),NETWORKDAYS.INTL($P9,(IG$4)-1,1,(Holidays!$A$1:$A$248)),0)+IF(AND($P9&lt;IF$4,$Q9&lt;IG$4,$Q9&gt;=IF$4),NETWORKDAYS.INTL(IF$4,$Q9,1,(Holidays!$A$1:$A$248)),0)+IF(AND($P9&lt;IF$4,$Q9&gt;=IG$4,$Q9&gt;=IF$4),NETWORKDAYS.INTL(IF$4,(IG$4)-1,1,(Holidays!$A$1:$A$248)),0))*$S9,"")</f>
        <v>0</v>
      </c>
      <c r="IG9" s="191">
        <f>IFERROR((IF(AND($P9&gt;=IG$4,$P9&lt;IH$4,$Q9&lt;IH$4),NETWORKDAYS.INTL($P9,$Q9,1,(Holidays!$A$1:$A$248)),0)+IF(AND($P9&gt;=IG$4,$P9&lt;IH$4,$Q9&gt;=IH$4),NETWORKDAYS.INTL($P9,(IH$4)-1,1,(Holidays!$A$1:$A$248)),0)+IF(AND($P9&lt;IG$4,$Q9&lt;IH$4,$Q9&gt;=IG$4),NETWORKDAYS.INTL(IG$4,$Q9,1,(Holidays!$A$1:$A$248)),0)+IF(AND($P9&lt;IG$4,$Q9&gt;=IH$4,$Q9&gt;=IG$4),NETWORKDAYS.INTL(IG$4,(IH$4)-1,1,(Holidays!$A$1:$A$248)),0))*$S9,"")</f>
        <v>0</v>
      </c>
      <c r="IH9" s="191">
        <f>IFERROR((IF(AND($P9&gt;=IH$4,$P9&lt;II$4,$Q9&lt;II$4),NETWORKDAYS.INTL($P9,$Q9,1,(Holidays!$A$1:$A$248)),0)+IF(AND($P9&gt;=IH$4,$P9&lt;II$4,$Q9&gt;=II$4),NETWORKDAYS.INTL($P9,(II$4)-1,1,(Holidays!$A$1:$A$248)),0)+IF(AND($P9&lt;IH$4,$Q9&lt;II$4,$Q9&gt;=IH$4),NETWORKDAYS.INTL(IH$4,$Q9,1,(Holidays!$A$1:$A$248)),0)+IF(AND($P9&lt;IH$4,$Q9&gt;=II$4,$Q9&gt;=IH$4),NETWORKDAYS.INTL(IH$4,(II$4)-1,1,(Holidays!$A$1:$A$248)),0))*$S9,"")</f>
        <v>0</v>
      </c>
      <c r="II9" s="191">
        <f>IFERROR((IF(AND($P9&gt;=II$4,$P9&lt;IJ$4,$Q9&lt;IJ$4),NETWORKDAYS.INTL($P9,$Q9,1,(Holidays!$A$1:$A$248)),0)+IF(AND($P9&gt;=II$4,$P9&lt;IJ$4,$Q9&gt;=IJ$4),NETWORKDAYS.INTL($P9,(IJ$4)-1,1,(Holidays!$A$1:$A$248)),0)+IF(AND($P9&lt;II$4,$Q9&lt;IJ$4,$Q9&gt;=II$4),NETWORKDAYS.INTL(II$4,$Q9,1,(Holidays!$A$1:$A$248)),0)+IF(AND($P9&lt;II$4,$Q9&gt;=IJ$4,$Q9&gt;=II$4),NETWORKDAYS.INTL(II$4,(IJ$4)-1,1,(Holidays!$A$1:$A$248)),0))*$S9,"")</f>
        <v>0</v>
      </c>
      <c r="IJ9" s="191">
        <f>IFERROR((IF(AND($P9&gt;=IJ$4,$P9&lt;IK$4,$Q9&lt;IK$4),NETWORKDAYS.INTL($P9,$Q9,1,(Holidays!$A$1:$A$248)),0)+IF(AND($P9&gt;=IJ$4,$P9&lt;IK$4,$Q9&gt;=IK$4),NETWORKDAYS.INTL($P9,(IK$4)-1,1,(Holidays!$A$1:$A$248)),0)+IF(AND($P9&lt;IJ$4,$Q9&lt;IK$4,$Q9&gt;=IJ$4),NETWORKDAYS.INTL(IJ$4,$Q9,1,(Holidays!$A$1:$A$248)),0)+IF(AND($P9&lt;IJ$4,$Q9&gt;=IK$4,$Q9&gt;=IJ$4),NETWORKDAYS.INTL(IJ$4,(IK$4)-1,1,(Holidays!$A$1:$A$248)),0))*$S9,"")</f>
        <v>0</v>
      </c>
      <c r="IK9" s="191">
        <f>IFERROR((IF(AND($P9&gt;=IK$4,$P9&lt;IL$4,$Q9&lt;IL$4),NETWORKDAYS.INTL($P9,$Q9,1,(Holidays!$A$1:$A$248)),0)+IF(AND($P9&gt;=IK$4,$P9&lt;IL$4,$Q9&gt;=IL$4),NETWORKDAYS.INTL($P9,(IL$4)-1,1,(Holidays!$A$1:$A$248)),0)+IF(AND($P9&lt;IK$4,$Q9&lt;IL$4,$Q9&gt;=IK$4),NETWORKDAYS.INTL(IK$4,$Q9,1,(Holidays!$A$1:$A$248)),0)+IF(AND($P9&lt;IK$4,$Q9&gt;=IL$4,$Q9&gt;=IK$4),NETWORKDAYS.INTL(IK$4,(IL$4)-1,1,(Holidays!$A$1:$A$248)),0))*$S9,"")</f>
        <v>0</v>
      </c>
      <c r="IL9" s="191">
        <f>IFERROR((IF(AND($P9&gt;=IL$4,$P9&lt;IM$4,$Q9&lt;IM$4),NETWORKDAYS.INTL($P9,$Q9,1,(Holidays!$A$1:$A$248)),0)+IF(AND($P9&gt;=IL$4,$P9&lt;IM$4,$Q9&gt;=IM$4),NETWORKDAYS.INTL($P9,(IM$4)-1,1,(Holidays!$A$1:$A$248)),0)+IF(AND($P9&lt;IL$4,$Q9&lt;IM$4,$Q9&gt;=IL$4),NETWORKDAYS.INTL(IL$4,$Q9,1,(Holidays!$A$1:$A$248)),0)+IF(AND($P9&lt;IL$4,$Q9&gt;=IM$4,$Q9&gt;=IL$4),NETWORKDAYS.INTL(IL$4,(IM$4)-1,1,(Holidays!$A$1:$A$248)),0))*$S9,"")</f>
        <v>0</v>
      </c>
      <c r="IM9" s="191">
        <f>IFERROR((IF(AND($P9&gt;=IM$4,$P9&lt;IN$4,$Q9&lt;IN$4),NETWORKDAYS.INTL($P9,$Q9,1,(Holidays!$A$1:$A$248)),0)+IF(AND($P9&gt;=IM$4,$P9&lt;IN$4,$Q9&gt;=IN$4),NETWORKDAYS.INTL($P9,(IN$4)-1,1,(Holidays!$A$1:$A$248)),0)+IF(AND($P9&lt;IM$4,$Q9&lt;IN$4,$Q9&gt;=IM$4),NETWORKDAYS.INTL(IM$4,$Q9,1,(Holidays!$A$1:$A$248)),0)+IF(AND($P9&lt;IM$4,$Q9&gt;=IN$4,$Q9&gt;=IM$4),NETWORKDAYS.INTL(IM$4,(IN$4)-1,1,(Holidays!$A$1:$A$248)),0))*$S9,"")</f>
        <v>0</v>
      </c>
      <c r="IN9" s="191">
        <f>IFERROR((IF(AND($P9&gt;=IN$4,$P9&lt;IO$4,$Q9&lt;IO$4),NETWORKDAYS.INTL($P9,$Q9,1,(Holidays!$A$1:$A$248)),0)+IF(AND($P9&gt;=IN$4,$P9&lt;IO$4,$Q9&gt;=IO$4),NETWORKDAYS.INTL($P9,(IO$4)-1,1,(Holidays!$A$1:$A$248)),0)+IF(AND($P9&lt;IN$4,$Q9&lt;IO$4,$Q9&gt;=IN$4),NETWORKDAYS.INTL(IN$4,$Q9,1,(Holidays!$A$1:$A$248)),0)+IF(AND($P9&lt;IN$4,$Q9&gt;=IO$4,$Q9&gt;=IN$4),NETWORKDAYS.INTL(IN$4,(IO$4)-1,1,(Holidays!$A$1:$A$248)),0))*$S9,"")</f>
        <v>0</v>
      </c>
      <c r="IO9" s="193">
        <f>IFERROR((IF(AND($P9&gt;=IO$4,$P9&lt;IP$4,$Q9&lt;IP$4),NETWORKDAYS.INTL($P9,$Q9,1,(Holidays!$A$1:$A$248)),0)+IF(AND($P9&gt;=IO$4,$P9&lt;IP$4,$Q9&gt;=IP$4),NETWORKDAYS.INTL($P9,(IP$4)-1,1,(Holidays!$A$1:$A$248)),0)+IF(AND($P9&lt;IO$4,$Q9&lt;IP$4,$Q9&gt;=IO$4),NETWORKDAYS.INTL(IO$4,$Q9,1,(Holidays!$A$1:$A$248)),0)+IF(AND($P9&lt;IO$4,$Q9&gt;=IP$4,$Q9&gt;=IO$4),NETWORKDAYS.INTL(IO$4,(IP$4)-1,1,(Holidays!$A$1:$A$248)),0))*$S9,"")</f>
        <v>0</v>
      </c>
    </row>
    <row r="10" spans="1:250" ht="15" customHeight="1">
      <c r="A10" s="215" t="s">
        <v>3</v>
      </c>
      <c r="B10" s="59" t="str">
        <f>'A-1_MH Estimation'!B10</f>
        <v>A.03</v>
      </c>
      <c r="C10" s="60" t="str">
        <f>IFERROR(VLOOKUP(B10,'A-1_MH Estimation'!$B$6:$C$54,2,0),"")</f>
        <v>Pipe Flow N-Shape</v>
      </c>
      <c r="D10" s="174">
        <f>IFERROR(VLOOKUP(C10,'A-1_MH Estimation'!$C$7:$K$61,9,0)*1,0)</f>
        <v>23.75</v>
      </c>
      <c r="E10" s="165">
        <v>1</v>
      </c>
      <c r="F10" s="166"/>
      <c r="G10" s="166"/>
      <c r="H10" s="166"/>
      <c r="I10" s="166"/>
      <c r="J10" s="167"/>
      <c r="K10" s="354">
        <f t="shared" ca="1" si="437"/>
        <v>23.75</v>
      </c>
      <c r="L10" s="307">
        <v>1</v>
      </c>
      <c r="M10" s="307"/>
      <c r="N10" s="307"/>
      <c r="O10" s="167"/>
      <c r="P10" s="171">
        <v>44526</v>
      </c>
      <c r="Q10" s="171">
        <v>44533</v>
      </c>
      <c r="R10" s="170">
        <f>NETWORKDAYS.INTL(P10,Q10,1,Holidays!$A$1:$A$248)</f>
        <v>5</v>
      </c>
      <c r="S10" s="62">
        <f t="shared" si="436"/>
        <v>4.75</v>
      </c>
      <c r="U10" s="253">
        <f>SUM($V10:IO10)</f>
        <v>23.75</v>
      </c>
      <c r="V10" s="190">
        <f>IFERROR((IF(AND($P10&gt;=V$4,$P10&lt;W$4,$Q10&lt;W$4),NETWORKDAYS.INTL($P10,$Q10,1,(Holidays!$A$1:$A$248)),0)+IF(AND($P10&gt;=V$4,$P10&lt;W$4,$Q10&gt;=W$4),NETWORKDAYS.INTL($P10,(W$4)-1,1,(Holidays!$A$1:$A$248)),0)+IF(AND($P10&lt;V$4,$Q10&lt;W$4,$Q10&gt;=V$4),NETWORKDAYS.INTL(V$4,$Q10,1,(Holidays!$A$1:$A$248)),0)+IF(AND($P10&lt;V$4,$Q10&gt;=W$4,$Q10&gt;=V$4),NETWORKDAYS.INTL(V$4,(W$4)-1,1,(Holidays!$A$1:$A$248)),0))*$S10,"")</f>
        <v>0</v>
      </c>
      <c r="W10" s="191">
        <f>IFERROR((IF(AND($P10&gt;=W$4,$P10&lt;X$4,$Q10&lt;X$4),NETWORKDAYS.INTL($P10,$Q10,1,(Holidays!$A$1:$A$248)),0)+IF(AND($P10&gt;=W$4,$P10&lt;X$4,$Q10&gt;=X$4),NETWORKDAYS.INTL($P10,(X$4)-1,1,(Holidays!$A$1:$A$248)),0)+IF(AND($P10&lt;W$4,$Q10&lt;X$4,$Q10&gt;=W$4),NETWORKDAYS.INTL(W$4,$Q10,1,(Holidays!$A$1:$A$248)),0)+IF(AND($P10&lt;W$4,$Q10&gt;=X$4,$Q10&gt;=W$4),NETWORKDAYS.INTL(W$4,(X$4)-1,1,(Holidays!$A$1:$A$248)),0))*$S10,"")</f>
        <v>0</v>
      </c>
      <c r="X10" s="191">
        <f>IFERROR((IF(AND($P10&gt;=X$4,$P10&lt;Y$4,$Q10&lt;Y$4),NETWORKDAYS.INTL($P10,$Q10,1,(Holidays!$A$1:$A$248)),0)+IF(AND($P10&gt;=X$4,$P10&lt;Y$4,$Q10&gt;=Y$4),NETWORKDAYS.INTL($P10,(Y$4)-1,1,(Holidays!$A$1:$A$248)),0)+IF(AND($P10&lt;X$4,$Q10&lt;Y$4,$Q10&gt;=X$4),NETWORKDAYS.INTL(X$4,$Q10,1,(Holidays!$A$1:$A$248)),0)+IF(AND($P10&lt;X$4,$Q10&gt;=Y$4,$Q10&gt;=X$4),NETWORKDAYS.INTL(X$4,(Y$4)-1,1,(Holidays!$A$1:$A$248)),0))*$S10,"")</f>
        <v>0</v>
      </c>
      <c r="Y10" s="191">
        <f>IFERROR((IF(AND($P10&gt;=Y$4,$P10&lt;Z$4,$Q10&lt;Z$4),NETWORKDAYS.INTL($P10,$Q10,1,(Holidays!$A$1:$A$248)),0)+IF(AND($P10&gt;=Y$4,$P10&lt;Z$4,$Q10&gt;=Z$4),NETWORKDAYS.INTL($P10,(Z$4)-1,1,(Holidays!$A$1:$A$248)),0)+IF(AND($P10&lt;Y$4,$Q10&lt;Z$4,$Q10&gt;=Y$4),NETWORKDAYS.INTL(Y$4,$Q10,1,(Holidays!$A$1:$A$248)),0)+IF(AND($P10&lt;Y$4,$Q10&gt;=Z$4,$Q10&gt;=Y$4),NETWORKDAYS.INTL(Y$4,(Z$4)-1,1,(Holidays!$A$1:$A$248)),0))*$S10,"")</f>
        <v>0</v>
      </c>
      <c r="Z10" s="191">
        <f>IFERROR((IF(AND($P10&gt;=Z$4,$P10&lt;AA$4,$Q10&lt;AA$4),NETWORKDAYS.INTL($P10,$Q10,1,(Holidays!$A$1:$A$248)),0)+IF(AND($P10&gt;=Z$4,$P10&lt;AA$4,$Q10&gt;=AA$4),NETWORKDAYS.INTL($P10,(AA$4)-1,1,(Holidays!$A$1:$A$248)),0)+IF(AND($P10&lt;Z$4,$Q10&lt;AA$4,$Q10&gt;=Z$4),NETWORKDAYS.INTL(Z$4,$Q10,1,(Holidays!$A$1:$A$248)),0)+IF(AND($P10&lt;Z$4,$Q10&gt;=AA$4,$Q10&gt;=Z$4),NETWORKDAYS.INTL(Z$4,(AA$4)-1,1,(Holidays!$A$1:$A$248)),0))*$S10,"")</f>
        <v>0</v>
      </c>
      <c r="AA10" s="191">
        <f>IFERROR((IF(AND($P10&gt;=AA$4,$P10&lt;AB$4,$Q10&lt;AB$4),NETWORKDAYS.INTL($P10,$Q10,1,(Holidays!$A$1:$A$248)),0)+IF(AND($P10&gt;=AA$4,$P10&lt;AB$4,$Q10&gt;=AB$4),NETWORKDAYS.INTL($P10,(AB$4)-1,1,(Holidays!$A$1:$A$248)),0)+IF(AND($P10&lt;AA$4,$Q10&lt;AB$4,$Q10&gt;=AA$4),NETWORKDAYS.INTL(AA$4,$Q10,1,(Holidays!$A$1:$A$248)),0)+IF(AND($P10&lt;AA$4,$Q10&gt;=AB$4,$Q10&gt;=AA$4),NETWORKDAYS.INTL(AA$4,(AB$4)-1,1,(Holidays!$A$1:$A$248)),0))*$S10,"")</f>
        <v>0</v>
      </c>
      <c r="AB10" s="191">
        <f>IFERROR((IF(AND($P10&gt;=AB$4,$P10&lt;AC$4,$Q10&lt;AC$4),NETWORKDAYS.INTL($P10,$Q10,1,(Holidays!$A$1:$A$248)),0)+IF(AND($P10&gt;=AB$4,$P10&lt;AC$4,$Q10&gt;=AC$4),NETWORKDAYS.INTL($P10,(AC$4)-1,1,(Holidays!$A$1:$A$248)),0)+IF(AND($P10&lt;AB$4,$Q10&lt;AC$4,$Q10&gt;=AB$4),NETWORKDAYS.INTL(AB$4,$Q10,1,(Holidays!$A$1:$A$248)),0)+IF(AND($P10&lt;AB$4,$Q10&gt;=AC$4,$Q10&gt;=AB$4),NETWORKDAYS.INTL(AB$4,(AC$4)-1,1,(Holidays!$A$1:$A$248)),0))*$S10,"")</f>
        <v>0</v>
      </c>
      <c r="AC10" s="191">
        <f>IFERROR((IF(AND($P10&gt;=AC$4,$P10&lt;AD$4,$Q10&lt;AD$4),NETWORKDAYS.INTL($P10,$Q10,1,(Holidays!$A$1:$A$248)),0)+IF(AND($P10&gt;=AC$4,$P10&lt;AD$4,$Q10&gt;=AD$4),NETWORKDAYS.INTL($P10,(AD$4)-1,1,(Holidays!$A$1:$A$248)),0)+IF(AND($P10&lt;AC$4,$Q10&lt;AD$4,$Q10&gt;=AC$4),NETWORKDAYS.INTL(AC$4,$Q10,1,(Holidays!$A$1:$A$248)),0)+IF(AND($P10&lt;AC$4,$Q10&gt;=AD$4,$Q10&gt;=AC$4),NETWORKDAYS.INTL(AC$4,(AD$4)-1,1,(Holidays!$A$1:$A$248)),0))*$S10,"")</f>
        <v>4.75</v>
      </c>
      <c r="AD10" s="191">
        <f>IFERROR((IF(AND($P10&gt;=AD$4,$P10&lt;AE$4,$Q10&lt;AE$4),NETWORKDAYS.INTL($P10,$Q10,1,(Holidays!$A$1:$A$248)),0)+IF(AND($P10&gt;=AD$4,$P10&lt;AE$4,$Q10&gt;=AE$4),NETWORKDAYS.INTL($P10,(AE$4)-1,1,(Holidays!$A$1:$A$248)),0)+IF(AND($P10&lt;AD$4,$Q10&lt;AE$4,$Q10&gt;=AD$4),NETWORKDAYS.INTL(AD$4,$Q10,1,(Holidays!$A$1:$A$248)),0)+IF(AND($P10&lt;AD$4,$Q10&gt;=AE$4,$Q10&gt;=AD$4),NETWORKDAYS.INTL(AD$4,(AE$4)-1,1,(Holidays!$A$1:$A$248)),0))*$S10,"")</f>
        <v>19</v>
      </c>
      <c r="AE10" s="191">
        <f>IFERROR((IF(AND($P10&gt;=AE$4,$P10&lt;AF$4,$Q10&lt;AF$4),NETWORKDAYS.INTL($P10,$Q10,1,(Holidays!$A$1:$A$248)),0)+IF(AND($P10&gt;=AE$4,$P10&lt;AF$4,$Q10&gt;=AF$4),NETWORKDAYS.INTL($P10,(AF$4)-1,1,(Holidays!$A$1:$A$248)),0)+IF(AND($P10&lt;AE$4,$Q10&lt;AF$4,$Q10&gt;=AE$4),NETWORKDAYS.INTL(AE$4,$Q10,1,(Holidays!$A$1:$A$248)),0)+IF(AND($P10&lt;AE$4,$Q10&gt;=AF$4,$Q10&gt;=AE$4),NETWORKDAYS.INTL(AE$4,(AF$4)-1,1,(Holidays!$A$1:$A$248)),0))*$S10,"")</f>
        <v>0</v>
      </c>
      <c r="AF10" s="191">
        <f>IFERROR((IF(AND($P10&gt;=AF$4,$P10&lt;AG$4,$Q10&lt;AG$4),NETWORKDAYS.INTL($P10,$Q10,1,(Holidays!$A$1:$A$248)),0)+IF(AND($P10&gt;=AF$4,$P10&lt;AG$4,$Q10&gt;=AG$4),NETWORKDAYS.INTL($P10,(AG$4)-1,1,(Holidays!$A$1:$A$248)),0)+IF(AND($P10&lt;AF$4,$Q10&lt;AG$4,$Q10&gt;=AF$4),NETWORKDAYS.INTL(AF$4,$Q10,1,(Holidays!$A$1:$A$248)),0)+IF(AND($P10&lt;AF$4,$Q10&gt;=AG$4,$Q10&gt;=AF$4),NETWORKDAYS.INTL(AF$4,(AG$4)-1,1,(Holidays!$A$1:$A$248)),0))*$S10,"")</f>
        <v>0</v>
      </c>
      <c r="AG10" s="191">
        <f>IFERROR((IF(AND($P10&gt;=AG$4,$P10&lt;AH$4,$Q10&lt;AH$4),NETWORKDAYS.INTL($P10,$Q10,1,(Holidays!$A$1:$A$248)),0)+IF(AND($P10&gt;=AG$4,$P10&lt;AH$4,$Q10&gt;=AH$4),NETWORKDAYS.INTL($P10,(AH$4)-1,1,(Holidays!$A$1:$A$248)),0)+IF(AND($P10&lt;AG$4,$Q10&lt;AH$4,$Q10&gt;=AG$4),NETWORKDAYS.INTL(AG$4,$Q10,1,(Holidays!$A$1:$A$248)),0)+IF(AND($P10&lt;AG$4,$Q10&gt;=AH$4,$Q10&gt;=AG$4),NETWORKDAYS.INTL(AG$4,(AH$4)-1,1,(Holidays!$A$1:$A$248)),0))*$S10,"")</f>
        <v>0</v>
      </c>
      <c r="AH10" s="191">
        <f>IFERROR((IF(AND($P10&gt;=AH$4,$P10&lt;AI$4,$Q10&lt;AI$4),NETWORKDAYS.INTL($P10,$Q10,1,(Holidays!$A$1:$A$248)),0)+IF(AND($P10&gt;=AH$4,$P10&lt;AI$4,$Q10&gt;=AI$4),NETWORKDAYS.INTL($P10,(AI$4)-1,1,(Holidays!$A$1:$A$248)),0)+IF(AND($P10&lt;AH$4,$Q10&lt;AI$4,$Q10&gt;=AH$4),NETWORKDAYS.INTL(AH$4,$Q10,1,(Holidays!$A$1:$A$248)),0)+IF(AND($P10&lt;AH$4,$Q10&gt;=AI$4,$Q10&gt;=AH$4),NETWORKDAYS.INTL(AH$4,(AI$4)-1,1,(Holidays!$A$1:$A$248)),0))*$S10,"")</f>
        <v>0</v>
      </c>
      <c r="AI10" s="191">
        <f>IFERROR((IF(AND($P10&gt;=AI$4,$P10&lt;AJ$4,$Q10&lt;AJ$4),NETWORKDAYS.INTL($P10,$Q10,1,(Holidays!$A$1:$A$248)),0)+IF(AND($P10&gt;=AI$4,$P10&lt;AJ$4,$Q10&gt;=AJ$4),NETWORKDAYS.INTL($P10,(AJ$4)-1,1,(Holidays!$A$1:$A$248)),0)+IF(AND($P10&lt;AI$4,$Q10&lt;AJ$4,$Q10&gt;=AI$4),NETWORKDAYS.INTL(AI$4,$Q10,1,(Holidays!$A$1:$A$248)),0)+IF(AND($P10&lt;AI$4,$Q10&gt;=AJ$4,$Q10&gt;=AI$4),NETWORKDAYS.INTL(AI$4,(AJ$4)-1,1,(Holidays!$A$1:$A$248)),0))*$S10,"")</f>
        <v>0</v>
      </c>
      <c r="AJ10" s="191">
        <f>IFERROR((IF(AND($P10&gt;=AJ$4,$P10&lt;AK$4,$Q10&lt;AK$4),NETWORKDAYS.INTL($P10,$Q10,1,(Holidays!$A$1:$A$248)),0)+IF(AND($P10&gt;=AJ$4,$P10&lt;AK$4,$Q10&gt;=AK$4),NETWORKDAYS.INTL($P10,(AK$4)-1,1,(Holidays!$A$1:$A$248)),0)+IF(AND($P10&lt;AJ$4,$Q10&lt;AK$4,$Q10&gt;=AJ$4),NETWORKDAYS.INTL(AJ$4,$Q10,1,(Holidays!$A$1:$A$248)),0)+IF(AND($P10&lt;AJ$4,$Q10&gt;=AK$4,$Q10&gt;=AJ$4),NETWORKDAYS.INTL(AJ$4,(AK$4)-1,1,(Holidays!$A$1:$A$248)),0))*$S10,"")</f>
        <v>0</v>
      </c>
      <c r="AK10" s="191">
        <f>IFERROR((IF(AND($P10&gt;=AK$4,$P10&lt;AL$4,$Q10&lt;AL$4),NETWORKDAYS.INTL($P10,$Q10,1,(Holidays!$A$1:$A$248)),0)+IF(AND($P10&gt;=AK$4,$P10&lt;AL$4,$Q10&gt;=AL$4),NETWORKDAYS.INTL($P10,(AL$4)-1,1,(Holidays!$A$1:$A$248)),0)+IF(AND($P10&lt;AK$4,$Q10&lt;AL$4,$Q10&gt;=AK$4),NETWORKDAYS.INTL(AK$4,$Q10,1,(Holidays!$A$1:$A$248)),0)+IF(AND($P10&lt;AK$4,$Q10&gt;=AL$4,$Q10&gt;=AK$4),NETWORKDAYS.INTL(AK$4,(AL$4)-1,1,(Holidays!$A$1:$A$248)),0))*$S10,"")</f>
        <v>0</v>
      </c>
      <c r="AL10" s="191">
        <f>IFERROR((IF(AND($P10&gt;=AL$4,$P10&lt;AM$4,$Q10&lt;AM$4),NETWORKDAYS.INTL($P10,$Q10,1,(Holidays!$A$1:$A$248)),0)+IF(AND($P10&gt;=AL$4,$P10&lt;AM$4,$Q10&gt;=AM$4),NETWORKDAYS.INTL($P10,(AM$4)-1,1,(Holidays!$A$1:$A$248)),0)+IF(AND($P10&lt;AL$4,$Q10&lt;AM$4,$Q10&gt;=AL$4),NETWORKDAYS.INTL(AL$4,$Q10,1,(Holidays!$A$1:$A$248)),0)+IF(AND($P10&lt;AL$4,$Q10&gt;=AM$4,$Q10&gt;=AL$4),NETWORKDAYS.INTL(AL$4,(AM$4)-1,1,(Holidays!$A$1:$A$248)),0))*$S10,"")</f>
        <v>0</v>
      </c>
      <c r="AM10" s="191">
        <f>IFERROR((IF(AND($P10&gt;=AM$4,$P10&lt;AN$4,$Q10&lt;AN$4),NETWORKDAYS.INTL($P10,$Q10,1,(Holidays!$A$1:$A$248)),0)+IF(AND($P10&gt;=AM$4,$P10&lt;AN$4,$Q10&gt;=AN$4),NETWORKDAYS.INTL($P10,(AN$4)-1,1,(Holidays!$A$1:$A$248)),0)+IF(AND($P10&lt;AM$4,$Q10&lt;AN$4,$Q10&gt;=AM$4),NETWORKDAYS.INTL(AM$4,$Q10,1,(Holidays!$A$1:$A$248)),0)+IF(AND($P10&lt;AM$4,$Q10&gt;=AN$4,$Q10&gt;=AM$4),NETWORKDAYS.INTL(AM$4,(AN$4)-1,1,(Holidays!$A$1:$A$248)),0))*$S10,"")</f>
        <v>0</v>
      </c>
      <c r="AN10" s="191">
        <f>IFERROR((IF(AND($P10&gt;=AN$4,$P10&lt;AO$4,$Q10&lt;AO$4),NETWORKDAYS.INTL($P10,$Q10,1,(Holidays!$A$1:$A$248)),0)+IF(AND($P10&gt;=AN$4,$P10&lt;AO$4,$Q10&gt;=AO$4),NETWORKDAYS.INTL($P10,(AO$4)-1,1,(Holidays!$A$1:$A$248)),0)+IF(AND($P10&lt;AN$4,$Q10&lt;AO$4,$Q10&gt;=AN$4),NETWORKDAYS.INTL(AN$4,$Q10,1,(Holidays!$A$1:$A$248)),0)+IF(AND($P10&lt;AN$4,$Q10&gt;=AO$4,$Q10&gt;=AN$4),NETWORKDAYS.INTL(AN$4,(AO$4)-1,1,(Holidays!$A$1:$A$248)),0))*$S10,"")</f>
        <v>0</v>
      </c>
      <c r="AO10" s="191">
        <f>IFERROR((IF(AND($P10&gt;=AO$4,$P10&lt;AP$4,$Q10&lt;AP$4),NETWORKDAYS.INTL($P10,$Q10,1,(Holidays!$A$1:$A$248)),0)+IF(AND($P10&gt;=AO$4,$P10&lt;AP$4,$Q10&gt;=AP$4),NETWORKDAYS.INTL($P10,(AP$4)-1,1,(Holidays!$A$1:$A$248)),0)+IF(AND($P10&lt;AO$4,$Q10&lt;AP$4,$Q10&gt;=AO$4),NETWORKDAYS.INTL(AO$4,$Q10,1,(Holidays!$A$1:$A$248)),0)+IF(AND($P10&lt;AO$4,$Q10&gt;=AP$4,$Q10&gt;=AO$4),NETWORKDAYS.INTL(AO$4,(AP$4)-1,1,(Holidays!$A$1:$A$248)),0))*$S10,"")</f>
        <v>0</v>
      </c>
      <c r="AP10" s="191">
        <f>IFERROR((IF(AND($P10&gt;=AP$4,$P10&lt;AQ$4,$Q10&lt;AQ$4),NETWORKDAYS.INTL($P10,$Q10,1,(Holidays!$A$1:$A$248)),0)+IF(AND($P10&gt;=AP$4,$P10&lt;AQ$4,$Q10&gt;=AQ$4),NETWORKDAYS.INTL($P10,(AQ$4)-1,1,(Holidays!$A$1:$A$248)),0)+IF(AND($P10&lt;AP$4,$Q10&lt;AQ$4,$Q10&gt;=AP$4),NETWORKDAYS.INTL(AP$4,$Q10,1,(Holidays!$A$1:$A$248)),0)+IF(AND($P10&lt;AP$4,$Q10&gt;=AQ$4,$Q10&gt;=AP$4),NETWORKDAYS.INTL(AP$4,(AQ$4)-1,1,(Holidays!$A$1:$A$248)),0))*$S10,"")</f>
        <v>0</v>
      </c>
      <c r="AQ10" s="191">
        <f>IFERROR((IF(AND($P10&gt;=AQ$4,$P10&lt;AR$4,$Q10&lt;AR$4),NETWORKDAYS.INTL($P10,$Q10,1,(Holidays!$A$1:$A$248)),0)+IF(AND($P10&gt;=AQ$4,$P10&lt;AR$4,$Q10&gt;=AR$4),NETWORKDAYS.INTL($P10,(AR$4)-1,1,(Holidays!$A$1:$A$248)),0)+IF(AND($P10&lt;AQ$4,$Q10&lt;AR$4,$Q10&gt;=AQ$4),NETWORKDAYS.INTL(AQ$4,$Q10,1,(Holidays!$A$1:$A$248)),0)+IF(AND($P10&lt;AQ$4,$Q10&gt;=AR$4,$Q10&gt;=AQ$4),NETWORKDAYS.INTL(AQ$4,(AR$4)-1,1,(Holidays!$A$1:$A$248)),0))*$S10,"")</f>
        <v>0</v>
      </c>
      <c r="AR10" s="191">
        <f>IFERROR((IF(AND($P10&gt;=AR$4,$P10&lt;AS$4,$Q10&lt;AS$4),NETWORKDAYS.INTL($P10,$Q10,1,(Holidays!$A$1:$A$248)),0)+IF(AND($P10&gt;=AR$4,$P10&lt;AS$4,$Q10&gt;=AS$4),NETWORKDAYS.INTL($P10,(AS$4)-1,1,(Holidays!$A$1:$A$248)),0)+IF(AND($P10&lt;AR$4,$Q10&lt;AS$4,$Q10&gt;=AR$4),NETWORKDAYS.INTL(AR$4,$Q10,1,(Holidays!$A$1:$A$248)),0)+IF(AND($P10&lt;AR$4,$Q10&gt;=AS$4,$Q10&gt;=AR$4),NETWORKDAYS.INTL(AR$4,(AS$4)-1,1,(Holidays!$A$1:$A$248)),0))*$S10,"")</f>
        <v>0</v>
      </c>
      <c r="AS10" s="192">
        <f>IFERROR((IF(AND($P10&gt;=AS$4,$P10&lt;AT$4,$Q10&lt;AT$4),NETWORKDAYS.INTL($P10,$Q10,1,(Holidays!$A$1:$A$248)),0)+IF(AND($P10&gt;=AS$4,$P10&lt;AT$4,$Q10&gt;=AT$4),NETWORKDAYS.INTL($P10,(AT$4)-1,1,(Holidays!$A$1:$A$248)),0)+IF(AND($P10&lt;AS$4,$Q10&lt;AT$4,$Q10&gt;=AS$4),NETWORKDAYS.INTL(AS$4,$Q10,1,(Holidays!$A$1:$A$248)),0)+IF(AND($P10&lt;AS$4,$Q10&gt;=AT$4,$Q10&gt;=AS$4),NETWORKDAYS.INTL(AS$4,(AT$4)-1,1,(Holidays!$A$1:$A$248)),0))*$S10,"")</f>
        <v>0</v>
      </c>
      <c r="AT10" s="191">
        <f>IFERROR((IF(AND($P10&gt;=AT$4,$P10&lt;AU$4,$Q10&lt;AU$4),NETWORKDAYS.INTL($P10,$Q10,1,(Holidays!$A$1:$A$248)),0)+IF(AND($P10&gt;=AT$4,$P10&lt;AU$4,$Q10&gt;=AU$4),NETWORKDAYS.INTL($P10,(AU$4)-1,1,(Holidays!$A$1:$A$248)),0)+IF(AND($P10&lt;AT$4,$Q10&lt;AU$4,$Q10&gt;=AT$4),NETWORKDAYS.INTL(AT$4,$Q10,1,(Holidays!$A$1:$A$248)),0)+IF(AND($P10&lt;AT$4,$Q10&gt;=AU$4,$Q10&gt;=AT$4),NETWORKDAYS.INTL(AT$4,(AU$4)-1,1,(Holidays!$A$1:$A$248)),0))*$S10,"")</f>
        <v>0</v>
      </c>
      <c r="AU10" s="191">
        <f>IFERROR((IF(AND($P10&gt;=AU$4,$P10&lt;AV$4,$Q10&lt;AV$4),NETWORKDAYS.INTL($P10,$Q10,1,(Holidays!$A$1:$A$248)),0)+IF(AND($P10&gt;=AU$4,$P10&lt;AV$4,$Q10&gt;=AV$4),NETWORKDAYS.INTL($P10,(AV$4)-1,1,(Holidays!$A$1:$A$248)),0)+IF(AND($P10&lt;AU$4,$Q10&lt;AV$4,$Q10&gt;=AU$4),NETWORKDAYS.INTL(AU$4,$Q10,1,(Holidays!$A$1:$A$248)),0)+IF(AND($P10&lt;AU$4,$Q10&gt;=AV$4,$Q10&gt;=AU$4),NETWORKDAYS.INTL(AU$4,(AV$4)-1,1,(Holidays!$A$1:$A$248)),0))*$S10,"")</f>
        <v>0</v>
      </c>
      <c r="AV10" s="191">
        <f>IFERROR((IF(AND($P10&gt;=AV$4,$P10&lt;AW$4,$Q10&lt;AW$4),NETWORKDAYS.INTL($P10,$Q10,1,(Holidays!$A$1:$A$248)),0)+IF(AND($P10&gt;=AV$4,$P10&lt;AW$4,$Q10&gt;=AW$4),NETWORKDAYS.INTL($P10,(AW$4)-1,1,(Holidays!$A$1:$A$248)),0)+IF(AND($P10&lt;AV$4,$Q10&lt;AW$4,$Q10&gt;=AV$4),NETWORKDAYS.INTL(AV$4,$Q10,1,(Holidays!$A$1:$A$248)),0)+IF(AND($P10&lt;AV$4,$Q10&gt;=AW$4,$Q10&gt;=AV$4),NETWORKDAYS.INTL(AV$4,(AW$4)-1,1,(Holidays!$A$1:$A$248)),0))*$S10,"")</f>
        <v>0</v>
      </c>
      <c r="AW10" s="191">
        <f>IFERROR((IF(AND($P10&gt;=AW$4,$P10&lt;AX$4,$Q10&lt;AX$4),NETWORKDAYS.INTL($P10,$Q10,1,(Holidays!$A$1:$A$248)),0)+IF(AND($P10&gt;=AW$4,$P10&lt;AX$4,$Q10&gt;=AX$4),NETWORKDAYS.INTL($P10,(AX$4)-1,1,(Holidays!$A$1:$A$248)),0)+IF(AND($P10&lt;AW$4,$Q10&lt;AX$4,$Q10&gt;=AW$4),NETWORKDAYS.INTL(AW$4,$Q10,1,(Holidays!$A$1:$A$248)),0)+IF(AND($P10&lt;AW$4,$Q10&gt;=AX$4,$Q10&gt;=AW$4),NETWORKDAYS.INTL(AW$4,(AX$4)-1,1,(Holidays!$A$1:$A$248)),0))*$S10,"")</f>
        <v>0</v>
      </c>
      <c r="AX10" s="191">
        <f>IFERROR((IF(AND($P10&gt;=AX$4,$P10&lt;AY$4,$Q10&lt;AY$4),NETWORKDAYS.INTL($P10,$Q10,1,(Holidays!$A$1:$A$248)),0)+IF(AND($P10&gt;=AX$4,$P10&lt;AY$4,$Q10&gt;=AY$4),NETWORKDAYS.INTL($P10,(AY$4)-1,1,(Holidays!$A$1:$A$248)),0)+IF(AND($P10&lt;AX$4,$Q10&lt;AY$4,$Q10&gt;=AX$4),NETWORKDAYS.INTL(AX$4,$Q10,1,(Holidays!$A$1:$A$248)),0)+IF(AND($P10&lt;AX$4,$Q10&gt;=AY$4,$Q10&gt;=AX$4),NETWORKDAYS.INTL(AX$4,(AY$4)-1,1,(Holidays!$A$1:$A$248)),0))*$S10,"")</f>
        <v>0</v>
      </c>
      <c r="AY10" s="191">
        <f>IFERROR((IF(AND($P10&gt;=AY$4,$P10&lt;AZ$4,$Q10&lt;AZ$4),NETWORKDAYS.INTL($P10,$Q10,1,(Holidays!$A$1:$A$248)),0)+IF(AND($P10&gt;=AY$4,$P10&lt;AZ$4,$Q10&gt;=AZ$4),NETWORKDAYS.INTL($P10,(AZ$4)-1,1,(Holidays!$A$1:$A$248)),0)+IF(AND($P10&lt;AY$4,$Q10&lt;AZ$4,$Q10&gt;=AY$4),NETWORKDAYS.INTL(AY$4,$Q10,1,(Holidays!$A$1:$A$248)),0)+IF(AND($P10&lt;AY$4,$Q10&gt;=AZ$4,$Q10&gt;=AY$4),NETWORKDAYS.INTL(AY$4,(AZ$4)-1,1,(Holidays!$A$1:$A$248)),0))*$S10,"")</f>
        <v>0</v>
      </c>
      <c r="AZ10" s="191">
        <f>IFERROR((IF(AND($P10&gt;=AZ$4,$P10&lt;BA$4,$Q10&lt;BA$4),NETWORKDAYS.INTL($P10,$Q10,1,(Holidays!$A$1:$A$248)),0)+IF(AND($P10&gt;=AZ$4,$P10&lt;BA$4,$Q10&gt;=BA$4),NETWORKDAYS.INTL($P10,(BA$4)-1,1,(Holidays!$A$1:$A$248)),0)+IF(AND($P10&lt;AZ$4,$Q10&lt;BA$4,$Q10&gt;=AZ$4),NETWORKDAYS.INTL(AZ$4,$Q10,1,(Holidays!$A$1:$A$248)),0)+IF(AND($P10&lt;AZ$4,$Q10&gt;=BA$4,$Q10&gt;=AZ$4),NETWORKDAYS.INTL(AZ$4,(BA$4)-1,1,(Holidays!$A$1:$A$248)),0))*$S10,"")</f>
        <v>0</v>
      </c>
      <c r="BA10" s="191">
        <f>IFERROR((IF(AND($P10&gt;=BA$4,$P10&lt;BB$4,$Q10&lt;BB$4),NETWORKDAYS.INTL($P10,$Q10,1,(Holidays!$A$1:$A$248)),0)+IF(AND($P10&gt;=BA$4,$P10&lt;BB$4,$Q10&gt;=BB$4),NETWORKDAYS.INTL($P10,(BB$4)-1,1,(Holidays!$A$1:$A$248)),0)+IF(AND($P10&lt;BA$4,$Q10&lt;BB$4,$Q10&gt;=BA$4),NETWORKDAYS.INTL(BA$4,$Q10,1,(Holidays!$A$1:$A$248)),0)+IF(AND($P10&lt;BA$4,$Q10&gt;=BB$4,$Q10&gt;=BA$4),NETWORKDAYS.INTL(BA$4,(BB$4)-1,1,(Holidays!$A$1:$A$248)),0))*$S10,"")</f>
        <v>0</v>
      </c>
      <c r="BB10" s="191">
        <f>IFERROR((IF(AND($P10&gt;=BB$4,$P10&lt;BC$4,$Q10&lt;BC$4),NETWORKDAYS.INTL($P10,$Q10,1,(Holidays!$A$1:$A$248)),0)+IF(AND($P10&gt;=BB$4,$P10&lt;BC$4,$Q10&gt;=BC$4),NETWORKDAYS.INTL($P10,(BC$4)-1,1,(Holidays!$A$1:$A$248)),0)+IF(AND($P10&lt;BB$4,$Q10&lt;BC$4,$Q10&gt;=BB$4),NETWORKDAYS.INTL(BB$4,$Q10,1,(Holidays!$A$1:$A$248)),0)+IF(AND($P10&lt;BB$4,$Q10&gt;=BC$4,$Q10&gt;=BB$4),NETWORKDAYS.INTL(BB$4,(BC$4)-1,1,(Holidays!$A$1:$A$248)),0))*$S10,"")</f>
        <v>0</v>
      </c>
      <c r="BC10" s="191">
        <f>IFERROR((IF(AND($P10&gt;=BC$4,$P10&lt;BD$4,$Q10&lt;BD$4),NETWORKDAYS.INTL($P10,$Q10,1,(Holidays!$A$1:$A$248)),0)+IF(AND($P10&gt;=BC$4,$P10&lt;BD$4,$Q10&gt;=BD$4),NETWORKDAYS.INTL($P10,(BD$4)-1,1,(Holidays!$A$1:$A$248)),0)+IF(AND($P10&lt;BC$4,$Q10&lt;BD$4,$Q10&gt;=BC$4),NETWORKDAYS.INTL(BC$4,$Q10,1,(Holidays!$A$1:$A$248)),0)+IF(AND($P10&lt;BC$4,$Q10&gt;=BD$4,$Q10&gt;=BC$4),NETWORKDAYS.INTL(BC$4,(BD$4)-1,1,(Holidays!$A$1:$A$248)),0))*$S10,"")</f>
        <v>0</v>
      </c>
      <c r="BD10" s="191">
        <f>IFERROR((IF(AND($P10&gt;=BD$4,$P10&lt;BE$4,$Q10&lt;BE$4),NETWORKDAYS.INTL($P10,$Q10,1,(Holidays!$A$1:$A$248)),0)+IF(AND($P10&gt;=BD$4,$P10&lt;BE$4,$Q10&gt;=BE$4),NETWORKDAYS.INTL($P10,(BE$4)-1,1,(Holidays!$A$1:$A$248)),0)+IF(AND($P10&lt;BD$4,$Q10&lt;BE$4,$Q10&gt;=BD$4),NETWORKDAYS.INTL(BD$4,$Q10,1,(Holidays!$A$1:$A$248)),0)+IF(AND($P10&lt;BD$4,$Q10&gt;=BE$4,$Q10&gt;=BD$4),NETWORKDAYS.INTL(BD$4,(BE$4)-1,1,(Holidays!$A$1:$A$248)),0))*$S10,"")</f>
        <v>0</v>
      </c>
      <c r="BE10" s="191">
        <f>IFERROR((IF(AND($P10&gt;=BE$4,$P10&lt;BF$4,$Q10&lt;BF$4),NETWORKDAYS.INTL($P10,$Q10,1,(Holidays!$A$1:$A$248)),0)+IF(AND($P10&gt;=BE$4,$P10&lt;BF$4,$Q10&gt;=BF$4),NETWORKDAYS.INTL($P10,(BF$4)-1,1,(Holidays!$A$1:$A$248)),0)+IF(AND($P10&lt;BE$4,$Q10&lt;BF$4,$Q10&gt;=BE$4),NETWORKDAYS.INTL(BE$4,$Q10,1,(Holidays!$A$1:$A$248)),0)+IF(AND($P10&lt;BE$4,$Q10&gt;=BF$4,$Q10&gt;=BE$4),NETWORKDAYS.INTL(BE$4,(BF$4)-1,1,(Holidays!$A$1:$A$248)),0))*$S10,"")</f>
        <v>0</v>
      </c>
      <c r="BF10" s="191">
        <f>IFERROR((IF(AND($P10&gt;=BF$4,$P10&lt;BG$4,$Q10&lt;BG$4),NETWORKDAYS.INTL($P10,$Q10,1,(Holidays!$A$1:$A$248)),0)+IF(AND($P10&gt;=BF$4,$P10&lt;BG$4,$Q10&gt;=BG$4),NETWORKDAYS.INTL($P10,(BG$4)-1,1,(Holidays!$A$1:$A$248)),0)+IF(AND($P10&lt;BF$4,$Q10&lt;BG$4,$Q10&gt;=BF$4),NETWORKDAYS.INTL(BF$4,$Q10,1,(Holidays!$A$1:$A$248)),0)+IF(AND($P10&lt;BF$4,$Q10&gt;=BG$4,$Q10&gt;=BF$4),NETWORKDAYS.INTL(BF$4,(BG$4)-1,1,(Holidays!$A$1:$A$248)),0))*$S10,"")</f>
        <v>0</v>
      </c>
      <c r="BG10" s="191">
        <f>IFERROR((IF(AND($P10&gt;=BG$4,$P10&lt;BH$4,$Q10&lt;BH$4),NETWORKDAYS.INTL($P10,$Q10,1,(Holidays!$A$1:$A$248)),0)+IF(AND($P10&gt;=BG$4,$P10&lt;BH$4,$Q10&gt;=BH$4),NETWORKDAYS.INTL($P10,(BH$4)-1,1,(Holidays!$A$1:$A$248)),0)+IF(AND($P10&lt;BG$4,$Q10&lt;BH$4,$Q10&gt;=BG$4),NETWORKDAYS.INTL(BG$4,$Q10,1,(Holidays!$A$1:$A$248)),0)+IF(AND($P10&lt;BG$4,$Q10&gt;=BH$4,$Q10&gt;=BG$4),NETWORKDAYS.INTL(BG$4,(BH$4)-1,1,(Holidays!$A$1:$A$248)),0))*$S10,"")</f>
        <v>0</v>
      </c>
      <c r="BH10" s="191">
        <f>IFERROR((IF(AND($P10&gt;=BH$4,$P10&lt;BI$4,$Q10&lt;BI$4),NETWORKDAYS.INTL($P10,$Q10,1,(Holidays!$A$1:$A$248)),0)+IF(AND($P10&gt;=BH$4,$P10&lt;BI$4,$Q10&gt;=BI$4),NETWORKDAYS.INTL($P10,(BI$4)-1,1,(Holidays!$A$1:$A$248)),0)+IF(AND($P10&lt;BH$4,$Q10&lt;BI$4,$Q10&gt;=BH$4),NETWORKDAYS.INTL(BH$4,$Q10,1,(Holidays!$A$1:$A$248)),0)+IF(AND($P10&lt;BH$4,$Q10&gt;=BI$4,$Q10&gt;=BH$4),NETWORKDAYS.INTL(BH$4,(BI$4)-1,1,(Holidays!$A$1:$A$248)),0))*$S10,"")</f>
        <v>0</v>
      </c>
      <c r="BI10" s="191">
        <f>IFERROR((IF(AND($P10&gt;=BI$4,$P10&lt;BJ$4,$Q10&lt;BJ$4),NETWORKDAYS.INTL($P10,$Q10,1,(Holidays!$A$1:$A$248)),0)+IF(AND($P10&gt;=BI$4,$P10&lt;BJ$4,$Q10&gt;=BJ$4),NETWORKDAYS.INTL($P10,(BJ$4)-1,1,(Holidays!$A$1:$A$248)),0)+IF(AND($P10&lt;BI$4,$Q10&lt;BJ$4,$Q10&gt;=BI$4),NETWORKDAYS.INTL(BI$4,$Q10,1,(Holidays!$A$1:$A$248)),0)+IF(AND($P10&lt;BI$4,$Q10&gt;=BJ$4,$Q10&gt;=BI$4),NETWORKDAYS.INTL(BI$4,(BJ$4)-1,1,(Holidays!$A$1:$A$248)),0))*$S10,"")</f>
        <v>0</v>
      </c>
      <c r="BJ10" s="191">
        <f>IFERROR((IF(AND($P10&gt;=BJ$4,$P10&lt;BK$4,$Q10&lt;BK$4),NETWORKDAYS.INTL($P10,$Q10,1,(Holidays!$A$1:$A$248)),0)+IF(AND($P10&gt;=BJ$4,$P10&lt;BK$4,$Q10&gt;=BK$4),NETWORKDAYS.INTL($P10,(BK$4)-1,1,(Holidays!$A$1:$A$248)),0)+IF(AND($P10&lt;BJ$4,$Q10&lt;BK$4,$Q10&gt;=BJ$4),NETWORKDAYS.INTL(BJ$4,$Q10,1,(Holidays!$A$1:$A$248)),0)+IF(AND($P10&lt;BJ$4,$Q10&gt;=BK$4,$Q10&gt;=BJ$4),NETWORKDAYS.INTL(BJ$4,(BK$4)-1,1,(Holidays!$A$1:$A$248)),0))*$S10,"")</f>
        <v>0</v>
      </c>
      <c r="BK10" s="191">
        <f>IFERROR((IF(AND($P10&gt;=BK$4,$P10&lt;BL$4,$Q10&lt;BL$4),NETWORKDAYS.INTL($P10,$Q10,1,(Holidays!$A$1:$A$248)),0)+IF(AND($P10&gt;=BK$4,$P10&lt;BL$4,$Q10&gt;=BL$4),NETWORKDAYS.INTL($P10,(BL$4)-1,1,(Holidays!$A$1:$A$248)),0)+IF(AND($P10&lt;BK$4,$Q10&lt;BL$4,$Q10&gt;=BK$4),NETWORKDAYS.INTL(BK$4,$Q10,1,(Holidays!$A$1:$A$248)),0)+IF(AND($P10&lt;BK$4,$Q10&gt;=BL$4,$Q10&gt;=BK$4),NETWORKDAYS.INTL(BK$4,(BL$4)-1,1,(Holidays!$A$1:$A$248)),0))*$S10,"")</f>
        <v>0</v>
      </c>
      <c r="BL10" s="191">
        <f>IFERROR((IF(AND($P10&gt;=BL$4,$P10&lt;BM$4,$Q10&lt;BM$4),NETWORKDAYS.INTL($P10,$Q10,1,(Holidays!$A$1:$A$248)),0)+IF(AND($P10&gt;=BL$4,$P10&lt;BM$4,$Q10&gt;=BM$4),NETWORKDAYS.INTL($P10,(BM$4)-1,1,(Holidays!$A$1:$A$248)),0)+IF(AND($P10&lt;BL$4,$Q10&lt;BM$4,$Q10&gt;=BL$4),NETWORKDAYS.INTL(BL$4,$Q10,1,(Holidays!$A$1:$A$248)),0)+IF(AND($P10&lt;BL$4,$Q10&gt;=BM$4,$Q10&gt;=BL$4),NETWORKDAYS.INTL(BL$4,(BM$4)-1,1,(Holidays!$A$1:$A$248)),0))*$S10,"")</f>
        <v>0</v>
      </c>
      <c r="BM10" s="191">
        <f>IFERROR((IF(AND($P10&gt;=BM$4,$P10&lt;BN$4,$Q10&lt;BN$4),NETWORKDAYS.INTL($P10,$Q10,1,(Holidays!$A$1:$A$248)),0)+IF(AND($P10&gt;=BM$4,$P10&lt;BN$4,$Q10&gt;=BN$4),NETWORKDAYS.INTL($P10,(BN$4)-1,1,(Holidays!$A$1:$A$248)),0)+IF(AND($P10&lt;BM$4,$Q10&lt;BN$4,$Q10&gt;=BM$4),NETWORKDAYS.INTL(BM$4,$Q10,1,(Holidays!$A$1:$A$248)),0)+IF(AND($P10&lt;BM$4,$Q10&gt;=BN$4,$Q10&gt;=BM$4),NETWORKDAYS.INTL(BM$4,(BN$4)-1,1,(Holidays!$A$1:$A$248)),0))*$S10,"")</f>
        <v>0</v>
      </c>
      <c r="BN10" s="191">
        <f>IFERROR((IF(AND($P10&gt;=BN$4,$P10&lt;BO$4,$Q10&lt;BO$4),NETWORKDAYS.INTL($P10,$Q10,1,(Holidays!$A$1:$A$248)),0)+IF(AND($P10&gt;=BN$4,$P10&lt;BO$4,$Q10&gt;=BO$4),NETWORKDAYS.INTL($P10,(BO$4)-1,1,(Holidays!$A$1:$A$248)),0)+IF(AND($P10&lt;BN$4,$Q10&lt;BO$4,$Q10&gt;=BN$4),NETWORKDAYS.INTL(BN$4,$Q10,1,(Holidays!$A$1:$A$248)),0)+IF(AND($P10&lt;BN$4,$Q10&gt;=BO$4,$Q10&gt;=BN$4),NETWORKDAYS.INTL(BN$4,(BO$4)-1,1,(Holidays!$A$1:$A$248)),0))*$S10,"")</f>
        <v>0</v>
      </c>
      <c r="BO10" s="191">
        <f>IFERROR((IF(AND($P10&gt;=BO$4,$P10&lt;BP$4,$Q10&lt;BP$4),NETWORKDAYS.INTL($P10,$Q10,1,(Holidays!$A$1:$A$248)),0)+IF(AND($P10&gt;=BO$4,$P10&lt;BP$4,$Q10&gt;=BP$4),NETWORKDAYS.INTL($P10,(BP$4)-1,1,(Holidays!$A$1:$A$248)),0)+IF(AND($P10&lt;BO$4,$Q10&lt;BP$4,$Q10&gt;=BO$4),NETWORKDAYS.INTL(BO$4,$Q10,1,(Holidays!$A$1:$A$248)),0)+IF(AND($P10&lt;BO$4,$Q10&gt;=BP$4,$Q10&gt;=BO$4),NETWORKDAYS.INTL(BO$4,(BP$4)-1,1,(Holidays!$A$1:$A$248)),0))*$S10,"")</f>
        <v>0</v>
      </c>
      <c r="BP10" s="191">
        <f>IFERROR((IF(AND($P10&gt;=BP$4,$P10&lt;BQ$4,$Q10&lt;BQ$4),NETWORKDAYS.INTL($P10,$Q10,1,(Holidays!$A$1:$A$248)),0)+IF(AND($P10&gt;=BP$4,$P10&lt;BQ$4,$Q10&gt;=BQ$4),NETWORKDAYS.INTL($P10,(BQ$4)-1,1,(Holidays!$A$1:$A$248)),0)+IF(AND($P10&lt;BP$4,$Q10&lt;BQ$4,$Q10&gt;=BP$4),NETWORKDAYS.INTL(BP$4,$Q10,1,(Holidays!$A$1:$A$248)),0)+IF(AND($P10&lt;BP$4,$Q10&gt;=BQ$4,$Q10&gt;=BP$4),NETWORKDAYS.INTL(BP$4,(BQ$4)-1,1,(Holidays!$A$1:$A$248)),0))*$S10,"")</f>
        <v>0</v>
      </c>
      <c r="BQ10" s="191">
        <f>IFERROR((IF(AND($P10&gt;=BQ$4,$P10&lt;BR$4,$Q10&lt;BR$4),NETWORKDAYS.INTL($P10,$Q10,1,(Holidays!$A$1:$A$248)),0)+IF(AND($P10&gt;=BQ$4,$P10&lt;BR$4,$Q10&gt;=BR$4),NETWORKDAYS.INTL($P10,(BR$4)-1,1,(Holidays!$A$1:$A$248)),0)+IF(AND($P10&lt;BQ$4,$Q10&lt;BR$4,$Q10&gt;=BQ$4),NETWORKDAYS.INTL(BQ$4,$Q10,1,(Holidays!$A$1:$A$248)),0)+IF(AND($P10&lt;BQ$4,$Q10&gt;=BR$4,$Q10&gt;=BQ$4),NETWORKDAYS.INTL(BQ$4,(BR$4)-1,1,(Holidays!$A$1:$A$248)),0))*$S10,"")</f>
        <v>0</v>
      </c>
      <c r="BR10" s="191">
        <f>IFERROR((IF(AND($P10&gt;=BR$4,$P10&lt;BS$4,$Q10&lt;BS$4),NETWORKDAYS.INTL($P10,$Q10,1,(Holidays!$A$1:$A$248)),0)+IF(AND($P10&gt;=BR$4,$P10&lt;BS$4,$Q10&gt;=BS$4),NETWORKDAYS.INTL($P10,(BS$4)-1,1,(Holidays!$A$1:$A$248)),0)+IF(AND($P10&lt;BR$4,$Q10&lt;BS$4,$Q10&gt;=BR$4),NETWORKDAYS.INTL(BR$4,$Q10,1,(Holidays!$A$1:$A$248)),0)+IF(AND($P10&lt;BR$4,$Q10&gt;=BS$4,$Q10&gt;=BR$4),NETWORKDAYS.INTL(BR$4,(BS$4)-1,1,(Holidays!$A$1:$A$248)),0))*$S10,"")</f>
        <v>0</v>
      </c>
      <c r="BS10" s="191">
        <f>IFERROR((IF(AND($P10&gt;=BS$4,$P10&lt;BT$4,$Q10&lt;BT$4),NETWORKDAYS.INTL($P10,$Q10,1,(Holidays!$A$1:$A$248)),0)+IF(AND($P10&gt;=BS$4,$P10&lt;BT$4,$Q10&gt;=BT$4),NETWORKDAYS.INTL($P10,(BT$4)-1,1,(Holidays!$A$1:$A$248)),0)+IF(AND($P10&lt;BS$4,$Q10&lt;BT$4,$Q10&gt;=BS$4),NETWORKDAYS.INTL(BS$4,$Q10,1,(Holidays!$A$1:$A$248)),0)+IF(AND($P10&lt;BS$4,$Q10&gt;=BT$4,$Q10&gt;=BS$4),NETWORKDAYS.INTL(BS$4,(BT$4)-1,1,(Holidays!$A$1:$A$248)),0))*$S10,"")</f>
        <v>0</v>
      </c>
      <c r="BT10" s="191">
        <f>IFERROR((IF(AND($P10&gt;=BT$4,$P10&lt;BU$4,$Q10&lt;BU$4),NETWORKDAYS.INTL($P10,$Q10,1,(Holidays!$A$1:$A$248)),0)+IF(AND($P10&gt;=BT$4,$P10&lt;BU$4,$Q10&gt;=BU$4),NETWORKDAYS.INTL($P10,(BU$4)-1,1,(Holidays!$A$1:$A$248)),0)+IF(AND($P10&lt;BT$4,$Q10&lt;BU$4,$Q10&gt;=BT$4),NETWORKDAYS.INTL(BT$4,$Q10,1,(Holidays!$A$1:$A$248)),0)+IF(AND($P10&lt;BT$4,$Q10&gt;=BU$4,$Q10&gt;=BT$4),NETWORKDAYS.INTL(BT$4,(BU$4)-1,1,(Holidays!$A$1:$A$248)),0))*$S10,"")</f>
        <v>0</v>
      </c>
      <c r="BU10" s="191">
        <f>IFERROR((IF(AND($P10&gt;=BU$4,$P10&lt;BV$4,$Q10&lt;BV$4),NETWORKDAYS.INTL($P10,$Q10,1,(Holidays!$A$1:$A$248)),0)+IF(AND($P10&gt;=BU$4,$P10&lt;BV$4,$Q10&gt;=BV$4),NETWORKDAYS.INTL($P10,(BV$4)-1,1,(Holidays!$A$1:$A$248)),0)+IF(AND($P10&lt;BU$4,$Q10&lt;BV$4,$Q10&gt;=BU$4),NETWORKDAYS.INTL(BU$4,$Q10,1,(Holidays!$A$1:$A$248)),0)+IF(AND($P10&lt;BU$4,$Q10&gt;=BV$4,$Q10&gt;=BU$4),NETWORKDAYS.INTL(BU$4,(BV$4)-1,1,(Holidays!$A$1:$A$248)),0))*$S10,"")</f>
        <v>0</v>
      </c>
      <c r="BV10" s="191">
        <f>IFERROR((IF(AND($P10&gt;=BV$4,$P10&lt;BW$4,$Q10&lt;BW$4),NETWORKDAYS.INTL($P10,$Q10,1,(Holidays!$A$1:$A$248)),0)+IF(AND($P10&gt;=BV$4,$P10&lt;BW$4,$Q10&gt;=BW$4),NETWORKDAYS.INTL($P10,(BW$4)-1,1,(Holidays!$A$1:$A$248)),0)+IF(AND($P10&lt;BV$4,$Q10&lt;BW$4,$Q10&gt;=BV$4),NETWORKDAYS.INTL(BV$4,$Q10,1,(Holidays!$A$1:$A$248)),0)+IF(AND($P10&lt;BV$4,$Q10&gt;=BW$4,$Q10&gt;=BV$4),NETWORKDAYS.INTL(BV$4,(BW$4)-1,1,(Holidays!$A$1:$A$248)),0))*$S10,"")</f>
        <v>0</v>
      </c>
      <c r="BW10" s="191">
        <f>IFERROR((IF(AND($P10&gt;=BW$4,$P10&lt;BX$4,$Q10&lt;BX$4),NETWORKDAYS.INTL($P10,$Q10,1,(Holidays!$A$1:$A$248)),0)+IF(AND($P10&gt;=BW$4,$P10&lt;BX$4,$Q10&gt;=BX$4),NETWORKDAYS.INTL($P10,(BX$4)-1,1,(Holidays!$A$1:$A$248)),0)+IF(AND($P10&lt;BW$4,$Q10&lt;BX$4,$Q10&gt;=BW$4),NETWORKDAYS.INTL(BW$4,$Q10,1,(Holidays!$A$1:$A$248)),0)+IF(AND($P10&lt;BW$4,$Q10&gt;=BX$4,$Q10&gt;=BW$4),NETWORKDAYS.INTL(BW$4,(BX$4)-1,1,(Holidays!$A$1:$A$248)),0))*$S10,"")</f>
        <v>0</v>
      </c>
      <c r="BX10" s="191">
        <f>IFERROR((IF(AND($P10&gt;=BX$4,$P10&lt;BY$4,$Q10&lt;BY$4),NETWORKDAYS.INTL($P10,$Q10,1,(Holidays!$A$1:$A$248)),0)+IF(AND($P10&gt;=BX$4,$P10&lt;BY$4,$Q10&gt;=BY$4),NETWORKDAYS.INTL($P10,(BY$4)-1,1,(Holidays!$A$1:$A$248)),0)+IF(AND($P10&lt;BX$4,$Q10&lt;BY$4,$Q10&gt;=BX$4),NETWORKDAYS.INTL(BX$4,$Q10,1,(Holidays!$A$1:$A$248)),0)+IF(AND($P10&lt;BX$4,$Q10&gt;=BY$4,$Q10&gt;=BX$4),NETWORKDAYS.INTL(BX$4,(BY$4)-1,1,(Holidays!$A$1:$A$248)),0))*$S10,"")</f>
        <v>0</v>
      </c>
      <c r="BY10" s="191">
        <f>IFERROR((IF(AND($P10&gt;=BY$4,$P10&lt;BZ$4,$Q10&lt;BZ$4),NETWORKDAYS.INTL($P10,$Q10,1,(Holidays!$A$1:$A$248)),0)+IF(AND($P10&gt;=BY$4,$P10&lt;BZ$4,$Q10&gt;=BZ$4),NETWORKDAYS.INTL($P10,(BZ$4)-1,1,(Holidays!$A$1:$A$248)),0)+IF(AND($P10&lt;BY$4,$Q10&lt;BZ$4,$Q10&gt;=BY$4),NETWORKDAYS.INTL(BY$4,$Q10,1,(Holidays!$A$1:$A$248)),0)+IF(AND($P10&lt;BY$4,$Q10&gt;=BZ$4,$Q10&gt;=BY$4),NETWORKDAYS.INTL(BY$4,(BZ$4)-1,1,(Holidays!$A$1:$A$248)),0))*$S10,"")</f>
        <v>0</v>
      </c>
      <c r="BZ10" s="191">
        <f>IFERROR((IF(AND($P10&gt;=BZ$4,$P10&lt;CA$4,$Q10&lt;CA$4),NETWORKDAYS.INTL($P10,$Q10,1,(Holidays!$A$1:$A$248)),0)+IF(AND($P10&gt;=BZ$4,$P10&lt;CA$4,$Q10&gt;=CA$4),NETWORKDAYS.INTL($P10,(CA$4)-1,1,(Holidays!$A$1:$A$248)),0)+IF(AND($P10&lt;BZ$4,$Q10&lt;CA$4,$Q10&gt;=BZ$4),NETWORKDAYS.INTL(BZ$4,$Q10,1,(Holidays!$A$1:$A$248)),0)+IF(AND($P10&lt;BZ$4,$Q10&gt;=CA$4,$Q10&gt;=BZ$4),NETWORKDAYS.INTL(BZ$4,(CA$4)-1,1,(Holidays!$A$1:$A$248)),0))*$S10,"")</f>
        <v>0</v>
      </c>
      <c r="CA10" s="191">
        <f>IFERROR((IF(AND($P10&gt;=CA$4,$P10&lt;CB$4,$Q10&lt;CB$4),NETWORKDAYS.INTL($P10,$Q10,1,(Holidays!$A$1:$A$248)),0)+IF(AND($P10&gt;=CA$4,$P10&lt;CB$4,$Q10&gt;=CB$4),NETWORKDAYS.INTL($P10,(CB$4)-1,1,(Holidays!$A$1:$A$248)),0)+IF(AND($P10&lt;CA$4,$Q10&lt;CB$4,$Q10&gt;=CA$4),NETWORKDAYS.INTL(CA$4,$Q10,1,(Holidays!$A$1:$A$248)),0)+IF(AND($P10&lt;CA$4,$Q10&gt;=CB$4,$Q10&gt;=CA$4),NETWORKDAYS.INTL(CA$4,(CB$4)-1,1,(Holidays!$A$1:$A$248)),0))*$S10,"")</f>
        <v>0</v>
      </c>
      <c r="CB10" s="191">
        <f>IFERROR((IF(AND($P10&gt;=CB$4,$P10&lt;CC$4,$Q10&lt;CC$4),NETWORKDAYS.INTL($P10,$Q10,1,(Holidays!$A$1:$A$248)),0)+IF(AND($P10&gt;=CB$4,$P10&lt;CC$4,$Q10&gt;=CC$4),NETWORKDAYS.INTL($P10,(CC$4)-1,1,(Holidays!$A$1:$A$248)),0)+IF(AND($P10&lt;CB$4,$Q10&lt;CC$4,$Q10&gt;=CB$4),NETWORKDAYS.INTL(CB$4,$Q10,1,(Holidays!$A$1:$A$248)),0)+IF(AND($P10&lt;CB$4,$Q10&gt;=CC$4,$Q10&gt;=CB$4),NETWORKDAYS.INTL(CB$4,(CC$4)-1,1,(Holidays!$A$1:$A$248)),0))*$S10,"")</f>
        <v>0</v>
      </c>
      <c r="CC10" s="191">
        <f>IFERROR((IF(AND($P10&gt;=CC$4,$P10&lt;CD$4,$Q10&lt;CD$4),NETWORKDAYS.INTL($P10,$Q10,1,(Holidays!$A$1:$A$248)),0)+IF(AND($P10&gt;=CC$4,$P10&lt;CD$4,$Q10&gt;=CD$4),NETWORKDAYS.INTL($P10,(CD$4)-1,1,(Holidays!$A$1:$A$248)),0)+IF(AND($P10&lt;CC$4,$Q10&lt;CD$4,$Q10&gt;=CC$4),NETWORKDAYS.INTL(CC$4,$Q10,1,(Holidays!$A$1:$A$248)),0)+IF(AND($P10&lt;CC$4,$Q10&gt;=CD$4,$Q10&gt;=CC$4),NETWORKDAYS.INTL(CC$4,(CD$4)-1,1,(Holidays!$A$1:$A$248)),0))*$S10,"")</f>
        <v>0</v>
      </c>
      <c r="CD10" s="191">
        <f>IFERROR((IF(AND($P10&gt;=CD$4,$P10&lt;CE$4,$Q10&lt;CE$4),NETWORKDAYS.INTL($P10,$Q10,1,(Holidays!$A$1:$A$248)),0)+IF(AND($P10&gt;=CD$4,$P10&lt;CE$4,$Q10&gt;=CE$4),NETWORKDAYS.INTL($P10,(CE$4)-1,1,(Holidays!$A$1:$A$248)),0)+IF(AND($P10&lt;CD$4,$Q10&lt;CE$4,$Q10&gt;=CD$4),NETWORKDAYS.INTL(CD$4,$Q10,1,(Holidays!$A$1:$A$248)),0)+IF(AND($P10&lt;CD$4,$Q10&gt;=CE$4,$Q10&gt;=CD$4),NETWORKDAYS.INTL(CD$4,(CE$4)-1,1,(Holidays!$A$1:$A$248)),0))*$S10,"")</f>
        <v>0</v>
      </c>
      <c r="CE10" s="191">
        <f>IFERROR((IF(AND($P10&gt;=CE$4,$P10&lt;CF$4,$Q10&lt;CF$4),NETWORKDAYS.INTL($P10,$Q10,1,(Holidays!$A$1:$A$248)),0)+IF(AND($P10&gt;=CE$4,$P10&lt;CF$4,$Q10&gt;=CF$4),NETWORKDAYS.INTL($P10,(CF$4)-1,1,(Holidays!$A$1:$A$248)),0)+IF(AND($P10&lt;CE$4,$Q10&lt;CF$4,$Q10&gt;=CE$4),NETWORKDAYS.INTL(CE$4,$Q10,1,(Holidays!$A$1:$A$248)),0)+IF(AND($P10&lt;CE$4,$Q10&gt;=CF$4,$Q10&gt;=CE$4),NETWORKDAYS.INTL(CE$4,(CF$4)-1,1,(Holidays!$A$1:$A$248)),0))*$S10,"")</f>
        <v>0</v>
      </c>
      <c r="CF10" s="191">
        <f>IFERROR((IF(AND($P10&gt;=CF$4,$P10&lt;CG$4,$Q10&lt;CG$4),NETWORKDAYS.INTL($P10,$Q10,1,(Holidays!$A$1:$A$248)),0)+IF(AND($P10&gt;=CF$4,$P10&lt;CG$4,$Q10&gt;=CG$4),NETWORKDAYS.INTL($P10,(CG$4)-1,1,(Holidays!$A$1:$A$248)),0)+IF(AND($P10&lt;CF$4,$Q10&lt;CG$4,$Q10&gt;=CF$4),NETWORKDAYS.INTL(CF$4,$Q10,1,(Holidays!$A$1:$A$248)),0)+IF(AND($P10&lt;CF$4,$Q10&gt;=CG$4,$Q10&gt;=CF$4),NETWORKDAYS.INTL(CF$4,(CG$4)-1,1,(Holidays!$A$1:$A$248)),0))*$S10,"")</f>
        <v>0</v>
      </c>
      <c r="CG10" s="191">
        <f>IFERROR((IF(AND($P10&gt;=CG$4,$P10&lt;CH$4,$Q10&lt;CH$4),NETWORKDAYS.INTL($P10,$Q10,1,(Holidays!$A$1:$A$248)),0)+IF(AND($P10&gt;=CG$4,$P10&lt;CH$4,$Q10&gt;=CH$4),NETWORKDAYS.INTL($P10,(CH$4)-1,1,(Holidays!$A$1:$A$248)),0)+IF(AND($P10&lt;CG$4,$Q10&lt;CH$4,$Q10&gt;=CG$4),NETWORKDAYS.INTL(CG$4,$Q10,1,(Holidays!$A$1:$A$248)),0)+IF(AND($P10&lt;CG$4,$Q10&gt;=CH$4,$Q10&gt;=CG$4),NETWORKDAYS.INTL(CG$4,(CH$4)-1,1,(Holidays!$A$1:$A$248)),0))*$S10,"")</f>
        <v>0</v>
      </c>
      <c r="CH10" s="191">
        <f>IFERROR((IF(AND($P10&gt;=CH$4,$P10&lt;CI$4,$Q10&lt;CI$4),NETWORKDAYS.INTL($P10,$Q10,1,(Holidays!$A$1:$A$248)),0)+IF(AND($P10&gt;=CH$4,$P10&lt;CI$4,$Q10&gt;=CI$4),NETWORKDAYS.INTL($P10,(CI$4)-1,1,(Holidays!$A$1:$A$248)),0)+IF(AND($P10&lt;CH$4,$Q10&lt;CI$4,$Q10&gt;=CH$4),NETWORKDAYS.INTL(CH$4,$Q10,1,(Holidays!$A$1:$A$248)),0)+IF(AND($P10&lt;CH$4,$Q10&gt;=CI$4,$Q10&gt;=CH$4),NETWORKDAYS.INTL(CH$4,(CI$4)-1,1,(Holidays!$A$1:$A$248)),0))*$S10,"")</f>
        <v>0</v>
      </c>
      <c r="CI10" s="191">
        <f>IFERROR((IF(AND($P10&gt;=CI$4,$P10&lt;CJ$4,$Q10&lt;CJ$4),NETWORKDAYS.INTL($P10,$Q10,1,(Holidays!$A$1:$A$248)),0)+IF(AND($P10&gt;=CI$4,$P10&lt;CJ$4,$Q10&gt;=CJ$4),NETWORKDAYS.INTL($P10,(CJ$4)-1,1,(Holidays!$A$1:$A$248)),0)+IF(AND($P10&lt;CI$4,$Q10&lt;CJ$4,$Q10&gt;=CI$4),NETWORKDAYS.INTL(CI$4,$Q10,1,(Holidays!$A$1:$A$248)),0)+IF(AND($P10&lt;CI$4,$Q10&gt;=CJ$4,$Q10&gt;=CI$4),NETWORKDAYS.INTL(CI$4,(CJ$4)-1,1,(Holidays!$A$1:$A$248)),0))*$S10,"")</f>
        <v>0</v>
      </c>
      <c r="CJ10" s="191">
        <f>IFERROR((IF(AND($P10&gt;=CJ$4,$P10&lt;CK$4,$Q10&lt;CK$4),NETWORKDAYS.INTL($P10,$Q10,1,(Holidays!$A$1:$A$248)),0)+IF(AND($P10&gt;=CJ$4,$P10&lt;CK$4,$Q10&gt;=CK$4),NETWORKDAYS.INTL($P10,(CK$4)-1,1,(Holidays!$A$1:$A$248)),0)+IF(AND($P10&lt;CJ$4,$Q10&lt;CK$4,$Q10&gt;=CJ$4),NETWORKDAYS.INTL(CJ$4,$Q10,1,(Holidays!$A$1:$A$248)),0)+IF(AND($P10&lt;CJ$4,$Q10&gt;=CK$4,$Q10&gt;=CJ$4),NETWORKDAYS.INTL(CJ$4,(CK$4)-1,1,(Holidays!$A$1:$A$248)),0))*$S10,"")</f>
        <v>0</v>
      </c>
      <c r="CK10" s="191">
        <f>IFERROR((IF(AND($P10&gt;=CK$4,$P10&lt;CL$4,$Q10&lt;CL$4),NETWORKDAYS.INTL($P10,$Q10,1,(Holidays!$A$1:$A$248)),0)+IF(AND($P10&gt;=CK$4,$P10&lt;CL$4,$Q10&gt;=CL$4),NETWORKDAYS.INTL($P10,(CL$4)-1,1,(Holidays!$A$1:$A$248)),0)+IF(AND($P10&lt;CK$4,$Q10&lt;CL$4,$Q10&gt;=CK$4),NETWORKDAYS.INTL(CK$4,$Q10,1,(Holidays!$A$1:$A$248)),0)+IF(AND($P10&lt;CK$4,$Q10&gt;=CL$4,$Q10&gt;=CK$4),NETWORKDAYS.INTL(CK$4,(CL$4)-1,1,(Holidays!$A$1:$A$248)),0))*$S10,"")</f>
        <v>0</v>
      </c>
      <c r="CL10" s="191">
        <f>IFERROR((IF(AND($P10&gt;=CL$4,$P10&lt;CM$4,$Q10&lt;CM$4),NETWORKDAYS.INTL($P10,$Q10,1,(Holidays!$A$1:$A$248)),0)+IF(AND($P10&gt;=CL$4,$P10&lt;CM$4,$Q10&gt;=CM$4),NETWORKDAYS.INTL($P10,(CM$4)-1,1,(Holidays!$A$1:$A$248)),0)+IF(AND($P10&lt;CL$4,$Q10&lt;CM$4,$Q10&gt;=CL$4),NETWORKDAYS.INTL(CL$4,$Q10,1,(Holidays!$A$1:$A$248)),0)+IF(AND($P10&lt;CL$4,$Q10&gt;=CM$4,$Q10&gt;=CL$4),NETWORKDAYS.INTL(CL$4,(CM$4)-1,1,(Holidays!$A$1:$A$248)),0))*$S10,"")</f>
        <v>0</v>
      </c>
      <c r="CM10" s="191">
        <f>IFERROR((IF(AND($P10&gt;=CM$4,$P10&lt;CN$4,$Q10&lt;CN$4),NETWORKDAYS.INTL($P10,$Q10,1,(Holidays!$A$1:$A$248)),0)+IF(AND($P10&gt;=CM$4,$P10&lt;CN$4,$Q10&gt;=CN$4),NETWORKDAYS.INTL($P10,(CN$4)-1,1,(Holidays!$A$1:$A$248)),0)+IF(AND($P10&lt;CM$4,$Q10&lt;CN$4,$Q10&gt;=CM$4),NETWORKDAYS.INTL(CM$4,$Q10,1,(Holidays!$A$1:$A$248)),0)+IF(AND($P10&lt;CM$4,$Q10&gt;=CN$4,$Q10&gt;=CM$4),NETWORKDAYS.INTL(CM$4,(CN$4)-1,1,(Holidays!$A$1:$A$248)),0))*$S10,"")</f>
        <v>0</v>
      </c>
      <c r="CN10" s="191">
        <f>IFERROR((IF(AND($P10&gt;=CN$4,$P10&lt;CO$4,$Q10&lt;CO$4),NETWORKDAYS.INTL($P10,$Q10,1,(Holidays!$A$1:$A$248)),0)+IF(AND($P10&gt;=CN$4,$P10&lt;CO$4,$Q10&gt;=CO$4),NETWORKDAYS.INTL($P10,(CO$4)-1,1,(Holidays!$A$1:$A$248)),0)+IF(AND($P10&lt;CN$4,$Q10&lt;CO$4,$Q10&gt;=CN$4),NETWORKDAYS.INTL(CN$4,$Q10,1,(Holidays!$A$1:$A$248)),0)+IF(AND($P10&lt;CN$4,$Q10&gt;=CO$4,$Q10&gt;=CN$4),NETWORKDAYS.INTL(CN$4,(CO$4)-1,1,(Holidays!$A$1:$A$248)),0))*$S10,"")</f>
        <v>0</v>
      </c>
      <c r="CO10" s="191">
        <f>IFERROR((IF(AND($P10&gt;=CO$4,$P10&lt;CP$4,$Q10&lt;CP$4),NETWORKDAYS.INTL($P10,$Q10,1,(Holidays!$A$1:$A$248)),0)+IF(AND($P10&gt;=CO$4,$P10&lt;CP$4,$Q10&gt;=CP$4),NETWORKDAYS.INTL($P10,(CP$4)-1,1,(Holidays!$A$1:$A$248)),0)+IF(AND($P10&lt;CO$4,$Q10&lt;CP$4,$Q10&gt;=CO$4),NETWORKDAYS.INTL(CO$4,$Q10,1,(Holidays!$A$1:$A$248)),0)+IF(AND($P10&lt;CO$4,$Q10&gt;=CP$4,$Q10&gt;=CO$4),NETWORKDAYS.INTL(CO$4,(CP$4)-1,1,(Holidays!$A$1:$A$248)),0))*$S10,"")</f>
        <v>0</v>
      </c>
      <c r="CP10" s="191">
        <f>IFERROR((IF(AND($P10&gt;=CP$4,$P10&lt;CQ$4,$Q10&lt;CQ$4),NETWORKDAYS.INTL($P10,$Q10,1,(Holidays!$A$1:$A$248)),0)+IF(AND($P10&gt;=CP$4,$P10&lt;CQ$4,$Q10&gt;=CQ$4),NETWORKDAYS.INTL($P10,(CQ$4)-1,1,(Holidays!$A$1:$A$248)),0)+IF(AND($P10&lt;CP$4,$Q10&lt;CQ$4,$Q10&gt;=CP$4),NETWORKDAYS.INTL(CP$4,$Q10,1,(Holidays!$A$1:$A$248)),0)+IF(AND($P10&lt;CP$4,$Q10&gt;=CQ$4,$Q10&gt;=CP$4),NETWORKDAYS.INTL(CP$4,(CQ$4)-1,1,(Holidays!$A$1:$A$248)),0))*$S10,"")</f>
        <v>0</v>
      </c>
      <c r="CQ10" s="191">
        <f>IFERROR((IF(AND($P10&gt;=CQ$4,$P10&lt;CR$4,$Q10&lt;CR$4),NETWORKDAYS.INTL($P10,$Q10,1,(Holidays!$A$1:$A$248)),0)+IF(AND($P10&gt;=CQ$4,$P10&lt;CR$4,$Q10&gt;=CR$4),NETWORKDAYS.INTL($P10,(CR$4)-1,1,(Holidays!$A$1:$A$248)),0)+IF(AND($P10&lt;CQ$4,$Q10&lt;CR$4,$Q10&gt;=CQ$4),NETWORKDAYS.INTL(CQ$4,$Q10,1,(Holidays!$A$1:$A$248)),0)+IF(AND($P10&lt;CQ$4,$Q10&gt;=CR$4,$Q10&gt;=CQ$4),NETWORKDAYS.INTL(CQ$4,(CR$4)-1,1,(Holidays!$A$1:$A$248)),0))*$S10,"")</f>
        <v>0</v>
      </c>
      <c r="CR10" s="191">
        <f>IFERROR((IF(AND($P10&gt;=CR$4,$P10&lt;CS$4,$Q10&lt;CS$4),NETWORKDAYS.INTL($P10,$Q10,1,(Holidays!$A$1:$A$248)),0)+IF(AND($P10&gt;=CR$4,$P10&lt;CS$4,$Q10&gt;=CS$4),NETWORKDAYS.INTL($P10,(CS$4)-1,1,(Holidays!$A$1:$A$248)),0)+IF(AND($P10&lt;CR$4,$Q10&lt;CS$4,$Q10&gt;=CR$4),NETWORKDAYS.INTL(CR$4,$Q10,1,(Holidays!$A$1:$A$248)),0)+IF(AND($P10&lt;CR$4,$Q10&gt;=CS$4,$Q10&gt;=CR$4),NETWORKDAYS.INTL(CR$4,(CS$4)-1,1,(Holidays!$A$1:$A$248)),0))*$S10,"")</f>
        <v>0</v>
      </c>
      <c r="CS10" s="191">
        <f>IFERROR((IF(AND($P10&gt;=CS$4,$P10&lt;CT$4,$Q10&lt;CT$4),NETWORKDAYS.INTL($P10,$Q10,1,(Holidays!$A$1:$A$248)),0)+IF(AND($P10&gt;=CS$4,$P10&lt;CT$4,$Q10&gt;=CT$4),NETWORKDAYS.INTL($P10,(CT$4)-1,1,(Holidays!$A$1:$A$248)),0)+IF(AND($P10&lt;CS$4,$Q10&lt;CT$4,$Q10&gt;=CS$4),NETWORKDAYS.INTL(CS$4,$Q10,1,(Holidays!$A$1:$A$248)),0)+IF(AND($P10&lt;CS$4,$Q10&gt;=CT$4,$Q10&gt;=CS$4),NETWORKDAYS.INTL(CS$4,(CT$4)-1,1,(Holidays!$A$1:$A$248)),0))*$S10,"")</f>
        <v>0</v>
      </c>
      <c r="CT10" s="191">
        <f>IFERROR((IF(AND($P10&gt;=CT$4,$P10&lt;CU$4,$Q10&lt;CU$4),NETWORKDAYS.INTL($P10,$Q10,1,(Holidays!$A$1:$A$248)),0)+IF(AND($P10&gt;=CT$4,$P10&lt;CU$4,$Q10&gt;=CU$4),NETWORKDAYS.INTL($P10,(CU$4)-1,1,(Holidays!$A$1:$A$248)),0)+IF(AND($P10&lt;CT$4,$Q10&lt;CU$4,$Q10&gt;=CT$4),NETWORKDAYS.INTL(CT$4,$Q10,1,(Holidays!$A$1:$A$248)),0)+IF(AND($P10&lt;CT$4,$Q10&gt;=CU$4,$Q10&gt;=CT$4),NETWORKDAYS.INTL(CT$4,(CU$4)-1,1,(Holidays!$A$1:$A$248)),0))*$S10,"")</f>
        <v>0</v>
      </c>
      <c r="CU10" s="191">
        <f>IFERROR((IF(AND($P10&gt;=CU$4,$P10&lt;CV$4,$Q10&lt;CV$4),NETWORKDAYS.INTL($P10,$Q10,1,(Holidays!$A$1:$A$248)),0)+IF(AND($P10&gt;=CU$4,$P10&lt;CV$4,$Q10&gt;=CV$4),NETWORKDAYS.INTL($P10,(CV$4)-1,1,(Holidays!$A$1:$A$248)),0)+IF(AND($P10&lt;CU$4,$Q10&lt;CV$4,$Q10&gt;=CU$4),NETWORKDAYS.INTL(CU$4,$Q10,1,(Holidays!$A$1:$A$248)),0)+IF(AND($P10&lt;CU$4,$Q10&gt;=CV$4,$Q10&gt;=CU$4),NETWORKDAYS.INTL(CU$4,(CV$4)-1,1,(Holidays!$A$1:$A$248)),0))*$S10,"")</f>
        <v>0</v>
      </c>
      <c r="CV10" s="191">
        <f>IFERROR((IF(AND($P10&gt;=CV$4,$P10&lt;CW$4,$Q10&lt;CW$4),NETWORKDAYS.INTL($P10,$Q10,1,(Holidays!$A$1:$A$248)),0)+IF(AND($P10&gt;=CV$4,$P10&lt;CW$4,$Q10&gt;=CW$4),NETWORKDAYS.INTL($P10,(CW$4)-1,1,(Holidays!$A$1:$A$248)),0)+IF(AND($P10&lt;CV$4,$Q10&lt;CW$4,$Q10&gt;=CV$4),NETWORKDAYS.INTL(CV$4,$Q10,1,(Holidays!$A$1:$A$248)),0)+IF(AND($P10&lt;CV$4,$Q10&gt;=CW$4,$Q10&gt;=CV$4),NETWORKDAYS.INTL(CV$4,(CW$4)-1,1,(Holidays!$A$1:$A$248)),0))*$S10,"")</f>
        <v>0</v>
      </c>
      <c r="CW10" s="191">
        <f>IFERROR((IF(AND($P10&gt;=CW$4,$P10&lt;CX$4,$Q10&lt;CX$4),NETWORKDAYS.INTL($P10,$Q10,1,(Holidays!$A$1:$A$248)),0)+IF(AND($P10&gt;=CW$4,$P10&lt;CX$4,$Q10&gt;=CX$4),NETWORKDAYS.INTL($P10,(CX$4)-1,1,(Holidays!$A$1:$A$248)),0)+IF(AND($P10&lt;CW$4,$Q10&lt;CX$4,$Q10&gt;=CW$4),NETWORKDAYS.INTL(CW$4,$Q10,1,(Holidays!$A$1:$A$248)),0)+IF(AND($P10&lt;CW$4,$Q10&gt;=CX$4,$Q10&gt;=CW$4),NETWORKDAYS.INTL(CW$4,(CX$4)-1,1,(Holidays!$A$1:$A$248)),0))*$S10,"")</f>
        <v>0</v>
      </c>
      <c r="CX10" s="191">
        <f>IFERROR((IF(AND($P10&gt;=CX$4,$P10&lt;CY$4,$Q10&lt;CY$4),NETWORKDAYS.INTL($P10,$Q10,1,(Holidays!$A$1:$A$248)),0)+IF(AND($P10&gt;=CX$4,$P10&lt;CY$4,$Q10&gt;=CY$4),NETWORKDAYS.INTL($P10,(CY$4)-1,1,(Holidays!$A$1:$A$248)),0)+IF(AND($P10&lt;CX$4,$Q10&lt;CY$4,$Q10&gt;=CX$4),NETWORKDAYS.INTL(CX$4,$Q10,1,(Holidays!$A$1:$A$248)),0)+IF(AND($P10&lt;CX$4,$Q10&gt;=CY$4,$Q10&gt;=CX$4),NETWORKDAYS.INTL(CX$4,(CY$4)-1,1,(Holidays!$A$1:$A$248)),0))*$S10,"")</f>
        <v>0</v>
      </c>
      <c r="CY10" s="191">
        <f>IFERROR((IF(AND($P10&gt;=CY$4,$P10&lt;CZ$4,$Q10&lt;CZ$4),NETWORKDAYS.INTL($P10,$Q10,1,(Holidays!$A$1:$A$248)),0)+IF(AND($P10&gt;=CY$4,$P10&lt;CZ$4,$Q10&gt;=CZ$4),NETWORKDAYS.INTL($P10,(CZ$4)-1,1,(Holidays!$A$1:$A$248)),0)+IF(AND($P10&lt;CY$4,$Q10&lt;CZ$4,$Q10&gt;=CY$4),NETWORKDAYS.INTL(CY$4,$Q10,1,(Holidays!$A$1:$A$248)),0)+IF(AND($P10&lt;CY$4,$Q10&gt;=CZ$4,$Q10&gt;=CY$4),NETWORKDAYS.INTL(CY$4,(CZ$4)-1,1,(Holidays!$A$1:$A$248)),0))*$S10,"")</f>
        <v>0</v>
      </c>
      <c r="CZ10" s="191">
        <f>IFERROR((IF(AND($P10&gt;=CZ$4,$P10&lt;DA$4,$Q10&lt;DA$4),NETWORKDAYS.INTL($P10,$Q10,1,(Holidays!$A$1:$A$248)),0)+IF(AND($P10&gt;=CZ$4,$P10&lt;DA$4,$Q10&gt;=DA$4),NETWORKDAYS.INTL($P10,(DA$4)-1,1,(Holidays!$A$1:$A$248)),0)+IF(AND($P10&lt;CZ$4,$Q10&lt;DA$4,$Q10&gt;=CZ$4),NETWORKDAYS.INTL(CZ$4,$Q10,1,(Holidays!$A$1:$A$248)),0)+IF(AND($P10&lt;CZ$4,$Q10&gt;=DA$4,$Q10&gt;=CZ$4),NETWORKDAYS.INTL(CZ$4,(DA$4)-1,1,(Holidays!$A$1:$A$248)),0))*$S10,"")</f>
        <v>0</v>
      </c>
      <c r="DA10" s="191">
        <f>IFERROR((IF(AND($P10&gt;=DA$4,$P10&lt;DB$4,$Q10&lt;DB$4),NETWORKDAYS.INTL($P10,$Q10,1,(Holidays!$A$1:$A$248)),0)+IF(AND($P10&gt;=DA$4,$P10&lt;DB$4,$Q10&gt;=DB$4),NETWORKDAYS.INTL($P10,(DB$4)-1,1,(Holidays!$A$1:$A$248)),0)+IF(AND($P10&lt;DA$4,$Q10&lt;DB$4,$Q10&gt;=DA$4),NETWORKDAYS.INTL(DA$4,$Q10,1,(Holidays!$A$1:$A$248)),0)+IF(AND($P10&lt;DA$4,$Q10&gt;=DB$4,$Q10&gt;=DA$4),NETWORKDAYS.INTL(DA$4,(DB$4)-1,1,(Holidays!$A$1:$A$248)),0))*$S10,"")</f>
        <v>0</v>
      </c>
      <c r="DB10" s="191">
        <f>IFERROR((IF(AND($P10&gt;=DB$4,$P10&lt;DC$4,$Q10&lt;DC$4),NETWORKDAYS.INTL($P10,$Q10,1,(Holidays!$A$1:$A$248)),0)+IF(AND($P10&gt;=DB$4,$P10&lt;DC$4,$Q10&gt;=DC$4),NETWORKDAYS.INTL($P10,(DC$4)-1,1,(Holidays!$A$1:$A$248)),0)+IF(AND($P10&lt;DB$4,$Q10&lt;DC$4,$Q10&gt;=DB$4),NETWORKDAYS.INTL(DB$4,$Q10,1,(Holidays!$A$1:$A$248)),0)+IF(AND($P10&lt;DB$4,$Q10&gt;=DC$4,$Q10&gt;=DB$4),NETWORKDAYS.INTL(DB$4,(DC$4)-1,1,(Holidays!$A$1:$A$248)),0))*$S10,"")</f>
        <v>0</v>
      </c>
      <c r="DC10" s="191">
        <f>IFERROR((IF(AND($P10&gt;=DC$4,$P10&lt;DD$4,$Q10&lt;DD$4),NETWORKDAYS.INTL($P10,$Q10,1,(Holidays!$A$1:$A$248)),0)+IF(AND($P10&gt;=DC$4,$P10&lt;DD$4,$Q10&gt;=DD$4),NETWORKDAYS.INTL($P10,(DD$4)-1,1,(Holidays!$A$1:$A$248)),0)+IF(AND($P10&lt;DC$4,$Q10&lt;DD$4,$Q10&gt;=DC$4),NETWORKDAYS.INTL(DC$4,$Q10,1,(Holidays!$A$1:$A$248)),0)+IF(AND($P10&lt;DC$4,$Q10&gt;=DD$4,$Q10&gt;=DC$4),NETWORKDAYS.INTL(DC$4,(DD$4)-1,1,(Holidays!$A$1:$A$248)),0))*$S10,"")</f>
        <v>0</v>
      </c>
      <c r="DD10" s="192">
        <f>IFERROR((IF(AND($P10&gt;=DD$4,$P10&lt;DE$4,$Q10&lt;DE$4),NETWORKDAYS.INTL($P10,$Q10,1,(Holidays!$A$1:$A$248)),0)+IF(AND($P10&gt;=DD$4,$P10&lt;DE$4,$Q10&gt;=DE$4),NETWORKDAYS.INTL($P10,(DE$4)-1,1,(Holidays!$A$1:$A$248)),0)+IF(AND($P10&lt;DD$4,$Q10&lt;DE$4,$Q10&gt;=DD$4),NETWORKDAYS.INTL(DD$4,$Q10,1,(Holidays!$A$1:$A$248)),0)+IF(AND($P10&lt;DD$4,$Q10&gt;=DE$4,$Q10&gt;=DD$4),NETWORKDAYS.INTL(DD$4,(DE$4)-1,1,(Holidays!$A$1:$A$248)),0))*$S10,"")</f>
        <v>0</v>
      </c>
      <c r="DE10" s="191">
        <f>IFERROR((IF(AND($P10&gt;=DE$4,$P10&lt;DF$4,$Q10&lt;DF$4),NETWORKDAYS.INTL($P10,$Q10,1,(Holidays!$A$1:$A$248)),0)+IF(AND($P10&gt;=DE$4,$P10&lt;DF$4,$Q10&gt;=DF$4),NETWORKDAYS.INTL($P10,(DF$4)-1,1,(Holidays!$A$1:$A$248)),0)+IF(AND($P10&lt;DE$4,$Q10&lt;DF$4,$Q10&gt;=DE$4),NETWORKDAYS.INTL(DE$4,$Q10,1,(Holidays!$A$1:$A$248)),0)+IF(AND($P10&lt;DE$4,$Q10&gt;=DF$4,$Q10&gt;=DE$4),NETWORKDAYS.INTL(DE$4,(DF$4)-1,1,(Holidays!$A$1:$A$248)),0))*$S10,"")</f>
        <v>0</v>
      </c>
      <c r="DF10" s="191">
        <f>IFERROR((IF(AND($P10&gt;=DF$4,$P10&lt;DG$4,$Q10&lt;DG$4),NETWORKDAYS.INTL($P10,$Q10,1,(Holidays!$A$1:$A$248)),0)+IF(AND($P10&gt;=DF$4,$P10&lt;DG$4,$Q10&gt;=DG$4),NETWORKDAYS.INTL($P10,(DG$4)-1,1,(Holidays!$A$1:$A$248)),0)+IF(AND($P10&lt;DF$4,$Q10&lt;DG$4,$Q10&gt;=DF$4),NETWORKDAYS.INTL(DF$4,$Q10,1,(Holidays!$A$1:$A$248)),0)+IF(AND($P10&lt;DF$4,$Q10&gt;=DG$4,$Q10&gt;=DF$4),NETWORKDAYS.INTL(DF$4,(DG$4)-1,1,(Holidays!$A$1:$A$248)),0))*$S10,"")</f>
        <v>0</v>
      </c>
      <c r="DG10" s="191">
        <f>IFERROR((IF(AND($P10&gt;=DG$4,$P10&lt;DH$4,$Q10&lt;DH$4),NETWORKDAYS.INTL($P10,$Q10,1,(Holidays!$A$1:$A$248)),0)+IF(AND($P10&gt;=DG$4,$P10&lt;DH$4,$Q10&gt;=DH$4),NETWORKDAYS.INTL($P10,(DH$4)-1,1,(Holidays!$A$1:$A$248)),0)+IF(AND($P10&lt;DG$4,$Q10&lt;DH$4,$Q10&gt;=DG$4),NETWORKDAYS.INTL(DG$4,$Q10,1,(Holidays!$A$1:$A$248)),0)+IF(AND($P10&lt;DG$4,$Q10&gt;=DH$4,$Q10&gt;=DG$4),NETWORKDAYS.INTL(DG$4,(DH$4)-1,1,(Holidays!$A$1:$A$248)),0))*$S10,"")</f>
        <v>0</v>
      </c>
      <c r="DH10" s="191">
        <f>IFERROR((IF(AND($P10&gt;=DH$4,$P10&lt;DI$4,$Q10&lt;DI$4),NETWORKDAYS.INTL($P10,$Q10,1,(Holidays!$A$1:$A$248)),0)+IF(AND($P10&gt;=DH$4,$P10&lt;DI$4,$Q10&gt;=DI$4),NETWORKDAYS.INTL($P10,(DI$4)-1,1,(Holidays!$A$1:$A$248)),0)+IF(AND($P10&lt;DH$4,$Q10&lt;DI$4,$Q10&gt;=DH$4),NETWORKDAYS.INTL(DH$4,$Q10,1,(Holidays!$A$1:$A$248)),0)+IF(AND($P10&lt;DH$4,$Q10&gt;=DI$4,$Q10&gt;=DH$4),NETWORKDAYS.INTL(DH$4,(DI$4)-1,1,(Holidays!$A$1:$A$248)),0))*$S10,"")</f>
        <v>0</v>
      </c>
      <c r="DI10" s="191">
        <f>IFERROR((IF(AND($P10&gt;=DI$4,$P10&lt;DJ$4,$Q10&lt;DJ$4),NETWORKDAYS.INTL($P10,$Q10,1,(Holidays!$A$1:$A$248)),0)+IF(AND($P10&gt;=DI$4,$P10&lt;DJ$4,$Q10&gt;=DJ$4),NETWORKDAYS.INTL($P10,(DJ$4)-1,1,(Holidays!$A$1:$A$248)),0)+IF(AND($P10&lt;DI$4,$Q10&lt;DJ$4,$Q10&gt;=DI$4),NETWORKDAYS.INTL(DI$4,$Q10,1,(Holidays!$A$1:$A$248)),0)+IF(AND($P10&lt;DI$4,$Q10&gt;=DJ$4,$Q10&gt;=DI$4),NETWORKDAYS.INTL(DI$4,(DJ$4)-1,1,(Holidays!$A$1:$A$248)),0))*$S10,"")</f>
        <v>0</v>
      </c>
      <c r="DJ10" s="191">
        <f>IFERROR((IF(AND($P10&gt;=DJ$4,$P10&lt;DK$4,$Q10&lt;DK$4),NETWORKDAYS.INTL($P10,$Q10,1,(Holidays!$A$1:$A$248)),0)+IF(AND($P10&gt;=DJ$4,$P10&lt;DK$4,$Q10&gt;=DK$4),NETWORKDAYS.INTL($P10,(DK$4)-1,1,(Holidays!$A$1:$A$248)),0)+IF(AND($P10&lt;DJ$4,$Q10&lt;DK$4,$Q10&gt;=DJ$4),NETWORKDAYS.INTL(DJ$4,$Q10,1,(Holidays!$A$1:$A$248)),0)+IF(AND($P10&lt;DJ$4,$Q10&gt;=DK$4,$Q10&gt;=DJ$4),NETWORKDAYS.INTL(DJ$4,(DK$4)-1,1,(Holidays!$A$1:$A$248)),0))*$S10,"")</f>
        <v>0</v>
      </c>
      <c r="DK10" s="191">
        <f>IFERROR((IF(AND($P10&gt;=DK$4,$P10&lt;DL$4,$Q10&lt;DL$4),NETWORKDAYS.INTL($P10,$Q10,1,(Holidays!$A$1:$A$248)),0)+IF(AND($P10&gt;=DK$4,$P10&lt;DL$4,$Q10&gt;=DL$4),NETWORKDAYS.INTL($P10,(DL$4)-1,1,(Holidays!$A$1:$A$248)),0)+IF(AND($P10&lt;DK$4,$Q10&lt;DL$4,$Q10&gt;=DK$4),NETWORKDAYS.INTL(DK$4,$Q10,1,(Holidays!$A$1:$A$248)),0)+IF(AND($P10&lt;DK$4,$Q10&gt;=DL$4,$Q10&gt;=DK$4),NETWORKDAYS.INTL(DK$4,(DL$4)-1,1,(Holidays!$A$1:$A$248)),0))*$S10,"")</f>
        <v>0</v>
      </c>
      <c r="DL10" s="191">
        <f>IFERROR((IF(AND($P10&gt;=DL$4,$P10&lt;DM$4,$Q10&lt;DM$4),NETWORKDAYS.INTL($P10,$Q10,1,(Holidays!$A$1:$A$248)),0)+IF(AND($P10&gt;=DL$4,$P10&lt;DM$4,$Q10&gt;=DM$4),NETWORKDAYS.INTL($P10,(DM$4)-1,1,(Holidays!$A$1:$A$248)),0)+IF(AND($P10&lt;DL$4,$Q10&lt;DM$4,$Q10&gt;=DL$4),NETWORKDAYS.INTL(DL$4,$Q10,1,(Holidays!$A$1:$A$248)),0)+IF(AND($P10&lt;DL$4,$Q10&gt;=DM$4,$Q10&gt;=DL$4),NETWORKDAYS.INTL(DL$4,(DM$4)-1,1,(Holidays!$A$1:$A$248)),0))*$S10,"")</f>
        <v>0</v>
      </c>
      <c r="DM10" s="191">
        <f>IFERROR((IF(AND($P10&gt;=DM$4,$P10&lt;DN$4,$Q10&lt;DN$4),NETWORKDAYS.INTL($P10,$Q10,1,(Holidays!$A$1:$A$248)),0)+IF(AND($P10&gt;=DM$4,$P10&lt;DN$4,$Q10&gt;=DN$4),NETWORKDAYS.INTL($P10,(DN$4)-1,1,(Holidays!$A$1:$A$248)),0)+IF(AND($P10&lt;DM$4,$Q10&lt;DN$4,$Q10&gt;=DM$4),NETWORKDAYS.INTL(DM$4,$Q10,1,(Holidays!$A$1:$A$248)),0)+IF(AND($P10&lt;DM$4,$Q10&gt;=DN$4,$Q10&gt;=DM$4),NETWORKDAYS.INTL(DM$4,(DN$4)-1,1,(Holidays!$A$1:$A$248)),0))*$S10,"")</f>
        <v>0</v>
      </c>
      <c r="DN10" s="191">
        <f>IFERROR((IF(AND($P10&gt;=DN$4,$P10&lt;DO$4,$Q10&lt;DO$4),NETWORKDAYS.INTL($P10,$Q10,1,(Holidays!$A$1:$A$248)),0)+IF(AND($P10&gt;=DN$4,$P10&lt;DO$4,$Q10&gt;=DO$4),NETWORKDAYS.INTL($P10,(DO$4)-1,1,(Holidays!$A$1:$A$248)),0)+IF(AND($P10&lt;DN$4,$Q10&lt;DO$4,$Q10&gt;=DN$4),NETWORKDAYS.INTL(DN$4,$Q10,1,(Holidays!$A$1:$A$248)),0)+IF(AND($P10&lt;DN$4,$Q10&gt;=DO$4,$Q10&gt;=DN$4),NETWORKDAYS.INTL(DN$4,(DO$4)-1,1,(Holidays!$A$1:$A$248)),0))*$S10,"")</f>
        <v>0</v>
      </c>
      <c r="DO10" s="191">
        <f>IFERROR((IF(AND($P10&gt;=DO$4,$P10&lt;DP$4,$Q10&lt;DP$4),NETWORKDAYS.INTL($P10,$Q10,1,(Holidays!$A$1:$A$248)),0)+IF(AND($P10&gt;=DO$4,$P10&lt;DP$4,$Q10&gt;=DP$4),NETWORKDAYS.INTL($P10,(DP$4)-1,1,(Holidays!$A$1:$A$248)),0)+IF(AND($P10&lt;DO$4,$Q10&lt;DP$4,$Q10&gt;=DO$4),NETWORKDAYS.INTL(DO$4,$Q10,1,(Holidays!$A$1:$A$248)),0)+IF(AND($P10&lt;DO$4,$Q10&gt;=DP$4,$Q10&gt;=DO$4),NETWORKDAYS.INTL(DO$4,(DP$4)-1,1,(Holidays!$A$1:$A$248)),0))*$S10,"")</f>
        <v>0</v>
      </c>
      <c r="DP10" s="191">
        <f>IFERROR((IF(AND($P10&gt;=DP$4,$P10&lt;DQ$4,$Q10&lt;DQ$4),NETWORKDAYS.INTL($P10,$Q10,1,(Holidays!$A$1:$A$248)),0)+IF(AND($P10&gt;=DP$4,$P10&lt;DQ$4,$Q10&gt;=DQ$4),NETWORKDAYS.INTL($P10,(DQ$4)-1,1,(Holidays!$A$1:$A$248)),0)+IF(AND($P10&lt;DP$4,$Q10&lt;DQ$4,$Q10&gt;=DP$4),NETWORKDAYS.INTL(DP$4,$Q10,1,(Holidays!$A$1:$A$248)),0)+IF(AND($P10&lt;DP$4,$Q10&gt;=DQ$4,$Q10&gt;=DP$4),NETWORKDAYS.INTL(DP$4,(DQ$4)-1,1,(Holidays!$A$1:$A$248)),0))*$S10,"")</f>
        <v>0</v>
      </c>
      <c r="DQ10" s="191">
        <f>IFERROR((IF(AND($P10&gt;=DQ$4,$P10&lt;DR$4,$Q10&lt;DR$4),NETWORKDAYS.INTL($P10,$Q10,1,(Holidays!$A$1:$A$248)),0)+IF(AND($P10&gt;=DQ$4,$P10&lt;DR$4,$Q10&gt;=DR$4),NETWORKDAYS.INTL($P10,(DR$4)-1,1,(Holidays!$A$1:$A$248)),0)+IF(AND($P10&lt;DQ$4,$Q10&lt;DR$4,$Q10&gt;=DQ$4),NETWORKDAYS.INTL(DQ$4,$Q10,1,(Holidays!$A$1:$A$248)),0)+IF(AND($P10&lt;DQ$4,$Q10&gt;=DR$4,$Q10&gt;=DQ$4),NETWORKDAYS.INTL(DQ$4,(DR$4)-1,1,(Holidays!$A$1:$A$248)),0))*$S10,"")</f>
        <v>0</v>
      </c>
      <c r="DR10" s="191">
        <f>IFERROR((IF(AND($P10&gt;=DR$4,$P10&lt;DS$4,$Q10&lt;DS$4),NETWORKDAYS.INTL($P10,$Q10,1,(Holidays!$A$1:$A$248)),0)+IF(AND($P10&gt;=DR$4,$P10&lt;DS$4,$Q10&gt;=DS$4),NETWORKDAYS.INTL($P10,(DS$4)-1,1,(Holidays!$A$1:$A$248)),0)+IF(AND($P10&lt;DR$4,$Q10&lt;DS$4,$Q10&gt;=DR$4),NETWORKDAYS.INTL(DR$4,$Q10,1,(Holidays!$A$1:$A$248)),0)+IF(AND($P10&lt;DR$4,$Q10&gt;=DS$4,$Q10&gt;=DR$4),NETWORKDAYS.INTL(DR$4,(DS$4)-1,1,(Holidays!$A$1:$A$248)),0))*$S10,"")</f>
        <v>0</v>
      </c>
      <c r="DS10" s="191">
        <f>IFERROR((IF(AND($P10&gt;=DS$4,$P10&lt;DT$4,$Q10&lt;DT$4),NETWORKDAYS.INTL($P10,$Q10,1,(Holidays!$A$1:$A$248)),0)+IF(AND($P10&gt;=DS$4,$P10&lt;DT$4,$Q10&gt;=DT$4),NETWORKDAYS.INTL($P10,(DT$4)-1,1,(Holidays!$A$1:$A$248)),0)+IF(AND($P10&lt;DS$4,$Q10&lt;DT$4,$Q10&gt;=DS$4),NETWORKDAYS.INTL(DS$4,$Q10,1,(Holidays!$A$1:$A$248)),0)+IF(AND($P10&lt;DS$4,$Q10&gt;=DT$4,$Q10&gt;=DS$4),NETWORKDAYS.INTL(DS$4,(DT$4)-1,1,(Holidays!$A$1:$A$248)),0))*$S10,"")</f>
        <v>0</v>
      </c>
      <c r="DT10" s="191">
        <f>IFERROR((IF(AND($P10&gt;=DT$4,$P10&lt;DU$4,$Q10&lt;DU$4),NETWORKDAYS.INTL($P10,$Q10,1,(Holidays!$A$1:$A$248)),0)+IF(AND($P10&gt;=DT$4,$P10&lt;DU$4,$Q10&gt;=DU$4),NETWORKDAYS.INTL($P10,(DU$4)-1,1,(Holidays!$A$1:$A$248)),0)+IF(AND($P10&lt;DT$4,$Q10&lt;DU$4,$Q10&gt;=DT$4),NETWORKDAYS.INTL(DT$4,$Q10,1,(Holidays!$A$1:$A$248)),0)+IF(AND($P10&lt;DT$4,$Q10&gt;=DU$4,$Q10&gt;=DT$4),NETWORKDAYS.INTL(DT$4,(DU$4)-1,1,(Holidays!$A$1:$A$248)),0))*$S10,"")</f>
        <v>0</v>
      </c>
      <c r="DU10" s="191">
        <f>IFERROR((IF(AND($P10&gt;=DU$4,$P10&lt;DV$4,$Q10&lt;DV$4),NETWORKDAYS.INTL($P10,$Q10,1,(Holidays!$A$1:$A$248)),0)+IF(AND($P10&gt;=DU$4,$P10&lt;DV$4,$Q10&gt;=DV$4),NETWORKDAYS.INTL($P10,(DV$4)-1,1,(Holidays!$A$1:$A$248)),0)+IF(AND($P10&lt;DU$4,$Q10&lt;DV$4,$Q10&gt;=DU$4),NETWORKDAYS.INTL(DU$4,$Q10,1,(Holidays!$A$1:$A$248)),0)+IF(AND($P10&lt;DU$4,$Q10&gt;=DV$4,$Q10&gt;=DU$4),NETWORKDAYS.INTL(DU$4,(DV$4)-1,1,(Holidays!$A$1:$A$248)),0))*$S10,"")</f>
        <v>0</v>
      </c>
      <c r="DV10" s="191">
        <f>IFERROR((IF(AND($P10&gt;=DV$4,$P10&lt;DW$4,$Q10&lt;DW$4),NETWORKDAYS.INTL($P10,$Q10,1,(Holidays!$A$1:$A$248)),0)+IF(AND($P10&gt;=DV$4,$P10&lt;DW$4,$Q10&gt;=DW$4),NETWORKDAYS.INTL($P10,(DW$4)-1,1,(Holidays!$A$1:$A$248)),0)+IF(AND($P10&lt;DV$4,$Q10&lt;DW$4,$Q10&gt;=DV$4),NETWORKDAYS.INTL(DV$4,$Q10,1,(Holidays!$A$1:$A$248)),0)+IF(AND($P10&lt;DV$4,$Q10&gt;=DW$4,$Q10&gt;=DV$4),NETWORKDAYS.INTL(DV$4,(DW$4)-1,1,(Holidays!$A$1:$A$248)),0))*$S10,"")</f>
        <v>0</v>
      </c>
      <c r="DW10" s="191">
        <f>IFERROR((IF(AND($P10&gt;=DW$4,$P10&lt;DX$4,$Q10&lt;DX$4),NETWORKDAYS.INTL($P10,$Q10,1,(Holidays!$A$1:$A$248)),0)+IF(AND($P10&gt;=DW$4,$P10&lt;DX$4,$Q10&gt;=DX$4),NETWORKDAYS.INTL($P10,(DX$4)-1,1,(Holidays!$A$1:$A$248)),0)+IF(AND($P10&lt;DW$4,$Q10&lt;DX$4,$Q10&gt;=DW$4),NETWORKDAYS.INTL(DW$4,$Q10,1,(Holidays!$A$1:$A$248)),0)+IF(AND($P10&lt;DW$4,$Q10&gt;=DX$4,$Q10&gt;=DW$4),NETWORKDAYS.INTL(DW$4,(DX$4)-1,1,(Holidays!$A$1:$A$248)),0))*$S10,"")</f>
        <v>0</v>
      </c>
      <c r="DX10" s="191">
        <f>IFERROR((IF(AND($P10&gt;=DX$4,$P10&lt;DY$4,$Q10&lt;DY$4),NETWORKDAYS.INTL($P10,$Q10,1,(Holidays!$A$1:$A$248)),0)+IF(AND($P10&gt;=DX$4,$P10&lt;DY$4,$Q10&gt;=DY$4),NETWORKDAYS.INTL($P10,(DY$4)-1,1,(Holidays!$A$1:$A$248)),0)+IF(AND($P10&lt;DX$4,$Q10&lt;DY$4,$Q10&gt;=DX$4),NETWORKDAYS.INTL(DX$4,$Q10,1,(Holidays!$A$1:$A$248)),0)+IF(AND($P10&lt;DX$4,$Q10&gt;=DY$4,$Q10&gt;=DX$4),NETWORKDAYS.INTL(DX$4,(DY$4)-1,1,(Holidays!$A$1:$A$248)),0))*$S10,"")</f>
        <v>0</v>
      </c>
      <c r="DY10" s="191">
        <f>IFERROR((IF(AND($P10&gt;=DY$4,$P10&lt;DZ$4,$Q10&lt;DZ$4),NETWORKDAYS.INTL($P10,$Q10,1,(Holidays!$A$1:$A$248)),0)+IF(AND($P10&gt;=DY$4,$P10&lt;DZ$4,$Q10&gt;=DZ$4),NETWORKDAYS.INTL($P10,(DZ$4)-1,1,(Holidays!$A$1:$A$248)),0)+IF(AND($P10&lt;DY$4,$Q10&lt;DZ$4,$Q10&gt;=DY$4),NETWORKDAYS.INTL(DY$4,$Q10,1,(Holidays!$A$1:$A$248)),0)+IF(AND($P10&lt;DY$4,$Q10&gt;=DZ$4,$Q10&gt;=DY$4),NETWORKDAYS.INTL(DY$4,(DZ$4)-1,1,(Holidays!$A$1:$A$248)),0))*$S10,"")</f>
        <v>0</v>
      </c>
      <c r="DZ10" s="191">
        <f>IFERROR((IF(AND($P10&gt;=DZ$4,$P10&lt;EA$4,$Q10&lt;EA$4),NETWORKDAYS.INTL($P10,$Q10,1,(Holidays!$A$1:$A$248)),0)+IF(AND($P10&gt;=DZ$4,$P10&lt;EA$4,$Q10&gt;=EA$4),NETWORKDAYS.INTL($P10,(EA$4)-1,1,(Holidays!$A$1:$A$248)),0)+IF(AND($P10&lt;DZ$4,$Q10&lt;EA$4,$Q10&gt;=DZ$4),NETWORKDAYS.INTL(DZ$4,$Q10,1,(Holidays!$A$1:$A$248)),0)+IF(AND($P10&lt;DZ$4,$Q10&gt;=EA$4,$Q10&gt;=DZ$4),NETWORKDAYS.INTL(DZ$4,(EA$4)-1,1,(Holidays!$A$1:$A$248)),0))*$S10,"")</f>
        <v>0</v>
      </c>
      <c r="EA10" s="191">
        <f>IFERROR((IF(AND($P10&gt;=EA$4,$P10&lt;EB$4,$Q10&lt;EB$4),NETWORKDAYS.INTL($P10,$Q10,1,(Holidays!$A$1:$A$248)),0)+IF(AND($P10&gt;=EA$4,$P10&lt;EB$4,$Q10&gt;=EB$4),NETWORKDAYS.INTL($P10,(EB$4)-1,1,(Holidays!$A$1:$A$248)),0)+IF(AND($P10&lt;EA$4,$Q10&lt;EB$4,$Q10&gt;=EA$4),NETWORKDAYS.INTL(EA$4,$Q10,1,(Holidays!$A$1:$A$248)),0)+IF(AND($P10&lt;EA$4,$Q10&gt;=EB$4,$Q10&gt;=EA$4),NETWORKDAYS.INTL(EA$4,(EB$4)-1,1,(Holidays!$A$1:$A$248)),0))*$S10,"")</f>
        <v>0</v>
      </c>
      <c r="EB10" s="191">
        <f>IFERROR((IF(AND($P10&gt;=EB$4,$P10&lt;EC$4,$Q10&lt;EC$4),NETWORKDAYS.INTL($P10,$Q10,1,(Holidays!$A$1:$A$248)),0)+IF(AND($P10&gt;=EB$4,$P10&lt;EC$4,$Q10&gt;=EC$4),NETWORKDAYS.INTL($P10,(EC$4)-1,1,(Holidays!$A$1:$A$248)),0)+IF(AND($P10&lt;EB$4,$Q10&lt;EC$4,$Q10&gt;=EB$4),NETWORKDAYS.INTL(EB$4,$Q10,1,(Holidays!$A$1:$A$248)),0)+IF(AND($P10&lt;EB$4,$Q10&gt;=EC$4,$Q10&gt;=EB$4),NETWORKDAYS.INTL(EB$4,(EC$4)-1,1,(Holidays!$A$1:$A$248)),0))*$S10,"")</f>
        <v>0</v>
      </c>
      <c r="EC10" s="191">
        <f>IFERROR((IF(AND($P10&gt;=EC$4,$P10&lt;ED$4,$Q10&lt;ED$4),NETWORKDAYS.INTL($P10,$Q10,1,(Holidays!$A$1:$A$248)),0)+IF(AND($P10&gt;=EC$4,$P10&lt;ED$4,$Q10&gt;=ED$4),NETWORKDAYS.INTL($P10,(ED$4)-1,1,(Holidays!$A$1:$A$248)),0)+IF(AND($P10&lt;EC$4,$Q10&lt;ED$4,$Q10&gt;=EC$4),NETWORKDAYS.INTL(EC$4,$Q10,1,(Holidays!$A$1:$A$248)),0)+IF(AND($P10&lt;EC$4,$Q10&gt;=ED$4,$Q10&gt;=EC$4),NETWORKDAYS.INTL(EC$4,(ED$4)-1,1,(Holidays!$A$1:$A$248)),0))*$S10,"")</f>
        <v>0</v>
      </c>
      <c r="ED10" s="191">
        <f>IFERROR((IF(AND($P10&gt;=ED$4,$P10&lt;EE$4,$Q10&lt;EE$4),NETWORKDAYS.INTL($P10,$Q10,1,(Holidays!$A$1:$A$248)),0)+IF(AND($P10&gt;=ED$4,$P10&lt;EE$4,$Q10&gt;=EE$4),NETWORKDAYS.INTL($P10,(EE$4)-1,1,(Holidays!$A$1:$A$248)),0)+IF(AND($P10&lt;ED$4,$Q10&lt;EE$4,$Q10&gt;=ED$4),NETWORKDAYS.INTL(ED$4,$Q10,1,(Holidays!$A$1:$A$248)),0)+IF(AND($P10&lt;ED$4,$Q10&gt;=EE$4,$Q10&gt;=ED$4),NETWORKDAYS.INTL(ED$4,(EE$4)-1,1,(Holidays!$A$1:$A$248)),0))*$S10,"")</f>
        <v>0</v>
      </c>
      <c r="EE10" s="191">
        <f>IFERROR((IF(AND($P10&gt;=EE$4,$P10&lt;EF$4,$Q10&lt;EF$4),NETWORKDAYS.INTL($P10,$Q10,1,(Holidays!$A$1:$A$248)),0)+IF(AND($P10&gt;=EE$4,$P10&lt;EF$4,$Q10&gt;=EF$4),NETWORKDAYS.INTL($P10,(EF$4)-1,1,(Holidays!$A$1:$A$248)),0)+IF(AND($P10&lt;EE$4,$Q10&lt;EF$4,$Q10&gt;=EE$4),NETWORKDAYS.INTL(EE$4,$Q10,1,(Holidays!$A$1:$A$248)),0)+IF(AND($P10&lt;EE$4,$Q10&gt;=EF$4,$Q10&gt;=EE$4),NETWORKDAYS.INTL(EE$4,(EF$4)-1,1,(Holidays!$A$1:$A$248)),0))*$S10,"")</f>
        <v>0</v>
      </c>
      <c r="EF10" s="191">
        <f>IFERROR((IF(AND($P10&gt;=EF$4,$P10&lt;EG$4,$Q10&lt;EG$4),NETWORKDAYS.INTL($P10,$Q10,1,(Holidays!$A$1:$A$248)),0)+IF(AND($P10&gt;=EF$4,$P10&lt;EG$4,$Q10&gt;=EG$4),NETWORKDAYS.INTL($P10,(EG$4)-1,1,(Holidays!$A$1:$A$248)),0)+IF(AND($P10&lt;EF$4,$Q10&lt;EG$4,$Q10&gt;=EF$4),NETWORKDAYS.INTL(EF$4,$Q10,1,(Holidays!$A$1:$A$248)),0)+IF(AND($P10&lt;EF$4,$Q10&gt;=EG$4,$Q10&gt;=EF$4),NETWORKDAYS.INTL(EF$4,(EG$4)-1,1,(Holidays!$A$1:$A$248)),0))*$S10,"")</f>
        <v>0</v>
      </c>
      <c r="EG10" s="191">
        <f>IFERROR((IF(AND($P10&gt;=EG$4,$P10&lt;EH$4,$Q10&lt;EH$4),NETWORKDAYS.INTL($P10,$Q10,1,(Holidays!$A$1:$A$248)),0)+IF(AND($P10&gt;=EG$4,$P10&lt;EH$4,$Q10&gt;=EH$4),NETWORKDAYS.INTL($P10,(EH$4)-1,1,(Holidays!$A$1:$A$248)),0)+IF(AND($P10&lt;EG$4,$Q10&lt;EH$4,$Q10&gt;=EG$4),NETWORKDAYS.INTL(EG$4,$Q10,1,(Holidays!$A$1:$A$248)),0)+IF(AND($P10&lt;EG$4,$Q10&gt;=EH$4,$Q10&gt;=EG$4),NETWORKDAYS.INTL(EG$4,(EH$4)-1,1,(Holidays!$A$1:$A$248)),0))*$S10,"")</f>
        <v>0</v>
      </c>
      <c r="EH10" s="191">
        <f>IFERROR((IF(AND($P10&gt;=EH$4,$P10&lt;EI$4,$Q10&lt;EI$4),NETWORKDAYS.INTL($P10,$Q10,1,(Holidays!$A$1:$A$248)),0)+IF(AND($P10&gt;=EH$4,$P10&lt;EI$4,$Q10&gt;=EI$4),NETWORKDAYS.INTL($P10,(EI$4)-1,1,(Holidays!$A$1:$A$248)),0)+IF(AND($P10&lt;EH$4,$Q10&lt;EI$4,$Q10&gt;=EH$4),NETWORKDAYS.INTL(EH$4,$Q10,1,(Holidays!$A$1:$A$248)),0)+IF(AND($P10&lt;EH$4,$Q10&gt;=EI$4,$Q10&gt;=EH$4),NETWORKDAYS.INTL(EH$4,(EI$4)-1,1,(Holidays!$A$1:$A$248)),0))*$S10,"")</f>
        <v>0</v>
      </c>
      <c r="EI10" s="191">
        <f>IFERROR((IF(AND($P10&gt;=EI$4,$P10&lt;EJ$4,$Q10&lt;EJ$4),NETWORKDAYS.INTL($P10,$Q10,1,(Holidays!$A$1:$A$248)),0)+IF(AND($P10&gt;=EI$4,$P10&lt;EJ$4,$Q10&gt;=EJ$4),NETWORKDAYS.INTL($P10,(EJ$4)-1,1,(Holidays!$A$1:$A$248)),0)+IF(AND($P10&lt;EI$4,$Q10&lt;EJ$4,$Q10&gt;=EI$4),NETWORKDAYS.INTL(EI$4,$Q10,1,(Holidays!$A$1:$A$248)),0)+IF(AND($P10&lt;EI$4,$Q10&gt;=EJ$4,$Q10&gt;=EI$4),NETWORKDAYS.INTL(EI$4,(EJ$4)-1,1,(Holidays!$A$1:$A$248)),0))*$S10,"")</f>
        <v>0</v>
      </c>
      <c r="EJ10" s="191">
        <f>IFERROR((IF(AND($P10&gt;=EJ$4,$P10&lt;EK$4,$Q10&lt;EK$4),NETWORKDAYS.INTL($P10,$Q10,1,(Holidays!$A$1:$A$248)),0)+IF(AND($P10&gt;=EJ$4,$P10&lt;EK$4,$Q10&gt;=EK$4),NETWORKDAYS.INTL($P10,(EK$4)-1,1,(Holidays!$A$1:$A$248)),0)+IF(AND($P10&lt;EJ$4,$Q10&lt;EK$4,$Q10&gt;=EJ$4),NETWORKDAYS.INTL(EJ$4,$Q10,1,(Holidays!$A$1:$A$248)),0)+IF(AND($P10&lt;EJ$4,$Q10&gt;=EK$4,$Q10&gt;=EJ$4),NETWORKDAYS.INTL(EJ$4,(EK$4)-1,1,(Holidays!$A$1:$A$248)),0))*$S10,"")</f>
        <v>0</v>
      </c>
      <c r="EK10" s="191">
        <f>IFERROR((IF(AND($P10&gt;=EK$4,$P10&lt;EL$4,$Q10&lt;EL$4),NETWORKDAYS.INTL($P10,$Q10,1,(Holidays!$A$1:$A$248)),0)+IF(AND($P10&gt;=EK$4,$P10&lt;EL$4,$Q10&gt;=EL$4),NETWORKDAYS.INTL($P10,(EL$4)-1,1,(Holidays!$A$1:$A$248)),0)+IF(AND($P10&lt;EK$4,$Q10&lt;EL$4,$Q10&gt;=EK$4),NETWORKDAYS.INTL(EK$4,$Q10,1,(Holidays!$A$1:$A$248)),0)+IF(AND($P10&lt;EK$4,$Q10&gt;=EL$4,$Q10&gt;=EK$4),NETWORKDAYS.INTL(EK$4,(EL$4)-1,1,(Holidays!$A$1:$A$248)),0))*$S10,"")</f>
        <v>0</v>
      </c>
      <c r="EL10" s="191">
        <f>IFERROR((IF(AND($P10&gt;=EL$4,$P10&lt;EM$4,$Q10&lt;EM$4),NETWORKDAYS.INTL($P10,$Q10,1,(Holidays!$A$1:$A$248)),0)+IF(AND($P10&gt;=EL$4,$P10&lt;EM$4,$Q10&gt;=EM$4),NETWORKDAYS.INTL($P10,(EM$4)-1,1,(Holidays!$A$1:$A$248)),0)+IF(AND($P10&lt;EL$4,$Q10&lt;EM$4,$Q10&gt;=EL$4),NETWORKDAYS.INTL(EL$4,$Q10,1,(Holidays!$A$1:$A$248)),0)+IF(AND($P10&lt;EL$4,$Q10&gt;=EM$4,$Q10&gt;=EL$4),NETWORKDAYS.INTL(EL$4,(EM$4)-1,1,(Holidays!$A$1:$A$248)),0))*$S10,"")</f>
        <v>0</v>
      </c>
      <c r="EM10" s="191">
        <f>IFERROR((IF(AND($P10&gt;=EM$4,$P10&lt;EN$4,$Q10&lt;EN$4),NETWORKDAYS.INTL($P10,$Q10,1,(Holidays!$A$1:$A$248)),0)+IF(AND($P10&gt;=EM$4,$P10&lt;EN$4,$Q10&gt;=EN$4),NETWORKDAYS.INTL($P10,(EN$4)-1,1,(Holidays!$A$1:$A$248)),0)+IF(AND($P10&lt;EM$4,$Q10&lt;EN$4,$Q10&gt;=EM$4),NETWORKDAYS.INTL(EM$4,$Q10,1,(Holidays!$A$1:$A$248)),0)+IF(AND($P10&lt;EM$4,$Q10&gt;=EN$4,$Q10&gt;=EM$4),NETWORKDAYS.INTL(EM$4,(EN$4)-1,1,(Holidays!$A$1:$A$248)),0))*$S10,"")</f>
        <v>0</v>
      </c>
      <c r="EN10" s="191">
        <f>IFERROR((IF(AND($P10&gt;=EN$4,$P10&lt;EO$4,$Q10&lt;EO$4),NETWORKDAYS.INTL($P10,$Q10,1,(Holidays!$A$1:$A$248)),0)+IF(AND($P10&gt;=EN$4,$P10&lt;EO$4,$Q10&gt;=EO$4),NETWORKDAYS.INTL($P10,(EO$4)-1,1,(Holidays!$A$1:$A$248)),0)+IF(AND($P10&lt;EN$4,$Q10&lt;EO$4,$Q10&gt;=EN$4),NETWORKDAYS.INTL(EN$4,$Q10,1,(Holidays!$A$1:$A$248)),0)+IF(AND($P10&lt;EN$4,$Q10&gt;=EO$4,$Q10&gt;=EN$4),NETWORKDAYS.INTL(EN$4,(EO$4)-1,1,(Holidays!$A$1:$A$248)),0))*$S10,"")</f>
        <v>0</v>
      </c>
      <c r="EO10" s="191">
        <f>IFERROR((IF(AND($P10&gt;=EO$4,$P10&lt;EP$4,$Q10&lt;EP$4),NETWORKDAYS.INTL($P10,$Q10,1,(Holidays!$A$1:$A$248)),0)+IF(AND($P10&gt;=EO$4,$P10&lt;EP$4,$Q10&gt;=EP$4),NETWORKDAYS.INTL($P10,(EP$4)-1,1,(Holidays!$A$1:$A$248)),0)+IF(AND($P10&lt;EO$4,$Q10&lt;EP$4,$Q10&gt;=EO$4),NETWORKDAYS.INTL(EO$4,$Q10,1,(Holidays!$A$1:$A$248)),0)+IF(AND($P10&lt;EO$4,$Q10&gt;=EP$4,$Q10&gt;=EO$4),NETWORKDAYS.INTL(EO$4,(EP$4)-1,1,(Holidays!$A$1:$A$248)),0))*$S10,"")</f>
        <v>0</v>
      </c>
      <c r="EP10" s="191">
        <f>IFERROR((IF(AND($P10&gt;=EP$4,$P10&lt;EQ$4,$Q10&lt;EQ$4),NETWORKDAYS.INTL($P10,$Q10,1,(Holidays!$A$1:$A$248)),0)+IF(AND($P10&gt;=EP$4,$P10&lt;EQ$4,$Q10&gt;=EQ$4),NETWORKDAYS.INTL($P10,(EQ$4)-1,1,(Holidays!$A$1:$A$248)),0)+IF(AND($P10&lt;EP$4,$Q10&lt;EQ$4,$Q10&gt;=EP$4),NETWORKDAYS.INTL(EP$4,$Q10,1,(Holidays!$A$1:$A$248)),0)+IF(AND($P10&lt;EP$4,$Q10&gt;=EQ$4,$Q10&gt;=EP$4),NETWORKDAYS.INTL(EP$4,(EQ$4)-1,1,(Holidays!$A$1:$A$248)),0))*$S10,"")</f>
        <v>0</v>
      </c>
      <c r="EQ10" s="191">
        <f>IFERROR((IF(AND($P10&gt;=EQ$4,$P10&lt;ER$4,$Q10&lt;ER$4),NETWORKDAYS.INTL($P10,$Q10,1,(Holidays!$A$1:$A$248)),0)+IF(AND($P10&gt;=EQ$4,$P10&lt;ER$4,$Q10&gt;=ER$4),NETWORKDAYS.INTL($P10,(ER$4)-1,1,(Holidays!$A$1:$A$248)),0)+IF(AND($P10&lt;EQ$4,$Q10&lt;ER$4,$Q10&gt;=EQ$4),NETWORKDAYS.INTL(EQ$4,$Q10,1,(Holidays!$A$1:$A$248)),0)+IF(AND($P10&lt;EQ$4,$Q10&gt;=ER$4,$Q10&gt;=EQ$4),NETWORKDAYS.INTL(EQ$4,(ER$4)-1,1,(Holidays!$A$1:$A$248)),0))*$S10,"")</f>
        <v>0</v>
      </c>
      <c r="ER10" s="191">
        <f>IFERROR((IF(AND($P10&gt;=ER$4,$P10&lt;ES$4,$Q10&lt;ES$4),NETWORKDAYS.INTL($P10,$Q10,1,(Holidays!$A$1:$A$248)),0)+IF(AND($P10&gt;=ER$4,$P10&lt;ES$4,$Q10&gt;=ES$4),NETWORKDAYS.INTL($P10,(ES$4)-1,1,(Holidays!$A$1:$A$248)),0)+IF(AND($P10&lt;ER$4,$Q10&lt;ES$4,$Q10&gt;=ER$4),NETWORKDAYS.INTL(ER$4,$Q10,1,(Holidays!$A$1:$A$248)),0)+IF(AND($P10&lt;ER$4,$Q10&gt;=ES$4,$Q10&gt;=ER$4),NETWORKDAYS.INTL(ER$4,(ES$4)-1,1,(Holidays!$A$1:$A$248)),0))*$S10,"")</f>
        <v>0</v>
      </c>
      <c r="ES10" s="191">
        <f>IFERROR((IF(AND($P10&gt;=ES$4,$P10&lt;ET$4,$Q10&lt;ET$4),NETWORKDAYS.INTL($P10,$Q10,1,(Holidays!$A$1:$A$248)),0)+IF(AND($P10&gt;=ES$4,$P10&lt;ET$4,$Q10&gt;=ET$4),NETWORKDAYS.INTL($P10,(ET$4)-1,1,(Holidays!$A$1:$A$248)),0)+IF(AND($P10&lt;ES$4,$Q10&lt;ET$4,$Q10&gt;=ES$4),NETWORKDAYS.INTL(ES$4,$Q10,1,(Holidays!$A$1:$A$248)),0)+IF(AND($P10&lt;ES$4,$Q10&gt;=ET$4,$Q10&gt;=ES$4),NETWORKDAYS.INTL(ES$4,(ET$4)-1,1,(Holidays!$A$1:$A$248)),0))*$S10,"")</f>
        <v>0</v>
      </c>
      <c r="ET10" s="191">
        <f>IFERROR((IF(AND($P10&gt;=ET$4,$P10&lt;EU$4,$Q10&lt;EU$4),NETWORKDAYS.INTL($P10,$Q10,1,(Holidays!$A$1:$A$248)),0)+IF(AND($P10&gt;=ET$4,$P10&lt;EU$4,$Q10&gt;=EU$4),NETWORKDAYS.INTL($P10,(EU$4)-1,1,(Holidays!$A$1:$A$248)),0)+IF(AND($P10&lt;ET$4,$Q10&lt;EU$4,$Q10&gt;=ET$4),NETWORKDAYS.INTL(ET$4,$Q10,1,(Holidays!$A$1:$A$248)),0)+IF(AND($P10&lt;ET$4,$Q10&gt;=EU$4,$Q10&gt;=ET$4),NETWORKDAYS.INTL(ET$4,(EU$4)-1,1,(Holidays!$A$1:$A$248)),0))*$S10,"")</f>
        <v>0</v>
      </c>
      <c r="EU10" s="191">
        <f>IFERROR((IF(AND($P10&gt;=EU$4,$P10&lt;EV$4,$Q10&lt;EV$4),NETWORKDAYS.INTL($P10,$Q10,1,(Holidays!$A$1:$A$248)),0)+IF(AND($P10&gt;=EU$4,$P10&lt;EV$4,$Q10&gt;=EV$4),NETWORKDAYS.INTL($P10,(EV$4)-1,1,(Holidays!$A$1:$A$248)),0)+IF(AND($P10&lt;EU$4,$Q10&lt;EV$4,$Q10&gt;=EU$4),NETWORKDAYS.INTL(EU$4,$Q10,1,(Holidays!$A$1:$A$248)),0)+IF(AND($P10&lt;EU$4,$Q10&gt;=EV$4,$Q10&gt;=EU$4),NETWORKDAYS.INTL(EU$4,(EV$4)-1,1,(Holidays!$A$1:$A$248)),0))*$S10,"")</f>
        <v>0</v>
      </c>
      <c r="EV10" s="191">
        <f>IFERROR((IF(AND($P10&gt;=EV$4,$P10&lt;EW$4,$Q10&lt;EW$4),NETWORKDAYS.INTL($P10,$Q10,1,(Holidays!$A$1:$A$248)),0)+IF(AND($P10&gt;=EV$4,$P10&lt;EW$4,$Q10&gt;=EW$4),NETWORKDAYS.INTL($P10,(EW$4)-1,1,(Holidays!$A$1:$A$248)),0)+IF(AND($P10&lt;EV$4,$Q10&lt;EW$4,$Q10&gt;=EV$4),NETWORKDAYS.INTL(EV$4,$Q10,1,(Holidays!$A$1:$A$248)),0)+IF(AND($P10&lt;EV$4,$Q10&gt;=EW$4,$Q10&gt;=EV$4),NETWORKDAYS.INTL(EV$4,(EW$4)-1,1,(Holidays!$A$1:$A$248)),0))*$S10,"")</f>
        <v>0</v>
      </c>
      <c r="EW10" s="191">
        <f>IFERROR((IF(AND($P10&gt;=EW$4,$P10&lt;EX$4,$Q10&lt;EX$4),NETWORKDAYS.INTL($P10,$Q10,1,(Holidays!$A$1:$A$248)),0)+IF(AND($P10&gt;=EW$4,$P10&lt;EX$4,$Q10&gt;=EX$4),NETWORKDAYS.INTL($P10,(EX$4)-1,1,(Holidays!$A$1:$A$248)),0)+IF(AND($P10&lt;EW$4,$Q10&lt;EX$4,$Q10&gt;=EW$4),NETWORKDAYS.INTL(EW$4,$Q10,1,(Holidays!$A$1:$A$248)),0)+IF(AND($P10&lt;EW$4,$Q10&gt;=EX$4,$Q10&gt;=EW$4),NETWORKDAYS.INTL(EW$4,(EX$4)-1,1,(Holidays!$A$1:$A$248)),0))*$S10,"")</f>
        <v>0</v>
      </c>
      <c r="EX10" s="191">
        <f>IFERROR((IF(AND($P10&gt;=EX$4,$P10&lt;EY$4,$Q10&lt;EY$4),NETWORKDAYS.INTL($P10,$Q10,1,(Holidays!$A$1:$A$248)),0)+IF(AND($P10&gt;=EX$4,$P10&lt;EY$4,$Q10&gt;=EY$4),NETWORKDAYS.INTL($P10,(EY$4)-1,1,(Holidays!$A$1:$A$248)),0)+IF(AND($P10&lt;EX$4,$Q10&lt;EY$4,$Q10&gt;=EX$4),NETWORKDAYS.INTL(EX$4,$Q10,1,(Holidays!$A$1:$A$248)),0)+IF(AND($P10&lt;EX$4,$Q10&gt;=EY$4,$Q10&gt;=EX$4),NETWORKDAYS.INTL(EX$4,(EY$4)-1,1,(Holidays!$A$1:$A$248)),0))*$S10,"")</f>
        <v>0</v>
      </c>
      <c r="EY10" s="191">
        <f>IFERROR((IF(AND($P10&gt;=EY$4,$P10&lt;EZ$4,$Q10&lt;EZ$4),NETWORKDAYS.INTL($P10,$Q10,1,(Holidays!$A$1:$A$248)),0)+IF(AND($P10&gt;=EY$4,$P10&lt;EZ$4,$Q10&gt;=EZ$4),NETWORKDAYS.INTL($P10,(EZ$4)-1,1,(Holidays!$A$1:$A$248)),0)+IF(AND($P10&lt;EY$4,$Q10&lt;EZ$4,$Q10&gt;=EY$4),NETWORKDAYS.INTL(EY$4,$Q10,1,(Holidays!$A$1:$A$248)),0)+IF(AND($P10&lt;EY$4,$Q10&gt;=EZ$4,$Q10&gt;=EY$4),NETWORKDAYS.INTL(EY$4,(EZ$4)-1,1,(Holidays!$A$1:$A$248)),0))*$S10,"")</f>
        <v>0</v>
      </c>
      <c r="EZ10" s="191">
        <f>IFERROR((IF(AND($P10&gt;=EZ$4,$P10&lt;FA$4,$Q10&lt;FA$4),NETWORKDAYS.INTL($P10,$Q10,1,(Holidays!$A$1:$A$248)),0)+IF(AND($P10&gt;=EZ$4,$P10&lt;FA$4,$Q10&gt;=FA$4),NETWORKDAYS.INTL($P10,(FA$4)-1,1,(Holidays!$A$1:$A$248)),0)+IF(AND($P10&lt;EZ$4,$Q10&lt;FA$4,$Q10&gt;=EZ$4),NETWORKDAYS.INTL(EZ$4,$Q10,1,(Holidays!$A$1:$A$248)),0)+IF(AND($P10&lt;EZ$4,$Q10&gt;=FA$4,$Q10&gt;=EZ$4),NETWORKDAYS.INTL(EZ$4,(FA$4)-1,1,(Holidays!$A$1:$A$248)),0))*$S10,"")</f>
        <v>0</v>
      </c>
      <c r="FA10" s="191">
        <f>IFERROR((IF(AND($P10&gt;=FA$4,$P10&lt;FB$4,$Q10&lt;FB$4),NETWORKDAYS.INTL($P10,$Q10,1,(Holidays!$A$1:$A$248)),0)+IF(AND($P10&gt;=FA$4,$P10&lt;FB$4,$Q10&gt;=FB$4),NETWORKDAYS.INTL($P10,(FB$4)-1,1,(Holidays!$A$1:$A$248)),0)+IF(AND($P10&lt;FA$4,$Q10&lt;FB$4,$Q10&gt;=FA$4),NETWORKDAYS.INTL(FA$4,$Q10,1,(Holidays!$A$1:$A$248)),0)+IF(AND($P10&lt;FA$4,$Q10&gt;=FB$4,$Q10&gt;=FA$4),NETWORKDAYS.INTL(FA$4,(FB$4)-1,1,(Holidays!$A$1:$A$248)),0))*$S10,"")</f>
        <v>0</v>
      </c>
      <c r="FB10" s="191">
        <f>IFERROR((IF(AND($P10&gt;=FB$4,$P10&lt;FC$4,$Q10&lt;FC$4),NETWORKDAYS.INTL($P10,$Q10,1,(Holidays!$A$1:$A$248)),0)+IF(AND($P10&gt;=FB$4,$P10&lt;FC$4,$Q10&gt;=FC$4),NETWORKDAYS.INTL($P10,(FC$4)-1,1,(Holidays!$A$1:$A$248)),0)+IF(AND($P10&lt;FB$4,$Q10&lt;FC$4,$Q10&gt;=FB$4),NETWORKDAYS.INTL(FB$4,$Q10,1,(Holidays!$A$1:$A$248)),0)+IF(AND($P10&lt;FB$4,$Q10&gt;=FC$4,$Q10&gt;=FB$4),NETWORKDAYS.INTL(FB$4,(FC$4)-1,1,(Holidays!$A$1:$A$248)),0))*$S10,"")</f>
        <v>0</v>
      </c>
      <c r="FC10" s="191">
        <f>IFERROR((IF(AND($P10&gt;=FC$4,$P10&lt;FD$4,$Q10&lt;FD$4),NETWORKDAYS.INTL($P10,$Q10,1,(Holidays!$A$1:$A$248)),0)+IF(AND($P10&gt;=FC$4,$P10&lt;FD$4,$Q10&gt;=FD$4),NETWORKDAYS.INTL($P10,(FD$4)-1,1,(Holidays!$A$1:$A$248)),0)+IF(AND($P10&lt;FC$4,$Q10&lt;FD$4,$Q10&gt;=FC$4),NETWORKDAYS.INTL(FC$4,$Q10,1,(Holidays!$A$1:$A$248)),0)+IF(AND($P10&lt;FC$4,$Q10&gt;=FD$4,$Q10&gt;=FC$4),NETWORKDAYS.INTL(FC$4,(FD$4)-1,1,(Holidays!$A$1:$A$248)),0))*$S10,"")</f>
        <v>0</v>
      </c>
      <c r="FD10" s="191">
        <f>IFERROR((IF(AND($P10&gt;=FD$4,$P10&lt;FE$4,$Q10&lt;FE$4),NETWORKDAYS.INTL($P10,$Q10,1,(Holidays!$A$1:$A$248)),0)+IF(AND($P10&gt;=FD$4,$P10&lt;FE$4,$Q10&gt;=FE$4),NETWORKDAYS.INTL($P10,(FE$4)-1,1,(Holidays!$A$1:$A$248)),0)+IF(AND($P10&lt;FD$4,$Q10&lt;FE$4,$Q10&gt;=FD$4),NETWORKDAYS.INTL(FD$4,$Q10,1,(Holidays!$A$1:$A$248)),0)+IF(AND($P10&lt;FD$4,$Q10&gt;=FE$4,$Q10&gt;=FD$4),NETWORKDAYS.INTL(FD$4,(FE$4)-1,1,(Holidays!$A$1:$A$248)),0))*$S10,"")</f>
        <v>0</v>
      </c>
      <c r="FE10" s="191">
        <f>IFERROR((IF(AND($P10&gt;=FE$4,$P10&lt;FF$4,$Q10&lt;FF$4),NETWORKDAYS.INTL($P10,$Q10,1,(Holidays!$A$1:$A$248)),0)+IF(AND($P10&gt;=FE$4,$P10&lt;FF$4,$Q10&gt;=FF$4),NETWORKDAYS.INTL($P10,(FF$4)-1,1,(Holidays!$A$1:$A$248)),0)+IF(AND($P10&lt;FE$4,$Q10&lt;FF$4,$Q10&gt;=FE$4),NETWORKDAYS.INTL(FE$4,$Q10,1,(Holidays!$A$1:$A$248)),0)+IF(AND($P10&lt;FE$4,$Q10&gt;=FF$4,$Q10&gt;=FE$4),NETWORKDAYS.INTL(FE$4,(FF$4)-1,1,(Holidays!$A$1:$A$248)),0))*$S10,"")</f>
        <v>0</v>
      </c>
      <c r="FF10" s="191">
        <f>IFERROR((IF(AND($P10&gt;=FF$4,$P10&lt;FG$4,$Q10&lt;FG$4),NETWORKDAYS.INTL($P10,$Q10,1,(Holidays!$A$1:$A$248)),0)+IF(AND($P10&gt;=FF$4,$P10&lt;FG$4,$Q10&gt;=FG$4),NETWORKDAYS.INTL($P10,(FG$4)-1,1,(Holidays!$A$1:$A$248)),0)+IF(AND($P10&lt;FF$4,$Q10&lt;FG$4,$Q10&gt;=FF$4),NETWORKDAYS.INTL(FF$4,$Q10,1,(Holidays!$A$1:$A$248)),0)+IF(AND($P10&lt;FF$4,$Q10&gt;=FG$4,$Q10&gt;=FF$4),NETWORKDAYS.INTL(FF$4,(FG$4)-1,1,(Holidays!$A$1:$A$248)),0))*$S10,"")</f>
        <v>0</v>
      </c>
      <c r="FG10" s="191">
        <f>IFERROR((IF(AND($P10&gt;=FG$4,$P10&lt;FH$4,$Q10&lt;FH$4),NETWORKDAYS.INTL($P10,$Q10,1,(Holidays!$A$1:$A$248)),0)+IF(AND($P10&gt;=FG$4,$P10&lt;FH$4,$Q10&gt;=FH$4),NETWORKDAYS.INTL($P10,(FH$4)-1,1,(Holidays!$A$1:$A$248)),0)+IF(AND($P10&lt;FG$4,$Q10&lt;FH$4,$Q10&gt;=FG$4),NETWORKDAYS.INTL(FG$4,$Q10,1,(Holidays!$A$1:$A$248)),0)+IF(AND($P10&lt;FG$4,$Q10&gt;=FH$4,$Q10&gt;=FG$4),NETWORKDAYS.INTL(FG$4,(FH$4)-1,1,(Holidays!$A$1:$A$248)),0))*$S10,"")</f>
        <v>0</v>
      </c>
      <c r="FH10" s="191">
        <f>IFERROR((IF(AND($P10&gt;=FH$4,$P10&lt;FI$4,$Q10&lt;FI$4),NETWORKDAYS.INTL($P10,$Q10,1,(Holidays!$A$1:$A$248)),0)+IF(AND($P10&gt;=FH$4,$P10&lt;FI$4,$Q10&gt;=FI$4),NETWORKDAYS.INTL($P10,(FI$4)-1,1,(Holidays!$A$1:$A$248)),0)+IF(AND($P10&lt;FH$4,$Q10&lt;FI$4,$Q10&gt;=FH$4),NETWORKDAYS.INTL(FH$4,$Q10,1,(Holidays!$A$1:$A$248)),0)+IF(AND($P10&lt;FH$4,$Q10&gt;=FI$4,$Q10&gt;=FH$4),NETWORKDAYS.INTL(FH$4,(FI$4)-1,1,(Holidays!$A$1:$A$248)),0))*$S10,"")</f>
        <v>0</v>
      </c>
      <c r="FI10" s="191">
        <f>IFERROR((IF(AND($P10&gt;=FI$4,$P10&lt;FJ$4,$Q10&lt;FJ$4),NETWORKDAYS.INTL($P10,$Q10,1,(Holidays!$A$1:$A$248)),0)+IF(AND($P10&gt;=FI$4,$P10&lt;FJ$4,$Q10&gt;=FJ$4),NETWORKDAYS.INTL($P10,(FJ$4)-1,1,(Holidays!$A$1:$A$248)),0)+IF(AND($P10&lt;FI$4,$Q10&lt;FJ$4,$Q10&gt;=FI$4),NETWORKDAYS.INTL(FI$4,$Q10,1,(Holidays!$A$1:$A$248)),0)+IF(AND($P10&lt;FI$4,$Q10&gt;=FJ$4,$Q10&gt;=FI$4),NETWORKDAYS.INTL(FI$4,(FJ$4)-1,1,(Holidays!$A$1:$A$248)),0))*$S10,"")</f>
        <v>0</v>
      </c>
      <c r="FJ10" s="191">
        <f>IFERROR((IF(AND($P10&gt;=FJ$4,$P10&lt;FK$4,$Q10&lt;FK$4),NETWORKDAYS.INTL($P10,$Q10,1,(Holidays!$A$1:$A$248)),0)+IF(AND($P10&gt;=FJ$4,$P10&lt;FK$4,$Q10&gt;=FK$4),NETWORKDAYS.INTL($P10,(FK$4)-1,1,(Holidays!$A$1:$A$248)),0)+IF(AND($P10&lt;FJ$4,$Q10&lt;FK$4,$Q10&gt;=FJ$4),NETWORKDAYS.INTL(FJ$4,$Q10,1,(Holidays!$A$1:$A$248)),0)+IF(AND($P10&lt;FJ$4,$Q10&gt;=FK$4,$Q10&gt;=FJ$4),NETWORKDAYS.INTL(FJ$4,(FK$4)-1,1,(Holidays!$A$1:$A$248)),0))*$S10,"")</f>
        <v>0</v>
      </c>
      <c r="FK10" s="191">
        <f>IFERROR((IF(AND($P10&gt;=FK$4,$P10&lt;FL$4,$Q10&lt;FL$4),NETWORKDAYS.INTL($P10,$Q10,1,(Holidays!$A$1:$A$248)),0)+IF(AND($P10&gt;=FK$4,$P10&lt;FL$4,$Q10&gt;=FL$4),NETWORKDAYS.INTL($P10,(FL$4)-1,1,(Holidays!$A$1:$A$248)),0)+IF(AND($P10&lt;FK$4,$Q10&lt;FL$4,$Q10&gt;=FK$4),NETWORKDAYS.INTL(FK$4,$Q10,1,(Holidays!$A$1:$A$248)),0)+IF(AND($P10&lt;FK$4,$Q10&gt;=FL$4,$Q10&gt;=FK$4),NETWORKDAYS.INTL(FK$4,(FL$4)-1,1,(Holidays!$A$1:$A$248)),0))*$S10,"")</f>
        <v>0</v>
      </c>
      <c r="FL10" s="191">
        <f>IFERROR((IF(AND($P10&gt;=FL$4,$P10&lt;FM$4,$Q10&lt;FM$4),NETWORKDAYS.INTL($P10,$Q10,1,(Holidays!$A$1:$A$248)),0)+IF(AND($P10&gt;=FL$4,$P10&lt;FM$4,$Q10&gt;=FM$4),NETWORKDAYS.INTL($P10,(FM$4)-1,1,(Holidays!$A$1:$A$248)),0)+IF(AND($P10&lt;FL$4,$Q10&lt;FM$4,$Q10&gt;=FL$4),NETWORKDAYS.INTL(FL$4,$Q10,1,(Holidays!$A$1:$A$248)),0)+IF(AND($P10&lt;FL$4,$Q10&gt;=FM$4,$Q10&gt;=FL$4),NETWORKDAYS.INTL(FL$4,(FM$4)-1,1,(Holidays!$A$1:$A$248)),0))*$S10,"")</f>
        <v>0</v>
      </c>
      <c r="FM10" s="191">
        <f>IFERROR((IF(AND($P10&gt;=FM$4,$P10&lt;FN$4,$Q10&lt;FN$4),NETWORKDAYS.INTL($P10,$Q10,1,(Holidays!$A$1:$A$248)),0)+IF(AND($P10&gt;=FM$4,$P10&lt;FN$4,$Q10&gt;=FN$4),NETWORKDAYS.INTL($P10,(FN$4)-1,1,(Holidays!$A$1:$A$248)),0)+IF(AND($P10&lt;FM$4,$Q10&lt;FN$4,$Q10&gt;=FM$4),NETWORKDAYS.INTL(FM$4,$Q10,1,(Holidays!$A$1:$A$248)),0)+IF(AND($P10&lt;FM$4,$Q10&gt;=FN$4,$Q10&gt;=FM$4),NETWORKDAYS.INTL(FM$4,(FN$4)-1,1,(Holidays!$A$1:$A$248)),0))*$S10,"")</f>
        <v>0</v>
      </c>
      <c r="FN10" s="191">
        <f>IFERROR((IF(AND($P10&gt;=FN$4,$P10&lt;FO$4,$Q10&lt;FO$4),NETWORKDAYS.INTL($P10,$Q10,1,(Holidays!$A$1:$A$248)),0)+IF(AND($P10&gt;=FN$4,$P10&lt;FO$4,$Q10&gt;=FO$4),NETWORKDAYS.INTL($P10,(FO$4)-1,1,(Holidays!$A$1:$A$248)),0)+IF(AND($P10&lt;FN$4,$Q10&lt;FO$4,$Q10&gt;=FN$4),NETWORKDAYS.INTL(FN$4,$Q10,1,(Holidays!$A$1:$A$248)),0)+IF(AND($P10&lt;FN$4,$Q10&gt;=FO$4,$Q10&gt;=FN$4),NETWORKDAYS.INTL(FN$4,(FO$4)-1,1,(Holidays!$A$1:$A$248)),0))*$S10,"")</f>
        <v>0</v>
      </c>
      <c r="FO10" s="191">
        <f>IFERROR((IF(AND($P10&gt;=FO$4,$P10&lt;FP$4,$Q10&lt;FP$4),NETWORKDAYS.INTL($P10,$Q10,1,(Holidays!$A$1:$A$248)),0)+IF(AND($P10&gt;=FO$4,$P10&lt;FP$4,$Q10&gt;=FP$4),NETWORKDAYS.INTL($P10,(FP$4)-1,1,(Holidays!$A$1:$A$248)),0)+IF(AND($P10&lt;FO$4,$Q10&lt;FP$4,$Q10&gt;=FO$4),NETWORKDAYS.INTL(FO$4,$Q10,1,(Holidays!$A$1:$A$248)),0)+IF(AND($P10&lt;FO$4,$Q10&gt;=FP$4,$Q10&gt;=FO$4),NETWORKDAYS.INTL(FO$4,(FP$4)-1,1,(Holidays!$A$1:$A$248)),0))*$S10,"")</f>
        <v>0</v>
      </c>
      <c r="FP10" s="191">
        <f>IFERROR((IF(AND($P10&gt;=FP$4,$P10&lt;FQ$4,$Q10&lt;FQ$4),NETWORKDAYS.INTL($P10,$Q10,1,(Holidays!$A$1:$A$248)),0)+IF(AND($P10&gt;=FP$4,$P10&lt;FQ$4,$Q10&gt;=FQ$4),NETWORKDAYS.INTL($P10,(FQ$4)-1,1,(Holidays!$A$1:$A$248)),0)+IF(AND($P10&lt;FP$4,$Q10&lt;FQ$4,$Q10&gt;=FP$4),NETWORKDAYS.INTL(FP$4,$Q10,1,(Holidays!$A$1:$A$248)),0)+IF(AND($P10&lt;FP$4,$Q10&gt;=FQ$4,$Q10&gt;=FP$4),NETWORKDAYS.INTL(FP$4,(FQ$4)-1,1,(Holidays!$A$1:$A$248)),0))*$S10,"")</f>
        <v>0</v>
      </c>
      <c r="FQ10" s="191">
        <f>IFERROR((IF(AND($P10&gt;=FQ$4,$P10&lt;FR$4,$Q10&lt;FR$4),NETWORKDAYS.INTL($P10,$Q10,1,(Holidays!$A$1:$A$248)),0)+IF(AND($P10&gt;=FQ$4,$P10&lt;FR$4,$Q10&gt;=FR$4),NETWORKDAYS.INTL($P10,(FR$4)-1,1,(Holidays!$A$1:$A$248)),0)+IF(AND($P10&lt;FQ$4,$Q10&lt;FR$4,$Q10&gt;=FQ$4),NETWORKDAYS.INTL(FQ$4,$Q10,1,(Holidays!$A$1:$A$248)),0)+IF(AND($P10&lt;FQ$4,$Q10&gt;=FR$4,$Q10&gt;=FQ$4),NETWORKDAYS.INTL(FQ$4,(FR$4)-1,1,(Holidays!$A$1:$A$248)),0))*$S10,"")</f>
        <v>0</v>
      </c>
      <c r="FR10" s="191">
        <f>IFERROR((IF(AND($P10&gt;=FR$4,$P10&lt;FS$4,$Q10&lt;FS$4),NETWORKDAYS.INTL($P10,$Q10,1,(Holidays!$A$1:$A$248)),0)+IF(AND($P10&gt;=FR$4,$P10&lt;FS$4,$Q10&gt;=FS$4),NETWORKDAYS.INTL($P10,(FS$4)-1,1,(Holidays!$A$1:$A$248)),0)+IF(AND($P10&lt;FR$4,$Q10&lt;FS$4,$Q10&gt;=FR$4),NETWORKDAYS.INTL(FR$4,$Q10,1,(Holidays!$A$1:$A$248)),0)+IF(AND($P10&lt;FR$4,$Q10&gt;=FS$4,$Q10&gt;=FR$4),NETWORKDAYS.INTL(FR$4,(FS$4)-1,1,(Holidays!$A$1:$A$248)),0))*$S10,"")</f>
        <v>0</v>
      </c>
      <c r="FS10" s="191">
        <f>IFERROR((IF(AND($P10&gt;=FS$4,$P10&lt;FT$4,$Q10&lt;FT$4),NETWORKDAYS.INTL($P10,$Q10,1,(Holidays!$A$1:$A$248)),0)+IF(AND($P10&gt;=FS$4,$P10&lt;FT$4,$Q10&gt;=FT$4),NETWORKDAYS.INTL($P10,(FT$4)-1,1,(Holidays!$A$1:$A$248)),0)+IF(AND($P10&lt;FS$4,$Q10&lt;FT$4,$Q10&gt;=FS$4),NETWORKDAYS.INTL(FS$4,$Q10,1,(Holidays!$A$1:$A$248)),0)+IF(AND($P10&lt;FS$4,$Q10&gt;=FT$4,$Q10&gt;=FS$4),NETWORKDAYS.INTL(FS$4,(FT$4)-1,1,(Holidays!$A$1:$A$248)),0))*$S10,"")</f>
        <v>0</v>
      </c>
      <c r="FT10" s="191">
        <f>IFERROR((IF(AND($P10&gt;=FT$4,$P10&lt;FU$4,$Q10&lt;FU$4),NETWORKDAYS.INTL($P10,$Q10,1,(Holidays!$A$1:$A$248)),0)+IF(AND($P10&gt;=FT$4,$P10&lt;FU$4,$Q10&gt;=FU$4),NETWORKDAYS.INTL($P10,(FU$4)-1,1,(Holidays!$A$1:$A$248)),0)+IF(AND($P10&lt;FT$4,$Q10&lt;FU$4,$Q10&gt;=FT$4),NETWORKDAYS.INTL(FT$4,$Q10,1,(Holidays!$A$1:$A$248)),0)+IF(AND($P10&lt;FT$4,$Q10&gt;=FU$4,$Q10&gt;=FT$4),NETWORKDAYS.INTL(FT$4,(FU$4)-1,1,(Holidays!$A$1:$A$248)),0))*$S10,"")</f>
        <v>0</v>
      </c>
      <c r="FU10" s="191">
        <f>IFERROR((IF(AND($P10&gt;=FU$4,$P10&lt;FV$4,$Q10&lt;FV$4),NETWORKDAYS.INTL($P10,$Q10,1,(Holidays!$A$1:$A$248)),0)+IF(AND($P10&gt;=FU$4,$P10&lt;FV$4,$Q10&gt;=FV$4),NETWORKDAYS.INTL($P10,(FV$4)-1,1,(Holidays!$A$1:$A$248)),0)+IF(AND($P10&lt;FU$4,$Q10&lt;FV$4,$Q10&gt;=FU$4),NETWORKDAYS.INTL(FU$4,$Q10,1,(Holidays!$A$1:$A$248)),0)+IF(AND($P10&lt;FU$4,$Q10&gt;=FV$4,$Q10&gt;=FU$4),NETWORKDAYS.INTL(FU$4,(FV$4)-1,1,(Holidays!$A$1:$A$248)),0))*$S10,"")</f>
        <v>0</v>
      </c>
      <c r="FV10" s="191">
        <f>IFERROR((IF(AND($P10&gt;=FV$4,$P10&lt;FW$4,$Q10&lt;FW$4),NETWORKDAYS.INTL($P10,$Q10,1,(Holidays!$A$1:$A$248)),0)+IF(AND($P10&gt;=FV$4,$P10&lt;FW$4,$Q10&gt;=FW$4),NETWORKDAYS.INTL($P10,(FW$4)-1,1,(Holidays!$A$1:$A$248)),0)+IF(AND($P10&lt;FV$4,$Q10&lt;FW$4,$Q10&gt;=FV$4),NETWORKDAYS.INTL(FV$4,$Q10,1,(Holidays!$A$1:$A$248)),0)+IF(AND($P10&lt;FV$4,$Q10&gt;=FW$4,$Q10&gt;=FV$4),NETWORKDAYS.INTL(FV$4,(FW$4)-1,1,(Holidays!$A$1:$A$248)),0))*$S10,"")</f>
        <v>0</v>
      </c>
      <c r="FW10" s="191">
        <f>IFERROR((IF(AND($P10&gt;=FW$4,$P10&lt;FX$4,$Q10&lt;FX$4),NETWORKDAYS.INTL($P10,$Q10,1,(Holidays!$A$1:$A$248)),0)+IF(AND($P10&gt;=FW$4,$P10&lt;FX$4,$Q10&gt;=FX$4),NETWORKDAYS.INTL($P10,(FX$4)-1,1,(Holidays!$A$1:$A$248)),0)+IF(AND($P10&lt;FW$4,$Q10&lt;FX$4,$Q10&gt;=FW$4),NETWORKDAYS.INTL(FW$4,$Q10,1,(Holidays!$A$1:$A$248)),0)+IF(AND($P10&lt;FW$4,$Q10&gt;=FX$4,$Q10&gt;=FW$4),NETWORKDAYS.INTL(FW$4,(FX$4)-1,1,(Holidays!$A$1:$A$248)),0))*$S10,"")</f>
        <v>0</v>
      </c>
      <c r="FX10" s="191">
        <f>IFERROR((IF(AND($P10&gt;=FX$4,$P10&lt;FY$4,$Q10&lt;FY$4),NETWORKDAYS.INTL($P10,$Q10,1,(Holidays!$A$1:$A$248)),0)+IF(AND($P10&gt;=FX$4,$P10&lt;FY$4,$Q10&gt;=FY$4),NETWORKDAYS.INTL($P10,(FY$4)-1,1,(Holidays!$A$1:$A$248)),0)+IF(AND($P10&lt;FX$4,$Q10&lt;FY$4,$Q10&gt;=FX$4),NETWORKDAYS.INTL(FX$4,$Q10,1,(Holidays!$A$1:$A$248)),0)+IF(AND($P10&lt;FX$4,$Q10&gt;=FY$4,$Q10&gt;=FX$4),NETWORKDAYS.INTL(FX$4,(FY$4)-1,1,(Holidays!$A$1:$A$248)),0))*$S10,"")</f>
        <v>0</v>
      </c>
      <c r="FY10" s="191">
        <f>IFERROR((IF(AND($P10&gt;=FY$4,$P10&lt;FZ$4,$Q10&lt;FZ$4),NETWORKDAYS.INTL($P10,$Q10,1,(Holidays!$A$1:$A$248)),0)+IF(AND($P10&gt;=FY$4,$P10&lt;FZ$4,$Q10&gt;=FZ$4),NETWORKDAYS.INTL($P10,(FZ$4)-1,1,(Holidays!$A$1:$A$248)),0)+IF(AND($P10&lt;FY$4,$Q10&lt;FZ$4,$Q10&gt;=FY$4),NETWORKDAYS.INTL(FY$4,$Q10,1,(Holidays!$A$1:$A$248)),0)+IF(AND($P10&lt;FY$4,$Q10&gt;=FZ$4,$Q10&gt;=FY$4),NETWORKDAYS.INTL(FY$4,(FZ$4)-1,1,(Holidays!$A$1:$A$248)),0))*$S10,"")</f>
        <v>0</v>
      </c>
      <c r="FZ10" s="191">
        <f>IFERROR((IF(AND($P10&gt;=FZ$4,$P10&lt;GA$4,$Q10&lt;GA$4),NETWORKDAYS.INTL($P10,$Q10,1,(Holidays!$A$1:$A$248)),0)+IF(AND($P10&gt;=FZ$4,$P10&lt;GA$4,$Q10&gt;=GA$4),NETWORKDAYS.INTL($P10,(GA$4)-1,1,(Holidays!$A$1:$A$248)),0)+IF(AND($P10&lt;FZ$4,$Q10&lt;GA$4,$Q10&gt;=FZ$4),NETWORKDAYS.INTL(FZ$4,$Q10,1,(Holidays!$A$1:$A$248)),0)+IF(AND($P10&lt;FZ$4,$Q10&gt;=GA$4,$Q10&gt;=FZ$4),NETWORKDAYS.INTL(FZ$4,(GA$4)-1,1,(Holidays!$A$1:$A$248)),0))*$S10,"")</f>
        <v>0</v>
      </c>
      <c r="GA10" s="191">
        <f>IFERROR((IF(AND($P10&gt;=GA$4,$P10&lt;GB$4,$Q10&lt;GB$4),NETWORKDAYS.INTL($P10,$Q10,1,(Holidays!$A$1:$A$248)),0)+IF(AND($P10&gt;=GA$4,$P10&lt;GB$4,$Q10&gt;=GB$4),NETWORKDAYS.INTL($P10,(GB$4)-1,1,(Holidays!$A$1:$A$248)),0)+IF(AND($P10&lt;GA$4,$Q10&lt;GB$4,$Q10&gt;=GA$4),NETWORKDAYS.INTL(GA$4,$Q10,1,(Holidays!$A$1:$A$248)),0)+IF(AND($P10&lt;GA$4,$Q10&gt;=GB$4,$Q10&gt;=GA$4),NETWORKDAYS.INTL(GA$4,(GB$4)-1,1,(Holidays!$A$1:$A$248)),0))*$S10,"")</f>
        <v>0</v>
      </c>
      <c r="GB10" s="191">
        <f>IFERROR((IF(AND($P10&gt;=GB$4,$P10&lt;GC$4,$Q10&lt;GC$4),NETWORKDAYS.INTL($P10,$Q10,1,(Holidays!$A$1:$A$248)),0)+IF(AND($P10&gt;=GB$4,$P10&lt;GC$4,$Q10&gt;=GC$4),NETWORKDAYS.INTL($P10,(GC$4)-1,1,(Holidays!$A$1:$A$248)),0)+IF(AND($P10&lt;GB$4,$Q10&lt;GC$4,$Q10&gt;=GB$4),NETWORKDAYS.INTL(GB$4,$Q10,1,(Holidays!$A$1:$A$248)),0)+IF(AND($P10&lt;GB$4,$Q10&gt;=GC$4,$Q10&gt;=GB$4),NETWORKDAYS.INTL(GB$4,(GC$4)-1,1,(Holidays!$A$1:$A$248)),0))*$S10,"")</f>
        <v>0</v>
      </c>
      <c r="GC10" s="191">
        <f>IFERROR((IF(AND($P10&gt;=GC$4,$P10&lt;GD$4,$Q10&lt;GD$4),NETWORKDAYS.INTL($P10,$Q10,1,(Holidays!$A$1:$A$248)),0)+IF(AND($P10&gt;=GC$4,$P10&lt;GD$4,$Q10&gt;=GD$4),NETWORKDAYS.INTL($P10,(GD$4)-1,1,(Holidays!$A$1:$A$248)),0)+IF(AND($P10&lt;GC$4,$Q10&lt;GD$4,$Q10&gt;=GC$4),NETWORKDAYS.INTL(GC$4,$Q10,1,(Holidays!$A$1:$A$248)),0)+IF(AND($P10&lt;GC$4,$Q10&gt;=GD$4,$Q10&gt;=GC$4),NETWORKDAYS.INTL(GC$4,(GD$4)-1,1,(Holidays!$A$1:$A$248)),0))*$S10,"")</f>
        <v>0</v>
      </c>
      <c r="GD10" s="191">
        <f>IFERROR((IF(AND($P10&gt;=GD$4,$P10&lt;GE$4,$Q10&lt;GE$4),NETWORKDAYS.INTL($P10,$Q10,1,(Holidays!$A$1:$A$248)),0)+IF(AND($P10&gt;=GD$4,$P10&lt;GE$4,$Q10&gt;=GE$4),NETWORKDAYS.INTL($P10,(GE$4)-1,1,(Holidays!$A$1:$A$248)),0)+IF(AND($P10&lt;GD$4,$Q10&lt;GE$4,$Q10&gt;=GD$4),NETWORKDAYS.INTL(GD$4,$Q10,1,(Holidays!$A$1:$A$248)),0)+IF(AND($P10&lt;GD$4,$Q10&gt;=GE$4,$Q10&gt;=GD$4),NETWORKDAYS.INTL(GD$4,(GE$4)-1,1,(Holidays!$A$1:$A$248)),0))*$S10,"")</f>
        <v>0</v>
      </c>
      <c r="GE10" s="191">
        <f>IFERROR((IF(AND($P10&gt;=GE$4,$P10&lt;GF$4,$Q10&lt;GF$4),NETWORKDAYS.INTL($P10,$Q10,1,(Holidays!$A$1:$A$248)),0)+IF(AND($P10&gt;=GE$4,$P10&lt;GF$4,$Q10&gt;=GF$4),NETWORKDAYS.INTL($P10,(GF$4)-1,1,(Holidays!$A$1:$A$248)),0)+IF(AND($P10&lt;GE$4,$Q10&lt;GF$4,$Q10&gt;=GE$4),NETWORKDAYS.INTL(GE$4,$Q10,1,(Holidays!$A$1:$A$248)),0)+IF(AND($P10&lt;GE$4,$Q10&gt;=GF$4,$Q10&gt;=GE$4),NETWORKDAYS.INTL(GE$4,(GF$4)-1,1,(Holidays!$A$1:$A$248)),0))*$S10,"")</f>
        <v>0</v>
      </c>
      <c r="GF10" s="191">
        <f>IFERROR((IF(AND($P10&gt;=GF$4,$P10&lt;GG$4,$Q10&lt;GG$4),NETWORKDAYS.INTL($P10,$Q10,1,(Holidays!$A$1:$A$248)),0)+IF(AND($P10&gt;=GF$4,$P10&lt;GG$4,$Q10&gt;=GG$4),NETWORKDAYS.INTL($P10,(GG$4)-1,1,(Holidays!$A$1:$A$248)),0)+IF(AND($P10&lt;GF$4,$Q10&lt;GG$4,$Q10&gt;=GF$4),NETWORKDAYS.INTL(GF$4,$Q10,1,(Holidays!$A$1:$A$248)),0)+IF(AND($P10&lt;GF$4,$Q10&gt;=GG$4,$Q10&gt;=GF$4),NETWORKDAYS.INTL(GF$4,(GG$4)-1,1,(Holidays!$A$1:$A$248)),0))*$S10,"")</f>
        <v>0</v>
      </c>
      <c r="GG10" s="191">
        <f>IFERROR((IF(AND($P10&gt;=GG$4,$P10&lt;GH$4,$Q10&lt;GH$4),NETWORKDAYS.INTL($P10,$Q10,1,(Holidays!$A$1:$A$248)),0)+IF(AND($P10&gt;=GG$4,$P10&lt;GH$4,$Q10&gt;=GH$4),NETWORKDAYS.INTL($P10,(GH$4)-1,1,(Holidays!$A$1:$A$248)),0)+IF(AND($P10&lt;GG$4,$Q10&lt;GH$4,$Q10&gt;=GG$4),NETWORKDAYS.INTL(GG$4,$Q10,1,(Holidays!$A$1:$A$248)),0)+IF(AND($P10&lt;GG$4,$Q10&gt;=GH$4,$Q10&gt;=GG$4),NETWORKDAYS.INTL(GG$4,(GH$4)-1,1,(Holidays!$A$1:$A$248)),0))*$S10,"")</f>
        <v>0</v>
      </c>
      <c r="GH10" s="191">
        <f>IFERROR((IF(AND($P10&gt;=GH$4,$P10&lt;GI$4,$Q10&lt;GI$4),NETWORKDAYS.INTL($P10,$Q10,1,(Holidays!$A$1:$A$248)),0)+IF(AND($P10&gt;=GH$4,$P10&lt;GI$4,$Q10&gt;=GI$4),NETWORKDAYS.INTL($P10,(GI$4)-1,1,(Holidays!$A$1:$A$248)),0)+IF(AND($P10&lt;GH$4,$Q10&lt;GI$4,$Q10&gt;=GH$4),NETWORKDAYS.INTL(GH$4,$Q10,1,(Holidays!$A$1:$A$248)),0)+IF(AND($P10&lt;GH$4,$Q10&gt;=GI$4,$Q10&gt;=GH$4),NETWORKDAYS.INTL(GH$4,(GI$4)-1,1,(Holidays!$A$1:$A$248)),0))*$S10,"")</f>
        <v>0</v>
      </c>
      <c r="GI10" s="191">
        <f>IFERROR((IF(AND($P10&gt;=GI$4,$P10&lt;GJ$4,$Q10&lt;GJ$4),NETWORKDAYS.INTL($P10,$Q10,1,(Holidays!$A$1:$A$248)),0)+IF(AND($P10&gt;=GI$4,$P10&lt;GJ$4,$Q10&gt;=GJ$4),NETWORKDAYS.INTL($P10,(GJ$4)-1,1,(Holidays!$A$1:$A$248)),0)+IF(AND($P10&lt;GI$4,$Q10&lt;GJ$4,$Q10&gt;=GI$4),NETWORKDAYS.INTL(GI$4,$Q10,1,(Holidays!$A$1:$A$248)),0)+IF(AND($P10&lt;GI$4,$Q10&gt;=GJ$4,$Q10&gt;=GI$4),NETWORKDAYS.INTL(GI$4,(GJ$4)-1,1,(Holidays!$A$1:$A$248)),0))*$S10,"")</f>
        <v>0</v>
      </c>
      <c r="GJ10" s="191">
        <f>IFERROR((IF(AND($P10&gt;=GJ$4,$P10&lt;GK$4,$Q10&lt;GK$4),NETWORKDAYS.INTL($P10,$Q10,1,(Holidays!$A$1:$A$248)),0)+IF(AND($P10&gt;=GJ$4,$P10&lt;GK$4,$Q10&gt;=GK$4),NETWORKDAYS.INTL($P10,(GK$4)-1,1,(Holidays!$A$1:$A$248)),0)+IF(AND($P10&lt;GJ$4,$Q10&lt;GK$4,$Q10&gt;=GJ$4),NETWORKDAYS.INTL(GJ$4,$Q10,1,(Holidays!$A$1:$A$248)),0)+IF(AND($P10&lt;GJ$4,$Q10&gt;=GK$4,$Q10&gt;=GJ$4),NETWORKDAYS.INTL(GJ$4,(GK$4)-1,1,(Holidays!$A$1:$A$248)),0))*$S10,"")</f>
        <v>0</v>
      </c>
      <c r="GK10" s="191">
        <f>IFERROR((IF(AND($P10&gt;=GK$4,$P10&lt;GL$4,$Q10&lt;GL$4),NETWORKDAYS.INTL($P10,$Q10,1,(Holidays!$A$1:$A$248)),0)+IF(AND($P10&gt;=GK$4,$P10&lt;GL$4,$Q10&gt;=GL$4),NETWORKDAYS.INTL($P10,(GL$4)-1,1,(Holidays!$A$1:$A$248)),0)+IF(AND($P10&lt;GK$4,$Q10&lt;GL$4,$Q10&gt;=GK$4),NETWORKDAYS.INTL(GK$4,$Q10,1,(Holidays!$A$1:$A$248)),0)+IF(AND($P10&lt;GK$4,$Q10&gt;=GL$4,$Q10&gt;=GK$4),NETWORKDAYS.INTL(GK$4,(GL$4)-1,1,(Holidays!$A$1:$A$248)),0))*$S10,"")</f>
        <v>0</v>
      </c>
      <c r="GL10" s="191">
        <f>IFERROR((IF(AND($P10&gt;=GL$4,$P10&lt;GM$4,$Q10&lt;GM$4),NETWORKDAYS.INTL($P10,$Q10,1,(Holidays!$A$1:$A$248)),0)+IF(AND($P10&gt;=GL$4,$P10&lt;GM$4,$Q10&gt;=GM$4),NETWORKDAYS.INTL($P10,(GM$4)-1,1,(Holidays!$A$1:$A$248)),0)+IF(AND($P10&lt;GL$4,$Q10&lt;GM$4,$Q10&gt;=GL$4),NETWORKDAYS.INTL(GL$4,$Q10,1,(Holidays!$A$1:$A$248)),0)+IF(AND($P10&lt;GL$4,$Q10&gt;=GM$4,$Q10&gt;=GL$4),NETWORKDAYS.INTL(GL$4,(GM$4)-1,1,(Holidays!$A$1:$A$248)),0))*$S10,"")</f>
        <v>0</v>
      </c>
      <c r="GM10" s="191">
        <f>IFERROR((IF(AND($P10&gt;=GM$4,$P10&lt;GN$4,$Q10&lt;GN$4),NETWORKDAYS.INTL($P10,$Q10,1,(Holidays!$A$1:$A$248)),0)+IF(AND($P10&gt;=GM$4,$P10&lt;GN$4,$Q10&gt;=GN$4),NETWORKDAYS.INTL($P10,(GN$4)-1,1,(Holidays!$A$1:$A$248)),0)+IF(AND($P10&lt;GM$4,$Q10&lt;GN$4,$Q10&gt;=GM$4),NETWORKDAYS.INTL(GM$4,$Q10,1,(Holidays!$A$1:$A$248)),0)+IF(AND($P10&lt;GM$4,$Q10&gt;=GN$4,$Q10&gt;=GM$4),NETWORKDAYS.INTL(GM$4,(GN$4)-1,1,(Holidays!$A$1:$A$248)),0))*$S10,"")</f>
        <v>0</v>
      </c>
      <c r="GN10" s="191">
        <f>IFERROR((IF(AND($P10&gt;=GN$4,$P10&lt;GO$4,$Q10&lt;GO$4),NETWORKDAYS.INTL($P10,$Q10,1,(Holidays!$A$1:$A$248)),0)+IF(AND($P10&gt;=GN$4,$P10&lt;GO$4,$Q10&gt;=GO$4),NETWORKDAYS.INTL($P10,(GO$4)-1,1,(Holidays!$A$1:$A$248)),0)+IF(AND($P10&lt;GN$4,$Q10&lt;GO$4,$Q10&gt;=GN$4),NETWORKDAYS.INTL(GN$4,$Q10,1,(Holidays!$A$1:$A$248)),0)+IF(AND($P10&lt;GN$4,$Q10&gt;=GO$4,$Q10&gt;=GN$4),NETWORKDAYS.INTL(GN$4,(GO$4)-1,1,(Holidays!$A$1:$A$248)),0))*$S10,"")</f>
        <v>0</v>
      </c>
      <c r="GO10" s="191">
        <f>IFERROR((IF(AND($P10&gt;=GO$4,$P10&lt;GP$4,$Q10&lt;GP$4),NETWORKDAYS.INTL($P10,$Q10,1,(Holidays!$A$1:$A$248)),0)+IF(AND($P10&gt;=GO$4,$P10&lt;GP$4,$Q10&gt;=GP$4),NETWORKDAYS.INTL($P10,(GP$4)-1,1,(Holidays!$A$1:$A$248)),0)+IF(AND($P10&lt;GO$4,$Q10&lt;GP$4,$Q10&gt;=GO$4),NETWORKDAYS.INTL(GO$4,$Q10,1,(Holidays!$A$1:$A$248)),0)+IF(AND($P10&lt;GO$4,$Q10&gt;=GP$4,$Q10&gt;=GO$4),NETWORKDAYS.INTL(GO$4,(GP$4)-1,1,(Holidays!$A$1:$A$248)),0))*$S10,"")</f>
        <v>0</v>
      </c>
      <c r="GP10" s="191">
        <f>IFERROR((IF(AND($P10&gt;=GP$4,$P10&lt;GQ$4,$Q10&lt;GQ$4),NETWORKDAYS.INTL($P10,$Q10,1,(Holidays!$A$1:$A$248)),0)+IF(AND($P10&gt;=GP$4,$P10&lt;GQ$4,$Q10&gt;=GQ$4),NETWORKDAYS.INTL($P10,(GQ$4)-1,1,(Holidays!$A$1:$A$248)),0)+IF(AND($P10&lt;GP$4,$Q10&lt;GQ$4,$Q10&gt;=GP$4),NETWORKDAYS.INTL(GP$4,$Q10,1,(Holidays!$A$1:$A$248)),0)+IF(AND($P10&lt;GP$4,$Q10&gt;=GQ$4,$Q10&gt;=GP$4),NETWORKDAYS.INTL(GP$4,(GQ$4)-1,1,(Holidays!$A$1:$A$248)),0))*$S10,"")</f>
        <v>0</v>
      </c>
      <c r="GQ10" s="191">
        <f>IFERROR((IF(AND($P10&gt;=GQ$4,$P10&lt;GR$4,$Q10&lt;GR$4),NETWORKDAYS.INTL($P10,$Q10,1,(Holidays!$A$1:$A$248)),0)+IF(AND($P10&gt;=GQ$4,$P10&lt;GR$4,$Q10&gt;=GR$4),NETWORKDAYS.INTL($P10,(GR$4)-1,1,(Holidays!$A$1:$A$248)),0)+IF(AND($P10&lt;GQ$4,$Q10&lt;GR$4,$Q10&gt;=GQ$4),NETWORKDAYS.INTL(GQ$4,$Q10,1,(Holidays!$A$1:$A$248)),0)+IF(AND($P10&lt;GQ$4,$Q10&gt;=GR$4,$Q10&gt;=GQ$4),NETWORKDAYS.INTL(GQ$4,(GR$4)-1,1,(Holidays!$A$1:$A$248)),0))*$S10,"")</f>
        <v>0</v>
      </c>
      <c r="GR10" s="191">
        <f>IFERROR((IF(AND($P10&gt;=GR$4,$P10&lt;GS$4,$Q10&lt;GS$4),NETWORKDAYS.INTL($P10,$Q10,1,(Holidays!$A$1:$A$248)),0)+IF(AND($P10&gt;=GR$4,$P10&lt;GS$4,$Q10&gt;=GS$4),NETWORKDAYS.INTL($P10,(GS$4)-1,1,(Holidays!$A$1:$A$248)),0)+IF(AND($P10&lt;GR$4,$Q10&lt;GS$4,$Q10&gt;=GR$4),NETWORKDAYS.INTL(GR$4,$Q10,1,(Holidays!$A$1:$A$248)),0)+IF(AND($P10&lt;GR$4,$Q10&gt;=GS$4,$Q10&gt;=GR$4),NETWORKDAYS.INTL(GR$4,(GS$4)-1,1,(Holidays!$A$1:$A$248)),0))*$S10,"")</f>
        <v>0</v>
      </c>
      <c r="GS10" s="191">
        <f>IFERROR((IF(AND($P10&gt;=GS$4,$P10&lt;GT$4,$Q10&lt;GT$4),NETWORKDAYS.INTL($P10,$Q10,1,(Holidays!$A$1:$A$248)),0)+IF(AND($P10&gt;=GS$4,$P10&lt;GT$4,$Q10&gt;=GT$4),NETWORKDAYS.INTL($P10,(GT$4)-1,1,(Holidays!$A$1:$A$248)),0)+IF(AND($P10&lt;GS$4,$Q10&lt;GT$4,$Q10&gt;=GS$4),NETWORKDAYS.INTL(GS$4,$Q10,1,(Holidays!$A$1:$A$248)),0)+IF(AND($P10&lt;GS$4,$Q10&gt;=GT$4,$Q10&gt;=GS$4),NETWORKDAYS.INTL(GS$4,(GT$4)-1,1,(Holidays!$A$1:$A$248)),0))*$S10,"")</f>
        <v>0</v>
      </c>
      <c r="GT10" s="191">
        <f>IFERROR((IF(AND($P10&gt;=GT$4,$P10&lt;GU$4,$Q10&lt;GU$4),NETWORKDAYS.INTL($P10,$Q10,1,(Holidays!$A$1:$A$248)),0)+IF(AND($P10&gt;=GT$4,$P10&lt;GU$4,$Q10&gt;=GU$4),NETWORKDAYS.INTL($P10,(GU$4)-1,1,(Holidays!$A$1:$A$248)),0)+IF(AND($P10&lt;GT$4,$Q10&lt;GU$4,$Q10&gt;=GT$4),NETWORKDAYS.INTL(GT$4,$Q10,1,(Holidays!$A$1:$A$248)),0)+IF(AND($P10&lt;GT$4,$Q10&gt;=GU$4,$Q10&gt;=GT$4),NETWORKDAYS.INTL(GT$4,(GU$4)-1,1,(Holidays!$A$1:$A$248)),0))*$S10,"")</f>
        <v>0</v>
      </c>
      <c r="GU10" s="191">
        <f>IFERROR((IF(AND($P10&gt;=GU$4,$P10&lt;GV$4,$Q10&lt;GV$4),NETWORKDAYS.INTL($P10,$Q10,1,(Holidays!$A$1:$A$248)),0)+IF(AND($P10&gt;=GU$4,$P10&lt;GV$4,$Q10&gt;=GV$4),NETWORKDAYS.INTL($P10,(GV$4)-1,1,(Holidays!$A$1:$A$248)),0)+IF(AND($P10&lt;GU$4,$Q10&lt;GV$4,$Q10&gt;=GU$4),NETWORKDAYS.INTL(GU$4,$Q10,1,(Holidays!$A$1:$A$248)),0)+IF(AND($P10&lt;GU$4,$Q10&gt;=GV$4,$Q10&gt;=GU$4),NETWORKDAYS.INTL(GU$4,(GV$4)-1,1,(Holidays!$A$1:$A$248)),0))*$S10,"")</f>
        <v>0</v>
      </c>
      <c r="GV10" s="191">
        <f>IFERROR((IF(AND($P10&gt;=GV$4,$P10&lt;GW$4,$Q10&lt;GW$4),NETWORKDAYS.INTL($P10,$Q10,1,(Holidays!$A$1:$A$248)),0)+IF(AND($P10&gt;=GV$4,$P10&lt;GW$4,$Q10&gt;=GW$4),NETWORKDAYS.INTL($P10,(GW$4)-1,1,(Holidays!$A$1:$A$248)),0)+IF(AND($P10&lt;GV$4,$Q10&lt;GW$4,$Q10&gt;=GV$4),NETWORKDAYS.INTL(GV$4,$Q10,1,(Holidays!$A$1:$A$248)),0)+IF(AND($P10&lt;GV$4,$Q10&gt;=GW$4,$Q10&gt;=GV$4),NETWORKDAYS.INTL(GV$4,(GW$4)-1,1,(Holidays!$A$1:$A$248)),0))*$S10,"")</f>
        <v>0</v>
      </c>
      <c r="GW10" s="191">
        <f>IFERROR((IF(AND($P10&gt;=GW$4,$P10&lt;GX$4,$Q10&lt;GX$4),NETWORKDAYS.INTL($P10,$Q10,1,(Holidays!$A$1:$A$248)),0)+IF(AND($P10&gt;=GW$4,$P10&lt;GX$4,$Q10&gt;=GX$4),NETWORKDAYS.INTL($P10,(GX$4)-1,1,(Holidays!$A$1:$A$248)),0)+IF(AND($P10&lt;GW$4,$Q10&lt;GX$4,$Q10&gt;=GW$4),NETWORKDAYS.INTL(GW$4,$Q10,1,(Holidays!$A$1:$A$248)),0)+IF(AND($P10&lt;GW$4,$Q10&gt;=GX$4,$Q10&gt;=GW$4),NETWORKDAYS.INTL(GW$4,(GX$4)-1,1,(Holidays!$A$1:$A$248)),0))*$S10,"")</f>
        <v>0</v>
      </c>
      <c r="GX10" s="191">
        <f>IFERROR((IF(AND($P10&gt;=GX$4,$P10&lt;GY$4,$Q10&lt;GY$4),NETWORKDAYS.INTL($P10,$Q10,1,(Holidays!$A$1:$A$248)),0)+IF(AND($P10&gt;=GX$4,$P10&lt;GY$4,$Q10&gt;=GY$4),NETWORKDAYS.INTL($P10,(GY$4)-1,1,(Holidays!$A$1:$A$248)),0)+IF(AND($P10&lt;GX$4,$Q10&lt;GY$4,$Q10&gt;=GX$4),NETWORKDAYS.INTL(GX$4,$Q10,1,(Holidays!$A$1:$A$248)),0)+IF(AND($P10&lt;GX$4,$Q10&gt;=GY$4,$Q10&gt;=GX$4),NETWORKDAYS.INTL(GX$4,(GY$4)-1,1,(Holidays!$A$1:$A$248)),0))*$S10,"")</f>
        <v>0</v>
      </c>
      <c r="GY10" s="191">
        <f>IFERROR((IF(AND($P10&gt;=GY$4,$P10&lt;GZ$4,$Q10&lt;GZ$4),NETWORKDAYS.INTL($P10,$Q10,1,(Holidays!$A$1:$A$248)),0)+IF(AND($P10&gt;=GY$4,$P10&lt;GZ$4,$Q10&gt;=GZ$4),NETWORKDAYS.INTL($P10,(GZ$4)-1,1,(Holidays!$A$1:$A$248)),0)+IF(AND($P10&lt;GY$4,$Q10&lt;GZ$4,$Q10&gt;=GY$4),NETWORKDAYS.INTL(GY$4,$Q10,1,(Holidays!$A$1:$A$248)),0)+IF(AND($P10&lt;GY$4,$Q10&gt;=GZ$4,$Q10&gt;=GY$4),NETWORKDAYS.INTL(GY$4,(GZ$4)-1,1,(Holidays!$A$1:$A$248)),0))*$S10,"")</f>
        <v>0</v>
      </c>
      <c r="GZ10" s="191">
        <f>IFERROR((IF(AND($P10&gt;=GZ$4,$P10&lt;HA$4,$Q10&lt;HA$4),NETWORKDAYS.INTL($P10,$Q10,1,(Holidays!$A$1:$A$248)),0)+IF(AND($P10&gt;=GZ$4,$P10&lt;HA$4,$Q10&gt;=HA$4),NETWORKDAYS.INTL($P10,(HA$4)-1,1,(Holidays!$A$1:$A$248)),0)+IF(AND($P10&lt;GZ$4,$Q10&lt;HA$4,$Q10&gt;=GZ$4),NETWORKDAYS.INTL(GZ$4,$Q10,1,(Holidays!$A$1:$A$248)),0)+IF(AND($P10&lt;GZ$4,$Q10&gt;=HA$4,$Q10&gt;=GZ$4),NETWORKDAYS.INTL(GZ$4,(HA$4)-1,1,(Holidays!$A$1:$A$248)),0))*$S10,"")</f>
        <v>0</v>
      </c>
      <c r="HA10" s="191">
        <f>IFERROR((IF(AND($P10&gt;=HA$4,$P10&lt;HB$4,$Q10&lt;HB$4),NETWORKDAYS.INTL($P10,$Q10,1,(Holidays!$A$1:$A$248)),0)+IF(AND($P10&gt;=HA$4,$P10&lt;HB$4,$Q10&gt;=HB$4),NETWORKDAYS.INTL($P10,(HB$4)-1,1,(Holidays!$A$1:$A$248)),0)+IF(AND($P10&lt;HA$4,$Q10&lt;HB$4,$Q10&gt;=HA$4),NETWORKDAYS.INTL(HA$4,$Q10,1,(Holidays!$A$1:$A$248)),0)+IF(AND($P10&lt;HA$4,$Q10&gt;=HB$4,$Q10&gt;=HA$4),NETWORKDAYS.INTL(HA$4,(HB$4)-1,1,(Holidays!$A$1:$A$248)),0))*$S10,"")</f>
        <v>0</v>
      </c>
      <c r="HB10" s="191">
        <f>IFERROR((IF(AND($P10&gt;=HB$4,$P10&lt;HC$4,$Q10&lt;HC$4),NETWORKDAYS.INTL($P10,$Q10,1,(Holidays!$A$1:$A$248)),0)+IF(AND($P10&gt;=HB$4,$P10&lt;HC$4,$Q10&gt;=HC$4),NETWORKDAYS.INTL($P10,(HC$4)-1,1,(Holidays!$A$1:$A$248)),0)+IF(AND($P10&lt;HB$4,$Q10&lt;HC$4,$Q10&gt;=HB$4),NETWORKDAYS.INTL(HB$4,$Q10,1,(Holidays!$A$1:$A$248)),0)+IF(AND($P10&lt;HB$4,$Q10&gt;=HC$4,$Q10&gt;=HB$4),NETWORKDAYS.INTL(HB$4,(HC$4)-1,1,(Holidays!$A$1:$A$248)),0))*$S10,"")</f>
        <v>0</v>
      </c>
      <c r="HC10" s="191">
        <f>IFERROR((IF(AND($P10&gt;=HC$4,$P10&lt;HD$4,$Q10&lt;HD$4),NETWORKDAYS.INTL($P10,$Q10,1,(Holidays!$A$1:$A$248)),0)+IF(AND($P10&gt;=HC$4,$P10&lt;HD$4,$Q10&gt;=HD$4),NETWORKDAYS.INTL($P10,(HD$4)-1,1,(Holidays!$A$1:$A$248)),0)+IF(AND($P10&lt;HC$4,$Q10&lt;HD$4,$Q10&gt;=HC$4),NETWORKDAYS.INTL(HC$4,$Q10,1,(Holidays!$A$1:$A$248)),0)+IF(AND($P10&lt;HC$4,$Q10&gt;=HD$4,$Q10&gt;=HC$4),NETWORKDAYS.INTL(HC$4,(HD$4)-1,1,(Holidays!$A$1:$A$248)),0))*$S10,"")</f>
        <v>0</v>
      </c>
      <c r="HD10" s="191">
        <f>IFERROR((IF(AND($P10&gt;=HD$4,$P10&lt;HE$4,$Q10&lt;HE$4),NETWORKDAYS.INTL($P10,$Q10,1,(Holidays!$A$1:$A$248)),0)+IF(AND($P10&gt;=HD$4,$P10&lt;HE$4,$Q10&gt;=HE$4),NETWORKDAYS.INTL($P10,(HE$4)-1,1,(Holidays!$A$1:$A$248)),0)+IF(AND($P10&lt;HD$4,$Q10&lt;HE$4,$Q10&gt;=HD$4),NETWORKDAYS.INTL(HD$4,$Q10,1,(Holidays!$A$1:$A$248)),0)+IF(AND($P10&lt;HD$4,$Q10&gt;=HE$4,$Q10&gt;=HD$4),NETWORKDAYS.INTL(HD$4,(HE$4)-1,1,(Holidays!$A$1:$A$248)),0))*$S10,"")</f>
        <v>0</v>
      </c>
      <c r="HE10" s="191">
        <f>IFERROR((IF(AND($P10&gt;=HE$4,$P10&lt;HF$4,$Q10&lt;HF$4),NETWORKDAYS.INTL($P10,$Q10,1,(Holidays!$A$1:$A$248)),0)+IF(AND($P10&gt;=HE$4,$P10&lt;HF$4,$Q10&gt;=HF$4),NETWORKDAYS.INTL($P10,(HF$4)-1,1,(Holidays!$A$1:$A$248)),0)+IF(AND($P10&lt;HE$4,$Q10&lt;HF$4,$Q10&gt;=HE$4),NETWORKDAYS.INTL(HE$4,$Q10,1,(Holidays!$A$1:$A$248)),0)+IF(AND($P10&lt;HE$4,$Q10&gt;=HF$4,$Q10&gt;=HE$4),NETWORKDAYS.INTL(HE$4,(HF$4)-1,1,(Holidays!$A$1:$A$248)),0))*$S10,"")</f>
        <v>0</v>
      </c>
      <c r="HF10" s="191">
        <f>IFERROR((IF(AND($P10&gt;=HF$4,$P10&lt;HG$4,$Q10&lt;HG$4),NETWORKDAYS.INTL($P10,$Q10,1,(Holidays!$A$1:$A$248)),0)+IF(AND($P10&gt;=HF$4,$P10&lt;HG$4,$Q10&gt;=HG$4),NETWORKDAYS.INTL($P10,(HG$4)-1,1,(Holidays!$A$1:$A$248)),0)+IF(AND($P10&lt;HF$4,$Q10&lt;HG$4,$Q10&gt;=HF$4),NETWORKDAYS.INTL(HF$4,$Q10,1,(Holidays!$A$1:$A$248)),0)+IF(AND($P10&lt;HF$4,$Q10&gt;=HG$4,$Q10&gt;=HF$4),NETWORKDAYS.INTL(HF$4,(HG$4)-1,1,(Holidays!$A$1:$A$248)),0))*$S10,"")</f>
        <v>0</v>
      </c>
      <c r="HG10" s="191">
        <f>IFERROR((IF(AND($P10&gt;=HG$4,$P10&lt;HH$4,$Q10&lt;HH$4),NETWORKDAYS.INTL($P10,$Q10,1,(Holidays!$A$1:$A$248)),0)+IF(AND($P10&gt;=HG$4,$P10&lt;HH$4,$Q10&gt;=HH$4),NETWORKDAYS.INTL($P10,(HH$4)-1,1,(Holidays!$A$1:$A$248)),0)+IF(AND($P10&lt;HG$4,$Q10&lt;HH$4,$Q10&gt;=HG$4),NETWORKDAYS.INTL(HG$4,$Q10,1,(Holidays!$A$1:$A$248)),0)+IF(AND($P10&lt;HG$4,$Q10&gt;=HH$4,$Q10&gt;=HG$4),NETWORKDAYS.INTL(HG$4,(HH$4)-1,1,(Holidays!$A$1:$A$248)),0))*$S10,"")</f>
        <v>0</v>
      </c>
      <c r="HH10" s="191">
        <f>IFERROR((IF(AND($P10&gt;=HH$4,$P10&lt;HI$4,$Q10&lt;HI$4),NETWORKDAYS.INTL($P10,$Q10,1,(Holidays!$A$1:$A$248)),0)+IF(AND($P10&gt;=HH$4,$P10&lt;HI$4,$Q10&gt;=HI$4),NETWORKDAYS.INTL($P10,(HI$4)-1,1,(Holidays!$A$1:$A$248)),0)+IF(AND($P10&lt;HH$4,$Q10&lt;HI$4,$Q10&gt;=HH$4),NETWORKDAYS.INTL(HH$4,$Q10,1,(Holidays!$A$1:$A$248)),0)+IF(AND($P10&lt;HH$4,$Q10&gt;=HI$4,$Q10&gt;=HH$4),NETWORKDAYS.INTL(HH$4,(HI$4)-1,1,(Holidays!$A$1:$A$248)),0))*$S10,"")</f>
        <v>0</v>
      </c>
      <c r="HI10" s="191">
        <f>IFERROR((IF(AND($P10&gt;=HI$4,$P10&lt;HJ$4,$Q10&lt;HJ$4),NETWORKDAYS.INTL($P10,$Q10,1,(Holidays!$A$1:$A$248)),0)+IF(AND($P10&gt;=HI$4,$P10&lt;HJ$4,$Q10&gt;=HJ$4),NETWORKDAYS.INTL($P10,(HJ$4)-1,1,(Holidays!$A$1:$A$248)),0)+IF(AND($P10&lt;HI$4,$Q10&lt;HJ$4,$Q10&gt;=HI$4),NETWORKDAYS.INTL(HI$4,$Q10,1,(Holidays!$A$1:$A$248)),0)+IF(AND($P10&lt;HI$4,$Q10&gt;=HJ$4,$Q10&gt;=HI$4),NETWORKDAYS.INTL(HI$4,(HJ$4)-1,1,(Holidays!$A$1:$A$248)),0))*$S10,"")</f>
        <v>0</v>
      </c>
      <c r="HJ10" s="191">
        <f>IFERROR((IF(AND($P10&gt;=HJ$4,$P10&lt;HK$4,$Q10&lt;HK$4),NETWORKDAYS.INTL($P10,$Q10,1,(Holidays!$A$1:$A$248)),0)+IF(AND($P10&gt;=HJ$4,$P10&lt;HK$4,$Q10&gt;=HK$4),NETWORKDAYS.INTL($P10,(HK$4)-1,1,(Holidays!$A$1:$A$248)),0)+IF(AND($P10&lt;HJ$4,$Q10&lt;HK$4,$Q10&gt;=HJ$4),NETWORKDAYS.INTL(HJ$4,$Q10,1,(Holidays!$A$1:$A$248)),0)+IF(AND($P10&lt;HJ$4,$Q10&gt;=HK$4,$Q10&gt;=HJ$4),NETWORKDAYS.INTL(HJ$4,(HK$4)-1,1,(Holidays!$A$1:$A$248)),0))*$S10,"")</f>
        <v>0</v>
      </c>
      <c r="HK10" s="191">
        <f>IFERROR((IF(AND($P10&gt;=HK$4,$P10&lt;HL$4,$Q10&lt;HL$4),NETWORKDAYS.INTL($P10,$Q10,1,(Holidays!$A$1:$A$248)),0)+IF(AND($P10&gt;=HK$4,$P10&lt;HL$4,$Q10&gt;=HL$4),NETWORKDAYS.INTL($P10,(HL$4)-1,1,(Holidays!$A$1:$A$248)),0)+IF(AND($P10&lt;HK$4,$Q10&lt;HL$4,$Q10&gt;=HK$4),NETWORKDAYS.INTL(HK$4,$Q10,1,(Holidays!$A$1:$A$248)),0)+IF(AND($P10&lt;HK$4,$Q10&gt;=HL$4,$Q10&gt;=HK$4),NETWORKDAYS.INTL(HK$4,(HL$4)-1,1,(Holidays!$A$1:$A$248)),0))*$S10,"")</f>
        <v>0</v>
      </c>
      <c r="HL10" s="191">
        <f>IFERROR((IF(AND($P10&gt;=HL$4,$P10&lt;HM$4,$Q10&lt;HM$4),NETWORKDAYS.INTL($P10,$Q10,1,(Holidays!$A$1:$A$248)),0)+IF(AND($P10&gt;=HL$4,$P10&lt;HM$4,$Q10&gt;=HM$4),NETWORKDAYS.INTL($P10,(HM$4)-1,1,(Holidays!$A$1:$A$248)),0)+IF(AND($P10&lt;HL$4,$Q10&lt;HM$4,$Q10&gt;=HL$4),NETWORKDAYS.INTL(HL$4,$Q10,1,(Holidays!$A$1:$A$248)),0)+IF(AND($P10&lt;HL$4,$Q10&gt;=HM$4,$Q10&gt;=HL$4),NETWORKDAYS.INTL(HL$4,(HM$4)-1,1,(Holidays!$A$1:$A$248)),0))*$S10,"")</f>
        <v>0</v>
      </c>
      <c r="HM10" s="191">
        <f>IFERROR((IF(AND($P10&gt;=HM$4,$P10&lt;HN$4,$Q10&lt;HN$4),NETWORKDAYS.INTL($P10,$Q10,1,(Holidays!$A$1:$A$248)),0)+IF(AND($P10&gt;=HM$4,$P10&lt;HN$4,$Q10&gt;=HN$4),NETWORKDAYS.INTL($P10,(HN$4)-1,1,(Holidays!$A$1:$A$248)),0)+IF(AND($P10&lt;HM$4,$Q10&lt;HN$4,$Q10&gt;=HM$4),NETWORKDAYS.INTL(HM$4,$Q10,1,(Holidays!$A$1:$A$248)),0)+IF(AND($P10&lt;HM$4,$Q10&gt;=HN$4,$Q10&gt;=HM$4),NETWORKDAYS.INTL(HM$4,(HN$4)-1,1,(Holidays!$A$1:$A$248)),0))*$S10,"")</f>
        <v>0</v>
      </c>
      <c r="HN10" s="191">
        <f>IFERROR((IF(AND($P10&gt;=HN$4,$P10&lt;HO$4,$Q10&lt;HO$4),NETWORKDAYS.INTL($P10,$Q10,1,(Holidays!$A$1:$A$248)),0)+IF(AND($P10&gt;=HN$4,$P10&lt;HO$4,$Q10&gt;=HO$4),NETWORKDAYS.INTL($P10,(HO$4)-1,1,(Holidays!$A$1:$A$248)),0)+IF(AND($P10&lt;HN$4,$Q10&lt;HO$4,$Q10&gt;=HN$4),NETWORKDAYS.INTL(HN$4,$Q10,1,(Holidays!$A$1:$A$248)),0)+IF(AND($P10&lt;HN$4,$Q10&gt;=HO$4,$Q10&gt;=HN$4),NETWORKDAYS.INTL(HN$4,(HO$4)-1,1,(Holidays!$A$1:$A$248)),0))*$S10,"")</f>
        <v>0</v>
      </c>
      <c r="HO10" s="191">
        <f>IFERROR((IF(AND($P10&gt;=HO$4,$P10&lt;HP$4,$Q10&lt;HP$4),NETWORKDAYS.INTL($P10,$Q10,1,(Holidays!$A$1:$A$248)),0)+IF(AND($P10&gt;=HO$4,$P10&lt;HP$4,$Q10&gt;=HP$4),NETWORKDAYS.INTL($P10,(HP$4)-1,1,(Holidays!$A$1:$A$248)),0)+IF(AND($P10&lt;HO$4,$Q10&lt;HP$4,$Q10&gt;=HO$4),NETWORKDAYS.INTL(HO$4,$Q10,1,(Holidays!$A$1:$A$248)),0)+IF(AND($P10&lt;HO$4,$Q10&gt;=HP$4,$Q10&gt;=HO$4),NETWORKDAYS.INTL(HO$4,(HP$4)-1,1,(Holidays!$A$1:$A$248)),0))*$S10,"")</f>
        <v>0</v>
      </c>
      <c r="HP10" s="191">
        <f>IFERROR((IF(AND($P10&gt;=HP$4,$P10&lt;HQ$4,$Q10&lt;HQ$4),NETWORKDAYS.INTL($P10,$Q10,1,(Holidays!$A$1:$A$248)),0)+IF(AND($P10&gt;=HP$4,$P10&lt;HQ$4,$Q10&gt;=HQ$4),NETWORKDAYS.INTL($P10,(HQ$4)-1,1,(Holidays!$A$1:$A$248)),0)+IF(AND($P10&lt;HP$4,$Q10&lt;HQ$4,$Q10&gt;=HP$4),NETWORKDAYS.INTL(HP$4,$Q10,1,(Holidays!$A$1:$A$248)),0)+IF(AND($P10&lt;HP$4,$Q10&gt;=HQ$4,$Q10&gt;=HP$4),NETWORKDAYS.INTL(HP$4,(HQ$4)-1,1,(Holidays!$A$1:$A$248)),0))*$S10,"")</f>
        <v>0</v>
      </c>
      <c r="HQ10" s="191">
        <f>IFERROR((IF(AND($P10&gt;=HQ$4,$P10&lt;HR$4,$Q10&lt;HR$4),NETWORKDAYS.INTL($P10,$Q10,1,(Holidays!$A$1:$A$248)),0)+IF(AND($P10&gt;=HQ$4,$P10&lt;HR$4,$Q10&gt;=HR$4),NETWORKDAYS.INTL($P10,(HR$4)-1,1,(Holidays!$A$1:$A$248)),0)+IF(AND($P10&lt;HQ$4,$Q10&lt;HR$4,$Q10&gt;=HQ$4),NETWORKDAYS.INTL(HQ$4,$Q10,1,(Holidays!$A$1:$A$248)),0)+IF(AND($P10&lt;HQ$4,$Q10&gt;=HR$4,$Q10&gt;=HQ$4),NETWORKDAYS.INTL(HQ$4,(HR$4)-1,1,(Holidays!$A$1:$A$248)),0))*$S10,"")</f>
        <v>0</v>
      </c>
      <c r="HR10" s="191">
        <f>IFERROR((IF(AND($P10&gt;=HR$4,$P10&lt;HS$4,$Q10&lt;HS$4),NETWORKDAYS.INTL($P10,$Q10,1,(Holidays!$A$1:$A$248)),0)+IF(AND($P10&gt;=HR$4,$P10&lt;HS$4,$Q10&gt;=HS$4),NETWORKDAYS.INTL($P10,(HS$4)-1,1,(Holidays!$A$1:$A$248)),0)+IF(AND($P10&lt;HR$4,$Q10&lt;HS$4,$Q10&gt;=HR$4),NETWORKDAYS.INTL(HR$4,$Q10,1,(Holidays!$A$1:$A$248)),0)+IF(AND($P10&lt;HR$4,$Q10&gt;=HS$4,$Q10&gt;=HR$4),NETWORKDAYS.INTL(HR$4,(HS$4)-1,1,(Holidays!$A$1:$A$248)),0))*$S10,"")</f>
        <v>0</v>
      </c>
      <c r="HS10" s="191">
        <f>IFERROR((IF(AND($P10&gt;=HS$4,$P10&lt;HT$4,$Q10&lt;HT$4),NETWORKDAYS.INTL($P10,$Q10,1,(Holidays!$A$1:$A$248)),0)+IF(AND($P10&gt;=HS$4,$P10&lt;HT$4,$Q10&gt;=HT$4),NETWORKDAYS.INTL($P10,(HT$4)-1,1,(Holidays!$A$1:$A$248)),0)+IF(AND($P10&lt;HS$4,$Q10&lt;HT$4,$Q10&gt;=HS$4),NETWORKDAYS.INTL(HS$4,$Q10,1,(Holidays!$A$1:$A$248)),0)+IF(AND($P10&lt;HS$4,$Q10&gt;=HT$4,$Q10&gt;=HS$4),NETWORKDAYS.INTL(HS$4,(HT$4)-1,1,(Holidays!$A$1:$A$248)),0))*$S10,"")</f>
        <v>0</v>
      </c>
      <c r="HT10" s="191">
        <f>IFERROR((IF(AND($P10&gt;=HT$4,$P10&lt;HU$4,$Q10&lt;HU$4),NETWORKDAYS.INTL($P10,$Q10,1,(Holidays!$A$1:$A$248)),0)+IF(AND($P10&gt;=HT$4,$P10&lt;HU$4,$Q10&gt;=HU$4),NETWORKDAYS.INTL($P10,(HU$4)-1,1,(Holidays!$A$1:$A$248)),0)+IF(AND($P10&lt;HT$4,$Q10&lt;HU$4,$Q10&gt;=HT$4),NETWORKDAYS.INTL(HT$4,$Q10,1,(Holidays!$A$1:$A$248)),0)+IF(AND($P10&lt;HT$4,$Q10&gt;=HU$4,$Q10&gt;=HT$4),NETWORKDAYS.INTL(HT$4,(HU$4)-1,1,(Holidays!$A$1:$A$248)),0))*$S10,"")</f>
        <v>0</v>
      </c>
      <c r="HU10" s="191">
        <f>IFERROR((IF(AND($P10&gt;=HU$4,$P10&lt;HV$4,$Q10&lt;HV$4),NETWORKDAYS.INTL($P10,$Q10,1,(Holidays!$A$1:$A$248)),0)+IF(AND($P10&gt;=HU$4,$P10&lt;HV$4,$Q10&gt;=HV$4),NETWORKDAYS.INTL($P10,(HV$4)-1,1,(Holidays!$A$1:$A$248)),0)+IF(AND($P10&lt;HU$4,$Q10&lt;HV$4,$Q10&gt;=HU$4),NETWORKDAYS.INTL(HU$4,$Q10,1,(Holidays!$A$1:$A$248)),0)+IF(AND($P10&lt;HU$4,$Q10&gt;=HV$4,$Q10&gt;=HU$4),NETWORKDAYS.INTL(HU$4,(HV$4)-1,1,(Holidays!$A$1:$A$248)),0))*$S10,"")</f>
        <v>0</v>
      </c>
      <c r="HV10" s="191">
        <f>IFERROR((IF(AND($P10&gt;=HV$4,$P10&lt;HW$4,$Q10&lt;HW$4),NETWORKDAYS.INTL($P10,$Q10,1,(Holidays!$A$1:$A$248)),0)+IF(AND($P10&gt;=HV$4,$P10&lt;HW$4,$Q10&gt;=HW$4),NETWORKDAYS.INTL($P10,(HW$4)-1,1,(Holidays!$A$1:$A$248)),0)+IF(AND($P10&lt;HV$4,$Q10&lt;HW$4,$Q10&gt;=HV$4),NETWORKDAYS.INTL(HV$4,$Q10,1,(Holidays!$A$1:$A$248)),0)+IF(AND($P10&lt;HV$4,$Q10&gt;=HW$4,$Q10&gt;=HV$4),NETWORKDAYS.INTL(HV$4,(HW$4)-1,1,(Holidays!$A$1:$A$248)),0))*$S10,"")</f>
        <v>0</v>
      </c>
      <c r="HW10" s="191">
        <f>IFERROR((IF(AND($P10&gt;=HW$4,$P10&lt;HX$4,$Q10&lt;HX$4),NETWORKDAYS.INTL($P10,$Q10,1,(Holidays!$A$1:$A$248)),0)+IF(AND($P10&gt;=HW$4,$P10&lt;HX$4,$Q10&gt;=HX$4),NETWORKDAYS.INTL($P10,(HX$4)-1,1,(Holidays!$A$1:$A$248)),0)+IF(AND($P10&lt;HW$4,$Q10&lt;HX$4,$Q10&gt;=HW$4),NETWORKDAYS.INTL(HW$4,$Q10,1,(Holidays!$A$1:$A$248)),0)+IF(AND($P10&lt;HW$4,$Q10&gt;=HX$4,$Q10&gt;=HW$4),NETWORKDAYS.INTL(HW$4,(HX$4)-1,1,(Holidays!$A$1:$A$248)),0))*$S10,"")</f>
        <v>0</v>
      </c>
      <c r="HX10" s="191">
        <f>IFERROR((IF(AND($P10&gt;=HX$4,$P10&lt;HY$4,$Q10&lt;HY$4),NETWORKDAYS.INTL($P10,$Q10,1,(Holidays!$A$1:$A$248)),0)+IF(AND($P10&gt;=HX$4,$P10&lt;HY$4,$Q10&gt;=HY$4),NETWORKDAYS.INTL($P10,(HY$4)-1,1,(Holidays!$A$1:$A$248)),0)+IF(AND($P10&lt;HX$4,$Q10&lt;HY$4,$Q10&gt;=HX$4),NETWORKDAYS.INTL(HX$4,$Q10,1,(Holidays!$A$1:$A$248)),0)+IF(AND($P10&lt;HX$4,$Q10&gt;=HY$4,$Q10&gt;=HX$4),NETWORKDAYS.INTL(HX$4,(HY$4)-1,1,(Holidays!$A$1:$A$248)),0))*$S10,"")</f>
        <v>0</v>
      </c>
      <c r="HY10" s="191">
        <f>IFERROR((IF(AND($P10&gt;=HY$4,$P10&lt;HZ$4,$Q10&lt;HZ$4),NETWORKDAYS.INTL($P10,$Q10,1,(Holidays!$A$1:$A$248)),0)+IF(AND($P10&gt;=HY$4,$P10&lt;HZ$4,$Q10&gt;=HZ$4),NETWORKDAYS.INTL($P10,(HZ$4)-1,1,(Holidays!$A$1:$A$248)),0)+IF(AND($P10&lt;HY$4,$Q10&lt;HZ$4,$Q10&gt;=HY$4),NETWORKDAYS.INTL(HY$4,$Q10,1,(Holidays!$A$1:$A$248)),0)+IF(AND($P10&lt;HY$4,$Q10&gt;=HZ$4,$Q10&gt;=HY$4),NETWORKDAYS.INTL(HY$4,(HZ$4)-1,1,(Holidays!$A$1:$A$248)),0))*$S10,"")</f>
        <v>0</v>
      </c>
      <c r="HZ10" s="191">
        <f>IFERROR((IF(AND($P10&gt;=HZ$4,$P10&lt;IA$4,$Q10&lt;IA$4),NETWORKDAYS.INTL($P10,$Q10,1,(Holidays!$A$1:$A$248)),0)+IF(AND($P10&gt;=HZ$4,$P10&lt;IA$4,$Q10&gt;=IA$4),NETWORKDAYS.INTL($P10,(IA$4)-1,1,(Holidays!$A$1:$A$248)),0)+IF(AND($P10&lt;HZ$4,$Q10&lt;IA$4,$Q10&gt;=HZ$4),NETWORKDAYS.INTL(HZ$4,$Q10,1,(Holidays!$A$1:$A$248)),0)+IF(AND($P10&lt;HZ$4,$Q10&gt;=IA$4,$Q10&gt;=HZ$4),NETWORKDAYS.INTL(HZ$4,(IA$4)-1,1,(Holidays!$A$1:$A$248)),0))*$S10,"")</f>
        <v>0</v>
      </c>
      <c r="IA10" s="191">
        <f>IFERROR((IF(AND($P10&gt;=IA$4,$P10&lt;IB$4,$Q10&lt;IB$4),NETWORKDAYS.INTL($P10,$Q10,1,(Holidays!$A$1:$A$248)),0)+IF(AND($P10&gt;=IA$4,$P10&lt;IB$4,$Q10&gt;=IB$4),NETWORKDAYS.INTL($P10,(IB$4)-1,1,(Holidays!$A$1:$A$248)),0)+IF(AND($P10&lt;IA$4,$Q10&lt;IB$4,$Q10&gt;=IA$4),NETWORKDAYS.INTL(IA$4,$Q10,1,(Holidays!$A$1:$A$248)),0)+IF(AND($P10&lt;IA$4,$Q10&gt;=IB$4,$Q10&gt;=IA$4),NETWORKDAYS.INTL(IA$4,(IB$4)-1,1,(Holidays!$A$1:$A$248)),0))*$S10,"")</f>
        <v>0</v>
      </c>
      <c r="IB10" s="191">
        <f>IFERROR((IF(AND($P10&gt;=IB$4,$P10&lt;IC$4,$Q10&lt;IC$4),NETWORKDAYS.INTL($P10,$Q10,1,(Holidays!$A$1:$A$248)),0)+IF(AND($P10&gt;=IB$4,$P10&lt;IC$4,$Q10&gt;=IC$4),NETWORKDAYS.INTL($P10,(IC$4)-1,1,(Holidays!$A$1:$A$248)),0)+IF(AND($P10&lt;IB$4,$Q10&lt;IC$4,$Q10&gt;=IB$4),NETWORKDAYS.INTL(IB$4,$Q10,1,(Holidays!$A$1:$A$248)),0)+IF(AND($P10&lt;IB$4,$Q10&gt;=IC$4,$Q10&gt;=IB$4),NETWORKDAYS.INTL(IB$4,(IC$4)-1,1,(Holidays!$A$1:$A$248)),0))*$S10,"")</f>
        <v>0</v>
      </c>
      <c r="IC10" s="191">
        <f>IFERROR((IF(AND($P10&gt;=IC$4,$P10&lt;ID$4,$Q10&lt;ID$4),NETWORKDAYS.INTL($P10,$Q10,1,(Holidays!$A$1:$A$248)),0)+IF(AND($P10&gt;=IC$4,$P10&lt;ID$4,$Q10&gt;=ID$4),NETWORKDAYS.INTL($P10,(ID$4)-1,1,(Holidays!$A$1:$A$248)),0)+IF(AND($P10&lt;IC$4,$Q10&lt;ID$4,$Q10&gt;=IC$4),NETWORKDAYS.INTL(IC$4,$Q10,1,(Holidays!$A$1:$A$248)),0)+IF(AND($P10&lt;IC$4,$Q10&gt;=ID$4,$Q10&gt;=IC$4),NETWORKDAYS.INTL(IC$4,(ID$4)-1,1,(Holidays!$A$1:$A$248)),0))*$S10,"")</f>
        <v>0</v>
      </c>
      <c r="ID10" s="191">
        <f>IFERROR((IF(AND($P10&gt;=ID$4,$P10&lt;IE$4,$Q10&lt;IE$4),NETWORKDAYS.INTL($P10,$Q10,1,(Holidays!$A$1:$A$248)),0)+IF(AND($P10&gt;=ID$4,$P10&lt;IE$4,$Q10&gt;=IE$4),NETWORKDAYS.INTL($P10,(IE$4)-1,1,(Holidays!$A$1:$A$248)),0)+IF(AND($P10&lt;ID$4,$Q10&lt;IE$4,$Q10&gt;=ID$4),NETWORKDAYS.INTL(ID$4,$Q10,1,(Holidays!$A$1:$A$248)),0)+IF(AND($P10&lt;ID$4,$Q10&gt;=IE$4,$Q10&gt;=ID$4),NETWORKDAYS.INTL(ID$4,(IE$4)-1,1,(Holidays!$A$1:$A$248)),0))*$S10,"")</f>
        <v>0</v>
      </c>
      <c r="IE10" s="191">
        <f>IFERROR((IF(AND($P10&gt;=IE$4,$P10&lt;IF$4,$Q10&lt;IF$4),NETWORKDAYS.INTL($P10,$Q10,1,(Holidays!$A$1:$A$248)),0)+IF(AND($P10&gt;=IE$4,$P10&lt;IF$4,$Q10&gt;=IF$4),NETWORKDAYS.INTL($P10,(IF$4)-1,1,(Holidays!$A$1:$A$248)),0)+IF(AND($P10&lt;IE$4,$Q10&lt;IF$4,$Q10&gt;=IE$4),NETWORKDAYS.INTL(IE$4,$Q10,1,(Holidays!$A$1:$A$248)),0)+IF(AND($P10&lt;IE$4,$Q10&gt;=IF$4,$Q10&gt;=IE$4),NETWORKDAYS.INTL(IE$4,(IF$4)-1,1,(Holidays!$A$1:$A$248)),0))*$S10,"")</f>
        <v>0</v>
      </c>
      <c r="IF10" s="191">
        <f>IFERROR((IF(AND($P10&gt;=IF$4,$P10&lt;IG$4,$Q10&lt;IG$4),NETWORKDAYS.INTL($P10,$Q10,1,(Holidays!$A$1:$A$248)),0)+IF(AND($P10&gt;=IF$4,$P10&lt;IG$4,$Q10&gt;=IG$4),NETWORKDAYS.INTL($P10,(IG$4)-1,1,(Holidays!$A$1:$A$248)),0)+IF(AND($P10&lt;IF$4,$Q10&lt;IG$4,$Q10&gt;=IF$4),NETWORKDAYS.INTL(IF$4,$Q10,1,(Holidays!$A$1:$A$248)),0)+IF(AND($P10&lt;IF$4,$Q10&gt;=IG$4,$Q10&gt;=IF$4),NETWORKDAYS.INTL(IF$4,(IG$4)-1,1,(Holidays!$A$1:$A$248)),0))*$S10,"")</f>
        <v>0</v>
      </c>
      <c r="IG10" s="191">
        <f>IFERROR((IF(AND($P10&gt;=IG$4,$P10&lt;IH$4,$Q10&lt;IH$4),NETWORKDAYS.INTL($P10,$Q10,1,(Holidays!$A$1:$A$248)),0)+IF(AND($P10&gt;=IG$4,$P10&lt;IH$4,$Q10&gt;=IH$4),NETWORKDAYS.INTL($P10,(IH$4)-1,1,(Holidays!$A$1:$A$248)),0)+IF(AND($P10&lt;IG$4,$Q10&lt;IH$4,$Q10&gt;=IG$4),NETWORKDAYS.INTL(IG$4,$Q10,1,(Holidays!$A$1:$A$248)),0)+IF(AND($P10&lt;IG$4,$Q10&gt;=IH$4,$Q10&gt;=IG$4),NETWORKDAYS.INTL(IG$4,(IH$4)-1,1,(Holidays!$A$1:$A$248)),0))*$S10,"")</f>
        <v>0</v>
      </c>
      <c r="IH10" s="191">
        <f>IFERROR((IF(AND($P10&gt;=IH$4,$P10&lt;II$4,$Q10&lt;II$4),NETWORKDAYS.INTL($P10,$Q10,1,(Holidays!$A$1:$A$248)),0)+IF(AND($P10&gt;=IH$4,$P10&lt;II$4,$Q10&gt;=II$4),NETWORKDAYS.INTL($P10,(II$4)-1,1,(Holidays!$A$1:$A$248)),0)+IF(AND($P10&lt;IH$4,$Q10&lt;II$4,$Q10&gt;=IH$4),NETWORKDAYS.INTL(IH$4,$Q10,1,(Holidays!$A$1:$A$248)),0)+IF(AND($P10&lt;IH$4,$Q10&gt;=II$4,$Q10&gt;=IH$4),NETWORKDAYS.INTL(IH$4,(II$4)-1,1,(Holidays!$A$1:$A$248)),0))*$S10,"")</f>
        <v>0</v>
      </c>
      <c r="II10" s="191">
        <f>IFERROR((IF(AND($P10&gt;=II$4,$P10&lt;IJ$4,$Q10&lt;IJ$4),NETWORKDAYS.INTL($P10,$Q10,1,(Holidays!$A$1:$A$248)),0)+IF(AND($P10&gt;=II$4,$P10&lt;IJ$4,$Q10&gt;=IJ$4),NETWORKDAYS.INTL($P10,(IJ$4)-1,1,(Holidays!$A$1:$A$248)),0)+IF(AND($P10&lt;II$4,$Q10&lt;IJ$4,$Q10&gt;=II$4),NETWORKDAYS.INTL(II$4,$Q10,1,(Holidays!$A$1:$A$248)),0)+IF(AND($P10&lt;II$4,$Q10&gt;=IJ$4,$Q10&gt;=II$4),NETWORKDAYS.INTL(II$4,(IJ$4)-1,1,(Holidays!$A$1:$A$248)),0))*$S10,"")</f>
        <v>0</v>
      </c>
      <c r="IJ10" s="191">
        <f>IFERROR((IF(AND($P10&gt;=IJ$4,$P10&lt;IK$4,$Q10&lt;IK$4),NETWORKDAYS.INTL($P10,$Q10,1,(Holidays!$A$1:$A$248)),0)+IF(AND($P10&gt;=IJ$4,$P10&lt;IK$4,$Q10&gt;=IK$4),NETWORKDAYS.INTL($P10,(IK$4)-1,1,(Holidays!$A$1:$A$248)),0)+IF(AND($P10&lt;IJ$4,$Q10&lt;IK$4,$Q10&gt;=IJ$4),NETWORKDAYS.INTL(IJ$4,$Q10,1,(Holidays!$A$1:$A$248)),0)+IF(AND($P10&lt;IJ$4,$Q10&gt;=IK$4,$Q10&gt;=IJ$4),NETWORKDAYS.INTL(IJ$4,(IK$4)-1,1,(Holidays!$A$1:$A$248)),0))*$S10,"")</f>
        <v>0</v>
      </c>
      <c r="IK10" s="191">
        <f>IFERROR((IF(AND($P10&gt;=IK$4,$P10&lt;IL$4,$Q10&lt;IL$4),NETWORKDAYS.INTL($P10,$Q10,1,(Holidays!$A$1:$A$248)),0)+IF(AND($P10&gt;=IK$4,$P10&lt;IL$4,$Q10&gt;=IL$4),NETWORKDAYS.INTL($P10,(IL$4)-1,1,(Holidays!$A$1:$A$248)),0)+IF(AND($P10&lt;IK$4,$Q10&lt;IL$4,$Q10&gt;=IK$4),NETWORKDAYS.INTL(IK$4,$Q10,1,(Holidays!$A$1:$A$248)),0)+IF(AND($P10&lt;IK$4,$Q10&gt;=IL$4,$Q10&gt;=IK$4),NETWORKDAYS.INTL(IK$4,(IL$4)-1,1,(Holidays!$A$1:$A$248)),0))*$S10,"")</f>
        <v>0</v>
      </c>
      <c r="IL10" s="191">
        <f>IFERROR((IF(AND($P10&gt;=IL$4,$P10&lt;IM$4,$Q10&lt;IM$4),NETWORKDAYS.INTL($P10,$Q10,1,(Holidays!$A$1:$A$248)),0)+IF(AND($P10&gt;=IL$4,$P10&lt;IM$4,$Q10&gt;=IM$4),NETWORKDAYS.INTL($P10,(IM$4)-1,1,(Holidays!$A$1:$A$248)),0)+IF(AND($P10&lt;IL$4,$Q10&lt;IM$4,$Q10&gt;=IL$4),NETWORKDAYS.INTL(IL$4,$Q10,1,(Holidays!$A$1:$A$248)),0)+IF(AND($P10&lt;IL$4,$Q10&gt;=IM$4,$Q10&gt;=IL$4),NETWORKDAYS.INTL(IL$4,(IM$4)-1,1,(Holidays!$A$1:$A$248)),0))*$S10,"")</f>
        <v>0</v>
      </c>
      <c r="IM10" s="191">
        <f>IFERROR((IF(AND($P10&gt;=IM$4,$P10&lt;IN$4,$Q10&lt;IN$4),NETWORKDAYS.INTL($P10,$Q10,1,(Holidays!$A$1:$A$248)),0)+IF(AND($P10&gt;=IM$4,$P10&lt;IN$4,$Q10&gt;=IN$4),NETWORKDAYS.INTL($P10,(IN$4)-1,1,(Holidays!$A$1:$A$248)),0)+IF(AND($P10&lt;IM$4,$Q10&lt;IN$4,$Q10&gt;=IM$4),NETWORKDAYS.INTL(IM$4,$Q10,1,(Holidays!$A$1:$A$248)),0)+IF(AND($P10&lt;IM$4,$Q10&gt;=IN$4,$Q10&gt;=IM$4),NETWORKDAYS.INTL(IM$4,(IN$4)-1,1,(Holidays!$A$1:$A$248)),0))*$S10,"")</f>
        <v>0</v>
      </c>
      <c r="IN10" s="191">
        <f>IFERROR((IF(AND($P10&gt;=IN$4,$P10&lt;IO$4,$Q10&lt;IO$4),NETWORKDAYS.INTL($P10,$Q10,1,(Holidays!$A$1:$A$248)),0)+IF(AND($P10&gt;=IN$4,$P10&lt;IO$4,$Q10&gt;=IO$4),NETWORKDAYS.INTL($P10,(IO$4)-1,1,(Holidays!$A$1:$A$248)),0)+IF(AND($P10&lt;IN$4,$Q10&lt;IO$4,$Q10&gt;=IN$4),NETWORKDAYS.INTL(IN$4,$Q10,1,(Holidays!$A$1:$A$248)),0)+IF(AND($P10&lt;IN$4,$Q10&gt;=IO$4,$Q10&gt;=IN$4),NETWORKDAYS.INTL(IN$4,(IO$4)-1,1,(Holidays!$A$1:$A$248)),0))*$S10,"")</f>
        <v>0</v>
      </c>
      <c r="IO10" s="193">
        <f>IFERROR((IF(AND($P10&gt;=IO$4,$P10&lt;IP$4,$Q10&lt;IP$4),NETWORKDAYS.INTL($P10,$Q10,1,(Holidays!$A$1:$A$248)),0)+IF(AND($P10&gt;=IO$4,$P10&lt;IP$4,$Q10&gt;=IP$4),NETWORKDAYS.INTL($P10,(IP$4)-1,1,(Holidays!$A$1:$A$248)),0)+IF(AND($P10&lt;IO$4,$Q10&lt;IP$4,$Q10&gt;=IO$4),NETWORKDAYS.INTL(IO$4,$Q10,1,(Holidays!$A$1:$A$248)),0)+IF(AND($P10&lt;IO$4,$Q10&gt;=IP$4,$Q10&gt;=IO$4),NETWORKDAYS.INTL(IO$4,(IP$4)-1,1,(Holidays!$A$1:$A$248)),0))*$S10,"")</f>
        <v>0</v>
      </c>
    </row>
    <row r="11" spans="1:250" ht="15" customHeight="1">
      <c r="A11" s="215"/>
      <c r="B11" s="59" t="str">
        <f>'A-1_MH Estimation'!B11</f>
        <v>A.04</v>
      </c>
      <c r="C11" s="60" t="str">
        <f>IFERROR(VLOOKUP(B11,'A-1_MH Estimation'!$B$6:$C$54,2,0),"")</f>
        <v>Rotameter Direction</v>
      </c>
      <c r="D11" s="174">
        <f>IFERROR(VLOOKUP(C11,'A-1_MH Estimation'!$C$7:$K$61,9,0)*1,0)</f>
        <v>15.25</v>
      </c>
      <c r="E11" s="165">
        <v>1</v>
      </c>
      <c r="F11" s="166"/>
      <c r="G11" s="166"/>
      <c r="H11" s="166"/>
      <c r="I11" s="166"/>
      <c r="J11" s="167"/>
      <c r="K11" s="354">
        <f t="shared" ca="1" si="437"/>
        <v>15.25</v>
      </c>
      <c r="L11" s="307">
        <v>1</v>
      </c>
      <c r="M11" s="307"/>
      <c r="N11" s="307"/>
      <c r="O11" s="167"/>
      <c r="P11" s="171">
        <v>44581</v>
      </c>
      <c r="Q11" s="171">
        <v>44582</v>
      </c>
      <c r="R11" s="170">
        <f>NETWORKDAYS.INTL(P11,Q11,1,Holidays!$A$1:$A$248)</f>
        <v>2</v>
      </c>
      <c r="S11" s="62">
        <f t="shared" si="436"/>
        <v>7.625</v>
      </c>
      <c r="U11" s="253">
        <f>SUM($V11:IO11)</f>
        <v>15.25</v>
      </c>
      <c r="V11" s="190">
        <f>IFERROR((IF(AND($P11&gt;=V$4,$P11&lt;W$4,$Q11&lt;W$4),NETWORKDAYS.INTL($P11,$Q11,1,(Holidays!$A$1:$A$248)),0)+IF(AND($P11&gt;=V$4,$P11&lt;W$4,$Q11&gt;=W$4),NETWORKDAYS.INTL($P11,(W$4)-1,1,(Holidays!$A$1:$A$248)),0)+IF(AND($P11&lt;V$4,$Q11&lt;W$4,$Q11&gt;=V$4),NETWORKDAYS.INTL(V$4,$Q11,1,(Holidays!$A$1:$A$248)),0)+IF(AND($P11&lt;V$4,$Q11&gt;=W$4,$Q11&gt;=V$4),NETWORKDAYS.INTL(V$4,(W$4)-1,1,(Holidays!$A$1:$A$248)),0))*$S11,"")</f>
        <v>0</v>
      </c>
      <c r="W11" s="191">
        <f>IFERROR((IF(AND($P11&gt;=W$4,$P11&lt;X$4,$Q11&lt;X$4),NETWORKDAYS.INTL($P11,$Q11,1,(Holidays!$A$1:$A$248)),0)+IF(AND($P11&gt;=W$4,$P11&lt;X$4,$Q11&gt;=X$4),NETWORKDAYS.INTL($P11,(X$4)-1,1,(Holidays!$A$1:$A$248)),0)+IF(AND($P11&lt;W$4,$Q11&lt;X$4,$Q11&gt;=W$4),NETWORKDAYS.INTL(W$4,$Q11,1,(Holidays!$A$1:$A$248)),0)+IF(AND($P11&lt;W$4,$Q11&gt;=X$4,$Q11&gt;=W$4),NETWORKDAYS.INTL(W$4,(X$4)-1,1,(Holidays!$A$1:$A$248)),0))*$S11,"")</f>
        <v>0</v>
      </c>
      <c r="X11" s="191">
        <f>IFERROR((IF(AND($P11&gt;=X$4,$P11&lt;Y$4,$Q11&lt;Y$4),NETWORKDAYS.INTL($P11,$Q11,1,(Holidays!$A$1:$A$248)),0)+IF(AND($P11&gt;=X$4,$P11&lt;Y$4,$Q11&gt;=Y$4),NETWORKDAYS.INTL($P11,(Y$4)-1,1,(Holidays!$A$1:$A$248)),0)+IF(AND($P11&lt;X$4,$Q11&lt;Y$4,$Q11&gt;=X$4),NETWORKDAYS.INTL(X$4,$Q11,1,(Holidays!$A$1:$A$248)),0)+IF(AND($P11&lt;X$4,$Q11&gt;=Y$4,$Q11&gt;=X$4),NETWORKDAYS.INTL(X$4,(Y$4)-1,1,(Holidays!$A$1:$A$248)),0))*$S11,"")</f>
        <v>0</v>
      </c>
      <c r="Y11" s="191">
        <f>IFERROR((IF(AND($P11&gt;=Y$4,$P11&lt;Z$4,$Q11&lt;Z$4),NETWORKDAYS.INTL($P11,$Q11,1,(Holidays!$A$1:$A$248)),0)+IF(AND($P11&gt;=Y$4,$P11&lt;Z$4,$Q11&gt;=Z$4),NETWORKDAYS.INTL($P11,(Z$4)-1,1,(Holidays!$A$1:$A$248)),0)+IF(AND($P11&lt;Y$4,$Q11&lt;Z$4,$Q11&gt;=Y$4),NETWORKDAYS.INTL(Y$4,$Q11,1,(Holidays!$A$1:$A$248)),0)+IF(AND($P11&lt;Y$4,$Q11&gt;=Z$4,$Q11&gt;=Y$4),NETWORKDAYS.INTL(Y$4,(Z$4)-1,1,(Holidays!$A$1:$A$248)),0))*$S11,"")</f>
        <v>0</v>
      </c>
      <c r="Z11" s="191">
        <f>IFERROR((IF(AND($P11&gt;=Z$4,$P11&lt;AA$4,$Q11&lt;AA$4),NETWORKDAYS.INTL($P11,$Q11,1,(Holidays!$A$1:$A$248)),0)+IF(AND($P11&gt;=Z$4,$P11&lt;AA$4,$Q11&gt;=AA$4),NETWORKDAYS.INTL($P11,(AA$4)-1,1,(Holidays!$A$1:$A$248)),0)+IF(AND($P11&lt;Z$4,$Q11&lt;AA$4,$Q11&gt;=Z$4),NETWORKDAYS.INTL(Z$4,$Q11,1,(Holidays!$A$1:$A$248)),0)+IF(AND($P11&lt;Z$4,$Q11&gt;=AA$4,$Q11&gt;=Z$4),NETWORKDAYS.INTL(Z$4,(AA$4)-1,1,(Holidays!$A$1:$A$248)),0))*$S11,"")</f>
        <v>0</v>
      </c>
      <c r="AA11" s="191">
        <f>IFERROR((IF(AND($P11&gt;=AA$4,$P11&lt;AB$4,$Q11&lt;AB$4),NETWORKDAYS.INTL($P11,$Q11,1,(Holidays!$A$1:$A$248)),0)+IF(AND($P11&gt;=AA$4,$P11&lt;AB$4,$Q11&gt;=AB$4),NETWORKDAYS.INTL($P11,(AB$4)-1,1,(Holidays!$A$1:$A$248)),0)+IF(AND($P11&lt;AA$4,$Q11&lt;AB$4,$Q11&gt;=AA$4),NETWORKDAYS.INTL(AA$4,$Q11,1,(Holidays!$A$1:$A$248)),0)+IF(AND($P11&lt;AA$4,$Q11&gt;=AB$4,$Q11&gt;=AA$4),NETWORKDAYS.INTL(AA$4,(AB$4)-1,1,(Holidays!$A$1:$A$248)),0))*$S11,"")</f>
        <v>0</v>
      </c>
      <c r="AB11" s="191">
        <f>IFERROR((IF(AND($P11&gt;=AB$4,$P11&lt;AC$4,$Q11&lt;AC$4),NETWORKDAYS.INTL($P11,$Q11,1,(Holidays!$A$1:$A$248)),0)+IF(AND($P11&gt;=AB$4,$P11&lt;AC$4,$Q11&gt;=AC$4),NETWORKDAYS.INTL($P11,(AC$4)-1,1,(Holidays!$A$1:$A$248)),0)+IF(AND($P11&lt;AB$4,$Q11&lt;AC$4,$Q11&gt;=AB$4),NETWORKDAYS.INTL(AB$4,$Q11,1,(Holidays!$A$1:$A$248)),0)+IF(AND($P11&lt;AB$4,$Q11&gt;=AC$4,$Q11&gt;=AB$4),NETWORKDAYS.INTL(AB$4,(AC$4)-1,1,(Holidays!$A$1:$A$248)),0))*$S11,"")</f>
        <v>0</v>
      </c>
      <c r="AC11" s="191">
        <f>IFERROR((IF(AND($P11&gt;=AC$4,$P11&lt;AD$4,$Q11&lt;AD$4),NETWORKDAYS.INTL($P11,$Q11,1,(Holidays!$A$1:$A$248)),0)+IF(AND($P11&gt;=AC$4,$P11&lt;AD$4,$Q11&gt;=AD$4),NETWORKDAYS.INTL($P11,(AD$4)-1,1,(Holidays!$A$1:$A$248)),0)+IF(AND($P11&lt;AC$4,$Q11&lt;AD$4,$Q11&gt;=AC$4),NETWORKDAYS.INTL(AC$4,$Q11,1,(Holidays!$A$1:$A$248)),0)+IF(AND($P11&lt;AC$4,$Q11&gt;=AD$4,$Q11&gt;=AC$4),NETWORKDAYS.INTL(AC$4,(AD$4)-1,1,(Holidays!$A$1:$A$248)),0))*$S11,"")</f>
        <v>0</v>
      </c>
      <c r="AD11" s="191">
        <f>IFERROR((IF(AND($P11&gt;=AD$4,$P11&lt;AE$4,$Q11&lt;AE$4),NETWORKDAYS.INTL($P11,$Q11,1,(Holidays!$A$1:$A$248)),0)+IF(AND($P11&gt;=AD$4,$P11&lt;AE$4,$Q11&gt;=AE$4),NETWORKDAYS.INTL($P11,(AE$4)-1,1,(Holidays!$A$1:$A$248)),0)+IF(AND($P11&lt;AD$4,$Q11&lt;AE$4,$Q11&gt;=AD$4),NETWORKDAYS.INTL(AD$4,$Q11,1,(Holidays!$A$1:$A$248)),0)+IF(AND($P11&lt;AD$4,$Q11&gt;=AE$4,$Q11&gt;=AD$4),NETWORKDAYS.INTL(AD$4,(AE$4)-1,1,(Holidays!$A$1:$A$248)),0))*$S11,"")</f>
        <v>0</v>
      </c>
      <c r="AE11" s="191">
        <f>IFERROR((IF(AND($P11&gt;=AE$4,$P11&lt;AF$4,$Q11&lt;AF$4),NETWORKDAYS.INTL($P11,$Q11,1,(Holidays!$A$1:$A$248)),0)+IF(AND($P11&gt;=AE$4,$P11&lt;AF$4,$Q11&gt;=AF$4),NETWORKDAYS.INTL($P11,(AF$4)-1,1,(Holidays!$A$1:$A$248)),0)+IF(AND($P11&lt;AE$4,$Q11&lt;AF$4,$Q11&gt;=AE$4),NETWORKDAYS.INTL(AE$4,$Q11,1,(Holidays!$A$1:$A$248)),0)+IF(AND($P11&lt;AE$4,$Q11&gt;=AF$4,$Q11&gt;=AE$4),NETWORKDAYS.INTL(AE$4,(AF$4)-1,1,(Holidays!$A$1:$A$248)),0))*$S11,"")</f>
        <v>0</v>
      </c>
      <c r="AF11" s="191">
        <f>IFERROR((IF(AND($P11&gt;=AF$4,$P11&lt;AG$4,$Q11&lt;AG$4),NETWORKDAYS.INTL($P11,$Q11,1,(Holidays!$A$1:$A$248)),0)+IF(AND($P11&gt;=AF$4,$P11&lt;AG$4,$Q11&gt;=AG$4),NETWORKDAYS.INTL($P11,(AG$4)-1,1,(Holidays!$A$1:$A$248)),0)+IF(AND($P11&lt;AF$4,$Q11&lt;AG$4,$Q11&gt;=AF$4),NETWORKDAYS.INTL(AF$4,$Q11,1,(Holidays!$A$1:$A$248)),0)+IF(AND($P11&lt;AF$4,$Q11&gt;=AG$4,$Q11&gt;=AF$4),NETWORKDAYS.INTL(AF$4,(AG$4)-1,1,(Holidays!$A$1:$A$248)),0))*$S11,"")</f>
        <v>0</v>
      </c>
      <c r="AG11" s="191">
        <f>IFERROR((IF(AND($P11&gt;=AG$4,$P11&lt;AH$4,$Q11&lt;AH$4),NETWORKDAYS.INTL($P11,$Q11,1,(Holidays!$A$1:$A$248)),0)+IF(AND($P11&gt;=AG$4,$P11&lt;AH$4,$Q11&gt;=AH$4),NETWORKDAYS.INTL($P11,(AH$4)-1,1,(Holidays!$A$1:$A$248)),0)+IF(AND($P11&lt;AG$4,$Q11&lt;AH$4,$Q11&gt;=AG$4),NETWORKDAYS.INTL(AG$4,$Q11,1,(Holidays!$A$1:$A$248)),0)+IF(AND($P11&lt;AG$4,$Q11&gt;=AH$4,$Q11&gt;=AG$4),NETWORKDAYS.INTL(AG$4,(AH$4)-1,1,(Holidays!$A$1:$A$248)),0))*$S11,"")</f>
        <v>0</v>
      </c>
      <c r="AH11" s="191">
        <f>IFERROR((IF(AND($P11&gt;=AH$4,$P11&lt;AI$4,$Q11&lt;AI$4),NETWORKDAYS.INTL($P11,$Q11,1,(Holidays!$A$1:$A$248)),0)+IF(AND($P11&gt;=AH$4,$P11&lt;AI$4,$Q11&gt;=AI$4),NETWORKDAYS.INTL($P11,(AI$4)-1,1,(Holidays!$A$1:$A$248)),0)+IF(AND($P11&lt;AH$4,$Q11&lt;AI$4,$Q11&gt;=AH$4),NETWORKDAYS.INTL(AH$4,$Q11,1,(Holidays!$A$1:$A$248)),0)+IF(AND($P11&lt;AH$4,$Q11&gt;=AI$4,$Q11&gt;=AH$4),NETWORKDAYS.INTL(AH$4,(AI$4)-1,1,(Holidays!$A$1:$A$248)),0))*$S11,"")</f>
        <v>0</v>
      </c>
      <c r="AI11" s="191">
        <f>IFERROR((IF(AND($P11&gt;=AI$4,$P11&lt;AJ$4,$Q11&lt;AJ$4),NETWORKDAYS.INTL($P11,$Q11,1,(Holidays!$A$1:$A$248)),0)+IF(AND($P11&gt;=AI$4,$P11&lt;AJ$4,$Q11&gt;=AJ$4),NETWORKDAYS.INTL($P11,(AJ$4)-1,1,(Holidays!$A$1:$A$248)),0)+IF(AND($P11&lt;AI$4,$Q11&lt;AJ$4,$Q11&gt;=AI$4),NETWORKDAYS.INTL(AI$4,$Q11,1,(Holidays!$A$1:$A$248)),0)+IF(AND($P11&lt;AI$4,$Q11&gt;=AJ$4,$Q11&gt;=AI$4),NETWORKDAYS.INTL(AI$4,(AJ$4)-1,1,(Holidays!$A$1:$A$248)),0))*$S11,"")</f>
        <v>0</v>
      </c>
      <c r="AJ11" s="191">
        <f>IFERROR((IF(AND($P11&gt;=AJ$4,$P11&lt;AK$4,$Q11&lt;AK$4),NETWORKDAYS.INTL($P11,$Q11,1,(Holidays!$A$1:$A$248)),0)+IF(AND($P11&gt;=AJ$4,$P11&lt;AK$4,$Q11&gt;=AK$4),NETWORKDAYS.INTL($P11,(AK$4)-1,1,(Holidays!$A$1:$A$248)),0)+IF(AND($P11&lt;AJ$4,$Q11&lt;AK$4,$Q11&gt;=AJ$4),NETWORKDAYS.INTL(AJ$4,$Q11,1,(Holidays!$A$1:$A$248)),0)+IF(AND($P11&lt;AJ$4,$Q11&gt;=AK$4,$Q11&gt;=AJ$4),NETWORKDAYS.INTL(AJ$4,(AK$4)-1,1,(Holidays!$A$1:$A$248)),0))*$S11,"")</f>
        <v>0</v>
      </c>
      <c r="AK11" s="191">
        <f>IFERROR((IF(AND($P11&gt;=AK$4,$P11&lt;AL$4,$Q11&lt;AL$4),NETWORKDAYS.INTL($P11,$Q11,1,(Holidays!$A$1:$A$248)),0)+IF(AND($P11&gt;=AK$4,$P11&lt;AL$4,$Q11&gt;=AL$4),NETWORKDAYS.INTL($P11,(AL$4)-1,1,(Holidays!$A$1:$A$248)),0)+IF(AND($P11&lt;AK$4,$Q11&lt;AL$4,$Q11&gt;=AK$4),NETWORKDAYS.INTL(AK$4,$Q11,1,(Holidays!$A$1:$A$248)),0)+IF(AND($P11&lt;AK$4,$Q11&gt;=AL$4,$Q11&gt;=AK$4),NETWORKDAYS.INTL(AK$4,(AL$4)-1,1,(Holidays!$A$1:$A$248)),0))*$S11,"")</f>
        <v>15.25</v>
      </c>
      <c r="AL11" s="191">
        <f>IFERROR((IF(AND($P11&gt;=AL$4,$P11&lt;AM$4,$Q11&lt;AM$4),NETWORKDAYS.INTL($P11,$Q11,1,(Holidays!$A$1:$A$248)),0)+IF(AND($P11&gt;=AL$4,$P11&lt;AM$4,$Q11&gt;=AM$4),NETWORKDAYS.INTL($P11,(AM$4)-1,1,(Holidays!$A$1:$A$248)),0)+IF(AND($P11&lt;AL$4,$Q11&lt;AM$4,$Q11&gt;=AL$4),NETWORKDAYS.INTL(AL$4,$Q11,1,(Holidays!$A$1:$A$248)),0)+IF(AND($P11&lt;AL$4,$Q11&gt;=AM$4,$Q11&gt;=AL$4),NETWORKDAYS.INTL(AL$4,(AM$4)-1,1,(Holidays!$A$1:$A$248)),0))*$S11,"")</f>
        <v>0</v>
      </c>
      <c r="AM11" s="191">
        <f>IFERROR((IF(AND($P11&gt;=AM$4,$P11&lt;AN$4,$Q11&lt;AN$4),NETWORKDAYS.INTL($P11,$Q11,1,(Holidays!$A$1:$A$248)),0)+IF(AND($P11&gt;=AM$4,$P11&lt;AN$4,$Q11&gt;=AN$4),NETWORKDAYS.INTL($P11,(AN$4)-1,1,(Holidays!$A$1:$A$248)),0)+IF(AND($P11&lt;AM$4,$Q11&lt;AN$4,$Q11&gt;=AM$4),NETWORKDAYS.INTL(AM$4,$Q11,1,(Holidays!$A$1:$A$248)),0)+IF(AND($P11&lt;AM$4,$Q11&gt;=AN$4,$Q11&gt;=AM$4),NETWORKDAYS.INTL(AM$4,(AN$4)-1,1,(Holidays!$A$1:$A$248)),0))*$S11,"")</f>
        <v>0</v>
      </c>
      <c r="AN11" s="191">
        <f>IFERROR((IF(AND($P11&gt;=AN$4,$P11&lt;AO$4,$Q11&lt;AO$4),NETWORKDAYS.INTL($P11,$Q11,1,(Holidays!$A$1:$A$248)),0)+IF(AND($P11&gt;=AN$4,$P11&lt;AO$4,$Q11&gt;=AO$4),NETWORKDAYS.INTL($P11,(AO$4)-1,1,(Holidays!$A$1:$A$248)),0)+IF(AND($P11&lt;AN$4,$Q11&lt;AO$4,$Q11&gt;=AN$4),NETWORKDAYS.INTL(AN$4,$Q11,1,(Holidays!$A$1:$A$248)),0)+IF(AND($P11&lt;AN$4,$Q11&gt;=AO$4,$Q11&gt;=AN$4),NETWORKDAYS.INTL(AN$4,(AO$4)-1,1,(Holidays!$A$1:$A$248)),0))*$S11,"")</f>
        <v>0</v>
      </c>
      <c r="AO11" s="191">
        <f>IFERROR((IF(AND($P11&gt;=AO$4,$P11&lt;AP$4,$Q11&lt;AP$4),NETWORKDAYS.INTL($P11,$Q11,1,(Holidays!$A$1:$A$248)),0)+IF(AND($P11&gt;=AO$4,$P11&lt;AP$4,$Q11&gt;=AP$4),NETWORKDAYS.INTL($P11,(AP$4)-1,1,(Holidays!$A$1:$A$248)),0)+IF(AND($P11&lt;AO$4,$Q11&lt;AP$4,$Q11&gt;=AO$4),NETWORKDAYS.INTL(AO$4,$Q11,1,(Holidays!$A$1:$A$248)),0)+IF(AND($P11&lt;AO$4,$Q11&gt;=AP$4,$Q11&gt;=AO$4),NETWORKDAYS.INTL(AO$4,(AP$4)-1,1,(Holidays!$A$1:$A$248)),0))*$S11,"")</f>
        <v>0</v>
      </c>
      <c r="AP11" s="191">
        <f>IFERROR((IF(AND($P11&gt;=AP$4,$P11&lt;AQ$4,$Q11&lt;AQ$4),NETWORKDAYS.INTL($P11,$Q11,1,(Holidays!$A$1:$A$248)),0)+IF(AND($P11&gt;=AP$4,$P11&lt;AQ$4,$Q11&gt;=AQ$4),NETWORKDAYS.INTL($P11,(AQ$4)-1,1,(Holidays!$A$1:$A$248)),0)+IF(AND($P11&lt;AP$4,$Q11&lt;AQ$4,$Q11&gt;=AP$4),NETWORKDAYS.INTL(AP$4,$Q11,1,(Holidays!$A$1:$A$248)),0)+IF(AND($P11&lt;AP$4,$Q11&gt;=AQ$4,$Q11&gt;=AP$4),NETWORKDAYS.INTL(AP$4,(AQ$4)-1,1,(Holidays!$A$1:$A$248)),0))*$S11,"")</f>
        <v>0</v>
      </c>
      <c r="AQ11" s="191">
        <f>IFERROR((IF(AND($P11&gt;=AQ$4,$P11&lt;AR$4,$Q11&lt;AR$4),NETWORKDAYS.INTL($P11,$Q11,1,(Holidays!$A$1:$A$248)),0)+IF(AND($P11&gt;=AQ$4,$P11&lt;AR$4,$Q11&gt;=AR$4),NETWORKDAYS.INTL($P11,(AR$4)-1,1,(Holidays!$A$1:$A$248)),0)+IF(AND($P11&lt;AQ$4,$Q11&lt;AR$4,$Q11&gt;=AQ$4),NETWORKDAYS.INTL(AQ$4,$Q11,1,(Holidays!$A$1:$A$248)),0)+IF(AND($P11&lt;AQ$4,$Q11&gt;=AR$4,$Q11&gt;=AQ$4),NETWORKDAYS.INTL(AQ$4,(AR$4)-1,1,(Holidays!$A$1:$A$248)),0))*$S11,"")</f>
        <v>0</v>
      </c>
      <c r="AR11" s="191">
        <f>IFERROR((IF(AND($P11&gt;=AR$4,$P11&lt;AS$4,$Q11&lt;AS$4),NETWORKDAYS.INTL($P11,$Q11,1,(Holidays!$A$1:$A$248)),0)+IF(AND($P11&gt;=AR$4,$P11&lt;AS$4,$Q11&gt;=AS$4),NETWORKDAYS.INTL($P11,(AS$4)-1,1,(Holidays!$A$1:$A$248)),0)+IF(AND($P11&lt;AR$4,$Q11&lt;AS$4,$Q11&gt;=AR$4),NETWORKDAYS.INTL(AR$4,$Q11,1,(Holidays!$A$1:$A$248)),0)+IF(AND($P11&lt;AR$4,$Q11&gt;=AS$4,$Q11&gt;=AR$4),NETWORKDAYS.INTL(AR$4,(AS$4)-1,1,(Holidays!$A$1:$A$248)),0))*$S11,"")</f>
        <v>0</v>
      </c>
      <c r="AS11" s="192">
        <f>IFERROR((IF(AND($P11&gt;=AS$4,$P11&lt;AT$4,$Q11&lt;AT$4),NETWORKDAYS.INTL($P11,$Q11,1,(Holidays!$A$1:$A$248)),0)+IF(AND($P11&gt;=AS$4,$P11&lt;AT$4,$Q11&gt;=AT$4),NETWORKDAYS.INTL($P11,(AT$4)-1,1,(Holidays!$A$1:$A$248)),0)+IF(AND($P11&lt;AS$4,$Q11&lt;AT$4,$Q11&gt;=AS$4),NETWORKDAYS.INTL(AS$4,$Q11,1,(Holidays!$A$1:$A$248)),0)+IF(AND($P11&lt;AS$4,$Q11&gt;=AT$4,$Q11&gt;=AS$4),NETWORKDAYS.INTL(AS$4,(AT$4)-1,1,(Holidays!$A$1:$A$248)),0))*$S11,"")</f>
        <v>0</v>
      </c>
      <c r="AT11" s="191">
        <f>IFERROR((IF(AND($P11&gt;=AT$4,$P11&lt;AU$4,$Q11&lt;AU$4),NETWORKDAYS.INTL($P11,$Q11,1,(Holidays!$A$1:$A$248)),0)+IF(AND($P11&gt;=AT$4,$P11&lt;AU$4,$Q11&gt;=AU$4),NETWORKDAYS.INTL($P11,(AU$4)-1,1,(Holidays!$A$1:$A$248)),0)+IF(AND($P11&lt;AT$4,$Q11&lt;AU$4,$Q11&gt;=AT$4),NETWORKDAYS.INTL(AT$4,$Q11,1,(Holidays!$A$1:$A$248)),0)+IF(AND($P11&lt;AT$4,$Q11&gt;=AU$4,$Q11&gt;=AT$4),NETWORKDAYS.INTL(AT$4,(AU$4)-1,1,(Holidays!$A$1:$A$248)),0))*$S11,"")</f>
        <v>0</v>
      </c>
      <c r="AU11" s="191">
        <f>IFERROR((IF(AND($P11&gt;=AU$4,$P11&lt;AV$4,$Q11&lt;AV$4),NETWORKDAYS.INTL($P11,$Q11,1,(Holidays!$A$1:$A$248)),0)+IF(AND($P11&gt;=AU$4,$P11&lt;AV$4,$Q11&gt;=AV$4),NETWORKDAYS.INTL($P11,(AV$4)-1,1,(Holidays!$A$1:$A$248)),0)+IF(AND($P11&lt;AU$4,$Q11&lt;AV$4,$Q11&gt;=AU$4),NETWORKDAYS.INTL(AU$4,$Q11,1,(Holidays!$A$1:$A$248)),0)+IF(AND($P11&lt;AU$4,$Q11&gt;=AV$4,$Q11&gt;=AU$4),NETWORKDAYS.INTL(AU$4,(AV$4)-1,1,(Holidays!$A$1:$A$248)),0))*$S11,"")</f>
        <v>0</v>
      </c>
      <c r="AV11" s="191">
        <f>IFERROR((IF(AND($P11&gt;=AV$4,$P11&lt;AW$4,$Q11&lt;AW$4),NETWORKDAYS.INTL($P11,$Q11,1,(Holidays!$A$1:$A$248)),0)+IF(AND($P11&gt;=AV$4,$P11&lt;AW$4,$Q11&gt;=AW$4),NETWORKDAYS.INTL($P11,(AW$4)-1,1,(Holidays!$A$1:$A$248)),0)+IF(AND($P11&lt;AV$4,$Q11&lt;AW$4,$Q11&gt;=AV$4),NETWORKDAYS.INTL(AV$4,$Q11,1,(Holidays!$A$1:$A$248)),0)+IF(AND($P11&lt;AV$4,$Q11&gt;=AW$4,$Q11&gt;=AV$4),NETWORKDAYS.INTL(AV$4,(AW$4)-1,1,(Holidays!$A$1:$A$248)),0))*$S11,"")</f>
        <v>0</v>
      </c>
      <c r="AW11" s="191">
        <f>IFERROR((IF(AND($P11&gt;=AW$4,$P11&lt;AX$4,$Q11&lt;AX$4),NETWORKDAYS.INTL($P11,$Q11,1,(Holidays!$A$1:$A$248)),0)+IF(AND($P11&gt;=AW$4,$P11&lt;AX$4,$Q11&gt;=AX$4),NETWORKDAYS.INTL($P11,(AX$4)-1,1,(Holidays!$A$1:$A$248)),0)+IF(AND($P11&lt;AW$4,$Q11&lt;AX$4,$Q11&gt;=AW$4),NETWORKDAYS.INTL(AW$4,$Q11,1,(Holidays!$A$1:$A$248)),0)+IF(AND($P11&lt;AW$4,$Q11&gt;=AX$4,$Q11&gt;=AW$4),NETWORKDAYS.INTL(AW$4,(AX$4)-1,1,(Holidays!$A$1:$A$248)),0))*$S11,"")</f>
        <v>0</v>
      </c>
      <c r="AX11" s="191">
        <f>IFERROR((IF(AND($P11&gt;=AX$4,$P11&lt;AY$4,$Q11&lt;AY$4),NETWORKDAYS.INTL($P11,$Q11,1,(Holidays!$A$1:$A$248)),0)+IF(AND($P11&gt;=AX$4,$P11&lt;AY$4,$Q11&gt;=AY$4),NETWORKDAYS.INTL($P11,(AY$4)-1,1,(Holidays!$A$1:$A$248)),0)+IF(AND($P11&lt;AX$4,$Q11&lt;AY$4,$Q11&gt;=AX$4),NETWORKDAYS.INTL(AX$4,$Q11,1,(Holidays!$A$1:$A$248)),0)+IF(AND($P11&lt;AX$4,$Q11&gt;=AY$4,$Q11&gt;=AX$4),NETWORKDAYS.INTL(AX$4,(AY$4)-1,1,(Holidays!$A$1:$A$248)),0))*$S11,"")</f>
        <v>0</v>
      </c>
      <c r="AY11" s="191">
        <f>IFERROR((IF(AND($P11&gt;=AY$4,$P11&lt;AZ$4,$Q11&lt;AZ$4),NETWORKDAYS.INTL($P11,$Q11,1,(Holidays!$A$1:$A$248)),0)+IF(AND($P11&gt;=AY$4,$P11&lt;AZ$4,$Q11&gt;=AZ$4),NETWORKDAYS.INTL($P11,(AZ$4)-1,1,(Holidays!$A$1:$A$248)),0)+IF(AND($P11&lt;AY$4,$Q11&lt;AZ$4,$Q11&gt;=AY$4),NETWORKDAYS.INTL(AY$4,$Q11,1,(Holidays!$A$1:$A$248)),0)+IF(AND($P11&lt;AY$4,$Q11&gt;=AZ$4,$Q11&gt;=AY$4),NETWORKDAYS.INTL(AY$4,(AZ$4)-1,1,(Holidays!$A$1:$A$248)),0))*$S11,"")</f>
        <v>0</v>
      </c>
      <c r="AZ11" s="191">
        <f>IFERROR((IF(AND($P11&gt;=AZ$4,$P11&lt;BA$4,$Q11&lt;BA$4),NETWORKDAYS.INTL($P11,$Q11,1,(Holidays!$A$1:$A$248)),0)+IF(AND($P11&gt;=AZ$4,$P11&lt;BA$4,$Q11&gt;=BA$4),NETWORKDAYS.INTL($P11,(BA$4)-1,1,(Holidays!$A$1:$A$248)),0)+IF(AND($P11&lt;AZ$4,$Q11&lt;BA$4,$Q11&gt;=AZ$4),NETWORKDAYS.INTL(AZ$4,$Q11,1,(Holidays!$A$1:$A$248)),0)+IF(AND($P11&lt;AZ$4,$Q11&gt;=BA$4,$Q11&gt;=AZ$4),NETWORKDAYS.INTL(AZ$4,(BA$4)-1,1,(Holidays!$A$1:$A$248)),0))*$S11,"")</f>
        <v>0</v>
      </c>
      <c r="BA11" s="191">
        <f>IFERROR((IF(AND($P11&gt;=BA$4,$P11&lt;BB$4,$Q11&lt;BB$4),NETWORKDAYS.INTL($P11,$Q11,1,(Holidays!$A$1:$A$248)),0)+IF(AND($P11&gt;=BA$4,$P11&lt;BB$4,$Q11&gt;=BB$4),NETWORKDAYS.INTL($P11,(BB$4)-1,1,(Holidays!$A$1:$A$248)),0)+IF(AND($P11&lt;BA$4,$Q11&lt;BB$4,$Q11&gt;=BA$4),NETWORKDAYS.INTL(BA$4,$Q11,1,(Holidays!$A$1:$A$248)),0)+IF(AND($P11&lt;BA$4,$Q11&gt;=BB$4,$Q11&gt;=BA$4),NETWORKDAYS.INTL(BA$4,(BB$4)-1,1,(Holidays!$A$1:$A$248)),0))*$S11,"")</f>
        <v>0</v>
      </c>
      <c r="BB11" s="191">
        <f>IFERROR((IF(AND($P11&gt;=BB$4,$P11&lt;BC$4,$Q11&lt;BC$4),NETWORKDAYS.INTL($P11,$Q11,1,(Holidays!$A$1:$A$248)),0)+IF(AND($P11&gt;=BB$4,$P11&lt;BC$4,$Q11&gt;=BC$4),NETWORKDAYS.INTL($P11,(BC$4)-1,1,(Holidays!$A$1:$A$248)),0)+IF(AND($P11&lt;BB$4,$Q11&lt;BC$4,$Q11&gt;=BB$4),NETWORKDAYS.INTL(BB$4,$Q11,1,(Holidays!$A$1:$A$248)),0)+IF(AND($P11&lt;BB$4,$Q11&gt;=BC$4,$Q11&gt;=BB$4),NETWORKDAYS.INTL(BB$4,(BC$4)-1,1,(Holidays!$A$1:$A$248)),0))*$S11,"")</f>
        <v>0</v>
      </c>
      <c r="BC11" s="191">
        <f>IFERROR((IF(AND($P11&gt;=BC$4,$P11&lt;BD$4,$Q11&lt;BD$4),NETWORKDAYS.INTL($P11,$Q11,1,(Holidays!$A$1:$A$248)),0)+IF(AND($P11&gt;=BC$4,$P11&lt;BD$4,$Q11&gt;=BD$4),NETWORKDAYS.INTL($P11,(BD$4)-1,1,(Holidays!$A$1:$A$248)),0)+IF(AND($P11&lt;BC$4,$Q11&lt;BD$4,$Q11&gt;=BC$4),NETWORKDAYS.INTL(BC$4,$Q11,1,(Holidays!$A$1:$A$248)),0)+IF(AND($P11&lt;BC$4,$Q11&gt;=BD$4,$Q11&gt;=BC$4),NETWORKDAYS.INTL(BC$4,(BD$4)-1,1,(Holidays!$A$1:$A$248)),0))*$S11,"")</f>
        <v>0</v>
      </c>
      <c r="BD11" s="191">
        <f>IFERROR((IF(AND($P11&gt;=BD$4,$P11&lt;BE$4,$Q11&lt;BE$4),NETWORKDAYS.INTL($P11,$Q11,1,(Holidays!$A$1:$A$248)),0)+IF(AND($P11&gt;=BD$4,$P11&lt;BE$4,$Q11&gt;=BE$4),NETWORKDAYS.INTL($P11,(BE$4)-1,1,(Holidays!$A$1:$A$248)),0)+IF(AND($P11&lt;BD$4,$Q11&lt;BE$4,$Q11&gt;=BD$4),NETWORKDAYS.INTL(BD$4,$Q11,1,(Holidays!$A$1:$A$248)),0)+IF(AND($P11&lt;BD$4,$Q11&gt;=BE$4,$Q11&gt;=BD$4),NETWORKDAYS.INTL(BD$4,(BE$4)-1,1,(Holidays!$A$1:$A$248)),0))*$S11,"")</f>
        <v>0</v>
      </c>
      <c r="BE11" s="191">
        <f>IFERROR((IF(AND($P11&gt;=BE$4,$P11&lt;BF$4,$Q11&lt;BF$4),NETWORKDAYS.INTL($P11,$Q11,1,(Holidays!$A$1:$A$248)),0)+IF(AND($P11&gt;=BE$4,$P11&lt;BF$4,$Q11&gt;=BF$4),NETWORKDAYS.INTL($P11,(BF$4)-1,1,(Holidays!$A$1:$A$248)),0)+IF(AND($P11&lt;BE$4,$Q11&lt;BF$4,$Q11&gt;=BE$4),NETWORKDAYS.INTL(BE$4,$Q11,1,(Holidays!$A$1:$A$248)),0)+IF(AND($P11&lt;BE$4,$Q11&gt;=BF$4,$Q11&gt;=BE$4),NETWORKDAYS.INTL(BE$4,(BF$4)-1,1,(Holidays!$A$1:$A$248)),0))*$S11,"")</f>
        <v>0</v>
      </c>
      <c r="BF11" s="191">
        <f>IFERROR((IF(AND($P11&gt;=BF$4,$P11&lt;BG$4,$Q11&lt;BG$4),NETWORKDAYS.INTL($P11,$Q11,1,(Holidays!$A$1:$A$248)),0)+IF(AND($P11&gt;=BF$4,$P11&lt;BG$4,$Q11&gt;=BG$4),NETWORKDAYS.INTL($P11,(BG$4)-1,1,(Holidays!$A$1:$A$248)),0)+IF(AND($P11&lt;BF$4,$Q11&lt;BG$4,$Q11&gt;=BF$4),NETWORKDAYS.INTL(BF$4,$Q11,1,(Holidays!$A$1:$A$248)),0)+IF(AND($P11&lt;BF$4,$Q11&gt;=BG$4,$Q11&gt;=BF$4),NETWORKDAYS.INTL(BF$4,(BG$4)-1,1,(Holidays!$A$1:$A$248)),0))*$S11,"")</f>
        <v>0</v>
      </c>
      <c r="BG11" s="191">
        <f>IFERROR((IF(AND($P11&gt;=BG$4,$P11&lt;BH$4,$Q11&lt;BH$4),NETWORKDAYS.INTL($P11,$Q11,1,(Holidays!$A$1:$A$248)),0)+IF(AND($P11&gt;=BG$4,$P11&lt;BH$4,$Q11&gt;=BH$4),NETWORKDAYS.INTL($P11,(BH$4)-1,1,(Holidays!$A$1:$A$248)),0)+IF(AND($P11&lt;BG$4,$Q11&lt;BH$4,$Q11&gt;=BG$4),NETWORKDAYS.INTL(BG$4,$Q11,1,(Holidays!$A$1:$A$248)),0)+IF(AND($P11&lt;BG$4,$Q11&gt;=BH$4,$Q11&gt;=BG$4),NETWORKDAYS.INTL(BG$4,(BH$4)-1,1,(Holidays!$A$1:$A$248)),0))*$S11,"")</f>
        <v>0</v>
      </c>
      <c r="BH11" s="191">
        <f>IFERROR((IF(AND($P11&gt;=BH$4,$P11&lt;BI$4,$Q11&lt;BI$4),NETWORKDAYS.INTL($P11,$Q11,1,(Holidays!$A$1:$A$248)),0)+IF(AND($P11&gt;=BH$4,$P11&lt;BI$4,$Q11&gt;=BI$4),NETWORKDAYS.INTL($P11,(BI$4)-1,1,(Holidays!$A$1:$A$248)),0)+IF(AND($P11&lt;BH$4,$Q11&lt;BI$4,$Q11&gt;=BH$4),NETWORKDAYS.INTL(BH$4,$Q11,1,(Holidays!$A$1:$A$248)),0)+IF(AND($P11&lt;BH$4,$Q11&gt;=BI$4,$Q11&gt;=BH$4),NETWORKDAYS.INTL(BH$4,(BI$4)-1,1,(Holidays!$A$1:$A$248)),0))*$S11,"")</f>
        <v>0</v>
      </c>
      <c r="BI11" s="191">
        <f>IFERROR((IF(AND($P11&gt;=BI$4,$P11&lt;BJ$4,$Q11&lt;BJ$4),NETWORKDAYS.INTL($P11,$Q11,1,(Holidays!$A$1:$A$248)),0)+IF(AND($P11&gt;=BI$4,$P11&lt;BJ$4,$Q11&gt;=BJ$4),NETWORKDAYS.INTL($P11,(BJ$4)-1,1,(Holidays!$A$1:$A$248)),0)+IF(AND($P11&lt;BI$4,$Q11&lt;BJ$4,$Q11&gt;=BI$4),NETWORKDAYS.INTL(BI$4,$Q11,1,(Holidays!$A$1:$A$248)),0)+IF(AND($P11&lt;BI$4,$Q11&gt;=BJ$4,$Q11&gt;=BI$4),NETWORKDAYS.INTL(BI$4,(BJ$4)-1,1,(Holidays!$A$1:$A$248)),0))*$S11,"")</f>
        <v>0</v>
      </c>
      <c r="BJ11" s="191">
        <f>IFERROR((IF(AND($P11&gt;=BJ$4,$P11&lt;BK$4,$Q11&lt;BK$4),NETWORKDAYS.INTL($P11,$Q11,1,(Holidays!$A$1:$A$248)),0)+IF(AND($P11&gt;=BJ$4,$P11&lt;BK$4,$Q11&gt;=BK$4),NETWORKDAYS.INTL($P11,(BK$4)-1,1,(Holidays!$A$1:$A$248)),0)+IF(AND($P11&lt;BJ$4,$Q11&lt;BK$4,$Q11&gt;=BJ$4),NETWORKDAYS.INTL(BJ$4,$Q11,1,(Holidays!$A$1:$A$248)),0)+IF(AND($P11&lt;BJ$4,$Q11&gt;=BK$4,$Q11&gt;=BJ$4),NETWORKDAYS.INTL(BJ$4,(BK$4)-1,1,(Holidays!$A$1:$A$248)),0))*$S11,"")</f>
        <v>0</v>
      </c>
      <c r="BK11" s="191">
        <f>IFERROR((IF(AND($P11&gt;=BK$4,$P11&lt;BL$4,$Q11&lt;BL$4),NETWORKDAYS.INTL($P11,$Q11,1,(Holidays!$A$1:$A$248)),0)+IF(AND($P11&gt;=BK$4,$P11&lt;BL$4,$Q11&gt;=BL$4),NETWORKDAYS.INTL($P11,(BL$4)-1,1,(Holidays!$A$1:$A$248)),0)+IF(AND($P11&lt;BK$4,$Q11&lt;BL$4,$Q11&gt;=BK$4),NETWORKDAYS.INTL(BK$4,$Q11,1,(Holidays!$A$1:$A$248)),0)+IF(AND($P11&lt;BK$4,$Q11&gt;=BL$4,$Q11&gt;=BK$4),NETWORKDAYS.INTL(BK$4,(BL$4)-1,1,(Holidays!$A$1:$A$248)),0))*$S11,"")</f>
        <v>0</v>
      </c>
      <c r="BL11" s="191">
        <f>IFERROR((IF(AND($P11&gt;=BL$4,$P11&lt;BM$4,$Q11&lt;BM$4),NETWORKDAYS.INTL($P11,$Q11,1,(Holidays!$A$1:$A$248)),0)+IF(AND($P11&gt;=BL$4,$P11&lt;BM$4,$Q11&gt;=BM$4),NETWORKDAYS.INTL($P11,(BM$4)-1,1,(Holidays!$A$1:$A$248)),0)+IF(AND($P11&lt;BL$4,$Q11&lt;BM$4,$Q11&gt;=BL$4),NETWORKDAYS.INTL(BL$4,$Q11,1,(Holidays!$A$1:$A$248)),0)+IF(AND($P11&lt;BL$4,$Q11&gt;=BM$4,$Q11&gt;=BL$4),NETWORKDAYS.INTL(BL$4,(BM$4)-1,1,(Holidays!$A$1:$A$248)),0))*$S11,"")</f>
        <v>0</v>
      </c>
      <c r="BM11" s="191">
        <f>IFERROR((IF(AND($P11&gt;=BM$4,$P11&lt;BN$4,$Q11&lt;BN$4),NETWORKDAYS.INTL($P11,$Q11,1,(Holidays!$A$1:$A$248)),0)+IF(AND($P11&gt;=BM$4,$P11&lt;BN$4,$Q11&gt;=BN$4),NETWORKDAYS.INTL($P11,(BN$4)-1,1,(Holidays!$A$1:$A$248)),0)+IF(AND($P11&lt;BM$4,$Q11&lt;BN$4,$Q11&gt;=BM$4),NETWORKDAYS.INTL(BM$4,$Q11,1,(Holidays!$A$1:$A$248)),0)+IF(AND($P11&lt;BM$4,$Q11&gt;=BN$4,$Q11&gt;=BM$4),NETWORKDAYS.INTL(BM$4,(BN$4)-1,1,(Holidays!$A$1:$A$248)),0))*$S11,"")</f>
        <v>0</v>
      </c>
      <c r="BN11" s="191">
        <f>IFERROR((IF(AND($P11&gt;=BN$4,$P11&lt;BO$4,$Q11&lt;BO$4),NETWORKDAYS.INTL($P11,$Q11,1,(Holidays!$A$1:$A$248)),0)+IF(AND($P11&gt;=BN$4,$P11&lt;BO$4,$Q11&gt;=BO$4),NETWORKDAYS.INTL($P11,(BO$4)-1,1,(Holidays!$A$1:$A$248)),0)+IF(AND($P11&lt;BN$4,$Q11&lt;BO$4,$Q11&gt;=BN$4),NETWORKDAYS.INTL(BN$4,$Q11,1,(Holidays!$A$1:$A$248)),0)+IF(AND($P11&lt;BN$4,$Q11&gt;=BO$4,$Q11&gt;=BN$4),NETWORKDAYS.INTL(BN$4,(BO$4)-1,1,(Holidays!$A$1:$A$248)),0))*$S11,"")</f>
        <v>0</v>
      </c>
      <c r="BO11" s="191">
        <f>IFERROR((IF(AND($P11&gt;=BO$4,$P11&lt;BP$4,$Q11&lt;BP$4),NETWORKDAYS.INTL($P11,$Q11,1,(Holidays!$A$1:$A$248)),0)+IF(AND($P11&gt;=BO$4,$P11&lt;BP$4,$Q11&gt;=BP$4),NETWORKDAYS.INTL($P11,(BP$4)-1,1,(Holidays!$A$1:$A$248)),0)+IF(AND($P11&lt;BO$4,$Q11&lt;BP$4,$Q11&gt;=BO$4),NETWORKDAYS.INTL(BO$4,$Q11,1,(Holidays!$A$1:$A$248)),0)+IF(AND($P11&lt;BO$4,$Q11&gt;=BP$4,$Q11&gt;=BO$4),NETWORKDAYS.INTL(BO$4,(BP$4)-1,1,(Holidays!$A$1:$A$248)),0))*$S11,"")</f>
        <v>0</v>
      </c>
      <c r="BP11" s="191">
        <f>IFERROR((IF(AND($P11&gt;=BP$4,$P11&lt;BQ$4,$Q11&lt;BQ$4),NETWORKDAYS.INTL($P11,$Q11,1,(Holidays!$A$1:$A$248)),0)+IF(AND($P11&gt;=BP$4,$P11&lt;BQ$4,$Q11&gt;=BQ$4),NETWORKDAYS.INTL($P11,(BQ$4)-1,1,(Holidays!$A$1:$A$248)),0)+IF(AND($P11&lt;BP$4,$Q11&lt;BQ$4,$Q11&gt;=BP$4),NETWORKDAYS.INTL(BP$4,$Q11,1,(Holidays!$A$1:$A$248)),0)+IF(AND($P11&lt;BP$4,$Q11&gt;=BQ$4,$Q11&gt;=BP$4),NETWORKDAYS.INTL(BP$4,(BQ$4)-1,1,(Holidays!$A$1:$A$248)),0))*$S11,"")</f>
        <v>0</v>
      </c>
      <c r="BQ11" s="191">
        <f>IFERROR((IF(AND($P11&gt;=BQ$4,$P11&lt;BR$4,$Q11&lt;BR$4),NETWORKDAYS.INTL($P11,$Q11,1,(Holidays!$A$1:$A$248)),0)+IF(AND($P11&gt;=BQ$4,$P11&lt;BR$4,$Q11&gt;=BR$4),NETWORKDAYS.INTL($P11,(BR$4)-1,1,(Holidays!$A$1:$A$248)),0)+IF(AND($P11&lt;BQ$4,$Q11&lt;BR$4,$Q11&gt;=BQ$4),NETWORKDAYS.INTL(BQ$4,$Q11,1,(Holidays!$A$1:$A$248)),0)+IF(AND($P11&lt;BQ$4,$Q11&gt;=BR$4,$Q11&gt;=BQ$4),NETWORKDAYS.INTL(BQ$4,(BR$4)-1,1,(Holidays!$A$1:$A$248)),0))*$S11,"")</f>
        <v>0</v>
      </c>
      <c r="BR11" s="191">
        <f>IFERROR((IF(AND($P11&gt;=BR$4,$P11&lt;BS$4,$Q11&lt;BS$4),NETWORKDAYS.INTL($P11,$Q11,1,(Holidays!$A$1:$A$248)),0)+IF(AND($P11&gt;=BR$4,$P11&lt;BS$4,$Q11&gt;=BS$4),NETWORKDAYS.INTL($P11,(BS$4)-1,1,(Holidays!$A$1:$A$248)),0)+IF(AND($P11&lt;BR$4,$Q11&lt;BS$4,$Q11&gt;=BR$4),NETWORKDAYS.INTL(BR$4,$Q11,1,(Holidays!$A$1:$A$248)),0)+IF(AND($P11&lt;BR$4,$Q11&gt;=BS$4,$Q11&gt;=BR$4),NETWORKDAYS.INTL(BR$4,(BS$4)-1,1,(Holidays!$A$1:$A$248)),0))*$S11,"")</f>
        <v>0</v>
      </c>
      <c r="BS11" s="191">
        <f>IFERROR((IF(AND($P11&gt;=BS$4,$P11&lt;BT$4,$Q11&lt;BT$4),NETWORKDAYS.INTL($P11,$Q11,1,(Holidays!$A$1:$A$248)),0)+IF(AND($P11&gt;=BS$4,$P11&lt;BT$4,$Q11&gt;=BT$4),NETWORKDAYS.INTL($P11,(BT$4)-1,1,(Holidays!$A$1:$A$248)),0)+IF(AND($P11&lt;BS$4,$Q11&lt;BT$4,$Q11&gt;=BS$4),NETWORKDAYS.INTL(BS$4,$Q11,1,(Holidays!$A$1:$A$248)),0)+IF(AND($P11&lt;BS$4,$Q11&gt;=BT$4,$Q11&gt;=BS$4),NETWORKDAYS.INTL(BS$4,(BT$4)-1,1,(Holidays!$A$1:$A$248)),0))*$S11,"")</f>
        <v>0</v>
      </c>
      <c r="BT11" s="191">
        <f>IFERROR((IF(AND($P11&gt;=BT$4,$P11&lt;BU$4,$Q11&lt;BU$4),NETWORKDAYS.INTL($P11,$Q11,1,(Holidays!$A$1:$A$248)),0)+IF(AND($P11&gt;=BT$4,$P11&lt;BU$4,$Q11&gt;=BU$4),NETWORKDAYS.INTL($P11,(BU$4)-1,1,(Holidays!$A$1:$A$248)),0)+IF(AND($P11&lt;BT$4,$Q11&lt;BU$4,$Q11&gt;=BT$4),NETWORKDAYS.INTL(BT$4,$Q11,1,(Holidays!$A$1:$A$248)),0)+IF(AND($P11&lt;BT$4,$Q11&gt;=BU$4,$Q11&gt;=BT$4),NETWORKDAYS.INTL(BT$4,(BU$4)-1,1,(Holidays!$A$1:$A$248)),0))*$S11,"")</f>
        <v>0</v>
      </c>
      <c r="BU11" s="191">
        <f>IFERROR((IF(AND($P11&gt;=BU$4,$P11&lt;BV$4,$Q11&lt;BV$4),NETWORKDAYS.INTL($P11,$Q11,1,(Holidays!$A$1:$A$248)),0)+IF(AND($P11&gt;=BU$4,$P11&lt;BV$4,$Q11&gt;=BV$4),NETWORKDAYS.INTL($P11,(BV$4)-1,1,(Holidays!$A$1:$A$248)),0)+IF(AND($P11&lt;BU$4,$Q11&lt;BV$4,$Q11&gt;=BU$4),NETWORKDAYS.INTL(BU$4,$Q11,1,(Holidays!$A$1:$A$248)),0)+IF(AND($P11&lt;BU$4,$Q11&gt;=BV$4,$Q11&gt;=BU$4),NETWORKDAYS.INTL(BU$4,(BV$4)-1,1,(Holidays!$A$1:$A$248)),0))*$S11,"")</f>
        <v>0</v>
      </c>
      <c r="BV11" s="191">
        <f>IFERROR((IF(AND($P11&gt;=BV$4,$P11&lt;BW$4,$Q11&lt;BW$4),NETWORKDAYS.INTL($P11,$Q11,1,(Holidays!$A$1:$A$248)),0)+IF(AND($P11&gt;=BV$4,$P11&lt;BW$4,$Q11&gt;=BW$4),NETWORKDAYS.INTL($P11,(BW$4)-1,1,(Holidays!$A$1:$A$248)),0)+IF(AND($P11&lt;BV$4,$Q11&lt;BW$4,$Q11&gt;=BV$4),NETWORKDAYS.INTL(BV$4,$Q11,1,(Holidays!$A$1:$A$248)),0)+IF(AND($P11&lt;BV$4,$Q11&gt;=BW$4,$Q11&gt;=BV$4),NETWORKDAYS.INTL(BV$4,(BW$4)-1,1,(Holidays!$A$1:$A$248)),0))*$S11,"")</f>
        <v>0</v>
      </c>
      <c r="BW11" s="191">
        <f>IFERROR((IF(AND($P11&gt;=BW$4,$P11&lt;BX$4,$Q11&lt;BX$4),NETWORKDAYS.INTL($P11,$Q11,1,(Holidays!$A$1:$A$248)),0)+IF(AND($P11&gt;=BW$4,$P11&lt;BX$4,$Q11&gt;=BX$4),NETWORKDAYS.INTL($P11,(BX$4)-1,1,(Holidays!$A$1:$A$248)),0)+IF(AND($P11&lt;BW$4,$Q11&lt;BX$4,$Q11&gt;=BW$4),NETWORKDAYS.INTL(BW$4,$Q11,1,(Holidays!$A$1:$A$248)),0)+IF(AND($P11&lt;BW$4,$Q11&gt;=BX$4,$Q11&gt;=BW$4),NETWORKDAYS.INTL(BW$4,(BX$4)-1,1,(Holidays!$A$1:$A$248)),0))*$S11,"")</f>
        <v>0</v>
      </c>
      <c r="BX11" s="191">
        <f>IFERROR((IF(AND($P11&gt;=BX$4,$P11&lt;BY$4,$Q11&lt;BY$4),NETWORKDAYS.INTL($P11,$Q11,1,(Holidays!$A$1:$A$248)),0)+IF(AND($P11&gt;=BX$4,$P11&lt;BY$4,$Q11&gt;=BY$4),NETWORKDAYS.INTL($P11,(BY$4)-1,1,(Holidays!$A$1:$A$248)),0)+IF(AND($P11&lt;BX$4,$Q11&lt;BY$4,$Q11&gt;=BX$4),NETWORKDAYS.INTL(BX$4,$Q11,1,(Holidays!$A$1:$A$248)),0)+IF(AND($P11&lt;BX$4,$Q11&gt;=BY$4,$Q11&gt;=BX$4),NETWORKDAYS.INTL(BX$4,(BY$4)-1,1,(Holidays!$A$1:$A$248)),0))*$S11,"")</f>
        <v>0</v>
      </c>
      <c r="BY11" s="191">
        <f>IFERROR((IF(AND($P11&gt;=BY$4,$P11&lt;BZ$4,$Q11&lt;BZ$4),NETWORKDAYS.INTL($P11,$Q11,1,(Holidays!$A$1:$A$248)),0)+IF(AND($P11&gt;=BY$4,$P11&lt;BZ$4,$Q11&gt;=BZ$4),NETWORKDAYS.INTL($P11,(BZ$4)-1,1,(Holidays!$A$1:$A$248)),0)+IF(AND($P11&lt;BY$4,$Q11&lt;BZ$4,$Q11&gt;=BY$4),NETWORKDAYS.INTL(BY$4,$Q11,1,(Holidays!$A$1:$A$248)),0)+IF(AND($P11&lt;BY$4,$Q11&gt;=BZ$4,$Q11&gt;=BY$4),NETWORKDAYS.INTL(BY$4,(BZ$4)-1,1,(Holidays!$A$1:$A$248)),0))*$S11,"")</f>
        <v>0</v>
      </c>
      <c r="BZ11" s="191">
        <f>IFERROR((IF(AND($P11&gt;=BZ$4,$P11&lt;CA$4,$Q11&lt;CA$4),NETWORKDAYS.INTL($P11,$Q11,1,(Holidays!$A$1:$A$248)),0)+IF(AND($P11&gt;=BZ$4,$P11&lt;CA$4,$Q11&gt;=CA$4),NETWORKDAYS.INTL($P11,(CA$4)-1,1,(Holidays!$A$1:$A$248)),0)+IF(AND($P11&lt;BZ$4,$Q11&lt;CA$4,$Q11&gt;=BZ$4),NETWORKDAYS.INTL(BZ$4,$Q11,1,(Holidays!$A$1:$A$248)),0)+IF(AND($P11&lt;BZ$4,$Q11&gt;=CA$4,$Q11&gt;=BZ$4),NETWORKDAYS.INTL(BZ$4,(CA$4)-1,1,(Holidays!$A$1:$A$248)),0))*$S11,"")</f>
        <v>0</v>
      </c>
      <c r="CA11" s="191">
        <f>IFERROR((IF(AND($P11&gt;=CA$4,$P11&lt;CB$4,$Q11&lt;CB$4),NETWORKDAYS.INTL($P11,$Q11,1,(Holidays!$A$1:$A$248)),0)+IF(AND($P11&gt;=CA$4,$P11&lt;CB$4,$Q11&gt;=CB$4),NETWORKDAYS.INTL($P11,(CB$4)-1,1,(Holidays!$A$1:$A$248)),0)+IF(AND($P11&lt;CA$4,$Q11&lt;CB$4,$Q11&gt;=CA$4),NETWORKDAYS.INTL(CA$4,$Q11,1,(Holidays!$A$1:$A$248)),0)+IF(AND($P11&lt;CA$4,$Q11&gt;=CB$4,$Q11&gt;=CA$4),NETWORKDAYS.INTL(CA$4,(CB$4)-1,1,(Holidays!$A$1:$A$248)),0))*$S11,"")</f>
        <v>0</v>
      </c>
      <c r="CB11" s="191">
        <f>IFERROR((IF(AND($P11&gt;=CB$4,$P11&lt;CC$4,$Q11&lt;CC$4),NETWORKDAYS.INTL($P11,$Q11,1,(Holidays!$A$1:$A$248)),0)+IF(AND($P11&gt;=CB$4,$P11&lt;CC$4,$Q11&gt;=CC$4),NETWORKDAYS.INTL($P11,(CC$4)-1,1,(Holidays!$A$1:$A$248)),0)+IF(AND($P11&lt;CB$4,$Q11&lt;CC$4,$Q11&gt;=CB$4),NETWORKDAYS.INTL(CB$4,$Q11,1,(Holidays!$A$1:$A$248)),0)+IF(AND($P11&lt;CB$4,$Q11&gt;=CC$4,$Q11&gt;=CB$4),NETWORKDAYS.INTL(CB$4,(CC$4)-1,1,(Holidays!$A$1:$A$248)),0))*$S11,"")</f>
        <v>0</v>
      </c>
      <c r="CC11" s="191">
        <f>IFERROR((IF(AND($P11&gt;=CC$4,$P11&lt;CD$4,$Q11&lt;CD$4),NETWORKDAYS.INTL($P11,$Q11,1,(Holidays!$A$1:$A$248)),0)+IF(AND($P11&gt;=CC$4,$P11&lt;CD$4,$Q11&gt;=CD$4),NETWORKDAYS.INTL($P11,(CD$4)-1,1,(Holidays!$A$1:$A$248)),0)+IF(AND($P11&lt;CC$4,$Q11&lt;CD$4,$Q11&gt;=CC$4),NETWORKDAYS.INTL(CC$4,$Q11,1,(Holidays!$A$1:$A$248)),0)+IF(AND($P11&lt;CC$4,$Q11&gt;=CD$4,$Q11&gt;=CC$4),NETWORKDAYS.INTL(CC$4,(CD$4)-1,1,(Holidays!$A$1:$A$248)),0))*$S11,"")</f>
        <v>0</v>
      </c>
      <c r="CD11" s="191">
        <f>IFERROR((IF(AND($P11&gt;=CD$4,$P11&lt;CE$4,$Q11&lt;CE$4),NETWORKDAYS.INTL($P11,$Q11,1,(Holidays!$A$1:$A$248)),0)+IF(AND($P11&gt;=CD$4,$P11&lt;CE$4,$Q11&gt;=CE$4),NETWORKDAYS.INTL($P11,(CE$4)-1,1,(Holidays!$A$1:$A$248)),0)+IF(AND($P11&lt;CD$4,$Q11&lt;CE$4,$Q11&gt;=CD$4),NETWORKDAYS.INTL(CD$4,$Q11,1,(Holidays!$A$1:$A$248)),0)+IF(AND($P11&lt;CD$4,$Q11&gt;=CE$4,$Q11&gt;=CD$4),NETWORKDAYS.INTL(CD$4,(CE$4)-1,1,(Holidays!$A$1:$A$248)),0))*$S11,"")</f>
        <v>0</v>
      </c>
      <c r="CE11" s="191">
        <f>IFERROR((IF(AND($P11&gt;=CE$4,$P11&lt;CF$4,$Q11&lt;CF$4),NETWORKDAYS.INTL($P11,$Q11,1,(Holidays!$A$1:$A$248)),0)+IF(AND($P11&gt;=CE$4,$P11&lt;CF$4,$Q11&gt;=CF$4),NETWORKDAYS.INTL($P11,(CF$4)-1,1,(Holidays!$A$1:$A$248)),0)+IF(AND($P11&lt;CE$4,$Q11&lt;CF$4,$Q11&gt;=CE$4),NETWORKDAYS.INTL(CE$4,$Q11,1,(Holidays!$A$1:$A$248)),0)+IF(AND($P11&lt;CE$4,$Q11&gt;=CF$4,$Q11&gt;=CE$4),NETWORKDAYS.INTL(CE$4,(CF$4)-1,1,(Holidays!$A$1:$A$248)),0))*$S11,"")</f>
        <v>0</v>
      </c>
      <c r="CF11" s="191">
        <f>IFERROR((IF(AND($P11&gt;=CF$4,$P11&lt;CG$4,$Q11&lt;CG$4),NETWORKDAYS.INTL($P11,$Q11,1,(Holidays!$A$1:$A$248)),0)+IF(AND($P11&gt;=CF$4,$P11&lt;CG$4,$Q11&gt;=CG$4),NETWORKDAYS.INTL($P11,(CG$4)-1,1,(Holidays!$A$1:$A$248)),0)+IF(AND($P11&lt;CF$4,$Q11&lt;CG$4,$Q11&gt;=CF$4),NETWORKDAYS.INTL(CF$4,$Q11,1,(Holidays!$A$1:$A$248)),0)+IF(AND($P11&lt;CF$4,$Q11&gt;=CG$4,$Q11&gt;=CF$4),NETWORKDAYS.INTL(CF$4,(CG$4)-1,1,(Holidays!$A$1:$A$248)),0))*$S11,"")</f>
        <v>0</v>
      </c>
      <c r="CG11" s="191">
        <f>IFERROR((IF(AND($P11&gt;=CG$4,$P11&lt;CH$4,$Q11&lt;CH$4),NETWORKDAYS.INTL($P11,$Q11,1,(Holidays!$A$1:$A$248)),0)+IF(AND($P11&gt;=CG$4,$P11&lt;CH$4,$Q11&gt;=CH$4),NETWORKDAYS.INTL($P11,(CH$4)-1,1,(Holidays!$A$1:$A$248)),0)+IF(AND($P11&lt;CG$4,$Q11&lt;CH$4,$Q11&gt;=CG$4),NETWORKDAYS.INTL(CG$4,$Q11,1,(Holidays!$A$1:$A$248)),0)+IF(AND($P11&lt;CG$4,$Q11&gt;=CH$4,$Q11&gt;=CG$4),NETWORKDAYS.INTL(CG$4,(CH$4)-1,1,(Holidays!$A$1:$A$248)),0))*$S11,"")</f>
        <v>0</v>
      </c>
      <c r="CH11" s="191">
        <f>IFERROR((IF(AND($P11&gt;=CH$4,$P11&lt;CI$4,$Q11&lt;CI$4),NETWORKDAYS.INTL($P11,$Q11,1,(Holidays!$A$1:$A$248)),0)+IF(AND($P11&gt;=CH$4,$P11&lt;CI$4,$Q11&gt;=CI$4),NETWORKDAYS.INTL($P11,(CI$4)-1,1,(Holidays!$A$1:$A$248)),0)+IF(AND($P11&lt;CH$4,$Q11&lt;CI$4,$Q11&gt;=CH$4),NETWORKDAYS.INTL(CH$4,$Q11,1,(Holidays!$A$1:$A$248)),0)+IF(AND($P11&lt;CH$4,$Q11&gt;=CI$4,$Q11&gt;=CH$4),NETWORKDAYS.INTL(CH$4,(CI$4)-1,1,(Holidays!$A$1:$A$248)),0))*$S11,"")</f>
        <v>0</v>
      </c>
      <c r="CI11" s="191">
        <f>IFERROR((IF(AND($P11&gt;=CI$4,$P11&lt;CJ$4,$Q11&lt;CJ$4),NETWORKDAYS.INTL($P11,$Q11,1,(Holidays!$A$1:$A$248)),0)+IF(AND($P11&gt;=CI$4,$P11&lt;CJ$4,$Q11&gt;=CJ$4),NETWORKDAYS.INTL($P11,(CJ$4)-1,1,(Holidays!$A$1:$A$248)),0)+IF(AND($P11&lt;CI$4,$Q11&lt;CJ$4,$Q11&gt;=CI$4),NETWORKDAYS.INTL(CI$4,$Q11,1,(Holidays!$A$1:$A$248)),0)+IF(AND($P11&lt;CI$4,$Q11&gt;=CJ$4,$Q11&gt;=CI$4),NETWORKDAYS.INTL(CI$4,(CJ$4)-1,1,(Holidays!$A$1:$A$248)),0))*$S11,"")</f>
        <v>0</v>
      </c>
      <c r="CJ11" s="191">
        <f>IFERROR((IF(AND($P11&gt;=CJ$4,$P11&lt;CK$4,$Q11&lt;CK$4),NETWORKDAYS.INTL($P11,$Q11,1,(Holidays!$A$1:$A$248)),0)+IF(AND($P11&gt;=CJ$4,$P11&lt;CK$4,$Q11&gt;=CK$4),NETWORKDAYS.INTL($P11,(CK$4)-1,1,(Holidays!$A$1:$A$248)),0)+IF(AND($P11&lt;CJ$4,$Q11&lt;CK$4,$Q11&gt;=CJ$4),NETWORKDAYS.INTL(CJ$4,$Q11,1,(Holidays!$A$1:$A$248)),0)+IF(AND($P11&lt;CJ$4,$Q11&gt;=CK$4,$Q11&gt;=CJ$4),NETWORKDAYS.INTL(CJ$4,(CK$4)-1,1,(Holidays!$A$1:$A$248)),0))*$S11,"")</f>
        <v>0</v>
      </c>
      <c r="CK11" s="191">
        <f>IFERROR((IF(AND($P11&gt;=CK$4,$P11&lt;CL$4,$Q11&lt;CL$4),NETWORKDAYS.INTL($P11,$Q11,1,(Holidays!$A$1:$A$248)),0)+IF(AND($P11&gt;=CK$4,$P11&lt;CL$4,$Q11&gt;=CL$4),NETWORKDAYS.INTL($P11,(CL$4)-1,1,(Holidays!$A$1:$A$248)),0)+IF(AND($P11&lt;CK$4,$Q11&lt;CL$4,$Q11&gt;=CK$4),NETWORKDAYS.INTL(CK$4,$Q11,1,(Holidays!$A$1:$A$248)),0)+IF(AND($P11&lt;CK$4,$Q11&gt;=CL$4,$Q11&gt;=CK$4),NETWORKDAYS.INTL(CK$4,(CL$4)-1,1,(Holidays!$A$1:$A$248)),0))*$S11,"")</f>
        <v>0</v>
      </c>
      <c r="CL11" s="191">
        <f>IFERROR((IF(AND($P11&gt;=CL$4,$P11&lt;CM$4,$Q11&lt;CM$4),NETWORKDAYS.INTL($P11,$Q11,1,(Holidays!$A$1:$A$248)),0)+IF(AND($P11&gt;=CL$4,$P11&lt;CM$4,$Q11&gt;=CM$4),NETWORKDAYS.INTL($P11,(CM$4)-1,1,(Holidays!$A$1:$A$248)),0)+IF(AND($P11&lt;CL$4,$Q11&lt;CM$4,$Q11&gt;=CL$4),NETWORKDAYS.INTL(CL$4,$Q11,1,(Holidays!$A$1:$A$248)),0)+IF(AND($P11&lt;CL$4,$Q11&gt;=CM$4,$Q11&gt;=CL$4),NETWORKDAYS.INTL(CL$4,(CM$4)-1,1,(Holidays!$A$1:$A$248)),0))*$S11,"")</f>
        <v>0</v>
      </c>
      <c r="CM11" s="191">
        <f>IFERROR((IF(AND($P11&gt;=CM$4,$P11&lt;CN$4,$Q11&lt;CN$4),NETWORKDAYS.INTL($P11,$Q11,1,(Holidays!$A$1:$A$248)),0)+IF(AND($P11&gt;=CM$4,$P11&lt;CN$4,$Q11&gt;=CN$4),NETWORKDAYS.INTL($P11,(CN$4)-1,1,(Holidays!$A$1:$A$248)),0)+IF(AND($P11&lt;CM$4,$Q11&lt;CN$4,$Q11&gt;=CM$4),NETWORKDAYS.INTL(CM$4,$Q11,1,(Holidays!$A$1:$A$248)),0)+IF(AND($P11&lt;CM$4,$Q11&gt;=CN$4,$Q11&gt;=CM$4),NETWORKDAYS.INTL(CM$4,(CN$4)-1,1,(Holidays!$A$1:$A$248)),0))*$S11,"")</f>
        <v>0</v>
      </c>
      <c r="CN11" s="191">
        <f>IFERROR((IF(AND($P11&gt;=CN$4,$P11&lt;CO$4,$Q11&lt;CO$4),NETWORKDAYS.INTL($P11,$Q11,1,(Holidays!$A$1:$A$248)),0)+IF(AND($P11&gt;=CN$4,$P11&lt;CO$4,$Q11&gt;=CO$4),NETWORKDAYS.INTL($P11,(CO$4)-1,1,(Holidays!$A$1:$A$248)),0)+IF(AND($P11&lt;CN$4,$Q11&lt;CO$4,$Q11&gt;=CN$4),NETWORKDAYS.INTL(CN$4,$Q11,1,(Holidays!$A$1:$A$248)),0)+IF(AND($P11&lt;CN$4,$Q11&gt;=CO$4,$Q11&gt;=CN$4),NETWORKDAYS.INTL(CN$4,(CO$4)-1,1,(Holidays!$A$1:$A$248)),0))*$S11,"")</f>
        <v>0</v>
      </c>
      <c r="CO11" s="191">
        <f>IFERROR((IF(AND($P11&gt;=CO$4,$P11&lt;CP$4,$Q11&lt;CP$4),NETWORKDAYS.INTL($P11,$Q11,1,(Holidays!$A$1:$A$248)),0)+IF(AND($P11&gt;=CO$4,$P11&lt;CP$4,$Q11&gt;=CP$4),NETWORKDAYS.INTL($P11,(CP$4)-1,1,(Holidays!$A$1:$A$248)),0)+IF(AND($P11&lt;CO$4,$Q11&lt;CP$4,$Q11&gt;=CO$4),NETWORKDAYS.INTL(CO$4,$Q11,1,(Holidays!$A$1:$A$248)),0)+IF(AND($P11&lt;CO$4,$Q11&gt;=CP$4,$Q11&gt;=CO$4),NETWORKDAYS.INTL(CO$4,(CP$4)-1,1,(Holidays!$A$1:$A$248)),0))*$S11,"")</f>
        <v>0</v>
      </c>
      <c r="CP11" s="191">
        <f>IFERROR((IF(AND($P11&gt;=CP$4,$P11&lt;CQ$4,$Q11&lt;CQ$4),NETWORKDAYS.INTL($P11,$Q11,1,(Holidays!$A$1:$A$248)),0)+IF(AND($P11&gt;=CP$4,$P11&lt;CQ$4,$Q11&gt;=CQ$4),NETWORKDAYS.INTL($P11,(CQ$4)-1,1,(Holidays!$A$1:$A$248)),0)+IF(AND($P11&lt;CP$4,$Q11&lt;CQ$4,$Q11&gt;=CP$4),NETWORKDAYS.INTL(CP$4,$Q11,1,(Holidays!$A$1:$A$248)),0)+IF(AND($P11&lt;CP$4,$Q11&gt;=CQ$4,$Q11&gt;=CP$4),NETWORKDAYS.INTL(CP$4,(CQ$4)-1,1,(Holidays!$A$1:$A$248)),0))*$S11,"")</f>
        <v>0</v>
      </c>
      <c r="CQ11" s="191">
        <f>IFERROR((IF(AND($P11&gt;=CQ$4,$P11&lt;CR$4,$Q11&lt;CR$4),NETWORKDAYS.INTL($P11,$Q11,1,(Holidays!$A$1:$A$248)),0)+IF(AND($P11&gt;=CQ$4,$P11&lt;CR$4,$Q11&gt;=CR$4),NETWORKDAYS.INTL($P11,(CR$4)-1,1,(Holidays!$A$1:$A$248)),0)+IF(AND($P11&lt;CQ$4,$Q11&lt;CR$4,$Q11&gt;=CQ$4),NETWORKDAYS.INTL(CQ$4,$Q11,1,(Holidays!$A$1:$A$248)),0)+IF(AND($P11&lt;CQ$4,$Q11&gt;=CR$4,$Q11&gt;=CQ$4),NETWORKDAYS.INTL(CQ$4,(CR$4)-1,1,(Holidays!$A$1:$A$248)),0))*$S11,"")</f>
        <v>0</v>
      </c>
      <c r="CR11" s="191">
        <f>IFERROR((IF(AND($P11&gt;=CR$4,$P11&lt;CS$4,$Q11&lt;CS$4),NETWORKDAYS.INTL($P11,$Q11,1,(Holidays!$A$1:$A$248)),0)+IF(AND($P11&gt;=CR$4,$P11&lt;CS$4,$Q11&gt;=CS$4),NETWORKDAYS.INTL($P11,(CS$4)-1,1,(Holidays!$A$1:$A$248)),0)+IF(AND($P11&lt;CR$4,$Q11&lt;CS$4,$Q11&gt;=CR$4),NETWORKDAYS.INTL(CR$4,$Q11,1,(Holidays!$A$1:$A$248)),0)+IF(AND($P11&lt;CR$4,$Q11&gt;=CS$4,$Q11&gt;=CR$4),NETWORKDAYS.INTL(CR$4,(CS$4)-1,1,(Holidays!$A$1:$A$248)),0))*$S11,"")</f>
        <v>0</v>
      </c>
      <c r="CS11" s="191">
        <f>IFERROR((IF(AND($P11&gt;=CS$4,$P11&lt;CT$4,$Q11&lt;CT$4),NETWORKDAYS.INTL($P11,$Q11,1,(Holidays!$A$1:$A$248)),0)+IF(AND($P11&gt;=CS$4,$P11&lt;CT$4,$Q11&gt;=CT$4),NETWORKDAYS.INTL($P11,(CT$4)-1,1,(Holidays!$A$1:$A$248)),0)+IF(AND($P11&lt;CS$4,$Q11&lt;CT$4,$Q11&gt;=CS$4),NETWORKDAYS.INTL(CS$4,$Q11,1,(Holidays!$A$1:$A$248)),0)+IF(AND($P11&lt;CS$4,$Q11&gt;=CT$4,$Q11&gt;=CS$4),NETWORKDAYS.INTL(CS$4,(CT$4)-1,1,(Holidays!$A$1:$A$248)),0))*$S11,"")</f>
        <v>0</v>
      </c>
      <c r="CT11" s="191">
        <f>IFERROR((IF(AND($P11&gt;=CT$4,$P11&lt;CU$4,$Q11&lt;CU$4),NETWORKDAYS.INTL($P11,$Q11,1,(Holidays!$A$1:$A$248)),0)+IF(AND($P11&gt;=CT$4,$P11&lt;CU$4,$Q11&gt;=CU$4),NETWORKDAYS.INTL($P11,(CU$4)-1,1,(Holidays!$A$1:$A$248)),0)+IF(AND($P11&lt;CT$4,$Q11&lt;CU$4,$Q11&gt;=CT$4),NETWORKDAYS.INTL(CT$4,$Q11,1,(Holidays!$A$1:$A$248)),0)+IF(AND($P11&lt;CT$4,$Q11&gt;=CU$4,$Q11&gt;=CT$4),NETWORKDAYS.INTL(CT$4,(CU$4)-1,1,(Holidays!$A$1:$A$248)),0))*$S11,"")</f>
        <v>0</v>
      </c>
      <c r="CU11" s="191">
        <f>IFERROR((IF(AND($P11&gt;=CU$4,$P11&lt;CV$4,$Q11&lt;CV$4),NETWORKDAYS.INTL($P11,$Q11,1,(Holidays!$A$1:$A$248)),0)+IF(AND($P11&gt;=CU$4,$P11&lt;CV$4,$Q11&gt;=CV$4),NETWORKDAYS.INTL($P11,(CV$4)-1,1,(Holidays!$A$1:$A$248)),0)+IF(AND($P11&lt;CU$4,$Q11&lt;CV$4,$Q11&gt;=CU$4),NETWORKDAYS.INTL(CU$4,$Q11,1,(Holidays!$A$1:$A$248)),0)+IF(AND($P11&lt;CU$4,$Q11&gt;=CV$4,$Q11&gt;=CU$4),NETWORKDAYS.INTL(CU$4,(CV$4)-1,1,(Holidays!$A$1:$A$248)),0))*$S11,"")</f>
        <v>0</v>
      </c>
      <c r="CV11" s="191">
        <f>IFERROR((IF(AND($P11&gt;=CV$4,$P11&lt;CW$4,$Q11&lt;CW$4),NETWORKDAYS.INTL($P11,$Q11,1,(Holidays!$A$1:$A$248)),0)+IF(AND($P11&gt;=CV$4,$P11&lt;CW$4,$Q11&gt;=CW$4),NETWORKDAYS.INTL($P11,(CW$4)-1,1,(Holidays!$A$1:$A$248)),0)+IF(AND($P11&lt;CV$4,$Q11&lt;CW$4,$Q11&gt;=CV$4),NETWORKDAYS.INTL(CV$4,$Q11,1,(Holidays!$A$1:$A$248)),0)+IF(AND($P11&lt;CV$4,$Q11&gt;=CW$4,$Q11&gt;=CV$4),NETWORKDAYS.INTL(CV$4,(CW$4)-1,1,(Holidays!$A$1:$A$248)),0))*$S11,"")</f>
        <v>0</v>
      </c>
      <c r="CW11" s="191">
        <f>IFERROR((IF(AND($P11&gt;=CW$4,$P11&lt;CX$4,$Q11&lt;CX$4),NETWORKDAYS.INTL($P11,$Q11,1,(Holidays!$A$1:$A$248)),0)+IF(AND($P11&gt;=CW$4,$P11&lt;CX$4,$Q11&gt;=CX$4),NETWORKDAYS.INTL($P11,(CX$4)-1,1,(Holidays!$A$1:$A$248)),0)+IF(AND($P11&lt;CW$4,$Q11&lt;CX$4,$Q11&gt;=CW$4),NETWORKDAYS.INTL(CW$4,$Q11,1,(Holidays!$A$1:$A$248)),0)+IF(AND($P11&lt;CW$4,$Q11&gt;=CX$4,$Q11&gt;=CW$4),NETWORKDAYS.INTL(CW$4,(CX$4)-1,1,(Holidays!$A$1:$A$248)),0))*$S11,"")</f>
        <v>0</v>
      </c>
      <c r="CX11" s="191">
        <f>IFERROR((IF(AND($P11&gt;=CX$4,$P11&lt;CY$4,$Q11&lt;CY$4),NETWORKDAYS.INTL($P11,$Q11,1,(Holidays!$A$1:$A$248)),0)+IF(AND($P11&gt;=CX$4,$P11&lt;CY$4,$Q11&gt;=CY$4),NETWORKDAYS.INTL($P11,(CY$4)-1,1,(Holidays!$A$1:$A$248)),0)+IF(AND($P11&lt;CX$4,$Q11&lt;CY$4,$Q11&gt;=CX$4),NETWORKDAYS.INTL(CX$4,$Q11,1,(Holidays!$A$1:$A$248)),0)+IF(AND($P11&lt;CX$4,$Q11&gt;=CY$4,$Q11&gt;=CX$4),NETWORKDAYS.INTL(CX$4,(CY$4)-1,1,(Holidays!$A$1:$A$248)),0))*$S11,"")</f>
        <v>0</v>
      </c>
      <c r="CY11" s="191">
        <f>IFERROR((IF(AND($P11&gt;=CY$4,$P11&lt;CZ$4,$Q11&lt;CZ$4),NETWORKDAYS.INTL($P11,$Q11,1,(Holidays!$A$1:$A$248)),0)+IF(AND($P11&gt;=CY$4,$P11&lt;CZ$4,$Q11&gt;=CZ$4),NETWORKDAYS.INTL($P11,(CZ$4)-1,1,(Holidays!$A$1:$A$248)),0)+IF(AND($P11&lt;CY$4,$Q11&lt;CZ$4,$Q11&gt;=CY$4),NETWORKDAYS.INTL(CY$4,$Q11,1,(Holidays!$A$1:$A$248)),0)+IF(AND($P11&lt;CY$4,$Q11&gt;=CZ$4,$Q11&gt;=CY$4),NETWORKDAYS.INTL(CY$4,(CZ$4)-1,1,(Holidays!$A$1:$A$248)),0))*$S11,"")</f>
        <v>0</v>
      </c>
      <c r="CZ11" s="191">
        <f>IFERROR((IF(AND($P11&gt;=CZ$4,$P11&lt;DA$4,$Q11&lt;DA$4),NETWORKDAYS.INTL($P11,$Q11,1,(Holidays!$A$1:$A$248)),0)+IF(AND($P11&gt;=CZ$4,$P11&lt;DA$4,$Q11&gt;=DA$4),NETWORKDAYS.INTL($P11,(DA$4)-1,1,(Holidays!$A$1:$A$248)),0)+IF(AND($P11&lt;CZ$4,$Q11&lt;DA$4,$Q11&gt;=CZ$4),NETWORKDAYS.INTL(CZ$4,$Q11,1,(Holidays!$A$1:$A$248)),0)+IF(AND($P11&lt;CZ$4,$Q11&gt;=DA$4,$Q11&gt;=CZ$4),NETWORKDAYS.INTL(CZ$4,(DA$4)-1,1,(Holidays!$A$1:$A$248)),0))*$S11,"")</f>
        <v>0</v>
      </c>
      <c r="DA11" s="191">
        <f>IFERROR((IF(AND($P11&gt;=DA$4,$P11&lt;DB$4,$Q11&lt;DB$4),NETWORKDAYS.INTL($P11,$Q11,1,(Holidays!$A$1:$A$248)),0)+IF(AND($P11&gt;=DA$4,$P11&lt;DB$4,$Q11&gt;=DB$4),NETWORKDAYS.INTL($P11,(DB$4)-1,1,(Holidays!$A$1:$A$248)),0)+IF(AND($P11&lt;DA$4,$Q11&lt;DB$4,$Q11&gt;=DA$4),NETWORKDAYS.INTL(DA$4,$Q11,1,(Holidays!$A$1:$A$248)),0)+IF(AND($P11&lt;DA$4,$Q11&gt;=DB$4,$Q11&gt;=DA$4),NETWORKDAYS.INTL(DA$4,(DB$4)-1,1,(Holidays!$A$1:$A$248)),0))*$S11,"")</f>
        <v>0</v>
      </c>
      <c r="DB11" s="191">
        <f>IFERROR((IF(AND($P11&gt;=DB$4,$P11&lt;DC$4,$Q11&lt;DC$4),NETWORKDAYS.INTL($P11,$Q11,1,(Holidays!$A$1:$A$248)),0)+IF(AND($P11&gt;=DB$4,$P11&lt;DC$4,$Q11&gt;=DC$4),NETWORKDAYS.INTL($P11,(DC$4)-1,1,(Holidays!$A$1:$A$248)),0)+IF(AND($P11&lt;DB$4,$Q11&lt;DC$4,$Q11&gt;=DB$4),NETWORKDAYS.INTL(DB$4,$Q11,1,(Holidays!$A$1:$A$248)),0)+IF(AND($P11&lt;DB$4,$Q11&gt;=DC$4,$Q11&gt;=DB$4),NETWORKDAYS.INTL(DB$4,(DC$4)-1,1,(Holidays!$A$1:$A$248)),0))*$S11,"")</f>
        <v>0</v>
      </c>
      <c r="DC11" s="191">
        <f>IFERROR((IF(AND($P11&gt;=DC$4,$P11&lt;DD$4,$Q11&lt;DD$4),NETWORKDAYS.INTL($P11,$Q11,1,(Holidays!$A$1:$A$248)),0)+IF(AND($P11&gt;=DC$4,$P11&lt;DD$4,$Q11&gt;=DD$4),NETWORKDAYS.INTL($P11,(DD$4)-1,1,(Holidays!$A$1:$A$248)),0)+IF(AND($P11&lt;DC$4,$Q11&lt;DD$4,$Q11&gt;=DC$4),NETWORKDAYS.INTL(DC$4,$Q11,1,(Holidays!$A$1:$A$248)),0)+IF(AND($P11&lt;DC$4,$Q11&gt;=DD$4,$Q11&gt;=DC$4),NETWORKDAYS.INTL(DC$4,(DD$4)-1,1,(Holidays!$A$1:$A$248)),0))*$S11,"")</f>
        <v>0</v>
      </c>
      <c r="DD11" s="192">
        <f>IFERROR((IF(AND($P11&gt;=DD$4,$P11&lt;DE$4,$Q11&lt;DE$4),NETWORKDAYS.INTL($P11,$Q11,1,(Holidays!$A$1:$A$248)),0)+IF(AND($P11&gt;=DD$4,$P11&lt;DE$4,$Q11&gt;=DE$4),NETWORKDAYS.INTL($P11,(DE$4)-1,1,(Holidays!$A$1:$A$248)),0)+IF(AND($P11&lt;DD$4,$Q11&lt;DE$4,$Q11&gt;=DD$4),NETWORKDAYS.INTL(DD$4,$Q11,1,(Holidays!$A$1:$A$248)),0)+IF(AND($P11&lt;DD$4,$Q11&gt;=DE$4,$Q11&gt;=DD$4),NETWORKDAYS.INTL(DD$4,(DE$4)-1,1,(Holidays!$A$1:$A$248)),0))*$S11,"")</f>
        <v>0</v>
      </c>
      <c r="DE11" s="191">
        <f>IFERROR((IF(AND($P11&gt;=DE$4,$P11&lt;DF$4,$Q11&lt;DF$4),NETWORKDAYS.INTL($P11,$Q11,1,(Holidays!$A$1:$A$248)),0)+IF(AND($P11&gt;=DE$4,$P11&lt;DF$4,$Q11&gt;=DF$4),NETWORKDAYS.INTL($P11,(DF$4)-1,1,(Holidays!$A$1:$A$248)),0)+IF(AND($P11&lt;DE$4,$Q11&lt;DF$4,$Q11&gt;=DE$4),NETWORKDAYS.INTL(DE$4,$Q11,1,(Holidays!$A$1:$A$248)),0)+IF(AND($P11&lt;DE$4,$Q11&gt;=DF$4,$Q11&gt;=DE$4),NETWORKDAYS.INTL(DE$4,(DF$4)-1,1,(Holidays!$A$1:$A$248)),0))*$S11,"")</f>
        <v>0</v>
      </c>
      <c r="DF11" s="191">
        <f>IFERROR((IF(AND($P11&gt;=DF$4,$P11&lt;DG$4,$Q11&lt;DG$4),NETWORKDAYS.INTL($P11,$Q11,1,(Holidays!$A$1:$A$248)),0)+IF(AND($P11&gt;=DF$4,$P11&lt;DG$4,$Q11&gt;=DG$4),NETWORKDAYS.INTL($P11,(DG$4)-1,1,(Holidays!$A$1:$A$248)),0)+IF(AND($P11&lt;DF$4,$Q11&lt;DG$4,$Q11&gt;=DF$4),NETWORKDAYS.INTL(DF$4,$Q11,1,(Holidays!$A$1:$A$248)),0)+IF(AND($P11&lt;DF$4,$Q11&gt;=DG$4,$Q11&gt;=DF$4),NETWORKDAYS.INTL(DF$4,(DG$4)-1,1,(Holidays!$A$1:$A$248)),0))*$S11,"")</f>
        <v>0</v>
      </c>
      <c r="DG11" s="191">
        <f>IFERROR((IF(AND($P11&gt;=DG$4,$P11&lt;DH$4,$Q11&lt;DH$4),NETWORKDAYS.INTL($P11,$Q11,1,(Holidays!$A$1:$A$248)),0)+IF(AND($P11&gt;=DG$4,$P11&lt;DH$4,$Q11&gt;=DH$4),NETWORKDAYS.INTL($P11,(DH$4)-1,1,(Holidays!$A$1:$A$248)),0)+IF(AND($P11&lt;DG$4,$Q11&lt;DH$4,$Q11&gt;=DG$4),NETWORKDAYS.INTL(DG$4,$Q11,1,(Holidays!$A$1:$A$248)),0)+IF(AND($P11&lt;DG$4,$Q11&gt;=DH$4,$Q11&gt;=DG$4),NETWORKDAYS.INTL(DG$4,(DH$4)-1,1,(Holidays!$A$1:$A$248)),0))*$S11,"")</f>
        <v>0</v>
      </c>
      <c r="DH11" s="191">
        <f>IFERROR((IF(AND($P11&gt;=DH$4,$P11&lt;DI$4,$Q11&lt;DI$4),NETWORKDAYS.INTL($P11,$Q11,1,(Holidays!$A$1:$A$248)),0)+IF(AND($P11&gt;=DH$4,$P11&lt;DI$4,$Q11&gt;=DI$4),NETWORKDAYS.INTL($P11,(DI$4)-1,1,(Holidays!$A$1:$A$248)),0)+IF(AND($P11&lt;DH$4,$Q11&lt;DI$4,$Q11&gt;=DH$4),NETWORKDAYS.INTL(DH$4,$Q11,1,(Holidays!$A$1:$A$248)),0)+IF(AND($P11&lt;DH$4,$Q11&gt;=DI$4,$Q11&gt;=DH$4),NETWORKDAYS.INTL(DH$4,(DI$4)-1,1,(Holidays!$A$1:$A$248)),0))*$S11,"")</f>
        <v>0</v>
      </c>
      <c r="DI11" s="191">
        <f>IFERROR((IF(AND($P11&gt;=DI$4,$P11&lt;DJ$4,$Q11&lt;DJ$4),NETWORKDAYS.INTL($P11,$Q11,1,(Holidays!$A$1:$A$248)),0)+IF(AND($P11&gt;=DI$4,$P11&lt;DJ$4,$Q11&gt;=DJ$4),NETWORKDAYS.INTL($P11,(DJ$4)-1,1,(Holidays!$A$1:$A$248)),0)+IF(AND($P11&lt;DI$4,$Q11&lt;DJ$4,$Q11&gt;=DI$4),NETWORKDAYS.INTL(DI$4,$Q11,1,(Holidays!$A$1:$A$248)),0)+IF(AND($P11&lt;DI$4,$Q11&gt;=DJ$4,$Q11&gt;=DI$4),NETWORKDAYS.INTL(DI$4,(DJ$4)-1,1,(Holidays!$A$1:$A$248)),0))*$S11,"")</f>
        <v>0</v>
      </c>
      <c r="DJ11" s="191">
        <f>IFERROR((IF(AND($P11&gt;=DJ$4,$P11&lt;DK$4,$Q11&lt;DK$4),NETWORKDAYS.INTL($P11,$Q11,1,(Holidays!$A$1:$A$248)),0)+IF(AND($P11&gt;=DJ$4,$P11&lt;DK$4,$Q11&gt;=DK$4),NETWORKDAYS.INTL($P11,(DK$4)-1,1,(Holidays!$A$1:$A$248)),0)+IF(AND($P11&lt;DJ$4,$Q11&lt;DK$4,$Q11&gt;=DJ$4),NETWORKDAYS.INTL(DJ$4,$Q11,1,(Holidays!$A$1:$A$248)),0)+IF(AND($P11&lt;DJ$4,$Q11&gt;=DK$4,$Q11&gt;=DJ$4),NETWORKDAYS.INTL(DJ$4,(DK$4)-1,1,(Holidays!$A$1:$A$248)),0))*$S11,"")</f>
        <v>0</v>
      </c>
      <c r="DK11" s="191">
        <f>IFERROR((IF(AND($P11&gt;=DK$4,$P11&lt;DL$4,$Q11&lt;DL$4),NETWORKDAYS.INTL($P11,$Q11,1,(Holidays!$A$1:$A$248)),0)+IF(AND($P11&gt;=DK$4,$P11&lt;DL$4,$Q11&gt;=DL$4),NETWORKDAYS.INTL($P11,(DL$4)-1,1,(Holidays!$A$1:$A$248)),0)+IF(AND($P11&lt;DK$4,$Q11&lt;DL$4,$Q11&gt;=DK$4),NETWORKDAYS.INTL(DK$4,$Q11,1,(Holidays!$A$1:$A$248)),0)+IF(AND($P11&lt;DK$4,$Q11&gt;=DL$4,$Q11&gt;=DK$4),NETWORKDAYS.INTL(DK$4,(DL$4)-1,1,(Holidays!$A$1:$A$248)),0))*$S11,"")</f>
        <v>0</v>
      </c>
      <c r="DL11" s="191">
        <f>IFERROR((IF(AND($P11&gt;=DL$4,$P11&lt;DM$4,$Q11&lt;DM$4),NETWORKDAYS.INTL($P11,$Q11,1,(Holidays!$A$1:$A$248)),0)+IF(AND($P11&gt;=DL$4,$P11&lt;DM$4,$Q11&gt;=DM$4),NETWORKDAYS.INTL($P11,(DM$4)-1,1,(Holidays!$A$1:$A$248)),0)+IF(AND($P11&lt;DL$4,$Q11&lt;DM$4,$Q11&gt;=DL$4),NETWORKDAYS.INTL(DL$4,$Q11,1,(Holidays!$A$1:$A$248)),0)+IF(AND($P11&lt;DL$4,$Q11&gt;=DM$4,$Q11&gt;=DL$4),NETWORKDAYS.INTL(DL$4,(DM$4)-1,1,(Holidays!$A$1:$A$248)),0))*$S11,"")</f>
        <v>0</v>
      </c>
      <c r="DM11" s="191">
        <f>IFERROR((IF(AND($P11&gt;=DM$4,$P11&lt;DN$4,$Q11&lt;DN$4),NETWORKDAYS.INTL($P11,$Q11,1,(Holidays!$A$1:$A$248)),0)+IF(AND($P11&gt;=DM$4,$P11&lt;DN$4,$Q11&gt;=DN$4),NETWORKDAYS.INTL($P11,(DN$4)-1,1,(Holidays!$A$1:$A$248)),0)+IF(AND($P11&lt;DM$4,$Q11&lt;DN$4,$Q11&gt;=DM$4),NETWORKDAYS.INTL(DM$4,$Q11,1,(Holidays!$A$1:$A$248)),0)+IF(AND($P11&lt;DM$4,$Q11&gt;=DN$4,$Q11&gt;=DM$4),NETWORKDAYS.INTL(DM$4,(DN$4)-1,1,(Holidays!$A$1:$A$248)),0))*$S11,"")</f>
        <v>0</v>
      </c>
      <c r="DN11" s="191">
        <f>IFERROR((IF(AND($P11&gt;=DN$4,$P11&lt;DO$4,$Q11&lt;DO$4),NETWORKDAYS.INTL($P11,$Q11,1,(Holidays!$A$1:$A$248)),0)+IF(AND($P11&gt;=DN$4,$P11&lt;DO$4,$Q11&gt;=DO$4),NETWORKDAYS.INTL($P11,(DO$4)-1,1,(Holidays!$A$1:$A$248)),0)+IF(AND($P11&lt;DN$4,$Q11&lt;DO$4,$Q11&gt;=DN$4),NETWORKDAYS.INTL(DN$4,$Q11,1,(Holidays!$A$1:$A$248)),0)+IF(AND($P11&lt;DN$4,$Q11&gt;=DO$4,$Q11&gt;=DN$4),NETWORKDAYS.INTL(DN$4,(DO$4)-1,1,(Holidays!$A$1:$A$248)),0))*$S11,"")</f>
        <v>0</v>
      </c>
      <c r="DO11" s="191">
        <f>IFERROR((IF(AND($P11&gt;=DO$4,$P11&lt;DP$4,$Q11&lt;DP$4),NETWORKDAYS.INTL($P11,$Q11,1,(Holidays!$A$1:$A$248)),0)+IF(AND($P11&gt;=DO$4,$P11&lt;DP$4,$Q11&gt;=DP$4),NETWORKDAYS.INTL($P11,(DP$4)-1,1,(Holidays!$A$1:$A$248)),0)+IF(AND($P11&lt;DO$4,$Q11&lt;DP$4,$Q11&gt;=DO$4),NETWORKDAYS.INTL(DO$4,$Q11,1,(Holidays!$A$1:$A$248)),0)+IF(AND($P11&lt;DO$4,$Q11&gt;=DP$4,$Q11&gt;=DO$4),NETWORKDAYS.INTL(DO$4,(DP$4)-1,1,(Holidays!$A$1:$A$248)),0))*$S11,"")</f>
        <v>0</v>
      </c>
      <c r="DP11" s="191">
        <f>IFERROR((IF(AND($P11&gt;=DP$4,$P11&lt;DQ$4,$Q11&lt;DQ$4),NETWORKDAYS.INTL($P11,$Q11,1,(Holidays!$A$1:$A$248)),0)+IF(AND($P11&gt;=DP$4,$P11&lt;DQ$4,$Q11&gt;=DQ$4),NETWORKDAYS.INTL($P11,(DQ$4)-1,1,(Holidays!$A$1:$A$248)),0)+IF(AND($P11&lt;DP$4,$Q11&lt;DQ$4,$Q11&gt;=DP$4),NETWORKDAYS.INTL(DP$4,$Q11,1,(Holidays!$A$1:$A$248)),0)+IF(AND($P11&lt;DP$4,$Q11&gt;=DQ$4,$Q11&gt;=DP$4),NETWORKDAYS.INTL(DP$4,(DQ$4)-1,1,(Holidays!$A$1:$A$248)),0))*$S11,"")</f>
        <v>0</v>
      </c>
      <c r="DQ11" s="191">
        <f>IFERROR((IF(AND($P11&gt;=DQ$4,$P11&lt;DR$4,$Q11&lt;DR$4),NETWORKDAYS.INTL($P11,$Q11,1,(Holidays!$A$1:$A$248)),0)+IF(AND($P11&gt;=DQ$4,$P11&lt;DR$4,$Q11&gt;=DR$4),NETWORKDAYS.INTL($P11,(DR$4)-1,1,(Holidays!$A$1:$A$248)),0)+IF(AND($P11&lt;DQ$4,$Q11&lt;DR$4,$Q11&gt;=DQ$4),NETWORKDAYS.INTL(DQ$4,$Q11,1,(Holidays!$A$1:$A$248)),0)+IF(AND($P11&lt;DQ$4,$Q11&gt;=DR$4,$Q11&gt;=DQ$4),NETWORKDAYS.INTL(DQ$4,(DR$4)-1,1,(Holidays!$A$1:$A$248)),0))*$S11,"")</f>
        <v>0</v>
      </c>
      <c r="DR11" s="191">
        <f>IFERROR((IF(AND($P11&gt;=DR$4,$P11&lt;DS$4,$Q11&lt;DS$4),NETWORKDAYS.INTL($P11,$Q11,1,(Holidays!$A$1:$A$248)),0)+IF(AND($P11&gt;=DR$4,$P11&lt;DS$4,$Q11&gt;=DS$4),NETWORKDAYS.INTL($P11,(DS$4)-1,1,(Holidays!$A$1:$A$248)),0)+IF(AND($P11&lt;DR$4,$Q11&lt;DS$4,$Q11&gt;=DR$4),NETWORKDAYS.INTL(DR$4,$Q11,1,(Holidays!$A$1:$A$248)),0)+IF(AND($P11&lt;DR$4,$Q11&gt;=DS$4,$Q11&gt;=DR$4),NETWORKDAYS.INTL(DR$4,(DS$4)-1,1,(Holidays!$A$1:$A$248)),0))*$S11,"")</f>
        <v>0</v>
      </c>
      <c r="DS11" s="191">
        <f>IFERROR((IF(AND($P11&gt;=DS$4,$P11&lt;DT$4,$Q11&lt;DT$4),NETWORKDAYS.INTL($P11,$Q11,1,(Holidays!$A$1:$A$248)),0)+IF(AND($P11&gt;=DS$4,$P11&lt;DT$4,$Q11&gt;=DT$4),NETWORKDAYS.INTL($P11,(DT$4)-1,1,(Holidays!$A$1:$A$248)),0)+IF(AND($P11&lt;DS$4,$Q11&lt;DT$4,$Q11&gt;=DS$4),NETWORKDAYS.INTL(DS$4,$Q11,1,(Holidays!$A$1:$A$248)),0)+IF(AND($P11&lt;DS$4,$Q11&gt;=DT$4,$Q11&gt;=DS$4),NETWORKDAYS.INTL(DS$4,(DT$4)-1,1,(Holidays!$A$1:$A$248)),0))*$S11,"")</f>
        <v>0</v>
      </c>
      <c r="DT11" s="191">
        <f>IFERROR((IF(AND($P11&gt;=DT$4,$P11&lt;DU$4,$Q11&lt;DU$4),NETWORKDAYS.INTL($P11,$Q11,1,(Holidays!$A$1:$A$248)),0)+IF(AND($P11&gt;=DT$4,$P11&lt;DU$4,$Q11&gt;=DU$4),NETWORKDAYS.INTL($P11,(DU$4)-1,1,(Holidays!$A$1:$A$248)),0)+IF(AND($P11&lt;DT$4,$Q11&lt;DU$4,$Q11&gt;=DT$4),NETWORKDAYS.INTL(DT$4,$Q11,1,(Holidays!$A$1:$A$248)),0)+IF(AND($P11&lt;DT$4,$Q11&gt;=DU$4,$Q11&gt;=DT$4),NETWORKDAYS.INTL(DT$4,(DU$4)-1,1,(Holidays!$A$1:$A$248)),0))*$S11,"")</f>
        <v>0</v>
      </c>
      <c r="DU11" s="191">
        <f>IFERROR((IF(AND($P11&gt;=DU$4,$P11&lt;DV$4,$Q11&lt;DV$4),NETWORKDAYS.INTL($P11,$Q11,1,(Holidays!$A$1:$A$248)),0)+IF(AND($P11&gt;=DU$4,$P11&lt;DV$4,$Q11&gt;=DV$4),NETWORKDAYS.INTL($P11,(DV$4)-1,1,(Holidays!$A$1:$A$248)),0)+IF(AND($P11&lt;DU$4,$Q11&lt;DV$4,$Q11&gt;=DU$4),NETWORKDAYS.INTL(DU$4,$Q11,1,(Holidays!$A$1:$A$248)),0)+IF(AND($P11&lt;DU$4,$Q11&gt;=DV$4,$Q11&gt;=DU$4),NETWORKDAYS.INTL(DU$4,(DV$4)-1,1,(Holidays!$A$1:$A$248)),0))*$S11,"")</f>
        <v>0</v>
      </c>
      <c r="DV11" s="191">
        <f>IFERROR((IF(AND($P11&gt;=DV$4,$P11&lt;DW$4,$Q11&lt;DW$4),NETWORKDAYS.INTL($P11,$Q11,1,(Holidays!$A$1:$A$248)),0)+IF(AND($P11&gt;=DV$4,$P11&lt;DW$4,$Q11&gt;=DW$4),NETWORKDAYS.INTL($P11,(DW$4)-1,1,(Holidays!$A$1:$A$248)),0)+IF(AND($P11&lt;DV$4,$Q11&lt;DW$4,$Q11&gt;=DV$4),NETWORKDAYS.INTL(DV$4,$Q11,1,(Holidays!$A$1:$A$248)),0)+IF(AND($P11&lt;DV$4,$Q11&gt;=DW$4,$Q11&gt;=DV$4),NETWORKDAYS.INTL(DV$4,(DW$4)-1,1,(Holidays!$A$1:$A$248)),0))*$S11,"")</f>
        <v>0</v>
      </c>
      <c r="DW11" s="191">
        <f>IFERROR((IF(AND($P11&gt;=DW$4,$P11&lt;DX$4,$Q11&lt;DX$4),NETWORKDAYS.INTL($P11,$Q11,1,(Holidays!$A$1:$A$248)),0)+IF(AND($P11&gt;=DW$4,$P11&lt;DX$4,$Q11&gt;=DX$4),NETWORKDAYS.INTL($P11,(DX$4)-1,1,(Holidays!$A$1:$A$248)),0)+IF(AND($P11&lt;DW$4,$Q11&lt;DX$4,$Q11&gt;=DW$4),NETWORKDAYS.INTL(DW$4,$Q11,1,(Holidays!$A$1:$A$248)),0)+IF(AND($P11&lt;DW$4,$Q11&gt;=DX$4,$Q11&gt;=DW$4),NETWORKDAYS.INTL(DW$4,(DX$4)-1,1,(Holidays!$A$1:$A$248)),0))*$S11,"")</f>
        <v>0</v>
      </c>
      <c r="DX11" s="191">
        <f>IFERROR((IF(AND($P11&gt;=DX$4,$P11&lt;DY$4,$Q11&lt;DY$4),NETWORKDAYS.INTL($P11,$Q11,1,(Holidays!$A$1:$A$248)),0)+IF(AND($P11&gt;=DX$4,$P11&lt;DY$4,$Q11&gt;=DY$4),NETWORKDAYS.INTL($P11,(DY$4)-1,1,(Holidays!$A$1:$A$248)),0)+IF(AND($P11&lt;DX$4,$Q11&lt;DY$4,$Q11&gt;=DX$4),NETWORKDAYS.INTL(DX$4,$Q11,1,(Holidays!$A$1:$A$248)),0)+IF(AND($P11&lt;DX$4,$Q11&gt;=DY$4,$Q11&gt;=DX$4),NETWORKDAYS.INTL(DX$4,(DY$4)-1,1,(Holidays!$A$1:$A$248)),0))*$S11,"")</f>
        <v>0</v>
      </c>
      <c r="DY11" s="191">
        <f>IFERROR((IF(AND($P11&gt;=DY$4,$P11&lt;DZ$4,$Q11&lt;DZ$4),NETWORKDAYS.INTL($P11,$Q11,1,(Holidays!$A$1:$A$248)),0)+IF(AND($P11&gt;=DY$4,$P11&lt;DZ$4,$Q11&gt;=DZ$4),NETWORKDAYS.INTL($P11,(DZ$4)-1,1,(Holidays!$A$1:$A$248)),0)+IF(AND($P11&lt;DY$4,$Q11&lt;DZ$4,$Q11&gt;=DY$4),NETWORKDAYS.INTL(DY$4,$Q11,1,(Holidays!$A$1:$A$248)),0)+IF(AND($P11&lt;DY$4,$Q11&gt;=DZ$4,$Q11&gt;=DY$4),NETWORKDAYS.INTL(DY$4,(DZ$4)-1,1,(Holidays!$A$1:$A$248)),0))*$S11,"")</f>
        <v>0</v>
      </c>
      <c r="DZ11" s="191">
        <f>IFERROR((IF(AND($P11&gt;=DZ$4,$P11&lt;EA$4,$Q11&lt;EA$4),NETWORKDAYS.INTL($P11,$Q11,1,(Holidays!$A$1:$A$248)),0)+IF(AND($P11&gt;=DZ$4,$P11&lt;EA$4,$Q11&gt;=EA$4),NETWORKDAYS.INTL($P11,(EA$4)-1,1,(Holidays!$A$1:$A$248)),0)+IF(AND($P11&lt;DZ$4,$Q11&lt;EA$4,$Q11&gt;=DZ$4),NETWORKDAYS.INTL(DZ$4,$Q11,1,(Holidays!$A$1:$A$248)),0)+IF(AND($P11&lt;DZ$4,$Q11&gt;=EA$4,$Q11&gt;=DZ$4),NETWORKDAYS.INTL(DZ$4,(EA$4)-1,1,(Holidays!$A$1:$A$248)),0))*$S11,"")</f>
        <v>0</v>
      </c>
      <c r="EA11" s="191">
        <f>IFERROR((IF(AND($P11&gt;=EA$4,$P11&lt;EB$4,$Q11&lt;EB$4),NETWORKDAYS.INTL($P11,$Q11,1,(Holidays!$A$1:$A$248)),0)+IF(AND($P11&gt;=EA$4,$P11&lt;EB$4,$Q11&gt;=EB$4),NETWORKDAYS.INTL($P11,(EB$4)-1,1,(Holidays!$A$1:$A$248)),0)+IF(AND($P11&lt;EA$4,$Q11&lt;EB$4,$Q11&gt;=EA$4),NETWORKDAYS.INTL(EA$4,$Q11,1,(Holidays!$A$1:$A$248)),0)+IF(AND($P11&lt;EA$4,$Q11&gt;=EB$4,$Q11&gt;=EA$4),NETWORKDAYS.INTL(EA$4,(EB$4)-1,1,(Holidays!$A$1:$A$248)),0))*$S11,"")</f>
        <v>0</v>
      </c>
      <c r="EB11" s="191">
        <f>IFERROR((IF(AND($P11&gt;=EB$4,$P11&lt;EC$4,$Q11&lt;EC$4),NETWORKDAYS.INTL($P11,$Q11,1,(Holidays!$A$1:$A$248)),0)+IF(AND($P11&gt;=EB$4,$P11&lt;EC$4,$Q11&gt;=EC$4),NETWORKDAYS.INTL($P11,(EC$4)-1,1,(Holidays!$A$1:$A$248)),0)+IF(AND($P11&lt;EB$4,$Q11&lt;EC$4,$Q11&gt;=EB$4),NETWORKDAYS.INTL(EB$4,$Q11,1,(Holidays!$A$1:$A$248)),0)+IF(AND($P11&lt;EB$4,$Q11&gt;=EC$4,$Q11&gt;=EB$4),NETWORKDAYS.INTL(EB$4,(EC$4)-1,1,(Holidays!$A$1:$A$248)),0))*$S11,"")</f>
        <v>0</v>
      </c>
      <c r="EC11" s="191">
        <f>IFERROR((IF(AND($P11&gt;=EC$4,$P11&lt;ED$4,$Q11&lt;ED$4),NETWORKDAYS.INTL($P11,$Q11,1,(Holidays!$A$1:$A$248)),0)+IF(AND($P11&gt;=EC$4,$P11&lt;ED$4,$Q11&gt;=ED$4),NETWORKDAYS.INTL($P11,(ED$4)-1,1,(Holidays!$A$1:$A$248)),0)+IF(AND($P11&lt;EC$4,$Q11&lt;ED$4,$Q11&gt;=EC$4),NETWORKDAYS.INTL(EC$4,$Q11,1,(Holidays!$A$1:$A$248)),0)+IF(AND($P11&lt;EC$4,$Q11&gt;=ED$4,$Q11&gt;=EC$4),NETWORKDAYS.INTL(EC$4,(ED$4)-1,1,(Holidays!$A$1:$A$248)),0))*$S11,"")</f>
        <v>0</v>
      </c>
      <c r="ED11" s="191">
        <f>IFERROR((IF(AND($P11&gt;=ED$4,$P11&lt;EE$4,$Q11&lt;EE$4),NETWORKDAYS.INTL($P11,$Q11,1,(Holidays!$A$1:$A$248)),0)+IF(AND($P11&gt;=ED$4,$P11&lt;EE$4,$Q11&gt;=EE$4),NETWORKDAYS.INTL($P11,(EE$4)-1,1,(Holidays!$A$1:$A$248)),0)+IF(AND($P11&lt;ED$4,$Q11&lt;EE$4,$Q11&gt;=ED$4),NETWORKDAYS.INTL(ED$4,$Q11,1,(Holidays!$A$1:$A$248)),0)+IF(AND($P11&lt;ED$4,$Q11&gt;=EE$4,$Q11&gt;=ED$4),NETWORKDAYS.INTL(ED$4,(EE$4)-1,1,(Holidays!$A$1:$A$248)),0))*$S11,"")</f>
        <v>0</v>
      </c>
      <c r="EE11" s="191">
        <f>IFERROR((IF(AND($P11&gt;=EE$4,$P11&lt;EF$4,$Q11&lt;EF$4),NETWORKDAYS.INTL($P11,$Q11,1,(Holidays!$A$1:$A$248)),0)+IF(AND($P11&gt;=EE$4,$P11&lt;EF$4,$Q11&gt;=EF$4),NETWORKDAYS.INTL($P11,(EF$4)-1,1,(Holidays!$A$1:$A$248)),0)+IF(AND($P11&lt;EE$4,$Q11&lt;EF$4,$Q11&gt;=EE$4),NETWORKDAYS.INTL(EE$4,$Q11,1,(Holidays!$A$1:$A$248)),0)+IF(AND($P11&lt;EE$4,$Q11&gt;=EF$4,$Q11&gt;=EE$4),NETWORKDAYS.INTL(EE$4,(EF$4)-1,1,(Holidays!$A$1:$A$248)),0))*$S11,"")</f>
        <v>0</v>
      </c>
      <c r="EF11" s="191">
        <f>IFERROR((IF(AND($P11&gt;=EF$4,$P11&lt;EG$4,$Q11&lt;EG$4),NETWORKDAYS.INTL($P11,$Q11,1,(Holidays!$A$1:$A$248)),0)+IF(AND($P11&gt;=EF$4,$P11&lt;EG$4,$Q11&gt;=EG$4),NETWORKDAYS.INTL($P11,(EG$4)-1,1,(Holidays!$A$1:$A$248)),0)+IF(AND($P11&lt;EF$4,$Q11&lt;EG$4,$Q11&gt;=EF$4),NETWORKDAYS.INTL(EF$4,$Q11,1,(Holidays!$A$1:$A$248)),0)+IF(AND($P11&lt;EF$4,$Q11&gt;=EG$4,$Q11&gt;=EF$4),NETWORKDAYS.INTL(EF$4,(EG$4)-1,1,(Holidays!$A$1:$A$248)),0))*$S11,"")</f>
        <v>0</v>
      </c>
      <c r="EG11" s="191">
        <f>IFERROR((IF(AND($P11&gt;=EG$4,$P11&lt;EH$4,$Q11&lt;EH$4),NETWORKDAYS.INTL($P11,$Q11,1,(Holidays!$A$1:$A$248)),0)+IF(AND($P11&gt;=EG$4,$P11&lt;EH$4,$Q11&gt;=EH$4),NETWORKDAYS.INTL($P11,(EH$4)-1,1,(Holidays!$A$1:$A$248)),0)+IF(AND($P11&lt;EG$4,$Q11&lt;EH$4,$Q11&gt;=EG$4),NETWORKDAYS.INTL(EG$4,$Q11,1,(Holidays!$A$1:$A$248)),0)+IF(AND($P11&lt;EG$4,$Q11&gt;=EH$4,$Q11&gt;=EG$4),NETWORKDAYS.INTL(EG$4,(EH$4)-1,1,(Holidays!$A$1:$A$248)),0))*$S11,"")</f>
        <v>0</v>
      </c>
      <c r="EH11" s="191">
        <f>IFERROR((IF(AND($P11&gt;=EH$4,$P11&lt;EI$4,$Q11&lt;EI$4),NETWORKDAYS.INTL($P11,$Q11,1,(Holidays!$A$1:$A$248)),0)+IF(AND($P11&gt;=EH$4,$P11&lt;EI$4,$Q11&gt;=EI$4),NETWORKDAYS.INTL($P11,(EI$4)-1,1,(Holidays!$A$1:$A$248)),0)+IF(AND($P11&lt;EH$4,$Q11&lt;EI$4,$Q11&gt;=EH$4),NETWORKDAYS.INTL(EH$4,$Q11,1,(Holidays!$A$1:$A$248)),0)+IF(AND($P11&lt;EH$4,$Q11&gt;=EI$4,$Q11&gt;=EH$4),NETWORKDAYS.INTL(EH$4,(EI$4)-1,1,(Holidays!$A$1:$A$248)),0))*$S11,"")</f>
        <v>0</v>
      </c>
      <c r="EI11" s="191">
        <f>IFERROR((IF(AND($P11&gt;=EI$4,$P11&lt;EJ$4,$Q11&lt;EJ$4),NETWORKDAYS.INTL($P11,$Q11,1,(Holidays!$A$1:$A$248)),0)+IF(AND($P11&gt;=EI$4,$P11&lt;EJ$4,$Q11&gt;=EJ$4),NETWORKDAYS.INTL($P11,(EJ$4)-1,1,(Holidays!$A$1:$A$248)),0)+IF(AND($P11&lt;EI$4,$Q11&lt;EJ$4,$Q11&gt;=EI$4),NETWORKDAYS.INTL(EI$4,$Q11,1,(Holidays!$A$1:$A$248)),0)+IF(AND($P11&lt;EI$4,$Q11&gt;=EJ$4,$Q11&gt;=EI$4),NETWORKDAYS.INTL(EI$4,(EJ$4)-1,1,(Holidays!$A$1:$A$248)),0))*$S11,"")</f>
        <v>0</v>
      </c>
      <c r="EJ11" s="191">
        <f>IFERROR((IF(AND($P11&gt;=EJ$4,$P11&lt;EK$4,$Q11&lt;EK$4),NETWORKDAYS.INTL($P11,$Q11,1,(Holidays!$A$1:$A$248)),0)+IF(AND($P11&gt;=EJ$4,$P11&lt;EK$4,$Q11&gt;=EK$4),NETWORKDAYS.INTL($P11,(EK$4)-1,1,(Holidays!$A$1:$A$248)),0)+IF(AND($P11&lt;EJ$4,$Q11&lt;EK$4,$Q11&gt;=EJ$4),NETWORKDAYS.INTL(EJ$4,$Q11,1,(Holidays!$A$1:$A$248)),0)+IF(AND($P11&lt;EJ$4,$Q11&gt;=EK$4,$Q11&gt;=EJ$4),NETWORKDAYS.INTL(EJ$4,(EK$4)-1,1,(Holidays!$A$1:$A$248)),0))*$S11,"")</f>
        <v>0</v>
      </c>
      <c r="EK11" s="191">
        <f>IFERROR((IF(AND($P11&gt;=EK$4,$P11&lt;EL$4,$Q11&lt;EL$4),NETWORKDAYS.INTL($P11,$Q11,1,(Holidays!$A$1:$A$248)),0)+IF(AND($P11&gt;=EK$4,$P11&lt;EL$4,$Q11&gt;=EL$4),NETWORKDAYS.INTL($P11,(EL$4)-1,1,(Holidays!$A$1:$A$248)),0)+IF(AND($P11&lt;EK$4,$Q11&lt;EL$4,$Q11&gt;=EK$4),NETWORKDAYS.INTL(EK$4,$Q11,1,(Holidays!$A$1:$A$248)),0)+IF(AND($P11&lt;EK$4,$Q11&gt;=EL$4,$Q11&gt;=EK$4),NETWORKDAYS.INTL(EK$4,(EL$4)-1,1,(Holidays!$A$1:$A$248)),0))*$S11,"")</f>
        <v>0</v>
      </c>
      <c r="EL11" s="191">
        <f>IFERROR((IF(AND($P11&gt;=EL$4,$P11&lt;EM$4,$Q11&lt;EM$4),NETWORKDAYS.INTL($P11,$Q11,1,(Holidays!$A$1:$A$248)),0)+IF(AND($P11&gt;=EL$4,$P11&lt;EM$4,$Q11&gt;=EM$4),NETWORKDAYS.INTL($P11,(EM$4)-1,1,(Holidays!$A$1:$A$248)),0)+IF(AND($P11&lt;EL$4,$Q11&lt;EM$4,$Q11&gt;=EL$4),NETWORKDAYS.INTL(EL$4,$Q11,1,(Holidays!$A$1:$A$248)),0)+IF(AND($P11&lt;EL$4,$Q11&gt;=EM$4,$Q11&gt;=EL$4),NETWORKDAYS.INTL(EL$4,(EM$4)-1,1,(Holidays!$A$1:$A$248)),0))*$S11,"")</f>
        <v>0</v>
      </c>
      <c r="EM11" s="191">
        <f>IFERROR((IF(AND($P11&gt;=EM$4,$P11&lt;EN$4,$Q11&lt;EN$4),NETWORKDAYS.INTL($P11,$Q11,1,(Holidays!$A$1:$A$248)),0)+IF(AND($P11&gt;=EM$4,$P11&lt;EN$4,$Q11&gt;=EN$4),NETWORKDAYS.INTL($P11,(EN$4)-1,1,(Holidays!$A$1:$A$248)),0)+IF(AND($P11&lt;EM$4,$Q11&lt;EN$4,$Q11&gt;=EM$4),NETWORKDAYS.INTL(EM$4,$Q11,1,(Holidays!$A$1:$A$248)),0)+IF(AND($P11&lt;EM$4,$Q11&gt;=EN$4,$Q11&gt;=EM$4),NETWORKDAYS.INTL(EM$4,(EN$4)-1,1,(Holidays!$A$1:$A$248)),0))*$S11,"")</f>
        <v>0</v>
      </c>
      <c r="EN11" s="191">
        <f>IFERROR((IF(AND($P11&gt;=EN$4,$P11&lt;EO$4,$Q11&lt;EO$4),NETWORKDAYS.INTL($P11,$Q11,1,(Holidays!$A$1:$A$248)),0)+IF(AND($P11&gt;=EN$4,$P11&lt;EO$4,$Q11&gt;=EO$4),NETWORKDAYS.INTL($P11,(EO$4)-1,1,(Holidays!$A$1:$A$248)),0)+IF(AND($P11&lt;EN$4,$Q11&lt;EO$4,$Q11&gt;=EN$4),NETWORKDAYS.INTL(EN$4,$Q11,1,(Holidays!$A$1:$A$248)),0)+IF(AND($P11&lt;EN$4,$Q11&gt;=EO$4,$Q11&gt;=EN$4),NETWORKDAYS.INTL(EN$4,(EO$4)-1,1,(Holidays!$A$1:$A$248)),0))*$S11,"")</f>
        <v>0</v>
      </c>
      <c r="EO11" s="191">
        <f>IFERROR((IF(AND($P11&gt;=EO$4,$P11&lt;EP$4,$Q11&lt;EP$4),NETWORKDAYS.INTL($P11,$Q11,1,(Holidays!$A$1:$A$248)),0)+IF(AND($P11&gt;=EO$4,$P11&lt;EP$4,$Q11&gt;=EP$4),NETWORKDAYS.INTL($P11,(EP$4)-1,1,(Holidays!$A$1:$A$248)),0)+IF(AND($P11&lt;EO$4,$Q11&lt;EP$4,$Q11&gt;=EO$4),NETWORKDAYS.INTL(EO$4,$Q11,1,(Holidays!$A$1:$A$248)),0)+IF(AND($P11&lt;EO$4,$Q11&gt;=EP$4,$Q11&gt;=EO$4),NETWORKDAYS.INTL(EO$4,(EP$4)-1,1,(Holidays!$A$1:$A$248)),0))*$S11,"")</f>
        <v>0</v>
      </c>
      <c r="EP11" s="191">
        <f>IFERROR((IF(AND($P11&gt;=EP$4,$P11&lt;EQ$4,$Q11&lt;EQ$4),NETWORKDAYS.INTL($P11,$Q11,1,(Holidays!$A$1:$A$248)),0)+IF(AND($P11&gt;=EP$4,$P11&lt;EQ$4,$Q11&gt;=EQ$4),NETWORKDAYS.INTL($P11,(EQ$4)-1,1,(Holidays!$A$1:$A$248)),0)+IF(AND($P11&lt;EP$4,$Q11&lt;EQ$4,$Q11&gt;=EP$4),NETWORKDAYS.INTL(EP$4,$Q11,1,(Holidays!$A$1:$A$248)),0)+IF(AND($P11&lt;EP$4,$Q11&gt;=EQ$4,$Q11&gt;=EP$4),NETWORKDAYS.INTL(EP$4,(EQ$4)-1,1,(Holidays!$A$1:$A$248)),0))*$S11,"")</f>
        <v>0</v>
      </c>
      <c r="EQ11" s="191">
        <f>IFERROR((IF(AND($P11&gt;=EQ$4,$P11&lt;ER$4,$Q11&lt;ER$4),NETWORKDAYS.INTL($P11,$Q11,1,(Holidays!$A$1:$A$248)),0)+IF(AND($P11&gt;=EQ$4,$P11&lt;ER$4,$Q11&gt;=ER$4),NETWORKDAYS.INTL($P11,(ER$4)-1,1,(Holidays!$A$1:$A$248)),0)+IF(AND($P11&lt;EQ$4,$Q11&lt;ER$4,$Q11&gt;=EQ$4),NETWORKDAYS.INTL(EQ$4,$Q11,1,(Holidays!$A$1:$A$248)),0)+IF(AND($P11&lt;EQ$4,$Q11&gt;=ER$4,$Q11&gt;=EQ$4),NETWORKDAYS.INTL(EQ$4,(ER$4)-1,1,(Holidays!$A$1:$A$248)),0))*$S11,"")</f>
        <v>0</v>
      </c>
      <c r="ER11" s="191">
        <f>IFERROR((IF(AND($P11&gt;=ER$4,$P11&lt;ES$4,$Q11&lt;ES$4),NETWORKDAYS.INTL($P11,$Q11,1,(Holidays!$A$1:$A$248)),0)+IF(AND($P11&gt;=ER$4,$P11&lt;ES$4,$Q11&gt;=ES$4),NETWORKDAYS.INTL($P11,(ES$4)-1,1,(Holidays!$A$1:$A$248)),0)+IF(AND($P11&lt;ER$4,$Q11&lt;ES$4,$Q11&gt;=ER$4),NETWORKDAYS.INTL(ER$4,$Q11,1,(Holidays!$A$1:$A$248)),0)+IF(AND($P11&lt;ER$4,$Q11&gt;=ES$4,$Q11&gt;=ER$4),NETWORKDAYS.INTL(ER$4,(ES$4)-1,1,(Holidays!$A$1:$A$248)),0))*$S11,"")</f>
        <v>0</v>
      </c>
      <c r="ES11" s="191">
        <f>IFERROR((IF(AND($P11&gt;=ES$4,$P11&lt;ET$4,$Q11&lt;ET$4),NETWORKDAYS.INTL($P11,$Q11,1,(Holidays!$A$1:$A$248)),0)+IF(AND($P11&gt;=ES$4,$P11&lt;ET$4,$Q11&gt;=ET$4),NETWORKDAYS.INTL($P11,(ET$4)-1,1,(Holidays!$A$1:$A$248)),0)+IF(AND($P11&lt;ES$4,$Q11&lt;ET$4,$Q11&gt;=ES$4),NETWORKDAYS.INTL(ES$4,$Q11,1,(Holidays!$A$1:$A$248)),0)+IF(AND($P11&lt;ES$4,$Q11&gt;=ET$4,$Q11&gt;=ES$4),NETWORKDAYS.INTL(ES$4,(ET$4)-1,1,(Holidays!$A$1:$A$248)),0))*$S11,"")</f>
        <v>0</v>
      </c>
      <c r="ET11" s="191">
        <f>IFERROR((IF(AND($P11&gt;=ET$4,$P11&lt;EU$4,$Q11&lt;EU$4),NETWORKDAYS.INTL($P11,$Q11,1,(Holidays!$A$1:$A$248)),0)+IF(AND($P11&gt;=ET$4,$P11&lt;EU$4,$Q11&gt;=EU$4),NETWORKDAYS.INTL($P11,(EU$4)-1,1,(Holidays!$A$1:$A$248)),0)+IF(AND($P11&lt;ET$4,$Q11&lt;EU$4,$Q11&gt;=ET$4),NETWORKDAYS.INTL(ET$4,$Q11,1,(Holidays!$A$1:$A$248)),0)+IF(AND($P11&lt;ET$4,$Q11&gt;=EU$4,$Q11&gt;=ET$4),NETWORKDAYS.INTL(ET$4,(EU$4)-1,1,(Holidays!$A$1:$A$248)),0))*$S11,"")</f>
        <v>0</v>
      </c>
      <c r="EU11" s="191">
        <f>IFERROR((IF(AND($P11&gt;=EU$4,$P11&lt;EV$4,$Q11&lt;EV$4),NETWORKDAYS.INTL($P11,$Q11,1,(Holidays!$A$1:$A$248)),0)+IF(AND($P11&gt;=EU$4,$P11&lt;EV$4,$Q11&gt;=EV$4),NETWORKDAYS.INTL($P11,(EV$4)-1,1,(Holidays!$A$1:$A$248)),0)+IF(AND($P11&lt;EU$4,$Q11&lt;EV$4,$Q11&gt;=EU$4),NETWORKDAYS.INTL(EU$4,$Q11,1,(Holidays!$A$1:$A$248)),0)+IF(AND($P11&lt;EU$4,$Q11&gt;=EV$4,$Q11&gt;=EU$4),NETWORKDAYS.INTL(EU$4,(EV$4)-1,1,(Holidays!$A$1:$A$248)),0))*$S11,"")</f>
        <v>0</v>
      </c>
      <c r="EV11" s="191">
        <f>IFERROR((IF(AND($P11&gt;=EV$4,$P11&lt;EW$4,$Q11&lt;EW$4),NETWORKDAYS.INTL($P11,$Q11,1,(Holidays!$A$1:$A$248)),0)+IF(AND($P11&gt;=EV$4,$P11&lt;EW$4,$Q11&gt;=EW$4),NETWORKDAYS.INTL($P11,(EW$4)-1,1,(Holidays!$A$1:$A$248)),0)+IF(AND($P11&lt;EV$4,$Q11&lt;EW$4,$Q11&gt;=EV$4),NETWORKDAYS.INTL(EV$4,$Q11,1,(Holidays!$A$1:$A$248)),0)+IF(AND($P11&lt;EV$4,$Q11&gt;=EW$4,$Q11&gt;=EV$4),NETWORKDAYS.INTL(EV$4,(EW$4)-1,1,(Holidays!$A$1:$A$248)),0))*$S11,"")</f>
        <v>0</v>
      </c>
      <c r="EW11" s="191">
        <f>IFERROR((IF(AND($P11&gt;=EW$4,$P11&lt;EX$4,$Q11&lt;EX$4),NETWORKDAYS.INTL($P11,$Q11,1,(Holidays!$A$1:$A$248)),0)+IF(AND($P11&gt;=EW$4,$P11&lt;EX$4,$Q11&gt;=EX$4),NETWORKDAYS.INTL($P11,(EX$4)-1,1,(Holidays!$A$1:$A$248)),0)+IF(AND($P11&lt;EW$4,$Q11&lt;EX$4,$Q11&gt;=EW$4),NETWORKDAYS.INTL(EW$4,$Q11,1,(Holidays!$A$1:$A$248)),0)+IF(AND($P11&lt;EW$4,$Q11&gt;=EX$4,$Q11&gt;=EW$4),NETWORKDAYS.INTL(EW$4,(EX$4)-1,1,(Holidays!$A$1:$A$248)),0))*$S11,"")</f>
        <v>0</v>
      </c>
      <c r="EX11" s="191">
        <f>IFERROR((IF(AND($P11&gt;=EX$4,$P11&lt;EY$4,$Q11&lt;EY$4),NETWORKDAYS.INTL($P11,$Q11,1,(Holidays!$A$1:$A$248)),0)+IF(AND($P11&gt;=EX$4,$P11&lt;EY$4,$Q11&gt;=EY$4),NETWORKDAYS.INTL($P11,(EY$4)-1,1,(Holidays!$A$1:$A$248)),0)+IF(AND($P11&lt;EX$4,$Q11&lt;EY$4,$Q11&gt;=EX$4),NETWORKDAYS.INTL(EX$4,$Q11,1,(Holidays!$A$1:$A$248)),0)+IF(AND($P11&lt;EX$4,$Q11&gt;=EY$4,$Q11&gt;=EX$4),NETWORKDAYS.INTL(EX$4,(EY$4)-1,1,(Holidays!$A$1:$A$248)),0))*$S11,"")</f>
        <v>0</v>
      </c>
      <c r="EY11" s="191">
        <f>IFERROR((IF(AND($P11&gt;=EY$4,$P11&lt;EZ$4,$Q11&lt;EZ$4),NETWORKDAYS.INTL($P11,$Q11,1,(Holidays!$A$1:$A$248)),0)+IF(AND($P11&gt;=EY$4,$P11&lt;EZ$4,$Q11&gt;=EZ$4),NETWORKDAYS.INTL($P11,(EZ$4)-1,1,(Holidays!$A$1:$A$248)),0)+IF(AND($P11&lt;EY$4,$Q11&lt;EZ$4,$Q11&gt;=EY$4),NETWORKDAYS.INTL(EY$4,$Q11,1,(Holidays!$A$1:$A$248)),0)+IF(AND($P11&lt;EY$4,$Q11&gt;=EZ$4,$Q11&gt;=EY$4),NETWORKDAYS.INTL(EY$4,(EZ$4)-1,1,(Holidays!$A$1:$A$248)),0))*$S11,"")</f>
        <v>0</v>
      </c>
      <c r="EZ11" s="191">
        <f>IFERROR((IF(AND($P11&gt;=EZ$4,$P11&lt;FA$4,$Q11&lt;FA$4),NETWORKDAYS.INTL($P11,$Q11,1,(Holidays!$A$1:$A$248)),0)+IF(AND($P11&gt;=EZ$4,$P11&lt;FA$4,$Q11&gt;=FA$4),NETWORKDAYS.INTL($P11,(FA$4)-1,1,(Holidays!$A$1:$A$248)),0)+IF(AND($P11&lt;EZ$4,$Q11&lt;FA$4,$Q11&gt;=EZ$4),NETWORKDAYS.INTL(EZ$4,$Q11,1,(Holidays!$A$1:$A$248)),0)+IF(AND($P11&lt;EZ$4,$Q11&gt;=FA$4,$Q11&gt;=EZ$4),NETWORKDAYS.INTL(EZ$4,(FA$4)-1,1,(Holidays!$A$1:$A$248)),0))*$S11,"")</f>
        <v>0</v>
      </c>
      <c r="FA11" s="191">
        <f>IFERROR((IF(AND($P11&gt;=FA$4,$P11&lt;FB$4,$Q11&lt;FB$4),NETWORKDAYS.INTL($P11,$Q11,1,(Holidays!$A$1:$A$248)),0)+IF(AND($P11&gt;=FA$4,$P11&lt;FB$4,$Q11&gt;=FB$4),NETWORKDAYS.INTL($P11,(FB$4)-1,1,(Holidays!$A$1:$A$248)),0)+IF(AND($P11&lt;FA$4,$Q11&lt;FB$4,$Q11&gt;=FA$4),NETWORKDAYS.INTL(FA$4,$Q11,1,(Holidays!$A$1:$A$248)),0)+IF(AND($P11&lt;FA$4,$Q11&gt;=FB$4,$Q11&gt;=FA$4),NETWORKDAYS.INTL(FA$4,(FB$4)-1,1,(Holidays!$A$1:$A$248)),0))*$S11,"")</f>
        <v>0</v>
      </c>
      <c r="FB11" s="191">
        <f>IFERROR((IF(AND($P11&gt;=FB$4,$P11&lt;FC$4,$Q11&lt;FC$4),NETWORKDAYS.INTL($P11,$Q11,1,(Holidays!$A$1:$A$248)),0)+IF(AND($P11&gt;=FB$4,$P11&lt;FC$4,$Q11&gt;=FC$4),NETWORKDAYS.INTL($P11,(FC$4)-1,1,(Holidays!$A$1:$A$248)),0)+IF(AND($P11&lt;FB$4,$Q11&lt;FC$4,$Q11&gt;=FB$4),NETWORKDAYS.INTL(FB$4,$Q11,1,(Holidays!$A$1:$A$248)),0)+IF(AND($P11&lt;FB$4,$Q11&gt;=FC$4,$Q11&gt;=FB$4),NETWORKDAYS.INTL(FB$4,(FC$4)-1,1,(Holidays!$A$1:$A$248)),0))*$S11,"")</f>
        <v>0</v>
      </c>
      <c r="FC11" s="191">
        <f>IFERROR((IF(AND($P11&gt;=FC$4,$P11&lt;FD$4,$Q11&lt;FD$4),NETWORKDAYS.INTL($P11,$Q11,1,(Holidays!$A$1:$A$248)),0)+IF(AND($P11&gt;=FC$4,$P11&lt;FD$4,$Q11&gt;=FD$4),NETWORKDAYS.INTL($P11,(FD$4)-1,1,(Holidays!$A$1:$A$248)),0)+IF(AND($P11&lt;FC$4,$Q11&lt;FD$4,$Q11&gt;=FC$4),NETWORKDAYS.INTL(FC$4,$Q11,1,(Holidays!$A$1:$A$248)),0)+IF(AND($P11&lt;FC$4,$Q11&gt;=FD$4,$Q11&gt;=FC$4),NETWORKDAYS.INTL(FC$4,(FD$4)-1,1,(Holidays!$A$1:$A$248)),0))*$S11,"")</f>
        <v>0</v>
      </c>
      <c r="FD11" s="191">
        <f>IFERROR((IF(AND($P11&gt;=FD$4,$P11&lt;FE$4,$Q11&lt;FE$4),NETWORKDAYS.INTL($P11,$Q11,1,(Holidays!$A$1:$A$248)),0)+IF(AND($P11&gt;=FD$4,$P11&lt;FE$4,$Q11&gt;=FE$4),NETWORKDAYS.INTL($P11,(FE$4)-1,1,(Holidays!$A$1:$A$248)),0)+IF(AND($P11&lt;FD$4,$Q11&lt;FE$4,$Q11&gt;=FD$4),NETWORKDAYS.INTL(FD$4,$Q11,1,(Holidays!$A$1:$A$248)),0)+IF(AND($P11&lt;FD$4,$Q11&gt;=FE$4,$Q11&gt;=FD$4),NETWORKDAYS.INTL(FD$4,(FE$4)-1,1,(Holidays!$A$1:$A$248)),0))*$S11,"")</f>
        <v>0</v>
      </c>
      <c r="FE11" s="191">
        <f>IFERROR((IF(AND($P11&gt;=FE$4,$P11&lt;FF$4,$Q11&lt;FF$4),NETWORKDAYS.INTL($P11,$Q11,1,(Holidays!$A$1:$A$248)),0)+IF(AND($P11&gt;=FE$4,$P11&lt;FF$4,$Q11&gt;=FF$4),NETWORKDAYS.INTL($P11,(FF$4)-1,1,(Holidays!$A$1:$A$248)),0)+IF(AND($P11&lt;FE$4,$Q11&lt;FF$4,$Q11&gt;=FE$4),NETWORKDAYS.INTL(FE$4,$Q11,1,(Holidays!$A$1:$A$248)),0)+IF(AND($P11&lt;FE$4,$Q11&gt;=FF$4,$Q11&gt;=FE$4),NETWORKDAYS.INTL(FE$4,(FF$4)-1,1,(Holidays!$A$1:$A$248)),0))*$S11,"")</f>
        <v>0</v>
      </c>
      <c r="FF11" s="191">
        <f>IFERROR((IF(AND($P11&gt;=FF$4,$P11&lt;FG$4,$Q11&lt;FG$4),NETWORKDAYS.INTL($P11,$Q11,1,(Holidays!$A$1:$A$248)),0)+IF(AND($P11&gt;=FF$4,$P11&lt;FG$4,$Q11&gt;=FG$4),NETWORKDAYS.INTL($P11,(FG$4)-1,1,(Holidays!$A$1:$A$248)),0)+IF(AND($P11&lt;FF$4,$Q11&lt;FG$4,$Q11&gt;=FF$4),NETWORKDAYS.INTL(FF$4,$Q11,1,(Holidays!$A$1:$A$248)),0)+IF(AND($P11&lt;FF$4,$Q11&gt;=FG$4,$Q11&gt;=FF$4),NETWORKDAYS.INTL(FF$4,(FG$4)-1,1,(Holidays!$A$1:$A$248)),0))*$S11,"")</f>
        <v>0</v>
      </c>
      <c r="FG11" s="191">
        <f>IFERROR((IF(AND($P11&gt;=FG$4,$P11&lt;FH$4,$Q11&lt;FH$4),NETWORKDAYS.INTL($P11,$Q11,1,(Holidays!$A$1:$A$248)),0)+IF(AND($P11&gt;=FG$4,$P11&lt;FH$4,$Q11&gt;=FH$4),NETWORKDAYS.INTL($P11,(FH$4)-1,1,(Holidays!$A$1:$A$248)),0)+IF(AND($P11&lt;FG$4,$Q11&lt;FH$4,$Q11&gt;=FG$4),NETWORKDAYS.INTL(FG$4,$Q11,1,(Holidays!$A$1:$A$248)),0)+IF(AND($P11&lt;FG$4,$Q11&gt;=FH$4,$Q11&gt;=FG$4),NETWORKDAYS.INTL(FG$4,(FH$4)-1,1,(Holidays!$A$1:$A$248)),0))*$S11,"")</f>
        <v>0</v>
      </c>
      <c r="FH11" s="191">
        <f>IFERROR((IF(AND($P11&gt;=FH$4,$P11&lt;FI$4,$Q11&lt;FI$4),NETWORKDAYS.INTL($P11,$Q11,1,(Holidays!$A$1:$A$248)),0)+IF(AND($P11&gt;=FH$4,$P11&lt;FI$4,$Q11&gt;=FI$4),NETWORKDAYS.INTL($P11,(FI$4)-1,1,(Holidays!$A$1:$A$248)),0)+IF(AND($P11&lt;FH$4,$Q11&lt;FI$4,$Q11&gt;=FH$4),NETWORKDAYS.INTL(FH$4,$Q11,1,(Holidays!$A$1:$A$248)),0)+IF(AND($P11&lt;FH$4,$Q11&gt;=FI$4,$Q11&gt;=FH$4),NETWORKDAYS.INTL(FH$4,(FI$4)-1,1,(Holidays!$A$1:$A$248)),0))*$S11,"")</f>
        <v>0</v>
      </c>
      <c r="FI11" s="191">
        <f>IFERROR((IF(AND($P11&gt;=FI$4,$P11&lt;FJ$4,$Q11&lt;FJ$4),NETWORKDAYS.INTL($P11,$Q11,1,(Holidays!$A$1:$A$248)),0)+IF(AND($P11&gt;=FI$4,$P11&lt;FJ$4,$Q11&gt;=FJ$4),NETWORKDAYS.INTL($P11,(FJ$4)-1,1,(Holidays!$A$1:$A$248)),0)+IF(AND($P11&lt;FI$4,$Q11&lt;FJ$4,$Q11&gt;=FI$4),NETWORKDAYS.INTL(FI$4,$Q11,1,(Holidays!$A$1:$A$248)),0)+IF(AND($P11&lt;FI$4,$Q11&gt;=FJ$4,$Q11&gt;=FI$4),NETWORKDAYS.INTL(FI$4,(FJ$4)-1,1,(Holidays!$A$1:$A$248)),0))*$S11,"")</f>
        <v>0</v>
      </c>
      <c r="FJ11" s="191">
        <f>IFERROR((IF(AND($P11&gt;=FJ$4,$P11&lt;FK$4,$Q11&lt;FK$4),NETWORKDAYS.INTL($P11,$Q11,1,(Holidays!$A$1:$A$248)),0)+IF(AND($P11&gt;=FJ$4,$P11&lt;FK$4,$Q11&gt;=FK$4),NETWORKDAYS.INTL($P11,(FK$4)-1,1,(Holidays!$A$1:$A$248)),0)+IF(AND($P11&lt;FJ$4,$Q11&lt;FK$4,$Q11&gt;=FJ$4),NETWORKDAYS.INTL(FJ$4,$Q11,1,(Holidays!$A$1:$A$248)),0)+IF(AND($P11&lt;FJ$4,$Q11&gt;=FK$4,$Q11&gt;=FJ$4),NETWORKDAYS.INTL(FJ$4,(FK$4)-1,1,(Holidays!$A$1:$A$248)),0))*$S11,"")</f>
        <v>0</v>
      </c>
      <c r="FK11" s="191">
        <f>IFERROR((IF(AND($P11&gt;=FK$4,$P11&lt;FL$4,$Q11&lt;FL$4),NETWORKDAYS.INTL($P11,$Q11,1,(Holidays!$A$1:$A$248)),0)+IF(AND($P11&gt;=FK$4,$P11&lt;FL$4,$Q11&gt;=FL$4),NETWORKDAYS.INTL($P11,(FL$4)-1,1,(Holidays!$A$1:$A$248)),0)+IF(AND($P11&lt;FK$4,$Q11&lt;FL$4,$Q11&gt;=FK$4),NETWORKDAYS.INTL(FK$4,$Q11,1,(Holidays!$A$1:$A$248)),0)+IF(AND($P11&lt;FK$4,$Q11&gt;=FL$4,$Q11&gt;=FK$4),NETWORKDAYS.INTL(FK$4,(FL$4)-1,1,(Holidays!$A$1:$A$248)),0))*$S11,"")</f>
        <v>0</v>
      </c>
      <c r="FL11" s="191">
        <f>IFERROR((IF(AND($P11&gt;=FL$4,$P11&lt;FM$4,$Q11&lt;FM$4),NETWORKDAYS.INTL($P11,$Q11,1,(Holidays!$A$1:$A$248)),0)+IF(AND($P11&gt;=FL$4,$P11&lt;FM$4,$Q11&gt;=FM$4),NETWORKDAYS.INTL($P11,(FM$4)-1,1,(Holidays!$A$1:$A$248)),0)+IF(AND($P11&lt;FL$4,$Q11&lt;FM$4,$Q11&gt;=FL$4),NETWORKDAYS.INTL(FL$4,$Q11,1,(Holidays!$A$1:$A$248)),0)+IF(AND($P11&lt;FL$4,$Q11&gt;=FM$4,$Q11&gt;=FL$4),NETWORKDAYS.INTL(FL$4,(FM$4)-1,1,(Holidays!$A$1:$A$248)),0))*$S11,"")</f>
        <v>0</v>
      </c>
      <c r="FM11" s="191">
        <f>IFERROR((IF(AND($P11&gt;=FM$4,$P11&lt;FN$4,$Q11&lt;FN$4),NETWORKDAYS.INTL($P11,$Q11,1,(Holidays!$A$1:$A$248)),0)+IF(AND($P11&gt;=FM$4,$P11&lt;FN$4,$Q11&gt;=FN$4),NETWORKDAYS.INTL($P11,(FN$4)-1,1,(Holidays!$A$1:$A$248)),0)+IF(AND($P11&lt;FM$4,$Q11&lt;FN$4,$Q11&gt;=FM$4),NETWORKDAYS.INTL(FM$4,$Q11,1,(Holidays!$A$1:$A$248)),0)+IF(AND($P11&lt;FM$4,$Q11&gt;=FN$4,$Q11&gt;=FM$4),NETWORKDAYS.INTL(FM$4,(FN$4)-1,1,(Holidays!$A$1:$A$248)),0))*$S11,"")</f>
        <v>0</v>
      </c>
      <c r="FN11" s="191">
        <f>IFERROR((IF(AND($P11&gt;=FN$4,$P11&lt;FO$4,$Q11&lt;FO$4),NETWORKDAYS.INTL($P11,$Q11,1,(Holidays!$A$1:$A$248)),0)+IF(AND($P11&gt;=FN$4,$P11&lt;FO$4,$Q11&gt;=FO$4),NETWORKDAYS.INTL($P11,(FO$4)-1,1,(Holidays!$A$1:$A$248)),0)+IF(AND($P11&lt;FN$4,$Q11&lt;FO$4,$Q11&gt;=FN$4),NETWORKDAYS.INTL(FN$4,$Q11,1,(Holidays!$A$1:$A$248)),0)+IF(AND($P11&lt;FN$4,$Q11&gt;=FO$4,$Q11&gt;=FN$4),NETWORKDAYS.INTL(FN$4,(FO$4)-1,1,(Holidays!$A$1:$A$248)),0))*$S11,"")</f>
        <v>0</v>
      </c>
      <c r="FO11" s="191">
        <f>IFERROR((IF(AND($P11&gt;=FO$4,$P11&lt;FP$4,$Q11&lt;FP$4),NETWORKDAYS.INTL($P11,$Q11,1,(Holidays!$A$1:$A$248)),0)+IF(AND($P11&gt;=FO$4,$P11&lt;FP$4,$Q11&gt;=FP$4),NETWORKDAYS.INTL($P11,(FP$4)-1,1,(Holidays!$A$1:$A$248)),0)+IF(AND($P11&lt;FO$4,$Q11&lt;FP$4,$Q11&gt;=FO$4),NETWORKDAYS.INTL(FO$4,$Q11,1,(Holidays!$A$1:$A$248)),0)+IF(AND($P11&lt;FO$4,$Q11&gt;=FP$4,$Q11&gt;=FO$4),NETWORKDAYS.INTL(FO$4,(FP$4)-1,1,(Holidays!$A$1:$A$248)),0))*$S11,"")</f>
        <v>0</v>
      </c>
      <c r="FP11" s="191">
        <f>IFERROR((IF(AND($P11&gt;=FP$4,$P11&lt;FQ$4,$Q11&lt;FQ$4),NETWORKDAYS.INTL($P11,$Q11,1,(Holidays!$A$1:$A$248)),0)+IF(AND($P11&gt;=FP$4,$P11&lt;FQ$4,$Q11&gt;=FQ$4),NETWORKDAYS.INTL($P11,(FQ$4)-1,1,(Holidays!$A$1:$A$248)),0)+IF(AND($P11&lt;FP$4,$Q11&lt;FQ$4,$Q11&gt;=FP$4),NETWORKDAYS.INTL(FP$4,$Q11,1,(Holidays!$A$1:$A$248)),0)+IF(AND($P11&lt;FP$4,$Q11&gt;=FQ$4,$Q11&gt;=FP$4),NETWORKDAYS.INTL(FP$4,(FQ$4)-1,1,(Holidays!$A$1:$A$248)),0))*$S11,"")</f>
        <v>0</v>
      </c>
      <c r="FQ11" s="191">
        <f>IFERROR((IF(AND($P11&gt;=FQ$4,$P11&lt;FR$4,$Q11&lt;FR$4),NETWORKDAYS.INTL($P11,$Q11,1,(Holidays!$A$1:$A$248)),0)+IF(AND($P11&gt;=FQ$4,$P11&lt;FR$4,$Q11&gt;=FR$4),NETWORKDAYS.INTL($P11,(FR$4)-1,1,(Holidays!$A$1:$A$248)),0)+IF(AND($P11&lt;FQ$4,$Q11&lt;FR$4,$Q11&gt;=FQ$4),NETWORKDAYS.INTL(FQ$4,$Q11,1,(Holidays!$A$1:$A$248)),0)+IF(AND($P11&lt;FQ$4,$Q11&gt;=FR$4,$Q11&gt;=FQ$4),NETWORKDAYS.INTL(FQ$4,(FR$4)-1,1,(Holidays!$A$1:$A$248)),0))*$S11,"")</f>
        <v>0</v>
      </c>
      <c r="FR11" s="191">
        <f>IFERROR((IF(AND($P11&gt;=FR$4,$P11&lt;FS$4,$Q11&lt;FS$4),NETWORKDAYS.INTL($P11,$Q11,1,(Holidays!$A$1:$A$248)),0)+IF(AND($P11&gt;=FR$4,$P11&lt;FS$4,$Q11&gt;=FS$4),NETWORKDAYS.INTL($P11,(FS$4)-1,1,(Holidays!$A$1:$A$248)),0)+IF(AND($P11&lt;FR$4,$Q11&lt;FS$4,$Q11&gt;=FR$4),NETWORKDAYS.INTL(FR$4,$Q11,1,(Holidays!$A$1:$A$248)),0)+IF(AND($P11&lt;FR$4,$Q11&gt;=FS$4,$Q11&gt;=FR$4),NETWORKDAYS.INTL(FR$4,(FS$4)-1,1,(Holidays!$A$1:$A$248)),0))*$S11,"")</f>
        <v>0</v>
      </c>
      <c r="FS11" s="191">
        <f>IFERROR((IF(AND($P11&gt;=FS$4,$P11&lt;FT$4,$Q11&lt;FT$4),NETWORKDAYS.INTL($P11,$Q11,1,(Holidays!$A$1:$A$248)),0)+IF(AND($P11&gt;=FS$4,$P11&lt;FT$4,$Q11&gt;=FT$4),NETWORKDAYS.INTL($P11,(FT$4)-1,1,(Holidays!$A$1:$A$248)),0)+IF(AND($P11&lt;FS$4,$Q11&lt;FT$4,$Q11&gt;=FS$4),NETWORKDAYS.INTL(FS$4,$Q11,1,(Holidays!$A$1:$A$248)),0)+IF(AND($P11&lt;FS$4,$Q11&gt;=FT$4,$Q11&gt;=FS$4),NETWORKDAYS.INTL(FS$4,(FT$4)-1,1,(Holidays!$A$1:$A$248)),0))*$S11,"")</f>
        <v>0</v>
      </c>
      <c r="FT11" s="191">
        <f>IFERROR((IF(AND($P11&gt;=FT$4,$P11&lt;FU$4,$Q11&lt;FU$4),NETWORKDAYS.INTL($P11,$Q11,1,(Holidays!$A$1:$A$248)),0)+IF(AND($P11&gt;=FT$4,$P11&lt;FU$4,$Q11&gt;=FU$4),NETWORKDAYS.INTL($P11,(FU$4)-1,1,(Holidays!$A$1:$A$248)),0)+IF(AND($P11&lt;FT$4,$Q11&lt;FU$4,$Q11&gt;=FT$4),NETWORKDAYS.INTL(FT$4,$Q11,1,(Holidays!$A$1:$A$248)),0)+IF(AND($P11&lt;FT$4,$Q11&gt;=FU$4,$Q11&gt;=FT$4),NETWORKDAYS.INTL(FT$4,(FU$4)-1,1,(Holidays!$A$1:$A$248)),0))*$S11,"")</f>
        <v>0</v>
      </c>
      <c r="FU11" s="191">
        <f>IFERROR((IF(AND($P11&gt;=FU$4,$P11&lt;FV$4,$Q11&lt;FV$4),NETWORKDAYS.INTL($P11,$Q11,1,(Holidays!$A$1:$A$248)),0)+IF(AND($P11&gt;=FU$4,$P11&lt;FV$4,$Q11&gt;=FV$4),NETWORKDAYS.INTL($P11,(FV$4)-1,1,(Holidays!$A$1:$A$248)),0)+IF(AND($P11&lt;FU$4,$Q11&lt;FV$4,$Q11&gt;=FU$4),NETWORKDAYS.INTL(FU$4,$Q11,1,(Holidays!$A$1:$A$248)),0)+IF(AND($P11&lt;FU$4,$Q11&gt;=FV$4,$Q11&gt;=FU$4),NETWORKDAYS.INTL(FU$4,(FV$4)-1,1,(Holidays!$A$1:$A$248)),0))*$S11,"")</f>
        <v>0</v>
      </c>
      <c r="FV11" s="191">
        <f>IFERROR((IF(AND($P11&gt;=FV$4,$P11&lt;FW$4,$Q11&lt;FW$4),NETWORKDAYS.INTL($P11,$Q11,1,(Holidays!$A$1:$A$248)),0)+IF(AND($P11&gt;=FV$4,$P11&lt;FW$4,$Q11&gt;=FW$4),NETWORKDAYS.INTL($P11,(FW$4)-1,1,(Holidays!$A$1:$A$248)),0)+IF(AND($P11&lt;FV$4,$Q11&lt;FW$4,$Q11&gt;=FV$4),NETWORKDAYS.INTL(FV$4,$Q11,1,(Holidays!$A$1:$A$248)),0)+IF(AND($P11&lt;FV$4,$Q11&gt;=FW$4,$Q11&gt;=FV$4),NETWORKDAYS.INTL(FV$4,(FW$4)-1,1,(Holidays!$A$1:$A$248)),0))*$S11,"")</f>
        <v>0</v>
      </c>
      <c r="FW11" s="191">
        <f>IFERROR((IF(AND($P11&gt;=FW$4,$P11&lt;FX$4,$Q11&lt;FX$4),NETWORKDAYS.INTL($P11,$Q11,1,(Holidays!$A$1:$A$248)),0)+IF(AND($P11&gt;=FW$4,$P11&lt;FX$4,$Q11&gt;=FX$4),NETWORKDAYS.INTL($P11,(FX$4)-1,1,(Holidays!$A$1:$A$248)),0)+IF(AND($P11&lt;FW$4,$Q11&lt;FX$4,$Q11&gt;=FW$4),NETWORKDAYS.INTL(FW$4,$Q11,1,(Holidays!$A$1:$A$248)),0)+IF(AND($P11&lt;FW$4,$Q11&gt;=FX$4,$Q11&gt;=FW$4),NETWORKDAYS.INTL(FW$4,(FX$4)-1,1,(Holidays!$A$1:$A$248)),0))*$S11,"")</f>
        <v>0</v>
      </c>
      <c r="FX11" s="191">
        <f>IFERROR((IF(AND($P11&gt;=FX$4,$P11&lt;FY$4,$Q11&lt;FY$4),NETWORKDAYS.INTL($P11,$Q11,1,(Holidays!$A$1:$A$248)),0)+IF(AND($P11&gt;=FX$4,$P11&lt;FY$4,$Q11&gt;=FY$4),NETWORKDAYS.INTL($P11,(FY$4)-1,1,(Holidays!$A$1:$A$248)),0)+IF(AND($P11&lt;FX$4,$Q11&lt;FY$4,$Q11&gt;=FX$4),NETWORKDAYS.INTL(FX$4,$Q11,1,(Holidays!$A$1:$A$248)),0)+IF(AND($P11&lt;FX$4,$Q11&gt;=FY$4,$Q11&gt;=FX$4),NETWORKDAYS.INTL(FX$4,(FY$4)-1,1,(Holidays!$A$1:$A$248)),0))*$S11,"")</f>
        <v>0</v>
      </c>
      <c r="FY11" s="191">
        <f>IFERROR((IF(AND($P11&gt;=FY$4,$P11&lt;FZ$4,$Q11&lt;FZ$4),NETWORKDAYS.INTL($P11,$Q11,1,(Holidays!$A$1:$A$248)),0)+IF(AND($P11&gt;=FY$4,$P11&lt;FZ$4,$Q11&gt;=FZ$4),NETWORKDAYS.INTL($P11,(FZ$4)-1,1,(Holidays!$A$1:$A$248)),0)+IF(AND($P11&lt;FY$4,$Q11&lt;FZ$4,$Q11&gt;=FY$4),NETWORKDAYS.INTL(FY$4,$Q11,1,(Holidays!$A$1:$A$248)),0)+IF(AND($P11&lt;FY$4,$Q11&gt;=FZ$4,$Q11&gt;=FY$4),NETWORKDAYS.INTL(FY$4,(FZ$4)-1,1,(Holidays!$A$1:$A$248)),0))*$S11,"")</f>
        <v>0</v>
      </c>
      <c r="FZ11" s="191">
        <f>IFERROR((IF(AND($P11&gt;=FZ$4,$P11&lt;GA$4,$Q11&lt;GA$4),NETWORKDAYS.INTL($P11,$Q11,1,(Holidays!$A$1:$A$248)),0)+IF(AND($P11&gt;=FZ$4,$P11&lt;GA$4,$Q11&gt;=GA$4),NETWORKDAYS.INTL($P11,(GA$4)-1,1,(Holidays!$A$1:$A$248)),0)+IF(AND($P11&lt;FZ$4,$Q11&lt;GA$4,$Q11&gt;=FZ$4),NETWORKDAYS.INTL(FZ$4,$Q11,1,(Holidays!$A$1:$A$248)),0)+IF(AND($P11&lt;FZ$4,$Q11&gt;=GA$4,$Q11&gt;=FZ$4),NETWORKDAYS.INTL(FZ$4,(GA$4)-1,1,(Holidays!$A$1:$A$248)),0))*$S11,"")</f>
        <v>0</v>
      </c>
      <c r="GA11" s="191">
        <f>IFERROR((IF(AND($P11&gt;=GA$4,$P11&lt;GB$4,$Q11&lt;GB$4),NETWORKDAYS.INTL($P11,$Q11,1,(Holidays!$A$1:$A$248)),0)+IF(AND($P11&gt;=GA$4,$P11&lt;GB$4,$Q11&gt;=GB$4),NETWORKDAYS.INTL($P11,(GB$4)-1,1,(Holidays!$A$1:$A$248)),0)+IF(AND($P11&lt;GA$4,$Q11&lt;GB$4,$Q11&gt;=GA$4),NETWORKDAYS.INTL(GA$4,$Q11,1,(Holidays!$A$1:$A$248)),0)+IF(AND($P11&lt;GA$4,$Q11&gt;=GB$4,$Q11&gt;=GA$4),NETWORKDAYS.INTL(GA$4,(GB$4)-1,1,(Holidays!$A$1:$A$248)),0))*$S11,"")</f>
        <v>0</v>
      </c>
      <c r="GB11" s="191">
        <f>IFERROR((IF(AND($P11&gt;=GB$4,$P11&lt;GC$4,$Q11&lt;GC$4),NETWORKDAYS.INTL($P11,$Q11,1,(Holidays!$A$1:$A$248)),0)+IF(AND($P11&gt;=GB$4,$P11&lt;GC$4,$Q11&gt;=GC$4),NETWORKDAYS.INTL($P11,(GC$4)-1,1,(Holidays!$A$1:$A$248)),0)+IF(AND($P11&lt;GB$4,$Q11&lt;GC$4,$Q11&gt;=GB$4),NETWORKDAYS.INTL(GB$4,$Q11,1,(Holidays!$A$1:$A$248)),0)+IF(AND($P11&lt;GB$4,$Q11&gt;=GC$4,$Q11&gt;=GB$4),NETWORKDAYS.INTL(GB$4,(GC$4)-1,1,(Holidays!$A$1:$A$248)),0))*$S11,"")</f>
        <v>0</v>
      </c>
      <c r="GC11" s="191">
        <f>IFERROR((IF(AND($P11&gt;=GC$4,$P11&lt;GD$4,$Q11&lt;GD$4),NETWORKDAYS.INTL($P11,$Q11,1,(Holidays!$A$1:$A$248)),0)+IF(AND($P11&gt;=GC$4,$P11&lt;GD$4,$Q11&gt;=GD$4),NETWORKDAYS.INTL($P11,(GD$4)-1,1,(Holidays!$A$1:$A$248)),0)+IF(AND($P11&lt;GC$4,$Q11&lt;GD$4,$Q11&gt;=GC$4),NETWORKDAYS.INTL(GC$4,$Q11,1,(Holidays!$A$1:$A$248)),0)+IF(AND($P11&lt;GC$4,$Q11&gt;=GD$4,$Q11&gt;=GC$4),NETWORKDAYS.INTL(GC$4,(GD$4)-1,1,(Holidays!$A$1:$A$248)),0))*$S11,"")</f>
        <v>0</v>
      </c>
      <c r="GD11" s="191">
        <f>IFERROR((IF(AND($P11&gt;=GD$4,$P11&lt;GE$4,$Q11&lt;GE$4),NETWORKDAYS.INTL($P11,$Q11,1,(Holidays!$A$1:$A$248)),0)+IF(AND($P11&gt;=GD$4,$P11&lt;GE$4,$Q11&gt;=GE$4),NETWORKDAYS.INTL($P11,(GE$4)-1,1,(Holidays!$A$1:$A$248)),0)+IF(AND($P11&lt;GD$4,$Q11&lt;GE$4,$Q11&gt;=GD$4),NETWORKDAYS.INTL(GD$4,$Q11,1,(Holidays!$A$1:$A$248)),0)+IF(AND($P11&lt;GD$4,$Q11&gt;=GE$4,$Q11&gt;=GD$4),NETWORKDAYS.INTL(GD$4,(GE$4)-1,1,(Holidays!$A$1:$A$248)),0))*$S11,"")</f>
        <v>0</v>
      </c>
      <c r="GE11" s="191">
        <f>IFERROR((IF(AND($P11&gt;=GE$4,$P11&lt;GF$4,$Q11&lt;GF$4),NETWORKDAYS.INTL($P11,$Q11,1,(Holidays!$A$1:$A$248)),0)+IF(AND($P11&gt;=GE$4,$P11&lt;GF$4,$Q11&gt;=GF$4),NETWORKDAYS.INTL($P11,(GF$4)-1,1,(Holidays!$A$1:$A$248)),0)+IF(AND($P11&lt;GE$4,$Q11&lt;GF$4,$Q11&gt;=GE$4),NETWORKDAYS.INTL(GE$4,$Q11,1,(Holidays!$A$1:$A$248)),0)+IF(AND($P11&lt;GE$4,$Q11&gt;=GF$4,$Q11&gt;=GE$4),NETWORKDAYS.INTL(GE$4,(GF$4)-1,1,(Holidays!$A$1:$A$248)),0))*$S11,"")</f>
        <v>0</v>
      </c>
      <c r="GF11" s="191">
        <f>IFERROR((IF(AND($P11&gt;=GF$4,$P11&lt;GG$4,$Q11&lt;GG$4),NETWORKDAYS.INTL($P11,$Q11,1,(Holidays!$A$1:$A$248)),0)+IF(AND($P11&gt;=GF$4,$P11&lt;GG$4,$Q11&gt;=GG$4),NETWORKDAYS.INTL($P11,(GG$4)-1,1,(Holidays!$A$1:$A$248)),0)+IF(AND($P11&lt;GF$4,$Q11&lt;GG$4,$Q11&gt;=GF$4),NETWORKDAYS.INTL(GF$4,$Q11,1,(Holidays!$A$1:$A$248)),0)+IF(AND($P11&lt;GF$4,$Q11&gt;=GG$4,$Q11&gt;=GF$4),NETWORKDAYS.INTL(GF$4,(GG$4)-1,1,(Holidays!$A$1:$A$248)),0))*$S11,"")</f>
        <v>0</v>
      </c>
      <c r="GG11" s="191">
        <f>IFERROR((IF(AND($P11&gt;=GG$4,$P11&lt;GH$4,$Q11&lt;GH$4),NETWORKDAYS.INTL($P11,$Q11,1,(Holidays!$A$1:$A$248)),0)+IF(AND($P11&gt;=GG$4,$P11&lt;GH$4,$Q11&gt;=GH$4),NETWORKDAYS.INTL($P11,(GH$4)-1,1,(Holidays!$A$1:$A$248)),0)+IF(AND($P11&lt;GG$4,$Q11&lt;GH$4,$Q11&gt;=GG$4),NETWORKDAYS.INTL(GG$4,$Q11,1,(Holidays!$A$1:$A$248)),0)+IF(AND($P11&lt;GG$4,$Q11&gt;=GH$4,$Q11&gt;=GG$4),NETWORKDAYS.INTL(GG$4,(GH$4)-1,1,(Holidays!$A$1:$A$248)),0))*$S11,"")</f>
        <v>0</v>
      </c>
      <c r="GH11" s="191">
        <f>IFERROR((IF(AND($P11&gt;=GH$4,$P11&lt;GI$4,$Q11&lt;GI$4),NETWORKDAYS.INTL($P11,$Q11,1,(Holidays!$A$1:$A$248)),0)+IF(AND($P11&gt;=GH$4,$P11&lt;GI$4,$Q11&gt;=GI$4),NETWORKDAYS.INTL($P11,(GI$4)-1,1,(Holidays!$A$1:$A$248)),0)+IF(AND($P11&lt;GH$4,$Q11&lt;GI$4,$Q11&gt;=GH$4),NETWORKDAYS.INTL(GH$4,$Q11,1,(Holidays!$A$1:$A$248)),0)+IF(AND($P11&lt;GH$4,$Q11&gt;=GI$4,$Q11&gt;=GH$4),NETWORKDAYS.INTL(GH$4,(GI$4)-1,1,(Holidays!$A$1:$A$248)),0))*$S11,"")</f>
        <v>0</v>
      </c>
      <c r="GI11" s="191">
        <f>IFERROR((IF(AND($P11&gt;=GI$4,$P11&lt;GJ$4,$Q11&lt;GJ$4),NETWORKDAYS.INTL($P11,$Q11,1,(Holidays!$A$1:$A$248)),0)+IF(AND($P11&gt;=GI$4,$P11&lt;GJ$4,$Q11&gt;=GJ$4),NETWORKDAYS.INTL($P11,(GJ$4)-1,1,(Holidays!$A$1:$A$248)),0)+IF(AND($P11&lt;GI$4,$Q11&lt;GJ$4,$Q11&gt;=GI$4),NETWORKDAYS.INTL(GI$4,$Q11,1,(Holidays!$A$1:$A$248)),0)+IF(AND($P11&lt;GI$4,$Q11&gt;=GJ$4,$Q11&gt;=GI$4),NETWORKDAYS.INTL(GI$4,(GJ$4)-1,1,(Holidays!$A$1:$A$248)),0))*$S11,"")</f>
        <v>0</v>
      </c>
      <c r="GJ11" s="191">
        <f>IFERROR((IF(AND($P11&gt;=GJ$4,$P11&lt;GK$4,$Q11&lt;GK$4),NETWORKDAYS.INTL($P11,$Q11,1,(Holidays!$A$1:$A$248)),0)+IF(AND($P11&gt;=GJ$4,$P11&lt;GK$4,$Q11&gt;=GK$4),NETWORKDAYS.INTL($P11,(GK$4)-1,1,(Holidays!$A$1:$A$248)),0)+IF(AND($P11&lt;GJ$4,$Q11&lt;GK$4,$Q11&gt;=GJ$4),NETWORKDAYS.INTL(GJ$4,$Q11,1,(Holidays!$A$1:$A$248)),0)+IF(AND($P11&lt;GJ$4,$Q11&gt;=GK$4,$Q11&gt;=GJ$4),NETWORKDAYS.INTL(GJ$4,(GK$4)-1,1,(Holidays!$A$1:$A$248)),0))*$S11,"")</f>
        <v>0</v>
      </c>
      <c r="GK11" s="191">
        <f>IFERROR((IF(AND($P11&gt;=GK$4,$P11&lt;GL$4,$Q11&lt;GL$4),NETWORKDAYS.INTL($P11,$Q11,1,(Holidays!$A$1:$A$248)),0)+IF(AND($P11&gt;=GK$4,$P11&lt;GL$4,$Q11&gt;=GL$4),NETWORKDAYS.INTL($P11,(GL$4)-1,1,(Holidays!$A$1:$A$248)),0)+IF(AND($P11&lt;GK$4,$Q11&lt;GL$4,$Q11&gt;=GK$4),NETWORKDAYS.INTL(GK$4,$Q11,1,(Holidays!$A$1:$A$248)),0)+IF(AND($P11&lt;GK$4,$Q11&gt;=GL$4,$Q11&gt;=GK$4),NETWORKDAYS.INTL(GK$4,(GL$4)-1,1,(Holidays!$A$1:$A$248)),0))*$S11,"")</f>
        <v>0</v>
      </c>
      <c r="GL11" s="191">
        <f>IFERROR((IF(AND($P11&gt;=GL$4,$P11&lt;GM$4,$Q11&lt;GM$4),NETWORKDAYS.INTL($P11,$Q11,1,(Holidays!$A$1:$A$248)),0)+IF(AND($P11&gt;=GL$4,$P11&lt;GM$4,$Q11&gt;=GM$4),NETWORKDAYS.INTL($P11,(GM$4)-1,1,(Holidays!$A$1:$A$248)),0)+IF(AND($P11&lt;GL$4,$Q11&lt;GM$4,$Q11&gt;=GL$4),NETWORKDAYS.INTL(GL$4,$Q11,1,(Holidays!$A$1:$A$248)),0)+IF(AND($P11&lt;GL$4,$Q11&gt;=GM$4,$Q11&gt;=GL$4),NETWORKDAYS.INTL(GL$4,(GM$4)-1,1,(Holidays!$A$1:$A$248)),0))*$S11,"")</f>
        <v>0</v>
      </c>
      <c r="GM11" s="191">
        <f>IFERROR((IF(AND($P11&gt;=GM$4,$P11&lt;GN$4,$Q11&lt;GN$4),NETWORKDAYS.INTL($P11,$Q11,1,(Holidays!$A$1:$A$248)),0)+IF(AND($P11&gt;=GM$4,$P11&lt;GN$4,$Q11&gt;=GN$4),NETWORKDAYS.INTL($P11,(GN$4)-1,1,(Holidays!$A$1:$A$248)),0)+IF(AND($P11&lt;GM$4,$Q11&lt;GN$4,$Q11&gt;=GM$4),NETWORKDAYS.INTL(GM$4,$Q11,1,(Holidays!$A$1:$A$248)),0)+IF(AND($P11&lt;GM$4,$Q11&gt;=GN$4,$Q11&gt;=GM$4),NETWORKDAYS.INTL(GM$4,(GN$4)-1,1,(Holidays!$A$1:$A$248)),0))*$S11,"")</f>
        <v>0</v>
      </c>
      <c r="GN11" s="191">
        <f>IFERROR((IF(AND($P11&gt;=GN$4,$P11&lt;GO$4,$Q11&lt;GO$4),NETWORKDAYS.INTL($P11,$Q11,1,(Holidays!$A$1:$A$248)),0)+IF(AND($P11&gt;=GN$4,$P11&lt;GO$4,$Q11&gt;=GO$4),NETWORKDAYS.INTL($P11,(GO$4)-1,1,(Holidays!$A$1:$A$248)),0)+IF(AND($P11&lt;GN$4,$Q11&lt;GO$4,$Q11&gt;=GN$4),NETWORKDAYS.INTL(GN$4,$Q11,1,(Holidays!$A$1:$A$248)),0)+IF(AND($P11&lt;GN$4,$Q11&gt;=GO$4,$Q11&gt;=GN$4),NETWORKDAYS.INTL(GN$4,(GO$4)-1,1,(Holidays!$A$1:$A$248)),0))*$S11,"")</f>
        <v>0</v>
      </c>
      <c r="GO11" s="191">
        <f>IFERROR((IF(AND($P11&gt;=GO$4,$P11&lt;GP$4,$Q11&lt;GP$4),NETWORKDAYS.INTL($P11,$Q11,1,(Holidays!$A$1:$A$248)),0)+IF(AND($P11&gt;=GO$4,$P11&lt;GP$4,$Q11&gt;=GP$4),NETWORKDAYS.INTL($P11,(GP$4)-1,1,(Holidays!$A$1:$A$248)),0)+IF(AND($P11&lt;GO$4,$Q11&lt;GP$4,$Q11&gt;=GO$4),NETWORKDAYS.INTL(GO$4,$Q11,1,(Holidays!$A$1:$A$248)),0)+IF(AND($P11&lt;GO$4,$Q11&gt;=GP$4,$Q11&gt;=GO$4),NETWORKDAYS.INTL(GO$4,(GP$4)-1,1,(Holidays!$A$1:$A$248)),0))*$S11,"")</f>
        <v>0</v>
      </c>
      <c r="GP11" s="191">
        <f>IFERROR((IF(AND($P11&gt;=GP$4,$P11&lt;GQ$4,$Q11&lt;GQ$4),NETWORKDAYS.INTL($P11,$Q11,1,(Holidays!$A$1:$A$248)),0)+IF(AND($P11&gt;=GP$4,$P11&lt;GQ$4,$Q11&gt;=GQ$4),NETWORKDAYS.INTL($P11,(GQ$4)-1,1,(Holidays!$A$1:$A$248)),0)+IF(AND($P11&lt;GP$4,$Q11&lt;GQ$4,$Q11&gt;=GP$4),NETWORKDAYS.INTL(GP$4,$Q11,1,(Holidays!$A$1:$A$248)),0)+IF(AND($P11&lt;GP$4,$Q11&gt;=GQ$4,$Q11&gt;=GP$4),NETWORKDAYS.INTL(GP$4,(GQ$4)-1,1,(Holidays!$A$1:$A$248)),0))*$S11,"")</f>
        <v>0</v>
      </c>
      <c r="GQ11" s="191">
        <f>IFERROR((IF(AND($P11&gt;=GQ$4,$P11&lt;GR$4,$Q11&lt;GR$4),NETWORKDAYS.INTL($P11,$Q11,1,(Holidays!$A$1:$A$248)),0)+IF(AND($P11&gt;=GQ$4,$P11&lt;GR$4,$Q11&gt;=GR$4),NETWORKDAYS.INTL($P11,(GR$4)-1,1,(Holidays!$A$1:$A$248)),0)+IF(AND($P11&lt;GQ$4,$Q11&lt;GR$4,$Q11&gt;=GQ$4),NETWORKDAYS.INTL(GQ$4,$Q11,1,(Holidays!$A$1:$A$248)),0)+IF(AND($P11&lt;GQ$4,$Q11&gt;=GR$4,$Q11&gt;=GQ$4),NETWORKDAYS.INTL(GQ$4,(GR$4)-1,1,(Holidays!$A$1:$A$248)),0))*$S11,"")</f>
        <v>0</v>
      </c>
      <c r="GR11" s="191">
        <f>IFERROR((IF(AND($P11&gt;=GR$4,$P11&lt;GS$4,$Q11&lt;GS$4),NETWORKDAYS.INTL($P11,$Q11,1,(Holidays!$A$1:$A$248)),0)+IF(AND($P11&gt;=GR$4,$P11&lt;GS$4,$Q11&gt;=GS$4),NETWORKDAYS.INTL($P11,(GS$4)-1,1,(Holidays!$A$1:$A$248)),0)+IF(AND($P11&lt;GR$4,$Q11&lt;GS$4,$Q11&gt;=GR$4),NETWORKDAYS.INTL(GR$4,$Q11,1,(Holidays!$A$1:$A$248)),0)+IF(AND($P11&lt;GR$4,$Q11&gt;=GS$4,$Q11&gt;=GR$4),NETWORKDAYS.INTL(GR$4,(GS$4)-1,1,(Holidays!$A$1:$A$248)),0))*$S11,"")</f>
        <v>0</v>
      </c>
      <c r="GS11" s="191">
        <f>IFERROR((IF(AND($P11&gt;=GS$4,$P11&lt;GT$4,$Q11&lt;GT$4),NETWORKDAYS.INTL($P11,$Q11,1,(Holidays!$A$1:$A$248)),0)+IF(AND($P11&gt;=GS$4,$P11&lt;GT$4,$Q11&gt;=GT$4),NETWORKDAYS.INTL($P11,(GT$4)-1,1,(Holidays!$A$1:$A$248)),0)+IF(AND($P11&lt;GS$4,$Q11&lt;GT$4,$Q11&gt;=GS$4),NETWORKDAYS.INTL(GS$4,$Q11,1,(Holidays!$A$1:$A$248)),0)+IF(AND($P11&lt;GS$4,$Q11&gt;=GT$4,$Q11&gt;=GS$4),NETWORKDAYS.INTL(GS$4,(GT$4)-1,1,(Holidays!$A$1:$A$248)),0))*$S11,"")</f>
        <v>0</v>
      </c>
      <c r="GT11" s="191">
        <f>IFERROR((IF(AND($P11&gt;=GT$4,$P11&lt;GU$4,$Q11&lt;GU$4),NETWORKDAYS.INTL($P11,$Q11,1,(Holidays!$A$1:$A$248)),0)+IF(AND($P11&gt;=GT$4,$P11&lt;GU$4,$Q11&gt;=GU$4),NETWORKDAYS.INTL($P11,(GU$4)-1,1,(Holidays!$A$1:$A$248)),0)+IF(AND($P11&lt;GT$4,$Q11&lt;GU$4,$Q11&gt;=GT$4),NETWORKDAYS.INTL(GT$4,$Q11,1,(Holidays!$A$1:$A$248)),0)+IF(AND($P11&lt;GT$4,$Q11&gt;=GU$4,$Q11&gt;=GT$4),NETWORKDAYS.INTL(GT$4,(GU$4)-1,1,(Holidays!$A$1:$A$248)),0))*$S11,"")</f>
        <v>0</v>
      </c>
      <c r="GU11" s="191">
        <f>IFERROR((IF(AND($P11&gt;=GU$4,$P11&lt;GV$4,$Q11&lt;GV$4),NETWORKDAYS.INTL($P11,$Q11,1,(Holidays!$A$1:$A$248)),0)+IF(AND($P11&gt;=GU$4,$P11&lt;GV$4,$Q11&gt;=GV$4),NETWORKDAYS.INTL($P11,(GV$4)-1,1,(Holidays!$A$1:$A$248)),0)+IF(AND($P11&lt;GU$4,$Q11&lt;GV$4,$Q11&gt;=GU$4),NETWORKDAYS.INTL(GU$4,$Q11,1,(Holidays!$A$1:$A$248)),0)+IF(AND($P11&lt;GU$4,$Q11&gt;=GV$4,$Q11&gt;=GU$4),NETWORKDAYS.INTL(GU$4,(GV$4)-1,1,(Holidays!$A$1:$A$248)),0))*$S11,"")</f>
        <v>0</v>
      </c>
      <c r="GV11" s="191">
        <f>IFERROR((IF(AND($P11&gt;=GV$4,$P11&lt;GW$4,$Q11&lt;GW$4),NETWORKDAYS.INTL($P11,$Q11,1,(Holidays!$A$1:$A$248)),0)+IF(AND($P11&gt;=GV$4,$P11&lt;GW$4,$Q11&gt;=GW$4),NETWORKDAYS.INTL($P11,(GW$4)-1,1,(Holidays!$A$1:$A$248)),0)+IF(AND($P11&lt;GV$4,$Q11&lt;GW$4,$Q11&gt;=GV$4),NETWORKDAYS.INTL(GV$4,$Q11,1,(Holidays!$A$1:$A$248)),0)+IF(AND($P11&lt;GV$4,$Q11&gt;=GW$4,$Q11&gt;=GV$4),NETWORKDAYS.INTL(GV$4,(GW$4)-1,1,(Holidays!$A$1:$A$248)),0))*$S11,"")</f>
        <v>0</v>
      </c>
      <c r="GW11" s="191">
        <f>IFERROR((IF(AND($P11&gt;=GW$4,$P11&lt;GX$4,$Q11&lt;GX$4),NETWORKDAYS.INTL($P11,$Q11,1,(Holidays!$A$1:$A$248)),0)+IF(AND($P11&gt;=GW$4,$P11&lt;GX$4,$Q11&gt;=GX$4),NETWORKDAYS.INTL($P11,(GX$4)-1,1,(Holidays!$A$1:$A$248)),0)+IF(AND($P11&lt;GW$4,$Q11&lt;GX$4,$Q11&gt;=GW$4),NETWORKDAYS.INTL(GW$4,$Q11,1,(Holidays!$A$1:$A$248)),0)+IF(AND($P11&lt;GW$4,$Q11&gt;=GX$4,$Q11&gt;=GW$4),NETWORKDAYS.INTL(GW$4,(GX$4)-1,1,(Holidays!$A$1:$A$248)),0))*$S11,"")</f>
        <v>0</v>
      </c>
      <c r="GX11" s="191">
        <f>IFERROR((IF(AND($P11&gt;=GX$4,$P11&lt;GY$4,$Q11&lt;GY$4),NETWORKDAYS.INTL($P11,$Q11,1,(Holidays!$A$1:$A$248)),0)+IF(AND($P11&gt;=GX$4,$P11&lt;GY$4,$Q11&gt;=GY$4),NETWORKDAYS.INTL($P11,(GY$4)-1,1,(Holidays!$A$1:$A$248)),0)+IF(AND($P11&lt;GX$4,$Q11&lt;GY$4,$Q11&gt;=GX$4),NETWORKDAYS.INTL(GX$4,$Q11,1,(Holidays!$A$1:$A$248)),0)+IF(AND($P11&lt;GX$4,$Q11&gt;=GY$4,$Q11&gt;=GX$4),NETWORKDAYS.INTL(GX$4,(GY$4)-1,1,(Holidays!$A$1:$A$248)),0))*$S11,"")</f>
        <v>0</v>
      </c>
      <c r="GY11" s="191">
        <f>IFERROR((IF(AND($P11&gt;=GY$4,$P11&lt;GZ$4,$Q11&lt;GZ$4),NETWORKDAYS.INTL($P11,$Q11,1,(Holidays!$A$1:$A$248)),0)+IF(AND($P11&gt;=GY$4,$P11&lt;GZ$4,$Q11&gt;=GZ$4),NETWORKDAYS.INTL($P11,(GZ$4)-1,1,(Holidays!$A$1:$A$248)),0)+IF(AND($P11&lt;GY$4,$Q11&lt;GZ$4,$Q11&gt;=GY$4),NETWORKDAYS.INTL(GY$4,$Q11,1,(Holidays!$A$1:$A$248)),0)+IF(AND($P11&lt;GY$4,$Q11&gt;=GZ$4,$Q11&gt;=GY$4),NETWORKDAYS.INTL(GY$4,(GZ$4)-1,1,(Holidays!$A$1:$A$248)),0))*$S11,"")</f>
        <v>0</v>
      </c>
      <c r="GZ11" s="191">
        <f>IFERROR((IF(AND($P11&gt;=GZ$4,$P11&lt;HA$4,$Q11&lt;HA$4),NETWORKDAYS.INTL($P11,$Q11,1,(Holidays!$A$1:$A$248)),0)+IF(AND($P11&gt;=GZ$4,$P11&lt;HA$4,$Q11&gt;=HA$4),NETWORKDAYS.INTL($P11,(HA$4)-1,1,(Holidays!$A$1:$A$248)),0)+IF(AND($P11&lt;GZ$4,$Q11&lt;HA$4,$Q11&gt;=GZ$4),NETWORKDAYS.INTL(GZ$4,$Q11,1,(Holidays!$A$1:$A$248)),0)+IF(AND($P11&lt;GZ$4,$Q11&gt;=HA$4,$Q11&gt;=GZ$4),NETWORKDAYS.INTL(GZ$4,(HA$4)-1,1,(Holidays!$A$1:$A$248)),0))*$S11,"")</f>
        <v>0</v>
      </c>
      <c r="HA11" s="191">
        <f>IFERROR((IF(AND($P11&gt;=HA$4,$P11&lt;HB$4,$Q11&lt;HB$4),NETWORKDAYS.INTL($P11,$Q11,1,(Holidays!$A$1:$A$248)),0)+IF(AND($P11&gt;=HA$4,$P11&lt;HB$4,$Q11&gt;=HB$4),NETWORKDAYS.INTL($P11,(HB$4)-1,1,(Holidays!$A$1:$A$248)),0)+IF(AND($P11&lt;HA$4,$Q11&lt;HB$4,$Q11&gt;=HA$4),NETWORKDAYS.INTL(HA$4,$Q11,1,(Holidays!$A$1:$A$248)),0)+IF(AND($P11&lt;HA$4,$Q11&gt;=HB$4,$Q11&gt;=HA$4),NETWORKDAYS.INTL(HA$4,(HB$4)-1,1,(Holidays!$A$1:$A$248)),0))*$S11,"")</f>
        <v>0</v>
      </c>
      <c r="HB11" s="191">
        <f>IFERROR((IF(AND($P11&gt;=HB$4,$P11&lt;HC$4,$Q11&lt;HC$4),NETWORKDAYS.INTL($P11,$Q11,1,(Holidays!$A$1:$A$248)),0)+IF(AND($P11&gt;=HB$4,$P11&lt;HC$4,$Q11&gt;=HC$4),NETWORKDAYS.INTL($P11,(HC$4)-1,1,(Holidays!$A$1:$A$248)),0)+IF(AND($P11&lt;HB$4,$Q11&lt;HC$4,$Q11&gt;=HB$4),NETWORKDAYS.INTL(HB$4,$Q11,1,(Holidays!$A$1:$A$248)),0)+IF(AND($P11&lt;HB$4,$Q11&gt;=HC$4,$Q11&gt;=HB$4),NETWORKDAYS.INTL(HB$4,(HC$4)-1,1,(Holidays!$A$1:$A$248)),0))*$S11,"")</f>
        <v>0</v>
      </c>
      <c r="HC11" s="191">
        <f>IFERROR((IF(AND($P11&gt;=HC$4,$P11&lt;HD$4,$Q11&lt;HD$4),NETWORKDAYS.INTL($P11,$Q11,1,(Holidays!$A$1:$A$248)),0)+IF(AND($P11&gt;=HC$4,$P11&lt;HD$4,$Q11&gt;=HD$4),NETWORKDAYS.INTL($P11,(HD$4)-1,1,(Holidays!$A$1:$A$248)),0)+IF(AND($P11&lt;HC$4,$Q11&lt;HD$4,$Q11&gt;=HC$4),NETWORKDAYS.INTL(HC$4,$Q11,1,(Holidays!$A$1:$A$248)),0)+IF(AND($P11&lt;HC$4,$Q11&gt;=HD$4,$Q11&gt;=HC$4),NETWORKDAYS.INTL(HC$4,(HD$4)-1,1,(Holidays!$A$1:$A$248)),0))*$S11,"")</f>
        <v>0</v>
      </c>
      <c r="HD11" s="191">
        <f>IFERROR((IF(AND($P11&gt;=HD$4,$P11&lt;HE$4,$Q11&lt;HE$4),NETWORKDAYS.INTL($P11,$Q11,1,(Holidays!$A$1:$A$248)),0)+IF(AND($P11&gt;=HD$4,$P11&lt;HE$4,$Q11&gt;=HE$4),NETWORKDAYS.INTL($P11,(HE$4)-1,1,(Holidays!$A$1:$A$248)),0)+IF(AND($P11&lt;HD$4,$Q11&lt;HE$4,$Q11&gt;=HD$4),NETWORKDAYS.INTL(HD$4,$Q11,1,(Holidays!$A$1:$A$248)),0)+IF(AND($P11&lt;HD$4,$Q11&gt;=HE$4,$Q11&gt;=HD$4),NETWORKDAYS.INTL(HD$4,(HE$4)-1,1,(Holidays!$A$1:$A$248)),0))*$S11,"")</f>
        <v>0</v>
      </c>
      <c r="HE11" s="191">
        <f>IFERROR((IF(AND($P11&gt;=HE$4,$P11&lt;HF$4,$Q11&lt;HF$4),NETWORKDAYS.INTL($P11,$Q11,1,(Holidays!$A$1:$A$248)),0)+IF(AND($P11&gt;=HE$4,$P11&lt;HF$4,$Q11&gt;=HF$4),NETWORKDAYS.INTL($P11,(HF$4)-1,1,(Holidays!$A$1:$A$248)),0)+IF(AND($P11&lt;HE$4,$Q11&lt;HF$4,$Q11&gt;=HE$4),NETWORKDAYS.INTL(HE$4,$Q11,1,(Holidays!$A$1:$A$248)),0)+IF(AND($P11&lt;HE$4,$Q11&gt;=HF$4,$Q11&gt;=HE$4),NETWORKDAYS.INTL(HE$4,(HF$4)-1,1,(Holidays!$A$1:$A$248)),0))*$S11,"")</f>
        <v>0</v>
      </c>
      <c r="HF11" s="191">
        <f>IFERROR((IF(AND($P11&gt;=HF$4,$P11&lt;HG$4,$Q11&lt;HG$4),NETWORKDAYS.INTL($P11,$Q11,1,(Holidays!$A$1:$A$248)),0)+IF(AND($P11&gt;=HF$4,$P11&lt;HG$4,$Q11&gt;=HG$4),NETWORKDAYS.INTL($P11,(HG$4)-1,1,(Holidays!$A$1:$A$248)),0)+IF(AND($P11&lt;HF$4,$Q11&lt;HG$4,$Q11&gt;=HF$4),NETWORKDAYS.INTL(HF$4,$Q11,1,(Holidays!$A$1:$A$248)),0)+IF(AND($P11&lt;HF$4,$Q11&gt;=HG$4,$Q11&gt;=HF$4),NETWORKDAYS.INTL(HF$4,(HG$4)-1,1,(Holidays!$A$1:$A$248)),0))*$S11,"")</f>
        <v>0</v>
      </c>
      <c r="HG11" s="191">
        <f>IFERROR((IF(AND($P11&gt;=HG$4,$P11&lt;HH$4,$Q11&lt;HH$4),NETWORKDAYS.INTL($P11,$Q11,1,(Holidays!$A$1:$A$248)),0)+IF(AND($P11&gt;=HG$4,$P11&lt;HH$4,$Q11&gt;=HH$4),NETWORKDAYS.INTL($P11,(HH$4)-1,1,(Holidays!$A$1:$A$248)),0)+IF(AND($P11&lt;HG$4,$Q11&lt;HH$4,$Q11&gt;=HG$4),NETWORKDAYS.INTL(HG$4,$Q11,1,(Holidays!$A$1:$A$248)),0)+IF(AND($P11&lt;HG$4,$Q11&gt;=HH$4,$Q11&gt;=HG$4),NETWORKDAYS.INTL(HG$4,(HH$4)-1,1,(Holidays!$A$1:$A$248)),0))*$S11,"")</f>
        <v>0</v>
      </c>
      <c r="HH11" s="191">
        <f>IFERROR((IF(AND($P11&gt;=HH$4,$P11&lt;HI$4,$Q11&lt;HI$4),NETWORKDAYS.INTL($P11,$Q11,1,(Holidays!$A$1:$A$248)),0)+IF(AND($P11&gt;=HH$4,$P11&lt;HI$4,$Q11&gt;=HI$4),NETWORKDAYS.INTL($P11,(HI$4)-1,1,(Holidays!$A$1:$A$248)),0)+IF(AND($P11&lt;HH$4,$Q11&lt;HI$4,$Q11&gt;=HH$4),NETWORKDAYS.INTL(HH$4,$Q11,1,(Holidays!$A$1:$A$248)),0)+IF(AND($P11&lt;HH$4,$Q11&gt;=HI$4,$Q11&gt;=HH$4),NETWORKDAYS.INTL(HH$4,(HI$4)-1,1,(Holidays!$A$1:$A$248)),0))*$S11,"")</f>
        <v>0</v>
      </c>
      <c r="HI11" s="191">
        <f>IFERROR((IF(AND($P11&gt;=HI$4,$P11&lt;HJ$4,$Q11&lt;HJ$4),NETWORKDAYS.INTL($P11,$Q11,1,(Holidays!$A$1:$A$248)),0)+IF(AND($P11&gt;=HI$4,$P11&lt;HJ$4,$Q11&gt;=HJ$4),NETWORKDAYS.INTL($P11,(HJ$4)-1,1,(Holidays!$A$1:$A$248)),0)+IF(AND($P11&lt;HI$4,$Q11&lt;HJ$4,$Q11&gt;=HI$4),NETWORKDAYS.INTL(HI$4,$Q11,1,(Holidays!$A$1:$A$248)),0)+IF(AND($P11&lt;HI$4,$Q11&gt;=HJ$4,$Q11&gt;=HI$4),NETWORKDAYS.INTL(HI$4,(HJ$4)-1,1,(Holidays!$A$1:$A$248)),0))*$S11,"")</f>
        <v>0</v>
      </c>
      <c r="HJ11" s="191">
        <f>IFERROR((IF(AND($P11&gt;=HJ$4,$P11&lt;HK$4,$Q11&lt;HK$4),NETWORKDAYS.INTL($P11,$Q11,1,(Holidays!$A$1:$A$248)),0)+IF(AND($P11&gt;=HJ$4,$P11&lt;HK$4,$Q11&gt;=HK$4),NETWORKDAYS.INTL($P11,(HK$4)-1,1,(Holidays!$A$1:$A$248)),0)+IF(AND($P11&lt;HJ$4,$Q11&lt;HK$4,$Q11&gt;=HJ$4),NETWORKDAYS.INTL(HJ$4,$Q11,1,(Holidays!$A$1:$A$248)),0)+IF(AND($P11&lt;HJ$4,$Q11&gt;=HK$4,$Q11&gt;=HJ$4),NETWORKDAYS.INTL(HJ$4,(HK$4)-1,1,(Holidays!$A$1:$A$248)),0))*$S11,"")</f>
        <v>0</v>
      </c>
      <c r="HK11" s="191">
        <f>IFERROR((IF(AND($P11&gt;=HK$4,$P11&lt;HL$4,$Q11&lt;HL$4),NETWORKDAYS.INTL($P11,$Q11,1,(Holidays!$A$1:$A$248)),0)+IF(AND($P11&gt;=HK$4,$P11&lt;HL$4,$Q11&gt;=HL$4),NETWORKDAYS.INTL($P11,(HL$4)-1,1,(Holidays!$A$1:$A$248)),0)+IF(AND($P11&lt;HK$4,$Q11&lt;HL$4,$Q11&gt;=HK$4),NETWORKDAYS.INTL(HK$4,$Q11,1,(Holidays!$A$1:$A$248)),0)+IF(AND($P11&lt;HK$4,$Q11&gt;=HL$4,$Q11&gt;=HK$4),NETWORKDAYS.INTL(HK$4,(HL$4)-1,1,(Holidays!$A$1:$A$248)),0))*$S11,"")</f>
        <v>0</v>
      </c>
      <c r="HL11" s="191">
        <f>IFERROR((IF(AND($P11&gt;=HL$4,$P11&lt;HM$4,$Q11&lt;HM$4),NETWORKDAYS.INTL($P11,$Q11,1,(Holidays!$A$1:$A$248)),0)+IF(AND($P11&gt;=HL$4,$P11&lt;HM$4,$Q11&gt;=HM$4),NETWORKDAYS.INTL($P11,(HM$4)-1,1,(Holidays!$A$1:$A$248)),0)+IF(AND($P11&lt;HL$4,$Q11&lt;HM$4,$Q11&gt;=HL$4),NETWORKDAYS.INTL(HL$4,$Q11,1,(Holidays!$A$1:$A$248)),0)+IF(AND($P11&lt;HL$4,$Q11&gt;=HM$4,$Q11&gt;=HL$4),NETWORKDAYS.INTL(HL$4,(HM$4)-1,1,(Holidays!$A$1:$A$248)),0))*$S11,"")</f>
        <v>0</v>
      </c>
      <c r="HM11" s="191">
        <f>IFERROR((IF(AND($P11&gt;=HM$4,$P11&lt;HN$4,$Q11&lt;HN$4),NETWORKDAYS.INTL($P11,$Q11,1,(Holidays!$A$1:$A$248)),0)+IF(AND($P11&gt;=HM$4,$P11&lt;HN$4,$Q11&gt;=HN$4),NETWORKDAYS.INTL($P11,(HN$4)-1,1,(Holidays!$A$1:$A$248)),0)+IF(AND($P11&lt;HM$4,$Q11&lt;HN$4,$Q11&gt;=HM$4),NETWORKDAYS.INTL(HM$4,$Q11,1,(Holidays!$A$1:$A$248)),0)+IF(AND($P11&lt;HM$4,$Q11&gt;=HN$4,$Q11&gt;=HM$4),NETWORKDAYS.INTL(HM$4,(HN$4)-1,1,(Holidays!$A$1:$A$248)),0))*$S11,"")</f>
        <v>0</v>
      </c>
      <c r="HN11" s="191">
        <f>IFERROR((IF(AND($P11&gt;=HN$4,$P11&lt;HO$4,$Q11&lt;HO$4),NETWORKDAYS.INTL($P11,$Q11,1,(Holidays!$A$1:$A$248)),0)+IF(AND($P11&gt;=HN$4,$P11&lt;HO$4,$Q11&gt;=HO$4),NETWORKDAYS.INTL($P11,(HO$4)-1,1,(Holidays!$A$1:$A$248)),0)+IF(AND($P11&lt;HN$4,$Q11&lt;HO$4,$Q11&gt;=HN$4),NETWORKDAYS.INTL(HN$4,$Q11,1,(Holidays!$A$1:$A$248)),0)+IF(AND($P11&lt;HN$4,$Q11&gt;=HO$4,$Q11&gt;=HN$4),NETWORKDAYS.INTL(HN$4,(HO$4)-1,1,(Holidays!$A$1:$A$248)),0))*$S11,"")</f>
        <v>0</v>
      </c>
      <c r="HO11" s="191">
        <f>IFERROR((IF(AND($P11&gt;=HO$4,$P11&lt;HP$4,$Q11&lt;HP$4),NETWORKDAYS.INTL($P11,$Q11,1,(Holidays!$A$1:$A$248)),0)+IF(AND($P11&gt;=HO$4,$P11&lt;HP$4,$Q11&gt;=HP$4),NETWORKDAYS.INTL($P11,(HP$4)-1,1,(Holidays!$A$1:$A$248)),0)+IF(AND($P11&lt;HO$4,$Q11&lt;HP$4,$Q11&gt;=HO$4),NETWORKDAYS.INTL(HO$4,$Q11,1,(Holidays!$A$1:$A$248)),0)+IF(AND($P11&lt;HO$4,$Q11&gt;=HP$4,$Q11&gt;=HO$4),NETWORKDAYS.INTL(HO$4,(HP$4)-1,1,(Holidays!$A$1:$A$248)),0))*$S11,"")</f>
        <v>0</v>
      </c>
      <c r="HP11" s="191">
        <f>IFERROR((IF(AND($P11&gt;=HP$4,$P11&lt;HQ$4,$Q11&lt;HQ$4),NETWORKDAYS.INTL($P11,$Q11,1,(Holidays!$A$1:$A$248)),0)+IF(AND($P11&gt;=HP$4,$P11&lt;HQ$4,$Q11&gt;=HQ$4),NETWORKDAYS.INTL($P11,(HQ$4)-1,1,(Holidays!$A$1:$A$248)),0)+IF(AND($P11&lt;HP$4,$Q11&lt;HQ$4,$Q11&gt;=HP$4),NETWORKDAYS.INTL(HP$4,$Q11,1,(Holidays!$A$1:$A$248)),0)+IF(AND($P11&lt;HP$4,$Q11&gt;=HQ$4,$Q11&gt;=HP$4),NETWORKDAYS.INTL(HP$4,(HQ$4)-1,1,(Holidays!$A$1:$A$248)),0))*$S11,"")</f>
        <v>0</v>
      </c>
      <c r="HQ11" s="191">
        <f>IFERROR((IF(AND($P11&gt;=HQ$4,$P11&lt;HR$4,$Q11&lt;HR$4),NETWORKDAYS.INTL($P11,$Q11,1,(Holidays!$A$1:$A$248)),0)+IF(AND($P11&gt;=HQ$4,$P11&lt;HR$4,$Q11&gt;=HR$4),NETWORKDAYS.INTL($P11,(HR$4)-1,1,(Holidays!$A$1:$A$248)),0)+IF(AND($P11&lt;HQ$4,$Q11&lt;HR$4,$Q11&gt;=HQ$4),NETWORKDAYS.INTL(HQ$4,$Q11,1,(Holidays!$A$1:$A$248)),0)+IF(AND($P11&lt;HQ$4,$Q11&gt;=HR$4,$Q11&gt;=HQ$4),NETWORKDAYS.INTL(HQ$4,(HR$4)-1,1,(Holidays!$A$1:$A$248)),0))*$S11,"")</f>
        <v>0</v>
      </c>
      <c r="HR11" s="191">
        <f>IFERROR((IF(AND($P11&gt;=HR$4,$P11&lt;HS$4,$Q11&lt;HS$4),NETWORKDAYS.INTL($P11,$Q11,1,(Holidays!$A$1:$A$248)),0)+IF(AND($P11&gt;=HR$4,$P11&lt;HS$4,$Q11&gt;=HS$4),NETWORKDAYS.INTL($P11,(HS$4)-1,1,(Holidays!$A$1:$A$248)),0)+IF(AND($P11&lt;HR$4,$Q11&lt;HS$4,$Q11&gt;=HR$4),NETWORKDAYS.INTL(HR$4,$Q11,1,(Holidays!$A$1:$A$248)),0)+IF(AND($P11&lt;HR$4,$Q11&gt;=HS$4,$Q11&gt;=HR$4),NETWORKDAYS.INTL(HR$4,(HS$4)-1,1,(Holidays!$A$1:$A$248)),0))*$S11,"")</f>
        <v>0</v>
      </c>
      <c r="HS11" s="191">
        <f>IFERROR((IF(AND($P11&gt;=HS$4,$P11&lt;HT$4,$Q11&lt;HT$4),NETWORKDAYS.INTL($P11,$Q11,1,(Holidays!$A$1:$A$248)),0)+IF(AND($P11&gt;=HS$4,$P11&lt;HT$4,$Q11&gt;=HT$4),NETWORKDAYS.INTL($P11,(HT$4)-1,1,(Holidays!$A$1:$A$248)),0)+IF(AND($P11&lt;HS$4,$Q11&lt;HT$4,$Q11&gt;=HS$4),NETWORKDAYS.INTL(HS$4,$Q11,1,(Holidays!$A$1:$A$248)),0)+IF(AND($P11&lt;HS$4,$Q11&gt;=HT$4,$Q11&gt;=HS$4),NETWORKDAYS.INTL(HS$4,(HT$4)-1,1,(Holidays!$A$1:$A$248)),0))*$S11,"")</f>
        <v>0</v>
      </c>
      <c r="HT11" s="191">
        <f>IFERROR((IF(AND($P11&gt;=HT$4,$P11&lt;HU$4,$Q11&lt;HU$4),NETWORKDAYS.INTL($P11,$Q11,1,(Holidays!$A$1:$A$248)),0)+IF(AND($P11&gt;=HT$4,$P11&lt;HU$4,$Q11&gt;=HU$4),NETWORKDAYS.INTL($P11,(HU$4)-1,1,(Holidays!$A$1:$A$248)),0)+IF(AND($P11&lt;HT$4,$Q11&lt;HU$4,$Q11&gt;=HT$4),NETWORKDAYS.INTL(HT$4,$Q11,1,(Holidays!$A$1:$A$248)),0)+IF(AND($P11&lt;HT$4,$Q11&gt;=HU$4,$Q11&gt;=HT$4),NETWORKDAYS.INTL(HT$4,(HU$4)-1,1,(Holidays!$A$1:$A$248)),0))*$S11,"")</f>
        <v>0</v>
      </c>
      <c r="HU11" s="191">
        <f>IFERROR((IF(AND($P11&gt;=HU$4,$P11&lt;HV$4,$Q11&lt;HV$4),NETWORKDAYS.INTL($P11,$Q11,1,(Holidays!$A$1:$A$248)),0)+IF(AND($P11&gt;=HU$4,$P11&lt;HV$4,$Q11&gt;=HV$4),NETWORKDAYS.INTL($P11,(HV$4)-1,1,(Holidays!$A$1:$A$248)),0)+IF(AND($P11&lt;HU$4,$Q11&lt;HV$4,$Q11&gt;=HU$4),NETWORKDAYS.INTL(HU$4,$Q11,1,(Holidays!$A$1:$A$248)),0)+IF(AND($P11&lt;HU$4,$Q11&gt;=HV$4,$Q11&gt;=HU$4),NETWORKDAYS.INTL(HU$4,(HV$4)-1,1,(Holidays!$A$1:$A$248)),0))*$S11,"")</f>
        <v>0</v>
      </c>
      <c r="HV11" s="191">
        <f>IFERROR((IF(AND($P11&gt;=HV$4,$P11&lt;HW$4,$Q11&lt;HW$4),NETWORKDAYS.INTL($P11,$Q11,1,(Holidays!$A$1:$A$248)),0)+IF(AND($P11&gt;=HV$4,$P11&lt;HW$4,$Q11&gt;=HW$4),NETWORKDAYS.INTL($P11,(HW$4)-1,1,(Holidays!$A$1:$A$248)),0)+IF(AND($P11&lt;HV$4,$Q11&lt;HW$4,$Q11&gt;=HV$4),NETWORKDAYS.INTL(HV$4,$Q11,1,(Holidays!$A$1:$A$248)),0)+IF(AND($P11&lt;HV$4,$Q11&gt;=HW$4,$Q11&gt;=HV$4),NETWORKDAYS.INTL(HV$4,(HW$4)-1,1,(Holidays!$A$1:$A$248)),0))*$S11,"")</f>
        <v>0</v>
      </c>
      <c r="HW11" s="191">
        <f>IFERROR((IF(AND($P11&gt;=HW$4,$P11&lt;HX$4,$Q11&lt;HX$4),NETWORKDAYS.INTL($P11,$Q11,1,(Holidays!$A$1:$A$248)),0)+IF(AND($P11&gt;=HW$4,$P11&lt;HX$4,$Q11&gt;=HX$4),NETWORKDAYS.INTL($P11,(HX$4)-1,1,(Holidays!$A$1:$A$248)),0)+IF(AND($P11&lt;HW$4,$Q11&lt;HX$4,$Q11&gt;=HW$4),NETWORKDAYS.INTL(HW$4,$Q11,1,(Holidays!$A$1:$A$248)),0)+IF(AND($P11&lt;HW$4,$Q11&gt;=HX$4,$Q11&gt;=HW$4),NETWORKDAYS.INTL(HW$4,(HX$4)-1,1,(Holidays!$A$1:$A$248)),0))*$S11,"")</f>
        <v>0</v>
      </c>
      <c r="HX11" s="191">
        <f>IFERROR((IF(AND($P11&gt;=HX$4,$P11&lt;HY$4,$Q11&lt;HY$4),NETWORKDAYS.INTL($P11,$Q11,1,(Holidays!$A$1:$A$248)),0)+IF(AND($P11&gt;=HX$4,$P11&lt;HY$4,$Q11&gt;=HY$4),NETWORKDAYS.INTL($P11,(HY$4)-1,1,(Holidays!$A$1:$A$248)),0)+IF(AND($P11&lt;HX$4,$Q11&lt;HY$4,$Q11&gt;=HX$4),NETWORKDAYS.INTL(HX$4,$Q11,1,(Holidays!$A$1:$A$248)),0)+IF(AND($P11&lt;HX$4,$Q11&gt;=HY$4,$Q11&gt;=HX$4),NETWORKDAYS.INTL(HX$4,(HY$4)-1,1,(Holidays!$A$1:$A$248)),0))*$S11,"")</f>
        <v>0</v>
      </c>
      <c r="HY11" s="191">
        <f>IFERROR((IF(AND($P11&gt;=HY$4,$P11&lt;HZ$4,$Q11&lt;HZ$4),NETWORKDAYS.INTL($P11,$Q11,1,(Holidays!$A$1:$A$248)),0)+IF(AND($P11&gt;=HY$4,$P11&lt;HZ$4,$Q11&gt;=HZ$4),NETWORKDAYS.INTL($P11,(HZ$4)-1,1,(Holidays!$A$1:$A$248)),0)+IF(AND($P11&lt;HY$4,$Q11&lt;HZ$4,$Q11&gt;=HY$4),NETWORKDAYS.INTL(HY$4,$Q11,1,(Holidays!$A$1:$A$248)),0)+IF(AND($P11&lt;HY$4,$Q11&gt;=HZ$4,$Q11&gt;=HY$4),NETWORKDAYS.INTL(HY$4,(HZ$4)-1,1,(Holidays!$A$1:$A$248)),0))*$S11,"")</f>
        <v>0</v>
      </c>
      <c r="HZ11" s="191">
        <f>IFERROR((IF(AND($P11&gt;=HZ$4,$P11&lt;IA$4,$Q11&lt;IA$4),NETWORKDAYS.INTL($P11,$Q11,1,(Holidays!$A$1:$A$248)),0)+IF(AND($P11&gt;=HZ$4,$P11&lt;IA$4,$Q11&gt;=IA$4),NETWORKDAYS.INTL($P11,(IA$4)-1,1,(Holidays!$A$1:$A$248)),0)+IF(AND($P11&lt;HZ$4,$Q11&lt;IA$4,$Q11&gt;=HZ$4),NETWORKDAYS.INTL(HZ$4,$Q11,1,(Holidays!$A$1:$A$248)),0)+IF(AND($P11&lt;HZ$4,$Q11&gt;=IA$4,$Q11&gt;=HZ$4),NETWORKDAYS.INTL(HZ$4,(IA$4)-1,1,(Holidays!$A$1:$A$248)),0))*$S11,"")</f>
        <v>0</v>
      </c>
      <c r="IA11" s="191">
        <f>IFERROR((IF(AND($P11&gt;=IA$4,$P11&lt;IB$4,$Q11&lt;IB$4),NETWORKDAYS.INTL($P11,$Q11,1,(Holidays!$A$1:$A$248)),0)+IF(AND($P11&gt;=IA$4,$P11&lt;IB$4,$Q11&gt;=IB$4),NETWORKDAYS.INTL($P11,(IB$4)-1,1,(Holidays!$A$1:$A$248)),0)+IF(AND($P11&lt;IA$4,$Q11&lt;IB$4,$Q11&gt;=IA$4),NETWORKDAYS.INTL(IA$4,$Q11,1,(Holidays!$A$1:$A$248)),0)+IF(AND($P11&lt;IA$4,$Q11&gt;=IB$4,$Q11&gt;=IA$4),NETWORKDAYS.INTL(IA$4,(IB$4)-1,1,(Holidays!$A$1:$A$248)),0))*$S11,"")</f>
        <v>0</v>
      </c>
      <c r="IB11" s="191">
        <f>IFERROR((IF(AND($P11&gt;=IB$4,$P11&lt;IC$4,$Q11&lt;IC$4),NETWORKDAYS.INTL($P11,$Q11,1,(Holidays!$A$1:$A$248)),0)+IF(AND($P11&gt;=IB$4,$P11&lt;IC$4,$Q11&gt;=IC$4),NETWORKDAYS.INTL($P11,(IC$4)-1,1,(Holidays!$A$1:$A$248)),0)+IF(AND($P11&lt;IB$4,$Q11&lt;IC$4,$Q11&gt;=IB$4),NETWORKDAYS.INTL(IB$4,$Q11,1,(Holidays!$A$1:$A$248)),0)+IF(AND($P11&lt;IB$4,$Q11&gt;=IC$4,$Q11&gt;=IB$4),NETWORKDAYS.INTL(IB$4,(IC$4)-1,1,(Holidays!$A$1:$A$248)),0))*$S11,"")</f>
        <v>0</v>
      </c>
      <c r="IC11" s="191">
        <f>IFERROR((IF(AND($P11&gt;=IC$4,$P11&lt;ID$4,$Q11&lt;ID$4),NETWORKDAYS.INTL($P11,$Q11,1,(Holidays!$A$1:$A$248)),0)+IF(AND($P11&gt;=IC$4,$P11&lt;ID$4,$Q11&gt;=ID$4),NETWORKDAYS.INTL($P11,(ID$4)-1,1,(Holidays!$A$1:$A$248)),0)+IF(AND($P11&lt;IC$4,$Q11&lt;ID$4,$Q11&gt;=IC$4),NETWORKDAYS.INTL(IC$4,$Q11,1,(Holidays!$A$1:$A$248)),0)+IF(AND($P11&lt;IC$4,$Q11&gt;=ID$4,$Q11&gt;=IC$4),NETWORKDAYS.INTL(IC$4,(ID$4)-1,1,(Holidays!$A$1:$A$248)),0))*$S11,"")</f>
        <v>0</v>
      </c>
      <c r="ID11" s="191">
        <f>IFERROR((IF(AND($P11&gt;=ID$4,$P11&lt;IE$4,$Q11&lt;IE$4),NETWORKDAYS.INTL($P11,$Q11,1,(Holidays!$A$1:$A$248)),0)+IF(AND($P11&gt;=ID$4,$P11&lt;IE$4,$Q11&gt;=IE$4),NETWORKDAYS.INTL($P11,(IE$4)-1,1,(Holidays!$A$1:$A$248)),0)+IF(AND($P11&lt;ID$4,$Q11&lt;IE$4,$Q11&gt;=ID$4),NETWORKDAYS.INTL(ID$4,$Q11,1,(Holidays!$A$1:$A$248)),0)+IF(AND($P11&lt;ID$4,$Q11&gt;=IE$4,$Q11&gt;=ID$4),NETWORKDAYS.INTL(ID$4,(IE$4)-1,1,(Holidays!$A$1:$A$248)),0))*$S11,"")</f>
        <v>0</v>
      </c>
      <c r="IE11" s="191">
        <f>IFERROR((IF(AND($P11&gt;=IE$4,$P11&lt;IF$4,$Q11&lt;IF$4),NETWORKDAYS.INTL($P11,$Q11,1,(Holidays!$A$1:$A$248)),0)+IF(AND($P11&gt;=IE$4,$P11&lt;IF$4,$Q11&gt;=IF$4),NETWORKDAYS.INTL($P11,(IF$4)-1,1,(Holidays!$A$1:$A$248)),0)+IF(AND($P11&lt;IE$4,$Q11&lt;IF$4,$Q11&gt;=IE$4),NETWORKDAYS.INTL(IE$4,$Q11,1,(Holidays!$A$1:$A$248)),0)+IF(AND($P11&lt;IE$4,$Q11&gt;=IF$4,$Q11&gt;=IE$4),NETWORKDAYS.INTL(IE$4,(IF$4)-1,1,(Holidays!$A$1:$A$248)),0))*$S11,"")</f>
        <v>0</v>
      </c>
      <c r="IF11" s="191">
        <f>IFERROR((IF(AND($P11&gt;=IF$4,$P11&lt;IG$4,$Q11&lt;IG$4),NETWORKDAYS.INTL($P11,$Q11,1,(Holidays!$A$1:$A$248)),0)+IF(AND($P11&gt;=IF$4,$P11&lt;IG$4,$Q11&gt;=IG$4),NETWORKDAYS.INTL($P11,(IG$4)-1,1,(Holidays!$A$1:$A$248)),0)+IF(AND($P11&lt;IF$4,$Q11&lt;IG$4,$Q11&gt;=IF$4),NETWORKDAYS.INTL(IF$4,$Q11,1,(Holidays!$A$1:$A$248)),0)+IF(AND($P11&lt;IF$4,$Q11&gt;=IG$4,$Q11&gt;=IF$4),NETWORKDAYS.INTL(IF$4,(IG$4)-1,1,(Holidays!$A$1:$A$248)),0))*$S11,"")</f>
        <v>0</v>
      </c>
      <c r="IG11" s="191">
        <f>IFERROR((IF(AND($P11&gt;=IG$4,$P11&lt;IH$4,$Q11&lt;IH$4),NETWORKDAYS.INTL($P11,$Q11,1,(Holidays!$A$1:$A$248)),0)+IF(AND($P11&gt;=IG$4,$P11&lt;IH$4,$Q11&gt;=IH$4),NETWORKDAYS.INTL($P11,(IH$4)-1,1,(Holidays!$A$1:$A$248)),0)+IF(AND($P11&lt;IG$4,$Q11&lt;IH$4,$Q11&gt;=IG$4),NETWORKDAYS.INTL(IG$4,$Q11,1,(Holidays!$A$1:$A$248)),0)+IF(AND($P11&lt;IG$4,$Q11&gt;=IH$4,$Q11&gt;=IG$4),NETWORKDAYS.INTL(IG$4,(IH$4)-1,1,(Holidays!$A$1:$A$248)),0))*$S11,"")</f>
        <v>0</v>
      </c>
      <c r="IH11" s="191">
        <f>IFERROR((IF(AND($P11&gt;=IH$4,$P11&lt;II$4,$Q11&lt;II$4),NETWORKDAYS.INTL($P11,$Q11,1,(Holidays!$A$1:$A$248)),0)+IF(AND($P11&gt;=IH$4,$P11&lt;II$4,$Q11&gt;=II$4),NETWORKDAYS.INTL($P11,(II$4)-1,1,(Holidays!$A$1:$A$248)),0)+IF(AND($P11&lt;IH$4,$Q11&lt;II$4,$Q11&gt;=IH$4),NETWORKDAYS.INTL(IH$4,$Q11,1,(Holidays!$A$1:$A$248)),0)+IF(AND($P11&lt;IH$4,$Q11&gt;=II$4,$Q11&gt;=IH$4),NETWORKDAYS.INTL(IH$4,(II$4)-1,1,(Holidays!$A$1:$A$248)),0))*$S11,"")</f>
        <v>0</v>
      </c>
      <c r="II11" s="191">
        <f>IFERROR((IF(AND($P11&gt;=II$4,$P11&lt;IJ$4,$Q11&lt;IJ$4),NETWORKDAYS.INTL($P11,$Q11,1,(Holidays!$A$1:$A$248)),0)+IF(AND($P11&gt;=II$4,$P11&lt;IJ$4,$Q11&gt;=IJ$4),NETWORKDAYS.INTL($P11,(IJ$4)-1,1,(Holidays!$A$1:$A$248)),0)+IF(AND($P11&lt;II$4,$Q11&lt;IJ$4,$Q11&gt;=II$4),NETWORKDAYS.INTL(II$4,$Q11,1,(Holidays!$A$1:$A$248)),0)+IF(AND($P11&lt;II$4,$Q11&gt;=IJ$4,$Q11&gt;=II$4),NETWORKDAYS.INTL(II$4,(IJ$4)-1,1,(Holidays!$A$1:$A$248)),0))*$S11,"")</f>
        <v>0</v>
      </c>
      <c r="IJ11" s="191">
        <f>IFERROR((IF(AND($P11&gt;=IJ$4,$P11&lt;IK$4,$Q11&lt;IK$4),NETWORKDAYS.INTL($P11,$Q11,1,(Holidays!$A$1:$A$248)),0)+IF(AND($P11&gt;=IJ$4,$P11&lt;IK$4,$Q11&gt;=IK$4),NETWORKDAYS.INTL($P11,(IK$4)-1,1,(Holidays!$A$1:$A$248)),0)+IF(AND($P11&lt;IJ$4,$Q11&lt;IK$4,$Q11&gt;=IJ$4),NETWORKDAYS.INTL(IJ$4,$Q11,1,(Holidays!$A$1:$A$248)),0)+IF(AND($P11&lt;IJ$4,$Q11&gt;=IK$4,$Q11&gt;=IJ$4),NETWORKDAYS.INTL(IJ$4,(IK$4)-1,1,(Holidays!$A$1:$A$248)),0))*$S11,"")</f>
        <v>0</v>
      </c>
      <c r="IK11" s="191">
        <f>IFERROR((IF(AND($P11&gt;=IK$4,$P11&lt;IL$4,$Q11&lt;IL$4),NETWORKDAYS.INTL($P11,$Q11,1,(Holidays!$A$1:$A$248)),0)+IF(AND($P11&gt;=IK$4,$P11&lt;IL$4,$Q11&gt;=IL$4),NETWORKDAYS.INTL($P11,(IL$4)-1,1,(Holidays!$A$1:$A$248)),0)+IF(AND($P11&lt;IK$4,$Q11&lt;IL$4,$Q11&gt;=IK$4),NETWORKDAYS.INTL(IK$4,$Q11,1,(Holidays!$A$1:$A$248)),0)+IF(AND($P11&lt;IK$4,$Q11&gt;=IL$4,$Q11&gt;=IK$4),NETWORKDAYS.INTL(IK$4,(IL$4)-1,1,(Holidays!$A$1:$A$248)),0))*$S11,"")</f>
        <v>0</v>
      </c>
      <c r="IL11" s="191">
        <f>IFERROR((IF(AND($P11&gt;=IL$4,$P11&lt;IM$4,$Q11&lt;IM$4),NETWORKDAYS.INTL($P11,$Q11,1,(Holidays!$A$1:$A$248)),0)+IF(AND($P11&gt;=IL$4,$P11&lt;IM$4,$Q11&gt;=IM$4),NETWORKDAYS.INTL($P11,(IM$4)-1,1,(Holidays!$A$1:$A$248)),0)+IF(AND($P11&lt;IL$4,$Q11&lt;IM$4,$Q11&gt;=IL$4),NETWORKDAYS.INTL(IL$4,$Q11,1,(Holidays!$A$1:$A$248)),0)+IF(AND($P11&lt;IL$4,$Q11&gt;=IM$4,$Q11&gt;=IL$4),NETWORKDAYS.INTL(IL$4,(IM$4)-1,1,(Holidays!$A$1:$A$248)),0))*$S11,"")</f>
        <v>0</v>
      </c>
      <c r="IM11" s="191">
        <f>IFERROR((IF(AND($P11&gt;=IM$4,$P11&lt;IN$4,$Q11&lt;IN$4),NETWORKDAYS.INTL($P11,$Q11,1,(Holidays!$A$1:$A$248)),0)+IF(AND($P11&gt;=IM$4,$P11&lt;IN$4,$Q11&gt;=IN$4),NETWORKDAYS.INTL($P11,(IN$4)-1,1,(Holidays!$A$1:$A$248)),0)+IF(AND($P11&lt;IM$4,$Q11&lt;IN$4,$Q11&gt;=IM$4),NETWORKDAYS.INTL(IM$4,$Q11,1,(Holidays!$A$1:$A$248)),0)+IF(AND($P11&lt;IM$4,$Q11&gt;=IN$4,$Q11&gt;=IM$4),NETWORKDAYS.INTL(IM$4,(IN$4)-1,1,(Holidays!$A$1:$A$248)),0))*$S11,"")</f>
        <v>0</v>
      </c>
      <c r="IN11" s="191">
        <f>IFERROR((IF(AND($P11&gt;=IN$4,$P11&lt;IO$4,$Q11&lt;IO$4),NETWORKDAYS.INTL($P11,$Q11,1,(Holidays!$A$1:$A$248)),0)+IF(AND($P11&gt;=IN$4,$P11&lt;IO$4,$Q11&gt;=IO$4),NETWORKDAYS.INTL($P11,(IO$4)-1,1,(Holidays!$A$1:$A$248)),0)+IF(AND($P11&lt;IN$4,$Q11&lt;IO$4,$Q11&gt;=IN$4),NETWORKDAYS.INTL(IN$4,$Q11,1,(Holidays!$A$1:$A$248)),0)+IF(AND($P11&lt;IN$4,$Q11&gt;=IO$4,$Q11&gt;=IN$4),NETWORKDAYS.INTL(IN$4,(IO$4)-1,1,(Holidays!$A$1:$A$248)),0))*$S11,"")</f>
        <v>0</v>
      </c>
      <c r="IO11" s="193">
        <f>IFERROR((IF(AND($P11&gt;=IO$4,$P11&lt;IP$4,$Q11&lt;IP$4),NETWORKDAYS.INTL($P11,$Q11,1,(Holidays!$A$1:$A$248)),0)+IF(AND($P11&gt;=IO$4,$P11&lt;IP$4,$Q11&gt;=IP$4),NETWORKDAYS.INTL($P11,(IP$4)-1,1,(Holidays!$A$1:$A$248)),0)+IF(AND($P11&lt;IO$4,$Q11&lt;IP$4,$Q11&gt;=IO$4),NETWORKDAYS.INTL(IO$4,$Q11,1,(Holidays!$A$1:$A$248)),0)+IF(AND($P11&lt;IO$4,$Q11&gt;=IP$4,$Q11&gt;=IO$4),NETWORKDAYS.INTL(IO$4,(IP$4)-1,1,(Holidays!$A$1:$A$248)),0))*$S11,"")</f>
        <v>0</v>
      </c>
    </row>
    <row r="12" spans="1:250" ht="15" customHeight="1">
      <c r="A12" s="215" t="s">
        <v>3</v>
      </c>
      <c r="B12" s="59" t="str">
        <f>'A-1_MH Estimation'!B12</f>
        <v>A.05</v>
      </c>
      <c r="C12" s="60" t="str">
        <f>IFERROR(VLOOKUP(B12,'A-1_MH Estimation'!$B$6:$C$54,2,0),"")</f>
        <v>Pipe Nozzle Insulation</v>
      </c>
      <c r="D12" s="350">
        <f>IFERROR(VLOOKUP(C12,'A-1_MH Estimation'!$C$7:$K$61,9,0)*1,0)</f>
        <v>11.75</v>
      </c>
      <c r="E12" s="165">
        <v>1</v>
      </c>
      <c r="F12" s="166"/>
      <c r="G12" s="166"/>
      <c r="H12" s="166"/>
      <c r="I12" s="166"/>
      <c r="J12" s="167"/>
      <c r="K12" s="354">
        <f t="shared" ca="1" si="437"/>
        <v>11.75</v>
      </c>
      <c r="L12" s="307">
        <v>1</v>
      </c>
      <c r="M12" s="307"/>
      <c r="N12" s="307"/>
      <c r="O12" s="167"/>
      <c r="P12" s="667">
        <v>44496</v>
      </c>
      <c r="Q12" s="667">
        <v>44497</v>
      </c>
      <c r="R12" s="170">
        <f>NETWORKDAYS.INTL(P12,Q12,1,Holidays!$A$1:$A$248)</f>
        <v>2</v>
      </c>
      <c r="S12" s="62">
        <f t="shared" si="436"/>
        <v>5.875</v>
      </c>
      <c r="U12" s="253">
        <f>SUM($V12:IO12)</f>
        <v>11.75</v>
      </c>
      <c r="V12" s="190">
        <f>IFERROR((IF(AND($P12&gt;=V$4,$P12&lt;W$4,$Q12&lt;W$4),NETWORKDAYS.INTL($P12,$Q12,1,(Holidays!$A$1:$A$248)),0)+IF(AND($P12&gt;=V$4,$P12&lt;W$4,$Q12&gt;=W$4),NETWORKDAYS.INTL($P12,(W$4)-1,1,(Holidays!$A$1:$A$248)),0)+IF(AND($P12&lt;V$4,$Q12&lt;W$4,$Q12&gt;=V$4),NETWORKDAYS.INTL(V$4,$Q12,1,(Holidays!$A$1:$A$248)),0)+IF(AND($P12&lt;V$4,$Q12&gt;=W$4,$Q12&gt;=V$4),NETWORKDAYS.INTL(V$4,(W$4)-1,1,(Holidays!$A$1:$A$248)),0))*$S12,"")</f>
        <v>0</v>
      </c>
      <c r="W12" s="191">
        <f>IFERROR((IF(AND($P12&gt;=W$4,$P12&lt;X$4,$Q12&lt;X$4),NETWORKDAYS.INTL($P12,$Q12,1,(Holidays!$A$1:$A$248)),0)+IF(AND($P12&gt;=W$4,$P12&lt;X$4,$Q12&gt;=X$4),NETWORKDAYS.INTL($P12,(X$4)-1,1,(Holidays!$A$1:$A$248)),0)+IF(AND($P12&lt;W$4,$Q12&lt;X$4,$Q12&gt;=W$4),NETWORKDAYS.INTL(W$4,$Q12,1,(Holidays!$A$1:$A$248)),0)+IF(AND($P12&lt;W$4,$Q12&gt;=X$4,$Q12&gt;=W$4),NETWORKDAYS.INTL(W$4,(X$4)-1,1,(Holidays!$A$1:$A$248)),0))*$S12,"")</f>
        <v>0</v>
      </c>
      <c r="X12" s="191">
        <f>IFERROR((IF(AND($P12&gt;=X$4,$P12&lt;Y$4,$Q12&lt;Y$4),NETWORKDAYS.INTL($P12,$Q12,1,(Holidays!$A$1:$A$248)),0)+IF(AND($P12&gt;=X$4,$P12&lt;Y$4,$Q12&gt;=Y$4),NETWORKDAYS.INTL($P12,(Y$4)-1,1,(Holidays!$A$1:$A$248)),0)+IF(AND($P12&lt;X$4,$Q12&lt;Y$4,$Q12&gt;=X$4),NETWORKDAYS.INTL(X$4,$Q12,1,(Holidays!$A$1:$A$248)),0)+IF(AND($P12&lt;X$4,$Q12&gt;=Y$4,$Q12&gt;=X$4),NETWORKDAYS.INTL(X$4,(Y$4)-1,1,(Holidays!$A$1:$A$248)),0))*$S12,"")</f>
        <v>0</v>
      </c>
      <c r="Y12" s="191">
        <f>IFERROR((IF(AND($P12&gt;=Y$4,$P12&lt;Z$4,$Q12&lt;Z$4),NETWORKDAYS.INTL($P12,$Q12,1,(Holidays!$A$1:$A$248)),0)+IF(AND($P12&gt;=Y$4,$P12&lt;Z$4,$Q12&gt;=Z$4),NETWORKDAYS.INTL($P12,(Z$4)-1,1,(Holidays!$A$1:$A$248)),0)+IF(AND($P12&lt;Y$4,$Q12&lt;Z$4,$Q12&gt;=Y$4),NETWORKDAYS.INTL(Y$4,$Q12,1,(Holidays!$A$1:$A$248)),0)+IF(AND($P12&lt;Y$4,$Q12&gt;=Z$4,$Q12&gt;=Y$4),NETWORKDAYS.INTL(Y$4,(Z$4)-1,1,(Holidays!$A$1:$A$248)),0))*$S12,"")</f>
        <v>11.75</v>
      </c>
      <c r="Z12" s="191">
        <f>IFERROR((IF(AND($P12&gt;=Z$4,$P12&lt;AA$4,$Q12&lt;AA$4),NETWORKDAYS.INTL($P12,$Q12,1,(Holidays!$A$1:$A$248)),0)+IF(AND($P12&gt;=Z$4,$P12&lt;AA$4,$Q12&gt;=AA$4),NETWORKDAYS.INTL($P12,(AA$4)-1,1,(Holidays!$A$1:$A$248)),0)+IF(AND($P12&lt;Z$4,$Q12&lt;AA$4,$Q12&gt;=Z$4),NETWORKDAYS.INTL(Z$4,$Q12,1,(Holidays!$A$1:$A$248)),0)+IF(AND($P12&lt;Z$4,$Q12&gt;=AA$4,$Q12&gt;=Z$4),NETWORKDAYS.INTL(Z$4,(AA$4)-1,1,(Holidays!$A$1:$A$248)),0))*$S12,"")</f>
        <v>0</v>
      </c>
      <c r="AA12" s="191">
        <f>IFERROR((IF(AND($P12&gt;=AA$4,$P12&lt;AB$4,$Q12&lt;AB$4),NETWORKDAYS.INTL($P12,$Q12,1,(Holidays!$A$1:$A$248)),0)+IF(AND($P12&gt;=AA$4,$P12&lt;AB$4,$Q12&gt;=AB$4),NETWORKDAYS.INTL($P12,(AB$4)-1,1,(Holidays!$A$1:$A$248)),0)+IF(AND($P12&lt;AA$4,$Q12&lt;AB$4,$Q12&gt;=AA$4),NETWORKDAYS.INTL(AA$4,$Q12,1,(Holidays!$A$1:$A$248)),0)+IF(AND($P12&lt;AA$4,$Q12&gt;=AB$4,$Q12&gt;=AA$4),NETWORKDAYS.INTL(AA$4,(AB$4)-1,1,(Holidays!$A$1:$A$248)),0))*$S12,"")</f>
        <v>0</v>
      </c>
      <c r="AB12" s="191">
        <f>IFERROR((IF(AND($P12&gt;=AB$4,$P12&lt;AC$4,$Q12&lt;AC$4),NETWORKDAYS.INTL($P12,$Q12,1,(Holidays!$A$1:$A$248)),0)+IF(AND($P12&gt;=AB$4,$P12&lt;AC$4,$Q12&gt;=AC$4),NETWORKDAYS.INTL($P12,(AC$4)-1,1,(Holidays!$A$1:$A$248)),0)+IF(AND($P12&lt;AB$4,$Q12&lt;AC$4,$Q12&gt;=AB$4),NETWORKDAYS.INTL(AB$4,$Q12,1,(Holidays!$A$1:$A$248)),0)+IF(AND($P12&lt;AB$4,$Q12&gt;=AC$4,$Q12&gt;=AB$4),NETWORKDAYS.INTL(AB$4,(AC$4)-1,1,(Holidays!$A$1:$A$248)),0))*$S12,"")</f>
        <v>0</v>
      </c>
      <c r="AC12" s="191">
        <f>IFERROR((IF(AND($P12&gt;=AC$4,$P12&lt;AD$4,$Q12&lt;AD$4),NETWORKDAYS.INTL($P12,$Q12,1,(Holidays!$A$1:$A$248)),0)+IF(AND($P12&gt;=AC$4,$P12&lt;AD$4,$Q12&gt;=AD$4),NETWORKDAYS.INTL($P12,(AD$4)-1,1,(Holidays!$A$1:$A$248)),0)+IF(AND($P12&lt;AC$4,$Q12&lt;AD$4,$Q12&gt;=AC$4),NETWORKDAYS.INTL(AC$4,$Q12,1,(Holidays!$A$1:$A$248)),0)+IF(AND($P12&lt;AC$4,$Q12&gt;=AD$4,$Q12&gt;=AC$4),NETWORKDAYS.INTL(AC$4,(AD$4)-1,1,(Holidays!$A$1:$A$248)),0))*$S12,"")</f>
        <v>0</v>
      </c>
      <c r="AD12" s="191">
        <f>IFERROR((IF(AND($P12&gt;=AD$4,$P12&lt;AE$4,$Q12&lt;AE$4),NETWORKDAYS.INTL($P12,$Q12,1,(Holidays!$A$1:$A$248)),0)+IF(AND($P12&gt;=AD$4,$P12&lt;AE$4,$Q12&gt;=AE$4),NETWORKDAYS.INTL($P12,(AE$4)-1,1,(Holidays!$A$1:$A$248)),0)+IF(AND($P12&lt;AD$4,$Q12&lt;AE$4,$Q12&gt;=AD$4),NETWORKDAYS.INTL(AD$4,$Q12,1,(Holidays!$A$1:$A$248)),0)+IF(AND($P12&lt;AD$4,$Q12&gt;=AE$4,$Q12&gt;=AD$4),NETWORKDAYS.INTL(AD$4,(AE$4)-1,1,(Holidays!$A$1:$A$248)),0))*$S12,"")</f>
        <v>0</v>
      </c>
      <c r="AE12" s="191">
        <f>IFERROR((IF(AND($P12&gt;=AE$4,$P12&lt;AF$4,$Q12&lt;AF$4),NETWORKDAYS.INTL($P12,$Q12,1,(Holidays!$A$1:$A$248)),0)+IF(AND($P12&gt;=AE$4,$P12&lt;AF$4,$Q12&gt;=AF$4),NETWORKDAYS.INTL($P12,(AF$4)-1,1,(Holidays!$A$1:$A$248)),0)+IF(AND($P12&lt;AE$4,$Q12&lt;AF$4,$Q12&gt;=AE$4),NETWORKDAYS.INTL(AE$4,$Q12,1,(Holidays!$A$1:$A$248)),0)+IF(AND($P12&lt;AE$4,$Q12&gt;=AF$4,$Q12&gt;=AE$4),NETWORKDAYS.INTL(AE$4,(AF$4)-1,1,(Holidays!$A$1:$A$248)),0))*$S12,"")</f>
        <v>0</v>
      </c>
      <c r="AF12" s="191">
        <f>IFERROR((IF(AND($P12&gt;=AF$4,$P12&lt;AG$4,$Q12&lt;AG$4),NETWORKDAYS.INTL($P12,$Q12,1,(Holidays!$A$1:$A$248)),0)+IF(AND($P12&gt;=AF$4,$P12&lt;AG$4,$Q12&gt;=AG$4),NETWORKDAYS.INTL($P12,(AG$4)-1,1,(Holidays!$A$1:$A$248)),0)+IF(AND($P12&lt;AF$4,$Q12&lt;AG$4,$Q12&gt;=AF$4),NETWORKDAYS.INTL(AF$4,$Q12,1,(Holidays!$A$1:$A$248)),0)+IF(AND($P12&lt;AF$4,$Q12&gt;=AG$4,$Q12&gt;=AF$4),NETWORKDAYS.INTL(AF$4,(AG$4)-1,1,(Holidays!$A$1:$A$248)),0))*$S12,"")</f>
        <v>0</v>
      </c>
      <c r="AG12" s="191">
        <f>IFERROR((IF(AND($P12&gt;=AG$4,$P12&lt;AH$4,$Q12&lt;AH$4),NETWORKDAYS.INTL($P12,$Q12,1,(Holidays!$A$1:$A$248)),0)+IF(AND($P12&gt;=AG$4,$P12&lt;AH$4,$Q12&gt;=AH$4),NETWORKDAYS.INTL($P12,(AH$4)-1,1,(Holidays!$A$1:$A$248)),0)+IF(AND($P12&lt;AG$4,$Q12&lt;AH$4,$Q12&gt;=AG$4),NETWORKDAYS.INTL(AG$4,$Q12,1,(Holidays!$A$1:$A$248)),0)+IF(AND($P12&lt;AG$4,$Q12&gt;=AH$4,$Q12&gt;=AG$4),NETWORKDAYS.INTL(AG$4,(AH$4)-1,1,(Holidays!$A$1:$A$248)),0))*$S12,"")</f>
        <v>0</v>
      </c>
      <c r="AH12" s="191">
        <f>IFERROR((IF(AND($P12&gt;=AH$4,$P12&lt;AI$4,$Q12&lt;AI$4),NETWORKDAYS.INTL($P12,$Q12,1,(Holidays!$A$1:$A$248)),0)+IF(AND($P12&gt;=AH$4,$P12&lt;AI$4,$Q12&gt;=AI$4),NETWORKDAYS.INTL($P12,(AI$4)-1,1,(Holidays!$A$1:$A$248)),0)+IF(AND($P12&lt;AH$4,$Q12&lt;AI$4,$Q12&gt;=AH$4),NETWORKDAYS.INTL(AH$4,$Q12,1,(Holidays!$A$1:$A$248)),0)+IF(AND($P12&lt;AH$4,$Q12&gt;=AI$4,$Q12&gt;=AH$4),NETWORKDAYS.INTL(AH$4,(AI$4)-1,1,(Holidays!$A$1:$A$248)),0))*$S12,"")</f>
        <v>0</v>
      </c>
      <c r="AI12" s="191">
        <f>IFERROR((IF(AND($P12&gt;=AI$4,$P12&lt;AJ$4,$Q12&lt;AJ$4),NETWORKDAYS.INTL($P12,$Q12,1,(Holidays!$A$1:$A$248)),0)+IF(AND($P12&gt;=AI$4,$P12&lt;AJ$4,$Q12&gt;=AJ$4),NETWORKDAYS.INTL($P12,(AJ$4)-1,1,(Holidays!$A$1:$A$248)),0)+IF(AND($P12&lt;AI$4,$Q12&lt;AJ$4,$Q12&gt;=AI$4),NETWORKDAYS.INTL(AI$4,$Q12,1,(Holidays!$A$1:$A$248)),0)+IF(AND($P12&lt;AI$4,$Q12&gt;=AJ$4,$Q12&gt;=AI$4),NETWORKDAYS.INTL(AI$4,(AJ$4)-1,1,(Holidays!$A$1:$A$248)),0))*$S12,"")</f>
        <v>0</v>
      </c>
      <c r="AJ12" s="191">
        <f>IFERROR((IF(AND($P12&gt;=AJ$4,$P12&lt;AK$4,$Q12&lt;AK$4),NETWORKDAYS.INTL($P12,$Q12,1,(Holidays!$A$1:$A$248)),0)+IF(AND($P12&gt;=AJ$4,$P12&lt;AK$4,$Q12&gt;=AK$4),NETWORKDAYS.INTL($P12,(AK$4)-1,1,(Holidays!$A$1:$A$248)),0)+IF(AND($P12&lt;AJ$4,$Q12&lt;AK$4,$Q12&gt;=AJ$4),NETWORKDAYS.INTL(AJ$4,$Q12,1,(Holidays!$A$1:$A$248)),0)+IF(AND($P12&lt;AJ$4,$Q12&gt;=AK$4,$Q12&gt;=AJ$4),NETWORKDAYS.INTL(AJ$4,(AK$4)-1,1,(Holidays!$A$1:$A$248)),0))*$S12,"")</f>
        <v>0</v>
      </c>
      <c r="AK12" s="191">
        <f>IFERROR((IF(AND($P12&gt;=AK$4,$P12&lt;AL$4,$Q12&lt;AL$4),NETWORKDAYS.INTL($P12,$Q12,1,(Holidays!$A$1:$A$248)),0)+IF(AND($P12&gt;=AK$4,$P12&lt;AL$4,$Q12&gt;=AL$4),NETWORKDAYS.INTL($P12,(AL$4)-1,1,(Holidays!$A$1:$A$248)),0)+IF(AND($P12&lt;AK$4,$Q12&lt;AL$4,$Q12&gt;=AK$4),NETWORKDAYS.INTL(AK$4,$Q12,1,(Holidays!$A$1:$A$248)),0)+IF(AND($P12&lt;AK$4,$Q12&gt;=AL$4,$Q12&gt;=AK$4),NETWORKDAYS.INTL(AK$4,(AL$4)-1,1,(Holidays!$A$1:$A$248)),0))*$S12,"")</f>
        <v>0</v>
      </c>
      <c r="AL12" s="191">
        <f>IFERROR((IF(AND($P12&gt;=AL$4,$P12&lt;AM$4,$Q12&lt;AM$4),NETWORKDAYS.INTL($P12,$Q12,1,(Holidays!$A$1:$A$248)),0)+IF(AND($P12&gt;=AL$4,$P12&lt;AM$4,$Q12&gt;=AM$4),NETWORKDAYS.INTL($P12,(AM$4)-1,1,(Holidays!$A$1:$A$248)),0)+IF(AND($P12&lt;AL$4,$Q12&lt;AM$4,$Q12&gt;=AL$4),NETWORKDAYS.INTL(AL$4,$Q12,1,(Holidays!$A$1:$A$248)),0)+IF(AND($P12&lt;AL$4,$Q12&gt;=AM$4,$Q12&gt;=AL$4),NETWORKDAYS.INTL(AL$4,(AM$4)-1,1,(Holidays!$A$1:$A$248)),0))*$S12,"")</f>
        <v>0</v>
      </c>
      <c r="AM12" s="191">
        <f>IFERROR((IF(AND($P12&gt;=AM$4,$P12&lt;AN$4,$Q12&lt;AN$4),NETWORKDAYS.INTL($P12,$Q12,1,(Holidays!$A$1:$A$248)),0)+IF(AND($P12&gt;=AM$4,$P12&lt;AN$4,$Q12&gt;=AN$4),NETWORKDAYS.INTL($P12,(AN$4)-1,1,(Holidays!$A$1:$A$248)),0)+IF(AND($P12&lt;AM$4,$Q12&lt;AN$4,$Q12&gt;=AM$4),NETWORKDAYS.INTL(AM$4,$Q12,1,(Holidays!$A$1:$A$248)),0)+IF(AND($P12&lt;AM$4,$Q12&gt;=AN$4,$Q12&gt;=AM$4),NETWORKDAYS.INTL(AM$4,(AN$4)-1,1,(Holidays!$A$1:$A$248)),0))*$S12,"")</f>
        <v>0</v>
      </c>
      <c r="AN12" s="191">
        <f>IFERROR((IF(AND($P12&gt;=AN$4,$P12&lt;AO$4,$Q12&lt;AO$4),NETWORKDAYS.INTL($P12,$Q12,1,(Holidays!$A$1:$A$248)),0)+IF(AND($P12&gt;=AN$4,$P12&lt;AO$4,$Q12&gt;=AO$4),NETWORKDAYS.INTL($P12,(AO$4)-1,1,(Holidays!$A$1:$A$248)),0)+IF(AND($P12&lt;AN$4,$Q12&lt;AO$4,$Q12&gt;=AN$4),NETWORKDAYS.INTL(AN$4,$Q12,1,(Holidays!$A$1:$A$248)),0)+IF(AND($P12&lt;AN$4,$Q12&gt;=AO$4,$Q12&gt;=AN$4),NETWORKDAYS.INTL(AN$4,(AO$4)-1,1,(Holidays!$A$1:$A$248)),0))*$S12,"")</f>
        <v>0</v>
      </c>
      <c r="AO12" s="191">
        <f>IFERROR((IF(AND($P12&gt;=AO$4,$P12&lt;AP$4,$Q12&lt;AP$4),NETWORKDAYS.INTL($P12,$Q12,1,(Holidays!$A$1:$A$248)),0)+IF(AND($P12&gt;=AO$4,$P12&lt;AP$4,$Q12&gt;=AP$4),NETWORKDAYS.INTL($P12,(AP$4)-1,1,(Holidays!$A$1:$A$248)),0)+IF(AND($P12&lt;AO$4,$Q12&lt;AP$4,$Q12&gt;=AO$4),NETWORKDAYS.INTL(AO$4,$Q12,1,(Holidays!$A$1:$A$248)),0)+IF(AND($P12&lt;AO$4,$Q12&gt;=AP$4,$Q12&gt;=AO$4),NETWORKDAYS.INTL(AO$4,(AP$4)-1,1,(Holidays!$A$1:$A$248)),0))*$S12,"")</f>
        <v>0</v>
      </c>
      <c r="AP12" s="191">
        <f>IFERROR((IF(AND($P12&gt;=AP$4,$P12&lt;AQ$4,$Q12&lt;AQ$4),NETWORKDAYS.INTL($P12,$Q12,1,(Holidays!$A$1:$A$248)),0)+IF(AND($P12&gt;=AP$4,$P12&lt;AQ$4,$Q12&gt;=AQ$4),NETWORKDAYS.INTL($P12,(AQ$4)-1,1,(Holidays!$A$1:$A$248)),0)+IF(AND($P12&lt;AP$4,$Q12&lt;AQ$4,$Q12&gt;=AP$4),NETWORKDAYS.INTL(AP$4,$Q12,1,(Holidays!$A$1:$A$248)),0)+IF(AND($P12&lt;AP$4,$Q12&gt;=AQ$4,$Q12&gt;=AP$4),NETWORKDAYS.INTL(AP$4,(AQ$4)-1,1,(Holidays!$A$1:$A$248)),0))*$S12,"")</f>
        <v>0</v>
      </c>
      <c r="AQ12" s="191">
        <f>IFERROR((IF(AND($P12&gt;=AQ$4,$P12&lt;AR$4,$Q12&lt;AR$4),NETWORKDAYS.INTL($P12,$Q12,1,(Holidays!$A$1:$A$248)),0)+IF(AND($P12&gt;=AQ$4,$P12&lt;AR$4,$Q12&gt;=AR$4),NETWORKDAYS.INTL($P12,(AR$4)-1,1,(Holidays!$A$1:$A$248)),0)+IF(AND($P12&lt;AQ$4,$Q12&lt;AR$4,$Q12&gt;=AQ$4),NETWORKDAYS.INTL(AQ$4,$Q12,1,(Holidays!$A$1:$A$248)),0)+IF(AND($P12&lt;AQ$4,$Q12&gt;=AR$4,$Q12&gt;=AQ$4),NETWORKDAYS.INTL(AQ$4,(AR$4)-1,1,(Holidays!$A$1:$A$248)),0))*$S12,"")</f>
        <v>0</v>
      </c>
      <c r="AR12" s="191">
        <f>IFERROR((IF(AND($P12&gt;=AR$4,$P12&lt;AS$4,$Q12&lt;AS$4),NETWORKDAYS.INTL($P12,$Q12,1,(Holidays!$A$1:$A$248)),0)+IF(AND($P12&gt;=AR$4,$P12&lt;AS$4,$Q12&gt;=AS$4),NETWORKDAYS.INTL($P12,(AS$4)-1,1,(Holidays!$A$1:$A$248)),0)+IF(AND($P12&lt;AR$4,$Q12&lt;AS$4,$Q12&gt;=AR$4),NETWORKDAYS.INTL(AR$4,$Q12,1,(Holidays!$A$1:$A$248)),0)+IF(AND($P12&lt;AR$4,$Q12&gt;=AS$4,$Q12&gt;=AR$4),NETWORKDAYS.INTL(AR$4,(AS$4)-1,1,(Holidays!$A$1:$A$248)),0))*$S12,"")</f>
        <v>0</v>
      </c>
      <c r="AS12" s="192">
        <f>IFERROR((IF(AND($P12&gt;=AS$4,$P12&lt;AT$4,$Q12&lt;AT$4),NETWORKDAYS.INTL($P12,$Q12,1,(Holidays!$A$1:$A$248)),0)+IF(AND($P12&gt;=AS$4,$P12&lt;AT$4,$Q12&gt;=AT$4),NETWORKDAYS.INTL($P12,(AT$4)-1,1,(Holidays!$A$1:$A$248)),0)+IF(AND($P12&lt;AS$4,$Q12&lt;AT$4,$Q12&gt;=AS$4),NETWORKDAYS.INTL(AS$4,$Q12,1,(Holidays!$A$1:$A$248)),0)+IF(AND($P12&lt;AS$4,$Q12&gt;=AT$4,$Q12&gt;=AS$4),NETWORKDAYS.INTL(AS$4,(AT$4)-1,1,(Holidays!$A$1:$A$248)),0))*$S12,"")</f>
        <v>0</v>
      </c>
      <c r="AT12" s="191">
        <f>IFERROR((IF(AND($P12&gt;=AT$4,$P12&lt;AU$4,$Q12&lt;AU$4),NETWORKDAYS.INTL($P12,$Q12,1,(Holidays!$A$1:$A$248)),0)+IF(AND($P12&gt;=AT$4,$P12&lt;AU$4,$Q12&gt;=AU$4),NETWORKDAYS.INTL($P12,(AU$4)-1,1,(Holidays!$A$1:$A$248)),0)+IF(AND($P12&lt;AT$4,$Q12&lt;AU$4,$Q12&gt;=AT$4),NETWORKDAYS.INTL(AT$4,$Q12,1,(Holidays!$A$1:$A$248)),0)+IF(AND($P12&lt;AT$4,$Q12&gt;=AU$4,$Q12&gt;=AT$4),NETWORKDAYS.INTL(AT$4,(AU$4)-1,1,(Holidays!$A$1:$A$248)),0))*$S12,"")</f>
        <v>0</v>
      </c>
      <c r="AU12" s="191">
        <f>IFERROR((IF(AND($P12&gt;=AU$4,$P12&lt;AV$4,$Q12&lt;AV$4),NETWORKDAYS.INTL($P12,$Q12,1,(Holidays!$A$1:$A$248)),0)+IF(AND($P12&gt;=AU$4,$P12&lt;AV$4,$Q12&gt;=AV$4),NETWORKDAYS.INTL($P12,(AV$4)-1,1,(Holidays!$A$1:$A$248)),0)+IF(AND($P12&lt;AU$4,$Q12&lt;AV$4,$Q12&gt;=AU$4),NETWORKDAYS.INTL(AU$4,$Q12,1,(Holidays!$A$1:$A$248)),0)+IF(AND($P12&lt;AU$4,$Q12&gt;=AV$4,$Q12&gt;=AU$4),NETWORKDAYS.INTL(AU$4,(AV$4)-1,1,(Holidays!$A$1:$A$248)),0))*$S12,"")</f>
        <v>0</v>
      </c>
      <c r="AV12" s="191">
        <f>IFERROR((IF(AND($P12&gt;=AV$4,$P12&lt;AW$4,$Q12&lt;AW$4),NETWORKDAYS.INTL($P12,$Q12,1,(Holidays!$A$1:$A$248)),0)+IF(AND($P12&gt;=AV$4,$P12&lt;AW$4,$Q12&gt;=AW$4),NETWORKDAYS.INTL($P12,(AW$4)-1,1,(Holidays!$A$1:$A$248)),0)+IF(AND($P12&lt;AV$4,$Q12&lt;AW$4,$Q12&gt;=AV$4),NETWORKDAYS.INTL(AV$4,$Q12,1,(Holidays!$A$1:$A$248)),0)+IF(AND($P12&lt;AV$4,$Q12&gt;=AW$4,$Q12&gt;=AV$4),NETWORKDAYS.INTL(AV$4,(AW$4)-1,1,(Holidays!$A$1:$A$248)),0))*$S12,"")</f>
        <v>0</v>
      </c>
      <c r="AW12" s="191">
        <f>IFERROR((IF(AND($P12&gt;=AW$4,$P12&lt;AX$4,$Q12&lt;AX$4),NETWORKDAYS.INTL($P12,$Q12,1,(Holidays!$A$1:$A$248)),0)+IF(AND($P12&gt;=AW$4,$P12&lt;AX$4,$Q12&gt;=AX$4),NETWORKDAYS.INTL($P12,(AX$4)-1,1,(Holidays!$A$1:$A$248)),0)+IF(AND($P12&lt;AW$4,$Q12&lt;AX$4,$Q12&gt;=AW$4),NETWORKDAYS.INTL(AW$4,$Q12,1,(Holidays!$A$1:$A$248)),0)+IF(AND($P12&lt;AW$4,$Q12&gt;=AX$4,$Q12&gt;=AW$4),NETWORKDAYS.INTL(AW$4,(AX$4)-1,1,(Holidays!$A$1:$A$248)),0))*$S12,"")</f>
        <v>0</v>
      </c>
      <c r="AX12" s="191">
        <f>IFERROR((IF(AND($P12&gt;=AX$4,$P12&lt;AY$4,$Q12&lt;AY$4),NETWORKDAYS.INTL($P12,$Q12,1,(Holidays!$A$1:$A$248)),0)+IF(AND($P12&gt;=AX$4,$P12&lt;AY$4,$Q12&gt;=AY$4),NETWORKDAYS.INTL($P12,(AY$4)-1,1,(Holidays!$A$1:$A$248)),0)+IF(AND($P12&lt;AX$4,$Q12&lt;AY$4,$Q12&gt;=AX$4),NETWORKDAYS.INTL(AX$4,$Q12,1,(Holidays!$A$1:$A$248)),0)+IF(AND($P12&lt;AX$4,$Q12&gt;=AY$4,$Q12&gt;=AX$4),NETWORKDAYS.INTL(AX$4,(AY$4)-1,1,(Holidays!$A$1:$A$248)),0))*$S12,"")</f>
        <v>0</v>
      </c>
      <c r="AY12" s="191">
        <f>IFERROR((IF(AND($P12&gt;=AY$4,$P12&lt;AZ$4,$Q12&lt;AZ$4),NETWORKDAYS.INTL($P12,$Q12,1,(Holidays!$A$1:$A$248)),0)+IF(AND($P12&gt;=AY$4,$P12&lt;AZ$4,$Q12&gt;=AZ$4),NETWORKDAYS.INTL($P12,(AZ$4)-1,1,(Holidays!$A$1:$A$248)),0)+IF(AND($P12&lt;AY$4,$Q12&lt;AZ$4,$Q12&gt;=AY$4),NETWORKDAYS.INTL(AY$4,$Q12,1,(Holidays!$A$1:$A$248)),0)+IF(AND($P12&lt;AY$4,$Q12&gt;=AZ$4,$Q12&gt;=AY$4),NETWORKDAYS.INTL(AY$4,(AZ$4)-1,1,(Holidays!$A$1:$A$248)),0))*$S12,"")</f>
        <v>0</v>
      </c>
      <c r="AZ12" s="191">
        <f>IFERROR((IF(AND($P12&gt;=AZ$4,$P12&lt;BA$4,$Q12&lt;BA$4),NETWORKDAYS.INTL($P12,$Q12,1,(Holidays!$A$1:$A$248)),0)+IF(AND($P12&gt;=AZ$4,$P12&lt;BA$4,$Q12&gt;=BA$4),NETWORKDAYS.INTL($P12,(BA$4)-1,1,(Holidays!$A$1:$A$248)),0)+IF(AND($P12&lt;AZ$4,$Q12&lt;BA$4,$Q12&gt;=AZ$4),NETWORKDAYS.INTL(AZ$4,$Q12,1,(Holidays!$A$1:$A$248)),0)+IF(AND($P12&lt;AZ$4,$Q12&gt;=BA$4,$Q12&gt;=AZ$4),NETWORKDAYS.INTL(AZ$4,(BA$4)-1,1,(Holidays!$A$1:$A$248)),0))*$S12,"")</f>
        <v>0</v>
      </c>
      <c r="BA12" s="191">
        <f>IFERROR((IF(AND($P12&gt;=BA$4,$P12&lt;BB$4,$Q12&lt;BB$4),NETWORKDAYS.INTL($P12,$Q12,1,(Holidays!$A$1:$A$248)),0)+IF(AND($P12&gt;=BA$4,$P12&lt;BB$4,$Q12&gt;=BB$4),NETWORKDAYS.INTL($P12,(BB$4)-1,1,(Holidays!$A$1:$A$248)),0)+IF(AND($P12&lt;BA$4,$Q12&lt;BB$4,$Q12&gt;=BA$4),NETWORKDAYS.INTL(BA$4,$Q12,1,(Holidays!$A$1:$A$248)),0)+IF(AND($P12&lt;BA$4,$Q12&gt;=BB$4,$Q12&gt;=BA$4),NETWORKDAYS.INTL(BA$4,(BB$4)-1,1,(Holidays!$A$1:$A$248)),0))*$S12,"")</f>
        <v>0</v>
      </c>
      <c r="BB12" s="191">
        <f>IFERROR((IF(AND($P12&gt;=BB$4,$P12&lt;BC$4,$Q12&lt;BC$4),NETWORKDAYS.INTL($P12,$Q12,1,(Holidays!$A$1:$A$248)),0)+IF(AND($P12&gt;=BB$4,$P12&lt;BC$4,$Q12&gt;=BC$4),NETWORKDAYS.INTL($P12,(BC$4)-1,1,(Holidays!$A$1:$A$248)),0)+IF(AND($P12&lt;BB$4,$Q12&lt;BC$4,$Q12&gt;=BB$4),NETWORKDAYS.INTL(BB$4,$Q12,1,(Holidays!$A$1:$A$248)),0)+IF(AND($P12&lt;BB$4,$Q12&gt;=BC$4,$Q12&gt;=BB$4),NETWORKDAYS.INTL(BB$4,(BC$4)-1,1,(Holidays!$A$1:$A$248)),0))*$S12,"")</f>
        <v>0</v>
      </c>
      <c r="BC12" s="191">
        <f>IFERROR((IF(AND($P12&gt;=BC$4,$P12&lt;BD$4,$Q12&lt;BD$4),NETWORKDAYS.INTL($P12,$Q12,1,(Holidays!$A$1:$A$248)),0)+IF(AND($P12&gt;=BC$4,$P12&lt;BD$4,$Q12&gt;=BD$4),NETWORKDAYS.INTL($P12,(BD$4)-1,1,(Holidays!$A$1:$A$248)),0)+IF(AND($P12&lt;BC$4,$Q12&lt;BD$4,$Q12&gt;=BC$4),NETWORKDAYS.INTL(BC$4,$Q12,1,(Holidays!$A$1:$A$248)),0)+IF(AND($P12&lt;BC$4,$Q12&gt;=BD$4,$Q12&gt;=BC$4),NETWORKDAYS.INTL(BC$4,(BD$4)-1,1,(Holidays!$A$1:$A$248)),0))*$S12,"")</f>
        <v>0</v>
      </c>
      <c r="BD12" s="191">
        <f>IFERROR((IF(AND($P12&gt;=BD$4,$P12&lt;BE$4,$Q12&lt;BE$4),NETWORKDAYS.INTL($P12,$Q12,1,(Holidays!$A$1:$A$248)),0)+IF(AND($P12&gt;=BD$4,$P12&lt;BE$4,$Q12&gt;=BE$4),NETWORKDAYS.INTL($P12,(BE$4)-1,1,(Holidays!$A$1:$A$248)),0)+IF(AND($P12&lt;BD$4,$Q12&lt;BE$4,$Q12&gt;=BD$4),NETWORKDAYS.INTL(BD$4,$Q12,1,(Holidays!$A$1:$A$248)),0)+IF(AND($P12&lt;BD$4,$Q12&gt;=BE$4,$Q12&gt;=BD$4),NETWORKDAYS.INTL(BD$4,(BE$4)-1,1,(Holidays!$A$1:$A$248)),0))*$S12,"")</f>
        <v>0</v>
      </c>
      <c r="BE12" s="191">
        <f>IFERROR((IF(AND($P12&gt;=BE$4,$P12&lt;BF$4,$Q12&lt;BF$4),NETWORKDAYS.INTL($P12,$Q12,1,(Holidays!$A$1:$A$248)),0)+IF(AND($P12&gt;=BE$4,$P12&lt;BF$4,$Q12&gt;=BF$4),NETWORKDAYS.INTL($P12,(BF$4)-1,1,(Holidays!$A$1:$A$248)),0)+IF(AND($P12&lt;BE$4,$Q12&lt;BF$4,$Q12&gt;=BE$4),NETWORKDAYS.INTL(BE$4,$Q12,1,(Holidays!$A$1:$A$248)),0)+IF(AND($P12&lt;BE$4,$Q12&gt;=BF$4,$Q12&gt;=BE$4),NETWORKDAYS.INTL(BE$4,(BF$4)-1,1,(Holidays!$A$1:$A$248)),0))*$S12,"")</f>
        <v>0</v>
      </c>
      <c r="BF12" s="191">
        <f>IFERROR((IF(AND($P12&gt;=BF$4,$P12&lt;BG$4,$Q12&lt;BG$4),NETWORKDAYS.INTL($P12,$Q12,1,(Holidays!$A$1:$A$248)),0)+IF(AND($P12&gt;=BF$4,$P12&lt;BG$4,$Q12&gt;=BG$4),NETWORKDAYS.INTL($P12,(BG$4)-1,1,(Holidays!$A$1:$A$248)),0)+IF(AND($P12&lt;BF$4,$Q12&lt;BG$4,$Q12&gt;=BF$4),NETWORKDAYS.INTL(BF$4,$Q12,1,(Holidays!$A$1:$A$248)),0)+IF(AND($P12&lt;BF$4,$Q12&gt;=BG$4,$Q12&gt;=BF$4),NETWORKDAYS.INTL(BF$4,(BG$4)-1,1,(Holidays!$A$1:$A$248)),0))*$S12,"")</f>
        <v>0</v>
      </c>
      <c r="BG12" s="191">
        <f>IFERROR((IF(AND($P12&gt;=BG$4,$P12&lt;BH$4,$Q12&lt;BH$4),NETWORKDAYS.INTL($P12,$Q12,1,(Holidays!$A$1:$A$248)),0)+IF(AND($P12&gt;=BG$4,$P12&lt;BH$4,$Q12&gt;=BH$4),NETWORKDAYS.INTL($P12,(BH$4)-1,1,(Holidays!$A$1:$A$248)),0)+IF(AND($P12&lt;BG$4,$Q12&lt;BH$4,$Q12&gt;=BG$4),NETWORKDAYS.INTL(BG$4,$Q12,1,(Holidays!$A$1:$A$248)),0)+IF(AND($P12&lt;BG$4,$Q12&gt;=BH$4,$Q12&gt;=BG$4),NETWORKDAYS.INTL(BG$4,(BH$4)-1,1,(Holidays!$A$1:$A$248)),0))*$S12,"")</f>
        <v>0</v>
      </c>
      <c r="BH12" s="191">
        <f>IFERROR((IF(AND($P12&gt;=BH$4,$P12&lt;BI$4,$Q12&lt;BI$4),NETWORKDAYS.INTL($P12,$Q12,1,(Holidays!$A$1:$A$248)),0)+IF(AND($P12&gt;=BH$4,$P12&lt;BI$4,$Q12&gt;=BI$4),NETWORKDAYS.INTL($P12,(BI$4)-1,1,(Holidays!$A$1:$A$248)),0)+IF(AND($P12&lt;BH$4,$Q12&lt;BI$4,$Q12&gt;=BH$4),NETWORKDAYS.INTL(BH$4,$Q12,1,(Holidays!$A$1:$A$248)),0)+IF(AND($P12&lt;BH$4,$Q12&gt;=BI$4,$Q12&gt;=BH$4),NETWORKDAYS.INTL(BH$4,(BI$4)-1,1,(Holidays!$A$1:$A$248)),0))*$S12,"")</f>
        <v>0</v>
      </c>
      <c r="BI12" s="191">
        <f>IFERROR((IF(AND($P12&gt;=BI$4,$P12&lt;BJ$4,$Q12&lt;BJ$4),NETWORKDAYS.INTL($P12,$Q12,1,(Holidays!$A$1:$A$248)),0)+IF(AND($P12&gt;=BI$4,$P12&lt;BJ$4,$Q12&gt;=BJ$4),NETWORKDAYS.INTL($P12,(BJ$4)-1,1,(Holidays!$A$1:$A$248)),0)+IF(AND($P12&lt;BI$4,$Q12&lt;BJ$4,$Q12&gt;=BI$4),NETWORKDAYS.INTL(BI$4,$Q12,1,(Holidays!$A$1:$A$248)),0)+IF(AND($P12&lt;BI$4,$Q12&gt;=BJ$4,$Q12&gt;=BI$4),NETWORKDAYS.INTL(BI$4,(BJ$4)-1,1,(Holidays!$A$1:$A$248)),0))*$S12,"")</f>
        <v>0</v>
      </c>
      <c r="BJ12" s="191">
        <f>IFERROR((IF(AND($P12&gt;=BJ$4,$P12&lt;BK$4,$Q12&lt;BK$4),NETWORKDAYS.INTL($P12,$Q12,1,(Holidays!$A$1:$A$248)),0)+IF(AND($P12&gt;=BJ$4,$P12&lt;BK$4,$Q12&gt;=BK$4),NETWORKDAYS.INTL($P12,(BK$4)-1,1,(Holidays!$A$1:$A$248)),0)+IF(AND($P12&lt;BJ$4,$Q12&lt;BK$4,$Q12&gt;=BJ$4),NETWORKDAYS.INTL(BJ$4,$Q12,1,(Holidays!$A$1:$A$248)),0)+IF(AND($P12&lt;BJ$4,$Q12&gt;=BK$4,$Q12&gt;=BJ$4),NETWORKDAYS.INTL(BJ$4,(BK$4)-1,1,(Holidays!$A$1:$A$248)),0))*$S12,"")</f>
        <v>0</v>
      </c>
      <c r="BK12" s="191">
        <f>IFERROR((IF(AND($P12&gt;=BK$4,$P12&lt;BL$4,$Q12&lt;BL$4),NETWORKDAYS.INTL($P12,$Q12,1,(Holidays!$A$1:$A$248)),0)+IF(AND($P12&gt;=BK$4,$P12&lt;BL$4,$Q12&gt;=BL$4),NETWORKDAYS.INTL($P12,(BL$4)-1,1,(Holidays!$A$1:$A$248)),0)+IF(AND($P12&lt;BK$4,$Q12&lt;BL$4,$Q12&gt;=BK$4),NETWORKDAYS.INTL(BK$4,$Q12,1,(Holidays!$A$1:$A$248)),0)+IF(AND($P12&lt;BK$4,$Q12&gt;=BL$4,$Q12&gt;=BK$4),NETWORKDAYS.INTL(BK$4,(BL$4)-1,1,(Holidays!$A$1:$A$248)),0))*$S12,"")</f>
        <v>0</v>
      </c>
      <c r="BL12" s="191">
        <f>IFERROR((IF(AND($P12&gt;=BL$4,$P12&lt;BM$4,$Q12&lt;BM$4),NETWORKDAYS.INTL($P12,$Q12,1,(Holidays!$A$1:$A$248)),0)+IF(AND($P12&gt;=BL$4,$P12&lt;BM$4,$Q12&gt;=BM$4),NETWORKDAYS.INTL($P12,(BM$4)-1,1,(Holidays!$A$1:$A$248)),0)+IF(AND($P12&lt;BL$4,$Q12&lt;BM$4,$Q12&gt;=BL$4),NETWORKDAYS.INTL(BL$4,$Q12,1,(Holidays!$A$1:$A$248)),0)+IF(AND($P12&lt;BL$4,$Q12&gt;=BM$4,$Q12&gt;=BL$4),NETWORKDAYS.INTL(BL$4,(BM$4)-1,1,(Holidays!$A$1:$A$248)),0))*$S12,"")</f>
        <v>0</v>
      </c>
      <c r="BM12" s="191">
        <f>IFERROR((IF(AND($P12&gt;=BM$4,$P12&lt;BN$4,$Q12&lt;BN$4),NETWORKDAYS.INTL($P12,$Q12,1,(Holidays!$A$1:$A$248)),0)+IF(AND($P12&gt;=BM$4,$P12&lt;BN$4,$Q12&gt;=BN$4),NETWORKDAYS.INTL($P12,(BN$4)-1,1,(Holidays!$A$1:$A$248)),0)+IF(AND($P12&lt;BM$4,$Q12&lt;BN$4,$Q12&gt;=BM$4),NETWORKDAYS.INTL(BM$4,$Q12,1,(Holidays!$A$1:$A$248)),0)+IF(AND($P12&lt;BM$4,$Q12&gt;=BN$4,$Q12&gt;=BM$4),NETWORKDAYS.INTL(BM$4,(BN$4)-1,1,(Holidays!$A$1:$A$248)),0))*$S12,"")</f>
        <v>0</v>
      </c>
      <c r="BN12" s="191">
        <f>IFERROR((IF(AND($P12&gt;=BN$4,$P12&lt;BO$4,$Q12&lt;BO$4),NETWORKDAYS.INTL($P12,$Q12,1,(Holidays!$A$1:$A$248)),0)+IF(AND($P12&gt;=BN$4,$P12&lt;BO$4,$Q12&gt;=BO$4),NETWORKDAYS.INTL($P12,(BO$4)-1,1,(Holidays!$A$1:$A$248)),0)+IF(AND($P12&lt;BN$4,$Q12&lt;BO$4,$Q12&gt;=BN$4),NETWORKDAYS.INTL(BN$4,$Q12,1,(Holidays!$A$1:$A$248)),0)+IF(AND($P12&lt;BN$4,$Q12&gt;=BO$4,$Q12&gt;=BN$4),NETWORKDAYS.INTL(BN$4,(BO$4)-1,1,(Holidays!$A$1:$A$248)),0))*$S12,"")</f>
        <v>0</v>
      </c>
      <c r="BO12" s="191">
        <f>IFERROR((IF(AND($P12&gt;=BO$4,$P12&lt;BP$4,$Q12&lt;BP$4),NETWORKDAYS.INTL($P12,$Q12,1,(Holidays!$A$1:$A$248)),0)+IF(AND($P12&gt;=BO$4,$P12&lt;BP$4,$Q12&gt;=BP$4),NETWORKDAYS.INTL($P12,(BP$4)-1,1,(Holidays!$A$1:$A$248)),0)+IF(AND($P12&lt;BO$4,$Q12&lt;BP$4,$Q12&gt;=BO$4),NETWORKDAYS.INTL(BO$4,$Q12,1,(Holidays!$A$1:$A$248)),0)+IF(AND($P12&lt;BO$4,$Q12&gt;=BP$4,$Q12&gt;=BO$4),NETWORKDAYS.INTL(BO$4,(BP$4)-1,1,(Holidays!$A$1:$A$248)),0))*$S12,"")</f>
        <v>0</v>
      </c>
      <c r="BP12" s="191">
        <f>IFERROR((IF(AND($P12&gt;=BP$4,$P12&lt;BQ$4,$Q12&lt;BQ$4),NETWORKDAYS.INTL($P12,$Q12,1,(Holidays!$A$1:$A$248)),0)+IF(AND($P12&gt;=BP$4,$P12&lt;BQ$4,$Q12&gt;=BQ$4),NETWORKDAYS.INTL($P12,(BQ$4)-1,1,(Holidays!$A$1:$A$248)),0)+IF(AND($P12&lt;BP$4,$Q12&lt;BQ$4,$Q12&gt;=BP$4),NETWORKDAYS.INTL(BP$4,$Q12,1,(Holidays!$A$1:$A$248)),0)+IF(AND($P12&lt;BP$4,$Q12&gt;=BQ$4,$Q12&gt;=BP$4),NETWORKDAYS.INTL(BP$4,(BQ$4)-1,1,(Holidays!$A$1:$A$248)),0))*$S12,"")</f>
        <v>0</v>
      </c>
      <c r="BQ12" s="191">
        <f>IFERROR((IF(AND($P12&gt;=BQ$4,$P12&lt;BR$4,$Q12&lt;BR$4),NETWORKDAYS.INTL($P12,$Q12,1,(Holidays!$A$1:$A$248)),0)+IF(AND($P12&gt;=BQ$4,$P12&lt;BR$4,$Q12&gt;=BR$4),NETWORKDAYS.INTL($P12,(BR$4)-1,1,(Holidays!$A$1:$A$248)),0)+IF(AND($P12&lt;BQ$4,$Q12&lt;BR$4,$Q12&gt;=BQ$4),NETWORKDAYS.INTL(BQ$4,$Q12,1,(Holidays!$A$1:$A$248)),0)+IF(AND($P12&lt;BQ$4,$Q12&gt;=BR$4,$Q12&gt;=BQ$4),NETWORKDAYS.INTL(BQ$4,(BR$4)-1,1,(Holidays!$A$1:$A$248)),0))*$S12,"")</f>
        <v>0</v>
      </c>
      <c r="BR12" s="191">
        <f>IFERROR((IF(AND($P12&gt;=BR$4,$P12&lt;BS$4,$Q12&lt;BS$4),NETWORKDAYS.INTL($P12,$Q12,1,(Holidays!$A$1:$A$248)),0)+IF(AND($P12&gt;=BR$4,$P12&lt;BS$4,$Q12&gt;=BS$4),NETWORKDAYS.INTL($P12,(BS$4)-1,1,(Holidays!$A$1:$A$248)),0)+IF(AND($P12&lt;BR$4,$Q12&lt;BS$4,$Q12&gt;=BR$4),NETWORKDAYS.INTL(BR$4,$Q12,1,(Holidays!$A$1:$A$248)),0)+IF(AND($P12&lt;BR$4,$Q12&gt;=BS$4,$Q12&gt;=BR$4),NETWORKDAYS.INTL(BR$4,(BS$4)-1,1,(Holidays!$A$1:$A$248)),0))*$S12,"")</f>
        <v>0</v>
      </c>
      <c r="BS12" s="191">
        <f>IFERROR((IF(AND($P12&gt;=BS$4,$P12&lt;BT$4,$Q12&lt;BT$4),NETWORKDAYS.INTL($P12,$Q12,1,(Holidays!$A$1:$A$248)),0)+IF(AND($P12&gt;=BS$4,$P12&lt;BT$4,$Q12&gt;=BT$4),NETWORKDAYS.INTL($P12,(BT$4)-1,1,(Holidays!$A$1:$A$248)),0)+IF(AND($P12&lt;BS$4,$Q12&lt;BT$4,$Q12&gt;=BS$4),NETWORKDAYS.INTL(BS$4,$Q12,1,(Holidays!$A$1:$A$248)),0)+IF(AND($P12&lt;BS$4,$Q12&gt;=BT$4,$Q12&gt;=BS$4),NETWORKDAYS.INTL(BS$4,(BT$4)-1,1,(Holidays!$A$1:$A$248)),0))*$S12,"")</f>
        <v>0</v>
      </c>
      <c r="BT12" s="191">
        <f>IFERROR((IF(AND($P12&gt;=BT$4,$P12&lt;BU$4,$Q12&lt;BU$4),NETWORKDAYS.INTL($P12,$Q12,1,(Holidays!$A$1:$A$248)),0)+IF(AND($P12&gt;=BT$4,$P12&lt;BU$4,$Q12&gt;=BU$4),NETWORKDAYS.INTL($P12,(BU$4)-1,1,(Holidays!$A$1:$A$248)),0)+IF(AND($P12&lt;BT$4,$Q12&lt;BU$4,$Q12&gt;=BT$4),NETWORKDAYS.INTL(BT$4,$Q12,1,(Holidays!$A$1:$A$248)),0)+IF(AND($P12&lt;BT$4,$Q12&gt;=BU$4,$Q12&gt;=BT$4),NETWORKDAYS.INTL(BT$4,(BU$4)-1,1,(Holidays!$A$1:$A$248)),0))*$S12,"")</f>
        <v>0</v>
      </c>
      <c r="BU12" s="191">
        <f>IFERROR((IF(AND($P12&gt;=BU$4,$P12&lt;BV$4,$Q12&lt;BV$4),NETWORKDAYS.INTL($P12,$Q12,1,(Holidays!$A$1:$A$248)),0)+IF(AND($P12&gt;=BU$4,$P12&lt;BV$4,$Q12&gt;=BV$4),NETWORKDAYS.INTL($P12,(BV$4)-1,1,(Holidays!$A$1:$A$248)),0)+IF(AND($P12&lt;BU$4,$Q12&lt;BV$4,$Q12&gt;=BU$4),NETWORKDAYS.INTL(BU$4,$Q12,1,(Holidays!$A$1:$A$248)),0)+IF(AND($P12&lt;BU$4,$Q12&gt;=BV$4,$Q12&gt;=BU$4),NETWORKDAYS.INTL(BU$4,(BV$4)-1,1,(Holidays!$A$1:$A$248)),0))*$S12,"")</f>
        <v>0</v>
      </c>
      <c r="BV12" s="191">
        <f>IFERROR((IF(AND($P12&gt;=BV$4,$P12&lt;BW$4,$Q12&lt;BW$4),NETWORKDAYS.INTL($P12,$Q12,1,(Holidays!$A$1:$A$248)),0)+IF(AND($P12&gt;=BV$4,$P12&lt;BW$4,$Q12&gt;=BW$4),NETWORKDAYS.INTL($P12,(BW$4)-1,1,(Holidays!$A$1:$A$248)),0)+IF(AND($P12&lt;BV$4,$Q12&lt;BW$4,$Q12&gt;=BV$4),NETWORKDAYS.INTL(BV$4,$Q12,1,(Holidays!$A$1:$A$248)),0)+IF(AND($P12&lt;BV$4,$Q12&gt;=BW$4,$Q12&gt;=BV$4),NETWORKDAYS.INTL(BV$4,(BW$4)-1,1,(Holidays!$A$1:$A$248)),0))*$S12,"")</f>
        <v>0</v>
      </c>
      <c r="BW12" s="191">
        <f>IFERROR((IF(AND($P12&gt;=BW$4,$P12&lt;BX$4,$Q12&lt;BX$4),NETWORKDAYS.INTL($P12,$Q12,1,(Holidays!$A$1:$A$248)),0)+IF(AND($P12&gt;=BW$4,$P12&lt;BX$4,$Q12&gt;=BX$4),NETWORKDAYS.INTL($P12,(BX$4)-1,1,(Holidays!$A$1:$A$248)),0)+IF(AND($P12&lt;BW$4,$Q12&lt;BX$4,$Q12&gt;=BW$4),NETWORKDAYS.INTL(BW$4,$Q12,1,(Holidays!$A$1:$A$248)),0)+IF(AND($P12&lt;BW$4,$Q12&gt;=BX$4,$Q12&gt;=BW$4),NETWORKDAYS.INTL(BW$4,(BX$4)-1,1,(Holidays!$A$1:$A$248)),0))*$S12,"")</f>
        <v>0</v>
      </c>
      <c r="BX12" s="191">
        <f>IFERROR((IF(AND($P12&gt;=BX$4,$P12&lt;BY$4,$Q12&lt;BY$4),NETWORKDAYS.INTL($P12,$Q12,1,(Holidays!$A$1:$A$248)),0)+IF(AND($P12&gt;=BX$4,$P12&lt;BY$4,$Q12&gt;=BY$4),NETWORKDAYS.INTL($P12,(BY$4)-1,1,(Holidays!$A$1:$A$248)),0)+IF(AND($P12&lt;BX$4,$Q12&lt;BY$4,$Q12&gt;=BX$4),NETWORKDAYS.INTL(BX$4,$Q12,1,(Holidays!$A$1:$A$248)),0)+IF(AND($P12&lt;BX$4,$Q12&gt;=BY$4,$Q12&gt;=BX$4),NETWORKDAYS.INTL(BX$4,(BY$4)-1,1,(Holidays!$A$1:$A$248)),0))*$S12,"")</f>
        <v>0</v>
      </c>
      <c r="BY12" s="191">
        <f>IFERROR((IF(AND($P12&gt;=BY$4,$P12&lt;BZ$4,$Q12&lt;BZ$4),NETWORKDAYS.INTL($P12,$Q12,1,(Holidays!$A$1:$A$248)),0)+IF(AND($P12&gt;=BY$4,$P12&lt;BZ$4,$Q12&gt;=BZ$4),NETWORKDAYS.INTL($P12,(BZ$4)-1,1,(Holidays!$A$1:$A$248)),0)+IF(AND($P12&lt;BY$4,$Q12&lt;BZ$4,$Q12&gt;=BY$4),NETWORKDAYS.INTL(BY$4,$Q12,1,(Holidays!$A$1:$A$248)),0)+IF(AND($P12&lt;BY$4,$Q12&gt;=BZ$4,$Q12&gt;=BY$4),NETWORKDAYS.INTL(BY$4,(BZ$4)-1,1,(Holidays!$A$1:$A$248)),0))*$S12,"")</f>
        <v>0</v>
      </c>
      <c r="BZ12" s="191">
        <f>IFERROR((IF(AND($P12&gt;=BZ$4,$P12&lt;CA$4,$Q12&lt;CA$4),NETWORKDAYS.INTL($P12,$Q12,1,(Holidays!$A$1:$A$248)),0)+IF(AND($P12&gt;=BZ$4,$P12&lt;CA$4,$Q12&gt;=CA$4),NETWORKDAYS.INTL($P12,(CA$4)-1,1,(Holidays!$A$1:$A$248)),0)+IF(AND($P12&lt;BZ$4,$Q12&lt;CA$4,$Q12&gt;=BZ$4),NETWORKDAYS.INTL(BZ$4,$Q12,1,(Holidays!$A$1:$A$248)),0)+IF(AND($P12&lt;BZ$4,$Q12&gt;=CA$4,$Q12&gt;=BZ$4),NETWORKDAYS.INTL(BZ$4,(CA$4)-1,1,(Holidays!$A$1:$A$248)),0))*$S12,"")</f>
        <v>0</v>
      </c>
      <c r="CA12" s="191">
        <f>IFERROR((IF(AND($P12&gt;=CA$4,$P12&lt;CB$4,$Q12&lt;CB$4),NETWORKDAYS.INTL($P12,$Q12,1,(Holidays!$A$1:$A$248)),0)+IF(AND($P12&gt;=CA$4,$P12&lt;CB$4,$Q12&gt;=CB$4),NETWORKDAYS.INTL($P12,(CB$4)-1,1,(Holidays!$A$1:$A$248)),0)+IF(AND($P12&lt;CA$4,$Q12&lt;CB$4,$Q12&gt;=CA$4),NETWORKDAYS.INTL(CA$4,$Q12,1,(Holidays!$A$1:$A$248)),0)+IF(AND($P12&lt;CA$4,$Q12&gt;=CB$4,$Q12&gt;=CA$4),NETWORKDAYS.INTL(CA$4,(CB$4)-1,1,(Holidays!$A$1:$A$248)),0))*$S12,"")</f>
        <v>0</v>
      </c>
      <c r="CB12" s="191">
        <f>IFERROR((IF(AND($P12&gt;=CB$4,$P12&lt;CC$4,$Q12&lt;CC$4),NETWORKDAYS.INTL($P12,$Q12,1,(Holidays!$A$1:$A$248)),0)+IF(AND($P12&gt;=CB$4,$P12&lt;CC$4,$Q12&gt;=CC$4),NETWORKDAYS.INTL($P12,(CC$4)-1,1,(Holidays!$A$1:$A$248)),0)+IF(AND($P12&lt;CB$4,$Q12&lt;CC$4,$Q12&gt;=CB$4),NETWORKDAYS.INTL(CB$4,$Q12,1,(Holidays!$A$1:$A$248)),0)+IF(AND($P12&lt;CB$4,$Q12&gt;=CC$4,$Q12&gt;=CB$4),NETWORKDAYS.INTL(CB$4,(CC$4)-1,1,(Holidays!$A$1:$A$248)),0))*$S12,"")</f>
        <v>0</v>
      </c>
      <c r="CC12" s="191">
        <f>IFERROR((IF(AND($P12&gt;=CC$4,$P12&lt;CD$4,$Q12&lt;CD$4),NETWORKDAYS.INTL($P12,$Q12,1,(Holidays!$A$1:$A$248)),0)+IF(AND($P12&gt;=CC$4,$P12&lt;CD$4,$Q12&gt;=CD$4),NETWORKDAYS.INTL($P12,(CD$4)-1,1,(Holidays!$A$1:$A$248)),0)+IF(AND($P12&lt;CC$4,$Q12&lt;CD$4,$Q12&gt;=CC$4),NETWORKDAYS.INTL(CC$4,$Q12,1,(Holidays!$A$1:$A$248)),0)+IF(AND($P12&lt;CC$4,$Q12&gt;=CD$4,$Q12&gt;=CC$4),NETWORKDAYS.INTL(CC$4,(CD$4)-1,1,(Holidays!$A$1:$A$248)),0))*$S12,"")</f>
        <v>0</v>
      </c>
      <c r="CD12" s="191">
        <f>IFERROR((IF(AND($P12&gt;=CD$4,$P12&lt;CE$4,$Q12&lt;CE$4),NETWORKDAYS.INTL($P12,$Q12,1,(Holidays!$A$1:$A$248)),0)+IF(AND($P12&gt;=CD$4,$P12&lt;CE$4,$Q12&gt;=CE$4),NETWORKDAYS.INTL($P12,(CE$4)-1,1,(Holidays!$A$1:$A$248)),0)+IF(AND($P12&lt;CD$4,$Q12&lt;CE$4,$Q12&gt;=CD$4),NETWORKDAYS.INTL(CD$4,$Q12,1,(Holidays!$A$1:$A$248)),0)+IF(AND($P12&lt;CD$4,$Q12&gt;=CE$4,$Q12&gt;=CD$4),NETWORKDAYS.INTL(CD$4,(CE$4)-1,1,(Holidays!$A$1:$A$248)),0))*$S12,"")</f>
        <v>0</v>
      </c>
      <c r="CE12" s="191">
        <f>IFERROR((IF(AND($P12&gt;=CE$4,$P12&lt;CF$4,$Q12&lt;CF$4),NETWORKDAYS.INTL($P12,$Q12,1,(Holidays!$A$1:$A$248)),0)+IF(AND($P12&gt;=CE$4,$P12&lt;CF$4,$Q12&gt;=CF$4),NETWORKDAYS.INTL($P12,(CF$4)-1,1,(Holidays!$A$1:$A$248)),0)+IF(AND($P12&lt;CE$4,$Q12&lt;CF$4,$Q12&gt;=CE$4),NETWORKDAYS.INTL(CE$4,$Q12,1,(Holidays!$A$1:$A$248)),0)+IF(AND($P12&lt;CE$4,$Q12&gt;=CF$4,$Q12&gt;=CE$4),NETWORKDAYS.INTL(CE$4,(CF$4)-1,1,(Holidays!$A$1:$A$248)),0))*$S12,"")</f>
        <v>0</v>
      </c>
      <c r="CF12" s="191">
        <f>IFERROR((IF(AND($P12&gt;=CF$4,$P12&lt;CG$4,$Q12&lt;CG$4),NETWORKDAYS.INTL($P12,$Q12,1,(Holidays!$A$1:$A$248)),0)+IF(AND($P12&gt;=CF$4,$P12&lt;CG$4,$Q12&gt;=CG$4),NETWORKDAYS.INTL($P12,(CG$4)-1,1,(Holidays!$A$1:$A$248)),0)+IF(AND($P12&lt;CF$4,$Q12&lt;CG$4,$Q12&gt;=CF$4),NETWORKDAYS.INTL(CF$4,$Q12,1,(Holidays!$A$1:$A$248)),0)+IF(AND($P12&lt;CF$4,$Q12&gt;=CG$4,$Q12&gt;=CF$4),NETWORKDAYS.INTL(CF$4,(CG$4)-1,1,(Holidays!$A$1:$A$248)),0))*$S12,"")</f>
        <v>0</v>
      </c>
      <c r="CG12" s="191">
        <f>IFERROR((IF(AND($P12&gt;=CG$4,$P12&lt;CH$4,$Q12&lt;CH$4),NETWORKDAYS.INTL($P12,$Q12,1,(Holidays!$A$1:$A$248)),0)+IF(AND($P12&gt;=CG$4,$P12&lt;CH$4,$Q12&gt;=CH$4),NETWORKDAYS.INTL($P12,(CH$4)-1,1,(Holidays!$A$1:$A$248)),0)+IF(AND($P12&lt;CG$4,$Q12&lt;CH$4,$Q12&gt;=CG$4),NETWORKDAYS.INTL(CG$4,$Q12,1,(Holidays!$A$1:$A$248)),0)+IF(AND($P12&lt;CG$4,$Q12&gt;=CH$4,$Q12&gt;=CG$4),NETWORKDAYS.INTL(CG$4,(CH$4)-1,1,(Holidays!$A$1:$A$248)),0))*$S12,"")</f>
        <v>0</v>
      </c>
      <c r="CH12" s="191">
        <f>IFERROR((IF(AND($P12&gt;=CH$4,$P12&lt;CI$4,$Q12&lt;CI$4),NETWORKDAYS.INTL($P12,$Q12,1,(Holidays!$A$1:$A$248)),0)+IF(AND($P12&gt;=CH$4,$P12&lt;CI$4,$Q12&gt;=CI$4),NETWORKDAYS.INTL($P12,(CI$4)-1,1,(Holidays!$A$1:$A$248)),0)+IF(AND($P12&lt;CH$4,$Q12&lt;CI$4,$Q12&gt;=CH$4),NETWORKDAYS.INTL(CH$4,$Q12,1,(Holidays!$A$1:$A$248)),0)+IF(AND($P12&lt;CH$4,$Q12&gt;=CI$4,$Q12&gt;=CH$4),NETWORKDAYS.INTL(CH$4,(CI$4)-1,1,(Holidays!$A$1:$A$248)),0))*$S12,"")</f>
        <v>0</v>
      </c>
      <c r="CI12" s="191">
        <f>IFERROR((IF(AND($P12&gt;=CI$4,$P12&lt;CJ$4,$Q12&lt;CJ$4),NETWORKDAYS.INTL($P12,$Q12,1,(Holidays!$A$1:$A$248)),0)+IF(AND($P12&gt;=CI$4,$P12&lt;CJ$4,$Q12&gt;=CJ$4),NETWORKDAYS.INTL($P12,(CJ$4)-1,1,(Holidays!$A$1:$A$248)),0)+IF(AND($P12&lt;CI$4,$Q12&lt;CJ$4,$Q12&gt;=CI$4),NETWORKDAYS.INTL(CI$4,$Q12,1,(Holidays!$A$1:$A$248)),0)+IF(AND($P12&lt;CI$4,$Q12&gt;=CJ$4,$Q12&gt;=CI$4),NETWORKDAYS.INTL(CI$4,(CJ$4)-1,1,(Holidays!$A$1:$A$248)),0))*$S12,"")</f>
        <v>0</v>
      </c>
      <c r="CJ12" s="191">
        <f>IFERROR((IF(AND($P12&gt;=CJ$4,$P12&lt;CK$4,$Q12&lt;CK$4),NETWORKDAYS.INTL($P12,$Q12,1,(Holidays!$A$1:$A$248)),0)+IF(AND($P12&gt;=CJ$4,$P12&lt;CK$4,$Q12&gt;=CK$4),NETWORKDAYS.INTL($P12,(CK$4)-1,1,(Holidays!$A$1:$A$248)),0)+IF(AND($P12&lt;CJ$4,$Q12&lt;CK$4,$Q12&gt;=CJ$4),NETWORKDAYS.INTL(CJ$4,$Q12,1,(Holidays!$A$1:$A$248)),0)+IF(AND($P12&lt;CJ$4,$Q12&gt;=CK$4,$Q12&gt;=CJ$4),NETWORKDAYS.INTL(CJ$4,(CK$4)-1,1,(Holidays!$A$1:$A$248)),0))*$S12,"")</f>
        <v>0</v>
      </c>
      <c r="CK12" s="191">
        <f>IFERROR((IF(AND($P12&gt;=CK$4,$P12&lt;CL$4,$Q12&lt;CL$4),NETWORKDAYS.INTL($P12,$Q12,1,(Holidays!$A$1:$A$248)),0)+IF(AND($P12&gt;=CK$4,$P12&lt;CL$4,$Q12&gt;=CL$4),NETWORKDAYS.INTL($P12,(CL$4)-1,1,(Holidays!$A$1:$A$248)),0)+IF(AND($P12&lt;CK$4,$Q12&lt;CL$4,$Q12&gt;=CK$4),NETWORKDAYS.INTL(CK$4,$Q12,1,(Holidays!$A$1:$A$248)),0)+IF(AND($P12&lt;CK$4,$Q12&gt;=CL$4,$Q12&gt;=CK$4),NETWORKDAYS.INTL(CK$4,(CL$4)-1,1,(Holidays!$A$1:$A$248)),0))*$S12,"")</f>
        <v>0</v>
      </c>
      <c r="CL12" s="191">
        <f>IFERROR((IF(AND($P12&gt;=CL$4,$P12&lt;CM$4,$Q12&lt;CM$4),NETWORKDAYS.INTL($P12,$Q12,1,(Holidays!$A$1:$A$248)),0)+IF(AND($P12&gt;=CL$4,$P12&lt;CM$4,$Q12&gt;=CM$4),NETWORKDAYS.INTL($P12,(CM$4)-1,1,(Holidays!$A$1:$A$248)),0)+IF(AND($P12&lt;CL$4,$Q12&lt;CM$4,$Q12&gt;=CL$4),NETWORKDAYS.INTL(CL$4,$Q12,1,(Holidays!$A$1:$A$248)),0)+IF(AND($P12&lt;CL$4,$Q12&gt;=CM$4,$Q12&gt;=CL$4),NETWORKDAYS.INTL(CL$4,(CM$4)-1,1,(Holidays!$A$1:$A$248)),0))*$S12,"")</f>
        <v>0</v>
      </c>
      <c r="CM12" s="191">
        <f>IFERROR((IF(AND($P12&gt;=CM$4,$P12&lt;CN$4,$Q12&lt;CN$4),NETWORKDAYS.INTL($P12,$Q12,1,(Holidays!$A$1:$A$248)),0)+IF(AND($P12&gt;=CM$4,$P12&lt;CN$4,$Q12&gt;=CN$4),NETWORKDAYS.INTL($P12,(CN$4)-1,1,(Holidays!$A$1:$A$248)),0)+IF(AND($P12&lt;CM$4,$Q12&lt;CN$4,$Q12&gt;=CM$4),NETWORKDAYS.INTL(CM$4,$Q12,1,(Holidays!$A$1:$A$248)),0)+IF(AND($P12&lt;CM$4,$Q12&gt;=CN$4,$Q12&gt;=CM$4),NETWORKDAYS.INTL(CM$4,(CN$4)-1,1,(Holidays!$A$1:$A$248)),0))*$S12,"")</f>
        <v>0</v>
      </c>
      <c r="CN12" s="191">
        <f>IFERROR((IF(AND($P12&gt;=CN$4,$P12&lt;CO$4,$Q12&lt;CO$4),NETWORKDAYS.INTL($P12,$Q12,1,(Holidays!$A$1:$A$248)),0)+IF(AND($P12&gt;=CN$4,$P12&lt;CO$4,$Q12&gt;=CO$4),NETWORKDAYS.INTL($P12,(CO$4)-1,1,(Holidays!$A$1:$A$248)),0)+IF(AND($P12&lt;CN$4,$Q12&lt;CO$4,$Q12&gt;=CN$4),NETWORKDAYS.INTL(CN$4,$Q12,1,(Holidays!$A$1:$A$248)),0)+IF(AND($P12&lt;CN$4,$Q12&gt;=CO$4,$Q12&gt;=CN$4),NETWORKDAYS.INTL(CN$4,(CO$4)-1,1,(Holidays!$A$1:$A$248)),0))*$S12,"")</f>
        <v>0</v>
      </c>
      <c r="CO12" s="191">
        <f>IFERROR((IF(AND($P12&gt;=CO$4,$P12&lt;CP$4,$Q12&lt;CP$4),NETWORKDAYS.INTL($P12,$Q12,1,(Holidays!$A$1:$A$248)),0)+IF(AND($P12&gt;=CO$4,$P12&lt;CP$4,$Q12&gt;=CP$4),NETWORKDAYS.INTL($P12,(CP$4)-1,1,(Holidays!$A$1:$A$248)),0)+IF(AND($P12&lt;CO$4,$Q12&lt;CP$4,$Q12&gt;=CO$4),NETWORKDAYS.INTL(CO$4,$Q12,1,(Holidays!$A$1:$A$248)),0)+IF(AND($P12&lt;CO$4,$Q12&gt;=CP$4,$Q12&gt;=CO$4),NETWORKDAYS.INTL(CO$4,(CP$4)-1,1,(Holidays!$A$1:$A$248)),0))*$S12,"")</f>
        <v>0</v>
      </c>
      <c r="CP12" s="191">
        <f>IFERROR((IF(AND($P12&gt;=CP$4,$P12&lt;CQ$4,$Q12&lt;CQ$4),NETWORKDAYS.INTL($P12,$Q12,1,(Holidays!$A$1:$A$248)),0)+IF(AND($P12&gt;=CP$4,$P12&lt;CQ$4,$Q12&gt;=CQ$4),NETWORKDAYS.INTL($P12,(CQ$4)-1,1,(Holidays!$A$1:$A$248)),0)+IF(AND($P12&lt;CP$4,$Q12&lt;CQ$4,$Q12&gt;=CP$4),NETWORKDAYS.INTL(CP$4,$Q12,1,(Holidays!$A$1:$A$248)),0)+IF(AND($P12&lt;CP$4,$Q12&gt;=CQ$4,$Q12&gt;=CP$4),NETWORKDAYS.INTL(CP$4,(CQ$4)-1,1,(Holidays!$A$1:$A$248)),0))*$S12,"")</f>
        <v>0</v>
      </c>
      <c r="CQ12" s="191">
        <f>IFERROR((IF(AND($P12&gt;=CQ$4,$P12&lt;CR$4,$Q12&lt;CR$4),NETWORKDAYS.INTL($P12,$Q12,1,(Holidays!$A$1:$A$248)),0)+IF(AND($P12&gt;=CQ$4,$P12&lt;CR$4,$Q12&gt;=CR$4),NETWORKDAYS.INTL($P12,(CR$4)-1,1,(Holidays!$A$1:$A$248)),0)+IF(AND($P12&lt;CQ$4,$Q12&lt;CR$4,$Q12&gt;=CQ$4),NETWORKDAYS.INTL(CQ$4,$Q12,1,(Holidays!$A$1:$A$248)),0)+IF(AND($P12&lt;CQ$4,$Q12&gt;=CR$4,$Q12&gt;=CQ$4),NETWORKDAYS.INTL(CQ$4,(CR$4)-1,1,(Holidays!$A$1:$A$248)),0))*$S12,"")</f>
        <v>0</v>
      </c>
      <c r="CR12" s="191">
        <f>IFERROR((IF(AND($P12&gt;=CR$4,$P12&lt;CS$4,$Q12&lt;CS$4),NETWORKDAYS.INTL($P12,$Q12,1,(Holidays!$A$1:$A$248)),0)+IF(AND($P12&gt;=CR$4,$P12&lt;CS$4,$Q12&gt;=CS$4),NETWORKDAYS.INTL($P12,(CS$4)-1,1,(Holidays!$A$1:$A$248)),0)+IF(AND($P12&lt;CR$4,$Q12&lt;CS$4,$Q12&gt;=CR$4),NETWORKDAYS.INTL(CR$4,$Q12,1,(Holidays!$A$1:$A$248)),0)+IF(AND($P12&lt;CR$4,$Q12&gt;=CS$4,$Q12&gt;=CR$4),NETWORKDAYS.INTL(CR$4,(CS$4)-1,1,(Holidays!$A$1:$A$248)),0))*$S12,"")</f>
        <v>0</v>
      </c>
      <c r="CS12" s="191">
        <f>IFERROR((IF(AND($P12&gt;=CS$4,$P12&lt;CT$4,$Q12&lt;CT$4),NETWORKDAYS.INTL($P12,$Q12,1,(Holidays!$A$1:$A$248)),0)+IF(AND($P12&gt;=CS$4,$P12&lt;CT$4,$Q12&gt;=CT$4),NETWORKDAYS.INTL($P12,(CT$4)-1,1,(Holidays!$A$1:$A$248)),0)+IF(AND($P12&lt;CS$4,$Q12&lt;CT$4,$Q12&gt;=CS$4),NETWORKDAYS.INTL(CS$4,$Q12,1,(Holidays!$A$1:$A$248)),0)+IF(AND($P12&lt;CS$4,$Q12&gt;=CT$4,$Q12&gt;=CS$4),NETWORKDAYS.INTL(CS$4,(CT$4)-1,1,(Holidays!$A$1:$A$248)),0))*$S12,"")</f>
        <v>0</v>
      </c>
      <c r="CT12" s="191">
        <f>IFERROR((IF(AND($P12&gt;=CT$4,$P12&lt;CU$4,$Q12&lt;CU$4),NETWORKDAYS.INTL($P12,$Q12,1,(Holidays!$A$1:$A$248)),0)+IF(AND($P12&gt;=CT$4,$P12&lt;CU$4,$Q12&gt;=CU$4),NETWORKDAYS.INTL($P12,(CU$4)-1,1,(Holidays!$A$1:$A$248)),0)+IF(AND($P12&lt;CT$4,$Q12&lt;CU$4,$Q12&gt;=CT$4),NETWORKDAYS.INTL(CT$4,$Q12,1,(Holidays!$A$1:$A$248)),0)+IF(AND($P12&lt;CT$4,$Q12&gt;=CU$4,$Q12&gt;=CT$4),NETWORKDAYS.INTL(CT$4,(CU$4)-1,1,(Holidays!$A$1:$A$248)),0))*$S12,"")</f>
        <v>0</v>
      </c>
      <c r="CU12" s="191">
        <f>IFERROR((IF(AND($P12&gt;=CU$4,$P12&lt;CV$4,$Q12&lt;CV$4),NETWORKDAYS.INTL($P12,$Q12,1,(Holidays!$A$1:$A$248)),0)+IF(AND($P12&gt;=CU$4,$P12&lt;CV$4,$Q12&gt;=CV$4),NETWORKDAYS.INTL($P12,(CV$4)-1,1,(Holidays!$A$1:$A$248)),0)+IF(AND($P12&lt;CU$4,$Q12&lt;CV$4,$Q12&gt;=CU$4),NETWORKDAYS.INTL(CU$4,$Q12,1,(Holidays!$A$1:$A$248)),0)+IF(AND($P12&lt;CU$4,$Q12&gt;=CV$4,$Q12&gt;=CU$4),NETWORKDAYS.INTL(CU$4,(CV$4)-1,1,(Holidays!$A$1:$A$248)),0))*$S12,"")</f>
        <v>0</v>
      </c>
      <c r="CV12" s="191">
        <f>IFERROR((IF(AND($P12&gt;=CV$4,$P12&lt;CW$4,$Q12&lt;CW$4),NETWORKDAYS.INTL($P12,$Q12,1,(Holidays!$A$1:$A$248)),0)+IF(AND($P12&gt;=CV$4,$P12&lt;CW$4,$Q12&gt;=CW$4),NETWORKDAYS.INTL($P12,(CW$4)-1,1,(Holidays!$A$1:$A$248)),0)+IF(AND($P12&lt;CV$4,$Q12&lt;CW$4,$Q12&gt;=CV$4),NETWORKDAYS.INTL(CV$4,$Q12,1,(Holidays!$A$1:$A$248)),0)+IF(AND($P12&lt;CV$4,$Q12&gt;=CW$4,$Q12&gt;=CV$4),NETWORKDAYS.INTL(CV$4,(CW$4)-1,1,(Holidays!$A$1:$A$248)),0))*$S12,"")</f>
        <v>0</v>
      </c>
      <c r="CW12" s="191">
        <f>IFERROR((IF(AND($P12&gt;=CW$4,$P12&lt;CX$4,$Q12&lt;CX$4),NETWORKDAYS.INTL($P12,$Q12,1,(Holidays!$A$1:$A$248)),0)+IF(AND($P12&gt;=CW$4,$P12&lt;CX$4,$Q12&gt;=CX$4),NETWORKDAYS.INTL($P12,(CX$4)-1,1,(Holidays!$A$1:$A$248)),0)+IF(AND($P12&lt;CW$4,$Q12&lt;CX$4,$Q12&gt;=CW$4),NETWORKDAYS.INTL(CW$4,$Q12,1,(Holidays!$A$1:$A$248)),0)+IF(AND($P12&lt;CW$4,$Q12&gt;=CX$4,$Q12&gt;=CW$4),NETWORKDAYS.INTL(CW$4,(CX$4)-1,1,(Holidays!$A$1:$A$248)),0))*$S12,"")</f>
        <v>0</v>
      </c>
      <c r="CX12" s="191">
        <f>IFERROR((IF(AND($P12&gt;=CX$4,$P12&lt;CY$4,$Q12&lt;CY$4),NETWORKDAYS.INTL($P12,$Q12,1,(Holidays!$A$1:$A$248)),0)+IF(AND($P12&gt;=CX$4,$P12&lt;CY$4,$Q12&gt;=CY$4),NETWORKDAYS.INTL($P12,(CY$4)-1,1,(Holidays!$A$1:$A$248)),0)+IF(AND($P12&lt;CX$4,$Q12&lt;CY$4,$Q12&gt;=CX$4),NETWORKDAYS.INTL(CX$4,$Q12,1,(Holidays!$A$1:$A$248)),0)+IF(AND($P12&lt;CX$4,$Q12&gt;=CY$4,$Q12&gt;=CX$4),NETWORKDAYS.INTL(CX$4,(CY$4)-1,1,(Holidays!$A$1:$A$248)),0))*$S12,"")</f>
        <v>0</v>
      </c>
      <c r="CY12" s="191">
        <f>IFERROR((IF(AND($P12&gt;=CY$4,$P12&lt;CZ$4,$Q12&lt;CZ$4),NETWORKDAYS.INTL($P12,$Q12,1,(Holidays!$A$1:$A$248)),0)+IF(AND($P12&gt;=CY$4,$P12&lt;CZ$4,$Q12&gt;=CZ$4),NETWORKDAYS.INTL($P12,(CZ$4)-1,1,(Holidays!$A$1:$A$248)),0)+IF(AND($P12&lt;CY$4,$Q12&lt;CZ$4,$Q12&gt;=CY$4),NETWORKDAYS.INTL(CY$4,$Q12,1,(Holidays!$A$1:$A$248)),0)+IF(AND($P12&lt;CY$4,$Q12&gt;=CZ$4,$Q12&gt;=CY$4),NETWORKDAYS.INTL(CY$4,(CZ$4)-1,1,(Holidays!$A$1:$A$248)),0))*$S12,"")</f>
        <v>0</v>
      </c>
      <c r="CZ12" s="191">
        <f>IFERROR((IF(AND($P12&gt;=CZ$4,$P12&lt;DA$4,$Q12&lt;DA$4),NETWORKDAYS.INTL($P12,$Q12,1,(Holidays!$A$1:$A$248)),0)+IF(AND($P12&gt;=CZ$4,$P12&lt;DA$4,$Q12&gt;=DA$4),NETWORKDAYS.INTL($P12,(DA$4)-1,1,(Holidays!$A$1:$A$248)),0)+IF(AND($P12&lt;CZ$4,$Q12&lt;DA$4,$Q12&gt;=CZ$4),NETWORKDAYS.INTL(CZ$4,$Q12,1,(Holidays!$A$1:$A$248)),0)+IF(AND($P12&lt;CZ$4,$Q12&gt;=DA$4,$Q12&gt;=CZ$4),NETWORKDAYS.INTL(CZ$4,(DA$4)-1,1,(Holidays!$A$1:$A$248)),0))*$S12,"")</f>
        <v>0</v>
      </c>
      <c r="DA12" s="191">
        <f>IFERROR((IF(AND($P12&gt;=DA$4,$P12&lt;DB$4,$Q12&lt;DB$4),NETWORKDAYS.INTL($P12,$Q12,1,(Holidays!$A$1:$A$248)),0)+IF(AND($P12&gt;=DA$4,$P12&lt;DB$4,$Q12&gt;=DB$4),NETWORKDAYS.INTL($P12,(DB$4)-1,1,(Holidays!$A$1:$A$248)),0)+IF(AND($P12&lt;DA$4,$Q12&lt;DB$4,$Q12&gt;=DA$4),NETWORKDAYS.INTL(DA$4,$Q12,1,(Holidays!$A$1:$A$248)),0)+IF(AND($P12&lt;DA$4,$Q12&gt;=DB$4,$Q12&gt;=DA$4),NETWORKDAYS.INTL(DA$4,(DB$4)-1,1,(Holidays!$A$1:$A$248)),0))*$S12,"")</f>
        <v>0</v>
      </c>
      <c r="DB12" s="191">
        <f>IFERROR((IF(AND($P12&gt;=DB$4,$P12&lt;DC$4,$Q12&lt;DC$4),NETWORKDAYS.INTL($P12,$Q12,1,(Holidays!$A$1:$A$248)),0)+IF(AND($P12&gt;=DB$4,$P12&lt;DC$4,$Q12&gt;=DC$4),NETWORKDAYS.INTL($P12,(DC$4)-1,1,(Holidays!$A$1:$A$248)),0)+IF(AND($P12&lt;DB$4,$Q12&lt;DC$4,$Q12&gt;=DB$4),NETWORKDAYS.INTL(DB$4,$Q12,1,(Holidays!$A$1:$A$248)),0)+IF(AND($P12&lt;DB$4,$Q12&gt;=DC$4,$Q12&gt;=DB$4),NETWORKDAYS.INTL(DB$4,(DC$4)-1,1,(Holidays!$A$1:$A$248)),0))*$S12,"")</f>
        <v>0</v>
      </c>
      <c r="DC12" s="191">
        <f>IFERROR((IF(AND($P12&gt;=DC$4,$P12&lt;DD$4,$Q12&lt;DD$4),NETWORKDAYS.INTL($P12,$Q12,1,(Holidays!$A$1:$A$248)),0)+IF(AND($P12&gt;=DC$4,$P12&lt;DD$4,$Q12&gt;=DD$4),NETWORKDAYS.INTL($P12,(DD$4)-1,1,(Holidays!$A$1:$A$248)),0)+IF(AND($P12&lt;DC$4,$Q12&lt;DD$4,$Q12&gt;=DC$4),NETWORKDAYS.INTL(DC$4,$Q12,1,(Holidays!$A$1:$A$248)),0)+IF(AND($P12&lt;DC$4,$Q12&gt;=DD$4,$Q12&gt;=DC$4),NETWORKDAYS.INTL(DC$4,(DD$4)-1,1,(Holidays!$A$1:$A$248)),0))*$S12,"")</f>
        <v>0</v>
      </c>
      <c r="DD12" s="192">
        <f>IFERROR((IF(AND($P12&gt;=DD$4,$P12&lt;DE$4,$Q12&lt;DE$4),NETWORKDAYS.INTL($P12,$Q12,1,(Holidays!$A$1:$A$248)),0)+IF(AND($P12&gt;=DD$4,$P12&lt;DE$4,$Q12&gt;=DE$4),NETWORKDAYS.INTL($P12,(DE$4)-1,1,(Holidays!$A$1:$A$248)),0)+IF(AND($P12&lt;DD$4,$Q12&lt;DE$4,$Q12&gt;=DD$4),NETWORKDAYS.INTL(DD$4,$Q12,1,(Holidays!$A$1:$A$248)),0)+IF(AND($P12&lt;DD$4,$Q12&gt;=DE$4,$Q12&gt;=DD$4),NETWORKDAYS.INTL(DD$4,(DE$4)-1,1,(Holidays!$A$1:$A$248)),0))*$S12,"")</f>
        <v>0</v>
      </c>
      <c r="DE12" s="191">
        <f>IFERROR((IF(AND($P12&gt;=DE$4,$P12&lt;DF$4,$Q12&lt;DF$4),NETWORKDAYS.INTL($P12,$Q12,1,(Holidays!$A$1:$A$248)),0)+IF(AND($P12&gt;=DE$4,$P12&lt;DF$4,$Q12&gt;=DF$4),NETWORKDAYS.INTL($P12,(DF$4)-1,1,(Holidays!$A$1:$A$248)),0)+IF(AND($P12&lt;DE$4,$Q12&lt;DF$4,$Q12&gt;=DE$4),NETWORKDAYS.INTL(DE$4,$Q12,1,(Holidays!$A$1:$A$248)),0)+IF(AND($P12&lt;DE$4,$Q12&gt;=DF$4,$Q12&gt;=DE$4),NETWORKDAYS.INTL(DE$4,(DF$4)-1,1,(Holidays!$A$1:$A$248)),0))*$S12,"")</f>
        <v>0</v>
      </c>
      <c r="DF12" s="191">
        <f>IFERROR((IF(AND($P12&gt;=DF$4,$P12&lt;DG$4,$Q12&lt;DG$4),NETWORKDAYS.INTL($P12,$Q12,1,(Holidays!$A$1:$A$248)),0)+IF(AND($P12&gt;=DF$4,$P12&lt;DG$4,$Q12&gt;=DG$4),NETWORKDAYS.INTL($P12,(DG$4)-1,1,(Holidays!$A$1:$A$248)),0)+IF(AND($P12&lt;DF$4,$Q12&lt;DG$4,$Q12&gt;=DF$4),NETWORKDAYS.INTL(DF$4,$Q12,1,(Holidays!$A$1:$A$248)),0)+IF(AND($P12&lt;DF$4,$Q12&gt;=DG$4,$Q12&gt;=DF$4),NETWORKDAYS.INTL(DF$4,(DG$4)-1,1,(Holidays!$A$1:$A$248)),0))*$S12,"")</f>
        <v>0</v>
      </c>
      <c r="DG12" s="191">
        <f>IFERROR((IF(AND($P12&gt;=DG$4,$P12&lt;DH$4,$Q12&lt;DH$4),NETWORKDAYS.INTL($P12,$Q12,1,(Holidays!$A$1:$A$248)),0)+IF(AND($P12&gt;=DG$4,$P12&lt;DH$4,$Q12&gt;=DH$4),NETWORKDAYS.INTL($P12,(DH$4)-1,1,(Holidays!$A$1:$A$248)),0)+IF(AND($P12&lt;DG$4,$Q12&lt;DH$4,$Q12&gt;=DG$4),NETWORKDAYS.INTL(DG$4,$Q12,1,(Holidays!$A$1:$A$248)),0)+IF(AND($P12&lt;DG$4,$Q12&gt;=DH$4,$Q12&gt;=DG$4),NETWORKDAYS.INTL(DG$4,(DH$4)-1,1,(Holidays!$A$1:$A$248)),0))*$S12,"")</f>
        <v>0</v>
      </c>
      <c r="DH12" s="191">
        <f>IFERROR((IF(AND($P12&gt;=DH$4,$P12&lt;DI$4,$Q12&lt;DI$4),NETWORKDAYS.INTL($P12,$Q12,1,(Holidays!$A$1:$A$248)),0)+IF(AND($P12&gt;=DH$4,$P12&lt;DI$4,$Q12&gt;=DI$4),NETWORKDAYS.INTL($P12,(DI$4)-1,1,(Holidays!$A$1:$A$248)),0)+IF(AND($P12&lt;DH$4,$Q12&lt;DI$4,$Q12&gt;=DH$4),NETWORKDAYS.INTL(DH$4,$Q12,1,(Holidays!$A$1:$A$248)),0)+IF(AND($P12&lt;DH$4,$Q12&gt;=DI$4,$Q12&gt;=DH$4),NETWORKDAYS.INTL(DH$4,(DI$4)-1,1,(Holidays!$A$1:$A$248)),0))*$S12,"")</f>
        <v>0</v>
      </c>
      <c r="DI12" s="191">
        <f>IFERROR((IF(AND($P12&gt;=DI$4,$P12&lt;DJ$4,$Q12&lt;DJ$4),NETWORKDAYS.INTL($P12,$Q12,1,(Holidays!$A$1:$A$248)),0)+IF(AND($P12&gt;=DI$4,$P12&lt;DJ$4,$Q12&gt;=DJ$4),NETWORKDAYS.INTL($P12,(DJ$4)-1,1,(Holidays!$A$1:$A$248)),0)+IF(AND($P12&lt;DI$4,$Q12&lt;DJ$4,$Q12&gt;=DI$4),NETWORKDAYS.INTL(DI$4,$Q12,1,(Holidays!$A$1:$A$248)),0)+IF(AND($P12&lt;DI$4,$Q12&gt;=DJ$4,$Q12&gt;=DI$4),NETWORKDAYS.INTL(DI$4,(DJ$4)-1,1,(Holidays!$A$1:$A$248)),0))*$S12,"")</f>
        <v>0</v>
      </c>
      <c r="DJ12" s="191">
        <f>IFERROR((IF(AND($P12&gt;=DJ$4,$P12&lt;DK$4,$Q12&lt;DK$4),NETWORKDAYS.INTL($P12,$Q12,1,(Holidays!$A$1:$A$248)),0)+IF(AND($P12&gt;=DJ$4,$P12&lt;DK$4,$Q12&gt;=DK$4),NETWORKDAYS.INTL($P12,(DK$4)-1,1,(Holidays!$A$1:$A$248)),0)+IF(AND($P12&lt;DJ$4,$Q12&lt;DK$4,$Q12&gt;=DJ$4),NETWORKDAYS.INTL(DJ$4,$Q12,1,(Holidays!$A$1:$A$248)),0)+IF(AND($P12&lt;DJ$4,$Q12&gt;=DK$4,$Q12&gt;=DJ$4),NETWORKDAYS.INTL(DJ$4,(DK$4)-1,1,(Holidays!$A$1:$A$248)),0))*$S12,"")</f>
        <v>0</v>
      </c>
      <c r="DK12" s="191">
        <f>IFERROR((IF(AND($P12&gt;=DK$4,$P12&lt;DL$4,$Q12&lt;DL$4),NETWORKDAYS.INTL($P12,$Q12,1,(Holidays!$A$1:$A$248)),0)+IF(AND($P12&gt;=DK$4,$P12&lt;DL$4,$Q12&gt;=DL$4),NETWORKDAYS.INTL($P12,(DL$4)-1,1,(Holidays!$A$1:$A$248)),0)+IF(AND($P12&lt;DK$4,$Q12&lt;DL$4,$Q12&gt;=DK$4),NETWORKDAYS.INTL(DK$4,$Q12,1,(Holidays!$A$1:$A$248)),0)+IF(AND($P12&lt;DK$4,$Q12&gt;=DL$4,$Q12&gt;=DK$4),NETWORKDAYS.INTL(DK$4,(DL$4)-1,1,(Holidays!$A$1:$A$248)),0))*$S12,"")</f>
        <v>0</v>
      </c>
      <c r="DL12" s="191">
        <f>IFERROR((IF(AND($P12&gt;=DL$4,$P12&lt;DM$4,$Q12&lt;DM$4),NETWORKDAYS.INTL($P12,$Q12,1,(Holidays!$A$1:$A$248)),0)+IF(AND($P12&gt;=DL$4,$P12&lt;DM$4,$Q12&gt;=DM$4),NETWORKDAYS.INTL($P12,(DM$4)-1,1,(Holidays!$A$1:$A$248)),0)+IF(AND($P12&lt;DL$4,$Q12&lt;DM$4,$Q12&gt;=DL$4),NETWORKDAYS.INTL(DL$4,$Q12,1,(Holidays!$A$1:$A$248)),0)+IF(AND($P12&lt;DL$4,$Q12&gt;=DM$4,$Q12&gt;=DL$4),NETWORKDAYS.INTL(DL$4,(DM$4)-1,1,(Holidays!$A$1:$A$248)),0))*$S12,"")</f>
        <v>0</v>
      </c>
      <c r="DM12" s="191">
        <f>IFERROR((IF(AND($P12&gt;=DM$4,$P12&lt;DN$4,$Q12&lt;DN$4),NETWORKDAYS.INTL($P12,$Q12,1,(Holidays!$A$1:$A$248)),0)+IF(AND($P12&gt;=DM$4,$P12&lt;DN$4,$Q12&gt;=DN$4),NETWORKDAYS.INTL($P12,(DN$4)-1,1,(Holidays!$A$1:$A$248)),0)+IF(AND($P12&lt;DM$4,$Q12&lt;DN$4,$Q12&gt;=DM$4),NETWORKDAYS.INTL(DM$4,$Q12,1,(Holidays!$A$1:$A$248)),0)+IF(AND($P12&lt;DM$4,$Q12&gt;=DN$4,$Q12&gt;=DM$4),NETWORKDAYS.INTL(DM$4,(DN$4)-1,1,(Holidays!$A$1:$A$248)),0))*$S12,"")</f>
        <v>0</v>
      </c>
      <c r="DN12" s="191">
        <f>IFERROR((IF(AND($P12&gt;=DN$4,$P12&lt;DO$4,$Q12&lt;DO$4),NETWORKDAYS.INTL($P12,$Q12,1,(Holidays!$A$1:$A$248)),0)+IF(AND($P12&gt;=DN$4,$P12&lt;DO$4,$Q12&gt;=DO$4),NETWORKDAYS.INTL($P12,(DO$4)-1,1,(Holidays!$A$1:$A$248)),0)+IF(AND($P12&lt;DN$4,$Q12&lt;DO$4,$Q12&gt;=DN$4),NETWORKDAYS.INTL(DN$4,$Q12,1,(Holidays!$A$1:$A$248)),0)+IF(AND($P12&lt;DN$4,$Q12&gt;=DO$4,$Q12&gt;=DN$4),NETWORKDAYS.INTL(DN$4,(DO$4)-1,1,(Holidays!$A$1:$A$248)),0))*$S12,"")</f>
        <v>0</v>
      </c>
      <c r="DO12" s="191">
        <f>IFERROR((IF(AND($P12&gt;=DO$4,$P12&lt;DP$4,$Q12&lt;DP$4),NETWORKDAYS.INTL($P12,$Q12,1,(Holidays!$A$1:$A$248)),0)+IF(AND($P12&gt;=DO$4,$P12&lt;DP$4,$Q12&gt;=DP$4),NETWORKDAYS.INTL($P12,(DP$4)-1,1,(Holidays!$A$1:$A$248)),0)+IF(AND($P12&lt;DO$4,$Q12&lt;DP$4,$Q12&gt;=DO$4),NETWORKDAYS.INTL(DO$4,$Q12,1,(Holidays!$A$1:$A$248)),0)+IF(AND($P12&lt;DO$4,$Q12&gt;=DP$4,$Q12&gt;=DO$4),NETWORKDAYS.INTL(DO$4,(DP$4)-1,1,(Holidays!$A$1:$A$248)),0))*$S12,"")</f>
        <v>0</v>
      </c>
      <c r="DP12" s="191">
        <f>IFERROR((IF(AND($P12&gt;=DP$4,$P12&lt;DQ$4,$Q12&lt;DQ$4),NETWORKDAYS.INTL($P12,$Q12,1,(Holidays!$A$1:$A$248)),0)+IF(AND($P12&gt;=DP$4,$P12&lt;DQ$4,$Q12&gt;=DQ$4),NETWORKDAYS.INTL($P12,(DQ$4)-1,1,(Holidays!$A$1:$A$248)),0)+IF(AND($P12&lt;DP$4,$Q12&lt;DQ$4,$Q12&gt;=DP$4),NETWORKDAYS.INTL(DP$4,$Q12,1,(Holidays!$A$1:$A$248)),0)+IF(AND($P12&lt;DP$4,$Q12&gt;=DQ$4,$Q12&gt;=DP$4),NETWORKDAYS.INTL(DP$4,(DQ$4)-1,1,(Holidays!$A$1:$A$248)),0))*$S12,"")</f>
        <v>0</v>
      </c>
      <c r="DQ12" s="191">
        <f>IFERROR((IF(AND($P12&gt;=DQ$4,$P12&lt;DR$4,$Q12&lt;DR$4),NETWORKDAYS.INTL($P12,$Q12,1,(Holidays!$A$1:$A$248)),0)+IF(AND($P12&gt;=DQ$4,$P12&lt;DR$4,$Q12&gt;=DR$4),NETWORKDAYS.INTL($P12,(DR$4)-1,1,(Holidays!$A$1:$A$248)),0)+IF(AND($P12&lt;DQ$4,$Q12&lt;DR$4,$Q12&gt;=DQ$4),NETWORKDAYS.INTL(DQ$4,$Q12,1,(Holidays!$A$1:$A$248)),0)+IF(AND($P12&lt;DQ$4,$Q12&gt;=DR$4,$Q12&gt;=DQ$4),NETWORKDAYS.INTL(DQ$4,(DR$4)-1,1,(Holidays!$A$1:$A$248)),0))*$S12,"")</f>
        <v>0</v>
      </c>
      <c r="DR12" s="191">
        <f>IFERROR((IF(AND($P12&gt;=DR$4,$P12&lt;DS$4,$Q12&lt;DS$4),NETWORKDAYS.INTL($P12,$Q12,1,(Holidays!$A$1:$A$248)),0)+IF(AND($P12&gt;=DR$4,$P12&lt;DS$4,$Q12&gt;=DS$4),NETWORKDAYS.INTL($P12,(DS$4)-1,1,(Holidays!$A$1:$A$248)),0)+IF(AND($P12&lt;DR$4,$Q12&lt;DS$4,$Q12&gt;=DR$4),NETWORKDAYS.INTL(DR$4,$Q12,1,(Holidays!$A$1:$A$248)),0)+IF(AND($P12&lt;DR$4,$Q12&gt;=DS$4,$Q12&gt;=DR$4),NETWORKDAYS.INTL(DR$4,(DS$4)-1,1,(Holidays!$A$1:$A$248)),0))*$S12,"")</f>
        <v>0</v>
      </c>
      <c r="DS12" s="191">
        <f>IFERROR((IF(AND($P12&gt;=DS$4,$P12&lt;DT$4,$Q12&lt;DT$4),NETWORKDAYS.INTL($P12,$Q12,1,(Holidays!$A$1:$A$248)),0)+IF(AND($P12&gt;=DS$4,$P12&lt;DT$4,$Q12&gt;=DT$4),NETWORKDAYS.INTL($P12,(DT$4)-1,1,(Holidays!$A$1:$A$248)),0)+IF(AND($P12&lt;DS$4,$Q12&lt;DT$4,$Q12&gt;=DS$4),NETWORKDAYS.INTL(DS$4,$Q12,1,(Holidays!$A$1:$A$248)),0)+IF(AND($P12&lt;DS$4,$Q12&gt;=DT$4,$Q12&gt;=DS$4),NETWORKDAYS.INTL(DS$4,(DT$4)-1,1,(Holidays!$A$1:$A$248)),0))*$S12,"")</f>
        <v>0</v>
      </c>
      <c r="DT12" s="191">
        <f>IFERROR((IF(AND($P12&gt;=DT$4,$P12&lt;DU$4,$Q12&lt;DU$4),NETWORKDAYS.INTL($P12,$Q12,1,(Holidays!$A$1:$A$248)),0)+IF(AND($P12&gt;=DT$4,$P12&lt;DU$4,$Q12&gt;=DU$4),NETWORKDAYS.INTL($P12,(DU$4)-1,1,(Holidays!$A$1:$A$248)),0)+IF(AND($P12&lt;DT$4,$Q12&lt;DU$4,$Q12&gt;=DT$4),NETWORKDAYS.INTL(DT$4,$Q12,1,(Holidays!$A$1:$A$248)),0)+IF(AND($P12&lt;DT$4,$Q12&gt;=DU$4,$Q12&gt;=DT$4),NETWORKDAYS.INTL(DT$4,(DU$4)-1,1,(Holidays!$A$1:$A$248)),0))*$S12,"")</f>
        <v>0</v>
      </c>
      <c r="DU12" s="191">
        <f>IFERROR((IF(AND($P12&gt;=DU$4,$P12&lt;DV$4,$Q12&lt;DV$4),NETWORKDAYS.INTL($P12,$Q12,1,(Holidays!$A$1:$A$248)),0)+IF(AND($P12&gt;=DU$4,$P12&lt;DV$4,$Q12&gt;=DV$4),NETWORKDAYS.INTL($P12,(DV$4)-1,1,(Holidays!$A$1:$A$248)),0)+IF(AND($P12&lt;DU$4,$Q12&lt;DV$4,$Q12&gt;=DU$4),NETWORKDAYS.INTL(DU$4,$Q12,1,(Holidays!$A$1:$A$248)),0)+IF(AND($P12&lt;DU$4,$Q12&gt;=DV$4,$Q12&gt;=DU$4),NETWORKDAYS.INTL(DU$4,(DV$4)-1,1,(Holidays!$A$1:$A$248)),0))*$S12,"")</f>
        <v>0</v>
      </c>
      <c r="DV12" s="191">
        <f>IFERROR((IF(AND($P12&gt;=DV$4,$P12&lt;DW$4,$Q12&lt;DW$4),NETWORKDAYS.INTL($P12,$Q12,1,(Holidays!$A$1:$A$248)),0)+IF(AND($P12&gt;=DV$4,$P12&lt;DW$4,$Q12&gt;=DW$4),NETWORKDAYS.INTL($P12,(DW$4)-1,1,(Holidays!$A$1:$A$248)),0)+IF(AND($P12&lt;DV$4,$Q12&lt;DW$4,$Q12&gt;=DV$4),NETWORKDAYS.INTL(DV$4,$Q12,1,(Holidays!$A$1:$A$248)),0)+IF(AND($P12&lt;DV$4,$Q12&gt;=DW$4,$Q12&gt;=DV$4),NETWORKDAYS.INTL(DV$4,(DW$4)-1,1,(Holidays!$A$1:$A$248)),0))*$S12,"")</f>
        <v>0</v>
      </c>
      <c r="DW12" s="191">
        <f>IFERROR((IF(AND($P12&gt;=DW$4,$P12&lt;DX$4,$Q12&lt;DX$4),NETWORKDAYS.INTL($P12,$Q12,1,(Holidays!$A$1:$A$248)),0)+IF(AND($P12&gt;=DW$4,$P12&lt;DX$4,$Q12&gt;=DX$4),NETWORKDAYS.INTL($P12,(DX$4)-1,1,(Holidays!$A$1:$A$248)),0)+IF(AND($P12&lt;DW$4,$Q12&lt;DX$4,$Q12&gt;=DW$4),NETWORKDAYS.INTL(DW$4,$Q12,1,(Holidays!$A$1:$A$248)),0)+IF(AND($P12&lt;DW$4,$Q12&gt;=DX$4,$Q12&gt;=DW$4),NETWORKDAYS.INTL(DW$4,(DX$4)-1,1,(Holidays!$A$1:$A$248)),0))*$S12,"")</f>
        <v>0</v>
      </c>
      <c r="DX12" s="191">
        <f>IFERROR((IF(AND($P12&gt;=DX$4,$P12&lt;DY$4,$Q12&lt;DY$4),NETWORKDAYS.INTL($P12,$Q12,1,(Holidays!$A$1:$A$248)),0)+IF(AND($P12&gt;=DX$4,$P12&lt;DY$4,$Q12&gt;=DY$4),NETWORKDAYS.INTL($P12,(DY$4)-1,1,(Holidays!$A$1:$A$248)),0)+IF(AND($P12&lt;DX$4,$Q12&lt;DY$4,$Q12&gt;=DX$4),NETWORKDAYS.INTL(DX$4,$Q12,1,(Holidays!$A$1:$A$248)),0)+IF(AND($P12&lt;DX$4,$Q12&gt;=DY$4,$Q12&gt;=DX$4),NETWORKDAYS.INTL(DX$4,(DY$4)-1,1,(Holidays!$A$1:$A$248)),0))*$S12,"")</f>
        <v>0</v>
      </c>
      <c r="DY12" s="191">
        <f>IFERROR((IF(AND($P12&gt;=DY$4,$P12&lt;DZ$4,$Q12&lt;DZ$4),NETWORKDAYS.INTL($P12,$Q12,1,(Holidays!$A$1:$A$248)),0)+IF(AND($P12&gt;=DY$4,$P12&lt;DZ$4,$Q12&gt;=DZ$4),NETWORKDAYS.INTL($P12,(DZ$4)-1,1,(Holidays!$A$1:$A$248)),0)+IF(AND($P12&lt;DY$4,$Q12&lt;DZ$4,$Q12&gt;=DY$4),NETWORKDAYS.INTL(DY$4,$Q12,1,(Holidays!$A$1:$A$248)),0)+IF(AND($P12&lt;DY$4,$Q12&gt;=DZ$4,$Q12&gt;=DY$4),NETWORKDAYS.INTL(DY$4,(DZ$4)-1,1,(Holidays!$A$1:$A$248)),0))*$S12,"")</f>
        <v>0</v>
      </c>
      <c r="DZ12" s="191">
        <f>IFERROR((IF(AND($P12&gt;=DZ$4,$P12&lt;EA$4,$Q12&lt;EA$4),NETWORKDAYS.INTL($P12,$Q12,1,(Holidays!$A$1:$A$248)),0)+IF(AND($P12&gt;=DZ$4,$P12&lt;EA$4,$Q12&gt;=EA$4),NETWORKDAYS.INTL($P12,(EA$4)-1,1,(Holidays!$A$1:$A$248)),0)+IF(AND($P12&lt;DZ$4,$Q12&lt;EA$4,$Q12&gt;=DZ$4),NETWORKDAYS.INTL(DZ$4,$Q12,1,(Holidays!$A$1:$A$248)),0)+IF(AND($P12&lt;DZ$4,$Q12&gt;=EA$4,$Q12&gt;=DZ$4),NETWORKDAYS.INTL(DZ$4,(EA$4)-1,1,(Holidays!$A$1:$A$248)),0))*$S12,"")</f>
        <v>0</v>
      </c>
      <c r="EA12" s="191">
        <f>IFERROR((IF(AND($P12&gt;=EA$4,$P12&lt;EB$4,$Q12&lt;EB$4),NETWORKDAYS.INTL($P12,$Q12,1,(Holidays!$A$1:$A$248)),0)+IF(AND($P12&gt;=EA$4,$P12&lt;EB$4,$Q12&gt;=EB$4),NETWORKDAYS.INTL($P12,(EB$4)-1,1,(Holidays!$A$1:$A$248)),0)+IF(AND($P12&lt;EA$4,$Q12&lt;EB$4,$Q12&gt;=EA$4),NETWORKDAYS.INTL(EA$4,$Q12,1,(Holidays!$A$1:$A$248)),0)+IF(AND($P12&lt;EA$4,$Q12&gt;=EB$4,$Q12&gt;=EA$4),NETWORKDAYS.INTL(EA$4,(EB$4)-1,1,(Holidays!$A$1:$A$248)),0))*$S12,"")</f>
        <v>0</v>
      </c>
      <c r="EB12" s="191">
        <f>IFERROR((IF(AND($P12&gt;=EB$4,$P12&lt;EC$4,$Q12&lt;EC$4),NETWORKDAYS.INTL($P12,$Q12,1,(Holidays!$A$1:$A$248)),0)+IF(AND($P12&gt;=EB$4,$P12&lt;EC$4,$Q12&gt;=EC$4),NETWORKDAYS.INTL($P12,(EC$4)-1,1,(Holidays!$A$1:$A$248)),0)+IF(AND($P12&lt;EB$4,$Q12&lt;EC$4,$Q12&gt;=EB$4),NETWORKDAYS.INTL(EB$4,$Q12,1,(Holidays!$A$1:$A$248)),0)+IF(AND($P12&lt;EB$4,$Q12&gt;=EC$4,$Q12&gt;=EB$4),NETWORKDAYS.INTL(EB$4,(EC$4)-1,1,(Holidays!$A$1:$A$248)),0))*$S12,"")</f>
        <v>0</v>
      </c>
      <c r="EC12" s="191">
        <f>IFERROR((IF(AND($P12&gt;=EC$4,$P12&lt;ED$4,$Q12&lt;ED$4),NETWORKDAYS.INTL($P12,$Q12,1,(Holidays!$A$1:$A$248)),0)+IF(AND($P12&gt;=EC$4,$P12&lt;ED$4,$Q12&gt;=ED$4),NETWORKDAYS.INTL($P12,(ED$4)-1,1,(Holidays!$A$1:$A$248)),0)+IF(AND($P12&lt;EC$4,$Q12&lt;ED$4,$Q12&gt;=EC$4),NETWORKDAYS.INTL(EC$4,$Q12,1,(Holidays!$A$1:$A$248)),0)+IF(AND($P12&lt;EC$4,$Q12&gt;=ED$4,$Q12&gt;=EC$4),NETWORKDAYS.INTL(EC$4,(ED$4)-1,1,(Holidays!$A$1:$A$248)),0))*$S12,"")</f>
        <v>0</v>
      </c>
      <c r="ED12" s="191">
        <f>IFERROR((IF(AND($P12&gt;=ED$4,$P12&lt;EE$4,$Q12&lt;EE$4),NETWORKDAYS.INTL($P12,$Q12,1,(Holidays!$A$1:$A$248)),0)+IF(AND($P12&gt;=ED$4,$P12&lt;EE$4,$Q12&gt;=EE$4),NETWORKDAYS.INTL($P12,(EE$4)-1,1,(Holidays!$A$1:$A$248)),0)+IF(AND($P12&lt;ED$4,$Q12&lt;EE$4,$Q12&gt;=ED$4),NETWORKDAYS.INTL(ED$4,$Q12,1,(Holidays!$A$1:$A$248)),0)+IF(AND($P12&lt;ED$4,$Q12&gt;=EE$4,$Q12&gt;=ED$4),NETWORKDAYS.INTL(ED$4,(EE$4)-1,1,(Holidays!$A$1:$A$248)),0))*$S12,"")</f>
        <v>0</v>
      </c>
      <c r="EE12" s="191">
        <f>IFERROR((IF(AND($P12&gt;=EE$4,$P12&lt;EF$4,$Q12&lt;EF$4),NETWORKDAYS.INTL($P12,$Q12,1,(Holidays!$A$1:$A$248)),0)+IF(AND($P12&gt;=EE$4,$P12&lt;EF$4,$Q12&gt;=EF$4),NETWORKDAYS.INTL($P12,(EF$4)-1,1,(Holidays!$A$1:$A$248)),0)+IF(AND($P12&lt;EE$4,$Q12&lt;EF$4,$Q12&gt;=EE$4),NETWORKDAYS.INTL(EE$4,$Q12,1,(Holidays!$A$1:$A$248)),0)+IF(AND($P12&lt;EE$4,$Q12&gt;=EF$4,$Q12&gt;=EE$4),NETWORKDAYS.INTL(EE$4,(EF$4)-1,1,(Holidays!$A$1:$A$248)),0))*$S12,"")</f>
        <v>0</v>
      </c>
      <c r="EF12" s="191">
        <f>IFERROR((IF(AND($P12&gt;=EF$4,$P12&lt;EG$4,$Q12&lt;EG$4),NETWORKDAYS.INTL($P12,$Q12,1,(Holidays!$A$1:$A$248)),0)+IF(AND($P12&gt;=EF$4,$P12&lt;EG$4,$Q12&gt;=EG$4),NETWORKDAYS.INTL($P12,(EG$4)-1,1,(Holidays!$A$1:$A$248)),0)+IF(AND($P12&lt;EF$4,$Q12&lt;EG$4,$Q12&gt;=EF$4),NETWORKDAYS.INTL(EF$4,$Q12,1,(Holidays!$A$1:$A$248)),0)+IF(AND($P12&lt;EF$4,$Q12&gt;=EG$4,$Q12&gt;=EF$4),NETWORKDAYS.INTL(EF$4,(EG$4)-1,1,(Holidays!$A$1:$A$248)),0))*$S12,"")</f>
        <v>0</v>
      </c>
      <c r="EG12" s="191">
        <f>IFERROR((IF(AND($P12&gt;=EG$4,$P12&lt;EH$4,$Q12&lt;EH$4),NETWORKDAYS.INTL($P12,$Q12,1,(Holidays!$A$1:$A$248)),0)+IF(AND($P12&gt;=EG$4,$P12&lt;EH$4,$Q12&gt;=EH$4),NETWORKDAYS.INTL($P12,(EH$4)-1,1,(Holidays!$A$1:$A$248)),0)+IF(AND($P12&lt;EG$4,$Q12&lt;EH$4,$Q12&gt;=EG$4),NETWORKDAYS.INTL(EG$4,$Q12,1,(Holidays!$A$1:$A$248)),0)+IF(AND($P12&lt;EG$4,$Q12&gt;=EH$4,$Q12&gt;=EG$4),NETWORKDAYS.INTL(EG$4,(EH$4)-1,1,(Holidays!$A$1:$A$248)),0))*$S12,"")</f>
        <v>0</v>
      </c>
      <c r="EH12" s="191">
        <f>IFERROR((IF(AND($P12&gt;=EH$4,$P12&lt;EI$4,$Q12&lt;EI$4),NETWORKDAYS.INTL($P12,$Q12,1,(Holidays!$A$1:$A$248)),0)+IF(AND($P12&gt;=EH$4,$P12&lt;EI$4,$Q12&gt;=EI$4),NETWORKDAYS.INTL($P12,(EI$4)-1,1,(Holidays!$A$1:$A$248)),0)+IF(AND($P12&lt;EH$4,$Q12&lt;EI$4,$Q12&gt;=EH$4),NETWORKDAYS.INTL(EH$4,$Q12,1,(Holidays!$A$1:$A$248)),0)+IF(AND($P12&lt;EH$4,$Q12&gt;=EI$4,$Q12&gt;=EH$4),NETWORKDAYS.INTL(EH$4,(EI$4)-1,1,(Holidays!$A$1:$A$248)),0))*$S12,"")</f>
        <v>0</v>
      </c>
      <c r="EI12" s="191">
        <f>IFERROR((IF(AND($P12&gt;=EI$4,$P12&lt;EJ$4,$Q12&lt;EJ$4),NETWORKDAYS.INTL($P12,$Q12,1,(Holidays!$A$1:$A$248)),0)+IF(AND($P12&gt;=EI$4,$P12&lt;EJ$4,$Q12&gt;=EJ$4),NETWORKDAYS.INTL($P12,(EJ$4)-1,1,(Holidays!$A$1:$A$248)),0)+IF(AND($P12&lt;EI$4,$Q12&lt;EJ$4,$Q12&gt;=EI$4),NETWORKDAYS.INTL(EI$4,$Q12,1,(Holidays!$A$1:$A$248)),0)+IF(AND($P12&lt;EI$4,$Q12&gt;=EJ$4,$Q12&gt;=EI$4),NETWORKDAYS.INTL(EI$4,(EJ$4)-1,1,(Holidays!$A$1:$A$248)),0))*$S12,"")</f>
        <v>0</v>
      </c>
      <c r="EJ12" s="191">
        <f>IFERROR((IF(AND($P12&gt;=EJ$4,$P12&lt;EK$4,$Q12&lt;EK$4),NETWORKDAYS.INTL($P12,$Q12,1,(Holidays!$A$1:$A$248)),0)+IF(AND($P12&gt;=EJ$4,$P12&lt;EK$4,$Q12&gt;=EK$4),NETWORKDAYS.INTL($P12,(EK$4)-1,1,(Holidays!$A$1:$A$248)),0)+IF(AND($P12&lt;EJ$4,$Q12&lt;EK$4,$Q12&gt;=EJ$4),NETWORKDAYS.INTL(EJ$4,$Q12,1,(Holidays!$A$1:$A$248)),0)+IF(AND($P12&lt;EJ$4,$Q12&gt;=EK$4,$Q12&gt;=EJ$4),NETWORKDAYS.INTL(EJ$4,(EK$4)-1,1,(Holidays!$A$1:$A$248)),0))*$S12,"")</f>
        <v>0</v>
      </c>
      <c r="EK12" s="191">
        <f>IFERROR((IF(AND($P12&gt;=EK$4,$P12&lt;EL$4,$Q12&lt;EL$4),NETWORKDAYS.INTL($P12,$Q12,1,(Holidays!$A$1:$A$248)),0)+IF(AND($P12&gt;=EK$4,$P12&lt;EL$4,$Q12&gt;=EL$4),NETWORKDAYS.INTL($P12,(EL$4)-1,1,(Holidays!$A$1:$A$248)),0)+IF(AND($P12&lt;EK$4,$Q12&lt;EL$4,$Q12&gt;=EK$4),NETWORKDAYS.INTL(EK$4,$Q12,1,(Holidays!$A$1:$A$248)),0)+IF(AND($P12&lt;EK$4,$Q12&gt;=EL$4,$Q12&gt;=EK$4),NETWORKDAYS.INTL(EK$4,(EL$4)-1,1,(Holidays!$A$1:$A$248)),0))*$S12,"")</f>
        <v>0</v>
      </c>
      <c r="EL12" s="191">
        <f>IFERROR((IF(AND($P12&gt;=EL$4,$P12&lt;EM$4,$Q12&lt;EM$4),NETWORKDAYS.INTL($P12,$Q12,1,(Holidays!$A$1:$A$248)),0)+IF(AND($P12&gt;=EL$4,$P12&lt;EM$4,$Q12&gt;=EM$4),NETWORKDAYS.INTL($P12,(EM$4)-1,1,(Holidays!$A$1:$A$248)),0)+IF(AND($P12&lt;EL$4,$Q12&lt;EM$4,$Q12&gt;=EL$4),NETWORKDAYS.INTL(EL$4,$Q12,1,(Holidays!$A$1:$A$248)),0)+IF(AND($P12&lt;EL$4,$Q12&gt;=EM$4,$Q12&gt;=EL$4),NETWORKDAYS.INTL(EL$4,(EM$4)-1,1,(Holidays!$A$1:$A$248)),0))*$S12,"")</f>
        <v>0</v>
      </c>
      <c r="EM12" s="191">
        <f>IFERROR((IF(AND($P12&gt;=EM$4,$P12&lt;EN$4,$Q12&lt;EN$4),NETWORKDAYS.INTL($P12,$Q12,1,(Holidays!$A$1:$A$248)),0)+IF(AND($P12&gt;=EM$4,$P12&lt;EN$4,$Q12&gt;=EN$4),NETWORKDAYS.INTL($P12,(EN$4)-1,1,(Holidays!$A$1:$A$248)),0)+IF(AND($P12&lt;EM$4,$Q12&lt;EN$4,$Q12&gt;=EM$4),NETWORKDAYS.INTL(EM$4,$Q12,1,(Holidays!$A$1:$A$248)),0)+IF(AND($P12&lt;EM$4,$Q12&gt;=EN$4,$Q12&gt;=EM$4),NETWORKDAYS.INTL(EM$4,(EN$4)-1,1,(Holidays!$A$1:$A$248)),0))*$S12,"")</f>
        <v>0</v>
      </c>
      <c r="EN12" s="191">
        <f>IFERROR((IF(AND($P12&gt;=EN$4,$P12&lt;EO$4,$Q12&lt;EO$4),NETWORKDAYS.INTL($P12,$Q12,1,(Holidays!$A$1:$A$248)),0)+IF(AND($P12&gt;=EN$4,$P12&lt;EO$4,$Q12&gt;=EO$4),NETWORKDAYS.INTL($P12,(EO$4)-1,1,(Holidays!$A$1:$A$248)),0)+IF(AND($P12&lt;EN$4,$Q12&lt;EO$4,$Q12&gt;=EN$4),NETWORKDAYS.INTL(EN$4,$Q12,1,(Holidays!$A$1:$A$248)),0)+IF(AND($P12&lt;EN$4,$Q12&gt;=EO$4,$Q12&gt;=EN$4),NETWORKDAYS.INTL(EN$4,(EO$4)-1,1,(Holidays!$A$1:$A$248)),0))*$S12,"")</f>
        <v>0</v>
      </c>
      <c r="EO12" s="191">
        <f>IFERROR((IF(AND($P12&gt;=EO$4,$P12&lt;EP$4,$Q12&lt;EP$4),NETWORKDAYS.INTL($P12,$Q12,1,(Holidays!$A$1:$A$248)),0)+IF(AND($P12&gt;=EO$4,$P12&lt;EP$4,$Q12&gt;=EP$4),NETWORKDAYS.INTL($P12,(EP$4)-1,1,(Holidays!$A$1:$A$248)),0)+IF(AND($P12&lt;EO$4,$Q12&lt;EP$4,$Q12&gt;=EO$4),NETWORKDAYS.INTL(EO$4,$Q12,1,(Holidays!$A$1:$A$248)),0)+IF(AND($P12&lt;EO$4,$Q12&gt;=EP$4,$Q12&gt;=EO$4),NETWORKDAYS.INTL(EO$4,(EP$4)-1,1,(Holidays!$A$1:$A$248)),0))*$S12,"")</f>
        <v>0</v>
      </c>
      <c r="EP12" s="191">
        <f>IFERROR((IF(AND($P12&gt;=EP$4,$P12&lt;EQ$4,$Q12&lt;EQ$4),NETWORKDAYS.INTL($P12,$Q12,1,(Holidays!$A$1:$A$248)),0)+IF(AND($P12&gt;=EP$4,$P12&lt;EQ$4,$Q12&gt;=EQ$4),NETWORKDAYS.INTL($P12,(EQ$4)-1,1,(Holidays!$A$1:$A$248)),0)+IF(AND($P12&lt;EP$4,$Q12&lt;EQ$4,$Q12&gt;=EP$4),NETWORKDAYS.INTL(EP$4,$Q12,1,(Holidays!$A$1:$A$248)),0)+IF(AND($P12&lt;EP$4,$Q12&gt;=EQ$4,$Q12&gt;=EP$4),NETWORKDAYS.INTL(EP$4,(EQ$4)-1,1,(Holidays!$A$1:$A$248)),0))*$S12,"")</f>
        <v>0</v>
      </c>
      <c r="EQ12" s="191">
        <f>IFERROR((IF(AND($P12&gt;=EQ$4,$P12&lt;ER$4,$Q12&lt;ER$4),NETWORKDAYS.INTL($P12,$Q12,1,(Holidays!$A$1:$A$248)),0)+IF(AND($P12&gt;=EQ$4,$P12&lt;ER$4,$Q12&gt;=ER$4),NETWORKDAYS.INTL($P12,(ER$4)-1,1,(Holidays!$A$1:$A$248)),0)+IF(AND($P12&lt;EQ$4,$Q12&lt;ER$4,$Q12&gt;=EQ$4),NETWORKDAYS.INTL(EQ$4,$Q12,1,(Holidays!$A$1:$A$248)),0)+IF(AND($P12&lt;EQ$4,$Q12&gt;=ER$4,$Q12&gt;=EQ$4),NETWORKDAYS.INTL(EQ$4,(ER$4)-1,1,(Holidays!$A$1:$A$248)),0))*$S12,"")</f>
        <v>0</v>
      </c>
      <c r="ER12" s="191">
        <f>IFERROR((IF(AND($P12&gt;=ER$4,$P12&lt;ES$4,$Q12&lt;ES$4),NETWORKDAYS.INTL($P12,$Q12,1,(Holidays!$A$1:$A$248)),0)+IF(AND($P12&gt;=ER$4,$P12&lt;ES$4,$Q12&gt;=ES$4),NETWORKDAYS.INTL($P12,(ES$4)-1,1,(Holidays!$A$1:$A$248)),0)+IF(AND($P12&lt;ER$4,$Q12&lt;ES$4,$Q12&gt;=ER$4),NETWORKDAYS.INTL(ER$4,$Q12,1,(Holidays!$A$1:$A$248)),0)+IF(AND($P12&lt;ER$4,$Q12&gt;=ES$4,$Q12&gt;=ER$4),NETWORKDAYS.INTL(ER$4,(ES$4)-1,1,(Holidays!$A$1:$A$248)),0))*$S12,"")</f>
        <v>0</v>
      </c>
      <c r="ES12" s="191">
        <f>IFERROR((IF(AND($P12&gt;=ES$4,$P12&lt;ET$4,$Q12&lt;ET$4),NETWORKDAYS.INTL($P12,$Q12,1,(Holidays!$A$1:$A$248)),0)+IF(AND($P12&gt;=ES$4,$P12&lt;ET$4,$Q12&gt;=ET$4),NETWORKDAYS.INTL($P12,(ET$4)-1,1,(Holidays!$A$1:$A$248)),0)+IF(AND($P12&lt;ES$4,$Q12&lt;ET$4,$Q12&gt;=ES$4),NETWORKDAYS.INTL(ES$4,$Q12,1,(Holidays!$A$1:$A$248)),0)+IF(AND($P12&lt;ES$4,$Q12&gt;=ET$4,$Q12&gt;=ES$4),NETWORKDAYS.INTL(ES$4,(ET$4)-1,1,(Holidays!$A$1:$A$248)),0))*$S12,"")</f>
        <v>0</v>
      </c>
      <c r="ET12" s="191">
        <f>IFERROR((IF(AND($P12&gt;=ET$4,$P12&lt;EU$4,$Q12&lt;EU$4),NETWORKDAYS.INTL($P12,$Q12,1,(Holidays!$A$1:$A$248)),0)+IF(AND($P12&gt;=ET$4,$P12&lt;EU$4,$Q12&gt;=EU$4),NETWORKDAYS.INTL($P12,(EU$4)-1,1,(Holidays!$A$1:$A$248)),0)+IF(AND($P12&lt;ET$4,$Q12&lt;EU$4,$Q12&gt;=ET$4),NETWORKDAYS.INTL(ET$4,$Q12,1,(Holidays!$A$1:$A$248)),0)+IF(AND($P12&lt;ET$4,$Q12&gt;=EU$4,$Q12&gt;=ET$4),NETWORKDAYS.INTL(ET$4,(EU$4)-1,1,(Holidays!$A$1:$A$248)),0))*$S12,"")</f>
        <v>0</v>
      </c>
      <c r="EU12" s="191">
        <f>IFERROR((IF(AND($P12&gt;=EU$4,$P12&lt;EV$4,$Q12&lt;EV$4),NETWORKDAYS.INTL($P12,$Q12,1,(Holidays!$A$1:$A$248)),0)+IF(AND($P12&gt;=EU$4,$P12&lt;EV$4,$Q12&gt;=EV$4),NETWORKDAYS.INTL($P12,(EV$4)-1,1,(Holidays!$A$1:$A$248)),0)+IF(AND($P12&lt;EU$4,$Q12&lt;EV$4,$Q12&gt;=EU$4),NETWORKDAYS.INTL(EU$4,$Q12,1,(Holidays!$A$1:$A$248)),0)+IF(AND($P12&lt;EU$4,$Q12&gt;=EV$4,$Q12&gt;=EU$4),NETWORKDAYS.INTL(EU$4,(EV$4)-1,1,(Holidays!$A$1:$A$248)),0))*$S12,"")</f>
        <v>0</v>
      </c>
      <c r="EV12" s="191">
        <f>IFERROR((IF(AND($P12&gt;=EV$4,$P12&lt;EW$4,$Q12&lt;EW$4),NETWORKDAYS.INTL($P12,$Q12,1,(Holidays!$A$1:$A$248)),0)+IF(AND($P12&gt;=EV$4,$P12&lt;EW$4,$Q12&gt;=EW$4),NETWORKDAYS.INTL($P12,(EW$4)-1,1,(Holidays!$A$1:$A$248)),0)+IF(AND($P12&lt;EV$4,$Q12&lt;EW$4,$Q12&gt;=EV$4),NETWORKDAYS.INTL(EV$4,$Q12,1,(Holidays!$A$1:$A$248)),0)+IF(AND($P12&lt;EV$4,$Q12&gt;=EW$4,$Q12&gt;=EV$4),NETWORKDAYS.INTL(EV$4,(EW$4)-1,1,(Holidays!$A$1:$A$248)),0))*$S12,"")</f>
        <v>0</v>
      </c>
      <c r="EW12" s="191">
        <f>IFERROR((IF(AND($P12&gt;=EW$4,$P12&lt;EX$4,$Q12&lt;EX$4),NETWORKDAYS.INTL($P12,$Q12,1,(Holidays!$A$1:$A$248)),0)+IF(AND($P12&gt;=EW$4,$P12&lt;EX$4,$Q12&gt;=EX$4),NETWORKDAYS.INTL($P12,(EX$4)-1,1,(Holidays!$A$1:$A$248)),0)+IF(AND($P12&lt;EW$4,$Q12&lt;EX$4,$Q12&gt;=EW$4),NETWORKDAYS.INTL(EW$4,$Q12,1,(Holidays!$A$1:$A$248)),0)+IF(AND($P12&lt;EW$4,$Q12&gt;=EX$4,$Q12&gt;=EW$4),NETWORKDAYS.INTL(EW$4,(EX$4)-1,1,(Holidays!$A$1:$A$248)),0))*$S12,"")</f>
        <v>0</v>
      </c>
      <c r="EX12" s="191">
        <f>IFERROR((IF(AND($P12&gt;=EX$4,$P12&lt;EY$4,$Q12&lt;EY$4),NETWORKDAYS.INTL($P12,$Q12,1,(Holidays!$A$1:$A$248)),0)+IF(AND($P12&gt;=EX$4,$P12&lt;EY$4,$Q12&gt;=EY$4),NETWORKDAYS.INTL($P12,(EY$4)-1,1,(Holidays!$A$1:$A$248)),0)+IF(AND($P12&lt;EX$4,$Q12&lt;EY$4,$Q12&gt;=EX$4),NETWORKDAYS.INTL(EX$4,$Q12,1,(Holidays!$A$1:$A$248)),0)+IF(AND($P12&lt;EX$4,$Q12&gt;=EY$4,$Q12&gt;=EX$4),NETWORKDAYS.INTL(EX$4,(EY$4)-1,1,(Holidays!$A$1:$A$248)),0))*$S12,"")</f>
        <v>0</v>
      </c>
      <c r="EY12" s="191">
        <f>IFERROR((IF(AND($P12&gt;=EY$4,$P12&lt;EZ$4,$Q12&lt;EZ$4),NETWORKDAYS.INTL($P12,$Q12,1,(Holidays!$A$1:$A$248)),0)+IF(AND($P12&gt;=EY$4,$P12&lt;EZ$4,$Q12&gt;=EZ$4),NETWORKDAYS.INTL($P12,(EZ$4)-1,1,(Holidays!$A$1:$A$248)),0)+IF(AND($P12&lt;EY$4,$Q12&lt;EZ$4,$Q12&gt;=EY$4),NETWORKDAYS.INTL(EY$4,$Q12,1,(Holidays!$A$1:$A$248)),0)+IF(AND($P12&lt;EY$4,$Q12&gt;=EZ$4,$Q12&gt;=EY$4),NETWORKDAYS.INTL(EY$4,(EZ$4)-1,1,(Holidays!$A$1:$A$248)),0))*$S12,"")</f>
        <v>0</v>
      </c>
      <c r="EZ12" s="191">
        <f>IFERROR((IF(AND($P12&gt;=EZ$4,$P12&lt;FA$4,$Q12&lt;FA$4),NETWORKDAYS.INTL($P12,$Q12,1,(Holidays!$A$1:$A$248)),0)+IF(AND($P12&gt;=EZ$4,$P12&lt;FA$4,$Q12&gt;=FA$4),NETWORKDAYS.INTL($P12,(FA$4)-1,1,(Holidays!$A$1:$A$248)),0)+IF(AND($P12&lt;EZ$4,$Q12&lt;FA$4,$Q12&gt;=EZ$4),NETWORKDAYS.INTL(EZ$4,$Q12,1,(Holidays!$A$1:$A$248)),0)+IF(AND($P12&lt;EZ$4,$Q12&gt;=FA$4,$Q12&gt;=EZ$4),NETWORKDAYS.INTL(EZ$4,(FA$4)-1,1,(Holidays!$A$1:$A$248)),0))*$S12,"")</f>
        <v>0</v>
      </c>
      <c r="FA12" s="191">
        <f>IFERROR((IF(AND($P12&gt;=FA$4,$P12&lt;FB$4,$Q12&lt;FB$4),NETWORKDAYS.INTL($P12,$Q12,1,(Holidays!$A$1:$A$248)),0)+IF(AND($P12&gt;=FA$4,$P12&lt;FB$4,$Q12&gt;=FB$4),NETWORKDAYS.INTL($P12,(FB$4)-1,1,(Holidays!$A$1:$A$248)),0)+IF(AND($P12&lt;FA$4,$Q12&lt;FB$4,$Q12&gt;=FA$4),NETWORKDAYS.INTL(FA$4,$Q12,1,(Holidays!$A$1:$A$248)),0)+IF(AND($P12&lt;FA$4,$Q12&gt;=FB$4,$Q12&gt;=FA$4),NETWORKDAYS.INTL(FA$4,(FB$4)-1,1,(Holidays!$A$1:$A$248)),0))*$S12,"")</f>
        <v>0</v>
      </c>
      <c r="FB12" s="191">
        <f>IFERROR((IF(AND($P12&gt;=FB$4,$P12&lt;FC$4,$Q12&lt;FC$4),NETWORKDAYS.INTL($P12,$Q12,1,(Holidays!$A$1:$A$248)),0)+IF(AND($P12&gt;=FB$4,$P12&lt;FC$4,$Q12&gt;=FC$4),NETWORKDAYS.INTL($P12,(FC$4)-1,1,(Holidays!$A$1:$A$248)),0)+IF(AND($P12&lt;FB$4,$Q12&lt;FC$4,$Q12&gt;=FB$4),NETWORKDAYS.INTL(FB$4,$Q12,1,(Holidays!$A$1:$A$248)),0)+IF(AND($P12&lt;FB$4,$Q12&gt;=FC$4,$Q12&gt;=FB$4),NETWORKDAYS.INTL(FB$4,(FC$4)-1,1,(Holidays!$A$1:$A$248)),0))*$S12,"")</f>
        <v>0</v>
      </c>
      <c r="FC12" s="191">
        <f>IFERROR((IF(AND($P12&gt;=FC$4,$P12&lt;FD$4,$Q12&lt;FD$4),NETWORKDAYS.INTL($P12,$Q12,1,(Holidays!$A$1:$A$248)),0)+IF(AND($P12&gt;=FC$4,$P12&lt;FD$4,$Q12&gt;=FD$4),NETWORKDAYS.INTL($P12,(FD$4)-1,1,(Holidays!$A$1:$A$248)),0)+IF(AND($P12&lt;FC$4,$Q12&lt;FD$4,$Q12&gt;=FC$4),NETWORKDAYS.INTL(FC$4,$Q12,1,(Holidays!$A$1:$A$248)),0)+IF(AND($P12&lt;FC$4,$Q12&gt;=FD$4,$Q12&gt;=FC$4),NETWORKDAYS.INTL(FC$4,(FD$4)-1,1,(Holidays!$A$1:$A$248)),0))*$S12,"")</f>
        <v>0</v>
      </c>
      <c r="FD12" s="191">
        <f>IFERROR((IF(AND($P12&gt;=FD$4,$P12&lt;FE$4,$Q12&lt;FE$4),NETWORKDAYS.INTL($P12,$Q12,1,(Holidays!$A$1:$A$248)),0)+IF(AND($P12&gt;=FD$4,$P12&lt;FE$4,$Q12&gt;=FE$4),NETWORKDAYS.INTL($P12,(FE$4)-1,1,(Holidays!$A$1:$A$248)),0)+IF(AND($P12&lt;FD$4,$Q12&lt;FE$4,$Q12&gt;=FD$4),NETWORKDAYS.INTL(FD$4,$Q12,1,(Holidays!$A$1:$A$248)),0)+IF(AND($P12&lt;FD$4,$Q12&gt;=FE$4,$Q12&gt;=FD$4),NETWORKDAYS.INTL(FD$4,(FE$4)-1,1,(Holidays!$A$1:$A$248)),0))*$S12,"")</f>
        <v>0</v>
      </c>
      <c r="FE12" s="191">
        <f>IFERROR((IF(AND($P12&gt;=FE$4,$P12&lt;FF$4,$Q12&lt;FF$4),NETWORKDAYS.INTL($P12,$Q12,1,(Holidays!$A$1:$A$248)),0)+IF(AND($P12&gt;=FE$4,$P12&lt;FF$4,$Q12&gt;=FF$4),NETWORKDAYS.INTL($P12,(FF$4)-1,1,(Holidays!$A$1:$A$248)),0)+IF(AND($P12&lt;FE$4,$Q12&lt;FF$4,$Q12&gt;=FE$4),NETWORKDAYS.INTL(FE$4,$Q12,1,(Holidays!$A$1:$A$248)),0)+IF(AND($P12&lt;FE$4,$Q12&gt;=FF$4,$Q12&gt;=FE$4),NETWORKDAYS.INTL(FE$4,(FF$4)-1,1,(Holidays!$A$1:$A$248)),0))*$S12,"")</f>
        <v>0</v>
      </c>
      <c r="FF12" s="191">
        <f>IFERROR((IF(AND($P12&gt;=FF$4,$P12&lt;FG$4,$Q12&lt;FG$4),NETWORKDAYS.INTL($P12,$Q12,1,(Holidays!$A$1:$A$248)),0)+IF(AND($P12&gt;=FF$4,$P12&lt;FG$4,$Q12&gt;=FG$4),NETWORKDAYS.INTL($P12,(FG$4)-1,1,(Holidays!$A$1:$A$248)),0)+IF(AND($P12&lt;FF$4,$Q12&lt;FG$4,$Q12&gt;=FF$4),NETWORKDAYS.INTL(FF$4,$Q12,1,(Holidays!$A$1:$A$248)),0)+IF(AND($P12&lt;FF$4,$Q12&gt;=FG$4,$Q12&gt;=FF$4),NETWORKDAYS.INTL(FF$4,(FG$4)-1,1,(Holidays!$A$1:$A$248)),0))*$S12,"")</f>
        <v>0</v>
      </c>
      <c r="FG12" s="191">
        <f>IFERROR((IF(AND($P12&gt;=FG$4,$P12&lt;FH$4,$Q12&lt;FH$4),NETWORKDAYS.INTL($P12,$Q12,1,(Holidays!$A$1:$A$248)),0)+IF(AND($P12&gt;=FG$4,$P12&lt;FH$4,$Q12&gt;=FH$4),NETWORKDAYS.INTL($P12,(FH$4)-1,1,(Holidays!$A$1:$A$248)),0)+IF(AND($P12&lt;FG$4,$Q12&lt;FH$4,$Q12&gt;=FG$4),NETWORKDAYS.INTL(FG$4,$Q12,1,(Holidays!$A$1:$A$248)),0)+IF(AND($P12&lt;FG$4,$Q12&gt;=FH$4,$Q12&gt;=FG$4),NETWORKDAYS.INTL(FG$4,(FH$4)-1,1,(Holidays!$A$1:$A$248)),0))*$S12,"")</f>
        <v>0</v>
      </c>
      <c r="FH12" s="191">
        <f>IFERROR((IF(AND($P12&gt;=FH$4,$P12&lt;FI$4,$Q12&lt;FI$4),NETWORKDAYS.INTL($P12,$Q12,1,(Holidays!$A$1:$A$248)),0)+IF(AND($P12&gt;=FH$4,$P12&lt;FI$4,$Q12&gt;=FI$4),NETWORKDAYS.INTL($P12,(FI$4)-1,1,(Holidays!$A$1:$A$248)),0)+IF(AND($P12&lt;FH$4,$Q12&lt;FI$4,$Q12&gt;=FH$4),NETWORKDAYS.INTL(FH$4,$Q12,1,(Holidays!$A$1:$A$248)),0)+IF(AND($P12&lt;FH$4,$Q12&gt;=FI$4,$Q12&gt;=FH$4),NETWORKDAYS.INTL(FH$4,(FI$4)-1,1,(Holidays!$A$1:$A$248)),0))*$S12,"")</f>
        <v>0</v>
      </c>
      <c r="FI12" s="191">
        <f>IFERROR((IF(AND($P12&gt;=FI$4,$P12&lt;FJ$4,$Q12&lt;FJ$4),NETWORKDAYS.INTL($P12,$Q12,1,(Holidays!$A$1:$A$248)),0)+IF(AND($P12&gt;=FI$4,$P12&lt;FJ$4,$Q12&gt;=FJ$4),NETWORKDAYS.INTL($P12,(FJ$4)-1,1,(Holidays!$A$1:$A$248)),0)+IF(AND($P12&lt;FI$4,$Q12&lt;FJ$4,$Q12&gt;=FI$4),NETWORKDAYS.INTL(FI$4,$Q12,1,(Holidays!$A$1:$A$248)),0)+IF(AND($P12&lt;FI$4,$Q12&gt;=FJ$4,$Q12&gt;=FI$4),NETWORKDAYS.INTL(FI$4,(FJ$4)-1,1,(Holidays!$A$1:$A$248)),0))*$S12,"")</f>
        <v>0</v>
      </c>
      <c r="FJ12" s="191">
        <f>IFERROR((IF(AND($P12&gt;=FJ$4,$P12&lt;FK$4,$Q12&lt;FK$4),NETWORKDAYS.INTL($P12,$Q12,1,(Holidays!$A$1:$A$248)),0)+IF(AND($P12&gt;=FJ$4,$P12&lt;FK$4,$Q12&gt;=FK$4),NETWORKDAYS.INTL($P12,(FK$4)-1,1,(Holidays!$A$1:$A$248)),0)+IF(AND($P12&lt;FJ$4,$Q12&lt;FK$4,$Q12&gt;=FJ$4),NETWORKDAYS.INTL(FJ$4,$Q12,1,(Holidays!$A$1:$A$248)),0)+IF(AND($P12&lt;FJ$4,$Q12&gt;=FK$4,$Q12&gt;=FJ$4),NETWORKDAYS.INTL(FJ$4,(FK$4)-1,1,(Holidays!$A$1:$A$248)),0))*$S12,"")</f>
        <v>0</v>
      </c>
      <c r="FK12" s="191">
        <f>IFERROR((IF(AND($P12&gt;=FK$4,$P12&lt;FL$4,$Q12&lt;FL$4),NETWORKDAYS.INTL($P12,$Q12,1,(Holidays!$A$1:$A$248)),0)+IF(AND($P12&gt;=FK$4,$P12&lt;FL$4,$Q12&gt;=FL$4),NETWORKDAYS.INTL($P12,(FL$4)-1,1,(Holidays!$A$1:$A$248)),0)+IF(AND($P12&lt;FK$4,$Q12&lt;FL$4,$Q12&gt;=FK$4),NETWORKDAYS.INTL(FK$4,$Q12,1,(Holidays!$A$1:$A$248)),0)+IF(AND($P12&lt;FK$4,$Q12&gt;=FL$4,$Q12&gt;=FK$4),NETWORKDAYS.INTL(FK$4,(FL$4)-1,1,(Holidays!$A$1:$A$248)),0))*$S12,"")</f>
        <v>0</v>
      </c>
      <c r="FL12" s="191">
        <f>IFERROR((IF(AND($P12&gt;=FL$4,$P12&lt;FM$4,$Q12&lt;FM$4),NETWORKDAYS.INTL($P12,$Q12,1,(Holidays!$A$1:$A$248)),0)+IF(AND($P12&gt;=FL$4,$P12&lt;FM$4,$Q12&gt;=FM$4),NETWORKDAYS.INTL($P12,(FM$4)-1,1,(Holidays!$A$1:$A$248)),0)+IF(AND($P12&lt;FL$4,$Q12&lt;FM$4,$Q12&gt;=FL$4),NETWORKDAYS.INTL(FL$4,$Q12,1,(Holidays!$A$1:$A$248)),0)+IF(AND($P12&lt;FL$4,$Q12&gt;=FM$4,$Q12&gt;=FL$4),NETWORKDAYS.INTL(FL$4,(FM$4)-1,1,(Holidays!$A$1:$A$248)),0))*$S12,"")</f>
        <v>0</v>
      </c>
      <c r="FM12" s="191">
        <f>IFERROR((IF(AND($P12&gt;=FM$4,$P12&lt;FN$4,$Q12&lt;FN$4),NETWORKDAYS.INTL($P12,$Q12,1,(Holidays!$A$1:$A$248)),0)+IF(AND($P12&gt;=FM$4,$P12&lt;FN$4,$Q12&gt;=FN$4),NETWORKDAYS.INTL($P12,(FN$4)-1,1,(Holidays!$A$1:$A$248)),0)+IF(AND($P12&lt;FM$4,$Q12&lt;FN$4,$Q12&gt;=FM$4),NETWORKDAYS.INTL(FM$4,$Q12,1,(Holidays!$A$1:$A$248)),0)+IF(AND($P12&lt;FM$4,$Q12&gt;=FN$4,$Q12&gt;=FM$4),NETWORKDAYS.INTL(FM$4,(FN$4)-1,1,(Holidays!$A$1:$A$248)),0))*$S12,"")</f>
        <v>0</v>
      </c>
      <c r="FN12" s="191">
        <f>IFERROR((IF(AND($P12&gt;=FN$4,$P12&lt;FO$4,$Q12&lt;FO$4),NETWORKDAYS.INTL($P12,$Q12,1,(Holidays!$A$1:$A$248)),0)+IF(AND($P12&gt;=FN$4,$P12&lt;FO$4,$Q12&gt;=FO$4),NETWORKDAYS.INTL($P12,(FO$4)-1,1,(Holidays!$A$1:$A$248)),0)+IF(AND($P12&lt;FN$4,$Q12&lt;FO$4,$Q12&gt;=FN$4),NETWORKDAYS.INTL(FN$4,$Q12,1,(Holidays!$A$1:$A$248)),0)+IF(AND($P12&lt;FN$4,$Q12&gt;=FO$4,$Q12&gt;=FN$4),NETWORKDAYS.INTL(FN$4,(FO$4)-1,1,(Holidays!$A$1:$A$248)),0))*$S12,"")</f>
        <v>0</v>
      </c>
      <c r="FO12" s="191">
        <f>IFERROR((IF(AND($P12&gt;=FO$4,$P12&lt;FP$4,$Q12&lt;FP$4),NETWORKDAYS.INTL($P12,$Q12,1,(Holidays!$A$1:$A$248)),0)+IF(AND($P12&gt;=FO$4,$P12&lt;FP$4,$Q12&gt;=FP$4),NETWORKDAYS.INTL($P12,(FP$4)-1,1,(Holidays!$A$1:$A$248)),0)+IF(AND($P12&lt;FO$4,$Q12&lt;FP$4,$Q12&gt;=FO$4),NETWORKDAYS.INTL(FO$4,$Q12,1,(Holidays!$A$1:$A$248)),0)+IF(AND($P12&lt;FO$4,$Q12&gt;=FP$4,$Q12&gt;=FO$4),NETWORKDAYS.INTL(FO$4,(FP$4)-1,1,(Holidays!$A$1:$A$248)),0))*$S12,"")</f>
        <v>0</v>
      </c>
      <c r="FP12" s="191">
        <f>IFERROR((IF(AND($P12&gt;=FP$4,$P12&lt;FQ$4,$Q12&lt;FQ$4),NETWORKDAYS.INTL($P12,$Q12,1,(Holidays!$A$1:$A$248)),0)+IF(AND($P12&gt;=FP$4,$P12&lt;FQ$4,$Q12&gt;=FQ$4),NETWORKDAYS.INTL($P12,(FQ$4)-1,1,(Holidays!$A$1:$A$248)),0)+IF(AND($P12&lt;FP$4,$Q12&lt;FQ$4,$Q12&gt;=FP$4),NETWORKDAYS.INTL(FP$4,$Q12,1,(Holidays!$A$1:$A$248)),0)+IF(AND($P12&lt;FP$4,$Q12&gt;=FQ$4,$Q12&gt;=FP$4),NETWORKDAYS.INTL(FP$4,(FQ$4)-1,1,(Holidays!$A$1:$A$248)),0))*$S12,"")</f>
        <v>0</v>
      </c>
      <c r="FQ12" s="191">
        <f>IFERROR((IF(AND($P12&gt;=FQ$4,$P12&lt;FR$4,$Q12&lt;FR$4),NETWORKDAYS.INTL($P12,$Q12,1,(Holidays!$A$1:$A$248)),0)+IF(AND($P12&gt;=FQ$4,$P12&lt;FR$4,$Q12&gt;=FR$4),NETWORKDAYS.INTL($P12,(FR$4)-1,1,(Holidays!$A$1:$A$248)),0)+IF(AND($P12&lt;FQ$4,$Q12&lt;FR$4,$Q12&gt;=FQ$4),NETWORKDAYS.INTL(FQ$4,$Q12,1,(Holidays!$A$1:$A$248)),0)+IF(AND($P12&lt;FQ$4,$Q12&gt;=FR$4,$Q12&gt;=FQ$4),NETWORKDAYS.INTL(FQ$4,(FR$4)-1,1,(Holidays!$A$1:$A$248)),0))*$S12,"")</f>
        <v>0</v>
      </c>
      <c r="FR12" s="191">
        <f>IFERROR((IF(AND($P12&gt;=FR$4,$P12&lt;FS$4,$Q12&lt;FS$4),NETWORKDAYS.INTL($P12,$Q12,1,(Holidays!$A$1:$A$248)),0)+IF(AND($P12&gt;=FR$4,$P12&lt;FS$4,$Q12&gt;=FS$4),NETWORKDAYS.INTL($P12,(FS$4)-1,1,(Holidays!$A$1:$A$248)),0)+IF(AND($P12&lt;FR$4,$Q12&lt;FS$4,$Q12&gt;=FR$4),NETWORKDAYS.INTL(FR$4,$Q12,1,(Holidays!$A$1:$A$248)),0)+IF(AND($P12&lt;FR$4,$Q12&gt;=FS$4,$Q12&gt;=FR$4),NETWORKDAYS.INTL(FR$4,(FS$4)-1,1,(Holidays!$A$1:$A$248)),0))*$S12,"")</f>
        <v>0</v>
      </c>
      <c r="FS12" s="191">
        <f>IFERROR((IF(AND($P12&gt;=FS$4,$P12&lt;FT$4,$Q12&lt;FT$4),NETWORKDAYS.INTL($P12,$Q12,1,(Holidays!$A$1:$A$248)),0)+IF(AND($P12&gt;=FS$4,$P12&lt;FT$4,$Q12&gt;=FT$4),NETWORKDAYS.INTL($P12,(FT$4)-1,1,(Holidays!$A$1:$A$248)),0)+IF(AND($P12&lt;FS$4,$Q12&lt;FT$4,$Q12&gt;=FS$4),NETWORKDAYS.INTL(FS$4,$Q12,1,(Holidays!$A$1:$A$248)),0)+IF(AND($P12&lt;FS$4,$Q12&gt;=FT$4,$Q12&gt;=FS$4),NETWORKDAYS.INTL(FS$4,(FT$4)-1,1,(Holidays!$A$1:$A$248)),0))*$S12,"")</f>
        <v>0</v>
      </c>
      <c r="FT12" s="191">
        <f>IFERROR((IF(AND($P12&gt;=FT$4,$P12&lt;FU$4,$Q12&lt;FU$4),NETWORKDAYS.INTL($P12,$Q12,1,(Holidays!$A$1:$A$248)),0)+IF(AND($P12&gt;=FT$4,$P12&lt;FU$4,$Q12&gt;=FU$4),NETWORKDAYS.INTL($P12,(FU$4)-1,1,(Holidays!$A$1:$A$248)),0)+IF(AND($P12&lt;FT$4,$Q12&lt;FU$4,$Q12&gt;=FT$4),NETWORKDAYS.INTL(FT$4,$Q12,1,(Holidays!$A$1:$A$248)),0)+IF(AND($P12&lt;FT$4,$Q12&gt;=FU$4,$Q12&gt;=FT$4),NETWORKDAYS.INTL(FT$4,(FU$4)-1,1,(Holidays!$A$1:$A$248)),0))*$S12,"")</f>
        <v>0</v>
      </c>
      <c r="FU12" s="191">
        <f>IFERROR((IF(AND($P12&gt;=FU$4,$P12&lt;FV$4,$Q12&lt;FV$4),NETWORKDAYS.INTL($P12,$Q12,1,(Holidays!$A$1:$A$248)),0)+IF(AND($P12&gt;=FU$4,$P12&lt;FV$4,$Q12&gt;=FV$4),NETWORKDAYS.INTL($P12,(FV$4)-1,1,(Holidays!$A$1:$A$248)),0)+IF(AND($P12&lt;FU$4,$Q12&lt;FV$4,$Q12&gt;=FU$4),NETWORKDAYS.INTL(FU$4,$Q12,1,(Holidays!$A$1:$A$248)),0)+IF(AND($P12&lt;FU$4,$Q12&gt;=FV$4,$Q12&gt;=FU$4),NETWORKDAYS.INTL(FU$4,(FV$4)-1,1,(Holidays!$A$1:$A$248)),0))*$S12,"")</f>
        <v>0</v>
      </c>
      <c r="FV12" s="191">
        <f>IFERROR((IF(AND($P12&gt;=FV$4,$P12&lt;FW$4,$Q12&lt;FW$4),NETWORKDAYS.INTL($P12,$Q12,1,(Holidays!$A$1:$A$248)),0)+IF(AND($P12&gt;=FV$4,$P12&lt;FW$4,$Q12&gt;=FW$4),NETWORKDAYS.INTL($P12,(FW$4)-1,1,(Holidays!$A$1:$A$248)),0)+IF(AND($P12&lt;FV$4,$Q12&lt;FW$4,$Q12&gt;=FV$4),NETWORKDAYS.INTL(FV$4,$Q12,1,(Holidays!$A$1:$A$248)),0)+IF(AND($P12&lt;FV$4,$Q12&gt;=FW$4,$Q12&gt;=FV$4),NETWORKDAYS.INTL(FV$4,(FW$4)-1,1,(Holidays!$A$1:$A$248)),0))*$S12,"")</f>
        <v>0</v>
      </c>
      <c r="FW12" s="191">
        <f>IFERROR((IF(AND($P12&gt;=FW$4,$P12&lt;FX$4,$Q12&lt;FX$4),NETWORKDAYS.INTL($P12,$Q12,1,(Holidays!$A$1:$A$248)),0)+IF(AND($P12&gt;=FW$4,$P12&lt;FX$4,$Q12&gt;=FX$4),NETWORKDAYS.INTL($P12,(FX$4)-1,1,(Holidays!$A$1:$A$248)),0)+IF(AND($P12&lt;FW$4,$Q12&lt;FX$4,$Q12&gt;=FW$4),NETWORKDAYS.INTL(FW$4,$Q12,1,(Holidays!$A$1:$A$248)),0)+IF(AND($P12&lt;FW$4,$Q12&gt;=FX$4,$Q12&gt;=FW$4),NETWORKDAYS.INTL(FW$4,(FX$4)-1,1,(Holidays!$A$1:$A$248)),0))*$S12,"")</f>
        <v>0</v>
      </c>
      <c r="FX12" s="191">
        <f>IFERROR((IF(AND($P12&gt;=FX$4,$P12&lt;FY$4,$Q12&lt;FY$4),NETWORKDAYS.INTL($P12,$Q12,1,(Holidays!$A$1:$A$248)),0)+IF(AND($P12&gt;=FX$4,$P12&lt;FY$4,$Q12&gt;=FY$4),NETWORKDAYS.INTL($P12,(FY$4)-1,1,(Holidays!$A$1:$A$248)),0)+IF(AND($P12&lt;FX$4,$Q12&lt;FY$4,$Q12&gt;=FX$4),NETWORKDAYS.INTL(FX$4,$Q12,1,(Holidays!$A$1:$A$248)),0)+IF(AND($P12&lt;FX$4,$Q12&gt;=FY$4,$Q12&gt;=FX$4),NETWORKDAYS.INTL(FX$4,(FY$4)-1,1,(Holidays!$A$1:$A$248)),0))*$S12,"")</f>
        <v>0</v>
      </c>
      <c r="FY12" s="191">
        <f>IFERROR((IF(AND($P12&gt;=FY$4,$P12&lt;FZ$4,$Q12&lt;FZ$4),NETWORKDAYS.INTL($P12,$Q12,1,(Holidays!$A$1:$A$248)),0)+IF(AND($P12&gt;=FY$4,$P12&lt;FZ$4,$Q12&gt;=FZ$4),NETWORKDAYS.INTL($P12,(FZ$4)-1,1,(Holidays!$A$1:$A$248)),0)+IF(AND($P12&lt;FY$4,$Q12&lt;FZ$4,$Q12&gt;=FY$4),NETWORKDAYS.INTL(FY$4,$Q12,1,(Holidays!$A$1:$A$248)),0)+IF(AND($P12&lt;FY$4,$Q12&gt;=FZ$4,$Q12&gt;=FY$4),NETWORKDAYS.INTL(FY$4,(FZ$4)-1,1,(Holidays!$A$1:$A$248)),0))*$S12,"")</f>
        <v>0</v>
      </c>
      <c r="FZ12" s="191">
        <f>IFERROR((IF(AND($P12&gt;=FZ$4,$P12&lt;GA$4,$Q12&lt;GA$4),NETWORKDAYS.INTL($P12,$Q12,1,(Holidays!$A$1:$A$248)),0)+IF(AND($P12&gt;=FZ$4,$P12&lt;GA$4,$Q12&gt;=GA$4),NETWORKDAYS.INTL($P12,(GA$4)-1,1,(Holidays!$A$1:$A$248)),0)+IF(AND($P12&lt;FZ$4,$Q12&lt;GA$4,$Q12&gt;=FZ$4),NETWORKDAYS.INTL(FZ$4,$Q12,1,(Holidays!$A$1:$A$248)),0)+IF(AND($P12&lt;FZ$4,$Q12&gt;=GA$4,$Q12&gt;=FZ$4),NETWORKDAYS.INTL(FZ$4,(GA$4)-1,1,(Holidays!$A$1:$A$248)),0))*$S12,"")</f>
        <v>0</v>
      </c>
      <c r="GA12" s="191">
        <f>IFERROR((IF(AND($P12&gt;=GA$4,$P12&lt;GB$4,$Q12&lt;GB$4),NETWORKDAYS.INTL($P12,$Q12,1,(Holidays!$A$1:$A$248)),0)+IF(AND($P12&gt;=GA$4,$P12&lt;GB$4,$Q12&gt;=GB$4),NETWORKDAYS.INTL($P12,(GB$4)-1,1,(Holidays!$A$1:$A$248)),0)+IF(AND($P12&lt;GA$4,$Q12&lt;GB$4,$Q12&gt;=GA$4),NETWORKDAYS.INTL(GA$4,$Q12,1,(Holidays!$A$1:$A$248)),0)+IF(AND($P12&lt;GA$4,$Q12&gt;=GB$4,$Q12&gt;=GA$4),NETWORKDAYS.INTL(GA$4,(GB$4)-1,1,(Holidays!$A$1:$A$248)),0))*$S12,"")</f>
        <v>0</v>
      </c>
      <c r="GB12" s="191">
        <f>IFERROR((IF(AND($P12&gt;=GB$4,$P12&lt;GC$4,$Q12&lt;GC$4),NETWORKDAYS.INTL($P12,$Q12,1,(Holidays!$A$1:$A$248)),0)+IF(AND($P12&gt;=GB$4,$P12&lt;GC$4,$Q12&gt;=GC$4),NETWORKDAYS.INTL($P12,(GC$4)-1,1,(Holidays!$A$1:$A$248)),0)+IF(AND($P12&lt;GB$4,$Q12&lt;GC$4,$Q12&gt;=GB$4),NETWORKDAYS.INTL(GB$4,$Q12,1,(Holidays!$A$1:$A$248)),0)+IF(AND($P12&lt;GB$4,$Q12&gt;=GC$4,$Q12&gt;=GB$4),NETWORKDAYS.INTL(GB$4,(GC$4)-1,1,(Holidays!$A$1:$A$248)),0))*$S12,"")</f>
        <v>0</v>
      </c>
      <c r="GC12" s="191">
        <f>IFERROR((IF(AND($P12&gt;=GC$4,$P12&lt;GD$4,$Q12&lt;GD$4),NETWORKDAYS.INTL($P12,$Q12,1,(Holidays!$A$1:$A$248)),0)+IF(AND($P12&gt;=GC$4,$P12&lt;GD$4,$Q12&gt;=GD$4),NETWORKDAYS.INTL($P12,(GD$4)-1,1,(Holidays!$A$1:$A$248)),0)+IF(AND($P12&lt;GC$4,$Q12&lt;GD$4,$Q12&gt;=GC$4),NETWORKDAYS.INTL(GC$4,$Q12,1,(Holidays!$A$1:$A$248)),0)+IF(AND($P12&lt;GC$4,$Q12&gt;=GD$4,$Q12&gt;=GC$4),NETWORKDAYS.INTL(GC$4,(GD$4)-1,1,(Holidays!$A$1:$A$248)),0))*$S12,"")</f>
        <v>0</v>
      </c>
      <c r="GD12" s="191">
        <f>IFERROR((IF(AND($P12&gt;=GD$4,$P12&lt;GE$4,$Q12&lt;GE$4),NETWORKDAYS.INTL($P12,$Q12,1,(Holidays!$A$1:$A$248)),0)+IF(AND($P12&gt;=GD$4,$P12&lt;GE$4,$Q12&gt;=GE$4),NETWORKDAYS.INTL($P12,(GE$4)-1,1,(Holidays!$A$1:$A$248)),0)+IF(AND($P12&lt;GD$4,$Q12&lt;GE$4,$Q12&gt;=GD$4),NETWORKDAYS.INTL(GD$4,$Q12,1,(Holidays!$A$1:$A$248)),0)+IF(AND($P12&lt;GD$4,$Q12&gt;=GE$4,$Q12&gt;=GD$4),NETWORKDAYS.INTL(GD$4,(GE$4)-1,1,(Holidays!$A$1:$A$248)),0))*$S12,"")</f>
        <v>0</v>
      </c>
      <c r="GE12" s="191">
        <f>IFERROR((IF(AND($P12&gt;=GE$4,$P12&lt;GF$4,$Q12&lt;GF$4),NETWORKDAYS.INTL($P12,$Q12,1,(Holidays!$A$1:$A$248)),0)+IF(AND($P12&gt;=GE$4,$P12&lt;GF$4,$Q12&gt;=GF$4),NETWORKDAYS.INTL($P12,(GF$4)-1,1,(Holidays!$A$1:$A$248)),0)+IF(AND($P12&lt;GE$4,$Q12&lt;GF$4,$Q12&gt;=GE$4),NETWORKDAYS.INTL(GE$4,$Q12,1,(Holidays!$A$1:$A$248)),0)+IF(AND($P12&lt;GE$4,$Q12&gt;=GF$4,$Q12&gt;=GE$4),NETWORKDAYS.INTL(GE$4,(GF$4)-1,1,(Holidays!$A$1:$A$248)),0))*$S12,"")</f>
        <v>0</v>
      </c>
      <c r="GF12" s="191">
        <f>IFERROR((IF(AND($P12&gt;=GF$4,$P12&lt;GG$4,$Q12&lt;GG$4),NETWORKDAYS.INTL($P12,$Q12,1,(Holidays!$A$1:$A$248)),0)+IF(AND($P12&gt;=GF$4,$P12&lt;GG$4,$Q12&gt;=GG$4),NETWORKDAYS.INTL($P12,(GG$4)-1,1,(Holidays!$A$1:$A$248)),0)+IF(AND($P12&lt;GF$4,$Q12&lt;GG$4,$Q12&gt;=GF$4),NETWORKDAYS.INTL(GF$4,$Q12,1,(Holidays!$A$1:$A$248)),0)+IF(AND($P12&lt;GF$4,$Q12&gt;=GG$4,$Q12&gt;=GF$4),NETWORKDAYS.INTL(GF$4,(GG$4)-1,1,(Holidays!$A$1:$A$248)),0))*$S12,"")</f>
        <v>0</v>
      </c>
      <c r="GG12" s="191">
        <f>IFERROR((IF(AND($P12&gt;=GG$4,$P12&lt;GH$4,$Q12&lt;GH$4),NETWORKDAYS.INTL($P12,$Q12,1,(Holidays!$A$1:$A$248)),0)+IF(AND($P12&gt;=GG$4,$P12&lt;GH$4,$Q12&gt;=GH$4),NETWORKDAYS.INTL($P12,(GH$4)-1,1,(Holidays!$A$1:$A$248)),0)+IF(AND($P12&lt;GG$4,$Q12&lt;GH$4,$Q12&gt;=GG$4),NETWORKDAYS.INTL(GG$4,$Q12,1,(Holidays!$A$1:$A$248)),0)+IF(AND($P12&lt;GG$4,$Q12&gt;=GH$4,$Q12&gt;=GG$4),NETWORKDAYS.INTL(GG$4,(GH$4)-1,1,(Holidays!$A$1:$A$248)),0))*$S12,"")</f>
        <v>0</v>
      </c>
      <c r="GH12" s="191">
        <f>IFERROR((IF(AND($P12&gt;=GH$4,$P12&lt;GI$4,$Q12&lt;GI$4),NETWORKDAYS.INTL($P12,$Q12,1,(Holidays!$A$1:$A$248)),0)+IF(AND($P12&gt;=GH$4,$P12&lt;GI$4,$Q12&gt;=GI$4),NETWORKDAYS.INTL($P12,(GI$4)-1,1,(Holidays!$A$1:$A$248)),0)+IF(AND($P12&lt;GH$4,$Q12&lt;GI$4,$Q12&gt;=GH$4),NETWORKDAYS.INTL(GH$4,$Q12,1,(Holidays!$A$1:$A$248)),0)+IF(AND($P12&lt;GH$4,$Q12&gt;=GI$4,$Q12&gt;=GH$4),NETWORKDAYS.INTL(GH$4,(GI$4)-1,1,(Holidays!$A$1:$A$248)),0))*$S12,"")</f>
        <v>0</v>
      </c>
      <c r="GI12" s="191">
        <f>IFERROR((IF(AND($P12&gt;=GI$4,$P12&lt;GJ$4,$Q12&lt;GJ$4),NETWORKDAYS.INTL($P12,$Q12,1,(Holidays!$A$1:$A$248)),0)+IF(AND($P12&gt;=GI$4,$P12&lt;GJ$4,$Q12&gt;=GJ$4),NETWORKDAYS.INTL($P12,(GJ$4)-1,1,(Holidays!$A$1:$A$248)),0)+IF(AND($P12&lt;GI$4,$Q12&lt;GJ$4,$Q12&gt;=GI$4),NETWORKDAYS.INTL(GI$4,$Q12,1,(Holidays!$A$1:$A$248)),0)+IF(AND($P12&lt;GI$4,$Q12&gt;=GJ$4,$Q12&gt;=GI$4),NETWORKDAYS.INTL(GI$4,(GJ$4)-1,1,(Holidays!$A$1:$A$248)),0))*$S12,"")</f>
        <v>0</v>
      </c>
      <c r="GJ12" s="191">
        <f>IFERROR((IF(AND($P12&gt;=GJ$4,$P12&lt;GK$4,$Q12&lt;GK$4),NETWORKDAYS.INTL($P12,$Q12,1,(Holidays!$A$1:$A$248)),0)+IF(AND($P12&gt;=GJ$4,$P12&lt;GK$4,$Q12&gt;=GK$4),NETWORKDAYS.INTL($P12,(GK$4)-1,1,(Holidays!$A$1:$A$248)),0)+IF(AND($P12&lt;GJ$4,$Q12&lt;GK$4,$Q12&gt;=GJ$4),NETWORKDAYS.INTL(GJ$4,$Q12,1,(Holidays!$A$1:$A$248)),0)+IF(AND($P12&lt;GJ$4,$Q12&gt;=GK$4,$Q12&gt;=GJ$4),NETWORKDAYS.INTL(GJ$4,(GK$4)-1,1,(Holidays!$A$1:$A$248)),0))*$S12,"")</f>
        <v>0</v>
      </c>
      <c r="GK12" s="191">
        <f>IFERROR((IF(AND($P12&gt;=GK$4,$P12&lt;GL$4,$Q12&lt;GL$4),NETWORKDAYS.INTL($P12,$Q12,1,(Holidays!$A$1:$A$248)),0)+IF(AND($P12&gt;=GK$4,$P12&lt;GL$4,$Q12&gt;=GL$4),NETWORKDAYS.INTL($P12,(GL$4)-1,1,(Holidays!$A$1:$A$248)),0)+IF(AND($P12&lt;GK$4,$Q12&lt;GL$4,$Q12&gt;=GK$4),NETWORKDAYS.INTL(GK$4,$Q12,1,(Holidays!$A$1:$A$248)),0)+IF(AND($P12&lt;GK$4,$Q12&gt;=GL$4,$Q12&gt;=GK$4),NETWORKDAYS.INTL(GK$4,(GL$4)-1,1,(Holidays!$A$1:$A$248)),0))*$S12,"")</f>
        <v>0</v>
      </c>
      <c r="GL12" s="191">
        <f>IFERROR((IF(AND($P12&gt;=GL$4,$P12&lt;GM$4,$Q12&lt;GM$4),NETWORKDAYS.INTL($P12,$Q12,1,(Holidays!$A$1:$A$248)),0)+IF(AND($P12&gt;=GL$4,$P12&lt;GM$4,$Q12&gt;=GM$4),NETWORKDAYS.INTL($P12,(GM$4)-1,1,(Holidays!$A$1:$A$248)),0)+IF(AND($P12&lt;GL$4,$Q12&lt;GM$4,$Q12&gt;=GL$4),NETWORKDAYS.INTL(GL$4,$Q12,1,(Holidays!$A$1:$A$248)),0)+IF(AND($P12&lt;GL$4,$Q12&gt;=GM$4,$Q12&gt;=GL$4),NETWORKDAYS.INTL(GL$4,(GM$4)-1,1,(Holidays!$A$1:$A$248)),0))*$S12,"")</f>
        <v>0</v>
      </c>
      <c r="GM12" s="191">
        <f>IFERROR((IF(AND($P12&gt;=GM$4,$P12&lt;GN$4,$Q12&lt;GN$4),NETWORKDAYS.INTL($P12,$Q12,1,(Holidays!$A$1:$A$248)),0)+IF(AND($P12&gt;=GM$4,$P12&lt;GN$4,$Q12&gt;=GN$4),NETWORKDAYS.INTL($P12,(GN$4)-1,1,(Holidays!$A$1:$A$248)),0)+IF(AND($P12&lt;GM$4,$Q12&lt;GN$4,$Q12&gt;=GM$4),NETWORKDAYS.INTL(GM$4,$Q12,1,(Holidays!$A$1:$A$248)),0)+IF(AND($P12&lt;GM$4,$Q12&gt;=GN$4,$Q12&gt;=GM$4),NETWORKDAYS.INTL(GM$4,(GN$4)-1,1,(Holidays!$A$1:$A$248)),0))*$S12,"")</f>
        <v>0</v>
      </c>
      <c r="GN12" s="191">
        <f>IFERROR((IF(AND($P12&gt;=GN$4,$P12&lt;GO$4,$Q12&lt;GO$4),NETWORKDAYS.INTL($P12,$Q12,1,(Holidays!$A$1:$A$248)),0)+IF(AND($P12&gt;=GN$4,$P12&lt;GO$4,$Q12&gt;=GO$4),NETWORKDAYS.INTL($P12,(GO$4)-1,1,(Holidays!$A$1:$A$248)),0)+IF(AND($P12&lt;GN$4,$Q12&lt;GO$4,$Q12&gt;=GN$4),NETWORKDAYS.INTL(GN$4,$Q12,1,(Holidays!$A$1:$A$248)),0)+IF(AND($P12&lt;GN$4,$Q12&gt;=GO$4,$Q12&gt;=GN$4),NETWORKDAYS.INTL(GN$4,(GO$4)-1,1,(Holidays!$A$1:$A$248)),0))*$S12,"")</f>
        <v>0</v>
      </c>
      <c r="GO12" s="191">
        <f>IFERROR((IF(AND($P12&gt;=GO$4,$P12&lt;GP$4,$Q12&lt;GP$4),NETWORKDAYS.INTL($P12,$Q12,1,(Holidays!$A$1:$A$248)),0)+IF(AND($P12&gt;=GO$4,$P12&lt;GP$4,$Q12&gt;=GP$4),NETWORKDAYS.INTL($P12,(GP$4)-1,1,(Holidays!$A$1:$A$248)),0)+IF(AND($P12&lt;GO$4,$Q12&lt;GP$4,$Q12&gt;=GO$4),NETWORKDAYS.INTL(GO$4,$Q12,1,(Holidays!$A$1:$A$248)),0)+IF(AND($P12&lt;GO$4,$Q12&gt;=GP$4,$Q12&gt;=GO$4),NETWORKDAYS.INTL(GO$4,(GP$4)-1,1,(Holidays!$A$1:$A$248)),0))*$S12,"")</f>
        <v>0</v>
      </c>
      <c r="GP12" s="191">
        <f>IFERROR((IF(AND($P12&gt;=GP$4,$P12&lt;GQ$4,$Q12&lt;GQ$4),NETWORKDAYS.INTL($P12,$Q12,1,(Holidays!$A$1:$A$248)),0)+IF(AND($P12&gt;=GP$4,$P12&lt;GQ$4,$Q12&gt;=GQ$4),NETWORKDAYS.INTL($P12,(GQ$4)-1,1,(Holidays!$A$1:$A$248)),0)+IF(AND($P12&lt;GP$4,$Q12&lt;GQ$4,$Q12&gt;=GP$4),NETWORKDAYS.INTL(GP$4,$Q12,1,(Holidays!$A$1:$A$248)),0)+IF(AND($P12&lt;GP$4,$Q12&gt;=GQ$4,$Q12&gt;=GP$4),NETWORKDAYS.INTL(GP$4,(GQ$4)-1,1,(Holidays!$A$1:$A$248)),0))*$S12,"")</f>
        <v>0</v>
      </c>
      <c r="GQ12" s="191">
        <f>IFERROR((IF(AND($P12&gt;=GQ$4,$P12&lt;GR$4,$Q12&lt;GR$4),NETWORKDAYS.INTL($P12,$Q12,1,(Holidays!$A$1:$A$248)),0)+IF(AND($P12&gt;=GQ$4,$P12&lt;GR$4,$Q12&gt;=GR$4),NETWORKDAYS.INTL($P12,(GR$4)-1,1,(Holidays!$A$1:$A$248)),0)+IF(AND($P12&lt;GQ$4,$Q12&lt;GR$4,$Q12&gt;=GQ$4),NETWORKDAYS.INTL(GQ$4,$Q12,1,(Holidays!$A$1:$A$248)),0)+IF(AND($P12&lt;GQ$4,$Q12&gt;=GR$4,$Q12&gt;=GQ$4),NETWORKDAYS.INTL(GQ$4,(GR$4)-1,1,(Holidays!$A$1:$A$248)),0))*$S12,"")</f>
        <v>0</v>
      </c>
      <c r="GR12" s="191">
        <f>IFERROR((IF(AND($P12&gt;=GR$4,$P12&lt;GS$4,$Q12&lt;GS$4),NETWORKDAYS.INTL($P12,$Q12,1,(Holidays!$A$1:$A$248)),0)+IF(AND($P12&gt;=GR$4,$P12&lt;GS$4,$Q12&gt;=GS$4),NETWORKDAYS.INTL($P12,(GS$4)-1,1,(Holidays!$A$1:$A$248)),0)+IF(AND($P12&lt;GR$4,$Q12&lt;GS$4,$Q12&gt;=GR$4),NETWORKDAYS.INTL(GR$4,$Q12,1,(Holidays!$A$1:$A$248)),0)+IF(AND($P12&lt;GR$4,$Q12&gt;=GS$4,$Q12&gt;=GR$4),NETWORKDAYS.INTL(GR$4,(GS$4)-1,1,(Holidays!$A$1:$A$248)),0))*$S12,"")</f>
        <v>0</v>
      </c>
      <c r="GS12" s="191">
        <f>IFERROR((IF(AND($P12&gt;=GS$4,$P12&lt;GT$4,$Q12&lt;GT$4),NETWORKDAYS.INTL($P12,$Q12,1,(Holidays!$A$1:$A$248)),0)+IF(AND($P12&gt;=GS$4,$P12&lt;GT$4,$Q12&gt;=GT$4),NETWORKDAYS.INTL($P12,(GT$4)-1,1,(Holidays!$A$1:$A$248)),0)+IF(AND($P12&lt;GS$4,$Q12&lt;GT$4,$Q12&gt;=GS$4),NETWORKDAYS.INTL(GS$4,$Q12,1,(Holidays!$A$1:$A$248)),0)+IF(AND($P12&lt;GS$4,$Q12&gt;=GT$4,$Q12&gt;=GS$4),NETWORKDAYS.INTL(GS$4,(GT$4)-1,1,(Holidays!$A$1:$A$248)),0))*$S12,"")</f>
        <v>0</v>
      </c>
      <c r="GT12" s="191">
        <f>IFERROR((IF(AND($P12&gt;=GT$4,$P12&lt;GU$4,$Q12&lt;GU$4),NETWORKDAYS.INTL($P12,$Q12,1,(Holidays!$A$1:$A$248)),0)+IF(AND($P12&gt;=GT$4,$P12&lt;GU$4,$Q12&gt;=GU$4),NETWORKDAYS.INTL($P12,(GU$4)-1,1,(Holidays!$A$1:$A$248)),0)+IF(AND($P12&lt;GT$4,$Q12&lt;GU$4,$Q12&gt;=GT$4),NETWORKDAYS.INTL(GT$4,$Q12,1,(Holidays!$A$1:$A$248)),0)+IF(AND($P12&lt;GT$4,$Q12&gt;=GU$4,$Q12&gt;=GT$4),NETWORKDAYS.INTL(GT$4,(GU$4)-1,1,(Holidays!$A$1:$A$248)),0))*$S12,"")</f>
        <v>0</v>
      </c>
      <c r="GU12" s="191">
        <f>IFERROR((IF(AND($P12&gt;=GU$4,$P12&lt;GV$4,$Q12&lt;GV$4),NETWORKDAYS.INTL($P12,$Q12,1,(Holidays!$A$1:$A$248)),0)+IF(AND($P12&gt;=GU$4,$P12&lt;GV$4,$Q12&gt;=GV$4),NETWORKDAYS.INTL($P12,(GV$4)-1,1,(Holidays!$A$1:$A$248)),0)+IF(AND($P12&lt;GU$4,$Q12&lt;GV$4,$Q12&gt;=GU$4),NETWORKDAYS.INTL(GU$4,$Q12,1,(Holidays!$A$1:$A$248)),0)+IF(AND($P12&lt;GU$4,$Q12&gt;=GV$4,$Q12&gt;=GU$4),NETWORKDAYS.INTL(GU$4,(GV$4)-1,1,(Holidays!$A$1:$A$248)),0))*$S12,"")</f>
        <v>0</v>
      </c>
      <c r="GV12" s="191">
        <f>IFERROR((IF(AND($P12&gt;=GV$4,$P12&lt;GW$4,$Q12&lt;GW$4),NETWORKDAYS.INTL($P12,$Q12,1,(Holidays!$A$1:$A$248)),0)+IF(AND($P12&gt;=GV$4,$P12&lt;GW$4,$Q12&gt;=GW$4),NETWORKDAYS.INTL($P12,(GW$4)-1,1,(Holidays!$A$1:$A$248)),0)+IF(AND($P12&lt;GV$4,$Q12&lt;GW$4,$Q12&gt;=GV$4),NETWORKDAYS.INTL(GV$4,$Q12,1,(Holidays!$A$1:$A$248)),0)+IF(AND($P12&lt;GV$4,$Q12&gt;=GW$4,$Q12&gt;=GV$4),NETWORKDAYS.INTL(GV$4,(GW$4)-1,1,(Holidays!$A$1:$A$248)),0))*$S12,"")</f>
        <v>0</v>
      </c>
      <c r="GW12" s="191">
        <f>IFERROR((IF(AND($P12&gt;=GW$4,$P12&lt;GX$4,$Q12&lt;GX$4),NETWORKDAYS.INTL($P12,$Q12,1,(Holidays!$A$1:$A$248)),0)+IF(AND($P12&gt;=GW$4,$P12&lt;GX$4,$Q12&gt;=GX$4),NETWORKDAYS.INTL($P12,(GX$4)-1,1,(Holidays!$A$1:$A$248)),0)+IF(AND($P12&lt;GW$4,$Q12&lt;GX$4,$Q12&gt;=GW$4),NETWORKDAYS.INTL(GW$4,$Q12,1,(Holidays!$A$1:$A$248)),0)+IF(AND($P12&lt;GW$4,$Q12&gt;=GX$4,$Q12&gt;=GW$4),NETWORKDAYS.INTL(GW$4,(GX$4)-1,1,(Holidays!$A$1:$A$248)),0))*$S12,"")</f>
        <v>0</v>
      </c>
      <c r="GX12" s="191">
        <f>IFERROR((IF(AND($P12&gt;=GX$4,$P12&lt;GY$4,$Q12&lt;GY$4),NETWORKDAYS.INTL($P12,$Q12,1,(Holidays!$A$1:$A$248)),0)+IF(AND($P12&gt;=GX$4,$P12&lt;GY$4,$Q12&gt;=GY$4),NETWORKDAYS.INTL($P12,(GY$4)-1,1,(Holidays!$A$1:$A$248)),0)+IF(AND($P12&lt;GX$4,$Q12&lt;GY$4,$Q12&gt;=GX$4),NETWORKDAYS.INTL(GX$4,$Q12,1,(Holidays!$A$1:$A$248)),0)+IF(AND($P12&lt;GX$4,$Q12&gt;=GY$4,$Q12&gt;=GX$4),NETWORKDAYS.INTL(GX$4,(GY$4)-1,1,(Holidays!$A$1:$A$248)),0))*$S12,"")</f>
        <v>0</v>
      </c>
      <c r="GY12" s="191">
        <f>IFERROR((IF(AND($P12&gt;=GY$4,$P12&lt;GZ$4,$Q12&lt;GZ$4),NETWORKDAYS.INTL($P12,$Q12,1,(Holidays!$A$1:$A$248)),0)+IF(AND($P12&gt;=GY$4,$P12&lt;GZ$4,$Q12&gt;=GZ$4),NETWORKDAYS.INTL($P12,(GZ$4)-1,1,(Holidays!$A$1:$A$248)),0)+IF(AND($P12&lt;GY$4,$Q12&lt;GZ$4,$Q12&gt;=GY$4),NETWORKDAYS.INTL(GY$4,$Q12,1,(Holidays!$A$1:$A$248)),0)+IF(AND($P12&lt;GY$4,$Q12&gt;=GZ$4,$Q12&gt;=GY$4),NETWORKDAYS.INTL(GY$4,(GZ$4)-1,1,(Holidays!$A$1:$A$248)),0))*$S12,"")</f>
        <v>0</v>
      </c>
      <c r="GZ12" s="191">
        <f>IFERROR((IF(AND($P12&gt;=GZ$4,$P12&lt;HA$4,$Q12&lt;HA$4),NETWORKDAYS.INTL($P12,$Q12,1,(Holidays!$A$1:$A$248)),0)+IF(AND($P12&gt;=GZ$4,$P12&lt;HA$4,$Q12&gt;=HA$4),NETWORKDAYS.INTL($P12,(HA$4)-1,1,(Holidays!$A$1:$A$248)),0)+IF(AND($P12&lt;GZ$4,$Q12&lt;HA$4,$Q12&gt;=GZ$4),NETWORKDAYS.INTL(GZ$4,$Q12,1,(Holidays!$A$1:$A$248)),0)+IF(AND($P12&lt;GZ$4,$Q12&gt;=HA$4,$Q12&gt;=GZ$4),NETWORKDAYS.INTL(GZ$4,(HA$4)-1,1,(Holidays!$A$1:$A$248)),0))*$S12,"")</f>
        <v>0</v>
      </c>
      <c r="HA12" s="191">
        <f>IFERROR((IF(AND($P12&gt;=HA$4,$P12&lt;HB$4,$Q12&lt;HB$4),NETWORKDAYS.INTL($P12,$Q12,1,(Holidays!$A$1:$A$248)),0)+IF(AND($P12&gt;=HA$4,$P12&lt;HB$4,$Q12&gt;=HB$4),NETWORKDAYS.INTL($P12,(HB$4)-1,1,(Holidays!$A$1:$A$248)),0)+IF(AND($P12&lt;HA$4,$Q12&lt;HB$4,$Q12&gt;=HA$4),NETWORKDAYS.INTL(HA$4,$Q12,1,(Holidays!$A$1:$A$248)),0)+IF(AND($P12&lt;HA$4,$Q12&gt;=HB$4,$Q12&gt;=HA$4),NETWORKDAYS.INTL(HA$4,(HB$4)-1,1,(Holidays!$A$1:$A$248)),0))*$S12,"")</f>
        <v>0</v>
      </c>
      <c r="HB12" s="191">
        <f>IFERROR((IF(AND($P12&gt;=HB$4,$P12&lt;HC$4,$Q12&lt;HC$4),NETWORKDAYS.INTL($P12,$Q12,1,(Holidays!$A$1:$A$248)),0)+IF(AND($P12&gt;=HB$4,$P12&lt;HC$4,$Q12&gt;=HC$4),NETWORKDAYS.INTL($P12,(HC$4)-1,1,(Holidays!$A$1:$A$248)),0)+IF(AND($P12&lt;HB$4,$Q12&lt;HC$4,$Q12&gt;=HB$4),NETWORKDAYS.INTL(HB$4,$Q12,1,(Holidays!$A$1:$A$248)),0)+IF(AND($P12&lt;HB$4,$Q12&gt;=HC$4,$Q12&gt;=HB$4),NETWORKDAYS.INTL(HB$4,(HC$4)-1,1,(Holidays!$A$1:$A$248)),0))*$S12,"")</f>
        <v>0</v>
      </c>
      <c r="HC12" s="191">
        <f>IFERROR((IF(AND($P12&gt;=HC$4,$P12&lt;HD$4,$Q12&lt;HD$4),NETWORKDAYS.INTL($P12,$Q12,1,(Holidays!$A$1:$A$248)),0)+IF(AND($P12&gt;=HC$4,$P12&lt;HD$4,$Q12&gt;=HD$4),NETWORKDAYS.INTL($P12,(HD$4)-1,1,(Holidays!$A$1:$A$248)),0)+IF(AND($P12&lt;HC$4,$Q12&lt;HD$4,$Q12&gt;=HC$4),NETWORKDAYS.INTL(HC$4,$Q12,1,(Holidays!$A$1:$A$248)),0)+IF(AND($P12&lt;HC$4,$Q12&gt;=HD$4,$Q12&gt;=HC$4),NETWORKDAYS.INTL(HC$4,(HD$4)-1,1,(Holidays!$A$1:$A$248)),0))*$S12,"")</f>
        <v>0</v>
      </c>
      <c r="HD12" s="191">
        <f>IFERROR((IF(AND($P12&gt;=HD$4,$P12&lt;HE$4,$Q12&lt;HE$4),NETWORKDAYS.INTL($P12,$Q12,1,(Holidays!$A$1:$A$248)),0)+IF(AND($P12&gt;=HD$4,$P12&lt;HE$4,$Q12&gt;=HE$4),NETWORKDAYS.INTL($P12,(HE$4)-1,1,(Holidays!$A$1:$A$248)),0)+IF(AND($P12&lt;HD$4,$Q12&lt;HE$4,$Q12&gt;=HD$4),NETWORKDAYS.INTL(HD$4,$Q12,1,(Holidays!$A$1:$A$248)),0)+IF(AND($P12&lt;HD$4,$Q12&gt;=HE$4,$Q12&gt;=HD$4),NETWORKDAYS.INTL(HD$4,(HE$4)-1,1,(Holidays!$A$1:$A$248)),0))*$S12,"")</f>
        <v>0</v>
      </c>
      <c r="HE12" s="191">
        <f>IFERROR((IF(AND($P12&gt;=HE$4,$P12&lt;HF$4,$Q12&lt;HF$4),NETWORKDAYS.INTL($P12,$Q12,1,(Holidays!$A$1:$A$248)),0)+IF(AND($P12&gt;=HE$4,$P12&lt;HF$4,$Q12&gt;=HF$4),NETWORKDAYS.INTL($P12,(HF$4)-1,1,(Holidays!$A$1:$A$248)),0)+IF(AND($P12&lt;HE$4,$Q12&lt;HF$4,$Q12&gt;=HE$4),NETWORKDAYS.INTL(HE$4,$Q12,1,(Holidays!$A$1:$A$248)),0)+IF(AND($P12&lt;HE$4,$Q12&gt;=HF$4,$Q12&gt;=HE$4),NETWORKDAYS.INTL(HE$4,(HF$4)-1,1,(Holidays!$A$1:$A$248)),0))*$S12,"")</f>
        <v>0</v>
      </c>
      <c r="HF12" s="191">
        <f>IFERROR((IF(AND($P12&gt;=HF$4,$P12&lt;HG$4,$Q12&lt;HG$4),NETWORKDAYS.INTL($P12,$Q12,1,(Holidays!$A$1:$A$248)),0)+IF(AND($P12&gt;=HF$4,$P12&lt;HG$4,$Q12&gt;=HG$4),NETWORKDAYS.INTL($P12,(HG$4)-1,1,(Holidays!$A$1:$A$248)),0)+IF(AND($P12&lt;HF$4,$Q12&lt;HG$4,$Q12&gt;=HF$4),NETWORKDAYS.INTL(HF$4,$Q12,1,(Holidays!$A$1:$A$248)),0)+IF(AND($P12&lt;HF$4,$Q12&gt;=HG$4,$Q12&gt;=HF$4),NETWORKDAYS.INTL(HF$4,(HG$4)-1,1,(Holidays!$A$1:$A$248)),0))*$S12,"")</f>
        <v>0</v>
      </c>
      <c r="HG12" s="191">
        <f>IFERROR((IF(AND($P12&gt;=HG$4,$P12&lt;HH$4,$Q12&lt;HH$4),NETWORKDAYS.INTL($P12,$Q12,1,(Holidays!$A$1:$A$248)),0)+IF(AND($P12&gt;=HG$4,$P12&lt;HH$4,$Q12&gt;=HH$4),NETWORKDAYS.INTL($P12,(HH$4)-1,1,(Holidays!$A$1:$A$248)),0)+IF(AND($P12&lt;HG$4,$Q12&lt;HH$4,$Q12&gt;=HG$4),NETWORKDAYS.INTL(HG$4,$Q12,1,(Holidays!$A$1:$A$248)),0)+IF(AND($P12&lt;HG$4,$Q12&gt;=HH$4,$Q12&gt;=HG$4),NETWORKDAYS.INTL(HG$4,(HH$4)-1,1,(Holidays!$A$1:$A$248)),0))*$S12,"")</f>
        <v>0</v>
      </c>
      <c r="HH12" s="191">
        <f>IFERROR((IF(AND($P12&gt;=HH$4,$P12&lt;HI$4,$Q12&lt;HI$4),NETWORKDAYS.INTL($P12,$Q12,1,(Holidays!$A$1:$A$248)),0)+IF(AND($P12&gt;=HH$4,$P12&lt;HI$4,$Q12&gt;=HI$4),NETWORKDAYS.INTL($P12,(HI$4)-1,1,(Holidays!$A$1:$A$248)),0)+IF(AND($P12&lt;HH$4,$Q12&lt;HI$4,$Q12&gt;=HH$4),NETWORKDAYS.INTL(HH$4,$Q12,1,(Holidays!$A$1:$A$248)),0)+IF(AND($P12&lt;HH$4,$Q12&gt;=HI$4,$Q12&gt;=HH$4),NETWORKDAYS.INTL(HH$4,(HI$4)-1,1,(Holidays!$A$1:$A$248)),0))*$S12,"")</f>
        <v>0</v>
      </c>
      <c r="HI12" s="191">
        <f>IFERROR((IF(AND($P12&gt;=HI$4,$P12&lt;HJ$4,$Q12&lt;HJ$4),NETWORKDAYS.INTL($P12,$Q12,1,(Holidays!$A$1:$A$248)),0)+IF(AND($P12&gt;=HI$4,$P12&lt;HJ$4,$Q12&gt;=HJ$4),NETWORKDAYS.INTL($P12,(HJ$4)-1,1,(Holidays!$A$1:$A$248)),0)+IF(AND($P12&lt;HI$4,$Q12&lt;HJ$4,$Q12&gt;=HI$4),NETWORKDAYS.INTL(HI$4,$Q12,1,(Holidays!$A$1:$A$248)),0)+IF(AND($P12&lt;HI$4,$Q12&gt;=HJ$4,$Q12&gt;=HI$4),NETWORKDAYS.INTL(HI$4,(HJ$4)-1,1,(Holidays!$A$1:$A$248)),0))*$S12,"")</f>
        <v>0</v>
      </c>
      <c r="HJ12" s="191">
        <f>IFERROR((IF(AND($P12&gt;=HJ$4,$P12&lt;HK$4,$Q12&lt;HK$4),NETWORKDAYS.INTL($P12,$Q12,1,(Holidays!$A$1:$A$248)),0)+IF(AND($P12&gt;=HJ$4,$P12&lt;HK$4,$Q12&gt;=HK$4),NETWORKDAYS.INTL($P12,(HK$4)-1,1,(Holidays!$A$1:$A$248)),0)+IF(AND($P12&lt;HJ$4,$Q12&lt;HK$4,$Q12&gt;=HJ$4),NETWORKDAYS.INTL(HJ$4,$Q12,1,(Holidays!$A$1:$A$248)),0)+IF(AND($P12&lt;HJ$4,$Q12&gt;=HK$4,$Q12&gt;=HJ$4),NETWORKDAYS.INTL(HJ$4,(HK$4)-1,1,(Holidays!$A$1:$A$248)),0))*$S12,"")</f>
        <v>0</v>
      </c>
      <c r="HK12" s="191">
        <f>IFERROR((IF(AND($P12&gt;=HK$4,$P12&lt;HL$4,$Q12&lt;HL$4),NETWORKDAYS.INTL($P12,$Q12,1,(Holidays!$A$1:$A$248)),0)+IF(AND($P12&gt;=HK$4,$P12&lt;HL$4,$Q12&gt;=HL$4),NETWORKDAYS.INTL($P12,(HL$4)-1,1,(Holidays!$A$1:$A$248)),0)+IF(AND($P12&lt;HK$4,$Q12&lt;HL$4,$Q12&gt;=HK$4),NETWORKDAYS.INTL(HK$4,$Q12,1,(Holidays!$A$1:$A$248)),0)+IF(AND($P12&lt;HK$4,$Q12&gt;=HL$4,$Q12&gt;=HK$4),NETWORKDAYS.INTL(HK$4,(HL$4)-1,1,(Holidays!$A$1:$A$248)),0))*$S12,"")</f>
        <v>0</v>
      </c>
      <c r="HL12" s="191">
        <f>IFERROR((IF(AND($P12&gt;=HL$4,$P12&lt;HM$4,$Q12&lt;HM$4),NETWORKDAYS.INTL($P12,$Q12,1,(Holidays!$A$1:$A$248)),0)+IF(AND($P12&gt;=HL$4,$P12&lt;HM$4,$Q12&gt;=HM$4),NETWORKDAYS.INTL($P12,(HM$4)-1,1,(Holidays!$A$1:$A$248)),0)+IF(AND($P12&lt;HL$4,$Q12&lt;HM$4,$Q12&gt;=HL$4),NETWORKDAYS.INTL(HL$4,$Q12,1,(Holidays!$A$1:$A$248)),0)+IF(AND($P12&lt;HL$4,$Q12&gt;=HM$4,$Q12&gt;=HL$4),NETWORKDAYS.INTL(HL$4,(HM$4)-1,1,(Holidays!$A$1:$A$248)),0))*$S12,"")</f>
        <v>0</v>
      </c>
      <c r="HM12" s="191">
        <f>IFERROR((IF(AND($P12&gt;=HM$4,$P12&lt;HN$4,$Q12&lt;HN$4),NETWORKDAYS.INTL($P12,$Q12,1,(Holidays!$A$1:$A$248)),0)+IF(AND($P12&gt;=HM$4,$P12&lt;HN$4,$Q12&gt;=HN$4),NETWORKDAYS.INTL($P12,(HN$4)-1,1,(Holidays!$A$1:$A$248)),0)+IF(AND($P12&lt;HM$4,$Q12&lt;HN$4,$Q12&gt;=HM$4),NETWORKDAYS.INTL(HM$4,$Q12,1,(Holidays!$A$1:$A$248)),0)+IF(AND($P12&lt;HM$4,$Q12&gt;=HN$4,$Q12&gt;=HM$4),NETWORKDAYS.INTL(HM$4,(HN$4)-1,1,(Holidays!$A$1:$A$248)),0))*$S12,"")</f>
        <v>0</v>
      </c>
      <c r="HN12" s="191">
        <f>IFERROR((IF(AND($P12&gt;=HN$4,$P12&lt;HO$4,$Q12&lt;HO$4),NETWORKDAYS.INTL($P12,$Q12,1,(Holidays!$A$1:$A$248)),0)+IF(AND($P12&gt;=HN$4,$P12&lt;HO$4,$Q12&gt;=HO$4),NETWORKDAYS.INTL($P12,(HO$4)-1,1,(Holidays!$A$1:$A$248)),0)+IF(AND($P12&lt;HN$4,$Q12&lt;HO$4,$Q12&gt;=HN$4),NETWORKDAYS.INTL(HN$4,$Q12,1,(Holidays!$A$1:$A$248)),0)+IF(AND($P12&lt;HN$4,$Q12&gt;=HO$4,$Q12&gt;=HN$4),NETWORKDAYS.INTL(HN$4,(HO$4)-1,1,(Holidays!$A$1:$A$248)),0))*$S12,"")</f>
        <v>0</v>
      </c>
      <c r="HO12" s="191">
        <f>IFERROR((IF(AND($P12&gt;=HO$4,$P12&lt;HP$4,$Q12&lt;HP$4),NETWORKDAYS.INTL($P12,$Q12,1,(Holidays!$A$1:$A$248)),0)+IF(AND($P12&gt;=HO$4,$P12&lt;HP$4,$Q12&gt;=HP$4),NETWORKDAYS.INTL($P12,(HP$4)-1,1,(Holidays!$A$1:$A$248)),0)+IF(AND($P12&lt;HO$4,$Q12&lt;HP$4,$Q12&gt;=HO$4),NETWORKDAYS.INTL(HO$4,$Q12,1,(Holidays!$A$1:$A$248)),0)+IF(AND($P12&lt;HO$4,$Q12&gt;=HP$4,$Q12&gt;=HO$4),NETWORKDAYS.INTL(HO$4,(HP$4)-1,1,(Holidays!$A$1:$A$248)),0))*$S12,"")</f>
        <v>0</v>
      </c>
      <c r="HP12" s="191">
        <f>IFERROR((IF(AND($P12&gt;=HP$4,$P12&lt;HQ$4,$Q12&lt;HQ$4),NETWORKDAYS.INTL($P12,$Q12,1,(Holidays!$A$1:$A$248)),0)+IF(AND($P12&gt;=HP$4,$P12&lt;HQ$4,$Q12&gt;=HQ$4),NETWORKDAYS.INTL($P12,(HQ$4)-1,1,(Holidays!$A$1:$A$248)),0)+IF(AND($P12&lt;HP$4,$Q12&lt;HQ$4,$Q12&gt;=HP$4),NETWORKDAYS.INTL(HP$4,$Q12,1,(Holidays!$A$1:$A$248)),0)+IF(AND($P12&lt;HP$4,$Q12&gt;=HQ$4,$Q12&gt;=HP$4),NETWORKDAYS.INTL(HP$4,(HQ$4)-1,1,(Holidays!$A$1:$A$248)),0))*$S12,"")</f>
        <v>0</v>
      </c>
      <c r="HQ12" s="191">
        <f>IFERROR((IF(AND($P12&gt;=HQ$4,$P12&lt;HR$4,$Q12&lt;HR$4),NETWORKDAYS.INTL($P12,$Q12,1,(Holidays!$A$1:$A$248)),0)+IF(AND($P12&gt;=HQ$4,$P12&lt;HR$4,$Q12&gt;=HR$4),NETWORKDAYS.INTL($P12,(HR$4)-1,1,(Holidays!$A$1:$A$248)),0)+IF(AND($P12&lt;HQ$4,$Q12&lt;HR$4,$Q12&gt;=HQ$4),NETWORKDAYS.INTL(HQ$4,$Q12,1,(Holidays!$A$1:$A$248)),0)+IF(AND($P12&lt;HQ$4,$Q12&gt;=HR$4,$Q12&gt;=HQ$4),NETWORKDAYS.INTL(HQ$4,(HR$4)-1,1,(Holidays!$A$1:$A$248)),0))*$S12,"")</f>
        <v>0</v>
      </c>
      <c r="HR12" s="191">
        <f>IFERROR((IF(AND($P12&gt;=HR$4,$P12&lt;HS$4,$Q12&lt;HS$4),NETWORKDAYS.INTL($P12,$Q12,1,(Holidays!$A$1:$A$248)),0)+IF(AND($P12&gt;=HR$4,$P12&lt;HS$4,$Q12&gt;=HS$4),NETWORKDAYS.INTL($P12,(HS$4)-1,1,(Holidays!$A$1:$A$248)),0)+IF(AND($P12&lt;HR$4,$Q12&lt;HS$4,$Q12&gt;=HR$4),NETWORKDAYS.INTL(HR$4,$Q12,1,(Holidays!$A$1:$A$248)),0)+IF(AND($P12&lt;HR$4,$Q12&gt;=HS$4,$Q12&gt;=HR$4),NETWORKDAYS.INTL(HR$4,(HS$4)-1,1,(Holidays!$A$1:$A$248)),0))*$S12,"")</f>
        <v>0</v>
      </c>
      <c r="HS12" s="191">
        <f>IFERROR((IF(AND($P12&gt;=HS$4,$P12&lt;HT$4,$Q12&lt;HT$4),NETWORKDAYS.INTL($P12,$Q12,1,(Holidays!$A$1:$A$248)),0)+IF(AND($P12&gt;=HS$4,$P12&lt;HT$4,$Q12&gt;=HT$4),NETWORKDAYS.INTL($P12,(HT$4)-1,1,(Holidays!$A$1:$A$248)),0)+IF(AND($P12&lt;HS$4,$Q12&lt;HT$4,$Q12&gt;=HS$4),NETWORKDAYS.INTL(HS$4,$Q12,1,(Holidays!$A$1:$A$248)),0)+IF(AND($P12&lt;HS$4,$Q12&gt;=HT$4,$Q12&gt;=HS$4),NETWORKDAYS.INTL(HS$4,(HT$4)-1,1,(Holidays!$A$1:$A$248)),0))*$S12,"")</f>
        <v>0</v>
      </c>
      <c r="HT12" s="191">
        <f>IFERROR((IF(AND($P12&gt;=HT$4,$P12&lt;HU$4,$Q12&lt;HU$4),NETWORKDAYS.INTL($P12,$Q12,1,(Holidays!$A$1:$A$248)),0)+IF(AND($P12&gt;=HT$4,$P12&lt;HU$4,$Q12&gt;=HU$4),NETWORKDAYS.INTL($P12,(HU$4)-1,1,(Holidays!$A$1:$A$248)),0)+IF(AND($P12&lt;HT$4,$Q12&lt;HU$4,$Q12&gt;=HT$4),NETWORKDAYS.INTL(HT$4,$Q12,1,(Holidays!$A$1:$A$248)),0)+IF(AND($P12&lt;HT$4,$Q12&gt;=HU$4,$Q12&gt;=HT$4),NETWORKDAYS.INTL(HT$4,(HU$4)-1,1,(Holidays!$A$1:$A$248)),0))*$S12,"")</f>
        <v>0</v>
      </c>
      <c r="HU12" s="191">
        <f>IFERROR((IF(AND($P12&gt;=HU$4,$P12&lt;HV$4,$Q12&lt;HV$4),NETWORKDAYS.INTL($P12,$Q12,1,(Holidays!$A$1:$A$248)),0)+IF(AND($P12&gt;=HU$4,$P12&lt;HV$4,$Q12&gt;=HV$4),NETWORKDAYS.INTL($P12,(HV$4)-1,1,(Holidays!$A$1:$A$248)),0)+IF(AND($P12&lt;HU$4,$Q12&lt;HV$4,$Q12&gt;=HU$4),NETWORKDAYS.INTL(HU$4,$Q12,1,(Holidays!$A$1:$A$248)),0)+IF(AND($P12&lt;HU$4,$Q12&gt;=HV$4,$Q12&gt;=HU$4),NETWORKDAYS.INTL(HU$4,(HV$4)-1,1,(Holidays!$A$1:$A$248)),0))*$S12,"")</f>
        <v>0</v>
      </c>
      <c r="HV12" s="191">
        <f>IFERROR((IF(AND($P12&gt;=HV$4,$P12&lt;HW$4,$Q12&lt;HW$4),NETWORKDAYS.INTL($P12,$Q12,1,(Holidays!$A$1:$A$248)),0)+IF(AND($P12&gt;=HV$4,$P12&lt;HW$4,$Q12&gt;=HW$4),NETWORKDAYS.INTL($P12,(HW$4)-1,1,(Holidays!$A$1:$A$248)),0)+IF(AND($P12&lt;HV$4,$Q12&lt;HW$4,$Q12&gt;=HV$4),NETWORKDAYS.INTL(HV$4,$Q12,1,(Holidays!$A$1:$A$248)),0)+IF(AND($P12&lt;HV$4,$Q12&gt;=HW$4,$Q12&gt;=HV$4),NETWORKDAYS.INTL(HV$4,(HW$4)-1,1,(Holidays!$A$1:$A$248)),0))*$S12,"")</f>
        <v>0</v>
      </c>
      <c r="HW12" s="191">
        <f>IFERROR((IF(AND($P12&gt;=HW$4,$P12&lt;HX$4,$Q12&lt;HX$4),NETWORKDAYS.INTL($P12,$Q12,1,(Holidays!$A$1:$A$248)),0)+IF(AND($P12&gt;=HW$4,$P12&lt;HX$4,$Q12&gt;=HX$4),NETWORKDAYS.INTL($P12,(HX$4)-1,1,(Holidays!$A$1:$A$248)),0)+IF(AND($P12&lt;HW$4,$Q12&lt;HX$4,$Q12&gt;=HW$4),NETWORKDAYS.INTL(HW$4,$Q12,1,(Holidays!$A$1:$A$248)),0)+IF(AND($P12&lt;HW$4,$Q12&gt;=HX$4,$Q12&gt;=HW$4),NETWORKDAYS.INTL(HW$4,(HX$4)-1,1,(Holidays!$A$1:$A$248)),0))*$S12,"")</f>
        <v>0</v>
      </c>
      <c r="HX12" s="191">
        <f>IFERROR((IF(AND($P12&gt;=HX$4,$P12&lt;HY$4,$Q12&lt;HY$4),NETWORKDAYS.INTL($P12,$Q12,1,(Holidays!$A$1:$A$248)),0)+IF(AND($P12&gt;=HX$4,$P12&lt;HY$4,$Q12&gt;=HY$4),NETWORKDAYS.INTL($P12,(HY$4)-1,1,(Holidays!$A$1:$A$248)),0)+IF(AND($P12&lt;HX$4,$Q12&lt;HY$4,$Q12&gt;=HX$4),NETWORKDAYS.INTL(HX$4,$Q12,1,(Holidays!$A$1:$A$248)),0)+IF(AND($P12&lt;HX$4,$Q12&gt;=HY$4,$Q12&gt;=HX$4),NETWORKDAYS.INTL(HX$4,(HY$4)-1,1,(Holidays!$A$1:$A$248)),0))*$S12,"")</f>
        <v>0</v>
      </c>
      <c r="HY12" s="191">
        <f>IFERROR((IF(AND($P12&gt;=HY$4,$P12&lt;HZ$4,$Q12&lt;HZ$4),NETWORKDAYS.INTL($P12,$Q12,1,(Holidays!$A$1:$A$248)),0)+IF(AND($P12&gt;=HY$4,$P12&lt;HZ$4,$Q12&gt;=HZ$4),NETWORKDAYS.INTL($P12,(HZ$4)-1,1,(Holidays!$A$1:$A$248)),0)+IF(AND($P12&lt;HY$4,$Q12&lt;HZ$4,$Q12&gt;=HY$4),NETWORKDAYS.INTL(HY$4,$Q12,1,(Holidays!$A$1:$A$248)),0)+IF(AND($P12&lt;HY$4,$Q12&gt;=HZ$4,$Q12&gt;=HY$4),NETWORKDAYS.INTL(HY$4,(HZ$4)-1,1,(Holidays!$A$1:$A$248)),0))*$S12,"")</f>
        <v>0</v>
      </c>
      <c r="HZ12" s="191">
        <f>IFERROR((IF(AND($P12&gt;=HZ$4,$P12&lt;IA$4,$Q12&lt;IA$4),NETWORKDAYS.INTL($P12,$Q12,1,(Holidays!$A$1:$A$248)),0)+IF(AND($P12&gt;=HZ$4,$P12&lt;IA$4,$Q12&gt;=IA$4),NETWORKDAYS.INTL($P12,(IA$4)-1,1,(Holidays!$A$1:$A$248)),0)+IF(AND($P12&lt;HZ$4,$Q12&lt;IA$4,$Q12&gt;=HZ$4),NETWORKDAYS.INTL(HZ$4,$Q12,1,(Holidays!$A$1:$A$248)),0)+IF(AND($P12&lt;HZ$4,$Q12&gt;=IA$4,$Q12&gt;=HZ$4),NETWORKDAYS.INTL(HZ$4,(IA$4)-1,1,(Holidays!$A$1:$A$248)),0))*$S12,"")</f>
        <v>0</v>
      </c>
      <c r="IA12" s="191">
        <f>IFERROR((IF(AND($P12&gt;=IA$4,$P12&lt;IB$4,$Q12&lt;IB$4),NETWORKDAYS.INTL($P12,$Q12,1,(Holidays!$A$1:$A$248)),0)+IF(AND($P12&gt;=IA$4,$P12&lt;IB$4,$Q12&gt;=IB$4),NETWORKDAYS.INTL($P12,(IB$4)-1,1,(Holidays!$A$1:$A$248)),0)+IF(AND($P12&lt;IA$4,$Q12&lt;IB$4,$Q12&gt;=IA$4),NETWORKDAYS.INTL(IA$4,$Q12,1,(Holidays!$A$1:$A$248)),0)+IF(AND($P12&lt;IA$4,$Q12&gt;=IB$4,$Q12&gt;=IA$4),NETWORKDAYS.INTL(IA$4,(IB$4)-1,1,(Holidays!$A$1:$A$248)),0))*$S12,"")</f>
        <v>0</v>
      </c>
      <c r="IB12" s="191">
        <f>IFERROR((IF(AND($P12&gt;=IB$4,$P12&lt;IC$4,$Q12&lt;IC$4),NETWORKDAYS.INTL($P12,$Q12,1,(Holidays!$A$1:$A$248)),0)+IF(AND($P12&gt;=IB$4,$P12&lt;IC$4,$Q12&gt;=IC$4),NETWORKDAYS.INTL($P12,(IC$4)-1,1,(Holidays!$A$1:$A$248)),0)+IF(AND($P12&lt;IB$4,$Q12&lt;IC$4,$Q12&gt;=IB$4),NETWORKDAYS.INTL(IB$4,$Q12,1,(Holidays!$A$1:$A$248)),0)+IF(AND($P12&lt;IB$4,$Q12&gt;=IC$4,$Q12&gt;=IB$4),NETWORKDAYS.INTL(IB$4,(IC$4)-1,1,(Holidays!$A$1:$A$248)),0))*$S12,"")</f>
        <v>0</v>
      </c>
      <c r="IC12" s="191">
        <f>IFERROR((IF(AND($P12&gt;=IC$4,$P12&lt;ID$4,$Q12&lt;ID$4),NETWORKDAYS.INTL($P12,$Q12,1,(Holidays!$A$1:$A$248)),0)+IF(AND($P12&gt;=IC$4,$P12&lt;ID$4,$Q12&gt;=ID$4),NETWORKDAYS.INTL($P12,(ID$4)-1,1,(Holidays!$A$1:$A$248)),0)+IF(AND($P12&lt;IC$4,$Q12&lt;ID$4,$Q12&gt;=IC$4),NETWORKDAYS.INTL(IC$4,$Q12,1,(Holidays!$A$1:$A$248)),0)+IF(AND($P12&lt;IC$4,$Q12&gt;=ID$4,$Q12&gt;=IC$4),NETWORKDAYS.INTL(IC$4,(ID$4)-1,1,(Holidays!$A$1:$A$248)),0))*$S12,"")</f>
        <v>0</v>
      </c>
      <c r="ID12" s="191">
        <f>IFERROR((IF(AND($P12&gt;=ID$4,$P12&lt;IE$4,$Q12&lt;IE$4),NETWORKDAYS.INTL($P12,$Q12,1,(Holidays!$A$1:$A$248)),0)+IF(AND($P12&gt;=ID$4,$P12&lt;IE$4,$Q12&gt;=IE$4),NETWORKDAYS.INTL($P12,(IE$4)-1,1,(Holidays!$A$1:$A$248)),0)+IF(AND($P12&lt;ID$4,$Q12&lt;IE$4,$Q12&gt;=ID$4),NETWORKDAYS.INTL(ID$4,$Q12,1,(Holidays!$A$1:$A$248)),0)+IF(AND($P12&lt;ID$4,$Q12&gt;=IE$4,$Q12&gt;=ID$4),NETWORKDAYS.INTL(ID$4,(IE$4)-1,1,(Holidays!$A$1:$A$248)),0))*$S12,"")</f>
        <v>0</v>
      </c>
      <c r="IE12" s="191">
        <f>IFERROR((IF(AND($P12&gt;=IE$4,$P12&lt;IF$4,$Q12&lt;IF$4),NETWORKDAYS.INTL($P12,$Q12,1,(Holidays!$A$1:$A$248)),0)+IF(AND($P12&gt;=IE$4,$P12&lt;IF$4,$Q12&gt;=IF$4),NETWORKDAYS.INTL($P12,(IF$4)-1,1,(Holidays!$A$1:$A$248)),0)+IF(AND($P12&lt;IE$4,$Q12&lt;IF$4,$Q12&gt;=IE$4),NETWORKDAYS.INTL(IE$4,$Q12,1,(Holidays!$A$1:$A$248)),0)+IF(AND($P12&lt;IE$4,$Q12&gt;=IF$4,$Q12&gt;=IE$4),NETWORKDAYS.INTL(IE$4,(IF$4)-1,1,(Holidays!$A$1:$A$248)),0))*$S12,"")</f>
        <v>0</v>
      </c>
      <c r="IF12" s="191">
        <f>IFERROR((IF(AND($P12&gt;=IF$4,$P12&lt;IG$4,$Q12&lt;IG$4),NETWORKDAYS.INTL($P12,$Q12,1,(Holidays!$A$1:$A$248)),0)+IF(AND($P12&gt;=IF$4,$P12&lt;IG$4,$Q12&gt;=IG$4),NETWORKDAYS.INTL($P12,(IG$4)-1,1,(Holidays!$A$1:$A$248)),0)+IF(AND($P12&lt;IF$4,$Q12&lt;IG$4,$Q12&gt;=IF$4),NETWORKDAYS.INTL(IF$4,$Q12,1,(Holidays!$A$1:$A$248)),0)+IF(AND($P12&lt;IF$4,$Q12&gt;=IG$4,$Q12&gt;=IF$4),NETWORKDAYS.INTL(IF$4,(IG$4)-1,1,(Holidays!$A$1:$A$248)),0))*$S12,"")</f>
        <v>0</v>
      </c>
      <c r="IG12" s="191">
        <f>IFERROR((IF(AND($P12&gt;=IG$4,$P12&lt;IH$4,$Q12&lt;IH$4),NETWORKDAYS.INTL($P12,$Q12,1,(Holidays!$A$1:$A$248)),0)+IF(AND($P12&gt;=IG$4,$P12&lt;IH$4,$Q12&gt;=IH$4),NETWORKDAYS.INTL($P12,(IH$4)-1,1,(Holidays!$A$1:$A$248)),0)+IF(AND($P12&lt;IG$4,$Q12&lt;IH$4,$Q12&gt;=IG$4),NETWORKDAYS.INTL(IG$4,$Q12,1,(Holidays!$A$1:$A$248)),0)+IF(AND($P12&lt;IG$4,$Q12&gt;=IH$4,$Q12&gt;=IG$4),NETWORKDAYS.INTL(IG$4,(IH$4)-1,1,(Holidays!$A$1:$A$248)),0))*$S12,"")</f>
        <v>0</v>
      </c>
      <c r="IH12" s="191">
        <f>IFERROR((IF(AND($P12&gt;=IH$4,$P12&lt;II$4,$Q12&lt;II$4),NETWORKDAYS.INTL($P12,$Q12,1,(Holidays!$A$1:$A$248)),0)+IF(AND($P12&gt;=IH$4,$P12&lt;II$4,$Q12&gt;=II$4),NETWORKDAYS.INTL($P12,(II$4)-1,1,(Holidays!$A$1:$A$248)),0)+IF(AND($P12&lt;IH$4,$Q12&lt;II$4,$Q12&gt;=IH$4),NETWORKDAYS.INTL(IH$4,$Q12,1,(Holidays!$A$1:$A$248)),0)+IF(AND($P12&lt;IH$4,$Q12&gt;=II$4,$Q12&gt;=IH$4),NETWORKDAYS.INTL(IH$4,(II$4)-1,1,(Holidays!$A$1:$A$248)),0))*$S12,"")</f>
        <v>0</v>
      </c>
      <c r="II12" s="191">
        <f>IFERROR((IF(AND($P12&gt;=II$4,$P12&lt;IJ$4,$Q12&lt;IJ$4),NETWORKDAYS.INTL($P12,$Q12,1,(Holidays!$A$1:$A$248)),0)+IF(AND($P12&gt;=II$4,$P12&lt;IJ$4,$Q12&gt;=IJ$4),NETWORKDAYS.INTL($P12,(IJ$4)-1,1,(Holidays!$A$1:$A$248)),0)+IF(AND($P12&lt;II$4,$Q12&lt;IJ$4,$Q12&gt;=II$4),NETWORKDAYS.INTL(II$4,$Q12,1,(Holidays!$A$1:$A$248)),0)+IF(AND($P12&lt;II$4,$Q12&gt;=IJ$4,$Q12&gt;=II$4),NETWORKDAYS.INTL(II$4,(IJ$4)-1,1,(Holidays!$A$1:$A$248)),0))*$S12,"")</f>
        <v>0</v>
      </c>
      <c r="IJ12" s="191">
        <f>IFERROR((IF(AND($P12&gt;=IJ$4,$P12&lt;IK$4,$Q12&lt;IK$4),NETWORKDAYS.INTL($P12,$Q12,1,(Holidays!$A$1:$A$248)),0)+IF(AND($P12&gt;=IJ$4,$P12&lt;IK$4,$Q12&gt;=IK$4),NETWORKDAYS.INTL($P12,(IK$4)-1,1,(Holidays!$A$1:$A$248)),0)+IF(AND($P12&lt;IJ$4,$Q12&lt;IK$4,$Q12&gt;=IJ$4),NETWORKDAYS.INTL(IJ$4,$Q12,1,(Holidays!$A$1:$A$248)),0)+IF(AND($P12&lt;IJ$4,$Q12&gt;=IK$4,$Q12&gt;=IJ$4),NETWORKDAYS.INTL(IJ$4,(IK$4)-1,1,(Holidays!$A$1:$A$248)),0))*$S12,"")</f>
        <v>0</v>
      </c>
      <c r="IK12" s="191">
        <f>IFERROR((IF(AND($P12&gt;=IK$4,$P12&lt;IL$4,$Q12&lt;IL$4),NETWORKDAYS.INTL($P12,$Q12,1,(Holidays!$A$1:$A$248)),0)+IF(AND($P12&gt;=IK$4,$P12&lt;IL$4,$Q12&gt;=IL$4),NETWORKDAYS.INTL($P12,(IL$4)-1,1,(Holidays!$A$1:$A$248)),0)+IF(AND($P12&lt;IK$4,$Q12&lt;IL$4,$Q12&gt;=IK$4),NETWORKDAYS.INTL(IK$4,$Q12,1,(Holidays!$A$1:$A$248)),0)+IF(AND($P12&lt;IK$4,$Q12&gt;=IL$4,$Q12&gt;=IK$4),NETWORKDAYS.INTL(IK$4,(IL$4)-1,1,(Holidays!$A$1:$A$248)),0))*$S12,"")</f>
        <v>0</v>
      </c>
      <c r="IL12" s="191">
        <f>IFERROR((IF(AND($P12&gt;=IL$4,$P12&lt;IM$4,$Q12&lt;IM$4),NETWORKDAYS.INTL($P12,$Q12,1,(Holidays!$A$1:$A$248)),0)+IF(AND($P12&gt;=IL$4,$P12&lt;IM$4,$Q12&gt;=IM$4),NETWORKDAYS.INTL($P12,(IM$4)-1,1,(Holidays!$A$1:$A$248)),0)+IF(AND($P12&lt;IL$4,$Q12&lt;IM$4,$Q12&gt;=IL$4),NETWORKDAYS.INTL(IL$4,$Q12,1,(Holidays!$A$1:$A$248)),0)+IF(AND($P12&lt;IL$4,$Q12&gt;=IM$4,$Q12&gt;=IL$4),NETWORKDAYS.INTL(IL$4,(IM$4)-1,1,(Holidays!$A$1:$A$248)),0))*$S12,"")</f>
        <v>0</v>
      </c>
      <c r="IM12" s="191">
        <f>IFERROR((IF(AND($P12&gt;=IM$4,$P12&lt;IN$4,$Q12&lt;IN$4),NETWORKDAYS.INTL($P12,$Q12,1,(Holidays!$A$1:$A$248)),0)+IF(AND($P12&gt;=IM$4,$P12&lt;IN$4,$Q12&gt;=IN$4),NETWORKDAYS.INTL($P12,(IN$4)-1,1,(Holidays!$A$1:$A$248)),0)+IF(AND($P12&lt;IM$4,$Q12&lt;IN$4,$Q12&gt;=IM$4),NETWORKDAYS.INTL(IM$4,$Q12,1,(Holidays!$A$1:$A$248)),0)+IF(AND($P12&lt;IM$4,$Q12&gt;=IN$4,$Q12&gt;=IM$4),NETWORKDAYS.INTL(IM$4,(IN$4)-1,1,(Holidays!$A$1:$A$248)),0))*$S12,"")</f>
        <v>0</v>
      </c>
      <c r="IN12" s="191">
        <f>IFERROR((IF(AND($P12&gt;=IN$4,$P12&lt;IO$4,$Q12&lt;IO$4),NETWORKDAYS.INTL($P12,$Q12,1,(Holidays!$A$1:$A$248)),0)+IF(AND($P12&gt;=IN$4,$P12&lt;IO$4,$Q12&gt;=IO$4),NETWORKDAYS.INTL($P12,(IO$4)-1,1,(Holidays!$A$1:$A$248)),0)+IF(AND($P12&lt;IN$4,$Q12&lt;IO$4,$Q12&gt;=IN$4),NETWORKDAYS.INTL(IN$4,$Q12,1,(Holidays!$A$1:$A$248)),0)+IF(AND($P12&lt;IN$4,$Q12&gt;=IO$4,$Q12&gt;=IN$4),NETWORKDAYS.INTL(IN$4,(IO$4)-1,1,(Holidays!$A$1:$A$248)),0))*$S12,"")</f>
        <v>0</v>
      </c>
      <c r="IO12" s="193">
        <f>IFERROR((IF(AND($P12&gt;=IO$4,$P12&lt;IP$4,$Q12&lt;IP$4),NETWORKDAYS.INTL($P12,$Q12,1,(Holidays!$A$1:$A$248)),0)+IF(AND($P12&gt;=IO$4,$P12&lt;IP$4,$Q12&gt;=IP$4),NETWORKDAYS.INTL($P12,(IP$4)-1,1,(Holidays!$A$1:$A$248)),0)+IF(AND($P12&lt;IO$4,$Q12&lt;IP$4,$Q12&gt;=IO$4),NETWORKDAYS.INTL(IO$4,$Q12,1,(Holidays!$A$1:$A$248)),0)+IF(AND($P12&lt;IO$4,$Q12&gt;=IP$4,$Q12&gt;=IO$4),NETWORKDAYS.INTL(IO$4,(IP$4)-1,1,(Holidays!$A$1:$A$248)),0))*$S12,"")</f>
        <v>0</v>
      </c>
    </row>
    <row r="13" spans="1:250" ht="15" customHeight="1">
      <c r="A13" s="215"/>
      <c r="B13" s="59" t="str">
        <f>'A-1_MH Estimation'!B13</f>
        <v>A.06</v>
      </c>
      <c r="C13" s="60" t="str">
        <f>IFERROR(VLOOKUP(B13,'A-1_MH Estimation'!$B$6:$C$54,2,0),"")</f>
        <v>Incorrect Support Component Part</v>
      </c>
      <c r="D13" s="174">
        <f>IFERROR(VLOOKUP(C13,'A-1_MH Estimation'!$C$7:$K$61,9,0)*1,0)</f>
        <v>15.25</v>
      </c>
      <c r="E13" s="165">
        <v>1</v>
      </c>
      <c r="F13" s="166"/>
      <c r="G13" s="166"/>
      <c r="H13" s="166"/>
      <c r="I13" s="166"/>
      <c r="J13" s="167"/>
      <c r="K13" s="354">
        <f t="shared" ca="1" si="437"/>
        <v>15.25</v>
      </c>
      <c r="L13" s="307">
        <v>1</v>
      </c>
      <c r="M13" s="307"/>
      <c r="N13" s="307"/>
      <c r="O13" s="167"/>
      <c r="P13" s="171">
        <v>44587</v>
      </c>
      <c r="Q13" s="171">
        <v>44588</v>
      </c>
      <c r="R13" s="170">
        <f>NETWORKDAYS.INTL(P13,Q13,1,Holidays!$A$1:$A$248)</f>
        <v>2</v>
      </c>
      <c r="S13" s="62">
        <f t="shared" si="436"/>
        <v>7.625</v>
      </c>
      <c r="U13" s="253">
        <f>SUM($V13:IO13)</f>
        <v>15.25</v>
      </c>
      <c r="V13" s="190">
        <f>IFERROR((IF(AND($P13&gt;=V$4,$P13&lt;W$4,$Q13&lt;W$4),NETWORKDAYS.INTL($P13,$Q13,1,(Holidays!$A$1:$A$248)),0)+IF(AND($P13&gt;=V$4,$P13&lt;W$4,$Q13&gt;=W$4),NETWORKDAYS.INTL($P13,(W$4)-1,1,(Holidays!$A$1:$A$248)),0)+IF(AND($P13&lt;V$4,$Q13&lt;W$4,$Q13&gt;=V$4),NETWORKDAYS.INTL(V$4,$Q13,1,(Holidays!$A$1:$A$248)),0)+IF(AND($P13&lt;V$4,$Q13&gt;=W$4,$Q13&gt;=V$4),NETWORKDAYS.INTL(V$4,(W$4)-1,1,(Holidays!$A$1:$A$248)),0))*$S13,"")</f>
        <v>0</v>
      </c>
      <c r="W13" s="191">
        <f>IFERROR((IF(AND($P13&gt;=W$4,$P13&lt;X$4,$Q13&lt;X$4),NETWORKDAYS.INTL($P13,$Q13,1,(Holidays!$A$1:$A$248)),0)+IF(AND($P13&gt;=W$4,$P13&lt;X$4,$Q13&gt;=X$4),NETWORKDAYS.INTL($P13,(X$4)-1,1,(Holidays!$A$1:$A$248)),0)+IF(AND($P13&lt;W$4,$Q13&lt;X$4,$Q13&gt;=W$4),NETWORKDAYS.INTL(W$4,$Q13,1,(Holidays!$A$1:$A$248)),0)+IF(AND($P13&lt;W$4,$Q13&gt;=X$4,$Q13&gt;=W$4),NETWORKDAYS.INTL(W$4,(X$4)-1,1,(Holidays!$A$1:$A$248)),0))*$S13,"")</f>
        <v>0</v>
      </c>
      <c r="X13" s="191">
        <f>IFERROR((IF(AND($P13&gt;=X$4,$P13&lt;Y$4,$Q13&lt;Y$4),NETWORKDAYS.INTL($P13,$Q13,1,(Holidays!$A$1:$A$248)),0)+IF(AND($P13&gt;=X$4,$P13&lt;Y$4,$Q13&gt;=Y$4),NETWORKDAYS.INTL($P13,(Y$4)-1,1,(Holidays!$A$1:$A$248)),0)+IF(AND($P13&lt;X$4,$Q13&lt;Y$4,$Q13&gt;=X$4),NETWORKDAYS.INTL(X$4,$Q13,1,(Holidays!$A$1:$A$248)),0)+IF(AND($P13&lt;X$4,$Q13&gt;=Y$4,$Q13&gt;=X$4),NETWORKDAYS.INTL(X$4,(Y$4)-1,1,(Holidays!$A$1:$A$248)),0))*$S13,"")</f>
        <v>0</v>
      </c>
      <c r="Y13" s="191">
        <f>IFERROR((IF(AND($P13&gt;=Y$4,$P13&lt;Z$4,$Q13&lt;Z$4),NETWORKDAYS.INTL($P13,$Q13,1,(Holidays!$A$1:$A$248)),0)+IF(AND($P13&gt;=Y$4,$P13&lt;Z$4,$Q13&gt;=Z$4),NETWORKDAYS.INTL($P13,(Z$4)-1,1,(Holidays!$A$1:$A$248)),0)+IF(AND($P13&lt;Y$4,$Q13&lt;Z$4,$Q13&gt;=Y$4),NETWORKDAYS.INTL(Y$4,$Q13,1,(Holidays!$A$1:$A$248)),0)+IF(AND($P13&lt;Y$4,$Q13&gt;=Z$4,$Q13&gt;=Y$4),NETWORKDAYS.INTL(Y$4,(Z$4)-1,1,(Holidays!$A$1:$A$248)),0))*$S13,"")</f>
        <v>0</v>
      </c>
      <c r="Z13" s="191">
        <f>IFERROR((IF(AND($P13&gt;=Z$4,$P13&lt;AA$4,$Q13&lt;AA$4),NETWORKDAYS.INTL($P13,$Q13,1,(Holidays!$A$1:$A$248)),0)+IF(AND($P13&gt;=Z$4,$P13&lt;AA$4,$Q13&gt;=AA$4),NETWORKDAYS.INTL($P13,(AA$4)-1,1,(Holidays!$A$1:$A$248)),0)+IF(AND($P13&lt;Z$4,$Q13&lt;AA$4,$Q13&gt;=Z$4),NETWORKDAYS.INTL(Z$4,$Q13,1,(Holidays!$A$1:$A$248)),0)+IF(AND($P13&lt;Z$4,$Q13&gt;=AA$4,$Q13&gt;=Z$4),NETWORKDAYS.INTL(Z$4,(AA$4)-1,1,(Holidays!$A$1:$A$248)),0))*$S13,"")</f>
        <v>0</v>
      </c>
      <c r="AA13" s="191">
        <f>IFERROR((IF(AND($P13&gt;=AA$4,$P13&lt;AB$4,$Q13&lt;AB$4),NETWORKDAYS.INTL($P13,$Q13,1,(Holidays!$A$1:$A$248)),0)+IF(AND($P13&gt;=AA$4,$P13&lt;AB$4,$Q13&gt;=AB$4),NETWORKDAYS.INTL($P13,(AB$4)-1,1,(Holidays!$A$1:$A$248)),0)+IF(AND($P13&lt;AA$4,$Q13&lt;AB$4,$Q13&gt;=AA$4),NETWORKDAYS.INTL(AA$4,$Q13,1,(Holidays!$A$1:$A$248)),0)+IF(AND($P13&lt;AA$4,$Q13&gt;=AB$4,$Q13&gt;=AA$4),NETWORKDAYS.INTL(AA$4,(AB$4)-1,1,(Holidays!$A$1:$A$248)),0))*$S13,"")</f>
        <v>0</v>
      </c>
      <c r="AB13" s="191">
        <f>IFERROR((IF(AND($P13&gt;=AB$4,$P13&lt;AC$4,$Q13&lt;AC$4),NETWORKDAYS.INTL($P13,$Q13,1,(Holidays!$A$1:$A$248)),0)+IF(AND($P13&gt;=AB$4,$P13&lt;AC$4,$Q13&gt;=AC$4),NETWORKDAYS.INTL($P13,(AC$4)-1,1,(Holidays!$A$1:$A$248)),0)+IF(AND($P13&lt;AB$4,$Q13&lt;AC$4,$Q13&gt;=AB$4),NETWORKDAYS.INTL(AB$4,$Q13,1,(Holidays!$A$1:$A$248)),0)+IF(AND($P13&lt;AB$4,$Q13&gt;=AC$4,$Q13&gt;=AB$4),NETWORKDAYS.INTL(AB$4,(AC$4)-1,1,(Holidays!$A$1:$A$248)),0))*$S13,"")</f>
        <v>0</v>
      </c>
      <c r="AC13" s="191">
        <f>IFERROR((IF(AND($P13&gt;=AC$4,$P13&lt;AD$4,$Q13&lt;AD$4),NETWORKDAYS.INTL($P13,$Q13,1,(Holidays!$A$1:$A$248)),0)+IF(AND($P13&gt;=AC$4,$P13&lt;AD$4,$Q13&gt;=AD$4),NETWORKDAYS.INTL($P13,(AD$4)-1,1,(Holidays!$A$1:$A$248)),0)+IF(AND($P13&lt;AC$4,$Q13&lt;AD$4,$Q13&gt;=AC$4),NETWORKDAYS.INTL(AC$4,$Q13,1,(Holidays!$A$1:$A$248)),0)+IF(AND($P13&lt;AC$4,$Q13&gt;=AD$4,$Q13&gt;=AC$4),NETWORKDAYS.INTL(AC$4,(AD$4)-1,1,(Holidays!$A$1:$A$248)),0))*$S13,"")</f>
        <v>0</v>
      </c>
      <c r="AD13" s="191">
        <f>IFERROR((IF(AND($P13&gt;=AD$4,$P13&lt;AE$4,$Q13&lt;AE$4),NETWORKDAYS.INTL($P13,$Q13,1,(Holidays!$A$1:$A$248)),0)+IF(AND($P13&gt;=AD$4,$P13&lt;AE$4,$Q13&gt;=AE$4),NETWORKDAYS.INTL($P13,(AE$4)-1,1,(Holidays!$A$1:$A$248)),0)+IF(AND($P13&lt;AD$4,$Q13&lt;AE$4,$Q13&gt;=AD$4),NETWORKDAYS.INTL(AD$4,$Q13,1,(Holidays!$A$1:$A$248)),0)+IF(AND($P13&lt;AD$4,$Q13&gt;=AE$4,$Q13&gt;=AD$4),NETWORKDAYS.INTL(AD$4,(AE$4)-1,1,(Holidays!$A$1:$A$248)),0))*$S13,"")</f>
        <v>0</v>
      </c>
      <c r="AE13" s="191">
        <f>IFERROR((IF(AND($P13&gt;=AE$4,$P13&lt;AF$4,$Q13&lt;AF$4),NETWORKDAYS.INTL($P13,$Q13,1,(Holidays!$A$1:$A$248)),0)+IF(AND($P13&gt;=AE$4,$P13&lt;AF$4,$Q13&gt;=AF$4),NETWORKDAYS.INTL($P13,(AF$4)-1,1,(Holidays!$A$1:$A$248)),0)+IF(AND($P13&lt;AE$4,$Q13&lt;AF$4,$Q13&gt;=AE$4),NETWORKDAYS.INTL(AE$4,$Q13,1,(Holidays!$A$1:$A$248)),0)+IF(AND($P13&lt;AE$4,$Q13&gt;=AF$4,$Q13&gt;=AE$4),NETWORKDAYS.INTL(AE$4,(AF$4)-1,1,(Holidays!$A$1:$A$248)),0))*$S13,"")</f>
        <v>0</v>
      </c>
      <c r="AF13" s="191">
        <f>IFERROR((IF(AND($P13&gt;=AF$4,$P13&lt;AG$4,$Q13&lt;AG$4),NETWORKDAYS.INTL($P13,$Q13,1,(Holidays!$A$1:$A$248)),0)+IF(AND($P13&gt;=AF$4,$P13&lt;AG$4,$Q13&gt;=AG$4),NETWORKDAYS.INTL($P13,(AG$4)-1,1,(Holidays!$A$1:$A$248)),0)+IF(AND($P13&lt;AF$4,$Q13&lt;AG$4,$Q13&gt;=AF$4),NETWORKDAYS.INTL(AF$4,$Q13,1,(Holidays!$A$1:$A$248)),0)+IF(AND($P13&lt;AF$4,$Q13&gt;=AG$4,$Q13&gt;=AF$4),NETWORKDAYS.INTL(AF$4,(AG$4)-1,1,(Holidays!$A$1:$A$248)),0))*$S13,"")</f>
        <v>0</v>
      </c>
      <c r="AG13" s="191">
        <f>IFERROR((IF(AND($P13&gt;=AG$4,$P13&lt;AH$4,$Q13&lt;AH$4),NETWORKDAYS.INTL($P13,$Q13,1,(Holidays!$A$1:$A$248)),0)+IF(AND($P13&gt;=AG$4,$P13&lt;AH$4,$Q13&gt;=AH$4),NETWORKDAYS.INTL($P13,(AH$4)-1,1,(Holidays!$A$1:$A$248)),0)+IF(AND($P13&lt;AG$4,$Q13&lt;AH$4,$Q13&gt;=AG$4),NETWORKDAYS.INTL(AG$4,$Q13,1,(Holidays!$A$1:$A$248)),0)+IF(AND($P13&lt;AG$4,$Q13&gt;=AH$4,$Q13&gt;=AG$4),NETWORKDAYS.INTL(AG$4,(AH$4)-1,1,(Holidays!$A$1:$A$248)),0))*$S13,"")</f>
        <v>0</v>
      </c>
      <c r="AH13" s="191">
        <f>IFERROR((IF(AND($P13&gt;=AH$4,$P13&lt;AI$4,$Q13&lt;AI$4),NETWORKDAYS.INTL($P13,$Q13,1,(Holidays!$A$1:$A$248)),0)+IF(AND($P13&gt;=AH$4,$P13&lt;AI$4,$Q13&gt;=AI$4),NETWORKDAYS.INTL($P13,(AI$4)-1,1,(Holidays!$A$1:$A$248)),0)+IF(AND($P13&lt;AH$4,$Q13&lt;AI$4,$Q13&gt;=AH$4),NETWORKDAYS.INTL(AH$4,$Q13,1,(Holidays!$A$1:$A$248)),0)+IF(AND($P13&lt;AH$4,$Q13&gt;=AI$4,$Q13&gt;=AH$4),NETWORKDAYS.INTL(AH$4,(AI$4)-1,1,(Holidays!$A$1:$A$248)),0))*$S13,"")</f>
        <v>0</v>
      </c>
      <c r="AI13" s="191">
        <f>IFERROR((IF(AND($P13&gt;=AI$4,$P13&lt;AJ$4,$Q13&lt;AJ$4),NETWORKDAYS.INTL($P13,$Q13,1,(Holidays!$A$1:$A$248)),0)+IF(AND($P13&gt;=AI$4,$P13&lt;AJ$4,$Q13&gt;=AJ$4),NETWORKDAYS.INTL($P13,(AJ$4)-1,1,(Holidays!$A$1:$A$248)),0)+IF(AND($P13&lt;AI$4,$Q13&lt;AJ$4,$Q13&gt;=AI$4),NETWORKDAYS.INTL(AI$4,$Q13,1,(Holidays!$A$1:$A$248)),0)+IF(AND($P13&lt;AI$4,$Q13&gt;=AJ$4,$Q13&gt;=AI$4),NETWORKDAYS.INTL(AI$4,(AJ$4)-1,1,(Holidays!$A$1:$A$248)),0))*$S13,"")</f>
        <v>0</v>
      </c>
      <c r="AJ13" s="191">
        <f>IFERROR((IF(AND($P13&gt;=AJ$4,$P13&lt;AK$4,$Q13&lt;AK$4),NETWORKDAYS.INTL($P13,$Q13,1,(Holidays!$A$1:$A$248)),0)+IF(AND($P13&gt;=AJ$4,$P13&lt;AK$4,$Q13&gt;=AK$4),NETWORKDAYS.INTL($P13,(AK$4)-1,1,(Holidays!$A$1:$A$248)),0)+IF(AND($P13&lt;AJ$4,$Q13&lt;AK$4,$Q13&gt;=AJ$4),NETWORKDAYS.INTL(AJ$4,$Q13,1,(Holidays!$A$1:$A$248)),0)+IF(AND($P13&lt;AJ$4,$Q13&gt;=AK$4,$Q13&gt;=AJ$4),NETWORKDAYS.INTL(AJ$4,(AK$4)-1,1,(Holidays!$A$1:$A$248)),0))*$S13,"")</f>
        <v>0</v>
      </c>
      <c r="AK13" s="191">
        <f>IFERROR((IF(AND($P13&gt;=AK$4,$P13&lt;AL$4,$Q13&lt;AL$4),NETWORKDAYS.INTL($P13,$Q13,1,(Holidays!$A$1:$A$248)),0)+IF(AND($P13&gt;=AK$4,$P13&lt;AL$4,$Q13&gt;=AL$4),NETWORKDAYS.INTL($P13,(AL$4)-1,1,(Holidays!$A$1:$A$248)),0)+IF(AND($P13&lt;AK$4,$Q13&lt;AL$4,$Q13&gt;=AK$4),NETWORKDAYS.INTL(AK$4,$Q13,1,(Holidays!$A$1:$A$248)),0)+IF(AND($P13&lt;AK$4,$Q13&gt;=AL$4,$Q13&gt;=AK$4),NETWORKDAYS.INTL(AK$4,(AL$4)-1,1,(Holidays!$A$1:$A$248)),0))*$S13,"")</f>
        <v>0</v>
      </c>
      <c r="AL13" s="191">
        <f>IFERROR((IF(AND($P13&gt;=AL$4,$P13&lt;AM$4,$Q13&lt;AM$4),NETWORKDAYS.INTL($P13,$Q13,1,(Holidays!$A$1:$A$248)),0)+IF(AND($P13&gt;=AL$4,$P13&lt;AM$4,$Q13&gt;=AM$4),NETWORKDAYS.INTL($P13,(AM$4)-1,1,(Holidays!$A$1:$A$248)),0)+IF(AND($P13&lt;AL$4,$Q13&lt;AM$4,$Q13&gt;=AL$4),NETWORKDAYS.INTL(AL$4,$Q13,1,(Holidays!$A$1:$A$248)),0)+IF(AND($P13&lt;AL$4,$Q13&gt;=AM$4,$Q13&gt;=AL$4),NETWORKDAYS.INTL(AL$4,(AM$4)-1,1,(Holidays!$A$1:$A$248)),0))*$S13,"")</f>
        <v>15.25</v>
      </c>
      <c r="AM13" s="191">
        <f>IFERROR((IF(AND($P13&gt;=AM$4,$P13&lt;AN$4,$Q13&lt;AN$4),NETWORKDAYS.INTL($P13,$Q13,1,(Holidays!$A$1:$A$248)),0)+IF(AND($P13&gt;=AM$4,$P13&lt;AN$4,$Q13&gt;=AN$4),NETWORKDAYS.INTL($P13,(AN$4)-1,1,(Holidays!$A$1:$A$248)),0)+IF(AND($P13&lt;AM$4,$Q13&lt;AN$4,$Q13&gt;=AM$4),NETWORKDAYS.INTL(AM$4,$Q13,1,(Holidays!$A$1:$A$248)),0)+IF(AND($P13&lt;AM$4,$Q13&gt;=AN$4,$Q13&gt;=AM$4),NETWORKDAYS.INTL(AM$4,(AN$4)-1,1,(Holidays!$A$1:$A$248)),0))*$S13,"")</f>
        <v>0</v>
      </c>
      <c r="AN13" s="191">
        <f>IFERROR((IF(AND($P13&gt;=AN$4,$P13&lt;AO$4,$Q13&lt;AO$4),NETWORKDAYS.INTL($P13,$Q13,1,(Holidays!$A$1:$A$248)),0)+IF(AND($P13&gt;=AN$4,$P13&lt;AO$4,$Q13&gt;=AO$4),NETWORKDAYS.INTL($P13,(AO$4)-1,1,(Holidays!$A$1:$A$248)),0)+IF(AND($P13&lt;AN$4,$Q13&lt;AO$4,$Q13&gt;=AN$4),NETWORKDAYS.INTL(AN$4,$Q13,1,(Holidays!$A$1:$A$248)),0)+IF(AND($P13&lt;AN$4,$Q13&gt;=AO$4,$Q13&gt;=AN$4),NETWORKDAYS.INTL(AN$4,(AO$4)-1,1,(Holidays!$A$1:$A$248)),0))*$S13,"")</f>
        <v>0</v>
      </c>
      <c r="AO13" s="191">
        <f>IFERROR((IF(AND($P13&gt;=AO$4,$P13&lt;AP$4,$Q13&lt;AP$4),NETWORKDAYS.INTL($P13,$Q13,1,(Holidays!$A$1:$A$248)),0)+IF(AND($P13&gt;=AO$4,$P13&lt;AP$4,$Q13&gt;=AP$4),NETWORKDAYS.INTL($P13,(AP$4)-1,1,(Holidays!$A$1:$A$248)),0)+IF(AND($P13&lt;AO$4,$Q13&lt;AP$4,$Q13&gt;=AO$4),NETWORKDAYS.INTL(AO$4,$Q13,1,(Holidays!$A$1:$A$248)),0)+IF(AND($P13&lt;AO$4,$Q13&gt;=AP$4,$Q13&gt;=AO$4),NETWORKDAYS.INTL(AO$4,(AP$4)-1,1,(Holidays!$A$1:$A$248)),0))*$S13,"")</f>
        <v>0</v>
      </c>
      <c r="AP13" s="191">
        <f>IFERROR((IF(AND($P13&gt;=AP$4,$P13&lt;AQ$4,$Q13&lt;AQ$4),NETWORKDAYS.INTL($P13,$Q13,1,(Holidays!$A$1:$A$248)),0)+IF(AND($P13&gt;=AP$4,$P13&lt;AQ$4,$Q13&gt;=AQ$4),NETWORKDAYS.INTL($P13,(AQ$4)-1,1,(Holidays!$A$1:$A$248)),0)+IF(AND($P13&lt;AP$4,$Q13&lt;AQ$4,$Q13&gt;=AP$4),NETWORKDAYS.INTL(AP$4,$Q13,1,(Holidays!$A$1:$A$248)),0)+IF(AND($P13&lt;AP$4,$Q13&gt;=AQ$4,$Q13&gt;=AP$4),NETWORKDAYS.INTL(AP$4,(AQ$4)-1,1,(Holidays!$A$1:$A$248)),0))*$S13,"")</f>
        <v>0</v>
      </c>
      <c r="AQ13" s="191">
        <f>IFERROR((IF(AND($P13&gt;=AQ$4,$P13&lt;AR$4,$Q13&lt;AR$4),NETWORKDAYS.INTL($P13,$Q13,1,(Holidays!$A$1:$A$248)),0)+IF(AND($P13&gt;=AQ$4,$P13&lt;AR$4,$Q13&gt;=AR$4),NETWORKDAYS.INTL($P13,(AR$4)-1,1,(Holidays!$A$1:$A$248)),0)+IF(AND($P13&lt;AQ$4,$Q13&lt;AR$4,$Q13&gt;=AQ$4),NETWORKDAYS.INTL(AQ$4,$Q13,1,(Holidays!$A$1:$A$248)),0)+IF(AND($P13&lt;AQ$4,$Q13&gt;=AR$4,$Q13&gt;=AQ$4),NETWORKDAYS.INTL(AQ$4,(AR$4)-1,1,(Holidays!$A$1:$A$248)),0))*$S13,"")</f>
        <v>0</v>
      </c>
      <c r="AR13" s="191">
        <f>IFERROR((IF(AND($P13&gt;=AR$4,$P13&lt;AS$4,$Q13&lt;AS$4),NETWORKDAYS.INTL($P13,$Q13,1,(Holidays!$A$1:$A$248)),0)+IF(AND($P13&gt;=AR$4,$P13&lt;AS$4,$Q13&gt;=AS$4),NETWORKDAYS.INTL($P13,(AS$4)-1,1,(Holidays!$A$1:$A$248)),0)+IF(AND($P13&lt;AR$4,$Q13&lt;AS$4,$Q13&gt;=AR$4),NETWORKDAYS.INTL(AR$4,$Q13,1,(Holidays!$A$1:$A$248)),0)+IF(AND($P13&lt;AR$4,$Q13&gt;=AS$4,$Q13&gt;=AR$4),NETWORKDAYS.INTL(AR$4,(AS$4)-1,1,(Holidays!$A$1:$A$248)),0))*$S13,"")</f>
        <v>0</v>
      </c>
      <c r="AS13" s="192">
        <f>IFERROR((IF(AND($P13&gt;=AS$4,$P13&lt;AT$4,$Q13&lt;AT$4),NETWORKDAYS.INTL($P13,$Q13,1,(Holidays!$A$1:$A$248)),0)+IF(AND($P13&gt;=AS$4,$P13&lt;AT$4,$Q13&gt;=AT$4),NETWORKDAYS.INTL($P13,(AT$4)-1,1,(Holidays!$A$1:$A$248)),0)+IF(AND($P13&lt;AS$4,$Q13&lt;AT$4,$Q13&gt;=AS$4),NETWORKDAYS.INTL(AS$4,$Q13,1,(Holidays!$A$1:$A$248)),0)+IF(AND($P13&lt;AS$4,$Q13&gt;=AT$4,$Q13&gt;=AS$4),NETWORKDAYS.INTL(AS$4,(AT$4)-1,1,(Holidays!$A$1:$A$248)),0))*$S13,"")</f>
        <v>0</v>
      </c>
      <c r="AT13" s="191">
        <f>IFERROR((IF(AND($P13&gt;=AT$4,$P13&lt;AU$4,$Q13&lt;AU$4),NETWORKDAYS.INTL($P13,$Q13,1,(Holidays!$A$1:$A$248)),0)+IF(AND($P13&gt;=AT$4,$P13&lt;AU$4,$Q13&gt;=AU$4),NETWORKDAYS.INTL($P13,(AU$4)-1,1,(Holidays!$A$1:$A$248)),0)+IF(AND($P13&lt;AT$4,$Q13&lt;AU$4,$Q13&gt;=AT$4),NETWORKDAYS.INTL(AT$4,$Q13,1,(Holidays!$A$1:$A$248)),0)+IF(AND($P13&lt;AT$4,$Q13&gt;=AU$4,$Q13&gt;=AT$4),NETWORKDAYS.INTL(AT$4,(AU$4)-1,1,(Holidays!$A$1:$A$248)),0))*$S13,"")</f>
        <v>0</v>
      </c>
      <c r="AU13" s="191">
        <f>IFERROR((IF(AND($P13&gt;=AU$4,$P13&lt;AV$4,$Q13&lt;AV$4),NETWORKDAYS.INTL($P13,$Q13,1,(Holidays!$A$1:$A$248)),0)+IF(AND($P13&gt;=AU$4,$P13&lt;AV$4,$Q13&gt;=AV$4),NETWORKDAYS.INTL($P13,(AV$4)-1,1,(Holidays!$A$1:$A$248)),0)+IF(AND($P13&lt;AU$4,$Q13&lt;AV$4,$Q13&gt;=AU$4),NETWORKDAYS.INTL(AU$4,$Q13,1,(Holidays!$A$1:$A$248)),0)+IF(AND($P13&lt;AU$4,$Q13&gt;=AV$4,$Q13&gt;=AU$4),NETWORKDAYS.INTL(AU$4,(AV$4)-1,1,(Holidays!$A$1:$A$248)),0))*$S13,"")</f>
        <v>0</v>
      </c>
      <c r="AV13" s="191">
        <f>IFERROR((IF(AND($P13&gt;=AV$4,$P13&lt;AW$4,$Q13&lt;AW$4),NETWORKDAYS.INTL($P13,$Q13,1,(Holidays!$A$1:$A$248)),0)+IF(AND($P13&gt;=AV$4,$P13&lt;AW$4,$Q13&gt;=AW$4),NETWORKDAYS.INTL($P13,(AW$4)-1,1,(Holidays!$A$1:$A$248)),0)+IF(AND($P13&lt;AV$4,$Q13&lt;AW$4,$Q13&gt;=AV$4),NETWORKDAYS.INTL(AV$4,$Q13,1,(Holidays!$A$1:$A$248)),0)+IF(AND($P13&lt;AV$4,$Q13&gt;=AW$4,$Q13&gt;=AV$4),NETWORKDAYS.INTL(AV$4,(AW$4)-1,1,(Holidays!$A$1:$A$248)),0))*$S13,"")</f>
        <v>0</v>
      </c>
      <c r="AW13" s="191">
        <f>IFERROR((IF(AND($P13&gt;=AW$4,$P13&lt;AX$4,$Q13&lt;AX$4),NETWORKDAYS.INTL($P13,$Q13,1,(Holidays!$A$1:$A$248)),0)+IF(AND($P13&gt;=AW$4,$P13&lt;AX$4,$Q13&gt;=AX$4),NETWORKDAYS.INTL($P13,(AX$4)-1,1,(Holidays!$A$1:$A$248)),0)+IF(AND($P13&lt;AW$4,$Q13&lt;AX$4,$Q13&gt;=AW$4),NETWORKDAYS.INTL(AW$4,$Q13,1,(Holidays!$A$1:$A$248)),0)+IF(AND($P13&lt;AW$4,$Q13&gt;=AX$4,$Q13&gt;=AW$4),NETWORKDAYS.INTL(AW$4,(AX$4)-1,1,(Holidays!$A$1:$A$248)),0))*$S13,"")</f>
        <v>0</v>
      </c>
      <c r="AX13" s="191">
        <f>IFERROR((IF(AND($P13&gt;=AX$4,$P13&lt;AY$4,$Q13&lt;AY$4),NETWORKDAYS.INTL($P13,$Q13,1,(Holidays!$A$1:$A$248)),0)+IF(AND($P13&gt;=AX$4,$P13&lt;AY$4,$Q13&gt;=AY$4),NETWORKDAYS.INTL($P13,(AY$4)-1,1,(Holidays!$A$1:$A$248)),0)+IF(AND($P13&lt;AX$4,$Q13&lt;AY$4,$Q13&gt;=AX$4),NETWORKDAYS.INTL(AX$4,$Q13,1,(Holidays!$A$1:$A$248)),0)+IF(AND($P13&lt;AX$4,$Q13&gt;=AY$4,$Q13&gt;=AX$4),NETWORKDAYS.INTL(AX$4,(AY$4)-1,1,(Holidays!$A$1:$A$248)),0))*$S13,"")</f>
        <v>0</v>
      </c>
      <c r="AY13" s="191">
        <f>IFERROR((IF(AND($P13&gt;=AY$4,$P13&lt;AZ$4,$Q13&lt;AZ$4),NETWORKDAYS.INTL($P13,$Q13,1,(Holidays!$A$1:$A$248)),0)+IF(AND($P13&gt;=AY$4,$P13&lt;AZ$4,$Q13&gt;=AZ$4),NETWORKDAYS.INTL($P13,(AZ$4)-1,1,(Holidays!$A$1:$A$248)),0)+IF(AND($P13&lt;AY$4,$Q13&lt;AZ$4,$Q13&gt;=AY$4),NETWORKDAYS.INTL(AY$4,$Q13,1,(Holidays!$A$1:$A$248)),0)+IF(AND($P13&lt;AY$4,$Q13&gt;=AZ$4,$Q13&gt;=AY$4),NETWORKDAYS.INTL(AY$4,(AZ$4)-1,1,(Holidays!$A$1:$A$248)),0))*$S13,"")</f>
        <v>0</v>
      </c>
      <c r="AZ13" s="191">
        <f>IFERROR((IF(AND($P13&gt;=AZ$4,$P13&lt;BA$4,$Q13&lt;BA$4),NETWORKDAYS.INTL($P13,$Q13,1,(Holidays!$A$1:$A$248)),0)+IF(AND($P13&gt;=AZ$4,$P13&lt;BA$4,$Q13&gt;=BA$4),NETWORKDAYS.INTL($P13,(BA$4)-1,1,(Holidays!$A$1:$A$248)),0)+IF(AND($P13&lt;AZ$4,$Q13&lt;BA$4,$Q13&gt;=AZ$4),NETWORKDAYS.INTL(AZ$4,$Q13,1,(Holidays!$A$1:$A$248)),0)+IF(AND($P13&lt;AZ$4,$Q13&gt;=BA$4,$Q13&gt;=AZ$4),NETWORKDAYS.INTL(AZ$4,(BA$4)-1,1,(Holidays!$A$1:$A$248)),0))*$S13,"")</f>
        <v>0</v>
      </c>
      <c r="BA13" s="191">
        <f>IFERROR((IF(AND($P13&gt;=BA$4,$P13&lt;BB$4,$Q13&lt;BB$4),NETWORKDAYS.INTL($P13,$Q13,1,(Holidays!$A$1:$A$248)),0)+IF(AND($P13&gt;=BA$4,$P13&lt;BB$4,$Q13&gt;=BB$4),NETWORKDAYS.INTL($P13,(BB$4)-1,1,(Holidays!$A$1:$A$248)),0)+IF(AND($P13&lt;BA$4,$Q13&lt;BB$4,$Q13&gt;=BA$4),NETWORKDAYS.INTL(BA$4,$Q13,1,(Holidays!$A$1:$A$248)),0)+IF(AND($P13&lt;BA$4,$Q13&gt;=BB$4,$Q13&gt;=BA$4),NETWORKDAYS.INTL(BA$4,(BB$4)-1,1,(Holidays!$A$1:$A$248)),0))*$S13,"")</f>
        <v>0</v>
      </c>
      <c r="BB13" s="191">
        <f>IFERROR((IF(AND($P13&gt;=BB$4,$P13&lt;BC$4,$Q13&lt;BC$4),NETWORKDAYS.INTL($P13,$Q13,1,(Holidays!$A$1:$A$248)),0)+IF(AND($P13&gt;=BB$4,$P13&lt;BC$4,$Q13&gt;=BC$4),NETWORKDAYS.INTL($P13,(BC$4)-1,1,(Holidays!$A$1:$A$248)),0)+IF(AND($P13&lt;BB$4,$Q13&lt;BC$4,$Q13&gt;=BB$4),NETWORKDAYS.INTL(BB$4,$Q13,1,(Holidays!$A$1:$A$248)),0)+IF(AND($P13&lt;BB$4,$Q13&gt;=BC$4,$Q13&gt;=BB$4),NETWORKDAYS.INTL(BB$4,(BC$4)-1,1,(Holidays!$A$1:$A$248)),0))*$S13,"")</f>
        <v>0</v>
      </c>
      <c r="BC13" s="191">
        <f>IFERROR((IF(AND($P13&gt;=BC$4,$P13&lt;BD$4,$Q13&lt;BD$4),NETWORKDAYS.INTL($P13,$Q13,1,(Holidays!$A$1:$A$248)),0)+IF(AND($P13&gt;=BC$4,$P13&lt;BD$4,$Q13&gt;=BD$4),NETWORKDAYS.INTL($P13,(BD$4)-1,1,(Holidays!$A$1:$A$248)),0)+IF(AND($P13&lt;BC$4,$Q13&lt;BD$4,$Q13&gt;=BC$4),NETWORKDAYS.INTL(BC$4,$Q13,1,(Holidays!$A$1:$A$248)),0)+IF(AND($P13&lt;BC$4,$Q13&gt;=BD$4,$Q13&gt;=BC$4),NETWORKDAYS.INTL(BC$4,(BD$4)-1,1,(Holidays!$A$1:$A$248)),0))*$S13,"")</f>
        <v>0</v>
      </c>
      <c r="BD13" s="191">
        <f>IFERROR((IF(AND($P13&gt;=BD$4,$P13&lt;BE$4,$Q13&lt;BE$4),NETWORKDAYS.INTL($P13,$Q13,1,(Holidays!$A$1:$A$248)),0)+IF(AND($P13&gt;=BD$4,$P13&lt;BE$4,$Q13&gt;=BE$4),NETWORKDAYS.INTL($P13,(BE$4)-1,1,(Holidays!$A$1:$A$248)),0)+IF(AND($P13&lt;BD$4,$Q13&lt;BE$4,$Q13&gt;=BD$4),NETWORKDAYS.INTL(BD$4,$Q13,1,(Holidays!$A$1:$A$248)),0)+IF(AND($P13&lt;BD$4,$Q13&gt;=BE$4,$Q13&gt;=BD$4),NETWORKDAYS.INTL(BD$4,(BE$4)-1,1,(Holidays!$A$1:$A$248)),0))*$S13,"")</f>
        <v>0</v>
      </c>
      <c r="BE13" s="191">
        <f>IFERROR((IF(AND($P13&gt;=BE$4,$P13&lt;BF$4,$Q13&lt;BF$4),NETWORKDAYS.INTL($P13,$Q13,1,(Holidays!$A$1:$A$248)),0)+IF(AND($P13&gt;=BE$4,$P13&lt;BF$4,$Q13&gt;=BF$4),NETWORKDAYS.INTL($P13,(BF$4)-1,1,(Holidays!$A$1:$A$248)),0)+IF(AND($P13&lt;BE$4,$Q13&lt;BF$4,$Q13&gt;=BE$4),NETWORKDAYS.INTL(BE$4,$Q13,1,(Holidays!$A$1:$A$248)),0)+IF(AND($P13&lt;BE$4,$Q13&gt;=BF$4,$Q13&gt;=BE$4),NETWORKDAYS.INTL(BE$4,(BF$4)-1,1,(Holidays!$A$1:$A$248)),0))*$S13,"")</f>
        <v>0</v>
      </c>
      <c r="BF13" s="191">
        <f>IFERROR((IF(AND($P13&gt;=BF$4,$P13&lt;BG$4,$Q13&lt;BG$4),NETWORKDAYS.INTL($P13,$Q13,1,(Holidays!$A$1:$A$248)),0)+IF(AND($P13&gt;=BF$4,$P13&lt;BG$4,$Q13&gt;=BG$4),NETWORKDAYS.INTL($P13,(BG$4)-1,1,(Holidays!$A$1:$A$248)),0)+IF(AND($P13&lt;BF$4,$Q13&lt;BG$4,$Q13&gt;=BF$4),NETWORKDAYS.INTL(BF$4,$Q13,1,(Holidays!$A$1:$A$248)),0)+IF(AND($P13&lt;BF$4,$Q13&gt;=BG$4,$Q13&gt;=BF$4),NETWORKDAYS.INTL(BF$4,(BG$4)-1,1,(Holidays!$A$1:$A$248)),0))*$S13,"")</f>
        <v>0</v>
      </c>
      <c r="BG13" s="191">
        <f>IFERROR((IF(AND($P13&gt;=BG$4,$P13&lt;BH$4,$Q13&lt;BH$4),NETWORKDAYS.INTL($P13,$Q13,1,(Holidays!$A$1:$A$248)),0)+IF(AND($P13&gt;=BG$4,$P13&lt;BH$4,$Q13&gt;=BH$4),NETWORKDAYS.INTL($P13,(BH$4)-1,1,(Holidays!$A$1:$A$248)),0)+IF(AND($P13&lt;BG$4,$Q13&lt;BH$4,$Q13&gt;=BG$4),NETWORKDAYS.INTL(BG$4,$Q13,1,(Holidays!$A$1:$A$248)),0)+IF(AND($P13&lt;BG$4,$Q13&gt;=BH$4,$Q13&gt;=BG$4),NETWORKDAYS.INTL(BG$4,(BH$4)-1,1,(Holidays!$A$1:$A$248)),0))*$S13,"")</f>
        <v>0</v>
      </c>
      <c r="BH13" s="191">
        <f>IFERROR((IF(AND($P13&gt;=BH$4,$P13&lt;BI$4,$Q13&lt;BI$4),NETWORKDAYS.INTL($P13,$Q13,1,(Holidays!$A$1:$A$248)),0)+IF(AND($P13&gt;=BH$4,$P13&lt;BI$4,$Q13&gt;=BI$4),NETWORKDAYS.INTL($P13,(BI$4)-1,1,(Holidays!$A$1:$A$248)),0)+IF(AND($P13&lt;BH$4,$Q13&lt;BI$4,$Q13&gt;=BH$4),NETWORKDAYS.INTL(BH$4,$Q13,1,(Holidays!$A$1:$A$248)),0)+IF(AND($P13&lt;BH$4,$Q13&gt;=BI$4,$Q13&gt;=BH$4),NETWORKDAYS.INTL(BH$4,(BI$4)-1,1,(Holidays!$A$1:$A$248)),0))*$S13,"")</f>
        <v>0</v>
      </c>
      <c r="BI13" s="191">
        <f>IFERROR((IF(AND($P13&gt;=BI$4,$P13&lt;BJ$4,$Q13&lt;BJ$4),NETWORKDAYS.INTL($P13,$Q13,1,(Holidays!$A$1:$A$248)),0)+IF(AND($P13&gt;=BI$4,$P13&lt;BJ$4,$Q13&gt;=BJ$4),NETWORKDAYS.INTL($P13,(BJ$4)-1,1,(Holidays!$A$1:$A$248)),0)+IF(AND($P13&lt;BI$4,$Q13&lt;BJ$4,$Q13&gt;=BI$4),NETWORKDAYS.INTL(BI$4,$Q13,1,(Holidays!$A$1:$A$248)),0)+IF(AND($P13&lt;BI$4,$Q13&gt;=BJ$4,$Q13&gt;=BI$4),NETWORKDAYS.INTL(BI$4,(BJ$4)-1,1,(Holidays!$A$1:$A$248)),0))*$S13,"")</f>
        <v>0</v>
      </c>
      <c r="BJ13" s="191">
        <f>IFERROR((IF(AND($P13&gt;=BJ$4,$P13&lt;BK$4,$Q13&lt;BK$4),NETWORKDAYS.INTL($P13,$Q13,1,(Holidays!$A$1:$A$248)),0)+IF(AND($P13&gt;=BJ$4,$P13&lt;BK$4,$Q13&gt;=BK$4),NETWORKDAYS.INTL($P13,(BK$4)-1,1,(Holidays!$A$1:$A$248)),0)+IF(AND($P13&lt;BJ$4,$Q13&lt;BK$4,$Q13&gt;=BJ$4),NETWORKDAYS.INTL(BJ$4,$Q13,1,(Holidays!$A$1:$A$248)),0)+IF(AND($P13&lt;BJ$4,$Q13&gt;=BK$4,$Q13&gt;=BJ$4),NETWORKDAYS.INTL(BJ$4,(BK$4)-1,1,(Holidays!$A$1:$A$248)),0))*$S13,"")</f>
        <v>0</v>
      </c>
      <c r="BK13" s="191">
        <f>IFERROR((IF(AND($P13&gt;=BK$4,$P13&lt;BL$4,$Q13&lt;BL$4),NETWORKDAYS.INTL($P13,$Q13,1,(Holidays!$A$1:$A$248)),0)+IF(AND($P13&gt;=BK$4,$P13&lt;BL$4,$Q13&gt;=BL$4),NETWORKDAYS.INTL($P13,(BL$4)-1,1,(Holidays!$A$1:$A$248)),0)+IF(AND($P13&lt;BK$4,$Q13&lt;BL$4,$Q13&gt;=BK$4),NETWORKDAYS.INTL(BK$4,$Q13,1,(Holidays!$A$1:$A$248)),0)+IF(AND($P13&lt;BK$4,$Q13&gt;=BL$4,$Q13&gt;=BK$4),NETWORKDAYS.INTL(BK$4,(BL$4)-1,1,(Holidays!$A$1:$A$248)),0))*$S13,"")</f>
        <v>0</v>
      </c>
      <c r="BL13" s="191">
        <f>IFERROR((IF(AND($P13&gt;=BL$4,$P13&lt;BM$4,$Q13&lt;BM$4),NETWORKDAYS.INTL($P13,$Q13,1,(Holidays!$A$1:$A$248)),0)+IF(AND($P13&gt;=BL$4,$P13&lt;BM$4,$Q13&gt;=BM$4),NETWORKDAYS.INTL($P13,(BM$4)-1,1,(Holidays!$A$1:$A$248)),0)+IF(AND($P13&lt;BL$4,$Q13&lt;BM$4,$Q13&gt;=BL$4),NETWORKDAYS.INTL(BL$4,$Q13,1,(Holidays!$A$1:$A$248)),0)+IF(AND($P13&lt;BL$4,$Q13&gt;=BM$4,$Q13&gt;=BL$4),NETWORKDAYS.INTL(BL$4,(BM$4)-1,1,(Holidays!$A$1:$A$248)),0))*$S13,"")</f>
        <v>0</v>
      </c>
      <c r="BM13" s="191">
        <f>IFERROR((IF(AND($P13&gt;=BM$4,$P13&lt;BN$4,$Q13&lt;BN$4),NETWORKDAYS.INTL($P13,$Q13,1,(Holidays!$A$1:$A$248)),0)+IF(AND($P13&gt;=BM$4,$P13&lt;BN$4,$Q13&gt;=BN$4),NETWORKDAYS.INTL($P13,(BN$4)-1,1,(Holidays!$A$1:$A$248)),0)+IF(AND($P13&lt;BM$4,$Q13&lt;BN$4,$Q13&gt;=BM$4),NETWORKDAYS.INTL(BM$4,$Q13,1,(Holidays!$A$1:$A$248)),0)+IF(AND($P13&lt;BM$4,$Q13&gt;=BN$4,$Q13&gt;=BM$4),NETWORKDAYS.INTL(BM$4,(BN$4)-1,1,(Holidays!$A$1:$A$248)),0))*$S13,"")</f>
        <v>0</v>
      </c>
      <c r="BN13" s="191">
        <f>IFERROR((IF(AND($P13&gt;=BN$4,$P13&lt;BO$4,$Q13&lt;BO$4),NETWORKDAYS.INTL($P13,$Q13,1,(Holidays!$A$1:$A$248)),0)+IF(AND($P13&gt;=BN$4,$P13&lt;BO$4,$Q13&gt;=BO$4),NETWORKDAYS.INTL($P13,(BO$4)-1,1,(Holidays!$A$1:$A$248)),0)+IF(AND($P13&lt;BN$4,$Q13&lt;BO$4,$Q13&gt;=BN$4),NETWORKDAYS.INTL(BN$4,$Q13,1,(Holidays!$A$1:$A$248)),0)+IF(AND($P13&lt;BN$4,$Q13&gt;=BO$4,$Q13&gt;=BN$4),NETWORKDAYS.INTL(BN$4,(BO$4)-1,1,(Holidays!$A$1:$A$248)),0))*$S13,"")</f>
        <v>0</v>
      </c>
      <c r="BO13" s="191">
        <f>IFERROR((IF(AND($P13&gt;=BO$4,$P13&lt;BP$4,$Q13&lt;BP$4),NETWORKDAYS.INTL($P13,$Q13,1,(Holidays!$A$1:$A$248)),0)+IF(AND($P13&gt;=BO$4,$P13&lt;BP$4,$Q13&gt;=BP$4),NETWORKDAYS.INTL($P13,(BP$4)-1,1,(Holidays!$A$1:$A$248)),0)+IF(AND($P13&lt;BO$4,$Q13&lt;BP$4,$Q13&gt;=BO$4),NETWORKDAYS.INTL(BO$4,$Q13,1,(Holidays!$A$1:$A$248)),0)+IF(AND($P13&lt;BO$4,$Q13&gt;=BP$4,$Q13&gt;=BO$4),NETWORKDAYS.INTL(BO$4,(BP$4)-1,1,(Holidays!$A$1:$A$248)),0))*$S13,"")</f>
        <v>0</v>
      </c>
      <c r="BP13" s="191">
        <f>IFERROR((IF(AND($P13&gt;=BP$4,$P13&lt;BQ$4,$Q13&lt;BQ$4),NETWORKDAYS.INTL($P13,$Q13,1,(Holidays!$A$1:$A$248)),0)+IF(AND($P13&gt;=BP$4,$P13&lt;BQ$4,$Q13&gt;=BQ$4),NETWORKDAYS.INTL($P13,(BQ$4)-1,1,(Holidays!$A$1:$A$248)),0)+IF(AND($P13&lt;BP$4,$Q13&lt;BQ$4,$Q13&gt;=BP$4),NETWORKDAYS.INTL(BP$4,$Q13,1,(Holidays!$A$1:$A$248)),0)+IF(AND($P13&lt;BP$4,$Q13&gt;=BQ$4,$Q13&gt;=BP$4),NETWORKDAYS.INTL(BP$4,(BQ$4)-1,1,(Holidays!$A$1:$A$248)),0))*$S13,"")</f>
        <v>0</v>
      </c>
      <c r="BQ13" s="191">
        <f>IFERROR((IF(AND($P13&gt;=BQ$4,$P13&lt;BR$4,$Q13&lt;BR$4),NETWORKDAYS.INTL($P13,$Q13,1,(Holidays!$A$1:$A$248)),0)+IF(AND($P13&gt;=BQ$4,$P13&lt;BR$4,$Q13&gt;=BR$4),NETWORKDAYS.INTL($P13,(BR$4)-1,1,(Holidays!$A$1:$A$248)),0)+IF(AND($P13&lt;BQ$4,$Q13&lt;BR$4,$Q13&gt;=BQ$4),NETWORKDAYS.INTL(BQ$4,$Q13,1,(Holidays!$A$1:$A$248)),0)+IF(AND($P13&lt;BQ$4,$Q13&gt;=BR$4,$Q13&gt;=BQ$4),NETWORKDAYS.INTL(BQ$4,(BR$4)-1,1,(Holidays!$A$1:$A$248)),0))*$S13,"")</f>
        <v>0</v>
      </c>
      <c r="BR13" s="191">
        <f>IFERROR((IF(AND($P13&gt;=BR$4,$P13&lt;BS$4,$Q13&lt;BS$4),NETWORKDAYS.INTL($P13,$Q13,1,(Holidays!$A$1:$A$248)),0)+IF(AND($P13&gt;=BR$4,$P13&lt;BS$4,$Q13&gt;=BS$4),NETWORKDAYS.INTL($P13,(BS$4)-1,1,(Holidays!$A$1:$A$248)),0)+IF(AND($P13&lt;BR$4,$Q13&lt;BS$4,$Q13&gt;=BR$4),NETWORKDAYS.INTL(BR$4,$Q13,1,(Holidays!$A$1:$A$248)),0)+IF(AND($P13&lt;BR$4,$Q13&gt;=BS$4,$Q13&gt;=BR$4),NETWORKDAYS.INTL(BR$4,(BS$4)-1,1,(Holidays!$A$1:$A$248)),0))*$S13,"")</f>
        <v>0</v>
      </c>
      <c r="BS13" s="191">
        <f>IFERROR((IF(AND($P13&gt;=BS$4,$P13&lt;BT$4,$Q13&lt;BT$4),NETWORKDAYS.INTL($P13,$Q13,1,(Holidays!$A$1:$A$248)),0)+IF(AND($P13&gt;=BS$4,$P13&lt;BT$4,$Q13&gt;=BT$4),NETWORKDAYS.INTL($P13,(BT$4)-1,1,(Holidays!$A$1:$A$248)),0)+IF(AND($P13&lt;BS$4,$Q13&lt;BT$4,$Q13&gt;=BS$4),NETWORKDAYS.INTL(BS$4,$Q13,1,(Holidays!$A$1:$A$248)),0)+IF(AND($P13&lt;BS$4,$Q13&gt;=BT$4,$Q13&gt;=BS$4),NETWORKDAYS.INTL(BS$4,(BT$4)-1,1,(Holidays!$A$1:$A$248)),0))*$S13,"")</f>
        <v>0</v>
      </c>
      <c r="BT13" s="191">
        <f>IFERROR((IF(AND($P13&gt;=BT$4,$P13&lt;BU$4,$Q13&lt;BU$4),NETWORKDAYS.INTL($P13,$Q13,1,(Holidays!$A$1:$A$248)),0)+IF(AND($P13&gt;=BT$4,$P13&lt;BU$4,$Q13&gt;=BU$4),NETWORKDAYS.INTL($P13,(BU$4)-1,1,(Holidays!$A$1:$A$248)),0)+IF(AND($P13&lt;BT$4,$Q13&lt;BU$4,$Q13&gt;=BT$4),NETWORKDAYS.INTL(BT$4,$Q13,1,(Holidays!$A$1:$A$248)),0)+IF(AND($P13&lt;BT$4,$Q13&gt;=BU$4,$Q13&gt;=BT$4),NETWORKDAYS.INTL(BT$4,(BU$4)-1,1,(Holidays!$A$1:$A$248)),0))*$S13,"")</f>
        <v>0</v>
      </c>
      <c r="BU13" s="191">
        <f>IFERROR((IF(AND($P13&gt;=BU$4,$P13&lt;BV$4,$Q13&lt;BV$4),NETWORKDAYS.INTL($P13,$Q13,1,(Holidays!$A$1:$A$248)),0)+IF(AND($P13&gt;=BU$4,$P13&lt;BV$4,$Q13&gt;=BV$4),NETWORKDAYS.INTL($P13,(BV$4)-1,1,(Holidays!$A$1:$A$248)),0)+IF(AND($P13&lt;BU$4,$Q13&lt;BV$4,$Q13&gt;=BU$4),NETWORKDAYS.INTL(BU$4,$Q13,1,(Holidays!$A$1:$A$248)),0)+IF(AND($P13&lt;BU$4,$Q13&gt;=BV$4,$Q13&gt;=BU$4),NETWORKDAYS.INTL(BU$4,(BV$4)-1,1,(Holidays!$A$1:$A$248)),0))*$S13,"")</f>
        <v>0</v>
      </c>
      <c r="BV13" s="191">
        <f>IFERROR((IF(AND($P13&gt;=BV$4,$P13&lt;BW$4,$Q13&lt;BW$4),NETWORKDAYS.INTL($P13,$Q13,1,(Holidays!$A$1:$A$248)),0)+IF(AND($P13&gt;=BV$4,$P13&lt;BW$4,$Q13&gt;=BW$4),NETWORKDAYS.INTL($P13,(BW$4)-1,1,(Holidays!$A$1:$A$248)),0)+IF(AND($P13&lt;BV$4,$Q13&lt;BW$4,$Q13&gt;=BV$4),NETWORKDAYS.INTL(BV$4,$Q13,1,(Holidays!$A$1:$A$248)),0)+IF(AND($P13&lt;BV$4,$Q13&gt;=BW$4,$Q13&gt;=BV$4),NETWORKDAYS.INTL(BV$4,(BW$4)-1,1,(Holidays!$A$1:$A$248)),0))*$S13,"")</f>
        <v>0</v>
      </c>
      <c r="BW13" s="191">
        <f>IFERROR((IF(AND($P13&gt;=BW$4,$P13&lt;BX$4,$Q13&lt;BX$4),NETWORKDAYS.INTL($P13,$Q13,1,(Holidays!$A$1:$A$248)),0)+IF(AND($P13&gt;=BW$4,$P13&lt;BX$4,$Q13&gt;=BX$4),NETWORKDAYS.INTL($P13,(BX$4)-1,1,(Holidays!$A$1:$A$248)),0)+IF(AND($P13&lt;BW$4,$Q13&lt;BX$4,$Q13&gt;=BW$4),NETWORKDAYS.INTL(BW$4,$Q13,1,(Holidays!$A$1:$A$248)),0)+IF(AND($P13&lt;BW$4,$Q13&gt;=BX$4,$Q13&gt;=BW$4),NETWORKDAYS.INTL(BW$4,(BX$4)-1,1,(Holidays!$A$1:$A$248)),0))*$S13,"")</f>
        <v>0</v>
      </c>
      <c r="BX13" s="191">
        <f>IFERROR((IF(AND($P13&gt;=BX$4,$P13&lt;BY$4,$Q13&lt;BY$4),NETWORKDAYS.INTL($P13,$Q13,1,(Holidays!$A$1:$A$248)),0)+IF(AND($P13&gt;=BX$4,$P13&lt;BY$4,$Q13&gt;=BY$4),NETWORKDAYS.INTL($P13,(BY$4)-1,1,(Holidays!$A$1:$A$248)),0)+IF(AND($P13&lt;BX$4,$Q13&lt;BY$4,$Q13&gt;=BX$4),NETWORKDAYS.INTL(BX$4,$Q13,1,(Holidays!$A$1:$A$248)),0)+IF(AND($P13&lt;BX$4,$Q13&gt;=BY$4,$Q13&gt;=BX$4),NETWORKDAYS.INTL(BX$4,(BY$4)-1,1,(Holidays!$A$1:$A$248)),0))*$S13,"")</f>
        <v>0</v>
      </c>
      <c r="BY13" s="191">
        <f>IFERROR((IF(AND($P13&gt;=BY$4,$P13&lt;BZ$4,$Q13&lt;BZ$4),NETWORKDAYS.INTL($P13,$Q13,1,(Holidays!$A$1:$A$248)),0)+IF(AND($P13&gt;=BY$4,$P13&lt;BZ$4,$Q13&gt;=BZ$4),NETWORKDAYS.INTL($P13,(BZ$4)-1,1,(Holidays!$A$1:$A$248)),0)+IF(AND($P13&lt;BY$4,$Q13&lt;BZ$4,$Q13&gt;=BY$4),NETWORKDAYS.INTL(BY$4,$Q13,1,(Holidays!$A$1:$A$248)),0)+IF(AND($P13&lt;BY$4,$Q13&gt;=BZ$4,$Q13&gt;=BY$4),NETWORKDAYS.INTL(BY$4,(BZ$4)-1,1,(Holidays!$A$1:$A$248)),0))*$S13,"")</f>
        <v>0</v>
      </c>
      <c r="BZ13" s="191">
        <f>IFERROR((IF(AND($P13&gt;=BZ$4,$P13&lt;CA$4,$Q13&lt;CA$4),NETWORKDAYS.INTL($P13,$Q13,1,(Holidays!$A$1:$A$248)),0)+IF(AND($P13&gt;=BZ$4,$P13&lt;CA$4,$Q13&gt;=CA$4),NETWORKDAYS.INTL($P13,(CA$4)-1,1,(Holidays!$A$1:$A$248)),0)+IF(AND($P13&lt;BZ$4,$Q13&lt;CA$4,$Q13&gt;=BZ$4),NETWORKDAYS.INTL(BZ$4,$Q13,1,(Holidays!$A$1:$A$248)),0)+IF(AND($P13&lt;BZ$4,$Q13&gt;=CA$4,$Q13&gt;=BZ$4),NETWORKDAYS.INTL(BZ$4,(CA$4)-1,1,(Holidays!$A$1:$A$248)),0))*$S13,"")</f>
        <v>0</v>
      </c>
      <c r="CA13" s="191">
        <f>IFERROR((IF(AND($P13&gt;=CA$4,$P13&lt;CB$4,$Q13&lt;CB$4),NETWORKDAYS.INTL($P13,$Q13,1,(Holidays!$A$1:$A$248)),0)+IF(AND($P13&gt;=CA$4,$P13&lt;CB$4,$Q13&gt;=CB$4),NETWORKDAYS.INTL($P13,(CB$4)-1,1,(Holidays!$A$1:$A$248)),0)+IF(AND($P13&lt;CA$4,$Q13&lt;CB$4,$Q13&gt;=CA$4),NETWORKDAYS.INTL(CA$4,$Q13,1,(Holidays!$A$1:$A$248)),0)+IF(AND($P13&lt;CA$4,$Q13&gt;=CB$4,$Q13&gt;=CA$4),NETWORKDAYS.INTL(CA$4,(CB$4)-1,1,(Holidays!$A$1:$A$248)),0))*$S13,"")</f>
        <v>0</v>
      </c>
      <c r="CB13" s="191">
        <f>IFERROR((IF(AND($P13&gt;=CB$4,$P13&lt;CC$4,$Q13&lt;CC$4),NETWORKDAYS.INTL($P13,$Q13,1,(Holidays!$A$1:$A$248)),0)+IF(AND($P13&gt;=CB$4,$P13&lt;CC$4,$Q13&gt;=CC$4),NETWORKDAYS.INTL($P13,(CC$4)-1,1,(Holidays!$A$1:$A$248)),0)+IF(AND($P13&lt;CB$4,$Q13&lt;CC$4,$Q13&gt;=CB$4),NETWORKDAYS.INTL(CB$4,$Q13,1,(Holidays!$A$1:$A$248)),0)+IF(AND($P13&lt;CB$4,$Q13&gt;=CC$4,$Q13&gt;=CB$4),NETWORKDAYS.INTL(CB$4,(CC$4)-1,1,(Holidays!$A$1:$A$248)),0))*$S13,"")</f>
        <v>0</v>
      </c>
      <c r="CC13" s="191">
        <f>IFERROR((IF(AND($P13&gt;=CC$4,$P13&lt;CD$4,$Q13&lt;CD$4),NETWORKDAYS.INTL($P13,$Q13,1,(Holidays!$A$1:$A$248)),0)+IF(AND($P13&gt;=CC$4,$P13&lt;CD$4,$Q13&gt;=CD$4),NETWORKDAYS.INTL($P13,(CD$4)-1,1,(Holidays!$A$1:$A$248)),0)+IF(AND($P13&lt;CC$4,$Q13&lt;CD$4,$Q13&gt;=CC$4),NETWORKDAYS.INTL(CC$4,$Q13,1,(Holidays!$A$1:$A$248)),0)+IF(AND($P13&lt;CC$4,$Q13&gt;=CD$4,$Q13&gt;=CC$4),NETWORKDAYS.INTL(CC$4,(CD$4)-1,1,(Holidays!$A$1:$A$248)),0))*$S13,"")</f>
        <v>0</v>
      </c>
      <c r="CD13" s="191">
        <f>IFERROR((IF(AND($P13&gt;=CD$4,$P13&lt;CE$4,$Q13&lt;CE$4),NETWORKDAYS.INTL($P13,$Q13,1,(Holidays!$A$1:$A$248)),0)+IF(AND($P13&gt;=CD$4,$P13&lt;CE$4,$Q13&gt;=CE$4),NETWORKDAYS.INTL($P13,(CE$4)-1,1,(Holidays!$A$1:$A$248)),0)+IF(AND($P13&lt;CD$4,$Q13&lt;CE$4,$Q13&gt;=CD$4),NETWORKDAYS.INTL(CD$4,$Q13,1,(Holidays!$A$1:$A$248)),0)+IF(AND($P13&lt;CD$4,$Q13&gt;=CE$4,$Q13&gt;=CD$4),NETWORKDAYS.INTL(CD$4,(CE$4)-1,1,(Holidays!$A$1:$A$248)),0))*$S13,"")</f>
        <v>0</v>
      </c>
      <c r="CE13" s="191">
        <f>IFERROR((IF(AND($P13&gt;=CE$4,$P13&lt;CF$4,$Q13&lt;CF$4),NETWORKDAYS.INTL($P13,$Q13,1,(Holidays!$A$1:$A$248)),0)+IF(AND($P13&gt;=CE$4,$P13&lt;CF$4,$Q13&gt;=CF$4),NETWORKDAYS.INTL($P13,(CF$4)-1,1,(Holidays!$A$1:$A$248)),0)+IF(AND($P13&lt;CE$4,$Q13&lt;CF$4,$Q13&gt;=CE$4),NETWORKDAYS.INTL(CE$4,$Q13,1,(Holidays!$A$1:$A$248)),0)+IF(AND($P13&lt;CE$4,$Q13&gt;=CF$4,$Q13&gt;=CE$4),NETWORKDAYS.INTL(CE$4,(CF$4)-1,1,(Holidays!$A$1:$A$248)),0))*$S13,"")</f>
        <v>0</v>
      </c>
      <c r="CF13" s="191">
        <f>IFERROR((IF(AND($P13&gt;=CF$4,$P13&lt;CG$4,$Q13&lt;CG$4),NETWORKDAYS.INTL($P13,$Q13,1,(Holidays!$A$1:$A$248)),0)+IF(AND($P13&gt;=CF$4,$P13&lt;CG$4,$Q13&gt;=CG$4),NETWORKDAYS.INTL($P13,(CG$4)-1,1,(Holidays!$A$1:$A$248)),0)+IF(AND($P13&lt;CF$4,$Q13&lt;CG$4,$Q13&gt;=CF$4),NETWORKDAYS.INTL(CF$4,$Q13,1,(Holidays!$A$1:$A$248)),0)+IF(AND($P13&lt;CF$4,$Q13&gt;=CG$4,$Q13&gt;=CF$4),NETWORKDAYS.INTL(CF$4,(CG$4)-1,1,(Holidays!$A$1:$A$248)),0))*$S13,"")</f>
        <v>0</v>
      </c>
      <c r="CG13" s="191">
        <f>IFERROR((IF(AND($P13&gt;=CG$4,$P13&lt;CH$4,$Q13&lt;CH$4),NETWORKDAYS.INTL($P13,$Q13,1,(Holidays!$A$1:$A$248)),0)+IF(AND($P13&gt;=CG$4,$P13&lt;CH$4,$Q13&gt;=CH$4),NETWORKDAYS.INTL($P13,(CH$4)-1,1,(Holidays!$A$1:$A$248)),0)+IF(AND($P13&lt;CG$4,$Q13&lt;CH$4,$Q13&gt;=CG$4),NETWORKDAYS.INTL(CG$4,$Q13,1,(Holidays!$A$1:$A$248)),0)+IF(AND($P13&lt;CG$4,$Q13&gt;=CH$4,$Q13&gt;=CG$4),NETWORKDAYS.INTL(CG$4,(CH$4)-1,1,(Holidays!$A$1:$A$248)),0))*$S13,"")</f>
        <v>0</v>
      </c>
      <c r="CH13" s="191">
        <f>IFERROR((IF(AND($P13&gt;=CH$4,$P13&lt;CI$4,$Q13&lt;CI$4),NETWORKDAYS.INTL($P13,$Q13,1,(Holidays!$A$1:$A$248)),0)+IF(AND($P13&gt;=CH$4,$P13&lt;CI$4,$Q13&gt;=CI$4),NETWORKDAYS.INTL($P13,(CI$4)-1,1,(Holidays!$A$1:$A$248)),0)+IF(AND($P13&lt;CH$4,$Q13&lt;CI$4,$Q13&gt;=CH$4),NETWORKDAYS.INTL(CH$4,$Q13,1,(Holidays!$A$1:$A$248)),0)+IF(AND($P13&lt;CH$4,$Q13&gt;=CI$4,$Q13&gt;=CH$4),NETWORKDAYS.INTL(CH$4,(CI$4)-1,1,(Holidays!$A$1:$A$248)),0))*$S13,"")</f>
        <v>0</v>
      </c>
      <c r="CI13" s="191">
        <f>IFERROR((IF(AND($P13&gt;=CI$4,$P13&lt;CJ$4,$Q13&lt;CJ$4),NETWORKDAYS.INTL($P13,$Q13,1,(Holidays!$A$1:$A$248)),0)+IF(AND($P13&gt;=CI$4,$P13&lt;CJ$4,$Q13&gt;=CJ$4),NETWORKDAYS.INTL($P13,(CJ$4)-1,1,(Holidays!$A$1:$A$248)),0)+IF(AND($P13&lt;CI$4,$Q13&lt;CJ$4,$Q13&gt;=CI$4),NETWORKDAYS.INTL(CI$4,$Q13,1,(Holidays!$A$1:$A$248)),0)+IF(AND($P13&lt;CI$4,$Q13&gt;=CJ$4,$Q13&gt;=CI$4),NETWORKDAYS.INTL(CI$4,(CJ$4)-1,1,(Holidays!$A$1:$A$248)),0))*$S13,"")</f>
        <v>0</v>
      </c>
      <c r="CJ13" s="191">
        <f>IFERROR((IF(AND($P13&gt;=CJ$4,$P13&lt;CK$4,$Q13&lt;CK$4),NETWORKDAYS.INTL($P13,$Q13,1,(Holidays!$A$1:$A$248)),0)+IF(AND($P13&gt;=CJ$4,$P13&lt;CK$4,$Q13&gt;=CK$4),NETWORKDAYS.INTL($P13,(CK$4)-1,1,(Holidays!$A$1:$A$248)),0)+IF(AND($P13&lt;CJ$4,$Q13&lt;CK$4,$Q13&gt;=CJ$4),NETWORKDAYS.INTL(CJ$4,$Q13,1,(Holidays!$A$1:$A$248)),0)+IF(AND($P13&lt;CJ$4,$Q13&gt;=CK$4,$Q13&gt;=CJ$4),NETWORKDAYS.INTL(CJ$4,(CK$4)-1,1,(Holidays!$A$1:$A$248)),0))*$S13,"")</f>
        <v>0</v>
      </c>
      <c r="CK13" s="191">
        <f>IFERROR((IF(AND($P13&gt;=CK$4,$P13&lt;CL$4,$Q13&lt;CL$4),NETWORKDAYS.INTL($P13,$Q13,1,(Holidays!$A$1:$A$248)),0)+IF(AND($P13&gt;=CK$4,$P13&lt;CL$4,$Q13&gt;=CL$4),NETWORKDAYS.INTL($P13,(CL$4)-1,1,(Holidays!$A$1:$A$248)),0)+IF(AND($P13&lt;CK$4,$Q13&lt;CL$4,$Q13&gt;=CK$4),NETWORKDAYS.INTL(CK$4,$Q13,1,(Holidays!$A$1:$A$248)),0)+IF(AND($P13&lt;CK$4,$Q13&gt;=CL$4,$Q13&gt;=CK$4),NETWORKDAYS.INTL(CK$4,(CL$4)-1,1,(Holidays!$A$1:$A$248)),0))*$S13,"")</f>
        <v>0</v>
      </c>
      <c r="CL13" s="191">
        <f>IFERROR((IF(AND($P13&gt;=CL$4,$P13&lt;CM$4,$Q13&lt;CM$4),NETWORKDAYS.INTL($P13,$Q13,1,(Holidays!$A$1:$A$248)),0)+IF(AND($P13&gt;=CL$4,$P13&lt;CM$4,$Q13&gt;=CM$4),NETWORKDAYS.INTL($P13,(CM$4)-1,1,(Holidays!$A$1:$A$248)),0)+IF(AND($P13&lt;CL$4,$Q13&lt;CM$4,$Q13&gt;=CL$4),NETWORKDAYS.INTL(CL$4,$Q13,1,(Holidays!$A$1:$A$248)),0)+IF(AND($P13&lt;CL$4,$Q13&gt;=CM$4,$Q13&gt;=CL$4),NETWORKDAYS.INTL(CL$4,(CM$4)-1,1,(Holidays!$A$1:$A$248)),0))*$S13,"")</f>
        <v>0</v>
      </c>
      <c r="CM13" s="191">
        <f>IFERROR((IF(AND($P13&gt;=CM$4,$P13&lt;CN$4,$Q13&lt;CN$4),NETWORKDAYS.INTL($P13,$Q13,1,(Holidays!$A$1:$A$248)),0)+IF(AND($P13&gt;=CM$4,$P13&lt;CN$4,$Q13&gt;=CN$4),NETWORKDAYS.INTL($P13,(CN$4)-1,1,(Holidays!$A$1:$A$248)),0)+IF(AND($P13&lt;CM$4,$Q13&lt;CN$4,$Q13&gt;=CM$4),NETWORKDAYS.INTL(CM$4,$Q13,1,(Holidays!$A$1:$A$248)),0)+IF(AND($P13&lt;CM$4,$Q13&gt;=CN$4,$Q13&gt;=CM$4),NETWORKDAYS.INTL(CM$4,(CN$4)-1,1,(Holidays!$A$1:$A$248)),0))*$S13,"")</f>
        <v>0</v>
      </c>
      <c r="CN13" s="191">
        <f>IFERROR((IF(AND($P13&gt;=CN$4,$P13&lt;CO$4,$Q13&lt;CO$4),NETWORKDAYS.INTL($P13,$Q13,1,(Holidays!$A$1:$A$248)),0)+IF(AND($P13&gt;=CN$4,$P13&lt;CO$4,$Q13&gt;=CO$4),NETWORKDAYS.INTL($P13,(CO$4)-1,1,(Holidays!$A$1:$A$248)),0)+IF(AND($P13&lt;CN$4,$Q13&lt;CO$4,$Q13&gt;=CN$4),NETWORKDAYS.INTL(CN$4,$Q13,1,(Holidays!$A$1:$A$248)),0)+IF(AND($P13&lt;CN$4,$Q13&gt;=CO$4,$Q13&gt;=CN$4),NETWORKDAYS.INTL(CN$4,(CO$4)-1,1,(Holidays!$A$1:$A$248)),0))*$S13,"")</f>
        <v>0</v>
      </c>
      <c r="CO13" s="191">
        <f>IFERROR((IF(AND($P13&gt;=CO$4,$P13&lt;CP$4,$Q13&lt;CP$4),NETWORKDAYS.INTL($P13,$Q13,1,(Holidays!$A$1:$A$248)),0)+IF(AND($P13&gt;=CO$4,$P13&lt;CP$4,$Q13&gt;=CP$4),NETWORKDAYS.INTL($P13,(CP$4)-1,1,(Holidays!$A$1:$A$248)),0)+IF(AND($P13&lt;CO$4,$Q13&lt;CP$4,$Q13&gt;=CO$4),NETWORKDAYS.INTL(CO$4,$Q13,1,(Holidays!$A$1:$A$248)),0)+IF(AND($P13&lt;CO$4,$Q13&gt;=CP$4,$Q13&gt;=CO$4),NETWORKDAYS.INTL(CO$4,(CP$4)-1,1,(Holidays!$A$1:$A$248)),0))*$S13,"")</f>
        <v>0</v>
      </c>
      <c r="CP13" s="191">
        <f>IFERROR((IF(AND($P13&gt;=CP$4,$P13&lt;CQ$4,$Q13&lt;CQ$4),NETWORKDAYS.INTL($P13,$Q13,1,(Holidays!$A$1:$A$248)),0)+IF(AND($P13&gt;=CP$4,$P13&lt;CQ$4,$Q13&gt;=CQ$4),NETWORKDAYS.INTL($P13,(CQ$4)-1,1,(Holidays!$A$1:$A$248)),0)+IF(AND($P13&lt;CP$4,$Q13&lt;CQ$4,$Q13&gt;=CP$4),NETWORKDAYS.INTL(CP$4,$Q13,1,(Holidays!$A$1:$A$248)),0)+IF(AND($P13&lt;CP$4,$Q13&gt;=CQ$4,$Q13&gt;=CP$4),NETWORKDAYS.INTL(CP$4,(CQ$4)-1,1,(Holidays!$A$1:$A$248)),0))*$S13,"")</f>
        <v>0</v>
      </c>
      <c r="CQ13" s="191">
        <f>IFERROR((IF(AND($P13&gt;=CQ$4,$P13&lt;CR$4,$Q13&lt;CR$4),NETWORKDAYS.INTL($P13,$Q13,1,(Holidays!$A$1:$A$248)),0)+IF(AND($P13&gt;=CQ$4,$P13&lt;CR$4,$Q13&gt;=CR$4),NETWORKDAYS.INTL($P13,(CR$4)-1,1,(Holidays!$A$1:$A$248)),0)+IF(AND($P13&lt;CQ$4,$Q13&lt;CR$4,$Q13&gt;=CQ$4),NETWORKDAYS.INTL(CQ$4,$Q13,1,(Holidays!$A$1:$A$248)),0)+IF(AND($P13&lt;CQ$4,$Q13&gt;=CR$4,$Q13&gt;=CQ$4),NETWORKDAYS.INTL(CQ$4,(CR$4)-1,1,(Holidays!$A$1:$A$248)),0))*$S13,"")</f>
        <v>0</v>
      </c>
      <c r="CR13" s="191">
        <f>IFERROR((IF(AND($P13&gt;=CR$4,$P13&lt;CS$4,$Q13&lt;CS$4),NETWORKDAYS.INTL($P13,$Q13,1,(Holidays!$A$1:$A$248)),0)+IF(AND($P13&gt;=CR$4,$P13&lt;CS$4,$Q13&gt;=CS$4),NETWORKDAYS.INTL($P13,(CS$4)-1,1,(Holidays!$A$1:$A$248)),0)+IF(AND($P13&lt;CR$4,$Q13&lt;CS$4,$Q13&gt;=CR$4),NETWORKDAYS.INTL(CR$4,$Q13,1,(Holidays!$A$1:$A$248)),0)+IF(AND($P13&lt;CR$4,$Q13&gt;=CS$4,$Q13&gt;=CR$4),NETWORKDAYS.INTL(CR$4,(CS$4)-1,1,(Holidays!$A$1:$A$248)),0))*$S13,"")</f>
        <v>0</v>
      </c>
      <c r="CS13" s="191">
        <f>IFERROR((IF(AND($P13&gt;=CS$4,$P13&lt;CT$4,$Q13&lt;CT$4),NETWORKDAYS.INTL($P13,$Q13,1,(Holidays!$A$1:$A$248)),0)+IF(AND($P13&gt;=CS$4,$P13&lt;CT$4,$Q13&gt;=CT$4),NETWORKDAYS.INTL($P13,(CT$4)-1,1,(Holidays!$A$1:$A$248)),0)+IF(AND($P13&lt;CS$4,$Q13&lt;CT$4,$Q13&gt;=CS$4),NETWORKDAYS.INTL(CS$4,$Q13,1,(Holidays!$A$1:$A$248)),0)+IF(AND($P13&lt;CS$4,$Q13&gt;=CT$4,$Q13&gt;=CS$4),NETWORKDAYS.INTL(CS$4,(CT$4)-1,1,(Holidays!$A$1:$A$248)),0))*$S13,"")</f>
        <v>0</v>
      </c>
      <c r="CT13" s="191">
        <f>IFERROR((IF(AND($P13&gt;=CT$4,$P13&lt;CU$4,$Q13&lt;CU$4),NETWORKDAYS.INTL($P13,$Q13,1,(Holidays!$A$1:$A$248)),0)+IF(AND($P13&gt;=CT$4,$P13&lt;CU$4,$Q13&gt;=CU$4),NETWORKDAYS.INTL($P13,(CU$4)-1,1,(Holidays!$A$1:$A$248)),0)+IF(AND($P13&lt;CT$4,$Q13&lt;CU$4,$Q13&gt;=CT$4),NETWORKDAYS.INTL(CT$4,$Q13,1,(Holidays!$A$1:$A$248)),0)+IF(AND($P13&lt;CT$4,$Q13&gt;=CU$4,$Q13&gt;=CT$4),NETWORKDAYS.INTL(CT$4,(CU$4)-1,1,(Holidays!$A$1:$A$248)),0))*$S13,"")</f>
        <v>0</v>
      </c>
      <c r="CU13" s="191">
        <f>IFERROR((IF(AND($P13&gt;=CU$4,$P13&lt;CV$4,$Q13&lt;CV$4),NETWORKDAYS.INTL($P13,$Q13,1,(Holidays!$A$1:$A$248)),0)+IF(AND($P13&gt;=CU$4,$P13&lt;CV$4,$Q13&gt;=CV$4),NETWORKDAYS.INTL($P13,(CV$4)-1,1,(Holidays!$A$1:$A$248)),0)+IF(AND($P13&lt;CU$4,$Q13&lt;CV$4,$Q13&gt;=CU$4),NETWORKDAYS.INTL(CU$4,$Q13,1,(Holidays!$A$1:$A$248)),0)+IF(AND($P13&lt;CU$4,$Q13&gt;=CV$4,$Q13&gt;=CU$4),NETWORKDAYS.INTL(CU$4,(CV$4)-1,1,(Holidays!$A$1:$A$248)),0))*$S13,"")</f>
        <v>0</v>
      </c>
      <c r="CV13" s="191">
        <f>IFERROR((IF(AND($P13&gt;=CV$4,$P13&lt;CW$4,$Q13&lt;CW$4),NETWORKDAYS.INTL($P13,$Q13,1,(Holidays!$A$1:$A$248)),0)+IF(AND($P13&gt;=CV$4,$P13&lt;CW$4,$Q13&gt;=CW$4),NETWORKDAYS.INTL($P13,(CW$4)-1,1,(Holidays!$A$1:$A$248)),0)+IF(AND($P13&lt;CV$4,$Q13&lt;CW$4,$Q13&gt;=CV$4),NETWORKDAYS.INTL(CV$4,$Q13,1,(Holidays!$A$1:$A$248)),0)+IF(AND($P13&lt;CV$4,$Q13&gt;=CW$4,$Q13&gt;=CV$4),NETWORKDAYS.INTL(CV$4,(CW$4)-1,1,(Holidays!$A$1:$A$248)),0))*$S13,"")</f>
        <v>0</v>
      </c>
      <c r="CW13" s="191">
        <f>IFERROR((IF(AND($P13&gt;=CW$4,$P13&lt;CX$4,$Q13&lt;CX$4),NETWORKDAYS.INTL($P13,$Q13,1,(Holidays!$A$1:$A$248)),0)+IF(AND($P13&gt;=CW$4,$P13&lt;CX$4,$Q13&gt;=CX$4),NETWORKDAYS.INTL($P13,(CX$4)-1,1,(Holidays!$A$1:$A$248)),0)+IF(AND($P13&lt;CW$4,$Q13&lt;CX$4,$Q13&gt;=CW$4),NETWORKDAYS.INTL(CW$4,$Q13,1,(Holidays!$A$1:$A$248)),0)+IF(AND($P13&lt;CW$4,$Q13&gt;=CX$4,$Q13&gt;=CW$4),NETWORKDAYS.INTL(CW$4,(CX$4)-1,1,(Holidays!$A$1:$A$248)),0))*$S13,"")</f>
        <v>0</v>
      </c>
      <c r="CX13" s="191">
        <f>IFERROR((IF(AND($P13&gt;=CX$4,$P13&lt;CY$4,$Q13&lt;CY$4),NETWORKDAYS.INTL($P13,$Q13,1,(Holidays!$A$1:$A$248)),0)+IF(AND($P13&gt;=CX$4,$P13&lt;CY$4,$Q13&gt;=CY$4),NETWORKDAYS.INTL($P13,(CY$4)-1,1,(Holidays!$A$1:$A$248)),0)+IF(AND($P13&lt;CX$4,$Q13&lt;CY$4,$Q13&gt;=CX$4),NETWORKDAYS.INTL(CX$4,$Q13,1,(Holidays!$A$1:$A$248)),0)+IF(AND($P13&lt;CX$4,$Q13&gt;=CY$4,$Q13&gt;=CX$4),NETWORKDAYS.INTL(CX$4,(CY$4)-1,1,(Holidays!$A$1:$A$248)),0))*$S13,"")</f>
        <v>0</v>
      </c>
      <c r="CY13" s="191">
        <f>IFERROR((IF(AND($P13&gt;=CY$4,$P13&lt;CZ$4,$Q13&lt;CZ$4),NETWORKDAYS.INTL($P13,$Q13,1,(Holidays!$A$1:$A$248)),0)+IF(AND($P13&gt;=CY$4,$P13&lt;CZ$4,$Q13&gt;=CZ$4),NETWORKDAYS.INTL($P13,(CZ$4)-1,1,(Holidays!$A$1:$A$248)),0)+IF(AND($P13&lt;CY$4,$Q13&lt;CZ$4,$Q13&gt;=CY$4),NETWORKDAYS.INTL(CY$4,$Q13,1,(Holidays!$A$1:$A$248)),0)+IF(AND($P13&lt;CY$4,$Q13&gt;=CZ$4,$Q13&gt;=CY$4),NETWORKDAYS.INTL(CY$4,(CZ$4)-1,1,(Holidays!$A$1:$A$248)),0))*$S13,"")</f>
        <v>0</v>
      </c>
      <c r="CZ13" s="191">
        <f>IFERROR((IF(AND($P13&gt;=CZ$4,$P13&lt;DA$4,$Q13&lt;DA$4),NETWORKDAYS.INTL($P13,$Q13,1,(Holidays!$A$1:$A$248)),0)+IF(AND($P13&gt;=CZ$4,$P13&lt;DA$4,$Q13&gt;=DA$4),NETWORKDAYS.INTL($P13,(DA$4)-1,1,(Holidays!$A$1:$A$248)),0)+IF(AND($P13&lt;CZ$4,$Q13&lt;DA$4,$Q13&gt;=CZ$4),NETWORKDAYS.INTL(CZ$4,$Q13,1,(Holidays!$A$1:$A$248)),0)+IF(AND($P13&lt;CZ$4,$Q13&gt;=DA$4,$Q13&gt;=CZ$4),NETWORKDAYS.INTL(CZ$4,(DA$4)-1,1,(Holidays!$A$1:$A$248)),0))*$S13,"")</f>
        <v>0</v>
      </c>
      <c r="DA13" s="191">
        <f>IFERROR((IF(AND($P13&gt;=DA$4,$P13&lt;DB$4,$Q13&lt;DB$4),NETWORKDAYS.INTL($P13,$Q13,1,(Holidays!$A$1:$A$248)),0)+IF(AND($P13&gt;=DA$4,$P13&lt;DB$4,$Q13&gt;=DB$4),NETWORKDAYS.INTL($P13,(DB$4)-1,1,(Holidays!$A$1:$A$248)),0)+IF(AND($P13&lt;DA$4,$Q13&lt;DB$4,$Q13&gt;=DA$4),NETWORKDAYS.INTL(DA$4,$Q13,1,(Holidays!$A$1:$A$248)),0)+IF(AND($P13&lt;DA$4,$Q13&gt;=DB$4,$Q13&gt;=DA$4),NETWORKDAYS.INTL(DA$4,(DB$4)-1,1,(Holidays!$A$1:$A$248)),0))*$S13,"")</f>
        <v>0</v>
      </c>
      <c r="DB13" s="191">
        <f>IFERROR((IF(AND($P13&gt;=DB$4,$P13&lt;DC$4,$Q13&lt;DC$4),NETWORKDAYS.INTL($P13,$Q13,1,(Holidays!$A$1:$A$248)),0)+IF(AND($P13&gt;=DB$4,$P13&lt;DC$4,$Q13&gt;=DC$4),NETWORKDAYS.INTL($P13,(DC$4)-1,1,(Holidays!$A$1:$A$248)),0)+IF(AND($P13&lt;DB$4,$Q13&lt;DC$4,$Q13&gt;=DB$4),NETWORKDAYS.INTL(DB$4,$Q13,1,(Holidays!$A$1:$A$248)),0)+IF(AND($P13&lt;DB$4,$Q13&gt;=DC$4,$Q13&gt;=DB$4),NETWORKDAYS.INTL(DB$4,(DC$4)-1,1,(Holidays!$A$1:$A$248)),0))*$S13,"")</f>
        <v>0</v>
      </c>
      <c r="DC13" s="191">
        <f>IFERROR((IF(AND($P13&gt;=DC$4,$P13&lt;DD$4,$Q13&lt;DD$4),NETWORKDAYS.INTL($P13,$Q13,1,(Holidays!$A$1:$A$248)),0)+IF(AND($P13&gt;=DC$4,$P13&lt;DD$4,$Q13&gt;=DD$4),NETWORKDAYS.INTL($P13,(DD$4)-1,1,(Holidays!$A$1:$A$248)),0)+IF(AND($P13&lt;DC$4,$Q13&lt;DD$4,$Q13&gt;=DC$4),NETWORKDAYS.INTL(DC$4,$Q13,1,(Holidays!$A$1:$A$248)),0)+IF(AND($P13&lt;DC$4,$Q13&gt;=DD$4,$Q13&gt;=DC$4),NETWORKDAYS.INTL(DC$4,(DD$4)-1,1,(Holidays!$A$1:$A$248)),0))*$S13,"")</f>
        <v>0</v>
      </c>
      <c r="DD13" s="192">
        <f>IFERROR((IF(AND($P13&gt;=DD$4,$P13&lt;DE$4,$Q13&lt;DE$4),NETWORKDAYS.INTL($P13,$Q13,1,(Holidays!$A$1:$A$248)),0)+IF(AND($P13&gt;=DD$4,$P13&lt;DE$4,$Q13&gt;=DE$4),NETWORKDAYS.INTL($P13,(DE$4)-1,1,(Holidays!$A$1:$A$248)),0)+IF(AND($P13&lt;DD$4,$Q13&lt;DE$4,$Q13&gt;=DD$4),NETWORKDAYS.INTL(DD$4,$Q13,1,(Holidays!$A$1:$A$248)),0)+IF(AND($P13&lt;DD$4,$Q13&gt;=DE$4,$Q13&gt;=DD$4),NETWORKDAYS.INTL(DD$4,(DE$4)-1,1,(Holidays!$A$1:$A$248)),0))*$S13,"")</f>
        <v>0</v>
      </c>
      <c r="DE13" s="191">
        <f>IFERROR((IF(AND($P13&gt;=DE$4,$P13&lt;DF$4,$Q13&lt;DF$4),NETWORKDAYS.INTL($P13,$Q13,1,(Holidays!$A$1:$A$248)),0)+IF(AND($P13&gt;=DE$4,$P13&lt;DF$4,$Q13&gt;=DF$4),NETWORKDAYS.INTL($P13,(DF$4)-1,1,(Holidays!$A$1:$A$248)),0)+IF(AND($P13&lt;DE$4,$Q13&lt;DF$4,$Q13&gt;=DE$4),NETWORKDAYS.INTL(DE$4,$Q13,1,(Holidays!$A$1:$A$248)),0)+IF(AND($P13&lt;DE$4,$Q13&gt;=DF$4,$Q13&gt;=DE$4),NETWORKDAYS.INTL(DE$4,(DF$4)-1,1,(Holidays!$A$1:$A$248)),0))*$S13,"")</f>
        <v>0</v>
      </c>
      <c r="DF13" s="191">
        <f>IFERROR((IF(AND($P13&gt;=DF$4,$P13&lt;DG$4,$Q13&lt;DG$4),NETWORKDAYS.INTL($P13,$Q13,1,(Holidays!$A$1:$A$248)),0)+IF(AND($P13&gt;=DF$4,$P13&lt;DG$4,$Q13&gt;=DG$4),NETWORKDAYS.INTL($P13,(DG$4)-1,1,(Holidays!$A$1:$A$248)),0)+IF(AND($P13&lt;DF$4,$Q13&lt;DG$4,$Q13&gt;=DF$4),NETWORKDAYS.INTL(DF$4,$Q13,1,(Holidays!$A$1:$A$248)),0)+IF(AND($P13&lt;DF$4,$Q13&gt;=DG$4,$Q13&gt;=DF$4),NETWORKDAYS.INTL(DF$4,(DG$4)-1,1,(Holidays!$A$1:$A$248)),0))*$S13,"")</f>
        <v>0</v>
      </c>
      <c r="DG13" s="191">
        <f>IFERROR((IF(AND($P13&gt;=DG$4,$P13&lt;DH$4,$Q13&lt;DH$4),NETWORKDAYS.INTL($P13,$Q13,1,(Holidays!$A$1:$A$248)),0)+IF(AND($P13&gt;=DG$4,$P13&lt;DH$4,$Q13&gt;=DH$4),NETWORKDAYS.INTL($P13,(DH$4)-1,1,(Holidays!$A$1:$A$248)),0)+IF(AND($P13&lt;DG$4,$Q13&lt;DH$4,$Q13&gt;=DG$4),NETWORKDAYS.INTL(DG$4,$Q13,1,(Holidays!$A$1:$A$248)),0)+IF(AND($P13&lt;DG$4,$Q13&gt;=DH$4,$Q13&gt;=DG$4),NETWORKDAYS.INTL(DG$4,(DH$4)-1,1,(Holidays!$A$1:$A$248)),0))*$S13,"")</f>
        <v>0</v>
      </c>
      <c r="DH13" s="191">
        <f>IFERROR((IF(AND($P13&gt;=DH$4,$P13&lt;DI$4,$Q13&lt;DI$4),NETWORKDAYS.INTL($P13,$Q13,1,(Holidays!$A$1:$A$248)),0)+IF(AND($P13&gt;=DH$4,$P13&lt;DI$4,$Q13&gt;=DI$4),NETWORKDAYS.INTL($P13,(DI$4)-1,1,(Holidays!$A$1:$A$248)),0)+IF(AND($P13&lt;DH$4,$Q13&lt;DI$4,$Q13&gt;=DH$4),NETWORKDAYS.INTL(DH$4,$Q13,1,(Holidays!$A$1:$A$248)),0)+IF(AND($P13&lt;DH$4,$Q13&gt;=DI$4,$Q13&gt;=DH$4),NETWORKDAYS.INTL(DH$4,(DI$4)-1,1,(Holidays!$A$1:$A$248)),0))*$S13,"")</f>
        <v>0</v>
      </c>
      <c r="DI13" s="191">
        <f>IFERROR((IF(AND($P13&gt;=DI$4,$P13&lt;DJ$4,$Q13&lt;DJ$4),NETWORKDAYS.INTL($P13,$Q13,1,(Holidays!$A$1:$A$248)),0)+IF(AND($P13&gt;=DI$4,$P13&lt;DJ$4,$Q13&gt;=DJ$4),NETWORKDAYS.INTL($P13,(DJ$4)-1,1,(Holidays!$A$1:$A$248)),0)+IF(AND($P13&lt;DI$4,$Q13&lt;DJ$4,$Q13&gt;=DI$4),NETWORKDAYS.INTL(DI$4,$Q13,1,(Holidays!$A$1:$A$248)),0)+IF(AND($P13&lt;DI$4,$Q13&gt;=DJ$4,$Q13&gt;=DI$4),NETWORKDAYS.INTL(DI$4,(DJ$4)-1,1,(Holidays!$A$1:$A$248)),0))*$S13,"")</f>
        <v>0</v>
      </c>
      <c r="DJ13" s="191">
        <f>IFERROR((IF(AND($P13&gt;=DJ$4,$P13&lt;DK$4,$Q13&lt;DK$4),NETWORKDAYS.INTL($P13,$Q13,1,(Holidays!$A$1:$A$248)),0)+IF(AND($P13&gt;=DJ$4,$P13&lt;DK$4,$Q13&gt;=DK$4),NETWORKDAYS.INTL($P13,(DK$4)-1,1,(Holidays!$A$1:$A$248)),0)+IF(AND($P13&lt;DJ$4,$Q13&lt;DK$4,$Q13&gt;=DJ$4),NETWORKDAYS.INTL(DJ$4,$Q13,1,(Holidays!$A$1:$A$248)),0)+IF(AND($P13&lt;DJ$4,$Q13&gt;=DK$4,$Q13&gt;=DJ$4),NETWORKDAYS.INTL(DJ$4,(DK$4)-1,1,(Holidays!$A$1:$A$248)),0))*$S13,"")</f>
        <v>0</v>
      </c>
      <c r="DK13" s="191">
        <f>IFERROR((IF(AND($P13&gt;=DK$4,$P13&lt;DL$4,$Q13&lt;DL$4),NETWORKDAYS.INTL($P13,$Q13,1,(Holidays!$A$1:$A$248)),0)+IF(AND($P13&gt;=DK$4,$P13&lt;DL$4,$Q13&gt;=DL$4),NETWORKDAYS.INTL($P13,(DL$4)-1,1,(Holidays!$A$1:$A$248)),0)+IF(AND($P13&lt;DK$4,$Q13&lt;DL$4,$Q13&gt;=DK$4),NETWORKDAYS.INTL(DK$4,$Q13,1,(Holidays!$A$1:$A$248)),0)+IF(AND($P13&lt;DK$4,$Q13&gt;=DL$4,$Q13&gt;=DK$4),NETWORKDAYS.INTL(DK$4,(DL$4)-1,1,(Holidays!$A$1:$A$248)),0))*$S13,"")</f>
        <v>0</v>
      </c>
      <c r="DL13" s="191">
        <f>IFERROR((IF(AND($P13&gt;=DL$4,$P13&lt;DM$4,$Q13&lt;DM$4),NETWORKDAYS.INTL($P13,$Q13,1,(Holidays!$A$1:$A$248)),0)+IF(AND($P13&gt;=DL$4,$P13&lt;DM$4,$Q13&gt;=DM$4),NETWORKDAYS.INTL($P13,(DM$4)-1,1,(Holidays!$A$1:$A$248)),0)+IF(AND($P13&lt;DL$4,$Q13&lt;DM$4,$Q13&gt;=DL$4),NETWORKDAYS.INTL(DL$4,$Q13,1,(Holidays!$A$1:$A$248)),0)+IF(AND($P13&lt;DL$4,$Q13&gt;=DM$4,$Q13&gt;=DL$4),NETWORKDAYS.INTL(DL$4,(DM$4)-1,1,(Holidays!$A$1:$A$248)),0))*$S13,"")</f>
        <v>0</v>
      </c>
      <c r="DM13" s="191">
        <f>IFERROR((IF(AND($P13&gt;=DM$4,$P13&lt;DN$4,$Q13&lt;DN$4),NETWORKDAYS.INTL($P13,$Q13,1,(Holidays!$A$1:$A$248)),0)+IF(AND($P13&gt;=DM$4,$P13&lt;DN$4,$Q13&gt;=DN$4),NETWORKDAYS.INTL($P13,(DN$4)-1,1,(Holidays!$A$1:$A$248)),0)+IF(AND($P13&lt;DM$4,$Q13&lt;DN$4,$Q13&gt;=DM$4),NETWORKDAYS.INTL(DM$4,$Q13,1,(Holidays!$A$1:$A$248)),0)+IF(AND($P13&lt;DM$4,$Q13&gt;=DN$4,$Q13&gt;=DM$4),NETWORKDAYS.INTL(DM$4,(DN$4)-1,1,(Holidays!$A$1:$A$248)),0))*$S13,"")</f>
        <v>0</v>
      </c>
      <c r="DN13" s="191">
        <f>IFERROR((IF(AND($P13&gt;=DN$4,$P13&lt;DO$4,$Q13&lt;DO$4),NETWORKDAYS.INTL($P13,$Q13,1,(Holidays!$A$1:$A$248)),0)+IF(AND($P13&gt;=DN$4,$P13&lt;DO$4,$Q13&gt;=DO$4),NETWORKDAYS.INTL($P13,(DO$4)-1,1,(Holidays!$A$1:$A$248)),0)+IF(AND($P13&lt;DN$4,$Q13&lt;DO$4,$Q13&gt;=DN$4),NETWORKDAYS.INTL(DN$4,$Q13,1,(Holidays!$A$1:$A$248)),0)+IF(AND($P13&lt;DN$4,$Q13&gt;=DO$4,$Q13&gt;=DN$4),NETWORKDAYS.INTL(DN$4,(DO$4)-1,1,(Holidays!$A$1:$A$248)),0))*$S13,"")</f>
        <v>0</v>
      </c>
      <c r="DO13" s="191">
        <f>IFERROR((IF(AND($P13&gt;=DO$4,$P13&lt;DP$4,$Q13&lt;DP$4),NETWORKDAYS.INTL($P13,$Q13,1,(Holidays!$A$1:$A$248)),0)+IF(AND($P13&gt;=DO$4,$P13&lt;DP$4,$Q13&gt;=DP$4),NETWORKDAYS.INTL($P13,(DP$4)-1,1,(Holidays!$A$1:$A$248)),0)+IF(AND($P13&lt;DO$4,$Q13&lt;DP$4,$Q13&gt;=DO$4),NETWORKDAYS.INTL(DO$4,$Q13,1,(Holidays!$A$1:$A$248)),0)+IF(AND($P13&lt;DO$4,$Q13&gt;=DP$4,$Q13&gt;=DO$4),NETWORKDAYS.INTL(DO$4,(DP$4)-1,1,(Holidays!$A$1:$A$248)),0))*$S13,"")</f>
        <v>0</v>
      </c>
      <c r="DP13" s="191">
        <f>IFERROR((IF(AND($P13&gt;=DP$4,$P13&lt;DQ$4,$Q13&lt;DQ$4),NETWORKDAYS.INTL($P13,$Q13,1,(Holidays!$A$1:$A$248)),0)+IF(AND($P13&gt;=DP$4,$P13&lt;DQ$4,$Q13&gt;=DQ$4),NETWORKDAYS.INTL($P13,(DQ$4)-1,1,(Holidays!$A$1:$A$248)),0)+IF(AND($P13&lt;DP$4,$Q13&lt;DQ$4,$Q13&gt;=DP$4),NETWORKDAYS.INTL(DP$4,$Q13,1,(Holidays!$A$1:$A$248)),0)+IF(AND($P13&lt;DP$4,$Q13&gt;=DQ$4,$Q13&gt;=DP$4),NETWORKDAYS.INTL(DP$4,(DQ$4)-1,1,(Holidays!$A$1:$A$248)),0))*$S13,"")</f>
        <v>0</v>
      </c>
      <c r="DQ13" s="191">
        <f>IFERROR((IF(AND($P13&gt;=DQ$4,$P13&lt;DR$4,$Q13&lt;DR$4),NETWORKDAYS.INTL($P13,$Q13,1,(Holidays!$A$1:$A$248)),0)+IF(AND($P13&gt;=DQ$4,$P13&lt;DR$4,$Q13&gt;=DR$4),NETWORKDAYS.INTL($P13,(DR$4)-1,1,(Holidays!$A$1:$A$248)),0)+IF(AND($P13&lt;DQ$4,$Q13&lt;DR$4,$Q13&gt;=DQ$4),NETWORKDAYS.INTL(DQ$4,$Q13,1,(Holidays!$A$1:$A$248)),0)+IF(AND($P13&lt;DQ$4,$Q13&gt;=DR$4,$Q13&gt;=DQ$4),NETWORKDAYS.INTL(DQ$4,(DR$4)-1,1,(Holidays!$A$1:$A$248)),0))*$S13,"")</f>
        <v>0</v>
      </c>
      <c r="DR13" s="191">
        <f>IFERROR((IF(AND($P13&gt;=DR$4,$P13&lt;DS$4,$Q13&lt;DS$4),NETWORKDAYS.INTL($P13,$Q13,1,(Holidays!$A$1:$A$248)),0)+IF(AND($P13&gt;=DR$4,$P13&lt;DS$4,$Q13&gt;=DS$4),NETWORKDAYS.INTL($P13,(DS$4)-1,1,(Holidays!$A$1:$A$248)),0)+IF(AND($P13&lt;DR$4,$Q13&lt;DS$4,$Q13&gt;=DR$4),NETWORKDAYS.INTL(DR$4,$Q13,1,(Holidays!$A$1:$A$248)),0)+IF(AND($P13&lt;DR$4,$Q13&gt;=DS$4,$Q13&gt;=DR$4),NETWORKDAYS.INTL(DR$4,(DS$4)-1,1,(Holidays!$A$1:$A$248)),0))*$S13,"")</f>
        <v>0</v>
      </c>
      <c r="DS13" s="191">
        <f>IFERROR((IF(AND($P13&gt;=DS$4,$P13&lt;DT$4,$Q13&lt;DT$4),NETWORKDAYS.INTL($P13,$Q13,1,(Holidays!$A$1:$A$248)),0)+IF(AND($P13&gt;=DS$4,$P13&lt;DT$4,$Q13&gt;=DT$4),NETWORKDAYS.INTL($P13,(DT$4)-1,1,(Holidays!$A$1:$A$248)),0)+IF(AND($P13&lt;DS$4,$Q13&lt;DT$4,$Q13&gt;=DS$4),NETWORKDAYS.INTL(DS$4,$Q13,1,(Holidays!$A$1:$A$248)),0)+IF(AND($P13&lt;DS$4,$Q13&gt;=DT$4,$Q13&gt;=DS$4),NETWORKDAYS.INTL(DS$4,(DT$4)-1,1,(Holidays!$A$1:$A$248)),0))*$S13,"")</f>
        <v>0</v>
      </c>
      <c r="DT13" s="191">
        <f>IFERROR((IF(AND($P13&gt;=DT$4,$P13&lt;DU$4,$Q13&lt;DU$4),NETWORKDAYS.INTL($P13,$Q13,1,(Holidays!$A$1:$A$248)),0)+IF(AND($P13&gt;=DT$4,$P13&lt;DU$4,$Q13&gt;=DU$4),NETWORKDAYS.INTL($P13,(DU$4)-1,1,(Holidays!$A$1:$A$248)),0)+IF(AND($P13&lt;DT$4,$Q13&lt;DU$4,$Q13&gt;=DT$4),NETWORKDAYS.INTL(DT$4,$Q13,1,(Holidays!$A$1:$A$248)),0)+IF(AND($P13&lt;DT$4,$Q13&gt;=DU$4,$Q13&gt;=DT$4),NETWORKDAYS.INTL(DT$4,(DU$4)-1,1,(Holidays!$A$1:$A$248)),0))*$S13,"")</f>
        <v>0</v>
      </c>
      <c r="DU13" s="191">
        <f>IFERROR((IF(AND($P13&gt;=DU$4,$P13&lt;DV$4,$Q13&lt;DV$4),NETWORKDAYS.INTL($P13,$Q13,1,(Holidays!$A$1:$A$248)),0)+IF(AND($P13&gt;=DU$4,$P13&lt;DV$4,$Q13&gt;=DV$4),NETWORKDAYS.INTL($P13,(DV$4)-1,1,(Holidays!$A$1:$A$248)),0)+IF(AND($P13&lt;DU$4,$Q13&lt;DV$4,$Q13&gt;=DU$4),NETWORKDAYS.INTL(DU$4,$Q13,1,(Holidays!$A$1:$A$248)),0)+IF(AND($P13&lt;DU$4,$Q13&gt;=DV$4,$Q13&gt;=DU$4),NETWORKDAYS.INTL(DU$4,(DV$4)-1,1,(Holidays!$A$1:$A$248)),0))*$S13,"")</f>
        <v>0</v>
      </c>
      <c r="DV13" s="191">
        <f>IFERROR((IF(AND($P13&gt;=DV$4,$P13&lt;DW$4,$Q13&lt;DW$4),NETWORKDAYS.INTL($P13,$Q13,1,(Holidays!$A$1:$A$248)),0)+IF(AND($P13&gt;=DV$4,$P13&lt;DW$4,$Q13&gt;=DW$4),NETWORKDAYS.INTL($P13,(DW$4)-1,1,(Holidays!$A$1:$A$248)),0)+IF(AND($P13&lt;DV$4,$Q13&lt;DW$4,$Q13&gt;=DV$4),NETWORKDAYS.INTL(DV$4,$Q13,1,(Holidays!$A$1:$A$248)),0)+IF(AND($P13&lt;DV$4,$Q13&gt;=DW$4,$Q13&gt;=DV$4),NETWORKDAYS.INTL(DV$4,(DW$4)-1,1,(Holidays!$A$1:$A$248)),0))*$S13,"")</f>
        <v>0</v>
      </c>
      <c r="DW13" s="191">
        <f>IFERROR((IF(AND($P13&gt;=DW$4,$P13&lt;DX$4,$Q13&lt;DX$4),NETWORKDAYS.INTL($P13,$Q13,1,(Holidays!$A$1:$A$248)),0)+IF(AND($P13&gt;=DW$4,$P13&lt;DX$4,$Q13&gt;=DX$4),NETWORKDAYS.INTL($P13,(DX$4)-1,1,(Holidays!$A$1:$A$248)),0)+IF(AND($P13&lt;DW$4,$Q13&lt;DX$4,$Q13&gt;=DW$4),NETWORKDAYS.INTL(DW$4,$Q13,1,(Holidays!$A$1:$A$248)),0)+IF(AND($P13&lt;DW$4,$Q13&gt;=DX$4,$Q13&gt;=DW$4),NETWORKDAYS.INTL(DW$4,(DX$4)-1,1,(Holidays!$A$1:$A$248)),0))*$S13,"")</f>
        <v>0</v>
      </c>
      <c r="DX13" s="191">
        <f>IFERROR((IF(AND($P13&gt;=DX$4,$P13&lt;DY$4,$Q13&lt;DY$4),NETWORKDAYS.INTL($P13,$Q13,1,(Holidays!$A$1:$A$248)),0)+IF(AND($P13&gt;=DX$4,$P13&lt;DY$4,$Q13&gt;=DY$4),NETWORKDAYS.INTL($P13,(DY$4)-1,1,(Holidays!$A$1:$A$248)),0)+IF(AND($P13&lt;DX$4,$Q13&lt;DY$4,$Q13&gt;=DX$4),NETWORKDAYS.INTL(DX$4,$Q13,1,(Holidays!$A$1:$A$248)),0)+IF(AND($P13&lt;DX$4,$Q13&gt;=DY$4,$Q13&gt;=DX$4),NETWORKDAYS.INTL(DX$4,(DY$4)-1,1,(Holidays!$A$1:$A$248)),0))*$S13,"")</f>
        <v>0</v>
      </c>
      <c r="DY13" s="191">
        <f>IFERROR((IF(AND($P13&gt;=DY$4,$P13&lt;DZ$4,$Q13&lt;DZ$4),NETWORKDAYS.INTL($P13,$Q13,1,(Holidays!$A$1:$A$248)),0)+IF(AND($P13&gt;=DY$4,$P13&lt;DZ$4,$Q13&gt;=DZ$4),NETWORKDAYS.INTL($P13,(DZ$4)-1,1,(Holidays!$A$1:$A$248)),0)+IF(AND($P13&lt;DY$4,$Q13&lt;DZ$4,$Q13&gt;=DY$4),NETWORKDAYS.INTL(DY$4,$Q13,1,(Holidays!$A$1:$A$248)),0)+IF(AND($P13&lt;DY$4,$Q13&gt;=DZ$4,$Q13&gt;=DY$4),NETWORKDAYS.INTL(DY$4,(DZ$4)-1,1,(Holidays!$A$1:$A$248)),0))*$S13,"")</f>
        <v>0</v>
      </c>
      <c r="DZ13" s="191">
        <f>IFERROR((IF(AND($P13&gt;=DZ$4,$P13&lt;EA$4,$Q13&lt;EA$4),NETWORKDAYS.INTL($P13,$Q13,1,(Holidays!$A$1:$A$248)),0)+IF(AND($P13&gt;=DZ$4,$P13&lt;EA$4,$Q13&gt;=EA$4),NETWORKDAYS.INTL($P13,(EA$4)-1,1,(Holidays!$A$1:$A$248)),0)+IF(AND($P13&lt;DZ$4,$Q13&lt;EA$4,$Q13&gt;=DZ$4),NETWORKDAYS.INTL(DZ$4,$Q13,1,(Holidays!$A$1:$A$248)),0)+IF(AND($P13&lt;DZ$4,$Q13&gt;=EA$4,$Q13&gt;=DZ$4),NETWORKDAYS.INTL(DZ$4,(EA$4)-1,1,(Holidays!$A$1:$A$248)),0))*$S13,"")</f>
        <v>0</v>
      </c>
      <c r="EA13" s="191">
        <f>IFERROR((IF(AND($P13&gt;=EA$4,$P13&lt;EB$4,$Q13&lt;EB$4),NETWORKDAYS.INTL($P13,$Q13,1,(Holidays!$A$1:$A$248)),0)+IF(AND($P13&gt;=EA$4,$P13&lt;EB$4,$Q13&gt;=EB$4),NETWORKDAYS.INTL($P13,(EB$4)-1,1,(Holidays!$A$1:$A$248)),0)+IF(AND($P13&lt;EA$4,$Q13&lt;EB$4,$Q13&gt;=EA$4),NETWORKDAYS.INTL(EA$4,$Q13,1,(Holidays!$A$1:$A$248)),0)+IF(AND($P13&lt;EA$4,$Q13&gt;=EB$4,$Q13&gt;=EA$4),NETWORKDAYS.INTL(EA$4,(EB$4)-1,1,(Holidays!$A$1:$A$248)),0))*$S13,"")</f>
        <v>0</v>
      </c>
      <c r="EB13" s="191">
        <f>IFERROR((IF(AND($P13&gt;=EB$4,$P13&lt;EC$4,$Q13&lt;EC$4),NETWORKDAYS.INTL($P13,$Q13,1,(Holidays!$A$1:$A$248)),0)+IF(AND($P13&gt;=EB$4,$P13&lt;EC$4,$Q13&gt;=EC$4),NETWORKDAYS.INTL($P13,(EC$4)-1,1,(Holidays!$A$1:$A$248)),0)+IF(AND($P13&lt;EB$4,$Q13&lt;EC$4,$Q13&gt;=EB$4),NETWORKDAYS.INTL(EB$4,$Q13,1,(Holidays!$A$1:$A$248)),0)+IF(AND($P13&lt;EB$4,$Q13&gt;=EC$4,$Q13&gt;=EB$4),NETWORKDAYS.INTL(EB$4,(EC$4)-1,1,(Holidays!$A$1:$A$248)),0))*$S13,"")</f>
        <v>0</v>
      </c>
      <c r="EC13" s="191">
        <f>IFERROR((IF(AND($P13&gt;=EC$4,$P13&lt;ED$4,$Q13&lt;ED$4),NETWORKDAYS.INTL($P13,$Q13,1,(Holidays!$A$1:$A$248)),0)+IF(AND($P13&gt;=EC$4,$P13&lt;ED$4,$Q13&gt;=ED$4),NETWORKDAYS.INTL($P13,(ED$4)-1,1,(Holidays!$A$1:$A$248)),0)+IF(AND($P13&lt;EC$4,$Q13&lt;ED$4,$Q13&gt;=EC$4),NETWORKDAYS.INTL(EC$4,$Q13,1,(Holidays!$A$1:$A$248)),0)+IF(AND($P13&lt;EC$4,$Q13&gt;=ED$4,$Q13&gt;=EC$4),NETWORKDAYS.INTL(EC$4,(ED$4)-1,1,(Holidays!$A$1:$A$248)),0))*$S13,"")</f>
        <v>0</v>
      </c>
      <c r="ED13" s="191">
        <f>IFERROR((IF(AND($P13&gt;=ED$4,$P13&lt;EE$4,$Q13&lt;EE$4),NETWORKDAYS.INTL($P13,$Q13,1,(Holidays!$A$1:$A$248)),0)+IF(AND($P13&gt;=ED$4,$P13&lt;EE$4,$Q13&gt;=EE$4),NETWORKDAYS.INTL($P13,(EE$4)-1,1,(Holidays!$A$1:$A$248)),0)+IF(AND($P13&lt;ED$4,$Q13&lt;EE$4,$Q13&gt;=ED$4),NETWORKDAYS.INTL(ED$4,$Q13,1,(Holidays!$A$1:$A$248)),0)+IF(AND($P13&lt;ED$4,$Q13&gt;=EE$4,$Q13&gt;=ED$4),NETWORKDAYS.INTL(ED$4,(EE$4)-1,1,(Holidays!$A$1:$A$248)),0))*$S13,"")</f>
        <v>0</v>
      </c>
      <c r="EE13" s="191">
        <f>IFERROR((IF(AND($P13&gt;=EE$4,$P13&lt;EF$4,$Q13&lt;EF$4),NETWORKDAYS.INTL($P13,$Q13,1,(Holidays!$A$1:$A$248)),0)+IF(AND($P13&gt;=EE$4,$P13&lt;EF$4,$Q13&gt;=EF$4),NETWORKDAYS.INTL($P13,(EF$4)-1,1,(Holidays!$A$1:$A$248)),0)+IF(AND($P13&lt;EE$4,$Q13&lt;EF$4,$Q13&gt;=EE$4),NETWORKDAYS.INTL(EE$4,$Q13,1,(Holidays!$A$1:$A$248)),0)+IF(AND($P13&lt;EE$4,$Q13&gt;=EF$4,$Q13&gt;=EE$4),NETWORKDAYS.INTL(EE$4,(EF$4)-1,1,(Holidays!$A$1:$A$248)),0))*$S13,"")</f>
        <v>0</v>
      </c>
      <c r="EF13" s="191">
        <f>IFERROR((IF(AND($P13&gt;=EF$4,$P13&lt;EG$4,$Q13&lt;EG$4),NETWORKDAYS.INTL($P13,$Q13,1,(Holidays!$A$1:$A$248)),0)+IF(AND($P13&gt;=EF$4,$P13&lt;EG$4,$Q13&gt;=EG$4),NETWORKDAYS.INTL($P13,(EG$4)-1,1,(Holidays!$A$1:$A$248)),0)+IF(AND($P13&lt;EF$4,$Q13&lt;EG$4,$Q13&gt;=EF$4),NETWORKDAYS.INTL(EF$4,$Q13,1,(Holidays!$A$1:$A$248)),0)+IF(AND($P13&lt;EF$4,$Q13&gt;=EG$4,$Q13&gt;=EF$4),NETWORKDAYS.INTL(EF$4,(EG$4)-1,1,(Holidays!$A$1:$A$248)),0))*$S13,"")</f>
        <v>0</v>
      </c>
      <c r="EG13" s="191">
        <f>IFERROR((IF(AND($P13&gt;=EG$4,$P13&lt;EH$4,$Q13&lt;EH$4),NETWORKDAYS.INTL($P13,$Q13,1,(Holidays!$A$1:$A$248)),0)+IF(AND($P13&gt;=EG$4,$P13&lt;EH$4,$Q13&gt;=EH$4),NETWORKDAYS.INTL($P13,(EH$4)-1,1,(Holidays!$A$1:$A$248)),0)+IF(AND($P13&lt;EG$4,$Q13&lt;EH$4,$Q13&gt;=EG$4),NETWORKDAYS.INTL(EG$4,$Q13,1,(Holidays!$A$1:$A$248)),0)+IF(AND($P13&lt;EG$4,$Q13&gt;=EH$4,$Q13&gt;=EG$4),NETWORKDAYS.INTL(EG$4,(EH$4)-1,1,(Holidays!$A$1:$A$248)),0))*$S13,"")</f>
        <v>0</v>
      </c>
      <c r="EH13" s="191">
        <f>IFERROR((IF(AND($P13&gt;=EH$4,$P13&lt;EI$4,$Q13&lt;EI$4),NETWORKDAYS.INTL($P13,$Q13,1,(Holidays!$A$1:$A$248)),0)+IF(AND($P13&gt;=EH$4,$P13&lt;EI$4,$Q13&gt;=EI$4),NETWORKDAYS.INTL($P13,(EI$4)-1,1,(Holidays!$A$1:$A$248)),0)+IF(AND($P13&lt;EH$4,$Q13&lt;EI$4,$Q13&gt;=EH$4),NETWORKDAYS.INTL(EH$4,$Q13,1,(Holidays!$A$1:$A$248)),0)+IF(AND($P13&lt;EH$4,$Q13&gt;=EI$4,$Q13&gt;=EH$4),NETWORKDAYS.INTL(EH$4,(EI$4)-1,1,(Holidays!$A$1:$A$248)),0))*$S13,"")</f>
        <v>0</v>
      </c>
      <c r="EI13" s="191">
        <f>IFERROR((IF(AND($P13&gt;=EI$4,$P13&lt;EJ$4,$Q13&lt;EJ$4),NETWORKDAYS.INTL($P13,$Q13,1,(Holidays!$A$1:$A$248)),0)+IF(AND($P13&gt;=EI$4,$P13&lt;EJ$4,$Q13&gt;=EJ$4),NETWORKDAYS.INTL($P13,(EJ$4)-1,1,(Holidays!$A$1:$A$248)),0)+IF(AND($P13&lt;EI$4,$Q13&lt;EJ$4,$Q13&gt;=EI$4),NETWORKDAYS.INTL(EI$4,$Q13,1,(Holidays!$A$1:$A$248)),0)+IF(AND($P13&lt;EI$4,$Q13&gt;=EJ$4,$Q13&gt;=EI$4),NETWORKDAYS.INTL(EI$4,(EJ$4)-1,1,(Holidays!$A$1:$A$248)),0))*$S13,"")</f>
        <v>0</v>
      </c>
      <c r="EJ13" s="191">
        <f>IFERROR((IF(AND($P13&gt;=EJ$4,$P13&lt;EK$4,$Q13&lt;EK$4),NETWORKDAYS.INTL($P13,$Q13,1,(Holidays!$A$1:$A$248)),0)+IF(AND($P13&gt;=EJ$4,$P13&lt;EK$4,$Q13&gt;=EK$4),NETWORKDAYS.INTL($P13,(EK$4)-1,1,(Holidays!$A$1:$A$248)),0)+IF(AND($P13&lt;EJ$4,$Q13&lt;EK$4,$Q13&gt;=EJ$4),NETWORKDAYS.INTL(EJ$4,$Q13,1,(Holidays!$A$1:$A$248)),0)+IF(AND($P13&lt;EJ$4,$Q13&gt;=EK$4,$Q13&gt;=EJ$4),NETWORKDAYS.INTL(EJ$4,(EK$4)-1,1,(Holidays!$A$1:$A$248)),0))*$S13,"")</f>
        <v>0</v>
      </c>
      <c r="EK13" s="191">
        <f>IFERROR((IF(AND($P13&gt;=EK$4,$P13&lt;EL$4,$Q13&lt;EL$4),NETWORKDAYS.INTL($P13,$Q13,1,(Holidays!$A$1:$A$248)),0)+IF(AND($P13&gt;=EK$4,$P13&lt;EL$4,$Q13&gt;=EL$4),NETWORKDAYS.INTL($P13,(EL$4)-1,1,(Holidays!$A$1:$A$248)),0)+IF(AND($P13&lt;EK$4,$Q13&lt;EL$4,$Q13&gt;=EK$4),NETWORKDAYS.INTL(EK$4,$Q13,1,(Holidays!$A$1:$A$248)),0)+IF(AND($P13&lt;EK$4,$Q13&gt;=EL$4,$Q13&gt;=EK$4),NETWORKDAYS.INTL(EK$4,(EL$4)-1,1,(Holidays!$A$1:$A$248)),0))*$S13,"")</f>
        <v>0</v>
      </c>
      <c r="EL13" s="191">
        <f>IFERROR((IF(AND($P13&gt;=EL$4,$P13&lt;EM$4,$Q13&lt;EM$4),NETWORKDAYS.INTL($P13,$Q13,1,(Holidays!$A$1:$A$248)),0)+IF(AND($P13&gt;=EL$4,$P13&lt;EM$4,$Q13&gt;=EM$4),NETWORKDAYS.INTL($P13,(EM$4)-1,1,(Holidays!$A$1:$A$248)),0)+IF(AND($P13&lt;EL$4,$Q13&lt;EM$4,$Q13&gt;=EL$4),NETWORKDAYS.INTL(EL$4,$Q13,1,(Holidays!$A$1:$A$248)),0)+IF(AND($P13&lt;EL$4,$Q13&gt;=EM$4,$Q13&gt;=EL$4),NETWORKDAYS.INTL(EL$4,(EM$4)-1,1,(Holidays!$A$1:$A$248)),0))*$S13,"")</f>
        <v>0</v>
      </c>
      <c r="EM13" s="191">
        <f>IFERROR((IF(AND($P13&gt;=EM$4,$P13&lt;EN$4,$Q13&lt;EN$4),NETWORKDAYS.INTL($P13,$Q13,1,(Holidays!$A$1:$A$248)),0)+IF(AND($P13&gt;=EM$4,$P13&lt;EN$4,$Q13&gt;=EN$4),NETWORKDAYS.INTL($P13,(EN$4)-1,1,(Holidays!$A$1:$A$248)),0)+IF(AND($P13&lt;EM$4,$Q13&lt;EN$4,$Q13&gt;=EM$4),NETWORKDAYS.INTL(EM$4,$Q13,1,(Holidays!$A$1:$A$248)),0)+IF(AND($P13&lt;EM$4,$Q13&gt;=EN$4,$Q13&gt;=EM$4),NETWORKDAYS.INTL(EM$4,(EN$4)-1,1,(Holidays!$A$1:$A$248)),0))*$S13,"")</f>
        <v>0</v>
      </c>
      <c r="EN13" s="191">
        <f>IFERROR((IF(AND($P13&gt;=EN$4,$P13&lt;EO$4,$Q13&lt;EO$4),NETWORKDAYS.INTL($P13,$Q13,1,(Holidays!$A$1:$A$248)),0)+IF(AND($P13&gt;=EN$4,$P13&lt;EO$4,$Q13&gt;=EO$4),NETWORKDAYS.INTL($P13,(EO$4)-1,1,(Holidays!$A$1:$A$248)),0)+IF(AND($P13&lt;EN$4,$Q13&lt;EO$4,$Q13&gt;=EN$4),NETWORKDAYS.INTL(EN$4,$Q13,1,(Holidays!$A$1:$A$248)),0)+IF(AND($P13&lt;EN$4,$Q13&gt;=EO$4,$Q13&gt;=EN$4),NETWORKDAYS.INTL(EN$4,(EO$4)-1,1,(Holidays!$A$1:$A$248)),0))*$S13,"")</f>
        <v>0</v>
      </c>
      <c r="EO13" s="191">
        <f>IFERROR((IF(AND($P13&gt;=EO$4,$P13&lt;EP$4,$Q13&lt;EP$4),NETWORKDAYS.INTL($P13,$Q13,1,(Holidays!$A$1:$A$248)),0)+IF(AND($P13&gt;=EO$4,$P13&lt;EP$4,$Q13&gt;=EP$4),NETWORKDAYS.INTL($P13,(EP$4)-1,1,(Holidays!$A$1:$A$248)),0)+IF(AND($P13&lt;EO$4,$Q13&lt;EP$4,$Q13&gt;=EO$4),NETWORKDAYS.INTL(EO$4,$Q13,1,(Holidays!$A$1:$A$248)),0)+IF(AND($P13&lt;EO$4,$Q13&gt;=EP$4,$Q13&gt;=EO$4),NETWORKDAYS.INTL(EO$4,(EP$4)-1,1,(Holidays!$A$1:$A$248)),0))*$S13,"")</f>
        <v>0</v>
      </c>
      <c r="EP13" s="191">
        <f>IFERROR((IF(AND($P13&gt;=EP$4,$P13&lt;EQ$4,$Q13&lt;EQ$4),NETWORKDAYS.INTL($P13,$Q13,1,(Holidays!$A$1:$A$248)),0)+IF(AND($P13&gt;=EP$4,$P13&lt;EQ$4,$Q13&gt;=EQ$4),NETWORKDAYS.INTL($P13,(EQ$4)-1,1,(Holidays!$A$1:$A$248)),0)+IF(AND($P13&lt;EP$4,$Q13&lt;EQ$4,$Q13&gt;=EP$4),NETWORKDAYS.INTL(EP$4,$Q13,1,(Holidays!$A$1:$A$248)),0)+IF(AND($P13&lt;EP$4,$Q13&gt;=EQ$4,$Q13&gt;=EP$4),NETWORKDAYS.INTL(EP$4,(EQ$4)-1,1,(Holidays!$A$1:$A$248)),0))*$S13,"")</f>
        <v>0</v>
      </c>
      <c r="EQ13" s="191">
        <f>IFERROR((IF(AND($P13&gt;=EQ$4,$P13&lt;ER$4,$Q13&lt;ER$4),NETWORKDAYS.INTL($P13,$Q13,1,(Holidays!$A$1:$A$248)),0)+IF(AND($P13&gt;=EQ$4,$P13&lt;ER$4,$Q13&gt;=ER$4),NETWORKDAYS.INTL($P13,(ER$4)-1,1,(Holidays!$A$1:$A$248)),0)+IF(AND($P13&lt;EQ$4,$Q13&lt;ER$4,$Q13&gt;=EQ$4),NETWORKDAYS.INTL(EQ$4,$Q13,1,(Holidays!$A$1:$A$248)),0)+IF(AND($P13&lt;EQ$4,$Q13&gt;=ER$4,$Q13&gt;=EQ$4),NETWORKDAYS.INTL(EQ$4,(ER$4)-1,1,(Holidays!$A$1:$A$248)),0))*$S13,"")</f>
        <v>0</v>
      </c>
      <c r="ER13" s="191">
        <f>IFERROR((IF(AND($P13&gt;=ER$4,$P13&lt;ES$4,$Q13&lt;ES$4),NETWORKDAYS.INTL($P13,$Q13,1,(Holidays!$A$1:$A$248)),0)+IF(AND($P13&gt;=ER$4,$P13&lt;ES$4,$Q13&gt;=ES$4),NETWORKDAYS.INTL($P13,(ES$4)-1,1,(Holidays!$A$1:$A$248)),0)+IF(AND($P13&lt;ER$4,$Q13&lt;ES$4,$Q13&gt;=ER$4),NETWORKDAYS.INTL(ER$4,$Q13,1,(Holidays!$A$1:$A$248)),0)+IF(AND($P13&lt;ER$4,$Q13&gt;=ES$4,$Q13&gt;=ER$4),NETWORKDAYS.INTL(ER$4,(ES$4)-1,1,(Holidays!$A$1:$A$248)),0))*$S13,"")</f>
        <v>0</v>
      </c>
      <c r="ES13" s="191">
        <f>IFERROR((IF(AND($P13&gt;=ES$4,$P13&lt;ET$4,$Q13&lt;ET$4),NETWORKDAYS.INTL($P13,$Q13,1,(Holidays!$A$1:$A$248)),0)+IF(AND($P13&gt;=ES$4,$P13&lt;ET$4,$Q13&gt;=ET$4),NETWORKDAYS.INTL($P13,(ET$4)-1,1,(Holidays!$A$1:$A$248)),0)+IF(AND($P13&lt;ES$4,$Q13&lt;ET$4,$Q13&gt;=ES$4),NETWORKDAYS.INTL(ES$4,$Q13,1,(Holidays!$A$1:$A$248)),0)+IF(AND($P13&lt;ES$4,$Q13&gt;=ET$4,$Q13&gt;=ES$4),NETWORKDAYS.INTL(ES$4,(ET$4)-1,1,(Holidays!$A$1:$A$248)),0))*$S13,"")</f>
        <v>0</v>
      </c>
      <c r="ET13" s="191">
        <f>IFERROR((IF(AND($P13&gt;=ET$4,$P13&lt;EU$4,$Q13&lt;EU$4),NETWORKDAYS.INTL($P13,$Q13,1,(Holidays!$A$1:$A$248)),0)+IF(AND($P13&gt;=ET$4,$P13&lt;EU$4,$Q13&gt;=EU$4),NETWORKDAYS.INTL($P13,(EU$4)-1,1,(Holidays!$A$1:$A$248)),0)+IF(AND($P13&lt;ET$4,$Q13&lt;EU$4,$Q13&gt;=ET$4),NETWORKDAYS.INTL(ET$4,$Q13,1,(Holidays!$A$1:$A$248)),0)+IF(AND($P13&lt;ET$4,$Q13&gt;=EU$4,$Q13&gt;=ET$4),NETWORKDAYS.INTL(ET$4,(EU$4)-1,1,(Holidays!$A$1:$A$248)),0))*$S13,"")</f>
        <v>0</v>
      </c>
      <c r="EU13" s="191">
        <f>IFERROR((IF(AND($P13&gt;=EU$4,$P13&lt;EV$4,$Q13&lt;EV$4),NETWORKDAYS.INTL($P13,$Q13,1,(Holidays!$A$1:$A$248)),0)+IF(AND($P13&gt;=EU$4,$P13&lt;EV$4,$Q13&gt;=EV$4),NETWORKDAYS.INTL($P13,(EV$4)-1,1,(Holidays!$A$1:$A$248)),0)+IF(AND($P13&lt;EU$4,$Q13&lt;EV$4,$Q13&gt;=EU$4),NETWORKDAYS.INTL(EU$4,$Q13,1,(Holidays!$A$1:$A$248)),0)+IF(AND($P13&lt;EU$4,$Q13&gt;=EV$4,$Q13&gt;=EU$4),NETWORKDAYS.INTL(EU$4,(EV$4)-1,1,(Holidays!$A$1:$A$248)),0))*$S13,"")</f>
        <v>0</v>
      </c>
      <c r="EV13" s="191">
        <f>IFERROR((IF(AND($P13&gt;=EV$4,$P13&lt;EW$4,$Q13&lt;EW$4),NETWORKDAYS.INTL($P13,$Q13,1,(Holidays!$A$1:$A$248)),0)+IF(AND($P13&gt;=EV$4,$P13&lt;EW$4,$Q13&gt;=EW$4),NETWORKDAYS.INTL($P13,(EW$4)-1,1,(Holidays!$A$1:$A$248)),0)+IF(AND($P13&lt;EV$4,$Q13&lt;EW$4,$Q13&gt;=EV$4),NETWORKDAYS.INTL(EV$4,$Q13,1,(Holidays!$A$1:$A$248)),0)+IF(AND($P13&lt;EV$4,$Q13&gt;=EW$4,$Q13&gt;=EV$4),NETWORKDAYS.INTL(EV$4,(EW$4)-1,1,(Holidays!$A$1:$A$248)),0))*$S13,"")</f>
        <v>0</v>
      </c>
      <c r="EW13" s="191">
        <f>IFERROR((IF(AND($P13&gt;=EW$4,$P13&lt;EX$4,$Q13&lt;EX$4),NETWORKDAYS.INTL($P13,$Q13,1,(Holidays!$A$1:$A$248)),0)+IF(AND($P13&gt;=EW$4,$P13&lt;EX$4,$Q13&gt;=EX$4),NETWORKDAYS.INTL($P13,(EX$4)-1,1,(Holidays!$A$1:$A$248)),0)+IF(AND($P13&lt;EW$4,$Q13&lt;EX$4,$Q13&gt;=EW$4),NETWORKDAYS.INTL(EW$4,$Q13,1,(Holidays!$A$1:$A$248)),0)+IF(AND($P13&lt;EW$4,$Q13&gt;=EX$4,$Q13&gt;=EW$4),NETWORKDAYS.INTL(EW$4,(EX$4)-1,1,(Holidays!$A$1:$A$248)),0))*$S13,"")</f>
        <v>0</v>
      </c>
      <c r="EX13" s="191">
        <f>IFERROR((IF(AND($P13&gt;=EX$4,$P13&lt;EY$4,$Q13&lt;EY$4),NETWORKDAYS.INTL($P13,$Q13,1,(Holidays!$A$1:$A$248)),0)+IF(AND($P13&gt;=EX$4,$P13&lt;EY$4,$Q13&gt;=EY$4),NETWORKDAYS.INTL($P13,(EY$4)-1,1,(Holidays!$A$1:$A$248)),0)+IF(AND($P13&lt;EX$4,$Q13&lt;EY$4,$Q13&gt;=EX$4),NETWORKDAYS.INTL(EX$4,$Q13,1,(Holidays!$A$1:$A$248)),0)+IF(AND($P13&lt;EX$4,$Q13&gt;=EY$4,$Q13&gt;=EX$4),NETWORKDAYS.INTL(EX$4,(EY$4)-1,1,(Holidays!$A$1:$A$248)),0))*$S13,"")</f>
        <v>0</v>
      </c>
      <c r="EY13" s="191">
        <f>IFERROR((IF(AND($P13&gt;=EY$4,$P13&lt;EZ$4,$Q13&lt;EZ$4),NETWORKDAYS.INTL($P13,$Q13,1,(Holidays!$A$1:$A$248)),0)+IF(AND($P13&gt;=EY$4,$P13&lt;EZ$4,$Q13&gt;=EZ$4),NETWORKDAYS.INTL($P13,(EZ$4)-1,1,(Holidays!$A$1:$A$248)),0)+IF(AND($P13&lt;EY$4,$Q13&lt;EZ$4,$Q13&gt;=EY$4),NETWORKDAYS.INTL(EY$4,$Q13,1,(Holidays!$A$1:$A$248)),0)+IF(AND($P13&lt;EY$4,$Q13&gt;=EZ$4,$Q13&gt;=EY$4),NETWORKDAYS.INTL(EY$4,(EZ$4)-1,1,(Holidays!$A$1:$A$248)),0))*$S13,"")</f>
        <v>0</v>
      </c>
      <c r="EZ13" s="191">
        <f>IFERROR((IF(AND($P13&gt;=EZ$4,$P13&lt;FA$4,$Q13&lt;FA$4),NETWORKDAYS.INTL($P13,$Q13,1,(Holidays!$A$1:$A$248)),0)+IF(AND($P13&gt;=EZ$4,$P13&lt;FA$4,$Q13&gt;=FA$4),NETWORKDAYS.INTL($P13,(FA$4)-1,1,(Holidays!$A$1:$A$248)),0)+IF(AND($P13&lt;EZ$4,$Q13&lt;FA$4,$Q13&gt;=EZ$4),NETWORKDAYS.INTL(EZ$4,$Q13,1,(Holidays!$A$1:$A$248)),0)+IF(AND($P13&lt;EZ$4,$Q13&gt;=FA$4,$Q13&gt;=EZ$4),NETWORKDAYS.INTL(EZ$4,(FA$4)-1,1,(Holidays!$A$1:$A$248)),0))*$S13,"")</f>
        <v>0</v>
      </c>
      <c r="FA13" s="191">
        <f>IFERROR((IF(AND($P13&gt;=FA$4,$P13&lt;FB$4,$Q13&lt;FB$4),NETWORKDAYS.INTL($P13,$Q13,1,(Holidays!$A$1:$A$248)),0)+IF(AND($P13&gt;=FA$4,$P13&lt;FB$4,$Q13&gt;=FB$4),NETWORKDAYS.INTL($P13,(FB$4)-1,1,(Holidays!$A$1:$A$248)),0)+IF(AND($P13&lt;FA$4,$Q13&lt;FB$4,$Q13&gt;=FA$4),NETWORKDAYS.INTL(FA$4,$Q13,1,(Holidays!$A$1:$A$248)),0)+IF(AND($P13&lt;FA$4,$Q13&gt;=FB$4,$Q13&gt;=FA$4),NETWORKDAYS.INTL(FA$4,(FB$4)-1,1,(Holidays!$A$1:$A$248)),0))*$S13,"")</f>
        <v>0</v>
      </c>
      <c r="FB13" s="191">
        <f>IFERROR((IF(AND($P13&gt;=FB$4,$P13&lt;FC$4,$Q13&lt;FC$4),NETWORKDAYS.INTL($P13,$Q13,1,(Holidays!$A$1:$A$248)),0)+IF(AND($P13&gt;=FB$4,$P13&lt;FC$4,$Q13&gt;=FC$4),NETWORKDAYS.INTL($P13,(FC$4)-1,1,(Holidays!$A$1:$A$248)),0)+IF(AND($P13&lt;FB$4,$Q13&lt;FC$4,$Q13&gt;=FB$4),NETWORKDAYS.INTL(FB$4,$Q13,1,(Holidays!$A$1:$A$248)),0)+IF(AND($P13&lt;FB$4,$Q13&gt;=FC$4,$Q13&gt;=FB$4),NETWORKDAYS.INTL(FB$4,(FC$4)-1,1,(Holidays!$A$1:$A$248)),0))*$S13,"")</f>
        <v>0</v>
      </c>
      <c r="FC13" s="191">
        <f>IFERROR((IF(AND($P13&gt;=FC$4,$P13&lt;FD$4,$Q13&lt;FD$4),NETWORKDAYS.INTL($P13,$Q13,1,(Holidays!$A$1:$A$248)),0)+IF(AND($P13&gt;=FC$4,$P13&lt;FD$4,$Q13&gt;=FD$4),NETWORKDAYS.INTL($P13,(FD$4)-1,1,(Holidays!$A$1:$A$248)),0)+IF(AND($P13&lt;FC$4,$Q13&lt;FD$4,$Q13&gt;=FC$4),NETWORKDAYS.INTL(FC$4,$Q13,1,(Holidays!$A$1:$A$248)),0)+IF(AND($P13&lt;FC$4,$Q13&gt;=FD$4,$Q13&gt;=FC$4),NETWORKDAYS.INTL(FC$4,(FD$4)-1,1,(Holidays!$A$1:$A$248)),0))*$S13,"")</f>
        <v>0</v>
      </c>
      <c r="FD13" s="191">
        <f>IFERROR((IF(AND($P13&gt;=FD$4,$P13&lt;FE$4,$Q13&lt;FE$4),NETWORKDAYS.INTL($P13,$Q13,1,(Holidays!$A$1:$A$248)),0)+IF(AND($P13&gt;=FD$4,$P13&lt;FE$4,$Q13&gt;=FE$4),NETWORKDAYS.INTL($P13,(FE$4)-1,1,(Holidays!$A$1:$A$248)),0)+IF(AND($P13&lt;FD$4,$Q13&lt;FE$4,$Q13&gt;=FD$4),NETWORKDAYS.INTL(FD$4,$Q13,1,(Holidays!$A$1:$A$248)),0)+IF(AND($P13&lt;FD$4,$Q13&gt;=FE$4,$Q13&gt;=FD$4),NETWORKDAYS.INTL(FD$4,(FE$4)-1,1,(Holidays!$A$1:$A$248)),0))*$S13,"")</f>
        <v>0</v>
      </c>
      <c r="FE13" s="191">
        <f>IFERROR((IF(AND($P13&gt;=FE$4,$P13&lt;FF$4,$Q13&lt;FF$4),NETWORKDAYS.INTL($P13,$Q13,1,(Holidays!$A$1:$A$248)),0)+IF(AND($P13&gt;=FE$4,$P13&lt;FF$4,$Q13&gt;=FF$4),NETWORKDAYS.INTL($P13,(FF$4)-1,1,(Holidays!$A$1:$A$248)),0)+IF(AND($P13&lt;FE$4,$Q13&lt;FF$4,$Q13&gt;=FE$4),NETWORKDAYS.INTL(FE$4,$Q13,1,(Holidays!$A$1:$A$248)),0)+IF(AND($P13&lt;FE$4,$Q13&gt;=FF$4,$Q13&gt;=FE$4),NETWORKDAYS.INTL(FE$4,(FF$4)-1,1,(Holidays!$A$1:$A$248)),0))*$S13,"")</f>
        <v>0</v>
      </c>
      <c r="FF13" s="191">
        <f>IFERROR((IF(AND($P13&gt;=FF$4,$P13&lt;FG$4,$Q13&lt;FG$4),NETWORKDAYS.INTL($P13,$Q13,1,(Holidays!$A$1:$A$248)),0)+IF(AND($P13&gt;=FF$4,$P13&lt;FG$4,$Q13&gt;=FG$4),NETWORKDAYS.INTL($P13,(FG$4)-1,1,(Holidays!$A$1:$A$248)),0)+IF(AND($P13&lt;FF$4,$Q13&lt;FG$4,$Q13&gt;=FF$4),NETWORKDAYS.INTL(FF$4,$Q13,1,(Holidays!$A$1:$A$248)),0)+IF(AND($P13&lt;FF$4,$Q13&gt;=FG$4,$Q13&gt;=FF$4),NETWORKDAYS.INTL(FF$4,(FG$4)-1,1,(Holidays!$A$1:$A$248)),0))*$S13,"")</f>
        <v>0</v>
      </c>
      <c r="FG13" s="191">
        <f>IFERROR((IF(AND($P13&gt;=FG$4,$P13&lt;FH$4,$Q13&lt;FH$4),NETWORKDAYS.INTL($P13,$Q13,1,(Holidays!$A$1:$A$248)),0)+IF(AND($P13&gt;=FG$4,$P13&lt;FH$4,$Q13&gt;=FH$4),NETWORKDAYS.INTL($P13,(FH$4)-1,1,(Holidays!$A$1:$A$248)),0)+IF(AND($P13&lt;FG$4,$Q13&lt;FH$4,$Q13&gt;=FG$4),NETWORKDAYS.INTL(FG$4,$Q13,1,(Holidays!$A$1:$A$248)),0)+IF(AND($P13&lt;FG$4,$Q13&gt;=FH$4,$Q13&gt;=FG$4),NETWORKDAYS.INTL(FG$4,(FH$4)-1,1,(Holidays!$A$1:$A$248)),0))*$S13,"")</f>
        <v>0</v>
      </c>
      <c r="FH13" s="191">
        <f>IFERROR((IF(AND($P13&gt;=FH$4,$P13&lt;FI$4,$Q13&lt;FI$4),NETWORKDAYS.INTL($P13,$Q13,1,(Holidays!$A$1:$A$248)),0)+IF(AND($P13&gt;=FH$4,$P13&lt;FI$4,$Q13&gt;=FI$4),NETWORKDAYS.INTL($P13,(FI$4)-1,1,(Holidays!$A$1:$A$248)),0)+IF(AND($P13&lt;FH$4,$Q13&lt;FI$4,$Q13&gt;=FH$4),NETWORKDAYS.INTL(FH$4,$Q13,1,(Holidays!$A$1:$A$248)),0)+IF(AND($P13&lt;FH$4,$Q13&gt;=FI$4,$Q13&gt;=FH$4),NETWORKDAYS.INTL(FH$4,(FI$4)-1,1,(Holidays!$A$1:$A$248)),0))*$S13,"")</f>
        <v>0</v>
      </c>
      <c r="FI13" s="191">
        <f>IFERROR((IF(AND($P13&gt;=FI$4,$P13&lt;FJ$4,$Q13&lt;FJ$4),NETWORKDAYS.INTL($P13,$Q13,1,(Holidays!$A$1:$A$248)),0)+IF(AND($P13&gt;=FI$4,$P13&lt;FJ$4,$Q13&gt;=FJ$4),NETWORKDAYS.INTL($P13,(FJ$4)-1,1,(Holidays!$A$1:$A$248)),0)+IF(AND($P13&lt;FI$4,$Q13&lt;FJ$4,$Q13&gt;=FI$4),NETWORKDAYS.INTL(FI$4,$Q13,1,(Holidays!$A$1:$A$248)),0)+IF(AND($P13&lt;FI$4,$Q13&gt;=FJ$4,$Q13&gt;=FI$4),NETWORKDAYS.INTL(FI$4,(FJ$4)-1,1,(Holidays!$A$1:$A$248)),0))*$S13,"")</f>
        <v>0</v>
      </c>
      <c r="FJ13" s="191">
        <f>IFERROR((IF(AND($P13&gt;=FJ$4,$P13&lt;FK$4,$Q13&lt;FK$4),NETWORKDAYS.INTL($P13,$Q13,1,(Holidays!$A$1:$A$248)),0)+IF(AND($P13&gt;=FJ$4,$P13&lt;FK$4,$Q13&gt;=FK$4),NETWORKDAYS.INTL($P13,(FK$4)-1,1,(Holidays!$A$1:$A$248)),0)+IF(AND($P13&lt;FJ$4,$Q13&lt;FK$4,$Q13&gt;=FJ$4),NETWORKDAYS.INTL(FJ$4,$Q13,1,(Holidays!$A$1:$A$248)),0)+IF(AND($P13&lt;FJ$4,$Q13&gt;=FK$4,$Q13&gt;=FJ$4),NETWORKDAYS.INTL(FJ$4,(FK$4)-1,1,(Holidays!$A$1:$A$248)),0))*$S13,"")</f>
        <v>0</v>
      </c>
      <c r="FK13" s="191">
        <f>IFERROR((IF(AND($P13&gt;=FK$4,$P13&lt;FL$4,$Q13&lt;FL$4),NETWORKDAYS.INTL($P13,$Q13,1,(Holidays!$A$1:$A$248)),0)+IF(AND($P13&gt;=FK$4,$P13&lt;FL$4,$Q13&gt;=FL$4),NETWORKDAYS.INTL($P13,(FL$4)-1,1,(Holidays!$A$1:$A$248)),0)+IF(AND($P13&lt;FK$4,$Q13&lt;FL$4,$Q13&gt;=FK$4),NETWORKDAYS.INTL(FK$4,$Q13,1,(Holidays!$A$1:$A$248)),0)+IF(AND($P13&lt;FK$4,$Q13&gt;=FL$4,$Q13&gt;=FK$4),NETWORKDAYS.INTL(FK$4,(FL$4)-1,1,(Holidays!$A$1:$A$248)),0))*$S13,"")</f>
        <v>0</v>
      </c>
      <c r="FL13" s="191">
        <f>IFERROR((IF(AND($P13&gt;=FL$4,$P13&lt;FM$4,$Q13&lt;FM$4),NETWORKDAYS.INTL($P13,$Q13,1,(Holidays!$A$1:$A$248)),0)+IF(AND($P13&gt;=FL$4,$P13&lt;FM$4,$Q13&gt;=FM$4),NETWORKDAYS.INTL($P13,(FM$4)-1,1,(Holidays!$A$1:$A$248)),0)+IF(AND($P13&lt;FL$4,$Q13&lt;FM$4,$Q13&gt;=FL$4),NETWORKDAYS.INTL(FL$4,$Q13,1,(Holidays!$A$1:$A$248)),0)+IF(AND($P13&lt;FL$4,$Q13&gt;=FM$4,$Q13&gt;=FL$4),NETWORKDAYS.INTL(FL$4,(FM$4)-1,1,(Holidays!$A$1:$A$248)),0))*$S13,"")</f>
        <v>0</v>
      </c>
      <c r="FM13" s="191">
        <f>IFERROR((IF(AND($P13&gt;=FM$4,$P13&lt;FN$4,$Q13&lt;FN$4),NETWORKDAYS.INTL($P13,$Q13,1,(Holidays!$A$1:$A$248)),0)+IF(AND($P13&gt;=FM$4,$P13&lt;FN$4,$Q13&gt;=FN$4),NETWORKDAYS.INTL($P13,(FN$4)-1,1,(Holidays!$A$1:$A$248)),0)+IF(AND($P13&lt;FM$4,$Q13&lt;FN$4,$Q13&gt;=FM$4),NETWORKDAYS.INTL(FM$4,$Q13,1,(Holidays!$A$1:$A$248)),0)+IF(AND($P13&lt;FM$4,$Q13&gt;=FN$4,$Q13&gt;=FM$4),NETWORKDAYS.INTL(FM$4,(FN$4)-1,1,(Holidays!$A$1:$A$248)),0))*$S13,"")</f>
        <v>0</v>
      </c>
      <c r="FN13" s="191">
        <f>IFERROR((IF(AND($P13&gt;=FN$4,$P13&lt;FO$4,$Q13&lt;FO$4),NETWORKDAYS.INTL($P13,$Q13,1,(Holidays!$A$1:$A$248)),0)+IF(AND($P13&gt;=FN$4,$P13&lt;FO$4,$Q13&gt;=FO$4),NETWORKDAYS.INTL($P13,(FO$4)-1,1,(Holidays!$A$1:$A$248)),0)+IF(AND($P13&lt;FN$4,$Q13&lt;FO$4,$Q13&gt;=FN$4),NETWORKDAYS.INTL(FN$4,$Q13,1,(Holidays!$A$1:$A$248)),0)+IF(AND($P13&lt;FN$4,$Q13&gt;=FO$4,$Q13&gt;=FN$4),NETWORKDAYS.INTL(FN$4,(FO$4)-1,1,(Holidays!$A$1:$A$248)),0))*$S13,"")</f>
        <v>0</v>
      </c>
      <c r="FO13" s="191">
        <f>IFERROR((IF(AND($P13&gt;=FO$4,$P13&lt;FP$4,$Q13&lt;FP$4),NETWORKDAYS.INTL($P13,$Q13,1,(Holidays!$A$1:$A$248)),0)+IF(AND($P13&gt;=FO$4,$P13&lt;FP$4,$Q13&gt;=FP$4),NETWORKDAYS.INTL($P13,(FP$4)-1,1,(Holidays!$A$1:$A$248)),0)+IF(AND($P13&lt;FO$4,$Q13&lt;FP$4,$Q13&gt;=FO$4),NETWORKDAYS.INTL(FO$4,$Q13,1,(Holidays!$A$1:$A$248)),0)+IF(AND($P13&lt;FO$4,$Q13&gt;=FP$4,$Q13&gt;=FO$4),NETWORKDAYS.INTL(FO$4,(FP$4)-1,1,(Holidays!$A$1:$A$248)),0))*$S13,"")</f>
        <v>0</v>
      </c>
      <c r="FP13" s="191">
        <f>IFERROR((IF(AND($P13&gt;=FP$4,$P13&lt;FQ$4,$Q13&lt;FQ$4),NETWORKDAYS.INTL($P13,$Q13,1,(Holidays!$A$1:$A$248)),0)+IF(AND($P13&gt;=FP$4,$P13&lt;FQ$4,$Q13&gt;=FQ$4),NETWORKDAYS.INTL($P13,(FQ$4)-1,1,(Holidays!$A$1:$A$248)),0)+IF(AND($P13&lt;FP$4,$Q13&lt;FQ$4,$Q13&gt;=FP$4),NETWORKDAYS.INTL(FP$4,$Q13,1,(Holidays!$A$1:$A$248)),0)+IF(AND($P13&lt;FP$4,$Q13&gt;=FQ$4,$Q13&gt;=FP$4),NETWORKDAYS.INTL(FP$4,(FQ$4)-1,1,(Holidays!$A$1:$A$248)),0))*$S13,"")</f>
        <v>0</v>
      </c>
      <c r="FQ13" s="191">
        <f>IFERROR((IF(AND($P13&gt;=FQ$4,$P13&lt;FR$4,$Q13&lt;FR$4),NETWORKDAYS.INTL($P13,$Q13,1,(Holidays!$A$1:$A$248)),0)+IF(AND($P13&gt;=FQ$4,$P13&lt;FR$4,$Q13&gt;=FR$4),NETWORKDAYS.INTL($P13,(FR$4)-1,1,(Holidays!$A$1:$A$248)),0)+IF(AND($P13&lt;FQ$4,$Q13&lt;FR$4,$Q13&gt;=FQ$4),NETWORKDAYS.INTL(FQ$4,$Q13,1,(Holidays!$A$1:$A$248)),0)+IF(AND($P13&lt;FQ$4,$Q13&gt;=FR$4,$Q13&gt;=FQ$4),NETWORKDAYS.INTL(FQ$4,(FR$4)-1,1,(Holidays!$A$1:$A$248)),0))*$S13,"")</f>
        <v>0</v>
      </c>
      <c r="FR13" s="191">
        <f>IFERROR((IF(AND($P13&gt;=FR$4,$P13&lt;FS$4,$Q13&lt;FS$4),NETWORKDAYS.INTL($P13,$Q13,1,(Holidays!$A$1:$A$248)),0)+IF(AND($P13&gt;=FR$4,$P13&lt;FS$4,$Q13&gt;=FS$4),NETWORKDAYS.INTL($P13,(FS$4)-1,1,(Holidays!$A$1:$A$248)),0)+IF(AND($P13&lt;FR$4,$Q13&lt;FS$4,$Q13&gt;=FR$4),NETWORKDAYS.INTL(FR$4,$Q13,1,(Holidays!$A$1:$A$248)),0)+IF(AND($P13&lt;FR$4,$Q13&gt;=FS$4,$Q13&gt;=FR$4),NETWORKDAYS.INTL(FR$4,(FS$4)-1,1,(Holidays!$A$1:$A$248)),0))*$S13,"")</f>
        <v>0</v>
      </c>
      <c r="FS13" s="191">
        <f>IFERROR((IF(AND($P13&gt;=FS$4,$P13&lt;FT$4,$Q13&lt;FT$4),NETWORKDAYS.INTL($P13,$Q13,1,(Holidays!$A$1:$A$248)),0)+IF(AND($P13&gt;=FS$4,$P13&lt;FT$4,$Q13&gt;=FT$4),NETWORKDAYS.INTL($P13,(FT$4)-1,1,(Holidays!$A$1:$A$248)),0)+IF(AND($P13&lt;FS$4,$Q13&lt;FT$4,$Q13&gt;=FS$4),NETWORKDAYS.INTL(FS$4,$Q13,1,(Holidays!$A$1:$A$248)),0)+IF(AND($P13&lt;FS$4,$Q13&gt;=FT$4,$Q13&gt;=FS$4),NETWORKDAYS.INTL(FS$4,(FT$4)-1,1,(Holidays!$A$1:$A$248)),0))*$S13,"")</f>
        <v>0</v>
      </c>
      <c r="FT13" s="191">
        <f>IFERROR((IF(AND($P13&gt;=FT$4,$P13&lt;FU$4,$Q13&lt;FU$4),NETWORKDAYS.INTL($P13,$Q13,1,(Holidays!$A$1:$A$248)),0)+IF(AND($P13&gt;=FT$4,$P13&lt;FU$4,$Q13&gt;=FU$4),NETWORKDAYS.INTL($P13,(FU$4)-1,1,(Holidays!$A$1:$A$248)),0)+IF(AND($P13&lt;FT$4,$Q13&lt;FU$4,$Q13&gt;=FT$4),NETWORKDAYS.INTL(FT$4,$Q13,1,(Holidays!$A$1:$A$248)),0)+IF(AND($P13&lt;FT$4,$Q13&gt;=FU$4,$Q13&gt;=FT$4),NETWORKDAYS.INTL(FT$4,(FU$4)-1,1,(Holidays!$A$1:$A$248)),0))*$S13,"")</f>
        <v>0</v>
      </c>
      <c r="FU13" s="191">
        <f>IFERROR((IF(AND($P13&gt;=FU$4,$P13&lt;FV$4,$Q13&lt;FV$4),NETWORKDAYS.INTL($P13,$Q13,1,(Holidays!$A$1:$A$248)),0)+IF(AND($P13&gt;=FU$4,$P13&lt;FV$4,$Q13&gt;=FV$4),NETWORKDAYS.INTL($P13,(FV$4)-1,1,(Holidays!$A$1:$A$248)),0)+IF(AND($P13&lt;FU$4,$Q13&lt;FV$4,$Q13&gt;=FU$4),NETWORKDAYS.INTL(FU$4,$Q13,1,(Holidays!$A$1:$A$248)),0)+IF(AND($P13&lt;FU$4,$Q13&gt;=FV$4,$Q13&gt;=FU$4),NETWORKDAYS.INTL(FU$4,(FV$4)-1,1,(Holidays!$A$1:$A$248)),0))*$S13,"")</f>
        <v>0</v>
      </c>
      <c r="FV13" s="191">
        <f>IFERROR((IF(AND($P13&gt;=FV$4,$P13&lt;FW$4,$Q13&lt;FW$4),NETWORKDAYS.INTL($P13,$Q13,1,(Holidays!$A$1:$A$248)),0)+IF(AND($P13&gt;=FV$4,$P13&lt;FW$4,$Q13&gt;=FW$4),NETWORKDAYS.INTL($P13,(FW$4)-1,1,(Holidays!$A$1:$A$248)),0)+IF(AND($P13&lt;FV$4,$Q13&lt;FW$4,$Q13&gt;=FV$4),NETWORKDAYS.INTL(FV$4,$Q13,1,(Holidays!$A$1:$A$248)),0)+IF(AND($P13&lt;FV$4,$Q13&gt;=FW$4,$Q13&gt;=FV$4),NETWORKDAYS.INTL(FV$4,(FW$4)-1,1,(Holidays!$A$1:$A$248)),0))*$S13,"")</f>
        <v>0</v>
      </c>
      <c r="FW13" s="191">
        <f>IFERROR((IF(AND($P13&gt;=FW$4,$P13&lt;FX$4,$Q13&lt;FX$4),NETWORKDAYS.INTL($P13,$Q13,1,(Holidays!$A$1:$A$248)),0)+IF(AND($P13&gt;=FW$4,$P13&lt;FX$4,$Q13&gt;=FX$4),NETWORKDAYS.INTL($P13,(FX$4)-1,1,(Holidays!$A$1:$A$248)),0)+IF(AND($P13&lt;FW$4,$Q13&lt;FX$4,$Q13&gt;=FW$4),NETWORKDAYS.INTL(FW$4,$Q13,1,(Holidays!$A$1:$A$248)),0)+IF(AND($P13&lt;FW$4,$Q13&gt;=FX$4,$Q13&gt;=FW$4),NETWORKDAYS.INTL(FW$4,(FX$4)-1,1,(Holidays!$A$1:$A$248)),0))*$S13,"")</f>
        <v>0</v>
      </c>
      <c r="FX13" s="191">
        <f>IFERROR((IF(AND($P13&gt;=FX$4,$P13&lt;FY$4,$Q13&lt;FY$4),NETWORKDAYS.INTL($P13,$Q13,1,(Holidays!$A$1:$A$248)),0)+IF(AND($P13&gt;=FX$4,$P13&lt;FY$4,$Q13&gt;=FY$4),NETWORKDAYS.INTL($P13,(FY$4)-1,1,(Holidays!$A$1:$A$248)),0)+IF(AND($P13&lt;FX$4,$Q13&lt;FY$4,$Q13&gt;=FX$4),NETWORKDAYS.INTL(FX$4,$Q13,1,(Holidays!$A$1:$A$248)),0)+IF(AND($P13&lt;FX$4,$Q13&gt;=FY$4,$Q13&gt;=FX$4),NETWORKDAYS.INTL(FX$4,(FY$4)-1,1,(Holidays!$A$1:$A$248)),0))*$S13,"")</f>
        <v>0</v>
      </c>
      <c r="FY13" s="191">
        <f>IFERROR((IF(AND($P13&gt;=FY$4,$P13&lt;FZ$4,$Q13&lt;FZ$4),NETWORKDAYS.INTL($P13,$Q13,1,(Holidays!$A$1:$A$248)),0)+IF(AND($P13&gt;=FY$4,$P13&lt;FZ$4,$Q13&gt;=FZ$4),NETWORKDAYS.INTL($P13,(FZ$4)-1,1,(Holidays!$A$1:$A$248)),0)+IF(AND($P13&lt;FY$4,$Q13&lt;FZ$4,$Q13&gt;=FY$4),NETWORKDAYS.INTL(FY$4,$Q13,1,(Holidays!$A$1:$A$248)),0)+IF(AND($P13&lt;FY$4,$Q13&gt;=FZ$4,$Q13&gt;=FY$4),NETWORKDAYS.INTL(FY$4,(FZ$4)-1,1,(Holidays!$A$1:$A$248)),0))*$S13,"")</f>
        <v>0</v>
      </c>
      <c r="FZ13" s="191">
        <f>IFERROR((IF(AND($P13&gt;=FZ$4,$P13&lt;GA$4,$Q13&lt;GA$4),NETWORKDAYS.INTL($P13,$Q13,1,(Holidays!$A$1:$A$248)),0)+IF(AND($P13&gt;=FZ$4,$P13&lt;GA$4,$Q13&gt;=GA$4),NETWORKDAYS.INTL($P13,(GA$4)-1,1,(Holidays!$A$1:$A$248)),0)+IF(AND($P13&lt;FZ$4,$Q13&lt;GA$4,$Q13&gt;=FZ$4),NETWORKDAYS.INTL(FZ$4,$Q13,1,(Holidays!$A$1:$A$248)),0)+IF(AND($P13&lt;FZ$4,$Q13&gt;=GA$4,$Q13&gt;=FZ$4),NETWORKDAYS.INTL(FZ$4,(GA$4)-1,1,(Holidays!$A$1:$A$248)),0))*$S13,"")</f>
        <v>0</v>
      </c>
      <c r="GA13" s="191">
        <f>IFERROR((IF(AND($P13&gt;=GA$4,$P13&lt;GB$4,$Q13&lt;GB$4),NETWORKDAYS.INTL($P13,$Q13,1,(Holidays!$A$1:$A$248)),0)+IF(AND($P13&gt;=GA$4,$P13&lt;GB$4,$Q13&gt;=GB$4),NETWORKDAYS.INTL($P13,(GB$4)-1,1,(Holidays!$A$1:$A$248)),0)+IF(AND($P13&lt;GA$4,$Q13&lt;GB$4,$Q13&gt;=GA$4),NETWORKDAYS.INTL(GA$4,$Q13,1,(Holidays!$A$1:$A$248)),0)+IF(AND($P13&lt;GA$4,$Q13&gt;=GB$4,$Q13&gt;=GA$4),NETWORKDAYS.INTL(GA$4,(GB$4)-1,1,(Holidays!$A$1:$A$248)),0))*$S13,"")</f>
        <v>0</v>
      </c>
      <c r="GB13" s="191">
        <f>IFERROR((IF(AND($P13&gt;=GB$4,$P13&lt;GC$4,$Q13&lt;GC$4),NETWORKDAYS.INTL($P13,$Q13,1,(Holidays!$A$1:$A$248)),0)+IF(AND($P13&gt;=GB$4,$P13&lt;GC$4,$Q13&gt;=GC$4),NETWORKDAYS.INTL($P13,(GC$4)-1,1,(Holidays!$A$1:$A$248)),0)+IF(AND($P13&lt;GB$4,$Q13&lt;GC$4,$Q13&gt;=GB$4),NETWORKDAYS.INTL(GB$4,$Q13,1,(Holidays!$A$1:$A$248)),0)+IF(AND($P13&lt;GB$4,$Q13&gt;=GC$4,$Q13&gt;=GB$4),NETWORKDAYS.INTL(GB$4,(GC$4)-1,1,(Holidays!$A$1:$A$248)),0))*$S13,"")</f>
        <v>0</v>
      </c>
      <c r="GC13" s="191">
        <f>IFERROR((IF(AND($P13&gt;=GC$4,$P13&lt;GD$4,$Q13&lt;GD$4),NETWORKDAYS.INTL($P13,$Q13,1,(Holidays!$A$1:$A$248)),0)+IF(AND($P13&gt;=GC$4,$P13&lt;GD$4,$Q13&gt;=GD$4),NETWORKDAYS.INTL($P13,(GD$4)-1,1,(Holidays!$A$1:$A$248)),0)+IF(AND($P13&lt;GC$4,$Q13&lt;GD$4,$Q13&gt;=GC$4),NETWORKDAYS.INTL(GC$4,$Q13,1,(Holidays!$A$1:$A$248)),0)+IF(AND($P13&lt;GC$4,$Q13&gt;=GD$4,$Q13&gt;=GC$4),NETWORKDAYS.INTL(GC$4,(GD$4)-1,1,(Holidays!$A$1:$A$248)),0))*$S13,"")</f>
        <v>0</v>
      </c>
      <c r="GD13" s="191">
        <f>IFERROR((IF(AND($P13&gt;=GD$4,$P13&lt;GE$4,$Q13&lt;GE$4),NETWORKDAYS.INTL($P13,$Q13,1,(Holidays!$A$1:$A$248)),0)+IF(AND($P13&gt;=GD$4,$P13&lt;GE$4,$Q13&gt;=GE$4),NETWORKDAYS.INTL($P13,(GE$4)-1,1,(Holidays!$A$1:$A$248)),0)+IF(AND($P13&lt;GD$4,$Q13&lt;GE$4,$Q13&gt;=GD$4),NETWORKDAYS.INTL(GD$4,$Q13,1,(Holidays!$A$1:$A$248)),0)+IF(AND($P13&lt;GD$4,$Q13&gt;=GE$4,$Q13&gt;=GD$4),NETWORKDAYS.INTL(GD$4,(GE$4)-1,1,(Holidays!$A$1:$A$248)),0))*$S13,"")</f>
        <v>0</v>
      </c>
      <c r="GE13" s="191">
        <f>IFERROR((IF(AND($P13&gt;=GE$4,$P13&lt;GF$4,$Q13&lt;GF$4),NETWORKDAYS.INTL($P13,$Q13,1,(Holidays!$A$1:$A$248)),0)+IF(AND($P13&gt;=GE$4,$P13&lt;GF$4,$Q13&gt;=GF$4),NETWORKDAYS.INTL($P13,(GF$4)-1,1,(Holidays!$A$1:$A$248)),0)+IF(AND($P13&lt;GE$4,$Q13&lt;GF$4,$Q13&gt;=GE$4),NETWORKDAYS.INTL(GE$4,$Q13,1,(Holidays!$A$1:$A$248)),0)+IF(AND($P13&lt;GE$4,$Q13&gt;=GF$4,$Q13&gt;=GE$4),NETWORKDAYS.INTL(GE$4,(GF$4)-1,1,(Holidays!$A$1:$A$248)),0))*$S13,"")</f>
        <v>0</v>
      </c>
      <c r="GF13" s="191">
        <f>IFERROR((IF(AND($P13&gt;=GF$4,$P13&lt;GG$4,$Q13&lt;GG$4),NETWORKDAYS.INTL($P13,$Q13,1,(Holidays!$A$1:$A$248)),0)+IF(AND($P13&gt;=GF$4,$P13&lt;GG$4,$Q13&gt;=GG$4),NETWORKDAYS.INTL($P13,(GG$4)-1,1,(Holidays!$A$1:$A$248)),0)+IF(AND($P13&lt;GF$4,$Q13&lt;GG$4,$Q13&gt;=GF$4),NETWORKDAYS.INTL(GF$4,$Q13,1,(Holidays!$A$1:$A$248)),0)+IF(AND($P13&lt;GF$4,$Q13&gt;=GG$4,$Q13&gt;=GF$4),NETWORKDAYS.INTL(GF$4,(GG$4)-1,1,(Holidays!$A$1:$A$248)),0))*$S13,"")</f>
        <v>0</v>
      </c>
      <c r="GG13" s="191">
        <f>IFERROR((IF(AND($P13&gt;=GG$4,$P13&lt;GH$4,$Q13&lt;GH$4),NETWORKDAYS.INTL($P13,$Q13,1,(Holidays!$A$1:$A$248)),0)+IF(AND($P13&gt;=GG$4,$P13&lt;GH$4,$Q13&gt;=GH$4),NETWORKDAYS.INTL($P13,(GH$4)-1,1,(Holidays!$A$1:$A$248)),0)+IF(AND($P13&lt;GG$4,$Q13&lt;GH$4,$Q13&gt;=GG$4),NETWORKDAYS.INTL(GG$4,$Q13,1,(Holidays!$A$1:$A$248)),0)+IF(AND($P13&lt;GG$4,$Q13&gt;=GH$4,$Q13&gt;=GG$4),NETWORKDAYS.INTL(GG$4,(GH$4)-1,1,(Holidays!$A$1:$A$248)),0))*$S13,"")</f>
        <v>0</v>
      </c>
      <c r="GH13" s="191">
        <f>IFERROR((IF(AND($P13&gt;=GH$4,$P13&lt;GI$4,$Q13&lt;GI$4),NETWORKDAYS.INTL($P13,$Q13,1,(Holidays!$A$1:$A$248)),0)+IF(AND($P13&gt;=GH$4,$P13&lt;GI$4,$Q13&gt;=GI$4),NETWORKDAYS.INTL($P13,(GI$4)-1,1,(Holidays!$A$1:$A$248)),0)+IF(AND($P13&lt;GH$4,$Q13&lt;GI$4,$Q13&gt;=GH$4),NETWORKDAYS.INTL(GH$4,$Q13,1,(Holidays!$A$1:$A$248)),0)+IF(AND($P13&lt;GH$4,$Q13&gt;=GI$4,$Q13&gt;=GH$4),NETWORKDAYS.INTL(GH$4,(GI$4)-1,1,(Holidays!$A$1:$A$248)),0))*$S13,"")</f>
        <v>0</v>
      </c>
      <c r="GI13" s="191">
        <f>IFERROR((IF(AND($P13&gt;=GI$4,$P13&lt;GJ$4,$Q13&lt;GJ$4),NETWORKDAYS.INTL($P13,$Q13,1,(Holidays!$A$1:$A$248)),0)+IF(AND($P13&gt;=GI$4,$P13&lt;GJ$4,$Q13&gt;=GJ$4),NETWORKDAYS.INTL($P13,(GJ$4)-1,1,(Holidays!$A$1:$A$248)),0)+IF(AND($P13&lt;GI$4,$Q13&lt;GJ$4,$Q13&gt;=GI$4),NETWORKDAYS.INTL(GI$4,$Q13,1,(Holidays!$A$1:$A$248)),0)+IF(AND($P13&lt;GI$4,$Q13&gt;=GJ$4,$Q13&gt;=GI$4),NETWORKDAYS.INTL(GI$4,(GJ$4)-1,1,(Holidays!$A$1:$A$248)),0))*$S13,"")</f>
        <v>0</v>
      </c>
      <c r="GJ13" s="191">
        <f>IFERROR((IF(AND($P13&gt;=GJ$4,$P13&lt;GK$4,$Q13&lt;GK$4),NETWORKDAYS.INTL($P13,$Q13,1,(Holidays!$A$1:$A$248)),0)+IF(AND($P13&gt;=GJ$4,$P13&lt;GK$4,$Q13&gt;=GK$4),NETWORKDAYS.INTL($P13,(GK$4)-1,1,(Holidays!$A$1:$A$248)),0)+IF(AND($P13&lt;GJ$4,$Q13&lt;GK$4,$Q13&gt;=GJ$4),NETWORKDAYS.INTL(GJ$4,$Q13,1,(Holidays!$A$1:$A$248)),0)+IF(AND($P13&lt;GJ$4,$Q13&gt;=GK$4,$Q13&gt;=GJ$4),NETWORKDAYS.INTL(GJ$4,(GK$4)-1,1,(Holidays!$A$1:$A$248)),0))*$S13,"")</f>
        <v>0</v>
      </c>
      <c r="GK13" s="191">
        <f>IFERROR((IF(AND($P13&gt;=GK$4,$P13&lt;GL$4,$Q13&lt;GL$4),NETWORKDAYS.INTL($P13,$Q13,1,(Holidays!$A$1:$A$248)),0)+IF(AND($P13&gt;=GK$4,$P13&lt;GL$4,$Q13&gt;=GL$4),NETWORKDAYS.INTL($P13,(GL$4)-1,1,(Holidays!$A$1:$A$248)),0)+IF(AND($P13&lt;GK$4,$Q13&lt;GL$4,$Q13&gt;=GK$4),NETWORKDAYS.INTL(GK$4,$Q13,1,(Holidays!$A$1:$A$248)),0)+IF(AND($P13&lt;GK$4,$Q13&gt;=GL$4,$Q13&gt;=GK$4),NETWORKDAYS.INTL(GK$4,(GL$4)-1,1,(Holidays!$A$1:$A$248)),0))*$S13,"")</f>
        <v>0</v>
      </c>
      <c r="GL13" s="191">
        <f>IFERROR((IF(AND($P13&gt;=GL$4,$P13&lt;GM$4,$Q13&lt;GM$4),NETWORKDAYS.INTL($P13,$Q13,1,(Holidays!$A$1:$A$248)),0)+IF(AND($P13&gt;=GL$4,$P13&lt;GM$4,$Q13&gt;=GM$4),NETWORKDAYS.INTL($P13,(GM$4)-1,1,(Holidays!$A$1:$A$248)),0)+IF(AND($P13&lt;GL$4,$Q13&lt;GM$4,$Q13&gt;=GL$4),NETWORKDAYS.INTL(GL$4,$Q13,1,(Holidays!$A$1:$A$248)),0)+IF(AND($P13&lt;GL$4,$Q13&gt;=GM$4,$Q13&gt;=GL$4),NETWORKDAYS.INTL(GL$4,(GM$4)-1,1,(Holidays!$A$1:$A$248)),0))*$S13,"")</f>
        <v>0</v>
      </c>
      <c r="GM13" s="191">
        <f>IFERROR((IF(AND($P13&gt;=GM$4,$P13&lt;GN$4,$Q13&lt;GN$4),NETWORKDAYS.INTL($P13,$Q13,1,(Holidays!$A$1:$A$248)),0)+IF(AND($P13&gt;=GM$4,$P13&lt;GN$4,$Q13&gt;=GN$4),NETWORKDAYS.INTL($P13,(GN$4)-1,1,(Holidays!$A$1:$A$248)),0)+IF(AND($P13&lt;GM$4,$Q13&lt;GN$4,$Q13&gt;=GM$4),NETWORKDAYS.INTL(GM$4,$Q13,1,(Holidays!$A$1:$A$248)),0)+IF(AND($P13&lt;GM$4,$Q13&gt;=GN$4,$Q13&gt;=GM$4),NETWORKDAYS.INTL(GM$4,(GN$4)-1,1,(Holidays!$A$1:$A$248)),0))*$S13,"")</f>
        <v>0</v>
      </c>
      <c r="GN13" s="191">
        <f>IFERROR((IF(AND($P13&gt;=GN$4,$P13&lt;GO$4,$Q13&lt;GO$4),NETWORKDAYS.INTL($P13,$Q13,1,(Holidays!$A$1:$A$248)),0)+IF(AND($P13&gt;=GN$4,$P13&lt;GO$4,$Q13&gt;=GO$4),NETWORKDAYS.INTL($P13,(GO$4)-1,1,(Holidays!$A$1:$A$248)),0)+IF(AND($P13&lt;GN$4,$Q13&lt;GO$4,$Q13&gt;=GN$4),NETWORKDAYS.INTL(GN$4,$Q13,1,(Holidays!$A$1:$A$248)),0)+IF(AND($P13&lt;GN$4,$Q13&gt;=GO$4,$Q13&gt;=GN$4),NETWORKDAYS.INTL(GN$4,(GO$4)-1,1,(Holidays!$A$1:$A$248)),0))*$S13,"")</f>
        <v>0</v>
      </c>
      <c r="GO13" s="191">
        <f>IFERROR((IF(AND($P13&gt;=GO$4,$P13&lt;GP$4,$Q13&lt;GP$4),NETWORKDAYS.INTL($P13,$Q13,1,(Holidays!$A$1:$A$248)),0)+IF(AND($P13&gt;=GO$4,$P13&lt;GP$4,$Q13&gt;=GP$4),NETWORKDAYS.INTL($P13,(GP$4)-1,1,(Holidays!$A$1:$A$248)),0)+IF(AND($P13&lt;GO$4,$Q13&lt;GP$4,$Q13&gt;=GO$4),NETWORKDAYS.INTL(GO$4,$Q13,1,(Holidays!$A$1:$A$248)),0)+IF(AND($P13&lt;GO$4,$Q13&gt;=GP$4,$Q13&gt;=GO$4),NETWORKDAYS.INTL(GO$4,(GP$4)-1,1,(Holidays!$A$1:$A$248)),0))*$S13,"")</f>
        <v>0</v>
      </c>
      <c r="GP13" s="191">
        <f>IFERROR((IF(AND($P13&gt;=GP$4,$P13&lt;GQ$4,$Q13&lt;GQ$4),NETWORKDAYS.INTL($P13,$Q13,1,(Holidays!$A$1:$A$248)),0)+IF(AND($P13&gt;=GP$4,$P13&lt;GQ$4,$Q13&gt;=GQ$4),NETWORKDAYS.INTL($P13,(GQ$4)-1,1,(Holidays!$A$1:$A$248)),0)+IF(AND($P13&lt;GP$4,$Q13&lt;GQ$4,$Q13&gt;=GP$4),NETWORKDAYS.INTL(GP$4,$Q13,1,(Holidays!$A$1:$A$248)),0)+IF(AND($P13&lt;GP$4,$Q13&gt;=GQ$4,$Q13&gt;=GP$4),NETWORKDAYS.INTL(GP$4,(GQ$4)-1,1,(Holidays!$A$1:$A$248)),0))*$S13,"")</f>
        <v>0</v>
      </c>
      <c r="GQ13" s="191">
        <f>IFERROR((IF(AND($P13&gt;=GQ$4,$P13&lt;GR$4,$Q13&lt;GR$4),NETWORKDAYS.INTL($P13,$Q13,1,(Holidays!$A$1:$A$248)),0)+IF(AND($P13&gt;=GQ$4,$P13&lt;GR$4,$Q13&gt;=GR$4),NETWORKDAYS.INTL($P13,(GR$4)-1,1,(Holidays!$A$1:$A$248)),0)+IF(AND($P13&lt;GQ$4,$Q13&lt;GR$4,$Q13&gt;=GQ$4),NETWORKDAYS.INTL(GQ$4,$Q13,1,(Holidays!$A$1:$A$248)),0)+IF(AND($P13&lt;GQ$4,$Q13&gt;=GR$4,$Q13&gt;=GQ$4),NETWORKDAYS.INTL(GQ$4,(GR$4)-1,1,(Holidays!$A$1:$A$248)),0))*$S13,"")</f>
        <v>0</v>
      </c>
      <c r="GR13" s="191">
        <f>IFERROR((IF(AND($P13&gt;=GR$4,$P13&lt;GS$4,$Q13&lt;GS$4),NETWORKDAYS.INTL($P13,$Q13,1,(Holidays!$A$1:$A$248)),0)+IF(AND($P13&gt;=GR$4,$P13&lt;GS$4,$Q13&gt;=GS$4),NETWORKDAYS.INTL($P13,(GS$4)-1,1,(Holidays!$A$1:$A$248)),0)+IF(AND($P13&lt;GR$4,$Q13&lt;GS$4,$Q13&gt;=GR$4),NETWORKDAYS.INTL(GR$4,$Q13,1,(Holidays!$A$1:$A$248)),0)+IF(AND($P13&lt;GR$4,$Q13&gt;=GS$4,$Q13&gt;=GR$4),NETWORKDAYS.INTL(GR$4,(GS$4)-1,1,(Holidays!$A$1:$A$248)),0))*$S13,"")</f>
        <v>0</v>
      </c>
      <c r="GS13" s="191">
        <f>IFERROR((IF(AND($P13&gt;=GS$4,$P13&lt;GT$4,$Q13&lt;GT$4),NETWORKDAYS.INTL($P13,$Q13,1,(Holidays!$A$1:$A$248)),0)+IF(AND($P13&gt;=GS$4,$P13&lt;GT$4,$Q13&gt;=GT$4),NETWORKDAYS.INTL($P13,(GT$4)-1,1,(Holidays!$A$1:$A$248)),0)+IF(AND($P13&lt;GS$4,$Q13&lt;GT$4,$Q13&gt;=GS$4),NETWORKDAYS.INTL(GS$4,$Q13,1,(Holidays!$A$1:$A$248)),0)+IF(AND($P13&lt;GS$4,$Q13&gt;=GT$4,$Q13&gt;=GS$4),NETWORKDAYS.INTL(GS$4,(GT$4)-1,1,(Holidays!$A$1:$A$248)),0))*$S13,"")</f>
        <v>0</v>
      </c>
      <c r="GT13" s="191">
        <f>IFERROR((IF(AND($P13&gt;=GT$4,$P13&lt;GU$4,$Q13&lt;GU$4),NETWORKDAYS.INTL($P13,$Q13,1,(Holidays!$A$1:$A$248)),0)+IF(AND($P13&gt;=GT$4,$P13&lt;GU$4,$Q13&gt;=GU$4),NETWORKDAYS.INTL($P13,(GU$4)-1,1,(Holidays!$A$1:$A$248)),0)+IF(AND($P13&lt;GT$4,$Q13&lt;GU$4,$Q13&gt;=GT$4),NETWORKDAYS.INTL(GT$4,$Q13,1,(Holidays!$A$1:$A$248)),0)+IF(AND($P13&lt;GT$4,$Q13&gt;=GU$4,$Q13&gt;=GT$4),NETWORKDAYS.INTL(GT$4,(GU$4)-1,1,(Holidays!$A$1:$A$248)),0))*$S13,"")</f>
        <v>0</v>
      </c>
      <c r="GU13" s="191">
        <f>IFERROR((IF(AND($P13&gt;=GU$4,$P13&lt;GV$4,$Q13&lt;GV$4),NETWORKDAYS.INTL($P13,$Q13,1,(Holidays!$A$1:$A$248)),0)+IF(AND($P13&gt;=GU$4,$P13&lt;GV$4,$Q13&gt;=GV$4),NETWORKDAYS.INTL($P13,(GV$4)-1,1,(Holidays!$A$1:$A$248)),0)+IF(AND($P13&lt;GU$4,$Q13&lt;GV$4,$Q13&gt;=GU$4),NETWORKDAYS.INTL(GU$4,$Q13,1,(Holidays!$A$1:$A$248)),0)+IF(AND($P13&lt;GU$4,$Q13&gt;=GV$4,$Q13&gt;=GU$4),NETWORKDAYS.INTL(GU$4,(GV$4)-1,1,(Holidays!$A$1:$A$248)),0))*$S13,"")</f>
        <v>0</v>
      </c>
      <c r="GV13" s="191">
        <f>IFERROR((IF(AND($P13&gt;=GV$4,$P13&lt;GW$4,$Q13&lt;GW$4),NETWORKDAYS.INTL($P13,$Q13,1,(Holidays!$A$1:$A$248)),0)+IF(AND($P13&gt;=GV$4,$P13&lt;GW$4,$Q13&gt;=GW$4),NETWORKDAYS.INTL($P13,(GW$4)-1,1,(Holidays!$A$1:$A$248)),0)+IF(AND($P13&lt;GV$4,$Q13&lt;GW$4,$Q13&gt;=GV$4),NETWORKDAYS.INTL(GV$4,$Q13,1,(Holidays!$A$1:$A$248)),0)+IF(AND($P13&lt;GV$4,$Q13&gt;=GW$4,$Q13&gt;=GV$4),NETWORKDAYS.INTL(GV$4,(GW$4)-1,1,(Holidays!$A$1:$A$248)),0))*$S13,"")</f>
        <v>0</v>
      </c>
      <c r="GW13" s="191">
        <f>IFERROR((IF(AND($P13&gt;=GW$4,$P13&lt;GX$4,$Q13&lt;GX$4),NETWORKDAYS.INTL($P13,$Q13,1,(Holidays!$A$1:$A$248)),0)+IF(AND($P13&gt;=GW$4,$P13&lt;GX$4,$Q13&gt;=GX$4),NETWORKDAYS.INTL($P13,(GX$4)-1,1,(Holidays!$A$1:$A$248)),0)+IF(AND($P13&lt;GW$4,$Q13&lt;GX$4,$Q13&gt;=GW$4),NETWORKDAYS.INTL(GW$4,$Q13,1,(Holidays!$A$1:$A$248)),0)+IF(AND($P13&lt;GW$4,$Q13&gt;=GX$4,$Q13&gt;=GW$4),NETWORKDAYS.INTL(GW$4,(GX$4)-1,1,(Holidays!$A$1:$A$248)),0))*$S13,"")</f>
        <v>0</v>
      </c>
      <c r="GX13" s="191">
        <f>IFERROR((IF(AND($P13&gt;=GX$4,$P13&lt;GY$4,$Q13&lt;GY$4),NETWORKDAYS.INTL($P13,$Q13,1,(Holidays!$A$1:$A$248)),0)+IF(AND($P13&gt;=GX$4,$P13&lt;GY$4,$Q13&gt;=GY$4),NETWORKDAYS.INTL($P13,(GY$4)-1,1,(Holidays!$A$1:$A$248)),0)+IF(AND($P13&lt;GX$4,$Q13&lt;GY$4,$Q13&gt;=GX$4),NETWORKDAYS.INTL(GX$4,$Q13,1,(Holidays!$A$1:$A$248)),0)+IF(AND($P13&lt;GX$4,$Q13&gt;=GY$4,$Q13&gt;=GX$4),NETWORKDAYS.INTL(GX$4,(GY$4)-1,1,(Holidays!$A$1:$A$248)),0))*$S13,"")</f>
        <v>0</v>
      </c>
      <c r="GY13" s="191">
        <f>IFERROR((IF(AND($P13&gt;=GY$4,$P13&lt;GZ$4,$Q13&lt;GZ$4),NETWORKDAYS.INTL($P13,$Q13,1,(Holidays!$A$1:$A$248)),0)+IF(AND($P13&gt;=GY$4,$P13&lt;GZ$4,$Q13&gt;=GZ$4),NETWORKDAYS.INTL($P13,(GZ$4)-1,1,(Holidays!$A$1:$A$248)),0)+IF(AND($P13&lt;GY$4,$Q13&lt;GZ$4,$Q13&gt;=GY$4),NETWORKDAYS.INTL(GY$4,$Q13,1,(Holidays!$A$1:$A$248)),0)+IF(AND($P13&lt;GY$4,$Q13&gt;=GZ$4,$Q13&gt;=GY$4),NETWORKDAYS.INTL(GY$4,(GZ$4)-1,1,(Holidays!$A$1:$A$248)),0))*$S13,"")</f>
        <v>0</v>
      </c>
      <c r="GZ13" s="191">
        <f>IFERROR((IF(AND($P13&gt;=GZ$4,$P13&lt;HA$4,$Q13&lt;HA$4),NETWORKDAYS.INTL($P13,$Q13,1,(Holidays!$A$1:$A$248)),0)+IF(AND($P13&gt;=GZ$4,$P13&lt;HA$4,$Q13&gt;=HA$4),NETWORKDAYS.INTL($P13,(HA$4)-1,1,(Holidays!$A$1:$A$248)),0)+IF(AND($P13&lt;GZ$4,$Q13&lt;HA$4,$Q13&gt;=GZ$4),NETWORKDAYS.INTL(GZ$4,$Q13,1,(Holidays!$A$1:$A$248)),0)+IF(AND($P13&lt;GZ$4,$Q13&gt;=HA$4,$Q13&gt;=GZ$4),NETWORKDAYS.INTL(GZ$4,(HA$4)-1,1,(Holidays!$A$1:$A$248)),0))*$S13,"")</f>
        <v>0</v>
      </c>
      <c r="HA13" s="191">
        <f>IFERROR((IF(AND($P13&gt;=HA$4,$P13&lt;HB$4,$Q13&lt;HB$4),NETWORKDAYS.INTL($P13,$Q13,1,(Holidays!$A$1:$A$248)),0)+IF(AND($P13&gt;=HA$4,$P13&lt;HB$4,$Q13&gt;=HB$4),NETWORKDAYS.INTL($P13,(HB$4)-1,1,(Holidays!$A$1:$A$248)),0)+IF(AND($P13&lt;HA$4,$Q13&lt;HB$4,$Q13&gt;=HA$4),NETWORKDAYS.INTL(HA$4,$Q13,1,(Holidays!$A$1:$A$248)),0)+IF(AND($P13&lt;HA$4,$Q13&gt;=HB$4,$Q13&gt;=HA$4),NETWORKDAYS.INTL(HA$4,(HB$4)-1,1,(Holidays!$A$1:$A$248)),0))*$S13,"")</f>
        <v>0</v>
      </c>
      <c r="HB13" s="191">
        <f>IFERROR((IF(AND($P13&gt;=HB$4,$P13&lt;HC$4,$Q13&lt;HC$4),NETWORKDAYS.INTL($P13,$Q13,1,(Holidays!$A$1:$A$248)),0)+IF(AND($P13&gt;=HB$4,$P13&lt;HC$4,$Q13&gt;=HC$4),NETWORKDAYS.INTL($P13,(HC$4)-1,1,(Holidays!$A$1:$A$248)),0)+IF(AND($P13&lt;HB$4,$Q13&lt;HC$4,$Q13&gt;=HB$4),NETWORKDAYS.INTL(HB$4,$Q13,1,(Holidays!$A$1:$A$248)),0)+IF(AND($P13&lt;HB$4,$Q13&gt;=HC$4,$Q13&gt;=HB$4),NETWORKDAYS.INTL(HB$4,(HC$4)-1,1,(Holidays!$A$1:$A$248)),0))*$S13,"")</f>
        <v>0</v>
      </c>
      <c r="HC13" s="191">
        <f>IFERROR((IF(AND($P13&gt;=HC$4,$P13&lt;HD$4,$Q13&lt;HD$4),NETWORKDAYS.INTL($P13,$Q13,1,(Holidays!$A$1:$A$248)),0)+IF(AND($P13&gt;=HC$4,$P13&lt;HD$4,$Q13&gt;=HD$4),NETWORKDAYS.INTL($P13,(HD$4)-1,1,(Holidays!$A$1:$A$248)),0)+IF(AND($P13&lt;HC$4,$Q13&lt;HD$4,$Q13&gt;=HC$4),NETWORKDAYS.INTL(HC$4,$Q13,1,(Holidays!$A$1:$A$248)),0)+IF(AND($P13&lt;HC$4,$Q13&gt;=HD$4,$Q13&gt;=HC$4),NETWORKDAYS.INTL(HC$4,(HD$4)-1,1,(Holidays!$A$1:$A$248)),0))*$S13,"")</f>
        <v>0</v>
      </c>
      <c r="HD13" s="191">
        <f>IFERROR((IF(AND($P13&gt;=HD$4,$P13&lt;HE$4,$Q13&lt;HE$4),NETWORKDAYS.INTL($P13,$Q13,1,(Holidays!$A$1:$A$248)),0)+IF(AND($P13&gt;=HD$4,$P13&lt;HE$4,$Q13&gt;=HE$4),NETWORKDAYS.INTL($P13,(HE$4)-1,1,(Holidays!$A$1:$A$248)),0)+IF(AND($P13&lt;HD$4,$Q13&lt;HE$4,$Q13&gt;=HD$4),NETWORKDAYS.INTL(HD$4,$Q13,1,(Holidays!$A$1:$A$248)),0)+IF(AND($P13&lt;HD$4,$Q13&gt;=HE$4,$Q13&gt;=HD$4),NETWORKDAYS.INTL(HD$4,(HE$4)-1,1,(Holidays!$A$1:$A$248)),0))*$S13,"")</f>
        <v>0</v>
      </c>
      <c r="HE13" s="191">
        <f>IFERROR((IF(AND($P13&gt;=HE$4,$P13&lt;HF$4,$Q13&lt;HF$4),NETWORKDAYS.INTL($P13,$Q13,1,(Holidays!$A$1:$A$248)),0)+IF(AND($P13&gt;=HE$4,$P13&lt;HF$4,$Q13&gt;=HF$4),NETWORKDAYS.INTL($P13,(HF$4)-1,1,(Holidays!$A$1:$A$248)),0)+IF(AND($P13&lt;HE$4,$Q13&lt;HF$4,$Q13&gt;=HE$4),NETWORKDAYS.INTL(HE$4,$Q13,1,(Holidays!$A$1:$A$248)),0)+IF(AND($P13&lt;HE$4,$Q13&gt;=HF$4,$Q13&gt;=HE$4),NETWORKDAYS.INTL(HE$4,(HF$4)-1,1,(Holidays!$A$1:$A$248)),0))*$S13,"")</f>
        <v>0</v>
      </c>
      <c r="HF13" s="191">
        <f>IFERROR((IF(AND($P13&gt;=HF$4,$P13&lt;HG$4,$Q13&lt;HG$4),NETWORKDAYS.INTL($P13,$Q13,1,(Holidays!$A$1:$A$248)),0)+IF(AND($P13&gt;=HF$4,$P13&lt;HG$4,$Q13&gt;=HG$4),NETWORKDAYS.INTL($P13,(HG$4)-1,1,(Holidays!$A$1:$A$248)),0)+IF(AND($P13&lt;HF$4,$Q13&lt;HG$4,$Q13&gt;=HF$4),NETWORKDAYS.INTL(HF$4,$Q13,1,(Holidays!$A$1:$A$248)),0)+IF(AND($P13&lt;HF$4,$Q13&gt;=HG$4,$Q13&gt;=HF$4),NETWORKDAYS.INTL(HF$4,(HG$4)-1,1,(Holidays!$A$1:$A$248)),0))*$S13,"")</f>
        <v>0</v>
      </c>
      <c r="HG13" s="191">
        <f>IFERROR((IF(AND($P13&gt;=HG$4,$P13&lt;HH$4,$Q13&lt;HH$4),NETWORKDAYS.INTL($P13,$Q13,1,(Holidays!$A$1:$A$248)),0)+IF(AND($P13&gt;=HG$4,$P13&lt;HH$4,$Q13&gt;=HH$4),NETWORKDAYS.INTL($P13,(HH$4)-1,1,(Holidays!$A$1:$A$248)),0)+IF(AND($P13&lt;HG$4,$Q13&lt;HH$4,$Q13&gt;=HG$4),NETWORKDAYS.INTL(HG$4,$Q13,1,(Holidays!$A$1:$A$248)),0)+IF(AND($P13&lt;HG$4,$Q13&gt;=HH$4,$Q13&gt;=HG$4),NETWORKDAYS.INTL(HG$4,(HH$4)-1,1,(Holidays!$A$1:$A$248)),0))*$S13,"")</f>
        <v>0</v>
      </c>
      <c r="HH13" s="191">
        <f>IFERROR((IF(AND($P13&gt;=HH$4,$P13&lt;HI$4,$Q13&lt;HI$4),NETWORKDAYS.INTL($P13,$Q13,1,(Holidays!$A$1:$A$248)),0)+IF(AND($P13&gt;=HH$4,$P13&lt;HI$4,$Q13&gt;=HI$4),NETWORKDAYS.INTL($P13,(HI$4)-1,1,(Holidays!$A$1:$A$248)),0)+IF(AND($P13&lt;HH$4,$Q13&lt;HI$4,$Q13&gt;=HH$4),NETWORKDAYS.INTL(HH$4,$Q13,1,(Holidays!$A$1:$A$248)),0)+IF(AND($P13&lt;HH$4,$Q13&gt;=HI$4,$Q13&gt;=HH$4),NETWORKDAYS.INTL(HH$4,(HI$4)-1,1,(Holidays!$A$1:$A$248)),0))*$S13,"")</f>
        <v>0</v>
      </c>
      <c r="HI13" s="191">
        <f>IFERROR((IF(AND($P13&gt;=HI$4,$P13&lt;HJ$4,$Q13&lt;HJ$4),NETWORKDAYS.INTL($P13,$Q13,1,(Holidays!$A$1:$A$248)),0)+IF(AND($P13&gt;=HI$4,$P13&lt;HJ$4,$Q13&gt;=HJ$4),NETWORKDAYS.INTL($P13,(HJ$4)-1,1,(Holidays!$A$1:$A$248)),0)+IF(AND($P13&lt;HI$4,$Q13&lt;HJ$4,$Q13&gt;=HI$4),NETWORKDAYS.INTL(HI$4,$Q13,1,(Holidays!$A$1:$A$248)),0)+IF(AND($P13&lt;HI$4,$Q13&gt;=HJ$4,$Q13&gt;=HI$4),NETWORKDAYS.INTL(HI$4,(HJ$4)-1,1,(Holidays!$A$1:$A$248)),0))*$S13,"")</f>
        <v>0</v>
      </c>
      <c r="HJ13" s="191">
        <f>IFERROR((IF(AND($P13&gt;=HJ$4,$P13&lt;HK$4,$Q13&lt;HK$4),NETWORKDAYS.INTL($P13,$Q13,1,(Holidays!$A$1:$A$248)),0)+IF(AND($P13&gt;=HJ$4,$P13&lt;HK$4,$Q13&gt;=HK$4),NETWORKDAYS.INTL($P13,(HK$4)-1,1,(Holidays!$A$1:$A$248)),0)+IF(AND($P13&lt;HJ$4,$Q13&lt;HK$4,$Q13&gt;=HJ$4),NETWORKDAYS.INTL(HJ$4,$Q13,1,(Holidays!$A$1:$A$248)),0)+IF(AND($P13&lt;HJ$4,$Q13&gt;=HK$4,$Q13&gt;=HJ$4),NETWORKDAYS.INTL(HJ$4,(HK$4)-1,1,(Holidays!$A$1:$A$248)),0))*$S13,"")</f>
        <v>0</v>
      </c>
      <c r="HK13" s="191">
        <f>IFERROR((IF(AND($P13&gt;=HK$4,$P13&lt;HL$4,$Q13&lt;HL$4),NETWORKDAYS.INTL($P13,$Q13,1,(Holidays!$A$1:$A$248)),0)+IF(AND($P13&gt;=HK$4,$P13&lt;HL$4,$Q13&gt;=HL$4),NETWORKDAYS.INTL($P13,(HL$4)-1,1,(Holidays!$A$1:$A$248)),0)+IF(AND($P13&lt;HK$4,$Q13&lt;HL$4,$Q13&gt;=HK$4),NETWORKDAYS.INTL(HK$4,$Q13,1,(Holidays!$A$1:$A$248)),0)+IF(AND($P13&lt;HK$4,$Q13&gt;=HL$4,$Q13&gt;=HK$4),NETWORKDAYS.INTL(HK$4,(HL$4)-1,1,(Holidays!$A$1:$A$248)),0))*$S13,"")</f>
        <v>0</v>
      </c>
      <c r="HL13" s="191">
        <f>IFERROR((IF(AND($P13&gt;=HL$4,$P13&lt;HM$4,$Q13&lt;HM$4),NETWORKDAYS.INTL($P13,$Q13,1,(Holidays!$A$1:$A$248)),0)+IF(AND($P13&gt;=HL$4,$P13&lt;HM$4,$Q13&gt;=HM$4),NETWORKDAYS.INTL($P13,(HM$4)-1,1,(Holidays!$A$1:$A$248)),0)+IF(AND($P13&lt;HL$4,$Q13&lt;HM$4,$Q13&gt;=HL$4),NETWORKDAYS.INTL(HL$4,$Q13,1,(Holidays!$A$1:$A$248)),0)+IF(AND($P13&lt;HL$4,$Q13&gt;=HM$4,$Q13&gt;=HL$4),NETWORKDAYS.INTL(HL$4,(HM$4)-1,1,(Holidays!$A$1:$A$248)),0))*$S13,"")</f>
        <v>0</v>
      </c>
      <c r="HM13" s="191">
        <f>IFERROR((IF(AND($P13&gt;=HM$4,$P13&lt;HN$4,$Q13&lt;HN$4),NETWORKDAYS.INTL($P13,$Q13,1,(Holidays!$A$1:$A$248)),0)+IF(AND($P13&gt;=HM$4,$P13&lt;HN$4,$Q13&gt;=HN$4),NETWORKDAYS.INTL($P13,(HN$4)-1,1,(Holidays!$A$1:$A$248)),0)+IF(AND($P13&lt;HM$4,$Q13&lt;HN$4,$Q13&gt;=HM$4),NETWORKDAYS.INTL(HM$4,$Q13,1,(Holidays!$A$1:$A$248)),0)+IF(AND($P13&lt;HM$4,$Q13&gt;=HN$4,$Q13&gt;=HM$4),NETWORKDAYS.INTL(HM$4,(HN$4)-1,1,(Holidays!$A$1:$A$248)),0))*$S13,"")</f>
        <v>0</v>
      </c>
      <c r="HN13" s="191">
        <f>IFERROR((IF(AND($P13&gt;=HN$4,$P13&lt;HO$4,$Q13&lt;HO$4),NETWORKDAYS.INTL($P13,$Q13,1,(Holidays!$A$1:$A$248)),0)+IF(AND($P13&gt;=HN$4,$P13&lt;HO$4,$Q13&gt;=HO$4),NETWORKDAYS.INTL($P13,(HO$4)-1,1,(Holidays!$A$1:$A$248)),0)+IF(AND($P13&lt;HN$4,$Q13&lt;HO$4,$Q13&gt;=HN$4),NETWORKDAYS.INTL(HN$4,$Q13,1,(Holidays!$A$1:$A$248)),0)+IF(AND($P13&lt;HN$4,$Q13&gt;=HO$4,$Q13&gt;=HN$4),NETWORKDAYS.INTL(HN$4,(HO$4)-1,1,(Holidays!$A$1:$A$248)),0))*$S13,"")</f>
        <v>0</v>
      </c>
      <c r="HO13" s="191">
        <f>IFERROR((IF(AND($P13&gt;=HO$4,$P13&lt;HP$4,$Q13&lt;HP$4),NETWORKDAYS.INTL($P13,$Q13,1,(Holidays!$A$1:$A$248)),0)+IF(AND($P13&gt;=HO$4,$P13&lt;HP$4,$Q13&gt;=HP$4),NETWORKDAYS.INTL($P13,(HP$4)-1,1,(Holidays!$A$1:$A$248)),0)+IF(AND($P13&lt;HO$4,$Q13&lt;HP$4,$Q13&gt;=HO$4),NETWORKDAYS.INTL(HO$4,$Q13,1,(Holidays!$A$1:$A$248)),0)+IF(AND($P13&lt;HO$4,$Q13&gt;=HP$4,$Q13&gt;=HO$4),NETWORKDAYS.INTL(HO$4,(HP$4)-1,1,(Holidays!$A$1:$A$248)),0))*$S13,"")</f>
        <v>0</v>
      </c>
      <c r="HP13" s="191">
        <f>IFERROR((IF(AND($P13&gt;=HP$4,$P13&lt;HQ$4,$Q13&lt;HQ$4),NETWORKDAYS.INTL($P13,$Q13,1,(Holidays!$A$1:$A$248)),0)+IF(AND($P13&gt;=HP$4,$P13&lt;HQ$4,$Q13&gt;=HQ$4),NETWORKDAYS.INTL($P13,(HQ$4)-1,1,(Holidays!$A$1:$A$248)),0)+IF(AND($P13&lt;HP$4,$Q13&lt;HQ$4,$Q13&gt;=HP$4),NETWORKDAYS.INTL(HP$4,$Q13,1,(Holidays!$A$1:$A$248)),0)+IF(AND($P13&lt;HP$4,$Q13&gt;=HQ$4,$Q13&gt;=HP$4),NETWORKDAYS.INTL(HP$4,(HQ$4)-1,1,(Holidays!$A$1:$A$248)),0))*$S13,"")</f>
        <v>0</v>
      </c>
      <c r="HQ13" s="191">
        <f>IFERROR((IF(AND($P13&gt;=HQ$4,$P13&lt;HR$4,$Q13&lt;HR$4),NETWORKDAYS.INTL($P13,$Q13,1,(Holidays!$A$1:$A$248)),0)+IF(AND($P13&gt;=HQ$4,$P13&lt;HR$4,$Q13&gt;=HR$4),NETWORKDAYS.INTL($P13,(HR$4)-1,1,(Holidays!$A$1:$A$248)),0)+IF(AND($P13&lt;HQ$4,$Q13&lt;HR$4,$Q13&gt;=HQ$4),NETWORKDAYS.INTL(HQ$4,$Q13,1,(Holidays!$A$1:$A$248)),0)+IF(AND($P13&lt;HQ$4,$Q13&gt;=HR$4,$Q13&gt;=HQ$4),NETWORKDAYS.INTL(HQ$4,(HR$4)-1,1,(Holidays!$A$1:$A$248)),0))*$S13,"")</f>
        <v>0</v>
      </c>
      <c r="HR13" s="191">
        <f>IFERROR((IF(AND($P13&gt;=HR$4,$P13&lt;HS$4,$Q13&lt;HS$4),NETWORKDAYS.INTL($P13,$Q13,1,(Holidays!$A$1:$A$248)),0)+IF(AND($P13&gt;=HR$4,$P13&lt;HS$4,$Q13&gt;=HS$4),NETWORKDAYS.INTL($P13,(HS$4)-1,1,(Holidays!$A$1:$A$248)),0)+IF(AND($P13&lt;HR$4,$Q13&lt;HS$4,$Q13&gt;=HR$4),NETWORKDAYS.INTL(HR$4,$Q13,1,(Holidays!$A$1:$A$248)),0)+IF(AND($P13&lt;HR$4,$Q13&gt;=HS$4,$Q13&gt;=HR$4),NETWORKDAYS.INTL(HR$4,(HS$4)-1,1,(Holidays!$A$1:$A$248)),0))*$S13,"")</f>
        <v>0</v>
      </c>
      <c r="HS13" s="191">
        <f>IFERROR((IF(AND($P13&gt;=HS$4,$P13&lt;HT$4,$Q13&lt;HT$4),NETWORKDAYS.INTL($P13,$Q13,1,(Holidays!$A$1:$A$248)),0)+IF(AND($P13&gt;=HS$4,$P13&lt;HT$4,$Q13&gt;=HT$4),NETWORKDAYS.INTL($P13,(HT$4)-1,1,(Holidays!$A$1:$A$248)),0)+IF(AND($P13&lt;HS$4,$Q13&lt;HT$4,$Q13&gt;=HS$4),NETWORKDAYS.INTL(HS$4,$Q13,1,(Holidays!$A$1:$A$248)),0)+IF(AND($P13&lt;HS$4,$Q13&gt;=HT$4,$Q13&gt;=HS$4),NETWORKDAYS.INTL(HS$4,(HT$4)-1,1,(Holidays!$A$1:$A$248)),0))*$S13,"")</f>
        <v>0</v>
      </c>
      <c r="HT13" s="191">
        <f>IFERROR((IF(AND($P13&gt;=HT$4,$P13&lt;HU$4,$Q13&lt;HU$4),NETWORKDAYS.INTL($P13,$Q13,1,(Holidays!$A$1:$A$248)),0)+IF(AND($P13&gt;=HT$4,$P13&lt;HU$4,$Q13&gt;=HU$4),NETWORKDAYS.INTL($P13,(HU$4)-1,1,(Holidays!$A$1:$A$248)),0)+IF(AND($P13&lt;HT$4,$Q13&lt;HU$4,$Q13&gt;=HT$4),NETWORKDAYS.INTL(HT$4,$Q13,1,(Holidays!$A$1:$A$248)),0)+IF(AND($P13&lt;HT$4,$Q13&gt;=HU$4,$Q13&gt;=HT$4),NETWORKDAYS.INTL(HT$4,(HU$4)-1,1,(Holidays!$A$1:$A$248)),0))*$S13,"")</f>
        <v>0</v>
      </c>
      <c r="HU13" s="191">
        <f>IFERROR((IF(AND($P13&gt;=HU$4,$P13&lt;HV$4,$Q13&lt;HV$4),NETWORKDAYS.INTL($P13,$Q13,1,(Holidays!$A$1:$A$248)),0)+IF(AND($P13&gt;=HU$4,$P13&lt;HV$4,$Q13&gt;=HV$4),NETWORKDAYS.INTL($P13,(HV$4)-1,1,(Holidays!$A$1:$A$248)),0)+IF(AND($P13&lt;HU$4,$Q13&lt;HV$4,$Q13&gt;=HU$4),NETWORKDAYS.INTL(HU$4,$Q13,1,(Holidays!$A$1:$A$248)),0)+IF(AND($P13&lt;HU$4,$Q13&gt;=HV$4,$Q13&gt;=HU$4),NETWORKDAYS.INTL(HU$4,(HV$4)-1,1,(Holidays!$A$1:$A$248)),0))*$S13,"")</f>
        <v>0</v>
      </c>
      <c r="HV13" s="191">
        <f>IFERROR((IF(AND($P13&gt;=HV$4,$P13&lt;HW$4,$Q13&lt;HW$4),NETWORKDAYS.INTL($P13,$Q13,1,(Holidays!$A$1:$A$248)),0)+IF(AND($P13&gt;=HV$4,$P13&lt;HW$4,$Q13&gt;=HW$4),NETWORKDAYS.INTL($P13,(HW$4)-1,1,(Holidays!$A$1:$A$248)),0)+IF(AND($P13&lt;HV$4,$Q13&lt;HW$4,$Q13&gt;=HV$4),NETWORKDAYS.INTL(HV$4,$Q13,1,(Holidays!$A$1:$A$248)),0)+IF(AND($P13&lt;HV$4,$Q13&gt;=HW$4,$Q13&gt;=HV$4),NETWORKDAYS.INTL(HV$4,(HW$4)-1,1,(Holidays!$A$1:$A$248)),0))*$S13,"")</f>
        <v>0</v>
      </c>
      <c r="HW13" s="191">
        <f>IFERROR((IF(AND($P13&gt;=HW$4,$P13&lt;HX$4,$Q13&lt;HX$4),NETWORKDAYS.INTL($P13,$Q13,1,(Holidays!$A$1:$A$248)),0)+IF(AND($P13&gt;=HW$4,$P13&lt;HX$4,$Q13&gt;=HX$4),NETWORKDAYS.INTL($P13,(HX$4)-1,1,(Holidays!$A$1:$A$248)),0)+IF(AND($P13&lt;HW$4,$Q13&lt;HX$4,$Q13&gt;=HW$4),NETWORKDAYS.INTL(HW$4,$Q13,1,(Holidays!$A$1:$A$248)),0)+IF(AND($P13&lt;HW$4,$Q13&gt;=HX$4,$Q13&gt;=HW$4),NETWORKDAYS.INTL(HW$4,(HX$4)-1,1,(Holidays!$A$1:$A$248)),0))*$S13,"")</f>
        <v>0</v>
      </c>
      <c r="HX13" s="191">
        <f>IFERROR((IF(AND($P13&gt;=HX$4,$P13&lt;HY$4,$Q13&lt;HY$4),NETWORKDAYS.INTL($P13,$Q13,1,(Holidays!$A$1:$A$248)),0)+IF(AND($P13&gt;=HX$4,$P13&lt;HY$4,$Q13&gt;=HY$4),NETWORKDAYS.INTL($P13,(HY$4)-1,1,(Holidays!$A$1:$A$248)),0)+IF(AND($P13&lt;HX$4,$Q13&lt;HY$4,$Q13&gt;=HX$4),NETWORKDAYS.INTL(HX$4,$Q13,1,(Holidays!$A$1:$A$248)),0)+IF(AND($P13&lt;HX$4,$Q13&gt;=HY$4,$Q13&gt;=HX$4),NETWORKDAYS.INTL(HX$4,(HY$4)-1,1,(Holidays!$A$1:$A$248)),0))*$S13,"")</f>
        <v>0</v>
      </c>
      <c r="HY13" s="191">
        <f>IFERROR((IF(AND($P13&gt;=HY$4,$P13&lt;HZ$4,$Q13&lt;HZ$4),NETWORKDAYS.INTL($P13,$Q13,1,(Holidays!$A$1:$A$248)),0)+IF(AND($P13&gt;=HY$4,$P13&lt;HZ$4,$Q13&gt;=HZ$4),NETWORKDAYS.INTL($P13,(HZ$4)-1,1,(Holidays!$A$1:$A$248)),0)+IF(AND($P13&lt;HY$4,$Q13&lt;HZ$4,$Q13&gt;=HY$4),NETWORKDAYS.INTL(HY$4,$Q13,1,(Holidays!$A$1:$A$248)),0)+IF(AND($P13&lt;HY$4,$Q13&gt;=HZ$4,$Q13&gt;=HY$4),NETWORKDAYS.INTL(HY$4,(HZ$4)-1,1,(Holidays!$A$1:$A$248)),0))*$S13,"")</f>
        <v>0</v>
      </c>
      <c r="HZ13" s="191">
        <f>IFERROR((IF(AND($P13&gt;=HZ$4,$P13&lt;IA$4,$Q13&lt;IA$4),NETWORKDAYS.INTL($P13,$Q13,1,(Holidays!$A$1:$A$248)),0)+IF(AND($P13&gt;=HZ$4,$P13&lt;IA$4,$Q13&gt;=IA$4),NETWORKDAYS.INTL($P13,(IA$4)-1,1,(Holidays!$A$1:$A$248)),0)+IF(AND($P13&lt;HZ$4,$Q13&lt;IA$4,$Q13&gt;=HZ$4),NETWORKDAYS.INTL(HZ$4,$Q13,1,(Holidays!$A$1:$A$248)),0)+IF(AND($P13&lt;HZ$4,$Q13&gt;=IA$4,$Q13&gt;=HZ$4),NETWORKDAYS.INTL(HZ$4,(IA$4)-1,1,(Holidays!$A$1:$A$248)),0))*$S13,"")</f>
        <v>0</v>
      </c>
      <c r="IA13" s="191">
        <f>IFERROR((IF(AND($P13&gt;=IA$4,$P13&lt;IB$4,$Q13&lt;IB$4),NETWORKDAYS.INTL($P13,$Q13,1,(Holidays!$A$1:$A$248)),0)+IF(AND($P13&gt;=IA$4,$P13&lt;IB$4,$Q13&gt;=IB$4),NETWORKDAYS.INTL($P13,(IB$4)-1,1,(Holidays!$A$1:$A$248)),0)+IF(AND($P13&lt;IA$4,$Q13&lt;IB$4,$Q13&gt;=IA$4),NETWORKDAYS.INTL(IA$4,$Q13,1,(Holidays!$A$1:$A$248)),0)+IF(AND($P13&lt;IA$4,$Q13&gt;=IB$4,$Q13&gt;=IA$4),NETWORKDAYS.INTL(IA$4,(IB$4)-1,1,(Holidays!$A$1:$A$248)),0))*$S13,"")</f>
        <v>0</v>
      </c>
      <c r="IB13" s="191">
        <f>IFERROR((IF(AND($P13&gt;=IB$4,$P13&lt;IC$4,$Q13&lt;IC$4),NETWORKDAYS.INTL($P13,$Q13,1,(Holidays!$A$1:$A$248)),0)+IF(AND($P13&gt;=IB$4,$P13&lt;IC$4,$Q13&gt;=IC$4),NETWORKDAYS.INTL($P13,(IC$4)-1,1,(Holidays!$A$1:$A$248)),0)+IF(AND($P13&lt;IB$4,$Q13&lt;IC$4,$Q13&gt;=IB$4),NETWORKDAYS.INTL(IB$4,$Q13,1,(Holidays!$A$1:$A$248)),0)+IF(AND($P13&lt;IB$4,$Q13&gt;=IC$4,$Q13&gt;=IB$4),NETWORKDAYS.INTL(IB$4,(IC$4)-1,1,(Holidays!$A$1:$A$248)),0))*$S13,"")</f>
        <v>0</v>
      </c>
      <c r="IC13" s="191">
        <f>IFERROR((IF(AND($P13&gt;=IC$4,$P13&lt;ID$4,$Q13&lt;ID$4),NETWORKDAYS.INTL($P13,$Q13,1,(Holidays!$A$1:$A$248)),0)+IF(AND($P13&gt;=IC$4,$P13&lt;ID$4,$Q13&gt;=ID$4),NETWORKDAYS.INTL($P13,(ID$4)-1,1,(Holidays!$A$1:$A$248)),0)+IF(AND($P13&lt;IC$4,$Q13&lt;ID$4,$Q13&gt;=IC$4),NETWORKDAYS.INTL(IC$4,$Q13,1,(Holidays!$A$1:$A$248)),0)+IF(AND($P13&lt;IC$4,$Q13&gt;=ID$4,$Q13&gt;=IC$4),NETWORKDAYS.INTL(IC$4,(ID$4)-1,1,(Holidays!$A$1:$A$248)),0))*$S13,"")</f>
        <v>0</v>
      </c>
      <c r="ID13" s="191">
        <f>IFERROR((IF(AND($P13&gt;=ID$4,$P13&lt;IE$4,$Q13&lt;IE$4),NETWORKDAYS.INTL($P13,$Q13,1,(Holidays!$A$1:$A$248)),0)+IF(AND($P13&gt;=ID$4,$P13&lt;IE$4,$Q13&gt;=IE$4),NETWORKDAYS.INTL($P13,(IE$4)-1,1,(Holidays!$A$1:$A$248)),0)+IF(AND($P13&lt;ID$4,$Q13&lt;IE$4,$Q13&gt;=ID$4),NETWORKDAYS.INTL(ID$4,$Q13,1,(Holidays!$A$1:$A$248)),0)+IF(AND($P13&lt;ID$4,$Q13&gt;=IE$4,$Q13&gt;=ID$4),NETWORKDAYS.INTL(ID$4,(IE$4)-1,1,(Holidays!$A$1:$A$248)),0))*$S13,"")</f>
        <v>0</v>
      </c>
      <c r="IE13" s="191">
        <f>IFERROR((IF(AND($P13&gt;=IE$4,$P13&lt;IF$4,$Q13&lt;IF$4),NETWORKDAYS.INTL($P13,$Q13,1,(Holidays!$A$1:$A$248)),0)+IF(AND($P13&gt;=IE$4,$P13&lt;IF$4,$Q13&gt;=IF$4),NETWORKDAYS.INTL($P13,(IF$4)-1,1,(Holidays!$A$1:$A$248)),0)+IF(AND($P13&lt;IE$4,$Q13&lt;IF$4,$Q13&gt;=IE$4),NETWORKDAYS.INTL(IE$4,$Q13,1,(Holidays!$A$1:$A$248)),0)+IF(AND($P13&lt;IE$4,$Q13&gt;=IF$4,$Q13&gt;=IE$4),NETWORKDAYS.INTL(IE$4,(IF$4)-1,1,(Holidays!$A$1:$A$248)),0))*$S13,"")</f>
        <v>0</v>
      </c>
      <c r="IF13" s="191">
        <f>IFERROR((IF(AND($P13&gt;=IF$4,$P13&lt;IG$4,$Q13&lt;IG$4),NETWORKDAYS.INTL($P13,$Q13,1,(Holidays!$A$1:$A$248)),0)+IF(AND($P13&gt;=IF$4,$P13&lt;IG$4,$Q13&gt;=IG$4),NETWORKDAYS.INTL($P13,(IG$4)-1,1,(Holidays!$A$1:$A$248)),0)+IF(AND($P13&lt;IF$4,$Q13&lt;IG$4,$Q13&gt;=IF$4),NETWORKDAYS.INTL(IF$4,$Q13,1,(Holidays!$A$1:$A$248)),0)+IF(AND($P13&lt;IF$4,$Q13&gt;=IG$4,$Q13&gt;=IF$4),NETWORKDAYS.INTL(IF$4,(IG$4)-1,1,(Holidays!$A$1:$A$248)),0))*$S13,"")</f>
        <v>0</v>
      </c>
      <c r="IG13" s="191">
        <f>IFERROR((IF(AND($P13&gt;=IG$4,$P13&lt;IH$4,$Q13&lt;IH$4),NETWORKDAYS.INTL($P13,$Q13,1,(Holidays!$A$1:$A$248)),0)+IF(AND($P13&gt;=IG$4,$P13&lt;IH$4,$Q13&gt;=IH$4),NETWORKDAYS.INTL($P13,(IH$4)-1,1,(Holidays!$A$1:$A$248)),0)+IF(AND($P13&lt;IG$4,$Q13&lt;IH$4,$Q13&gt;=IG$4),NETWORKDAYS.INTL(IG$4,$Q13,1,(Holidays!$A$1:$A$248)),0)+IF(AND($P13&lt;IG$4,$Q13&gt;=IH$4,$Q13&gt;=IG$4),NETWORKDAYS.INTL(IG$4,(IH$4)-1,1,(Holidays!$A$1:$A$248)),0))*$S13,"")</f>
        <v>0</v>
      </c>
      <c r="IH13" s="191">
        <f>IFERROR((IF(AND($P13&gt;=IH$4,$P13&lt;II$4,$Q13&lt;II$4),NETWORKDAYS.INTL($P13,$Q13,1,(Holidays!$A$1:$A$248)),0)+IF(AND($P13&gt;=IH$4,$P13&lt;II$4,$Q13&gt;=II$4),NETWORKDAYS.INTL($P13,(II$4)-1,1,(Holidays!$A$1:$A$248)),0)+IF(AND($P13&lt;IH$4,$Q13&lt;II$4,$Q13&gt;=IH$4),NETWORKDAYS.INTL(IH$4,$Q13,1,(Holidays!$A$1:$A$248)),0)+IF(AND($P13&lt;IH$4,$Q13&gt;=II$4,$Q13&gt;=IH$4),NETWORKDAYS.INTL(IH$4,(II$4)-1,1,(Holidays!$A$1:$A$248)),0))*$S13,"")</f>
        <v>0</v>
      </c>
      <c r="II13" s="191">
        <f>IFERROR((IF(AND($P13&gt;=II$4,$P13&lt;IJ$4,$Q13&lt;IJ$4),NETWORKDAYS.INTL($P13,$Q13,1,(Holidays!$A$1:$A$248)),0)+IF(AND($P13&gt;=II$4,$P13&lt;IJ$4,$Q13&gt;=IJ$4),NETWORKDAYS.INTL($P13,(IJ$4)-1,1,(Holidays!$A$1:$A$248)),0)+IF(AND($P13&lt;II$4,$Q13&lt;IJ$4,$Q13&gt;=II$4),NETWORKDAYS.INTL(II$4,$Q13,1,(Holidays!$A$1:$A$248)),0)+IF(AND($P13&lt;II$4,$Q13&gt;=IJ$4,$Q13&gt;=II$4),NETWORKDAYS.INTL(II$4,(IJ$4)-1,1,(Holidays!$A$1:$A$248)),0))*$S13,"")</f>
        <v>0</v>
      </c>
      <c r="IJ13" s="191">
        <f>IFERROR((IF(AND($P13&gt;=IJ$4,$P13&lt;IK$4,$Q13&lt;IK$4),NETWORKDAYS.INTL($P13,$Q13,1,(Holidays!$A$1:$A$248)),0)+IF(AND($P13&gt;=IJ$4,$P13&lt;IK$4,$Q13&gt;=IK$4),NETWORKDAYS.INTL($P13,(IK$4)-1,1,(Holidays!$A$1:$A$248)),0)+IF(AND($P13&lt;IJ$4,$Q13&lt;IK$4,$Q13&gt;=IJ$4),NETWORKDAYS.INTL(IJ$4,$Q13,1,(Holidays!$A$1:$A$248)),0)+IF(AND($P13&lt;IJ$4,$Q13&gt;=IK$4,$Q13&gt;=IJ$4),NETWORKDAYS.INTL(IJ$4,(IK$4)-1,1,(Holidays!$A$1:$A$248)),0))*$S13,"")</f>
        <v>0</v>
      </c>
      <c r="IK13" s="191">
        <f>IFERROR((IF(AND($P13&gt;=IK$4,$P13&lt;IL$4,$Q13&lt;IL$4),NETWORKDAYS.INTL($P13,$Q13,1,(Holidays!$A$1:$A$248)),0)+IF(AND($P13&gt;=IK$4,$P13&lt;IL$4,$Q13&gt;=IL$4),NETWORKDAYS.INTL($P13,(IL$4)-1,1,(Holidays!$A$1:$A$248)),0)+IF(AND($P13&lt;IK$4,$Q13&lt;IL$4,$Q13&gt;=IK$4),NETWORKDAYS.INTL(IK$4,$Q13,1,(Holidays!$A$1:$A$248)),0)+IF(AND($P13&lt;IK$4,$Q13&gt;=IL$4,$Q13&gt;=IK$4),NETWORKDAYS.INTL(IK$4,(IL$4)-1,1,(Holidays!$A$1:$A$248)),0))*$S13,"")</f>
        <v>0</v>
      </c>
      <c r="IL13" s="191">
        <f>IFERROR((IF(AND($P13&gt;=IL$4,$P13&lt;IM$4,$Q13&lt;IM$4),NETWORKDAYS.INTL($P13,$Q13,1,(Holidays!$A$1:$A$248)),0)+IF(AND($P13&gt;=IL$4,$P13&lt;IM$4,$Q13&gt;=IM$4),NETWORKDAYS.INTL($P13,(IM$4)-1,1,(Holidays!$A$1:$A$248)),0)+IF(AND($P13&lt;IL$4,$Q13&lt;IM$4,$Q13&gt;=IL$4),NETWORKDAYS.INTL(IL$4,$Q13,1,(Holidays!$A$1:$A$248)),0)+IF(AND($P13&lt;IL$4,$Q13&gt;=IM$4,$Q13&gt;=IL$4),NETWORKDAYS.INTL(IL$4,(IM$4)-1,1,(Holidays!$A$1:$A$248)),0))*$S13,"")</f>
        <v>0</v>
      </c>
      <c r="IM13" s="191">
        <f>IFERROR((IF(AND($P13&gt;=IM$4,$P13&lt;IN$4,$Q13&lt;IN$4),NETWORKDAYS.INTL($P13,$Q13,1,(Holidays!$A$1:$A$248)),0)+IF(AND($P13&gt;=IM$4,$P13&lt;IN$4,$Q13&gt;=IN$4),NETWORKDAYS.INTL($P13,(IN$4)-1,1,(Holidays!$A$1:$A$248)),0)+IF(AND($P13&lt;IM$4,$Q13&lt;IN$4,$Q13&gt;=IM$4),NETWORKDAYS.INTL(IM$4,$Q13,1,(Holidays!$A$1:$A$248)),0)+IF(AND($P13&lt;IM$4,$Q13&gt;=IN$4,$Q13&gt;=IM$4),NETWORKDAYS.INTL(IM$4,(IN$4)-1,1,(Holidays!$A$1:$A$248)),0))*$S13,"")</f>
        <v>0</v>
      </c>
      <c r="IN13" s="191">
        <f>IFERROR((IF(AND($P13&gt;=IN$4,$P13&lt;IO$4,$Q13&lt;IO$4),NETWORKDAYS.INTL($P13,$Q13,1,(Holidays!$A$1:$A$248)),0)+IF(AND($P13&gt;=IN$4,$P13&lt;IO$4,$Q13&gt;=IO$4),NETWORKDAYS.INTL($P13,(IO$4)-1,1,(Holidays!$A$1:$A$248)),0)+IF(AND($P13&lt;IN$4,$Q13&lt;IO$4,$Q13&gt;=IN$4),NETWORKDAYS.INTL(IN$4,$Q13,1,(Holidays!$A$1:$A$248)),0)+IF(AND($P13&lt;IN$4,$Q13&gt;=IO$4,$Q13&gt;=IN$4),NETWORKDAYS.INTL(IN$4,(IO$4)-1,1,(Holidays!$A$1:$A$248)),0))*$S13,"")</f>
        <v>0</v>
      </c>
      <c r="IO13" s="193">
        <f>IFERROR((IF(AND($P13&gt;=IO$4,$P13&lt;IP$4,$Q13&lt;IP$4),NETWORKDAYS.INTL($P13,$Q13,1,(Holidays!$A$1:$A$248)),0)+IF(AND($P13&gt;=IO$4,$P13&lt;IP$4,$Q13&gt;=IP$4),NETWORKDAYS.INTL($P13,(IP$4)-1,1,(Holidays!$A$1:$A$248)),0)+IF(AND($P13&lt;IO$4,$Q13&lt;IP$4,$Q13&gt;=IO$4),NETWORKDAYS.INTL(IO$4,$Q13,1,(Holidays!$A$1:$A$248)),0)+IF(AND($P13&lt;IO$4,$Q13&gt;=IP$4,$Q13&gt;=IO$4),NETWORKDAYS.INTL(IO$4,(IP$4)-1,1,(Holidays!$A$1:$A$248)),0))*$S13,"")</f>
        <v>0</v>
      </c>
    </row>
    <row r="14" spans="1:250" ht="15" customHeight="1">
      <c r="A14" s="215"/>
      <c r="B14" s="59" t="str">
        <f>'A-1_MH Estimation'!B14</f>
        <v>A.07</v>
      </c>
      <c r="C14" s="60" t="str">
        <f>IFERROR(VLOOKUP(B14,'A-1_MH Estimation'!$B$6:$C$54,2,0),"")</f>
        <v>Support Span</v>
      </c>
      <c r="D14" s="174">
        <f>IFERROR(VLOOKUP(C14,'A-1_MH Estimation'!$C$7:$K$61,9,0)*1,0)</f>
        <v>15.25</v>
      </c>
      <c r="E14" s="165">
        <v>1</v>
      </c>
      <c r="F14" s="166"/>
      <c r="G14" s="166"/>
      <c r="H14" s="166"/>
      <c r="I14" s="166"/>
      <c r="J14" s="167"/>
      <c r="K14" s="354">
        <f t="shared" ca="1" si="437"/>
        <v>15.25</v>
      </c>
      <c r="L14" s="307">
        <v>1</v>
      </c>
      <c r="M14" s="307"/>
      <c r="N14" s="307"/>
      <c r="O14" s="167"/>
      <c r="P14" s="171">
        <v>44587</v>
      </c>
      <c r="Q14" s="171">
        <v>44588</v>
      </c>
      <c r="R14" s="170">
        <f>NETWORKDAYS.INTL(P14,Q14,1,Holidays!$A$1:$A$248)</f>
        <v>2</v>
      </c>
      <c r="S14" s="62">
        <f t="shared" si="436"/>
        <v>7.625</v>
      </c>
      <c r="U14" s="253">
        <f>SUM($V14:IO14)</f>
        <v>15.25</v>
      </c>
      <c r="V14" s="190">
        <f>IFERROR((IF(AND($P14&gt;=V$4,$P14&lt;W$4,$Q14&lt;W$4),NETWORKDAYS.INTL($P14,$Q14,1,(Holidays!$A$1:$A$248)),0)+IF(AND($P14&gt;=V$4,$P14&lt;W$4,$Q14&gt;=W$4),NETWORKDAYS.INTL($P14,(W$4)-1,1,(Holidays!$A$1:$A$248)),0)+IF(AND($P14&lt;V$4,$Q14&lt;W$4,$Q14&gt;=V$4),NETWORKDAYS.INTL(V$4,$Q14,1,(Holidays!$A$1:$A$248)),0)+IF(AND($P14&lt;V$4,$Q14&gt;=W$4,$Q14&gt;=V$4),NETWORKDAYS.INTL(V$4,(W$4)-1,1,(Holidays!$A$1:$A$248)),0))*$S14,"")</f>
        <v>0</v>
      </c>
      <c r="W14" s="191">
        <f>IFERROR((IF(AND($P14&gt;=W$4,$P14&lt;X$4,$Q14&lt;X$4),NETWORKDAYS.INTL($P14,$Q14,1,(Holidays!$A$1:$A$248)),0)+IF(AND($P14&gt;=W$4,$P14&lt;X$4,$Q14&gt;=X$4),NETWORKDAYS.INTL($P14,(X$4)-1,1,(Holidays!$A$1:$A$248)),0)+IF(AND($P14&lt;W$4,$Q14&lt;X$4,$Q14&gt;=W$4),NETWORKDAYS.INTL(W$4,$Q14,1,(Holidays!$A$1:$A$248)),0)+IF(AND($P14&lt;W$4,$Q14&gt;=X$4,$Q14&gt;=W$4),NETWORKDAYS.INTL(W$4,(X$4)-1,1,(Holidays!$A$1:$A$248)),0))*$S14,"")</f>
        <v>0</v>
      </c>
      <c r="X14" s="191">
        <f>IFERROR((IF(AND($P14&gt;=X$4,$P14&lt;Y$4,$Q14&lt;Y$4),NETWORKDAYS.INTL($P14,$Q14,1,(Holidays!$A$1:$A$248)),0)+IF(AND($P14&gt;=X$4,$P14&lt;Y$4,$Q14&gt;=Y$4),NETWORKDAYS.INTL($P14,(Y$4)-1,1,(Holidays!$A$1:$A$248)),0)+IF(AND($P14&lt;X$4,$Q14&lt;Y$4,$Q14&gt;=X$4),NETWORKDAYS.INTL(X$4,$Q14,1,(Holidays!$A$1:$A$248)),0)+IF(AND($P14&lt;X$4,$Q14&gt;=Y$4,$Q14&gt;=X$4),NETWORKDAYS.INTL(X$4,(Y$4)-1,1,(Holidays!$A$1:$A$248)),0))*$S14,"")</f>
        <v>0</v>
      </c>
      <c r="Y14" s="191">
        <f>IFERROR((IF(AND($P14&gt;=Y$4,$P14&lt;Z$4,$Q14&lt;Z$4),NETWORKDAYS.INTL($P14,$Q14,1,(Holidays!$A$1:$A$248)),0)+IF(AND($P14&gt;=Y$4,$P14&lt;Z$4,$Q14&gt;=Z$4),NETWORKDAYS.INTL($P14,(Z$4)-1,1,(Holidays!$A$1:$A$248)),0)+IF(AND($P14&lt;Y$4,$Q14&lt;Z$4,$Q14&gt;=Y$4),NETWORKDAYS.INTL(Y$4,$Q14,1,(Holidays!$A$1:$A$248)),0)+IF(AND($P14&lt;Y$4,$Q14&gt;=Z$4,$Q14&gt;=Y$4),NETWORKDAYS.INTL(Y$4,(Z$4)-1,1,(Holidays!$A$1:$A$248)),0))*$S14,"")</f>
        <v>0</v>
      </c>
      <c r="Z14" s="191">
        <f>IFERROR((IF(AND($P14&gt;=Z$4,$P14&lt;AA$4,$Q14&lt;AA$4),NETWORKDAYS.INTL($P14,$Q14,1,(Holidays!$A$1:$A$248)),0)+IF(AND($P14&gt;=Z$4,$P14&lt;AA$4,$Q14&gt;=AA$4),NETWORKDAYS.INTL($P14,(AA$4)-1,1,(Holidays!$A$1:$A$248)),0)+IF(AND($P14&lt;Z$4,$Q14&lt;AA$4,$Q14&gt;=Z$4),NETWORKDAYS.INTL(Z$4,$Q14,1,(Holidays!$A$1:$A$248)),0)+IF(AND($P14&lt;Z$4,$Q14&gt;=AA$4,$Q14&gt;=Z$4),NETWORKDAYS.INTL(Z$4,(AA$4)-1,1,(Holidays!$A$1:$A$248)),0))*$S14,"")</f>
        <v>0</v>
      </c>
      <c r="AA14" s="191">
        <f>IFERROR((IF(AND($P14&gt;=AA$4,$P14&lt;AB$4,$Q14&lt;AB$4),NETWORKDAYS.INTL($P14,$Q14,1,(Holidays!$A$1:$A$248)),0)+IF(AND($P14&gt;=AA$4,$P14&lt;AB$4,$Q14&gt;=AB$4),NETWORKDAYS.INTL($P14,(AB$4)-1,1,(Holidays!$A$1:$A$248)),0)+IF(AND($P14&lt;AA$4,$Q14&lt;AB$4,$Q14&gt;=AA$4),NETWORKDAYS.INTL(AA$4,$Q14,1,(Holidays!$A$1:$A$248)),0)+IF(AND($P14&lt;AA$4,$Q14&gt;=AB$4,$Q14&gt;=AA$4),NETWORKDAYS.INTL(AA$4,(AB$4)-1,1,(Holidays!$A$1:$A$248)),0))*$S14,"")</f>
        <v>0</v>
      </c>
      <c r="AB14" s="191">
        <f>IFERROR((IF(AND($P14&gt;=AB$4,$P14&lt;AC$4,$Q14&lt;AC$4),NETWORKDAYS.INTL($P14,$Q14,1,(Holidays!$A$1:$A$248)),0)+IF(AND($P14&gt;=AB$4,$P14&lt;AC$4,$Q14&gt;=AC$4),NETWORKDAYS.INTL($P14,(AC$4)-1,1,(Holidays!$A$1:$A$248)),0)+IF(AND($P14&lt;AB$4,$Q14&lt;AC$4,$Q14&gt;=AB$4),NETWORKDAYS.INTL(AB$4,$Q14,1,(Holidays!$A$1:$A$248)),0)+IF(AND($P14&lt;AB$4,$Q14&gt;=AC$4,$Q14&gt;=AB$4),NETWORKDAYS.INTL(AB$4,(AC$4)-1,1,(Holidays!$A$1:$A$248)),0))*$S14,"")</f>
        <v>0</v>
      </c>
      <c r="AC14" s="191">
        <f>IFERROR((IF(AND($P14&gt;=AC$4,$P14&lt;AD$4,$Q14&lt;AD$4),NETWORKDAYS.INTL($P14,$Q14,1,(Holidays!$A$1:$A$248)),0)+IF(AND($P14&gt;=AC$4,$P14&lt;AD$4,$Q14&gt;=AD$4),NETWORKDAYS.INTL($P14,(AD$4)-1,1,(Holidays!$A$1:$A$248)),0)+IF(AND($P14&lt;AC$4,$Q14&lt;AD$4,$Q14&gt;=AC$4),NETWORKDAYS.INTL(AC$4,$Q14,1,(Holidays!$A$1:$A$248)),0)+IF(AND($P14&lt;AC$4,$Q14&gt;=AD$4,$Q14&gt;=AC$4),NETWORKDAYS.INTL(AC$4,(AD$4)-1,1,(Holidays!$A$1:$A$248)),0))*$S14,"")</f>
        <v>0</v>
      </c>
      <c r="AD14" s="191">
        <f>IFERROR((IF(AND($P14&gt;=AD$4,$P14&lt;AE$4,$Q14&lt;AE$4),NETWORKDAYS.INTL($P14,$Q14,1,(Holidays!$A$1:$A$248)),0)+IF(AND($P14&gt;=AD$4,$P14&lt;AE$4,$Q14&gt;=AE$4),NETWORKDAYS.INTL($P14,(AE$4)-1,1,(Holidays!$A$1:$A$248)),0)+IF(AND($P14&lt;AD$4,$Q14&lt;AE$4,$Q14&gt;=AD$4),NETWORKDAYS.INTL(AD$4,$Q14,1,(Holidays!$A$1:$A$248)),0)+IF(AND($P14&lt;AD$4,$Q14&gt;=AE$4,$Q14&gt;=AD$4),NETWORKDAYS.INTL(AD$4,(AE$4)-1,1,(Holidays!$A$1:$A$248)),0))*$S14,"")</f>
        <v>0</v>
      </c>
      <c r="AE14" s="191">
        <f>IFERROR((IF(AND($P14&gt;=AE$4,$P14&lt;AF$4,$Q14&lt;AF$4),NETWORKDAYS.INTL($P14,$Q14,1,(Holidays!$A$1:$A$248)),0)+IF(AND($P14&gt;=AE$4,$P14&lt;AF$4,$Q14&gt;=AF$4),NETWORKDAYS.INTL($P14,(AF$4)-1,1,(Holidays!$A$1:$A$248)),0)+IF(AND($P14&lt;AE$4,$Q14&lt;AF$4,$Q14&gt;=AE$4),NETWORKDAYS.INTL(AE$4,$Q14,1,(Holidays!$A$1:$A$248)),0)+IF(AND($P14&lt;AE$4,$Q14&gt;=AF$4,$Q14&gt;=AE$4),NETWORKDAYS.INTL(AE$4,(AF$4)-1,1,(Holidays!$A$1:$A$248)),0))*$S14,"")</f>
        <v>0</v>
      </c>
      <c r="AF14" s="191">
        <f>IFERROR((IF(AND($P14&gt;=AF$4,$P14&lt;AG$4,$Q14&lt;AG$4),NETWORKDAYS.INTL($P14,$Q14,1,(Holidays!$A$1:$A$248)),0)+IF(AND($P14&gt;=AF$4,$P14&lt;AG$4,$Q14&gt;=AG$4),NETWORKDAYS.INTL($P14,(AG$4)-1,1,(Holidays!$A$1:$A$248)),0)+IF(AND($P14&lt;AF$4,$Q14&lt;AG$4,$Q14&gt;=AF$4),NETWORKDAYS.INTL(AF$4,$Q14,1,(Holidays!$A$1:$A$248)),0)+IF(AND($P14&lt;AF$4,$Q14&gt;=AG$4,$Q14&gt;=AF$4),NETWORKDAYS.INTL(AF$4,(AG$4)-1,1,(Holidays!$A$1:$A$248)),0))*$S14,"")</f>
        <v>0</v>
      </c>
      <c r="AG14" s="191">
        <f>IFERROR((IF(AND($P14&gt;=AG$4,$P14&lt;AH$4,$Q14&lt;AH$4),NETWORKDAYS.INTL($P14,$Q14,1,(Holidays!$A$1:$A$248)),0)+IF(AND($P14&gt;=AG$4,$P14&lt;AH$4,$Q14&gt;=AH$4),NETWORKDAYS.INTL($P14,(AH$4)-1,1,(Holidays!$A$1:$A$248)),0)+IF(AND($P14&lt;AG$4,$Q14&lt;AH$4,$Q14&gt;=AG$4),NETWORKDAYS.INTL(AG$4,$Q14,1,(Holidays!$A$1:$A$248)),0)+IF(AND($P14&lt;AG$4,$Q14&gt;=AH$4,$Q14&gt;=AG$4),NETWORKDAYS.INTL(AG$4,(AH$4)-1,1,(Holidays!$A$1:$A$248)),0))*$S14,"")</f>
        <v>0</v>
      </c>
      <c r="AH14" s="191">
        <f>IFERROR((IF(AND($P14&gt;=AH$4,$P14&lt;AI$4,$Q14&lt;AI$4),NETWORKDAYS.INTL($P14,$Q14,1,(Holidays!$A$1:$A$248)),0)+IF(AND($P14&gt;=AH$4,$P14&lt;AI$4,$Q14&gt;=AI$4),NETWORKDAYS.INTL($P14,(AI$4)-1,1,(Holidays!$A$1:$A$248)),0)+IF(AND($P14&lt;AH$4,$Q14&lt;AI$4,$Q14&gt;=AH$4),NETWORKDAYS.INTL(AH$4,$Q14,1,(Holidays!$A$1:$A$248)),0)+IF(AND($P14&lt;AH$4,$Q14&gt;=AI$4,$Q14&gt;=AH$4),NETWORKDAYS.INTL(AH$4,(AI$4)-1,1,(Holidays!$A$1:$A$248)),0))*$S14,"")</f>
        <v>0</v>
      </c>
      <c r="AI14" s="191">
        <f>IFERROR((IF(AND($P14&gt;=AI$4,$P14&lt;AJ$4,$Q14&lt;AJ$4),NETWORKDAYS.INTL($P14,$Q14,1,(Holidays!$A$1:$A$248)),0)+IF(AND($P14&gt;=AI$4,$P14&lt;AJ$4,$Q14&gt;=AJ$4),NETWORKDAYS.INTL($P14,(AJ$4)-1,1,(Holidays!$A$1:$A$248)),0)+IF(AND($P14&lt;AI$4,$Q14&lt;AJ$4,$Q14&gt;=AI$4),NETWORKDAYS.INTL(AI$4,$Q14,1,(Holidays!$A$1:$A$248)),0)+IF(AND($P14&lt;AI$4,$Q14&gt;=AJ$4,$Q14&gt;=AI$4),NETWORKDAYS.INTL(AI$4,(AJ$4)-1,1,(Holidays!$A$1:$A$248)),0))*$S14,"")</f>
        <v>0</v>
      </c>
      <c r="AJ14" s="191">
        <f>IFERROR((IF(AND($P14&gt;=AJ$4,$P14&lt;AK$4,$Q14&lt;AK$4),NETWORKDAYS.INTL($P14,$Q14,1,(Holidays!$A$1:$A$248)),0)+IF(AND($P14&gt;=AJ$4,$P14&lt;AK$4,$Q14&gt;=AK$4),NETWORKDAYS.INTL($P14,(AK$4)-1,1,(Holidays!$A$1:$A$248)),0)+IF(AND($P14&lt;AJ$4,$Q14&lt;AK$4,$Q14&gt;=AJ$4),NETWORKDAYS.INTL(AJ$4,$Q14,1,(Holidays!$A$1:$A$248)),0)+IF(AND($P14&lt;AJ$4,$Q14&gt;=AK$4,$Q14&gt;=AJ$4),NETWORKDAYS.INTL(AJ$4,(AK$4)-1,1,(Holidays!$A$1:$A$248)),0))*$S14,"")</f>
        <v>0</v>
      </c>
      <c r="AK14" s="191">
        <f>IFERROR((IF(AND($P14&gt;=AK$4,$P14&lt;AL$4,$Q14&lt;AL$4),NETWORKDAYS.INTL($P14,$Q14,1,(Holidays!$A$1:$A$248)),0)+IF(AND($P14&gt;=AK$4,$P14&lt;AL$4,$Q14&gt;=AL$4),NETWORKDAYS.INTL($P14,(AL$4)-1,1,(Holidays!$A$1:$A$248)),0)+IF(AND($P14&lt;AK$4,$Q14&lt;AL$4,$Q14&gt;=AK$4),NETWORKDAYS.INTL(AK$4,$Q14,1,(Holidays!$A$1:$A$248)),0)+IF(AND($P14&lt;AK$4,$Q14&gt;=AL$4,$Q14&gt;=AK$4),NETWORKDAYS.INTL(AK$4,(AL$4)-1,1,(Holidays!$A$1:$A$248)),0))*$S14,"")</f>
        <v>0</v>
      </c>
      <c r="AL14" s="191">
        <f>IFERROR((IF(AND($P14&gt;=AL$4,$P14&lt;AM$4,$Q14&lt;AM$4),NETWORKDAYS.INTL($P14,$Q14,1,(Holidays!$A$1:$A$248)),0)+IF(AND($P14&gt;=AL$4,$P14&lt;AM$4,$Q14&gt;=AM$4),NETWORKDAYS.INTL($P14,(AM$4)-1,1,(Holidays!$A$1:$A$248)),0)+IF(AND($P14&lt;AL$4,$Q14&lt;AM$4,$Q14&gt;=AL$4),NETWORKDAYS.INTL(AL$4,$Q14,1,(Holidays!$A$1:$A$248)),0)+IF(AND($P14&lt;AL$4,$Q14&gt;=AM$4,$Q14&gt;=AL$4),NETWORKDAYS.INTL(AL$4,(AM$4)-1,1,(Holidays!$A$1:$A$248)),0))*$S14,"")</f>
        <v>15.25</v>
      </c>
      <c r="AM14" s="191">
        <f>IFERROR((IF(AND($P14&gt;=AM$4,$P14&lt;AN$4,$Q14&lt;AN$4),NETWORKDAYS.INTL($P14,$Q14,1,(Holidays!$A$1:$A$248)),0)+IF(AND($P14&gt;=AM$4,$P14&lt;AN$4,$Q14&gt;=AN$4),NETWORKDAYS.INTL($P14,(AN$4)-1,1,(Holidays!$A$1:$A$248)),0)+IF(AND($P14&lt;AM$4,$Q14&lt;AN$4,$Q14&gt;=AM$4),NETWORKDAYS.INTL(AM$4,$Q14,1,(Holidays!$A$1:$A$248)),0)+IF(AND($P14&lt;AM$4,$Q14&gt;=AN$4,$Q14&gt;=AM$4),NETWORKDAYS.INTL(AM$4,(AN$4)-1,1,(Holidays!$A$1:$A$248)),0))*$S14,"")</f>
        <v>0</v>
      </c>
      <c r="AN14" s="191">
        <f>IFERROR((IF(AND($P14&gt;=AN$4,$P14&lt;AO$4,$Q14&lt;AO$4),NETWORKDAYS.INTL($P14,$Q14,1,(Holidays!$A$1:$A$248)),0)+IF(AND($P14&gt;=AN$4,$P14&lt;AO$4,$Q14&gt;=AO$4),NETWORKDAYS.INTL($P14,(AO$4)-1,1,(Holidays!$A$1:$A$248)),0)+IF(AND($P14&lt;AN$4,$Q14&lt;AO$4,$Q14&gt;=AN$4),NETWORKDAYS.INTL(AN$4,$Q14,1,(Holidays!$A$1:$A$248)),0)+IF(AND($P14&lt;AN$4,$Q14&gt;=AO$4,$Q14&gt;=AN$4),NETWORKDAYS.INTL(AN$4,(AO$4)-1,1,(Holidays!$A$1:$A$248)),0))*$S14,"")</f>
        <v>0</v>
      </c>
      <c r="AO14" s="191">
        <f>IFERROR((IF(AND($P14&gt;=AO$4,$P14&lt;AP$4,$Q14&lt;AP$4),NETWORKDAYS.INTL($P14,$Q14,1,(Holidays!$A$1:$A$248)),0)+IF(AND($P14&gt;=AO$4,$P14&lt;AP$4,$Q14&gt;=AP$4),NETWORKDAYS.INTL($P14,(AP$4)-1,1,(Holidays!$A$1:$A$248)),0)+IF(AND($P14&lt;AO$4,$Q14&lt;AP$4,$Q14&gt;=AO$4),NETWORKDAYS.INTL(AO$4,$Q14,1,(Holidays!$A$1:$A$248)),0)+IF(AND($P14&lt;AO$4,$Q14&gt;=AP$4,$Q14&gt;=AO$4),NETWORKDAYS.INTL(AO$4,(AP$4)-1,1,(Holidays!$A$1:$A$248)),0))*$S14,"")</f>
        <v>0</v>
      </c>
      <c r="AP14" s="191">
        <f>IFERROR((IF(AND($P14&gt;=AP$4,$P14&lt;AQ$4,$Q14&lt;AQ$4),NETWORKDAYS.INTL($P14,$Q14,1,(Holidays!$A$1:$A$248)),0)+IF(AND($P14&gt;=AP$4,$P14&lt;AQ$4,$Q14&gt;=AQ$4),NETWORKDAYS.INTL($P14,(AQ$4)-1,1,(Holidays!$A$1:$A$248)),0)+IF(AND($P14&lt;AP$4,$Q14&lt;AQ$4,$Q14&gt;=AP$4),NETWORKDAYS.INTL(AP$4,$Q14,1,(Holidays!$A$1:$A$248)),0)+IF(AND($P14&lt;AP$4,$Q14&gt;=AQ$4,$Q14&gt;=AP$4),NETWORKDAYS.INTL(AP$4,(AQ$4)-1,1,(Holidays!$A$1:$A$248)),0))*$S14,"")</f>
        <v>0</v>
      </c>
      <c r="AQ14" s="191">
        <f>IFERROR((IF(AND($P14&gt;=AQ$4,$P14&lt;AR$4,$Q14&lt;AR$4),NETWORKDAYS.INTL($P14,$Q14,1,(Holidays!$A$1:$A$248)),0)+IF(AND($P14&gt;=AQ$4,$P14&lt;AR$4,$Q14&gt;=AR$4),NETWORKDAYS.INTL($P14,(AR$4)-1,1,(Holidays!$A$1:$A$248)),0)+IF(AND($P14&lt;AQ$4,$Q14&lt;AR$4,$Q14&gt;=AQ$4),NETWORKDAYS.INTL(AQ$4,$Q14,1,(Holidays!$A$1:$A$248)),0)+IF(AND($P14&lt;AQ$4,$Q14&gt;=AR$4,$Q14&gt;=AQ$4),NETWORKDAYS.INTL(AQ$4,(AR$4)-1,1,(Holidays!$A$1:$A$248)),0))*$S14,"")</f>
        <v>0</v>
      </c>
      <c r="AR14" s="191">
        <f>IFERROR((IF(AND($P14&gt;=AR$4,$P14&lt;AS$4,$Q14&lt;AS$4),NETWORKDAYS.INTL($P14,$Q14,1,(Holidays!$A$1:$A$248)),0)+IF(AND($P14&gt;=AR$4,$P14&lt;AS$4,$Q14&gt;=AS$4),NETWORKDAYS.INTL($P14,(AS$4)-1,1,(Holidays!$A$1:$A$248)),0)+IF(AND($P14&lt;AR$4,$Q14&lt;AS$4,$Q14&gt;=AR$4),NETWORKDAYS.INTL(AR$4,$Q14,1,(Holidays!$A$1:$A$248)),0)+IF(AND($P14&lt;AR$4,$Q14&gt;=AS$4,$Q14&gt;=AR$4),NETWORKDAYS.INTL(AR$4,(AS$4)-1,1,(Holidays!$A$1:$A$248)),0))*$S14,"")</f>
        <v>0</v>
      </c>
      <c r="AS14" s="192">
        <f>IFERROR((IF(AND($P14&gt;=AS$4,$P14&lt;AT$4,$Q14&lt;AT$4),NETWORKDAYS.INTL($P14,$Q14,1,(Holidays!$A$1:$A$248)),0)+IF(AND($P14&gt;=AS$4,$P14&lt;AT$4,$Q14&gt;=AT$4),NETWORKDAYS.INTL($P14,(AT$4)-1,1,(Holidays!$A$1:$A$248)),0)+IF(AND($P14&lt;AS$4,$Q14&lt;AT$4,$Q14&gt;=AS$4),NETWORKDAYS.INTL(AS$4,$Q14,1,(Holidays!$A$1:$A$248)),0)+IF(AND($P14&lt;AS$4,$Q14&gt;=AT$4,$Q14&gt;=AS$4),NETWORKDAYS.INTL(AS$4,(AT$4)-1,1,(Holidays!$A$1:$A$248)),0))*$S14,"")</f>
        <v>0</v>
      </c>
      <c r="AT14" s="191">
        <f>IFERROR((IF(AND($P14&gt;=AT$4,$P14&lt;AU$4,$Q14&lt;AU$4),NETWORKDAYS.INTL($P14,$Q14,1,(Holidays!$A$1:$A$248)),0)+IF(AND($P14&gt;=AT$4,$P14&lt;AU$4,$Q14&gt;=AU$4),NETWORKDAYS.INTL($P14,(AU$4)-1,1,(Holidays!$A$1:$A$248)),0)+IF(AND($P14&lt;AT$4,$Q14&lt;AU$4,$Q14&gt;=AT$4),NETWORKDAYS.INTL(AT$4,$Q14,1,(Holidays!$A$1:$A$248)),0)+IF(AND($P14&lt;AT$4,$Q14&gt;=AU$4,$Q14&gt;=AT$4),NETWORKDAYS.INTL(AT$4,(AU$4)-1,1,(Holidays!$A$1:$A$248)),0))*$S14,"")</f>
        <v>0</v>
      </c>
      <c r="AU14" s="191">
        <f>IFERROR((IF(AND($P14&gt;=AU$4,$P14&lt;AV$4,$Q14&lt;AV$4),NETWORKDAYS.INTL($P14,$Q14,1,(Holidays!$A$1:$A$248)),0)+IF(AND($P14&gt;=AU$4,$P14&lt;AV$4,$Q14&gt;=AV$4),NETWORKDAYS.INTL($P14,(AV$4)-1,1,(Holidays!$A$1:$A$248)),0)+IF(AND($P14&lt;AU$4,$Q14&lt;AV$4,$Q14&gt;=AU$4),NETWORKDAYS.INTL(AU$4,$Q14,1,(Holidays!$A$1:$A$248)),0)+IF(AND($P14&lt;AU$4,$Q14&gt;=AV$4,$Q14&gt;=AU$4),NETWORKDAYS.INTL(AU$4,(AV$4)-1,1,(Holidays!$A$1:$A$248)),0))*$S14,"")</f>
        <v>0</v>
      </c>
      <c r="AV14" s="191">
        <f>IFERROR((IF(AND($P14&gt;=AV$4,$P14&lt;AW$4,$Q14&lt;AW$4),NETWORKDAYS.INTL($P14,$Q14,1,(Holidays!$A$1:$A$248)),0)+IF(AND($P14&gt;=AV$4,$P14&lt;AW$4,$Q14&gt;=AW$4),NETWORKDAYS.INTL($P14,(AW$4)-1,1,(Holidays!$A$1:$A$248)),0)+IF(AND($P14&lt;AV$4,$Q14&lt;AW$4,$Q14&gt;=AV$4),NETWORKDAYS.INTL(AV$4,$Q14,1,(Holidays!$A$1:$A$248)),0)+IF(AND($P14&lt;AV$4,$Q14&gt;=AW$4,$Q14&gt;=AV$4),NETWORKDAYS.INTL(AV$4,(AW$4)-1,1,(Holidays!$A$1:$A$248)),0))*$S14,"")</f>
        <v>0</v>
      </c>
      <c r="AW14" s="191">
        <f>IFERROR((IF(AND($P14&gt;=AW$4,$P14&lt;AX$4,$Q14&lt;AX$4),NETWORKDAYS.INTL($P14,$Q14,1,(Holidays!$A$1:$A$248)),0)+IF(AND($P14&gt;=AW$4,$P14&lt;AX$4,$Q14&gt;=AX$4),NETWORKDAYS.INTL($P14,(AX$4)-1,1,(Holidays!$A$1:$A$248)),0)+IF(AND($P14&lt;AW$4,$Q14&lt;AX$4,$Q14&gt;=AW$4),NETWORKDAYS.INTL(AW$4,$Q14,1,(Holidays!$A$1:$A$248)),0)+IF(AND($P14&lt;AW$4,$Q14&gt;=AX$4,$Q14&gt;=AW$4),NETWORKDAYS.INTL(AW$4,(AX$4)-1,1,(Holidays!$A$1:$A$248)),0))*$S14,"")</f>
        <v>0</v>
      </c>
      <c r="AX14" s="191">
        <f>IFERROR((IF(AND($P14&gt;=AX$4,$P14&lt;AY$4,$Q14&lt;AY$4),NETWORKDAYS.INTL($P14,$Q14,1,(Holidays!$A$1:$A$248)),0)+IF(AND($P14&gt;=AX$4,$P14&lt;AY$4,$Q14&gt;=AY$4),NETWORKDAYS.INTL($P14,(AY$4)-1,1,(Holidays!$A$1:$A$248)),0)+IF(AND($P14&lt;AX$4,$Q14&lt;AY$4,$Q14&gt;=AX$4),NETWORKDAYS.INTL(AX$4,$Q14,1,(Holidays!$A$1:$A$248)),0)+IF(AND($P14&lt;AX$4,$Q14&gt;=AY$4,$Q14&gt;=AX$4),NETWORKDAYS.INTL(AX$4,(AY$4)-1,1,(Holidays!$A$1:$A$248)),0))*$S14,"")</f>
        <v>0</v>
      </c>
      <c r="AY14" s="191">
        <f>IFERROR((IF(AND($P14&gt;=AY$4,$P14&lt;AZ$4,$Q14&lt;AZ$4),NETWORKDAYS.INTL($P14,$Q14,1,(Holidays!$A$1:$A$248)),0)+IF(AND($P14&gt;=AY$4,$P14&lt;AZ$4,$Q14&gt;=AZ$4),NETWORKDAYS.INTL($P14,(AZ$4)-1,1,(Holidays!$A$1:$A$248)),0)+IF(AND($P14&lt;AY$4,$Q14&lt;AZ$4,$Q14&gt;=AY$4),NETWORKDAYS.INTL(AY$4,$Q14,1,(Holidays!$A$1:$A$248)),0)+IF(AND($P14&lt;AY$4,$Q14&gt;=AZ$4,$Q14&gt;=AY$4),NETWORKDAYS.INTL(AY$4,(AZ$4)-1,1,(Holidays!$A$1:$A$248)),0))*$S14,"")</f>
        <v>0</v>
      </c>
      <c r="AZ14" s="191">
        <f>IFERROR((IF(AND($P14&gt;=AZ$4,$P14&lt;BA$4,$Q14&lt;BA$4),NETWORKDAYS.INTL($P14,$Q14,1,(Holidays!$A$1:$A$248)),0)+IF(AND($P14&gt;=AZ$4,$P14&lt;BA$4,$Q14&gt;=BA$4),NETWORKDAYS.INTL($P14,(BA$4)-1,1,(Holidays!$A$1:$A$248)),0)+IF(AND($P14&lt;AZ$4,$Q14&lt;BA$4,$Q14&gt;=AZ$4),NETWORKDAYS.INTL(AZ$4,$Q14,1,(Holidays!$A$1:$A$248)),0)+IF(AND($P14&lt;AZ$4,$Q14&gt;=BA$4,$Q14&gt;=AZ$4),NETWORKDAYS.INTL(AZ$4,(BA$4)-1,1,(Holidays!$A$1:$A$248)),0))*$S14,"")</f>
        <v>0</v>
      </c>
      <c r="BA14" s="191">
        <f>IFERROR((IF(AND($P14&gt;=BA$4,$P14&lt;BB$4,$Q14&lt;BB$4),NETWORKDAYS.INTL($P14,$Q14,1,(Holidays!$A$1:$A$248)),0)+IF(AND($P14&gt;=BA$4,$P14&lt;BB$4,$Q14&gt;=BB$4),NETWORKDAYS.INTL($P14,(BB$4)-1,1,(Holidays!$A$1:$A$248)),0)+IF(AND($P14&lt;BA$4,$Q14&lt;BB$4,$Q14&gt;=BA$4),NETWORKDAYS.INTL(BA$4,$Q14,1,(Holidays!$A$1:$A$248)),0)+IF(AND($P14&lt;BA$4,$Q14&gt;=BB$4,$Q14&gt;=BA$4),NETWORKDAYS.INTL(BA$4,(BB$4)-1,1,(Holidays!$A$1:$A$248)),0))*$S14,"")</f>
        <v>0</v>
      </c>
      <c r="BB14" s="191">
        <f>IFERROR((IF(AND($P14&gt;=BB$4,$P14&lt;BC$4,$Q14&lt;BC$4),NETWORKDAYS.INTL($P14,$Q14,1,(Holidays!$A$1:$A$248)),0)+IF(AND($P14&gt;=BB$4,$P14&lt;BC$4,$Q14&gt;=BC$4),NETWORKDAYS.INTL($P14,(BC$4)-1,1,(Holidays!$A$1:$A$248)),0)+IF(AND($P14&lt;BB$4,$Q14&lt;BC$4,$Q14&gt;=BB$4),NETWORKDAYS.INTL(BB$4,$Q14,1,(Holidays!$A$1:$A$248)),0)+IF(AND($P14&lt;BB$4,$Q14&gt;=BC$4,$Q14&gt;=BB$4),NETWORKDAYS.INTL(BB$4,(BC$4)-1,1,(Holidays!$A$1:$A$248)),0))*$S14,"")</f>
        <v>0</v>
      </c>
      <c r="BC14" s="191">
        <f>IFERROR((IF(AND($P14&gt;=BC$4,$P14&lt;BD$4,$Q14&lt;BD$4),NETWORKDAYS.INTL($P14,$Q14,1,(Holidays!$A$1:$A$248)),0)+IF(AND($P14&gt;=BC$4,$P14&lt;BD$4,$Q14&gt;=BD$4),NETWORKDAYS.INTL($P14,(BD$4)-1,1,(Holidays!$A$1:$A$248)),0)+IF(AND($P14&lt;BC$4,$Q14&lt;BD$4,$Q14&gt;=BC$4),NETWORKDAYS.INTL(BC$4,$Q14,1,(Holidays!$A$1:$A$248)),0)+IF(AND($P14&lt;BC$4,$Q14&gt;=BD$4,$Q14&gt;=BC$4),NETWORKDAYS.INTL(BC$4,(BD$4)-1,1,(Holidays!$A$1:$A$248)),0))*$S14,"")</f>
        <v>0</v>
      </c>
      <c r="BD14" s="191">
        <f>IFERROR((IF(AND($P14&gt;=BD$4,$P14&lt;BE$4,$Q14&lt;BE$4),NETWORKDAYS.INTL($P14,$Q14,1,(Holidays!$A$1:$A$248)),0)+IF(AND($P14&gt;=BD$4,$P14&lt;BE$4,$Q14&gt;=BE$4),NETWORKDAYS.INTL($P14,(BE$4)-1,1,(Holidays!$A$1:$A$248)),0)+IF(AND($P14&lt;BD$4,$Q14&lt;BE$4,$Q14&gt;=BD$4),NETWORKDAYS.INTL(BD$4,$Q14,1,(Holidays!$A$1:$A$248)),0)+IF(AND($P14&lt;BD$4,$Q14&gt;=BE$4,$Q14&gt;=BD$4),NETWORKDAYS.INTL(BD$4,(BE$4)-1,1,(Holidays!$A$1:$A$248)),0))*$S14,"")</f>
        <v>0</v>
      </c>
      <c r="BE14" s="191">
        <f>IFERROR((IF(AND($P14&gt;=BE$4,$P14&lt;BF$4,$Q14&lt;BF$4),NETWORKDAYS.INTL($P14,$Q14,1,(Holidays!$A$1:$A$248)),0)+IF(AND($P14&gt;=BE$4,$P14&lt;BF$4,$Q14&gt;=BF$4),NETWORKDAYS.INTL($P14,(BF$4)-1,1,(Holidays!$A$1:$A$248)),0)+IF(AND($P14&lt;BE$4,$Q14&lt;BF$4,$Q14&gt;=BE$4),NETWORKDAYS.INTL(BE$4,$Q14,1,(Holidays!$A$1:$A$248)),0)+IF(AND($P14&lt;BE$4,$Q14&gt;=BF$4,$Q14&gt;=BE$4),NETWORKDAYS.INTL(BE$4,(BF$4)-1,1,(Holidays!$A$1:$A$248)),0))*$S14,"")</f>
        <v>0</v>
      </c>
      <c r="BF14" s="191">
        <f>IFERROR((IF(AND($P14&gt;=BF$4,$P14&lt;BG$4,$Q14&lt;BG$4),NETWORKDAYS.INTL($P14,$Q14,1,(Holidays!$A$1:$A$248)),0)+IF(AND($P14&gt;=BF$4,$P14&lt;BG$4,$Q14&gt;=BG$4),NETWORKDAYS.INTL($P14,(BG$4)-1,1,(Holidays!$A$1:$A$248)),0)+IF(AND($P14&lt;BF$4,$Q14&lt;BG$4,$Q14&gt;=BF$4),NETWORKDAYS.INTL(BF$4,$Q14,1,(Holidays!$A$1:$A$248)),0)+IF(AND($P14&lt;BF$4,$Q14&gt;=BG$4,$Q14&gt;=BF$4),NETWORKDAYS.INTL(BF$4,(BG$4)-1,1,(Holidays!$A$1:$A$248)),0))*$S14,"")</f>
        <v>0</v>
      </c>
      <c r="BG14" s="191">
        <f>IFERROR((IF(AND($P14&gt;=BG$4,$P14&lt;BH$4,$Q14&lt;BH$4),NETWORKDAYS.INTL($P14,$Q14,1,(Holidays!$A$1:$A$248)),0)+IF(AND($P14&gt;=BG$4,$P14&lt;BH$4,$Q14&gt;=BH$4),NETWORKDAYS.INTL($P14,(BH$4)-1,1,(Holidays!$A$1:$A$248)),0)+IF(AND($P14&lt;BG$4,$Q14&lt;BH$4,$Q14&gt;=BG$4),NETWORKDAYS.INTL(BG$4,$Q14,1,(Holidays!$A$1:$A$248)),0)+IF(AND($P14&lt;BG$4,$Q14&gt;=BH$4,$Q14&gt;=BG$4),NETWORKDAYS.INTL(BG$4,(BH$4)-1,1,(Holidays!$A$1:$A$248)),0))*$S14,"")</f>
        <v>0</v>
      </c>
      <c r="BH14" s="191">
        <f>IFERROR((IF(AND($P14&gt;=BH$4,$P14&lt;BI$4,$Q14&lt;BI$4),NETWORKDAYS.INTL($P14,$Q14,1,(Holidays!$A$1:$A$248)),0)+IF(AND($P14&gt;=BH$4,$P14&lt;BI$4,$Q14&gt;=BI$4),NETWORKDAYS.INTL($P14,(BI$4)-1,1,(Holidays!$A$1:$A$248)),0)+IF(AND($P14&lt;BH$4,$Q14&lt;BI$4,$Q14&gt;=BH$4),NETWORKDAYS.INTL(BH$4,$Q14,1,(Holidays!$A$1:$A$248)),0)+IF(AND($P14&lt;BH$4,$Q14&gt;=BI$4,$Q14&gt;=BH$4),NETWORKDAYS.INTL(BH$4,(BI$4)-1,1,(Holidays!$A$1:$A$248)),0))*$S14,"")</f>
        <v>0</v>
      </c>
      <c r="BI14" s="191">
        <f>IFERROR((IF(AND($P14&gt;=BI$4,$P14&lt;BJ$4,$Q14&lt;BJ$4),NETWORKDAYS.INTL($P14,$Q14,1,(Holidays!$A$1:$A$248)),0)+IF(AND($P14&gt;=BI$4,$P14&lt;BJ$4,$Q14&gt;=BJ$4),NETWORKDAYS.INTL($P14,(BJ$4)-1,1,(Holidays!$A$1:$A$248)),0)+IF(AND($P14&lt;BI$4,$Q14&lt;BJ$4,$Q14&gt;=BI$4),NETWORKDAYS.INTL(BI$4,$Q14,1,(Holidays!$A$1:$A$248)),0)+IF(AND($P14&lt;BI$4,$Q14&gt;=BJ$4,$Q14&gt;=BI$4),NETWORKDAYS.INTL(BI$4,(BJ$4)-1,1,(Holidays!$A$1:$A$248)),0))*$S14,"")</f>
        <v>0</v>
      </c>
      <c r="BJ14" s="191">
        <f>IFERROR((IF(AND($P14&gt;=BJ$4,$P14&lt;BK$4,$Q14&lt;BK$4),NETWORKDAYS.INTL($P14,$Q14,1,(Holidays!$A$1:$A$248)),0)+IF(AND($P14&gt;=BJ$4,$P14&lt;BK$4,$Q14&gt;=BK$4),NETWORKDAYS.INTL($P14,(BK$4)-1,1,(Holidays!$A$1:$A$248)),0)+IF(AND($P14&lt;BJ$4,$Q14&lt;BK$4,$Q14&gt;=BJ$4),NETWORKDAYS.INTL(BJ$4,$Q14,1,(Holidays!$A$1:$A$248)),0)+IF(AND($P14&lt;BJ$4,$Q14&gt;=BK$4,$Q14&gt;=BJ$4),NETWORKDAYS.INTL(BJ$4,(BK$4)-1,1,(Holidays!$A$1:$A$248)),0))*$S14,"")</f>
        <v>0</v>
      </c>
      <c r="BK14" s="191">
        <f>IFERROR((IF(AND($P14&gt;=BK$4,$P14&lt;BL$4,$Q14&lt;BL$4),NETWORKDAYS.INTL($P14,$Q14,1,(Holidays!$A$1:$A$248)),0)+IF(AND($P14&gt;=BK$4,$P14&lt;BL$4,$Q14&gt;=BL$4),NETWORKDAYS.INTL($P14,(BL$4)-1,1,(Holidays!$A$1:$A$248)),0)+IF(AND($P14&lt;BK$4,$Q14&lt;BL$4,$Q14&gt;=BK$4),NETWORKDAYS.INTL(BK$4,$Q14,1,(Holidays!$A$1:$A$248)),0)+IF(AND($P14&lt;BK$4,$Q14&gt;=BL$4,$Q14&gt;=BK$4),NETWORKDAYS.INTL(BK$4,(BL$4)-1,1,(Holidays!$A$1:$A$248)),0))*$S14,"")</f>
        <v>0</v>
      </c>
      <c r="BL14" s="191">
        <f>IFERROR((IF(AND($P14&gt;=BL$4,$P14&lt;BM$4,$Q14&lt;BM$4),NETWORKDAYS.INTL($P14,$Q14,1,(Holidays!$A$1:$A$248)),0)+IF(AND($P14&gt;=BL$4,$P14&lt;BM$4,$Q14&gt;=BM$4),NETWORKDAYS.INTL($P14,(BM$4)-1,1,(Holidays!$A$1:$A$248)),0)+IF(AND($P14&lt;BL$4,$Q14&lt;BM$4,$Q14&gt;=BL$4),NETWORKDAYS.INTL(BL$4,$Q14,1,(Holidays!$A$1:$A$248)),0)+IF(AND($P14&lt;BL$4,$Q14&gt;=BM$4,$Q14&gt;=BL$4),NETWORKDAYS.INTL(BL$4,(BM$4)-1,1,(Holidays!$A$1:$A$248)),0))*$S14,"")</f>
        <v>0</v>
      </c>
      <c r="BM14" s="191">
        <f>IFERROR((IF(AND($P14&gt;=BM$4,$P14&lt;BN$4,$Q14&lt;BN$4),NETWORKDAYS.INTL($P14,$Q14,1,(Holidays!$A$1:$A$248)),0)+IF(AND($P14&gt;=BM$4,$P14&lt;BN$4,$Q14&gt;=BN$4),NETWORKDAYS.INTL($P14,(BN$4)-1,1,(Holidays!$A$1:$A$248)),0)+IF(AND($P14&lt;BM$4,$Q14&lt;BN$4,$Q14&gt;=BM$4),NETWORKDAYS.INTL(BM$4,$Q14,1,(Holidays!$A$1:$A$248)),0)+IF(AND($P14&lt;BM$4,$Q14&gt;=BN$4,$Q14&gt;=BM$4),NETWORKDAYS.INTL(BM$4,(BN$4)-1,1,(Holidays!$A$1:$A$248)),0))*$S14,"")</f>
        <v>0</v>
      </c>
      <c r="BN14" s="191">
        <f>IFERROR((IF(AND($P14&gt;=BN$4,$P14&lt;BO$4,$Q14&lt;BO$4),NETWORKDAYS.INTL($P14,$Q14,1,(Holidays!$A$1:$A$248)),0)+IF(AND($P14&gt;=BN$4,$P14&lt;BO$4,$Q14&gt;=BO$4),NETWORKDAYS.INTL($P14,(BO$4)-1,1,(Holidays!$A$1:$A$248)),0)+IF(AND($P14&lt;BN$4,$Q14&lt;BO$4,$Q14&gt;=BN$4),NETWORKDAYS.INTL(BN$4,$Q14,1,(Holidays!$A$1:$A$248)),0)+IF(AND($P14&lt;BN$4,$Q14&gt;=BO$4,$Q14&gt;=BN$4),NETWORKDAYS.INTL(BN$4,(BO$4)-1,1,(Holidays!$A$1:$A$248)),0))*$S14,"")</f>
        <v>0</v>
      </c>
      <c r="BO14" s="191">
        <f>IFERROR((IF(AND($P14&gt;=BO$4,$P14&lt;BP$4,$Q14&lt;BP$4),NETWORKDAYS.INTL($P14,$Q14,1,(Holidays!$A$1:$A$248)),0)+IF(AND($P14&gt;=BO$4,$P14&lt;BP$4,$Q14&gt;=BP$4),NETWORKDAYS.INTL($P14,(BP$4)-1,1,(Holidays!$A$1:$A$248)),0)+IF(AND($P14&lt;BO$4,$Q14&lt;BP$4,$Q14&gt;=BO$4),NETWORKDAYS.INTL(BO$4,$Q14,1,(Holidays!$A$1:$A$248)),0)+IF(AND($P14&lt;BO$4,$Q14&gt;=BP$4,$Q14&gt;=BO$4),NETWORKDAYS.INTL(BO$4,(BP$4)-1,1,(Holidays!$A$1:$A$248)),0))*$S14,"")</f>
        <v>0</v>
      </c>
      <c r="BP14" s="191">
        <f>IFERROR((IF(AND($P14&gt;=BP$4,$P14&lt;BQ$4,$Q14&lt;BQ$4),NETWORKDAYS.INTL($P14,$Q14,1,(Holidays!$A$1:$A$248)),0)+IF(AND($P14&gt;=BP$4,$P14&lt;BQ$4,$Q14&gt;=BQ$4),NETWORKDAYS.INTL($P14,(BQ$4)-1,1,(Holidays!$A$1:$A$248)),0)+IF(AND($P14&lt;BP$4,$Q14&lt;BQ$4,$Q14&gt;=BP$4),NETWORKDAYS.INTL(BP$4,$Q14,1,(Holidays!$A$1:$A$248)),0)+IF(AND($P14&lt;BP$4,$Q14&gt;=BQ$4,$Q14&gt;=BP$4),NETWORKDAYS.INTL(BP$4,(BQ$4)-1,1,(Holidays!$A$1:$A$248)),0))*$S14,"")</f>
        <v>0</v>
      </c>
      <c r="BQ14" s="191">
        <f>IFERROR((IF(AND($P14&gt;=BQ$4,$P14&lt;BR$4,$Q14&lt;BR$4),NETWORKDAYS.INTL($P14,$Q14,1,(Holidays!$A$1:$A$248)),0)+IF(AND($P14&gt;=BQ$4,$P14&lt;BR$4,$Q14&gt;=BR$4),NETWORKDAYS.INTL($P14,(BR$4)-1,1,(Holidays!$A$1:$A$248)),0)+IF(AND($P14&lt;BQ$4,$Q14&lt;BR$4,$Q14&gt;=BQ$4),NETWORKDAYS.INTL(BQ$4,$Q14,1,(Holidays!$A$1:$A$248)),0)+IF(AND($P14&lt;BQ$4,$Q14&gt;=BR$4,$Q14&gt;=BQ$4),NETWORKDAYS.INTL(BQ$4,(BR$4)-1,1,(Holidays!$A$1:$A$248)),0))*$S14,"")</f>
        <v>0</v>
      </c>
      <c r="BR14" s="191">
        <f>IFERROR((IF(AND($P14&gt;=BR$4,$P14&lt;BS$4,$Q14&lt;BS$4),NETWORKDAYS.INTL($P14,$Q14,1,(Holidays!$A$1:$A$248)),0)+IF(AND($P14&gt;=BR$4,$P14&lt;BS$4,$Q14&gt;=BS$4),NETWORKDAYS.INTL($P14,(BS$4)-1,1,(Holidays!$A$1:$A$248)),0)+IF(AND($P14&lt;BR$4,$Q14&lt;BS$4,$Q14&gt;=BR$4),NETWORKDAYS.INTL(BR$4,$Q14,1,(Holidays!$A$1:$A$248)),0)+IF(AND($P14&lt;BR$4,$Q14&gt;=BS$4,$Q14&gt;=BR$4),NETWORKDAYS.INTL(BR$4,(BS$4)-1,1,(Holidays!$A$1:$A$248)),0))*$S14,"")</f>
        <v>0</v>
      </c>
      <c r="BS14" s="191">
        <f>IFERROR((IF(AND($P14&gt;=BS$4,$P14&lt;BT$4,$Q14&lt;BT$4),NETWORKDAYS.INTL($P14,$Q14,1,(Holidays!$A$1:$A$248)),0)+IF(AND($P14&gt;=BS$4,$P14&lt;BT$4,$Q14&gt;=BT$4),NETWORKDAYS.INTL($P14,(BT$4)-1,1,(Holidays!$A$1:$A$248)),0)+IF(AND($P14&lt;BS$4,$Q14&lt;BT$4,$Q14&gt;=BS$4),NETWORKDAYS.INTL(BS$4,$Q14,1,(Holidays!$A$1:$A$248)),0)+IF(AND($P14&lt;BS$4,$Q14&gt;=BT$4,$Q14&gt;=BS$4),NETWORKDAYS.INTL(BS$4,(BT$4)-1,1,(Holidays!$A$1:$A$248)),0))*$S14,"")</f>
        <v>0</v>
      </c>
      <c r="BT14" s="191">
        <f>IFERROR((IF(AND($P14&gt;=BT$4,$P14&lt;BU$4,$Q14&lt;BU$4),NETWORKDAYS.INTL($P14,$Q14,1,(Holidays!$A$1:$A$248)),0)+IF(AND($P14&gt;=BT$4,$P14&lt;BU$4,$Q14&gt;=BU$4),NETWORKDAYS.INTL($P14,(BU$4)-1,1,(Holidays!$A$1:$A$248)),0)+IF(AND($P14&lt;BT$4,$Q14&lt;BU$4,$Q14&gt;=BT$4),NETWORKDAYS.INTL(BT$4,$Q14,1,(Holidays!$A$1:$A$248)),0)+IF(AND($P14&lt;BT$4,$Q14&gt;=BU$4,$Q14&gt;=BT$4),NETWORKDAYS.INTL(BT$4,(BU$4)-1,1,(Holidays!$A$1:$A$248)),0))*$S14,"")</f>
        <v>0</v>
      </c>
      <c r="BU14" s="191">
        <f>IFERROR((IF(AND($P14&gt;=BU$4,$P14&lt;BV$4,$Q14&lt;BV$4),NETWORKDAYS.INTL($P14,$Q14,1,(Holidays!$A$1:$A$248)),0)+IF(AND($P14&gt;=BU$4,$P14&lt;BV$4,$Q14&gt;=BV$4),NETWORKDAYS.INTL($P14,(BV$4)-1,1,(Holidays!$A$1:$A$248)),0)+IF(AND($P14&lt;BU$4,$Q14&lt;BV$4,$Q14&gt;=BU$4),NETWORKDAYS.INTL(BU$4,$Q14,1,(Holidays!$A$1:$A$248)),0)+IF(AND($P14&lt;BU$4,$Q14&gt;=BV$4,$Q14&gt;=BU$4),NETWORKDAYS.INTL(BU$4,(BV$4)-1,1,(Holidays!$A$1:$A$248)),0))*$S14,"")</f>
        <v>0</v>
      </c>
      <c r="BV14" s="191">
        <f>IFERROR((IF(AND($P14&gt;=BV$4,$P14&lt;BW$4,$Q14&lt;BW$4),NETWORKDAYS.INTL($P14,$Q14,1,(Holidays!$A$1:$A$248)),0)+IF(AND($P14&gt;=BV$4,$P14&lt;BW$4,$Q14&gt;=BW$4),NETWORKDAYS.INTL($P14,(BW$4)-1,1,(Holidays!$A$1:$A$248)),0)+IF(AND($P14&lt;BV$4,$Q14&lt;BW$4,$Q14&gt;=BV$4),NETWORKDAYS.INTL(BV$4,$Q14,1,(Holidays!$A$1:$A$248)),0)+IF(AND($P14&lt;BV$4,$Q14&gt;=BW$4,$Q14&gt;=BV$4),NETWORKDAYS.INTL(BV$4,(BW$4)-1,1,(Holidays!$A$1:$A$248)),0))*$S14,"")</f>
        <v>0</v>
      </c>
      <c r="BW14" s="191">
        <f>IFERROR((IF(AND($P14&gt;=BW$4,$P14&lt;BX$4,$Q14&lt;BX$4),NETWORKDAYS.INTL($P14,$Q14,1,(Holidays!$A$1:$A$248)),0)+IF(AND($P14&gt;=BW$4,$P14&lt;BX$4,$Q14&gt;=BX$4),NETWORKDAYS.INTL($P14,(BX$4)-1,1,(Holidays!$A$1:$A$248)),0)+IF(AND($P14&lt;BW$4,$Q14&lt;BX$4,$Q14&gt;=BW$4),NETWORKDAYS.INTL(BW$4,$Q14,1,(Holidays!$A$1:$A$248)),0)+IF(AND($P14&lt;BW$4,$Q14&gt;=BX$4,$Q14&gt;=BW$4),NETWORKDAYS.INTL(BW$4,(BX$4)-1,1,(Holidays!$A$1:$A$248)),0))*$S14,"")</f>
        <v>0</v>
      </c>
      <c r="BX14" s="191">
        <f>IFERROR((IF(AND($P14&gt;=BX$4,$P14&lt;BY$4,$Q14&lt;BY$4),NETWORKDAYS.INTL($P14,$Q14,1,(Holidays!$A$1:$A$248)),0)+IF(AND($P14&gt;=BX$4,$P14&lt;BY$4,$Q14&gt;=BY$4),NETWORKDAYS.INTL($P14,(BY$4)-1,1,(Holidays!$A$1:$A$248)),0)+IF(AND($P14&lt;BX$4,$Q14&lt;BY$4,$Q14&gt;=BX$4),NETWORKDAYS.INTL(BX$4,$Q14,1,(Holidays!$A$1:$A$248)),0)+IF(AND($P14&lt;BX$4,$Q14&gt;=BY$4,$Q14&gt;=BX$4),NETWORKDAYS.INTL(BX$4,(BY$4)-1,1,(Holidays!$A$1:$A$248)),0))*$S14,"")</f>
        <v>0</v>
      </c>
      <c r="BY14" s="191">
        <f>IFERROR((IF(AND($P14&gt;=BY$4,$P14&lt;BZ$4,$Q14&lt;BZ$4),NETWORKDAYS.INTL($P14,$Q14,1,(Holidays!$A$1:$A$248)),0)+IF(AND($P14&gt;=BY$4,$P14&lt;BZ$4,$Q14&gt;=BZ$4),NETWORKDAYS.INTL($P14,(BZ$4)-1,1,(Holidays!$A$1:$A$248)),0)+IF(AND($P14&lt;BY$4,$Q14&lt;BZ$4,$Q14&gt;=BY$4),NETWORKDAYS.INTL(BY$4,$Q14,1,(Holidays!$A$1:$A$248)),0)+IF(AND($P14&lt;BY$4,$Q14&gt;=BZ$4,$Q14&gt;=BY$4),NETWORKDAYS.INTL(BY$4,(BZ$4)-1,1,(Holidays!$A$1:$A$248)),0))*$S14,"")</f>
        <v>0</v>
      </c>
      <c r="BZ14" s="191">
        <f>IFERROR((IF(AND($P14&gt;=BZ$4,$P14&lt;CA$4,$Q14&lt;CA$4),NETWORKDAYS.INTL($P14,$Q14,1,(Holidays!$A$1:$A$248)),0)+IF(AND($P14&gt;=BZ$4,$P14&lt;CA$4,$Q14&gt;=CA$4),NETWORKDAYS.INTL($P14,(CA$4)-1,1,(Holidays!$A$1:$A$248)),0)+IF(AND($P14&lt;BZ$4,$Q14&lt;CA$4,$Q14&gt;=BZ$4),NETWORKDAYS.INTL(BZ$4,$Q14,1,(Holidays!$A$1:$A$248)),0)+IF(AND($P14&lt;BZ$4,$Q14&gt;=CA$4,$Q14&gt;=BZ$4),NETWORKDAYS.INTL(BZ$4,(CA$4)-1,1,(Holidays!$A$1:$A$248)),0))*$S14,"")</f>
        <v>0</v>
      </c>
      <c r="CA14" s="191">
        <f>IFERROR((IF(AND($P14&gt;=CA$4,$P14&lt;CB$4,$Q14&lt;CB$4),NETWORKDAYS.INTL($P14,$Q14,1,(Holidays!$A$1:$A$248)),0)+IF(AND($P14&gt;=CA$4,$P14&lt;CB$4,$Q14&gt;=CB$4),NETWORKDAYS.INTL($P14,(CB$4)-1,1,(Holidays!$A$1:$A$248)),0)+IF(AND($P14&lt;CA$4,$Q14&lt;CB$4,$Q14&gt;=CA$4),NETWORKDAYS.INTL(CA$4,$Q14,1,(Holidays!$A$1:$A$248)),0)+IF(AND($P14&lt;CA$4,$Q14&gt;=CB$4,$Q14&gt;=CA$4),NETWORKDAYS.INTL(CA$4,(CB$4)-1,1,(Holidays!$A$1:$A$248)),0))*$S14,"")</f>
        <v>0</v>
      </c>
      <c r="CB14" s="191">
        <f>IFERROR((IF(AND($P14&gt;=CB$4,$P14&lt;CC$4,$Q14&lt;CC$4),NETWORKDAYS.INTL($P14,$Q14,1,(Holidays!$A$1:$A$248)),0)+IF(AND($P14&gt;=CB$4,$P14&lt;CC$4,$Q14&gt;=CC$4),NETWORKDAYS.INTL($P14,(CC$4)-1,1,(Holidays!$A$1:$A$248)),0)+IF(AND($P14&lt;CB$4,$Q14&lt;CC$4,$Q14&gt;=CB$4),NETWORKDAYS.INTL(CB$4,$Q14,1,(Holidays!$A$1:$A$248)),0)+IF(AND($P14&lt;CB$4,$Q14&gt;=CC$4,$Q14&gt;=CB$4),NETWORKDAYS.INTL(CB$4,(CC$4)-1,1,(Holidays!$A$1:$A$248)),0))*$S14,"")</f>
        <v>0</v>
      </c>
      <c r="CC14" s="191">
        <f>IFERROR((IF(AND($P14&gt;=CC$4,$P14&lt;CD$4,$Q14&lt;CD$4),NETWORKDAYS.INTL($P14,$Q14,1,(Holidays!$A$1:$A$248)),0)+IF(AND($P14&gt;=CC$4,$P14&lt;CD$4,$Q14&gt;=CD$4),NETWORKDAYS.INTL($P14,(CD$4)-1,1,(Holidays!$A$1:$A$248)),0)+IF(AND($P14&lt;CC$4,$Q14&lt;CD$4,$Q14&gt;=CC$4),NETWORKDAYS.INTL(CC$4,$Q14,1,(Holidays!$A$1:$A$248)),0)+IF(AND($P14&lt;CC$4,$Q14&gt;=CD$4,$Q14&gt;=CC$4),NETWORKDAYS.INTL(CC$4,(CD$4)-1,1,(Holidays!$A$1:$A$248)),0))*$S14,"")</f>
        <v>0</v>
      </c>
      <c r="CD14" s="191">
        <f>IFERROR((IF(AND($P14&gt;=CD$4,$P14&lt;CE$4,$Q14&lt;CE$4),NETWORKDAYS.INTL($P14,$Q14,1,(Holidays!$A$1:$A$248)),0)+IF(AND($P14&gt;=CD$4,$P14&lt;CE$4,$Q14&gt;=CE$4),NETWORKDAYS.INTL($P14,(CE$4)-1,1,(Holidays!$A$1:$A$248)),0)+IF(AND($P14&lt;CD$4,$Q14&lt;CE$4,$Q14&gt;=CD$4),NETWORKDAYS.INTL(CD$4,$Q14,1,(Holidays!$A$1:$A$248)),0)+IF(AND($P14&lt;CD$4,$Q14&gt;=CE$4,$Q14&gt;=CD$4),NETWORKDAYS.INTL(CD$4,(CE$4)-1,1,(Holidays!$A$1:$A$248)),0))*$S14,"")</f>
        <v>0</v>
      </c>
      <c r="CE14" s="191">
        <f>IFERROR((IF(AND($P14&gt;=CE$4,$P14&lt;CF$4,$Q14&lt;CF$4),NETWORKDAYS.INTL($P14,$Q14,1,(Holidays!$A$1:$A$248)),0)+IF(AND($P14&gt;=CE$4,$P14&lt;CF$4,$Q14&gt;=CF$4),NETWORKDAYS.INTL($P14,(CF$4)-1,1,(Holidays!$A$1:$A$248)),0)+IF(AND($P14&lt;CE$4,$Q14&lt;CF$4,$Q14&gt;=CE$4),NETWORKDAYS.INTL(CE$4,$Q14,1,(Holidays!$A$1:$A$248)),0)+IF(AND($P14&lt;CE$4,$Q14&gt;=CF$4,$Q14&gt;=CE$4),NETWORKDAYS.INTL(CE$4,(CF$4)-1,1,(Holidays!$A$1:$A$248)),0))*$S14,"")</f>
        <v>0</v>
      </c>
      <c r="CF14" s="191">
        <f>IFERROR((IF(AND($P14&gt;=CF$4,$P14&lt;CG$4,$Q14&lt;CG$4),NETWORKDAYS.INTL($P14,$Q14,1,(Holidays!$A$1:$A$248)),0)+IF(AND($P14&gt;=CF$4,$P14&lt;CG$4,$Q14&gt;=CG$4),NETWORKDAYS.INTL($P14,(CG$4)-1,1,(Holidays!$A$1:$A$248)),0)+IF(AND($P14&lt;CF$4,$Q14&lt;CG$4,$Q14&gt;=CF$4),NETWORKDAYS.INTL(CF$4,$Q14,1,(Holidays!$A$1:$A$248)),0)+IF(AND($P14&lt;CF$4,$Q14&gt;=CG$4,$Q14&gt;=CF$4),NETWORKDAYS.INTL(CF$4,(CG$4)-1,1,(Holidays!$A$1:$A$248)),0))*$S14,"")</f>
        <v>0</v>
      </c>
      <c r="CG14" s="191">
        <f>IFERROR((IF(AND($P14&gt;=CG$4,$P14&lt;CH$4,$Q14&lt;CH$4),NETWORKDAYS.INTL($P14,$Q14,1,(Holidays!$A$1:$A$248)),0)+IF(AND($P14&gt;=CG$4,$P14&lt;CH$4,$Q14&gt;=CH$4),NETWORKDAYS.INTL($P14,(CH$4)-1,1,(Holidays!$A$1:$A$248)),0)+IF(AND($P14&lt;CG$4,$Q14&lt;CH$4,$Q14&gt;=CG$4),NETWORKDAYS.INTL(CG$4,$Q14,1,(Holidays!$A$1:$A$248)),0)+IF(AND($P14&lt;CG$4,$Q14&gt;=CH$4,$Q14&gt;=CG$4),NETWORKDAYS.INTL(CG$4,(CH$4)-1,1,(Holidays!$A$1:$A$248)),0))*$S14,"")</f>
        <v>0</v>
      </c>
      <c r="CH14" s="191">
        <f>IFERROR((IF(AND($P14&gt;=CH$4,$P14&lt;CI$4,$Q14&lt;CI$4),NETWORKDAYS.INTL($P14,$Q14,1,(Holidays!$A$1:$A$248)),0)+IF(AND($P14&gt;=CH$4,$P14&lt;CI$4,$Q14&gt;=CI$4),NETWORKDAYS.INTL($P14,(CI$4)-1,1,(Holidays!$A$1:$A$248)),0)+IF(AND($P14&lt;CH$4,$Q14&lt;CI$4,$Q14&gt;=CH$4),NETWORKDAYS.INTL(CH$4,$Q14,1,(Holidays!$A$1:$A$248)),0)+IF(AND($P14&lt;CH$4,$Q14&gt;=CI$4,$Q14&gt;=CH$4),NETWORKDAYS.INTL(CH$4,(CI$4)-1,1,(Holidays!$A$1:$A$248)),0))*$S14,"")</f>
        <v>0</v>
      </c>
      <c r="CI14" s="191">
        <f>IFERROR((IF(AND($P14&gt;=CI$4,$P14&lt;CJ$4,$Q14&lt;CJ$4),NETWORKDAYS.INTL($P14,$Q14,1,(Holidays!$A$1:$A$248)),0)+IF(AND($P14&gt;=CI$4,$P14&lt;CJ$4,$Q14&gt;=CJ$4),NETWORKDAYS.INTL($P14,(CJ$4)-1,1,(Holidays!$A$1:$A$248)),0)+IF(AND($P14&lt;CI$4,$Q14&lt;CJ$4,$Q14&gt;=CI$4),NETWORKDAYS.INTL(CI$4,$Q14,1,(Holidays!$A$1:$A$248)),0)+IF(AND($P14&lt;CI$4,$Q14&gt;=CJ$4,$Q14&gt;=CI$4),NETWORKDAYS.INTL(CI$4,(CJ$4)-1,1,(Holidays!$A$1:$A$248)),0))*$S14,"")</f>
        <v>0</v>
      </c>
      <c r="CJ14" s="191">
        <f>IFERROR((IF(AND($P14&gt;=CJ$4,$P14&lt;CK$4,$Q14&lt;CK$4),NETWORKDAYS.INTL($P14,$Q14,1,(Holidays!$A$1:$A$248)),0)+IF(AND($P14&gt;=CJ$4,$P14&lt;CK$4,$Q14&gt;=CK$4),NETWORKDAYS.INTL($P14,(CK$4)-1,1,(Holidays!$A$1:$A$248)),0)+IF(AND($P14&lt;CJ$4,$Q14&lt;CK$4,$Q14&gt;=CJ$4),NETWORKDAYS.INTL(CJ$4,$Q14,1,(Holidays!$A$1:$A$248)),0)+IF(AND($P14&lt;CJ$4,$Q14&gt;=CK$4,$Q14&gt;=CJ$4),NETWORKDAYS.INTL(CJ$4,(CK$4)-1,1,(Holidays!$A$1:$A$248)),0))*$S14,"")</f>
        <v>0</v>
      </c>
      <c r="CK14" s="191">
        <f>IFERROR((IF(AND($P14&gt;=CK$4,$P14&lt;CL$4,$Q14&lt;CL$4),NETWORKDAYS.INTL($P14,$Q14,1,(Holidays!$A$1:$A$248)),0)+IF(AND($P14&gt;=CK$4,$P14&lt;CL$4,$Q14&gt;=CL$4),NETWORKDAYS.INTL($P14,(CL$4)-1,1,(Holidays!$A$1:$A$248)),0)+IF(AND($P14&lt;CK$4,$Q14&lt;CL$4,$Q14&gt;=CK$4),NETWORKDAYS.INTL(CK$4,$Q14,1,(Holidays!$A$1:$A$248)),0)+IF(AND($P14&lt;CK$4,$Q14&gt;=CL$4,$Q14&gt;=CK$4),NETWORKDAYS.INTL(CK$4,(CL$4)-1,1,(Holidays!$A$1:$A$248)),0))*$S14,"")</f>
        <v>0</v>
      </c>
      <c r="CL14" s="191">
        <f>IFERROR((IF(AND($P14&gt;=CL$4,$P14&lt;CM$4,$Q14&lt;CM$4),NETWORKDAYS.INTL($P14,$Q14,1,(Holidays!$A$1:$A$248)),0)+IF(AND($P14&gt;=CL$4,$P14&lt;CM$4,$Q14&gt;=CM$4),NETWORKDAYS.INTL($P14,(CM$4)-1,1,(Holidays!$A$1:$A$248)),0)+IF(AND($P14&lt;CL$4,$Q14&lt;CM$4,$Q14&gt;=CL$4),NETWORKDAYS.INTL(CL$4,$Q14,1,(Holidays!$A$1:$A$248)),0)+IF(AND($P14&lt;CL$4,$Q14&gt;=CM$4,$Q14&gt;=CL$4),NETWORKDAYS.INTL(CL$4,(CM$4)-1,1,(Holidays!$A$1:$A$248)),0))*$S14,"")</f>
        <v>0</v>
      </c>
      <c r="CM14" s="191">
        <f>IFERROR((IF(AND($P14&gt;=CM$4,$P14&lt;CN$4,$Q14&lt;CN$4),NETWORKDAYS.INTL($P14,$Q14,1,(Holidays!$A$1:$A$248)),0)+IF(AND($P14&gt;=CM$4,$P14&lt;CN$4,$Q14&gt;=CN$4),NETWORKDAYS.INTL($P14,(CN$4)-1,1,(Holidays!$A$1:$A$248)),0)+IF(AND($P14&lt;CM$4,$Q14&lt;CN$4,$Q14&gt;=CM$4),NETWORKDAYS.INTL(CM$4,$Q14,1,(Holidays!$A$1:$A$248)),0)+IF(AND($P14&lt;CM$4,$Q14&gt;=CN$4,$Q14&gt;=CM$4),NETWORKDAYS.INTL(CM$4,(CN$4)-1,1,(Holidays!$A$1:$A$248)),0))*$S14,"")</f>
        <v>0</v>
      </c>
      <c r="CN14" s="191">
        <f>IFERROR((IF(AND($P14&gt;=CN$4,$P14&lt;CO$4,$Q14&lt;CO$4),NETWORKDAYS.INTL($P14,$Q14,1,(Holidays!$A$1:$A$248)),0)+IF(AND($P14&gt;=CN$4,$P14&lt;CO$4,$Q14&gt;=CO$4),NETWORKDAYS.INTL($P14,(CO$4)-1,1,(Holidays!$A$1:$A$248)),0)+IF(AND($P14&lt;CN$4,$Q14&lt;CO$4,$Q14&gt;=CN$4),NETWORKDAYS.INTL(CN$4,$Q14,1,(Holidays!$A$1:$A$248)),0)+IF(AND($P14&lt;CN$4,$Q14&gt;=CO$4,$Q14&gt;=CN$4),NETWORKDAYS.INTL(CN$4,(CO$4)-1,1,(Holidays!$A$1:$A$248)),0))*$S14,"")</f>
        <v>0</v>
      </c>
      <c r="CO14" s="191">
        <f>IFERROR((IF(AND($P14&gt;=CO$4,$P14&lt;CP$4,$Q14&lt;CP$4),NETWORKDAYS.INTL($P14,$Q14,1,(Holidays!$A$1:$A$248)),0)+IF(AND($P14&gt;=CO$4,$P14&lt;CP$4,$Q14&gt;=CP$4),NETWORKDAYS.INTL($P14,(CP$4)-1,1,(Holidays!$A$1:$A$248)),0)+IF(AND($P14&lt;CO$4,$Q14&lt;CP$4,$Q14&gt;=CO$4),NETWORKDAYS.INTL(CO$4,$Q14,1,(Holidays!$A$1:$A$248)),0)+IF(AND($P14&lt;CO$4,$Q14&gt;=CP$4,$Q14&gt;=CO$4),NETWORKDAYS.INTL(CO$4,(CP$4)-1,1,(Holidays!$A$1:$A$248)),0))*$S14,"")</f>
        <v>0</v>
      </c>
      <c r="CP14" s="191">
        <f>IFERROR((IF(AND($P14&gt;=CP$4,$P14&lt;CQ$4,$Q14&lt;CQ$4),NETWORKDAYS.INTL($P14,$Q14,1,(Holidays!$A$1:$A$248)),0)+IF(AND($P14&gt;=CP$4,$P14&lt;CQ$4,$Q14&gt;=CQ$4),NETWORKDAYS.INTL($P14,(CQ$4)-1,1,(Holidays!$A$1:$A$248)),0)+IF(AND($P14&lt;CP$4,$Q14&lt;CQ$4,$Q14&gt;=CP$4),NETWORKDAYS.INTL(CP$4,$Q14,1,(Holidays!$A$1:$A$248)),0)+IF(AND($P14&lt;CP$4,$Q14&gt;=CQ$4,$Q14&gt;=CP$4),NETWORKDAYS.INTL(CP$4,(CQ$4)-1,1,(Holidays!$A$1:$A$248)),0))*$S14,"")</f>
        <v>0</v>
      </c>
      <c r="CQ14" s="191">
        <f>IFERROR((IF(AND($P14&gt;=CQ$4,$P14&lt;CR$4,$Q14&lt;CR$4),NETWORKDAYS.INTL($P14,$Q14,1,(Holidays!$A$1:$A$248)),0)+IF(AND($P14&gt;=CQ$4,$P14&lt;CR$4,$Q14&gt;=CR$4),NETWORKDAYS.INTL($P14,(CR$4)-1,1,(Holidays!$A$1:$A$248)),0)+IF(AND($P14&lt;CQ$4,$Q14&lt;CR$4,$Q14&gt;=CQ$4),NETWORKDAYS.INTL(CQ$4,$Q14,1,(Holidays!$A$1:$A$248)),0)+IF(AND($P14&lt;CQ$4,$Q14&gt;=CR$4,$Q14&gt;=CQ$4),NETWORKDAYS.INTL(CQ$4,(CR$4)-1,1,(Holidays!$A$1:$A$248)),0))*$S14,"")</f>
        <v>0</v>
      </c>
      <c r="CR14" s="191">
        <f>IFERROR((IF(AND($P14&gt;=CR$4,$P14&lt;CS$4,$Q14&lt;CS$4),NETWORKDAYS.INTL($P14,$Q14,1,(Holidays!$A$1:$A$248)),0)+IF(AND($P14&gt;=CR$4,$P14&lt;CS$4,$Q14&gt;=CS$4),NETWORKDAYS.INTL($P14,(CS$4)-1,1,(Holidays!$A$1:$A$248)),0)+IF(AND($P14&lt;CR$4,$Q14&lt;CS$4,$Q14&gt;=CR$4),NETWORKDAYS.INTL(CR$4,$Q14,1,(Holidays!$A$1:$A$248)),0)+IF(AND($P14&lt;CR$4,$Q14&gt;=CS$4,$Q14&gt;=CR$4),NETWORKDAYS.INTL(CR$4,(CS$4)-1,1,(Holidays!$A$1:$A$248)),0))*$S14,"")</f>
        <v>0</v>
      </c>
      <c r="CS14" s="191">
        <f>IFERROR((IF(AND($P14&gt;=CS$4,$P14&lt;CT$4,$Q14&lt;CT$4),NETWORKDAYS.INTL($P14,$Q14,1,(Holidays!$A$1:$A$248)),0)+IF(AND($P14&gt;=CS$4,$P14&lt;CT$4,$Q14&gt;=CT$4),NETWORKDAYS.INTL($P14,(CT$4)-1,1,(Holidays!$A$1:$A$248)),0)+IF(AND($P14&lt;CS$4,$Q14&lt;CT$4,$Q14&gt;=CS$4),NETWORKDAYS.INTL(CS$4,$Q14,1,(Holidays!$A$1:$A$248)),0)+IF(AND($P14&lt;CS$4,$Q14&gt;=CT$4,$Q14&gt;=CS$4),NETWORKDAYS.INTL(CS$4,(CT$4)-1,1,(Holidays!$A$1:$A$248)),0))*$S14,"")</f>
        <v>0</v>
      </c>
      <c r="CT14" s="191">
        <f>IFERROR((IF(AND($P14&gt;=CT$4,$P14&lt;CU$4,$Q14&lt;CU$4),NETWORKDAYS.INTL($P14,$Q14,1,(Holidays!$A$1:$A$248)),0)+IF(AND($P14&gt;=CT$4,$P14&lt;CU$4,$Q14&gt;=CU$4),NETWORKDAYS.INTL($P14,(CU$4)-1,1,(Holidays!$A$1:$A$248)),0)+IF(AND($P14&lt;CT$4,$Q14&lt;CU$4,$Q14&gt;=CT$4),NETWORKDAYS.INTL(CT$4,$Q14,1,(Holidays!$A$1:$A$248)),0)+IF(AND($P14&lt;CT$4,$Q14&gt;=CU$4,$Q14&gt;=CT$4),NETWORKDAYS.INTL(CT$4,(CU$4)-1,1,(Holidays!$A$1:$A$248)),0))*$S14,"")</f>
        <v>0</v>
      </c>
      <c r="CU14" s="191">
        <f>IFERROR((IF(AND($P14&gt;=CU$4,$P14&lt;CV$4,$Q14&lt;CV$4),NETWORKDAYS.INTL($P14,$Q14,1,(Holidays!$A$1:$A$248)),0)+IF(AND($P14&gt;=CU$4,$P14&lt;CV$4,$Q14&gt;=CV$4),NETWORKDAYS.INTL($P14,(CV$4)-1,1,(Holidays!$A$1:$A$248)),0)+IF(AND($P14&lt;CU$4,$Q14&lt;CV$4,$Q14&gt;=CU$4),NETWORKDAYS.INTL(CU$4,$Q14,1,(Holidays!$A$1:$A$248)),0)+IF(AND($P14&lt;CU$4,$Q14&gt;=CV$4,$Q14&gt;=CU$4),NETWORKDAYS.INTL(CU$4,(CV$4)-1,1,(Holidays!$A$1:$A$248)),0))*$S14,"")</f>
        <v>0</v>
      </c>
      <c r="CV14" s="191">
        <f>IFERROR((IF(AND($P14&gt;=CV$4,$P14&lt;CW$4,$Q14&lt;CW$4),NETWORKDAYS.INTL($P14,$Q14,1,(Holidays!$A$1:$A$248)),0)+IF(AND($P14&gt;=CV$4,$P14&lt;CW$4,$Q14&gt;=CW$4),NETWORKDAYS.INTL($P14,(CW$4)-1,1,(Holidays!$A$1:$A$248)),0)+IF(AND($P14&lt;CV$4,$Q14&lt;CW$4,$Q14&gt;=CV$4),NETWORKDAYS.INTL(CV$4,$Q14,1,(Holidays!$A$1:$A$248)),0)+IF(AND($P14&lt;CV$4,$Q14&gt;=CW$4,$Q14&gt;=CV$4),NETWORKDAYS.INTL(CV$4,(CW$4)-1,1,(Holidays!$A$1:$A$248)),0))*$S14,"")</f>
        <v>0</v>
      </c>
      <c r="CW14" s="191">
        <f>IFERROR((IF(AND($P14&gt;=CW$4,$P14&lt;CX$4,$Q14&lt;CX$4),NETWORKDAYS.INTL($P14,$Q14,1,(Holidays!$A$1:$A$248)),0)+IF(AND($P14&gt;=CW$4,$P14&lt;CX$4,$Q14&gt;=CX$4),NETWORKDAYS.INTL($P14,(CX$4)-1,1,(Holidays!$A$1:$A$248)),0)+IF(AND($P14&lt;CW$4,$Q14&lt;CX$4,$Q14&gt;=CW$4),NETWORKDAYS.INTL(CW$4,$Q14,1,(Holidays!$A$1:$A$248)),0)+IF(AND($P14&lt;CW$4,$Q14&gt;=CX$4,$Q14&gt;=CW$4),NETWORKDAYS.INTL(CW$4,(CX$4)-1,1,(Holidays!$A$1:$A$248)),0))*$S14,"")</f>
        <v>0</v>
      </c>
      <c r="CX14" s="191">
        <f>IFERROR((IF(AND($P14&gt;=CX$4,$P14&lt;CY$4,$Q14&lt;CY$4),NETWORKDAYS.INTL($P14,$Q14,1,(Holidays!$A$1:$A$248)),0)+IF(AND($P14&gt;=CX$4,$P14&lt;CY$4,$Q14&gt;=CY$4),NETWORKDAYS.INTL($P14,(CY$4)-1,1,(Holidays!$A$1:$A$248)),0)+IF(AND($P14&lt;CX$4,$Q14&lt;CY$4,$Q14&gt;=CX$4),NETWORKDAYS.INTL(CX$4,$Q14,1,(Holidays!$A$1:$A$248)),0)+IF(AND($P14&lt;CX$4,$Q14&gt;=CY$4,$Q14&gt;=CX$4),NETWORKDAYS.INTL(CX$4,(CY$4)-1,1,(Holidays!$A$1:$A$248)),0))*$S14,"")</f>
        <v>0</v>
      </c>
      <c r="CY14" s="191">
        <f>IFERROR((IF(AND($P14&gt;=CY$4,$P14&lt;CZ$4,$Q14&lt;CZ$4),NETWORKDAYS.INTL($P14,$Q14,1,(Holidays!$A$1:$A$248)),0)+IF(AND($P14&gt;=CY$4,$P14&lt;CZ$4,$Q14&gt;=CZ$4),NETWORKDAYS.INTL($P14,(CZ$4)-1,1,(Holidays!$A$1:$A$248)),0)+IF(AND($P14&lt;CY$4,$Q14&lt;CZ$4,$Q14&gt;=CY$4),NETWORKDAYS.INTL(CY$4,$Q14,1,(Holidays!$A$1:$A$248)),0)+IF(AND($P14&lt;CY$4,$Q14&gt;=CZ$4,$Q14&gt;=CY$4),NETWORKDAYS.INTL(CY$4,(CZ$4)-1,1,(Holidays!$A$1:$A$248)),0))*$S14,"")</f>
        <v>0</v>
      </c>
      <c r="CZ14" s="191">
        <f>IFERROR((IF(AND($P14&gt;=CZ$4,$P14&lt;DA$4,$Q14&lt;DA$4),NETWORKDAYS.INTL($P14,$Q14,1,(Holidays!$A$1:$A$248)),0)+IF(AND($P14&gt;=CZ$4,$P14&lt;DA$4,$Q14&gt;=DA$4),NETWORKDAYS.INTL($P14,(DA$4)-1,1,(Holidays!$A$1:$A$248)),0)+IF(AND($P14&lt;CZ$4,$Q14&lt;DA$4,$Q14&gt;=CZ$4),NETWORKDAYS.INTL(CZ$4,$Q14,1,(Holidays!$A$1:$A$248)),0)+IF(AND($P14&lt;CZ$4,$Q14&gt;=DA$4,$Q14&gt;=CZ$4),NETWORKDAYS.INTL(CZ$4,(DA$4)-1,1,(Holidays!$A$1:$A$248)),0))*$S14,"")</f>
        <v>0</v>
      </c>
      <c r="DA14" s="191">
        <f>IFERROR((IF(AND($P14&gt;=DA$4,$P14&lt;DB$4,$Q14&lt;DB$4),NETWORKDAYS.INTL($P14,$Q14,1,(Holidays!$A$1:$A$248)),0)+IF(AND($P14&gt;=DA$4,$P14&lt;DB$4,$Q14&gt;=DB$4),NETWORKDAYS.INTL($P14,(DB$4)-1,1,(Holidays!$A$1:$A$248)),0)+IF(AND($P14&lt;DA$4,$Q14&lt;DB$4,$Q14&gt;=DA$4),NETWORKDAYS.INTL(DA$4,$Q14,1,(Holidays!$A$1:$A$248)),0)+IF(AND($P14&lt;DA$4,$Q14&gt;=DB$4,$Q14&gt;=DA$4),NETWORKDAYS.INTL(DA$4,(DB$4)-1,1,(Holidays!$A$1:$A$248)),0))*$S14,"")</f>
        <v>0</v>
      </c>
      <c r="DB14" s="191">
        <f>IFERROR((IF(AND($P14&gt;=DB$4,$P14&lt;DC$4,$Q14&lt;DC$4),NETWORKDAYS.INTL($P14,$Q14,1,(Holidays!$A$1:$A$248)),0)+IF(AND($P14&gt;=DB$4,$P14&lt;DC$4,$Q14&gt;=DC$4),NETWORKDAYS.INTL($P14,(DC$4)-1,1,(Holidays!$A$1:$A$248)),0)+IF(AND($P14&lt;DB$4,$Q14&lt;DC$4,$Q14&gt;=DB$4),NETWORKDAYS.INTL(DB$4,$Q14,1,(Holidays!$A$1:$A$248)),0)+IF(AND($P14&lt;DB$4,$Q14&gt;=DC$4,$Q14&gt;=DB$4),NETWORKDAYS.INTL(DB$4,(DC$4)-1,1,(Holidays!$A$1:$A$248)),0))*$S14,"")</f>
        <v>0</v>
      </c>
      <c r="DC14" s="191">
        <f>IFERROR((IF(AND($P14&gt;=DC$4,$P14&lt;DD$4,$Q14&lt;DD$4),NETWORKDAYS.INTL($P14,$Q14,1,(Holidays!$A$1:$A$248)),0)+IF(AND($P14&gt;=DC$4,$P14&lt;DD$4,$Q14&gt;=DD$4),NETWORKDAYS.INTL($P14,(DD$4)-1,1,(Holidays!$A$1:$A$248)),0)+IF(AND($P14&lt;DC$4,$Q14&lt;DD$4,$Q14&gt;=DC$4),NETWORKDAYS.INTL(DC$4,$Q14,1,(Holidays!$A$1:$A$248)),0)+IF(AND($P14&lt;DC$4,$Q14&gt;=DD$4,$Q14&gt;=DC$4),NETWORKDAYS.INTL(DC$4,(DD$4)-1,1,(Holidays!$A$1:$A$248)),0))*$S14,"")</f>
        <v>0</v>
      </c>
      <c r="DD14" s="192">
        <f>IFERROR((IF(AND($P14&gt;=DD$4,$P14&lt;DE$4,$Q14&lt;DE$4),NETWORKDAYS.INTL($P14,$Q14,1,(Holidays!$A$1:$A$248)),0)+IF(AND($P14&gt;=DD$4,$P14&lt;DE$4,$Q14&gt;=DE$4),NETWORKDAYS.INTL($P14,(DE$4)-1,1,(Holidays!$A$1:$A$248)),0)+IF(AND($P14&lt;DD$4,$Q14&lt;DE$4,$Q14&gt;=DD$4),NETWORKDAYS.INTL(DD$4,$Q14,1,(Holidays!$A$1:$A$248)),0)+IF(AND($P14&lt;DD$4,$Q14&gt;=DE$4,$Q14&gt;=DD$4),NETWORKDAYS.INTL(DD$4,(DE$4)-1,1,(Holidays!$A$1:$A$248)),0))*$S14,"")</f>
        <v>0</v>
      </c>
      <c r="DE14" s="191">
        <f>IFERROR((IF(AND($P14&gt;=DE$4,$P14&lt;DF$4,$Q14&lt;DF$4),NETWORKDAYS.INTL($P14,$Q14,1,(Holidays!$A$1:$A$248)),0)+IF(AND($P14&gt;=DE$4,$P14&lt;DF$4,$Q14&gt;=DF$4),NETWORKDAYS.INTL($P14,(DF$4)-1,1,(Holidays!$A$1:$A$248)),0)+IF(AND($P14&lt;DE$4,$Q14&lt;DF$4,$Q14&gt;=DE$4),NETWORKDAYS.INTL(DE$4,$Q14,1,(Holidays!$A$1:$A$248)),0)+IF(AND($P14&lt;DE$4,$Q14&gt;=DF$4,$Q14&gt;=DE$4),NETWORKDAYS.INTL(DE$4,(DF$4)-1,1,(Holidays!$A$1:$A$248)),0))*$S14,"")</f>
        <v>0</v>
      </c>
      <c r="DF14" s="191">
        <f>IFERROR((IF(AND($P14&gt;=DF$4,$P14&lt;DG$4,$Q14&lt;DG$4),NETWORKDAYS.INTL($P14,$Q14,1,(Holidays!$A$1:$A$248)),0)+IF(AND($P14&gt;=DF$4,$P14&lt;DG$4,$Q14&gt;=DG$4),NETWORKDAYS.INTL($P14,(DG$4)-1,1,(Holidays!$A$1:$A$248)),0)+IF(AND($P14&lt;DF$4,$Q14&lt;DG$4,$Q14&gt;=DF$4),NETWORKDAYS.INTL(DF$4,$Q14,1,(Holidays!$A$1:$A$248)),0)+IF(AND($P14&lt;DF$4,$Q14&gt;=DG$4,$Q14&gt;=DF$4),NETWORKDAYS.INTL(DF$4,(DG$4)-1,1,(Holidays!$A$1:$A$248)),0))*$S14,"")</f>
        <v>0</v>
      </c>
      <c r="DG14" s="191">
        <f>IFERROR((IF(AND($P14&gt;=DG$4,$P14&lt;DH$4,$Q14&lt;DH$4),NETWORKDAYS.INTL($P14,$Q14,1,(Holidays!$A$1:$A$248)),0)+IF(AND($P14&gt;=DG$4,$P14&lt;DH$4,$Q14&gt;=DH$4),NETWORKDAYS.INTL($P14,(DH$4)-1,1,(Holidays!$A$1:$A$248)),0)+IF(AND($P14&lt;DG$4,$Q14&lt;DH$4,$Q14&gt;=DG$4),NETWORKDAYS.INTL(DG$4,$Q14,1,(Holidays!$A$1:$A$248)),0)+IF(AND($P14&lt;DG$4,$Q14&gt;=DH$4,$Q14&gt;=DG$4),NETWORKDAYS.INTL(DG$4,(DH$4)-1,1,(Holidays!$A$1:$A$248)),0))*$S14,"")</f>
        <v>0</v>
      </c>
      <c r="DH14" s="191">
        <f>IFERROR((IF(AND($P14&gt;=DH$4,$P14&lt;DI$4,$Q14&lt;DI$4),NETWORKDAYS.INTL($P14,$Q14,1,(Holidays!$A$1:$A$248)),0)+IF(AND($P14&gt;=DH$4,$P14&lt;DI$4,$Q14&gt;=DI$4),NETWORKDAYS.INTL($P14,(DI$4)-1,1,(Holidays!$A$1:$A$248)),0)+IF(AND($P14&lt;DH$4,$Q14&lt;DI$4,$Q14&gt;=DH$4),NETWORKDAYS.INTL(DH$4,$Q14,1,(Holidays!$A$1:$A$248)),0)+IF(AND($P14&lt;DH$4,$Q14&gt;=DI$4,$Q14&gt;=DH$4),NETWORKDAYS.INTL(DH$4,(DI$4)-1,1,(Holidays!$A$1:$A$248)),0))*$S14,"")</f>
        <v>0</v>
      </c>
      <c r="DI14" s="191">
        <f>IFERROR((IF(AND($P14&gt;=DI$4,$P14&lt;DJ$4,$Q14&lt;DJ$4),NETWORKDAYS.INTL($P14,$Q14,1,(Holidays!$A$1:$A$248)),0)+IF(AND($P14&gt;=DI$4,$P14&lt;DJ$4,$Q14&gt;=DJ$4),NETWORKDAYS.INTL($P14,(DJ$4)-1,1,(Holidays!$A$1:$A$248)),0)+IF(AND($P14&lt;DI$4,$Q14&lt;DJ$4,$Q14&gt;=DI$4),NETWORKDAYS.INTL(DI$4,$Q14,1,(Holidays!$A$1:$A$248)),0)+IF(AND($P14&lt;DI$4,$Q14&gt;=DJ$4,$Q14&gt;=DI$4),NETWORKDAYS.INTL(DI$4,(DJ$4)-1,1,(Holidays!$A$1:$A$248)),0))*$S14,"")</f>
        <v>0</v>
      </c>
      <c r="DJ14" s="191">
        <f>IFERROR((IF(AND($P14&gt;=DJ$4,$P14&lt;DK$4,$Q14&lt;DK$4),NETWORKDAYS.INTL($P14,$Q14,1,(Holidays!$A$1:$A$248)),0)+IF(AND($P14&gt;=DJ$4,$P14&lt;DK$4,$Q14&gt;=DK$4),NETWORKDAYS.INTL($P14,(DK$4)-1,1,(Holidays!$A$1:$A$248)),0)+IF(AND($P14&lt;DJ$4,$Q14&lt;DK$4,$Q14&gt;=DJ$4),NETWORKDAYS.INTL(DJ$4,$Q14,1,(Holidays!$A$1:$A$248)),0)+IF(AND($P14&lt;DJ$4,$Q14&gt;=DK$4,$Q14&gt;=DJ$4),NETWORKDAYS.INTL(DJ$4,(DK$4)-1,1,(Holidays!$A$1:$A$248)),0))*$S14,"")</f>
        <v>0</v>
      </c>
      <c r="DK14" s="191">
        <f>IFERROR((IF(AND($P14&gt;=DK$4,$P14&lt;DL$4,$Q14&lt;DL$4),NETWORKDAYS.INTL($P14,$Q14,1,(Holidays!$A$1:$A$248)),0)+IF(AND($P14&gt;=DK$4,$P14&lt;DL$4,$Q14&gt;=DL$4),NETWORKDAYS.INTL($P14,(DL$4)-1,1,(Holidays!$A$1:$A$248)),0)+IF(AND($P14&lt;DK$4,$Q14&lt;DL$4,$Q14&gt;=DK$4),NETWORKDAYS.INTL(DK$4,$Q14,1,(Holidays!$A$1:$A$248)),0)+IF(AND($P14&lt;DK$4,$Q14&gt;=DL$4,$Q14&gt;=DK$4),NETWORKDAYS.INTL(DK$4,(DL$4)-1,1,(Holidays!$A$1:$A$248)),0))*$S14,"")</f>
        <v>0</v>
      </c>
      <c r="DL14" s="191">
        <f>IFERROR((IF(AND($P14&gt;=DL$4,$P14&lt;DM$4,$Q14&lt;DM$4),NETWORKDAYS.INTL($P14,$Q14,1,(Holidays!$A$1:$A$248)),0)+IF(AND($P14&gt;=DL$4,$P14&lt;DM$4,$Q14&gt;=DM$4),NETWORKDAYS.INTL($P14,(DM$4)-1,1,(Holidays!$A$1:$A$248)),0)+IF(AND($P14&lt;DL$4,$Q14&lt;DM$4,$Q14&gt;=DL$4),NETWORKDAYS.INTL(DL$4,$Q14,1,(Holidays!$A$1:$A$248)),0)+IF(AND($P14&lt;DL$4,$Q14&gt;=DM$4,$Q14&gt;=DL$4),NETWORKDAYS.INTL(DL$4,(DM$4)-1,1,(Holidays!$A$1:$A$248)),0))*$S14,"")</f>
        <v>0</v>
      </c>
      <c r="DM14" s="191">
        <f>IFERROR((IF(AND($P14&gt;=DM$4,$P14&lt;DN$4,$Q14&lt;DN$4),NETWORKDAYS.INTL($P14,$Q14,1,(Holidays!$A$1:$A$248)),0)+IF(AND($P14&gt;=DM$4,$P14&lt;DN$4,$Q14&gt;=DN$4),NETWORKDAYS.INTL($P14,(DN$4)-1,1,(Holidays!$A$1:$A$248)),0)+IF(AND($P14&lt;DM$4,$Q14&lt;DN$4,$Q14&gt;=DM$4),NETWORKDAYS.INTL(DM$4,$Q14,1,(Holidays!$A$1:$A$248)),0)+IF(AND($P14&lt;DM$4,$Q14&gt;=DN$4,$Q14&gt;=DM$4),NETWORKDAYS.INTL(DM$4,(DN$4)-1,1,(Holidays!$A$1:$A$248)),0))*$S14,"")</f>
        <v>0</v>
      </c>
      <c r="DN14" s="191">
        <f>IFERROR((IF(AND($P14&gt;=DN$4,$P14&lt;DO$4,$Q14&lt;DO$4),NETWORKDAYS.INTL($P14,$Q14,1,(Holidays!$A$1:$A$248)),0)+IF(AND($P14&gt;=DN$4,$P14&lt;DO$4,$Q14&gt;=DO$4),NETWORKDAYS.INTL($P14,(DO$4)-1,1,(Holidays!$A$1:$A$248)),0)+IF(AND($P14&lt;DN$4,$Q14&lt;DO$4,$Q14&gt;=DN$4),NETWORKDAYS.INTL(DN$4,$Q14,1,(Holidays!$A$1:$A$248)),0)+IF(AND($P14&lt;DN$4,$Q14&gt;=DO$4,$Q14&gt;=DN$4),NETWORKDAYS.INTL(DN$4,(DO$4)-1,1,(Holidays!$A$1:$A$248)),0))*$S14,"")</f>
        <v>0</v>
      </c>
      <c r="DO14" s="191">
        <f>IFERROR((IF(AND($P14&gt;=DO$4,$P14&lt;DP$4,$Q14&lt;DP$4),NETWORKDAYS.INTL($P14,$Q14,1,(Holidays!$A$1:$A$248)),0)+IF(AND($P14&gt;=DO$4,$P14&lt;DP$4,$Q14&gt;=DP$4),NETWORKDAYS.INTL($P14,(DP$4)-1,1,(Holidays!$A$1:$A$248)),0)+IF(AND($P14&lt;DO$4,$Q14&lt;DP$4,$Q14&gt;=DO$4),NETWORKDAYS.INTL(DO$4,$Q14,1,(Holidays!$A$1:$A$248)),0)+IF(AND($P14&lt;DO$4,$Q14&gt;=DP$4,$Q14&gt;=DO$4),NETWORKDAYS.INTL(DO$4,(DP$4)-1,1,(Holidays!$A$1:$A$248)),0))*$S14,"")</f>
        <v>0</v>
      </c>
      <c r="DP14" s="191">
        <f>IFERROR((IF(AND($P14&gt;=DP$4,$P14&lt;DQ$4,$Q14&lt;DQ$4),NETWORKDAYS.INTL($P14,$Q14,1,(Holidays!$A$1:$A$248)),0)+IF(AND($P14&gt;=DP$4,$P14&lt;DQ$4,$Q14&gt;=DQ$4),NETWORKDAYS.INTL($P14,(DQ$4)-1,1,(Holidays!$A$1:$A$248)),0)+IF(AND($P14&lt;DP$4,$Q14&lt;DQ$4,$Q14&gt;=DP$4),NETWORKDAYS.INTL(DP$4,$Q14,1,(Holidays!$A$1:$A$248)),0)+IF(AND($P14&lt;DP$4,$Q14&gt;=DQ$4,$Q14&gt;=DP$4),NETWORKDAYS.INTL(DP$4,(DQ$4)-1,1,(Holidays!$A$1:$A$248)),0))*$S14,"")</f>
        <v>0</v>
      </c>
      <c r="DQ14" s="191">
        <f>IFERROR((IF(AND($P14&gt;=DQ$4,$P14&lt;DR$4,$Q14&lt;DR$4),NETWORKDAYS.INTL($P14,$Q14,1,(Holidays!$A$1:$A$248)),0)+IF(AND($P14&gt;=DQ$4,$P14&lt;DR$4,$Q14&gt;=DR$4),NETWORKDAYS.INTL($P14,(DR$4)-1,1,(Holidays!$A$1:$A$248)),0)+IF(AND($P14&lt;DQ$4,$Q14&lt;DR$4,$Q14&gt;=DQ$4),NETWORKDAYS.INTL(DQ$4,$Q14,1,(Holidays!$A$1:$A$248)),0)+IF(AND($P14&lt;DQ$4,$Q14&gt;=DR$4,$Q14&gt;=DQ$4),NETWORKDAYS.INTL(DQ$4,(DR$4)-1,1,(Holidays!$A$1:$A$248)),0))*$S14,"")</f>
        <v>0</v>
      </c>
      <c r="DR14" s="191">
        <f>IFERROR((IF(AND($P14&gt;=DR$4,$P14&lt;DS$4,$Q14&lt;DS$4),NETWORKDAYS.INTL($P14,$Q14,1,(Holidays!$A$1:$A$248)),0)+IF(AND($P14&gt;=DR$4,$P14&lt;DS$4,$Q14&gt;=DS$4),NETWORKDAYS.INTL($P14,(DS$4)-1,1,(Holidays!$A$1:$A$248)),0)+IF(AND($P14&lt;DR$4,$Q14&lt;DS$4,$Q14&gt;=DR$4),NETWORKDAYS.INTL(DR$4,$Q14,1,(Holidays!$A$1:$A$248)),0)+IF(AND($P14&lt;DR$4,$Q14&gt;=DS$4,$Q14&gt;=DR$4),NETWORKDAYS.INTL(DR$4,(DS$4)-1,1,(Holidays!$A$1:$A$248)),0))*$S14,"")</f>
        <v>0</v>
      </c>
      <c r="DS14" s="191">
        <f>IFERROR((IF(AND($P14&gt;=DS$4,$P14&lt;DT$4,$Q14&lt;DT$4),NETWORKDAYS.INTL($P14,$Q14,1,(Holidays!$A$1:$A$248)),0)+IF(AND($P14&gt;=DS$4,$P14&lt;DT$4,$Q14&gt;=DT$4),NETWORKDAYS.INTL($P14,(DT$4)-1,1,(Holidays!$A$1:$A$248)),0)+IF(AND($P14&lt;DS$4,$Q14&lt;DT$4,$Q14&gt;=DS$4),NETWORKDAYS.INTL(DS$4,$Q14,1,(Holidays!$A$1:$A$248)),0)+IF(AND($P14&lt;DS$4,$Q14&gt;=DT$4,$Q14&gt;=DS$4),NETWORKDAYS.INTL(DS$4,(DT$4)-1,1,(Holidays!$A$1:$A$248)),0))*$S14,"")</f>
        <v>0</v>
      </c>
      <c r="DT14" s="191">
        <f>IFERROR((IF(AND($P14&gt;=DT$4,$P14&lt;DU$4,$Q14&lt;DU$4),NETWORKDAYS.INTL($P14,$Q14,1,(Holidays!$A$1:$A$248)),0)+IF(AND($P14&gt;=DT$4,$P14&lt;DU$4,$Q14&gt;=DU$4),NETWORKDAYS.INTL($P14,(DU$4)-1,1,(Holidays!$A$1:$A$248)),0)+IF(AND($P14&lt;DT$4,$Q14&lt;DU$4,$Q14&gt;=DT$4),NETWORKDAYS.INTL(DT$4,$Q14,1,(Holidays!$A$1:$A$248)),0)+IF(AND($P14&lt;DT$4,$Q14&gt;=DU$4,$Q14&gt;=DT$4),NETWORKDAYS.INTL(DT$4,(DU$4)-1,1,(Holidays!$A$1:$A$248)),0))*$S14,"")</f>
        <v>0</v>
      </c>
      <c r="DU14" s="191">
        <f>IFERROR((IF(AND($P14&gt;=DU$4,$P14&lt;DV$4,$Q14&lt;DV$4),NETWORKDAYS.INTL($P14,$Q14,1,(Holidays!$A$1:$A$248)),0)+IF(AND($P14&gt;=DU$4,$P14&lt;DV$4,$Q14&gt;=DV$4),NETWORKDAYS.INTL($P14,(DV$4)-1,1,(Holidays!$A$1:$A$248)),0)+IF(AND($P14&lt;DU$4,$Q14&lt;DV$4,$Q14&gt;=DU$4),NETWORKDAYS.INTL(DU$4,$Q14,1,(Holidays!$A$1:$A$248)),0)+IF(AND($P14&lt;DU$4,$Q14&gt;=DV$4,$Q14&gt;=DU$4),NETWORKDAYS.INTL(DU$4,(DV$4)-1,1,(Holidays!$A$1:$A$248)),0))*$S14,"")</f>
        <v>0</v>
      </c>
      <c r="DV14" s="191">
        <f>IFERROR((IF(AND($P14&gt;=DV$4,$P14&lt;DW$4,$Q14&lt;DW$4),NETWORKDAYS.INTL($P14,$Q14,1,(Holidays!$A$1:$A$248)),0)+IF(AND($P14&gt;=DV$4,$P14&lt;DW$4,$Q14&gt;=DW$4),NETWORKDAYS.INTL($P14,(DW$4)-1,1,(Holidays!$A$1:$A$248)),0)+IF(AND($P14&lt;DV$4,$Q14&lt;DW$4,$Q14&gt;=DV$4),NETWORKDAYS.INTL(DV$4,$Q14,1,(Holidays!$A$1:$A$248)),0)+IF(AND($P14&lt;DV$4,$Q14&gt;=DW$4,$Q14&gt;=DV$4),NETWORKDAYS.INTL(DV$4,(DW$4)-1,1,(Holidays!$A$1:$A$248)),0))*$S14,"")</f>
        <v>0</v>
      </c>
      <c r="DW14" s="191">
        <f>IFERROR((IF(AND($P14&gt;=DW$4,$P14&lt;DX$4,$Q14&lt;DX$4),NETWORKDAYS.INTL($P14,$Q14,1,(Holidays!$A$1:$A$248)),0)+IF(AND($P14&gt;=DW$4,$P14&lt;DX$4,$Q14&gt;=DX$4),NETWORKDAYS.INTL($P14,(DX$4)-1,1,(Holidays!$A$1:$A$248)),0)+IF(AND($P14&lt;DW$4,$Q14&lt;DX$4,$Q14&gt;=DW$4),NETWORKDAYS.INTL(DW$4,$Q14,1,(Holidays!$A$1:$A$248)),0)+IF(AND($P14&lt;DW$4,$Q14&gt;=DX$4,$Q14&gt;=DW$4),NETWORKDAYS.INTL(DW$4,(DX$4)-1,1,(Holidays!$A$1:$A$248)),0))*$S14,"")</f>
        <v>0</v>
      </c>
      <c r="DX14" s="191">
        <f>IFERROR((IF(AND($P14&gt;=DX$4,$P14&lt;DY$4,$Q14&lt;DY$4),NETWORKDAYS.INTL($P14,$Q14,1,(Holidays!$A$1:$A$248)),0)+IF(AND($P14&gt;=DX$4,$P14&lt;DY$4,$Q14&gt;=DY$4),NETWORKDAYS.INTL($P14,(DY$4)-1,1,(Holidays!$A$1:$A$248)),0)+IF(AND($P14&lt;DX$4,$Q14&lt;DY$4,$Q14&gt;=DX$4),NETWORKDAYS.INTL(DX$4,$Q14,1,(Holidays!$A$1:$A$248)),0)+IF(AND($P14&lt;DX$4,$Q14&gt;=DY$4,$Q14&gt;=DX$4),NETWORKDAYS.INTL(DX$4,(DY$4)-1,1,(Holidays!$A$1:$A$248)),0))*$S14,"")</f>
        <v>0</v>
      </c>
      <c r="DY14" s="191">
        <f>IFERROR((IF(AND($P14&gt;=DY$4,$P14&lt;DZ$4,$Q14&lt;DZ$4),NETWORKDAYS.INTL($P14,$Q14,1,(Holidays!$A$1:$A$248)),0)+IF(AND($P14&gt;=DY$4,$P14&lt;DZ$4,$Q14&gt;=DZ$4),NETWORKDAYS.INTL($P14,(DZ$4)-1,1,(Holidays!$A$1:$A$248)),0)+IF(AND($P14&lt;DY$4,$Q14&lt;DZ$4,$Q14&gt;=DY$4),NETWORKDAYS.INTL(DY$4,$Q14,1,(Holidays!$A$1:$A$248)),0)+IF(AND($P14&lt;DY$4,$Q14&gt;=DZ$4,$Q14&gt;=DY$4),NETWORKDAYS.INTL(DY$4,(DZ$4)-1,1,(Holidays!$A$1:$A$248)),0))*$S14,"")</f>
        <v>0</v>
      </c>
      <c r="DZ14" s="191">
        <f>IFERROR((IF(AND($P14&gt;=DZ$4,$P14&lt;EA$4,$Q14&lt;EA$4),NETWORKDAYS.INTL($P14,$Q14,1,(Holidays!$A$1:$A$248)),0)+IF(AND($P14&gt;=DZ$4,$P14&lt;EA$4,$Q14&gt;=EA$4),NETWORKDAYS.INTL($P14,(EA$4)-1,1,(Holidays!$A$1:$A$248)),0)+IF(AND($P14&lt;DZ$4,$Q14&lt;EA$4,$Q14&gt;=DZ$4),NETWORKDAYS.INTL(DZ$4,$Q14,1,(Holidays!$A$1:$A$248)),0)+IF(AND($P14&lt;DZ$4,$Q14&gt;=EA$4,$Q14&gt;=DZ$4),NETWORKDAYS.INTL(DZ$4,(EA$4)-1,1,(Holidays!$A$1:$A$248)),0))*$S14,"")</f>
        <v>0</v>
      </c>
      <c r="EA14" s="191">
        <f>IFERROR((IF(AND($P14&gt;=EA$4,$P14&lt;EB$4,$Q14&lt;EB$4),NETWORKDAYS.INTL($P14,$Q14,1,(Holidays!$A$1:$A$248)),0)+IF(AND($P14&gt;=EA$4,$P14&lt;EB$4,$Q14&gt;=EB$4),NETWORKDAYS.INTL($P14,(EB$4)-1,1,(Holidays!$A$1:$A$248)),0)+IF(AND($P14&lt;EA$4,$Q14&lt;EB$4,$Q14&gt;=EA$4),NETWORKDAYS.INTL(EA$4,$Q14,1,(Holidays!$A$1:$A$248)),0)+IF(AND($P14&lt;EA$4,$Q14&gt;=EB$4,$Q14&gt;=EA$4),NETWORKDAYS.INTL(EA$4,(EB$4)-1,1,(Holidays!$A$1:$A$248)),0))*$S14,"")</f>
        <v>0</v>
      </c>
      <c r="EB14" s="191">
        <f>IFERROR((IF(AND($P14&gt;=EB$4,$P14&lt;EC$4,$Q14&lt;EC$4),NETWORKDAYS.INTL($P14,$Q14,1,(Holidays!$A$1:$A$248)),0)+IF(AND($P14&gt;=EB$4,$P14&lt;EC$4,$Q14&gt;=EC$4),NETWORKDAYS.INTL($P14,(EC$4)-1,1,(Holidays!$A$1:$A$248)),0)+IF(AND($P14&lt;EB$4,$Q14&lt;EC$4,$Q14&gt;=EB$4),NETWORKDAYS.INTL(EB$4,$Q14,1,(Holidays!$A$1:$A$248)),0)+IF(AND($P14&lt;EB$4,$Q14&gt;=EC$4,$Q14&gt;=EB$4),NETWORKDAYS.INTL(EB$4,(EC$4)-1,1,(Holidays!$A$1:$A$248)),0))*$S14,"")</f>
        <v>0</v>
      </c>
      <c r="EC14" s="191">
        <f>IFERROR((IF(AND($P14&gt;=EC$4,$P14&lt;ED$4,$Q14&lt;ED$4),NETWORKDAYS.INTL($P14,$Q14,1,(Holidays!$A$1:$A$248)),0)+IF(AND($P14&gt;=EC$4,$P14&lt;ED$4,$Q14&gt;=ED$4),NETWORKDAYS.INTL($P14,(ED$4)-1,1,(Holidays!$A$1:$A$248)),0)+IF(AND($P14&lt;EC$4,$Q14&lt;ED$4,$Q14&gt;=EC$4),NETWORKDAYS.INTL(EC$4,$Q14,1,(Holidays!$A$1:$A$248)),0)+IF(AND($P14&lt;EC$4,$Q14&gt;=ED$4,$Q14&gt;=EC$4),NETWORKDAYS.INTL(EC$4,(ED$4)-1,1,(Holidays!$A$1:$A$248)),0))*$S14,"")</f>
        <v>0</v>
      </c>
      <c r="ED14" s="191">
        <f>IFERROR((IF(AND($P14&gt;=ED$4,$P14&lt;EE$4,$Q14&lt;EE$4),NETWORKDAYS.INTL($P14,$Q14,1,(Holidays!$A$1:$A$248)),0)+IF(AND($P14&gt;=ED$4,$P14&lt;EE$4,$Q14&gt;=EE$4),NETWORKDAYS.INTL($P14,(EE$4)-1,1,(Holidays!$A$1:$A$248)),0)+IF(AND($P14&lt;ED$4,$Q14&lt;EE$4,$Q14&gt;=ED$4),NETWORKDAYS.INTL(ED$4,$Q14,1,(Holidays!$A$1:$A$248)),0)+IF(AND($P14&lt;ED$4,$Q14&gt;=EE$4,$Q14&gt;=ED$4),NETWORKDAYS.INTL(ED$4,(EE$4)-1,1,(Holidays!$A$1:$A$248)),0))*$S14,"")</f>
        <v>0</v>
      </c>
      <c r="EE14" s="191">
        <f>IFERROR((IF(AND($P14&gt;=EE$4,$P14&lt;EF$4,$Q14&lt;EF$4),NETWORKDAYS.INTL($P14,$Q14,1,(Holidays!$A$1:$A$248)),0)+IF(AND($P14&gt;=EE$4,$P14&lt;EF$4,$Q14&gt;=EF$4),NETWORKDAYS.INTL($P14,(EF$4)-1,1,(Holidays!$A$1:$A$248)),0)+IF(AND($P14&lt;EE$4,$Q14&lt;EF$4,$Q14&gt;=EE$4),NETWORKDAYS.INTL(EE$4,$Q14,1,(Holidays!$A$1:$A$248)),0)+IF(AND($P14&lt;EE$4,$Q14&gt;=EF$4,$Q14&gt;=EE$4),NETWORKDAYS.INTL(EE$4,(EF$4)-1,1,(Holidays!$A$1:$A$248)),0))*$S14,"")</f>
        <v>0</v>
      </c>
      <c r="EF14" s="191">
        <f>IFERROR((IF(AND($P14&gt;=EF$4,$P14&lt;EG$4,$Q14&lt;EG$4),NETWORKDAYS.INTL($P14,$Q14,1,(Holidays!$A$1:$A$248)),0)+IF(AND($P14&gt;=EF$4,$P14&lt;EG$4,$Q14&gt;=EG$4),NETWORKDAYS.INTL($P14,(EG$4)-1,1,(Holidays!$A$1:$A$248)),0)+IF(AND($P14&lt;EF$4,$Q14&lt;EG$4,$Q14&gt;=EF$4),NETWORKDAYS.INTL(EF$4,$Q14,1,(Holidays!$A$1:$A$248)),0)+IF(AND($P14&lt;EF$4,$Q14&gt;=EG$4,$Q14&gt;=EF$4),NETWORKDAYS.INTL(EF$4,(EG$4)-1,1,(Holidays!$A$1:$A$248)),0))*$S14,"")</f>
        <v>0</v>
      </c>
      <c r="EG14" s="191">
        <f>IFERROR((IF(AND($P14&gt;=EG$4,$P14&lt;EH$4,$Q14&lt;EH$4),NETWORKDAYS.INTL($P14,$Q14,1,(Holidays!$A$1:$A$248)),0)+IF(AND($P14&gt;=EG$4,$P14&lt;EH$4,$Q14&gt;=EH$4),NETWORKDAYS.INTL($P14,(EH$4)-1,1,(Holidays!$A$1:$A$248)),0)+IF(AND($P14&lt;EG$4,$Q14&lt;EH$4,$Q14&gt;=EG$4),NETWORKDAYS.INTL(EG$4,$Q14,1,(Holidays!$A$1:$A$248)),0)+IF(AND($P14&lt;EG$4,$Q14&gt;=EH$4,$Q14&gt;=EG$4),NETWORKDAYS.INTL(EG$4,(EH$4)-1,1,(Holidays!$A$1:$A$248)),0))*$S14,"")</f>
        <v>0</v>
      </c>
      <c r="EH14" s="191">
        <f>IFERROR((IF(AND($P14&gt;=EH$4,$P14&lt;EI$4,$Q14&lt;EI$4),NETWORKDAYS.INTL($P14,$Q14,1,(Holidays!$A$1:$A$248)),0)+IF(AND($P14&gt;=EH$4,$P14&lt;EI$4,$Q14&gt;=EI$4),NETWORKDAYS.INTL($P14,(EI$4)-1,1,(Holidays!$A$1:$A$248)),0)+IF(AND($P14&lt;EH$4,$Q14&lt;EI$4,$Q14&gt;=EH$4),NETWORKDAYS.INTL(EH$4,$Q14,1,(Holidays!$A$1:$A$248)),0)+IF(AND($P14&lt;EH$4,$Q14&gt;=EI$4,$Q14&gt;=EH$4),NETWORKDAYS.INTL(EH$4,(EI$4)-1,1,(Holidays!$A$1:$A$248)),0))*$S14,"")</f>
        <v>0</v>
      </c>
      <c r="EI14" s="191">
        <f>IFERROR((IF(AND($P14&gt;=EI$4,$P14&lt;EJ$4,$Q14&lt;EJ$4),NETWORKDAYS.INTL($P14,$Q14,1,(Holidays!$A$1:$A$248)),0)+IF(AND($P14&gt;=EI$4,$P14&lt;EJ$4,$Q14&gt;=EJ$4),NETWORKDAYS.INTL($P14,(EJ$4)-1,1,(Holidays!$A$1:$A$248)),0)+IF(AND($P14&lt;EI$4,$Q14&lt;EJ$4,$Q14&gt;=EI$4),NETWORKDAYS.INTL(EI$4,$Q14,1,(Holidays!$A$1:$A$248)),0)+IF(AND($P14&lt;EI$4,$Q14&gt;=EJ$4,$Q14&gt;=EI$4),NETWORKDAYS.INTL(EI$4,(EJ$4)-1,1,(Holidays!$A$1:$A$248)),0))*$S14,"")</f>
        <v>0</v>
      </c>
      <c r="EJ14" s="191">
        <f>IFERROR((IF(AND($P14&gt;=EJ$4,$P14&lt;EK$4,$Q14&lt;EK$4),NETWORKDAYS.INTL($P14,$Q14,1,(Holidays!$A$1:$A$248)),0)+IF(AND($P14&gt;=EJ$4,$P14&lt;EK$4,$Q14&gt;=EK$4),NETWORKDAYS.INTL($P14,(EK$4)-1,1,(Holidays!$A$1:$A$248)),0)+IF(AND($P14&lt;EJ$4,$Q14&lt;EK$4,$Q14&gt;=EJ$4),NETWORKDAYS.INTL(EJ$4,$Q14,1,(Holidays!$A$1:$A$248)),0)+IF(AND($P14&lt;EJ$4,$Q14&gt;=EK$4,$Q14&gt;=EJ$4),NETWORKDAYS.INTL(EJ$4,(EK$4)-1,1,(Holidays!$A$1:$A$248)),0))*$S14,"")</f>
        <v>0</v>
      </c>
      <c r="EK14" s="191">
        <f>IFERROR((IF(AND($P14&gt;=EK$4,$P14&lt;EL$4,$Q14&lt;EL$4),NETWORKDAYS.INTL($P14,$Q14,1,(Holidays!$A$1:$A$248)),0)+IF(AND($P14&gt;=EK$4,$P14&lt;EL$4,$Q14&gt;=EL$4),NETWORKDAYS.INTL($P14,(EL$4)-1,1,(Holidays!$A$1:$A$248)),0)+IF(AND($P14&lt;EK$4,$Q14&lt;EL$4,$Q14&gt;=EK$4),NETWORKDAYS.INTL(EK$4,$Q14,1,(Holidays!$A$1:$A$248)),0)+IF(AND($P14&lt;EK$4,$Q14&gt;=EL$4,$Q14&gt;=EK$4),NETWORKDAYS.INTL(EK$4,(EL$4)-1,1,(Holidays!$A$1:$A$248)),0))*$S14,"")</f>
        <v>0</v>
      </c>
      <c r="EL14" s="191">
        <f>IFERROR((IF(AND($P14&gt;=EL$4,$P14&lt;EM$4,$Q14&lt;EM$4),NETWORKDAYS.INTL($P14,$Q14,1,(Holidays!$A$1:$A$248)),0)+IF(AND($P14&gt;=EL$4,$P14&lt;EM$4,$Q14&gt;=EM$4),NETWORKDAYS.INTL($P14,(EM$4)-1,1,(Holidays!$A$1:$A$248)),0)+IF(AND($P14&lt;EL$4,$Q14&lt;EM$4,$Q14&gt;=EL$4),NETWORKDAYS.INTL(EL$4,$Q14,1,(Holidays!$A$1:$A$248)),0)+IF(AND($P14&lt;EL$4,$Q14&gt;=EM$4,$Q14&gt;=EL$4),NETWORKDAYS.INTL(EL$4,(EM$4)-1,1,(Holidays!$A$1:$A$248)),0))*$S14,"")</f>
        <v>0</v>
      </c>
      <c r="EM14" s="191">
        <f>IFERROR((IF(AND($P14&gt;=EM$4,$P14&lt;EN$4,$Q14&lt;EN$4),NETWORKDAYS.INTL($P14,$Q14,1,(Holidays!$A$1:$A$248)),0)+IF(AND($P14&gt;=EM$4,$P14&lt;EN$4,$Q14&gt;=EN$4),NETWORKDAYS.INTL($P14,(EN$4)-1,1,(Holidays!$A$1:$A$248)),0)+IF(AND($P14&lt;EM$4,$Q14&lt;EN$4,$Q14&gt;=EM$4),NETWORKDAYS.INTL(EM$4,$Q14,1,(Holidays!$A$1:$A$248)),0)+IF(AND($P14&lt;EM$4,$Q14&gt;=EN$4,$Q14&gt;=EM$4),NETWORKDAYS.INTL(EM$4,(EN$4)-1,1,(Holidays!$A$1:$A$248)),0))*$S14,"")</f>
        <v>0</v>
      </c>
      <c r="EN14" s="191">
        <f>IFERROR((IF(AND($P14&gt;=EN$4,$P14&lt;EO$4,$Q14&lt;EO$4),NETWORKDAYS.INTL($P14,$Q14,1,(Holidays!$A$1:$A$248)),0)+IF(AND($P14&gt;=EN$4,$P14&lt;EO$4,$Q14&gt;=EO$4),NETWORKDAYS.INTL($P14,(EO$4)-1,1,(Holidays!$A$1:$A$248)),0)+IF(AND($P14&lt;EN$4,$Q14&lt;EO$4,$Q14&gt;=EN$4),NETWORKDAYS.INTL(EN$4,$Q14,1,(Holidays!$A$1:$A$248)),0)+IF(AND($P14&lt;EN$4,$Q14&gt;=EO$4,$Q14&gt;=EN$4),NETWORKDAYS.INTL(EN$4,(EO$4)-1,1,(Holidays!$A$1:$A$248)),0))*$S14,"")</f>
        <v>0</v>
      </c>
      <c r="EO14" s="191">
        <f>IFERROR((IF(AND($P14&gt;=EO$4,$P14&lt;EP$4,$Q14&lt;EP$4),NETWORKDAYS.INTL($P14,$Q14,1,(Holidays!$A$1:$A$248)),0)+IF(AND($P14&gt;=EO$4,$P14&lt;EP$4,$Q14&gt;=EP$4),NETWORKDAYS.INTL($P14,(EP$4)-1,1,(Holidays!$A$1:$A$248)),0)+IF(AND($P14&lt;EO$4,$Q14&lt;EP$4,$Q14&gt;=EO$4),NETWORKDAYS.INTL(EO$4,$Q14,1,(Holidays!$A$1:$A$248)),0)+IF(AND($P14&lt;EO$4,$Q14&gt;=EP$4,$Q14&gt;=EO$4),NETWORKDAYS.INTL(EO$4,(EP$4)-1,1,(Holidays!$A$1:$A$248)),0))*$S14,"")</f>
        <v>0</v>
      </c>
      <c r="EP14" s="191">
        <f>IFERROR((IF(AND($P14&gt;=EP$4,$P14&lt;EQ$4,$Q14&lt;EQ$4),NETWORKDAYS.INTL($P14,$Q14,1,(Holidays!$A$1:$A$248)),0)+IF(AND($P14&gt;=EP$4,$P14&lt;EQ$4,$Q14&gt;=EQ$4),NETWORKDAYS.INTL($P14,(EQ$4)-1,1,(Holidays!$A$1:$A$248)),0)+IF(AND($P14&lt;EP$4,$Q14&lt;EQ$4,$Q14&gt;=EP$4),NETWORKDAYS.INTL(EP$4,$Q14,1,(Holidays!$A$1:$A$248)),0)+IF(AND($P14&lt;EP$4,$Q14&gt;=EQ$4,$Q14&gt;=EP$4),NETWORKDAYS.INTL(EP$4,(EQ$4)-1,1,(Holidays!$A$1:$A$248)),0))*$S14,"")</f>
        <v>0</v>
      </c>
      <c r="EQ14" s="191">
        <f>IFERROR((IF(AND($P14&gt;=EQ$4,$P14&lt;ER$4,$Q14&lt;ER$4),NETWORKDAYS.INTL($P14,$Q14,1,(Holidays!$A$1:$A$248)),0)+IF(AND($P14&gt;=EQ$4,$P14&lt;ER$4,$Q14&gt;=ER$4),NETWORKDAYS.INTL($P14,(ER$4)-1,1,(Holidays!$A$1:$A$248)),0)+IF(AND($P14&lt;EQ$4,$Q14&lt;ER$4,$Q14&gt;=EQ$4),NETWORKDAYS.INTL(EQ$4,$Q14,1,(Holidays!$A$1:$A$248)),0)+IF(AND($P14&lt;EQ$4,$Q14&gt;=ER$4,$Q14&gt;=EQ$4),NETWORKDAYS.INTL(EQ$4,(ER$4)-1,1,(Holidays!$A$1:$A$248)),0))*$S14,"")</f>
        <v>0</v>
      </c>
      <c r="ER14" s="191">
        <f>IFERROR((IF(AND($P14&gt;=ER$4,$P14&lt;ES$4,$Q14&lt;ES$4),NETWORKDAYS.INTL($P14,$Q14,1,(Holidays!$A$1:$A$248)),0)+IF(AND($P14&gt;=ER$4,$P14&lt;ES$4,$Q14&gt;=ES$4),NETWORKDAYS.INTL($P14,(ES$4)-1,1,(Holidays!$A$1:$A$248)),0)+IF(AND($P14&lt;ER$4,$Q14&lt;ES$4,$Q14&gt;=ER$4),NETWORKDAYS.INTL(ER$4,$Q14,1,(Holidays!$A$1:$A$248)),0)+IF(AND($P14&lt;ER$4,$Q14&gt;=ES$4,$Q14&gt;=ER$4),NETWORKDAYS.INTL(ER$4,(ES$4)-1,1,(Holidays!$A$1:$A$248)),0))*$S14,"")</f>
        <v>0</v>
      </c>
      <c r="ES14" s="191">
        <f>IFERROR((IF(AND($P14&gt;=ES$4,$P14&lt;ET$4,$Q14&lt;ET$4),NETWORKDAYS.INTL($P14,$Q14,1,(Holidays!$A$1:$A$248)),0)+IF(AND($P14&gt;=ES$4,$P14&lt;ET$4,$Q14&gt;=ET$4),NETWORKDAYS.INTL($P14,(ET$4)-1,1,(Holidays!$A$1:$A$248)),0)+IF(AND($P14&lt;ES$4,$Q14&lt;ET$4,$Q14&gt;=ES$4),NETWORKDAYS.INTL(ES$4,$Q14,1,(Holidays!$A$1:$A$248)),0)+IF(AND($P14&lt;ES$4,$Q14&gt;=ET$4,$Q14&gt;=ES$4),NETWORKDAYS.INTL(ES$4,(ET$4)-1,1,(Holidays!$A$1:$A$248)),0))*$S14,"")</f>
        <v>0</v>
      </c>
      <c r="ET14" s="191">
        <f>IFERROR((IF(AND($P14&gt;=ET$4,$P14&lt;EU$4,$Q14&lt;EU$4),NETWORKDAYS.INTL($P14,$Q14,1,(Holidays!$A$1:$A$248)),0)+IF(AND($P14&gt;=ET$4,$P14&lt;EU$4,$Q14&gt;=EU$4),NETWORKDAYS.INTL($P14,(EU$4)-1,1,(Holidays!$A$1:$A$248)),0)+IF(AND($P14&lt;ET$4,$Q14&lt;EU$4,$Q14&gt;=ET$4),NETWORKDAYS.INTL(ET$4,$Q14,1,(Holidays!$A$1:$A$248)),0)+IF(AND($P14&lt;ET$4,$Q14&gt;=EU$4,$Q14&gt;=ET$4),NETWORKDAYS.INTL(ET$4,(EU$4)-1,1,(Holidays!$A$1:$A$248)),0))*$S14,"")</f>
        <v>0</v>
      </c>
      <c r="EU14" s="191">
        <f>IFERROR((IF(AND($P14&gt;=EU$4,$P14&lt;EV$4,$Q14&lt;EV$4),NETWORKDAYS.INTL($P14,$Q14,1,(Holidays!$A$1:$A$248)),0)+IF(AND($P14&gt;=EU$4,$P14&lt;EV$4,$Q14&gt;=EV$4),NETWORKDAYS.INTL($P14,(EV$4)-1,1,(Holidays!$A$1:$A$248)),0)+IF(AND($P14&lt;EU$4,$Q14&lt;EV$4,$Q14&gt;=EU$4),NETWORKDAYS.INTL(EU$4,$Q14,1,(Holidays!$A$1:$A$248)),0)+IF(AND($P14&lt;EU$4,$Q14&gt;=EV$4,$Q14&gt;=EU$4),NETWORKDAYS.INTL(EU$4,(EV$4)-1,1,(Holidays!$A$1:$A$248)),0))*$S14,"")</f>
        <v>0</v>
      </c>
      <c r="EV14" s="191">
        <f>IFERROR((IF(AND($P14&gt;=EV$4,$P14&lt;EW$4,$Q14&lt;EW$4),NETWORKDAYS.INTL($P14,$Q14,1,(Holidays!$A$1:$A$248)),0)+IF(AND($P14&gt;=EV$4,$P14&lt;EW$4,$Q14&gt;=EW$4),NETWORKDAYS.INTL($P14,(EW$4)-1,1,(Holidays!$A$1:$A$248)),0)+IF(AND($P14&lt;EV$4,$Q14&lt;EW$4,$Q14&gt;=EV$4),NETWORKDAYS.INTL(EV$4,$Q14,1,(Holidays!$A$1:$A$248)),0)+IF(AND($P14&lt;EV$4,$Q14&gt;=EW$4,$Q14&gt;=EV$4),NETWORKDAYS.INTL(EV$4,(EW$4)-1,1,(Holidays!$A$1:$A$248)),0))*$S14,"")</f>
        <v>0</v>
      </c>
      <c r="EW14" s="191">
        <f>IFERROR((IF(AND($P14&gt;=EW$4,$P14&lt;EX$4,$Q14&lt;EX$4),NETWORKDAYS.INTL($P14,$Q14,1,(Holidays!$A$1:$A$248)),0)+IF(AND($P14&gt;=EW$4,$P14&lt;EX$4,$Q14&gt;=EX$4),NETWORKDAYS.INTL($P14,(EX$4)-1,1,(Holidays!$A$1:$A$248)),0)+IF(AND($P14&lt;EW$4,$Q14&lt;EX$4,$Q14&gt;=EW$4),NETWORKDAYS.INTL(EW$4,$Q14,1,(Holidays!$A$1:$A$248)),0)+IF(AND($P14&lt;EW$4,$Q14&gt;=EX$4,$Q14&gt;=EW$4),NETWORKDAYS.INTL(EW$4,(EX$4)-1,1,(Holidays!$A$1:$A$248)),0))*$S14,"")</f>
        <v>0</v>
      </c>
      <c r="EX14" s="191">
        <f>IFERROR((IF(AND($P14&gt;=EX$4,$P14&lt;EY$4,$Q14&lt;EY$4),NETWORKDAYS.INTL($P14,$Q14,1,(Holidays!$A$1:$A$248)),0)+IF(AND($P14&gt;=EX$4,$P14&lt;EY$4,$Q14&gt;=EY$4),NETWORKDAYS.INTL($P14,(EY$4)-1,1,(Holidays!$A$1:$A$248)),0)+IF(AND($P14&lt;EX$4,$Q14&lt;EY$4,$Q14&gt;=EX$4),NETWORKDAYS.INTL(EX$4,$Q14,1,(Holidays!$A$1:$A$248)),0)+IF(AND($P14&lt;EX$4,$Q14&gt;=EY$4,$Q14&gt;=EX$4),NETWORKDAYS.INTL(EX$4,(EY$4)-1,1,(Holidays!$A$1:$A$248)),0))*$S14,"")</f>
        <v>0</v>
      </c>
      <c r="EY14" s="191">
        <f>IFERROR((IF(AND($P14&gt;=EY$4,$P14&lt;EZ$4,$Q14&lt;EZ$4),NETWORKDAYS.INTL($P14,$Q14,1,(Holidays!$A$1:$A$248)),0)+IF(AND($P14&gt;=EY$4,$P14&lt;EZ$4,$Q14&gt;=EZ$4),NETWORKDAYS.INTL($P14,(EZ$4)-1,1,(Holidays!$A$1:$A$248)),0)+IF(AND($P14&lt;EY$4,$Q14&lt;EZ$4,$Q14&gt;=EY$4),NETWORKDAYS.INTL(EY$4,$Q14,1,(Holidays!$A$1:$A$248)),0)+IF(AND($P14&lt;EY$4,$Q14&gt;=EZ$4,$Q14&gt;=EY$4),NETWORKDAYS.INTL(EY$4,(EZ$4)-1,1,(Holidays!$A$1:$A$248)),0))*$S14,"")</f>
        <v>0</v>
      </c>
      <c r="EZ14" s="191">
        <f>IFERROR((IF(AND($P14&gt;=EZ$4,$P14&lt;FA$4,$Q14&lt;FA$4),NETWORKDAYS.INTL($P14,$Q14,1,(Holidays!$A$1:$A$248)),0)+IF(AND($P14&gt;=EZ$4,$P14&lt;FA$4,$Q14&gt;=FA$4),NETWORKDAYS.INTL($P14,(FA$4)-1,1,(Holidays!$A$1:$A$248)),0)+IF(AND($P14&lt;EZ$4,$Q14&lt;FA$4,$Q14&gt;=EZ$4),NETWORKDAYS.INTL(EZ$4,$Q14,1,(Holidays!$A$1:$A$248)),0)+IF(AND($P14&lt;EZ$4,$Q14&gt;=FA$4,$Q14&gt;=EZ$4),NETWORKDAYS.INTL(EZ$4,(FA$4)-1,1,(Holidays!$A$1:$A$248)),0))*$S14,"")</f>
        <v>0</v>
      </c>
      <c r="FA14" s="191">
        <f>IFERROR((IF(AND($P14&gt;=FA$4,$P14&lt;FB$4,$Q14&lt;FB$4),NETWORKDAYS.INTL($P14,$Q14,1,(Holidays!$A$1:$A$248)),0)+IF(AND($P14&gt;=FA$4,$P14&lt;FB$4,$Q14&gt;=FB$4),NETWORKDAYS.INTL($P14,(FB$4)-1,1,(Holidays!$A$1:$A$248)),0)+IF(AND($P14&lt;FA$4,$Q14&lt;FB$4,$Q14&gt;=FA$4),NETWORKDAYS.INTL(FA$4,$Q14,1,(Holidays!$A$1:$A$248)),0)+IF(AND($P14&lt;FA$4,$Q14&gt;=FB$4,$Q14&gt;=FA$4),NETWORKDAYS.INTL(FA$4,(FB$4)-1,1,(Holidays!$A$1:$A$248)),0))*$S14,"")</f>
        <v>0</v>
      </c>
      <c r="FB14" s="191">
        <f>IFERROR((IF(AND($P14&gt;=FB$4,$P14&lt;FC$4,$Q14&lt;FC$4),NETWORKDAYS.INTL($P14,$Q14,1,(Holidays!$A$1:$A$248)),0)+IF(AND($P14&gt;=FB$4,$P14&lt;FC$4,$Q14&gt;=FC$4),NETWORKDAYS.INTL($P14,(FC$4)-1,1,(Holidays!$A$1:$A$248)),0)+IF(AND($P14&lt;FB$4,$Q14&lt;FC$4,$Q14&gt;=FB$4),NETWORKDAYS.INTL(FB$4,$Q14,1,(Holidays!$A$1:$A$248)),0)+IF(AND($P14&lt;FB$4,$Q14&gt;=FC$4,$Q14&gt;=FB$4),NETWORKDAYS.INTL(FB$4,(FC$4)-1,1,(Holidays!$A$1:$A$248)),0))*$S14,"")</f>
        <v>0</v>
      </c>
      <c r="FC14" s="191">
        <f>IFERROR((IF(AND($P14&gt;=FC$4,$P14&lt;FD$4,$Q14&lt;FD$4),NETWORKDAYS.INTL($P14,$Q14,1,(Holidays!$A$1:$A$248)),0)+IF(AND($P14&gt;=FC$4,$P14&lt;FD$4,$Q14&gt;=FD$4),NETWORKDAYS.INTL($P14,(FD$4)-1,1,(Holidays!$A$1:$A$248)),0)+IF(AND($P14&lt;FC$4,$Q14&lt;FD$4,$Q14&gt;=FC$4),NETWORKDAYS.INTL(FC$4,$Q14,1,(Holidays!$A$1:$A$248)),0)+IF(AND($P14&lt;FC$4,$Q14&gt;=FD$4,$Q14&gt;=FC$4),NETWORKDAYS.INTL(FC$4,(FD$4)-1,1,(Holidays!$A$1:$A$248)),0))*$S14,"")</f>
        <v>0</v>
      </c>
      <c r="FD14" s="191">
        <f>IFERROR((IF(AND($P14&gt;=FD$4,$P14&lt;FE$4,$Q14&lt;FE$4),NETWORKDAYS.INTL($P14,$Q14,1,(Holidays!$A$1:$A$248)),0)+IF(AND($P14&gt;=FD$4,$P14&lt;FE$4,$Q14&gt;=FE$4),NETWORKDAYS.INTL($P14,(FE$4)-1,1,(Holidays!$A$1:$A$248)),0)+IF(AND($P14&lt;FD$4,$Q14&lt;FE$4,$Q14&gt;=FD$4),NETWORKDAYS.INTL(FD$4,$Q14,1,(Holidays!$A$1:$A$248)),0)+IF(AND($P14&lt;FD$4,$Q14&gt;=FE$4,$Q14&gt;=FD$4),NETWORKDAYS.INTL(FD$4,(FE$4)-1,1,(Holidays!$A$1:$A$248)),0))*$S14,"")</f>
        <v>0</v>
      </c>
      <c r="FE14" s="191">
        <f>IFERROR((IF(AND($P14&gt;=FE$4,$P14&lt;FF$4,$Q14&lt;FF$4),NETWORKDAYS.INTL($P14,$Q14,1,(Holidays!$A$1:$A$248)),0)+IF(AND($P14&gt;=FE$4,$P14&lt;FF$4,$Q14&gt;=FF$4),NETWORKDAYS.INTL($P14,(FF$4)-1,1,(Holidays!$A$1:$A$248)),0)+IF(AND($P14&lt;FE$4,$Q14&lt;FF$4,$Q14&gt;=FE$4),NETWORKDAYS.INTL(FE$4,$Q14,1,(Holidays!$A$1:$A$248)),0)+IF(AND($P14&lt;FE$4,$Q14&gt;=FF$4,$Q14&gt;=FE$4),NETWORKDAYS.INTL(FE$4,(FF$4)-1,1,(Holidays!$A$1:$A$248)),0))*$S14,"")</f>
        <v>0</v>
      </c>
      <c r="FF14" s="191">
        <f>IFERROR((IF(AND($P14&gt;=FF$4,$P14&lt;FG$4,$Q14&lt;FG$4),NETWORKDAYS.INTL($P14,$Q14,1,(Holidays!$A$1:$A$248)),0)+IF(AND($P14&gt;=FF$4,$P14&lt;FG$4,$Q14&gt;=FG$4),NETWORKDAYS.INTL($P14,(FG$4)-1,1,(Holidays!$A$1:$A$248)),0)+IF(AND($P14&lt;FF$4,$Q14&lt;FG$4,$Q14&gt;=FF$4),NETWORKDAYS.INTL(FF$4,$Q14,1,(Holidays!$A$1:$A$248)),0)+IF(AND($P14&lt;FF$4,$Q14&gt;=FG$4,$Q14&gt;=FF$4),NETWORKDAYS.INTL(FF$4,(FG$4)-1,1,(Holidays!$A$1:$A$248)),0))*$S14,"")</f>
        <v>0</v>
      </c>
      <c r="FG14" s="191">
        <f>IFERROR((IF(AND($P14&gt;=FG$4,$P14&lt;FH$4,$Q14&lt;FH$4),NETWORKDAYS.INTL($P14,$Q14,1,(Holidays!$A$1:$A$248)),0)+IF(AND($P14&gt;=FG$4,$P14&lt;FH$4,$Q14&gt;=FH$4),NETWORKDAYS.INTL($P14,(FH$4)-1,1,(Holidays!$A$1:$A$248)),0)+IF(AND($P14&lt;FG$4,$Q14&lt;FH$4,$Q14&gt;=FG$4),NETWORKDAYS.INTL(FG$4,$Q14,1,(Holidays!$A$1:$A$248)),0)+IF(AND($P14&lt;FG$4,$Q14&gt;=FH$4,$Q14&gt;=FG$4),NETWORKDAYS.INTL(FG$4,(FH$4)-1,1,(Holidays!$A$1:$A$248)),0))*$S14,"")</f>
        <v>0</v>
      </c>
      <c r="FH14" s="191">
        <f>IFERROR((IF(AND($P14&gt;=FH$4,$P14&lt;FI$4,$Q14&lt;FI$4),NETWORKDAYS.INTL($P14,$Q14,1,(Holidays!$A$1:$A$248)),0)+IF(AND($P14&gt;=FH$4,$P14&lt;FI$4,$Q14&gt;=FI$4),NETWORKDAYS.INTL($P14,(FI$4)-1,1,(Holidays!$A$1:$A$248)),0)+IF(AND($P14&lt;FH$4,$Q14&lt;FI$4,$Q14&gt;=FH$4),NETWORKDAYS.INTL(FH$4,$Q14,1,(Holidays!$A$1:$A$248)),0)+IF(AND($P14&lt;FH$4,$Q14&gt;=FI$4,$Q14&gt;=FH$4),NETWORKDAYS.INTL(FH$4,(FI$4)-1,1,(Holidays!$A$1:$A$248)),0))*$S14,"")</f>
        <v>0</v>
      </c>
      <c r="FI14" s="191">
        <f>IFERROR((IF(AND($P14&gt;=FI$4,$P14&lt;FJ$4,$Q14&lt;FJ$4),NETWORKDAYS.INTL($P14,$Q14,1,(Holidays!$A$1:$A$248)),0)+IF(AND($P14&gt;=FI$4,$P14&lt;FJ$4,$Q14&gt;=FJ$4),NETWORKDAYS.INTL($P14,(FJ$4)-1,1,(Holidays!$A$1:$A$248)),0)+IF(AND($P14&lt;FI$4,$Q14&lt;FJ$4,$Q14&gt;=FI$4),NETWORKDAYS.INTL(FI$4,$Q14,1,(Holidays!$A$1:$A$248)),0)+IF(AND($P14&lt;FI$4,$Q14&gt;=FJ$4,$Q14&gt;=FI$4),NETWORKDAYS.INTL(FI$4,(FJ$4)-1,1,(Holidays!$A$1:$A$248)),0))*$S14,"")</f>
        <v>0</v>
      </c>
      <c r="FJ14" s="191">
        <f>IFERROR((IF(AND($P14&gt;=FJ$4,$P14&lt;FK$4,$Q14&lt;FK$4),NETWORKDAYS.INTL($P14,$Q14,1,(Holidays!$A$1:$A$248)),0)+IF(AND($P14&gt;=FJ$4,$P14&lt;FK$4,$Q14&gt;=FK$4),NETWORKDAYS.INTL($P14,(FK$4)-1,1,(Holidays!$A$1:$A$248)),0)+IF(AND($P14&lt;FJ$4,$Q14&lt;FK$4,$Q14&gt;=FJ$4),NETWORKDAYS.INTL(FJ$4,$Q14,1,(Holidays!$A$1:$A$248)),0)+IF(AND($P14&lt;FJ$4,$Q14&gt;=FK$4,$Q14&gt;=FJ$4),NETWORKDAYS.INTL(FJ$4,(FK$4)-1,1,(Holidays!$A$1:$A$248)),0))*$S14,"")</f>
        <v>0</v>
      </c>
      <c r="FK14" s="191">
        <f>IFERROR((IF(AND($P14&gt;=FK$4,$P14&lt;FL$4,$Q14&lt;FL$4),NETWORKDAYS.INTL($P14,$Q14,1,(Holidays!$A$1:$A$248)),0)+IF(AND($P14&gt;=FK$4,$P14&lt;FL$4,$Q14&gt;=FL$4),NETWORKDAYS.INTL($P14,(FL$4)-1,1,(Holidays!$A$1:$A$248)),0)+IF(AND($P14&lt;FK$4,$Q14&lt;FL$4,$Q14&gt;=FK$4),NETWORKDAYS.INTL(FK$4,$Q14,1,(Holidays!$A$1:$A$248)),0)+IF(AND($P14&lt;FK$4,$Q14&gt;=FL$4,$Q14&gt;=FK$4),NETWORKDAYS.INTL(FK$4,(FL$4)-1,1,(Holidays!$A$1:$A$248)),0))*$S14,"")</f>
        <v>0</v>
      </c>
      <c r="FL14" s="191">
        <f>IFERROR((IF(AND($P14&gt;=FL$4,$P14&lt;FM$4,$Q14&lt;FM$4),NETWORKDAYS.INTL($P14,$Q14,1,(Holidays!$A$1:$A$248)),0)+IF(AND($P14&gt;=FL$4,$P14&lt;FM$4,$Q14&gt;=FM$4),NETWORKDAYS.INTL($P14,(FM$4)-1,1,(Holidays!$A$1:$A$248)),0)+IF(AND($P14&lt;FL$4,$Q14&lt;FM$4,$Q14&gt;=FL$4),NETWORKDAYS.INTL(FL$4,$Q14,1,(Holidays!$A$1:$A$248)),0)+IF(AND($P14&lt;FL$4,$Q14&gt;=FM$4,$Q14&gt;=FL$4),NETWORKDAYS.INTL(FL$4,(FM$4)-1,1,(Holidays!$A$1:$A$248)),0))*$S14,"")</f>
        <v>0</v>
      </c>
      <c r="FM14" s="191">
        <f>IFERROR((IF(AND($P14&gt;=FM$4,$P14&lt;FN$4,$Q14&lt;FN$4),NETWORKDAYS.INTL($P14,$Q14,1,(Holidays!$A$1:$A$248)),0)+IF(AND($P14&gt;=FM$4,$P14&lt;FN$4,$Q14&gt;=FN$4),NETWORKDAYS.INTL($P14,(FN$4)-1,1,(Holidays!$A$1:$A$248)),0)+IF(AND($P14&lt;FM$4,$Q14&lt;FN$4,$Q14&gt;=FM$4),NETWORKDAYS.INTL(FM$4,$Q14,1,(Holidays!$A$1:$A$248)),0)+IF(AND($P14&lt;FM$4,$Q14&gt;=FN$4,$Q14&gt;=FM$4),NETWORKDAYS.INTL(FM$4,(FN$4)-1,1,(Holidays!$A$1:$A$248)),0))*$S14,"")</f>
        <v>0</v>
      </c>
      <c r="FN14" s="191">
        <f>IFERROR((IF(AND($P14&gt;=FN$4,$P14&lt;FO$4,$Q14&lt;FO$4),NETWORKDAYS.INTL($P14,$Q14,1,(Holidays!$A$1:$A$248)),0)+IF(AND($P14&gt;=FN$4,$P14&lt;FO$4,$Q14&gt;=FO$4),NETWORKDAYS.INTL($P14,(FO$4)-1,1,(Holidays!$A$1:$A$248)),0)+IF(AND($P14&lt;FN$4,$Q14&lt;FO$4,$Q14&gt;=FN$4),NETWORKDAYS.INTL(FN$4,$Q14,1,(Holidays!$A$1:$A$248)),0)+IF(AND($P14&lt;FN$4,$Q14&gt;=FO$4,$Q14&gt;=FN$4),NETWORKDAYS.INTL(FN$4,(FO$4)-1,1,(Holidays!$A$1:$A$248)),0))*$S14,"")</f>
        <v>0</v>
      </c>
      <c r="FO14" s="191">
        <f>IFERROR((IF(AND($P14&gt;=FO$4,$P14&lt;FP$4,$Q14&lt;FP$4),NETWORKDAYS.INTL($P14,$Q14,1,(Holidays!$A$1:$A$248)),0)+IF(AND($P14&gt;=FO$4,$P14&lt;FP$4,$Q14&gt;=FP$4),NETWORKDAYS.INTL($P14,(FP$4)-1,1,(Holidays!$A$1:$A$248)),0)+IF(AND($P14&lt;FO$4,$Q14&lt;FP$4,$Q14&gt;=FO$4),NETWORKDAYS.INTL(FO$4,$Q14,1,(Holidays!$A$1:$A$248)),0)+IF(AND($P14&lt;FO$4,$Q14&gt;=FP$4,$Q14&gt;=FO$4),NETWORKDAYS.INTL(FO$4,(FP$4)-1,1,(Holidays!$A$1:$A$248)),0))*$S14,"")</f>
        <v>0</v>
      </c>
      <c r="FP14" s="191">
        <f>IFERROR((IF(AND($P14&gt;=FP$4,$P14&lt;FQ$4,$Q14&lt;FQ$4),NETWORKDAYS.INTL($P14,$Q14,1,(Holidays!$A$1:$A$248)),0)+IF(AND($P14&gt;=FP$4,$P14&lt;FQ$4,$Q14&gt;=FQ$4),NETWORKDAYS.INTL($P14,(FQ$4)-1,1,(Holidays!$A$1:$A$248)),0)+IF(AND($P14&lt;FP$4,$Q14&lt;FQ$4,$Q14&gt;=FP$4),NETWORKDAYS.INTL(FP$4,$Q14,1,(Holidays!$A$1:$A$248)),0)+IF(AND($P14&lt;FP$4,$Q14&gt;=FQ$4,$Q14&gt;=FP$4),NETWORKDAYS.INTL(FP$4,(FQ$4)-1,1,(Holidays!$A$1:$A$248)),0))*$S14,"")</f>
        <v>0</v>
      </c>
      <c r="FQ14" s="191">
        <f>IFERROR((IF(AND($P14&gt;=FQ$4,$P14&lt;FR$4,$Q14&lt;FR$4),NETWORKDAYS.INTL($P14,$Q14,1,(Holidays!$A$1:$A$248)),0)+IF(AND($P14&gt;=FQ$4,$P14&lt;FR$4,$Q14&gt;=FR$4),NETWORKDAYS.INTL($P14,(FR$4)-1,1,(Holidays!$A$1:$A$248)),0)+IF(AND($P14&lt;FQ$4,$Q14&lt;FR$4,$Q14&gt;=FQ$4),NETWORKDAYS.INTL(FQ$4,$Q14,1,(Holidays!$A$1:$A$248)),0)+IF(AND($P14&lt;FQ$4,$Q14&gt;=FR$4,$Q14&gt;=FQ$4),NETWORKDAYS.INTL(FQ$4,(FR$4)-1,1,(Holidays!$A$1:$A$248)),0))*$S14,"")</f>
        <v>0</v>
      </c>
      <c r="FR14" s="191">
        <f>IFERROR((IF(AND($P14&gt;=FR$4,$P14&lt;FS$4,$Q14&lt;FS$4),NETWORKDAYS.INTL($P14,$Q14,1,(Holidays!$A$1:$A$248)),0)+IF(AND($P14&gt;=FR$4,$P14&lt;FS$4,$Q14&gt;=FS$4),NETWORKDAYS.INTL($P14,(FS$4)-1,1,(Holidays!$A$1:$A$248)),0)+IF(AND($P14&lt;FR$4,$Q14&lt;FS$4,$Q14&gt;=FR$4),NETWORKDAYS.INTL(FR$4,$Q14,1,(Holidays!$A$1:$A$248)),0)+IF(AND($P14&lt;FR$4,$Q14&gt;=FS$4,$Q14&gt;=FR$4),NETWORKDAYS.INTL(FR$4,(FS$4)-1,1,(Holidays!$A$1:$A$248)),0))*$S14,"")</f>
        <v>0</v>
      </c>
      <c r="FS14" s="191">
        <f>IFERROR((IF(AND($P14&gt;=FS$4,$P14&lt;FT$4,$Q14&lt;FT$4),NETWORKDAYS.INTL($P14,$Q14,1,(Holidays!$A$1:$A$248)),0)+IF(AND($P14&gt;=FS$4,$P14&lt;FT$4,$Q14&gt;=FT$4),NETWORKDAYS.INTL($P14,(FT$4)-1,1,(Holidays!$A$1:$A$248)),0)+IF(AND($P14&lt;FS$4,$Q14&lt;FT$4,$Q14&gt;=FS$4),NETWORKDAYS.INTL(FS$4,$Q14,1,(Holidays!$A$1:$A$248)),0)+IF(AND($P14&lt;FS$4,$Q14&gt;=FT$4,$Q14&gt;=FS$4),NETWORKDAYS.INTL(FS$4,(FT$4)-1,1,(Holidays!$A$1:$A$248)),0))*$S14,"")</f>
        <v>0</v>
      </c>
      <c r="FT14" s="191">
        <f>IFERROR((IF(AND($P14&gt;=FT$4,$P14&lt;FU$4,$Q14&lt;FU$4),NETWORKDAYS.INTL($P14,$Q14,1,(Holidays!$A$1:$A$248)),0)+IF(AND($P14&gt;=FT$4,$P14&lt;FU$4,$Q14&gt;=FU$4),NETWORKDAYS.INTL($P14,(FU$4)-1,1,(Holidays!$A$1:$A$248)),0)+IF(AND($P14&lt;FT$4,$Q14&lt;FU$4,$Q14&gt;=FT$4),NETWORKDAYS.INTL(FT$4,$Q14,1,(Holidays!$A$1:$A$248)),0)+IF(AND($P14&lt;FT$4,$Q14&gt;=FU$4,$Q14&gt;=FT$4),NETWORKDAYS.INTL(FT$4,(FU$4)-1,1,(Holidays!$A$1:$A$248)),0))*$S14,"")</f>
        <v>0</v>
      </c>
      <c r="FU14" s="191">
        <f>IFERROR((IF(AND($P14&gt;=FU$4,$P14&lt;FV$4,$Q14&lt;FV$4),NETWORKDAYS.INTL($P14,$Q14,1,(Holidays!$A$1:$A$248)),0)+IF(AND($P14&gt;=FU$4,$P14&lt;FV$4,$Q14&gt;=FV$4),NETWORKDAYS.INTL($P14,(FV$4)-1,1,(Holidays!$A$1:$A$248)),0)+IF(AND($P14&lt;FU$4,$Q14&lt;FV$4,$Q14&gt;=FU$4),NETWORKDAYS.INTL(FU$4,$Q14,1,(Holidays!$A$1:$A$248)),0)+IF(AND($P14&lt;FU$4,$Q14&gt;=FV$4,$Q14&gt;=FU$4),NETWORKDAYS.INTL(FU$4,(FV$4)-1,1,(Holidays!$A$1:$A$248)),0))*$S14,"")</f>
        <v>0</v>
      </c>
      <c r="FV14" s="191">
        <f>IFERROR((IF(AND($P14&gt;=FV$4,$P14&lt;FW$4,$Q14&lt;FW$4),NETWORKDAYS.INTL($P14,$Q14,1,(Holidays!$A$1:$A$248)),0)+IF(AND($P14&gt;=FV$4,$P14&lt;FW$4,$Q14&gt;=FW$4),NETWORKDAYS.INTL($P14,(FW$4)-1,1,(Holidays!$A$1:$A$248)),0)+IF(AND($P14&lt;FV$4,$Q14&lt;FW$4,$Q14&gt;=FV$4),NETWORKDAYS.INTL(FV$4,$Q14,1,(Holidays!$A$1:$A$248)),0)+IF(AND($P14&lt;FV$4,$Q14&gt;=FW$4,$Q14&gt;=FV$4),NETWORKDAYS.INTL(FV$4,(FW$4)-1,1,(Holidays!$A$1:$A$248)),0))*$S14,"")</f>
        <v>0</v>
      </c>
      <c r="FW14" s="191">
        <f>IFERROR((IF(AND($P14&gt;=FW$4,$P14&lt;FX$4,$Q14&lt;FX$4),NETWORKDAYS.INTL($P14,$Q14,1,(Holidays!$A$1:$A$248)),0)+IF(AND($P14&gt;=FW$4,$P14&lt;FX$4,$Q14&gt;=FX$4),NETWORKDAYS.INTL($P14,(FX$4)-1,1,(Holidays!$A$1:$A$248)),0)+IF(AND($P14&lt;FW$4,$Q14&lt;FX$4,$Q14&gt;=FW$4),NETWORKDAYS.INTL(FW$4,$Q14,1,(Holidays!$A$1:$A$248)),0)+IF(AND($P14&lt;FW$4,$Q14&gt;=FX$4,$Q14&gt;=FW$4),NETWORKDAYS.INTL(FW$4,(FX$4)-1,1,(Holidays!$A$1:$A$248)),0))*$S14,"")</f>
        <v>0</v>
      </c>
      <c r="FX14" s="191">
        <f>IFERROR((IF(AND($P14&gt;=FX$4,$P14&lt;FY$4,$Q14&lt;FY$4),NETWORKDAYS.INTL($P14,$Q14,1,(Holidays!$A$1:$A$248)),0)+IF(AND($P14&gt;=FX$4,$P14&lt;FY$4,$Q14&gt;=FY$4),NETWORKDAYS.INTL($P14,(FY$4)-1,1,(Holidays!$A$1:$A$248)),0)+IF(AND($P14&lt;FX$4,$Q14&lt;FY$4,$Q14&gt;=FX$4),NETWORKDAYS.INTL(FX$4,$Q14,1,(Holidays!$A$1:$A$248)),0)+IF(AND($P14&lt;FX$4,$Q14&gt;=FY$4,$Q14&gt;=FX$4),NETWORKDAYS.INTL(FX$4,(FY$4)-1,1,(Holidays!$A$1:$A$248)),0))*$S14,"")</f>
        <v>0</v>
      </c>
      <c r="FY14" s="191">
        <f>IFERROR((IF(AND($P14&gt;=FY$4,$P14&lt;FZ$4,$Q14&lt;FZ$4),NETWORKDAYS.INTL($P14,$Q14,1,(Holidays!$A$1:$A$248)),0)+IF(AND($P14&gt;=FY$4,$P14&lt;FZ$4,$Q14&gt;=FZ$4),NETWORKDAYS.INTL($P14,(FZ$4)-1,1,(Holidays!$A$1:$A$248)),0)+IF(AND($P14&lt;FY$4,$Q14&lt;FZ$4,$Q14&gt;=FY$4),NETWORKDAYS.INTL(FY$4,$Q14,1,(Holidays!$A$1:$A$248)),0)+IF(AND($P14&lt;FY$4,$Q14&gt;=FZ$4,$Q14&gt;=FY$4),NETWORKDAYS.INTL(FY$4,(FZ$4)-1,1,(Holidays!$A$1:$A$248)),0))*$S14,"")</f>
        <v>0</v>
      </c>
      <c r="FZ14" s="191">
        <f>IFERROR((IF(AND($P14&gt;=FZ$4,$P14&lt;GA$4,$Q14&lt;GA$4),NETWORKDAYS.INTL($P14,$Q14,1,(Holidays!$A$1:$A$248)),0)+IF(AND($P14&gt;=FZ$4,$P14&lt;GA$4,$Q14&gt;=GA$4),NETWORKDAYS.INTL($P14,(GA$4)-1,1,(Holidays!$A$1:$A$248)),0)+IF(AND($P14&lt;FZ$4,$Q14&lt;GA$4,$Q14&gt;=FZ$4),NETWORKDAYS.INTL(FZ$4,$Q14,1,(Holidays!$A$1:$A$248)),0)+IF(AND($P14&lt;FZ$4,$Q14&gt;=GA$4,$Q14&gt;=FZ$4),NETWORKDAYS.INTL(FZ$4,(GA$4)-1,1,(Holidays!$A$1:$A$248)),0))*$S14,"")</f>
        <v>0</v>
      </c>
      <c r="GA14" s="191">
        <f>IFERROR((IF(AND($P14&gt;=GA$4,$P14&lt;GB$4,$Q14&lt;GB$4),NETWORKDAYS.INTL($P14,$Q14,1,(Holidays!$A$1:$A$248)),0)+IF(AND($P14&gt;=GA$4,$P14&lt;GB$4,$Q14&gt;=GB$4),NETWORKDAYS.INTL($P14,(GB$4)-1,1,(Holidays!$A$1:$A$248)),0)+IF(AND($P14&lt;GA$4,$Q14&lt;GB$4,$Q14&gt;=GA$4),NETWORKDAYS.INTL(GA$4,$Q14,1,(Holidays!$A$1:$A$248)),0)+IF(AND($P14&lt;GA$4,$Q14&gt;=GB$4,$Q14&gt;=GA$4),NETWORKDAYS.INTL(GA$4,(GB$4)-1,1,(Holidays!$A$1:$A$248)),0))*$S14,"")</f>
        <v>0</v>
      </c>
      <c r="GB14" s="191">
        <f>IFERROR((IF(AND($P14&gt;=GB$4,$P14&lt;GC$4,$Q14&lt;GC$4),NETWORKDAYS.INTL($P14,$Q14,1,(Holidays!$A$1:$A$248)),0)+IF(AND($P14&gt;=GB$4,$P14&lt;GC$4,$Q14&gt;=GC$4),NETWORKDAYS.INTL($P14,(GC$4)-1,1,(Holidays!$A$1:$A$248)),0)+IF(AND($P14&lt;GB$4,$Q14&lt;GC$4,$Q14&gt;=GB$4),NETWORKDAYS.INTL(GB$4,$Q14,1,(Holidays!$A$1:$A$248)),0)+IF(AND($P14&lt;GB$4,$Q14&gt;=GC$4,$Q14&gt;=GB$4),NETWORKDAYS.INTL(GB$4,(GC$4)-1,1,(Holidays!$A$1:$A$248)),0))*$S14,"")</f>
        <v>0</v>
      </c>
      <c r="GC14" s="191">
        <f>IFERROR((IF(AND($P14&gt;=GC$4,$P14&lt;GD$4,$Q14&lt;GD$4),NETWORKDAYS.INTL($P14,$Q14,1,(Holidays!$A$1:$A$248)),0)+IF(AND($P14&gt;=GC$4,$P14&lt;GD$4,$Q14&gt;=GD$4),NETWORKDAYS.INTL($P14,(GD$4)-1,1,(Holidays!$A$1:$A$248)),0)+IF(AND($P14&lt;GC$4,$Q14&lt;GD$4,$Q14&gt;=GC$4),NETWORKDAYS.INTL(GC$4,$Q14,1,(Holidays!$A$1:$A$248)),0)+IF(AND($P14&lt;GC$4,$Q14&gt;=GD$4,$Q14&gt;=GC$4),NETWORKDAYS.INTL(GC$4,(GD$4)-1,1,(Holidays!$A$1:$A$248)),0))*$S14,"")</f>
        <v>0</v>
      </c>
      <c r="GD14" s="191">
        <f>IFERROR((IF(AND($P14&gt;=GD$4,$P14&lt;GE$4,$Q14&lt;GE$4),NETWORKDAYS.INTL($P14,$Q14,1,(Holidays!$A$1:$A$248)),0)+IF(AND($P14&gt;=GD$4,$P14&lt;GE$4,$Q14&gt;=GE$4),NETWORKDAYS.INTL($P14,(GE$4)-1,1,(Holidays!$A$1:$A$248)),0)+IF(AND($P14&lt;GD$4,$Q14&lt;GE$4,$Q14&gt;=GD$4),NETWORKDAYS.INTL(GD$4,$Q14,1,(Holidays!$A$1:$A$248)),0)+IF(AND($P14&lt;GD$4,$Q14&gt;=GE$4,$Q14&gt;=GD$4),NETWORKDAYS.INTL(GD$4,(GE$4)-1,1,(Holidays!$A$1:$A$248)),0))*$S14,"")</f>
        <v>0</v>
      </c>
      <c r="GE14" s="191">
        <f>IFERROR((IF(AND($P14&gt;=GE$4,$P14&lt;GF$4,$Q14&lt;GF$4),NETWORKDAYS.INTL($P14,$Q14,1,(Holidays!$A$1:$A$248)),0)+IF(AND($P14&gt;=GE$4,$P14&lt;GF$4,$Q14&gt;=GF$4),NETWORKDAYS.INTL($P14,(GF$4)-1,1,(Holidays!$A$1:$A$248)),0)+IF(AND($P14&lt;GE$4,$Q14&lt;GF$4,$Q14&gt;=GE$4),NETWORKDAYS.INTL(GE$4,$Q14,1,(Holidays!$A$1:$A$248)),0)+IF(AND($P14&lt;GE$4,$Q14&gt;=GF$4,$Q14&gt;=GE$4),NETWORKDAYS.INTL(GE$4,(GF$4)-1,1,(Holidays!$A$1:$A$248)),0))*$S14,"")</f>
        <v>0</v>
      </c>
      <c r="GF14" s="191">
        <f>IFERROR((IF(AND($P14&gt;=GF$4,$P14&lt;GG$4,$Q14&lt;GG$4),NETWORKDAYS.INTL($P14,$Q14,1,(Holidays!$A$1:$A$248)),0)+IF(AND($P14&gt;=GF$4,$P14&lt;GG$4,$Q14&gt;=GG$4),NETWORKDAYS.INTL($P14,(GG$4)-1,1,(Holidays!$A$1:$A$248)),0)+IF(AND($P14&lt;GF$4,$Q14&lt;GG$4,$Q14&gt;=GF$4),NETWORKDAYS.INTL(GF$4,$Q14,1,(Holidays!$A$1:$A$248)),0)+IF(AND($P14&lt;GF$4,$Q14&gt;=GG$4,$Q14&gt;=GF$4),NETWORKDAYS.INTL(GF$4,(GG$4)-1,1,(Holidays!$A$1:$A$248)),0))*$S14,"")</f>
        <v>0</v>
      </c>
      <c r="GG14" s="191">
        <f>IFERROR((IF(AND($P14&gt;=GG$4,$P14&lt;GH$4,$Q14&lt;GH$4),NETWORKDAYS.INTL($P14,$Q14,1,(Holidays!$A$1:$A$248)),0)+IF(AND($P14&gt;=GG$4,$P14&lt;GH$4,$Q14&gt;=GH$4),NETWORKDAYS.INTL($P14,(GH$4)-1,1,(Holidays!$A$1:$A$248)),0)+IF(AND($P14&lt;GG$4,$Q14&lt;GH$4,$Q14&gt;=GG$4),NETWORKDAYS.INTL(GG$4,$Q14,1,(Holidays!$A$1:$A$248)),0)+IF(AND($P14&lt;GG$4,$Q14&gt;=GH$4,$Q14&gt;=GG$4),NETWORKDAYS.INTL(GG$4,(GH$4)-1,1,(Holidays!$A$1:$A$248)),0))*$S14,"")</f>
        <v>0</v>
      </c>
      <c r="GH14" s="191">
        <f>IFERROR((IF(AND($P14&gt;=GH$4,$P14&lt;GI$4,$Q14&lt;GI$4),NETWORKDAYS.INTL($P14,$Q14,1,(Holidays!$A$1:$A$248)),0)+IF(AND($P14&gt;=GH$4,$P14&lt;GI$4,$Q14&gt;=GI$4),NETWORKDAYS.INTL($P14,(GI$4)-1,1,(Holidays!$A$1:$A$248)),0)+IF(AND($P14&lt;GH$4,$Q14&lt;GI$4,$Q14&gt;=GH$4),NETWORKDAYS.INTL(GH$4,$Q14,1,(Holidays!$A$1:$A$248)),0)+IF(AND($P14&lt;GH$4,$Q14&gt;=GI$4,$Q14&gt;=GH$4),NETWORKDAYS.INTL(GH$4,(GI$4)-1,1,(Holidays!$A$1:$A$248)),0))*$S14,"")</f>
        <v>0</v>
      </c>
      <c r="GI14" s="191">
        <f>IFERROR((IF(AND($P14&gt;=GI$4,$P14&lt;GJ$4,$Q14&lt;GJ$4),NETWORKDAYS.INTL($P14,$Q14,1,(Holidays!$A$1:$A$248)),0)+IF(AND($P14&gt;=GI$4,$P14&lt;GJ$4,$Q14&gt;=GJ$4),NETWORKDAYS.INTL($P14,(GJ$4)-1,1,(Holidays!$A$1:$A$248)),0)+IF(AND($P14&lt;GI$4,$Q14&lt;GJ$4,$Q14&gt;=GI$4),NETWORKDAYS.INTL(GI$4,$Q14,1,(Holidays!$A$1:$A$248)),0)+IF(AND($P14&lt;GI$4,$Q14&gt;=GJ$4,$Q14&gt;=GI$4),NETWORKDAYS.INTL(GI$4,(GJ$4)-1,1,(Holidays!$A$1:$A$248)),0))*$S14,"")</f>
        <v>0</v>
      </c>
      <c r="GJ14" s="191">
        <f>IFERROR((IF(AND($P14&gt;=GJ$4,$P14&lt;GK$4,$Q14&lt;GK$4),NETWORKDAYS.INTL($P14,$Q14,1,(Holidays!$A$1:$A$248)),0)+IF(AND($P14&gt;=GJ$4,$P14&lt;GK$4,$Q14&gt;=GK$4),NETWORKDAYS.INTL($P14,(GK$4)-1,1,(Holidays!$A$1:$A$248)),0)+IF(AND($P14&lt;GJ$4,$Q14&lt;GK$4,$Q14&gt;=GJ$4),NETWORKDAYS.INTL(GJ$4,$Q14,1,(Holidays!$A$1:$A$248)),0)+IF(AND($P14&lt;GJ$4,$Q14&gt;=GK$4,$Q14&gt;=GJ$4),NETWORKDAYS.INTL(GJ$4,(GK$4)-1,1,(Holidays!$A$1:$A$248)),0))*$S14,"")</f>
        <v>0</v>
      </c>
      <c r="GK14" s="191">
        <f>IFERROR((IF(AND($P14&gt;=GK$4,$P14&lt;GL$4,$Q14&lt;GL$4),NETWORKDAYS.INTL($P14,$Q14,1,(Holidays!$A$1:$A$248)),0)+IF(AND($P14&gt;=GK$4,$P14&lt;GL$4,$Q14&gt;=GL$4),NETWORKDAYS.INTL($P14,(GL$4)-1,1,(Holidays!$A$1:$A$248)),0)+IF(AND($P14&lt;GK$4,$Q14&lt;GL$4,$Q14&gt;=GK$4),NETWORKDAYS.INTL(GK$4,$Q14,1,(Holidays!$A$1:$A$248)),0)+IF(AND($P14&lt;GK$4,$Q14&gt;=GL$4,$Q14&gt;=GK$4),NETWORKDAYS.INTL(GK$4,(GL$4)-1,1,(Holidays!$A$1:$A$248)),0))*$S14,"")</f>
        <v>0</v>
      </c>
      <c r="GL14" s="191">
        <f>IFERROR((IF(AND($P14&gt;=GL$4,$P14&lt;GM$4,$Q14&lt;GM$4),NETWORKDAYS.INTL($P14,$Q14,1,(Holidays!$A$1:$A$248)),0)+IF(AND($P14&gt;=GL$4,$P14&lt;GM$4,$Q14&gt;=GM$4),NETWORKDAYS.INTL($P14,(GM$4)-1,1,(Holidays!$A$1:$A$248)),0)+IF(AND($P14&lt;GL$4,$Q14&lt;GM$4,$Q14&gt;=GL$4),NETWORKDAYS.INTL(GL$4,$Q14,1,(Holidays!$A$1:$A$248)),0)+IF(AND($P14&lt;GL$4,$Q14&gt;=GM$4,$Q14&gt;=GL$4),NETWORKDAYS.INTL(GL$4,(GM$4)-1,1,(Holidays!$A$1:$A$248)),0))*$S14,"")</f>
        <v>0</v>
      </c>
      <c r="GM14" s="191">
        <f>IFERROR((IF(AND($P14&gt;=GM$4,$P14&lt;GN$4,$Q14&lt;GN$4),NETWORKDAYS.INTL($P14,$Q14,1,(Holidays!$A$1:$A$248)),0)+IF(AND($P14&gt;=GM$4,$P14&lt;GN$4,$Q14&gt;=GN$4),NETWORKDAYS.INTL($P14,(GN$4)-1,1,(Holidays!$A$1:$A$248)),0)+IF(AND($P14&lt;GM$4,$Q14&lt;GN$4,$Q14&gt;=GM$4),NETWORKDAYS.INTL(GM$4,$Q14,1,(Holidays!$A$1:$A$248)),0)+IF(AND($P14&lt;GM$4,$Q14&gt;=GN$4,$Q14&gt;=GM$4),NETWORKDAYS.INTL(GM$4,(GN$4)-1,1,(Holidays!$A$1:$A$248)),0))*$S14,"")</f>
        <v>0</v>
      </c>
      <c r="GN14" s="191">
        <f>IFERROR((IF(AND($P14&gt;=GN$4,$P14&lt;GO$4,$Q14&lt;GO$4),NETWORKDAYS.INTL($P14,$Q14,1,(Holidays!$A$1:$A$248)),0)+IF(AND($P14&gt;=GN$4,$P14&lt;GO$4,$Q14&gt;=GO$4),NETWORKDAYS.INTL($P14,(GO$4)-1,1,(Holidays!$A$1:$A$248)),0)+IF(AND($P14&lt;GN$4,$Q14&lt;GO$4,$Q14&gt;=GN$4),NETWORKDAYS.INTL(GN$4,$Q14,1,(Holidays!$A$1:$A$248)),0)+IF(AND($P14&lt;GN$4,$Q14&gt;=GO$4,$Q14&gt;=GN$4),NETWORKDAYS.INTL(GN$4,(GO$4)-1,1,(Holidays!$A$1:$A$248)),0))*$S14,"")</f>
        <v>0</v>
      </c>
      <c r="GO14" s="191">
        <f>IFERROR((IF(AND($P14&gt;=GO$4,$P14&lt;GP$4,$Q14&lt;GP$4),NETWORKDAYS.INTL($P14,$Q14,1,(Holidays!$A$1:$A$248)),0)+IF(AND($P14&gt;=GO$4,$P14&lt;GP$4,$Q14&gt;=GP$4),NETWORKDAYS.INTL($P14,(GP$4)-1,1,(Holidays!$A$1:$A$248)),0)+IF(AND($P14&lt;GO$4,$Q14&lt;GP$4,$Q14&gt;=GO$4),NETWORKDAYS.INTL(GO$4,$Q14,1,(Holidays!$A$1:$A$248)),0)+IF(AND($P14&lt;GO$4,$Q14&gt;=GP$4,$Q14&gt;=GO$4),NETWORKDAYS.INTL(GO$4,(GP$4)-1,1,(Holidays!$A$1:$A$248)),0))*$S14,"")</f>
        <v>0</v>
      </c>
      <c r="GP14" s="191">
        <f>IFERROR((IF(AND($P14&gt;=GP$4,$P14&lt;GQ$4,$Q14&lt;GQ$4),NETWORKDAYS.INTL($P14,$Q14,1,(Holidays!$A$1:$A$248)),0)+IF(AND($P14&gt;=GP$4,$P14&lt;GQ$4,$Q14&gt;=GQ$4),NETWORKDAYS.INTL($P14,(GQ$4)-1,1,(Holidays!$A$1:$A$248)),0)+IF(AND($P14&lt;GP$4,$Q14&lt;GQ$4,$Q14&gt;=GP$4),NETWORKDAYS.INTL(GP$4,$Q14,1,(Holidays!$A$1:$A$248)),0)+IF(AND($P14&lt;GP$4,$Q14&gt;=GQ$4,$Q14&gt;=GP$4),NETWORKDAYS.INTL(GP$4,(GQ$4)-1,1,(Holidays!$A$1:$A$248)),0))*$S14,"")</f>
        <v>0</v>
      </c>
      <c r="GQ14" s="191">
        <f>IFERROR((IF(AND($P14&gt;=GQ$4,$P14&lt;GR$4,$Q14&lt;GR$4),NETWORKDAYS.INTL($P14,$Q14,1,(Holidays!$A$1:$A$248)),0)+IF(AND($P14&gt;=GQ$4,$P14&lt;GR$4,$Q14&gt;=GR$4),NETWORKDAYS.INTL($P14,(GR$4)-1,1,(Holidays!$A$1:$A$248)),0)+IF(AND($P14&lt;GQ$4,$Q14&lt;GR$4,$Q14&gt;=GQ$4),NETWORKDAYS.INTL(GQ$4,$Q14,1,(Holidays!$A$1:$A$248)),0)+IF(AND($P14&lt;GQ$4,$Q14&gt;=GR$4,$Q14&gt;=GQ$4),NETWORKDAYS.INTL(GQ$4,(GR$4)-1,1,(Holidays!$A$1:$A$248)),0))*$S14,"")</f>
        <v>0</v>
      </c>
      <c r="GR14" s="191">
        <f>IFERROR((IF(AND($P14&gt;=GR$4,$P14&lt;GS$4,$Q14&lt;GS$4),NETWORKDAYS.INTL($P14,$Q14,1,(Holidays!$A$1:$A$248)),0)+IF(AND($P14&gt;=GR$4,$P14&lt;GS$4,$Q14&gt;=GS$4),NETWORKDAYS.INTL($P14,(GS$4)-1,1,(Holidays!$A$1:$A$248)),0)+IF(AND($P14&lt;GR$4,$Q14&lt;GS$4,$Q14&gt;=GR$4),NETWORKDAYS.INTL(GR$4,$Q14,1,(Holidays!$A$1:$A$248)),0)+IF(AND($P14&lt;GR$4,$Q14&gt;=GS$4,$Q14&gt;=GR$4),NETWORKDAYS.INTL(GR$4,(GS$4)-1,1,(Holidays!$A$1:$A$248)),0))*$S14,"")</f>
        <v>0</v>
      </c>
      <c r="GS14" s="191">
        <f>IFERROR((IF(AND($P14&gt;=GS$4,$P14&lt;GT$4,$Q14&lt;GT$4),NETWORKDAYS.INTL($P14,$Q14,1,(Holidays!$A$1:$A$248)),0)+IF(AND($P14&gt;=GS$4,$P14&lt;GT$4,$Q14&gt;=GT$4),NETWORKDAYS.INTL($P14,(GT$4)-1,1,(Holidays!$A$1:$A$248)),0)+IF(AND($P14&lt;GS$4,$Q14&lt;GT$4,$Q14&gt;=GS$4),NETWORKDAYS.INTL(GS$4,$Q14,1,(Holidays!$A$1:$A$248)),0)+IF(AND($P14&lt;GS$4,$Q14&gt;=GT$4,$Q14&gt;=GS$4),NETWORKDAYS.INTL(GS$4,(GT$4)-1,1,(Holidays!$A$1:$A$248)),0))*$S14,"")</f>
        <v>0</v>
      </c>
      <c r="GT14" s="191">
        <f>IFERROR((IF(AND($P14&gt;=GT$4,$P14&lt;GU$4,$Q14&lt;GU$4),NETWORKDAYS.INTL($P14,$Q14,1,(Holidays!$A$1:$A$248)),0)+IF(AND($P14&gt;=GT$4,$P14&lt;GU$4,$Q14&gt;=GU$4),NETWORKDAYS.INTL($P14,(GU$4)-1,1,(Holidays!$A$1:$A$248)),0)+IF(AND($P14&lt;GT$4,$Q14&lt;GU$4,$Q14&gt;=GT$4),NETWORKDAYS.INTL(GT$4,$Q14,1,(Holidays!$A$1:$A$248)),0)+IF(AND($P14&lt;GT$4,$Q14&gt;=GU$4,$Q14&gt;=GT$4),NETWORKDAYS.INTL(GT$4,(GU$4)-1,1,(Holidays!$A$1:$A$248)),0))*$S14,"")</f>
        <v>0</v>
      </c>
      <c r="GU14" s="191">
        <f>IFERROR((IF(AND($P14&gt;=GU$4,$P14&lt;GV$4,$Q14&lt;GV$4),NETWORKDAYS.INTL($P14,$Q14,1,(Holidays!$A$1:$A$248)),0)+IF(AND($P14&gt;=GU$4,$P14&lt;GV$4,$Q14&gt;=GV$4),NETWORKDAYS.INTL($P14,(GV$4)-1,1,(Holidays!$A$1:$A$248)),0)+IF(AND($P14&lt;GU$4,$Q14&lt;GV$4,$Q14&gt;=GU$4),NETWORKDAYS.INTL(GU$4,$Q14,1,(Holidays!$A$1:$A$248)),0)+IF(AND($P14&lt;GU$4,$Q14&gt;=GV$4,$Q14&gt;=GU$4),NETWORKDAYS.INTL(GU$4,(GV$4)-1,1,(Holidays!$A$1:$A$248)),0))*$S14,"")</f>
        <v>0</v>
      </c>
      <c r="GV14" s="191">
        <f>IFERROR((IF(AND($P14&gt;=GV$4,$P14&lt;GW$4,$Q14&lt;GW$4),NETWORKDAYS.INTL($P14,$Q14,1,(Holidays!$A$1:$A$248)),0)+IF(AND($P14&gt;=GV$4,$P14&lt;GW$4,$Q14&gt;=GW$4),NETWORKDAYS.INTL($P14,(GW$4)-1,1,(Holidays!$A$1:$A$248)),0)+IF(AND($P14&lt;GV$4,$Q14&lt;GW$4,$Q14&gt;=GV$4),NETWORKDAYS.INTL(GV$4,$Q14,1,(Holidays!$A$1:$A$248)),0)+IF(AND($P14&lt;GV$4,$Q14&gt;=GW$4,$Q14&gt;=GV$4),NETWORKDAYS.INTL(GV$4,(GW$4)-1,1,(Holidays!$A$1:$A$248)),0))*$S14,"")</f>
        <v>0</v>
      </c>
      <c r="GW14" s="191">
        <f>IFERROR((IF(AND($P14&gt;=GW$4,$P14&lt;GX$4,$Q14&lt;GX$4),NETWORKDAYS.INTL($P14,$Q14,1,(Holidays!$A$1:$A$248)),0)+IF(AND($P14&gt;=GW$4,$P14&lt;GX$4,$Q14&gt;=GX$4),NETWORKDAYS.INTL($P14,(GX$4)-1,1,(Holidays!$A$1:$A$248)),0)+IF(AND($P14&lt;GW$4,$Q14&lt;GX$4,$Q14&gt;=GW$4),NETWORKDAYS.INTL(GW$4,$Q14,1,(Holidays!$A$1:$A$248)),0)+IF(AND($P14&lt;GW$4,$Q14&gt;=GX$4,$Q14&gt;=GW$4),NETWORKDAYS.INTL(GW$4,(GX$4)-1,1,(Holidays!$A$1:$A$248)),0))*$S14,"")</f>
        <v>0</v>
      </c>
      <c r="GX14" s="191">
        <f>IFERROR((IF(AND($P14&gt;=GX$4,$P14&lt;GY$4,$Q14&lt;GY$4),NETWORKDAYS.INTL($P14,$Q14,1,(Holidays!$A$1:$A$248)),0)+IF(AND($P14&gt;=GX$4,$P14&lt;GY$4,$Q14&gt;=GY$4),NETWORKDAYS.INTL($P14,(GY$4)-1,1,(Holidays!$A$1:$A$248)),0)+IF(AND($P14&lt;GX$4,$Q14&lt;GY$4,$Q14&gt;=GX$4),NETWORKDAYS.INTL(GX$4,$Q14,1,(Holidays!$A$1:$A$248)),0)+IF(AND($P14&lt;GX$4,$Q14&gt;=GY$4,$Q14&gt;=GX$4),NETWORKDAYS.INTL(GX$4,(GY$4)-1,1,(Holidays!$A$1:$A$248)),0))*$S14,"")</f>
        <v>0</v>
      </c>
      <c r="GY14" s="191">
        <f>IFERROR((IF(AND($P14&gt;=GY$4,$P14&lt;GZ$4,$Q14&lt;GZ$4),NETWORKDAYS.INTL($P14,$Q14,1,(Holidays!$A$1:$A$248)),0)+IF(AND($P14&gt;=GY$4,$P14&lt;GZ$4,$Q14&gt;=GZ$4),NETWORKDAYS.INTL($P14,(GZ$4)-1,1,(Holidays!$A$1:$A$248)),0)+IF(AND($P14&lt;GY$4,$Q14&lt;GZ$4,$Q14&gt;=GY$4),NETWORKDAYS.INTL(GY$4,$Q14,1,(Holidays!$A$1:$A$248)),0)+IF(AND($P14&lt;GY$4,$Q14&gt;=GZ$4,$Q14&gt;=GY$4),NETWORKDAYS.INTL(GY$4,(GZ$4)-1,1,(Holidays!$A$1:$A$248)),0))*$S14,"")</f>
        <v>0</v>
      </c>
      <c r="GZ14" s="191">
        <f>IFERROR((IF(AND($P14&gt;=GZ$4,$P14&lt;HA$4,$Q14&lt;HA$4),NETWORKDAYS.INTL($P14,$Q14,1,(Holidays!$A$1:$A$248)),0)+IF(AND($P14&gt;=GZ$4,$P14&lt;HA$4,$Q14&gt;=HA$4),NETWORKDAYS.INTL($P14,(HA$4)-1,1,(Holidays!$A$1:$A$248)),0)+IF(AND($P14&lt;GZ$4,$Q14&lt;HA$4,$Q14&gt;=GZ$4),NETWORKDAYS.INTL(GZ$4,$Q14,1,(Holidays!$A$1:$A$248)),0)+IF(AND($P14&lt;GZ$4,$Q14&gt;=HA$4,$Q14&gt;=GZ$4),NETWORKDAYS.INTL(GZ$4,(HA$4)-1,1,(Holidays!$A$1:$A$248)),0))*$S14,"")</f>
        <v>0</v>
      </c>
      <c r="HA14" s="191">
        <f>IFERROR((IF(AND($P14&gt;=HA$4,$P14&lt;HB$4,$Q14&lt;HB$4),NETWORKDAYS.INTL($P14,$Q14,1,(Holidays!$A$1:$A$248)),0)+IF(AND($P14&gt;=HA$4,$P14&lt;HB$4,$Q14&gt;=HB$4),NETWORKDAYS.INTL($P14,(HB$4)-1,1,(Holidays!$A$1:$A$248)),0)+IF(AND($P14&lt;HA$4,$Q14&lt;HB$4,$Q14&gt;=HA$4),NETWORKDAYS.INTL(HA$4,$Q14,1,(Holidays!$A$1:$A$248)),0)+IF(AND($P14&lt;HA$4,$Q14&gt;=HB$4,$Q14&gt;=HA$4),NETWORKDAYS.INTL(HA$4,(HB$4)-1,1,(Holidays!$A$1:$A$248)),0))*$S14,"")</f>
        <v>0</v>
      </c>
      <c r="HB14" s="191">
        <f>IFERROR((IF(AND($P14&gt;=HB$4,$P14&lt;HC$4,$Q14&lt;HC$4),NETWORKDAYS.INTL($P14,$Q14,1,(Holidays!$A$1:$A$248)),0)+IF(AND($P14&gt;=HB$4,$P14&lt;HC$4,$Q14&gt;=HC$4),NETWORKDAYS.INTL($P14,(HC$4)-1,1,(Holidays!$A$1:$A$248)),0)+IF(AND($P14&lt;HB$4,$Q14&lt;HC$4,$Q14&gt;=HB$4),NETWORKDAYS.INTL(HB$4,$Q14,1,(Holidays!$A$1:$A$248)),0)+IF(AND($P14&lt;HB$4,$Q14&gt;=HC$4,$Q14&gt;=HB$4),NETWORKDAYS.INTL(HB$4,(HC$4)-1,1,(Holidays!$A$1:$A$248)),0))*$S14,"")</f>
        <v>0</v>
      </c>
      <c r="HC14" s="191">
        <f>IFERROR((IF(AND($P14&gt;=HC$4,$P14&lt;HD$4,$Q14&lt;HD$4),NETWORKDAYS.INTL($P14,$Q14,1,(Holidays!$A$1:$A$248)),0)+IF(AND($P14&gt;=HC$4,$P14&lt;HD$4,$Q14&gt;=HD$4),NETWORKDAYS.INTL($P14,(HD$4)-1,1,(Holidays!$A$1:$A$248)),0)+IF(AND($P14&lt;HC$4,$Q14&lt;HD$4,$Q14&gt;=HC$4),NETWORKDAYS.INTL(HC$4,$Q14,1,(Holidays!$A$1:$A$248)),0)+IF(AND($P14&lt;HC$4,$Q14&gt;=HD$4,$Q14&gt;=HC$4),NETWORKDAYS.INTL(HC$4,(HD$4)-1,1,(Holidays!$A$1:$A$248)),0))*$S14,"")</f>
        <v>0</v>
      </c>
      <c r="HD14" s="191">
        <f>IFERROR((IF(AND($P14&gt;=HD$4,$P14&lt;HE$4,$Q14&lt;HE$4),NETWORKDAYS.INTL($P14,$Q14,1,(Holidays!$A$1:$A$248)),0)+IF(AND($P14&gt;=HD$4,$P14&lt;HE$4,$Q14&gt;=HE$4),NETWORKDAYS.INTL($P14,(HE$4)-1,1,(Holidays!$A$1:$A$248)),0)+IF(AND($P14&lt;HD$4,$Q14&lt;HE$4,$Q14&gt;=HD$4),NETWORKDAYS.INTL(HD$4,$Q14,1,(Holidays!$A$1:$A$248)),0)+IF(AND($P14&lt;HD$4,$Q14&gt;=HE$4,$Q14&gt;=HD$4),NETWORKDAYS.INTL(HD$4,(HE$4)-1,1,(Holidays!$A$1:$A$248)),0))*$S14,"")</f>
        <v>0</v>
      </c>
      <c r="HE14" s="191">
        <f>IFERROR((IF(AND($P14&gt;=HE$4,$P14&lt;HF$4,$Q14&lt;HF$4),NETWORKDAYS.INTL($P14,$Q14,1,(Holidays!$A$1:$A$248)),0)+IF(AND($P14&gt;=HE$4,$P14&lt;HF$4,$Q14&gt;=HF$4),NETWORKDAYS.INTL($P14,(HF$4)-1,1,(Holidays!$A$1:$A$248)),0)+IF(AND($P14&lt;HE$4,$Q14&lt;HF$4,$Q14&gt;=HE$4),NETWORKDAYS.INTL(HE$4,$Q14,1,(Holidays!$A$1:$A$248)),0)+IF(AND($P14&lt;HE$4,$Q14&gt;=HF$4,$Q14&gt;=HE$4),NETWORKDAYS.INTL(HE$4,(HF$4)-1,1,(Holidays!$A$1:$A$248)),0))*$S14,"")</f>
        <v>0</v>
      </c>
      <c r="HF14" s="191">
        <f>IFERROR((IF(AND($P14&gt;=HF$4,$P14&lt;HG$4,$Q14&lt;HG$4),NETWORKDAYS.INTL($P14,$Q14,1,(Holidays!$A$1:$A$248)),0)+IF(AND($P14&gt;=HF$4,$P14&lt;HG$4,$Q14&gt;=HG$4),NETWORKDAYS.INTL($P14,(HG$4)-1,1,(Holidays!$A$1:$A$248)),0)+IF(AND($P14&lt;HF$4,$Q14&lt;HG$4,$Q14&gt;=HF$4),NETWORKDAYS.INTL(HF$4,$Q14,1,(Holidays!$A$1:$A$248)),0)+IF(AND($P14&lt;HF$4,$Q14&gt;=HG$4,$Q14&gt;=HF$4),NETWORKDAYS.INTL(HF$4,(HG$4)-1,1,(Holidays!$A$1:$A$248)),0))*$S14,"")</f>
        <v>0</v>
      </c>
      <c r="HG14" s="191">
        <f>IFERROR((IF(AND($P14&gt;=HG$4,$P14&lt;HH$4,$Q14&lt;HH$4),NETWORKDAYS.INTL($P14,$Q14,1,(Holidays!$A$1:$A$248)),0)+IF(AND($P14&gt;=HG$4,$P14&lt;HH$4,$Q14&gt;=HH$4),NETWORKDAYS.INTL($P14,(HH$4)-1,1,(Holidays!$A$1:$A$248)),0)+IF(AND($P14&lt;HG$4,$Q14&lt;HH$4,$Q14&gt;=HG$4),NETWORKDAYS.INTL(HG$4,$Q14,1,(Holidays!$A$1:$A$248)),0)+IF(AND($P14&lt;HG$4,$Q14&gt;=HH$4,$Q14&gt;=HG$4),NETWORKDAYS.INTL(HG$4,(HH$4)-1,1,(Holidays!$A$1:$A$248)),0))*$S14,"")</f>
        <v>0</v>
      </c>
      <c r="HH14" s="191">
        <f>IFERROR((IF(AND($P14&gt;=HH$4,$P14&lt;HI$4,$Q14&lt;HI$4),NETWORKDAYS.INTL($P14,$Q14,1,(Holidays!$A$1:$A$248)),0)+IF(AND($P14&gt;=HH$4,$P14&lt;HI$4,$Q14&gt;=HI$4),NETWORKDAYS.INTL($P14,(HI$4)-1,1,(Holidays!$A$1:$A$248)),0)+IF(AND($P14&lt;HH$4,$Q14&lt;HI$4,$Q14&gt;=HH$4),NETWORKDAYS.INTL(HH$4,$Q14,1,(Holidays!$A$1:$A$248)),0)+IF(AND($P14&lt;HH$4,$Q14&gt;=HI$4,$Q14&gt;=HH$4),NETWORKDAYS.INTL(HH$4,(HI$4)-1,1,(Holidays!$A$1:$A$248)),0))*$S14,"")</f>
        <v>0</v>
      </c>
      <c r="HI14" s="191">
        <f>IFERROR((IF(AND($P14&gt;=HI$4,$P14&lt;HJ$4,$Q14&lt;HJ$4),NETWORKDAYS.INTL($P14,$Q14,1,(Holidays!$A$1:$A$248)),0)+IF(AND($P14&gt;=HI$4,$P14&lt;HJ$4,$Q14&gt;=HJ$4),NETWORKDAYS.INTL($P14,(HJ$4)-1,1,(Holidays!$A$1:$A$248)),0)+IF(AND($P14&lt;HI$4,$Q14&lt;HJ$4,$Q14&gt;=HI$4),NETWORKDAYS.INTL(HI$4,$Q14,1,(Holidays!$A$1:$A$248)),0)+IF(AND($P14&lt;HI$4,$Q14&gt;=HJ$4,$Q14&gt;=HI$4),NETWORKDAYS.INTL(HI$4,(HJ$4)-1,1,(Holidays!$A$1:$A$248)),0))*$S14,"")</f>
        <v>0</v>
      </c>
      <c r="HJ14" s="191">
        <f>IFERROR((IF(AND($P14&gt;=HJ$4,$P14&lt;HK$4,$Q14&lt;HK$4),NETWORKDAYS.INTL($P14,$Q14,1,(Holidays!$A$1:$A$248)),0)+IF(AND($P14&gt;=HJ$4,$P14&lt;HK$4,$Q14&gt;=HK$4),NETWORKDAYS.INTL($P14,(HK$4)-1,1,(Holidays!$A$1:$A$248)),0)+IF(AND($P14&lt;HJ$4,$Q14&lt;HK$4,$Q14&gt;=HJ$4),NETWORKDAYS.INTL(HJ$4,$Q14,1,(Holidays!$A$1:$A$248)),0)+IF(AND($P14&lt;HJ$4,$Q14&gt;=HK$4,$Q14&gt;=HJ$4),NETWORKDAYS.INTL(HJ$4,(HK$4)-1,1,(Holidays!$A$1:$A$248)),0))*$S14,"")</f>
        <v>0</v>
      </c>
      <c r="HK14" s="191">
        <f>IFERROR((IF(AND($P14&gt;=HK$4,$P14&lt;HL$4,$Q14&lt;HL$4),NETWORKDAYS.INTL($P14,$Q14,1,(Holidays!$A$1:$A$248)),0)+IF(AND($P14&gt;=HK$4,$P14&lt;HL$4,$Q14&gt;=HL$4),NETWORKDAYS.INTL($P14,(HL$4)-1,1,(Holidays!$A$1:$A$248)),0)+IF(AND($P14&lt;HK$4,$Q14&lt;HL$4,$Q14&gt;=HK$4),NETWORKDAYS.INTL(HK$4,$Q14,1,(Holidays!$A$1:$A$248)),0)+IF(AND($P14&lt;HK$4,$Q14&gt;=HL$4,$Q14&gt;=HK$4),NETWORKDAYS.INTL(HK$4,(HL$4)-1,1,(Holidays!$A$1:$A$248)),0))*$S14,"")</f>
        <v>0</v>
      </c>
      <c r="HL14" s="191">
        <f>IFERROR((IF(AND($P14&gt;=HL$4,$P14&lt;HM$4,$Q14&lt;HM$4),NETWORKDAYS.INTL($P14,$Q14,1,(Holidays!$A$1:$A$248)),0)+IF(AND($P14&gt;=HL$4,$P14&lt;HM$4,$Q14&gt;=HM$4),NETWORKDAYS.INTL($P14,(HM$4)-1,1,(Holidays!$A$1:$A$248)),0)+IF(AND($P14&lt;HL$4,$Q14&lt;HM$4,$Q14&gt;=HL$4),NETWORKDAYS.INTL(HL$4,$Q14,1,(Holidays!$A$1:$A$248)),0)+IF(AND($P14&lt;HL$4,$Q14&gt;=HM$4,$Q14&gt;=HL$4),NETWORKDAYS.INTL(HL$4,(HM$4)-1,1,(Holidays!$A$1:$A$248)),0))*$S14,"")</f>
        <v>0</v>
      </c>
      <c r="HM14" s="191">
        <f>IFERROR((IF(AND($P14&gt;=HM$4,$P14&lt;HN$4,$Q14&lt;HN$4),NETWORKDAYS.INTL($P14,$Q14,1,(Holidays!$A$1:$A$248)),0)+IF(AND($P14&gt;=HM$4,$P14&lt;HN$4,$Q14&gt;=HN$4),NETWORKDAYS.INTL($P14,(HN$4)-1,1,(Holidays!$A$1:$A$248)),0)+IF(AND($P14&lt;HM$4,$Q14&lt;HN$4,$Q14&gt;=HM$4),NETWORKDAYS.INTL(HM$4,$Q14,1,(Holidays!$A$1:$A$248)),0)+IF(AND($P14&lt;HM$4,$Q14&gt;=HN$4,$Q14&gt;=HM$4),NETWORKDAYS.INTL(HM$4,(HN$4)-1,1,(Holidays!$A$1:$A$248)),0))*$S14,"")</f>
        <v>0</v>
      </c>
      <c r="HN14" s="191">
        <f>IFERROR((IF(AND($P14&gt;=HN$4,$P14&lt;HO$4,$Q14&lt;HO$4),NETWORKDAYS.INTL($P14,$Q14,1,(Holidays!$A$1:$A$248)),0)+IF(AND($P14&gt;=HN$4,$P14&lt;HO$4,$Q14&gt;=HO$4),NETWORKDAYS.INTL($P14,(HO$4)-1,1,(Holidays!$A$1:$A$248)),0)+IF(AND($P14&lt;HN$4,$Q14&lt;HO$4,$Q14&gt;=HN$4),NETWORKDAYS.INTL(HN$4,$Q14,1,(Holidays!$A$1:$A$248)),0)+IF(AND($P14&lt;HN$4,$Q14&gt;=HO$4,$Q14&gt;=HN$4),NETWORKDAYS.INTL(HN$4,(HO$4)-1,1,(Holidays!$A$1:$A$248)),0))*$S14,"")</f>
        <v>0</v>
      </c>
      <c r="HO14" s="191">
        <f>IFERROR((IF(AND($P14&gt;=HO$4,$P14&lt;HP$4,$Q14&lt;HP$4),NETWORKDAYS.INTL($P14,$Q14,1,(Holidays!$A$1:$A$248)),0)+IF(AND($P14&gt;=HO$4,$P14&lt;HP$4,$Q14&gt;=HP$4),NETWORKDAYS.INTL($P14,(HP$4)-1,1,(Holidays!$A$1:$A$248)),0)+IF(AND($P14&lt;HO$4,$Q14&lt;HP$4,$Q14&gt;=HO$4),NETWORKDAYS.INTL(HO$4,$Q14,1,(Holidays!$A$1:$A$248)),0)+IF(AND($P14&lt;HO$4,$Q14&gt;=HP$4,$Q14&gt;=HO$4),NETWORKDAYS.INTL(HO$4,(HP$4)-1,1,(Holidays!$A$1:$A$248)),0))*$S14,"")</f>
        <v>0</v>
      </c>
      <c r="HP14" s="191">
        <f>IFERROR((IF(AND($P14&gt;=HP$4,$P14&lt;HQ$4,$Q14&lt;HQ$4),NETWORKDAYS.INTL($P14,$Q14,1,(Holidays!$A$1:$A$248)),0)+IF(AND($P14&gt;=HP$4,$P14&lt;HQ$4,$Q14&gt;=HQ$4),NETWORKDAYS.INTL($P14,(HQ$4)-1,1,(Holidays!$A$1:$A$248)),0)+IF(AND($P14&lt;HP$4,$Q14&lt;HQ$4,$Q14&gt;=HP$4),NETWORKDAYS.INTL(HP$4,$Q14,1,(Holidays!$A$1:$A$248)),0)+IF(AND($P14&lt;HP$4,$Q14&gt;=HQ$4,$Q14&gt;=HP$4),NETWORKDAYS.INTL(HP$4,(HQ$4)-1,1,(Holidays!$A$1:$A$248)),0))*$S14,"")</f>
        <v>0</v>
      </c>
      <c r="HQ14" s="191">
        <f>IFERROR((IF(AND($P14&gt;=HQ$4,$P14&lt;HR$4,$Q14&lt;HR$4),NETWORKDAYS.INTL($P14,$Q14,1,(Holidays!$A$1:$A$248)),0)+IF(AND($P14&gt;=HQ$4,$P14&lt;HR$4,$Q14&gt;=HR$4),NETWORKDAYS.INTL($P14,(HR$4)-1,1,(Holidays!$A$1:$A$248)),0)+IF(AND($P14&lt;HQ$4,$Q14&lt;HR$4,$Q14&gt;=HQ$4),NETWORKDAYS.INTL(HQ$4,$Q14,1,(Holidays!$A$1:$A$248)),0)+IF(AND($P14&lt;HQ$4,$Q14&gt;=HR$4,$Q14&gt;=HQ$4),NETWORKDAYS.INTL(HQ$4,(HR$4)-1,1,(Holidays!$A$1:$A$248)),0))*$S14,"")</f>
        <v>0</v>
      </c>
      <c r="HR14" s="191">
        <f>IFERROR((IF(AND($P14&gt;=HR$4,$P14&lt;HS$4,$Q14&lt;HS$4),NETWORKDAYS.INTL($P14,$Q14,1,(Holidays!$A$1:$A$248)),0)+IF(AND($P14&gt;=HR$4,$P14&lt;HS$4,$Q14&gt;=HS$4),NETWORKDAYS.INTL($P14,(HS$4)-1,1,(Holidays!$A$1:$A$248)),0)+IF(AND($P14&lt;HR$4,$Q14&lt;HS$4,$Q14&gt;=HR$4),NETWORKDAYS.INTL(HR$4,$Q14,1,(Holidays!$A$1:$A$248)),0)+IF(AND($P14&lt;HR$4,$Q14&gt;=HS$4,$Q14&gt;=HR$4),NETWORKDAYS.INTL(HR$4,(HS$4)-1,1,(Holidays!$A$1:$A$248)),0))*$S14,"")</f>
        <v>0</v>
      </c>
      <c r="HS14" s="191">
        <f>IFERROR((IF(AND($P14&gt;=HS$4,$P14&lt;HT$4,$Q14&lt;HT$4),NETWORKDAYS.INTL($P14,$Q14,1,(Holidays!$A$1:$A$248)),0)+IF(AND($P14&gt;=HS$4,$P14&lt;HT$4,$Q14&gt;=HT$4),NETWORKDAYS.INTL($P14,(HT$4)-1,1,(Holidays!$A$1:$A$248)),0)+IF(AND($P14&lt;HS$4,$Q14&lt;HT$4,$Q14&gt;=HS$4),NETWORKDAYS.INTL(HS$4,$Q14,1,(Holidays!$A$1:$A$248)),0)+IF(AND($P14&lt;HS$4,$Q14&gt;=HT$4,$Q14&gt;=HS$4),NETWORKDAYS.INTL(HS$4,(HT$4)-1,1,(Holidays!$A$1:$A$248)),0))*$S14,"")</f>
        <v>0</v>
      </c>
      <c r="HT14" s="191">
        <f>IFERROR((IF(AND($P14&gt;=HT$4,$P14&lt;HU$4,$Q14&lt;HU$4),NETWORKDAYS.INTL($P14,$Q14,1,(Holidays!$A$1:$A$248)),0)+IF(AND($P14&gt;=HT$4,$P14&lt;HU$4,$Q14&gt;=HU$4),NETWORKDAYS.INTL($P14,(HU$4)-1,1,(Holidays!$A$1:$A$248)),0)+IF(AND($P14&lt;HT$4,$Q14&lt;HU$4,$Q14&gt;=HT$4),NETWORKDAYS.INTL(HT$4,$Q14,1,(Holidays!$A$1:$A$248)),0)+IF(AND($P14&lt;HT$4,$Q14&gt;=HU$4,$Q14&gt;=HT$4),NETWORKDAYS.INTL(HT$4,(HU$4)-1,1,(Holidays!$A$1:$A$248)),0))*$S14,"")</f>
        <v>0</v>
      </c>
      <c r="HU14" s="191">
        <f>IFERROR((IF(AND($P14&gt;=HU$4,$P14&lt;HV$4,$Q14&lt;HV$4),NETWORKDAYS.INTL($P14,$Q14,1,(Holidays!$A$1:$A$248)),0)+IF(AND($P14&gt;=HU$4,$P14&lt;HV$4,$Q14&gt;=HV$4),NETWORKDAYS.INTL($P14,(HV$4)-1,1,(Holidays!$A$1:$A$248)),0)+IF(AND($P14&lt;HU$4,$Q14&lt;HV$4,$Q14&gt;=HU$4),NETWORKDAYS.INTL(HU$4,$Q14,1,(Holidays!$A$1:$A$248)),0)+IF(AND($P14&lt;HU$4,$Q14&gt;=HV$4,$Q14&gt;=HU$4),NETWORKDAYS.INTL(HU$4,(HV$4)-1,1,(Holidays!$A$1:$A$248)),0))*$S14,"")</f>
        <v>0</v>
      </c>
      <c r="HV14" s="191">
        <f>IFERROR((IF(AND($P14&gt;=HV$4,$P14&lt;HW$4,$Q14&lt;HW$4),NETWORKDAYS.INTL($P14,$Q14,1,(Holidays!$A$1:$A$248)),0)+IF(AND($P14&gt;=HV$4,$P14&lt;HW$4,$Q14&gt;=HW$4),NETWORKDAYS.INTL($P14,(HW$4)-1,1,(Holidays!$A$1:$A$248)),0)+IF(AND($P14&lt;HV$4,$Q14&lt;HW$4,$Q14&gt;=HV$4),NETWORKDAYS.INTL(HV$4,$Q14,1,(Holidays!$A$1:$A$248)),0)+IF(AND($P14&lt;HV$4,$Q14&gt;=HW$4,$Q14&gt;=HV$4),NETWORKDAYS.INTL(HV$4,(HW$4)-1,1,(Holidays!$A$1:$A$248)),0))*$S14,"")</f>
        <v>0</v>
      </c>
      <c r="HW14" s="191">
        <f>IFERROR((IF(AND($P14&gt;=HW$4,$P14&lt;HX$4,$Q14&lt;HX$4),NETWORKDAYS.INTL($P14,$Q14,1,(Holidays!$A$1:$A$248)),0)+IF(AND($P14&gt;=HW$4,$P14&lt;HX$4,$Q14&gt;=HX$4),NETWORKDAYS.INTL($P14,(HX$4)-1,1,(Holidays!$A$1:$A$248)),0)+IF(AND($P14&lt;HW$4,$Q14&lt;HX$4,$Q14&gt;=HW$4),NETWORKDAYS.INTL(HW$4,$Q14,1,(Holidays!$A$1:$A$248)),0)+IF(AND($P14&lt;HW$4,$Q14&gt;=HX$4,$Q14&gt;=HW$4),NETWORKDAYS.INTL(HW$4,(HX$4)-1,1,(Holidays!$A$1:$A$248)),0))*$S14,"")</f>
        <v>0</v>
      </c>
      <c r="HX14" s="191">
        <f>IFERROR((IF(AND($P14&gt;=HX$4,$P14&lt;HY$4,$Q14&lt;HY$4),NETWORKDAYS.INTL($P14,$Q14,1,(Holidays!$A$1:$A$248)),0)+IF(AND($P14&gt;=HX$4,$P14&lt;HY$4,$Q14&gt;=HY$4),NETWORKDAYS.INTL($P14,(HY$4)-1,1,(Holidays!$A$1:$A$248)),0)+IF(AND($P14&lt;HX$4,$Q14&lt;HY$4,$Q14&gt;=HX$4),NETWORKDAYS.INTL(HX$4,$Q14,1,(Holidays!$A$1:$A$248)),0)+IF(AND($P14&lt;HX$4,$Q14&gt;=HY$4,$Q14&gt;=HX$4),NETWORKDAYS.INTL(HX$4,(HY$4)-1,1,(Holidays!$A$1:$A$248)),0))*$S14,"")</f>
        <v>0</v>
      </c>
      <c r="HY14" s="191">
        <f>IFERROR((IF(AND($P14&gt;=HY$4,$P14&lt;HZ$4,$Q14&lt;HZ$4),NETWORKDAYS.INTL($P14,$Q14,1,(Holidays!$A$1:$A$248)),0)+IF(AND($P14&gt;=HY$4,$P14&lt;HZ$4,$Q14&gt;=HZ$4),NETWORKDAYS.INTL($P14,(HZ$4)-1,1,(Holidays!$A$1:$A$248)),0)+IF(AND($P14&lt;HY$4,$Q14&lt;HZ$4,$Q14&gt;=HY$4),NETWORKDAYS.INTL(HY$4,$Q14,1,(Holidays!$A$1:$A$248)),0)+IF(AND($P14&lt;HY$4,$Q14&gt;=HZ$4,$Q14&gt;=HY$4),NETWORKDAYS.INTL(HY$4,(HZ$4)-1,1,(Holidays!$A$1:$A$248)),0))*$S14,"")</f>
        <v>0</v>
      </c>
      <c r="HZ14" s="191">
        <f>IFERROR((IF(AND($P14&gt;=HZ$4,$P14&lt;IA$4,$Q14&lt;IA$4),NETWORKDAYS.INTL($P14,$Q14,1,(Holidays!$A$1:$A$248)),0)+IF(AND($P14&gt;=HZ$4,$P14&lt;IA$4,$Q14&gt;=IA$4),NETWORKDAYS.INTL($P14,(IA$4)-1,1,(Holidays!$A$1:$A$248)),0)+IF(AND($P14&lt;HZ$4,$Q14&lt;IA$4,$Q14&gt;=HZ$4),NETWORKDAYS.INTL(HZ$4,$Q14,1,(Holidays!$A$1:$A$248)),0)+IF(AND($P14&lt;HZ$4,$Q14&gt;=IA$4,$Q14&gt;=HZ$4),NETWORKDAYS.INTL(HZ$4,(IA$4)-1,1,(Holidays!$A$1:$A$248)),0))*$S14,"")</f>
        <v>0</v>
      </c>
      <c r="IA14" s="191">
        <f>IFERROR((IF(AND($P14&gt;=IA$4,$P14&lt;IB$4,$Q14&lt;IB$4),NETWORKDAYS.INTL($P14,$Q14,1,(Holidays!$A$1:$A$248)),0)+IF(AND($P14&gt;=IA$4,$P14&lt;IB$4,$Q14&gt;=IB$4),NETWORKDAYS.INTL($P14,(IB$4)-1,1,(Holidays!$A$1:$A$248)),0)+IF(AND($P14&lt;IA$4,$Q14&lt;IB$4,$Q14&gt;=IA$4),NETWORKDAYS.INTL(IA$4,$Q14,1,(Holidays!$A$1:$A$248)),0)+IF(AND($P14&lt;IA$4,$Q14&gt;=IB$4,$Q14&gt;=IA$4),NETWORKDAYS.INTL(IA$4,(IB$4)-1,1,(Holidays!$A$1:$A$248)),0))*$S14,"")</f>
        <v>0</v>
      </c>
      <c r="IB14" s="191">
        <f>IFERROR((IF(AND($P14&gt;=IB$4,$P14&lt;IC$4,$Q14&lt;IC$4),NETWORKDAYS.INTL($P14,$Q14,1,(Holidays!$A$1:$A$248)),0)+IF(AND($P14&gt;=IB$4,$P14&lt;IC$4,$Q14&gt;=IC$4),NETWORKDAYS.INTL($P14,(IC$4)-1,1,(Holidays!$A$1:$A$248)),0)+IF(AND($P14&lt;IB$4,$Q14&lt;IC$4,$Q14&gt;=IB$4),NETWORKDAYS.INTL(IB$4,$Q14,1,(Holidays!$A$1:$A$248)),0)+IF(AND($P14&lt;IB$4,$Q14&gt;=IC$4,$Q14&gt;=IB$4),NETWORKDAYS.INTL(IB$4,(IC$4)-1,1,(Holidays!$A$1:$A$248)),0))*$S14,"")</f>
        <v>0</v>
      </c>
      <c r="IC14" s="191">
        <f>IFERROR((IF(AND($P14&gt;=IC$4,$P14&lt;ID$4,$Q14&lt;ID$4),NETWORKDAYS.INTL($P14,$Q14,1,(Holidays!$A$1:$A$248)),0)+IF(AND($P14&gt;=IC$4,$P14&lt;ID$4,$Q14&gt;=ID$4),NETWORKDAYS.INTL($P14,(ID$4)-1,1,(Holidays!$A$1:$A$248)),0)+IF(AND($P14&lt;IC$4,$Q14&lt;ID$4,$Q14&gt;=IC$4),NETWORKDAYS.INTL(IC$4,$Q14,1,(Holidays!$A$1:$A$248)),0)+IF(AND($P14&lt;IC$4,$Q14&gt;=ID$4,$Q14&gt;=IC$4),NETWORKDAYS.INTL(IC$4,(ID$4)-1,1,(Holidays!$A$1:$A$248)),0))*$S14,"")</f>
        <v>0</v>
      </c>
      <c r="ID14" s="191">
        <f>IFERROR((IF(AND($P14&gt;=ID$4,$P14&lt;IE$4,$Q14&lt;IE$4),NETWORKDAYS.INTL($P14,$Q14,1,(Holidays!$A$1:$A$248)),0)+IF(AND($P14&gt;=ID$4,$P14&lt;IE$4,$Q14&gt;=IE$4),NETWORKDAYS.INTL($P14,(IE$4)-1,1,(Holidays!$A$1:$A$248)),0)+IF(AND($P14&lt;ID$4,$Q14&lt;IE$4,$Q14&gt;=ID$4),NETWORKDAYS.INTL(ID$4,$Q14,1,(Holidays!$A$1:$A$248)),0)+IF(AND($P14&lt;ID$4,$Q14&gt;=IE$4,$Q14&gt;=ID$4),NETWORKDAYS.INTL(ID$4,(IE$4)-1,1,(Holidays!$A$1:$A$248)),0))*$S14,"")</f>
        <v>0</v>
      </c>
      <c r="IE14" s="191">
        <f>IFERROR((IF(AND($P14&gt;=IE$4,$P14&lt;IF$4,$Q14&lt;IF$4),NETWORKDAYS.INTL($P14,$Q14,1,(Holidays!$A$1:$A$248)),0)+IF(AND($P14&gt;=IE$4,$P14&lt;IF$4,$Q14&gt;=IF$4),NETWORKDAYS.INTL($P14,(IF$4)-1,1,(Holidays!$A$1:$A$248)),0)+IF(AND($P14&lt;IE$4,$Q14&lt;IF$4,$Q14&gt;=IE$4),NETWORKDAYS.INTL(IE$4,$Q14,1,(Holidays!$A$1:$A$248)),0)+IF(AND($P14&lt;IE$4,$Q14&gt;=IF$4,$Q14&gt;=IE$4),NETWORKDAYS.INTL(IE$4,(IF$4)-1,1,(Holidays!$A$1:$A$248)),0))*$S14,"")</f>
        <v>0</v>
      </c>
      <c r="IF14" s="191">
        <f>IFERROR((IF(AND($P14&gt;=IF$4,$P14&lt;IG$4,$Q14&lt;IG$4),NETWORKDAYS.INTL($P14,$Q14,1,(Holidays!$A$1:$A$248)),0)+IF(AND($P14&gt;=IF$4,$P14&lt;IG$4,$Q14&gt;=IG$4),NETWORKDAYS.INTL($P14,(IG$4)-1,1,(Holidays!$A$1:$A$248)),0)+IF(AND($P14&lt;IF$4,$Q14&lt;IG$4,$Q14&gt;=IF$4),NETWORKDAYS.INTL(IF$4,$Q14,1,(Holidays!$A$1:$A$248)),0)+IF(AND($P14&lt;IF$4,$Q14&gt;=IG$4,$Q14&gt;=IF$4),NETWORKDAYS.INTL(IF$4,(IG$4)-1,1,(Holidays!$A$1:$A$248)),0))*$S14,"")</f>
        <v>0</v>
      </c>
      <c r="IG14" s="191">
        <f>IFERROR((IF(AND($P14&gt;=IG$4,$P14&lt;IH$4,$Q14&lt;IH$4),NETWORKDAYS.INTL($P14,$Q14,1,(Holidays!$A$1:$A$248)),0)+IF(AND($P14&gt;=IG$4,$P14&lt;IH$4,$Q14&gt;=IH$4),NETWORKDAYS.INTL($P14,(IH$4)-1,1,(Holidays!$A$1:$A$248)),0)+IF(AND($P14&lt;IG$4,$Q14&lt;IH$4,$Q14&gt;=IG$4),NETWORKDAYS.INTL(IG$4,$Q14,1,(Holidays!$A$1:$A$248)),0)+IF(AND($P14&lt;IG$4,$Q14&gt;=IH$4,$Q14&gt;=IG$4),NETWORKDAYS.INTL(IG$4,(IH$4)-1,1,(Holidays!$A$1:$A$248)),0))*$S14,"")</f>
        <v>0</v>
      </c>
      <c r="IH14" s="191">
        <f>IFERROR((IF(AND($P14&gt;=IH$4,$P14&lt;II$4,$Q14&lt;II$4),NETWORKDAYS.INTL($P14,$Q14,1,(Holidays!$A$1:$A$248)),0)+IF(AND($P14&gt;=IH$4,$P14&lt;II$4,$Q14&gt;=II$4),NETWORKDAYS.INTL($P14,(II$4)-1,1,(Holidays!$A$1:$A$248)),0)+IF(AND($P14&lt;IH$4,$Q14&lt;II$4,$Q14&gt;=IH$4),NETWORKDAYS.INTL(IH$4,$Q14,1,(Holidays!$A$1:$A$248)),0)+IF(AND($P14&lt;IH$4,$Q14&gt;=II$4,$Q14&gt;=IH$4),NETWORKDAYS.INTL(IH$4,(II$4)-1,1,(Holidays!$A$1:$A$248)),0))*$S14,"")</f>
        <v>0</v>
      </c>
      <c r="II14" s="191">
        <f>IFERROR((IF(AND($P14&gt;=II$4,$P14&lt;IJ$4,$Q14&lt;IJ$4),NETWORKDAYS.INTL($P14,$Q14,1,(Holidays!$A$1:$A$248)),0)+IF(AND($P14&gt;=II$4,$P14&lt;IJ$4,$Q14&gt;=IJ$4),NETWORKDAYS.INTL($P14,(IJ$4)-1,1,(Holidays!$A$1:$A$248)),0)+IF(AND($P14&lt;II$4,$Q14&lt;IJ$4,$Q14&gt;=II$4),NETWORKDAYS.INTL(II$4,$Q14,1,(Holidays!$A$1:$A$248)),0)+IF(AND($P14&lt;II$4,$Q14&gt;=IJ$4,$Q14&gt;=II$4),NETWORKDAYS.INTL(II$4,(IJ$4)-1,1,(Holidays!$A$1:$A$248)),0))*$S14,"")</f>
        <v>0</v>
      </c>
      <c r="IJ14" s="191">
        <f>IFERROR((IF(AND($P14&gt;=IJ$4,$P14&lt;IK$4,$Q14&lt;IK$4),NETWORKDAYS.INTL($P14,$Q14,1,(Holidays!$A$1:$A$248)),0)+IF(AND($P14&gt;=IJ$4,$P14&lt;IK$4,$Q14&gt;=IK$4),NETWORKDAYS.INTL($P14,(IK$4)-1,1,(Holidays!$A$1:$A$248)),0)+IF(AND($P14&lt;IJ$4,$Q14&lt;IK$4,$Q14&gt;=IJ$4),NETWORKDAYS.INTL(IJ$4,$Q14,1,(Holidays!$A$1:$A$248)),0)+IF(AND($P14&lt;IJ$4,$Q14&gt;=IK$4,$Q14&gt;=IJ$4),NETWORKDAYS.INTL(IJ$4,(IK$4)-1,1,(Holidays!$A$1:$A$248)),0))*$S14,"")</f>
        <v>0</v>
      </c>
      <c r="IK14" s="191">
        <f>IFERROR((IF(AND($P14&gt;=IK$4,$P14&lt;IL$4,$Q14&lt;IL$4),NETWORKDAYS.INTL($P14,$Q14,1,(Holidays!$A$1:$A$248)),0)+IF(AND($P14&gt;=IK$4,$P14&lt;IL$4,$Q14&gt;=IL$4),NETWORKDAYS.INTL($P14,(IL$4)-1,1,(Holidays!$A$1:$A$248)),0)+IF(AND($P14&lt;IK$4,$Q14&lt;IL$4,$Q14&gt;=IK$4),NETWORKDAYS.INTL(IK$4,$Q14,1,(Holidays!$A$1:$A$248)),0)+IF(AND($P14&lt;IK$4,$Q14&gt;=IL$4,$Q14&gt;=IK$4),NETWORKDAYS.INTL(IK$4,(IL$4)-1,1,(Holidays!$A$1:$A$248)),0))*$S14,"")</f>
        <v>0</v>
      </c>
      <c r="IL14" s="191">
        <f>IFERROR((IF(AND($P14&gt;=IL$4,$P14&lt;IM$4,$Q14&lt;IM$4),NETWORKDAYS.INTL($P14,$Q14,1,(Holidays!$A$1:$A$248)),0)+IF(AND($P14&gt;=IL$4,$P14&lt;IM$4,$Q14&gt;=IM$4),NETWORKDAYS.INTL($P14,(IM$4)-1,1,(Holidays!$A$1:$A$248)),0)+IF(AND($P14&lt;IL$4,$Q14&lt;IM$4,$Q14&gt;=IL$4),NETWORKDAYS.INTL(IL$4,$Q14,1,(Holidays!$A$1:$A$248)),0)+IF(AND($P14&lt;IL$4,$Q14&gt;=IM$4,$Q14&gt;=IL$4),NETWORKDAYS.INTL(IL$4,(IM$4)-1,1,(Holidays!$A$1:$A$248)),0))*$S14,"")</f>
        <v>0</v>
      </c>
      <c r="IM14" s="191">
        <f>IFERROR((IF(AND($P14&gt;=IM$4,$P14&lt;IN$4,$Q14&lt;IN$4),NETWORKDAYS.INTL($P14,$Q14,1,(Holidays!$A$1:$A$248)),0)+IF(AND($P14&gt;=IM$4,$P14&lt;IN$4,$Q14&gt;=IN$4),NETWORKDAYS.INTL($P14,(IN$4)-1,1,(Holidays!$A$1:$A$248)),0)+IF(AND($P14&lt;IM$4,$Q14&lt;IN$4,$Q14&gt;=IM$4),NETWORKDAYS.INTL(IM$4,$Q14,1,(Holidays!$A$1:$A$248)),0)+IF(AND($P14&lt;IM$4,$Q14&gt;=IN$4,$Q14&gt;=IM$4),NETWORKDAYS.INTL(IM$4,(IN$4)-1,1,(Holidays!$A$1:$A$248)),0))*$S14,"")</f>
        <v>0</v>
      </c>
      <c r="IN14" s="191">
        <f>IFERROR((IF(AND($P14&gt;=IN$4,$P14&lt;IO$4,$Q14&lt;IO$4),NETWORKDAYS.INTL($P14,$Q14,1,(Holidays!$A$1:$A$248)),0)+IF(AND($P14&gt;=IN$4,$P14&lt;IO$4,$Q14&gt;=IO$4),NETWORKDAYS.INTL($P14,(IO$4)-1,1,(Holidays!$A$1:$A$248)),0)+IF(AND($P14&lt;IN$4,$Q14&lt;IO$4,$Q14&gt;=IN$4),NETWORKDAYS.INTL(IN$4,$Q14,1,(Holidays!$A$1:$A$248)),0)+IF(AND($P14&lt;IN$4,$Q14&gt;=IO$4,$Q14&gt;=IN$4),NETWORKDAYS.INTL(IN$4,(IO$4)-1,1,(Holidays!$A$1:$A$248)),0))*$S14,"")</f>
        <v>0</v>
      </c>
      <c r="IO14" s="193">
        <f>IFERROR((IF(AND($P14&gt;=IO$4,$P14&lt;IP$4,$Q14&lt;IP$4),NETWORKDAYS.INTL($P14,$Q14,1,(Holidays!$A$1:$A$248)),0)+IF(AND($P14&gt;=IO$4,$P14&lt;IP$4,$Q14&gt;=IP$4),NETWORKDAYS.INTL($P14,(IP$4)-1,1,(Holidays!$A$1:$A$248)),0)+IF(AND($P14&lt;IO$4,$Q14&lt;IP$4,$Q14&gt;=IO$4),NETWORKDAYS.INTL(IO$4,$Q14,1,(Holidays!$A$1:$A$248)),0)+IF(AND($P14&lt;IO$4,$Q14&gt;=IP$4,$Q14&gt;=IO$4),NETWORKDAYS.INTL(IO$4,(IP$4)-1,1,(Holidays!$A$1:$A$248)),0))*$S14,"")</f>
        <v>0</v>
      </c>
    </row>
    <row r="15" spans="1:250" ht="15" customHeight="1">
      <c r="A15" s="215" t="s">
        <v>3</v>
      </c>
      <c r="B15" s="59" t="str">
        <f>'A-1_MH Estimation'!B15</f>
        <v>A.08</v>
      </c>
      <c r="C15" s="60" t="str">
        <f>IFERROR(VLOOKUP(B15,'A-1_MH Estimation'!$B$6:$C$54,2,0),"")</f>
        <v>Pipe Cut Length</v>
      </c>
      <c r="D15" s="174">
        <f>IFERROR(VLOOKUP(C15,'A-1_MH Estimation'!$C$7:$K$61,9,0)*1,0)</f>
        <v>16</v>
      </c>
      <c r="E15" s="165">
        <v>1</v>
      </c>
      <c r="F15" s="166"/>
      <c r="G15" s="226"/>
      <c r="H15" s="226"/>
      <c r="I15" s="226"/>
      <c r="J15" s="227"/>
      <c r="K15" s="354">
        <f t="shared" ca="1" si="437"/>
        <v>16</v>
      </c>
      <c r="L15" s="307">
        <v>1</v>
      </c>
      <c r="M15" s="307"/>
      <c r="N15" s="307"/>
      <c r="O15" s="167"/>
      <c r="P15" s="668">
        <v>44516</v>
      </c>
      <c r="Q15" s="668">
        <v>44519</v>
      </c>
      <c r="R15" s="170">
        <f>NETWORKDAYS.INTL(P15,Q15,1,Holidays!$A$1:$A$248)</f>
        <v>2</v>
      </c>
      <c r="S15" s="62">
        <f t="shared" si="436"/>
        <v>8</v>
      </c>
      <c r="U15" s="253">
        <f>SUM($V15:IO15)</f>
        <v>16</v>
      </c>
      <c r="V15" s="190">
        <f>IFERROR((IF(AND($P15&gt;=V$4,$P15&lt;W$4,$Q15&lt;W$4),NETWORKDAYS.INTL($P15,$Q15,1,(Holidays!$A$1:$A$248)),0)+IF(AND($P15&gt;=V$4,$P15&lt;W$4,$Q15&gt;=W$4),NETWORKDAYS.INTL($P15,(W$4)-1,1,(Holidays!$A$1:$A$248)),0)+IF(AND($P15&lt;V$4,$Q15&lt;W$4,$Q15&gt;=V$4),NETWORKDAYS.INTL(V$4,$Q15,1,(Holidays!$A$1:$A$248)),0)+IF(AND($P15&lt;V$4,$Q15&gt;=W$4,$Q15&gt;=V$4),NETWORKDAYS.INTL(V$4,(W$4)-1,1,(Holidays!$A$1:$A$248)),0))*$S15,"")</f>
        <v>0</v>
      </c>
      <c r="W15" s="191">
        <f>IFERROR((IF(AND($P15&gt;=W$4,$P15&lt;X$4,$Q15&lt;X$4),NETWORKDAYS.INTL($P15,$Q15,1,(Holidays!$A$1:$A$248)),0)+IF(AND($P15&gt;=W$4,$P15&lt;X$4,$Q15&gt;=X$4),NETWORKDAYS.INTL($P15,(X$4)-1,1,(Holidays!$A$1:$A$248)),0)+IF(AND($P15&lt;W$4,$Q15&lt;X$4,$Q15&gt;=W$4),NETWORKDAYS.INTL(W$4,$Q15,1,(Holidays!$A$1:$A$248)),0)+IF(AND($P15&lt;W$4,$Q15&gt;=X$4,$Q15&gt;=W$4),NETWORKDAYS.INTL(W$4,(X$4)-1,1,(Holidays!$A$1:$A$248)),0))*$S15,"")</f>
        <v>0</v>
      </c>
      <c r="X15" s="191">
        <f>IFERROR((IF(AND($P15&gt;=X$4,$P15&lt;Y$4,$Q15&lt;Y$4),NETWORKDAYS.INTL($P15,$Q15,1,(Holidays!$A$1:$A$248)),0)+IF(AND($P15&gt;=X$4,$P15&lt;Y$4,$Q15&gt;=Y$4),NETWORKDAYS.INTL($P15,(Y$4)-1,1,(Holidays!$A$1:$A$248)),0)+IF(AND($P15&lt;X$4,$Q15&lt;Y$4,$Q15&gt;=X$4),NETWORKDAYS.INTL(X$4,$Q15,1,(Holidays!$A$1:$A$248)),0)+IF(AND($P15&lt;X$4,$Q15&gt;=Y$4,$Q15&gt;=X$4),NETWORKDAYS.INTL(X$4,(Y$4)-1,1,(Holidays!$A$1:$A$248)),0))*$S15,"")</f>
        <v>0</v>
      </c>
      <c r="Y15" s="191">
        <f>IFERROR((IF(AND($P15&gt;=Y$4,$P15&lt;Z$4,$Q15&lt;Z$4),NETWORKDAYS.INTL($P15,$Q15,1,(Holidays!$A$1:$A$248)),0)+IF(AND($P15&gt;=Y$4,$P15&lt;Z$4,$Q15&gt;=Z$4),NETWORKDAYS.INTL($P15,(Z$4)-1,1,(Holidays!$A$1:$A$248)),0)+IF(AND($P15&lt;Y$4,$Q15&lt;Z$4,$Q15&gt;=Y$4),NETWORKDAYS.INTL(Y$4,$Q15,1,(Holidays!$A$1:$A$248)),0)+IF(AND($P15&lt;Y$4,$Q15&gt;=Z$4,$Q15&gt;=Y$4),NETWORKDAYS.INTL(Y$4,(Z$4)-1,1,(Holidays!$A$1:$A$248)),0))*$S15,"")</f>
        <v>0</v>
      </c>
      <c r="Z15" s="191">
        <f>IFERROR((IF(AND($P15&gt;=Z$4,$P15&lt;AA$4,$Q15&lt;AA$4),NETWORKDAYS.INTL($P15,$Q15,1,(Holidays!$A$1:$A$248)),0)+IF(AND($P15&gt;=Z$4,$P15&lt;AA$4,$Q15&gt;=AA$4),NETWORKDAYS.INTL($P15,(AA$4)-1,1,(Holidays!$A$1:$A$248)),0)+IF(AND($P15&lt;Z$4,$Q15&lt;AA$4,$Q15&gt;=Z$4),NETWORKDAYS.INTL(Z$4,$Q15,1,(Holidays!$A$1:$A$248)),0)+IF(AND($P15&lt;Z$4,$Q15&gt;=AA$4,$Q15&gt;=Z$4),NETWORKDAYS.INTL(Z$4,(AA$4)-1,1,(Holidays!$A$1:$A$248)),0))*$S15,"")</f>
        <v>0</v>
      </c>
      <c r="AA15" s="191">
        <f>IFERROR((IF(AND($P15&gt;=AA$4,$P15&lt;AB$4,$Q15&lt;AB$4),NETWORKDAYS.INTL($P15,$Q15,1,(Holidays!$A$1:$A$248)),0)+IF(AND($P15&gt;=AA$4,$P15&lt;AB$4,$Q15&gt;=AB$4),NETWORKDAYS.INTL($P15,(AB$4)-1,1,(Holidays!$A$1:$A$248)),0)+IF(AND($P15&lt;AA$4,$Q15&lt;AB$4,$Q15&gt;=AA$4),NETWORKDAYS.INTL(AA$4,$Q15,1,(Holidays!$A$1:$A$248)),0)+IF(AND($P15&lt;AA$4,$Q15&gt;=AB$4,$Q15&gt;=AA$4),NETWORKDAYS.INTL(AA$4,(AB$4)-1,1,(Holidays!$A$1:$A$248)),0))*$S15,"")</f>
        <v>0</v>
      </c>
      <c r="AB15" s="191">
        <f>IFERROR((IF(AND($P15&gt;=AB$4,$P15&lt;AC$4,$Q15&lt;AC$4),NETWORKDAYS.INTL($P15,$Q15,1,(Holidays!$A$1:$A$248)),0)+IF(AND($P15&gt;=AB$4,$P15&lt;AC$4,$Q15&gt;=AC$4),NETWORKDAYS.INTL($P15,(AC$4)-1,1,(Holidays!$A$1:$A$248)),0)+IF(AND($P15&lt;AB$4,$Q15&lt;AC$4,$Q15&gt;=AB$4),NETWORKDAYS.INTL(AB$4,$Q15,1,(Holidays!$A$1:$A$248)),0)+IF(AND($P15&lt;AB$4,$Q15&gt;=AC$4,$Q15&gt;=AB$4),NETWORKDAYS.INTL(AB$4,(AC$4)-1,1,(Holidays!$A$1:$A$248)),0))*$S15,"")</f>
        <v>16</v>
      </c>
      <c r="AC15" s="191">
        <f>IFERROR((IF(AND($P15&gt;=AC$4,$P15&lt;AD$4,$Q15&lt;AD$4),NETWORKDAYS.INTL($P15,$Q15,1,(Holidays!$A$1:$A$248)),0)+IF(AND($P15&gt;=AC$4,$P15&lt;AD$4,$Q15&gt;=AD$4),NETWORKDAYS.INTL($P15,(AD$4)-1,1,(Holidays!$A$1:$A$248)),0)+IF(AND($P15&lt;AC$4,$Q15&lt;AD$4,$Q15&gt;=AC$4),NETWORKDAYS.INTL(AC$4,$Q15,1,(Holidays!$A$1:$A$248)),0)+IF(AND($P15&lt;AC$4,$Q15&gt;=AD$4,$Q15&gt;=AC$4),NETWORKDAYS.INTL(AC$4,(AD$4)-1,1,(Holidays!$A$1:$A$248)),0))*$S15,"")</f>
        <v>0</v>
      </c>
      <c r="AD15" s="191">
        <f>IFERROR((IF(AND($P15&gt;=AD$4,$P15&lt;AE$4,$Q15&lt;AE$4),NETWORKDAYS.INTL($P15,$Q15,1,(Holidays!$A$1:$A$248)),0)+IF(AND($P15&gt;=AD$4,$P15&lt;AE$4,$Q15&gt;=AE$4),NETWORKDAYS.INTL($P15,(AE$4)-1,1,(Holidays!$A$1:$A$248)),0)+IF(AND($P15&lt;AD$4,$Q15&lt;AE$4,$Q15&gt;=AD$4),NETWORKDAYS.INTL(AD$4,$Q15,1,(Holidays!$A$1:$A$248)),0)+IF(AND($P15&lt;AD$4,$Q15&gt;=AE$4,$Q15&gt;=AD$4),NETWORKDAYS.INTL(AD$4,(AE$4)-1,1,(Holidays!$A$1:$A$248)),0))*$S15,"")</f>
        <v>0</v>
      </c>
      <c r="AE15" s="191">
        <f>IFERROR((IF(AND($P15&gt;=AE$4,$P15&lt;AF$4,$Q15&lt;AF$4),NETWORKDAYS.INTL($P15,$Q15,1,(Holidays!$A$1:$A$248)),0)+IF(AND($P15&gt;=AE$4,$P15&lt;AF$4,$Q15&gt;=AF$4),NETWORKDAYS.INTL($P15,(AF$4)-1,1,(Holidays!$A$1:$A$248)),0)+IF(AND($P15&lt;AE$4,$Q15&lt;AF$4,$Q15&gt;=AE$4),NETWORKDAYS.INTL(AE$4,$Q15,1,(Holidays!$A$1:$A$248)),0)+IF(AND($P15&lt;AE$4,$Q15&gt;=AF$4,$Q15&gt;=AE$4),NETWORKDAYS.INTL(AE$4,(AF$4)-1,1,(Holidays!$A$1:$A$248)),0))*$S15,"")</f>
        <v>0</v>
      </c>
      <c r="AF15" s="191">
        <f>IFERROR((IF(AND($P15&gt;=AF$4,$P15&lt;AG$4,$Q15&lt;AG$4),NETWORKDAYS.INTL($P15,$Q15,1,(Holidays!$A$1:$A$248)),0)+IF(AND($P15&gt;=AF$4,$P15&lt;AG$4,$Q15&gt;=AG$4),NETWORKDAYS.INTL($P15,(AG$4)-1,1,(Holidays!$A$1:$A$248)),0)+IF(AND($P15&lt;AF$4,$Q15&lt;AG$4,$Q15&gt;=AF$4),NETWORKDAYS.INTL(AF$4,$Q15,1,(Holidays!$A$1:$A$248)),0)+IF(AND($P15&lt;AF$4,$Q15&gt;=AG$4,$Q15&gt;=AF$4),NETWORKDAYS.INTL(AF$4,(AG$4)-1,1,(Holidays!$A$1:$A$248)),0))*$S15,"")</f>
        <v>0</v>
      </c>
      <c r="AG15" s="191">
        <f>IFERROR((IF(AND($P15&gt;=AG$4,$P15&lt;AH$4,$Q15&lt;AH$4),NETWORKDAYS.INTL($P15,$Q15,1,(Holidays!$A$1:$A$248)),0)+IF(AND($P15&gt;=AG$4,$P15&lt;AH$4,$Q15&gt;=AH$4),NETWORKDAYS.INTL($P15,(AH$4)-1,1,(Holidays!$A$1:$A$248)),0)+IF(AND($P15&lt;AG$4,$Q15&lt;AH$4,$Q15&gt;=AG$4),NETWORKDAYS.INTL(AG$4,$Q15,1,(Holidays!$A$1:$A$248)),0)+IF(AND($P15&lt;AG$4,$Q15&gt;=AH$4,$Q15&gt;=AG$4),NETWORKDAYS.INTL(AG$4,(AH$4)-1,1,(Holidays!$A$1:$A$248)),0))*$S15,"")</f>
        <v>0</v>
      </c>
      <c r="AH15" s="191">
        <f>IFERROR((IF(AND($P15&gt;=AH$4,$P15&lt;AI$4,$Q15&lt;AI$4),NETWORKDAYS.INTL($P15,$Q15,1,(Holidays!$A$1:$A$248)),0)+IF(AND($P15&gt;=AH$4,$P15&lt;AI$4,$Q15&gt;=AI$4),NETWORKDAYS.INTL($P15,(AI$4)-1,1,(Holidays!$A$1:$A$248)),0)+IF(AND($P15&lt;AH$4,$Q15&lt;AI$4,$Q15&gt;=AH$4),NETWORKDAYS.INTL(AH$4,$Q15,1,(Holidays!$A$1:$A$248)),0)+IF(AND($P15&lt;AH$4,$Q15&gt;=AI$4,$Q15&gt;=AH$4),NETWORKDAYS.INTL(AH$4,(AI$4)-1,1,(Holidays!$A$1:$A$248)),0))*$S15,"")</f>
        <v>0</v>
      </c>
      <c r="AI15" s="191">
        <f>IFERROR((IF(AND($P15&gt;=AI$4,$P15&lt;AJ$4,$Q15&lt;AJ$4),NETWORKDAYS.INTL($P15,$Q15,1,(Holidays!$A$1:$A$248)),0)+IF(AND($P15&gt;=AI$4,$P15&lt;AJ$4,$Q15&gt;=AJ$4),NETWORKDAYS.INTL($P15,(AJ$4)-1,1,(Holidays!$A$1:$A$248)),0)+IF(AND($P15&lt;AI$4,$Q15&lt;AJ$4,$Q15&gt;=AI$4),NETWORKDAYS.INTL(AI$4,$Q15,1,(Holidays!$A$1:$A$248)),0)+IF(AND($P15&lt;AI$4,$Q15&gt;=AJ$4,$Q15&gt;=AI$4),NETWORKDAYS.INTL(AI$4,(AJ$4)-1,1,(Holidays!$A$1:$A$248)),0))*$S15,"")</f>
        <v>0</v>
      </c>
      <c r="AJ15" s="191">
        <f>IFERROR((IF(AND($P15&gt;=AJ$4,$P15&lt;AK$4,$Q15&lt;AK$4),NETWORKDAYS.INTL($P15,$Q15,1,(Holidays!$A$1:$A$248)),0)+IF(AND($P15&gt;=AJ$4,$P15&lt;AK$4,$Q15&gt;=AK$4),NETWORKDAYS.INTL($P15,(AK$4)-1,1,(Holidays!$A$1:$A$248)),0)+IF(AND($P15&lt;AJ$4,$Q15&lt;AK$4,$Q15&gt;=AJ$4),NETWORKDAYS.INTL(AJ$4,$Q15,1,(Holidays!$A$1:$A$248)),0)+IF(AND($P15&lt;AJ$4,$Q15&gt;=AK$4,$Q15&gt;=AJ$4),NETWORKDAYS.INTL(AJ$4,(AK$4)-1,1,(Holidays!$A$1:$A$248)),0))*$S15,"")</f>
        <v>0</v>
      </c>
      <c r="AK15" s="191">
        <f>IFERROR((IF(AND($P15&gt;=AK$4,$P15&lt;AL$4,$Q15&lt;AL$4),NETWORKDAYS.INTL($P15,$Q15,1,(Holidays!$A$1:$A$248)),0)+IF(AND($P15&gt;=AK$4,$P15&lt;AL$4,$Q15&gt;=AL$4),NETWORKDAYS.INTL($P15,(AL$4)-1,1,(Holidays!$A$1:$A$248)),0)+IF(AND($P15&lt;AK$4,$Q15&lt;AL$4,$Q15&gt;=AK$4),NETWORKDAYS.INTL(AK$4,$Q15,1,(Holidays!$A$1:$A$248)),0)+IF(AND($P15&lt;AK$4,$Q15&gt;=AL$4,$Q15&gt;=AK$4),NETWORKDAYS.INTL(AK$4,(AL$4)-1,1,(Holidays!$A$1:$A$248)),0))*$S15,"")</f>
        <v>0</v>
      </c>
      <c r="AL15" s="191">
        <f>IFERROR((IF(AND($P15&gt;=AL$4,$P15&lt;AM$4,$Q15&lt;AM$4),NETWORKDAYS.INTL($P15,$Q15,1,(Holidays!$A$1:$A$248)),0)+IF(AND($P15&gt;=AL$4,$P15&lt;AM$4,$Q15&gt;=AM$4),NETWORKDAYS.INTL($P15,(AM$4)-1,1,(Holidays!$A$1:$A$248)),0)+IF(AND($P15&lt;AL$4,$Q15&lt;AM$4,$Q15&gt;=AL$4),NETWORKDAYS.INTL(AL$4,$Q15,1,(Holidays!$A$1:$A$248)),0)+IF(AND($P15&lt;AL$4,$Q15&gt;=AM$4,$Q15&gt;=AL$4),NETWORKDAYS.INTL(AL$4,(AM$4)-1,1,(Holidays!$A$1:$A$248)),0))*$S15,"")</f>
        <v>0</v>
      </c>
      <c r="AM15" s="191">
        <f>IFERROR((IF(AND($P15&gt;=AM$4,$P15&lt;AN$4,$Q15&lt;AN$4),NETWORKDAYS.INTL($P15,$Q15,1,(Holidays!$A$1:$A$248)),0)+IF(AND($P15&gt;=AM$4,$P15&lt;AN$4,$Q15&gt;=AN$4),NETWORKDAYS.INTL($P15,(AN$4)-1,1,(Holidays!$A$1:$A$248)),0)+IF(AND($P15&lt;AM$4,$Q15&lt;AN$4,$Q15&gt;=AM$4),NETWORKDAYS.INTL(AM$4,$Q15,1,(Holidays!$A$1:$A$248)),0)+IF(AND($P15&lt;AM$4,$Q15&gt;=AN$4,$Q15&gt;=AM$4),NETWORKDAYS.INTL(AM$4,(AN$4)-1,1,(Holidays!$A$1:$A$248)),0))*$S15,"")</f>
        <v>0</v>
      </c>
      <c r="AN15" s="191">
        <f>IFERROR((IF(AND($P15&gt;=AN$4,$P15&lt;AO$4,$Q15&lt;AO$4),NETWORKDAYS.INTL($P15,$Q15,1,(Holidays!$A$1:$A$248)),0)+IF(AND($P15&gt;=AN$4,$P15&lt;AO$4,$Q15&gt;=AO$4),NETWORKDAYS.INTL($P15,(AO$4)-1,1,(Holidays!$A$1:$A$248)),0)+IF(AND($P15&lt;AN$4,$Q15&lt;AO$4,$Q15&gt;=AN$4),NETWORKDAYS.INTL(AN$4,$Q15,1,(Holidays!$A$1:$A$248)),0)+IF(AND($P15&lt;AN$4,$Q15&gt;=AO$4,$Q15&gt;=AN$4),NETWORKDAYS.INTL(AN$4,(AO$4)-1,1,(Holidays!$A$1:$A$248)),0))*$S15,"")</f>
        <v>0</v>
      </c>
      <c r="AO15" s="191">
        <f>IFERROR((IF(AND($P15&gt;=AO$4,$P15&lt;AP$4,$Q15&lt;AP$4),NETWORKDAYS.INTL($P15,$Q15,1,(Holidays!$A$1:$A$248)),0)+IF(AND($P15&gt;=AO$4,$P15&lt;AP$4,$Q15&gt;=AP$4),NETWORKDAYS.INTL($P15,(AP$4)-1,1,(Holidays!$A$1:$A$248)),0)+IF(AND($P15&lt;AO$4,$Q15&lt;AP$4,$Q15&gt;=AO$4),NETWORKDAYS.INTL(AO$4,$Q15,1,(Holidays!$A$1:$A$248)),0)+IF(AND($P15&lt;AO$4,$Q15&gt;=AP$4,$Q15&gt;=AO$4),NETWORKDAYS.INTL(AO$4,(AP$4)-1,1,(Holidays!$A$1:$A$248)),0))*$S15,"")</f>
        <v>0</v>
      </c>
      <c r="AP15" s="191">
        <f>IFERROR((IF(AND($P15&gt;=AP$4,$P15&lt;AQ$4,$Q15&lt;AQ$4),NETWORKDAYS.INTL($P15,$Q15,1,(Holidays!$A$1:$A$248)),0)+IF(AND($P15&gt;=AP$4,$P15&lt;AQ$4,$Q15&gt;=AQ$4),NETWORKDAYS.INTL($P15,(AQ$4)-1,1,(Holidays!$A$1:$A$248)),0)+IF(AND($P15&lt;AP$4,$Q15&lt;AQ$4,$Q15&gt;=AP$4),NETWORKDAYS.INTL(AP$4,$Q15,1,(Holidays!$A$1:$A$248)),0)+IF(AND($P15&lt;AP$4,$Q15&gt;=AQ$4,$Q15&gt;=AP$4),NETWORKDAYS.INTL(AP$4,(AQ$4)-1,1,(Holidays!$A$1:$A$248)),0))*$S15,"")</f>
        <v>0</v>
      </c>
      <c r="AQ15" s="191">
        <f>IFERROR((IF(AND($P15&gt;=AQ$4,$P15&lt;AR$4,$Q15&lt;AR$4),NETWORKDAYS.INTL($P15,$Q15,1,(Holidays!$A$1:$A$248)),0)+IF(AND($P15&gt;=AQ$4,$P15&lt;AR$4,$Q15&gt;=AR$4),NETWORKDAYS.INTL($P15,(AR$4)-1,1,(Holidays!$A$1:$A$248)),0)+IF(AND($P15&lt;AQ$4,$Q15&lt;AR$4,$Q15&gt;=AQ$4),NETWORKDAYS.INTL(AQ$4,$Q15,1,(Holidays!$A$1:$A$248)),0)+IF(AND($P15&lt;AQ$4,$Q15&gt;=AR$4,$Q15&gt;=AQ$4),NETWORKDAYS.INTL(AQ$4,(AR$4)-1,1,(Holidays!$A$1:$A$248)),0))*$S15,"")</f>
        <v>0</v>
      </c>
      <c r="AR15" s="191">
        <f>IFERROR((IF(AND($P15&gt;=AR$4,$P15&lt;AS$4,$Q15&lt;AS$4),NETWORKDAYS.INTL($P15,$Q15,1,(Holidays!$A$1:$A$248)),0)+IF(AND($P15&gt;=AR$4,$P15&lt;AS$4,$Q15&gt;=AS$4),NETWORKDAYS.INTL($P15,(AS$4)-1,1,(Holidays!$A$1:$A$248)),0)+IF(AND($P15&lt;AR$4,$Q15&lt;AS$4,$Q15&gt;=AR$4),NETWORKDAYS.INTL(AR$4,$Q15,1,(Holidays!$A$1:$A$248)),0)+IF(AND($P15&lt;AR$4,$Q15&gt;=AS$4,$Q15&gt;=AR$4),NETWORKDAYS.INTL(AR$4,(AS$4)-1,1,(Holidays!$A$1:$A$248)),0))*$S15,"")</f>
        <v>0</v>
      </c>
      <c r="AS15" s="192">
        <f>IFERROR((IF(AND($P15&gt;=AS$4,$P15&lt;AT$4,$Q15&lt;AT$4),NETWORKDAYS.INTL($P15,$Q15,1,(Holidays!$A$1:$A$248)),0)+IF(AND($P15&gt;=AS$4,$P15&lt;AT$4,$Q15&gt;=AT$4),NETWORKDAYS.INTL($P15,(AT$4)-1,1,(Holidays!$A$1:$A$248)),0)+IF(AND($P15&lt;AS$4,$Q15&lt;AT$4,$Q15&gt;=AS$4),NETWORKDAYS.INTL(AS$4,$Q15,1,(Holidays!$A$1:$A$248)),0)+IF(AND($P15&lt;AS$4,$Q15&gt;=AT$4,$Q15&gt;=AS$4),NETWORKDAYS.INTL(AS$4,(AT$4)-1,1,(Holidays!$A$1:$A$248)),0))*$S15,"")</f>
        <v>0</v>
      </c>
      <c r="AT15" s="191">
        <f>IFERROR((IF(AND($P15&gt;=AT$4,$P15&lt;AU$4,$Q15&lt;AU$4),NETWORKDAYS.INTL($P15,$Q15,1,(Holidays!$A$1:$A$248)),0)+IF(AND($P15&gt;=AT$4,$P15&lt;AU$4,$Q15&gt;=AU$4),NETWORKDAYS.INTL($P15,(AU$4)-1,1,(Holidays!$A$1:$A$248)),0)+IF(AND($P15&lt;AT$4,$Q15&lt;AU$4,$Q15&gt;=AT$4),NETWORKDAYS.INTL(AT$4,$Q15,1,(Holidays!$A$1:$A$248)),0)+IF(AND($P15&lt;AT$4,$Q15&gt;=AU$4,$Q15&gt;=AT$4),NETWORKDAYS.INTL(AT$4,(AU$4)-1,1,(Holidays!$A$1:$A$248)),0))*$S15,"")</f>
        <v>0</v>
      </c>
      <c r="AU15" s="191">
        <f>IFERROR((IF(AND($P15&gt;=AU$4,$P15&lt;AV$4,$Q15&lt;AV$4),NETWORKDAYS.INTL($P15,$Q15,1,(Holidays!$A$1:$A$248)),0)+IF(AND($P15&gt;=AU$4,$P15&lt;AV$4,$Q15&gt;=AV$4),NETWORKDAYS.INTL($P15,(AV$4)-1,1,(Holidays!$A$1:$A$248)),0)+IF(AND($P15&lt;AU$4,$Q15&lt;AV$4,$Q15&gt;=AU$4),NETWORKDAYS.INTL(AU$4,$Q15,1,(Holidays!$A$1:$A$248)),0)+IF(AND($P15&lt;AU$4,$Q15&gt;=AV$4,$Q15&gt;=AU$4),NETWORKDAYS.INTL(AU$4,(AV$4)-1,1,(Holidays!$A$1:$A$248)),0))*$S15,"")</f>
        <v>0</v>
      </c>
      <c r="AV15" s="191">
        <f>IFERROR((IF(AND($P15&gt;=AV$4,$P15&lt;AW$4,$Q15&lt;AW$4),NETWORKDAYS.INTL($P15,$Q15,1,(Holidays!$A$1:$A$248)),0)+IF(AND($P15&gt;=AV$4,$P15&lt;AW$4,$Q15&gt;=AW$4),NETWORKDAYS.INTL($P15,(AW$4)-1,1,(Holidays!$A$1:$A$248)),0)+IF(AND($P15&lt;AV$4,$Q15&lt;AW$4,$Q15&gt;=AV$4),NETWORKDAYS.INTL(AV$4,$Q15,1,(Holidays!$A$1:$A$248)),0)+IF(AND($P15&lt;AV$4,$Q15&gt;=AW$4,$Q15&gt;=AV$4),NETWORKDAYS.INTL(AV$4,(AW$4)-1,1,(Holidays!$A$1:$A$248)),0))*$S15,"")</f>
        <v>0</v>
      </c>
      <c r="AW15" s="191">
        <f>IFERROR((IF(AND($P15&gt;=AW$4,$P15&lt;AX$4,$Q15&lt;AX$4),NETWORKDAYS.INTL($P15,$Q15,1,(Holidays!$A$1:$A$248)),0)+IF(AND($P15&gt;=AW$4,$P15&lt;AX$4,$Q15&gt;=AX$4),NETWORKDAYS.INTL($P15,(AX$4)-1,1,(Holidays!$A$1:$A$248)),0)+IF(AND($P15&lt;AW$4,$Q15&lt;AX$4,$Q15&gt;=AW$4),NETWORKDAYS.INTL(AW$4,$Q15,1,(Holidays!$A$1:$A$248)),0)+IF(AND($P15&lt;AW$4,$Q15&gt;=AX$4,$Q15&gt;=AW$4),NETWORKDAYS.INTL(AW$4,(AX$4)-1,1,(Holidays!$A$1:$A$248)),0))*$S15,"")</f>
        <v>0</v>
      </c>
      <c r="AX15" s="191">
        <f>IFERROR((IF(AND($P15&gt;=AX$4,$P15&lt;AY$4,$Q15&lt;AY$4),NETWORKDAYS.INTL($P15,$Q15,1,(Holidays!$A$1:$A$248)),0)+IF(AND($P15&gt;=AX$4,$P15&lt;AY$4,$Q15&gt;=AY$4),NETWORKDAYS.INTL($P15,(AY$4)-1,1,(Holidays!$A$1:$A$248)),0)+IF(AND($P15&lt;AX$4,$Q15&lt;AY$4,$Q15&gt;=AX$4),NETWORKDAYS.INTL(AX$4,$Q15,1,(Holidays!$A$1:$A$248)),0)+IF(AND($P15&lt;AX$4,$Q15&gt;=AY$4,$Q15&gt;=AX$4),NETWORKDAYS.INTL(AX$4,(AY$4)-1,1,(Holidays!$A$1:$A$248)),0))*$S15,"")</f>
        <v>0</v>
      </c>
      <c r="AY15" s="191">
        <f>IFERROR((IF(AND($P15&gt;=AY$4,$P15&lt;AZ$4,$Q15&lt;AZ$4),NETWORKDAYS.INTL($P15,$Q15,1,(Holidays!$A$1:$A$248)),0)+IF(AND($P15&gt;=AY$4,$P15&lt;AZ$4,$Q15&gt;=AZ$4),NETWORKDAYS.INTL($P15,(AZ$4)-1,1,(Holidays!$A$1:$A$248)),0)+IF(AND($P15&lt;AY$4,$Q15&lt;AZ$4,$Q15&gt;=AY$4),NETWORKDAYS.INTL(AY$4,$Q15,1,(Holidays!$A$1:$A$248)),0)+IF(AND($P15&lt;AY$4,$Q15&gt;=AZ$4,$Q15&gt;=AY$4),NETWORKDAYS.INTL(AY$4,(AZ$4)-1,1,(Holidays!$A$1:$A$248)),0))*$S15,"")</f>
        <v>0</v>
      </c>
      <c r="AZ15" s="191">
        <f>IFERROR((IF(AND($P15&gt;=AZ$4,$P15&lt;BA$4,$Q15&lt;BA$4),NETWORKDAYS.INTL($P15,$Q15,1,(Holidays!$A$1:$A$248)),0)+IF(AND($P15&gt;=AZ$4,$P15&lt;BA$4,$Q15&gt;=BA$4),NETWORKDAYS.INTL($P15,(BA$4)-1,1,(Holidays!$A$1:$A$248)),0)+IF(AND($P15&lt;AZ$4,$Q15&lt;BA$4,$Q15&gt;=AZ$4),NETWORKDAYS.INTL(AZ$4,$Q15,1,(Holidays!$A$1:$A$248)),0)+IF(AND($P15&lt;AZ$4,$Q15&gt;=BA$4,$Q15&gt;=AZ$4),NETWORKDAYS.INTL(AZ$4,(BA$4)-1,1,(Holidays!$A$1:$A$248)),0))*$S15,"")</f>
        <v>0</v>
      </c>
      <c r="BA15" s="191">
        <f>IFERROR((IF(AND($P15&gt;=BA$4,$P15&lt;BB$4,$Q15&lt;BB$4),NETWORKDAYS.INTL($P15,$Q15,1,(Holidays!$A$1:$A$248)),0)+IF(AND($P15&gt;=BA$4,$P15&lt;BB$4,$Q15&gt;=BB$4),NETWORKDAYS.INTL($P15,(BB$4)-1,1,(Holidays!$A$1:$A$248)),0)+IF(AND($P15&lt;BA$4,$Q15&lt;BB$4,$Q15&gt;=BA$4),NETWORKDAYS.INTL(BA$4,$Q15,1,(Holidays!$A$1:$A$248)),0)+IF(AND($P15&lt;BA$4,$Q15&gt;=BB$4,$Q15&gt;=BA$4),NETWORKDAYS.INTL(BA$4,(BB$4)-1,1,(Holidays!$A$1:$A$248)),0))*$S15,"")</f>
        <v>0</v>
      </c>
      <c r="BB15" s="191">
        <f>IFERROR((IF(AND($P15&gt;=BB$4,$P15&lt;BC$4,$Q15&lt;BC$4),NETWORKDAYS.INTL($P15,$Q15,1,(Holidays!$A$1:$A$248)),0)+IF(AND($P15&gt;=BB$4,$P15&lt;BC$4,$Q15&gt;=BC$4),NETWORKDAYS.INTL($P15,(BC$4)-1,1,(Holidays!$A$1:$A$248)),0)+IF(AND($P15&lt;BB$4,$Q15&lt;BC$4,$Q15&gt;=BB$4),NETWORKDAYS.INTL(BB$4,$Q15,1,(Holidays!$A$1:$A$248)),0)+IF(AND($P15&lt;BB$4,$Q15&gt;=BC$4,$Q15&gt;=BB$4),NETWORKDAYS.INTL(BB$4,(BC$4)-1,1,(Holidays!$A$1:$A$248)),0))*$S15,"")</f>
        <v>0</v>
      </c>
      <c r="BC15" s="191">
        <f>IFERROR((IF(AND($P15&gt;=BC$4,$P15&lt;BD$4,$Q15&lt;BD$4),NETWORKDAYS.INTL($P15,$Q15,1,(Holidays!$A$1:$A$248)),0)+IF(AND($P15&gt;=BC$4,$P15&lt;BD$4,$Q15&gt;=BD$4),NETWORKDAYS.INTL($P15,(BD$4)-1,1,(Holidays!$A$1:$A$248)),0)+IF(AND($P15&lt;BC$4,$Q15&lt;BD$4,$Q15&gt;=BC$4),NETWORKDAYS.INTL(BC$4,$Q15,1,(Holidays!$A$1:$A$248)),0)+IF(AND($P15&lt;BC$4,$Q15&gt;=BD$4,$Q15&gt;=BC$4),NETWORKDAYS.INTL(BC$4,(BD$4)-1,1,(Holidays!$A$1:$A$248)),0))*$S15,"")</f>
        <v>0</v>
      </c>
      <c r="BD15" s="191">
        <f>IFERROR((IF(AND($P15&gt;=BD$4,$P15&lt;BE$4,$Q15&lt;BE$4),NETWORKDAYS.INTL($P15,$Q15,1,(Holidays!$A$1:$A$248)),0)+IF(AND($P15&gt;=BD$4,$P15&lt;BE$4,$Q15&gt;=BE$4),NETWORKDAYS.INTL($P15,(BE$4)-1,1,(Holidays!$A$1:$A$248)),0)+IF(AND($P15&lt;BD$4,$Q15&lt;BE$4,$Q15&gt;=BD$4),NETWORKDAYS.INTL(BD$4,$Q15,1,(Holidays!$A$1:$A$248)),0)+IF(AND($P15&lt;BD$4,$Q15&gt;=BE$4,$Q15&gt;=BD$4),NETWORKDAYS.INTL(BD$4,(BE$4)-1,1,(Holidays!$A$1:$A$248)),0))*$S15,"")</f>
        <v>0</v>
      </c>
      <c r="BE15" s="191">
        <f>IFERROR((IF(AND($P15&gt;=BE$4,$P15&lt;BF$4,$Q15&lt;BF$4),NETWORKDAYS.INTL($P15,$Q15,1,(Holidays!$A$1:$A$248)),0)+IF(AND($P15&gt;=BE$4,$P15&lt;BF$4,$Q15&gt;=BF$4),NETWORKDAYS.INTL($P15,(BF$4)-1,1,(Holidays!$A$1:$A$248)),0)+IF(AND($P15&lt;BE$4,$Q15&lt;BF$4,$Q15&gt;=BE$4),NETWORKDAYS.INTL(BE$4,$Q15,1,(Holidays!$A$1:$A$248)),0)+IF(AND($P15&lt;BE$4,$Q15&gt;=BF$4,$Q15&gt;=BE$4),NETWORKDAYS.INTL(BE$4,(BF$4)-1,1,(Holidays!$A$1:$A$248)),0))*$S15,"")</f>
        <v>0</v>
      </c>
      <c r="BF15" s="191">
        <f>IFERROR((IF(AND($P15&gt;=BF$4,$P15&lt;BG$4,$Q15&lt;BG$4),NETWORKDAYS.INTL($P15,$Q15,1,(Holidays!$A$1:$A$248)),0)+IF(AND($P15&gt;=BF$4,$P15&lt;BG$4,$Q15&gt;=BG$4),NETWORKDAYS.INTL($P15,(BG$4)-1,1,(Holidays!$A$1:$A$248)),0)+IF(AND($P15&lt;BF$4,$Q15&lt;BG$4,$Q15&gt;=BF$4),NETWORKDAYS.INTL(BF$4,$Q15,1,(Holidays!$A$1:$A$248)),0)+IF(AND($P15&lt;BF$4,$Q15&gt;=BG$4,$Q15&gt;=BF$4),NETWORKDAYS.INTL(BF$4,(BG$4)-1,1,(Holidays!$A$1:$A$248)),0))*$S15,"")</f>
        <v>0</v>
      </c>
      <c r="BG15" s="191">
        <f>IFERROR((IF(AND($P15&gt;=BG$4,$P15&lt;BH$4,$Q15&lt;BH$4),NETWORKDAYS.INTL($P15,$Q15,1,(Holidays!$A$1:$A$248)),0)+IF(AND($P15&gt;=BG$4,$P15&lt;BH$4,$Q15&gt;=BH$4),NETWORKDAYS.INTL($P15,(BH$4)-1,1,(Holidays!$A$1:$A$248)),0)+IF(AND($P15&lt;BG$4,$Q15&lt;BH$4,$Q15&gt;=BG$4),NETWORKDAYS.INTL(BG$4,$Q15,1,(Holidays!$A$1:$A$248)),0)+IF(AND($P15&lt;BG$4,$Q15&gt;=BH$4,$Q15&gt;=BG$4),NETWORKDAYS.INTL(BG$4,(BH$4)-1,1,(Holidays!$A$1:$A$248)),0))*$S15,"")</f>
        <v>0</v>
      </c>
      <c r="BH15" s="191">
        <f>IFERROR((IF(AND($P15&gt;=BH$4,$P15&lt;BI$4,$Q15&lt;BI$4),NETWORKDAYS.INTL($P15,$Q15,1,(Holidays!$A$1:$A$248)),0)+IF(AND($P15&gt;=BH$4,$P15&lt;BI$4,$Q15&gt;=BI$4),NETWORKDAYS.INTL($P15,(BI$4)-1,1,(Holidays!$A$1:$A$248)),0)+IF(AND($P15&lt;BH$4,$Q15&lt;BI$4,$Q15&gt;=BH$4),NETWORKDAYS.INTL(BH$4,$Q15,1,(Holidays!$A$1:$A$248)),0)+IF(AND($P15&lt;BH$4,$Q15&gt;=BI$4,$Q15&gt;=BH$4),NETWORKDAYS.INTL(BH$4,(BI$4)-1,1,(Holidays!$A$1:$A$248)),0))*$S15,"")</f>
        <v>0</v>
      </c>
      <c r="BI15" s="191">
        <f>IFERROR((IF(AND($P15&gt;=BI$4,$P15&lt;BJ$4,$Q15&lt;BJ$4),NETWORKDAYS.INTL($P15,$Q15,1,(Holidays!$A$1:$A$248)),0)+IF(AND($P15&gt;=BI$4,$P15&lt;BJ$4,$Q15&gt;=BJ$4),NETWORKDAYS.INTL($P15,(BJ$4)-1,1,(Holidays!$A$1:$A$248)),0)+IF(AND($P15&lt;BI$4,$Q15&lt;BJ$4,$Q15&gt;=BI$4),NETWORKDAYS.INTL(BI$4,$Q15,1,(Holidays!$A$1:$A$248)),0)+IF(AND($P15&lt;BI$4,$Q15&gt;=BJ$4,$Q15&gt;=BI$4),NETWORKDAYS.INTL(BI$4,(BJ$4)-1,1,(Holidays!$A$1:$A$248)),0))*$S15,"")</f>
        <v>0</v>
      </c>
      <c r="BJ15" s="191">
        <f>IFERROR((IF(AND($P15&gt;=BJ$4,$P15&lt;BK$4,$Q15&lt;BK$4),NETWORKDAYS.INTL($P15,$Q15,1,(Holidays!$A$1:$A$248)),0)+IF(AND($P15&gt;=BJ$4,$P15&lt;BK$4,$Q15&gt;=BK$4),NETWORKDAYS.INTL($P15,(BK$4)-1,1,(Holidays!$A$1:$A$248)),0)+IF(AND($P15&lt;BJ$4,$Q15&lt;BK$4,$Q15&gt;=BJ$4),NETWORKDAYS.INTL(BJ$4,$Q15,1,(Holidays!$A$1:$A$248)),0)+IF(AND($P15&lt;BJ$4,$Q15&gt;=BK$4,$Q15&gt;=BJ$4),NETWORKDAYS.INTL(BJ$4,(BK$4)-1,1,(Holidays!$A$1:$A$248)),0))*$S15,"")</f>
        <v>0</v>
      </c>
      <c r="BK15" s="191">
        <f>IFERROR((IF(AND($P15&gt;=BK$4,$P15&lt;BL$4,$Q15&lt;BL$4),NETWORKDAYS.INTL($P15,$Q15,1,(Holidays!$A$1:$A$248)),0)+IF(AND($P15&gt;=BK$4,$P15&lt;BL$4,$Q15&gt;=BL$4),NETWORKDAYS.INTL($P15,(BL$4)-1,1,(Holidays!$A$1:$A$248)),0)+IF(AND($P15&lt;BK$4,$Q15&lt;BL$4,$Q15&gt;=BK$4),NETWORKDAYS.INTL(BK$4,$Q15,1,(Holidays!$A$1:$A$248)),0)+IF(AND($P15&lt;BK$4,$Q15&gt;=BL$4,$Q15&gt;=BK$4),NETWORKDAYS.INTL(BK$4,(BL$4)-1,1,(Holidays!$A$1:$A$248)),0))*$S15,"")</f>
        <v>0</v>
      </c>
      <c r="BL15" s="191">
        <f>IFERROR((IF(AND($P15&gt;=BL$4,$P15&lt;BM$4,$Q15&lt;BM$4),NETWORKDAYS.INTL($P15,$Q15,1,(Holidays!$A$1:$A$248)),0)+IF(AND($P15&gt;=BL$4,$P15&lt;BM$4,$Q15&gt;=BM$4),NETWORKDAYS.INTL($P15,(BM$4)-1,1,(Holidays!$A$1:$A$248)),0)+IF(AND($P15&lt;BL$4,$Q15&lt;BM$4,$Q15&gt;=BL$4),NETWORKDAYS.INTL(BL$4,$Q15,1,(Holidays!$A$1:$A$248)),0)+IF(AND($P15&lt;BL$4,$Q15&gt;=BM$4,$Q15&gt;=BL$4),NETWORKDAYS.INTL(BL$4,(BM$4)-1,1,(Holidays!$A$1:$A$248)),0))*$S15,"")</f>
        <v>0</v>
      </c>
      <c r="BM15" s="191">
        <f>IFERROR((IF(AND($P15&gt;=BM$4,$P15&lt;BN$4,$Q15&lt;BN$4),NETWORKDAYS.INTL($P15,$Q15,1,(Holidays!$A$1:$A$248)),0)+IF(AND($P15&gt;=BM$4,$P15&lt;BN$4,$Q15&gt;=BN$4),NETWORKDAYS.INTL($P15,(BN$4)-1,1,(Holidays!$A$1:$A$248)),0)+IF(AND($P15&lt;BM$4,$Q15&lt;BN$4,$Q15&gt;=BM$4),NETWORKDAYS.INTL(BM$4,$Q15,1,(Holidays!$A$1:$A$248)),0)+IF(AND($P15&lt;BM$4,$Q15&gt;=BN$4,$Q15&gt;=BM$4),NETWORKDAYS.INTL(BM$4,(BN$4)-1,1,(Holidays!$A$1:$A$248)),0))*$S15,"")</f>
        <v>0</v>
      </c>
      <c r="BN15" s="191">
        <f>IFERROR((IF(AND($P15&gt;=BN$4,$P15&lt;BO$4,$Q15&lt;BO$4),NETWORKDAYS.INTL($P15,$Q15,1,(Holidays!$A$1:$A$248)),0)+IF(AND($P15&gt;=BN$4,$P15&lt;BO$4,$Q15&gt;=BO$4),NETWORKDAYS.INTL($P15,(BO$4)-1,1,(Holidays!$A$1:$A$248)),0)+IF(AND($P15&lt;BN$4,$Q15&lt;BO$4,$Q15&gt;=BN$4),NETWORKDAYS.INTL(BN$4,$Q15,1,(Holidays!$A$1:$A$248)),0)+IF(AND($P15&lt;BN$4,$Q15&gt;=BO$4,$Q15&gt;=BN$4),NETWORKDAYS.INTL(BN$4,(BO$4)-1,1,(Holidays!$A$1:$A$248)),0))*$S15,"")</f>
        <v>0</v>
      </c>
      <c r="BO15" s="191">
        <f>IFERROR((IF(AND($P15&gt;=BO$4,$P15&lt;BP$4,$Q15&lt;BP$4),NETWORKDAYS.INTL($P15,$Q15,1,(Holidays!$A$1:$A$248)),0)+IF(AND($P15&gt;=BO$4,$P15&lt;BP$4,$Q15&gt;=BP$4),NETWORKDAYS.INTL($P15,(BP$4)-1,1,(Holidays!$A$1:$A$248)),0)+IF(AND($P15&lt;BO$4,$Q15&lt;BP$4,$Q15&gt;=BO$4),NETWORKDAYS.INTL(BO$4,$Q15,1,(Holidays!$A$1:$A$248)),0)+IF(AND($P15&lt;BO$4,$Q15&gt;=BP$4,$Q15&gt;=BO$4),NETWORKDAYS.INTL(BO$4,(BP$4)-1,1,(Holidays!$A$1:$A$248)),0))*$S15,"")</f>
        <v>0</v>
      </c>
      <c r="BP15" s="191">
        <f>IFERROR((IF(AND($P15&gt;=BP$4,$P15&lt;BQ$4,$Q15&lt;BQ$4),NETWORKDAYS.INTL($P15,$Q15,1,(Holidays!$A$1:$A$248)),0)+IF(AND($P15&gt;=BP$4,$P15&lt;BQ$4,$Q15&gt;=BQ$4),NETWORKDAYS.INTL($P15,(BQ$4)-1,1,(Holidays!$A$1:$A$248)),0)+IF(AND($P15&lt;BP$4,$Q15&lt;BQ$4,$Q15&gt;=BP$4),NETWORKDAYS.INTL(BP$4,$Q15,1,(Holidays!$A$1:$A$248)),0)+IF(AND($P15&lt;BP$4,$Q15&gt;=BQ$4,$Q15&gt;=BP$4),NETWORKDAYS.INTL(BP$4,(BQ$4)-1,1,(Holidays!$A$1:$A$248)),0))*$S15,"")</f>
        <v>0</v>
      </c>
      <c r="BQ15" s="191">
        <f>IFERROR((IF(AND($P15&gt;=BQ$4,$P15&lt;BR$4,$Q15&lt;BR$4),NETWORKDAYS.INTL($P15,$Q15,1,(Holidays!$A$1:$A$248)),0)+IF(AND($P15&gt;=BQ$4,$P15&lt;BR$4,$Q15&gt;=BR$4),NETWORKDAYS.INTL($P15,(BR$4)-1,1,(Holidays!$A$1:$A$248)),0)+IF(AND($P15&lt;BQ$4,$Q15&lt;BR$4,$Q15&gt;=BQ$4),NETWORKDAYS.INTL(BQ$4,$Q15,1,(Holidays!$A$1:$A$248)),0)+IF(AND($P15&lt;BQ$4,$Q15&gt;=BR$4,$Q15&gt;=BQ$4),NETWORKDAYS.INTL(BQ$4,(BR$4)-1,1,(Holidays!$A$1:$A$248)),0))*$S15,"")</f>
        <v>0</v>
      </c>
      <c r="BR15" s="191">
        <f>IFERROR((IF(AND($P15&gt;=BR$4,$P15&lt;BS$4,$Q15&lt;BS$4),NETWORKDAYS.INTL($P15,$Q15,1,(Holidays!$A$1:$A$248)),0)+IF(AND($P15&gt;=BR$4,$P15&lt;BS$4,$Q15&gt;=BS$4),NETWORKDAYS.INTL($P15,(BS$4)-1,1,(Holidays!$A$1:$A$248)),0)+IF(AND($P15&lt;BR$4,$Q15&lt;BS$4,$Q15&gt;=BR$4),NETWORKDAYS.INTL(BR$4,$Q15,1,(Holidays!$A$1:$A$248)),0)+IF(AND($P15&lt;BR$4,$Q15&gt;=BS$4,$Q15&gt;=BR$4),NETWORKDAYS.INTL(BR$4,(BS$4)-1,1,(Holidays!$A$1:$A$248)),0))*$S15,"")</f>
        <v>0</v>
      </c>
      <c r="BS15" s="191">
        <f>IFERROR((IF(AND($P15&gt;=BS$4,$P15&lt;BT$4,$Q15&lt;BT$4),NETWORKDAYS.INTL($P15,$Q15,1,(Holidays!$A$1:$A$248)),0)+IF(AND($P15&gt;=BS$4,$P15&lt;BT$4,$Q15&gt;=BT$4),NETWORKDAYS.INTL($P15,(BT$4)-1,1,(Holidays!$A$1:$A$248)),0)+IF(AND($P15&lt;BS$4,$Q15&lt;BT$4,$Q15&gt;=BS$4),NETWORKDAYS.INTL(BS$4,$Q15,1,(Holidays!$A$1:$A$248)),0)+IF(AND($P15&lt;BS$4,$Q15&gt;=BT$4,$Q15&gt;=BS$4),NETWORKDAYS.INTL(BS$4,(BT$4)-1,1,(Holidays!$A$1:$A$248)),0))*$S15,"")</f>
        <v>0</v>
      </c>
      <c r="BT15" s="191">
        <f>IFERROR((IF(AND($P15&gt;=BT$4,$P15&lt;BU$4,$Q15&lt;BU$4),NETWORKDAYS.INTL($P15,$Q15,1,(Holidays!$A$1:$A$248)),0)+IF(AND($P15&gt;=BT$4,$P15&lt;BU$4,$Q15&gt;=BU$4),NETWORKDAYS.INTL($P15,(BU$4)-1,1,(Holidays!$A$1:$A$248)),0)+IF(AND($P15&lt;BT$4,$Q15&lt;BU$4,$Q15&gt;=BT$4),NETWORKDAYS.INTL(BT$4,$Q15,1,(Holidays!$A$1:$A$248)),0)+IF(AND($P15&lt;BT$4,$Q15&gt;=BU$4,$Q15&gt;=BT$4),NETWORKDAYS.INTL(BT$4,(BU$4)-1,1,(Holidays!$A$1:$A$248)),0))*$S15,"")</f>
        <v>0</v>
      </c>
      <c r="BU15" s="191">
        <f>IFERROR((IF(AND($P15&gt;=BU$4,$P15&lt;BV$4,$Q15&lt;BV$4),NETWORKDAYS.INTL($P15,$Q15,1,(Holidays!$A$1:$A$248)),0)+IF(AND($P15&gt;=BU$4,$P15&lt;BV$4,$Q15&gt;=BV$4),NETWORKDAYS.INTL($P15,(BV$4)-1,1,(Holidays!$A$1:$A$248)),0)+IF(AND($P15&lt;BU$4,$Q15&lt;BV$4,$Q15&gt;=BU$4),NETWORKDAYS.INTL(BU$4,$Q15,1,(Holidays!$A$1:$A$248)),0)+IF(AND($P15&lt;BU$4,$Q15&gt;=BV$4,$Q15&gt;=BU$4),NETWORKDAYS.INTL(BU$4,(BV$4)-1,1,(Holidays!$A$1:$A$248)),0))*$S15,"")</f>
        <v>0</v>
      </c>
      <c r="BV15" s="191">
        <f>IFERROR((IF(AND($P15&gt;=BV$4,$P15&lt;BW$4,$Q15&lt;BW$4),NETWORKDAYS.INTL($P15,$Q15,1,(Holidays!$A$1:$A$248)),0)+IF(AND($P15&gt;=BV$4,$P15&lt;BW$4,$Q15&gt;=BW$4),NETWORKDAYS.INTL($P15,(BW$4)-1,1,(Holidays!$A$1:$A$248)),0)+IF(AND($P15&lt;BV$4,$Q15&lt;BW$4,$Q15&gt;=BV$4),NETWORKDAYS.INTL(BV$4,$Q15,1,(Holidays!$A$1:$A$248)),0)+IF(AND($P15&lt;BV$4,$Q15&gt;=BW$4,$Q15&gt;=BV$4),NETWORKDAYS.INTL(BV$4,(BW$4)-1,1,(Holidays!$A$1:$A$248)),0))*$S15,"")</f>
        <v>0</v>
      </c>
      <c r="BW15" s="191">
        <f>IFERROR((IF(AND($P15&gt;=BW$4,$P15&lt;BX$4,$Q15&lt;BX$4),NETWORKDAYS.INTL($P15,$Q15,1,(Holidays!$A$1:$A$248)),0)+IF(AND($P15&gt;=BW$4,$P15&lt;BX$4,$Q15&gt;=BX$4),NETWORKDAYS.INTL($P15,(BX$4)-1,1,(Holidays!$A$1:$A$248)),0)+IF(AND($P15&lt;BW$4,$Q15&lt;BX$4,$Q15&gt;=BW$4),NETWORKDAYS.INTL(BW$4,$Q15,1,(Holidays!$A$1:$A$248)),0)+IF(AND($P15&lt;BW$4,$Q15&gt;=BX$4,$Q15&gt;=BW$4),NETWORKDAYS.INTL(BW$4,(BX$4)-1,1,(Holidays!$A$1:$A$248)),0))*$S15,"")</f>
        <v>0</v>
      </c>
      <c r="BX15" s="191">
        <f>IFERROR((IF(AND($P15&gt;=BX$4,$P15&lt;BY$4,$Q15&lt;BY$4),NETWORKDAYS.INTL($P15,$Q15,1,(Holidays!$A$1:$A$248)),0)+IF(AND($P15&gt;=BX$4,$P15&lt;BY$4,$Q15&gt;=BY$4),NETWORKDAYS.INTL($P15,(BY$4)-1,1,(Holidays!$A$1:$A$248)),0)+IF(AND($P15&lt;BX$4,$Q15&lt;BY$4,$Q15&gt;=BX$4),NETWORKDAYS.INTL(BX$4,$Q15,1,(Holidays!$A$1:$A$248)),0)+IF(AND($P15&lt;BX$4,$Q15&gt;=BY$4,$Q15&gt;=BX$4),NETWORKDAYS.INTL(BX$4,(BY$4)-1,1,(Holidays!$A$1:$A$248)),0))*$S15,"")</f>
        <v>0</v>
      </c>
      <c r="BY15" s="191">
        <f>IFERROR((IF(AND($P15&gt;=BY$4,$P15&lt;BZ$4,$Q15&lt;BZ$4),NETWORKDAYS.INTL($P15,$Q15,1,(Holidays!$A$1:$A$248)),0)+IF(AND($P15&gt;=BY$4,$P15&lt;BZ$4,$Q15&gt;=BZ$4),NETWORKDAYS.INTL($P15,(BZ$4)-1,1,(Holidays!$A$1:$A$248)),0)+IF(AND($P15&lt;BY$4,$Q15&lt;BZ$4,$Q15&gt;=BY$4),NETWORKDAYS.INTL(BY$4,$Q15,1,(Holidays!$A$1:$A$248)),0)+IF(AND($P15&lt;BY$4,$Q15&gt;=BZ$4,$Q15&gt;=BY$4),NETWORKDAYS.INTL(BY$4,(BZ$4)-1,1,(Holidays!$A$1:$A$248)),0))*$S15,"")</f>
        <v>0</v>
      </c>
      <c r="BZ15" s="191">
        <f>IFERROR((IF(AND($P15&gt;=BZ$4,$P15&lt;CA$4,$Q15&lt;CA$4),NETWORKDAYS.INTL($P15,$Q15,1,(Holidays!$A$1:$A$248)),0)+IF(AND($P15&gt;=BZ$4,$P15&lt;CA$4,$Q15&gt;=CA$4),NETWORKDAYS.INTL($P15,(CA$4)-1,1,(Holidays!$A$1:$A$248)),0)+IF(AND($P15&lt;BZ$4,$Q15&lt;CA$4,$Q15&gt;=BZ$4),NETWORKDAYS.INTL(BZ$4,$Q15,1,(Holidays!$A$1:$A$248)),0)+IF(AND($P15&lt;BZ$4,$Q15&gt;=CA$4,$Q15&gt;=BZ$4),NETWORKDAYS.INTL(BZ$4,(CA$4)-1,1,(Holidays!$A$1:$A$248)),0))*$S15,"")</f>
        <v>0</v>
      </c>
      <c r="CA15" s="191">
        <f>IFERROR((IF(AND($P15&gt;=CA$4,$P15&lt;CB$4,$Q15&lt;CB$4),NETWORKDAYS.INTL($P15,$Q15,1,(Holidays!$A$1:$A$248)),0)+IF(AND($P15&gt;=CA$4,$P15&lt;CB$4,$Q15&gt;=CB$4),NETWORKDAYS.INTL($P15,(CB$4)-1,1,(Holidays!$A$1:$A$248)),0)+IF(AND($P15&lt;CA$4,$Q15&lt;CB$4,$Q15&gt;=CA$4),NETWORKDAYS.INTL(CA$4,$Q15,1,(Holidays!$A$1:$A$248)),0)+IF(AND($P15&lt;CA$4,$Q15&gt;=CB$4,$Q15&gt;=CA$4),NETWORKDAYS.INTL(CA$4,(CB$4)-1,1,(Holidays!$A$1:$A$248)),0))*$S15,"")</f>
        <v>0</v>
      </c>
      <c r="CB15" s="191">
        <f>IFERROR((IF(AND($P15&gt;=CB$4,$P15&lt;CC$4,$Q15&lt;CC$4),NETWORKDAYS.INTL($P15,$Q15,1,(Holidays!$A$1:$A$248)),0)+IF(AND($P15&gt;=CB$4,$P15&lt;CC$4,$Q15&gt;=CC$4),NETWORKDAYS.INTL($P15,(CC$4)-1,1,(Holidays!$A$1:$A$248)),0)+IF(AND($P15&lt;CB$4,$Q15&lt;CC$4,$Q15&gt;=CB$4),NETWORKDAYS.INTL(CB$4,$Q15,1,(Holidays!$A$1:$A$248)),0)+IF(AND($P15&lt;CB$4,$Q15&gt;=CC$4,$Q15&gt;=CB$4),NETWORKDAYS.INTL(CB$4,(CC$4)-1,1,(Holidays!$A$1:$A$248)),0))*$S15,"")</f>
        <v>0</v>
      </c>
      <c r="CC15" s="191">
        <f>IFERROR((IF(AND($P15&gt;=CC$4,$P15&lt;CD$4,$Q15&lt;CD$4),NETWORKDAYS.INTL($P15,$Q15,1,(Holidays!$A$1:$A$248)),0)+IF(AND($P15&gt;=CC$4,$P15&lt;CD$4,$Q15&gt;=CD$4),NETWORKDAYS.INTL($P15,(CD$4)-1,1,(Holidays!$A$1:$A$248)),0)+IF(AND($P15&lt;CC$4,$Q15&lt;CD$4,$Q15&gt;=CC$4),NETWORKDAYS.INTL(CC$4,$Q15,1,(Holidays!$A$1:$A$248)),0)+IF(AND($P15&lt;CC$4,$Q15&gt;=CD$4,$Q15&gt;=CC$4),NETWORKDAYS.INTL(CC$4,(CD$4)-1,1,(Holidays!$A$1:$A$248)),0))*$S15,"")</f>
        <v>0</v>
      </c>
      <c r="CD15" s="191">
        <f>IFERROR((IF(AND($P15&gt;=CD$4,$P15&lt;CE$4,$Q15&lt;CE$4),NETWORKDAYS.INTL($P15,$Q15,1,(Holidays!$A$1:$A$248)),0)+IF(AND($P15&gt;=CD$4,$P15&lt;CE$4,$Q15&gt;=CE$4),NETWORKDAYS.INTL($P15,(CE$4)-1,1,(Holidays!$A$1:$A$248)),0)+IF(AND($P15&lt;CD$4,$Q15&lt;CE$4,$Q15&gt;=CD$4),NETWORKDAYS.INTL(CD$4,$Q15,1,(Holidays!$A$1:$A$248)),0)+IF(AND($P15&lt;CD$4,$Q15&gt;=CE$4,$Q15&gt;=CD$4),NETWORKDAYS.INTL(CD$4,(CE$4)-1,1,(Holidays!$A$1:$A$248)),0))*$S15,"")</f>
        <v>0</v>
      </c>
      <c r="CE15" s="191">
        <f>IFERROR((IF(AND($P15&gt;=CE$4,$P15&lt;CF$4,$Q15&lt;CF$4),NETWORKDAYS.INTL($P15,$Q15,1,(Holidays!$A$1:$A$248)),0)+IF(AND($P15&gt;=CE$4,$P15&lt;CF$4,$Q15&gt;=CF$4),NETWORKDAYS.INTL($P15,(CF$4)-1,1,(Holidays!$A$1:$A$248)),0)+IF(AND($P15&lt;CE$4,$Q15&lt;CF$4,$Q15&gt;=CE$4),NETWORKDAYS.INTL(CE$4,$Q15,1,(Holidays!$A$1:$A$248)),0)+IF(AND($P15&lt;CE$4,$Q15&gt;=CF$4,$Q15&gt;=CE$4),NETWORKDAYS.INTL(CE$4,(CF$4)-1,1,(Holidays!$A$1:$A$248)),0))*$S15,"")</f>
        <v>0</v>
      </c>
      <c r="CF15" s="191">
        <f>IFERROR((IF(AND($P15&gt;=CF$4,$P15&lt;CG$4,$Q15&lt;CG$4),NETWORKDAYS.INTL($P15,$Q15,1,(Holidays!$A$1:$A$248)),0)+IF(AND($P15&gt;=CF$4,$P15&lt;CG$4,$Q15&gt;=CG$4),NETWORKDAYS.INTL($P15,(CG$4)-1,1,(Holidays!$A$1:$A$248)),0)+IF(AND($P15&lt;CF$4,$Q15&lt;CG$4,$Q15&gt;=CF$4),NETWORKDAYS.INTL(CF$4,$Q15,1,(Holidays!$A$1:$A$248)),0)+IF(AND($P15&lt;CF$4,$Q15&gt;=CG$4,$Q15&gt;=CF$4),NETWORKDAYS.INTL(CF$4,(CG$4)-1,1,(Holidays!$A$1:$A$248)),0))*$S15,"")</f>
        <v>0</v>
      </c>
      <c r="CG15" s="191">
        <f>IFERROR((IF(AND($P15&gt;=CG$4,$P15&lt;CH$4,$Q15&lt;CH$4),NETWORKDAYS.INTL($P15,$Q15,1,(Holidays!$A$1:$A$248)),0)+IF(AND($P15&gt;=CG$4,$P15&lt;CH$4,$Q15&gt;=CH$4),NETWORKDAYS.INTL($P15,(CH$4)-1,1,(Holidays!$A$1:$A$248)),0)+IF(AND($P15&lt;CG$4,$Q15&lt;CH$4,$Q15&gt;=CG$4),NETWORKDAYS.INTL(CG$4,$Q15,1,(Holidays!$A$1:$A$248)),0)+IF(AND($P15&lt;CG$4,$Q15&gt;=CH$4,$Q15&gt;=CG$4),NETWORKDAYS.INTL(CG$4,(CH$4)-1,1,(Holidays!$A$1:$A$248)),0))*$S15,"")</f>
        <v>0</v>
      </c>
      <c r="CH15" s="191">
        <f>IFERROR((IF(AND($P15&gt;=CH$4,$P15&lt;CI$4,$Q15&lt;CI$4),NETWORKDAYS.INTL($P15,$Q15,1,(Holidays!$A$1:$A$248)),0)+IF(AND($P15&gt;=CH$4,$P15&lt;CI$4,$Q15&gt;=CI$4),NETWORKDAYS.INTL($P15,(CI$4)-1,1,(Holidays!$A$1:$A$248)),0)+IF(AND($P15&lt;CH$4,$Q15&lt;CI$4,$Q15&gt;=CH$4),NETWORKDAYS.INTL(CH$4,$Q15,1,(Holidays!$A$1:$A$248)),0)+IF(AND($P15&lt;CH$4,$Q15&gt;=CI$4,$Q15&gt;=CH$4),NETWORKDAYS.INTL(CH$4,(CI$4)-1,1,(Holidays!$A$1:$A$248)),0))*$S15,"")</f>
        <v>0</v>
      </c>
      <c r="CI15" s="191">
        <f>IFERROR((IF(AND($P15&gt;=CI$4,$P15&lt;CJ$4,$Q15&lt;CJ$4),NETWORKDAYS.INTL($P15,$Q15,1,(Holidays!$A$1:$A$248)),0)+IF(AND($P15&gt;=CI$4,$P15&lt;CJ$4,$Q15&gt;=CJ$4),NETWORKDAYS.INTL($P15,(CJ$4)-1,1,(Holidays!$A$1:$A$248)),0)+IF(AND($P15&lt;CI$4,$Q15&lt;CJ$4,$Q15&gt;=CI$4),NETWORKDAYS.INTL(CI$4,$Q15,1,(Holidays!$A$1:$A$248)),0)+IF(AND($P15&lt;CI$4,$Q15&gt;=CJ$4,$Q15&gt;=CI$4),NETWORKDAYS.INTL(CI$4,(CJ$4)-1,1,(Holidays!$A$1:$A$248)),0))*$S15,"")</f>
        <v>0</v>
      </c>
      <c r="CJ15" s="191">
        <f>IFERROR((IF(AND($P15&gt;=CJ$4,$P15&lt;CK$4,$Q15&lt;CK$4),NETWORKDAYS.INTL($P15,$Q15,1,(Holidays!$A$1:$A$248)),0)+IF(AND($P15&gt;=CJ$4,$P15&lt;CK$4,$Q15&gt;=CK$4),NETWORKDAYS.INTL($P15,(CK$4)-1,1,(Holidays!$A$1:$A$248)),0)+IF(AND($P15&lt;CJ$4,$Q15&lt;CK$4,$Q15&gt;=CJ$4),NETWORKDAYS.INTL(CJ$4,$Q15,1,(Holidays!$A$1:$A$248)),0)+IF(AND($P15&lt;CJ$4,$Q15&gt;=CK$4,$Q15&gt;=CJ$4),NETWORKDAYS.INTL(CJ$4,(CK$4)-1,1,(Holidays!$A$1:$A$248)),0))*$S15,"")</f>
        <v>0</v>
      </c>
      <c r="CK15" s="191">
        <f>IFERROR((IF(AND($P15&gt;=CK$4,$P15&lt;CL$4,$Q15&lt;CL$4),NETWORKDAYS.INTL($P15,$Q15,1,(Holidays!$A$1:$A$248)),0)+IF(AND($P15&gt;=CK$4,$P15&lt;CL$4,$Q15&gt;=CL$4),NETWORKDAYS.INTL($P15,(CL$4)-1,1,(Holidays!$A$1:$A$248)),0)+IF(AND($P15&lt;CK$4,$Q15&lt;CL$4,$Q15&gt;=CK$4),NETWORKDAYS.INTL(CK$4,$Q15,1,(Holidays!$A$1:$A$248)),0)+IF(AND($P15&lt;CK$4,$Q15&gt;=CL$4,$Q15&gt;=CK$4),NETWORKDAYS.INTL(CK$4,(CL$4)-1,1,(Holidays!$A$1:$A$248)),0))*$S15,"")</f>
        <v>0</v>
      </c>
      <c r="CL15" s="191">
        <f>IFERROR((IF(AND($P15&gt;=CL$4,$P15&lt;CM$4,$Q15&lt;CM$4),NETWORKDAYS.INTL($P15,$Q15,1,(Holidays!$A$1:$A$248)),0)+IF(AND($P15&gt;=CL$4,$P15&lt;CM$4,$Q15&gt;=CM$4),NETWORKDAYS.INTL($P15,(CM$4)-1,1,(Holidays!$A$1:$A$248)),0)+IF(AND($P15&lt;CL$4,$Q15&lt;CM$4,$Q15&gt;=CL$4),NETWORKDAYS.INTL(CL$4,$Q15,1,(Holidays!$A$1:$A$248)),0)+IF(AND($P15&lt;CL$4,$Q15&gt;=CM$4,$Q15&gt;=CL$4),NETWORKDAYS.INTL(CL$4,(CM$4)-1,1,(Holidays!$A$1:$A$248)),0))*$S15,"")</f>
        <v>0</v>
      </c>
      <c r="CM15" s="191">
        <f>IFERROR((IF(AND($P15&gt;=CM$4,$P15&lt;CN$4,$Q15&lt;CN$4),NETWORKDAYS.INTL($P15,$Q15,1,(Holidays!$A$1:$A$248)),0)+IF(AND($P15&gt;=CM$4,$P15&lt;CN$4,$Q15&gt;=CN$4),NETWORKDAYS.INTL($P15,(CN$4)-1,1,(Holidays!$A$1:$A$248)),0)+IF(AND($P15&lt;CM$4,$Q15&lt;CN$4,$Q15&gt;=CM$4),NETWORKDAYS.INTL(CM$4,$Q15,1,(Holidays!$A$1:$A$248)),0)+IF(AND($P15&lt;CM$4,$Q15&gt;=CN$4,$Q15&gt;=CM$4),NETWORKDAYS.INTL(CM$4,(CN$4)-1,1,(Holidays!$A$1:$A$248)),0))*$S15,"")</f>
        <v>0</v>
      </c>
      <c r="CN15" s="191">
        <f>IFERROR((IF(AND($P15&gt;=CN$4,$P15&lt;CO$4,$Q15&lt;CO$4),NETWORKDAYS.INTL($P15,$Q15,1,(Holidays!$A$1:$A$248)),0)+IF(AND($P15&gt;=CN$4,$P15&lt;CO$4,$Q15&gt;=CO$4),NETWORKDAYS.INTL($P15,(CO$4)-1,1,(Holidays!$A$1:$A$248)),0)+IF(AND($P15&lt;CN$4,$Q15&lt;CO$4,$Q15&gt;=CN$4),NETWORKDAYS.INTL(CN$4,$Q15,1,(Holidays!$A$1:$A$248)),0)+IF(AND($P15&lt;CN$4,$Q15&gt;=CO$4,$Q15&gt;=CN$4),NETWORKDAYS.INTL(CN$4,(CO$4)-1,1,(Holidays!$A$1:$A$248)),0))*$S15,"")</f>
        <v>0</v>
      </c>
      <c r="CO15" s="191">
        <f>IFERROR((IF(AND($P15&gt;=CO$4,$P15&lt;CP$4,$Q15&lt;CP$4),NETWORKDAYS.INTL($P15,$Q15,1,(Holidays!$A$1:$A$248)),0)+IF(AND($P15&gt;=CO$4,$P15&lt;CP$4,$Q15&gt;=CP$4),NETWORKDAYS.INTL($P15,(CP$4)-1,1,(Holidays!$A$1:$A$248)),0)+IF(AND($P15&lt;CO$4,$Q15&lt;CP$4,$Q15&gt;=CO$4),NETWORKDAYS.INTL(CO$4,$Q15,1,(Holidays!$A$1:$A$248)),0)+IF(AND($P15&lt;CO$4,$Q15&gt;=CP$4,$Q15&gt;=CO$4),NETWORKDAYS.INTL(CO$4,(CP$4)-1,1,(Holidays!$A$1:$A$248)),0))*$S15,"")</f>
        <v>0</v>
      </c>
      <c r="CP15" s="191">
        <f>IFERROR((IF(AND($P15&gt;=CP$4,$P15&lt;CQ$4,$Q15&lt;CQ$4),NETWORKDAYS.INTL($P15,$Q15,1,(Holidays!$A$1:$A$248)),0)+IF(AND($P15&gt;=CP$4,$P15&lt;CQ$4,$Q15&gt;=CQ$4),NETWORKDAYS.INTL($P15,(CQ$4)-1,1,(Holidays!$A$1:$A$248)),0)+IF(AND($P15&lt;CP$4,$Q15&lt;CQ$4,$Q15&gt;=CP$4),NETWORKDAYS.INTL(CP$4,$Q15,1,(Holidays!$A$1:$A$248)),0)+IF(AND($P15&lt;CP$4,$Q15&gt;=CQ$4,$Q15&gt;=CP$4),NETWORKDAYS.INTL(CP$4,(CQ$4)-1,1,(Holidays!$A$1:$A$248)),0))*$S15,"")</f>
        <v>0</v>
      </c>
      <c r="CQ15" s="191">
        <f>IFERROR((IF(AND($P15&gt;=CQ$4,$P15&lt;CR$4,$Q15&lt;CR$4),NETWORKDAYS.INTL($P15,$Q15,1,(Holidays!$A$1:$A$248)),0)+IF(AND($P15&gt;=CQ$4,$P15&lt;CR$4,$Q15&gt;=CR$4),NETWORKDAYS.INTL($P15,(CR$4)-1,1,(Holidays!$A$1:$A$248)),0)+IF(AND($P15&lt;CQ$4,$Q15&lt;CR$4,$Q15&gt;=CQ$4),NETWORKDAYS.INTL(CQ$4,$Q15,1,(Holidays!$A$1:$A$248)),0)+IF(AND($P15&lt;CQ$4,$Q15&gt;=CR$4,$Q15&gt;=CQ$4),NETWORKDAYS.INTL(CQ$4,(CR$4)-1,1,(Holidays!$A$1:$A$248)),0))*$S15,"")</f>
        <v>0</v>
      </c>
      <c r="CR15" s="191">
        <f>IFERROR((IF(AND($P15&gt;=CR$4,$P15&lt;CS$4,$Q15&lt;CS$4),NETWORKDAYS.INTL($P15,$Q15,1,(Holidays!$A$1:$A$248)),0)+IF(AND($P15&gt;=CR$4,$P15&lt;CS$4,$Q15&gt;=CS$4),NETWORKDAYS.INTL($P15,(CS$4)-1,1,(Holidays!$A$1:$A$248)),0)+IF(AND($P15&lt;CR$4,$Q15&lt;CS$4,$Q15&gt;=CR$4),NETWORKDAYS.INTL(CR$4,$Q15,1,(Holidays!$A$1:$A$248)),0)+IF(AND($P15&lt;CR$4,$Q15&gt;=CS$4,$Q15&gt;=CR$4),NETWORKDAYS.INTL(CR$4,(CS$4)-1,1,(Holidays!$A$1:$A$248)),0))*$S15,"")</f>
        <v>0</v>
      </c>
      <c r="CS15" s="191">
        <f>IFERROR((IF(AND($P15&gt;=CS$4,$P15&lt;CT$4,$Q15&lt;CT$4),NETWORKDAYS.INTL($P15,$Q15,1,(Holidays!$A$1:$A$248)),0)+IF(AND($P15&gt;=CS$4,$P15&lt;CT$4,$Q15&gt;=CT$4),NETWORKDAYS.INTL($P15,(CT$4)-1,1,(Holidays!$A$1:$A$248)),0)+IF(AND($P15&lt;CS$4,$Q15&lt;CT$4,$Q15&gt;=CS$4),NETWORKDAYS.INTL(CS$4,$Q15,1,(Holidays!$A$1:$A$248)),0)+IF(AND($P15&lt;CS$4,$Q15&gt;=CT$4,$Q15&gt;=CS$4),NETWORKDAYS.INTL(CS$4,(CT$4)-1,1,(Holidays!$A$1:$A$248)),0))*$S15,"")</f>
        <v>0</v>
      </c>
      <c r="CT15" s="191">
        <f>IFERROR((IF(AND($P15&gt;=CT$4,$P15&lt;CU$4,$Q15&lt;CU$4),NETWORKDAYS.INTL($P15,$Q15,1,(Holidays!$A$1:$A$248)),0)+IF(AND($P15&gt;=CT$4,$P15&lt;CU$4,$Q15&gt;=CU$4),NETWORKDAYS.INTL($P15,(CU$4)-1,1,(Holidays!$A$1:$A$248)),0)+IF(AND($P15&lt;CT$4,$Q15&lt;CU$4,$Q15&gt;=CT$4),NETWORKDAYS.INTL(CT$4,$Q15,1,(Holidays!$A$1:$A$248)),0)+IF(AND($P15&lt;CT$4,$Q15&gt;=CU$4,$Q15&gt;=CT$4),NETWORKDAYS.INTL(CT$4,(CU$4)-1,1,(Holidays!$A$1:$A$248)),0))*$S15,"")</f>
        <v>0</v>
      </c>
      <c r="CU15" s="191">
        <f>IFERROR((IF(AND($P15&gt;=CU$4,$P15&lt;CV$4,$Q15&lt;CV$4),NETWORKDAYS.INTL($P15,$Q15,1,(Holidays!$A$1:$A$248)),0)+IF(AND($P15&gt;=CU$4,$P15&lt;CV$4,$Q15&gt;=CV$4),NETWORKDAYS.INTL($P15,(CV$4)-1,1,(Holidays!$A$1:$A$248)),0)+IF(AND($P15&lt;CU$4,$Q15&lt;CV$4,$Q15&gt;=CU$4),NETWORKDAYS.INTL(CU$4,$Q15,1,(Holidays!$A$1:$A$248)),0)+IF(AND($P15&lt;CU$4,$Q15&gt;=CV$4,$Q15&gt;=CU$4),NETWORKDAYS.INTL(CU$4,(CV$4)-1,1,(Holidays!$A$1:$A$248)),0))*$S15,"")</f>
        <v>0</v>
      </c>
      <c r="CV15" s="191">
        <f>IFERROR((IF(AND($P15&gt;=CV$4,$P15&lt;CW$4,$Q15&lt;CW$4),NETWORKDAYS.INTL($P15,$Q15,1,(Holidays!$A$1:$A$248)),0)+IF(AND($P15&gt;=CV$4,$P15&lt;CW$4,$Q15&gt;=CW$4),NETWORKDAYS.INTL($P15,(CW$4)-1,1,(Holidays!$A$1:$A$248)),0)+IF(AND($P15&lt;CV$4,$Q15&lt;CW$4,$Q15&gt;=CV$4),NETWORKDAYS.INTL(CV$4,$Q15,1,(Holidays!$A$1:$A$248)),0)+IF(AND($P15&lt;CV$4,$Q15&gt;=CW$4,$Q15&gt;=CV$4),NETWORKDAYS.INTL(CV$4,(CW$4)-1,1,(Holidays!$A$1:$A$248)),0))*$S15,"")</f>
        <v>0</v>
      </c>
      <c r="CW15" s="191">
        <f>IFERROR((IF(AND($P15&gt;=CW$4,$P15&lt;CX$4,$Q15&lt;CX$4),NETWORKDAYS.INTL($P15,$Q15,1,(Holidays!$A$1:$A$248)),0)+IF(AND($P15&gt;=CW$4,$P15&lt;CX$4,$Q15&gt;=CX$4),NETWORKDAYS.INTL($P15,(CX$4)-1,1,(Holidays!$A$1:$A$248)),0)+IF(AND($P15&lt;CW$4,$Q15&lt;CX$4,$Q15&gt;=CW$4),NETWORKDAYS.INTL(CW$4,$Q15,1,(Holidays!$A$1:$A$248)),0)+IF(AND($P15&lt;CW$4,$Q15&gt;=CX$4,$Q15&gt;=CW$4),NETWORKDAYS.INTL(CW$4,(CX$4)-1,1,(Holidays!$A$1:$A$248)),0))*$S15,"")</f>
        <v>0</v>
      </c>
      <c r="CX15" s="191">
        <f>IFERROR((IF(AND($P15&gt;=CX$4,$P15&lt;CY$4,$Q15&lt;CY$4),NETWORKDAYS.INTL($P15,$Q15,1,(Holidays!$A$1:$A$248)),0)+IF(AND($P15&gt;=CX$4,$P15&lt;CY$4,$Q15&gt;=CY$4),NETWORKDAYS.INTL($P15,(CY$4)-1,1,(Holidays!$A$1:$A$248)),0)+IF(AND($P15&lt;CX$4,$Q15&lt;CY$4,$Q15&gt;=CX$4),NETWORKDAYS.INTL(CX$4,$Q15,1,(Holidays!$A$1:$A$248)),0)+IF(AND($P15&lt;CX$4,$Q15&gt;=CY$4,$Q15&gt;=CX$4),NETWORKDAYS.INTL(CX$4,(CY$4)-1,1,(Holidays!$A$1:$A$248)),0))*$S15,"")</f>
        <v>0</v>
      </c>
      <c r="CY15" s="191">
        <f>IFERROR((IF(AND($P15&gt;=CY$4,$P15&lt;CZ$4,$Q15&lt;CZ$4),NETWORKDAYS.INTL($P15,$Q15,1,(Holidays!$A$1:$A$248)),0)+IF(AND($P15&gt;=CY$4,$P15&lt;CZ$4,$Q15&gt;=CZ$4),NETWORKDAYS.INTL($P15,(CZ$4)-1,1,(Holidays!$A$1:$A$248)),0)+IF(AND($P15&lt;CY$4,$Q15&lt;CZ$4,$Q15&gt;=CY$4),NETWORKDAYS.INTL(CY$4,$Q15,1,(Holidays!$A$1:$A$248)),0)+IF(AND($P15&lt;CY$4,$Q15&gt;=CZ$4,$Q15&gt;=CY$4),NETWORKDAYS.INTL(CY$4,(CZ$4)-1,1,(Holidays!$A$1:$A$248)),0))*$S15,"")</f>
        <v>0</v>
      </c>
      <c r="CZ15" s="191">
        <f>IFERROR((IF(AND($P15&gt;=CZ$4,$P15&lt;DA$4,$Q15&lt;DA$4),NETWORKDAYS.INTL($P15,$Q15,1,(Holidays!$A$1:$A$248)),0)+IF(AND($P15&gt;=CZ$4,$P15&lt;DA$4,$Q15&gt;=DA$4),NETWORKDAYS.INTL($P15,(DA$4)-1,1,(Holidays!$A$1:$A$248)),0)+IF(AND($P15&lt;CZ$4,$Q15&lt;DA$4,$Q15&gt;=CZ$4),NETWORKDAYS.INTL(CZ$4,$Q15,1,(Holidays!$A$1:$A$248)),0)+IF(AND($P15&lt;CZ$4,$Q15&gt;=DA$4,$Q15&gt;=CZ$4),NETWORKDAYS.INTL(CZ$4,(DA$4)-1,1,(Holidays!$A$1:$A$248)),0))*$S15,"")</f>
        <v>0</v>
      </c>
      <c r="DA15" s="191">
        <f>IFERROR((IF(AND($P15&gt;=DA$4,$P15&lt;DB$4,$Q15&lt;DB$4),NETWORKDAYS.INTL($P15,$Q15,1,(Holidays!$A$1:$A$248)),0)+IF(AND($P15&gt;=DA$4,$P15&lt;DB$4,$Q15&gt;=DB$4),NETWORKDAYS.INTL($P15,(DB$4)-1,1,(Holidays!$A$1:$A$248)),0)+IF(AND($P15&lt;DA$4,$Q15&lt;DB$4,$Q15&gt;=DA$4),NETWORKDAYS.INTL(DA$4,$Q15,1,(Holidays!$A$1:$A$248)),0)+IF(AND($P15&lt;DA$4,$Q15&gt;=DB$4,$Q15&gt;=DA$4),NETWORKDAYS.INTL(DA$4,(DB$4)-1,1,(Holidays!$A$1:$A$248)),0))*$S15,"")</f>
        <v>0</v>
      </c>
      <c r="DB15" s="191">
        <f>IFERROR((IF(AND($P15&gt;=DB$4,$P15&lt;DC$4,$Q15&lt;DC$4),NETWORKDAYS.INTL($P15,$Q15,1,(Holidays!$A$1:$A$248)),0)+IF(AND($P15&gt;=DB$4,$P15&lt;DC$4,$Q15&gt;=DC$4),NETWORKDAYS.INTL($P15,(DC$4)-1,1,(Holidays!$A$1:$A$248)),0)+IF(AND($P15&lt;DB$4,$Q15&lt;DC$4,$Q15&gt;=DB$4),NETWORKDAYS.INTL(DB$4,$Q15,1,(Holidays!$A$1:$A$248)),0)+IF(AND($P15&lt;DB$4,$Q15&gt;=DC$4,$Q15&gt;=DB$4),NETWORKDAYS.INTL(DB$4,(DC$4)-1,1,(Holidays!$A$1:$A$248)),0))*$S15,"")</f>
        <v>0</v>
      </c>
      <c r="DC15" s="191">
        <f>IFERROR((IF(AND($P15&gt;=DC$4,$P15&lt;DD$4,$Q15&lt;DD$4),NETWORKDAYS.INTL($P15,$Q15,1,(Holidays!$A$1:$A$248)),0)+IF(AND($P15&gt;=DC$4,$P15&lt;DD$4,$Q15&gt;=DD$4),NETWORKDAYS.INTL($P15,(DD$4)-1,1,(Holidays!$A$1:$A$248)),0)+IF(AND($P15&lt;DC$4,$Q15&lt;DD$4,$Q15&gt;=DC$4),NETWORKDAYS.INTL(DC$4,$Q15,1,(Holidays!$A$1:$A$248)),0)+IF(AND($P15&lt;DC$4,$Q15&gt;=DD$4,$Q15&gt;=DC$4),NETWORKDAYS.INTL(DC$4,(DD$4)-1,1,(Holidays!$A$1:$A$248)),0))*$S15,"")</f>
        <v>0</v>
      </c>
      <c r="DD15" s="192">
        <f>IFERROR((IF(AND($P15&gt;=DD$4,$P15&lt;DE$4,$Q15&lt;DE$4),NETWORKDAYS.INTL($P15,$Q15,1,(Holidays!$A$1:$A$248)),0)+IF(AND($P15&gt;=DD$4,$P15&lt;DE$4,$Q15&gt;=DE$4),NETWORKDAYS.INTL($P15,(DE$4)-1,1,(Holidays!$A$1:$A$248)),0)+IF(AND($P15&lt;DD$4,$Q15&lt;DE$4,$Q15&gt;=DD$4),NETWORKDAYS.INTL(DD$4,$Q15,1,(Holidays!$A$1:$A$248)),0)+IF(AND($P15&lt;DD$4,$Q15&gt;=DE$4,$Q15&gt;=DD$4),NETWORKDAYS.INTL(DD$4,(DE$4)-1,1,(Holidays!$A$1:$A$248)),0))*$S15,"")</f>
        <v>0</v>
      </c>
      <c r="DE15" s="191">
        <f>IFERROR((IF(AND($P15&gt;=DE$4,$P15&lt;DF$4,$Q15&lt;DF$4),NETWORKDAYS.INTL($P15,$Q15,1,(Holidays!$A$1:$A$248)),0)+IF(AND($P15&gt;=DE$4,$P15&lt;DF$4,$Q15&gt;=DF$4),NETWORKDAYS.INTL($P15,(DF$4)-1,1,(Holidays!$A$1:$A$248)),0)+IF(AND($P15&lt;DE$4,$Q15&lt;DF$4,$Q15&gt;=DE$4),NETWORKDAYS.INTL(DE$4,$Q15,1,(Holidays!$A$1:$A$248)),0)+IF(AND($P15&lt;DE$4,$Q15&gt;=DF$4,$Q15&gt;=DE$4),NETWORKDAYS.INTL(DE$4,(DF$4)-1,1,(Holidays!$A$1:$A$248)),0))*$S15,"")</f>
        <v>0</v>
      </c>
      <c r="DF15" s="191">
        <f>IFERROR((IF(AND($P15&gt;=DF$4,$P15&lt;DG$4,$Q15&lt;DG$4),NETWORKDAYS.INTL($P15,$Q15,1,(Holidays!$A$1:$A$248)),0)+IF(AND($P15&gt;=DF$4,$P15&lt;DG$4,$Q15&gt;=DG$4),NETWORKDAYS.INTL($P15,(DG$4)-1,1,(Holidays!$A$1:$A$248)),0)+IF(AND($P15&lt;DF$4,$Q15&lt;DG$4,$Q15&gt;=DF$4),NETWORKDAYS.INTL(DF$4,$Q15,1,(Holidays!$A$1:$A$248)),0)+IF(AND($P15&lt;DF$4,$Q15&gt;=DG$4,$Q15&gt;=DF$4),NETWORKDAYS.INTL(DF$4,(DG$4)-1,1,(Holidays!$A$1:$A$248)),0))*$S15,"")</f>
        <v>0</v>
      </c>
      <c r="DG15" s="191">
        <f>IFERROR((IF(AND($P15&gt;=DG$4,$P15&lt;DH$4,$Q15&lt;DH$4),NETWORKDAYS.INTL($P15,$Q15,1,(Holidays!$A$1:$A$248)),0)+IF(AND($P15&gt;=DG$4,$P15&lt;DH$4,$Q15&gt;=DH$4),NETWORKDAYS.INTL($P15,(DH$4)-1,1,(Holidays!$A$1:$A$248)),0)+IF(AND($P15&lt;DG$4,$Q15&lt;DH$4,$Q15&gt;=DG$4),NETWORKDAYS.INTL(DG$4,$Q15,1,(Holidays!$A$1:$A$248)),0)+IF(AND($P15&lt;DG$4,$Q15&gt;=DH$4,$Q15&gt;=DG$4),NETWORKDAYS.INTL(DG$4,(DH$4)-1,1,(Holidays!$A$1:$A$248)),0))*$S15,"")</f>
        <v>0</v>
      </c>
      <c r="DH15" s="191">
        <f>IFERROR((IF(AND($P15&gt;=DH$4,$P15&lt;DI$4,$Q15&lt;DI$4),NETWORKDAYS.INTL($P15,$Q15,1,(Holidays!$A$1:$A$248)),0)+IF(AND($P15&gt;=DH$4,$P15&lt;DI$4,$Q15&gt;=DI$4),NETWORKDAYS.INTL($P15,(DI$4)-1,1,(Holidays!$A$1:$A$248)),0)+IF(AND($P15&lt;DH$4,$Q15&lt;DI$4,$Q15&gt;=DH$4),NETWORKDAYS.INTL(DH$4,$Q15,1,(Holidays!$A$1:$A$248)),0)+IF(AND($P15&lt;DH$4,$Q15&gt;=DI$4,$Q15&gt;=DH$4),NETWORKDAYS.INTL(DH$4,(DI$4)-1,1,(Holidays!$A$1:$A$248)),0))*$S15,"")</f>
        <v>0</v>
      </c>
      <c r="DI15" s="191">
        <f>IFERROR((IF(AND($P15&gt;=DI$4,$P15&lt;DJ$4,$Q15&lt;DJ$4),NETWORKDAYS.INTL($P15,$Q15,1,(Holidays!$A$1:$A$248)),0)+IF(AND($P15&gt;=DI$4,$P15&lt;DJ$4,$Q15&gt;=DJ$4),NETWORKDAYS.INTL($P15,(DJ$4)-1,1,(Holidays!$A$1:$A$248)),0)+IF(AND($P15&lt;DI$4,$Q15&lt;DJ$4,$Q15&gt;=DI$4),NETWORKDAYS.INTL(DI$4,$Q15,1,(Holidays!$A$1:$A$248)),0)+IF(AND($P15&lt;DI$4,$Q15&gt;=DJ$4,$Q15&gt;=DI$4),NETWORKDAYS.INTL(DI$4,(DJ$4)-1,1,(Holidays!$A$1:$A$248)),0))*$S15,"")</f>
        <v>0</v>
      </c>
      <c r="DJ15" s="191">
        <f>IFERROR((IF(AND($P15&gt;=DJ$4,$P15&lt;DK$4,$Q15&lt;DK$4),NETWORKDAYS.INTL($P15,$Q15,1,(Holidays!$A$1:$A$248)),0)+IF(AND($P15&gt;=DJ$4,$P15&lt;DK$4,$Q15&gt;=DK$4),NETWORKDAYS.INTL($P15,(DK$4)-1,1,(Holidays!$A$1:$A$248)),0)+IF(AND($P15&lt;DJ$4,$Q15&lt;DK$4,$Q15&gt;=DJ$4),NETWORKDAYS.INTL(DJ$4,$Q15,1,(Holidays!$A$1:$A$248)),0)+IF(AND($P15&lt;DJ$4,$Q15&gt;=DK$4,$Q15&gt;=DJ$4),NETWORKDAYS.INTL(DJ$4,(DK$4)-1,1,(Holidays!$A$1:$A$248)),0))*$S15,"")</f>
        <v>0</v>
      </c>
      <c r="DK15" s="191">
        <f>IFERROR((IF(AND($P15&gt;=DK$4,$P15&lt;DL$4,$Q15&lt;DL$4),NETWORKDAYS.INTL($P15,$Q15,1,(Holidays!$A$1:$A$248)),0)+IF(AND($P15&gt;=DK$4,$P15&lt;DL$4,$Q15&gt;=DL$4),NETWORKDAYS.INTL($P15,(DL$4)-1,1,(Holidays!$A$1:$A$248)),0)+IF(AND($P15&lt;DK$4,$Q15&lt;DL$4,$Q15&gt;=DK$4),NETWORKDAYS.INTL(DK$4,$Q15,1,(Holidays!$A$1:$A$248)),0)+IF(AND($P15&lt;DK$4,$Q15&gt;=DL$4,$Q15&gt;=DK$4),NETWORKDAYS.INTL(DK$4,(DL$4)-1,1,(Holidays!$A$1:$A$248)),0))*$S15,"")</f>
        <v>0</v>
      </c>
      <c r="DL15" s="191">
        <f>IFERROR((IF(AND($P15&gt;=DL$4,$P15&lt;DM$4,$Q15&lt;DM$4),NETWORKDAYS.INTL($P15,$Q15,1,(Holidays!$A$1:$A$248)),0)+IF(AND($P15&gt;=DL$4,$P15&lt;DM$4,$Q15&gt;=DM$4),NETWORKDAYS.INTL($P15,(DM$4)-1,1,(Holidays!$A$1:$A$248)),0)+IF(AND($P15&lt;DL$4,$Q15&lt;DM$4,$Q15&gt;=DL$4),NETWORKDAYS.INTL(DL$4,$Q15,1,(Holidays!$A$1:$A$248)),0)+IF(AND($P15&lt;DL$4,$Q15&gt;=DM$4,$Q15&gt;=DL$4),NETWORKDAYS.INTL(DL$4,(DM$4)-1,1,(Holidays!$A$1:$A$248)),0))*$S15,"")</f>
        <v>0</v>
      </c>
      <c r="DM15" s="191">
        <f>IFERROR((IF(AND($P15&gt;=DM$4,$P15&lt;DN$4,$Q15&lt;DN$4),NETWORKDAYS.INTL($P15,$Q15,1,(Holidays!$A$1:$A$248)),0)+IF(AND($P15&gt;=DM$4,$P15&lt;DN$4,$Q15&gt;=DN$4),NETWORKDAYS.INTL($P15,(DN$4)-1,1,(Holidays!$A$1:$A$248)),0)+IF(AND($P15&lt;DM$4,$Q15&lt;DN$4,$Q15&gt;=DM$4),NETWORKDAYS.INTL(DM$4,$Q15,1,(Holidays!$A$1:$A$248)),0)+IF(AND($P15&lt;DM$4,$Q15&gt;=DN$4,$Q15&gt;=DM$4),NETWORKDAYS.INTL(DM$4,(DN$4)-1,1,(Holidays!$A$1:$A$248)),0))*$S15,"")</f>
        <v>0</v>
      </c>
      <c r="DN15" s="191">
        <f>IFERROR((IF(AND($P15&gt;=DN$4,$P15&lt;DO$4,$Q15&lt;DO$4),NETWORKDAYS.INTL($P15,$Q15,1,(Holidays!$A$1:$A$248)),0)+IF(AND($P15&gt;=DN$4,$P15&lt;DO$4,$Q15&gt;=DO$4),NETWORKDAYS.INTL($P15,(DO$4)-1,1,(Holidays!$A$1:$A$248)),0)+IF(AND($P15&lt;DN$4,$Q15&lt;DO$4,$Q15&gt;=DN$4),NETWORKDAYS.INTL(DN$4,$Q15,1,(Holidays!$A$1:$A$248)),0)+IF(AND($P15&lt;DN$4,$Q15&gt;=DO$4,$Q15&gt;=DN$4),NETWORKDAYS.INTL(DN$4,(DO$4)-1,1,(Holidays!$A$1:$A$248)),0))*$S15,"")</f>
        <v>0</v>
      </c>
      <c r="DO15" s="191">
        <f>IFERROR((IF(AND($P15&gt;=DO$4,$P15&lt;DP$4,$Q15&lt;DP$4),NETWORKDAYS.INTL($P15,$Q15,1,(Holidays!$A$1:$A$248)),0)+IF(AND($P15&gt;=DO$4,$P15&lt;DP$4,$Q15&gt;=DP$4),NETWORKDAYS.INTL($P15,(DP$4)-1,1,(Holidays!$A$1:$A$248)),0)+IF(AND($P15&lt;DO$4,$Q15&lt;DP$4,$Q15&gt;=DO$4),NETWORKDAYS.INTL(DO$4,$Q15,1,(Holidays!$A$1:$A$248)),0)+IF(AND($P15&lt;DO$4,$Q15&gt;=DP$4,$Q15&gt;=DO$4),NETWORKDAYS.INTL(DO$4,(DP$4)-1,1,(Holidays!$A$1:$A$248)),0))*$S15,"")</f>
        <v>0</v>
      </c>
      <c r="DP15" s="191">
        <f>IFERROR((IF(AND($P15&gt;=DP$4,$P15&lt;DQ$4,$Q15&lt;DQ$4),NETWORKDAYS.INTL($P15,$Q15,1,(Holidays!$A$1:$A$248)),0)+IF(AND($P15&gt;=DP$4,$P15&lt;DQ$4,$Q15&gt;=DQ$4),NETWORKDAYS.INTL($P15,(DQ$4)-1,1,(Holidays!$A$1:$A$248)),0)+IF(AND($P15&lt;DP$4,$Q15&lt;DQ$4,$Q15&gt;=DP$4),NETWORKDAYS.INTL(DP$4,$Q15,1,(Holidays!$A$1:$A$248)),0)+IF(AND($P15&lt;DP$4,$Q15&gt;=DQ$4,$Q15&gt;=DP$4),NETWORKDAYS.INTL(DP$4,(DQ$4)-1,1,(Holidays!$A$1:$A$248)),0))*$S15,"")</f>
        <v>0</v>
      </c>
      <c r="DQ15" s="191">
        <f>IFERROR((IF(AND($P15&gt;=DQ$4,$P15&lt;DR$4,$Q15&lt;DR$4),NETWORKDAYS.INTL($P15,$Q15,1,(Holidays!$A$1:$A$248)),0)+IF(AND($P15&gt;=DQ$4,$P15&lt;DR$4,$Q15&gt;=DR$4),NETWORKDAYS.INTL($P15,(DR$4)-1,1,(Holidays!$A$1:$A$248)),0)+IF(AND($P15&lt;DQ$4,$Q15&lt;DR$4,$Q15&gt;=DQ$4),NETWORKDAYS.INTL(DQ$4,$Q15,1,(Holidays!$A$1:$A$248)),0)+IF(AND($P15&lt;DQ$4,$Q15&gt;=DR$4,$Q15&gt;=DQ$4),NETWORKDAYS.INTL(DQ$4,(DR$4)-1,1,(Holidays!$A$1:$A$248)),0))*$S15,"")</f>
        <v>0</v>
      </c>
      <c r="DR15" s="191">
        <f>IFERROR((IF(AND($P15&gt;=DR$4,$P15&lt;DS$4,$Q15&lt;DS$4),NETWORKDAYS.INTL($P15,$Q15,1,(Holidays!$A$1:$A$248)),0)+IF(AND($P15&gt;=DR$4,$P15&lt;DS$4,$Q15&gt;=DS$4),NETWORKDAYS.INTL($P15,(DS$4)-1,1,(Holidays!$A$1:$A$248)),0)+IF(AND($P15&lt;DR$4,$Q15&lt;DS$4,$Q15&gt;=DR$4),NETWORKDAYS.INTL(DR$4,$Q15,1,(Holidays!$A$1:$A$248)),0)+IF(AND($P15&lt;DR$4,$Q15&gt;=DS$4,$Q15&gt;=DR$4),NETWORKDAYS.INTL(DR$4,(DS$4)-1,1,(Holidays!$A$1:$A$248)),0))*$S15,"")</f>
        <v>0</v>
      </c>
      <c r="DS15" s="191">
        <f>IFERROR((IF(AND($P15&gt;=DS$4,$P15&lt;DT$4,$Q15&lt;DT$4),NETWORKDAYS.INTL($P15,$Q15,1,(Holidays!$A$1:$A$248)),0)+IF(AND($P15&gt;=DS$4,$P15&lt;DT$4,$Q15&gt;=DT$4),NETWORKDAYS.INTL($P15,(DT$4)-1,1,(Holidays!$A$1:$A$248)),0)+IF(AND($P15&lt;DS$4,$Q15&lt;DT$4,$Q15&gt;=DS$4),NETWORKDAYS.INTL(DS$4,$Q15,1,(Holidays!$A$1:$A$248)),0)+IF(AND($P15&lt;DS$4,$Q15&gt;=DT$4,$Q15&gt;=DS$4),NETWORKDAYS.INTL(DS$4,(DT$4)-1,1,(Holidays!$A$1:$A$248)),0))*$S15,"")</f>
        <v>0</v>
      </c>
      <c r="DT15" s="191">
        <f>IFERROR((IF(AND($P15&gt;=DT$4,$P15&lt;DU$4,$Q15&lt;DU$4),NETWORKDAYS.INTL($P15,$Q15,1,(Holidays!$A$1:$A$248)),0)+IF(AND($P15&gt;=DT$4,$P15&lt;DU$4,$Q15&gt;=DU$4),NETWORKDAYS.INTL($P15,(DU$4)-1,1,(Holidays!$A$1:$A$248)),0)+IF(AND($P15&lt;DT$4,$Q15&lt;DU$4,$Q15&gt;=DT$4),NETWORKDAYS.INTL(DT$4,$Q15,1,(Holidays!$A$1:$A$248)),0)+IF(AND($P15&lt;DT$4,$Q15&gt;=DU$4,$Q15&gt;=DT$4),NETWORKDAYS.INTL(DT$4,(DU$4)-1,1,(Holidays!$A$1:$A$248)),0))*$S15,"")</f>
        <v>0</v>
      </c>
      <c r="DU15" s="191">
        <f>IFERROR((IF(AND($P15&gt;=DU$4,$P15&lt;DV$4,$Q15&lt;DV$4),NETWORKDAYS.INTL($P15,$Q15,1,(Holidays!$A$1:$A$248)),0)+IF(AND($P15&gt;=DU$4,$P15&lt;DV$4,$Q15&gt;=DV$4),NETWORKDAYS.INTL($P15,(DV$4)-1,1,(Holidays!$A$1:$A$248)),0)+IF(AND($P15&lt;DU$4,$Q15&lt;DV$4,$Q15&gt;=DU$4),NETWORKDAYS.INTL(DU$4,$Q15,1,(Holidays!$A$1:$A$248)),0)+IF(AND($P15&lt;DU$4,$Q15&gt;=DV$4,$Q15&gt;=DU$4),NETWORKDAYS.INTL(DU$4,(DV$4)-1,1,(Holidays!$A$1:$A$248)),0))*$S15,"")</f>
        <v>0</v>
      </c>
      <c r="DV15" s="191">
        <f>IFERROR((IF(AND($P15&gt;=DV$4,$P15&lt;DW$4,$Q15&lt;DW$4),NETWORKDAYS.INTL($P15,$Q15,1,(Holidays!$A$1:$A$248)),0)+IF(AND($P15&gt;=DV$4,$P15&lt;DW$4,$Q15&gt;=DW$4),NETWORKDAYS.INTL($P15,(DW$4)-1,1,(Holidays!$A$1:$A$248)),0)+IF(AND($P15&lt;DV$4,$Q15&lt;DW$4,$Q15&gt;=DV$4),NETWORKDAYS.INTL(DV$4,$Q15,1,(Holidays!$A$1:$A$248)),0)+IF(AND($P15&lt;DV$4,$Q15&gt;=DW$4,$Q15&gt;=DV$4),NETWORKDAYS.INTL(DV$4,(DW$4)-1,1,(Holidays!$A$1:$A$248)),0))*$S15,"")</f>
        <v>0</v>
      </c>
      <c r="DW15" s="191">
        <f>IFERROR((IF(AND($P15&gt;=DW$4,$P15&lt;DX$4,$Q15&lt;DX$4),NETWORKDAYS.INTL($P15,$Q15,1,(Holidays!$A$1:$A$248)),0)+IF(AND($P15&gt;=DW$4,$P15&lt;DX$4,$Q15&gt;=DX$4),NETWORKDAYS.INTL($P15,(DX$4)-1,1,(Holidays!$A$1:$A$248)),0)+IF(AND($P15&lt;DW$4,$Q15&lt;DX$4,$Q15&gt;=DW$4),NETWORKDAYS.INTL(DW$4,$Q15,1,(Holidays!$A$1:$A$248)),0)+IF(AND($P15&lt;DW$4,$Q15&gt;=DX$4,$Q15&gt;=DW$4),NETWORKDAYS.INTL(DW$4,(DX$4)-1,1,(Holidays!$A$1:$A$248)),0))*$S15,"")</f>
        <v>0</v>
      </c>
      <c r="DX15" s="191">
        <f>IFERROR((IF(AND($P15&gt;=DX$4,$P15&lt;DY$4,$Q15&lt;DY$4),NETWORKDAYS.INTL($P15,$Q15,1,(Holidays!$A$1:$A$248)),0)+IF(AND($P15&gt;=DX$4,$P15&lt;DY$4,$Q15&gt;=DY$4),NETWORKDAYS.INTL($P15,(DY$4)-1,1,(Holidays!$A$1:$A$248)),0)+IF(AND($P15&lt;DX$4,$Q15&lt;DY$4,$Q15&gt;=DX$4),NETWORKDAYS.INTL(DX$4,$Q15,1,(Holidays!$A$1:$A$248)),0)+IF(AND($P15&lt;DX$4,$Q15&gt;=DY$4,$Q15&gt;=DX$4),NETWORKDAYS.INTL(DX$4,(DY$4)-1,1,(Holidays!$A$1:$A$248)),0))*$S15,"")</f>
        <v>0</v>
      </c>
      <c r="DY15" s="191">
        <f>IFERROR((IF(AND($P15&gt;=DY$4,$P15&lt;DZ$4,$Q15&lt;DZ$4),NETWORKDAYS.INTL($P15,$Q15,1,(Holidays!$A$1:$A$248)),0)+IF(AND($P15&gt;=DY$4,$P15&lt;DZ$4,$Q15&gt;=DZ$4),NETWORKDAYS.INTL($P15,(DZ$4)-1,1,(Holidays!$A$1:$A$248)),0)+IF(AND($P15&lt;DY$4,$Q15&lt;DZ$4,$Q15&gt;=DY$4),NETWORKDAYS.INTL(DY$4,$Q15,1,(Holidays!$A$1:$A$248)),0)+IF(AND($P15&lt;DY$4,$Q15&gt;=DZ$4,$Q15&gt;=DY$4),NETWORKDAYS.INTL(DY$4,(DZ$4)-1,1,(Holidays!$A$1:$A$248)),0))*$S15,"")</f>
        <v>0</v>
      </c>
      <c r="DZ15" s="191">
        <f>IFERROR((IF(AND($P15&gt;=DZ$4,$P15&lt;EA$4,$Q15&lt;EA$4),NETWORKDAYS.INTL($P15,$Q15,1,(Holidays!$A$1:$A$248)),0)+IF(AND($P15&gt;=DZ$4,$P15&lt;EA$4,$Q15&gt;=EA$4),NETWORKDAYS.INTL($P15,(EA$4)-1,1,(Holidays!$A$1:$A$248)),0)+IF(AND($P15&lt;DZ$4,$Q15&lt;EA$4,$Q15&gt;=DZ$4),NETWORKDAYS.INTL(DZ$4,$Q15,1,(Holidays!$A$1:$A$248)),0)+IF(AND($P15&lt;DZ$4,$Q15&gt;=EA$4,$Q15&gt;=DZ$4),NETWORKDAYS.INTL(DZ$4,(EA$4)-1,1,(Holidays!$A$1:$A$248)),0))*$S15,"")</f>
        <v>0</v>
      </c>
      <c r="EA15" s="191">
        <f>IFERROR((IF(AND($P15&gt;=EA$4,$P15&lt;EB$4,$Q15&lt;EB$4),NETWORKDAYS.INTL($P15,$Q15,1,(Holidays!$A$1:$A$248)),0)+IF(AND($P15&gt;=EA$4,$P15&lt;EB$4,$Q15&gt;=EB$4),NETWORKDAYS.INTL($P15,(EB$4)-1,1,(Holidays!$A$1:$A$248)),0)+IF(AND($P15&lt;EA$4,$Q15&lt;EB$4,$Q15&gt;=EA$4),NETWORKDAYS.INTL(EA$4,$Q15,1,(Holidays!$A$1:$A$248)),0)+IF(AND($P15&lt;EA$4,$Q15&gt;=EB$4,$Q15&gt;=EA$4),NETWORKDAYS.INTL(EA$4,(EB$4)-1,1,(Holidays!$A$1:$A$248)),0))*$S15,"")</f>
        <v>0</v>
      </c>
      <c r="EB15" s="191">
        <f>IFERROR((IF(AND($P15&gt;=EB$4,$P15&lt;EC$4,$Q15&lt;EC$4),NETWORKDAYS.INTL($P15,$Q15,1,(Holidays!$A$1:$A$248)),0)+IF(AND($P15&gt;=EB$4,$P15&lt;EC$4,$Q15&gt;=EC$4),NETWORKDAYS.INTL($P15,(EC$4)-1,1,(Holidays!$A$1:$A$248)),0)+IF(AND($P15&lt;EB$4,$Q15&lt;EC$4,$Q15&gt;=EB$4),NETWORKDAYS.INTL(EB$4,$Q15,1,(Holidays!$A$1:$A$248)),0)+IF(AND($P15&lt;EB$4,$Q15&gt;=EC$4,$Q15&gt;=EB$4),NETWORKDAYS.INTL(EB$4,(EC$4)-1,1,(Holidays!$A$1:$A$248)),0))*$S15,"")</f>
        <v>0</v>
      </c>
      <c r="EC15" s="191">
        <f>IFERROR((IF(AND($P15&gt;=EC$4,$P15&lt;ED$4,$Q15&lt;ED$4),NETWORKDAYS.INTL($P15,$Q15,1,(Holidays!$A$1:$A$248)),0)+IF(AND($P15&gt;=EC$4,$P15&lt;ED$4,$Q15&gt;=ED$4),NETWORKDAYS.INTL($P15,(ED$4)-1,1,(Holidays!$A$1:$A$248)),0)+IF(AND($P15&lt;EC$4,$Q15&lt;ED$4,$Q15&gt;=EC$4),NETWORKDAYS.INTL(EC$4,$Q15,1,(Holidays!$A$1:$A$248)),0)+IF(AND($P15&lt;EC$4,$Q15&gt;=ED$4,$Q15&gt;=EC$4),NETWORKDAYS.INTL(EC$4,(ED$4)-1,1,(Holidays!$A$1:$A$248)),0))*$S15,"")</f>
        <v>0</v>
      </c>
      <c r="ED15" s="191">
        <f>IFERROR((IF(AND($P15&gt;=ED$4,$P15&lt;EE$4,$Q15&lt;EE$4),NETWORKDAYS.INTL($P15,$Q15,1,(Holidays!$A$1:$A$248)),0)+IF(AND($P15&gt;=ED$4,$P15&lt;EE$4,$Q15&gt;=EE$4),NETWORKDAYS.INTL($P15,(EE$4)-1,1,(Holidays!$A$1:$A$248)),0)+IF(AND($P15&lt;ED$4,$Q15&lt;EE$4,$Q15&gt;=ED$4),NETWORKDAYS.INTL(ED$4,$Q15,1,(Holidays!$A$1:$A$248)),0)+IF(AND($P15&lt;ED$4,$Q15&gt;=EE$4,$Q15&gt;=ED$4),NETWORKDAYS.INTL(ED$4,(EE$4)-1,1,(Holidays!$A$1:$A$248)),0))*$S15,"")</f>
        <v>0</v>
      </c>
      <c r="EE15" s="191">
        <f>IFERROR((IF(AND($P15&gt;=EE$4,$P15&lt;EF$4,$Q15&lt;EF$4),NETWORKDAYS.INTL($P15,$Q15,1,(Holidays!$A$1:$A$248)),0)+IF(AND($P15&gt;=EE$4,$P15&lt;EF$4,$Q15&gt;=EF$4),NETWORKDAYS.INTL($P15,(EF$4)-1,1,(Holidays!$A$1:$A$248)),0)+IF(AND($P15&lt;EE$4,$Q15&lt;EF$4,$Q15&gt;=EE$4),NETWORKDAYS.INTL(EE$4,$Q15,1,(Holidays!$A$1:$A$248)),0)+IF(AND($P15&lt;EE$4,$Q15&gt;=EF$4,$Q15&gt;=EE$4),NETWORKDAYS.INTL(EE$4,(EF$4)-1,1,(Holidays!$A$1:$A$248)),0))*$S15,"")</f>
        <v>0</v>
      </c>
      <c r="EF15" s="191">
        <f>IFERROR((IF(AND($P15&gt;=EF$4,$P15&lt;EG$4,$Q15&lt;EG$4),NETWORKDAYS.INTL($P15,$Q15,1,(Holidays!$A$1:$A$248)),0)+IF(AND($P15&gt;=EF$4,$P15&lt;EG$4,$Q15&gt;=EG$4),NETWORKDAYS.INTL($P15,(EG$4)-1,1,(Holidays!$A$1:$A$248)),0)+IF(AND($P15&lt;EF$4,$Q15&lt;EG$4,$Q15&gt;=EF$4),NETWORKDAYS.INTL(EF$4,$Q15,1,(Holidays!$A$1:$A$248)),0)+IF(AND($P15&lt;EF$4,$Q15&gt;=EG$4,$Q15&gt;=EF$4),NETWORKDAYS.INTL(EF$4,(EG$4)-1,1,(Holidays!$A$1:$A$248)),0))*$S15,"")</f>
        <v>0</v>
      </c>
      <c r="EG15" s="191">
        <f>IFERROR((IF(AND($P15&gt;=EG$4,$P15&lt;EH$4,$Q15&lt;EH$4),NETWORKDAYS.INTL($P15,$Q15,1,(Holidays!$A$1:$A$248)),0)+IF(AND($P15&gt;=EG$4,$P15&lt;EH$4,$Q15&gt;=EH$4),NETWORKDAYS.INTL($P15,(EH$4)-1,1,(Holidays!$A$1:$A$248)),0)+IF(AND($P15&lt;EG$4,$Q15&lt;EH$4,$Q15&gt;=EG$4),NETWORKDAYS.INTL(EG$4,$Q15,1,(Holidays!$A$1:$A$248)),0)+IF(AND($P15&lt;EG$4,$Q15&gt;=EH$4,$Q15&gt;=EG$4),NETWORKDAYS.INTL(EG$4,(EH$4)-1,1,(Holidays!$A$1:$A$248)),0))*$S15,"")</f>
        <v>0</v>
      </c>
      <c r="EH15" s="191">
        <f>IFERROR((IF(AND($P15&gt;=EH$4,$P15&lt;EI$4,$Q15&lt;EI$4),NETWORKDAYS.INTL($P15,$Q15,1,(Holidays!$A$1:$A$248)),0)+IF(AND($P15&gt;=EH$4,$P15&lt;EI$4,$Q15&gt;=EI$4),NETWORKDAYS.INTL($P15,(EI$4)-1,1,(Holidays!$A$1:$A$248)),0)+IF(AND($P15&lt;EH$4,$Q15&lt;EI$4,$Q15&gt;=EH$4),NETWORKDAYS.INTL(EH$4,$Q15,1,(Holidays!$A$1:$A$248)),0)+IF(AND($P15&lt;EH$4,$Q15&gt;=EI$4,$Q15&gt;=EH$4),NETWORKDAYS.INTL(EH$4,(EI$4)-1,1,(Holidays!$A$1:$A$248)),0))*$S15,"")</f>
        <v>0</v>
      </c>
      <c r="EI15" s="191">
        <f>IFERROR((IF(AND($P15&gt;=EI$4,$P15&lt;EJ$4,$Q15&lt;EJ$4),NETWORKDAYS.INTL($P15,$Q15,1,(Holidays!$A$1:$A$248)),0)+IF(AND($P15&gt;=EI$4,$P15&lt;EJ$4,$Q15&gt;=EJ$4),NETWORKDAYS.INTL($P15,(EJ$4)-1,1,(Holidays!$A$1:$A$248)),0)+IF(AND($P15&lt;EI$4,$Q15&lt;EJ$4,$Q15&gt;=EI$4),NETWORKDAYS.INTL(EI$4,$Q15,1,(Holidays!$A$1:$A$248)),0)+IF(AND($P15&lt;EI$4,$Q15&gt;=EJ$4,$Q15&gt;=EI$4),NETWORKDAYS.INTL(EI$4,(EJ$4)-1,1,(Holidays!$A$1:$A$248)),0))*$S15,"")</f>
        <v>0</v>
      </c>
      <c r="EJ15" s="191">
        <f>IFERROR((IF(AND($P15&gt;=EJ$4,$P15&lt;EK$4,$Q15&lt;EK$4),NETWORKDAYS.INTL($P15,$Q15,1,(Holidays!$A$1:$A$248)),0)+IF(AND($P15&gt;=EJ$4,$P15&lt;EK$4,$Q15&gt;=EK$4),NETWORKDAYS.INTL($P15,(EK$4)-1,1,(Holidays!$A$1:$A$248)),0)+IF(AND($P15&lt;EJ$4,$Q15&lt;EK$4,$Q15&gt;=EJ$4),NETWORKDAYS.INTL(EJ$4,$Q15,1,(Holidays!$A$1:$A$248)),0)+IF(AND($P15&lt;EJ$4,$Q15&gt;=EK$4,$Q15&gt;=EJ$4),NETWORKDAYS.INTL(EJ$4,(EK$4)-1,1,(Holidays!$A$1:$A$248)),0))*$S15,"")</f>
        <v>0</v>
      </c>
      <c r="EK15" s="191">
        <f>IFERROR((IF(AND($P15&gt;=EK$4,$P15&lt;EL$4,$Q15&lt;EL$4),NETWORKDAYS.INTL($P15,$Q15,1,(Holidays!$A$1:$A$248)),0)+IF(AND($P15&gt;=EK$4,$P15&lt;EL$4,$Q15&gt;=EL$4),NETWORKDAYS.INTL($P15,(EL$4)-1,1,(Holidays!$A$1:$A$248)),0)+IF(AND($P15&lt;EK$4,$Q15&lt;EL$4,$Q15&gt;=EK$4),NETWORKDAYS.INTL(EK$4,$Q15,1,(Holidays!$A$1:$A$248)),0)+IF(AND($P15&lt;EK$4,$Q15&gt;=EL$4,$Q15&gt;=EK$4),NETWORKDAYS.INTL(EK$4,(EL$4)-1,1,(Holidays!$A$1:$A$248)),0))*$S15,"")</f>
        <v>0</v>
      </c>
      <c r="EL15" s="191">
        <f>IFERROR((IF(AND($P15&gt;=EL$4,$P15&lt;EM$4,$Q15&lt;EM$4),NETWORKDAYS.INTL($P15,$Q15,1,(Holidays!$A$1:$A$248)),0)+IF(AND($P15&gt;=EL$4,$P15&lt;EM$4,$Q15&gt;=EM$4),NETWORKDAYS.INTL($P15,(EM$4)-1,1,(Holidays!$A$1:$A$248)),0)+IF(AND($P15&lt;EL$4,$Q15&lt;EM$4,$Q15&gt;=EL$4),NETWORKDAYS.INTL(EL$4,$Q15,1,(Holidays!$A$1:$A$248)),0)+IF(AND($P15&lt;EL$4,$Q15&gt;=EM$4,$Q15&gt;=EL$4),NETWORKDAYS.INTL(EL$4,(EM$4)-1,1,(Holidays!$A$1:$A$248)),0))*$S15,"")</f>
        <v>0</v>
      </c>
      <c r="EM15" s="191">
        <f>IFERROR((IF(AND($P15&gt;=EM$4,$P15&lt;EN$4,$Q15&lt;EN$4),NETWORKDAYS.INTL($P15,$Q15,1,(Holidays!$A$1:$A$248)),0)+IF(AND($P15&gt;=EM$4,$P15&lt;EN$4,$Q15&gt;=EN$4),NETWORKDAYS.INTL($P15,(EN$4)-1,1,(Holidays!$A$1:$A$248)),0)+IF(AND($P15&lt;EM$4,$Q15&lt;EN$4,$Q15&gt;=EM$4),NETWORKDAYS.INTL(EM$4,$Q15,1,(Holidays!$A$1:$A$248)),0)+IF(AND($P15&lt;EM$4,$Q15&gt;=EN$4,$Q15&gt;=EM$4),NETWORKDAYS.INTL(EM$4,(EN$4)-1,1,(Holidays!$A$1:$A$248)),0))*$S15,"")</f>
        <v>0</v>
      </c>
      <c r="EN15" s="191">
        <f>IFERROR((IF(AND($P15&gt;=EN$4,$P15&lt;EO$4,$Q15&lt;EO$4),NETWORKDAYS.INTL($P15,$Q15,1,(Holidays!$A$1:$A$248)),0)+IF(AND($P15&gt;=EN$4,$P15&lt;EO$4,$Q15&gt;=EO$4),NETWORKDAYS.INTL($P15,(EO$4)-1,1,(Holidays!$A$1:$A$248)),0)+IF(AND($P15&lt;EN$4,$Q15&lt;EO$4,$Q15&gt;=EN$4),NETWORKDAYS.INTL(EN$4,$Q15,1,(Holidays!$A$1:$A$248)),0)+IF(AND($P15&lt;EN$4,$Q15&gt;=EO$4,$Q15&gt;=EN$4),NETWORKDAYS.INTL(EN$4,(EO$4)-1,1,(Holidays!$A$1:$A$248)),0))*$S15,"")</f>
        <v>0</v>
      </c>
      <c r="EO15" s="191">
        <f>IFERROR((IF(AND($P15&gt;=EO$4,$P15&lt;EP$4,$Q15&lt;EP$4),NETWORKDAYS.INTL($P15,$Q15,1,(Holidays!$A$1:$A$248)),0)+IF(AND($P15&gt;=EO$4,$P15&lt;EP$4,$Q15&gt;=EP$4),NETWORKDAYS.INTL($P15,(EP$4)-1,1,(Holidays!$A$1:$A$248)),0)+IF(AND($P15&lt;EO$4,$Q15&lt;EP$4,$Q15&gt;=EO$4),NETWORKDAYS.INTL(EO$4,$Q15,1,(Holidays!$A$1:$A$248)),0)+IF(AND($P15&lt;EO$4,$Q15&gt;=EP$4,$Q15&gt;=EO$4),NETWORKDAYS.INTL(EO$4,(EP$4)-1,1,(Holidays!$A$1:$A$248)),0))*$S15,"")</f>
        <v>0</v>
      </c>
      <c r="EP15" s="191">
        <f>IFERROR((IF(AND($P15&gt;=EP$4,$P15&lt;EQ$4,$Q15&lt;EQ$4),NETWORKDAYS.INTL($P15,$Q15,1,(Holidays!$A$1:$A$248)),0)+IF(AND($P15&gt;=EP$4,$P15&lt;EQ$4,$Q15&gt;=EQ$4),NETWORKDAYS.INTL($P15,(EQ$4)-1,1,(Holidays!$A$1:$A$248)),0)+IF(AND($P15&lt;EP$4,$Q15&lt;EQ$4,$Q15&gt;=EP$4),NETWORKDAYS.INTL(EP$4,$Q15,1,(Holidays!$A$1:$A$248)),0)+IF(AND($P15&lt;EP$4,$Q15&gt;=EQ$4,$Q15&gt;=EP$4),NETWORKDAYS.INTL(EP$4,(EQ$4)-1,1,(Holidays!$A$1:$A$248)),0))*$S15,"")</f>
        <v>0</v>
      </c>
      <c r="EQ15" s="191">
        <f>IFERROR((IF(AND($P15&gt;=EQ$4,$P15&lt;ER$4,$Q15&lt;ER$4),NETWORKDAYS.INTL($P15,$Q15,1,(Holidays!$A$1:$A$248)),0)+IF(AND($P15&gt;=EQ$4,$P15&lt;ER$4,$Q15&gt;=ER$4),NETWORKDAYS.INTL($P15,(ER$4)-1,1,(Holidays!$A$1:$A$248)),0)+IF(AND($P15&lt;EQ$4,$Q15&lt;ER$4,$Q15&gt;=EQ$4),NETWORKDAYS.INTL(EQ$4,$Q15,1,(Holidays!$A$1:$A$248)),0)+IF(AND($P15&lt;EQ$4,$Q15&gt;=ER$4,$Q15&gt;=EQ$4),NETWORKDAYS.INTL(EQ$4,(ER$4)-1,1,(Holidays!$A$1:$A$248)),0))*$S15,"")</f>
        <v>0</v>
      </c>
      <c r="ER15" s="191">
        <f>IFERROR((IF(AND($P15&gt;=ER$4,$P15&lt;ES$4,$Q15&lt;ES$4),NETWORKDAYS.INTL($P15,$Q15,1,(Holidays!$A$1:$A$248)),0)+IF(AND($P15&gt;=ER$4,$P15&lt;ES$4,$Q15&gt;=ES$4),NETWORKDAYS.INTL($P15,(ES$4)-1,1,(Holidays!$A$1:$A$248)),0)+IF(AND($P15&lt;ER$4,$Q15&lt;ES$4,$Q15&gt;=ER$4),NETWORKDAYS.INTL(ER$4,$Q15,1,(Holidays!$A$1:$A$248)),0)+IF(AND($P15&lt;ER$4,$Q15&gt;=ES$4,$Q15&gt;=ER$4),NETWORKDAYS.INTL(ER$4,(ES$4)-1,1,(Holidays!$A$1:$A$248)),0))*$S15,"")</f>
        <v>0</v>
      </c>
      <c r="ES15" s="191">
        <f>IFERROR((IF(AND($P15&gt;=ES$4,$P15&lt;ET$4,$Q15&lt;ET$4),NETWORKDAYS.INTL($P15,$Q15,1,(Holidays!$A$1:$A$248)),0)+IF(AND($P15&gt;=ES$4,$P15&lt;ET$4,$Q15&gt;=ET$4),NETWORKDAYS.INTL($P15,(ET$4)-1,1,(Holidays!$A$1:$A$248)),0)+IF(AND($P15&lt;ES$4,$Q15&lt;ET$4,$Q15&gt;=ES$4),NETWORKDAYS.INTL(ES$4,$Q15,1,(Holidays!$A$1:$A$248)),0)+IF(AND($P15&lt;ES$4,$Q15&gt;=ET$4,$Q15&gt;=ES$4),NETWORKDAYS.INTL(ES$4,(ET$4)-1,1,(Holidays!$A$1:$A$248)),0))*$S15,"")</f>
        <v>0</v>
      </c>
      <c r="ET15" s="191">
        <f>IFERROR((IF(AND($P15&gt;=ET$4,$P15&lt;EU$4,$Q15&lt;EU$4),NETWORKDAYS.INTL($P15,$Q15,1,(Holidays!$A$1:$A$248)),0)+IF(AND($P15&gt;=ET$4,$P15&lt;EU$4,$Q15&gt;=EU$4),NETWORKDAYS.INTL($P15,(EU$4)-1,1,(Holidays!$A$1:$A$248)),0)+IF(AND($P15&lt;ET$4,$Q15&lt;EU$4,$Q15&gt;=ET$4),NETWORKDAYS.INTL(ET$4,$Q15,1,(Holidays!$A$1:$A$248)),0)+IF(AND($P15&lt;ET$4,$Q15&gt;=EU$4,$Q15&gt;=ET$4),NETWORKDAYS.INTL(ET$4,(EU$4)-1,1,(Holidays!$A$1:$A$248)),0))*$S15,"")</f>
        <v>0</v>
      </c>
      <c r="EU15" s="191">
        <f>IFERROR((IF(AND($P15&gt;=EU$4,$P15&lt;EV$4,$Q15&lt;EV$4),NETWORKDAYS.INTL($P15,$Q15,1,(Holidays!$A$1:$A$248)),0)+IF(AND($P15&gt;=EU$4,$P15&lt;EV$4,$Q15&gt;=EV$4),NETWORKDAYS.INTL($P15,(EV$4)-1,1,(Holidays!$A$1:$A$248)),0)+IF(AND($P15&lt;EU$4,$Q15&lt;EV$4,$Q15&gt;=EU$4),NETWORKDAYS.INTL(EU$4,$Q15,1,(Holidays!$A$1:$A$248)),0)+IF(AND($P15&lt;EU$4,$Q15&gt;=EV$4,$Q15&gt;=EU$4),NETWORKDAYS.INTL(EU$4,(EV$4)-1,1,(Holidays!$A$1:$A$248)),0))*$S15,"")</f>
        <v>0</v>
      </c>
      <c r="EV15" s="191">
        <f>IFERROR((IF(AND($P15&gt;=EV$4,$P15&lt;EW$4,$Q15&lt;EW$4),NETWORKDAYS.INTL($P15,$Q15,1,(Holidays!$A$1:$A$248)),0)+IF(AND($P15&gt;=EV$4,$P15&lt;EW$4,$Q15&gt;=EW$4),NETWORKDAYS.INTL($P15,(EW$4)-1,1,(Holidays!$A$1:$A$248)),0)+IF(AND($P15&lt;EV$4,$Q15&lt;EW$4,$Q15&gt;=EV$4),NETWORKDAYS.INTL(EV$4,$Q15,1,(Holidays!$A$1:$A$248)),0)+IF(AND($P15&lt;EV$4,$Q15&gt;=EW$4,$Q15&gt;=EV$4),NETWORKDAYS.INTL(EV$4,(EW$4)-1,1,(Holidays!$A$1:$A$248)),0))*$S15,"")</f>
        <v>0</v>
      </c>
      <c r="EW15" s="191">
        <f>IFERROR((IF(AND($P15&gt;=EW$4,$P15&lt;EX$4,$Q15&lt;EX$4),NETWORKDAYS.INTL($P15,$Q15,1,(Holidays!$A$1:$A$248)),0)+IF(AND($P15&gt;=EW$4,$P15&lt;EX$4,$Q15&gt;=EX$4),NETWORKDAYS.INTL($P15,(EX$4)-1,1,(Holidays!$A$1:$A$248)),0)+IF(AND($P15&lt;EW$4,$Q15&lt;EX$4,$Q15&gt;=EW$4),NETWORKDAYS.INTL(EW$4,$Q15,1,(Holidays!$A$1:$A$248)),0)+IF(AND($P15&lt;EW$4,$Q15&gt;=EX$4,$Q15&gt;=EW$4),NETWORKDAYS.INTL(EW$4,(EX$4)-1,1,(Holidays!$A$1:$A$248)),0))*$S15,"")</f>
        <v>0</v>
      </c>
      <c r="EX15" s="191">
        <f>IFERROR((IF(AND($P15&gt;=EX$4,$P15&lt;EY$4,$Q15&lt;EY$4),NETWORKDAYS.INTL($P15,$Q15,1,(Holidays!$A$1:$A$248)),0)+IF(AND($P15&gt;=EX$4,$P15&lt;EY$4,$Q15&gt;=EY$4),NETWORKDAYS.INTL($P15,(EY$4)-1,1,(Holidays!$A$1:$A$248)),0)+IF(AND($P15&lt;EX$4,$Q15&lt;EY$4,$Q15&gt;=EX$4),NETWORKDAYS.INTL(EX$4,$Q15,1,(Holidays!$A$1:$A$248)),0)+IF(AND($P15&lt;EX$4,$Q15&gt;=EY$4,$Q15&gt;=EX$4),NETWORKDAYS.INTL(EX$4,(EY$4)-1,1,(Holidays!$A$1:$A$248)),0))*$S15,"")</f>
        <v>0</v>
      </c>
      <c r="EY15" s="191">
        <f>IFERROR((IF(AND($P15&gt;=EY$4,$P15&lt;EZ$4,$Q15&lt;EZ$4),NETWORKDAYS.INTL($P15,$Q15,1,(Holidays!$A$1:$A$248)),0)+IF(AND($P15&gt;=EY$4,$P15&lt;EZ$4,$Q15&gt;=EZ$4),NETWORKDAYS.INTL($P15,(EZ$4)-1,1,(Holidays!$A$1:$A$248)),0)+IF(AND($P15&lt;EY$4,$Q15&lt;EZ$4,$Q15&gt;=EY$4),NETWORKDAYS.INTL(EY$4,$Q15,1,(Holidays!$A$1:$A$248)),0)+IF(AND($P15&lt;EY$4,$Q15&gt;=EZ$4,$Q15&gt;=EY$4),NETWORKDAYS.INTL(EY$4,(EZ$4)-1,1,(Holidays!$A$1:$A$248)),0))*$S15,"")</f>
        <v>0</v>
      </c>
      <c r="EZ15" s="191">
        <f>IFERROR((IF(AND($P15&gt;=EZ$4,$P15&lt;FA$4,$Q15&lt;FA$4),NETWORKDAYS.INTL($P15,$Q15,1,(Holidays!$A$1:$A$248)),0)+IF(AND($P15&gt;=EZ$4,$P15&lt;FA$4,$Q15&gt;=FA$4),NETWORKDAYS.INTL($P15,(FA$4)-1,1,(Holidays!$A$1:$A$248)),0)+IF(AND($P15&lt;EZ$4,$Q15&lt;FA$4,$Q15&gt;=EZ$4),NETWORKDAYS.INTL(EZ$4,$Q15,1,(Holidays!$A$1:$A$248)),0)+IF(AND($P15&lt;EZ$4,$Q15&gt;=FA$4,$Q15&gt;=EZ$4),NETWORKDAYS.INTL(EZ$4,(FA$4)-1,1,(Holidays!$A$1:$A$248)),0))*$S15,"")</f>
        <v>0</v>
      </c>
      <c r="FA15" s="191">
        <f>IFERROR((IF(AND($P15&gt;=FA$4,$P15&lt;FB$4,$Q15&lt;FB$4),NETWORKDAYS.INTL($P15,$Q15,1,(Holidays!$A$1:$A$248)),0)+IF(AND($P15&gt;=FA$4,$P15&lt;FB$4,$Q15&gt;=FB$4),NETWORKDAYS.INTL($P15,(FB$4)-1,1,(Holidays!$A$1:$A$248)),0)+IF(AND($P15&lt;FA$4,$Q15&lt;FB$4,$Q15&gt;=FA$4),NETWORKDAYS.INTL(FA$4,$Q15,1,(Holidays!$A$1:$A$248)),0)+IF(AND($P15&lt;FA$4,$Q15&gt;=FB$4,$Q15&gt;=FA$4),NETWORKDAYS.INTL(FA$4,(FB$4)-1,1,(Holidays!$A$1:$A$248)),0))*$S15,"")</f>
        <v>0</v>
      </c>
      <c r="FB15" s="191">
        <f>IFERROR((IF(AND($P15&gt;=FB$4,$P15&lt;FC$4,$Q15&lt;FC$4),NETWORKDAYS.INTL($P15,$Q15,1,(Holidays!$A$1:$A$248)),0)+IF(AND($P15&gt;=FB$4,$P15&lt;FC$4,$Q15&gt;=FC$4),NETWORKDAYS.INTL($P15,(FC$4)-1,1,(Holidays!$A$1:$A$248)),0)+IF(AND($P15&lt;FB$4,$Q15&lt;FC$4,$Q15&gt;=FB$4),NETWORKDAYS.INTL(FB$4,$Q15,1,(Holidays!$A$1:$A$248)),0)+IF(AND($P15&lt;FB$4,$Q15&gt;=FC$4,$Q15&gt;=FB$4),NETWORKDAYS.INTL(FB$4,(FC$4)-1,1,(Holidays!$A$1:$A$248)),0))*$S15,"")</f>
        <v>0</v>
      </c>
      <c r="FC15" s="191">
        <f>IFERROR((IF(AND($P15&gt;=FC$4,$P15&lt;FD$4,$Q15&lt;FD$4),NETWORKDAYS.INTL($P15,$Q15,1,(Holidays!$A$1:$A$248)),0)+IF(AND($P15&gt;=FC$4,$P15&lt;FD$4,$Q15&gt;=FD$4),NETWORKDAYS.INTL($P15,(FD$4)-1,1,(Holidays!$A$1:$A$248)),0)+IF(AND($P15&lt;FC$4,$Q15&lt;FD$4,$Q15&gt;=FC$4),NETWORKDAYS.INTL(FC$4,$Q15,1,(Holidays!$A$1:$A$248)),0)+IF(AND($P15&lt;FC$4,$Q15&gt;=FD$4,$Q15&gt;=FC$4),NETWORKDAYS.INTL(FC$4,(FD$4)-1,1,(Holidays!$A$1:$A$248)),0))*$S15,"")</f>
        <v>0</v>
      </c>
      <c r="FD15" s="191">
        <f>IFERROR((IF(AND($P15&gt;=FD$4,$P15&lt;FE$4,$Q15&lt;FE$4),NETWORKDAYS.INTL($P15,$Q15,1,(Holidays!$A$1:$A$248)),0)+IF(AND($P15&gt;=FD$4,$P15&lt;FE$4,$Q15&gt;=FE$4),NETWORKDAYS.INTL($P15,(FE$4)-1,1,(Holidays!$A$1:$A$248)),0)+IF(AND($P15&lt;FD$4,$Q15&lt;FE$4,$Q15&gt;=FD$4),NETWORKDAYS.INTL(FD$4,$Q15,1,(Holidays!$A$1:$A$248)),0)+IF(AND($P15&lt;FD$4,$Q15&gt;=FE$4,$Q15&gt;=FD$4),NETWORKDAYS.INTL(FD$4,(FE$4)-1,1,(Holidays!$A$1:$A$248)),0))*$S15,"")</f>
        <v>0</v>
      </c>
      <c r="FE15" s="191">
        <f>IFERROR((IF(AND($P15&gt;=FE$4,$P15&lt;FF$4,$Q15&lt;FF$4),NETWORKDAYS.INTL($P15,$Q15,1,(Holidays!$A$1:$A$248)),0)+IF(AND($P15&gt;=FE$4,$P15&lt;FF$4,$Q15&gt;=FF$4),NETWORKDAYS.INTL($P15,(FF$4)-1,1,(Holidays!$A$1:$A$248)),0)+IF(AND($P15&lt;FE$4,$Q15&lt;FF$4,$Q15&gt;=FE$4),NETWORKDAYS.INTL(FE$4,$Q15,1,(Holidays!$A$1:$A$248)),0)+IF(AND($P15&lt;FE$4,$Q15&gt;=FF$4,$Q15&gt;=FE$4),NETWORKDAYS.INTL(FE$4,(FF$4)-1,1,(Holidays!$A$1:$A$248)),0))*$S15,"")</f>
        <v>0</v>
      </c>
      <c r="FF15" s="191">
        <f>IFERROR((IF(AND($P15&gt;=FF$4,$P15&lt;FG$4,$Q15&lt;FG$4),NETWORKDAYS.INTL($P15,$Q15,1,(Holidays!$A$1:$A$248)),0)+IF(AND($P15&gt;=FF$4,$P15&lt;FG$4,$Q15&gt;=FG$4),NETWORKDAYS.INTL($P15,(FG$4)-1,1,(Holidays!$A$1:$A$248)),0)+IF(AND($P15&lt;FF$4,$Q15&lt;FG$4,$Q15&gt;=FF$4),NETWORKDAYS.INTL(FF$4,$Q15,1,(Holidays!$A$1:$A$248)),0)+IF(AND($P15&lt;FF$4,$Q15&gt;=FG$4,$Q15&gt;=FF$4),NETWORKDAYS.INTL(FF$4,(FG$4)-1,1,(Holidays!$A$1:$A$248)),0))*$S15,"")</f>
        <v>0</v>
      </c>
      <c r="FG15" s="191">
        <f>IFERROR((IF(AND($P15&gt;=FG$4,$P15&lt;FH$4,$Q15&lt;FH$4),NETWORKDAYS.INTL($P15,$Q15,1,(Holidays!$A$1:$A$248)),0)+IF(AND($P15&gt;=FG$4,$P15&lt;FH$4,$Q15&gt;=FH$4),NETWORKDAYS.INTL($P15,(FH$4)-1,1,(Holidays!$A$1:$A$248)),0)+IF(AND($P15&lt;FG$4,$Q15&lt;FH$4,$Q15&gt;=FG$4),NETWORKDAYS.INTL(FG$4,$Q15,1,(Holidays!$A$1:$A$248)),0)+IF(AND($P15&lt;FG$4,$Q15&gt;=FH$4,$Q15&gt;=FG$4),NETWORKDAYS.INTL(FG$4,(FH$4)-1,1,(Holidays!$A$1:$A$248)),0))*$S15,"")</f>
        <v>0</v>
      </c>
      <c r="FH15" s="191">
        <f>IFERROR((IF(AND($P15&gt;=FH$4,$P15&lt;FI$4,$Q15&lt;FI$4),NETWORKDAYS.INTL($P15,$Q15,1,(Holidays!$A$1:$A$248)),0)+IF(AND($P15&gt;=FH$4,$P15&lt;FI$4,$Q15&gt;=FI$4),NETWORKDAYS.INTL($P15,(FI$4)-1,1,(Holidays!$A$1:$A$248)),0)+IF(AND($P15&lt;FH$4,$Q15&lt;FI$4,$Q15&gt;=FH$4),NETWORKDAYS.INTL(FH$4,$Q15,1,(Holidays!$A$1:$A$248)),0)+IF(AND($P15&lt;FH$4,$Q15&gt;=FI$4,$Q15&gt;=FH$4),NETWORKDAYS.INTL(FH$4,(FI$4)-1,1,(Holidays!$A$1:$A$248)),0))*$S15,"")</f>
        <v>0</v>
      </c>
      <c r="FI15" s="191">
        <f>IFERROR((IF(AND($P15&gt;=FI$4,$P15&lt;FJ$4,$Q15&lt;FJ$4),NETWORKDAYS.INTL($P15,$Q15,1,(Holidays!$A$1:$A$248)),0)+IF(AND($P15&gt;=FI$4,$P15&lt;FJ$4,$Q15&gt;=FJ$4),NETWORKDAYS.INTL($P15,(FJ$4)-1,1,(Holidays!$A$1:$A$248)),0)+IF(AND($P15&lt;FI$4,$Q15&lt;FJ$4,$Q15&gt;=FI$4),NETWORKDAYS.INTL(FI$4,$Q15,1,(Holidays!$A$1:$A$248)),0)+IF(AND($P15&lt;FI$4,$Q15&gt;=FJ$4,$Q15&gt;=FI$4),NETWORKDAYS.INTL(FI$4,(FJ$4)-1,1,(Holidays!$A$1:$A$248)),0))*$S15,"")</f>
        <v>0</v>
      </c>
      <c r="FJ15" s="191">
        <f>IFERROR((IF(AND($P15&gt;=FJ$4,$P15&lt;FK$4,$Q15&lt;FK$4),NETWORKDAYS.INTL($P15,$Q15,1,(Holidays!$A$1:$A$248)),0)+IF(AND($P15&gt;=FJ$4,$P15&lt;FK$4,$Q15&gt;=FK$4),NETWORKDAYS.INTL($P15,(FK$4)-1,1,(Holidays!$A$1:$A$248)),0)+IF(AND($P15&lt;FJ$4,$Q15&lt;FK$4,$Q15&gt;=FJ$4),NETWORKDAYS.INTL(FJ$4,$Q15,1,(Holidays!$A$1:$A$248)),0)+IF(AND($P15&lt;FJ$4,$Q15&gt;=FK$4,$Q15&gt;=FJ$4),NETWORKDAYS.INTL(FJ$4,(FK$4)-1,1,(Holidays!$A$1:$A$248)),0))*$S15,"")</f>
        <v>0</v>
      </c>
      <c r="FK15" s="191">
        <f>IFERROR((IF(AND($P15&gt;=FK$4,$P15&lt;FL$4,$Q15&lt;FL$4),NETWORKDAYS.INTL($P15,$Q15,1,(Holidays!$A$1:$A$248)),0)+IF(AND($P15&gt;=FK$4,$P15&lt;FL$4,$Q15&gt;=FL$4),NETWORKDAYS.INTL($P15,(FL$4)-1,1,(Holidays!$A$1:$A$248)),0)+IF(AND($P15&lt;FK$4,$Q15&lt;FL$4,$Q15&gt;=FK$4),NETWORKDAYS.INTL(FK$4,$Q15,1,(Holidays!$A$1:$A$248)),0)+IF(AND($P15&lt;FK$4,$Q15&gt;=FL$4,$Q15&gt;=FK$4),NETWORKDAYS.INTL(FK$4,(FL$4)-1,1,(Holidays!$A$1:$A$248)),0))*$S15,"")</f>
        <v>0</v>
      </c>
      <c r="FL15" s="191">
        <f>IFERROR((IF(AND($P15&gt;=FL$4,$P15&lt;FM$4,$Q15&lt;FM$4),NETWORKDAYS.INTL($P15,$Q15,1,(Holidays!$A$1:$A$248)),0)+IF(AND($P15&gt;=FL$4,$P15&lt;FM$4,$Q15&gt;=FM$4),NETWORKDAYS.INTL($P15,(FM$4)-1,1,(Holidays!$A$1:$A$248)),0)+IF(AND($P15&lt;FL$4,$Q15&lt;FM$4,$Q15&gt;=FL$4),NETWORKDAYS.INTL(FL$4,$Q15,1,(Holidays!$A$1:$A$248)),0)+IF(AND($P15&lt;FL$4,$Q15&gt;=FM$4,$Q15&gt;=FL$4),NETWORKDAYS.INTL(FL$4,(FM$4)-1,1,(Holidays!$A$1:$A$248)),0))*$S15,"")</f>
        <v>0</v>
      </c>
      <c r="FM15" s="191">
        <f>IFERROR((IF(AND($P15&gt;=FM$4,$P15&lt;FN$4,$Q15&lt;FN$4),NETWORKDAYS.INTL($P15,$Q15,1,(Holidays!$A$1:$A$248)),0)+IF(AND($P15&gt;=FM$4,$P15&lt;FN$4,$Q15&gt;=FN$4),NETWORKDAYS.INTL($P15,(FN$4)-1,1,(Holidays!$A$1:$A$248)),0)+IF(AND($P15&lt;FM$4,$Q15&lt;FN$4,$Q15&gt;=FM$4),NETWORKDAYS.INTL(FM$4,$Q15,1,(Holidays!$A$1:$A$248)),0)+IF(AND($P15&lt;FM$4,$Q15&gt;=FN$4,$Q15&gt;=FM$4),NETWORKDAYS.INTL(FM$4,(FN$4)-1,1,(Holidays!$A$1:$A$248)),0))*$S15,"")</f>
        <v>0</v>
      </c>
      <c r="FN15" s="191">
        <f>IFERROR((IF(AND($P15&gt;=FN$4,$P15&lt;FO$4,$Q15&lt;FO$4),NETWORKDAYS.INTL($P15,$Q15,1,(Holidays!$A$1:$A$248)),0)+IF(AND($P15&gt;=FN$4,$P15&lt;FO$4,$Q15&gt;=FO$4),NETWORKDAYS.INTL($P15,(FO$4)-1,1,(Holidays!$A$1:$A$248)),0)+IF(AND($P15&lt;FN$4,$Q15&lt;FO$4,$Q15&gt;=FN$4),NETWORKDAYS.INTL(FN$4,$Q15,1,(Holidays!$A$1:$A$248)),0)+IF(AND($P15&lt;FN$4,$Q15&gt;=FO$4,$Q15&gt;=FN$4),NETWORKDAYS.INTL(FN$4,(FO$4)-1,1,(Holidays!$A$1:$A$248)),0))*$S15,"")</f>
        <v>0</v>
      </c>
      <c r="FO15" s="191">
        <f>IFERROR((IF(AND($P15&gt;=FO$4,$P15&lt;FP$4,$Q15&lt;FP$4),NETWORKDAYS.INTL($P15,$Q15,1,(Holidays!$A$1:$A$248)),0)+IF(AND($P15&gt;=FO$4,$P15&lt;FP$4,$Q15&gt;=FP$4),NETWORKDAYS.INTL($P15,(FP$4)-1,1,(Holidays!$A$1:$A$248)),0)+IF(AND($P15&lt;FO$4,$Q15&lt;FP$4,$Q15&gt;=FO$4),NETWORKDAYS.INTL(FO$4,$Q15,1,(Holidays!$A$1:$A$248)),0)+IF(AND($P15&lt;FO$4,$Q15&gt;=FP$4,$Q15&gt;=FO$4),NETWORKDAYS.INTL(FO$4,(FP$4)-1,1,(Holidays!$A$1:$A$248)),0))*$S15,"")</f>
        <v>0</v>
      </c>
      <c r="FP15" s="191">
        <f>IFERROR((IF(AND($P15&gt;=FP$4,$P15&lt;FQ$4,$Q15&lt;FQ$4),NETWORKDAYS.INTL($P15,$Q15,1,(Holidays!$A$1:$A$248)),0)+IF(AND($P15&gt;=FP$4,$P15&lt;FQ$4,$Q15&gt;=FQ$4),NETWORKDAYS.INTL($P15,(FQ$4)-1,1,(Holidays!$A$1:$A$248)),0)+IF(AND($P15&lt;FP$4,$Q15&lt;FQ$4,$Q15&gt;=FP$4),NETWORKDAYS.INTL(FP$4,$Q15,1,(Holidays!$A$1:$A$248)),0)+IF(AND($P15&lt;FP$4,$Q15&gt;=FQ$4,$Q15&gt;=FP$4),NETWORKDAYS.INTL(FP$4,(FQ$4)-1,1,(Holidays!$A$1:$A$248)),0))*$S15,"")</f>
        <v>0</v>
      </c>
      <c r="FQ15" s="191">
        <f>IFERROR((IF(AND($P15&gt;=FQ$4,$P15&lt;FR$4,$Q15&lt;FR$4),NETWORKDAYS.INTL($P15,$Q15,1,(Holidays!$A$1:$A$248)),0)+IF(AND($P15&gt;=FQ$4,$P15&lt;FR$4,$Q15&gt;=FR$4),NETWORKDAYS.INTL($P15,(FR$4)-1,1,(Holidays!$A$1:$A$248)),0)+IF(AND($P15&lt;FQ$4,$Q15&lt;FR$4,$Q15&gt;=FQ$4),NETWORKDAYS.INTL(FQ$4,$Q15,1,(Holidays!$A$1:$A$248)),0)+IF(AND($P15&lt;FQ$4,$Q15&gt;=FR$4,$Q15&gt;=FQ$4),NETWORKDAYS.INTL(FQ$4,(FR$4)-1,1,(Holidays!$A$1:$A$248)),0))*$S15,"")</f>
        <v>0</v>
      </c>
      <c r="FR15" s="191">
        <f>IFERROR((IF(AND($P15&gt;=FR$4,$P15&lt;FS$4,$Q15&lt;FS$4),NETWORKDAYS.INTL($P15,$Q15,1,(Holidays!$A$1:$A$248)),0)+IF(AND($P15&gt;=FR$4,$P15&lt;FS$4,$Q15&gt;=FS$4),NETWORKDAYS.INTL($P15,(FS$4)-1,1,(Holidays!$A$1:$A$248)),0)+IF(AND($P15&lt;FR$4,$Q15&lt;FS$4,$Q15&gt;=FR$4),NETWORKDAYS.INTL(FR$4,$Q15,1,(Holidays!$A$1:$A$248)),0)+IF(AND($P15&lt;FR$4,$Q15&gt;=FS$4,$Q15&gt;=FR$4),NETWORKDAYS.INTL(FR$4,(FS$4)-1,1,(Holidays!$A$1:$A$248)),0))*$S15,"")</f>
        <v>0</v>
      </c>
      <c r="FS15" s="191">
        <f>IFERROR((IF(AND($P15&gt;=FS$4,$P15&lt;FT$4,$Q15&lt;FT$4),NETWORKDAYS.INTL($P15,$Q15,1,(Holidays!$A$1:$A$248)),0)+IF(AND($P15&gt;=FS$4,$P15&lt;FT$4,$Q15&gt;=FT$4),NETWORKDAYS.INTL($P15,(FT$4)-1,1,(Holidays!$A$1:$A$248)),0)+IF(AND($P15&lt;FS$4,$Q15&lt;FT$4,$Q15&gt;=FS$4),NETWORKDAYS.INTL(FS$4,$Q15,1,(Holidays!$A$1:$A$248)),0)+IF(AND($P15&lt;FS$4,$Q15&gt;=FT$4,$Q15&gt;=FS$4),NETWORKDAYS.INTL(FS$4,(FT$4)-1,1,(Holidays!$A$1:$A$248)),0))*$S15,"")</f>
        <v>0</v>
      </c>
      <c r="FT15" s="191">
        <f>IFERROR((IF(AND($P15&gt;=FT$4,$P15&lt;FU$4,$Q15&lt;FU$4),NETWORKDAYS.INTL($P15,$Q15,1,(Holidays!$A$1:$A$248)),0)+IF(AND($P15&gt;=FT$4,$P15&lt;FU$4,$Q15&gt;=FU$4),NETWORKDAYS.INTL($P15,(FU$4)-1,1,(Holidays!$A$1:$A$248)),0)+IF(AND($P15&lt;FT$4,$Q15&lt;FU$4,$Q15&gt;=FT$4),NETWORKDAYS.INTL(FT$4,$Q15,1,(Holidays!$A$1:$A$248)),0)+IF(AND($P15&lt;FT$4,$Q15&gt;=FU$4,$Q15&gt;=FT$4),NETWORKDAYS.INTL(FT$4,(FU$4)-1,1,(Holidays!$A$1:$A$248)),0))*$S15,"")</f>
        <v>0</v>
      </c>
      <c r="FU15" s="191">
        <f>IFERROR((IF(AND($P15&gt;=FU$4,$P15&lt;FV$4,$Q15&lt;FV$4),NETWORKDAYS.INTL($P15,$Q15,1,(Holidays!$A$1:$A$248)),0)+IF(AND($P15&gt;=FU$4,$P15&lt;FV$4,$Q15&gt;=FV$4),NETWORKDAYS.INTL($P15,(FV$4)-1,1,(Holidays!$A$1:$A$248)),0)+IF(AND($P15&lt;FU$4,$Q15&lt;FV$4,$Q15&gt;=FU$4),NETWORKDAYS.INTL(FU$4,$Q15,1,(Holidays!$A$1:$A$248)),0)+IF(AND($P15&lt;FU$4,$Q15&gt;=FV$4,$Q15&gt;=FU$4),NETWORKDAYS.INTL(FU$4,(FV$4)-1,1,(Holidays!$A$1:$A$248)),0))*$S15,"")</f>
        <v>0</v>
      </c>
      <c r="FV15" s="191">
        <f>IFERROR((IF(AND($P15&gt;=FV$4,$P15&lt;FW$4,$Q15&lt;FW$4),NETWORKDAYS.INTL($P15,$Q15,1,(Holidays!$A$1:$A$248)),0)+IF(AND($P15&gt;=FV$4,$P15&lt;FW$4,$Q15&gt;=FW$4),NETWORKDAYS.INTL($P15,(FW$4)-1,1,(Holidays!$A$1:$A$248)),0)+IF(AND($P15&lt;FV$4,$Q15&lt;FW$4,$Q15&gt;=FV$4),NETWORKDAYS.INTL(FV$4,$Q15,1,(Holidays!$A$1:$A$248)),0)+IF(AND($P15&lt;FV$4,$Q15&gt;=FW$4,$Q15&gt;=FV$4),NETWORKDAYS.INTL(FV$4,(FW$4)-1,1,(Holidays!$A$1:$A$248)),0))*$S15,"")</f>
        <v>0</v>
      </c>
      <c r="FW15" s="191">
        <f>IFERROR((IF(AND($P15&gt;=FW$4,$P15&lt;FX$4,$Q15&lt;FX$4),NETWORKDAYS.INTL($P15,$Q15,1,(Holidays!$A$1:$A$248)),0)+IF(AND($P15&gt;=FW$4,$P15&lt;FX$4,$Q15&gt;=FX$4),NETWORKDAYS.INTL($P15,(FX$4)-1,1,(Holidays!$A$1:$A$248)),0)+IF(AND($P15&lt;FW$4,$Q15&lt;FX$4,$Q15&gt;=FW$4),NETWORKDAYS.INTL(FW$4,$Q15,1,(Holidays!$A$1:$A$248)),0)+IF(AND($P15&lt;FW$4,$Q15&gt;=FX$4,$Q15&gt;=FW$4),NETWORKDAYS.INTL(FW$4,(FX$4)-1,1,(Holidays!$A$1:$A$248)),0))*$S15,"")</f>
        <v>0</v>
      </c>
      <c r="FX15" s="191">
        <f>IFERROR((IF(AND($P15&gt;=FX$4,$P15&lt;FY$4,$Q15&lt;FY$4),NETWORKDAYS.INTL($P15,$Q15,1,(Holidays!$A$1:$A$248)),0)+IF(AND($P15&gt;=FX$4,$P15&lt;FY$4,$Q15&gt;=FY$4),NETWORKDAYS.INTL($P15,(FY$4)-1,1,(Holidays!$A$1:$A$248)),0)+IF(AND($P15&lt;FX$4,$Q15&lt;FY$4,$Q15&gt;=FX$4),NETWORKDAYS.INTL(FX$4,$Q15,1,(Holidays!$A$1:$A$248)),0)+IF(AND($P15&lt;FX$4,$Q15&gt;=FY$4,$Q15&gt;=FX$4),NETWORKDAYS.INTL(FX$4,(FY$4)-1,1,(Holidays!$A$1:$A$248)),0))*$S15,"")</f>
        <v>0</v>
      </c>
      <c r="FY15" s="191">
        <f>IFERROR((IF(AND($P15&gt;=FY$4,$P15&lt;FZ$4,$Q15&lt;FZ$4),NETWORKDAYS.INTL($P15,$Q15,1,(Holidays!$A$1:$A$248)),0)+IF(AND($P15&gt;=FY$4,$P15&lt;FZ$4,$Q15&gt;=FZ$4),NETWORKDAYS.INTL($P15,(FZ$4)-1,1,(Holidays!$A$1:$A$248)),0)+IF(AND($P15&lt;FY$4,$Q15&lt;FZ$4,$Q15&gt;=FY$4),NETWORKDAYS.INTL(FY$4,$Q15,1,(Holidays!$A$1:$A$248)),0)+IF(AND($P15&lt;FY$4,$Q15&gt;=FZ$4,$Q15&gt;=FY$4),NETWORKDAYS.INTL(FY$4,(FZ$4)-1,1,(Holidays!$A$1:$A$248)),0))*$S15,"")</f>
        <v>0</v>
      </c>
      <c r="FZ15" s="191">
        <f>IFERROR((IF(AND($P15&gt;=FZ$4,$P15&lt;GA$4,$Q15&lt;GA$4),NETWORKDAYS.INTL($P15,$Q15,1,(Holidays!$A$1:$A$248)),0)+IF(AND($P15&gt;=FZ$4,$P15&lt;GA$4,$Q15&gt;=GA$4),NETWORKDAYS.INTL($P15,(GA$4)-1,1,(Holidays!$A$1:$A$248)),0)+IF(AND($P15&lt;FZ$4,$Q15&lt;GA$4,$Q15&gt;=FZ$4),NETWORKDAYS.INTL(FZ$4,$Q15,1,(Holidays!$A$1:$A$248)),0)+IF(AND($P15&lt;FZ$4,$Q15&gt;=GA$4,$Q15&gt;=FZ$4),NETWORKDAYS.INTL(FZ$4,(GA$4)-1,1,(Holidays!$A$1:$A$248)),0))*$S15,"")</f>
        <v>0</v>
      </c>
      <c r="GA15" s="191">
        <f>IFERROR((IF(AND($P15&gt;=GA$4,$P15&lt;GB$4,$Q15&lt;GB$4),NETWORKDAYS.INTL($P15,$Q15,1,(Holidays!$A$1:$A$248)),0)+IF(AND($P15&gt;=GA$4,$P15&lt;GB$4,$Q15&gt;=GB$4),NETWORKDAYS.INTL($P15,(GB$4)-1,1,(Holidays!$A$1:$A$248)),0)+IF(AND($P15&lt;GA$4,$Q15&lt;GB$4,$Q15&gt;=GA$4),NETWORKDAYS.INTL(GA$4,$Q15,1,(Holidays!$A$1:$A$248)),0)+IF(AND($P15&lt;GA$4,$Q15&gt;=GB$4,$Q15&gt;=GA$4),NETWORKDAYS.INTL(GA$4,(GB$4)-1,1,(Holidays!$A$1:$A$248)),0))*$S15,"")</f>
        <v>0</v>
      </c>
      <c r="GB15" s="191">
        <f>IFERROR((IF(AND($P15&gt;=GB$4,$P15&lt;GC$4,$Q15&lt;GC$4),NETWORKDAYS.INTL($P15,$Q15,1,(Holidays!$A$1:$A$248)),0)+IF(AND($P15&gt;=GB$4,$P15&lt;GC$4,$Q15&gt;=GC$4),NETWORKDAYS.INTL($P15,(GC$4)-1,1,(Holidays!$A$1:$A$248)),0)+IF(AND($P15&lt;GB$4,$Q15&lt;GC$4,$Q15&gt;=GB$4),NETWORKDAYS.INTL(GB$4,$Q15,1,(Holidays!$A$1:$A$248)),0)+IF(AND($P15&lt;GB$4,$Q15&gt;=GC$4,$Q15&gt;=GB$4),NETWORKDAYS.INTL(GB$4,(GC$4)-1,1,(Holidays!$A$1:$A$248)),0))*$S15,"")</f>
        <v>0</v>
      </c>
      <c r="GC15" s="191">
        <f>IFERROR((IF(AND($P15&gt;=GC$4,$P15&lt;GD$4,$Q15&lt;GD$4),NETWORKDAYS.INTL($P15,$Q15,1,(Holidays!$A$1:$A$248)),0)+IF(AND($P15&gt;=GC$4,$P15&lt;GD$4,$Q15&gt;=GD$4),NETWORKDAYS.INTL($P15,(GD$4)-1,1,(Holidays!$A$1:$A$248)),0)+IF(AND($P15&lt;GC$4,$Q15&lt;GD$4,$Q15&gt;=GC$4),NETWORKDAYS.INTL(GC$4,$Q15,1,(Holidays!$A$1:$A$248)),0)+IF(AND($P15&lt;GC$4,$Q15&gt;=GD$4,$Q15&gt;=GC$4),NETWORKDAYS.INTL(GC$4,(GD$4)-1,1,(Holidays!$A$1:$A$248)),0))*$S15,"")</f>
        <v>0</v>
      </c>
      <c r="GD15" s="191">
        <f>IFERROR((IF(AND($P15&gt;=GD$4,$P15&lt;GE$4,$Q15&lt;GE$4),NETWORKDAYS.INTL($P15,$Q15,1,(Holidays!$A$1:$A$248)),0)+IF(AND($P15&gt;=GD$4,$P15&lt;GE$4,$Q15&gt;=GE$4),NETWORKDAYS.INTL($P15,(GE$4)-1,1,(Holidays!$A$1:$A$248)),0)+IF(AND($P15&lt;GD$4,$Q15&lt;GE$4,$Q15&gt;=GD$4),NETWORKDAYS.INTL(GD$4,$Q15,1,(Holidays!$A$1:$A$248)),0)+IF(AND($P15&lt;GD$4,$Q15&gt;=GE$4,$Q15&gt;=GD$4),NETWORKDAYS.INTL(GD$4,(GE$4)-1,1,(Holidays!$A$1:$A$248)),0))*$S15,"")</f>
        <v>0</v>
      </c>
      <c r="GE15" s="191">
        <f>IFERROR((IF(AND($P15&gt;=GE$4,$P15&lt;GF$4,$Q15&lt;GF$4),NETWORKDAYS.INTL($P15,$Q15,1,(Holidays!$A$1:$A$248)),0)+IF(AND($P15&gt;=GE$4,$P15&lt;GF$4,$Q15&gt;=GF$4),NETWORKDAYS.INTL($P15,(GF$4)-1,1,(Holidays!$A$1:$A$248)),0)+IF(AND($P15&lt;GE$4,$Q15&lt;GF$4,$Q15&gt;=GE$4),NETWORKDAYS.INTL(GE$4,$Q15,1,(Holidays!$A$1:$A$248)),0)+IF(AND($P15&lt;GE$4,$Q15&gt;=GF$4,$Q15&gt;=GE$4),NETWORKDAYS.INTL(GE$4,(GF$4)-1,1,(Holidays!$A$1:$A$248)),0))*$S15,"")</f>
        <v>0</v>
      </c>
      <c r="GF15" s="191">
        <f>IFERROR((IF(AND($P15&gt;=GF$4,$P15&lt;GG$4,$Q15&lt;GG$4),NETWORKDAYS.INTL($P15,$Q15,1,(Holidays!$A$1:$A$248)),0)+IF(AND($P15&gt;=GF$4,$P15&lt;GG$4,$Q15&gt;=GG$4),NETWORKDAYS.INTL($P15,(GG$4)-1,1,(Holidays!$A$1:$A$248)),0)+IF(AND($P15&lt;GF$4,$Q15&lt;GG$4,$Q15&gt;=GF$4),NETWORKDAYS.INTL(GF$4,$Q15,1,(Holidays!$A$1:$A$248)),0)+IF(AND($P15&lt;GF$4,$Q15&gt;=GG$4,$Q15&gt;=GF$4),NETWORKDAYS.INTL(GF$4,(GG$4)-1,1,(Holidays!$A$1:$A$248)),0))*$S15,"")</f>
        <v>0</v>
      </c>
      <c r="GG15" s="191">
        <f>IFERROR((IF(AND($P15&gt;=GG$4,$P15&lt;GH$4,$Q15&lt;GH$4),NETWORKDAYS.INTL($P15,$Q15,1,(Holidays!$A$1:$A$248)),0)+IF(AND($P15&gt;=GG$4,$P15&lt;GH$4,$Q15&gt;=GH$4),NETWORKDAYS.INTL($P15,(GH$4)-1,1,(Holidays!$A$1:$A$248)),0)+IF(AND($P15&lt;GG$4,$Q15&lt;GH$4,$Q15&gt;=GG$4),NETWORKDAYS.INTL(GG$4,$Q15,1,(Holidays!$A$1:$A$248)),0)+IF(AND($P15&lt;GG$4,$Q15&gt;=GH$4,$Q15&gt;=GG$4),NETWORKDAYS.INTL(GG$4,(GH$4)-1,1,(Holidays!$A$1:$A$248)),0))*$S15,"")</f>
        <v>0</v>
      </c>
      <c r="GH15" s="191">
        <f>IFERROR((IF(AND($P15&gt;=GH$4,$P15&lt;GI$4,$Q15&lt;GI$4),NETWORKDAYS.INTL($P15,$Q15,1,(Holidays!$A$1:$A$248)),0)+IF(AND($P15&gt;=GH$4,$P15&lt;GI$4,$Q15&gt;=GI$4),NETWORKDAYS.INTL($P15,(GI$4)-1,1,(Holidays!$A$1:$A$248)),0)+IF(AND($P15&lt;GH$4,$Q15&lt;GI$4,$Q15&gt;=GH$4),NETWORKDAYS.INTL(GH$4,$Q15,1,(Holidays!$A$1:$A$248)),0)+IF(AND($P15&lt;GH$4,$Q15&gt;=GI$4,$Q15&gt;=GH$4),NETWORKDAYS.INTL(GH$4,(GI$4)-1,1,(Holidays!$A$1:$A$248)),0))*$S15,"")</f>
        <v>0</v>
      </c>
      <c r="GI15" s="191">
        <f>IFERROR((IF(AND($P15&gt;=GI$4,$P15&lt;GJ$4,$Q15&lt;GJ$4),NETWORKDAYS.INTL($P15,$Q15,1,(Holidays!$A$1:$A$248)),0)+IF(AND($P15&gt;=GI$4,$P15&lt;GJ$4,$Q15&gt;=GJ$4),NETWORKDAYS.INTL($P15,(GJ$4)-1,1,(Holidays!$A$1:$A$248)),0)+IF(AND($P15&lt;GI$4,$Q15&lt;GJ$4,$Q15&gt;=GI$4),NETWORKDAYS.INTL(GI$4,$Q15,1,(Holidays!$A$1:$A$248)),0)+IF(AND($P15&lt;GI$4,$Q15&gt;=GJ$4,$Q15&gt;=GI$4),NETWORKDAYS.INTL(GI$4,(GJ$4)-1,1,(Holidays!$A$1:$A$248)),0))*$S15,"")</f>
        <v>0</v>
      </c>
      <c r="GJ15" s="191">
        <f>IFERROR((IF(AND($P15&gt;=GJ$4,$P15&lt;GK$4,$Q15&lt;GK$4),NETWORKDAYS.INTL($P15,$Q15,1,(Holidays!$A$1:$A$248)),0)+IF(AND($P15&gt;=GJ$4,$P15&lt;GK$4,$Q15&gt;=GK$4),NETWORKDAYS.INTL($P15,(GK$4)-1,1,(Holidays!$A$1:$A$248)),0)+IF(AND($P15&lt;GJ$4,$Q15&lt;GK$4,$Q15&gt;=GJ$4),NETWORKDAYS.INTL(GJ$4,$Q15,1,(Holidays!$A$1:$A$248)),0)+IF(AND($P15&lt;GJ$4,$Q15&gt;=GK$4,$Q15&gt;=GJ$4),NETWORKDAYS.INTL(GJ$4,(GK$4)-1,1,(Holidays!$A$1:$A$248)),0))*$S15,"")</f>
        <v>0</v>
      </c>
      <c r="GK15" s="191">
        <f>IFERROR((IF(AND($P15&gt;=GK$4,$P15&lt;GL$4,$Q15&lt;GL$4),NETWORKDAYS.INTL($P15,$Q15,1,(Holidays!$A$1:$A$248)),0)+IF(AND($P15&gt;=GK$4,$P15&lt;GL$4,$Q15&gt;=GL$4),NETWORKDAYS.INTL($P15,(GL$4)-1,1,(Holidays!$A$1:$A$248)),0)+IF(AND($P15&lt;GK$4,$Q15&lt;GL$4,$Q15&gt;=GK$4),NETWORKDAYS.INTL(GK$4,$Q15,1,(Holidays!$A$1:$A$248)),0)+IF(AND($P15&lt;GK$4,$Q15&gt;=GL$4,$Q15&gt;=GK$4),NETWORKDAYS.INTL(GK$4,(GL$4)-1,1,(Holidays!$A$1:$A$248)),0))*$S15,"")</f>
        <v>0</v>
      </c>
      <c r="GL15" s="191">
        <f>IFERROR((IF(AND($P15&gt;=GL$4,$P15&lt;GM$4,$Q15&lt;GM$4),NETWORKDAYS.INTL($P15,$Q15,1,(Holidays!$A$1:$A$248)),0)+IF(AND($P15&gt;=GL$4,$P15&lt;GM$4,$Q15&gt;=GM$4),NETWORKDAYS.INTL($P15,(GM$4)-1,1,(Holidays!$A$1:$A$248)),0)+IF(AND($P15&lt;GL$4,$Q15&lt;GM$4,$Q15&gt;=GL$4),NETWORKDAYS.INTL(GL$4,$Q15,1,(Holidays!$A$1:$A$248)),0)+IF(AND($P15&lt;GL$4,$Q15&gt;=GM$4,$Q15&gt;=GL$4),NETWORKDAYS.INTL(GL$4,(GM$4)-1,1,(Holidays!$A$1:$A$248)),0))*$S15,"")</f>
        <v>0</v>
      </c>
      <c r="GM15" s="191">
        <f>IFERROR((IF(AND($P15&gt;=GM$4,$P15&lt;GN$4,$Q15&lt;GN$4),NETWORKDAYS.INTL($P15,$Q15,1,(Holidays!$A$1:$A$248)),0)+IF(AND($P15&gt;=GM$4,$P15&lt;GN$4,$Q15&gt;=GN$4),NETWORKDAYS.INTL($P15,(GN$4)-1,1,(Holidays!$A$1:$A$248)),0)+IF(AND($P15&lt;GM$4,$Q15&lt;GN$4,$Q15&gt;=GM$4),NETWORKDAYS.INTL(GM$4,$Q15,1,(Holidays!$A$1:$A$248)),0)+IF(AND($P15&lt;GM$4,$Q15&gt;=GN$4,$Q15&gt;=GM$4),NETWORKDAYS.INTL(GM$4,(GN$4)-1,1,(Holidays!$A$1:$A$248)),0))*$S15,"")</f>
        <v>0</v>
      </c>
      <c r="GN15" s="191">
        <f>IFERROR((IF(AND($P15&gt;=GN$4,$P15&lt;GO$4,$Q15&lt;GO$4),NETWORKDAYS.INTL($P15,$Q15,1,(Holidays!$A$1:$A$248)),0)+IF(AND($P15&gt;=GN$4,$P15&lt;GO$4,$Q15&gt;=GO$4),NETWORKDAYS.INTL($P15,(GO$4)-1,1,(Holidays!$A$1:$A$248)),0)+IF(AND($P15&lt;GN$4,$Q15&lt;GO$4,$Q15&gt;=GN$4),NETWORKDAYS.INTL(GN$4,$Q15,1,(Holidays!$A$1:$A$248)),0)+IF(AND($P15&lt;GN$4,$Q15&gt;=GO$4,$Q15&gt;=GN$4),NETWORKDAYS.INTL(GN$4,(GO$4)-1,1,(Holidays!$A$1:$A$248)),0))*$S15,"")</f>
        <v>0</v>
      </c>
      <c r="GO15" s="191">
        <f>IFERROR((IF(AND($P15&gt;=GO$4,$P15&lt;GP$4,$Q15&lt;GP$4),NETWORKDAYS.INTL($P15,$Q15,1,(Holidays!$A$1:$A$248)),0)+IF(AND($P15&gt;=GO$4,$P15&lt;GP$4,$Q15&gt;=GP$4),NETWORKDAYS.INTL($P15,(GP$4)-1,1,(Holidays!$A$1:$A$248)),0)+IF(AND($P15&lt;GO$4,$Q15&lt;GP$4,$Q15&gt;=GO$4),NETWORKDAYS.INTL(GO$4,$Q15,1,(Holidays!$A$1:$A$248)),0)+IF(AND($P15&lt;GO$4,$Q15&gt;=GP$4,$Q15&gt;=GO$4),NETWORKDAYS.INTL(GO$4,(GP$4)-1,1,(Holidays!$A$1:$A$248)),0))*$S15,"")</f>
        <v>0</v>
      </c>
      <c r="GP15" s="191">
        <f>IFERROR((IF(AND($P15&gt;=GP$4,$P15&lt;GQ$4,$Q15&lt;GQ$4),NETWORKDAYS.INTL($P15,$Q15,1,(Holidays!$A$1:$A$248)),0)+IF(AND($P15&gt;=GP$4,$P15&lt;GQ$4,$Q15&gt;=GQ$4),NETWORKDAYS.INTL($P15,(GQ$4)-1,1,(Holidays!$A$1:$A$248)),0)+IF(AND($P15&lt;GP$4,$Q15&lt;GQ$4,$Q15&gt;=GP$4),NETWORKDAYS.INTL(GP$4,$Q15,1,(Holidays!$A$1:$A$248)),0)+IF(AND($P15&lt;GP$4,$Q15&gt;=GQ$4,$Q15&gt;=GP$4),NETWORKDAYS.INTL(GP$4,(GQ$4)-1,1,(Holidays!$A$1:$A$248)),0))*$S15,"")</f>
        <v>0</v>
      </c>
      <c r="GQ15" s="191">
        <f>IFERROR((IF(AND($P15&gt;=GQ$4,$P15&lt;GR$4,$Q15&lt;GR$4),NETWORKDAYS.INTL($P15,$Q15,1,(Holidays!$A$1:$A$248)),0)+IF(AND($P15&gt;=GQ$4,$P15&lt;GR$4,$Q15&gt;=GR$4),NETWORKDAYS.INTL($P15,(GR$4)-1,1,(Holidays!$A$1:$A$248)),0)+IF(AND($P15&lt;GQ$4,$Q15&lt;GR$4,$Q15&gt;=GQ$4),NETWORKDAYS.INTL(GQ$4,$Q15,1,(Holidays!$A$1:$A$248)),0)+IF(AND($P15&lt;GQ$4,$Q15&gt;=GR$4,$Q15&gt;=GQ$4),NETWORKDAYS.INTL(GQ$4,(GR$4)-1,1,(Holidays!$A$1:$A$248)),0))*$S15,"")</f>
        <v>0</v>
      </c>
      <c r="GR15" s="191">
        <f>IFERROR((IF(AND($P15&gt;=GR$4,$P15&lt;GS$4,$Q15&lt;GS$4),NETWORKDAYS.INTL($P15,$Q15,1,(Holidays!$A$1:$A$248)),0)+IF(AND($P15&gt;=GR$4,$P15&lt;GS$4,$Q15&gt;=GS$4),NETWORKDAYS.INTL($P15,(GS$4)-1,1,(Holidays!$A$1:$A$248)),0)+IF(AND($P15&lt;GR$4,$Q15&lt;GS$4,$Q15&gt;=GR$4),NETWORKDAYS.INTL(GR$4,$Q15,1,(Holidays!$A$1:$A$248)),0)+IF(AND($P15&lt;GR$4,$Q15&gt;=GS$4,$Q15&gt;=GR$4),NETWORKDAYS.INTL(GR$4,(GS$4)-1,1,(Holidays!$A$1:$A$248)),0))*$S15,"")</f>
        <v>0</v>
      </c>
      <c r="GS15" s="191">
        <f>IFERROR((IF(AND($P15&gt;=GS$4,$P15&lt;GT$4,$Q15&lt;GT$4),NETWORKDAYS.INTL($P15,$Q15,1,(Holidays!$A$1:$A$248)),0)+IF(AND($P15&gt;=GS$4,$P15&lt;GT$4,$Q15&gt;=GT$4),NETWORKDAYS.INTL($P15,(GT$4)-1,1,(Holidays!$A$1:$A$248)),0)+IF(AND($P15&lt;GS$4,$Q15&lt;GT$4,$Q15&gt;=GS$4),NETWORKDAYS.INTL(GS$4,$Q15,1,(Holidays!$A$1:$A$248)),0)+IF(AND($P15&lt;GS$4,$Q15&gt;=GT$4,$Q15&gt;=GS$4),NETWORKDAYS.INTL(GS$4,(GT$4)-1,1,(Holidays!$A$1:$A$248)),0))*$S15,"")</f>
        <v>0</v>
      </c>
      <c r="GT15" s="191">
        <f>IFERROR((IF(AND($P15&gt;=GT$4,$P15&lt;GU$4,$Q15&lt;GU$4),NETWORKDAYS.INTL($P15,$Q15,1,(Holidays!$A$1:$A$248)),0)+IF(AND($P15&gt;=GT$4,$P15&lt;GU$4,$Q15&gt;=GU$4),NETWORKDAYS.INTL($P15,(GU$4)-1,1,(Holidays!$A$1:$A$248)),0)+IF(AND($P15&lt;GT$4,$Q15&lt;GU$4,$Q15&gt;=GT$4),NETWORKDAYS.INTL(GT$4,$Q15,1,(Holidays!$A$1:$A$248)),0)+IF(AND($P15&lt;GT$4,$Q15&gt;=GU$4,$Q15&gt;=GT$4),NETWORKDAYS.INTL(GT$4,(GU$4)-1,1,(Holidays!$A$1:$A$248)),0))*$S15,"")</f>
        <v>0</v>
      </c>
      <c r="GU15" s="191">
        <f>IFERROR((IF(AND($P15&gt;=GU$4,$P15&lt;GV$4,$Q15&lt;GV$4),NETWORKDAYS.INTL($P15,$Q15,1,(Holidays!$A$1:$A$248)),0)+IF(AND($P15&gt;=GU$4,$P15&lt;GV$4,$Q15&gt;=GV$4),NETWORKDAYS.INTL($P15,(GV$4)-1,1,(Holidays!$A$1:$A$248)),0)+IF(AND($P15&lt;GU$4,$Q15&lt;GV$4,$Q15&gt;=GU$4),NETWORKDAYS.INTL(GU$4,$Q15,1,(Holidays!$A$1:$A$248)),0)+IF(AND($P15&lt;GU$4,$Q15&gt;=GV$4,$Q15&gt;=GU$4),NETWORKDAYS.INTL(GU$4,(GV$4)-1,1,(Holidays!$A$1:$A$248)),0))*$S15,"")</f>
        <v>0</v>
      </c>
      <c r="GV15" s="191">
        <f>IFERROR((IF(AND($P15&gt;=GV$4,$P15&lt;GW$4,$Q15&lt;GW$4),NETWORKDAYS.INTL($P15,$Q15,1,(Holidays!$A$1:$A$248)),0)+IF(AND($P15&gt;=GV$4,$P15&lt;GW$4,$Q15&gt;=GW$4),NETWORKDAYS.INTL($P15,(GW$4)-1,1,(Holidays!$A$1:$A$248)),0)+IF(AND($P15&lt;GV$4,$Q15&lt;GW$4,$Q15&gt;=GV$4),NETWORKDAYS.INTL(GV$4,$Q15,1,(Holidays!$A$1:$A$248)),0)+IF(AND($P15&lt;GV$4,$Q15&gt;=GW$4,$Q15&gt;=GV$4),NETWORKDAYS.INTL(GV$4,(GW$4)-1,1,(Holidays!$A$1:$A$248)),0))*$S15,"")</f>
        <v>0</v>
      </c>
      <c r="GW15" s="191">
        <f>IFERROR((IF(AND($P15&gt;=GW$4,$P15&lt;GX$4,$Q15&lt;GX$4),NETWORKDAYS.INTL($P15,$Q15,1,(Holidays!$A$1:$A$248)),0)+IF(AND($P15&gt;=GW$4,$P15&lt;GX$4,$Q15&gt;=GX$4),NETWORKDAYS.INTL($P15,(GX$4)-1,1,(Holidays!$A$1:$A$248)),0)+IF(AND($P15&lt;GW$4,$Q15&lt;GX$4,$Q15&gt;=GW$4),NETWORKDAYS.INTL(GW$4,$Q15,1,(Holidays!$A$1:$A$248)),0)+IF(AND($P15&lt;GW$4,$Q15&gt;=GX$4,$Q15&gt;=GW$4),NETWORKDAYS.INTL(GW$4,(GX$4)-1,1,(Holidays!$A$1:$A$248)),0))*$S15,"")</f>
        <v>0</v>
      </c>
      <c r="GX15" s="191">
        <f>IFERROR((IF(AND($P15&gt;=GX$4,$P15&lt;GY$4,$Q15&lt;GY$4),NETWORKDAYS.INTL($P15,$Q15,1,(Holidays!$A$1:$A$248)),0)+IF(AND($P15&gt;=GX$4,$P15&lt;GY$4,$Q15&gt;=GY$4),NETWORKDAYS.INTL($P15,(GY$4)-1,1,(Holidays!$A$1:$A$248)),0)+IF(AND($P15&lt;GX$4,$Q15&lt;GY$4,$Q15&gt;=GX$4),NETWORKDAYS.INTL(GX$4,$Q15,1,(Holidays!$A$1:$A$248)),0)+IF(AND($P15&lt;GX$4,$Q15&gt;=GY$4,$Q15&gt;=GX$4),NETWORKDAYS.INTL(GX$4,(GY$4)-1,1,(Holidays!$A$1:$A$248)),0))*$S15,"")</f>
        <v>0</v>
      </c>
      <c r="GY15" s="191">
        <f>IFERROR((IF(AND($P15&gt;=GY$4,$P15&lt;GZ$4,$Q15&lt;GZ$4),NETWORKDAYS.INTL($P15,$Q15,1,(Holidays!$A$1:$A$248)),0)+IF(AND($P15&gt;=GY$4,$P15&lt;GZ$4,$Q15&gt;=GZ$4),NETWORKDAYS.INTL($P15,(GZ$4)-1,1,(Holidays!$A$1:$A$248)),0)+IF(AND($P15&lt;GY$4,$Q15&lt;GZ$4,$Q15&gt;=GY$4),NETWORKDAYS.INTL(GY$4,$Q15,1,(Holidays!$A$1:$A$248)),0)+IF(AND($P15&lt;GY$4,$Q15&gt;=GZ$4,$Q15&gt;=GY$4),NETWORKDAYS.INTL(GY$4,(GZ$4)-1,1,(Holidays!$A$1:$A$248)),0))*$S15,"")</f>
        <v>0</v>
      </c>
      <c r="GZ15" s="191">
        <f>IFERROR((IF(AND($P15&gt;=GZ$4,$P15&lt;HA$4,$Q15&lt;HA$4),NETWORKDAYS.INTL($P15,$Q15,1,(Holidays!$A$1:$A$248)),0)+IF(AND($P15&gt;=GZ$4,$P15&lt;HA$4,$Q15&gt;=HA$4),NETWORKDAYS.INTL($P15,(HA$4)-1,1,(Holidays!$A$1:$A$248)),0)+IF(AND($P15&lt;GZ$4,$Q15&lt;HA$4,$Q15&gt;=GZ$4),NETWORKDAYS.INTL(GZ$4,$Q15,1,(Holidays!$A$1:$A$248)),0)+IF(AND($P15&lt;GZ$4,$Q15&gt;=HA$4,$Q15&gt;=GZ$4),NETWORKDAYS.INTL(GZ$4,(HA$4)-1,1,(Holidays!$A$1:$A$248)),0))*$S15,"")</f>
        <v>0</v>
      </c>
      <c r="HA15" s="191">
        <f>IFERROR((IF(AND($P15&gt;=HA$4,$P15&lt;HB$4,$Q15&lt;HB$4),NETWORKDAYS.INTL($P15,$Q15,1,(Holidays!$A$1:$A$248)),0)+IF(AND($P15&gt;=HA$4,$P15&lt;HB$4,$Q15&gt;=HB$4),NETWORKDAYS.INTL($P15,(HB$4)-1,1,(Holidays!$A$1:$A$248)),0)+IF(AND($P15&lt;HA$4,$Q15&lt;HB$4,$Q15&gt;=HA$4),NETWORKDAYS.INTL(HA$4,$Q15,1,(Holidays!$A$1:$A$248)),0)+IF(AND($P15&lt;HA$4,$Q15&gt;=HB$4,$Q15&gt;=HA$4),NETWORKDAYS.INTL(HA$4,(HB$4)-1,1,(Holidays!$A$1:$A$248)),0))*$S15,"")</f>
        <v>0</v>
      </c>
      <c r="HB15" s="191">
        <f>IFERROR((IF(AND($P15&gt;=HB$4,$P15&lt;HC$4,$Q15&lt;HC$4),NETWORKDAYS.INTL($P15,$Q15,1,(Holidays!$A$1:$A$248)),0)+IF(AND($P15&gt;=HB$4,$P15&lt;HC$4,$Q15&gt;=HC$4),NETWORKDAYS.INTL($P15,(HC$4)-1,1,(Holidays!$A$1:$A$248)),0)+IF(AND($P15&lt;HB$4,$Q15&lt;HC$4,$Q15&gt;=HB$4),NETWORKDAYS.INTL(HB$4,$Q15,1,(Holidays!$A$1:$A$248)),0)+IF(AND($P15&lt;HB$4,$Q15&gt;=HC$4,$Q15&gt;=HB$4),NETWORKDAYS.INTL(HB$4,(HC$4)-1,1,(Holidays!$A$1:$A$248)),0))*$S15,"")</f>
        <v>0</v>
      </c>
      <c r="HC15" s="191">
        <f>IFERROR((IF(AND($P15&gt;=HC$4,$P15&lt;HD$4,$Q15&lt;HD$4),NETWORKDAYS.INTL($P15,$Q15,1,(Holidays!$A$1:$A$248)),0)+IF(AND($P15&gt;=HC$4,$P15&lt;HD$4,$Q15&gt;=HD$4),NETWORKDAYS.INTL($P15,(HD$4)-1,1,(Holidays!$A$1:$A$248)),0)+IF(AND($P15&lt;HC$4,$Q15&lt;HD$4,$Q15&gt;=HC$4),NETWORKDAYS.INTL(HC$4,$Q15,1,(Holidays!$A$1:$A$248)),0)+IF(AND($P15&lt;HC$4,$Q15&gt;=HD$4,$Q15&gt;=HC$4),NETWORKDAYS.INTL(HC$4,(HD$4)-1,1,(Holidays!$A$1:$A$248)),0))*$S15,"")</f>
        <v>0</v>
      </c>
      <c r="HD15" s="191">
        <f>IFERROR((IF(AND($P15&gt;=HD$4,$P15&lt;HE$4,$Q15&lt;HE$4),NETWORKDAYS.INTL($P15,$Q15,1,(Holidays!$A$1:$A$248)),0)+IF(AND($P15&gt;=HD$4,$P15&lt;HE$4,$Q15&gt;=HE$4),NETWORKDAYS.INTL($P15,(HE$4)-1,1,(Holidays!$A$1:$A$248)),0)+IF(AND($P15&lt;HD$4,$Q15&lt;HE$4,$Q15&gt;=HD$4),NETWORKDAYS.INTL(HD$4,$Q15,1,(Holidays!$A$1:$A$248)),0)+IF(AND($P15&lt;HD$4,$Q15&gt;=HE$4,$Q15&gt;=HD$4),NETWORKDAYS.INTL(HD$4,(HE$4)-1,1,(Holidays!$A$1:$A$248)),0))*$S15,"")</f>
        <v>0</v>
      </c>
      <c r="HE15" s="191">
        <f>IFERROR((IF(AND($P15&gt;=HE$4,$P15&lt;HF$4,$Q15&lt;HF$4),NETWORKDAYS.INTL($P15,$Q15,1,(Holidays!$A$1:$A$248)),0)+IF(AND($P15&gt;=HE$4,$P15&lt;HF$4,$Q15&gt;=HF$4),NETWORKDAYS.INTL($P15,(HF$4)-1,1,(Holidays!$A$1:$A$248)),0)+IF(AND($P15&lt;HE$4,$Q15&lt;HF$4,$Q15&gt;=HE$4),NETWORKDAYS.INTL(HE$4,$Q15,1,(Holidays!$A$1:$A$248)),0)+IF(AND($P15&lt;HE$4,$Q15&gt;=HF$4,$Q15&gt;=HE$4),NETWORKDAYS.INTL(HE$4,(HF$4)-1,1,(Holidays!$A$1:$A$248)),0))*$S15,"")</f>
        <v>0</v>
      </c>
      <c r="HF15" s="191">
        <f>IFERROR((IF(AND($P15&gt;=HF$4,$P15&lt;HG$4,$Q15&lt;HG$4),NETWORKDAYS.INTL($P15,$Q15,1,(Holidays!$A$1:$A$248)),0)+IF(AND($P15&gt;=HF$4,$P15&lt;HG$4,$Q15&gt;=HG$4),NETWORKDAYS.INTL($P15,(HG$4)-1,1,(Holidays!$A$1:$A$248)),0)+IF(AND($P15&lt;HF$4,$Q15&lt;HG$4,$Q15&gt;=HF$4),NETWORKDAYS.INTL(HF$4,$Q15,1,(Holidays!$A$1:$A$248)),0)+IF(AND($P15&lt;HF$4,$Q15&gt;=HG$4,$Q15&gt;=HF$4),NETWORKDAYS.INTL(HF$4,(HG$4)-1,1,(Holidays!$A$1:$A$248)),0))*$S15,"")</f>
        <v>0</v>
      </c>
      <c r="HG15" s="191">
        <f>IFERROR((IF(AND($P15&gt;=HG$4,$P15&lt;HH$4,$Q15&lt;HH$4),NETWORKDAYS.INTL($P15,$Q15,1,(Holidays!$A$1:$A$248)),0)+IF(AND($P15&gt;=HG$4,$P15&lt;HH$4,$Q15&gt;=HH$4),NETWORKDAYS.INTL($P15,(HH$4)-1,1,(Holidays!$A$1:$A$248)),0)+IF(AND($P15&lt;HG$4,$Q15&lt;HH$4,$Q15&gt;=HG$4),NETWORKDAYS.INTL(HG$4,$Q15,1,(Holidays!$A$1:$A$248)),0)+IF(AND($P15&lt;HG$4,$Q15&gt;=HH$4,$Q15&gt;=HG$4),NETWORKDAYS.INTL(HG$4,(HH$4)-1,1,(Holidays!$A$1:$A$248)),0))*$S15,"")</f>
        <v>0</v>
      </c>
      <c r="HH15" s="191">
        <f>IFERROR((IF(AND($P15&gt;=HH$4,$P15&lt;HI$4,$Q15&lt;HI$4),NETWORKDAYS.INTL($P15,$Q15,1,(Holidays!$A$1:$A$248)),0)+IF(AND($P15&gt;=HH$4,$P15&lt;HI$4,$Q15&gt;=HI$4),NETWORKDAYS.INTL($P15,(HI$4)-1,1,(Holidays!$A$1:$A$248)),0)+IF(AND($P15&lt;HH$4,$Q15&lt;HI$4,$Q15&gt;=HH$4),NETWORKDAYS.INTL(HH$4,$Q15,1,(Holidays!$A$1:$A$248)),0)+IF(AND($P15&lt;HH$4,$Q15&gt;=HI$4,$Q15&gt;=HH$4),NETWORKDAYS.INTL(HH$4,(HI$4)-1,1,(Holidays!$A$1:$A$248)),0))*$S15,"")</f>
        <v>0</v>
      </c>
      <c r="HI15" s="191">
        <f>IFERROR((IF(AND($P15&gt;=HI$4,$P15&lt;HJ$4,$Q15&lt;HJ$4),NETWORKDAYS.INTL($P15,$Q15,1,(Holidays!$A$1:$A$248)),0)+IF(AND($P15&gt;=HI$4,$P15&lt;HJ$4,$Q15&gt;=HJ$4),NETWORKDAYS.INTL($P15,(HJ$4)-1,1,(Holidays!$A$1:$A$248)),0)+IF(AND($P15&lt;HI$4,$Q15&lt;HJ$4,$Q15&gt;=HI$4),NETWORKDAYS.INTL(HI$4,$Q15,1,(Holidays!$A$1:$A$248)),0)+IF(AND($P15&lt;HI$4,$Q15&gt;=HJ$4,$Q15&gt;=HI$4),NETWORKDAYS.INTL(HI$4,(HJ$4)-1,1,(Holidays!$A$1:$A$248)),0))*$S15,"")</f>
        <v>0</v>
      </c>
      <c r="HJ15" s="191">
        <f>IFERROR((IF(AND($P15&gt;=HJ$4,$P15&lt;HK$4,$Q15&lt;HK$4),NETWORKDAYS.INTL($P15,$Q15,1,(Holidays!$A$1:$A$248)),0)+IF(AND($P15&gt;=HJ$4,$P15&lt;HK$4,$Q15&gt;=HK$4),NETWORKDAYS.INTL($P15,(HK$4)-1,1,(Holidays!$A$1:$A$248)),0)+IF(AND($P15&lt;HJ$4,$Q15&lt;HK$4,$Q15&gt;=HJ$4),NETWORKDAYS.INTL(HJ$4,$Q15,1,(Holidays!$A$1:$A$248)),0)+IF(AND($P15&lt;HJ$4,$Q15&gt;=HK$4,$Q15&gt;=HJ$4),NETWORKDAYS.INTL(HJ$4,(HK$4)-1,1,(Holidays!$A$1:$A$248)),0))*$S15,"")</f>
        <v>0</v>
      </c>
      <c r="HK15" s="191">
        <f>IFERROR((IF(AND($P15&gt;=HK$4,$P15&lt;HL$4,$Q15&lt;HL$4),NETWORKDAYS.INTL($P15,$Q15,1,(Holidays!$A$1:$A$248)),0)+IF(AND($P15&gt;=HK$4,$P15&lt;HL$4,$Q15&gt;=HL$4),NETWORKDAYS.INTL($P15,(HL$4)-1,1,(Holidays!$A$1:$A$248)),0)+IF(AND($P15&lt;HK$4,$Q15&lt;HL$4,$Q15&gt;=HK$4),NETWORKDAYS.INTL(HK$4,$Q15,1,(Holidays!$A$1:$A$248)),0)+IF(AND($P15&lt;HK$4,$Q15&gt;=HL$4,$Q15&gt;=HK$4),NETWORKDAYS.INTL(HK$4,(HL$4)-1,1,(Holidays!$A$1:$A$248)),0))*$S15,"")</f>
        <v>0</v>
      </c>
      <c r="HL15" s="191">
        <f>IFERROR((IF(AND($P15&gt;=HL$4,$P15&lt;HM$4,$Q15&lt;HM$4),NETWORKDAYS.INTL($P15,$Q15,1,(Holidays!$A$1:$A$248)),0)+IF(AND($P15&gt;=HL$4,$P15&lt;HM$4,$Q15&gt;=HM$4),NETWORKDAYS.INTL($P15,(HM$4)-1,1,(Holidays!$A$1:$A$248)),0)+IF(AND($P15&lt;HL$4,$Q15&lt;HM$4,$Q15&gt;=HL$4),NETWORKDAYS.INTL(HL$4,$Q15,1,(Holidays!$A$1:$A$248)),0)+IF(AND($P15&lt;HL$4,$Q15&gt;=HM$4,$Q15&gt;=HL$4),NETWORKDAYS.INTL(HL$4,(HM$4)-1,1,(Holidays!$A$1:$A$248)),0))*$S15,"")</f>
        <v>0</v>
      </c>
      <c r="HM15" s="191">
        <f>IFERROR((IF(AND($P15&gt;=HM$4,$P15&lt;HN$4,$Q15&lt;HN$4),NETWORKDAYS.INTL($P15,$Q15,1,(Holidays!$A$1:$A$248)),0)+IF(AND($P15&gt;=HM$4,$P15&lt;HN$4,$Q15&gt;=HN$4),NETWORKDAYS.INTL($P15,(HN$4)-1,1,(Holidays!$A$1:$A$248)),0)+IF(AND($P15&lt;HM$4,$Q15&lt;HN$4,$Q15&gt;=HM$4),NETWORKDAYS.INTL(HM$4,$Q15,1,(Holidays!$A$1:$A$248)),0)+IF(AND($P15&lt;HM$4,$Q15&gt;=HN$4,$Q15&gt;=HM$4),NETWORKDAYS.INTL(HM$4,(HN$4)-1,1,(Holidays!$A$1:$A$248)),0))*$S15,"")</f>
        <v>0</v>
      </c>
      <c r="HN15" s="191">
        <f>IFERROR((IF(AND($P15&gt;=HN$4,$P15&lt;HO$4,$Q15&lt;HO$4),NETWORKDAYS.INTL($P15,$Q15,1,(Holidays!$A$1:$A$248)),0)+IF(AND($P15&gt;=HN$4,$P15&lt;HO$4,$Q15&gt;=HO$4),NETWORKDAYS.INTL($P15,(HO$4)-1,1,(Holidays!$A$1:$A$248)),0)+IF(AND($P15&lt;HN$4,$Q15&lt;HO$4,$Q15&gt;=HN$4),NETWORKDAYS.INTL(HN$4,$Q15,1,(Holidays!$A$1:$A$248)),0)+IF(AND($P15&lt;HN$4,$Q15&gt;=HO$4,$Q15&gt;=HN$4),NETWORKDAYS.INTL(HN$4,(HO$4)-1,1,(Holidays!$A$1:$A$248)),0))*$S15,"")</f>
        <v>0</v>
      </c>
      <c r="HO15" s="191">
        <f>IFERROR((IF(AND($P15&gt;=HO$4,$P15&lt;HP$4,$Q15&lt;HP$4),NETWORKDAYS.INTL($P15,$Q15,1,(Holidays!$A$1:$A$248)),0)+IF(AND($P15&gt;=HO$4,$P15&lt;HP$4,$Q15&gt;=HP$4),NETWORKDAYS.INTL($P15,(HP$4)-1,1,(Holidays!$A$1:$A$248)),0)+IF(AND($P15&lt;HO$4,$Q15&lt;HP$4,$Q15&gt;=HO$4),NETWORKDAYS.INTL(HO$4,$Q15,1,(Holidays!$A$1:$A$248)),0)+IF(AND($P15&lt;HO$4,$Q15&gt;=HP$4,$Q15&gt;=HO$4),NETWORKDAYS.INTL(HO$4,(HP$4)-1,1,(Holidays!$A$1:$A$248)),0))*$S15,"")</f>
        <v>0</v>
      </c>
      <c r="HP15" s="191">
        <f>IFERROR((IF(AND($P15&gt;=HP$4,$P15&lt;HQ$4,$Q15&lt;HQ$4),NETWORKDAYS.INTL($P15,$Q15,1,(Holidays!$A$1:$A$248)),0)+IF(AND($P15&gt;=HP$4,$P15&lt;HQ$4,$Q15&gt;=HQ$4),NETWORKDAYS.INTL($P15,(HQ$4)-1,1,(Holidays!$A$1:$A$248)),0)+IF(AND($P15&lt;HP$4,$Q15&lt;HQ$4,$Q15&gt;=HP$4),NETWORKDAYS.INTL(HP$4,$Q15,1,(Holidays!$A$1:$A$248)),0)+IF(AND($P15&lt;HP$4,$Q15&gt;=HQ$4,$Q15&gt;=HP$4),NETWORKDAYS.INTL(HP$4,(HQ$4)-1,1,(Holidays!$A$1:$A$248)),0))*$S15,"")</f>
        <v>0</v>
      </c>
      <c r="HQ15" s="191">
        <f>IFERROR((IF(AND($P15&gt;=HQ$4,$P15&lt;HR$4,$Q15&lt;HR$4),NETWORKDAYS.INTL($P15,$Q15,1,(Holidays!$A$1:$A$248)),0)+IF(AND($P15&gt;=HQ$4,$P15&lt;HR$4,$Q15&gt;=HR$4),NETWORKDAYS.INTL($P15,(HR$4)-1,1,(Holidays!$A$1:$A$248)),0)+IF(AND($P15&lt;HQ$4,$Q15&lt;HR$4,$Q15&gt;=HQ$4),NETWORKDAYS.INTL(HQ$4,$Q15,1,(Holidays!$A$1:$A$248)),0)+IF(AND($P15&lt;HQ$4,$Q15&gt;=HR$4,$Q15&gt;=HQ$4),NETWORKDAYS.INTL(HQ$4,(HR$4)-1,1,(Holidays!$A$1:$A$248)),0))*$S15,"")</f>
        <v>0</v>
      </c>
      <c r="HR15" s="191">
        <f>IFERROR((IF(AND($P15&gt;=HR$4,$P15&lt;HS$4,$Q15&lt;HS$4),NETWORKDAYS.INTL($P15,$Q15,1,(Holidays!$A$1:$A$248)),0)+IF(AND($P15&gt;=HR$4,$P15&lt;HS$4,$Q15&gt;=HS$4),NETWORKDAYS.INTL($P15,(HS$4)-1,1,(Holidays!$A$1:$A$248)),0)+IF(AND($P15&lt;HR$4,$Q15&lt;HS$4,$Q15&gt;=HR$4),NETWORKDAYS.INTL(HR$4,$Q15,1,(Holidays!$A$1:$A$248)),0)+IF(AND($P15&lt;HR$4,$Q15&gt;=HS$4,$Q15&gt;=HR$4),NETWORKDAYS.INTL(HR$4,(HS$4)-1,1,(Holidays!$A$1:$A$248)),0))*$S15,"")</f>
        <v>0</v>
      </c>
      <c r="HS15" s="191">
        <f>IFERROR((IF(AND($P15&gt;=HS$4,$P15&lt;HT$4,$Q15&lt;HT$4),NETWORKDAYS.INTL($P15,$Q15,1,(Holidays!$A$1:$A$248)),0)+IF(AND($P15&gt;=HS$4,$P15&lt;HT$4,$Q15&gt;=HT$4),NETWORKDAYS.INTL($P15,(HT$4)-1,1,(Holidays!$A$1:$A$248)),0)+IF(AND($P15&lt;HS$4,$Q15&lt;HT$4,$Q15&gt;=HS$4),NETWORKDAYS.INTL(HS$4,$Q15,1,(Holidays!$A$1:$A$248)),0)+IF(AND($P15&lt;HS$4,$Q15&gt;=HT$4,$Q15&gt;=HS$4),NETWORKDAYS.INTL(HS$4,(HT$4)-1,1,(Holidays!$A$1:$A$248)),0))*$S15,"")</f>
        <v>0</v>
      </c>
      <c r="HT15" s="191">
        <f>IFERROR((IF(AND($P15&gt;=HT$4,$P15&lt;HU$4,$Q15&lt;HU$4),NETWORKDAYS.INTL($P15,$Q15,1,(Holidays!$A$1:$A$248)),0)+IF(AND($P15&gt;=HT$4,$P15&lt;HU$4,$Q15&gt;=HU$4),NETWORKDAYS.INTL($P15,(HU$4)-1,1,(Holidays!$A$1:$A$248)),0)+IF(AND($P15&lt;HT$4,$Q15&lt;HU$4,$Q15&gt;=HT$4),NETWORKDAYS.INTL(HT$4,$Q15,1,(Holidays!$A$1:$A$248)),0)+IF(AND($P15&lt;HT$4,$Q15&gt;=HU$4,$Q15&gt;=HT$4),NETWORKDAYS.INTL(HT$4,(HU$4)-1,1,(Holidays!$A$1:$A$248)),0))*$S15,"")</f>
        <v>0</v>
      </c>
      <c r="HU15" s="191">
        <f>IFERROR((IF(AND($P15&gt;=HU$4,$P15&lt;HV$4,$Q15&lt;HV$4),NETWORKDAYS.INTL($P15,$Q15,1,(Holidays!$A$1:$A$248)),0)+IF(AND($P15&gt;=HU$4,$P15&lt;HV$4,$Q15&gt;=HV$4),NETWORKDAYS.INTL($P15,(HV$4)-1,1,(Holidays!$A$1:$A$248)),0)+IF(AND($P15&lt;HU$4,$Q15&lt;HV$4,$Q15&gt;=HU$4),NETWORKDAYS.INTL(HU$4,$Q15,1,(Holidays!$A$1:$A$248)),0)+IF(AND($P15&lt;HU$4,$Q15&gt;=HV$4,$Q15&gt;=HU$4),NETWORKDAYS.INTL(HU$4,(HV$4)-1,1,(Holidays!$A$1:$A$248)),0))*$S15,"")</f>
        <v>0</v>
      </c>
      <c r="HV15" s="191">
        <f>IFERROR((IF(AND($P15&gt;=HV$4,$P15&lt;HW$4,$Q15&lt;HW$4),NETWORKDAYS.INTL($P15,$Q15,1,(Holidays!$A$1:$A$248)),0)+IF(AND($P15&gt;=HV$4,$P15&lt;HW$4,$Q15&gt;=HW$4),NETWORKDAYS.INTL($P15,(HW$4)-1,1,(Holidays!$A$1:$A$248)),0)+IF(AND($P15&lt;HV$4,$Q15&lt;HW$4,$Q15&gt;=HV$4),NETWORKDAYS.INTL(HV$4,$Q15,1,(Holidays!$A$1:$A$248)),0)+IF(AND($P15&lt;HV$4,$Q15&gt;=HW$4,$Q15&gt;=HV$4),NETWORKDAYS.INTL(HV$4,(HW$4)-1,1,(Holidays!$A$1:$A$248)),0))*$S15,"")</f>
        <v>0</v>
      </c>
      <c r="HW15" s="191">
        <f>IFERROR((IF(AND($P15&gt;=HW$4,$P15&lt;HX$4,$Q15&lt;HX$4),NETWORKDAYS.INTL($P15,$Q15,1,(Holidays!$A$1:$A$248)),0)+IF(AND($P15&gt;=HW$4,$P15&lt;HX$4,$Q15&gt;=HX$4),NETWORKDAYS.INTL($P15,(HX$4)-1,1,(Holidays!$A$1:$A$248)),0)+IF(AND($P15&lt;HW$4,$Q15&lt;HX$4,$Q15&gt;=HW$4),NETWORKDAYS.INTL(HW$4,$Q15,1,(Holidays!$A$1:$A$248)),0)+IF(AND($P15&lt;HW$4,$Q15&gt;=HX$4,$Q15&gt;=HW$4),NETWORKDAYS.INTL(HW$4,(HX$4)-1,1,(Holidays!$A$1:$A$248)),0))*$S15,"")</f>
        <v>0</v>
      </c>
      <c r="HX15" s="191">
        <f>IFERROR((IF(AND($P15&gt;=HX$4,$P15&lt;HY$4,$Q15&lt;HY$4),NETWORKDAYS.INTL($P15,$Q15,1,(Holidays!$A$1:$A$248)),0)+IF(AND($P15&gt;=HX$4,$P15&lt;HY$4,$Q15&gt;=HY$4),NETWORKDAYS.INTL($P15,(HY$4)-1,1,(Holidays!$A$1:$A$248)),0)+IF(AND($P15&lt;HX$4,$Q15&lt;HY$4,$Q15&gt;=HX$4),NETWORKDAYS.INTL(HX$4,$Q15,1,(Holidays!$A$1:$A$248)),0)+IF(AND($P15&lt;HX$4,$Q15&gt;=HY$4,$Q15&gt;=HX$4),NETWORKDAYS.INTL(HX$4,(HY$4)-1,1,(Holidays!$A$1:$A$248)),0))*$S15,"")</f>
        <v>0</v>
      </c>
      <c r="HY15" s="191">
        <f>IFERROR((IF(AND($P15&gt;=HY$4,$P15&lt;HZ$4,$Q15&lt;HZ$4),NETWORKDAYS.INTL($P15,$Q15,1,(Holidays!$A$1:$A$248)),0)+IF(AND($P15&gt;=HY$4,$P15&lt;HZ$4,$Q15&gt;=HZ$4),NETWORKDAYS.INTL($P15,(HZ$4)-1,1,(Holidays!$A$1:$A$248)),0)+IF(AND($P15&lt;HY$4,$Q15&lt;HZ$4,$Q15&gt;=HY$4),NETWORKDAYS.INTL(HY$4,$Q15,1,(Holidays!$A$1:$A$248)),0)+IF(AND($P15&lt;HY$4,$Q15&gt;=HZ$4,$Q15&gt;=HY$4),NETWORKDAYS.INTL(HY$4,(HZ$4)-1,1,(Holidays!$A$1:$A$248)),0))*$S15,"")</f>
        <v>0</v>
      </c>
      <c r="HZ15" s="191">
        <f>IFERROR((IF(AND($P15&gt;=HZ$4,$P15&lt;IA$4,$Q15&lt;IA$4),NETWORKDAYS.INTL($P15,$Q15,1,(Holidays!$A$1:$A$248)),0)+IF(AND($P15&gt;=HZ$4,$P15&lt;IA$4,$Q15&gt;=IA$4),NETWORKDAYS.INTL($P15,(IA$4)-1,1,(Holidays!$A$1:$A$248)),0)+IF(AND($P15&lt;HZ$4,$Q15&lt;IA$4,$Q15&gt;=HZ$4),NETWORKDAYS.INTL(HZ$4,$Q15,1,(Holidays!$A$1:$A$248)),0)+IF(AND($P15&lt;HZ$4,$Q15&gt;=IA$4,$Q15&gt;=HZ$4),NETWORKDAYS.INTL(HZ$4,(IA$4)-1,1,(Holidays!$A$1:$A$248)),0))*$S15,"")</f>
        <v>0</v>
      </c>
      <c r="IA15" s="191">
        <f>IFERROR((IF(AND($P15&gt;=IA$4,$P15&lt;IB$4,$Q15&lt;IB$4),NETWORKDAYS.INTL($P15,$Q15,1,(Holidays!$A$1:$A$248)),0)+IF(AND($P15&gt;=IA$4,$P15&lt;IB$4,$Q15&gt;=IB$4),NETWORKDAYS.INTL($P15,(IB$4)-1,1,(Holidays!$A$1:$A$248)),0)+IF(AND($P15&lt;IA$4,$Q15&lt;IB$4,$Q15&gt;=IA$4),NETWORKDAYS.INTL(IA$4,$Q15,1,(Holidays!$A$1:$A$248)),0)+IF(AND($P15&lt;IA$4,$Q15&gt;=IB$4,$Q15&gt;=IA$4),NETWORKDAYS.INTL(IA$4,(IB$4)-1,1,(Holidays!$A$1:$A$248)),0))*$S15,"")</f>
        <v>0</v>
      </c>
      <c r="IB15" s="191">
        <f>IFERROR((IF(AND($P15&gt;=IB$4,$P15&lt;IC$4,$Q15&lt;IC$4),NETWORKDAYS.INTL($P15,$Q15,1,(Holidays!$A$1:$A$248)),0)+IF(AND($P15&gt;=IB$4,$P15&lt;IC$4,$Q15&gt;=IC$4),NETWORKDAYS.INTL($P15,(IC$4)-1,1,(Holidays!$A$1:$A$248)),0)+IF(AND($P15&lt;IB$4,$Q15&lt;IC$4,$Q15&gt;=IB$4),NETWORKDAYS.INTL(IB$4,$Q15,1,(Holidays!$A$1:$A$248)),0)+IF(AND($P15&lt;IB$4,$Q15&gt;=IC$4,$Q15&gt;=IB$4),NETWORKDAYS.INTL(IB$4,(IC$4)-1,1,(Holidays!$A$1:$A$248)),0))*$S15,"")</f>
        <v>0</v>
      </c>
      <c r="IC15" s="191">
        <f>IFERROR((IF(AND($P15&gt;=IC$4,$P15&lt;ID$4,$Q15&lt;ID$4),NETWORKDAYS.INTL($P15,$Q15,1,(Holidays!$A$1:$A$248)),0)+IF(AND($P15&gt;=IC$4,$P15&lt;ID$4,$Q15&gt;=ID$4),NETWORKDAYS.INTL($P15,(ID$4)-1,1,(Holidays!$A$1:$A$248)),0)+IF(AND($P15&lt;IC$4,$Q15&lt;ID$4,$Q15&gt;=IC$4),NETWORKDAYS.INTL(IC$4,$Q15,1,(Holidays!$A$1:$A$248)),0)+IF(AND($P15&lt;IC$4,$Q15&gt;=ID$4,$Q15&gt;=IC$4),NETWORKDAYS.INTL(IC$4,(ID$4)-1,1,(Holidays!$A$1:$A$248)),0))*$S15,"")</f>
        <v>0</v>
      </c>
      <c r="ID15" s="191">
        <f>IFERROR((IF(AND($P15&gt;=ID$4,$P15&lt;IE$4,$Q15&lt;IE$4),NETWORKDAYS.INTL($P15,$Q15,1,(Holidays!$A$1:$A$248)),0)+IF(AND($P15&gt;=ID$4,$P15&lt;IE$4,$Q15&gt;=IE$4),NETWORKDAYS.INTL($P15,(IE$4)-1,1,(Holidays!$A$1:$A$248)),0)+IF(AND($P15&lt;ID$4,$Q15&lt;IE$4,$Q15&gt;=ID$4),NETWORKDAYS.INTL(ID$4,$Q15,1,(Holidays!$A$1:$A$248)),0)+IF(AND($P15&lt;ID$4,$Q15&gt;=IE$4,$Q15&gt;=ID$4),NETWORKDAYS.INTL(ID$4,(IE$4)-1,1,(Holidays!$A$1:$A$248)),0))*$S15,"")</f>
        <v>0</v>
      </c>
      <c r="IE15" s="191">
        <f>IFERROR((IF(AND($P15&gt;=IE$4,$P15&lt;IF$4,$Q15&lt;IF$4),NETWORKDAYS.INTL($P15,$Q15,1,(Holidays!$A$1:$A$248)),0)+IF(AND($P15&gt;=IE$4,$P15&lt;IF$4,$Q15&gt;=IF$4),NETWORKDAYS.INTL($P15,(IF$4)-1,1,(Holidays!$A$1:$A$248)),0)+IF(AND($P15&lt;IE$4,$Q15&lt;IF$4,$Q15&gt;=IE$4),NETWORKDAYS.INTL(IE$4,$Q15,1,(Holidays!$A$1:$A$248)),0)+IF(AND($P15&lt;IE$4,$Q15&gt;=IF$4,$Q15&gt;=IE$4),NETWORKDAYS.INTL(IE$4,(IF$4)-1,1,(Holidays!$A$1:$A$248)),0))*$S15,"")</f>
        <v>0</v>
      </c>
      <c r="IF15" s="191">
        <f>IFERROR((IF(AND($P15&gt;=IF$4,$P15&lt;IG$4,$Q15&lt;IG$4),NETWORKDAYS.INTL($P15,$Q15,1,(Holidays!$A$1:$A$248)),0)+IF(AND($P15&gt;=IF$4,$P15&lt;IG$4,$Q15&gt;=IG$4),NETWORKDAYS.INTL($P15,(IG$4)-1,1,(Holidays!$A$1:$A$248)),0)+IF(AND($P15&lt;IF$4,$Q15&lt;IG$4,$Q15&gt;=IF$4),NETWORKDAYS.INTL(IF$4,$Q15,1,(Holidays!$A$1:$A$248)),0)+IF(AND($P15&lt;IF$4,$Q15&gt;=IG$4,$Q15&gt;=IF$4),NETWORKDAYS.INTL(IF$4,(IG$4)-1,1,(Holidays!$A$1:$A$248)),0))*$S15,"")</f>
        <v>0</v>
      </c>
      <c r="IG15" s="191">
        <f>IFERROR((IF(AND($P15&gt;=IG$4,$P15&lt;IH$4,$Q15&lt;IH$4),NETWORKDAYS.INTL($P15,$Q15,1,(Holidays!$A$1:$A$248)),0)+IF(AND($P15&gt;=IG$4,$P15&lt;IH$4,$Q15&gt;=IH$4),NETWORKDAYS.INTL($P15,(IH$4)-1,1,(Holidays!$A$1:$A$248)),0)+IF(AND($P15&lt;IG$4,$Q15&lt;IH$4,$Q15&gt;=IG$4),NETWORKDAYS.INTL(IG$4,$Q15,1,(Holidays!$A$1:$A$248)),0)+IF(AND($P15&lt;IG$4,$Q15&gt;=IH$4,$Q15&gt;=IG$4),NETWORKDAYS.INTL(IG$4,(IH$4)-1,1,(Holidays!$A$1:$A$248)),0))*$S15,"")</f>
        <v>0</v>
      </c>
      <c r="IH15" s="191">
        <f>IFERROR((IF(AND($P15&gt;=IH$4,$P15&lt;II$4,$Q15&lt;II$4),NETWORKDAYS.INTL($P15,$Q15,1,(Holidays!$A$1:$A$248)),0)+IF(AND($P15&gt;=IH$4,$P15&lt;II$4,$Q15&gt;=II$4),NETWORKDAYS.INTL($P15,(II$4)-1,1,(Holidays!$A$1:$A$248)),0)+IF(AND($P15&lt;IH$4,$Q15&lt;II$4,$Q15&gt;=IH$4),NETWORKDAYS.INTL(IH$4,$Q15,1,(Holidays!$A$1:$A$248)),0)+IF(AND($P15&lt;IH$4,$Q15&gt;=II$4,$Q15&gt;=IH$4),NETWORKDAYS.INTL(IH$4,(II$4)-1,1,(Holidays!$A$1:$A$248)),0))*$S15,"")</f>
        <v>0</v>
      </c>
      <c r="II15" s="191">
        <f>IFERROR((IF(AND($P15&gt;=II$4,$P15&lt;IJ$4,$Q15&lt;IJ$4),NETWORKDAYS.INTL($P15,$Q15,1,(Holidays!$A$1:$A$248)),0)+IF(AND($P15&gt;=II$4,$P15&lt;IJ$4,$Q15&gt;=IJ$4),NETWORKDAYS.INTL($P15,(IJ$4)-1,1,(Holidays!$A$1:$A$248)),0)+IF(AND($P15&lt;II$4,$Q15&lt;IJ$4,$Q15&gt;=II$4),NETWORKDAYS.INTL(II$4,$Q15,1,(Holidays!$A$1:$A$248)),0)+IF(AND($P15&lt;II$4,$Q15&gt;=IJ$4,$Q15&gt;=II$4),NETWORKDAYS.INTL(II$4,(IJ$4)-1,1,(Holidays!$A$1:$A$248)),0))*$S15,"")</f>
        <v>0</v>
      </c>
      <c r="IJ15" s="191">
        <f>IFERROR((IF(AND($P15&gt;=IJ$4,$P15&lt;IK$4,$Q15&lt;IK$4),NETWORKDAYS.INTL($P15,$Q15,1,(Holidays!$A$1:$A$248)),0)+IF(AND($P15&gt;=IJ$4,$P15&lt;IK$4,$Q15&gt;=IK$4),NETWORKDAYS.INTL($P15,(IK$4)-1,1,(Holidays!$A$1:$A$248)),0)+IF(AND($P15&lt;IJ$4,$Q15&lt;IK$4,$Q15&gt;=IJ$4),NETWORKDAYS.INTL(IJ$4,$Q15,1,(Holidays!$A$1:$A$248)),0)+IF(AND($P15&lt;IJ$4,$Q15&gt;=IK$4,$Q15&gt;=IJ$4),NETWORKDAYS.INTL(IJ$4,(IK$4)-1,1,(Holidays!$A$1:$A$248)),0))*$S15,"")</f>
        <v>0</v>
      </c>
      <c r="IK15" s="191">
        <f>IFERROR((IF(AND($P15&gt;=IK$4,$P15&lt;IL$4,$Q15&lt;IL$4),NETWORKDAYS.INTL($P15,$Q15,1,(Holidays!$A$1:$A$248)),0)+IF(AND($P15&gt;=IK$4,$P15&lt;IL$4,$Q15&gt;=IL$4),NETWORKDAYS.INTL($P15,(IL$4)-1,1,(Holidays!$A$1:$A$248)),0)+IF(AND($P15&lt;IK$4,$Q15&lt;IL$4,$Q15&gt;=IK$4),NETWORKDAYS.INTL(IK$4,$Q15,1,(Holidays!$A$1:$A$248)),0)+IF(AND($P15&lt;IK$4,$Q15&gt;=IL$4,$Q15&gt;=IK$4),NETWORKDAYS.INTL(IK$4,(IL$4)-1,1,(Holidays!$A$1:$A$248)),0))*$S15,"")</f>
        <v>0</v>
      </c>
      <c r="IL15" s="191">
        <f>IFERROR((IF(AND($P15&gt;=IL$4,$P15&lt;IM$4,$Q15&lt;IM$4),NETWORKDAYS.INTL($P15,$Q15,1,(Holidays!$A$1:$A$248)),0)+IF(AND($P15&gt;=IL$4,$P15&lt;IM$4,$Q15&gt;=IM$4),NETWORKDAYS.INTL($P15,(IM$4)-1,1,(Holidays!$A$1:$A$248)),0)+IF(AND($P15&lt;IL$4,$Q15&lt;IM$4,$Q15&gt;=IL$4),NETWORKDAYS.INTL(IL$4,$Q15,1,(Holidays!$A$1:$A$248)),0)+IF(AND($P15&lt;IL$4,$Q15&gt;=IM$4,$Q15&gt;=IL$4),NETWORKDAYS.INTL(IL$4,(IM$4)-1,1,(Holidays!$A$1:$A$248)),0))*$S15,"")</f>
        <v>0</v>
      </c>
      <c r="IM15" s="191">
        <f>IFERROR((IF(AND($P15&gt;=IM$4,$P15&lt;IN$4,$Q15&lt;IN$4),NETWORKDAYS.INTL($P15,$Q15,1,(Holidays!$A$1:$A$248)),0)+IF(AND($P15&gt;=IM$4,$P15&lt;IN$4,$Q15&gt;=IN$4),NETWORKDAYS.INTL($P15,(IN$4)-1,1,(Holidays!$A$1:$A$248)),0)+IF(AND($P15&lt;IM$4,$Q15&lt;IN$4,$Q15&gt;=IM$4),NETWORKDAYS.INTL(IM$4,$Q15,1,(Holidays!$A$1:$A$248)),0)+IF(AND($P15&lt;IM$4,$Q15&gt;=IN$4,$Q15&gt;=IM$4),NETWORKDAYS.INTL(IM$4,(IN$4)-1,1,(Holidays!$A$1:$A$248)),0))*$S15,"")</f>
        <v>0</v>
      </c>
      <c r="IN15" s="191">
        <f>IFERROR((IF(AND($P15&gt;=IN$4,$P15&lt;IO$4,$Q15&lt;IO$4),NETWORKDAYS.INTL($P15,$Q15,1,(Holidays!$A$1:$A$248)),0)+IF(AND($P15&gt;=IN$4,$P15&lt;IO$4,$Q15&gt;=IO$4),NETWORKDAYS.INTL($P15,(IO$4)-1,1,(Holidays!$A$1:$A$248)),0)+IF(AND($P15&lt;IN$4,$Q15&lt;IO$4,$Q15&gt;=IN$4),NETWORKDAYS.INTL(IN$4,$Q15,1,(Holidays!$A$1:$A$248)),0)+IF(AND($P15&lt;IN$4,$Q15&gt;=IO$4,$Q15&gt;=IN$4),NETWORKDAYS.INTL(IN$4,(IO$4)-1,1,(Holidays!$A$1:$A$248)),0))*$S15,"")</f>
        <v>0</v>
      </c>
      <c r="IO15" s="193">
        <f>IFERROR((IF(AND($P15&gt;=IO$4,$P15&lt;IP$4,$Q15&lt;IP$4),NETWORKDAYS.INTL($P15,$Q15,1,(Holidays!$A$1:$A$248)),0)+IF(AND($P15&gt;=IO$4,$P15&lt;IP$4,$Q15&gt;=IP$4),NETWORKDAYS.INTL($P15,(IP$4)-1,1,(Holidays!$A$1:$A$248)),0)+IF(AND($P15&lt;IO$4,$Q15&lt;IP$4,$Q15&gt;=IO$4),NETWORKDAYS.INTL(IO$4,$Q15,1,(Holidays!$A$1:$A$248)),0)+IF(AND($P15&lt;IO$4,$Q15&gt;=IP$4,$Q15&gt;=IO$4),NETWORKDAYS.INTL(IO$4,(IP$4)-1,1,(Holidays!$A$1:$A$248)),0))*$S15,"")</f>
        <v>0</v>
      </c>
    </row>
    <row r="16" spans="1:250" ht="15" customHeight="1">
      <c r="A16" s="215"/>
      <c r="B16" s="59" t="str">
        <f>'A-1_MH Estimation'!B16</f>
        <v>A.09</v>
      </c>
      <c r="C16" s="60" t="str">
        <f>IFERROR(VLOOKUP(B16,'A-1_MH Estimation'!$B$6:$C$54,2,0),"")</f>
        <v>Spiral Gasket</v>
      </c>
      <c r="D16" s="174">
        <f>IFERROR(VLOOKUP(C16,'A-1_MH Estimation'!$C$7:$K$61,9,0)*1,0)</f>
        <v>15.25</v>
      </c>
      <c r="E16" s="165">
        <v>1</v>
      </c>
      <c r="F16" s="166"/>
      <c r="G16" s="226"/>
      <c r="H16" s="226"/>
      <c r="I16" s="226"/>
      <c r="J16" s="227"/>
      <c r="K16" s="354">
        <f t="shared" ca="1" si="437"/>
        <v>15.25</v>
      </c>
      <c r="L16" s="307">
        <v>1</v>
      </c>
      <c r="M16" s="307"/>
      <c r="N16" s="307"/>
      <c r="O16" s="167"/>
      <c r="P16" s="171">
        <v>44593</v>
      </c>
      <c r="Q16" s="171">
        <v>44595</v>
      </c>
      <c r="R16" s="170">
        <f>NETWORKDAYS.INTL(P16,Q16,1,Holidays!$A$1:$A$248)</f>
        <v>2</v>
      </c>
      <c r="S16" s="62">
        <f t="shared" si="436"/>
        <v>7.625</v>
      </c>
      <c r="U16" s="253">
        <f>SUM($V16:IO16)</f>
        <v>15.25</v>
      </c>
      <c r="V16" s="190">
        <f>IFERROR((IF(AND($P16&gt;=V$4,$P16&lt;W$4,$Q16&lt;W$4),NETWORKDAYS.INTL($P16,$Q16,1,(Holidays!$A$1:$A$248)),0)+IF(AND($P16&gt;=V$4,$P16&lt;W$4,$Q16&gt;=W$4),NETWORKDAYS.INTL($P16,(W$4)-1,1,(Holidays!$A$1:$A$248)),0)+IF(AND($P16&lt;V$4,$Q16&lt;W$4,$Q16&gt;=V$4),NETWORKDAYS.INTL(V$4,$Q16,1,(Holidays!$A$1:$A$248)),0)+IF(AND($P16&lt;V$4,$Q16&gt;=W$4,$Q16&gt;=V$4),NETWORKDAYS.INTL(V$4,(W$4)-1,1,(Holidays!$A$1:$A$248)),0))*$S16,"")</f>
        <v>0</v>
      </c>
      <c r="W16" s="191">
        <f>IFERROR((IF(AND($P16&gt;=W$4,$P16&lt;X$4,$Q16&lt;X$4),NETWORKDAYS.INTL($P16,$Q16,1,(Holidays!$A$1:$A$248)),0)+IF(AND($P16&gt;=W$4,$P16&lt;X$4,$Q16&gt;=X$4),NETWORKDAYS.INTL($P16,(X$4)-1,1,(Holidays!$A$1:$A$248)),0)+IF(AND($P16&lt;W$4,$Q16&lt;X$4,$Q16&gt;=W$4),NETWORKDAYS.INTL(W$4,$Q16,1,(Holidays!$A$1:$A$248)),0)+IF(AND($P16&lt;W$4,$Q16&gt;=X$4,$Q16&gt;=W$4),NETWORKDAYS.INTL(W$4,(X$4)-1,1,(Holidays!$A$1:$A$248)),0))*$S16,"")</f>
        <v>0</v>
      </c>
      <c r="X16" s="191">
        <f>IFERROR((IF(AND($P16&gt;=X$4,$P16&lt;Y$4,$Q16&lt;Y$4),NETWORKDAYS.INTL($P16,$Q16,1,(Holidays!$A$1:$A$248)),0)+IF(AND($P16&gt;=X$4,$P16&lt;Y$4,$Q16&gt;=Y$4),NETWORKDAYS.INTL($P16,(Y$4)-1,1,(Holidays!$A$1:$A$248)),0)+IF(AND($P16&lt;X$4,$Q16&lt;Y$4,$Q16&gt;=X$4),NETWORKDAYS.INTL(X$4,$Q16,1,(Holidays!$A$1:$A$248)),0)+IF(AND($P16&lt;X$4,$Q16&gt;=Y$4,$Q16&gt;=X$4),NETWORKDAYS.INTL(X$4,(Y$4)-1,1,(Holidays!$A$1:$A$248)),0))*$S16,"")</f>
        <v>0</v>
      </c>
      <c r="Y16" s="191">
        <f>IFERROR((IF(AND($P16&gt;=Y$4,$P16&lt;Z$4,$Q16&lt;Z$4),NETWORKDAYS.INTL($P16,$Q16,1,(Holidays!$A$1:$A$248)),0)+IF(AND($P16&gt;=Y$4,$P16&lt;Z$4,$Q16&gt;=Z$4),NETWORKDAYS.INTL($P16,(Z$4)-1,1,(Holidays!$A$1:$A$248)),0)+IF(AND($P16&lt;Y$4,$Q16&lt;Z$4,$Q16&gt;=Y$4),NETWORKDAYS.INTL(Y$4,$Q16,1,(Holidays!$A$1:$A$248)),0)+IF(AND($P16&lt;Y$4,$Q16&gt;=Z$4,$Q16&gt;=Y$4),NETWORKDAYS.INTL(Y$4,(Z$4)-1,1,(Holidays!$A$1:$A$248)),0))*$S16,"")</f>
        <v>0</v>
      </c>
      <c r="Z16" s="191">
        <f>IFERROR((IF(AND($P16&gt;=Z$4,$P16&lt;AA$4,$Q16&lt;AA$4),NETWORKDAYS.INTL($P16,$Q16,1,(Holidays!$A$1:$A$248)),0)+IF(AND($P16&gt;=Z$4,$P16&lt;AA$4,$Q16&gt;=AA$4),NETWORKDAYS.INTL($P16,(AA$4)-1,1,(Holidays!$A$1:$A$248)),0)+IF(AND($P16&lt;Z$4,$Q16&lt;AA$4,$Q16&gt;=Z$4),NETWORKDAYS.INTL(Z$4,$Q16,1,(Holidays!$A$1:$A$248)),0)+IF(AND($P16&lt;Z$4,$Q16&gt;=AA$4,$Q16&gt;=Z$4),NETWORKDAYS.INTL(Z$4,(AA$4)-1,1,(Holidays!$A$1:$A$248)),0))*$S16,"")</f>
        <v>0</v>
      </c>
      <c r="AA16" s="191">
        <f>IFERROR((IF(AND($P16&gt;=AA$4,$P16&lt;AB$4,$Q16&lt;AB$4),NETWORKDAYS.INTL($P16,$Q16,1,(Holidays!$A$1:$A$248)),0)+IF(AND($P16&gt;=AA$4,$P16&lt;AB$4,$Q16&gt;=AB$4),NETWORKDAYS.INTL($P16,(AB$4)-1,1,(Holidays!$A$1:$A$248)),0)+IF(AND($P16&lt;AA$4,$Q16&lt;AB$4,$Q16&gt;=AA$4),NETWORKDAYS.INTL(AA$4,$Q16,1,(Holidays!$A$1:$A$248)),0)+IF(AND($P16&lt;AA$4,$Q16&gt;=AB$4,$Q16&gt;=AA$4),NETWORKDAYS.INTL(AA$4,(AB$4)-1,1,(Holidays!$A$1:$A$248)),0))*$S16,"")</f>
        <v>0</v>
      </c>
      <c r="AB16" s="191">
        <f>IFERROR((IF(AND($P16&gt;=AB$4,$P16&lt;AC$4,$Q16&lt;AC$4),NETWORKDAYS.INTL($P16,$Q16,1,(Holidays!$A$1:$A$248)),0)+IF(AND($P16&gt;=AB$4,$P16&lt;AC$4,$Q16&gt;=AC$4),NETWORKDAYS.INTL($P16,(AC$4)-1,1,(Holidays!$A$1:$A$248)),0)+IF(AND($P16&lt;AB$4,$Q16&lt;AC$4,$Q16&gt;=AB$4),NETWORKDAYS.INTL(AB$4,$Q16,1,(Holidays!$A$1:$A$248)),0)+IF(AND($P16&lt;AB$4,$Q16&gt;=AC$4,$Q16&gt;=AB$4),NETWORKDAYS.INTL(AB$4,(AC$4)-1,1,(Holidays!$A$1:$A$248)),0))*$S16,"")</f>
        <v>0</v>
      </c>
      <c r="AC16" s="191">
        <f>IFERROR((IF(AND($P16&gt;=AC$4,$P16&lt;AD$4,$Q16&lt;AD$4),NETWORKDAYS.INTL($P16,$Q16,1,(Holidays!$A$1:$A$248)),0)+IF(AND($P16&gt;=AC$4,$P16&lt;AD$4,$Q16&gt;=AD$4),NETWORKDAYS.INTL($P16,(AD$4)-1,1,(Holidays!$A$1:$A$248)),0)+IF(AND($P16&lt;AC$4,$Q16&lt;AD$4,$Q16&gt;=AC$4),NETWORKDAYS.INTL(AC$4,$Q16,1,(Holidays!$A$1:$A$248)),0)+IF(AND($P16&lt;AC$4,$Q16&gt;=AD$4,$Q16&gt;=AC$4),NETWORKDAYS.INTL(AC$4,(AD$4)-1,1,(Holidays!$A$1:$A$248)),0))*$S16,"")</f>
        <v>0</v>
      </c>
      <c r="AD16" s="191">
        <f>IFERROR((IF(AND($P16&gt;=AD$4,$P16&lt;AE$4,$Q16&lt;AE$4),NETWORKDAYS.INTL($P16,$Q16,1,(Holidays!$A$1:$A$248)),0)+IF(AND($P16&gt;=AD$4,$P16&lt;AE$4,$Q16&gt;=AE$4),NETWORKDAYS.INTL($P16,(AE$4)-1,1,(Holidays!$A$1:$A$248)),0)+IF(AND($P16&lt;AD$4,$Q16&lt;AE$4,$Q16&gt;=AD$4),NETWORKDAYS.INTL(AD$4,$Q16,1,(Holidays!$A$1:$A$248)),0)+IF(AND($P16&lt;AD$4,$Q16&gt;=AE$4,$Q16&gt;=AD$4),NETWORKDAYS.INTL(AD$4,(AE$4)-1,1,(Holidays!$A$1:$A$248)),0))*$S16,"")</f>
        <v>0</v>
      </c>
      <c r="AE16" s="191">
        <f>IFERROR((IF(AND($P16&gt;=AE$4,$P16&lt;AF$4,$Q16&lt;AF$4),NETWORKDAYS.INTL($P16,$Q16,1,(Holidays!$A$1:$A$248)),0)+IF(AND($P16&gt;=AE$4,$P16&lt;AF$4,$Q16&gt;=AF$4),NETWORKDAYS.INTL($P16,(AF$4)-1,1,(Holidays!$A$1:$A$248)),0)+IF(AND($P16&lt;AE$4,$Q16&lt;AF$4,$Q16&gt;=AE$4),NETWORKDAYS.INTL(AE$4,$Q16,1,(Holidays!$A$1:$A$248)),0)+IF(AND($P16&lt;AE$4,$Q16&gt;=AF$4,$Q16&gt;=AE$4),NETWORKDAYS.INTL(AE$4,(AF$4)-1,1,(Holidays!$A$1:$A$248)),0))*$S16,"")</f>
        <v>0</v>
      </c>
      <c r="AF16" s="191">
        <f>IFERROR((IF(AND($P16&gt;=AF$4,$P16&lt;AG$4,$Q16&lt;AG$4),NETWORKDAYS.INTL($P16,$Q16,1,(Holidays!$A$1:$A$248)),0)+IF(AND($P16&gt;=AF$4,$P16&lt;AG$4,$Q16&gt;=AG$4),NETWORKDAYS.INTL($P16,(AG$4)-1,1,(Holidays!$A$1:$A$248)),0)+IF(AND($P16&lt;AF$4,$Q16&lt;AG$4,$Q16&gt;=AF$4),NETWORKDAYS.INTL(AF$4,$Q16,1,(Holidays!$A$1:$A$248)),0)+IF(AND($P16&lt;AF$4,$Q16&gt;=AG$4,$Q16&gt;=AF$4),NETWORKDAYS.INTL(AF$4,(AG$4)-1,1,(Holidays!$A$1:$A$248)),0))*$S16,"")</f>
        <v>0</v>
      </c>
      <c r="AG16" s="191">
        <f>IFERROR((IF(AND($P16&gt;=AG$4,$P16&lt;AH$4,$Q16&lt;AH$4),NETWORKDAYS.INTL($P16,$Q16,1,(Holidays!$A$1:$A$248)),0)+IF(AND($P16&gt;=AG$4,$P16&lt;AH$4,$Q16&gt;=AH$4),NETWORKDAYS.INTL($P16,(AH$4)-1,1,(Holidays!$A$1:$A$248)),0)+IF(AND($P16&lt;AG$4,$Q16&lt;AH$4,$Q16&gt;=AG$4),NETWORKDAYS.INTL(AG$4,$Q16,1,(Holidays!$A$1:$A$248)),0)+IF(AND($P16&lt;AG$4,$Q16&gt;=AH$4,$Q16&gt;=AG$4),NETWORKDAYS.INTL(AG$4,(AH$4)-1,1,(Holidays!$A$1:$A$248)),0))*$S16,"")</f>
        <v>0</v>
      </c>
      <c r="AH16" s="191">
        <f>IFERROR((IF(AND($P16&gt;=AH$4,$P16&lt;AI$4,$Q16&lt;AI$4),NETWORKDAYS.INTL($P16,$Q16,1,(Holidays!$A$1:$A$248)),0)+IF(AND($P16&gt;=AH$4,$P16&lt;AI$4,$Q16&gt;=AI$4),NETWORKDAYS.INTL($P16,(AI$4)-1,1,(Holidays!$A$1:$A$248)),0)+IF(AND($P16&lt;AH$4,$Q16&lt;AI$4,$Q16&gt;=AH$4),NETWORKDAYS.INTL(AH$4,$Q16,1,(Holidays!$A$1:$A$248)),0)+IF(AND($P16&lt;AH$4,$Q16&gt;=AI$4,$Q16&gt;=AH$4),NETWORKDAYS.INTL(AH$4,(AI$4)-1,1,(Holidays!$A$1:$A$248)),0))*$S16,"")</f>
        <v>0</v>
      </c>
      <c r="AI16" s="191">
        <f>IFERROR((IF(AND($P16&gt;=AI$4,$P16&lt;AJ$4,$Q16&lt;AJ$4),NETWORKDAYS.INTL($P16,$Q16,1,(Holidays!$A$1:$A$248)),0)+IF(AND($P16&gt;=AI$4,$P16&lt;AJ$4,$Q16&gt;=AJ$4),NETWORKDAYS.INTL($P16,(AJ$4)-1,1,(Holidays!$A$1:$A$248)),0)+IF(AND($P16&lt;AI$4,$Q16&lt;AJ$4,$Q16&gt;=AI$4),NETWORKDAYS.INTL(AI$4,$Q16,1,(Holidays!$A$1:$A$248)),0)+IF(AND($P16&lt;AI$4,$Q16&gt;=AJ$4,$Q16&gt;=AI$4),NETWORKDAYS.INTL(AI$4,(AJ$4)-1,1,(Holidays!$A$1:$A$248)),0))*$S16,"")</f>
        <v>0</v>
      </c>
      <c r="AJ16" s="191">
        <f>IFERROR((IF(AND($P16&gt;=AJ$4,$P16&lt;AK$4,$Q16&lt;AK$4),NETWORKDAYS.INTL($P16,$Q16,1,(Holidays!$A$1:$A$248)),0)+IF(AND($P16&gt;=AJ$4,$P16&lt;AK$4,$Q16&gt;=AK$4),NETWORKDAYS.INTL($P16,(AK$4)-1,1,(Holidays!$A$1:$A$248)),0)+IF(AND($P16&lt;AJ$4,$Q16&lt;AK$4,$Q16&gt;=AJ$4),NETWORKDAYS.INTL(AJ$4,$Q16,1,(Holidays!$A$1:$A$248)),0)+IF(AND($P16&lt;AJ$4,$Q16&gt;=AK$4,$Q16&gt;=AJ$4),NETWORKDAYS.INTL(AJ$4,(AK$4)-1,1,(Holidays!$A$1:$A$248)),0))*$S16,"")</f>
        <v>0</v>
      </c>
      <c r="AK16" s="191">
        <f>IFERROR((IF(AND($P16&gt;=AK$4,$P16&lt;AL$4,$Q16&lt;AL$4),NETWORKDAYS.INTL($P16,$Q16,1,(Holidays!$A$1:$A$248)),0)+IF(AND($P16&gt;=AK$4,$P16&lt;AL$4,$Q16&gt;=AL$4),NETWORKDAYS.INTL($P16,(AL$4)-1,1,(Holidays!$A$1:$A$248)),0)+IF(AND($P16&lt;AK$4,$Q16&lt;AL$4,$Q16&gt;=AK$4),NETWORKDAYS.INTL(AK$4,$Q16,1,(Holidays!$A$1:$A$248)),0)+IF(AND($P16&lt;AK$4,$Q16&gt;=AL$4,$Q16&gt;=AK$4),NETWORKDAYS.INTL(AK$4,(AL$4)-1,1,(Holidays!$A$1:$A$248)),0))*$S16,"")</f>
        <v>0</v>
      </c>
      <c r="AL16" s="191">
        <f>IFERROR((IF(AND($P16&gt;=AL$4,$P16&lt;AM$4,$Q16&lt;AM$4),NETWORKDAYS.INTL($P16,$Q16,1,(Holidays!$A$1:$A$248)),0)+IF(AND($P16&gt;=AL$4,$P16&lt;AM$4,$Q16&gt;=AM$4),NETWORKDAYS.INTL($P16,(AM$4)-1,1,(Holidays!$A$1:$A$248)),0)+IF(AND($P16&lt;AL$4,$Q16&lt;AM$4,$Q16&gt;=AL$4),NETWORKDAYS.INTL(AL$4,$Q16,1,(Holidays!$A$1:$A$248)),0)+IF(AND($P16&lt;AL$4,$Q16&gt;=AM$4,$Q16&gt;=AL$4),NETWORKDAYS.INTL(AL$4,(AM$4)-1,1,(Holidays!$A$1:$A$248)),0))*$S16,"")</f>
        <v>0</v>
      </c>
      <c r="AM16" s="191">
        <f>IFERROR((IF(AND($P16&gt;=AM$4,$P16&lt;AN$4,$Q16&lt;AN$4),NETWORKDAYS.INTL($P16,$Q16,1,(Holidays!$A$1:$A$248)),0)+IF(AND($P16&gt;=AM$4,$P16&lt;AN$4,$Q16&gt;=AN$4),NETWORKDAYS.INTL($P16,(AN$4)-1,1,(Holidays!$A$1:$A$248)),0)+IF(AND($P16&lt;AM$4,$Q16&lt;AN$4,$Q16&gt;=AM$4),NETWORKDAYS.INTL(AM$4,$Q16,1,(Holidays!$A$1:$A$248)),0)+IF(AND($P16&lt;AM$4,$Q16&gt;=AN$4,$Q16&gt;=AM$4),NETWORKDAYS.INTL(AM$4,(AN$4)-1,1,(Holidays!$A$1:$A$248)),0))*$S16,"")</f>
        <v>15.25</v>
      </c>
      <c r="AN16" s="191">
        <f>IFERROR((IF(AND($P16&gt;=AN$4,$P16&lt;AO$4,$Q16&lt;AO$4),NETWORKDAYS.INTL($P16,$Q16,1,(Holidays!$A$1:$A$248)),0)+IF(AND($P16&gt;=AN$4,$P16&lt;AO$4,$Q16&gt;=AO$4),NETWORKDAYS.INTL($P16,(AO$4)-1,1,(Holidays!$A$1:$A$248)),0)+IF(AND($P16&lt;AN$4,$Q16&lt;AO$4,$Q16&gt;=AN$4),NETWORKDAYS.INTL(AN$4,$Q16,1,(Holidays!$A$1:$A$248)),0)+IF(AND($P16&lt;AN$4,$Q16&gt;=AO$4,$Q16&gt;=AN$4),NETWORKDAYS.INTL(AN$4,(AO$4)-1,1,(Holidays!$A$1:$A$248)),0))*$S16,"")</f>
        <v>0</v>
      </c>
      <c r="AO16" s="191">
        <f>IFERROR((IF(AND($P16&gt;=AO$4,$P16&lt;AP$4,$Q16&lt;AP$4),NETWORKDAYS.INTL($P16,$Q16,1,(Holidays!$A$1:$A$248)),0)+IF(AND($P16&gt;=AO$4,$P16&lt;AP$4,$Q16&gt;=AP$4),NETWORKDAYS.INTL($P16,(AP$4)-1,1,(Holidays!$A$1:$A$248)),0)+IF(AND($P16&lt;AO$4,$Q16&lt;AP$4,$Q16&gt;=AO$4),NETWORKDAYS.INTL(AO$4,$Q16,1,(Holidays!$A$1:$A$248)),0)+IF(AND($P16&lt;AO$4,$Q16&gt;=AP$4,$Q16&gt;=AO$4),NETWORKDAYS.INTL(AO$4,(AP$4)-1,1,(Holidays!$A$1:$A$248)),0))*$S16,"")</f>
        <v>0</v>
      </c>
      <c r="AP16" s="191">
        <f>IFERROR((IF(AND($P16&gt;=AP$4,$P16&lt;AQ$4,$Q16&lt;AQ$4),NETWORKDAYS.INTL($P16,$Q16,1,(Holidays!$A$1:$A$248)),0)+IF(AND($P16&gt;=AP$4,$P16&lt;AQ$4,$Q16&gt;=AQ$4),NETWORKDAYS.INTL($P16,(AQ$4)-1,1,(Holidays!$A$1:$A$248)),0)+IF(AND($P16&lt;AP$4,$Q16&lt;AQ$4,$Q16&gt;=AP$4),NETWORKDAYS.INTL(AP$4,$Q16,1,(Holidays!$A$1:$A$248)),0)+IF(AND($P16&lt;AP$4,$Q16&gt;=AQ$4,$Q16&gt;=AP$4),NETWORKDAYS.INTL(AP$4,(AQ$4)-1,1,(Holidays!$A$1:$A$248)),0))*$S16,"")</f>
        <v>0</v>
      </c>
      <c r="AQ16" s="191">
        <f>IFERROR((IF(AND($P16&gt;=AQ$4,$P16&lt;AR$4,$Q16&lt;AR$4),NETWORKDAYS.INTL($P16,$Q16,1,(Holidays!$A$1:$A$248)),0)+IF(AND($P16&gt;=AQ$4,$P16&lt;AR$4,$Q16&gt;=AR$4),NETWORKDAYS.INTL($P16,(AR$4)-1,1,(Holidays!$A$1:$A$248)),0)+IF(AND($P16&lt;AQ$4,$Q16&lt;AR$4,$Q16&gt;=AQ$4),NETWORKDAYS.INTL(AQ$4,$Q16,1,(Holidays!$A$1:$A$248)),0)+IF(AND($P16&lt;AQ$4,$Q16&gt;=AR$4,$Q16&gt;=AQ$4),NETWORKDAYS.INTL(AQ$4,(AR$4)-1,1,(Holidays!$A$1:$A$248)),0))*$S16,"")</f>
        <v>0</v>
      </c>
      <c r="AR16" s="191">
        <f>IFERROR((IF(AND($P16&gt;=AR$4,$P16&lt;AS$4,$Q16&lt;AS$4),NETWORKDAYS.INTL($P16,$Q16,1,(Holidays!$A$1:$A$248)),0)+IF(AND($P16&gt;=AR$4,$P16&lt;AS$4,$Q16&gt;=AS$4),NETWORKDAYS.INTL($P16,(AS$4)-1,1,(Holidays!$A$1:$A$248)),0)+IF(AND($P16&lt;AR$4,$Q16&lt;AS$4,$Q16&gt;=AR$4),NETWORKDAYS.INTL(AR$4,$Q16,1,(Holidays!$A$1:$A$248)),0)+IF(AND($P16&lt;AR$4,$Q16&gt;=AS$4,$Q16&gt;=AR$4),NETWORKDAYS.INTL(AR$4,(AS$4)-1,1,(Holidays!$A$1:$A$248)),0))*$S16,"")</f>
        <v>0</v>
      </c>
      <c r="AS16" s="192">
        <f>IFERROR((IF(AND($P16&gt;=AS$4,$P16&lt;AT$4,$Q16&lt;AT$4),NETWORKDAYS.INTL($P16,$Q16,1,(Holidays!$A$1:$A$248)),0)+IF(AND($P16&gt;=AS$4,$P16&lt;AT$4,$Q16&gt;=AT$4),NETWORKDAYS.INTL($P16,(AT$4)-1,1,(Holidays!$A$1:$A$248)),0)+IF(AND($P16&lt;AS$4,$Q16&lt;AT$4,$Q16&gt;=AS$4),NETWORKDAYS.INTL(AS$4,$Q16,1,(Holidays!$A$1:$A$248)),0)+IF(AND($P16&lt;AS$4,$Q16&gt;=AT$4,$Q16&gt;=AS$4),NETWORKDAYS.INTL(AS$4,(AT$4)-1,1,(Holidays!$A$1:$A$248)),0))*$S16,"")</f>
        <v>0</v>
      </c>
      <c r="AT16" s="191">
        <f>IFERROR((IF(AND($P16&gt;=AT$4,$P16&lt;AU$4,$Q16&lt;AU$4),NETWORKDAYS.INTL($P16,$Q16,1,(Holidays!$A$1:$A$248)),0)+IF(AND($P16&gt;=AT$4,$P16&lt;AU$4,$Q16&gt;=AU$4),NETWORKDAYS.INTL($P16,(AU$4)-1,1,(Holidays!$A$1:$A$248)),0)+IF(AND($P16&lt;AT$4,$Q16&lt;AU$4,$Q16&gt;=AT$4),NETWORKDAYS.INTL(AT$4,$Q16,1,(Holidays!$A$1:$A$248)),0)+IF(AND($P16&lt;AT$4,$Q16&gt;=AU$4,$Q16&gt;=AT$4),NETWORKDAYS.INTL(AT$4,(AU$4)-1,1,(Holidays!$A$1:$A$248)),0))*$S16,"")</f>
        <v>0</v>
      </c>
      <c r="AU16" s="191">
        <f>IFERROR((IF(AND($P16&gt;=AU$4,$P16&lt;AV$4,$Q16&lt;AV$4),NETWORKDAYS.INTL($P16,$Q16,1,(Holidays!$A$1:$A$248)),0)+IF(AND($P16&gt;=AU$4,$P16&lt;AV$4,$Q16&gt;=AV$4),NETWORKDAYS.INTL($P16,(AV$4)-1,1,(Holidays!$A$1:$A$248)),0)+IF(AND($P16&lt;AU$4,$Q16&lt;AV$4,$Q16&gt;=AU$4),NETWORKDAYS.INTL(AU$4,$Q16,1,(Holidays!$A$1:$A$248)),0)+IF(AND($P16&lt;AU$4,$Q16&gt;=AV$4,$Q16&gt;=AU$4),NETWORKDAYS.INTL(AU$4,(AV$4)-1,1,(Holidays!$A$1:$A$248)),0))*$S16,"")</f>
        <v>0</v>
      </c>
      <c r="AV16" s="191">
        <f>IFERROR((IF(AND($P16&gt;=AV$4,$P16&lt;AW$4,$Q16&lt;AW$4),NETWORKDAYS.INTL($P16,$Q16,1,(Holidays!$A$1:$A$248)),0)+IF(AND($P16&gt;=AV$4,$P16&lt;AW$4,$Q16&gt;=AW$4),NETWORKDAYS.INTL($P16,(AW$4)-1,1,(Holidays!$A$1:$A$248)),0)+IF(AND($P16&lt;AV$4,$Q16&lt;AW$4,$Q16&gt;=AV$4),NETWORKDAYS.INTL(AV$4,$Q16,1,(Holidays!$A$1:$A$248)),0)+IF(AND($P16&lt;AV$4,$Q16&gt;=AW$4,$Q16&gt;=AV$4),NETWORKDAYS.INTL(AV$4,(AW$4)-1,1,(Holidays!$A$1:$A$248)),0))*$S16,"")</f>
        <v>0</v>
      </c>
      <c r="AW16" s="191">
        <f>IFERROR((IF(AND($P16&gt;=AW$4,$P16&lt;AX$4,$Q16&lt;AX$4),NETWORKDAYS.INTL($P16,$Q16,1,(Holidays!$A$1:$A$248)),0)+IF(AND($P16&gt;=AW$4,$P16&lt;AX$4,$Q16&gt;=AX$4),NETWORKDAYS.INTL($P16,(AX$4)-1,1,(Holidays!$A$1:$A$248)),0)+IF(AND($P16&lt;AW$4,$Q16&lt;AX$4,$Q16&gt;=AW$4),NETWORKDAYS.INTL(AW$4,$Q16,1,(Holidays!$A$1:$A$248)),0)+IF(AND($P16&lt;AW$4,$Q16&gt;=AX$4,$Q16&gt;=AW$4),NETWORKDAYS.INTL(AW$4,(AX$4)-1,1,(Holidays!$A$1:$A$248)),0))*$S16,"")</f>
        <v>0</v>
      </c>
      <c r="AX16" s="191">
        <f>IFERROR((IF(AND($P16&gt;=AX$4,$P16&lt;AY$4,$Q16&lt;AY$4),NETWORKDAYS.INTL($P16,$Q16,1,(Holidays!$A$1:$A$248)),0)+IF(AND($P16&gt;=AX$4,$P16&lt;AY$4,$Q16&gt;=AY$4),NETWORKDAYS.INTL($P16,(AY$4)-1,1,(Holidays!$A$1:$A$248)),0)+IF(AND($P16&lt;AX$4,$Q16&lt;AY$4,$Q16&gt;=AX$4),NETWORKDAYS.INTL(AX$4,$Q16,1,(Holidays!$A$1:$A$248)),0)+IF(AND($P16&lt;AX$4,$Q16&gt;=AY$4,$Q16&gt;=AX$4),NETWORKDAYS.INTL(AX$4,(AY$4)-1,1,(Holidays!$A$1:$A$248)),0))*$S16,"")</f>
        <v>0</v>
      </c>
      <c r="AY16" s="191">
        <f>IFERROR((IF(AND($P16&gt;=AY$4,$P16&lt;AZ$4,$Q16&lt;AZ$4),NETWORKDAYS.INTL($P16,$Q16,1,(Holidays!$A$1:$A$248)),0)+IF(AND($P16&gt;=AY$4,$P16&lt;AZ$4,$Q16&gt;=AZ$4),NETWORKDAYS.INTL($P16,(AZ$4)-1,1,(Holidays!$A$1:$A$248)),0)+IF(AND($P16&lt;AY$4,$Q16&lt;AZ$4,$Q16&gt;=AY$4),NETWORKDAYS.INTL(AY$4,$Q16,1,(Holidays!$A$1:$A$248)),0)+IF(AND($P16&lt;AY$4,$Q16&gt;=AZ$4,$Q16&gt;=AY$4),NETWORKDAYS.INTL(AY$4,(AZ$4)-1,1,(Holidays!$A$1:$A$248)),0))*$S16,"")</f>
        <v>0</v>
      </c>
      <c r="AZ16" s="191">
        <f>IFERROR((IF(AND($P16&gt;=AZ$4,$P16&lt;BA$4,$Q16&lt;BA$4),NETWORKDAYS.INTL($P16,$Q16,1,(Holidays!$A$1:$A$248)),0)+IF(AND($P16&gt;=AZ$4,$P16&lt;BA$4,$Q16&gt;=BA$4),NETWORKDAYS.INTL($P16,(BA$4)-1,1,(Holidays!$A$1:$A$248)),0)+IF(AND($P16&lt;AZ$4,$Q16&lt;BA$4,$Q16&gt;=AZ$4),NETWORKDAYS.INTL(AZ$4,$Q16,1,(Holidays!$A$1:$A$248)),0)+IF(AND($P16&lt;AZ$4,$Q16&gt;=BA$4,$Q16&gt;=AZ$4),NETWORKDAYS.INTL(AZ$4,(BA$4)-1,1,(Holidays!$A$1:$A$248)),0))*$S16,"")</f>
        <v>0</v>
      </c>
      <c r="BA16" s="191">
        <f>IFERROR((IF(AND($P16&gt;=BA$4,$P16&lt;BB$4,$Q16&lt;BB$4),NETWORKDAYS.INTL($P16,$Q16,1,(Holidays!$A$1:$A$248)),0)+IF(AND($P16&gt;=BA$4,$P16&lt;BB$4,$Q16&gt;=BB$4),NETWORKDAYS.INTL($P16,(BB$4)-1,1,(Holidays!$A$1:$A$248)),0)+IF(AND($P16&lt;BA$4,$Q16&lt;BB$4,$Q16&gt;=BA$4),NETWORKDAYS.INTL(BA$4,$Q16,1,(Holidays!$A$1:$A$248)),0)+IF(AND($P16&lt;BA$4,$Q16&gt;=BB$4,$Q16&gt;=BA$4),NETWORKDAYS.INTL(BA$4,(BB$4)-1,1,(Holidays!$A$1:$A$248)),0))*$S16,"")</f>
        <v>0</v>
      </c>
      <c r="BB16" s="191">
        <f>IFERROR((IF(AND($P16&gt;=BB$4,$P16&lt;BC$4,$Q16&lt;BC$4),NETWORKDAYS.INTL($P16,$Q16,1,(Holidays!$A$1:$A$248)),0)+IF(AND($P16&gt;=BB$4,$P16&lt;BC$4,$Q16&gt;=BC$4),NETWORKDAYS.INTL($P16,(BC$4)-1,1,(Holidays!$A$1:$A$248)),0)+IF(AND($P16&lt;BB$4,$Q16&lt;BC$4,$Q16&gt;=BB$4),NETWORKDAYS.INTL(BB$4,$Q16,1,(Holidays!$A$1:$A$248)),0)+IF(AND($P16&lt;BB$4,$Q16&gt;=BC$4,$Q16&gt;=BB$4),NETWORKDAYS.INTL(BB$4,(BC$4)-1,1,(Holidays!$A$1:$A$248)),0))*$S16,"")</f>
        <v>0</v>
      </c>
      <c r="BC16" s="191">
        <f>IFERROR((IF(AND($P16&gt;=BC$4,$P16&lt;BD$4,$Q16&lt;BD$4),NETWORKDAYS.INTL($P16,$Q16,1,(Holidays!$A$1:$A$248)),0)+IF(AND($P16&gt;=BC$4,$P16&lt;BD$4,$Q16&gt;=BD$4),NETWORKDAYS.INTL($P16,(BD$4)-1,1,(Holidays!$A$1:$A$248)),0)+IF(AND($P16&lt;BC$4,$Q16&lt;BD$4,$Q16&gt;=BC$4),NETWORKDAYS.INTL(BC$4,$Q16,1,(Holidays!$A$1:$A$248)),0)+IF(AND($P16&lt;BC$4,$Q16&gt;=BD$4,$Q16&gt;=BC$4),NETWORKDAYS.INTL(BC$4,(BD$4)-1,1,(Holidays!$A$1:$A$248)),0))*$S16,"")</f>
        <v>0</v>
      </c>
      <c r="BD16" s="191">
        <f>IFERROR((IF(AND($P16&gt;=BD$4,$P16&lt;BE$4,$Q16&lt;BE$4),NETWORKDAYS.INTL($P16,$Q16,1,(Holidays!$A$1:$A$248)),0)+IF(AND($P16&gt;=BD$4,$P16&lt;BE$4,$Q16&gt;=BE$4),NETWORKDAYS.INTL($P16,(BE$4)-1,1,(Holidays!$A$1:$A$248)),0)+IF(AND($P16&lt;BD$4,$Q16&lt;BE$4,$Q16&gt;=BD$4),NETWORKDAYS.INTL(BD$4,$Q16,1,(Holidays!$A$1:$A$248)),0)+IF(AND($P16&lt;BD$4,$Q16&gt;=BE$4,$Q16&gt;=BD$4),NETWORKDAYS.INTL(BD$4,(BE$4)-1,1,(Holidays!$A$1:$A$248)),0))*$S16,"")</f>
        <v>0</v>
      </c>
      <c r="BE16" s="191">
        <f>IFERROR((IF(AND($P16&gt;=BE$4,$P16&lt;BF$4,$Q16&lt;BF$4),NETWORKDAYS.INTL($P16,$Q16,1,(Holidays!$A$1:$A$248)),0)+IF(AND($P16&gt;=BE$4,$P16&lt;BF$4,$Q16&gt;=BF$4),NETWORKDAYS.INTL($P16,(BF$4)-1,1,(Holidays!$A$1:$A$248)),0)+IF(AND($P16&lt;BE$4,$Q16&lt;BF$4,$Q16&gt;=BE$4),NETWORKDAYS.INTL(BE$4,$Q16,1,(Holidays!$A$1:$A$248)),0)+IF(AND($P16&lt;BE$4,$Q16&gt;=BF$4,$Q16&gt;=BE$4),NETWORKDAYS.INTL(BE$4,(BF$4)-1,1,(Holidays!$A$1:$A$248)),0))*$S16,"")</f>
        <v>0</v>
      </c>
      <c r="BF16" s="191">
        <f>IFERROR((IF(AND($P16&gt;=BF$4,$P16&lt;BG$4,$Q16&lt;BG$4),NETWORKDAYS.INTL($P16,$Q16,1,(Holidays!$A$1:$A$248)),0)+IF(AND($P16&gt;=BF$4,$P16&lt;BG$4,$Q16&gt;=BG$4),NETWORKDAYS.INTL($P16,(BG$4)-1,1,(Holidays!$A$1:$A$248)),0)+IF(AND($P16&lt;BF$4,$Q16&lt;BG$4,$Q16&gt;=BF$4),NETWORKDAYS.INTL(BF$4,$Q16,1,(Holidays!$A$1:$A$248)),0)+IF(AND($P16&lt;BF$4,$Q16&gt;=BG$4,$Q16&gt;=BF$4),NETWORKDAYS.INTL(BF$4,(BG$4)-1,1,(Holidays!$A$1:$A$248)),0))*$S16,"")</f>
        <v>0</v>
      </c>
      <c r="BG16" s="191">
        <f>IFERROR((IF(AND($P16&gt;=BG$4,$P16&lt;BH$4,$Q16&lt;BH$4),NETWORKDAYS.INTL($P16,$Q16,1,(Holidays!$A$1:$A$248)),0)+IF(AND($P16&gt;=BG$4,$P16&lt;BH$4,$Q16&gt;=BH$4),NETWORKDAYS.INTL($P16,(BH$4)-1,1,(Holidays!$A$1:$A$248)),0)+IF(AND($P16&lt;BG$4,$Q16&lt;BH$4,$Q16&gt;=BG$4),NETWORKDAYS.INTL(BG$4,$Q16,1,(Holidays!$A$1:$A$248)),0)+IF(AND($P16&lt;BG$4,$Q16&gt;=BH$4,$Q16&gt;=BG$4),NETWORKDAYS.INTL(BG$4,(BH$4)-1,1,(Holidays!$A$1:$A$248)),0))*$S16,"")</f>
        <v>0</v>
      </c>
      <c r="BH16" s="191">
        <f>IFERROR((IF(AND($P16&gt;=BH$4,$P16&lt;BI$4,$Q16&lt;BI$4),NETWORKDAYS.INTL($P16,$Q16,1,(Holidays!$A$1:$A$248)),0)+IF(AND($P16&gt;=BH$4,$P16&lt;BI$4,$Q16&gt;=BI$4),NETWORKDAYS.INTL($P16,(BI$4)-1,1,(Holidays!$A$1:$A$248)),0)+IF(AND($P16&lt;BH$4,$Q16&lt;BI$4,$Q16&gt;=BH$4),NETWORKDAYS.INTL(BH$4,$Q16,1,(Holidays!$A$1:$A$248)),0)+IF(AND($P16&lt;BH$4,$Q16&gt;=BI$4,$Q16&gt;=BH$4),NETWORKDAYS.INTL(BH$4,(BI$4)-1,1,(Holidays!$A$1:$A$248)),0))*$S16,"")</f>
        <v>0</v>
      </c>
      <c r="BI16" s="191">
        <f>IFERROR((IF(AND($P16&gt;=BI$4,$P16&lt;BJ$4,$Q16&lt;BJ$4),NETWORKDAYS.INTL($P16,$Q16,1,(Holidays!$A$1:$A$248)),0)+IF(AND($P16&gt;=BI$4,$P16&lt;BJ$4,$Q16&gt;=BJ$4),NETWORKDAYS.INTL($P16,(BJ$4)-1,1,(Holidays!$A$1:$A$248)),0)+IF(AND($P16&lt;BI$4,$Q16&lt;BJ$4,$Q16&gt;=BI$4),NETWORKDAYS.INTL(BI$4,$Q16,1,(Holidays!$A$1:$A$248)),0)+IF(AND($P16&lt;BI$4,$Q16&gt;=BJ$4,$Q16&gt;=BI$4),NETWORKDAYS.INTL(BI$4,(BJ$4)-1,1,(Holidays!$A$1:$A$248)),0))*$S16,"")</f>
        <v>0</v>
      </c>
      <c r="BJ16" s="191">
        <f>IFERROR((IF(AND($P16&gt;=BJ$4,$P16&lt;BK$4,$Q16&lt;BK$4),NETWORKDAYS.INTL($P16,$Q16,1,(Holidays!$A$1:$A$248)),0)+IF(AND($P16&gt;=BJ$4,$P16&lt;BK$4,$Q16&gt;=BK$4),NETWORKDAYS.INTL($P16,(BK$4)-1,1,(Holidays!$A$1:$A$248)),0)+IF(AND($P16&lt;BJ$4,$Q16&lt;BK$4,$Q16&gt;=BJ$4),NETWORKDAYS.INTL(BJ$4,$Q16,1,(Holidays!$A$1:$A$248)),0)+IF(AND($P16&lt;BJ$4,$Q16&gt;=BK$4,$Q16&gt;=BJ$4),NETWORKDAYS.INTL(BJ$4,(BK$4)-1,1,(Holidays!$A$1:$A$248)),0))*$S16,"")</f>
        <v>0</v>
      </c>
      <c r="BK16" s="191">
        <f>IFERROR((IF(AND($P16&gt;=BK$4,$P16&lt;BL$4,$Q16&lt;BL$4),NETWORKDAYS.INTL($P16,$Q16,1,(Holidays!$A$1:$A$248)),0)+IF(AND($P16&gt;=BK$4,$P16&lt;BL$4,$Q16&gt;=BL$4),NETWORKDAYS.INTL($P16,(BL$4)-1,1,(Holidays!$A$1:$A$248)),0)+IF(AND($P16&lt;BK$4,$Q16&lt;BL$4,$Q16&gt;=BK$4),NETWORKDAYS.INTL(BK$4,$Q16,1,(Holidays!$A$1:$A$248)),0)+IF(AND($P16&lt;BK$4,$Q16&gt;=BL$4,$Q16&gt;=BK$4),NETWORKDAYS.INTL(BK$4,(BL$4)-1,1,(Holidays!$A$1:$A$248)),0))*$S16,"")</f>
        <v>0</v>
      </c>
      <c r="BL16" s="191">
        <f>IFERROR((IF(AND($P16&gt;=BL$4,$P16&lt;BM$4,$Q16&lt;BM$4),NETWORKDAYS.INTL($P16,$Q16,1,(Holidays!$A$1:$A$248)),0)+IF(AND($P16&gt;=BL$4,$P16&lt;BM$4,$Q16&gt;=BM$4),NETWORKDAYS.INTL($P16,(BM$4)-1,1,(Holidays!$A$1:$A$248)),0)+IF(AND($P16&lt;BL$4,$Q16&lt;BM$4,$Q16&gt;=BL$4),NETWORKDAYS.INTL(BL$4,$Q16,1,(Holidays!$A$1:$A$248)),0)+IF(AND($P16&lt;BL$4,$Q16&gt;=BM$4,$Q16&gt;=BL$4),NETWORKDAYS.INTL(BL$4,(BM$4)-1,1,(Holidays!$A$1:$A$248)),0))*$S16,"")</f>
        <v>0</v>
      </c>
      <c r="BM16" s="191">
        <f>IFERROR((IF(AND($P16&gt;=BM$4,$P16&lt;BN$4,$Q16&lt;BN$4),NETWORKDAYS.INTL($P16,$Q16,1,(Holidays!$A$1:$A$248)),0)+IF(AND($P16&gt;=BM$4,$P16&lt;BN$4,$Q16&gt;=BN$4),NETWORKDAYS.INTL($P16,(BN$4)-1,1,(Holidays!$A$1:$A$248)),0)+IF(AND($P16&lt;BM$4,$Q16&lt;BN$4,$Q16&gt;=BM$4),NETWORKDAYS.INTL(BM$4,$Q16,1,(Holidays!$A$1:$A$248)),0)+IF(AND($P16&lt;BM$4,$Q16&gt;=BN$4,$Q16&gt;=BM$4),NETWORKDAYS.INTL(BM$4,(BN$4)-1,1,(Holidays!$A$1:$A$248)),0))*$S16,"")</f>
        <v>0</v>
      </c>
      <c r="BN16" s="191">
        <f>IFERROR((IF(AND($P16&gt;=BN$4,$P16&lt;BO$4,$Q16&lt;BO$4),NETWORKDAYS.INTL($P16,$Q16,1,(Holidays!$A$1:$A$248)),0)+IF(AND($P16&gt;=BN$4,$P16&lt;BO$4,$Q16&gt;=BO$4),NETWORKDAYS.INTL($P16,(BO$4)-1,1,(Holidays!$A$1:$A$248)),0)+IF(AND($P16&lt;BN$4,$Q16&lt;BO$4,$Q16&gt;=BN$4),NETWORKDAYS.INTL(BN$4,$Q16,1,(Holidays!$A$1:$A$248)),0)+IF(AND($P16&lt;BN$4,$Q16&gt;=BO$4,$Q16&gt;=BN$4),NETWORKDAYS.INTL(BN$4,(BO$4)-1,1,(Holidays!$A$1:$A$248)),0))*$S16,"")</f>
        <v>0</v>
      </c>
      <c r="BO16" s="191">
        <f>IFERROR((IF(AND($P16&gt;=BO$4,$P16&lt;BP$4,$Q16&lt;BP$4),NETWORKDAYS.INTL($P16,$Q16,1,(Holidays!$A$1:$A$248)),0)+IF(AND($P16&gt;=BO$4,$P16&lt;BP$4,$Q16&gt;=BP$4),NETWORKDAYS.INTL($P16,(BP$4)-1,1,(Holidays!$A$1:$A$248)),0)+IF(AND($P16&lt;BO$4,$Q16&lt;BP$4,$Q16&gt;=BO$4),NETWORKDAYS.INTL(BO$4,$Q16,1,(Holidays!$A$1:$A$248)),0)+IF(AND($P16&lt;BO$4,$Q16&gt;=BP$4,$Q16&gt;=BO$4),NETWORKDAYS.INTL(BO$4,(BP$4)-1,1,(Holidays!$A$1:$A$248)),0))*$S16,"")</f>
        <v>0</v>
      </c>
      <c r="BP16" s="191">
        <f>IFERROR((IF(AND($P16&gt;=BP$4,$P16&lt;BQ$4,$Q16&lt;BQ$4),NETWORKDAYS.INTL($P16,$Q16,1,(Holidays!$A$1:$A$248)),0)+IF(AND($P16&gt;=BP$4,$P16&lt;BQ$4,$Q16&gt;=BQ$4),NETWORKDAYS.INTL($P16,(BQ$4)-1,1,(Holidays!$A$1:$A$248)),0)+IF(AND($P16&lt;BP$4,$Q16&lt;BQ$4,$Q16&gt;=BP$4),NETWORKDAYS.INTL(BP$4,$Q16,1,(Holidays!$A$1:$A$248)),0)+IF(AND($P16&lt;BP$4,$Q16&gt;=BQ$4,$Q16&gt;=BP$4),NETWORKDAYS.INTL(BP$4,(BQ$4)-1,1,(Holidays!$A$1:$A$248)),0))*$S16,"")</f>
        <v>0</v>
      </c>
      <c r="BQ16" s="191">
        <f>IFERROR((IF(AND($P16&gt;=BQ$4,$P16&lt;BR$4,$Q16&lt;BR$4),NETWORKDAYS.INTL($P16,$Q16,1,(Holidays!$A$1:$A$248)),0)+IF(AND($P16&gt;=BQ$4,$P16&lt;BR$4,$Q16&gt;=BR$4),NETWORKDAYS.INTL($P16,(BR$4)-1,1,(Holidays!$A$1:$A$248)),0)+IF(AND($P16&lt;BQ$4,$Q16&lt;BR$4,$Q16&gt;=BQ$4),NETWORKDAYS.INTL(BQ$4,$Q16,1,(Holidays!$A$1:$A$248)),0)+IF(AND($P16&lt;BQ$4,$Q16&gt;=BR$4,$Q16&gt;=BQ$4),NETWORKDAYS.INTL(BQ$4,(BR$4)-1,1,(Holidays!$A$1:$A$248)),0))*$S16,"")</f>
        <v>0</v>
      </c>
      <c r="BR16" s="191">
        <f>IFERROR((IF(AND($P16&gt;=BR$4,$P16&lt;BS$4,$Q16&lt;BS$4),NETWORKDAYS.INTL($P16,$Q16,1,(Holidays!$A$1:$A$248)),0)+IF(AND($P16&gt;=BR$4,$P16&lt;BS$4,$Q16&gt;=BS$4),NETWORKDAYS.INTL($P16,(BS$4)-1,1,(Holidays!$A$1:$A$248)),0)+IF(AND($P16&lt;BR$4,$Q16&lt;BS$4,$Q16&gt;=BR$4),NETWORKDAYS.INTL(BR$4,$Q16,1,(Holidays!$A$1:$A$248)),0)+IF(AND($P16&lt;BR$4,$Q16&gt;=BS$4,$Q16&gt;=BR$4),NETWORKDAYS.INTL(BR$4,(BS$4)-1,1,(Holidays!$A$1:$A$248)),0))*$S16,"")</f>
        <v>0</v>
      </c>
      <c r="BS16" s="191">
        <f>IFERROR((IF(AND($P16&gt;=BS$4,$P16&lt;BT$4,$Q16&lt;BT$4),NETWORKDAYS.INTL($P16,$Q16,1,(Holidays!$A$1:$A$248)),0)+IF(AND($P16&gt;=BS$4,$P16&lt;BT$4,$Q16&gt;=BT$4),NETWORKDAYS.INTL($P16,(BT$4)-1,1,(Holidays!$A$1:$A$248)),0)+IF(AND($P16&lt;BS$4,$Q16&lt;BT$4,$Q16&gt;=BS$4),NETWORKDAYS.INTL(BS$4,$Q16,1,(Holidays!$A$1:$A$248)),0)+IF(AND($P16&lt;BS$4,$Q16&gt;=BT$4,$Q16&gt;=BS$4),NETWORKDAYS.INTL(BS$4,(BT$4)-1,1,(Holidays!$A$1:$A$248)),0))*$S16,"")</f>
        <v>0</v>
      </c>
      <c r="BT16" s="191">
        <f>IFERROR((IF(AND($P16&gt;=BT$4,$P16&lt;BU$4,$Q16&lt;BU$4),NETWORKDAYS.INTL($P16,$Q16,1,(Holidays!$A$1:$A$248)),0)+IF(AND($P16&gt;=BT$4,$P16&lt;BU$4,$Q16&gt;=BU$4),NETWORKDAYS.INTL($P16,(BU$4)-1,1,(Holidays!$A$1:$A$248)),0)+IF(AND($P16&lt;BT$4,$Q16&lt;BU$4,$Q16&gt;=BT$4),NETWORKDAYS.INTL(BT$4,$Q16,1,(Holidays!$A$1:$A$248)),0)+IF(AND($P16&lt;BT$4,$Q16&gt;=BU$4,$Q16&gt;=BT$4),NETWORKDAYS.INTL(BT$4,(BU$4)-1,1,(Holidays!$A$1:$A$248)),0))*$S16,"")</f>
        <v>0</v>
      </c>
      <c r="BU16" s="191">
        <f>IFERROR((IF(AND($P16&gt;=BU$4,$P16&lt;BV$4,$Q16&lt;BV$4),NETWORKDAYS.INTL($P16,$Q16,1,(Holidays!$A$1:$A$248)),0)+IF(AND($P16&gt;=BU$4,$P16&lt;BV$4,$Q16&gt;=BV$4),NETWORKDAYS.INTL($P16,(BV$4)-1,1,(Holidays!$A$1:$A$248)),0)+IF(AND($P16&lt;BU$4,$Q16&lt;BV$4,$Q16&gt;=BU$4),NETWORKDAYS.INTL(BU$4,$Q16,1,(Holidays!$A$1:$A$248)),0)+IF(AND($P16&lt;BU$4,$Q16&gt;=BV$4,$Q16&gt;=BU$4),NETWORKDAYS.INTL(BU$4,(BV$4)-1,1,(Holidays!$A$1:$A$248)),0))*$S16,"")</f>
        <v>0</v>
      </c>
      <c r="BV16" s="191">
        <f>IFERROR((IF(AND($P16&gt;=BV$4,$P16&lt;BW$4,$Q16&lt;BW$4),NETWORKDAYS.INTL($P16,$Q16,1,(Holidays!$A$1:$A$248)),0)+IF(AND($P16&gt;=BV$4,$P16&lt;BW$4,$Q16&gt;=BW$4),NETWORKDAYS.INTL($P16,(BW$4)-1,1,(Holidays!$A$1:$A$248)),0)+IF(AND($P16&lt;BV$4,$Q16&lt;BW$4,$Q16&gt;=BV$4),NETWORKDAYS.INTL(BV$4,$Q16,1,(Holidays!$A$1:$A$248)),0)+IF(AND($P16&lt;BV$4,$Q16&gt;=BW$4,$Q16&gt;=BV$4),NETWORKDAYS.INTL(BV$4,(BW$4)-1,1,(Holidays!$A$1:$A$248)),0))*$S16,"")</f>
        <v>0</v>
      </c>
      <c r="BW16" s="191">
        <f>IFERROR((IF(AND($P16&gt;=BW$4,$P16&lt;BX$4,$Q16&lt;BX$4),NETWORKDAYS.INTL($P16,$Q16,1,(Holidays!$A$1:$A$248)),0)+IF(AND($P16&gt;=BW$4,$P16&lt;BX$4,$Q16&gt;=BX$4),NETWORKDAYS.INTL($P16,(BX$4)-1,1,(Holidays!$A$1:$A$248)),0)+IF(AND($P16&lt;BW$4,$Q16&lt;BX$4,$Q16&gt;=BW$4),NETWORKDAYS.INTL(BW$4,$Q16,1,(Holidays!$A$1:$A$248)),0)+IF(AND($P16&lt;BW$4,$Q16&gt;=BX$4,$Q16&gt;=BW$4),NETWORKDAYS.INTL(BW$4,(BX$4)-1,1,(Holidays!$A$1:$A$248)),0))*$S16,"")</f>
        <v>0</v>
      </c>
      <c r="BX16" s="191">
        <f>IFERROR((IF(AND($P16&gt;=BX$4,$P16&lt;BY$4,$Q16&lt;BY$4),NETWORKDAYS.INTL($P16,$Q16,1,(Holidays!$A$1:$A$248)),0)+IF(AND($P16&gt;=BX$4,$P16&lt;BY$4,$Q16&gt;=BY$4),NETWORKDAYS.INTL($P16,(BY$4)-1,1,(Holidays!$A$1:$A$248)),0)+IF(AND($P16&lt;BX$4,$Q16&lt;BY$4,$Q16&gt;=BX$4),NETWORKDAYS.INTL(BX$4,$Q16,1,(Holidays!$A$1:$A$248)),0)+IF(AND($P16&lt;BX$4,$Q16&gt;=BY$4,$Q16&gt;=BX$4),NETWORKDAYS.INTL(BX$4,(BY$4)-1,1,(Holidays!$A$1:$A$248)),0))*$S16,"")</f>
        <v>0</v>
      </c>
      <c r="BY16" s="191">
        <f>IFERROR((IF(AND($P16&gt;=BY$4,$P16&lt;BZ$4,$Q16&lt;BZ$4),NETWORKDAYS.INTL($P16,$Q16,1,(Holidays!$A$1:$A$248)),0)+IF(AND($P16&gt;=BY$4,$P16&lt;BZ$4,$Q16&gt;=BZ$4),NETWORKDAYS.INTL($P16,(BZ$4)-1,1,(Holidays!$A$1:$A$248)),0)+IF(AND($P16&lt;BY$4,$Q16&lt;BZ$4,$Q16&gt;=BY$4),NETWORKDAYS.INTL(BY$4,$Q16,1,(Holidays!$A$1:$A$248)),0)+IF(AND($P16&lt;BY$4,$Q16&gt;=BZ$4,$Q16&gt;=BY$4),NETWORKDAYS.INTL(BY$4,(BZ$4)-1,1,(Holidays!$A$1:$A$248)),0))*$S16,"")</f>
        <v>0</v>
      </c>
      <c r="BZ16" s="191">
        <f>IFERROR((IF(AND($P16&gt;=BZ$4,$P16&lt;CA$4,$Q16&lt;CA$4),NETWORKDAYS.INTL($P16,$Q16,1,(Holidays!$A$1:$A$248)),0)+IF(AND($P16&gt;=BZ$4,$P16&lt;CA$4,$Q16&gt;=CA$4),NETWORKDAYS.INTL($P16,(CA$4)-1,1,(Holidays!$A$1:$A$248)),0)+IF(AND($P16&lt;BZ$4,$Q16&lt;CA$4,$Q16&gt;=BZ$4),NETWORKDAYS.INTL(BZ$4,$Q16,1,(Holidays!$A$1:$A$248)),0)+IF(AND($P16&lt;BZ$4,$Q16&gt;=CA$4,$Q16&gt;=BZ$4),NETWORKDAYS.INTL(BZ$4,(CA$4)-1,1,(Holidays!$A$1:$A$248)),0))*$S16,"")</f>
        <v>0</v>
      </c>
      <c r="CA16" s="191">
        <f>IFERROR((IF(AND($P16&gt;=CA$4,$P16&lt;CB$4,$Q16&lt;CB$4),NETWORKDAYS.INTL($P16,$Q16,1,(Holidays!$A$1:$A$248)),0)+IF(AND($P16&gt;=CA$4,$P16&lt;CB$4,$Q16&gt;=CB$4),NETWORKDAYS.INTL($P16,(CB$4)-1,1,(Holidays!$A$1:$A$248)),0)+IF(AND($P16&lt;CA$4,$Q16&lt;CB$4,$Q16&gt;=CA$4),NETWORKDAYS.INTL(CA$4,$Q16,1,(Holidays!$A$1:$A$248)),0)+IF(AND($P16&lt;CA$4,$Q16&gt;=CB$4,$Q16&gt;=CA$4),NETWORKDAYS.INTL(CA$4,(CB$4)-1,1,(Holidays!$A$1:$A$248)),0))*$S16,"")</f>
        <v>0</v>
      </c>
      <c r="CB16" s="191">
        <f>IFERROR((IF(AND($P16&gt;=CB$4,$P16&lt;CC$4,$Q16&lt;CC$4),NETWORKDAYS.INTL($P16,$Q16,1,(Holidays!$A$1:$A$248)),0)+IF(AND($P16&gt;=CB$4,$P16&lt;CC$4,$Q16&gt;=CC$4),NETWORKDAYS.INTL($P16,(CC$4)-1,1,(Holidays!$A$1:$A$248)),0)+IF(AND($P16&lt;CB$4,$Q16&lt;CC$4,$Q16&gt;=CB$4),NETWORKDAYS.INTL(CB$4,$Q16,1,(Holidays!$A$1:$A$248)),0)+IF(AND($P16&lt;CB$4,$Q16&gt;=CC$4,$Q16&gt;=CB$4),NETWORKDAYS.INTL(CB$4,(CC$4)-1,1,(Holidays!$A$1:$A$248)),0))*$S16,"")</f>
        <v>0</v>
      </c>
      <c r="CC16" s="191">
        <f>IFERROR((IF(AND($P16&gt;=CC$4,$P16&lt;CD$4,$Q16&lt;CD$4),NETWORKDAYS.INTL($P16,$Q16,1,(Holidays!$A$1:$A$248)),0)+IF(AND($P16&gt;=CC$4,$P16&lt;CD$4,$Q16&gt;=CD$4),NETWORKDAYS.INTL($P16,(CD$4)-1,1,(Holidays!$A$1:$A$248)),0)+IF(AND($P16&lt;CC$4,$Q16&lt;CD$4,$Q16&gt;=CC$4),NETWORKDAYS.INTL(CC$4,$Q16,1,(Holidays!$A$1:$A$248)),0)+IF(AND($P16&lt;CC$4,$Q16&gt;=CD$4,$Q16&gt;=CC$4),NETWORKDAYS.INTL(CC$4,(CD$4)-1,1,(Holidays!$A$1:$A$248)),0))*$S16,"")</f>
        <v>0</v>
      </c>
      <c r="CD16" s="191">
        <f>IFERROR((IF(AND($P16&gt;=CD$4,$P16&lt;CE$4,$Q16&lt;CE$4),NETWORKDAYS.INTL($P16,$Q16,1,(Holidays!$A$1:$A$248)),0)+IF(AND($P16&gt;=CD$4,$P16&lt;CE$4,$Q16&gt;=CE$4),NETWORKDAYS.INTL($P16,(CE$4)-1,1,(Holidays!$A$1:$A$248)),0)+IF(AND($P16&lt;CD$4,$Q16&lt;CE$4,$Q16&gt;=CD$4),NETWORKDAYS.INTL(CD$4,$Q16,1,(Holidays!$A$1:$A$248)),0)+IF(AND($P16&lt;CD$4,$Q16&gt;=CE$4,$Q16&gt;=CD$4),NETWORKDAYS.INTL(CD$4,(CE$4)-1,1,(Holidays!$A$1:$A$248)),0))*$S16,"")</f>
        <v>0</v>
      </c>
      <c r="CE16" s="191">
        <f>IFERROR((IF(AND($P16&gt;=CE$4,$P16&lt;CF$4,$Q16&lt;CF$4),NETWORKDAYS.INTL($P16,$Q16,1,(Holidays!$A$1:$A$248)),0)+IF(AND($P16&gt;=CE$4,$P16&lt;CF$4,$Q16&gt;=CF$4),NETWORKDAYS.INTL($P16,(CF$4)-1,1,(Holidays!$A$1:$A$248)),0)+IF(AND($P16&lt;CE$4,$Q16&lt;CF$4,$Q16&gt;=CE$4),NETWORKDAYS.INTL(CE$4,$Q16,1,(Holidays!$A$1:$A$248)),0)+IF(AND($P16&lt;CE$4,$Q16&gt;=CF$4,$Q16&gt;=CE$4),NETWORKDAYS.INTL(CE$4,(CF$4)-1,1,(Holidays!$A$1:$A$248)),0))*$S16,"")</f>
        <v>0</v>
      </c>
      <c r="CF16" s="191">
        <f>IFERROR((IF(AND($P16&gt;=CF$4,$P16&lt;CG$4,$Q16&lt;CG$4),NETWORKDAYS.INTL($P16,$Q16,1,(Holidays!$A$1:$A$248)),0)+IF(AND($P16&gt;=CF$4,$P16&lt;CG$4,$Q16&gt;=CG$4),NETWORKDAYS.INTL($P16,(CG$4)-1,1,(Holidays!$A$1:$A$248)),0)+IF(AND($P16&lt;CF$4,$Q16&lt;CG$4,$Q16&gt;=CF$4),NETWORKDAYS.INTL(CF$4,$Q16,1,(Holidays!$A$1:$A$248)),0)+IF(AND($P16&lt;CF$4,$Q16&gt;=CG$4,$Q16&gt;=CF$4),NETWORKDAYS.INTL(CF$4,(CG$4)-1,1,(Holidays!$A$1:$A$248)),0))*$S16,"")</f>
        <v>0</v>
      </c>
      <c r="CG16" s="191">
        <f>IFERROR((IF(AND($P16&gt;=CG$4,$P16&lt;CH$4,$Q16&lt;CH$4),NETWORKDAYS.INTL($P16,$Q16,1,(Holidays!$A$1:$A$248)),0)+IF(AND($P16&gt;=CG$4,$P16&lt;CH$4,$Q16&gt;=CH$4),NETWORKDAYS.INTL($P16,(CH$4)-1,1,(Holidays!$A$1:$A$248)),0)+IF(AND($P16&lt;CG$4,$Q16&lt;CH$4,$Q16&gt;=CG$4),NETWORKDAYS.INTL(CG$4,$Q16,1,(Holidays!$A$1:$A$248)),0)+IF(AND($P16&lt;CG$4,$Q16&gt;=CH$4,$Q16&gt;=CG$4),NETWORKDAYS.INTL(CG$4,(CH$4)-1,1,(Holidays!$A$1:$A$248)),0))*$S16,"")</f>
        <v>0</v>
      </c>
      <c r="CH16" s="191">
        <f>IFERROR((IF(AND($P16&gt;=CH$4,$P16&lt;CI$4,$Q16&lt;CI$4),NETWORKDAYS.INTL($P16,$Q16,1,(Holidays!$A$1:$A$248)),0)+IF(AND($P16&gt;=CH$4,$P16&lt;CI$4,$Q16&gt;=CI$4),NETWORKDAYS.INTL($P16,(CI$4)-1,1,(Holidays!$A$1:$A$248)),0)+IF(AND($P16&lt;CH$4,$Q16&lt;CI$4,$Q16&gt;=CH$4),NETWORKDAYS.INTL(CH$4,$Q16,1,(Holidays!$A$1:$A$248)),0)+IF(AND($P16&lt;CH$4,$Q16&gt;=CI$4,$Q16&gt;=CH$4),NETWORKDAYS.INTL(CH$4,(CI$4)-1,1,(Holidays!$A$1:$A$248)),0))*$S16,"")</f>
        <v>0</v>
      </c>
      <c r="CI16" s="191">
        <f>IFERROR((IF(AND($P16&gt;=CI$4,$P16&lt;CJ$4,$Q16&lt;CJ$4),NETWORKDAYS.INTL($P16,$Q16,1,(Holidays!$A$1:$A$248)),0)+IF(AND($P16&gt;=CI$4,$P16&lt;CJ$4,$Q16&gt;=CJ$4),NETWORKDAYS.INTL($P16,(CJ$4)-1,1,(Holidays!$A$1:$A$248)),0)+IF(AND($P16&lt;CI$4,$Q16&lt;CJ$4,$Q16&gt;=CI$4),NETWORKDAYS.INTL(CI$4,$Q16,1,(Holidays!$A$1:$A$248)),0)+IF(AND($P16&lt;CI$4,$Q16&gt;=CJ$4,$Q16&gt;=CI$4),NETWORKDAYS.INTL(CI$4,(CJ$4)-1,1,(Holidays!$A$1:$A$248)),0))*$S16,"")</f>
        <v>0</v>
      </c>
      <c r="CJ16" s="191">
        <f>IFERROR((IF(AND($P16&gt;=CJ$4,$P16&lt;CK$4,$Q16&lt;CK$4),NETWORKDAYS.INTL($P16,$Q16,1,(Holidays!$A$1:$A$248)),0)+IF(AND($P16&gt;=CJ$4,$P16&lt;CK$4,$Q16&gt;=CK$4),NETWORKDAYS.INTL($P16,(CK$4)-1,1,(Holidays!$A$1:$A$248)),0)+IF(AND($P16&lt;CJ$4,$Q16&lt;CK$4,$Q16&gt;=CJ$4),NETWORKDAYS.INTL(CJ$4,$Q16,1,(Holidays!$A$1:$A$248)),0)+IF(AND($P16&lt;CJ$4,$Q16&gt;=CK$4,$Q16&gt;=CJ$4),NETWORKDAYS.INTL(CJ$4,(CK$4)-1,1,(Holidays!$A$1:$A$248)),0))*$S16,"")</f>
        <v>0</v>
      </c>
      <c r="CK16" s="191">
        <f>IFERROR((IF(AND($P16&gt;=CK$4,$P16&lt;CL$4,$Q16&lt;CL$4),NETWORKDAYS.INTL($P16,$Q16,1,(Holidays!$A$1:$A$248)),0)+IF(AND($P16&gt;=CK$4,$P16&lt;CL$4,$Q16&gt;=CL$4),NETWORKDAYS.INTL($P16,(CL$4)-1,1,(Holidays!$A$1:$A$248)),0)+IF(AND($P16&lt;CK$4,$Q16&lt;CL$4,$Q16&gt;=CK$4),NETWORKDAYS.INTL(CK$4,$Q16,1,(Holidays!$A$1:$A$248)),0)+IF(AND($P16&lt;CK$4,$Q16&gt;=CL$4,$Q16&gt;=CK$4),NETWORKDAYS.INTL(CK$4,(CL$4)-1,1,(Holidays!$A$1:$A$248)),0))*$S16,"")</f>
        <v>0</v>
      </c>
      <c r="CL16" s="191">
        <f>IFERROR((IF(AND($P16&gt;=CL$4,$P16&lt;CM$4,$Q16&lt;CM$4),NETWORKDAYS.INTL($P16,$Q16,1,(Holidays!$A$1:$A$248)),0)+IF(AND($P16&gt;=CL$4,$P16&lt;CM$4,$Q16&gt;=CM$4),NETWORKDAYS.INTL($P16,(CM$4)-1,1,(Holidays!$A$1:$A$248)),0)+IF(AND($P16&lt;CL$4,$Q16&lt;CM$4,$Q16&gt;=CL$4),NETWORKDAYS.INTL(CL$4,$Q16,1,(Holidays!$A$1:$A$248)),0)+IF(AND($P16&lt;CL$4,$Q16&gt;=CM$4,$Q16&gt;=CL$4),NETWORKDAYS.INTL(CL$4,(CM$4)-1,1,(Holidays!$A$1:$A$248)),0))*$S16,"")</f>
        <v>0</v>
      </c>
      <c r="CM16" s="191">
        <f>IFERROR((IF(AND($P16&gt;=CM$4,$P16&lt;CN$4,$Q16&lt;CN$4),NETWORKDAYS.INTL($P16,$Q16,1,(Holidays!$A$1:$A$248)),0)+IF(AND($P16&gt;=CM$4,$P16&lt;CN$4,$Q16&gt;=CN$4),NETWORKDAYS.INTL($P16,(CN$4)-1,1,(Holidays!$A$1:$A$248)),0)+IF(AND($P16&lt;CM$4,$Q16&lt;CN$4,$Q16&gt;=CM$4),NETWORKDAYS.INTL(CM$4,$Q16,1,(Holidays!$A$1:$A$248)),0)+IF(AND($P16&lt;CM$4,$Q16&gt;=CN$4,$Q16&gt;=CM$4),NETWORKDAYS.INTL(CM$4,(CN$4)-1,1,(Holidays!$A$1:$A$248)),0))*$S16,"")</f>
        <v>0</v>
      </c>
      <c r="CN16" s="191">
        <f>IFERROR((IF(AND($P16&gt;=CN$4,$P16&lt;CO$4,$Q16&lt;CO$4),NETWORKDAYS.INTL($P16,$Q16,1,(Holidays!$A$1:$A$248)),0)+IF(AND($P16&gt;=CN$4,$P16&lt;CO$4,$Q16&gt;=CO$4),NETWORKDAYS.INTL($P16,(CO$4)-1,1,(Holidays!$A$1:$A$248)),0)+IF(AND($P16&lt;CN$4,$Q16&lt;CO$4,$Q16&gt;=CN$4),NETWORKDAYS.INTL(CN$4,$Q16,1,(Holidays!$A$1:$A$248)),0)+IF(AND($P16&lt;CN$4,$Q16&gt;=CO$4,$Q16&gt;=CN$4),NETWORKDAYS.INTL(CN$4,(CO$4)-1,1,(Holidays!$A$1:$A$248)),0))*$S16,"")</f>
        <v>0</v>
      </c>
      <c r="CO16" s="191">
        <f>IFERROR((IF(AND($P16&gt;=CO$4,$P16&lt;CP$4,$Q16&lt;CP$4),NETWORKDAYS.INTL($P16,$Q16,1,(Holidays!$A$1:$A$248)),0)+IF(AND($P16&gt;=CO$4,$P16&lt;CP$4,$Q16&gt;=CP$4),NETWORKDAYS.INTL($P16,(CP$4)-1,1,(Holidays!$A$1:$A$248)),0)+IF(AND($P16&lt;CO$4,$Q16&lt;CP$4,$Q16&gt;=CO$4),NETWORKDAYS.INTL(CO$4,$Q16,1,(Holidays!$A$1:$A$248)),0)+IF(AND($P16&lt;CO$4,$Q16&gt;=CP$4,$Q16&gt;=CO$4),NETWORKDAYS.INTL(CO$4,(CP$4)-1,1,(Holidays!$A$1:$A$248)),0))*$S16,"")</f>
        <v>0</v>
      </c>
      <c r="CP16" s="191">
        <f>IFERROR((IF(AND($P16&gt;=CP$4,$P16&lt;CQ$4,$Q16&lt;CQ$4),NETWORKDAYS.INTL($P16,$Q16,1,(Holidays!$A$1:$A$248)),0)+IF(AND($P16&gt;=CP$4,$P16&lt;CQ$4,$Q16&gt;=CQ$4),NETWORKDAYS.INTL($P16,(CQ$4)-1,1,(Holidays!$A$1:$A$248)),0)+IF(AND($P16&lt;CP$4,$Q16&lt;CQ$4,$Q16&gt;=CP$4),NETWORKDAYS.INTL(CP$4,$Q16,1,(Holidays!$A$1:$A$248)),0)+IF(AND($P16&lt;CP$4,$Q16&gt;=CQ$4,$Q16&gt;=CP$4),NETWORKDAYS.INTL(CP$4,(CQ$4)-1,1,(Holidays!$A$1:$A$248)),0))*$S16,"")</f>
        <v>0</v>
      </c>
      <c r="CQ16" s="191">
        <f>IFERROR((IF(AND($P16&gt;=CQ$4,$P16&lt;CR$4,$Q16&lt;CR$4),NETWORKDAYS.INTL($P16,$Q16,1,(Holidays!$A$1:$A$248)),0)+IF(AND($P16&gt;=CQ$4,$P16&lt;CR$4,$Q16&gt;=CR$4),NETWORKDAYS.INTL($P16,(CR$4)-1,1,(Holidays!$A$1:$A$248)),0)+IF(AND($P16&lt;CQ$4,$Q16&lt;CR$4,$Q16&gt;=CQ$4),NETWORKDAYS.INTL(CQ$4,$Q16,1,(Holidays!$A$1:$A$248)),0)+IF(AND($P16&lt;CQ$4,$Q16&gt;=CR$4,$Q16&gt;=CQ$4),NETWORKDAYS.INTL(CQ$4,(CR$4)-1,1,(Holidays!$A$1:$A$248)),0))*$S16,"")</f>
        <v>0</v>
      </c>
      <c r="CR16" s="191">
        <f>IFERROR((IF(AND($P16&gt;=CR$4,$P16&lt;CS$4,$Q16&lt;CS$4),NETWORKDAYS.INTL($P16,$Q16,1,(Holidays!$A$1:$A$248)),0)+IF(AND($P16&gt;=CR$4,$P16&lt;CS$4,$Q16&gt;=CS$4),NETWORKDAYS.INTL($P16,(CS$4)-1,1,(Holidays!$A$1:$A$248)),0)+IF(AND($P16&lt;CR$4,$Q16&lt;CS$4,$Q16&gt;=CR$4),NETWORKDAYS.INTL(CR$4,$Q16,1,(Holidays!$A$1:$A$248)),0)+IF(AND($P16&lt;CR$4,$Q16&gt;=CS$4,$Q16&gt;=CR$4),NETWORKDAYS.INTL(CR$4,(CS$4)-1,1,(Holidays!$A$1:$A$248)),0))*$S16,"")</f>
        <v>0</v>
      </c>
      <c r="CS16" s="191">
        <f>IFERROR((IF(AND($P16&gt;=CS$4,$P16&lt;CT$4,$Q16&lt;CT$4),NETWORKDAYS.INTL($P16,$Q16,1,(Holidays!$A$1:$A$248)),0)+IF(AND($P16&gt;=CS$4,$P16&lt;CT$4,$Q16&gt;=CT$4),NETWORKDAYS.INTL($P16,(CT$4)-1,1,(Holidays!$A$1:$A$248)),0)+IF(AND($P16&lt;CS$4,$Q16&lt;CT$4,$Q16&gt;=CS$4),NETWORKDAYS.INTL(CS$4,$Q16,1,(Holidays!$A$1:$A$248)),0)+IF(AND($P16&lt;CS$4,$Q16&gt;=CT$4,$Q16&gt;=CS$4),NETWORKDAYS.INTL(CS$4,(CT$4)-1,1,(Holidays!$A$1:$A$248)),0))*$S16,"")</f>
        <v>0</v>
      </c>
      <c r="CT16" s="191">
        <f>IFERROR((IF(AND($P16&gt;=CT$4,$P16&lt;CU$4,$Q16&lt;CU$4),NETWORKDAYS.INTL($P16,$Q16,1,(Holidays!$A$1:$A$248)),0)+IF(AND($P16&gt;=CT$4,$P16&lt;CU$4,$Q16&gt;=CU$4),NETWORKDAYS.INTL($P16,(CU$4)-1,1,(Holidays!$A$1:$A$248)),0)+IF(AND($P16&lt;CT$4,$Q16&lt;CU$4,$Q16&gt;=CT$4),NETWORKDAYS.INTL(CT$4,$Q16,1,(Holidays!$A$1:$A$248)),0)+IF(AND($P16&lt;CT$4,$Q16&gt;=CU$4,$Q16&gt;=CT$4),NETWORKDAYS.INTL(CT$4,(CU$4)-1,1,(Holidays!$A$1:$A$248)),0))*$S16,"")</f>
        <v>0</v>
      </c>
      <c r="CU16" s="191">
        <f>IFERROR((IF(AND($P16&gt;=CU$4,$P16&lt;CV$4,$Q16&lt;CV$4),NETWORKDAYS.INTL($P16,$Q16,1,(Holidays!$A$1:$A$248)),0)+IF(AND($P16&gt;=CU$4,$P16&lt;CV$4,$Q16&gt;=CV$4),NETWORKDAYS.INTL($P16,(CV$4)-1,1,(Holidays!$A$1:$A$248)),0)+IF(AND($P16&lt;CU$4,$Q16&lt;CV$4,$Q16&gt;=CU$4),NETWORKDAYS.INTL(CU$4,$Q16,1,(Holidays!$A$1:$A$248)),0)+IF(AND($P16&lt;CU$4,$Q16&gt;=CV$4,$Q16&gt;=CU$4),NETWORKDAYS.INTL(CU$4,(CV$4)-1,1,(Holidays!$A$1:$A$248)),0))*$S16,"")</f>
        <v>0</v>
      </c>
      <c r="CV16" s="191">
        <f>IFERROR((IF(AND($P16&gt;=CV$4,$P16&lt;CW$4,$Q16&lt;CW$4),NETWORKDAYS.INTL($P16,$Q16,1,(Holidays!$A$1:$A$248)),0)+IF(AND($P16&gt;=CV$4,$P16&lt;CW$4,$Q16&gt;=CW$4),NETWORKDAYS.INTL($P16,(CW$4)-1,1,(Holidays!$A$1:$A$248)),0)+IF(AND($P16&lt;CV$4,$Q16&lt;CW$4,$Q16&gt;=CV$4),NETWORKDAYS.INTL(CV$4,$Q16,1,(Holidays!$A$1:$A$248)),0)+IF(AND($P16&lt;CV$4,$Q16&gt;=CW$4,$Q16&gt;=CV$4),NETWORKDAYS.INTL(CV$4,(CW$4)-1,1,(Holidays!$A$1:$A$248)),0))*$S16,"")</f>
        <v>0</v>
      </c>
      <c r="CW16" s="191">
        <f>IFERROR((IF(AND($P16&gt;=CW$4,$P16&lt;CX$4,$Q16&lt;CX$4),NETWORKDAYS.INTL($P16,$Q16,1,(Holidays!$A$1:$A$248)),0)+IF(AND($P16&gt;=CW$4,$P16&lt;CX$4,$Q16&gt;=CX$4),NETWORKDAYS.INTL($P16,(CX$4)-1,1,(Holidays!$A$1:$A$248)),0)+IF(AND($P16&lt;CW$4,$Q16&lt;CX$4,$Q16&gt;=CW$4),NETWORKDAYS.INTL(CW$4,$Q16,1,(Holidays!$A$1:$A$248)),0)+IF(AND($P16&lt;CW$4,$Q16&gt;=CX$4,$Q16&gt;=CW$4),NETWORKDAYS.INTL(CW$4,(CX$4)-1,1,(Holidays!$A$1:$A$248)),0))*$S16,"")</f>
        <v>0</v>
      </c>
      <c r="CX16" s="191">
        <f>IFERROR((IF(AND($P16&gt;=CX$4,$P16&lt;CY$4,$Q16&lt;CY$4),NETWORKDAYS.INTL($P16,$Q16,1,(Holidays!$A$1:$A$248)),0)+IF(AND($P16&gt;=CX$4,$P16&lt;CY$4,$Q16&gt;=CY$4),NETWORKDAYS.INTL($P16,(CY$4)-1,1,(Holidays!$A$1:$A$248)),0)+IF(AND($P16&lt;CX$4,$Q16&lt;CY$4,$Q16&gt;=CX$4),NETWORKDAYS.INTL(CX$4,$Q16,1,(Holidays!$A$1:$A$248)),0)+IF(AND($P16&lt;CX$4,$Q16&gt;=CY$4,$Q16&gt;=CX$4),NETWORKDAYS.INTL(CX$4,(CY$4)-1,1,(Holidays!$A$1:$A$248)),0))*$S16,"")</f>
        <v>0</v>
      </c>
      <c r="CY16" s="191">
        <f>IFERROR((IF(AND($P16&gt;=CY$4,$P16&lt;CZ$4,$Q16&lt;CZ$4),NETWORKDAYS.INTL($P16,$Q16,1,(Holidays!$A$1:$A$248)),0)+IF(AND($P16&gt;=CY$4,$P16&lt;CZ$4,$Q16&gt;=CZ$4),NETWORKDAYS.INTL($P16,(CZ$4)-1,1,(Holidays!$A$1:$A$248)),0)+IF(AND($P16&lt;CY$4,$Q16&lt;CZ$4,$Q16&gt;=CY$4),NETWORKDAYS.INTL(CY$4,$Q16,1,(Holidays!$A$1:$A$248)),0)+IF(AND($P16&lt;CY$4,$Q16&gt;=CZ$4,$Q16&gt;=CY$4),NETWORKDAYS.INTL(CY$4,(CZ$4)-1,1,(Holidays!$A$1:$A$248)),0))*$S16,"")</f>
        <v>0</v>
      </c>
      <c r="CZ16" s="191">
        <f>IFERROR((IF(AND($P16&gt;=CZ$4,$P16&lt;DA$4,$Q16&lt;DA$4),NETWORKDAYS.INTL($P16,$Q16,1,(Holidays!$A$1:$A$248)),0)+IF(AND($P16&gt;=CZ$4,$P16&lt;DA$4,$Q16&gt;=DA$4),NETWORKDAYS.INTL($P16,(DA$4)-1,1,(Holidays!$A$1:$A$248)),0)+IF(AND($P16&lt;CZ$4,$Q16&lt;DA$4,$Q16&gt;=CZ$4),NETWORKDAYS.INTL(CZ$4,$Q16,1,(Holidays!$A$1:$A$248)),0)+IF(AND($P16&lt;CZ$4,$Q16&gt;=DA$4,$Q16&gt;=CZ$4),NETWORKDAYS.INTL(CZ$4,(DA$4)-1,1,(Holidays!$A$1:$A$248)),0))*$S16,"")</f>
        <v>0</v>
      </c>
      <c r="DA16" s="191">
        <f>IFERROR((IF(AND($P16&gt;=DA$4,$P16&lt;DB$4,$Q16&lt;DB$4),NETWORKDAYS.INTL($P16,$Q16,1,(Holidays!$A$1:$A$248)),0)+IF(AND($P16&gt;=DA$4,$P16&lt;DB$4,$Q16&gt;=DB$4),NETWORKDAYS.INTL($P16,(DB$4)-1,1,(Holidays!$A$1:$A$248)),0)+IF(AND($P16&lt;DA$4,$Q16&lt;DB$4,$Q16&gt;=DA$4),NETWORKDAYS.INTL(DA$4,$Q16,1,(Holidays!$A$1:$A$248)),0)+IF(AND($P16&lt;DA$4,$Q16&gt;=DB$4,$Q16&gt;=DA$4),NETWORKDAYS.INTL(DA$4,(DB$4)-1,1,(Holidays!$A$1:$A$248)),0))*$S16,"")</f>
        <v>0</v>
      </c>
      <c r="DB16" s="191">
        <f>IFERROR((IF(AND($P16&gt;=DB$4,$P16&lt;DC$4,$Q16&lt;DC$4),NETWORKDAYS.INTL($P16,$Q16,1,(Holidays!$A$1:$A$248)),0)+IF(AND($P16&gt;=DB$4,$P16&lt;DC$4,$Q16&gt;=DC$4),NETWORKDAYS.INTL($P16,(DC$4)-1,1,(Holidays!$A$1:$A$248)),0)+IF(AND($P16&lt;DB$4,$Q16&lt;DC$4,$Q16&gt;=DB$4),NETWORKDAYS.INTL(DB$4,$Q16,1,(Holidays!$A$1:$A$248)),0)+IF(AND($P16&lt;DB$4,$Q16&gt;=DC$4,$Q16&gt;=DB$4),NETWORKDAYS.INTL(DB$4,(DC$4)-1,1,(Holidays!$A$1:$A$248)),0))*$S16,"")</f>
        <v>0</v>
      </c>
      <c r="DC16" s="191">
        <f>IFERROR((IF(AND($P16&gt;=DC$4,$P16&lt;DD$4,$Q16&lt;DD$4),NETWORKDAYS.INTL($P16,$Q16,1,(Holidays!$A$1:$A$248)),0)+IF(AND($P16&gt;=DC$4,$P16&lt;DD$4,$Q16&gt;=DD$4),NETWORKDAYS.INTL($P16,(DD$4)-1,1,(Holidays!$A$1:$A$248)),0)+IF(AND($P16&lt;DC$4,$Q16&lt;DD$4,$Q16&gt;=DC$4),NETWORKDAYS.INTL(DC$4,$Q16,1,(Holidays!$A$1:$A$248)),0)+IF(AND($P16&lt;DC$4,$Q16&gt;=DD$4,$Q16&gt;=DC$4),NETWORKDAYS.INTL(DC$4,(DD$4)-1,1,(Holidays!$A$1:$A$248)),0))*$S16,"")</f>
        <v>0</v>
      </c>
      <c r="DD16" s="192">
        <f>IFERROR((IF(AND($P16&gt;=DD$4,$P16&lt;DE$4,$Q16&lt;DE$4),NETWORKDAYS.INTL($P16,$Q16,1,(Holidays!$A$1:$A$248)),0)+IF(AND($P16&gt;=DD$4,$P16&lt;DE$4,$Q16&gt;=DE$4),NETWORKDAYS.INTL($P16,(DE$4)-1,1,(Holidays!$A$1:$A$248)),0)+IF(AND($P16&lt;DD$4,$Q16&lt;DE$4,$Q16&gt;=DD$4),NETWORKDAYS.INTL(DD$4,$Q16,1,(Holidays!$A$1:$A$248)),0)+IF(AND($P16&lt;DD$4,$Q16&gt;=DE$4,$Q16&gt;=DD$4),NETWORKDAYS.INTL(DD$4,(DE$4)-1,1,(Holidays!$A$1:$A$248)),0))*$S16,"")</f>
        <v>0</v>
      </c>
      <c r="DE16" s="191">
        <f>IFERROR((IF(AND($P16&gt;=DE$4,$P16&lt;DF$4,$Q16&lt;DF$4),NETWORKDAYS.INTL($P16,$Q16,1,(Holidays!$A$1:$A$248)),0)+IF(AND($P16&gt;=DE$4,$P16&lt;DF$4,$Q16&gt;=DF$4),NETWORKDAYS.INTL($P16,(DF$4)-1,1,(Holidays!$A$1:$A$248)),0)+IF(AND($P16&lt;DE$4,$Q16&lt;DF$4,$Q16&gt;=DE$4),NETWORKDAYS.INTL(DE$4,$Q16,1,(Holidays!$A$1:$A$248)),0)+IF(AND($P16&lt;DE$4,$Q16&gt;=DF$4,$Q16&gt;=DE$4),NETWORKDAYS.INTL(DE$4,(DF$4)-1,1,(Holidays!$A$1:$A$248)),0))*$S16,"")</f>
        <v>0</v>
      </c>
      <c r="DF16" s="191">
        <f>IFERROR((IF(AND($P16&gt;=DF$4,$P16&lt;DG$4,$Q16&lt;DG$4),NETWORKDAYS.INTL($P16,$Q16,1,(Holidays!$A$1:$A$248)),0)+IF(AND($P16&gt;=DF$4,$P16&lt;DG$4,$Q16&gt;=DG$4),NETWORKDAYS.INTL($P16,(DG$4)-1,1,(Holidays!$A$1:$A$248)),0)+IF(AND($P16&lt;DF$4,$Q16&lt;DG$4,$Q16&gt;=DF$4),NETWORKDAYS.INTL(DF$4,$Q16,1,(Holidays!$A$1:$A$248)),0)+IF(AND($P16&lt;DF$4,$Q16&gt;=DG$4,$Q16&gt;=DF$4),NETWORKDAYS.INTL(DF$4,(DG$4)-1,1,(Holidays!$A$1:$A$248)),0))*$S16,"")</f>
        <v>0</v>
      </c>
      <c r="DG16" s="191">
        <f>IFERROR((IF(AND($P16&gt;=DG$4,$P16&lt;DH$4,$Q16&lt;DH$4),NETWORKDAYS.INTL($P16,$Q16,1,(Holidays!$A$1:$A$248)),0)+IF(AND($P16&gt;=DG$4,$P16&lt;DH$4,$Q16&gt;=DH$4),NETWORKDAYS.INTL($P16,(DH$4)-1,1,(Holidays!$A$1:$A$248)),0)+IF(AND($P16&lt;DG$4,$Q16&lt;DH$4,$Q16&gt;=DG$4),NETWORKDAYS.INTL(DG$4,$Q16,1,(Holidays!$A$1:$A$248)),0)+IF(AND($P16&lt;DG$4,$Q16&gt;=DH$4,$Q16&gt;=DG$4),NETWORKDAYS.INTL(DG$4,(DH$4)-1,1,(Holidays!$A$1:$A$248)),0))*$S16,"")</f>
        <v>0</v>
      </c>
      <c r="DH16" s="191">
        <f>IFERROR((IF(AND($P16&gt;=DH$4,$P16&lt;DI$4,$Q16&lt;DI$4),NETWORKDAYS.INTL($P16,$Q16,1,(Holidays!$A$1:$A$248)),0)+IF(AND($P16&gt;=DH$4,$P16&lt;DI$4,$Q16&gt;=DI$4),NETWORKDAYS.INTL($P16,(DI$4)-1,1,(Holidays!$A$1:$A$248)),0)+IF(AND($P16&lt;DH$4,$Q16&lt;DI$4,$Q16&gt;=DH$4),NETWORKDAYS.INTL(DH$4,$Q16,1,(Holidays!$A$1:$A$248)),0)+IF(AND($P16&lt;DH$4,$Q16&gt;=DI$4,$Q16&gt;=DH$4),NETWORKDAYS.INTL(DH$4,(DI$4)-1,1,(Holidays!$A$1:$A$248)),0))*$S16,"")</f>
        <v>0</v>
      </c>
      <c r="DI16" s="191">
        <f>IFERROR((IF(AND($P16&gt;=DI$4,$P16&lt;DJ$4,$Q16&lt;DJ$4),NETWORKDAYS.INTL($P16,$Q16,1,(Holidays!$A$1:$A$248)),0)+IF(AND($P16&gt;=DI$4,$P16&lt;DJ$4,$Q16&gt;=DJ$4),NETWORKDAYS.INTL($P16,(DJ$4)-1,1,(Holidays!$A$1:$A$248)),0)+IF(AND($P16&lt;DI$4,$Q16&lt;DJ$4,$Q16&gt;=DI$4),NETWORKDAYS.INTL(DI$4,$Q16,1,(Holidays!$A$1:$A$248)),0)+IF(AND($P16&lt;DI$4,$Q16&gt;=DJ$4,$Q16&gt;=DI$4),NETWORKDAYS.INTL(DI$4,(DJ$4)-1,1,(Holidays!$A$1:$A$248)),0))*$S16,"")</f>
        <v>0</v>
      </c>
      <c r="DJ16" s="191">
        <f>IFERROR((IF(AND($P16&gt;=DJ$4,$P16&lt;DK$4,$Q16&lt;DK$4),NETWORKDAYS.INTL($P16,$Q16,1,(Holidays!$A$1:$A$248)),0)+IF(AND($P16&gt;=DJ$4,$P16&lt;DK$4,$Q16&gt;=DK$4),NETWORKDAYS.INTL($P16,(DK$4)-1,1,(Holidays!$A$1:$A$248)),0)+IF(AND($P16&lt;DJ$4,$Q16&lt;DK$4,$Q16&gt;=DJ$4),NETWORKDAYS.INTL(DJ$4,$Q16,1,(Holidays!$A$1:$A$248)),0)+IF(AND($P16&lt;DJ$4,$Q16&gt;=DK$4,$Q16&gt;=DJ$4),NETWORKDAYS.INTL(DJ$4,(DK$4)-1,1,(Holidays!$A$1:$A$248)),0))*$S16,"")</f>
        <v>0</v>
      </c>
      <c r="DK16" s="191">
        <f>IFERROR((IF(AND($P16&gt;=DK$4,$P16&lt;DL$4,$Q16&lt;DL$4),NETWORKDAYS.INTL($P16,$Q16,1,(Holidays!$A$1:$A$248)),0)+IF(AND($P16&gt;=DK$4,$P16&lt;DL$4,$Q16&gt;=DL$4),NETWORKDAYS.INTL($P16,(DL$4)-1,1,(Holidays!$A$1:$A$248)),0)+IF(AND($P16&lt;DK$4,$Q16&lt;DL$4,$Q16&gt;=DK$4),NETWORKDAYS.INTL(DK$4,$Q16,1,(Holidays!$A$1:$A$248)),0)+IF(AND($P16&lt;DK$4,$Q16&gt;=DL$4,$Q16&gt;=DK$4),NETWORKDAYS.INTL(DK$4,(DL$4)-1,1,(Holidays!$A$1:$A$248)),0))*$S16,"")</f>
        <v>0</v>
      </c>
      <c r="DL16" s="191">
        <f>IFERROR((IF(AND($P16&gt;=DL$4,$P16&lt;DM$4,$Q16&lt;DM$4),NETWORKDAYS.INTL($P16,$Q16,1,(Holidays!$A$1:$A$248)),0)+IF(AND($P16&gt;=DL$4,$P16&lt;DM$4,$Q16&gt;=DM$4),NETWORKDAYS.INTL($P16,(DM$4)-1,1,(Holidays!$A$1:$A$248)),0)+IF(AND($P16&lt;DL$4,$Q16&lt;DM$4,$Q16&gt;=DL$4),NETWORKDAYS.INTL(DL$4,$Q16,1,(Holidays!$A$1:$A$248)),0)+IF(AND($P16&lt;DL$4,$Q16&gt;=DM$4,$Q16&gt;=DL$4),NETWORKDAYS.INTL(DL$4,(DM$4)-1,1,(Holidays!$A$1:$A$248)),0))*$S16,"")</f>
        <v>0</v>
      </c>
      <c r="DM16" s="191">
        <f>IFERROR((IF(AND($P16&gt;=DM$4,$P16&lt;DN$4,$Q16&lt;DN$4),NETWORKDAYS.INTL($P16,$Q16,1,(Holidays!$A$1:$A$248)),0)+IF(AND($P16&gt;=DM$4,$P16&lt;DN$4,$Q16&gt;=DN$4),NETWORKDAYS.INTL($P16,(DN$4)-1,1,(Holidays!$A$1:$A$248)),0)+IF(AND($P16&lt;DM$4,$Q16&lt;DN$4,$Q16&gt;=DM$4),NETWORKDAYS.INTL(DM$4,$Q16,1,(Holidays!$A$1:$A$248)),0)+IF(AND($P16&lt;DM$4,$Q16&gt;=DN$4,$Q16&gt;=DM$4),NETWORKDAYS.INTL(DM$4,(DN$4)-1,1,(Holidays!$A$1:$A$248)),0))*$S16,"")</f>
        <v>0</v>
      </c>
      <c r="DN16" s="191">
        <f>IFERROR((IF(AND($P16&gt;=DN$4,$P16&lt;DO$4,$Q16&lt;DO$4),NETWORKDAYS.INTL($P16,$Q16,1,(Holidays!$A$1:$A$248)),0)+IF(AND($P16&gt;=DN$4,$P16&lt;DO$4,$Q16&gt;=DO$4),NETWORKDAYS.INTL($P16,(DO$4)-1,1,(Holidays!$A$1:$A$248)),0)+IF(AND($P16&lt;DN$4,$Q16&lt;DO$4,$Q16&gt;=DN$4),NETWORKDAYS.INTL(DN$4,$Q16,1,(Holidays!$A$1:$A$248)),0)+IF(AND($P16&lt;DN$4,$Q16&gt;=DO$4,$Q16&gt;=DN$4),NETWORKDAYS.INTL(DN$4,(DO$4)-1,1,(Holidays!$A$1:$A$248)),0))*$S16,"")</f>
        <v>0</v>
      </c>
      <c r="DO16" s="191">
        <f>IFERROR((IF(AND($P16&gt;=DO$4,$P16&lt;DP$4,$Q16&lt;DP$4),NETWORKDAYS.INTL($P16,$Q16,1,(Holidays!$A$1:$A$248)),0)+IF(AND($P16&gt;=DO$4,$P16&lt;DP$4,$Q16&gt;=DP$4),NETWORKDAYS.INTL($P16,(DP$4)-1,1,(Holidays!$A$1:$A$248)),0)+IF(AND($P16&lt;DO$4,$Q16&lt;DP$4,$Q16&gt;=DO$4),NETWORKDAYS.INTL(DO$4,$Q16,1,(Holidays!$A$1:$A$248)),0)+IF(AND($P16&lt;DO$4,$Q16&gt;=DP$4,$Q16&gt;=DO$4),NETWORKDAYS.INTL(DO$4,(DP$4)-1,1,(Holidays!$A$1:$A$248)),0))*$S16,"")</f>
        <v>0</v>
      </c>
      <c r="DP16" s="191">
        <f>IFERROR((IF(AND($P16&gt;=DP$4,$P16&lt;DQ$4,$Q16&lt;DQ$4),NETWORKDAYS.INTL($P16,$Q16,1,(Holidays!$A$1:$A$248)),0)+IF(AND($P16&gt;=DP$4,$P16&lt;DQ$4,$Q16&gt;=DQ$4),NETWORKDAYS.INTL($P16,(DQ$4)-1,1,(Holidays!$A$1:$A$248)),0)+IF(AND($P16&lt;DP$4,$Q16&lt;DQ$4,$Q16&gt;=DP$4),NETWORKDAYS.INTL(DP$4,$Q16,1,(Holidays!$A$1:$A$248)),0)+IF(AND($P16&lt;DP$4,$Q16&gt;=DQ$4,$Q16&gt;=DP$4),NETWORKDAYS.INTL(DP$4,(DQ$4)-1,1,(Holidays!$A$1:$A$248)),0))*$S16,"")</f>
        <v>0</v>
      </c>
      <c r="DQ16" s="191">
        <f>IFERROR((IF(AND($P16&gt;=DQ$4,$P16&lt;DR$4,$Q16&lt;DR$4),NETWORKDAYS.INTL($P16,$Q16,1,(Holidays!$A$1:$A$248)),0)+IF(AND($P16&gt;=DQ$4,$P16&lt;DR$4,$Q16&gt;=DR$4),NETWORKDAYS.INTL($P16,(DR$4)-1,1,(Holidays!$A$1:$A$248)),0)+IF(AND($P16&lt;DQ$4,$Q16&lt;DR$4,$Q16&gt;=DQ$4),NETWORKDAYS.INTL(DQ$4,$Q16,1,(Holidays!$A$1:$A$248)),0)+IF(AND($P16&lt;DQ$4,$Q16&gt;=DR$4,$Q16&gt;=DQ$4),NETWORKDAYS.INTL(DQ$4,(DR$4)-1,1,(Holidays!$A$1:$A$248)),0))*$S16,"")</f>
        <v>0</v>
      </c>
      <c r="DR16" s="191">
        <f>IFERROR((IF(AND($P16&gt;=DR$4,$P16&lt;DS$4,$Q16&lt;DS$4),NETWORKDAYS.INTL($P16,$Q16,1,(Holidays!$A$1:$A$248)),0)+IF(AND($P16&gt;=DR$4,$P16&lt;DS$4,$Q16&gt;=DS$4),NETWORKDAYS.INTL($P16,(DS$4)-1,1,(Holidays!$A$1:$A$248)),0)+IF(AND($P16&lt;DR$4,$Q16&lt;DS$4,$Q16&gt;=DR$4),NETWORKDAYS.INTL(DR$4,$Q16,1,(Holidays!$A$1:$A$248)),0)+IF(AND($P16&lt;DR$4,$Q16&gt;=DS$4,$Q16&gt;=DR$4),NETWORKDAYS.INTL(DR$4,(DS$4)-1,1,(Holidays!$A$1:$A$248)),0))*$S16,"")</f>
        <v>0</v>
      </c>
      <c r="DS16" s="191">
        <f>IFERROR((IF(AND($P16&gt;=DS$4,$P16&lt;DT$4,$Q16&lt;DT$4),NETWORKDAYS.INTL($P16,$Q16,1,(Holidays!$A$1:$A$248)),0)+IF(AND($P16&gt;=DS$4,$P16&lt;DT$4,$Q16&gt;=DT$4),NETWORKDAYS.INTL($P16,(DT$4)-1,1,(Holidays!$A$1:$A$248)),0)+IF(AND($P16&lt;DS$4,$Q16&lt;DT$4,$Q16&gt;=DS$4),NETWORKDAYS.INTL(DS$4,$Q16,1,(Holidays!$A$1:$A$248)),0)+IF(AND($P16&lt;DS$4,$Q16&gt;=DT$4,$Q16&gt;=DS$4),NETWORKDAYS.INTL(DS$4,(DT$4)-1,1,(Holidays!$A$1:$A$248)),0))*$S16,"")</f>
        <v>0</v>
      </c>
      <c r="DT16" s="191">
        <f>IFERROR((IF(AND($P16&gt;=DT$4,$P16&lt;DU$4,$Q16&lt;DU$4),NETWORKDAYS.INTL($P16,$Q16,1,(Holidays!$A$1:$A$248)),0)+IF(AND($P16&gt;=DT$4,$P16&lt;DU$4,$Q16&gt;=DU$4),NETWORKDAYS.INTL($P16,(DU$4)-1,1,(Holidays!$A$1:$A$248)),0)+IF(AND($P16&lt;DT$4,$Q16&lt;DU$4,$Q16&gt;=DT$4),NETWORKDAYS.INTL(DT$4,$Q16,1,(Holidays!$A$1:$A$248)),0)+IF(AND($P16&lt;DT$4,$Q16&gt;=DU$4,$Q16&gt;=DT$4),NETWORKDAYS.INTL(DT$4,(DU$4)-1,1,(Holidays!$A$1:$A$248)),0))*$S16,"")</f>
        <v>0</v>
      </c>
      <c r="DU16" s="191">
        <f>IFERROR((IF(AND($P16&gt;=DU$4,$P16&lt;DV$4,$Q16&lt;DV$4),NETWORKDAYS.INTL($P16,$Q16,1,(Holidays!$A$1:$A$248)),0)+IF(AND($P16&gt;=DU$4,$P16&lt;DV$4,$Q16&gt;=DV$4),NETWORKDAYS.INTL($P16,(DV$4)-1,1,(Holidays!$A$1:$A$248)),0)+IF(AND($P16&lt;DU$4,$Q16&lt;DV$4,$Q16&gt;=DU$4),NETWORKDAYS.INTL(DU$4,$Q16,1,(Holidays!$A$1:$A$248)),0)+IF(AND($P16&lt;DU$4,$Q16&gt;=DV$4,$Q16&gt;=DU$4),NETWORKDAYS.INTL(DU$4,(DV$4)-1,1,(Holidays!$A$1:$A$248)),0))*$S16,"")</f>
        <v>0</v>
      </c>
      <c r="DV16" s="191">
        <f>IFERROR((IF(AND($P16&gt;=DV$4,$P16&lt;DW$4,$Q16&lt;DW$4),NETWORKDAYS.INTL($P16,$Q16,1,(Holidays!$A$1:$A$248)),0)+IF(AND($P16&gt;=DV$4,$P16&lt;DW$4,$Q16&gt;=DW$4),NETWORKDAYS.INTL($P16,(DW$4)-1,1,(Holidays!$A$1:$A$248)),0)+IF(AND($P16&lt;DV$4,$Q16&lt;DW$4,$Q16&gt;=DV$4),NETWORKDAYS.INTL(DV$4,$Q16,1,(Holidays!$A$1:$A$248)),0)+IF(AND($P16&lt;DV$4,$Q16&gt;=DW$4,$Q16&gt;=DV$4),NETWORKDAYS.INTL(DV$4,(DW$4)-1,1,(Holidays!$A$1:$A$248)),0))*$S16,"")</f>
        <v>0</v>
      </c>
      <c r="DW16" s="191">
        <f>IFERROR((IF(AND($P16&gt;=DW$4,$P16&lt;DX$4,$Q16&lt;DX$4),NETWORKDAYS.INTL($P16,$Q16,1,(Holidays!$A$1:$A$248)),0)+IF(AND($P16&gt;=DW$4,$P16&lt;DX$4,$Q16&gt;=DX$4),NETWORKDAYS.INTL($P16,(DX$4)-1,1,(Holidays!$A$1:$A$248)),0)+IF(AND($P16&lt;DW$4,$Q16&lt;DX$4,$Q16&gt;=DW$4),NETWORKDAYS.INTL(DW$4,$Q16,1,(Holidays!$A$1:$A$248)),0)+IF(AND($P16&lt;DW$4,$Q16&gt;=DX$4,$Q16&gt;=DW$4),NETWORKDAYS.INTL(DW$4,(DX$4)-1,1,(Holidays!$A$1:$A$248)),0))*$S16,"")</f>
        <v>0</v>
      </c>
      <c r="DX16" s="191">
        <f>IFERROR((IF(AND($P16&gt;=DX$4,$P16&lt;DY$4,$Q16&lt;DY$4),NETWORKDAYS.INTL($P16,$Q16,1,(Holidays!$A$1:$A$248)),0)+IF(AND($P16&gt;=DX$4,$P16&lt;DY$4,$Q16&gt;=DY$4),NETWORKDAYS.INTL($P16,(DY$4)-1,1,(Holidays!$A$1:$A$248)),0)+IF(AND($P16&lt;DX$4,$Q16&lt;DY$4,$Q16&gt;=DX$4),NETWORKDAYS.INTL(DX$4,$Q16,1,(Holidays!$A$1:$A$248)),0)+IF(AND($P16&lt;DX$4,$Q16&gt;=DY$4,$Q16&gt;=DX$4),NETWORKDAYS.INTL(DX$4,(DY$4)-1,1,(Holidays!$A$1:$A$248)),0))*$S16,"")</f>
        <v>0</v>
      </c>
      <c r="DY16" s="191">
        <f>IFERROR((IF(AND($P16&gt;=DY$4,$P16&lt;DZ$4,$Q16&lt;DZ$4),NETWORKDAYS.INTL($P16,$Q16,1,(Holidays!$A$1:$A$248)),0)+IF(AND($P16&gt;=DY$4,$P16&lt;DZ$4,$Q16&gt;=DZ$4),NETWORKDAYS.INTL($P16,(DZ$4)-1,1,(Holidays!$A$1:$A$248)),0)+IF(AND($P16&lt;DY$4,$Q16&lt;DZ$4,$Q16&gt;=DY$4),NETWORKDAYS.INTL(DY$4,$Q16,1,(Holidays!$A$1:$A$248)),0)+IF(AND($P16&lt;DY$4,$Q16&gt;=DZ$4,$Q16&gt;=DY$4),NETWORKDAYS.INTL(DY$4,(DZ$4)-1,1,(Holidays!$A$1:$A$248)),0))*$S16,"")</f>
        <v>0</v>
      </c>
      <c r="DZ16" s="191">
        <f>IFERROR((IF(AND($P16&gt;=DZ$4,$P16&lt;EA$4,$Q16&lt;EA$4),NETWORKDAYS.INTL($P16,$Q16,1,(Holidays!$A$1:$A$248)),0)+IF(AND($P16&gt;=DZ$4,$P16&lt;EA$4,$Q16&gt;=EA$4),NETWORKDAYS.INTL($P16,(EA$4)-1,1,(Holidays!$A$1:$A$248)),0)+IF(AND($P16&lt;DZ$4,$Q16&lt;EA$4,$Q16&gt;=DZ$4),NETWORKDAYS.INTL(DZ$4,$Q16,1,(Holidays!$A$1:$A$248)),0)+IF(AND($P16&lt;DZ$4,$Q16&gt;=EA$4,$Q16&gt;=DZ$4),NETWORKDAYS.INTL(DZ$4,(EA$4)-1,1,(Holidays!$A$1:$A$248)),0))*$S16,"")</f>
        <v>0</v>
      </c>
      <c r="EA16" s="191">
        <f>IFERROR((IF(AND($P16&gt;=EA$4,$P16&lt;EB$4,$Q16&lt;EB$4),NETWORKDAYS.INTL($P16,$Q16,1,(Holidays!$A$1:$A$248)),0)+IF(AND($P16&gt;=EA$4,$P16&lt;EB$4,$Q16&gt;=EB$4),NETWORKDAYS.INTL($P16,(EB$4)-1,1,(Holidays!$A$1:$A$248)),0)+IF(AND($P16&lt;EA$4,$Q16&lt;EB$4,$Q16&gt;=EA$4),NETWORKDAYS.INTL(EA$4,$Q16,1,(Holidays!$A$1:$A$248)),0)+IF(AND($P16&lt;EA$4,$Q16&gt;=EB$4,$Q16&gt;=EA$4),NETWORKDAYS.INTL(EA$4,(EB$4)-1,1,(Holidays!$A$1:$A$248)),0))*$S16,"")</f>
        <v>0</v>
      </c>
      <c r="EB16" s="191">
        <f>IFERROR((IF(AND($P16&gt;=EB$4,$P16&lt;EC$4,$Q16&lt;EC$4),NETWORKDAYS.INTL($P16,$Q16,1,(Holidays!$A$1:$A$248)),0)+IF(AND($P16&gt;=EB$4,$P16&lt;EC$4,$Q16&gt;=EC$4),NETWORKDAYS.INTL($P16,(EC$4)-1,1,(Holidays!$A$1:$A$248)),0)+IF(AND($P16&lt;EB$4,$Q16&lt;EC$4,$Q16&gt;=EB$4),NETWORKDAYS.INTL(EB$4,$Q16,1,(Holidays!$A$1:$A$248)),0)+IF(AND($P16&lt;EB$4,$Q16&gt;=EC$4,$Q16&gt;=EB$4),NETWORKDAYS.INTL(EB$4,(EC$4)-1,1,(Holidays!$A$1:$A$248)),0))*$S16,"")</f>
        <v>0</v>
      </c>
      <c r="EC16" s="191">
        <f>IFERROR((IF(AND($P16&gt;=EC$4,$P16&lt;ED$4,$Q16&lt;ED$4),NETWORKDAYS.INTL($P16,$Q16,1,(Holidays!$A$1:$A$248)),0)+IF(AND($P16&gt;=EC$4,$P16&lt;ED$4,$Q16&gt;=ED$4),NETWORKDAYS.INTL($P16,(ED$4)-1,1,(Holidays!$A$1:$A$248)),0)+IF(AND($P16&lt;EC$4,$Q16&lt;ED$4,$Q16&gt;=EC$4),NETWORKDAYS.INTL(EC$4,$Q16,1,(Holidays!$A$1:$A$248)),0)+IF(AND($P16&lt;EC$4,$Q16&gt;=ED$4,$Q16&gt;=EC$4),NETWORKDAYS.INTL(EC$4,(ED$4)-1,1,(Holidays!$A$1:$A$248)),0))*$S16,"")</f>
        <v>0</v>
      </c>
      <c r="ED16" s="191">
        <f>IFERROR((IF(AND($P16&gt;=ED$4,$P16&lt;EE$4,$Q16&lt;EE$4),NETWORKDAYS.INTL($P16,$Q16,1,(Holidays!$A$1:$A$248)),0)+IF(AND($P16&gt;=ED$4,$P16&lt;EE$4,$Q16&gt;=EE$4),NETWORKDAYS.INTL($P16,(EE$4)-1,1,(Holidays!$A$1:$A$248)),0)+IF(AND($P16&lt;ED$4,$Q16&lt;EE$4,$Q16&gt;=ED$4),NETWORKDAYS.INTL(ED$4,$Q16,1,(Holidays!$A$1:$A$248)),0)+IF(AND($P16&lt;ED$4,$Q16&gt;=EE$4,$Q16&gt;=ED$4),NETWORKDAYS.INTL(ED$4,(EE$4)-1,1,(Holidays!$A$1:$A$248)),0))*$S16,"")</f>
        <v>0</v>
      </c>
      <c r="EE16" s="191">
        <f>IFERROR((IF(AND($P16&gt;=EE$4,$P16&lt;EF$4,$Q16&lt;EF$4),NETWORKDAYS.INTL($P16,$Q16,1,(Holidays!$A$1:$A$248)),0)+IF(AND($P16&gt;=EE$4,$P16&lt;EF$4,$Q16&gt;=EF$4),NETWORKDAYS.INTL($P16,(EF$4)-1,1,(Holidays!$A$1:$A$248)),0)+IF(AND($P16&lt;EE$4,$Q16&lt;EF$4,$Q16&gt;=EE$4),NETWORKDAYS.INTL(EE$4,$Q16,1,(Holidays!$A$1:$A$248)),0)+IF(AND($P16&lt;EE$4,$Q16&gt;=EF$4,$Q16&gt;=EE$4),NETWORKDAYS.INTL(EE$4,(EF$4)-1,1,(Holidays!$A$1:$A$248)),0))*$S16,"")</f>
        <v>0</v>
      </c>
      <c r="EF16" s="191">
        <f>IFERROR((IF(AND($P16&gt;=EF$4,$P16&lt;EG$4,$Q16&lt;EG$4),NETWORKDAYS.INTL($P16,$Q16,1,(Holidays!$A$1:$A$248)),0)+IF(AND($P16&gt;=EF$4,$P16&lt;EG$4,$Q16&gt;=EG$4),NETWORKDAYS.INTL($P16,(EG$4)-1,1,(Holidays!$A$1:$A$248)),0)+IF(AND($P16&lt;EF$4,$Q16&lt;EG$4,$Q16&gt;=EF$4),NETWORKDAYS.INTL(EF$4,$Q16,1,(Holidays!$A$1:$A$248)),0)+IF(AND($P16&lt;EF$4,$Q16&gt;=EG$4,$Q16&gt;=EF$4),NETWORKDAYS.INTL(EF$4,(EG$4)-1,1,(Holidays!$A$1:$A$248)),0))*$S16,"")</f>
        <v>0</v>
      </c>
      <c r="EG16" s="191">
        <f>IFERROR((IF(AND($P16&gt;=EG$4,$P16&lt;EH$4,$Q16&lt;EH$4),NETWORKDAYS.INTL($P16,$Q16,1,(Holidays!$A$1:$A$248)),0)+IF(AND($P16&gt;=EG$4,$P16&lt;EH$4,$Q16&gt;=EH$4),NETWORKDAYS.INTL($P16,(EH$4)-1,1,(Holidays!$A$1:$A$248)),0)+IF(AND($P16&lt;EG$4,$Q16&lt;EH$4,$Q16&gt;=EG$4),NETWORKDAYS.INTL(EG$4,$Q16,1,(Holidays!$A$1:$A$248)),0)+IF(AND($P16&lt;EG$4,$Q16&gt;=EH$4,$Q16&gt;=EG$4),NETWORKDAYS.INTL(EG$4,(EH$4)-1,1,(Holidays!$A$1:$A$248)),0))*$S16,"")</f>
        <v>0</v>
      </c>
      <c r="EH16" s="191">
        <f>IFERROR((IF(AND($P16&gt;=EH$4,$P16&lt;EI$4,$Q16&lt;EI$4),NETWORKDAYS.INTL($P16,$Q16,1,(Holidays!$A$1:$A$248)),0)+IF(AND($P16&gt;=EH$4,$P16&lt;EI$4,$Q16&gt;=EI$4),NETWORKDAYS.INTL($P16,(EI$4)-1,1,(Holidays!$A$1:$A$248)),0)+IF(AND($P16&lt;EH$4,$Q16&lt;EI$4,$Q16&gt;=EH$4),NETWORKDAYS.INTL(EH$4,$Q16,1,(Holidays!$A$1:$A$248)),0)+IF(AND($P16&lt;EH$4,$Q16&gt;=EI$4,$Q16&gt;=EH$4),NETWORKDAYS.INTL(EH$4,(EI$4)-1,1,(Holidays!$A$1:$A$248)),0))*$S16,"")</f>
        <v>0</v>
      </c>
      <c r="EI16" s="191">
        <f>IFERROR((IF(AND($P16&gt;=EI$4,$P16&lt;EJ$4,$Q16&lt;EJ$4),NETWORKDAYS.INTL($P16,$Q16,1,(Holidays!$A$1:$A$248)),0)+IF(AND($P16&gt;=EI$4,$P16&lt;EJ$4,$Q16&gt;=EJ$4),NETWORKDAYS.INTL($P16,(EJ$4)-1,1,(Holidays!$A$1:$A$248)),0)+IF(AND($P16&lt;EI$4,$Q16&lt;EJ$4,$Q16&gt;=EI$4),NETWORKDAYS.INTL(EI$4,$Q16,1,(Holidays!$A$1:$A$248)),0)+IF(AND($P16&lt;EI$4,$Q16&gt;=EJ$4,$Q16&gt;=EI$4),NETWORKDAYS.INTL(EI$4,(EJ$4)-1,1,(Holidays!$A$1:$A$248)),0))*$S16,"")</f>
        <v>0</v>
      </c>
      <c r="EJ16" s="191">
        <f>IFERROR((IF(AND($P16&gt;=EJ$4,$P16&lt;EK$4,$Q16&lt;EK$4),NETWORKDAYS.INTL($P16,$Q16,1,(Holidays!$A$1:$A$248)),0)+IF(AND($P16&gt;=EJ$4,$P16&lt;EK$4,$Q16&gt;=EK$4),NETWORKDAYS.INTL($P16,(EK$4)-1,1,(Holidays!$A$1:$A$248)),0)+IF(AND($P16&lt;EJ$4,$Q16&lt;EK$4,$Q16&gt;=EJ$4),NETWORKDAYS.INTL(EJ$4,$Q16,1,(Holidays!$A$1:$A$248)),0)+IF(AND($P16&lt;EJ$4,$Q16&gt;=EK$4,$Q16&gt;=EJ$4),NETWORKDAYS.INTL(EJ$4,(EK$4)-1,1,(Holidays!$A$1:$A$248)),0))*$S16,"")</f>
        <v>0</v>
      </c>
      <c r="EK16" s="191">
        <f>IFERROR((IF(AND($P16&gt;=EK$4,$P16&lt;EL$4,$Q16&lt;EL$4),NETWORKDAYS.INTL($P16,$Q16,1,(Holidays!$A$1:$A$248)),0)+IF(AND($P16&gt;=EK$4,$P16&lt;EL$4,$Q16&gt;=EL$4),NETWORKDAYS.INTL($P16,(EL$4)-1,1,(Holidays!$A$1:$A$248)),0)+IF(AND($P16&lt;EK$4,$Q16&lt;EL$4,$Q16&gt;=EK$4),NETWORKDAYS.INTL(EK$4,$Q16,1,(Holidays!$A$1:$A$248)),0)+IF(AND($P16&lt;EK$4,$Q16&gt;=EL$4,$Q16&gt;=EK$4),NETWORKDAYS.INTL(EK$4,(EL$4)-1,1,(Holidays!$A$1:$A$248)),0))*$S16,"")</f>
        <v>0</v>
      </c>
      <c r="EL16" s="191">
        <f>IFERROR((IF(AND($P16&gt;=EL$4,$P16&lt;EM$4,$Q16&lt;EM$4),NETWORKDAYS.INTL($P16,$Q16,1,(Holidays!$A$1:$A$248)),0)+IF(AND($P16&gt;=EL$4,$P16&lt;EM$4,$Q16&gt;=EM$4),NETWORKDAYS.INTL($P16,(EM$4)-1,1,(Holidays!$A$1:$A$248)),0)+IF(AND($P16&lt;EL$4,$Q16&lt;EM$4,$Q16&gt;=EL$4),NETWORKDAYS.INTL(EL$4,$Q16,1,(Holidays!$A$1:$A$248)),0)+IF(AND($P16&lt;EL$4,$Q16&gt;=EM$4,$Q16&gt;=EL$4),NETWORKDAYS.INTL(EL$4,(EM$4)-1,1,(Holidays!$A$1:$A$248)),0))*$S16,"")</f>
        <v>0</v>
      </c>
      <c r="EM16" s="191">
        <f>IFERROR((IF(AND($P16&gt;=EM$4,$P16&lt;EN$4,$Q16&lt;EN$4),NETWORKDAYS.INTL($P16,$Q16,1,(Holidays!$A$1:$A$248)),0)+IF(AND($P16&gt;=EM$4,$P16&lt;EN$4,$Q16&gt;=EN$4),NETWORKDAYS.INTL($P16,(EN$4)-1,1,(Holidays!$A$1:$A$248)),0)+IF(AND($P16&lt;EM$4,$Q16&lt;EN$4,$Q16&gt;=EM$4),NETWORKDAYS.INTL(EM$4,$Q16,1,(Holidays!$A$1:$A$248)),0)+IF(AND($P16&lt;EM$4,$Q16&gt;=EN$4,$Q16&gt;=EM$4),NETWORKDAYS.INTL(EM$4,(EN$4)-1,1,(Holidays!$A$1:$A$248)),0))*$S16,"")</f>
        <v>0</v>
      </c>
      <c r="EN16" s="191">
        <f>IFERROR((IF(AND($P16&gt;=EN$4,$P16&lt;EO$4,$Q16&lt;EO$4),NETWORKDAYS.INTL($P16,$Q16,1,(Holidays!$A$1:$A$248)),0)+IF(AND($P16&gt;=EN$4,$P16&lt;EO$4,$Q16&gt;=EO$4),NETWORKDAYS.INTL($P16,(EO$4)-1,1,(Holidays!$A$1:$A$248)),0)+IF(AND($P16&lt;EN$4,$Q16&lt;EO$4,$Q16&gt;=EN$4),NETWORKDAYS.INTL(EN$4,$Q16,1,(Holidays!$A$1:$A$248)),0)+IF(AND($P16&lt;EN$4,$Q16&gt;=EO$4,$Q16&gt;=EN$4),NETWORKDAYS.INTL(EN$4,(EO$4)-1,1,(Holidays!$A$1:$A$248)),0))*$S16,"")</f>
        <v>0</v>
      </c>
      <c r="EO16" s="191">
        <f>IFERROR((IF(AND($P16&gt;=EO$4,$P16&lt;EP$4,$Q16&lt;EP$4),NETWORKDAYS.INTL($P16,$Q16,1,(Holidays!$A$1:$A$248)),0)+IF(AND($P16&gt;=EO$4,$P16&lt;EP$4,$Q16&gt;=EP$4),NETWORKDAYS.INTL($P16,(EP$4)-1,1,(Holidays!$A$1:$A$248)),0)+IF(AND($P16&lt;EO$4,$Q16&lt;EP$4,$Q16&gt;=EO$4),NETWORKDAYS.INTL(EO$4,$Q16,1,(Holidays!$A$1:$A$248)),0)+IF(AND($P16&lt;EO$4,$Q16&gt;=EP$4,$Q16&gt;=EO$4),NETWORKDAYS.INTL(EO$4,(EP$4)-1,1,(Holidays!$A$1:$A$248)),0))*$S16,"")</f>
        <v>0</v>
      </c>
      <c r="EP16" s="191">
        <f>IFERROR((IF(AND($P16&gt;=EP$4,$P16&lt;EQ$4,$Q16&lt;EQ$4),NETWORKDAYS.INTL($P16,$Q16,1,(Holidays!$A$1:$A$248)),0)+IF(AND($P16&gt;=EP$4,$P16&lt;EQ$4,$Q16&gt;=EQ$4),NETWORKDAYS.INTL($P16,(EQ$4)-1,1,(Holidays!$A$1:$A$248)),0)+IF(AND($P16&lt;EP$4,$Q16&lt;EQ$4,$Q16&gt;=EP$4),NETWORKDAYS.INTL(EP$4,$Q16,1,(Holidays!$A$1:$A$248)),0)+IF(AND($P16&lt;EP$4,$Q16&gt;=EQ$4,$Q16&gt;=EP$4),NETWORKDAYS.INTL(EP$4,(EQ$4)-1,1,(Holidays!$A$1:$A$248)),0))*$S16,"")</f>
        <v>0</v>
      </c>
      <c r="EQ16" s="191">
        <f>IFERROR((IF(AND($P16&gt;=EQ$4,$P16&lt;ER$4,$Q16&lt;ER$4),NETWORKDAYS.INTL($P16,$Q16,1,(Holidays!$A$1:$A$248)),0)+IF(AND($P16&gt;=EQ$4,$P16&lt;ER$4,$Q16&gt;=ER$4),NETWORKDAYS.INTL($P16,(ER$4)-1,1,(Holidays!$A$1:$A$248)),0)+IF(AND($P16&lt;EQ$4,$Q16&lt;ER$4,$Q16&gt;=EQ$4),NETWORKDAYS.INTL(EQ$4,$Q16,1,(Holidays!$A$1:$A$248)),0)+IF(AND($P16&lt;EQ$4,$Q16&gt;=ER$4,$Q16&gt;=EQ$4),NETWORKDAYS.INTL(EQ$4,(ER$4)-1,1,(Holidays!$A$1:$A$248)),0))*$S16,"")</f>
        <v>0</v>
      </c>
      <c r="ER16" s="191">
        <f>IFERROR((IF(AND($P16&gt;=ER$4,$P16&lt;ES$4,$Q16&lt;ES$4),NETWORKDAYS.INTL($P16,$Q16,1,(Holidays!$A$1:$A$248)),0)+IF(AND($P16&gt;=ER$4,$P16&lt;ES$4,$Q16&gt;=ES$4),NETWORKDAYS.INTL($P16,(ES$4)-1,1,(Holidays!$A$1:$A$248)),0)+IF(AND($P16&lt;ER$4,$Q16&lt;ES$4,$Q16&gt;=ER$4),NETWORKDAYS.INTL(ER$4,$Q16,1,(Holidays!$A$1:$A$248)),0)+IF(AND($P16&lt;ER$4,$Q16&gt;=ES$4,$Q16&gt;=ER$4),NETWORKDAYS.INTL(ER$4,(ES$4)-1,1,(Holidays!$A$1:$A$248)),0))*$S16,"")</f>
        <v>0</v>
      </c>
      <c r="ES16" s="191">
        <f>IFERROR((IF(AND($P16&gt;=ES$4,$P16&lt;ET$4,$Q16&lt;ET$4),NETWORKDAYS.INTL($P16,$Q16,1,(Holidays!$A$1:$A$248)),0)+IF(AND($P16&gt;=ES$4,$P16&lt;ET$4,$Q16&gt;=ET$4),NETWORKDAYS.INTL($P16,(ET$4)-1,1,(Holidays!$A$1:$A$248)),0)+IF(AND($P16&lt;ES$4,$Q16&lt;ET$4,$Q16&gt;=ES$4),NETWORKDAYS.INTL(ES$4,$Q16,1,(Holidays!$A$1:$A$248)),0)+IF(AND($P16&lt;ES$4,$Q16&gt;=ET$4,$Q16&gt;=ES$4),NETWORKDAYS.INTL(ES$4,(ET$4)-1,1,(Holidays!$A$1:$A$248)),0))*$S16,"")</f>
        <v>0</v>
      </c>
      <c r="ET16" s="191">
        <f>IFERROR((IF(AND($P16&gt;=ET$4,$P16&lt;EU$4,$Q16&lt;EU$4),NETWORKDAYS.INTL($P16,$Q16,1,(Holidays!$A$1:$A$248)),0)+IF(AND($P16&gt;=ET$4,$P16&lt;EU$4,$Q16&gt;=EU$4),NETWORKDAYS.INTL($P16,(EU$4)-1,1,(Holidays!$A$1:$A$248)),0)+IF(AND($P16&lt;ET$4,$Q16&lt;EU$4,$Q16&gt;=ET$4),NETWORKDAYS.INTL(ET$4,$Q16,1,(Holidays!$A$1:$A$248)),0)+IF(AND($P16&lt;ET$4,$Q16&gt;=EU$4,$Q16&gt;=ET$4),NETWORKDAYS.INTL(ET$4,(EU$4)-1,1,(Holidays!$A$1:$A$248)),0))*$S16,"")</f>
        <v>0</v>
      </c>
      <c r="EU16" s="191">
        <f>IFERROR((IF(AND($P16&gt;=EU$4,$P16&lt;EV$4,$Q16&lt;EV$4),NETWORKDAYS.INTL($P16,$Q16,1,(Holidays!$A$1:$A$248)),0)+IF(AND($P16&gt;=EU$4,$P16&lt;EV$4,$Q16&gt;=EV$4),NETWORKDAYS.INTL($P16,(EV$4)-1,1,(Holidays!$A$1:$A$248)),0)+IF(AND($P16&lt;EU$4,$Q16&lt;EV$4,$Q16&gt;=EU$4),NETWORKDAYS.INTL(EU$4,$Q16,1,(Holidays!$A$1:$A$248)),0)+IF(AND($P16&lt;EU$4,$Q16&gt;=EV$4,$Q16&gt;=EU$4),NETWORKDAYS.INTL(EU$4,(EV$4)-1,1,(Holidays!$A$1:$A$248)),0))*$S16,"")</f>
        <v>0</v>
      </c>
      <c r="EV16" s="191">
        <f>IFERROR((IF(AND($P16&gt;=EV$4,$P16&lt;EW$4,$Q16&lt;EW$4),NETWORKDAYS.INTL($P16,$Q16,1,(Holidays!$A$1:$A$248)),0)+IF(AND($P16&gt;=EV$4,$P16&lt;EW$4,$Q16&gt;=EW$4),NETWORKDAYS.INTL($P16,(EW$4)-1,1,(Holidays!$A$1:$A$248)),0)+IF(AND($P16&lt;EV$4,$Q16&lt;EW$4,$Q16&gt;=EV$4),NETWORKDAYS.INTL(EV$4,$Q16,1,(Holidays!$A$1:$A$248)),0)+IF(AND($P16&lt;EV$4,$Q16&gt;=EW$4,$Q16&gt;=EV$4),NETWORKDAYS.INTL(EV$4,(EW$4)-1,1,(Holidays!$A$1:$A$248)),0))*$S16,"")</f>
        <v>0</v>
      </c>
      <c r="EW16" s="191">
        <f>IFERROR((IF(AND($P16&gt;=EW$4,$P16&lt;EX$4,$Q16&lt;EX$4),NETWORKDAYS.INTL($P16,$Q16,1,(Holidays!$A$1:$A$248)),0)+IF(AND($P16&gt;=EW$4,$P16&lt;EX$4,$Q16&gt;=EX$4),NETWORKDAYS.INTL($P16,(EX$4)-1,1,(Holidays!$A$1:$A$248)),0)+IF(AND($P16&lt;EW$4,$Q16&lt;EX$4,$Q16&gt;=EW$4),NETWORKDAYS.INTL(EW$4,$Q16,1,(Holidays!$A$1:$A$248)),0)+IF(AND($P16&lt;EW$4,$Q16&gt;=EX$4,$Q16&gt;=EW$4),NETWORKDAYS.INTL(EW$4,(EX$4)-1,1,(Holidays!$A$1:$A$248)),0))*$S16,"")</f>
        <v>0</v>
      </c>
      <c r="EX16" s="191">
        <f>IFERROR((IF(AND($P16&gt;=EX$4,$P16&lt;EY$4,$Q16&lt;EY$4),NETWORKDAYS.INTL($P16,$Q16,1,(Holidays!$A$1:$A$248)),0)+IF(AND($P16&gt;=EX$4,$P16&lt;EY$4,$Q16&gt;=EY$4),NETWORKDAYS.INTL($P16,(EY$4)-1,1,(Holidays!$A$1:$A$248)),0)+IF(AND($P16&lt;EX$4,$Q16&lt;EY$4,$Q16&gt;=EX$4),NETWORKDAYS.INTL(EX$4,$Q16,1,(Holidays!$A$1:$A$248)),0)+IF(AND($P16&lt;EX$4,$Q16&gt;=EY$4,$Q16&gt;=EX$4),NETWORKDAYS.INTL(EX$4,(EY$4)-1,1,(Holidays!$A$1:$A$248)),0))*$S16,"")</f>
        <v>0</v>
      </c>
      <c r="EY16" s="191">
        <f>IFERROR((IF(AND($P16&gt;=EY$4,$P16&lt;EZ$4,$Q16&lt;EZ$4),NETWORKDAYS.INTL($P16,$Q16,1,(Holidays!$A$1:$A$248)),0)+IF(AND($P16&gt;=EY$4,$P16&lt;EZ$4,$Q16&gt;=EZ$4),NETWORKDAYS.INTL($P16,(EZ$4)-1,1,(Holidays!$A$1:$A$248)),0)+IF(AND($P16&lt;EY$4,$Q16&lt;EZ$4,$Q16&gt;=EY$4),NETWORKDAYS.INTL(EY$4,$Q16,1,(Holidays!$A$1:$A$248)),0)+IF(AND($P16&lt;EY$4,$Q16&gt;=EZ$4,$Q16&gt;=EY$4),NETWORKDAYS.INTL(EY$4,(EZ$4)-1,1,(Holidays!$A$1:$A$248)),0))*$S16,"")</f>
        <v>0</v>
      </c>
      <c r="EZ16" s="191">
        <f>IFERROR((IF(AND($P16&gt;=EZ$4,$P16&lt;FA$4,$Q16&lt;FA$4),NETWORKDAYS.INTL($P16,$Q16,1,(Holidays!$A$1:$A$248)),0)+IF(AND($P16&gt;=EZ$4,$P16&lt;FA$4,$Q16&gt;=FA$4),NETWORKDAYS.INTL($P16,(FA$4)-1,1,(Holidays!$A$1:$A$248)),0)+IF(AND($P16&lt;EZ$4,$Q16&lt;FA$4,$Q16&gt;=EZ$4),NETWORKDAYS.INTL(EZ$4,$Q16,1,(Holidays!$A$1:$A$248)),0)+IF(AND($P16&lt;EZ$4,$Q16&gt;=FA$4,$Q16&gt;=EZ$4),NETWORKDAYS.INTL(EZ$4,(FA$4)-1,1,(Holidays!$A$1:$A$248)),0))*$S16,"")</f>
        <v>0</v>
      </c>
      <c r="FA16" s="191">
        <f>IFERROR((IF(AND($P16&gt;=FA$4,$P16&lt;FB$4,$Q16&lt;FB$4),NETWORKDAYS.INTL($P16,$Q16,1,(Holidays!$A$1:$A$248)),0)+IF(AND($P16&gt;=FA$4,$P16&lt;FB$4,$Q16&gt;=FB$4),NETWORKDAYS.INTL($P16,(FB$4)-1,1,(Holidays!$A$1:$A$248)),0)+IF(AND($P16&lt;FA$4,$Q16&lt;FB$4,$Q16&gt;=FA$4),NETWORKDAYS.INTL(FA$4,$Q16,1,(Holidays!$A$1:$A$248)),0)+IF(AND($P16&lt;FA$4,$Q16&gt;=FB$4,$Q16&gt;=FA$4),NETWORKDAYS.INTL(FA$4,(FB$4)-1,1,(Holidays!$A$1:$A$248)),0))*$S16,"")</f>
        <v>0</v>
      </c>
      <c r="FB16" s="191">
        <f>IFERROR((IF(AND($P16&gt;=FB$4,$P16&lt;FC$4,$Q16&lt;FC$4),NETWORKDAYS.INTL($P16,$Q16,1,(Holidays!$A$1:$A$248)),0)+IF(AND($P16&gt;=FB$4,$P16&lt;FC$4,$Q16&gt;=FC$4),NETWORKDAYS.INTL($P16,(FC$4)-1,1,(Holidays!$A$1:$A$248)),0)+IF(AND($P16&lt;FB$4,$Q16&lt;FC$4,$Q16&gt;=FB$4),NETWORKDAYS.INTL(FB$4,$Q16,1,(Holidays!$A$1:$A$248)),0)+IF(AND($P16&lt;FB$4,$Q16&gt;=FC$4,$Q16&gt;=FB$4),NETWORKDAYS.INTL(FB$4,(FC$4)-1,1,(Holidays!$A$1:$A$248)),0))*$S16,"")</f>
        <v>0</v>
      </c>
      <c r="FC16" s="191">
        <f>IFERROR((IF(AND($P16&gt;=FC$4,$P16&lt;FD$4,$Q16&lt;FD$4),NETWORKDAYS.INTL($P16,$Q16,1,(Holidays!$A$1:$A$248)),0)+IF(AND($P16&gt;=FC$4,$P16&lt;FD$4,$Q16&gt;=FD$4),NETWORKDAYS.INTL($P16,(FD$4)-1,1,(Holidays!$A$1:$A$248)),0)+IF(AND($P16&lt;FC$4,$Q16&lt;FD$4,$Q16&gt;=FC$4),NETWORKDAYS.INTL(FC$4,$Q16,1,(Holidays!$A$1:$A$248)),0)+IF(AND($P16&lt;FC$4,$Q16&gt;=FD$4,$Q16&gt;=FC$4),NETWORKDAYS.INTL(FC$4,(FD$4)-1,1,(Holidays!$A$1:$A$248)),0))*$S16,"")</f>
        <v>0</v>
      </c>
      <c r="FD16" s="191">
        <f>IFERROR((IF(AND($P16&gt;=FD$4,$P16&lt;FE$4,$Q16&lt;FE$4),NETWORKDAYS.INTL($P16,$Q16,1,(Holidays!$A$1:$A$248)),0)+IF(AND($P16&gt;=FD$4,$P16&lt;FE$4,$Q16&gt;=FE$4),NETWORKDAYS.INTL($P16,(FE$4)-1,1,(Holidays!$A$1:$A$248)),0)+IF(AND($P16&lt;FD$4,$Q16&lt;FE$4,$Q16&gt;=FD$4),NETWORKDAYS.INTL(FD$4,$Q16,1,(Holidays!$A$1:$A$248)),0)+IF(AND($P16&lt;FD$4,$Q16&gt;=FE$4,$Q16&gt;=FD$4),NETWORKDAYS.INTL(FD$4,(FE$4)-1,1,(Holidays!$A$1:$A$248)),0))*$S16,"")</f>
        <v>0</v>
      </c>
      <c r="FE16" s="191">
        <f>IFERROR((IF(AND($P16&gt;=FE$4,$P16&lt;FF$4,$Q16&lt;FF$4),NETWORKDAYS.INTL($P16,$Q16,1,(Holidays!$A$1:$A$248)),0)+IF(AND($P16&gt;=FE$4,$P16&lt;FF$4,$Q16&gt;=FF$4),NETWORKDAYS.INTL($P16,(FF$4)-1,1,(Holidays!$A$1:$A$248)),0)+IF(AND($P16&lt;FE$4,$Q16&lt;FF$4,$Q16&gt;=FE$4),NETWORKDAYS.INTL(FE$4,$Q16,1,(Holidays!$A$1:$A$248)),0)+IF(AND($P16&lt;FE$4,$Q16&gt;=FF$4,$Q16&gt;=FE$4),NETWORKDAYS.INTL(FE$4,(FF$4)-1,1,(Holidays!$A$1:$A$248)),0))*$S16,"")</f>
        <v>0</v>
      </c>
      <c r="FF16" s="191">
        <f>IFERROR((IF(AND($P16&gt;=FF$4,$P16&lt;FG$4,$Q16&lt;FG$4),NETWORKDAYS.INTL($P16,$Q16,1,(Holidays!$A$1:$A$248)),0)+IF(AND($P16&gt;=FF$4,$P16&lt;FG$4,$Q16&gt;=FG$4),NETWORKDAYS.INTL($P16,(FG$4)-1,1,(Holidays!$A$1:$A$248)),0)+IF(AND($P16&lt;FF$4,$Q16&lt;FG$4,$Q16&gt;=FF$4),NETWORKDAYS.INTL(FF$4,$Q16,1,(Holidays!$A$1:$A$248)),0)+IF(AND($P16&lt;FF$4,$Q16&gt;=FG$4,$Q16&gt;=FF$4),NETWORKDAYS.INTL(FF$4,(FG$4)-1,1,(Holidays!$A$1:$A$248)),0))*$S16,"")</f>
        <v>0</v>
      </c>
      <c r="FG16" s="191">
        <f>IFERROR((IF(AND($P16&gt;=FG$4,$P16&lt;FH$4,$Q16&lt;FH$4),NETWORKDAYS.INTL($P16,$Q16,1,(Holidays!$A$1:$A$248)),0)+IF(AND($P16&gt;=FG$4,$P16&lt;FH$4,$Q16&gt;=FH$4),NETWORKDAYS.INTL($P16,(FH$4)-1,1,(Holidays!$A$1:$A$248)),0)+IF(AND($P16&lt;FG$4,$Q16&lt;FH$4,$Q16&gt;=FG$4),NETWORKDAYS.INTL(FG$4,$Q16,1,(Holidays!$A$1:$A$248)),0)+IF(AND($P16&lt;FG$4,$Q16&gt;=FH$4,$Q16&gt;=FG$4),NETWORKDAYS.INTL(FG$4,(FH$4)-1,1,(Holidays!$A$1:$A$248)),0))*$S16,"")</f>
        <v>0</v>
      </c>
      <c r="FH16" s="191">
        <f>IFERROR((IF(AND($P16&gt;=FH$4,$P16&lt;FI$4,$Q16&lt;FI$4),NETWORKDAYS.INTL($P16,$Q16,1,(Holidays!$A$1:$A$248)),0)+IF(AND($P16&gt;=FH$4,$P16&lt;FI$4,$Q16&gt;=FI$4),NETWORKDAYS.INTL($P16,(FI$4)-1,1,(Holidays!$A$1:$A$248)),0)+IF(AND($P16&lt;FH$4,$Q16&lt;FI$4,$Q16&gt;=FH$4),NETWORKDAYS.INTL(FH$4,$Q16,1,(Holidays!$A$1:$A$248)),0)+IF(AND($P16&lt;FH$4,$Q16&gt;=FI$4,$Q16&gt;=FH$4),NETWORKDAYS.INTL(FH$4,(FI$4)-1,1,(Holidays!$A$1:$A$248)),0))*$S16,"")</f>
        <v>0</v>
      </c>
      <c r="FI16" s="191">
        <f>IFERROR((IF(AND($P16&gt;=FI$4,$P16&lt;FJ$4,$Q16&lt;FJ$4),NETWORKDAYS.INTL($P16,$Q16,1,(Holidays!$A$1:$A$248)),0)+IF(AND($P16&gt;=FI$4,$P16&lt;FJ$4,$Q16&gt;=FJ$4),NETWORKDAYS.INTL($P16,(FJ$4)-1,1,(Holidays!$A$1:$A$248)),0)+IF(AND($P16&lt;FI$4,$Q16&lt;FJ$4,$Q16&gt;=FI$4),NETWORKDAYS.INTL(FI$4,$Q16,1,(Holidays!$A$1:$A$248)),0)+IF(AND($P16&lt;FI$4,$Q16&gt;=FJ$4,$Q16&gt;=FI$4),NETWORKDAYS.INTL(FI$4,(FJ$4)-1,1,(Holidays!$A$1:$A$248)),0))*$S16,"")</f>
        <v>0</v>
      </c>
      <c r="FJ16" s="191">
        <f>IFERROR((IF(AND($P16&gt;=FJ$4,$P16&lt;FK$4,$Q16&lt;FK$4),NETWORKDAYS.INTL($P16,$Q16,1,(Holidays!$A$1:$A$248)),0)+IF(AND($P16&gt;=FJ$4,$P16&lt;FK$4,$Q16&gt;=FK$4),NETWORKDAYS.INTL($P16,(FK$4)-1,1,(Holidays!$A$1:$A$248)),0)+IF(AND($P16&lt;FJ$4,$Q16&lt;FK$4,$Q16&gt;=FJ$4),NETWORKDAYS.INTL(FJ$4,$Q16,1,(Holidays!$A$1:$A$248)),0)+IF(AND($P16&lt;FJ$4,$Q16&gt;=FK$4,$Q16&gt;=FJ$4),NETWORKDAYS.INTL(FJ$4,(FK$4)-1,1,(Holidays!$A$1:$A$248)),0))*$S16,"")</f>
        <v>0</v>
      </c>
      <c r="FK16" s="191">
        <f>IFERROR((IF(AND($P16&gt;=FK$4,$P16&lt;FL$4,$Q16&lt;FL$4),NETWORKDAYS.INTL($P16,$Q16,1,(Holidays!$A$1:$A$248)),0)+IF(AND($P16&gt;=FK$4,$P16&lt;FL$4,$Q16&gt;=FL$4),NETWORKDAYS.INTL($P16,(FL$4)-1,1,(Holidays!$A$1:$A$248)),0)+IF(AND($P16&lt;FK$4,$Q16&lt;FL$4,$Q16&gt;=FK$4),NETWORKDAYS.INTL(FK$4,$Q16,1,(Holidays!$A$1:$A$248)),0)+IF(AND($P16&lt;FK$4,$Q16&gt;=FL$4,$Q16&gt;=FK$4),NETWORKDAYS.INTL(FK$4,(FL$4)-1,1,(Holidays!$A$1:$A$248)),0))*$S16,"")</f>
        <v>0</v>
      </c>
      <c r="FL16" s="191">
        <f>IFERROR((IF(AND($P16&gt;=FL$4,$P16&lt;FM$4,$Q16&lt;FM$4),NETWORKDAYS.INTL($P16,$Q16,1,(Holidays!$A$1:$A$248)),0)+IF(AND($P16&gt;=FL$4,$P16&lt;FM$4,$Q16&gt;=FM$4),NETWORKDAYS.INTL($P16,(FM$4)-1,1,(Holidays!$A$1:$A$248)),0)+IF(AND($P16&lt;FL$4,$Q16&lt;FM$4,$Q16&gt;=FL$4),NETWORKDAYS.INTL(FL$4,$Q16,1,(Holidays!$A$1:$A$248)),0)+IF(AND($P16&lt;FL$4,$Q16&gt;=FM$4,$Q16&gt;=FL$4),NETWORKDAYS.INTL(FL$4,(FM$4)-1,1,(Holidays!$A$1:$A$248)),0))*$S16,"")</f>
        <v>0</v>
      </c>
      <c r="FM16" s="191">
        <f>IFERROR((IF(AND($P16&gt;=FM$4,$P16&lt;FN$4,$Q16&lt;FN$4),NETWORKDAYS.INTL($P16,$Q16,1,(Holidays!$A$1:$A$248)),0)+IF(AND($P16&gt;=FM$4,$P16&lt;FN$4,$Q16&gt;=FN$4),NETWORKDAYS.INTL($P16,(FN$4)-1,1,(Holidays!$A$1:$A$248)),0)+IF(AND($P16&lt;FM$4,$Q16&lt;FN$4,$Q16&gt;=FM$4),NETWORKDAYS.INTL(FM$4,$Q16,1,(Holidays!$A$1:$A$248)),0)+IF(AND($P16&lt;FM$4,$Q16&gt;=FN$4,$Q16&gt;=FM$4),NETWORKDAYS.INTL(FM$4,(FN$4)-1,1,(Holidays!$A$1:$A$248)),0))*$S16,"")</f>
        <v>0</v>
      </c>
      <c r="FN16" s="191">
        <f>IFERROR((IF(AND($P16&gt;=FN$4,$P16&lt;FO$4,$Q16&lt;FO$4),NETWORKDAYS.INTL($P16,$Q16,1,(Holidays!$A$1:$A$248)),0)+IF(AND($P16&gt;=FN$4,$P16&lt;FO$4,$Q16&gt;=FO$4),NETWORKDAYS.INTL($P16,(FO$4)-1,1,(Holidays!$A$1:$A$248)),0)+IF(AND($P16&lt;FN$4,$Q16&lt;FO$4,$Q16&gt;=FN$4),NETWORKDAYS.INTL(FN$4,$Q16,1,(Holidays!$A$1:$A$248)),0)+IF(AND($P16&lt;FN$4,$Q16&gt;=FO$4,$Q16&gt;=FN$4),NETWORKDAYS.INTL(FN$4,(FO$4)-1,1,(Holidays!$A$1:$A$248)),0))*$S16,"")</f>
        <v>0</v>
      </c>
      <c r="FO16" s="191">
        <f>IFERROR((IF(AND($P16&gt;=FO$4,$P16&lt;FP$4,$Q16&lt;FP$4),NETWORKDAYS.INTL($P16,$Q16,1,(Holidays!$A$1:$A$248)),0)+IF(AND($P16&gt;=FO$4,$P16&lt;FP$4,$Q16&gt;=FP$4),NETWORKDAYS.INTL($P16,(FP$4)-1,1,(Holidays!$A$1:$A$248)),0)+IF(AND($P16&lt;FO$4,$Q16&lt;FP$4,$Q16&gt;=FO$4),NETWORKDAYS.INTL(FO$4,$Q16,1,(Holidays!$A$1:$A$248)),0)+IF(AND($P16&lt;FO$4,$Q16&gt;=FP$4,$Q16&gt;=FO$4),NETWORKDAYS.INTL(FO$4,(FP$4)-1,1,(Holidays!$A$1:$A$248)),0))*$S16,"")</f>
        <v>0</v>
      </c>
      <c r="FP16" s="191">
        <f>IFERROR((IF(AND($P16&gt;=FP$4,$P16&lt;FQ$4,$Q16&lt;FQ$4),NETWORKDAYS.INTL($P16,$Q16,1,(Holidays!$A$1:$A$248)),0)+IF(AND($P16&gt;=FP$4,$P16&lt;FQ$4,$Q16&gt;=FQ$4),NETWORKDAYS.INTL($P16,(FQ$4)-1,1,(Holidays!$A$1:$A$248)),0)+IF(AND($P16&lt;FP$4,$Q16&lt;FQ$4,$Q16&gt;=FP$4),NETWORKDAYS.INTL(FP$4,$Q16,1,(Holidays!$A$1:$A$248)),0)+IF(AND($P16&lt;FP$4,$Q16&gt;=FQ$4,$Q16&gt;=FP$4),NETWORKDAYS.INTL(FP$4,(FQ$4)-1,1,(Holidays!$A$1:$A$248)),0))*$S16,"")</f>
        <v>0</v>
      </c>
      <c r="FQ16" s="191">
        <f>IFERROR((IF(AND($P16&gt;=FQ$4,$P16&lt;FR$4,$Q16&lt;FR$4),NETWORKDAYS.INTL($P16,$Q16,1,(Holidays!$A$1:$A$248)),0)+IF(AND($P16&gt;=FQ$4,$P16&lt;FR$4,$Q16&gt;=FR$4),NETWORKDAYS.INTL($P16,(FR$4)-1,1,(Holidays!$A$1:$A$248)),0)+IF(AND($P16&lt;FQ$4,$Q16&lt;FR$4,$Q16&gt;=FQ$4),NETWORKDAYS.INTL(FQ$4,$Q16,1,(Holidays!$A$1:$A$248)),0)+IF(AND($P16&lt;FQ$4,$Q16&gt;=FR$4,$Q16&gt;=FQ$4),NETWORKDAYS.INTL(FQ$4,(FR$4)-1,1,(Holidays!$A$1:$A$248)),0))*$S16,"")</f>
        <v>0</v>
      </c>
      <c r="FR16" s="191">
        <f>IFERROR((IF(AND($P16&gt;=FR$4,$P16&lt;FS$4,$Q16&lt;FS$4),NETWORKDAYS.INTL($P16,$Q16,1,(Holidays!$A$1:$A$248)),0)+IF(AND($P16&gt;=FR$4,$P16&lt;FS$4,$Q16&gt;=FS$4),NETWORKDAYS.INTL($P16,(FS$4)-1,1,(Holidays!$A$1:$A$248)),0)+IF(AND($P16&lt;FR$4,$Q16&lt;FS$4,$Q16&gt;=FR$4),NETWORKDAYS.INTL(FR$4,$Q16,1,(Holidays!$A$1:$A$248)),0)+IF(AND($P16&lt;FR$4,$Q16&gt;=FS$4,$Q16&gt;=FR$4),NETWORKDAYS.INTL(FR$4,(FS$4)-1,1,(Holidays!$A$1:$A$248)),0))*$S16,"")</f>
        <v>0</v>
      </c>
      <c r="FS16" s="191">
        <f>IFERROR((IF(AND($P16&gt;=FS$4,$P16&lt;FT$4,$Q16&lt;FT$4),NETWORKDAYS.INTL($P16,$Q16,1,(Holidays!$A$1:$A$248)),0)+IF(AND($P16&gt;=FS$4,$P16&lt;FT$4,$Q16&gt;=FT$4),NETWORKDAYS.INTL($P16,(FT$4)-1,1,(Holidays!$A$1:$A$248)),0)+IF(AND($P16&lt;FS$4,$Q16&lt;FT$4,$Q16&gt;=FS$4),NETWORKDAYS.INTL(FS$4,$Q16,1,(Holidays!$A$1:$A$248)),0)+IF(AND($P16&lt;FS$4,$Q16&gt;=FT$4,$Q16&gt;=FS$4),NETWORKDAYS.INTL(FS$4,(FT$4)-1,1,(Holidays!$A$1:$A$248)),0))*$S16,"")</f>
        <v>0</v>
      </c>
      <c r="FT16" s="191">
        <f>IFERROR((IF(AND($P16&gt;=FT$4,$P16&lt;FU$4,$Q16&lt;FU$4),NETWORKDAYS.INTL($P16,$Q16,1,(Holidays!$A$1:$A$248)),0)+IF(AND($P16&gt;=FT$4,$P16&lt;FU$4,$Q16&gt;=FU$4),NETWORKDAYS.INTL($P16,(FU$4)-1,1,(Holidays!$A$1:$A$248)),0)+IF(AND($P16&lt;FT$4,$Q16&lt;FU$4,$Q16&gt;=FT$4),NETWORKDAYS.INTL(FT$4,$Q16,1,(Holidays!$A$1:$A$248)),0)+IF(AND($P16&lt;FT$4,$Q16&gt;=FU$4,$Q16&gt;=FT$4),NETWORKDAYS.INTL(FT$4,(FU$4)-1,1,(Holidays!$A$1:$A$248)),0))*$S16,"")</f>
        <v>0</v>
      </c>
      <c r="FU16" s="191">
        <f>IFERROR((IF(AND($P16&gt;=FU$4,$P16&lt;FV$4,$Q16&lt;FV$4),NETWORKDAYS.INTL($P16,$Q16,1,(Holidays!$A$1:$A$248)),0)+IF(AND($P16&gt;=FU$4,$P16&lt;FV$4,$Q16&gt;=FV$4),NETWORKDAYS.INTL($P16,(FV$4)-1,1,(Holidays!$A$1:$A$248)),0)+IF(AND($P16&lt;FU$4,$Q16&lt;FV$4,$Q16&gt;=FU$4),NETWORKDAYS.INTL(FU$4,$Q16,1,(Holidays!$A$1:$A$248)),0)+IF(AND($P16&lt;FU$4,$Q16&gt;=FV$4,$Q16&gt;=FU$4),NETWORKDAYS.INTL(FU$4,(FV$4)-1,1,(Holidays!$A$1:$A$248)),0))*$S16,"")</f>
        <v>0</v>
      </c>
      <c r="FV16" s="191">
        <f>IFERROR((IF(AND($P16&gt;=FV$4,$P16&lt;FW$4,$Q16&lt;FW$4),NETWORKDAYS.INTL($P16,$Q16,1,(Holidays!$A$1:$A$248)),0)+IF(AND($P16&gt;=FV$4,$P16&lt;FW$4,$Q16&gt;=FW$4),NETWORKDAYS.INTL($P16,(FW$4)-1,1,(Holidays!$A$1:$A$248)),0)+IF(AND($P16&lt;FV$4,$Q16&lt;FW$4,$Q16&gt;=FV$4),NETWORKDAYS.INTL(FV$4,$Q16,1,(Holidays!$A$1:$A$248)),0)+IF(AND($P16&lt;FV$4,$Q16&gt;=FW$4,$Q16&gt;=FV$4),NETWORKDAYS.INTL(FV$4,(FW$4)-1,1,(Holidays!$A$1:$A$248)),0))*$S16,"")</f>
        <v>0</v>
      </c>
      <c r="FW16" s="191">
        <f>IFERROR((IF(AND($P16&gt;=FW$4,$P16&lt;FX$4,$Q16&lt;FX$4),NETWORKDAYS.INTL($P16,$Q16,1,(Holidays!$A$1:$A$248)),0)+IF(AND($P16&gt;=FW$4,$P16&lt;FX$4,$Q16&gt;=FX$4),NETWORKDAYS.INTL($P16,(FX$4)-1,1,(Holidays!$A$1:$A$248)),0)+IF(AND($P16&lt;FW$4,$Q16&lt;FX$4,$Q16&gt;=FW$4),NETWORKDAYS.INTL(FW$4,$Q16,1,(Holidays!$A$1:$A$248)),0)+IF(AND($P16&lt;FW$4,$Q16&gt;=FX$4,$Q16&gt;=FW$4),NETWORKDAYS.INTL(FW$4,(FX$4)-1,1,(Holidays!$A$1:$A$248)),0))*$S16,"")</f>
        <v>0</v>
      </c>
      <c r="FX16" s="191">
        <f>IFERROR((IF(AND($P16&gt;=FX$4,$P16&lt;FY$4,$Q16&lt;FY$4),NETWORKDAYS.INTL($P16,$Q16,1,(Holidays!$A$1:$A$248)),0)+IF(AND($P16&gt;=FX$4,$P16&lt;FY$4,$Q16&gt;=FY$4),NETWORKDAYS.INTL($P16,(FY$4)-1,1,(Holidays!$A$1:$A$248)),0)+IF(AND($P16&lt;FX$4,$Q16&lt;FY$4,$Q16&gt;=FX$4),NETWORKDAYS.INTL(FX$4,$Q16,1,(Holidays!$A$1:$A$248)),0)+IF(AND($P16&lt;FX$4,$Q16&gt;=FY$4,$Q16&gt;=FX$4),NETWORKDAYS.INTL(FX$4,(FY$4)-1,1,(Holidays!$A$1:$A$248)),0))*$S16,"")</f>
        <v>0</v>
      </c>
      <c r="FY16" s="191">
        <f>IFERROR((IF(AND($P16&gt;=FY$4,$P16&lt;FZ$4,$Q16&lt;FZ$4),NETWORKDAYS.INTL($P16,$Q16,1,(Holidays!$A$1:$A$248)),0)+IF(AND($P16&gt;=FY$4,$P16&lt;FZ$4,$Q16&gt;=FZ$4),NETWORKDAYS.INTL($P16,(FZ$4)-1,1,(Holidays!$A$1:$A$248)),0)+IF(AND($P16&lt;FY$4,$Q16&lt;FZ$4,$Q16&gt;=FY$4),NETWORKDAYS.INTL(FY$4,$Q16,1,(Holidays!$A$1:$A$248)),0)+IF(AND($P16&lt;FY$4,$Q16&gt;=FZ$4,$Q16&gt;=FY$4),NETWORKDAYS.INTL(FY$4,(FZ$4)-1,1,(Holidays!$A$1:$A$248)),0))*$S16,"")</f>
        <v>0</v>
      </c>
      <c r="FZ16" s="191">
        <f>IFERROR((IF(AND($P16&gt;=FZ$4,$P16&lt;GA$4,$Q16&lt;GA$4),NETWORKDAYS.INTL($P16,$Q16,1,(Holidays!$A$1:$A$248)),0)+IF(AND($P16&gt;=FZ$4,$P16&lt;GA$4,$Q16&gt;=GA$4),NETWORKDAYS.INTL($P16,(GA$4)-1,1,(Holidays!$A$1:$A$248)),0)+IF(AND($P16&lt;FZ$4,$Q16&lt;GA$4,$Q16&gt;=FZ$4),NETWORKDAYS.INTL(FZ$4,$Q16,1,(Holidays!$A$1:$A$248)),0)+IF(AND($P16&lt;FZ$4,$Q16&gt;=GA$4,$Q16&gt;=FZ$4),NETWORKDAYS.INTL(FZ$4,(GA$4)-1,1,(Holidays!$A$1:$A$248)),0))*$S16,"")</f>
        <v>0</v>
      </c>
      <c r="GA16" s="191">
        <f>IFERROR((IF(AND($P16&gt;=GA$4,$P16&lt;GB$4,$Q16&lt;GB$4),NETWORKDAYS.INTL($P16,$Q16,1,(Holidays!$A$1:$A$248)),0)+IF(AND($P16&gt;=GA$4,$P16&lt;GB$4,$Q16&gt;=GB$4),NETWORKDAYS.INTL($P16,(GB$4)-1,1,(Holidays!$A$1:$A$248)),0)+IF(AND($P16&lt;GA$4,$Q16&lt;GB$4,$Q16&gt;=GA$4),NETWORKDAYS.INTL(GA$4,$Q16,1,(Holidays!$A$1:$A$248)),0)+IF(AND($P16&lt;GA$4,$Q16&gt;=GB$4,$Q16&gt;=GA$4),NETWORKDAYS.INTL(GA$4,(GB$4)-1,1,(Holidays!$A$1:$A$248)),0))*$S16,"")</f>
        <v>0</v>
      </c>
      <c r="GB16" s="191">
        <f>IFERROR((IF(AND($P16&gt;=GB$4,$P16&lt;GC$4,$Q16&lt;GC$4),NETWORKDAYS.INTL($P16,$Q16,1,(Holidays!$A$1:$A$248)),0)+IF(AND($P16&gt;=GB$4,$P16&lt;GC$4,$Q16&gt;=GC$4),NETWORKDAYS.INTL($P16,(GC$4)-1,1,(Holidays!$A$1:$A$248)),0)+IF(AND($P16&lt;GB$4,$Q16&lt;GC$4,$Q16&gt;=GB$4),NETWORKDAYS.INTL(GB$4,$Q16,1,(Holidays!$A$1:$A$248)),0)+IF(AND($P16&lt;GB$4,$Q16&gt;=GC$4,$Q16&gt;=GB$4),NETWORKDAYS.INTL(GB$4,(GC$4)-1,1,(Holidays!$A$1:$A$248)),0))*$S16,"")</f>
        <v>0</v>
      </c>
      <c r="GC16" s="191">
        <f>IFERROR((IF(AND($P16&gt;=GC$4,$P16&lt;GD$4,$Q16&lt;GD$4),NETWORKDAYS.INTL($P16,$Q16,1,(Holidays!$A$1:$A$248)),0)+IF(AND($P16&gt;=GC$4,$P16&lt;GD$4,$Q16&gt;=GD$4),NETWORKDAYS.INTL($P16,(GD$4)-1,1,(Holidays!$A$1:$A$248)),0)+IF(AND($P16&lt;GC$4,$Q16&lt;GD$4,$Q16&gt;=GC$4),NETWORKDAYS.INTL(GC$4,$Q16,1,(Holidays!$A$1:$A$248)),0)+IF(AND($P16&lt;GC$4,$Q16&gt;=GD$4,$Q16&gt;=GC$4),NETWORKDAYS.INTL(GC$4,(GD$4)-1,1,(Holidays!$A$1:$A$248)),0))*$S16,"")</f>
        <v>0</v>
      </c>
      <c r="GD16" s="191">
        <f>IFERROR((IF(AND($P16&gt;=GD$4,$P16&lt;GE$4,$Q16&lt;GE$4),NETWORKDAYS.INTL($P16,$Q16,1,(Holidays!$A$1:$A$248)),0)+IF(AND($P16&gt;=GD$4,$P16&lt;GE$4,$Q16&gt;=GE$4),NETWORKDAYS.INTL($P16,(GE$4)-1,1,(Holidays!$A$1:$A$248)),0)+IF(AND($P16&lt;GD$4,$Q16&lt;GE$4,$Q16&gt;=GD$4),NETWORKDAYS.INTL(GD$4,$Q16,1,(Holidays!$A$1:$A$248)),0)+IF(AND($P16&lt;GD$4,$Q16&gt;=GE$4,$Q16&gt;=GD$4),NETWORKDAYS.INTL(GD$4,(GE$4)-1,1,(Holidays!$A$1:$A$248)),0))*$S16,"")</f>
        <v>0</v>
      </c>
      <c r="GE16" s="191">
        <f>IFERROR((IF(AND($P16&gt;=GE$4,$P16&lt;GF$4,$Q16&lt;GF$4),NETWORKDAYS.INTL($P16,$Q16,1,(Holidays!$A$1:$A$248)),0)+IF(AND($P16&gt;=GE$4,$P16&lt;GF$4,$Q16&gt;=GF$4),NETWORKDAYS.INTL($P16,(GF$4)-1,1,(Holidays!$A$1:$A$248)),0)+IF(AND($P16&lt;GE$4,$Q16&lt;GF$4,$Q16&gt;=GE$4),NETWORKDAYS.INTL(GE$4,$Q16,1,(Holidays!$A$1:$A$248)),0)+IF(AND($P16&lt;GE$4,$Q16&gt;=GF$4,$Q16&gt;=GE$4),NETWORKDAYS.INTL(GE$4,(GF$4)-1,1,(Holidays!$A$1:$A$248)),0))*$S16,"")</f>
        <v>0</v>
      </c>
      <c r="GF16" s="191">
        <f>IFERROR((IF(AND($P16&gt;=GF$4,$P16&lt;GG$4,$Q16&lt;GG$4),NETWORKDAYS.INTL($P16,$Q16,1,(Holidays!$A$1:$A$248)),0)+IF(AND($P16&gt;=GF$4,$P16&lt;GG$4,$Q16&gt;=GG$4),NETWORKDAYS.INTL($P16,(GG$4)-1,1,(Holidays!$A$1:$A$248)),0)+IF(AND($P16&lt;GF$4,$Q16&lt;GG$4,$Q16&gt;=GF$4),NETWORKDAYS.INTL(GF$4,$Q16,1,(Holidays!$A$1:$A$248)),0)+IF(AND($P16&lt;GF$4,$Q16&gt;=GG$4,$Q16&gt;=GF$4),NETWORKDAYS.INTL(GF$4,(GG$4)-1,1,(Holidays!$A$1:$A$248)),0))*$S16,"")</f>
        <v>0</v>
      </c>
      <c r="GG16" s="191">
        <f>IFERROR((IF(AND($P16&gt;=GG$4,$P16&lt;GH$4,$Q16&lt;GH$4),NETWORKDAYS.INTL($P16,$Q16,1,(Holidays!$A$1:$A$248)),0)+IF(AND($P16&gt;=GG$4,$P16&lt;GH$4,$Q16&gt;=GH$4),NETWORKDAYS.INTL($P16,(GH$4)-1,1,(Holidays!$A$1:$A$248)),0)+IF(AND($P16&lt;GG$4,$Q16&lt;GH$4,$Q16&gt;=GG$4),NETWORKDAYS.INTL(GG$4,$Q16,1,(Holidays!$A$1:$A$248)),0)+IF(AND($P16&lt;GG$4,$Q16&gt;=GH$4,$Q16&gt;=GG$4),NETWORKDAYS.INTL(GG$4,(GH$4)-1,1,(Holidays!$A$1:$A$248)),0))*$S16,"")</f>
        <v>0</v>
      </c>
      <c r="GH16" s="191">
        <f>IFERROR((IF(AND($P16&gt;=GH$4,$P16&lt;GI$4,$Q16&lt;GI$4),NETWORKDAYS.INTL($P16,$Q16,1,(Holidays!$A$1:$A$248)),0)+IF(AND($P16&gt;=GH$4,$P16&lt;GI$4,$Q16&gt;=GI$4),NETWORKDAYS.INTL($P16,(GI$4)-1,1,(Holidays!$A$1:$A$248)),0)+IF(AND($P16&lt;GH$4,$Q16&lt;GI$4,$Q16&gt;=GH$4),NETWORKDAYS.INTL(GH$4,$Q16,1,(Holidays!$A$1:$A$248)),0)+IF(AND($P16&lt;GH$4,$Q16&gt;=GI$4,$Q16&gt;=GH$4),NETWORKDAYS.INTL(GH$4,(GI$4)-1,1,(Holidays!$A$1:$A$248)),0))*$S16,"")</f>
        <v>0</v>
      </c>
      <c r="GI16" s="191">
        <f>IFERROR((IF(AND($P16&gt;=GI$4,$P16&lt;GJ$4,$Q16&lt;GJ$4),NETWORKDAYS.INTL($P16,$Q16,1,(Holidays!$A$1:$A$248)),0)+IF(AND($P16&gt;=GI$4,$P16&lt;GJ$4,$Q16&gt;=GJ$4),NETWORKDAYS.INTL($P16,(GJ$4)-1,1,(Holidays!$A$1:$A$248)),0)+IF(AND($P16&lt;GI$4,$Q16&lt;GJ$4,$Q16&gt;=GI$4),NETWORKDAYS.INTL(GI$4,$Q16,1,(Holidays!$A$1:$A$248)),0)+IF(AND($P16&lt;GI$4,$Q16&gt;=GJ$4,$Q16&gt;=GI$4),NETWORKDAYS.INTL(GI$4,(GJ$4)-1,1,(Holidays!$A$1:$A$248)),0))*$S16,"")</f>
        <v>0</v>
      </c>
      <c r="GJ16" s="191">
        <f>IFERROR((IF(AND($P16&gt;=GJ$4,$P16&lt;GK$4,$Q16&lt;GK$4),NETWORKDAYS.INTL($P16,$Q16,1,(Holidays!$A$1:$A$248)),0)+IF(AND($P16&gt;=GJ$4,$P16&lt;GK$4,$Q16&gt;=GK$4),NETWORKDAYS.INTL($P16,(GK$4)-1,1,(Holidays!$A$1:$A$248)),0)+IF(AND($P16&lt;GJ$4,$Q16&lt;GK$4,$Q16&gt;=GJ$4),NETWORKDAYS.INTL(GJ$4,$Q16,1,(Holidays!$A$1:$A$248)),0)+IF(AND($P16&lt;GJ$4,$Q16&gt;=GK$4,$Q16&gt;=GJ$4),NETWORKDAYS.INTL(GJ$4,(GK$4)-1,1,(Holidays!$A$1:$A$248)),0))*$S16,"")</f>
        <v>0</v>
      </c>
      <c r="GK16" s="191">
        <f>IFERROR((IF(AND($P16&gt;=GK$4,$P16&lt;GL$4,$Q16&lt;GL$4),NETWORKDAYS.INTL($P16,$Q16,1,(Holidays!$A$1:$A$248)),0)+IF(AND($P16&gt;=GK$4,$P16&lt;GL$4,$Q16&gt;=GL$4),NETWORKDAYS.INTL($P16,(GL$4)-1,1,(Holidays!$A$1:$A$248)),0)+IF(AND($P16&lt;GK$4,$Q16&lt;GL$4,$Q16&gt;=GK$4),NETWORKDAYS.INTL(GK$4,$Q16,1,(Holidays!$A$1:$A$248)),0)+IF(AND($P16&lt;GK$4,$Q16&gt;=GL$4,$Q16&gt;=GK$4),NETWORKDAYS.INTL(GK$4,(GL$4)-1,1,(Holidays!$A$1:$A$248)),0))*$S16,"")</f>
        <v>0</v>
      </c>
      <c r="GL16" s="191">
        <f>IFERROR((IF(AND($P16&gt;=GL$4,$P16&lt;GM$4,$Q16&lt;GM$4),NETWORKDAYS.INTL($P16,$Q16,1,(Holidays!$A$1:$A$248)),0)+IF(AND($P16&gt;=GL$4,$P16&lt;GM$4,$Q16&gt;=GM$4),NETWORKDAYS.INTL($P16,(GM$4)-1,1,(Holidays!$A$1:$A$248)),0)+IF(AND($P16&lt;GL$4,$Q16&lt;GM$4,$Q16&gt;=GL$4),NETWORKDAYS.INTL(GL$4,$Q16,1,(Holidays!$A$1:$A$248)),0)+IF(AND($P16&lt;GL$4,$Q16&gt;=GM$4,$Q16&gt;=GL$4),NETWORKDAYS.INTL(GL$4,(GM$4)-1,1,(Holidays!$A$1:$A$248)),0))*$S16,"")</f>
        <v>0</v>
      </c>
      <c r="GM16" s="191">
        <f>IFERROR((IF(AND($P16&gt;=GM$4,$P16&lt;GN$4,$Q16&lt;GN$4),NETWORKDAYS.INTL($P16,$Q16,1,(Holidays!$A$1:$A$248)),0)+IF(AND($P16&gt;=GM$4,$P16&lt;GN$4,$Q16&gt;=GN$4),NETWORKDAYS.INTL($P16,(GN$4)-1,1,(Holidays!$A$1:$A$248)),0)+IF(AND($P16&lt;GM$4,$Q16&lt;GN$4,$Q16&gt;=GM$4),NETWORKDAYS.INTL(GM$4,$Q16,1,(Holidays!$A$1:$A$248)),0)+IF(AND($P16&lt;GM$4,$Q16&gt;=GN$4,$Q16&gt;=GM$4),NETWORKDAYS.INTL(GM$4,(GN$4)-1,1,(Holidays!$A$1:$A$248)),0))*$S16,"")</f>
        <v>0</v>
      </c>
      <c r="GN16" s="191">
        <f>IFERROR((IF(AND($P16&gt;=GN$4,$P16&lt;GO$4,$Q16&lt;GO$4),NETWORKDAYS.INTL($P16,$Q16,1,(Holidays!$A$1:$A$248)),0)+IF(AND($P16&gt;=GN$4,$P16&lt;GO$4,$Q16&gt;=GO$4),NETWORKDAYS.INTL($P16,(GO$4)-1,1,(Holidays!$A$1:$A$248)),0)+IF(AND($P16&lt;GN$4,$Q16&lt;GO$4,$Q16&gt;=GN$4),NETWORKDAYS.INTL(GN$4,$Q16,1,(Holidays!$A$1:$A$248)),0)+IF(AND($P16&lt;GN$4,$Q16&gt;=GO$4,$Q16&gt;=GN$4),NETWORKDAYS.INTL(GN$4,(GO$4)-1,1,(Holidays!$A$1:$A$248)),0))*$S16,"")</f>
        <v>0</v>
      </c>
      <c r="GO16" s="191">
        <f>IFERROR((IF(AND($P16&gt;=GO$4,$P16&lt;GP$4,$Q16&lt;GP$4),NETWORKDAYS.INTL($P16,$Q16,1,(Holidays!$A$1:$A$248)),0)+IF(AND($P16&gt;=GO$4,$P16&lt;GP$4,$Q16&gt;=GP$4),NETWORKDAYS.INTL($P16,(GP$4)-1,1,(Holidays!$A$1:$A$248)),0)+IF(AND($P16&lt;GO$4,$Q16&lt;GP$4,$Q16&gt;=GO$4),NETWORKDAYS.INTL(GO$4,$Q16,1,(Holidays!$A$1:$A$248)),0)+IF(AND($P16&lt;GO$4,$Q16&gt;=GP$4,$Q16&gt;=GO$4),NETWORKDAYS.INTL(GO$4,(GP$4)-1,1,(Holidays!$A$1:$A$248)),0))*$S16,"")</f>
        <v>0</v>
      </c>
      <c r="GP16" s="191">
        <f>IFERROR((IF(AND($P16&gt;=GP$4,$P16&lt;GQ$4,$Q16&lt;GQ$4),NETWORKDAYS.INTL($P16,$Q16,1,(Holidays!$A$1:$A$248)),0)+IF(AND($P16&gt;=GP$4,$P16&lt;GQ$4,$Q16&gt;=GQ$4),NETWORKDAYS.INTL($P16,(GQ$4)-1,1,(Holidays!$A$1:$A$248)),0)+IF(AND($P16&lt;GP$4,$Q16&lt;GQ$4,$Q16&gt;=GP$4),NETWORKDAYS.INTL(GP$4,$Q16,1,(Holidays!$A$1:$A$248)),0)+IF(AND($P16&lt;GP$4,$Q16&gt;=GQ$4,$Q16&gt;=GP$4),NETWORKDAYS.INTL(GP$4,(GQ$4)-1,1,(Holidays!$A$1:$A$248)),0))*$S16,"")</f>
        <v>0</v>
      </c>
      <c r="GQ16" s="191">
        <f>IFERROR((IF(AND($P16&gt;=GQ$4,$P16&lt;GR$4,$Q16&lt;GR$4),NETWORKDAYS.INTL($P16,$Q16,1,(Holidays!$A$1:$A$248)),0)+IF(AND($P16&gt;=GQ$4,$P16&lt;GR$4,$Q16&gt;=GR$4),NETWORKDAYS.INTL($P16,(GR$4)-1,1,(Holidays!$A$1:$A$248)),0)+IF(AND($P16&lt;GQ$4,$Q16&lt;GR$4,$Q16&gt;=GQ$4),NETWORKDAYS.INTL(GQ$4,$Q16,1,(Holidays!$A$1:$A$248)),0)+IF(AND($P16&lt;GQ$4,$Q16&gt;=GR$4,$Q16&gt;=GQ$4),NETWORKDAYS.INTL(GQ$4,(GR$4)-1,1,(Holidays!$A$1:$A$248)),0))*$S16,"")</f>
        <v>0</v>
      </c>
      <c r="GR16" s="191">
        <f>IFERROR((IF(AND($P16&gt;=GR$4,$P16&lt;GS$4,$Q16&lt;GS$4),NETWORKDAYS.INTL($P16,$Q16,1,(Holidays!$A$1:$A$248)),0)+IF(AND($P16&gt;=GR$4,$P16&lt;GS$4,$Q16&gt;=GS$4),NETWORKDAYS.INTL($P16,(GS$4)-1,1,(Holidays!$A$1:$A$248)),0)+IF(AND($P16&lt;GR$4,$Q16&lt;GS$4,$Q16&gt;=GR$4),NETWORKDAYS.INTL(GR$4,$Q16,1,(Holidays!$A$1:$A$248)),0)+IF(AND($P16&lt;GR$4,$Q16&gt;=GS$4,$Q16&gt;=GR$4),NETWORKDAYS.INTL(GR$4,(GS$4)-1,1,(Holidays!$A$1:$A$248)),0))*$S16,"")</f>
        <v>0</v>
      </c>
      <c r="GS16" s="191">
        <f>IFERROR((IF(AND($P16&gt;=GS$4,$P16&lt;GT$4,$Q16&lt;GT$4),NETWORKDAYS.INTL($P16,$Q16,1,(Holidays!$A$1:$A$248)),0)+IF(AND($P16&gt;=GS$4,$P16&lt;GT$4,$Q16&gt;=GT$4),NETWORKDAYS.INTL($P16,(GT$4)-1,1,(Holidays!$A$1:$A$248)),0)+IF(AND($P16&lt;GS$4,$Q16&lt;GT$4,$Q16&gt;=GS$4),NETWORKDAYS.INTL(GS$4,$Q16,1,(Holidays!$A$1:$A$248)),0)+IF(AND($P16&lt;GS$4,$Q16&gt;=GT$4,$Q16&gt;=GS$4),NETWORKDAYS.INTL(GS$4,(GT$4)-1,1,(Holidays!$A$1:$A$248)),0))*$S16,"")</f>
        <v>0</v>
      </c>
      <c r="GT16" s="191">
        <f>IFERROR((IF(AND($P16&gt;=GT$4,$P16&lt;GU$4,$Q16&lt;GU$4),NETWORKDAYS.INTL($P16,$Q16,1,(Holidays!$A$1:$A$248)),0)+IF(AND($P16&gt;=GT$4,$P16&lt;GU$4,$Q16&gt;=GU$4),NETWORKDAYS.INTL($P16,(GU$4)-1,1,(Holidays!$A$1:$A$248)),0)+IF(AND($P16&lt;GT$4,$Q16&lt;GU$4,$Q16&gt;=GT$4),NETWORKDAYS.INTL(GT$4,$Q16,1,(Holidays!$A$1:$A$248)),0)+IF(AND($P16&lt;GT$4,$Q16&gt;=GU$4,$Q16&gt;=GT$4),NETWORKDAYS.INTL(GT$4,(GU$4)-1,1,(Holidays!$A$1:$A$248)),0))*$S16,"")</f>
        <v>0</v>
      </c>
      <c r="GU16" s="191">
        <f>IFERROR((IF(AND($P16&gt;=GU$4,$P16&lt;GV$4,$Q16&lt;GV$4),NETWORKDAYS.INTL($P16,$Q16,1,(Holidays!$A$1:$A$248)),0)+IF(AND($P16&gt;=GU$4,$P16&lt;GV$4,$Q16&gt;=GV$4),NETWORKDAYS.INTL($P16,(GV$4)-1,1,(Holidays!$A$1:$A$248)),0)+IF(AND($P16&lt;GU$4,$Q16&lt;GV$4,$Q16&gt;=GU$4),NETWORKDAYS.INTL(GU$4,$Q16,1,(Holidays!$A$1:$A$248)),0)+IF(AND($P16&lt;GU$4,$Q16&gt;=GV$4,$Q16&gt;=GU$4),NETWORKDAYS.INTL(GU$4,(GV$4)-1,1,(Holidays!$A$1:$A$248)),0))*$S16,"")</f>
        <v>0</v>
      </c>
      <c r="GV16" s="191">
        <f>IFERROR((IF(AND($P16&gt;=GV$4,$P16&lt;GW$4,$Q16&lt;GW$4),NETWORKDAYS.INTL($P16,$Q16,1,(Holidays!$A$1:$A$248)),0)+IF(AND($P16&gt;=GV$4,$P16&lt;GW$4,$Q16&gt;=GW$4),NETWORKDAYS.INTL($P16,(GW$4)-1,1,(Holidays!$A$1:$A$248)),0)+IF(AND($P16&lt;GV$4,$Q16&lt;GW$4,$Q16&gt;=GV$4),NETWORKDAYS.INTL(GV$4,$Q16,1,(Holidays!$A$1:$A$248)),0)+IF(AND($P16&lt;GV$4,$Q16&gt;=GW$4,$Q16&gt;=GV$4),NETWORKDAYS.INTL(GV$4,(GW$4)-1,1,(Holidays!$A$1:$A$248)),0))*$S16,"")</f>
        <v>0</v>
      </c>
      <c r="GW16" s="191">
        <f>IFERROR((IF(AND($P16&gt;=GW$4,$P16&lt;GX$4,$Q16&lt;GX$4),NETWORKDAYS.INTL($P16,$Q16,1,(Holidays!$A$1:$A$248)),0)+IF(AND($P16&gt;=GW$4,$P16&lt;GX$4,$Q16&gt;=GX$4),NETWORKDAYS.INTL($P16,(GX$4)-1,1,(Holidays!$A$1:$A$248)),0)+IF(AND($P16&lt;GW$4,$Q16&lt;GX$4,$Q16&gt;=GW$4),NETWORKDAYS.INTL(GW$4,$Q16,1,(Holidays!$A$1:$A$248)),0)+IF(AND($P16&lt;GW$4,$Q16&gt;=GX$4,$Q16&gt;=GW$4),NETWORKDAYS.INTL(GW$4,(GX$4)-1,1,(Holidays!$A$1:$A$248)),0))*$S16,"")</f>
        <v>0</v>
      </c>
      <c r="GX16" s="191">
        <f>IFERROR((IF(AND($P16&gt;=GX$4,$P16&lt;GY$4,$Q16&lt;GY$4),NETWORKDAYS.INTL($P16,$Q16,1,(Holidays!$A$1:$A$248)),0)+IF(AND($P16&gt;=GX$4,$P16&lt;GY$4,$Q16&gt;=GY$4),NETWORKDAYS.INTL($P16,(GY$4)-1,1,(Holidays!$A$1:$A$248)),0)+IF(AND($P16&lt;GX$4,$Q16&lt;GY$4,$Q16&gt;=GX$4),NETWORKDAYS.INTL(GX$4,$Q16,1,(Holidays!$A$1:$A$248)),0)+IF(AND($P16&lt;GX$4,$Q16&gt;=GY$4,$Q16&gt;=GX$4),NETWORKDAYS.INTL(GX$4,(GY$4)-1,1,(Holidays!$A$1:$A$248)),0))*$S16,"")</f>
        <v>0</v>
      </c>
      <c r="GY16" s="191">
        <f>IFERROR((IF(AND($P16&gt;=GY$4,$P16&lt;GZ$4,$Q16&lt;GZ$4),NETWORKDAYS.INTL($P16,$Q16,1,(Holidays!$A$1:$A$248)),0)+IF(AND($P16&gt;=GY$4,$P16&lt;GZ$4,$Q16&gt;=GZ$4),NETWORKDAYS.INTL($P16,(GZ$4)-1,1,(Holidays!$A$1:$A$248)),0)+IF(AND($P16&lt;GY$4,$Q16&lt;GZ$4,$Q16&gt;=GY$4),NETWORKDAYS.INTL(GY$4,$Q16,1,(Holidays!$A$1:$A$248)),0)+IF(AND($P16&lt;GY$4,$Q16&gt;=GZ$4,$Q16&gt;=GY$4),NETWORKDAYS.INTL(GY$4,(GZ$4)-1,1,(Holidays!$A$1:$A$248)),0))*$S16,"")</f>
        <v>0</v>
      </c>
      <c r="GZ16" s="191">
        <f>IFERROR((IF(AND($P16&gt;=GZ$4,$P16&lt;HA$4,$Q16&lt;HA$4),NETWORKDAYS.INTL($P16,$Q16,1,(Holidays!$A$1:$A$248)),0)+IF(AND($P16&gt;=GZ$4,$P16&lt;HA$4,$Q16&gt;=HA$4),NETWORKDAYS.INTL($P16,(HA$4)-1,1,(Holidays!$A$1:$A$248)),0)+IF(AND($P16&lt;GZ$4,$Q16&lt;HA$4,$Q16&gt;=GZ$4),NETWORKDAYS.INTL(GZ$4,$Q16,1,(Holidays!$A$1:$A$248)),0)+IF(AND($P16&lt;GZ$4,$Q16&gt;=HA$4,$Q16&gt;=GZ$4),NETWORKDAYS.INTL(GZ$4,(HA$4)-1,1,(Holidays!$A$1:$A$248)),0))*$S16,"")</f>
        <v>0</v>
      </c>
      <c r="HA16" s="191">
        <f>IFERROR((IF(AND($P16&gt;=HA$4,$P16&lt;HB$4,$Q16&lt;HB$4),NETWORKDAYS.INTL($P16,$Q16,1,(Holidays!$A$1:$A$248)),0)+IF(AND($P16&gt;=HA$4,$P16&lt;HB$4,$Q16&gt;=HB$4),NETWORKDAYS.INTL($P16,(HB$4)-1,1,(Holidays!$A$1:$A$248)),0)+IF(AND($P16&lt;HA$4,$Q16&lt;HB$4,$Q16&gt;=HA$4),NETWORKDAYS.INTL(HA$4,$Q16,1,(Holidays!$A$1:$A$248)),0)+IF(AND($P16&lt;HA$4,$Q16&gt;=HB$4,$Q16&gt;=HA$4),NETWORKDAYS.INTL(HA$4,(HB$4)-1,1,(Holidays!$A$1:$A$248)),0))*$S16,"")</f>
        <v>0</v>
      </c>
      <c r="HB16" s="191">
        <f>IFERROR((IF(AND($P16&gt;=HB$4,$P16&lt;HC$4,$Q16&lt;HC$4),NETWORKDAYS.INTL($P16,$Q16,1,(Holidays!$A$1:$A$248)),0)+IF(AND($P16&gt;=HB$4,$P16&lt;HC$4,$Q16&gt;=HC$4),NETWORKDAYS.INTL($P16,(HC$4)-1,1,(Holidays!$A$1:$A$248)),0)+IF(AND($P16&lt;HB$4,$Q16&lt;HC$4,$Q16&gt;=HB$4),NETWORKDAYS.INTL(HB$4,$Q16,1,(Holidays!$A$1:$A$248)),0)+IF(AND($P16&lt;HB$4,$Q16&gt;=HC$4,$Q16&gt;=HB$4),NETWORKDAYS.INTL(HB$4,(HC$4)-1,1,(Holidays!$A$1:$A$248)),0))*$S16,"")</f>
        <v>0</v>
      </c>
      <c r="HC16" s="191">
        <f>IFERROR((IF(AND($P16&gt;=HC$4,$P16&lt;HD$4,$Q16&lt;HD$4),NETWORKDAYS.INTL($P16,$Q16,1,(Holidays!$A$1:$A$248)),0)+IF(AND($P16&gt;=HC$4,$P16&lt;HD$4,$Q16&gt;=HD$4),NETWORKDAYS.INTL($P16,(HD$4)-1,1,(Holidays!$A$1:$A$248)),0)+IF(AND($P16&lt;HC$4,$Q16&lt;HD$4,$Q16&gt;=HC$4),NETWORKDAYS.INTL(HC$4,$Q16,1,(Holidays!$A$1:$A$248)),0)+IF(AND($P16&lt;HC$4,$Q16&gt;=HD$4,$Q16&gt;=HC$4),NETWORKDAYS.INTL(HC$4,(HD$4)-1,1,(Holidays!$A$1:$A$248)),0))*$S16,"")</f>
        <v>0</v>
      </c>
      <c r="HD16" s="191">
        <f>IFERROR((IF(AND($P16&gt;=HD$4,$P16&lt;HE$4,$Q16&lt;HE$4),NETWORKDAYS.INTL($P16,$Q16,1,(Holidays!$A$1:$A$248)),0)+IF(AND($P16&gt;=HD$4,$P16&lt;HE$4,$Q16&gt;=HE$4),NETWORKDAYS.INTL($P16,(HE$4)-1,1,(Holidays!$A$1:$A$248)),0)+IF(AND($P16&lt;HD$4,$Q16&lt;HE$4,$Q16&gt;=HD$4),NETWORKDAYS.INTL(HD$4,$Q16,1,(Holidays!$A$1:$A$248)),0)+IF(AND($P16&lt;HD$4,$Q16&gt;=HE$4,$Q16&gt;=HD$4),NETWORKDAYS.INTL(HD$4,(HE$4)-1,1,(Holidays!$A$1:$A$248)),0))*$S16,"")</f>
        <v>0</v>
      </c>
      <c r="HE16" s="191">
        <f>IFERROR((IF(AND($P16&gt;=HE$4,$P16&lt;HF$4,$Q16&lt;HF$4),NETWORKDAYS.INTL($P16,$Q16,1,(Holidays!$A$1:$A$248)),0)+IF(AND($P16&gt;=HE$4,$P16&lt;HF$4,$Q16&gt;=HF$4),NETWORKDAYS.INTL($P16,(HF$4)-1,1,(Holidays!$A$1:$A$248)),0)+IF(AND($P16&lt;HE$4,$Q16&lt;HF$4,$Q16&gt;=HE$4),NETWORKDAYS.INTL(HE$4,$Q16,1,(Holidays!$A$1:$A$248)),0)+IF(AND($P16&lt;HE$4,$Q16&gt;=HF$4,$Q16&gt;=HE$4),NETWORKDAYS.INTL(HE$4,(HF$4)-1,1,(Holidays!$A$1:$A$248)),0))*$S16,"")</f>
        <v>0</v>
      </c>
      <c r="HF16" s="191">
        <f>IFERROR((IF(AND($P16&gt;=HF$4,$P16&lt;HG$4,$Q16&lt;HG$4),NETWORKDAYS.INTL($P16,$Q16,1,(Holidays!$A$1:$A$248)),0)+IF(AND($P16&gt;=HF$4,$P16&lt;HG$4,$Q16&gt;=HG$4),NETWORKDAYS.INTL($P16,(HG$4)-1,1,(Holidays!$A$1:$A$248)),0)+IF(AND($P16&lt;HF$4,$Q16&lt;HG$4,$Q16&gt;=HF$4),NETWORKDAYS.INTL(HF$4,$Q16,1,(Holidays!$A$1:$A$248)),0)+IF(AND($P16&lt;HF$4,$Q16&gt;=HG$4,$Q16&gt;=HF$4),NETWORKDAYS.INTL(HF$4,(HG$4)-1,1,(Holidays!$A$1:$A$248)),0))*$S16,"")</f>
        <v>0</v>
      </c>
      <c r="HG16" s="191">
        <f>IFERROR((IF(AND($P16&gt;=HG$4,$P16&lt;HH$4,$Q16&lt;HH$4),NETWORKDAYS.INTL($P16,$Q16,1,(Holidays!$A$1:$A$248)),0)+IF(AND($P16&gt;=HG$4,$P16&lt;HH$4,$Q16&gt;=HH$4),NETWORKDAYS.INTL($P16,(HH$4)-1,1,(Holidays!$A$1:$A$248)),0)+IF(AND($P16&lt;HG$4,$Q16&lt;HH$4,$Q16&gt;=HG$4),NETWORKDAYS.INTL(HG$4,$Q16,1,(Holidays!$A$1:$A$248)),0)+IF(AND($P16&lt;HG$4,$Q16&gt;=HH$4,$Q16&gt;=HG$4),NETWORKDAYS.INTL(HG$4,(HH$4)-1,1,(Holidays!$A$1:$A$248)),0))*$S16,"")</f>
        <v>0</v>
      </c>
      <c r="HH16" s="191">
        <f>IFERROR((IF(AND($P16&gt;=HH$4,$P16&lt;HI$4,$Q16&lt;HI$4),NETWORKDAYS.INTL($P16,$Q16,1,(Holidays!$A$1:$A$248)),0)+IF(AND($P16&gt;=HH$4,$P16&lt;HI$4,$Q16&gt;=HI$4),NETWORKDAYS.INTL($P16,(HI$4)-1,1,(Holidays!$A$1:$A$248)),0)+IF(AND($P16&lt;HH$4,$Q16&lt;HI$4,$Q16&gt;=HH$4),NETWORKDAYS.INTL(HH$4,$Q16,1,(Holidays!$A$1:$A$248)),0)+IF(AND($P16&lt;HH$4,$Q16&gt;=HI$4,$Q16&gt;=HH$4),NETWORKDAYS.INTL(HH$4,(HI$4)-1,1,(Holidays!$A$1:$A$248)),0))*$S16,"")</f>
        <v>0</v>
      </c>
      <c r="HI16" s="191">
        <f>IFERROR((IF(AND($P16&gt;=HI$4,$P16&lt;HJ$4,$Q16&lt;HJ$4),NETWORKDAYS.INTL($P16,$Q16,1,(Holidays!$A$1:$A$248)),0)+IF(AND($P16&gt;=HI$4,$P16&lt;HJ$4,$Q16&gt;=HJ$4),NETWORKDAYS.INTL($P16,(HJ$4)-1,1,(Holidays!$A$1:$A$248)),0)+IF(AND($P16&lt;HI$4,$Q16&lt;HJ$4,$Q16&gt;=HI$4),NETWORKDAYS.INTL(HI$4,$Q16,1,(Holidays!$A$1:$A$248)),0)+IF(AND($P16&lt;HI$4,$Q16&gt;=HJ$4,$Q16&gt;=HI$4),NETWORKDAYS.INTL(HI$4,(HJ$4)-1,1,(Holidays!$A$1:$A$248)),0))*$S16,"")</f>
        <v>0</v>
      </c>
      <c r="HJ16" s="191">
        <f>IFERROR((IF(AND($P16&gt;=HJ$4,$P16&lt;HK$4,$Q16&lt;HK$4),NETWORKDAYS.INTL($P16,$Q16,1,(Holidays!$A$1:$A$248)),0)+IF(AND($P16&gt;=HJ$4,$P16&lt;HK$4,$Q16&gt;=HK$4),NETWORKDAYS.INTL($P16,(HK$4)-1,1,(Holidays!$A$1:$A$248)),0)+IF(AND($P16&lt;HJ$4,$Q16&lt;HK$4,$Q16&gt;=HJ$4),NETWORKDAYS.INTL(HJ$4,$Q16,1,(Holidays!$A$1:$A$248)),0)+IF(AND($P16&lt;HJ$4,$Q16&gt;=HK$4,$Q16&gt;=HJ$4),NETWORKDAYS.INTL(HJ$4,(HK$4)-1,1,(Holidays!$A$1:$A$248)),0))*$S16,"")</f>
        <v>0</v>
      </c>
      <c r="HK16" s="191">
        <f>IFERROR((IF(AND($P16&gt;=HK$4,$P16&lt;HL$4,$Q16&lt;HL$4),NETWORKDAYS.INTL($P16,$Q16,1,(Holidays!$A$1:$A$248)),0)+IF(AND($P16&gt;=HK$4,$P16&lt;HL$4,$Q16&gt;=HL$4),NETWORKDAYS.INTL($P16,(HL$4)-1,1,(Holidays!$A$1:$A$248)),0)+IF(AND($P16&lt;HK$4,$Q16&lt;HL$4,$Q16&gt;=HK$4),NETWORKDAYS.INTL(HK$4,$Q16,1,(Holidays!$A$1:$A$248)),0)+IF(AND($P16&lt;HK$4,$Q16&gt;=HL$4,$Q16&gt;=HK$4),NETWORKDAYS.INTL(HK$4,(HL$4)-1,1,(Holidays!$A$1:$A$248)),0))*$S16,"")</f>
        <v>0</v>
      </c>
      <c r="HL16" s="191">
        <f>IFERROR((IF(AND($P16&gt;=HL$4,$P16&lt;HM$4,$Q16&lt;HM$4),NETWORKDAYS.INTL($P16,$Q16,1,(Holidays!$A$1:$A$248)),0)+IF(AND($P16&gt;=HL$4,$P16&lt;HM$4,$Q16&gt;=HM$4),NETWORKDAYS.INTL($P16,(HM$4)-1,1,(Holidays!$A$1:$A$248)),0)+IF(AND($P16&lt;HL$4,$Q16&lt;HM$4,$Q16&gt;=HL$4),NETWORKDAYS.INTL(HL$4,$Q16,1,(Holidays!$A$1:$A$248)),0)+IF(AND($P16&lt;HL$4,$Q16&gt;=HM$4,$Q16&gt;=HL$4),NETWORKDAYS.INTL(HL$4,(HM$4)-1,1,(Holidays!$A$1:$A$248)),0))*$S16,"")</f>
        <v>0</v>
      </c>
      <c r="HM16" s="191">
        <f>IFERROR((IF(AND($P16&gt;=HM$4,$P16&lt;HN$4,$Q16&lt;HN$4),NETWORKDAYS.INTL($P16,$Q16,1,(Holidays!$A$1:$A$248)),0)+IF(AND($P16&gt;=HM$4,$P16&lt;HN$4,$Q16&gt;=HN$4),NETWORKDAYS.INTL($P16,(HN$4)-1,1,(Holidays!$A$1:$A$248)),0)+IF(AND($P16&lt;HM$4,$Q16&lt;HN$4,$Q16&gt;=HM$4),NETWORKDAYS.INTL(HM$4,$Q16,1,(Holidays!$A$1:$A$248)),0)+IF(AND($P16&lt;HM$4,$Q16&gt;=HN$4,$Q16&gt;=HM$4),NETWORKDAYS.INTL(HM$4,(HN$4)-1,1,(Holidays!$A$1:$A$248)),0))*$S16,"")</f>
        <v>0</v>
      </c>
      <c r="HN16" s="191">
        <f>IFERROR((IF(AND($P16&gt;=HN$4,$P16&lt;HO$4,$Q16&lt;HO$4),NETWORKDAYS.INTL($P16,$Q16,1,(Holidays!$A$1:$A$248)),0)+IF(AND($P16&gt;=HN$4,$P16&lt;HO$4,$Q16&gt;=HO$4),NETWORKDAYS.INTL($P16,(HO$4)-1,1,(Holidays!$A$1:$A$248)),0)+IF(AND($P16&lt;HN$4,$Q16&lt;HO$4,$Q16&gt;=HN$4),NETWORKDAYS.INTL(HN$4,$Q16,1,(Holidays!$A$1:$A$248)),0)+IF(AND($P16&lt;HN$4,$Q16&gt;=HO$4,$Q16&gt;=HN$4),NETWORKDAYS.INTL(HN$4,(HO$4)-1,1,(Holidays!$A$1:$A$248)),0))*$S16,"")</f>
        <v>0</v>
      </c>
      <c r="HO16" s="191">
        <f>IFERROR((IF(AND($P16&gt;=HO$4,$P16&lt;HP$4,$Q16&lt;HP$4),NETWORKDAYS.INTL($P16,$Q16,1,(Holidays!$A$1:$A$248)),0)+IF(AND($P16&gt;=HO$4,$P16&lt;HP$4,$Q16&gt;=HP$4),NETWORKDAYS.INTL($P16,(HP$4)-1,1,(Holidays!$A$1:$A$248)),0)+IF(AND($P16&lt;HO$4,$Q16&lt;HP$4,$Q16&gt;=HO$4),NETWORKDAYS.INTL(HO$4,$Q16,1,(Holidays!$A$1:$A$248)),0)+IF(AND($P16&lt;HO$4,$Q16&gt;=HP$4,$Q16&gt;=HO$4),NETWORKDAYS.INTL(HO$4,(HP$4)-1,1,(Holidays!$A$1:$A$248)),0))*$S16,"")</f>
        <v>0</v>
      </c>
      <c r="HP16" s="191">
        <f>IFERROR((IF(AND($P16&gt;=HP$4,$P16&lt;HQ$4,$Q16&lt;HQ$4),NETWORKDAYS.INTL($P16,$Q16,1,(Holidays!$A$1:$A$248)),0)+IF(AND($P16&gt;=HP$4,$P16&lt;HQ$4,$Q16&gt;=HQ$4),NETWORKDAYS.INTL($P16,(HQ$4)-1,1,(Holidays!$A$1:$A$248)),0)+IF(AND($P16&lt;HP$4,$Q16&lt;HQ$4,$Q16&gt;=HP$4),NETWORKDAYS.INTL(HP$4,$Q16,1,(Holidays!$A$1:$A$248)),0)+IF(AND($P16&lt;HP$4,$Q16&gt;=HQ$4,$Q16&gt;=HP$4),NETWORKDAYS.INTL(HP$4,(HQ$4)-1,1,(Holidays!$A$1:$A$248)),0))*$S16,"")</f>
        <v>0</v>
      </c>
      <c r="HQ16" s="191">
        <f>IFERROR((IF(AND($P16&gt;=HQ$4,$P16&lt;HR$4,$Q16&lt;HR$4),NETWORKDAYS.INTL($P16,$Q16,1,(Holidays!$A$1:$A$248)),0)+IF(AND($P16&gt;=HQ$4,$P16&lt;HR$4,$Q16&gt;=HR$4),NETWORKDAYS.INTL($P16,(HR$4)-1,1,(Holidays!$A$1:$A$248)),0)+IF(AND($P16&lt;HQ$4,$Q16&lt;HR$4,$Q16&gt;=HQ$4),NETWORKDAYS.INTL(HQ$4,$Q16,1,(Holidays!$A$1:$A$248)),0)+IF(AND($P16&lt;HQ$4,$Q16&gt;=HR$4,$Q16&gt;=HQ$4),NETWORKDAYS.INTL(HQ$4,(HR$4)-1,1,(Holidays!$A$1:$A$248)),0))*$S16,"")</f>
        <v>0</v>
      </c>
      <c r="HR16" s="191">
        <f>IFERROR((IF(AND($P16&gt;=HR$4,$P16&lt;HS$4,$Q16&lt;HS$4),NETWORKDAYS.INTL($P16,$Q16,1,(Holidays!$A$1:$A$248)),0)+IF(AND($P16&gt;=HR$4,$P16&lt;HS$4,$Q16&gt;=HS$4),NETWORKDAYS.INTL($P16,(HS$4)-1,1,(Holidays!$A$1:$A$248)),0)+IF(AND($P16&lt;HR$4,$Q16&lt;HS$4,$Q16&gt;=HR$4),NETWORKDAYS.INTL(HR$4,$Q16,1,(Holidays!$A$1:$A$248)),0)+IF(AND($P16&lt;HR$4,$Q16&gt;=HS$4,$Q16&gt;=HR$4),NETWORKDAYS.INTL(HR$4,(HS$4)-1,1,(Holidays!$A$1:$A$248)),0))*$S16,"")</f>
        <v>0</v>
      </c>
      <c r="HS16" s="191">
        <f>IFERROR((IF(AND($P16&gt;=HS$4,$P16&lt;HT$4,$Q16&lt;HT$4),NETWORKDAYS.INTL($P16,$Q16,1,(Holidays!$A$1:$A$248)),0)+IF(AND($P16&gt;=HS$4,$P16&lt;HT$4,$Q16&gt;=HT$4),NETWORKDAYS.INTL($P16,(HT$4)-1,1,(Holidays!$A$1:$A$248)),0)+IF(AND($P16&lt;HS$4,$Q16&lt;HT$4,$Q16&gt;=HS$4),NETWORKDAYS.INTL(HS$4,$Q16,1,(Holidays!$A$1:$A$248)),0)+IF(AND($P16&lt;HS$4,$Q16&gt;=HT$4,$Q16&gt;=HS$4),NETWORKDAYS.INTL(HS$4,(HT$4)-1,1,(Holidays!$A$1:$A$248)),0))*$S16,"")</f>
        <v>0</v>
      </c>
      <c r="HT16" s="191">
        <f>IFERROR((IF(AND($P16&gt;=HT$4,$P16&lt;HU$4,$Q16&lt;HU$4),NETWORKDAYS.INTL($P16,$Q16,1,(Holidays!$A$1:$A$248)),0)+IF(AND($P16&gt;=HT$4,$P16&lt;HU$4,$Q16&gt;=HU$4),NETWORKDAYS.INTL($P16,(HU$4)-1,1,(Holidays!$A$1:$A$248)),0)+IF(AND($P16&lt;HT$4,$Q16&lt;HU$4,$Q16&gt;=HT$4),NETWORKDAYS.INTL(HT$4,$Q16,1,(Holidays!$A$1:$A$248)),0)+IF(AND($P16&lt;HT$4,$Q16&gt;=HU$4,$Q16&gt;=HT$4),NETWORKDAYS.INTL(HT$4,(HU$4)-1,1,(Holidays!$A$1:$A$248)),0))*$S16,"")</f>
        <v>0</v>
      </c>
      <c r="HU16" s="191">
        <f>IFERROR((IF(AND($P16&gt;=HU$4,$P16&lt;HV$4,$Q16&lt;HV$4),NETWORKDAYS.INTL($P16,$Q16,1,(Holidays!$A$1:$A$248)),0)+IF(AND($P16&gt;=HU$4,$P16&lt;HV$4,$Q16&gt;=HV$4),NETWORKDAYS.INTL($P16,(HV$4)-1,1,(Holidays!$A$1:$A$248)),0)+IF(AND($P16&lt;HU$4,$Q16&lt;HV$4,$Q16&gt;=HU$4),NETWORKDAYS.INTL(HU$4,$Q16,1,(Holidays!$A$1:$A$248)),0)+IF(AND($P16&lt;HU$4,$Q16&gt;=HV$4,$Q16&gt;=HU$4),NETWORKDAYS.INTL(HU$4,(HV$4)-1,1,(Holidays!$A$1:$A$248)),0))*$S16,"")</f>
        <v>0</v>
      </c>
      <c r="HV16" s="191">
        <f>IFERROR((IF(AND($P16&gt;=HV$4,$P16&lt;HW$4,$Q16&lt;HW$4),NETWORKDAYS.INTL($P16,$Q16,1,(Holidays!$A$1:$A$248)),0)+IF(AND($P16&gt;=HV$4,$P16&lt;HW$4,$Q16&gt;=HW$4),NETWORKDAYS.INTL($P16,(HW$4)-1,1,(Holidays!$A$1:$A$248)),0)+IF(AND($P16&lt;HV$4,$Q16&lt;HW$4,$Q16&gt;=HV$4),NETWORKDAYS.INTL(HV$4,$Q16,1,(Holidays!$A$1:$A$248)),0)+IF(AND($P16&lt;HV$4,$Q16&gt;=HW$4,$Q16&gt;=HV$4),NETWORKDAYS.INTL(HV$4,(HW$4)-1,1,(Holidays!$A$1:$A$248)),0))*$S16,"")</f>
        <v>0</v>
      </c>
      <c r="HW16" s="191">
        <f>IFERROR((IF(AND($P16&gt;=HW$4,$P16&lt;HX$4,$Q16&lt;HX$4),NETWORKDAYS.INTL($P16,$Q16,1,(Holidays!$A$1:$A$248)),0)+IF(AND($P16&gt;=HW$4,$P16&lt;HX$4,$Q16&gt;=HX$4),NETWORKDAYS.INTL($P16,(HX$4)-1,1,(Holidays!$A$1:$A$248)),0)+IF(AND($P16&lt;HW$4,$Q16&lt;HX$4,$Q16&gt;=HW$4),NETWORKDAYS.INTL(HW$4,$Q16,1,(Holidays!$A$1:$A$248)),0)+IF(AND($P16&lt;HW$4,$Q16&gt;=HX$4,$Q16&gt;=HW$4),NETWORKDAYS.INTL(HW$4,(HX$4)-1,1,(Holidays!$A$1:$A$248)),0))*$S16,"")</f>
        <v>0</v>
      </c>
      <c r="HX16" s="191">
        <f>IFERROR((IF(AND($P16&gt;=HX$4,$P16&lt;HY$4,$Q16&lt;HY$4),NETWORKDAYS.INTL($P16,$Q16,1,(Holidays!$A$1:$A$248)),0)+IF(AND($P16&gt;=HX$4,$P16&lt;HY$4,$Q16&gt;=HY$4),NETWORKDAYS.INTL($P16,(HY$4)-1,1,(Holidays!$A$1:$A$248)),0)+IF(AND($P16&lt;HX$4,$Q16&lt;HY$4,$Q16&gt;=HX$4),NETWORKDAYS.INTL(HX$4,$Q16,1,(Holidays!$A$1:$A$248)),0)+IF(AND($P16&lt;HX$4,$Q16&gt;=HY$4,$Q16&gt;=HX$4),NETWORKDAYS.INTL(HX$4,(HY$4)-1,1,(Holidays!$A$1:$A$248)),0))*$S16,"")</f>
        <v>0</v>
      </c>
      <c r="HY16" s="191">
        <f>IFERROR((IF(AND($P16&gt;=HY$4,$P16&lt;HZ$4,$Q16&lt;HZ$4),NETWORKDAYS.INTL($P16,$Q16,1,(Holidays!$A$1:$A$248)),0)+IF(AND($P16&gt;=HY$4,$P16&lt;HZ$4,$Q16&gt;=HZ$4),NETWORKDAYS.INTL($P16,(HZ$4)-1,1,(Holidays!$A$1:$A$248)),0)+IF(AND($P16&lt;HY$4,$Q16&lt;HZ$4,$Q16&gt;=HY$4),NETWORKDAYS.INTL(HY$4,$Q16,1,(Holidays!$A$1:$A$248)),0)+IF(AND($P16&lt;HY$4,$Q16&gt;=HZ$4,$Q16&gt;=HY$4),NETWORKDAYS.INTL(HY$4,(HZ$4)-1,1,(Holidays!$A$1:$A$248)),0))*$S16,"")</f>
        <v>0</v>
      </c>
      <c r="HZ16" s="191">
        <f>IFERROR((IF(AND($P16&gt;=HZ$4,$P16&lt;IA$4,$Q16&lt;IA$4),NETWORKDAYS.INTL($P16,$Q16,1,(Holidays!$A$1:$A$248)),0)+IF(AND($P16&gt;=HZ$4,$P16&lt;IA$4,$Q16&gt;=IA$4),NETWORKDAYS.INTL($P16,(IA$4)-1,1,(Holidays!$A$1:$A$248)),0)+IF(AND($P16&lt;HZ$4,$Q16&lt;IA$4,$Q16&gt;=HZ$4),NETWORKDAYS.INTL(HZ$4,$Q16,1,(Holidays!$A$1:$A$248)),0)+IF(AND($P16&lt;HZ$4,$Q16&gt;=IA$4,$Q16&gt;=HZ$4),NETWORKDAYS.INTL(HZ$4,(IA$4)-1,1,(Holidays!$A$1:$A$248)),0))*$S16,"")</f>
        <v>0</v>
      </c>
      <c r="IA16" s="191">
        <f>IFERROR((IF(AND($P16&gt;=IA$4,$P16&lt;IB$4,$Q16&lt;IB$4),NETWORKDAYS.INTL($P16,$Q16,1,(Holidays!$A$1:$A$248)),0)+IF(AND($P16&gt;=IA$4,$P16&lt;IB$4,$Q16&gt;=IB$4),NETWORKDAYS.INTL($P16,(IB$4)-1,1,(Holidays!$A$1:$A$248)),0)+IF(AND($P16&lt;IA$4,$Q16&lt;IB$4,$Q16&gt;=IA$4),NETWORKDAYS.INTL(IA$4,$Q16,1,(Holidays!$A$1:$A$248)),0)+IF(AND($P16&lt;IA$4,$Q16&gt;=IB$4,$Q16&gt;=IA$4),NETWORKDAYS.INTL(IA$4,(IB$4)-1,1,(Holidays!$A$1:$A$248)),0))*$S16,"")</f>
        <v>0</v>
      </c>
      <c r="IB16" s="191">
        <f>IFERROR((IF(AND($P16&gt;=IB$4,$P16&lt;IC$4,$Q16&lt;IC$4),NETWORKDAYS.INTL($P16,$Q16,1,(Holidays!$A$1:$A$248)),0)+IF(AND($P16&gt;=IB$4,$P16&lt;IC$4,$Q16&gt;=IC$4),NETWORKDAYS.INTL($P16,(IC$4)-1,1,(Holidays!$A$1:$A$248)),0)+IF(AND($P16&lt;IB$4,$Q16&lt;IC$4,$Q16&gt;=IB$4),NETWORKDAYS.INTL(IB$4,$Q16,1,(Holidays!$A$1:$A$248)),0)+IF(AND($P16&lt;IB$4,$Q16&gt;=IC$4,$Q16&gt;=IB$4),NETWORKDAYS.INTL(IB$4,(IC$4)-1,1,(Holidays!$A$1:$A$248)),0))*$S16,"")</f>
        <v>0</v>
      </c>
      <c r="IC16" s="191">
        <f>IFERROR((IF(AND($P16&gt;=IC$4,$P16&lt;ID$4,$Q16&lt;ID$4),NETWORKDAYS.INTL($P16,$Q16,1,(Holidays!$A$1:$A$248)),0)+IF(AND($P16&gt;=IC$4,$P16&lt;ID$4,$Q16&gt;=ID$4),NETWORKDAYS.INTL($P16,(ID$4)-1,1,(Holidays!$A$1:$A$248)),0)+IF(AND($P16&lt;IC$4,$Q16&lt;ID$4,$Q16&gt;=IC$4),NETWORKDAYS.INTL(IC$4,$Q16,1,(Holidays!$A$1:$A$248)),0)+IF(AND($P16&lt;IC$4,$Q16&gt;=ID$4,$Q16&gt;=IC$4),NETWORKDAYS.INTL(IC$4,(ID$4)-1,1,(Holidays!$A$1:$A$248)),0))*$S16,"")</f>
        <v>0</v>
      </c>
      <c r="ID16" s="191">
        <f>IFERROR((IF(AND($P16&gt;=ID$4,$P16&lt;IE$4,$Q16&lt;IE$4),NETWORKDAYS.INTL($P16,$Q16,1,(Holidays!$A$1:$A$248)),0)+IF(AND($P16&gt;=ID$4,$P16&lt;IE$4,$Q16&gt;=IE$4),NETWORKDAYS.INTL($P16,(IE$4)-1,1,(Holidays!$A$1:$A$248)),0)+IF(AND($P16&lt;ID$4,$Q16&lt;IE$4,$Q16&gt;=ID$4),NETWORKDAYS.INTL(ID$4,$Q16,1,(Holidays!$A$1:$A$248)),0)+IF(AND($P16&lt;ID$4,$Q16&gt;=IE$4,$Q16&gt;=ID$4),NETWORKDAYS.INTL(ID$4,(IE$4)-1,1,(Holidays!$A$1:$A$248)),0))*$S16,"")</f>
        <v>0</v>
      </c>
      <c r="IE16" s="191">
        <f>IFERROR((IF(AND($P16&gt;=IE$4,$P16&lt;IF$4,$Q16&lt;IF$4),NETWORKDAYS.INTL($P16,$Q16,1,(Holidays!$A$1:$A$248)),0)+IF(AND($P16&gt;=IE$4,$P16&lt;IF$4,$Q16&gt;=IF$4),NETWORKDAYS.INTL($P16,(IF$4)-1,1,(Holidays!$A$1:$A$248)),0)+IF(AND($P16&lt;IE$4,$Q16&lt;IF$4,$Q16&gt;=IE$4),NETWORKDAYS.INTL(IE$4,$Q16,1,(Holidays!$A$1:$A$248)),0)+IF(AND($P16&lt;IE$4,$Q16&gt;=IF$4,$Q16&gt;=IE$4),NETWORKDAYS.INTL(IE$4,(IF$4)-1,1,(Holidays!$A$1:$A$248)),0))*$S16,"")</f>
        <v>0</v>
      </c>
      <c r="IF16" s="191">
        <f>IFERROR((IF(AND($P16&gt;=IF$4,$P16&lt;IG$4,$Q16&lt;IG$4),NETWORKDAYS.INTL($P16,$Q16,1,(Holidays!$A$1:$A$248)),0)+IF(AND($P16&gt;=IF$4,$P16&lt;IG$4,$Q16&gt;=IG$4),NETWORKDAYS.INTL($P16,(IG$4)-1,1,(Holidays!$A$1:$A$248)),0)+IF(AND($P16&lt;IF$4,$Q16&lt;IG$4,$Q16&gt;=IF$4),NETWORKDAYS.INTL(IF$4,$Q16,1,(Holidays!$A$1:$A$248)),0)+IF(AND($P16&lt;IF$4,$Q16&gt;=IG$4,$Q16&gt;=IF$4),NETWORKDAYS.INTL(IF$4,(IG$4)-1,1,(Holidays!$A$1:$A$248)),0))*$S16,"")</f>
        <v>0</v>
      </c>
      <c r="IG16" s="191">
        <f>IFERROR((IF(AND($P16&gt;=IG$4,$P16&lt;IH$4,$Q16&lt;IH$4),NETWORKDAYS.INTL($P16,$Q16,1,(Holidays!$A$1:$A$248)),0)+IF(AND($P16&gt;=IG$4,$P16&lt;IH$4,$Q16&gt;=IH$4),NETWORKDAYS.INTL($P16,(IH$4)-1,1,(Holidays!$A$1:$A$248)),0)+IF(AND($P16&lt;IG$4,$Q16&lt;IH$4,$Q16&gt;=IG$4),NETWORKDAYS.INTL(IG$4,$Q16,1,(Holidays!$A$1:$A$248)),0)+IF(AND($P16&lt;IG$4,$Q16&gt;=IH$4,$Q16&gt;=IG$4),NETWORKDAYS.INTL(IG$4,(IH$4)-1,1,(Holidays!$A$1:$A$248)),0))*$S16,"")</f>
        <v>0</v>
      </c>
      <c r="IH16" s="191">
        <f>IFERROR((IF(AND($P16&gt;=IH$4,$P16&lt;II$4,$Q16&lt;II$4),NETWORKDAYS.INTL($P16,$Q16,1,(Holidays!$A$1:$A$248)),0)+IF(AND($P16&gt;=IH$4,$P16&lt;II$4,$Q16&gt;=II$4),NETWORKDAYS.INTL($P16,(II$4)-1,1,(Holidays!$A$1:$A$248)),0)+IF(AND($P16&lt;IH$4,$Q16&lt;II$4,$Q16&gt;=IH$4),NETWORKDAYS.INTL(IH$4,$Q16,1,(Holidays!$A$1:$A$248)),0)+IF(AND($P16&lt;IH$4,$Q16&gt;=II$4,$Q16&gt;=IH$4),NETWORKDAYS.INTL(IH$4,(II$4)-1,1,(Holidays!$A$1:$A$248)),0))*$S16,"")</f>
        <v>0</v>
      </c>
      <c r="II16" s="191">
        <f>IFERROR((IF(AND($P16&gt;=II$4,$P16&lt;IJ$4,$Q16&lt;IJ$4),NETWORKDAYS.INTL($P16,$Q16,1,(Holidays!$A$1:$A$248)),0)+IF(AND($P16&gt;=II$4,$P16&lt;IJ$4,$Q16&gt;=IJ$4),NETWORKDAYS.INTL($P16,(IJ$4)-1,1,(Holidays!$A$1:$A$248)),0)+IF(AND($P16&lt;II$4,$Q16&lt;IJ$4,$Q16&gt;=II$4),NETWORKDAYS.INTL(II$4,$Q16,1,(Holidays!$A$1:$A$248)),0)+IF(AND($P16&lt;II$4,$Q16&gt;=IJ$4,$Q16&gt;=II$4),NETWORKDAYS.INTL(II$4,(IJ$4)-1,1,(Holidays!$A$1:$A$248)),0))*$S16,"")</f>
        <v>0</v>
      </c>
      <c r="IJ16" s="191">
        <f>IFERROR((IF(AND($P16&gt;=IJ$4,$P16&lt;IK$4,$Q16&lt;IK$4),NETWORKDAYS.INTL($P16,$Q16,1,(Holidays!$A$1:$A$248)),0)+IF(AND($P16&gt;=IJ$4,$P16&lt;IK$4,$Q16&gt;=IK$4),NETWORKDAYS.INTL($P16,(IK$4)-1,1,(Holidays!$A$1:$A$248)),0)+IF(AND($P16&lt;IJ$4,$Q16&lt;IK$4,$Q16&gt;=IJ$4),NETWORKDAYS.INTL(IJ$4,$Q16,1,(Holidays!$A$1:$A$248)),0)+IF(AND($P16&lt;IJ$4,$Q16&gt;=IK$4,$Q16&gt;=IJ$4),NETWORKDAYS.INTL(IJ$4,(IK$4)-1,1,(Holidays!$A$1:$A$248)),0))*$S16,"")</f>
        <v>0</v>
      </c>
      <c r="IK16" s="191">
        <f>IFERROR((IF(AND($P16&gt;=IK$4,$P16&lt;IL$4,$Q16&lt;IL$4),NETWORKDAYS.INTL($P16,$Q16,1,(Holidays!$A$1:$A$248)),0)+IF(AND($P16&gt;=IK$4,$P16&lt;IL$4,$Q16&gt;=IL$4),NETWORKDAYS.INTL($P16,(IL$4)-1,1,(Holidays!$A$1:$A$248)),0)+IF(AND($P16&lt;IK$4,$Q16&lt;IL$4,$Q16&gt;=IK$4),NETWORKDAYS.INTL(IK$4,$Q16,1,(Holidays!$A$1:$A$248)),0)+IF(AND($P16&lt;IK$4,$Q16&gt;=IL$4,$Q16&gt;=IK$4),NETWORKDAYS.INTL(IK$4,(IL$4)-1,1,(Holidays!$A$1:$A$248)),0))*$S16,"")</f>
        <v>0</v>
      </c>
      <c r="IL16" s="191">
        <f>IFERROR((IF(AND($P16&gt;=IL$4,$P16&lt;IM$4,$Q16&lt;IM$4),NETWORKDAYS.INTL($P16,$Q16,1,(Holidays!$A$1:$A$248)),0)+IF(AND($P16&gt;=IL$4,$P16&lt;IM$4,$Q16&gt;=IM$4),NETWORKDAYS.INTL($P16,(IM$4)-1,1,(Holidays!$A$1:$A$248)),0)+IF(AND($P16&lt;IL$4,$Q16&lt;IM$4,$Q16&gt;=IL$4),NETWORKDAYS.INTL(IL$4,$Q16,1,(Holidays!$A$1:$A$248)),0)+IF(AND($P16&lt;IL$4,$Q16&gt;=IM$4,$Q16&gt;=IL$4),NETWORKDAYS.INTL(IL$4,(IM$4)-1,1,(Holidays!$A$1:$A$248)),0))*$S16,"")</f>
        <v>0</v>
      </c>
      <c r="IM16" s="191">
        <f>IFERROR((IF(AND($P16&gt;=IM$4,$P16&lt;IN$4,$Q16&lt;IN$4),NETWORKDAYS.INTL($P16,$Q16,1,(Holidays!$A$1:$A$248)),0)+IF(AND($P16&gt;=IM$4,$P16&lt;IN$4,$Q16&gt;=IN$4),NETWORKDAYS.INTL($P16,(IN$4)-1,1,(Holidays!$A$1:$A$248)),0)+IF(AND($P16&lt;IM$4,$Q16&lt;IN$4,$Q16&gt;=IM$4),NETWORKDAYS.INTL(IM$4,$Q16,1,(Holidays!$A$1:$A$248)),0)+IF(AND($P16&lt;IM$4,$Q16&gt;=IN$4,$Q16&gt;=IM$4),NETWORKDAYS.INTL(IM$4,(IN$4)-1,1,(Holidays!$A$1:$A$248)),0))*$S16,"")</f>
        <v>0</v>
      </c>
      <c r="IN16" s="191">
        <f>IFERROR((IF(AND($P16&gt;=IN$4,$P16&lt;IO$4,$Q16&lt;IO$4),NETWORKDAYS.INTL($P16,$Q16,1,(Holidays!$A$1:$A$248)),0)+IF(AND($P16&gt;=IN$4,$P16&lt;IO$4,$Q16&gt;=IO$4),NETWORKDAYS.INTL($P16,(IO$4)-1,1,(Holidays!$A$1:$A$248)),0)+IF(AND($P16&lt;IN$4,$Q16&lt;IO$4,$Q16&gt;=IN$4),NETWORKDAYS.INTL(IN$4,$Q16,1,(Holidays!$A$1:$A$248)),0)+IF(AND($P16&lt;IN$4,$Q16&gt;=IO$4,$Q16&gt;=IN$4),NETWORKDAYS.INTL(IN$4,(IO$4)-1,1,(Holidays!$A$1:$A$248)),0))*$S16,"")</f>
        <v>0</v>
      </c>
      <c r="IO16" s="193">
        <f>IFERROR((IF(AND($P16&gt;=IO$4,$P16&lt;IP$4,$Q16&lt;IP$4),NETWORKDAYS.INTL($P16,$Q16,1,(Holidays!$A$1:$A$248)),0)+IF(AND($P16&gt;=IO$4,$P16&lt;IP$4,$Q16&gt;=IP$4),NETWORKDAYS.INTL($P16,(IP$4)-1,1,(Holidays!$A$1:$A$248)),0)+IF(AND($P16&lt;IO$4,$Q16&lt;IP$4,$Q16&gt;=IO$4),NETWORKDAYS.INTL(IO$4,$Q16,1,(Holidays!$A$1:$A$248)),0)+IF(AND($P16&lt;IO$4,$Q16&gt;=IP$4,$Q16&gt;=IO$4),NETWORKDAYS.INTL(IO$4,(IP$4)-1,1,(Holidays!$A$1:$A$248)),0))*$S16,"")</f>
        <v>0</v>
      </c>
    </row>
    <row r="17" spans="1:249" ht="15" customHeight="1">
      <c r="A17" s="215"/>
      <c r="B17" s="59" t="str">
        <f>'A-1_MH Estimation'!B17</f>
        <v>A.10</v>
      </c>
      <c r="C17" s="60" t="str">
        <f>IFERROR(VLOOKUP(B17,'A-1_MH Estimation'!$B$6:$C$54,2,0),"")</f>
        <v>Gusset Requirement</v>
      </c>
      <c r="D17" s="174">
        <f>IFERROR(VLOOKUP(C17,'A-1_MH Estimation'!$C$7:$K$61,9,0)*1,0)</f>
        <v>25.25</v>
      </c>
      <c r="E17" s="165">
        <v>1</v>
      </c>
      <c r="F17" s="226"/>
      <c r="G17" s="226"/>
      <c r="H17" s="226"/>
      <c r="I17" s="226"/>
      <c r="J17" s="227"/>
      <c r="K17" s="354">
        <f t="shared" ca="1" si="437"/>
        <v>25.25</v>
      </c>
      <c r="L17" s="307">
        <v>1</v>
      </c>
      <c r="M17" s="307"/>
      <c r="N17" s="307"/>
      <c r="O17" s="167"/>
      <c r="P17" s="171">
        <v>44595</v>
      </c>
      <c r="Q17" s="171">
        <v>44599</v>
      </c>
      <c r="R17" s="170">
        <f>NETWORKDAYS.INTL(P17,Q17,1,Holidays!$A$1:$A$248)</f>
        <v>3</v>
      </c>
      <c r="S17" s="62">
        <f t="shared" si="436"/>
        <v>8.4166666666666661</v>
      </c>
      <c r="U17" s="253">
        <f>SUM($V17:IO17)</f>
        <v>25.25</v>
      </c>
      <c r="V17" s="190">
        <f>IFERROR((IF(AND($P17&gt;=V$4,$P17&lt;W$4,$Q17&lt;W$4),NETWORKDAYS.INTL($P17,$Q17,1,(Holidays!$A$1:$A$248)),0)+IF(AND($P17&gt;=V$4,$P17&lt;W$4,$Q17&gt;=W$4),NETWORKDAYS.INTL($P17,(W$4)-1,1,(Holidays!$A$1:$A$248)),0)+IF(AND($P17&lt;V$4,$Q17&lt;W$4,$Q17&gt;=V$4),NETWORKDAYS.INTL(V$4,$Q17,1,(Holidays!$A$1:$A$248)),0)+IF(AND($P17&lt;V$4,$Q17&gt;=W$4,$Q17&gt;=V$4),NETWORKDAYS.INTL(V$4,(W$4)-1,1,(Holidays!$A$1:$A$248)),0))*$S17,"")</f>
        <v>0</v>
      </c>
      <c r="W17" s="191">
        <f>IFERROR((IF(AND($P17&gt;=W$4,$P17&lt;X$4,$Q17&lt;X$4),NETWORKDAYS.INTL($P17,$Q17,1,(Holidays!$A$1:$A$248)),0)+IF(AND($P17&gt;=W$4,$P17&lt;X$4,$Q17&gt;=X$4),NETWORKDAYS.INTL($P17,(X$4)-1,1,(Holidays!$A$1:$A$248)),0)+IF(AND($P17&lt;W$4,$Q17&lt;X$4,$Q17&gt;=W$4),NETWORKDAYS.INTL(W$4,$Q17,1,(Holidays!$A$1:$A$248)),0)+IF(AND($P17&lt;W$4,$Q17&gt;=X$4,$Q17&gt;=W$4),NETWORKDAYS.INTL(W$4,(X$4)-1,1,(Holidays!$A$1:$A$248)),0))*$S17,"")</f>
        <v>0</v>
      </c>
      <c r="X17" s="191">
        <f>IFERROR((IF(AND($P17&gt;=X$4,$P17&lt;Y$4,$Q17&lt;Y$4),NETWORKDAYS.INTL($P17,$Q17,1,(Holidays!$A$1:$A$248)),0)+IF(AND($P17&gt;=X$4,$P17&lt;Y$4,$Q17&gt;=Y$4),NETWORKDAYS.INTL($P17,(Y$4)-1,1,(Holidays!$A$1:$A$248)),0)+IF(AND($P17&lt;X$4,$Q17&lt;Y$4,$Q17&gt;=X$4),NETWORKDAYS.INTL(X$4,$Q17,1,(Holidays!$A$1:$A$248)),0)+IF(AND($P17&lt;X$4,$Q17&gt;=Y$4,$Q17&gt;=X$4),NETWORKDAYS.INTL(X$4,(Y$4)-1,1,(Holidays!$A$1:$A$248)),0))*$S17,"")</f>
        <v>0</v>
      </c>
      <c r="Y17" s="191">
        <f>IFERROR((IF(AND($P17&gt;=Y$4,$P17&lt;Z$4,$Q17&lt;Z$4),NETWORKDAYS.INTL($P17,$Q17,1,(Holidays!$A$1:$A$248)),0)+IF(AND($P17&gt;=Y$4,$P17&lt;Z$4,$Q17&gt;=Z$4),NETWORKDAYS.INTL($P17,(Z$4)-1,1,(Holidays!$A$1:$A$248)),0)+IF(AND($P17&lt;Y$4,$Q17&lt;Z$4,$Q17&gt;=Y$4),NETWORKDAYS.INTL(Y$4,$Q17,1,(Holidays!$A$1:$A$248)),0)+IF(AND($P17&lt;Y$4,$Q17&gt;=Z$4,$Q17&gt;=Y$4),NETWORKDAYS.INTL(Y$4,(Z$4)-1,1,(Holidays!$A$1:$A$248)),0))*$S17,"")</f>
        <v>0</v>
      </c>
      <c r="Z17" s="191">
        <f>IFERROR((IF(AND($P17&gt;=Z$4,$P17&lt;AA$4,$Q17&lt;AA$4),NETWORKDAYS.INTL($P17,$Q17,1,(Holidays!$A$1:$A$248)),0)+IF(AND($P17&gt;=Z$4,$P17&lt;AA$4,$Q17&gt;=AA$4),NETWORKDAYS.INTL($P17,(AA$4)-1,1,(Holidays!$A$1:$A$248)),0)+IF(AND($P17&lt;Z$4,$Q17&lt;AA$4,$Q17&gt;=Z$4),NETWORKDAYS.INTL(Z$4,$Q17,1,(Holidays!$A$1:$A$248)),0)+IF(AND($P17&lt;Z$4,$Q17&gt;=AA$4,$Q17&gt;=Z$4),NETWORKDAYS.INTL(Z$4,(AA$4)-1,1,(Holidays!$A$1:$A$248)),0))*$S17,"")</f>
        <v>0</v>
      </c>
      <c r="AA17" s="191">
        <f>IFERROR((IF(AND($P17&gt;=AA$4,$P17&lt;AB$4,$Q17&lt;AB$4),NETWORKDAYS.INTL($P17,$Q17,1,(Holidays!$A$1:$A$248)),0)+IF(AND($P17&gt;=AA$4,$P17&lt;AB$4,$Q17&gt;=AB$4),NETWORKDAYS.INTL($P17,(AB$4)-1,1,(Holidays!$A$1:$A$248)),0)+IF(AND($P17&lt;AA$4,$Q17&lt;AB$4,$Q17&gt;=AA$4),NETWORKDAYS.INTL(AA$4,$Q17,1,(Holidays!$A$1:$A$248)),0)+IF(AND($P17&lt;AA$4,$Q17&gt;=AB$4,$Q17&gt;=AA$4),NETWORKDAYS.INTL(AA$4,(AB$4)-1,1,(Holidays!$A$1:$A$248)),0))*$S17,"")</f>
        <v>0</v>
      </c>
      <c r="AB17" s="191">
        <f>IFERROR((IF(AND($P17&gt;=AB$4,$P17&lt;AC$4,$Q17&lt;AC$4),NETWORKDAYS.INTL($P17,$Q17,1,(Holidays!$A$1:$A$248)),0)+IF(AND($P17&gt;=AB$4,$P17&lt;AC$4,$Q17&gt;=AC$4),NETWORKDAYS.INTL($P17,(AC$4)-1,1,(Holidays!$A$1:$A$248)),0)+IF(AND($P17&lt;AB$4,$Q17&lt;AC$4,$Q17&gt;=AB$4),NETWORKDAYS.INTL(AB$4,$Q17,1,(Holidays!$A$1:$A$248)),0)+IF(AND($P17&lt;AB$4,$Q17&gt;=AC$4,$Q17&gt;=AB$4),NETWORKDAYS.INTL(AB$4,(AC$4)-1,1,(Holidays!$A$1:$A$248)),0))*$S17,"")</f>
        <v>0</v>
      </c>
      <c r="AC17" s="191">
        <f>IFERROR((IF(AND($P17&gt;=AC$4,$P17&lt;AD$4,$Q17&lt;AD$4),NETWORKDAYS.INTL($P17,$Q17,1,(Holidays!$A$1:$A$248)),0)+IF(AND($P17&gt;=AC$4,$P17&lt;AD$4,$Q17&gt;=AD$4),NETWORKDAYS.INTL($P17,(AD$4)-1,1,(Holidays!$A$1:$A$248)),0)+IF(AND($P17&lt;AC$4,$Q17&lt;AD$4,$Q17&gt;=AC$4),NETWORKDAYS.INTL(AC$4,$Q17,1,(Holidays!$A$1:$A$248)),0)+IF(AND($P17&lt;AC$4,$Q17&gt;=AD$4,$Q17&gt;=AC$4),NETWORKDAYS.INTL(AC$4,(AD$4)-1,1,(Holidays!$A$1:$A$248)),0))*$S17,"")</f>
        <v>0</v>
      </c>
      <c r="AD17" s="191">
        <f>IFERROR((IF(AND($P17&gt;=AD$4,$P17&lt;AE$4,$Q17&lt;AE$4),NETWORKDAYS.INTL($P17,$Q17,1,(Holidays!$A$1:$A$248)),0)+IF(AND($P17&gt;=AD$4,$P17&lt;AE$4,$Q17&gt;=AE$4),NETWORKDAYS.INTL($P17,(AE$4)-1,1,(Holidays!$A$1:$A$248)),0)+IF(AND($P17&lt;AD$4,$Q17&lt;AE$4,$Q17&gt;=AD$4),NETWORKDAYS.INTL(AD$4,$Q17,1,(Holidays!$A$1:$A$248)),0)+IF(AND($P17&lt;AD$4,$Q17&gt;=AE$4,$Q17&gt;=AD$4),NETWORKDAYS.INTL(AD$4,(AE$4)-1,1,(Holidays!$A$1:$A$248)),0))*$S17,"")</f>
        <v>0</v>
      </c>
      <c r="AE17" s="191">
        <f>IFERROR((IF(AND($P17&gt;=AE$4,$P17&lt;AF$4,$Q17&lt;AF$4),NETWORKDAYS.INTL($P17,$Q17,1,(Holidays!$A$1:$A$248)),0)+IF(AND($P17&gt;=AE$4,$P17&lt;AF$4,$Q17&gt;=AF$4),NETWORKDAYS.INTL($P17,(AF$4)-1,1,(Holidays!$A$1:$A$248)),0)+IF(AND($P17&lt;AE$4,$Q17&lt;AF$4,$Q17&gt;=AE$4),NETWORKDAYS.INTL(AE$4,$Q17,1,(Holidays!$A$1:$A$248)),0)+IF(AND($P17&lt;AE$4,$Q17&gt;=AF$4,$Q17&gt;=AE$4),NETWORKDAYS.INTL(AE$4,(AF$4)-1,1,(Holidays!$A$1:$A$248)),0))*$S17,"")</f>
        <v>0</v>
      </c>
      <c r="AF17" s="191">
        <f>IFERROR((IF(AND($P17&gt;=AF$4,$P17&lt;AG$4,$Q17&lt;AG$4),NETWORKDAYS.INTL($P17,$Q17,1,(Holidays!$A$1:$A$248)),0)+IF(AND($P17&gt;=AF$4,$P17&lt;AG$4,$Q17&gt;=AG$4),NETWORKDAYS.INTL($P17,(AG$4)-1,1,(Holidays!$A$1:$A$248)),0)+IF(AND($P17&lt;AF$4,$Q17&lt;AG$4,$Q17&gt;=AF$4),NETWORKDAYS.INTL(AF$4,$Q17,1,(Holidays!$A$1:$A$248)),0)+IF(AND($P17&lt;AF$4,$Q17&gt;=AG$4,$Q17&gt;=AF$4),NETWORKDAYS.INTL(AF$4,(AG$4)-1,1,(Holidays!$A$1:$A$248)),0))*$S17,"")</f>
        <v>0</v>
      </c>
      <c r="AG17" s="191">
        <f>IFERROR((IF(AND($P17&gt;=AG$4,$P17&lt;AH$4,$Q17&lt;AH$4),NETWORKDAYS.INTL($P17,$Q17,1,(Holidays!$A$1:$A$248)),0)+IF(AND($P17&gt;=AG$4,$P17&lt;AH$4,$Q17&gt;=AH$4),NETWORKDAYS.INTL($P17,(AH$4)-1,1,(Holidays!$A$1:$A$248)),0)+IF(AND($P17&lt;AG$4,$Q17&lt;AH$4,$Q17&gt;=AG$4),NETWORKDAYS.INTL(AG$4,$Q17,1,(Holidays!$A$1:$A$248)),0)+IF(AND($P17&lt;AG$4,$Q17&gt;=AH$4,$Q17&gt;=AG$4),NETWORKDAYS.INTL(AG$4,(AH$4)-1,1,(Holidays!$A$1:$A$248)),0))*$S17,"")</f>
        <v>0</v>
      </c>
      <c r="AH17" s="191">
        <f>IFERROR((IF(AND($P17&gt;=AH$4,$P17&lt;AI$4,$Q17&lt;AI$4),NETWORKDAYS.INTL($P17,$Q17,1,(Holidays!$A$1:$A$248)),0)+IF(AND($P17&gt;=AH$4,$P17&lt;AI$4,$Q17&gt;=AI$4),NETWORKDAYS.INTL($P17,(AI$4)-1,1,(Holidays!$A$1:$A$248)),0)+IF(AND($P17&lt;AH$4,$Q17&lt;AI$4,$Q17&gt;=AH$4),NETWORKDAYS.INTL(AH$4,$Q17,1,(Holidays!$A$1:$A$248)),0)+IF(AND($P17&lt;AH$4,$Q17&gt;=AI$4,$Q17&gt;=AH$4),NETWORKDAYS.INTL(AH$4,(AI$4)-1,1,(Holidays!$A$1:$A$248)),0))*$S17,"")</f>
        <v>0</v>
      </c>
      <c r="AI17" s="191">
        <f>IFERROR((IF(AND($P17&gt;=AI$4,$P17&lt;AJ$4,$Q17&lt;AJ$4),NETWORKDAYS.INTL($P17,$Q17,1,(Holidays!$A$1:$A$248)),0)+IF(AND($P17&gt;=AI$4,$P17&lt;AJ$4,$Q17&gt;=AJ$4),NETWORKDAYS.INTL($P17,(AJ$4)-1,1,(Holidays!$A$1:$A$248)),0)+IF(AND($P17&lt;AI$4,$Q17&lt;AJ$4,$Q17&gt;=AI$4),NETWORKDAYS.INTL(AI$4,$Q17,1,(Holidays!$A$1:$A$248)),0)+IF(AND($P17&lt;AI$4,$Q17&gt;=AJ$4,$Q17&gt;=AI$4),NETWORKDAYS.INTL(AI$4,(AJ$4)-1,1,(Holidays!$A$1:$A$248)),0))*$S17,"")</f>
        <v>0</v>
      </c>
      <c r="AJ17" s="191">
        <f>IFERROR((IF(AND($P17&gt;=AJ$4,$P17&lt;AK$4,$Q17&lt;AK$4),NETWORKDAYS.INTL($P17,$Q17,1,(Holidays!$A$1:$A$248)),0)+IF(AND($P17&gt;=AJ$4,$P17&lt;AK$4,$Q17&gt;=AK$4),NETWORKDAYS.INTL($P17,(AK$4)-1,1,(Holidays!$A$1:$A$248)),0)+IF(AND($P17&lt;AJ$4,$Q17&lt;AK$4,$Q17&gt;=AJ$4),NETWORKDAYS.INTL(AJ$4,$Q17,1,(Holidays!$A$1:$A$248)),0)+IF(AND($P17&lt;AJ$4,$Q17&gt;=AK$4,$Q17&gt;=AJ$4),NETWORKDAYS.INTL(AJ$4,(AK$4)-1,1,(Holidays!$A$1:$A$248)),0))*$S17,"")</f>
        <v>0</v>
      </c>
      <c r="AK17" s="191">
        <f>IFERROR((IF(AND($P17&gt;=AK$4,$P17&lt;AL$4,$Q17&lt;AL$4),NETWORKDAYS.INTL($P17,$Q17,1,(Holidays!$A$1:$A$248)),0)+IF(AND($P17&gt;=AK$4,$P17&lt;AL$4,$Q17&gt;=AL$4),NETWORKDAYS.INTL($P17,(AL$4)-1,1,(Holidays!$A$1:$A$248)),0)+IF(AND($P17&lt;AK$4,$Q17&lt;AL$4,$Q17&gt;=AK$4),NETWORKDAYS.INTL(AK$4,$Q17,1,(Holidays!$A$1:$A$248)),0)+IF(AND($P17&lt;AK$4,$Q17&gt;=AL$4,$Q17&gt;=AK$4),NETWORKDAYS.INTL(AK$4,(AL$4)-1,1,(Holidays!$A$1:$A$248)),0))*$S17,"")</f>
        <v>0</v>
      </c>
      <c r="AL17" s="191">
        <f>IFERROR((IF(AND($P17&gt;=AL$4,$P17&lt;AM$4,$Q17&lt;AM$4),NETWORKDAYS.INTL($P17,$Q17,1,(Holidays!$A$1:$A$248)),0)+IF(AND($P17&gt;=AL$4,$P17&lt;AM$4,$Q17&gt;=AM$4),NETWORKDAYS.INTL($P17,(AM$4)-1,1,(Holidays!$A$1:$A$248)),0)+IF(AND($P17&lt;AL$4,$Q17&lt;AM$4,$Q17&gt;=AL$4),NETWORKDAYS.INTL(AL$4,$Q17,1,(Holidays!$A$1:$A$248)),0)+IF(AND($P17&lt;AL$4,$Q17&gt;=AM$4,$Q17&gt;=AL$4),NETWORKDAYS.INTL(AL$4,(AM$4)-1,1,(Holidays!$A$1:$A$248)),0))*$S17,"")</f>
        <v>0</v>
      </c>
      <c r="AM17" s="191">
        <f>IFERROR((IF(AND($P17&gt;=AM$4,$P17&lt;AN$4,$Q17&lt;AN$4),NETWORKDAYS.INTL($P17,$Q17,1,(Holidays!$A$1:$A$248)),0)+IF(AND($P17&gt;=AM$4,$P17&lt;AN$4,$Q17&gt;=AN$4),NETWORKDAYS.INTL($P17,(AN$4)-1,1,(Holidays!$A$1:$A$248)),0)+IF(AND($P17&lt;AM$4,$Q17&lt;AN$4,$Q17&gt;=AM$4),NETWORKDAYS.INTL(AM$4,$Q17,1,(Holidays!$A$1:$A$248)),0)+IF(AND($P17&lt;AM$4,$Q17&gt;=AN$4,$Q17&gt;=AM$4),NETWORKDAYS.INTL(AM$4,(AN$4)-1,1,(Holidays!$A$1:$A$248)),0))*$S17,"")</f>
        <v>16.833333333333332</v>
      </c>
      <c r="AN17" s="191">
        <f>IFERROR((IF(AND($P17&gt;=AN$4,$P17&lt;AO$4,$Q17&lt;AO$4),NETWORKDAYS.INTL($P17,$Q17,1,(Holidays!$A$1:$A$248)),0)+IF(AND($P17&gt;=AN$4,$P17&lt;AO$4,$Q17&gt;=AO$4),NETWORKDAYS.INTL($P17,(AO$4)-1,1,(Holidays!$A$1:$A$248)),0)+IF(AND($P17&lt;AN$4,$Q17&lt;AO$4,$Q17&gt;=AN$4),NETWORKDAYS.INTL(AN$4,$Q17,1,(Holidays!$A$1:$A$248)),0)+IF(AND($P17&lt;AN$4,$Q17&gt;=AO$4,$Q17&gt;=AN$4),NETWORKDAYS.INTL(AN$4,(AO$4)-1,1,(Holidays!$A$1:$A$248)),0))*$S17,"")</f>
        <v>8.4166666666666661</v>
      </c>
      <c r="AO17" s="191">
        <f>IFERROR((IF(AND($P17&gt;=AO$4,$P17&lt;AP$4,$Q17&lt;AP$4),NETWORKDAYS.INTL($P17,$Q17,1,(Holidays!$A$1:$A$248)),0)+IF(AND($P17&gt;=AO$4,$P17&lt;AP$4,$Q17&gt;=AP$4),NETWORKDAYS.INTL($P17,(AP$4)-1,1,(Holidays!$A$1:$A$248)),0)+IF(AND($P17&lt;AO$4,$Q17&lt;AP$4,$Q17&gt;=AO$4),NETWORKDAYS.INTL(AO$4,$Q17,1,(Holidays!$A$1:$A$248)),0)+IF(AND($P17&lt;AO$4,$Q17&gt;=AP$4,$Q17&gt;=AO$4),NETWORKDAYS.INTL(AO$4,(AP$4)-1,1,(Holidays!$A$1:$A$248)),0))*$S17,"")</f>
        <v>0</v>
      </c>
      <c r="AP17" s="191">
        <f>IFERROR((IF(AND($P17&gt;=AP$4,$P17&lt;AQ$4,$Q17&lt;AQ$4),NETWORKDAYS.INTL($P17,$Q17,1,(Holidays!$A$1:$A$248)),0)+IF(AND($P17&gt;=AP$4,$P17&lt;AQ$4,$Q17&gt;=AQ$4),NETWORKDAYS.INTL($P17,(AQ$4)-1,1,(Holidays!$A$1:$A$248)),0)+IF(AND($P17&lt;AP$4,$Q17&lt;AQ$4,$Q17&gt;=AP$4),NETWORKDAYS.INTL(AP$4,$Q17,1,(Holidays!$A$1:$A$248)),0)+IF(AND($P17&lt;AP$4,$Q17&gt;=AQ$4,$Q17&gt;=AP$4),NETWORKDAYS.INTL(AP$4,(AQ$4)-1,1,(Holidays!$A$1:$A$248)),0))*$S17,"")</f>
        <v>0</v>
      </c>
      <c r="AQ17" s="191">
        <f>IFERROR((IF(AND($P17&gt;=AQ$4,$P17&lt;AR$4,$Q17&lt;AR$4),NETWORKDAYS.INTL($P17,$Q17,1,(Holidays!$A$1:$A$248)),0)+IF(AND($P17&gt;=AQ$4,$P17&lt;AR$4,$Q17&gt;=AR$4),NETWORKDAYS.INTL($P17,(AR$4)-1,1,(Holidays!$A$1:$A$248)),0)+IF(AND($P17&lt;AQ$4,$Q17&lt;AR$4,$Q17&gt;=AQ$4),NETWORKDAYS.INTL(AQ$4,$Q17,1,(Holidays!$A$1:$A$248)),0)+IF(AND($P17&lt;AQ$4,$Q17&gt;=AR$4,$Q17&gt;=AQ$4),NETWORKDAYS.INTL(AQ$4,(AR$4)-1,1,(Holidays!$A$1:$A$248)),0))*$S17,"")</f>
        <v>0</v>
      </c>
      <c r="AR17" s="191">
        <f>IFERROR((IF(AND($P17&gt;=AR$4,$P17&lt;AS$4,$Q17&lt;AS$4),NETWORKDAYS.INTL($P17,$Q17,1,(Holidays!$A$1:$A$248)),0)+IF(AND($P17&gt;=AR$4,$P17&lt;AS$4,$Q17&gt;=AS$4),NETWORKDAYS.INTL($P17,(AS$4)-1,1,(Holidays!$A$1:$A$248)),0)+IF(AND($P17&lt;AR$4,$Q17&lt;AS$4,$Q17&gt;=AR$4),NETWORKDAYS.INTL(AR$4,$Q17,1,(Holidays!$A$1:$A$248)),0)+IF(AND($P17&lt;AR$4,$Q17&gt;=AS$4,$Q17&gt;=AR$4),NETWORKDAYS.INTL(AR$4,(AS$4)-1,1,(Holidays!$A$1:$A$248)),0))*$S17,"")</f>
        <v>0</v>
      </c>
      <c r="AS17" s="192">
        <f>IFERROR((IF(AND($P17&gt;=AS$4,$P17&lt;AT$4,$Q17&lt;AT$4),NETWORKDAYS.INTL($P17,$Q17,1,(Holidays!$A$1:$A$248)),0)+IF(AND($P17&gt;=AS$4,$P17&lt;AT$4,$Q17&gt;=AT$4),NETWORKDAYS.INTL($P17,(AT$4)-1,1,(Holidays!$A$1:$A$248)),0)+IF(AND($P17&lt;AS$4,$Q17&lt;AT$4,$Q17&gt;=AS$4),NETWORKDAYS.INTL(AS$4,$Q17,1,(Holidays!$A$1:$A$248)),0)+IF(AND($P17&lt;AS$4,$Q17&gt;=AT$4,$Q17&gt;=AS$4),NETWORKDAYS.INTL(AS$4,(AT$4)-1,1,(Holidays!$A$1:$A$248)),0))*$S17,"")</f>
        <v>0</v>
      </c>
      <c r="AT17" s="191">
        <f>IFERROR((IF(AND($P17&gt;=AT$4,$P17&lt;AU$4,$Q17&lt;AU$4),NETWORKDAYS.INTL($P17,$Q17,1,(Holidays!$A$1:$A$248)),0)+IF(AND($P17&gt;=AT$4,$P17&lt;AU$4,$Q17&gt;=AU$4),NETWORKDAYS.INTL($P17,(AU$4)-1,1,(Holidays!$A$1:$A$248)),0)+IF(AND($P17&lt;AT$4,$Q17&lt;AU$4,$Q17&gt;=AT$4),NETWORKDAYS.INTL(AT$4,$Q17,1,(Holidays!$A$1:$A$248)),0)+IF(AND($P17&lt;AT$4,$Q17&gt;=AU$4,$Q17&gt;=AT$4),NETWORKDAYS.INTL(AT$4,(AU$4)-1,1,(Holidays!$A$1:$A$248)),0))*$S17,"")</f>
        <v>0</v>
      </c>
      <c r="AU17" s="191">
        <f>IFERROR((IF(AND($P17&gt;=AU$4,$P17&lt;AV$4,$Q17&lt;AV$4),NETWORKDAYS.INTL($P17,$Q17,1,(Holidays!$A$1:$A$248)),0)+IF(AND($P17&gt;=AU$4,$P17&lt;AV$4,$Q17&gt;=AV$4),NETWORKDAYS.INTL($P17,(AV$4)-1,1,(Holidays!$A$1:$A$248)),0)+IF(AND($P17&lt;AU$4,$Q17&lt;AV$4,$Q17&gt;=AU$4),NETWORKDAYS.INTL(AU$4,$Q17,1,(Holidays!$A$1:$A$248)),0)+IF(AND($P17&lt;AU$4,$Q17&gt;=AV$4,$Q17&gt;=AU$4),NETWORKDAYS.INTL(AU$4,(AV$4)-1,1,(Holidays!$A$1:$A$248)),0))*$S17,"")</f>
        <v>0</v>
      </c>
      <c r="AV17" s="191">
        <f>IFERROR((IF(AND($P17&gt;=AV$4,$P17&lt;AW$4,$Q17&lt;AW$4),NETWORKDAYS.INTL($P17,$Q17,1,(Holidays!$A$1:$A$248)),0)+IF(AND($P17&gt;=AV$4,$P17&lt;AW$4,$Q17&gt;=AW$4),NETWORKDAYS.INTL($P17,(AW$4)-1,1,(Holidays!$A$1:$A$248)),0)+IF(AND($P17&lt;AV$4,$Q17&lt;AW$4,$Q17&gt;=AV$4),NETWORKDAYS.INTL(AV$4,$Q17,1,(Holidays!$A$1:$A$248)),0)+IF(AND($P17&lt;AV$4,$Q17&gt;=AW$4,$Q17&gt;=AV$4),NETWORKDAYS.INTL(AV$4,(AW$4)-1,1,(Holidays!$A$1:$A$248)),0))*$S17,"")</f>
        <v>0</v>
      </c>
      <c r="AW17" s="191">
        <f>IFERROR((IF(AND($P17&gt;=AW$4,$P17&lt;AX$4,$Q17&lt;AX$4),NETWORKDAYS.INTL($P17,$Q17,1,(Holidays!$A$1:$A$248)),0)+IF(AND($P17&gt;=AW$4,$P17&lt;AX$4,$Q17&gt;=AX$4),NETWORKDAYS.INTL($P17,(AX$4)-1,1,(Holidays!$A$1:$A$248)),0)+IF(AND($P17&lt;AW$4,$Q17&lt;AX$4,$Q17&gt;=AW$4),NETWORKDAYS.INTL(AW$4,$Q17,1,(Holidays!$A$1:$A$248)),0)+IF(AND($P17&lt;AW$4,$Q17&gt;=AX$4,$Q17&gt;=AW$4),NETWORKDAYS.INTL(AW$4,(AX$4)-1,1,(Holidays!$A$1:$A$248)),0))*$S17,"")</f>
        <v>0</v>
      </c>
      <c r="AX17" s="191">
        <f>IFERROR((IF(AND($P17&gt;=AX$4,$P17&lt;AY$4,$Q17&lt;AY$4),NETWORKDAYS.INTL($P17,$Q17,1,(Holidays!$A$1:$A$248)),0)+IF(AND($P17&gt;=AX$4,$P17&lt;AY$4,$Q17&gt;=AY$4),NETWORKDAYS.INTL($P17,(AY$4)-1,1,(Holidays!$A$1:$A$248)),0)+IF(AND($P17&lt;AX$4,$Q17&lt;AY$4,$Q17&gt;=AX$4),NETWORKDAYS.INTL(AX$4,$Q17,1,(Holidays!$A$1:$A$248)),0)+IF(AND($P17&lt;AX$4,$Q17&gt;=AY$4,$Q17&gt;=AX$4),NETWORKDAYS.INTL(AX$4,(AY$4)-1,1,(Holidays!$A$1:$A$248)),0))*$S17,"")</f>
        <v>0</v>
      </c>
      <c r="AY17" s="191">
        <f>IFERROR((IF(AND($P17&gt;=AY$4,$P17&lt;AZ$4,$Q17&lt;AZ$4),NETWORKDAYS.INTL($P17,$Q17,1,(Holidays!$A$1:$A$248)),0)+IF(AND($P17&gt;=AY$4,$P17&lt;AZ$4,$Q17&gt;=AZ$4),NETWORKDAYS.INTL($P17,(AZ$4)-1,1,(Holidays!$A$1:$A$248)),0)+IF(AND($P17&lt;AY$4,$Q17&lt;AZ$4,$Q17&gt;=AY$4),NETWORKDAYS.INTL(AY$4,$Q17,1,(Holidays!$A$1:$A$248)),0)+IF(AND($P17&lt;AY$4,$Q17&gt;=AZ$4,$Q17&gt;=AY$4),NETWORKDAYS.INTL(AY$4,(AZ$4)-1,1,(Holidays!$A$1:$A$248)),0))*$S17,"")</f>
        <v>0</v>
      </c>
      <c r="AZ17" s="191">
        <f>IFERROR((IF(AND($P17&gt;=AZ$4,$P17&lt;BA$4,$Q17&lt;BA$4),NETWORKDAYS.INTL($P17,$Q17,1,(Holidays!$A$1:$A$248)),0)+IF(AND($P17&gt;=AZ$4,$P17&lt;BA$4,$Q17&gt;=BA$4),NETWORKDAYS.INTL($P17,(BA$4)-1,1,(Holidays!$A$1:$A$248)),0)+IF(AND($P17&lt;AZ$4,$Q17&lt;BA$4,$Q17&gt;=AZ$4),NETWORKDAYS.INTL(AZ$4,$Q17,1,(Holidays!$A$1:$A$248)),0)+IF(AND($P17&lt;AZ$4,$Q17&gt;=BA$4,$Q17&gt;=AZ$4),NETWORKDAYS.INTL(AZ$4,(BA$4)-1,1,(Holidays!$A$1:$A$248)),0))*$S17,"")</f>
        <v>0</v>
      </c>
      <c r="BA17" s="191">
        <f>IFERROR((IF(AND($P17&gt;=BA$4,$P17&lt;BB$4,$Q17&lt;BB$4),NETWORKDAYS.INTL($P17,$Q17,1,(Holidays!$A$1:$A$248)),0)+IF(AND($P17&gt;=BA$4,$P17&lt;BB$4,$Q17&gt;=BB$4),NETWORKDAYS.INTL($P17,(BB$4)-1,1,(Holidays!$A$1:$A$248)),0)+IF(AND($P17&lt;BA$4,$Q17&lt;BB$4,$Q17&gt;=BA$4),NETWORKDAYS.INTL(BA$4,$Q17,1,(Holidays!$A$1:$A$248)),0)+IF(AND($P17&lt;BA$4,$Q17&gt;=BB$4,$Q17&gt;=BA$4),NETWORKDAYS.INTL(BA$4,(BB$4)-1,1,(Holidays!$A$1:$A$248)),0))*$S17,"")</f>
        <v>0</v>
      </c>
      <c r="BB17" s="191">
        <f>IFERROR((IF(AND($P17&gt;=BB$4,$P17&lt;BC$4,$Q17&lt;BC$4),NETWORKDAYS.INTL($P17,$Q17,1,(Holidays!$A$1:$A$248)),0)+IF(AND($P17&gt;=BB$4,$P17&lt;BC$4,$Q17&gt;=BC$4),NETWORKDAYS.INTL($P17,(BC$4)-1,1,(Holidays!$A$1:$A$248)),0)+IF(AND($P17&lt;BB$4,$Q17&lt;BC$4,$Q17&gt;=BB$4),NETWORKDAYS.INTL(BB$4,$Q17,1,(Holidays!$A$1:$A$248)),0)+IF(AND($P17&lt;BB$4,$Q17&gt;=BC$4,$Q17&gt;=BB$4),NETWORKDAYS.INTL(BB$4,(BC$4)-1,1,(Holidays!$A$1:$A$248)),0))*$S17,"")</f>
        <v>0</v>
      </c>
      <c r="BC17" s="191">
        <f>IFERROR((IF(AND($P17&gt;=BC$4,$P17&lt;BD$4,$Q17&lt;BD$4),NETWORKDAYS.INTL($P17,$Q17,1,(Holidays!$A$1:$A$248)),0)+IF(AND($P17&gt;=BC$4,$P17&lt;BD$4,$Q17&gt;=BD$4),NETWORKDAYS.INTL($P17,(BD$4)-1,1,(Holidays!$A$1:$A$248)),0)+IF(AND($P17&lt;BC$4,$Q17&lt;BD$4,$Q17&gt;=BC$4),NETWORKDAYS.INTL(BC$4,$Q17,1,(Holidays!$A$1:$A$248)),0)+IF(AND($P17&lt;BC$4,$Q17&gt;=BD$4,$Q17&gt;=BC$4),NETWORKDAYS.INTL(BC$4,(BD$4)-1,1,(Holidays!$A$1:$A$248)),0))*$S17,"")</f>
        <v>0</v>
      </c>
      <c r="BD17" s="191">
        <f>IFERROR((IF(AND($P17&gt;=BD$4,$P17&lt;BE$4,$Q17&lt;BE$4),NETWORKDAYS.INTL($P17,$Q17,1,(Holidays!$A$1:$A$248)),0)+IF(AND($P17&gt;=BD$4,$P17&lt;BE$4,$Q17&gt;=BE$4),NETWORKDAYS.INTL($P17,(BE$4)-1,1,(Holidays!$A$1:$A$248)),0)+IF(AND($P17&lt;BD$4,$Q17&lt;BE$4,$Q17&gt;=BD$4),NETWORKDAYS.INTL(BD$4,$Q17,1,(Holidays!$A$1:$A$248)),0)+IF(AND($P17&lt;BD$4,$Q17&gt;=BE$4,$Q17&gt;=BD$4),NETWORKDAYS.INTL(BD$4,(BE$4)-1,1,(Holidays!$A$1:$A$248)),0))*$S17,"")</f>
        <v>0</v>
      </c>
      <c r="BE17" s="191">
        <f>IFERROR((IF(AND($P17&gt;=BE$4,$P17&lt;BF$4,$Q17&lt;BF$4),NETWORKDAYS.INTL($P17,$Q17,1,(Holidays!$A$1:$A$248)),0)+IF(AND($P17&gt;=BE$4,$P17&lt;BF$4,$Q17&gt;=BF$4),NETWORKDAYS.INTL($P17,(BF$4)-1,1,(Holidays!$A$1:$A$248)),0)+IF(AND($P17&lt;BE$4,$Q17&lt;BF$4,$Q17&gt;=BE$4),NETWORKDAYS.INTL(BE$4,$Q17,1,(Holidays!$A$1:$A$248)),0)+IF(AND($P17&lt;BE$4,$Q17&gt;=BF$4,$Q17&gt;=BE$4),NETWORKDAYS.INTL(BE$4,(BF$4)-1,1,(Holidays!$A$1:$A$248)),0))*$S17,"")</f>
        <v>0</v>
      </c>
      <c r="BF17" s="191">
        <f>IFERROR((IF(AND($P17&gt;=BF$4,$P17&lt;BG$4,$Q17&lt;BG$4),NETWORKDAYS.INTL($P17,$Q17,1,(Holidays!$A$1:$A$248)),0)+IF(AND($P17&gt;=BF$4,$P17&lt;BG$4,$Q17&gt;=BG$4),NETWORKDAYS.INTL($P17,(BG$4)-1,1,(Holidays!$A$1:$A$248)),0)+IF(AND($P17&lt;BF$4,$Q17&lt;BG$4,$Q17&gt;=BF$4),NETWORKDAYS.INTL(BF$4,$Q17,1,(Holidays!$A$1:$A$248)),0)+IF(AND($P17&lt;BF$4,$Q17&gt;=BG$4,$Q17&gt;=BF$4),NETWORKDAYS.INTL(BF$4,(BG$4)-1,1,(Holidays!$A$1:$A$248)),0))*$S17,"")</f>
        <v>0</v>
      </c>
      <c r="BG17" s="191">
        <f>IFERROR((IF(AND($P17&gt;=BG$4,$P17&lt;BH$4,$Q17&lt;BH$4),NETWORKDAYS.INTL($P17,$Q17,1,(Holidays!$A$1:$A$248)),0)+IF(AND($P17&gt;=BG$4,$P17&lt;BH$4,$Q17&gt;=BH$4),NETWORKDAYS.INTL($P17,(BH$4)-1,1,(Holidays!$A$1:$A$248)),0)+IF(AND($P17&lt;BG$4,$Q17&lt;BH$4,$Q17&gt;=BG$4),NETWORKDAYS.INTL(BG$4,$Q17,1,(Holidays!$A$1:$A$248)),0)+IF(AND($P17&lt;BG$4,$Q17&gt;=BH$4,$Q17&gt;=BG$4),NETWORKDAYS.INTL(BG$4,(BH$4)-1,1,(Holidays!$A$1:$A$248)),0))*$S17,"")</f>
        <v>0</v>
      </c>
      <c r="BH17" s="191">
        <f>IFERROR((IF(AND($P17&gt;=BH$4,$P17&lt;BI$4,$Q17&lt;BI$4),NETWORKDAYS.INTL($P17,$Q17,1,(Holidays!$A$1:$A$248)),0)+IF(AND($P17&gt;=BH$4,$P17&lt;BI$4,$Q17&gt;=BI$4),NETWORKDAYS.INTL($P17,(BI$4)-1,1,(Holidays!$A$1:$A$248)),0)+IF(AND($P17&lt;BH$4,$Q17&lt;BI$4,$Q17&gt;=BH$4),NETWORKDAYS.INTL(BH$4,$Q17,1,(Holidays!$A$1:$A$248)),0)+IF(AND($P17&lt;BH$4,$Q17&gt;=BI$4,$Q17&gt;=BH$4),NETWORKDAYS.INTL(BH$4,(BI$4)-1,1,(Holidays!$A$1:$A$248)),0))*$S17,"")</f>
        <v>0</v>
      </c>
      <c r="BI17" s="191">
        <f>IFERROR((IF(AND($P17&gt;=BI$4,$P17&lt;BJ$4,$Q17&lt;BJ$4),NETWORKDAYS.INTL($P17,$Q17,1,(Holidays!$A$1:$A$248)),0)+IF(AND($P17&gt;=BI$4,$P17&lt;BJ$4,$Q17&gt;=BJ$4),NETWORKDAYS.INTL($P17,(BJ$4)-1,1,(Holidays!$A$1:$A$248)),0)+IF(AND($P17&lt;BI$4,$Q17&lt;BJ$4,$Q17&gt;=BI$4),NETWORKDAYS.INTL(BI$4,$Q17,1,(Holidays!$A$1:$A$248)),0)+IF(AND($P17&lt;BI$4,$Q17&gt;=BJ$4,$Q17&gt;=BI$4),NETWORKDAYS.INTL(BI$4,(BJ$4)-1,1,(Holidays!$A$1:$A$248)),0))*$S17,"")</f>
        <v>0</v>
      </c>
      <c r="BJ17" s="191">
        <f>IFERROR((IF(AND($P17&gt;=BJ$4,$P17&lt;BK$4,$Q17&lt;BK$4),NETWORKDAYS.INTL($P17,$Q17,1,(Holidays!$A$1:$A$248)),0)+IF(AND($P17&gt;=BJ$4,$P17&lt;BK$4,$Q17&gt;=BK$4),NETWORKDAYS.INTL($P17,(BK$4)-1,1,(Holidays!$A$1:$A$248)),0)+IF(AND($P17&lt;BJ$4,$Q17&lt;BK$4,$Q17&gt;=BJ$4),NETWORKDAYS.INTL(BJ$4,$Q17,1,(Holidays!$A$1:$A$248)),0)+IF(AND($P17&lt;BJ$4,$Q17&gt;=BK$4,$Q17&gt;=BJ$4),NETWORKDAYS.INTL(BJ$4,(BK$4)-1,1,(Holidays!$A$1:$A$248)),0))*$S17,"")</f>
        <v>0</v>
      </c>
      <c r="BK17" s="191">
        <f>IFERROR((IF(AND($P17&gt;=BK$4,$P17&lt;BL$4,$Q17&lt;BL$4),NETWORKDAYS.INTL($P17,$Q17,1,(Holidays!$A$1:$A$248)),0)+IF(AND($P17&gt;=BK$4,$P17&lt;BL$4,$Q17&gt;=BL$4),NETWORKDAYS.INTL($P17,(BL$4)-1,1,(Holidays!$A$1:$A$248)),0)+IF(AND($P17&lt;BK$4,$Q17&lt;BL$4,$Q17&gt;=BK$4),NETWORKDAYS.INTL(BK$4,$Q17,1,(Holidays!$A$1:$A$248)),0)+IF(AND($P17&lt;BK$4,$Q17&gt;=BL$4,$Q17&gt;=BK$4),NETWORKDAYS.INTL(BK$4,(BL$4)-1,1,(Holidays!$A$1:$A$248)),0))*$S17,"")</f>
        <v>0</v>
      </c>
      <c r="BL17" s="191">
        <f>IFERROR((IF(AND($P17&gt;=BL$4,$P17&lt;BM$4,$Q17&lt;BM$4),NETWORKDAYS.INTL($P17,$Q17,1,(Holidays!$A$1:$A$248)),0)+IF(AND($P17&gt;=BL$4,$P17&lt;BM$4,$Q17&gt;=BM$4),NETWORKDAYS.INTL($P17,(BM$4)-1,1,(Holidays!$A$1:$A$248)),0)+IF(AND($P17&lt;BL$4,$Q17&lt;BM$4,$Q17&gt;=BL$4),NETWORKDAYS.INTL(BL$4,$Q17,1,(Holidays!$A$1:$A$248)),0)+IF(AND($P17&lt;BL$4,$Q17&gt;=BM$4,$Q17&gt;=BL$4),NETWORKDAYS.INTL(BL$4,(BM$4)-1,1,(Holidays!$A$1:$A$248)),0))*$S17,"")</f>
        <v>0</v>
      </c>
      <c r="BM17" s="191">
        <f>IFERROR((IF(AND($P17&gt;=BM$4,$P17&lt;BN$4,$Q17&lt;BN$4),NETWORKDAYS.INTL($P17,$Q17,1,(Holidays!$A$1:$A$248)),0)+IF(AND($P17&gt;=BM$4,$P17&lt;BN$4,$Q17&gt;=BN$4),NETWORKDAYS.INTL($P17,(BN$4)-1,1,(Holidays!$A$1:$A$248)),0)+IF(AND($P17&lt;BM$4,$Q17&lt;BN$4,$Q17&gt;=BM$4),NETWORKDAYS.INTL(BM$4,$Q17,1,(Holidays!$A$1:$A$248)),0)+IF(AND($P17&lt;BM$4,$Q17&gt;=BN$4,$Q17&gt;=BM$4),NETWORKDAYS.INTL(BM$4,(BN$4)-1,1,(Holidays!$A$1:$A$248)),0))*$S17,"")</f>
        <v>0</v>
      </c>
      <c r="BN17" s="191">
        <f>IFERROR((IF(AND($P17&gt;=BN$4,$P17&lt;BO$4,$Q17&lt;BO$4),NETWORKDAYS.INTL($P17,$Q17,1,(Holidays!$A$1:$A$248)),0)+IF(AND($P17&gt;=BN$4,$P17&lt;BO$4,$Q17&gt;=BO$4),NETWORKDAYS.INTL($P17,(BO$4)-1,1,(Holidays!$A$1:$A$248)),0)+IF(AND($P17&lt;BN$4,$Q17&lt;BO$4,$Q17&gt;=BN$4),NETWORKDAYS.INTL(BN$4,$Q17,1,(Holidays!$A$1:$A$248)),0)+IF(AND($P17&lt;BN$4,$Q17&gt;=BO$4,$Q17&gt;=BN$4),NETWORKDAYS.INTL(BN$4,(BO$4)-1,1,(Holidays!$A$1:$A$248)),0))*$S17,"")</f>
        <v>0</v>
      </c>
      <c r="BO17" s="191">
        <f>IFERROR((IF(AND($P17&gt;=BO$4,$P17&lt;BP$4,$Q17&lt;BP$4),NETWORKDAYS.INTL($P17,$Q17,1,(Holidays!$A$1:$A$248)),0)+IF(AND($P17&gt;=BO$4,$P17&lt;BP$4,$Q17&gt;=BP$4),NETWORKDAYS.INTL($P17,(BP$4)-1,1,(Holidays!$A$1:$A$248)),0)+IF(AND($P17&lt;BO$4,$Q17&lt;BP$4,$Q17&gt;=BO$4),NETWORKDAYS.INTL(BO$4,$Q17,1,(Holidays!$A$1:$A$248)),0)+IF(AND($P17&lt;BO$4,$Q17&gt;=BP$4,$Q17&gt;=BO$4),NETWORKDAYS.INTL(BO$4,(BP$4)-1,1,(Holidays!$A$1:$A$248)),0))*$S17,"")</f>
        <v>0</v>
      </c>
      <c r="BP17" s="191">
        <f>IFERROR((IF(AND($P17&gt;=BP$4,$P17&lt;BQ$4,$Q17&lt;BQ$4),NETWORKDAYS.INTL($P17,$Q17,1,(Holidays!$A$1:$A$248)),0)+IF(AND($P17&gt;=BP$4,$P17&lt;BQ$4,$Q17&gt;=BQ$4),NETWORKDAYS.INTL($P17,(BQ$4)-1,1,(Holidays!$A$1:$A$248)),0)+IF(AND($P17&lt;BP$4,$Q17&lt;BQ$4,$Q17&gt;=BP$4),NETWORKDAYS.INTL(BP$4,$Q17,1,(Holidays!$A$1:$A$248)),0)+IF(AND($P17&lt;BP$4,$Q17&gt;=BQ$4,$Q17&gt;=BP$4),NETWORKDAYS.INTL(BP$4,(BQ$4)-1,1,(Holidays!$A$1:$A$248)),0))*$S17,"")</f>
        <v>0</v>
      </c>
      <c r="BQ17" s="191">
        <f>IFERROR((IF(AND($P17&gt;=BQ$4,$P17&lt;BR$4,$Q17&lt;BR$4),NETWORKDAYS.INTL($P17,$Q17,1,(Holidays!$A$1:$A$248)),0)+IF(AND($P17&gt;=BQ$4,$P17&lt;BR$4,$Q17&gt;=BR$4),NETWORKDAYS.INTL($P17,(BR$4)-1,1,(Holidays!$A$1:$A$248)),0)+IF(AND($P17&lt;BQ$4,$Q17&lt;BR$4,$Q17&gt;=BQ$4),NETWORKDAYS.INTL(BQ$4,$Q17,1,(Holidays!$A$1:$A$248)),0)+IF(AND($P17&lt;BQ$4,$Q17&gt;=BR$4,$Q17&gt;=BQ$4),NETWORKDAYS.INTL(BQ$4,(BR$4)-1,1,(Holidays!$A$1:$A$248)),0))*$S17,"")</f>
        <v>0</v>
      </c>
      <c r="BR17" s="191">
        <f>IFERROR((IF(AND($P17&gt;=BR$4,$P17&lt;BS$4,$Q17&lt;BS$4),NETWORKDAYS.INTL($P17,$Q17,1,(Holidays!$A$1:$A$248)),0)+IF(AND($P17&gt;=BR$4,$P17&lt;BS$4,$Q17&gt;=BS$4),NETWORKDAYS.INTL($P17,(BS$4)-1,1,(Holidays!$A$1:$A$248)),0)+IF(AND($P17&lt;BR$4,$Q17&lt;BS$4,$Q17&gt;=BR$4),NETWORKDAYS.INTL(BR$4,$Q17,1,(Holidays!$A$1:$A$248)),0)+IF(AND($P17&lt;BR$4,$Q17&gt;=BS$4,$Q17&gt;=BR$4),NETWORKDAYS.INTL(BR$4,(BS$4)-1,1,(Holidays!$A$1:$A$248)),0))*$S17,"")</f>
        <v>0</v>
      </c>
      <c r="BS17" s="191">
        <f>IFERROR((IF(AND($P17&gt;=BS$4,$P17&lt;BT$4,$Q17&lt;BT$4),NETWORKDAYS.INTL($P17,$Q17,1,(Holidays!$A$1:$A$248)),0)+IF(AND($P17&gt;=BS$4,$P17&lt;BT$4,$Q17&gt;=BT$4),NETWORKDAYS.INTL($P17,(BT$4)-1,1,(Holidays!$A$1:$A$248)),0)+IF(AND($P17&lt;BS$4,$Q17&lt;BT$4,$Q17&gt;=BS$4),NETWORKDAYS.INTL(BS$4,$Q17,1,(Holidays!$A$1:$A$248)),0)+IF(AND($P17&lt;BS$4,$Q17&gt;=BT$4,$Q17&gt;=BS$4),NETWORKDAYS.INTL(BS$4,(BT$4)-1,1,(Holidays!$A$1:$A$248)),0))*$S17,"")</f>
        <v>0</v>
      </c>
      <c r="BT17" s="191">
        <f>IFERROR((IF(AND($P17&gt;=BT$4,$P17&lt;BU$4,$Q17&lt;BU$4),NETWORKDAYS.INTL($P17,$Q17,1,(Holidays!$A$1:$A$248)),0)+IF(AND($P17&gt;=BT$4,$P17&lt;BU$4,$Q17&gt;=BU$4),NETWORKDAYS.INTL($P17,(BU$4)-1,1,(Holidays!$A$1:$A$248)),0)+IF(AND($P17&lt;BT$4,$Q17&lt;BU$4,$Q17&gt;=BT$4),NETWORKDAYS.INTL(BT$4,$Q17,1,(Holidays!$A$1:$A$248)),0)+IF(AND($P17&lt;BT$4,$Q17&gt;=BU$4,$Q17&gt;=BT$4),NETWORKDAYS.INTL(BT$4,(BU$4)-1,1,(Holidays!$A$1:$A$248)),0))*$S17,"")</f>
        <v>0</v>
      </c>
      <c r="BU17" s="191">
        <f>IFERROR((IF(AND($P17&gt;=BU$4,$P17&lt;BV$4,$Q17&lt;BV$4),NETWORKDAYS.INTL($P17,$Q17,1,(Holidays!$A$1:$A$248)),0)+IF(AND($P17&gt;=BU$4,$P17&lt;BV$4,$Q17&gt;=BV$4),NETWORKDAYS.INTL($P17,(BV$4)-1,1,(Holidays!$A$1:$A$248)),0)+IF(AND($P17&lt;BU$4,$Q17&lt;BV$4,$Q17&gt;=BU$4),NETWORKDAYS.INTL(BU$4,$Q17,1,(Holidays!$A$1:$A$248)),0)+IF(AND($P17&lt;BU$4,$Q17&gt;=BV$4,$Q17&gt;=BU$4),NETWORKDAYS.INTL(BU$4,(BV$4)-1,1,(Holidays!$A$1:$A$248)),0))*$S17,"")</f>
        <v>0</v>
      </c>
      <c r="BV17" s="191">
        <f>IFERROR((IF(AND($P17&gt;=BV$4,$P17&lt;BW$4,$Q17&lt;BW$4),NETWORKDAYS.INTL($P17,$Q17,1,(Holidays!$A$1:$A$248)),0)+IF(AND($P17&gt;=BV$4,$P17&lt;BW$4,$Q17&gt;=BW$4),NETWORKDAYS.INTL($P17,(BW$4)-1,1,(Holidays!$A$1:$A$248)),0)+IF(AND($P17&lt;BV$4,$Q17&lt;BW$4,$Q17&gt;=BV$4),NETWORKDAYS.INTL(BV$4,$Q17,1,(Holidays!$A$1:$A$248)),0)+IF(AND($P17&lt;BV$4,$Q17&gt;=BW$4,$Q17&gt;=BV$4),NETWORKDAYS.INTL(BV$4,(BW$4)-1,1,(Holidays!$A$1:$A$248)),0))*$S17,"")</f>
        <v>0</v>
      </c>
      <c r="BW17" s="191">
        <f>IFERROR((IF(AND($P17&gt;=BW$4,$P17&lt;BX$4,$Q17&lt;BX$4),NETWORKDAYS.INTL($P17,$Q17,1,(Holidays!$A$1:$A$248)),0)+IF(AND($P17&gt;=BW$4,$P17&lt;BX$4,$Q17&gt;=BX$4),NETWORKDAYS.INTL($P17,(BX$4)-1,1,(Holidays!$A$1:$A$248)),0)+IF(AND($P17&lt;BW$4,$Q17&lt;BX$4,$Q17&gt;=BW$4),NETWORKDAYS.INTL(BW$4,$Q17,1,(Holidays!$A$1:$A$248)),0)+IF(AND($P17&lt;BW$4,$Q17&gt;=BX$4,$Q17&gt;=BW$4),NETWORKDAYS.INTL(BW$4,(BX$4)-1,1,(Holidays!$A$1:$A$248)),0))*$S17,"")</f>
        <v>0</v>
      </c>
      <c r="BX17" s="191">
        <f>IFERROR((IF(AND($P17&gt;=BX$4,$P17&lt;BY$4,$Q17&lt;BY$4),NETWORKDAYS.INTL($P17,$Q17,1,(Holidays!$A$1:$A$248)),0)+IF(AND($P17&gt;=BX$4,$P17&lt;BY$4,$Q17&gt;=BY$4),NETWORKDAYS.INTL($P17,(BY$4)-1,1,(Holidays!$A$1:$A$248)),0)+IF(AND($P17&lt;BX$4,$Q17&lt;BY$4,$Q17&gt;=BX$4),NETWORKDAYS.INTL(BX$4,$Q17,1,(Holidays!$A$1:$A$248)),0)+IF(AND($P17&lt;BX$4,$Q17&gt;=BY$4,$Q17&gt;=BX$4),NETWORKDAYS.INTL(BX$4,(BY$4)-1,1,(Holidays!$A$1:$A$248)),0))*$S17,"")</f>
        <v>0</v>
      </c>
      <c r="BY17" s="191">
        <f>IFERROR((IF(AND($P17&gt;=BY$4,$P17&lt;BZ$4,$Q17&lt;BZ$4),NETWORKDAYS.INTL($P17,$Q17,1,(Holidays!$A$1:$A$248)),0)+IF(AND($P17&gt;=BY$4,$P17&lt;BZ$4,$Q17&gt;=BZ$4),NETWORKDAYS.INTL($P17,(BZ$4)-1,1,(Holidays!$A$1:$A$248)),0)+IF(AND($P17&lt;BY$4,$Q17&lt;BZ$4,$Q17&gt;=BY$4),NETWORKDAYS.INTL(BY$4,$Q17,1,(Holidays!$A$1:$A$248)),0)+IF(AND($P17&lt;BY$4,$Q17&gt;=BZ$4,$Q17&gt;=BY$4),NETWORKDAYS.INTL(BY$4,(BZ$4)-1,1,(Holidays!$A$1:$A$248)),0))*$S17,"")</f>
        <v>0</v>
      </c>
      <c r="BZ17" s="191">
        <f>IFERROR((IF(AND($P17&gt;=BZ$4,$P17&lt;CA$4,$Q17&lt;CA$4),NETWORKDAYS.INTL($P17,$Q17,1,(Holidays!$A$1:$A$248)),0)+IF(AND($P17&gt;=BZ$4,$P17&lt;CA$4,$Q17&gt;=CA$4),NETWORKDAYS.INTL($P17,(CA$4)-1,1,(Holidays!$A$1:$A$248)),0)+IF(AND($P17&lt;BZ$4,$Q17&lt;CA$4,$Q17&gt;=BZ$4),NETWORKDAYS.INTL(BZ$4,$Q17,1,(Holidays!$A$1:$A$248)),0)+IF(AND($P17&lt;BZ$4,$Q17&gt;=CA$4,$Q17&gt;=BZ$4),NETWORKDAYS.INTL(BZ$4,(CA$4)-1,1,(Holidays!$A$1:$A$248)),0))*$S17,"")</f>
        <v>0</v>
      </c>
      <c r="CA17" s="191">
        <f>IFERROR((IF(AND($P17&gt;=CA$4,$P17&lt;CB$4,$Q17&lt;CB$4),NETWORKDAYS.INTL($P17,$Q17,1,(Holidays!$A$1:$A$248)),0)+IF(AND($P17&gt;=CA$4,$P17&lt;CB$4,$Q17&gt;=CB$4),NETWORKDAYS.INTL($P17,(CB$4)-1,1,(Holidays!$A$1:$A$248)),0)+IF(AND($P17&lt;CA$4,$Q17&lt;CB$4,$Q17&gt;=CA$4),NETWORKDAYS.INTL(CA$4,$Q17,1,(Holidays!$A$1:$A$248)),0)+IF(AND($P17&lt;CA$4,$Q17&gt;=CB$4,$Q17&gt;=CA$4),NETWORKDAYS.INTL(CA$4,(CB$4)-1,1,(Holidays!$A$1:$A$248)),0))*$S17,"")</f>
        <v>0</v>
      </c>
      <c r="CB17" s="191">
        <f>IFERROR((IF(AND($P17&gt;=CB$4,$P17&lt;CC$4,$Q17&lt;CC$4),NETWORKDAYS.INTL($P17,$Q17,1,(Holidays!$A$1:$A$248)),0)+IF(AND($P17&gt;=CB$4,$P17&lt;CC$4,$Q17&gt;=CC$4),NETWORKDAYS.INTL($P17,(CC$4)-1,1,(Holidays!$A$1:$A$248)),0)+IF(AND($P17&lt;CB$4,$Q17&lt;CC$4,$Q17&gt;=CB$4),NETWORKDAYS.INTL(CB$4,$Q17,1,(Holidays!$A$1:$A$248)),0)+IF(AND($P17&lt;CB$4,$Q17&gt;=CC$4,$Q17&gt;=CB$4),NETWORKDAYS.INTL(CB$4,(CC$4)-1,1,(Holidays!$A$1:$A$248)),0))*$S17,"")</f>
        <v>0</v>
      </c>
      <c r="CC17" s="191">
        <f>IFERROR((IF(AND($P17&gt;=CC$4,$P17&lt;CD$4,$Q17&lt;CD$4),NETWORKDAYS.INTL($P17,$Q17,1,(Holidays!$A$1:$A$248)),0)+IF(AND($P17&gt;=CC$4,$P17&lt;CD$4,$Q17&gt;=CD$4),NETWORKDAYS.INTL($P17,(CD$4)-1,1,(Holidays!$A$1:$A$248)),0)+IF(AND($P17&lt;CC$4,$Q17&lt;CD$4,$Q17&gt;=CC$4),NETWORKDAYS.INTL(CC$4,$Q17,1,(Holidays!$A$1:$A$248)),0)+IF(AND($P17&lt;CC$4,$Q17&gt;=CD$4,$Q17&gt;=CC$4),NETWORKDAYS.INTL(CC$4,(CD$4)-1,1,(Holidays!$A$1:$A$248)),0))*$S17,"")</f>
        <v>0</v>
      </c>
      <c r="CD17" s="191">
        <f>IFERROR((IF(AND($P17&gt;=CD$4,$P17&lt;CE$4,$Q17&lt;CE$4),NETWORKDAYS.INTL($P17,$Q17,1,(Holidays!$A$1:$A$248)),0)+IF(AND($P17&gt;=CD$4,$P17&lt;CE$4,$Q17&gt;=CE$4),NETWORKDAYS.INTL($P17,(CE$4)-1,1,(Holidays!$A$1:$A$248)),0)+IF(AND($P17&lt;CD$4,$Q17&lt;CE$4,$Q17&gt;=CD$4),NETWORKDAYS.INTL(CD$4,$Q17,1,(Holidays!$A$1:$A$248)),0)+IF(AND($P17&lt;CD$4,$Q17&gt;=CE$4,$Q17&gt;=CD$4),NETWORKDAYS.INTL(CD$4,(CE$4)-1,1,(Holidays!$A$1:$A$248)),0))*$S17,"")</f>
        <v>0</v>
      </c>
      <c r="CE17" s="191">
        <f>IFERROR((IF(AND($P17&gt;=CE$4,$P17&lt;CF$4,$Q17&lt;CF$4),NETWORKDAYS.INTL($P17,$Q17,1,(Holidays!$A$1:$A$248)),0)+IF(AND($P17&gt;=CE$4,$P17&lt;CF$4,$Q17&gt;=CF$4),NETWORKDAYS.INTL($P17,(CF$4)-1,1,(Holidays!$A$1:$A$248)),0)+IF(AND($P17&lt;CE$4,$Q17&lt;CF$4,$Q17&gt;=CE$4),NETWORKDAYS.INTL(CE$4,$Q17,1,(Holidays!$A$1:$A$248)),0)+IF(AND($P17&lt;CE$4,$Q17&gt;=CF$4,$Q17&gt;=CE$4),NETWORKDAYS.INTL(CE$4,(CF$4)-1,1,(Holidays!$A$1:$A$248)),0))*$S17,"")</f>
        <v>0</v>
      </c>
      <c r="CF17" s="191">
        <f>IFERROR((IF(AND($P17&gt;=CF$4,$P17&lt;CG$4,$Q17&lt;CG$4),NETWORKDAYS.INTL($P17,$Q17,1,(Holidays!$A$1:$A$248)),0)+IF(AND($P17&gt;=CF$4,$P17&lt;CG$4,$Q17&gt;=CG$4),NETWORKDAYS.INTL($P17,(CG$4)-1,1,(Holidays!$A$1:$A$248)),0)+IF(AND($P17&lt;CF$4,$Q17&lt;CG$4,$Q17&gt;=CF$4),NETWORKDAYS.INTL(CF$4,$Q17,1,(Holidays!$A$1:$A$248)),0)+IF(AND($P17&lt;CF$4,$Q17&gt;=CG$4,$Q17&gt;=CF$4),NETWORKDAYS.INTL(CF$4,(CG$4)-1,1,(Holidays!$A$1:$A$248)),0))*$S17,"")</f>
        <v>0</v>
      </c>
      <c r="CG17" s="191">
        <f>IFERROR((IF(AND($P17&gt;=CG$4,$P17&lt;CH$4,$Q17&lt;CH$4),NETWORKDAYS.INTL($P17,$Q17,1,(Holidays!$A$1:$A$248)),0)+IF(AND($P17&gt;=CG$4,$P17&lt;CH$4,$Q17&gt;=CH$4),NETWORKDAYS.INTL($P17,(CH$4)-1,1,(Holidays!$A$1:$A$248)),0)+IF(AND($P17&lt;CG$4,$Q17&lt;CH$4,$Q17&gt;=CG$4),NETWORKDAYS.INTL(CG$4,$Q17,1,(Holidays!$A$1:$A$248)),0)+IF(AND($P17&lt;CG$4,$Q17&gt;=CH$4,$Q17&gt;=CG$4),NETWORKDAYS.INTL(CG$4,(CH$4)-1,1,(Holidays!$A$1:$A$248)),0))*$S17,"")</f>
        <v>0</v>
      </c>
      <c r="CH17" s="191">
        <f>IFERROR((IF(AND($P17&gt;=CH$4,$P17&lt;CI$4,$Q17&lt;CI$4),NETWORKDAYS.INTL($P17,$Q17,1,(Holidays!$A$1:$A$248)),0)+IF(AND($P17&gt;=CH$4,$P17&lt;CI$4,$Q17&gt;=CI$4),NETWORKDAYS.INTL($P17,(CI$4)-1,1,(Holidays!$A$1:$A$248)),0)+IF(AND($P17&lt;CH$4,$Q17&lt;CI$4,$Q17&gt;=CH$4),NETWORKDAYS.INTL(CH$4,$Q17,1,(Holidays!$A$1:$A$248)),0)+IF(AND($P17&lt;CH$4,$Q17&gt;=CI$4,$Q17&gt;=CH$4),NETWORKDAYS.INTL(CH$4,(CI$4)-1,1,(Holidays!$A$1:$A$248)),0))*$S17,"")</f>
        <v>0</v>
      </c>
      <c r="CI17" s="191">
        <f>IFERROR((IF(AND($P17&gt;=CI$4,$P17&lt;CJ$4,$Q17&lt;CJ$4),NETWORKDAYS.INTL($P17,$Q17,1,(Holidays!$A$1:$A$248)),0)+IF(AND($P17&gt;=CI$4,$P17&lt;CJ$4,$Q17&gt;=CJ$4),NETWORKDAYS.INTL($P17,(CJ$4)-1,1,(Holidays!$A$1:$A$248)),0)+IF(AND($P17&lt;CI$4,$Q17&lt;CJ$4,$Q17&gt;=CI$4),NETWORKDAYS.INTL(CI$4,$Q17,1,(Holidays!$A$1:$A$248)),0)+IF(AND($P17&lt;CI$4,$Q17&gt;=CJ$4,$Q17&gt;=CI$4),NETWORKDAYS.INTL(CI$4,(CJ$4)-1,1,(Holidays!$A$1:$A$248)),0))*$S17,"")</f>
        <v>0</v>
      </c>
      <c r="CJ17" s="191">
        <f>IFERROR((IF(AND($P17&gt;=CJ$4,$P17&lt;CK$4,$Q17&lt;CK$4),NETWORKDAYS.INTL($P17,$Q17,1,(Holidays!$A$1:$A$248)),0)+IF(AND($P17&gt;=CJ$4,$P17&lt;CK$4,$Q17&gt;=CK$4),NETWORKDAYS.INTL($P17,(CK$4)-1,1,(Holidays!$A$1:$A$248)),0)+IF(AND($P17&lt;CJ$4,$Q17&lt;CK$4,$Q17&gt;=CJ$4),NETWORKDAYS.INTL(CJ$4,$Q17,1,(Holidays!$A$1:$A$248)),0)+IF(AND($P17&lt;CJ$4,$Q17&gt;=CK$4,$Q17&gt;=CJ$4),NETWORKDAYS.INTL(CJ$4,(CK$4)-1,1,(Holidays!$A$1:$A$248)),0))*$S17,"")</f>
        <v>0</v>
      </c>
      <c r="CK17" s="191">
        <f>IFERROR((IF(AND($P17&gt;=CK$4,$P17&lt;CL$4,$Q17&lt;CL$4),NETWORKDAYS.INTL($P17,$Q17,1,(Holidays!$A$1:$A$248)),0)+IF(AND($P17&gt;=CK$4,$P17&lt;CL$4,$Q17&gt;=CL$4),NETWORKDAYS.INTL($P17,(CL$4)-1,1,(Holidays!$A$1:$A$248)),0)+IF(AND($P17&lt;CK$4,$Q17&lt;CL$4,$Q17&gt;=CK$4),NETWORKDAYS.INTL(CK$4,$Q17,1,(Holidays!$A$1:$A$248)),0)+IF(AND($P17&lt;CK$4,$Q17&gt;=CL$4,$Q17&gt;=CK$4),NETWORKDAYS.INTL(CK$4,(CL$4)-1,1,(Holidays!$A$1:$A$248)),0))*$S17,"")</f>
        <v>0</v>
      </c>
      <c r="CL17" s="191">
        <f>IFERROR((IF(AND($P17&gt;=CL$4,$P17&lt;CM$4,$Q17&lt;CM$4),NETWORKDAYS.INTL($P17,$Q17,1,(Holidays!$A$1:$A$248)),0)+IF(AND($P17&gt;=CL$4,$P17&lt;CM$4,$Q17&gt;=CM$4),NETWORKDAYS.INTL($P17,(CM$4)-1,1,(Holidays!$A$1:$A$248)),0)+IF(AND($P17&lt;CL$4,$Q17&lt;CM$4,$Q17&gt;=CL$4),NETWORKDAYS.INTL(CL$4,$Q17,1,(Holidays!$A$1:$A$248)),0)+IF(AND($P17&lt;CL$4,$Q17&gt;=CM$4,$Q17&gt;=CL$4),NETWORKDAYS.INTL(CL$4,(CM$4)-1,1,(Holidays!$A$1:$A$248)),0))*$S17,"")</f>
        <v>0</v>
      </c>
      <c r="CM17" s="191">
        <f>IFERROR((IF(AND($P17&gt;=CM$4,$P17&lt;CN$4,$Q17&lt;CN$4),NETWORKDAYS.INTL($P17,$Q17,1,(Holidays!$A$1:$A$248)),0)+IF(AND($P17&gt;=CM$4,$P17&lt;CN$4,$Q17&gt;=CN$4),NETWORKDAYS.INTL($P17,(CN$4)-1,1,(Holidays!$A$1:$A$248)),0)+IF(AND($P17&lt;CM$4,$Q17&lt;CN$4,$Q17&gt;=CM$4),NETWORKDAYS.INTL(CM$4,$Q17,1,(Holidays!$A$1:$A$248)),0)+IF(AND($P17&lt;CM$4,$Q17&gt;=CN$4,$Q17&gt;=CM$4),NETWORKDAYS.INTL(CM$4,(CN$4)-1,1,(Holidays!$A$1:$A$248)),0))*$S17,"")</f>
        <v>0</v>
      </c>
      <c r="CN17" s="191">
        <f>IFERROR((IF(AND($P17&gt;=CN$4,$P17&lt;CO$4,$Q17&lt;CO$4),NETWORKDAYS.INTL($P17,$Q17,1,(Holidays!$A$1:$A$248)),0)+IF(AND($P17&gt;=CN$4,$P17&lt;CO$4,$Q17&gt;=CO$4),NETWORKDAYS.INTL($P17,(CO$4)-1,1,(Holidays!$A$1:$A$248)),0)+IF(AND($P17&lt;CN$4,$Q17&lt;CO$4,$Q17&gt;=CN$4),NETWORKDAYS.INTL(CN$4,$Q17,1,(Holidays!$A$1:$A$248)),0)+IF(AND($P17&lt;CN$4,$Q17&gt;=CO$4,$Q17&gt;=CN$4),NETWORKDAYS.INTL(CN$4,(CO$4)-1,1,(Holidays!$A$1:$A$248)),0))*$S17,"")</f>
        <v>0</v>
      </c>
      <c r="CO17" s="191">
        <f>IFERROR((IF(AND($P17&gt;=CO$4,$P17&lt;CP$4,$Q17&lt;CP$4),NETWORKDAYS.INTL($P17,$Q17,1,(Holidays!$A$1:$A$248)),0)+IF(AND($P17&gt;=CO$4,$P17&lt;CP$4,$Q17&gt;=CP$4),NETWORKDAYS.INTL($P17,(CP$4)-1,1,(Holidays!$A$1:$A$248)),0)+IF(AND($P17&lt;CO$4,$Q17&lt;CP$4,$Q17&gt;=CO$4),NETWORKDAYS.INTL(CO$4,$Q17,1,(Holidays!$A$1:$A$248)),0)+IF(AND($P17&lt;CO$4,$Q17&gt;=CP$4,$Q17&gt;=CO$4),NETWORKDAYS.INTL(CO$4,(CP$4)-1,1,(Holidays!$A$1:$A$248)),0))*$S17,"")</f>
        <v>0</v>
      </c>
      <c r="CP17" s="191">
        <f>IFERROR((IF(AND($P17&gt;=CP$4,$P17&lt;CQ$4,$Q17&lt;CQ$4),NETWORKDAYS.INTL($P17,$Q17,1,(Holidays!$A$1:$A$248)),0)+IF(AND($P17&gt;=CP$4,$P17&lt;CQ$4,$Q17&gt;=CQ$4),NETWORKDAYS.INTL($P17,(CQ$4)-1,1,(Holidays!$A$1:$A$248)),0)+IF(AND($P17&lt;CP$4,$Q17&lt;CQ$4,$Q17&gt;=CP$4),NETWORKDAYS.INTL(CP$4,$Q17,1,(Holidays!$A$1:$A$248)),0)+IF(AND($P17&lt;CP$4,$Q17&gt;=CQ$4,$Q17&gt;=CP$4),NETWORKDAYS.INTL(CP$4,(CQ$4)-1,1,(Holidays!$A$1:$A$248)),0))*$S17,"")</f>
        <v>0</v>
      </c>
      <c r="CQ17" s="191">
        <f>IFERROR((IF(AND($P17&gt;=CQ$4,$P17&lt;CR$4,$Q17&lt;CR$4),NETWORKDAYS.INTL($P17,$Q17,1,(Holidays!$A$1:$A$248)),0)+IF(AND($P17&gt;=CQ$4,$P17&lt;CR$4,$Q17&gt;=CR$4),NETWORKDAYS.INTL($P17,(CR$4)-1,1,(Holidays!$A$1:$A$248)),0)+IF(AND($P17&lt;CQ$4,$Q17&lt;CR$4,$Q17&gt;=CQ$4),NETWORKDAYS.INTL(CQ$4,$Q17,1,(Holidays!$A$1:$A$248)),0)+IF(AND($P17&lt;CQ$4,$Q17&gt;=CR$4,$Q17&gt;=CQ$4),NETWORKDAYS.INTL(CQ$4,(CR$4)-1,1,(Holidays!$A$1:$A$248)),0))*$S17,"")</f>
        <v>0</v>
      </c>
      <c r="CR17" s="191">
        <f>IFERROR((IF(AND($P17&gt;=CR$4,$P17&lt;CS$4,$Q17&lt;CS$4),NETWORKDAYS.INTL($P17,$Q17,1,(Holidays!$A$1:$A$248)),0)+IF(AND($P17&gt;=CR$4,$P17&lt;CS$4,$Q17&gt;=CS$4),NETWORKDAYS.INTL($P17,(CS$4)-1,1,(Holidays!$A$1:$A$248)),0)+IF(AND($P17&lt;CR$4,$Q17&lt;CS$4,$Q17&gt;=CR$4),NETWORKDAYS.INTL(CR$4,$Q17,1,(Holidays!$A$1:$A$248)),0)+IF(AND($P17&lt;CR$4,$Q17&gt;=CS$4,$Q17&gt;=CR$4),NETWORKDAYS.INTL(CR$4,(CS$4)-1,1,(Holidays!$A$1:$A$248)),0))*$S17,"")</f>
        <v>0</v>
      </c>
      <c r="CS17" s="191">
        <f>IFERROR((IF(AND($P17&gt;=CS$4,$P17&lt;CT$4,$Q17&lt;CT$4),NETWORKDAYS.INTL($P17,$Q17,1,(Holidays!$A$1:$A$248)),0)+IF(AND($P17&gt;=CS$4,$P17&lt;CT$4,$Q17&gt;=CT$4),NETWORKDAYS.INTL($P17,(CT$4)-1,1,(Holidays!$A$1:$A$248)),0)+IF(AND($P17&lt;CS$4,$Q17&lt;CT$4,$Q17&gt;=CS$4),NETWORKDAYS.INTL(CS$4,$Q17,1,(Holidays!$A$1:$A$248)),0)+IF(AND($P17&lt;CS$4,$Q17&gt;=CT$4,$Q17&gt;=CS$4),NETWORKDAYS.INTL(CS$4,(CT$4)-1,1,(Holidays!$A$1:$A$248)),0))*$S17,"")</f>
        <v>0</v>
      </c>
      <c r="CT17" s="191">
        <f>IFERROR((IF(AND($P17&gt;=CT$4,$P17&lt;CU$4,$Q17&lt;CU$4),NETWORKDAYS.INTL($P17,$Q17,1,(Holidays!$A$1:$A$248)),0)+IF(AND($P17&gt;=CT$4,$P17&lt;CU$4,$Q17&gt;=CU$4),NETWORKDAYS.INTL($P17,(CU$4)-1,1,(Holidays!$A$1:$A$248)),0)+IF(AND($P17&lt;CT$4,$Q17&lt;CU$4,$Q17&gt;=CT$4),NETWORKDAYS.INTL(CT$4,$Q17,1,(Holidays!$A$1:$A$248)),0)+IF(AND($P17&lt;CT$4,$Q17&gt;=CU$4,$Q17&gt;=CT$4),NETWORKDAYS.INTL(CT$4,(CU$4)-1,1,(Holidays!$A$1:$A$248)),0))*$S17,"")</f>
        <v>0</v>
      </c>
      <c r="CU17" s="191">
        <f>IFERROR((IF(AND($P17&gt;=CU$4,$P17&lt;CV$4,$Q17&lt;CV$4),NETWORKDAYS.INTL($P17,$Q17,1,(Holidays!$A$1:$A$248)),0)+IF(AND($P17&gt;=CU$4,$P17&lt;CV$4,$Q17&gt;=CV$4),NETWORKDAYS.INTL($P17,(CV$4)-1,1,(Holidays!$A$1:$A$248)),0)+IF(AND($P17&lt;CU$4,$Q17&lt;CV$4,$Q17&gt;=CU$4),NETWORKDAYS.INTL(CU$4,$Q17,1,(Holidays!$A$1:$A$248)),0)+IF(AND($P17&lt;CU$4,$Q17&gt;=CV$4,$Q17&gt;=CU$4),NETWORKDAYS.INTL(CU$4,(CV$4)-1,1,(Holidays!$A$1:$A$248)),0))*$S17,"")</f>
        <v>0</v>
      </c>
      <c r="CV17" s="191">
        <f>IFERROR((IF(AND($P17&gt;=CV$4,$P17&lt;CW$4,$Q17&lt;CW$4),NETWORKDAYS.INTL($P17,$Q17,1,(Holidays!$A$1:$A$248)),0)+IF(AND($P17&gt;=CV$4,$P17&lt;CW$4,$Q17&gt;=CW$4),NETWORKDAYS.INTL($P17,(CW$4)-1,1,(Holidays!$A$1:$A$248)),0)+IF(AND($P17&lt;CV$4,$Q17&lt;CW$4,$Q17&gt;=CV$4),NETWORKDAYS.INTL(CV$4,$Q17,1,(Holidays!$A$1:$A$248)),0)+IF(AND($P17&lt;CV$4,$Q17&gt;=CW$4,$Q17&gt;=CV$4),NETWORKDAYS.INTL(CV$4,(CW$4)-1,1,(Holidays!$A$1:$A$248)),0))*$S17,"")</f>
        <v>0</v>
      </c>
      <c r="CW17" s="191">
        <f>IFERROR((IF(AND($P17&gt;=CW$4,$P17&lt;CX$4,$Q17&lt;CX$4),NETWORKDAYS.INTL($P17,$Q17,1,(Holidays!$A$1:$A$248)),0)+IF(AND($P17&gt;=CW$4,$P17&lt;CX$4,$Q17&gt;=CX$4),NETWORKDAYS.INTL($P17,(CX$4)-1,1,(Holidays!$A$1:$A$248)),0)+IF(AND($P17&lt;CW$4,$Q17&lt;CX$4,$Q17&gt;=CW$4),NETWORKDAYS.INTL(CW$4,$Q17,1,(Holidays!$A$1:$A$248)),0)+IF(AND($P17&lt;CW$4,$Q17&gt;=CX$4,$Q17&gt;=CW$4),NETWORKDAYS.INTL(CW$4,(CX$4)-1,1,(Holidays!$A$1:$A$248)),0))*$S17,"")</f>
        <v>0</v>
      </c>
      <c r="CX17" s="191">
        <f>IFERROR((IF(AND($P17&gt;=CX$4,$P17&lt;CY$4,$Q17&lt;CY$4),NETWORKDAYS.INTL($P17,$Q17,1,(Holidays!$A$1:$A$248)),0)+IF(AND($P17&gt;=CX$4,$P17&lt;CY$4,$Q17&gt;=CY$4),NETWORKDAYS.INTL($P17,(CY$4)-1,1,(Holidays!$A$1:$A$248)),0)+IF(AND($P17&lt;CX$4,$Q17&lt;CY$4,$Q17&gt;=CX$4),NETWORKDAYS.INTL(CX$4,$Q17,1,(Holidays!$A$1:$A$248)),0)+IF(AND($P17&lt;CX$4,$Q17&gt;=CY$4,$Q17&gt;=CX$4),NETWORKDAYS.INTL(CX$4,(CY$4)-1,1,(Holidays!$A$1:$A$248)),0))*$S17,"")</f>
        <v>0</v>
      </c>
      <c r="CY17" s="191">
        <f>IFERROR((IF(AND($P17&gt;=CY$4,$P17&lt;CZ$4,$Q17&lt;CZ$4),NETWORKDAYS.INTL($P17,$Q17,1,(Holidays!$A$1:$A$248)),0)+IF(AND($P17&gt;=CY$4,$P17&lt;CZ$4,$Q17&gt;=CZ$4),NETWORKDAYS.INTL($P17,(CZ$4)-1,1,(Holidays!$A$1:$A$248)),0)+IF(AND($P17&lt;CY$4,$Q17&lt;CZ$4,$Q17&gt;=CY$4),NETWORKDAYS.INTL(CY$4,$Q17,1,(Holidays!$A$1:$A$248)),0)+IF(AND($P17&lt;CY$4,$Q17&gt;=CZ$4,$Q17&gt;=CY$4),NETWORKDAYS.INTL(CY$4,(CZ$4)-1,1,(Holidays!$A$1:$A$248)),0))*$S17,"")</f>
        <v>0</v>
      </c>
      <c r="CZ17" s="191">
        <f>IFERROR((IF(AND($P17&gt;=CZ$4,$P17&lt;DA$4,$Q17&lt;DA$4),NETWORKDAYS.INTL($P17,$Q17,1,(Holidays!$A$1:$A$248)),0)+IF(AND($P17&gt;=CZ$4,$P17&lt;DA$4,$Q17&gt;=DA$4),NETWORKDAYS.INTL($P17,(DA$4)-1,1,(Holidays!$A$1:$A$248)),0)+IF(AND($P17&lt;CZ$4,$Q17&lt;DA$4,$Q17&gt;=CZ$4),NETWORKDAYS.INTL(CZ$4,$Q17,1,(Holidays!$A$1:$A$248)),0)+IF(AND($P17&lt;CZ$4,$Q17&gt;=DA$4,$Q17&gt;=CZ$4),NETWORKDAYS.INTL(CZ$4,(DA$4)-1,1,(Holidays!$A$1:$A$248)),0))*$S17,"")</f>
        <v>0</v>
      </c>
      <c r="DA17" s="191">
        <f>IFERROR((IF(AND($P17&gt;=DA$4,$P17&lt;DB$4,$Q17&lt;DB$4),NETWORKDAYS.INTL($P17,$Q17,1,(Holidays!$A$1:$A$248)),0)+IF(AND($P17&gt;=DA$4,$P17&lt;DB$4,$Q17&gt;=DB$4),NETWORKDAYS.INTL($P17,(DB$4)-1,1,(Holidays!$A$1:$A$248)),0)+IF(AND($P17&lt;DA$4,$Q17&lt;DB$4,$Q17&gt;=DA$4),NETWORKDAYS.INTL(DA$4,$Q17,1,(Holidays!$A$1:$A$248)),0)+IF(AND($P17&lt;DA$4,$Q17&gt;=DB$4,$Q17&gt;=DA$4),NETWORKDAYS.INTL(DA$4,(DB$4)-1,1,(Holidays!$A$1:$A$248)),0))*$S17,"")</f>
        <v>0</v>
      </c>
      <c r="DB17" s="191">
        <f>IFERROR((IF(AND($P17&gt;=DB$4,$P17&lt;DC$4,$Q17&lt;DC$4),NETWORKDAYS.INTL($P17,$Q17,1,(Holidays!$A$1:$A$248)),0)+IF(AND($P17&gt;=DB$4,$P17&lt;DC$4,$Q17&gt;=DC$4),NETWORKDAYS.INTL($P17,(DC$4)-1,1,(Holidays!$A$1:$A$248)),0)+IF(AND($P17&lt;DB$4,$Q17&lt;DC$4,$Q17&gt;=DB$4),NETWORKDAYS.INTL(DB$4,$Q17,1,(Holidays!$A$1:$A$248)),0)+IF(AND($P17&lt;DB$4,$Q17&gt;=DC$4,$Q17&gt;=DB$4),NETWORKDAYS.INTL(DB$4,(DC$4)-1,1,(Holidays!$A$1:$A$248)),0))*$S17,"")</f>
        <v>0</v>
      </c>
      <c r="DC17" s="191">
        <f>IFERROR((IF(AND($P17&gt;=DC$4,$P17&lt;DD$4,$Q17&lt;DD$4),NETWORKDAYS.INTL($P17,$Q17,1,(Holidays!$A$1:$A$248)),0)+IF(AND($P17&gt;=DC$4,$P17&lt;DD$4,$Q17&gt;=DD$4),NETWORKDAYS.INTL($P17,(DD$4)-1,1,(Holidays!$A$1:$A$248)),0)+IF(AND($P17&lt;DC$4,$Q17&lt;DD$4,$Q17&gt;=DC$4),NETWORKDAYS.INTL(DC$4,$Q17,1,(Holidays!$A$1:$A$248)),0)+IF(AND($P17&lt;DC$4,$Q17&gt;=DD$4,$Q17&gt;=DC$4),NETWORKDAYS.INTL(DC$4,(DD$4)-1,1,(Holidays!$A$1:$A$248)),0))*$S17,"")</f>
        <v>0</v>
      </c>
      <c r="DD17" s="192">
        <f>IFERROR((IF(AND($P17&gt;=DD$4,$P17&lt;DE$4,$Q17&lt;DE$4),NETWORKDAYS.INTL($P17,$Q17,1,(Holidays!$A$1:$A$248)),0)+IF(AND($P17&gt;=DD$4,$P17&lt;DE$4,$Q17&gt;=DE$4),NETWORKDAYS.INTL($P17,(DE$4)-1,1,(Holidays!$A$1:$A$248)),0)+IF(AND($P17&lt;DD$4,$Q17&lt;DE$4,$Q17&gt;=DD$4),NETWORKDAYS.INTL(DD$4,$Q17,1,(Holidays!$A$1:$A$248)),0)+IF(AND($P17&lt;DD$4,$Q17&gt;=DE$4,$Q17&gt;=DD$4),NETWORKDAYS.INTL(DD$4,(DE$4)-1,1,(Holidays!$A$1:$A$248)),0))*$S17,"")</f>
        <v>0</v>
      </c>
      <c r="DE17" s="191">
        <f>IFERROR((IF(AND($P17&gt;=DE$4,$P17&lt;DF$4,$Q17&lt;DF$4),NETWORKDAYS.INTL($P17,$Q17,1,(Holidays!$A$1:$A$248)),0)+IF(AND($P17&gt;=DE$4,$P17&lt;DF$4,$Q17&gt;=DF$4),NETWORKDAYS.INTL($P17,(DF$4)-1,1,(Holidays!$A$1:$A$248)),0)+IF(AND($P17&lt;DE$4,$Q17&lt;DF$4,$Q17&gt;=DE$4),NETWORKDAYS.INTL(DE$4,$Q17,1,(Holidays!$A$1:$A$248)),0)+IF(AND($P17&lt;DE$4,$Q17&gt;=DF$4,$Q17&gt;=DE$4),NETWORKDAYS.INTL(DE$4,(DF$4)-1,1,(Holidays!$A$1:$A$248)),0))*$S17,"")</f>
        <v>0</v>
      </c>
      <c r="DF17" s="191">
        <f>IFERROR((IF(AND($P17&gt;=DF$4,$P17&lt;DG$4,$Q17&lt;DG$4),NETWORKDAYS.INTL($P17,$Q17,1,(Holidays!$A$1:$A$248)),0)+IF(AND($P17&gt;=DF$4,$P17&lt;DG$4,$Q17&gt;=DG$4),NETWORKDAYS.INTL($P17,(DG$4)-1,1,(Holidays!$A$1:$A$248)),0)+IF(AND($P17&lt;DF$4,$Q17&lt;DG$4,$Q17&gt;=DF$4),NETWORKDAYS.INTL(DF$4,$Q17,1,(Holidays!$A$1:$A$248)),0)+IF(AND($P17&lt;DF$4,$Q17&gt;=DG$4,$Q17&gt;=DF$4),NETWORKDAYS.INTL(DF$4,(DG$4)-1,1,(Holidays!$A$1:$A$248)),0))*$S17,"")</f>
        <v>0</v>
      </c>
      <c r="DG17" s="191">
        <f>IFERROR((IF(AND($P17&gt;=DG$4,$P17&lt;DH$4,$Q17&lt;DH$4),NETWORKDAYS.INTL($P17,$Q17,1,(Holidays!$A$1:$A$248)),0)+IF(AND($P17&gt;=DG$4,$P17&lt;DH$4,$Q17&gt;=DH$4),NETWORKDAYS.INTL($P17,(DH$4)-1,1,(Holidays!$A$1:$A$248)),0)+IF(AND($P17&lt;DG$4,$Q17&lt;DH$4,$Q17&gt;=DG$4),NETWORKDAYS.INTL(DG$4,$Q17,1,(Holidays!$A$1:$A$248)),0)+IF(AND($P17&lt;DG$4,$Q17&gt;=DH$4,$Q17&gt;=DG$4),NETWORKDAYS.INTL(DG$4,(DH$4)-1,1,(Holidays!$A$1:$A$248)),0))*$S17,"")</f>
        <v>0</v>
      </c>
      <c r="DH17" s="191">
        <f>IFERROR((IF(AND($P17&gt;=DH$4,$P17&lt;DI$4,$Q17&lt;DI$4),NETWORKDAYS.INTL($P17,$Q17,1,(Holidays!$A$1:$A$248)),0)+IF(AND($P17&gt;=DH$4,$P17&lt;DI$4,$Q17&gt;=DI$4),NETWORKDAYS.INTL($P17,(DI$4)-1,1,(Holidays!$A$1:$A$248)),0)+IF(AND($P17&lt;DH$4,$Q17&lt;DI$4,$Q17&gt;=DH$4),NETWORKDAYS.INTL(DH$4,$Q17,1,(Holidays!$A$1:$A$248)),0)+IF(AND($P17&lt;DH$4,$Q17&gt;=DI$4,$Q17&gt;=DH$4),NETWORKDAYS.INTL(DH$4,(DI$4)-1,1,(Holidays!$A$1:$A$248)),0))*$S17,"")</f>
        <v>0</v>
      </c>
      <c r="DI17" s="191">
        <f>IFERROR((IF(AND($P17&gt;=DI$4,$P17&lt;DJ$4,$Q17&lt;DJ$4),NETWORKDAYS.INTL($P17,$Q17,1,(Holidays!$A$1:$A$248)),0)+IF(AND($P17&gt;=DI$4,$P17&lt;DJ$4,$Q17&gt;=DJ$4),NETWORKDAYS.INTL($P17,(DJ$4)-1,1,(Holidays!$A$1:$A$248)),0)+IF(AND($P17&lt;DI$4,$Q17&lt;DJ$4,$Q17&gt;=DI$4),NETWORKDAYS.INTL(DI$4,$Q17,1,(Holidays!$A$1:$A$248)),0)+IF(AND($P17&lt;DI$4,$Q17&gt;=DJ$4,$Q17&gt;=DI$4),NETWORKDAYS.INTL(DI$4,(DJ$4)-1,1,(Holidays!$A$1:$A$248)),0))*$S17,"")</f>
        <v>0</v>
      </c>
      <c r="DJ17" s="191">
        <f>IFERROR((IF(AND($P17&gt;=DJ$4,$P17&lt;DK$4,$Q17&lt;DK$4),NETWORKDAYS.INTL($P17,$Q17,1,(Holidays!$A$1:$A$248)),0)+IF(AND($P17&gt;=DJ$4,$P17&lt;DK$4,$Q17&gt;=DK$4),NETWORKDAYS.INTL($P17,(DK$4)-1,1,(Holidays!$A$1:$A$248)),0)+IF(AND($P17&lt;DJ$4,$Q17&lt;DK$4,$Q17&gt;=DJ$4),NETWORKDAYS.INTL(DJ$4,$Q17,1,(Holidays!$A$1:$A$248)),0)+IF(AND($P17&lt;DJ$4,$Q17&gt;=DK$4,$Q17&gt;=DJ$4),NETWORKDAYS.INTL(DJ$4,(DK$4)-1,1,(Holidays!$A$1:$A$248)),0))*$S17,"")</f>
        <v>0</v>
      </c>
      <c r="DK17" s="191">
        <f>IFERROR((IF(AND($P17&gt;=DK$4,$P17&lt;DL$4,$Q17&lt;DL$4),NETWORKDAYS.INTL($P17,$Q17,1,(Holidays!$A$1:$A$248)),0)+IF(AND($P17&gt;=DK$4,$P17&lt;DL$4,$Q17&gt;=DL$4),NETWORKDAYS.INTL($P17,(DL$4)-1,1,(Holidays!$A$1:$A$248)),0)+IF(AND($P17&lt;DK$4,$Q17&lt;DL$4,$Q17&gt;=DK$4),NETWORKDAYS.INTL(DK$4,$Q17,1,(Holidays!$A$1:$A$248)),0)+IF(AND($P17&lt;DK$4,$Q17&gt;=DL$4,$Q17&gt;=DK$4),NETWORKDAYS.INTL(DK$4,(DL$4)-1,1,(Holidays!$A$1:$A$248)),0))*$S17,"")</f>
        <v>0</v>
      </c>
      <c r="DL17" s="191">
        <f>IFERROR((IF(AND($P17&gt;=DL$4,$P17&lt;DM$4,$Q17&lt;DM$4),NETWORKDAYS.INTL($P17,$Q17,1,(Holidays!$A$1:$A$248)),0)+IF(AND($P17&gt;=DL$4,$P17&lt;DM$4,$Q17&gt;=DM$4),NETWORKDAYS.INTL($P17,(DM$4)-1,1,(Holidays!$A$1:$A$248)),0)+IF(AND($P17&lt;DL$4,$Q17&lt;DM$4,$Q17&gt;=DL$4),NETWORKDAYS.INTL(DL$4,$Q17,1,(Holidays!$A$1:$A$248)),0)+IF(AND($P17&lt;DL$4,$Q17&gt;=DM$4,$Q17&gt;=DL$4),NETWORKDAYS.INTL(DL$4,(DM$4)-1,1,(Holidays!$A$1:$A$248)),0))*$S17,"")</f>
        <v>0</v>
      </c>
      <c r="DM17" s="191">
        <f>IFERROR((IF(AND($P17&gt;=DM$4,$P17&lt;DN$4,$Q17&lt;DN$4),NETWORKDAYS.INTL($P17,$Q17,1,(Holidays!$A$1:$A$248)),0)+IF(AND($P17&gt;=DM$4,$P17&lt;DN$4,$Q17&gt;=DN$4),NETWORKDAYS.INTL($P17,(DN$4)-1,1,(Holidays!$A$1:$A$248)),0)+IF(AND($P17&lt;DM$4,$Q17&lt;DN$4,$Q17&gt;=DM$4),NETWORKDAYS.INTL(DM$4,$Q17,1,(Holidays!$A$1:$A$248)),0)+IF(AND($P17&lt;DM$4,$Q17&gt;=DN$4,$Q17&gt;=DM$4),NETWORKDAYS.INTL(DM$4,(DN$4)-1,1,(Holidays!$A$1:$A$248)),0))*$S17,"")</f>
        <v>0</v>
      </c>
      <c r="DN17" s="191">
        <f>IFERROR((IF(AND($P17&gt;=DN$4,$P17&lt;DO$4,$Q17&lt;DO$4),NETWORKDAYS.INTL($P17,$Q17,1,(Holidays!$A$1:$A$248)),0)+IF(AND($P17&gt;=DN$4,$P17&lt;DO$4,$Q17&gt;=DO$4),NETWORKDAYS.INTL($P17,(DO$4)-1,1,(Holidays!$A$1:$A$248)),0)+IF(AND($P17&lt;DN$4,$Q17&lt;DO$4,$Q17&gt;=DN$4),NETWORKDAYS.INTL(DN$4,$Q17,1,(Holidays!$A$1:$A$248)),0)+IF(AND($P17&lt;DN$4,$Q17&gt;=DO$4,$Q17&gt;=DN$4),NETWORKDAYS.INTL(DN$4,(DO$4)-1,1,(Holidays!$A$1:$A$248)),0))*$S17,"")</f>
        <v>0</v>
      </c>
      <c r="DO17" s="191">
        <f>IFERROR((IF(AND($P17&gt;=DO$4,$P17&lt;DP$4,$Q17&lt;DP$4),NETWORKDAYS.INTL($P17,$Q17,1,(Holidays!$A$1:$A$248)),0)+IF(AND($P17&gt;=DO$4,$P17&lt;DP$4,$Q17&gt;=DP$4),NETWORKDAYS.INTL($P17,(DP$4)-1,1,(Holidays!$A$1:$A$248)),0)+IF(AND($P17&lt;DO$4,$Q17&lt;DP$4,$Q17&gt;=DO$4),NETWORKDAYS.INTL(DO$4,$Q17,1,(Holidays!$A$1:$A$248)),0)+IF(AND($P17&lt;DO$4,$Q17&gt;=DP$4,$Q17&gt;=DO$4),NETWORKDAYS.INTL(DO$4,(DP$4)-1,1,(Holidays!$A$1:$A$248)),0))*$S17,"")</f>
        <v>0</v>
      </c>
      <c r="DP17" s="191">
        <f>IFERROR((IF(AND($P17&gt;=DP$4,$P17&lt;DQ$4,$Q17&lt;DQ$4),NETWORKDAYS.INTL($P17,$Q17,1,(Holidays!$A$1:$A$248)),0)+IF(AND($P17&gt;=DP$4,$P17&lt;DQ$4,$Q17&gt;=DQ$4),NETWORKDAYS.INTL($P17,(DQ$4)-1,1,(Holidays!$A$1:$A$248)),0)+IF(AND($P17&lt;DP$4,$Q17&lt;DQ$4,$Q17&gt;=DP$4),NETWORKDAYS.INTL(DP$4,$Q17,1,(Holidays!$A$1:$A$248)),0)+IF(AND($P17&lt;DP$4,$Q17&gt;=DQ$4,$Q17&gt;=DP$4),NETWORKDAYS.INTL(DP$4,(DQ$4)-1,1,(Holidays!$A$1:$A$248)),0))*$S17,"")</f>
        <v>0</v>
      </c>
      <c r="DQ17" s="191">
        <f>IFERROR((IF(AND($P17&gt;=DQ$4,$P17&lt;DR$4,$Q17&lt;DR$4),NETWORKDAYS.INTL($P17,$Q17,1,(Holidays!$A$1:$A$248)),0)+IF(AND($P17&gt;=DQ$4,$P17&lt;DR$4,$Q17&gt;=DR$4),NETWORKDAYS.INTL($P17,(DR$4)-1,1,(Holidays!$A$1:$A$248)),0)+IF(AND($P17&lt;DQ$4,$Q17&lt;DR$4,$Q17&gt;=DQ$4),NETWORKDAYS.INTL(DQ$4,$Q17,1,(Holidays!$A$1:$A$248)),0)+IF(AND($P17&lt;DQ$4,$Q17&gt;=DR$4,$Q17&gt;=DQ$4),NETWORKDAYS.INTL(DQ$4,(DR$4)-1,1,(Holidays!$A$1:$A$248)),0))*$S17,"")</f>
        <v>0</v>
      </c>
      <c r="DR17" s="191">
        <f>IFERROR((IF(AND($P17&gt;=DR$4,$P17&lt;DS$4,$Q17&lt;DS$4),NETWORKDAYS.INTL($P17,$Q17,1,(Holidays!$A$1:$A$248)),0)+IF(AND($P17&gt;=DR$4,$P17&lt;DS$4,$Q17&gt;=DS$4),NETWORKDAYS.INTL($P17,(DS$4)-1,1,(Holidays!$A$1:$A$248)),0)+IF(AND($P17&lt;DR$4,$Q17&lt;DS$4,$Q17&gt;=DR$4),NETWORKDAYS.INTL(DR$4,$Q17,1,(Holidays!$A$1:$A$248)),0)+IF(AND($P17&lt;DR$4,$Q17&gt;=DS$4,$Q17&gt;=DR$4),NETWORKDAYS.INTL(DR$4,(DS$4)-1,1,(Holidays!$A$1:$A$248)),0))*$S17,"")</f>
        <v>0</v>
      </c>
      <c r="DS17" s="191">
        <f>IFERROR((IF(AND($P17&gt;=DS$4,$P17&lt;DT$4,$Q17&lt;DT$4),NETWORKDAYS.INTL($P17,$Q17,1,(Holidays!$A$1:$A$248)),0)+IF(AND($P17&gt;=DS$4,$P17&lt;DT$4,$Q17&gt;=DT$4),NETWORKDAYS.INTL($P17,(DT$4)-1,1,(Holidays!$A$1:$A$248)),0)+IF(AND($P17&lt;DS$4,$Q17&lt;DT$4,$Q17&gt;=DS$4),NETWORKDAYS.INTL(DS$4,$Q17,1,(Holidays!$A$1:$A$248)),0)+IF(AND($P17&lt;DS$4,$Q17&gt;=DT$4,$Q17&gt;=DS$4),NETWORKDAYS.INTL(DS$4,(DT$4)-1,1,(Holidays!$A$1:$A$248)),0))*$S17,"")</f>
        <v>0</v>
      </c>
      <c r="DT17" s="191">
        <f>IFERROR((IF(AND($P17&gt;=DT$4,$P17&lt;DU$4,$Q17&lt;DU$4),NETWORKDAYS.INTL($P17,$Q17,1,(Holidays!$A$1:$A$248)),0)+IF(AND($P17&gt;=DT$4,$P17&lt;DU$4,$Q17&gt;=DU$4),NETWORKDAYS.INTL($P17,(DU$4)-1,1,(Holidays!$A$1:$A$248)),0)+IF(AND($P17&lt;DT$4,$Q17&lt;DU$4,$Q17&gt;=DT$4),NETWORKDAYS.INTL(DT$4,$Q17,1,(Holidays!$A$1:$A$248)),0)+IF(AND($P17&lt;DT$4,$Q17&gt;=DU$4,$Q17&gt;=DT$4),NETWORKDAYS.INTL(DT$4,(DU$4)-1,1,(Holidays!$A$1:$A$248)),0))*$S17,"")</f>
        <v>0</v>
      </c>
      <c r="DU17" s="191">
        <f>IFERROR((IF(AND($P17&gt;=DU$4,$P17&lt;DV$4,$Q17&lt;DV$4),NETWORKDAYS.INTL($P17,$Q17,1,(Holidays!$A$1:$A$248)),0)+IF(AND($P17&gt;=DU$4,$P17&lt;DV$4,$Q17&gt;=DV$4),NETWORKDAYS.INTL($P17,(DV$4)-1,1,(Holidays!$A$1:$A$248)),0)+IF(AND($P17&lt;DU$4,$Q17&lt;DV$4,$Q17&gt;=DU$4),NETWORKDAYS.INTL(DU$4,$Q17,1,(Holidays!$A$1:$A$248)),0)+IF(AND($P17&lt;DU$4,$Q17&gt;=DV$4,$Q17&gt;=DU$4),NETWORKDAYS.INTL(DU$4,(DV$4)-1,1,(Holidays!$A$1:$A$248)),0))*$S17,"")</f>
        <v>0</v>
      </c>
      <c r="DV17" s="191">
        <f>IFERROR((IF(AND($P17&gt;=DV$4,$P17&lt;DW$4,$Q17&lt;DW$4),NETWORKDAYS.INTL($P17,$Q17,1,(Holidays!$A$1:$A$248)),0)+IF(AND($P17&gt;=DV$4,$P17&lt;DW$4,$Q17&gt;=DW$4),NETWORKDAYS.INTL($P17,(DW$4)-1,1,(Holidays!$A$1:$A$248)),0)+IF(AND($P17&lt;DV$4,$Q17&lt;DW$4,$Q17&gt;=DV$4),NETWORKDAYS.INTL(DV$4,$Q17,1,(Holidays!$A$1:$A$248)),0)+IF(AND($P17&lt;DV$4,$Q17&gt;=DW$4,$Q17&gt;=DV$4),NETWORKDAYS.INTL(DV$4,(DW$4)-1,1,(Holidays!$A$1:$A$248)),0))*$S17,"")</f>
        <v>0</v>
      </c>
      <c r="DW17" s="191">
        <f>IFERROR((IF(AND($P17&gt;=DW$4,$P17&lt;DX$4,$Q17&lt;DX$4),NETWORKDAYS.INTL($P17,$Q17,1,(Holidays!$A$1:$A$248)),0)+IF(AND($P17&gt;=DW$4,$P17&lt;DX$4,$Q17&gt;=DX$4),NETWORKDAYS.INTL($P17,(DX$4)-1,1,(Holidays!$A$1:$A$248)),0)+IF(AND($P17&lt;DW$4,$Q17&lt;DX$4,$Q17&gt;=DW$4),NETWORKDAYS.INTL(DW$4,$Q17,1,(Holidays!$A$1:$A$248)),0)+IF(AND($P17&lt;DW$4,$Q17&gt;=DX$4,$Q17&gt;=DW$4),NETWORKDAYS.INTL(DW$4,(DX$4)-1,1,(Holidays!$A$1:$A$248)),0))*$S17,"")</f>
        <v>0</v>
      </c>
      <c r="DX17" s="191">
        <f>IFERROR((IF(AND($P17&gt;=DX$4,$P17&lt;DY$4,$Q17&lt;DY$4),NETWORKDAYS.INTL($P17,$Q17,1,(Holidays!$A$1:$A$248)),0)+IF(AND($P17&gt;=DX$4,$P17&lt;DY$4,$Q17&gt;=DY$4),NETWORKDAYS.INTL($P17,(DY$4)-1,1,(Holidays!$A$1:$A$248)),0)+IF(AND($P17&lt;DX$4,$Q17&lt;DY$4,$Q17&gt;=DX$4),NETWORKDAYS.INTL(DX$4,$Q17,1,(Holidays!$A$1:$A$248)),0)+IF(AND($P17&lt;DX$4,$Q17&gt;=DY$4,$Q17&gt;=DX$4),NETWORKDAYS.INTL(DX$4,(DY$4)-1,1,(Holidays!$A$1:$A$248)),0))*$S17,"")</f>
        <v>0</v>
      </c>
      <c r="DY17" s="191">
        <f>IFERROR((IF(AND($P17&gt;=DY$4,$P17&lt;DZ$4,$Q17&lt;DZ$4),NETWORKDAYS.INTL($P17,$Q17,1,(Holidays!$A$1:$A$248)),0)+IF(AND($P17&gt;=DY$4,$P17&lt;DZ$4,$Q17&gt;=DZ$4),NETWORKDAYS.INTL($P17,(DZ$4)-1,1,(Holidays!$A$1:$A$248)),0)+IF(AND($P17&lt;DY$4,$Q17&lt;DZ$4,$Q17&gt;=DY$4),NETWORKDAYS.INTL(DY$4,$Q17,1,(Holidays!$A$1:$A$248)),0)+IF(AND($P17&lt;DY$4,$Q17&gt;=DZ$4,$Q17&gt;=DY$4),NETWORKDAYS.INTL(DY$4,(DZ$4)-1,1,(Holidays!$A$1:$A$248)),0))*$S17,"")</f>
        <v>0</v>
      </c>
      <c r="DZ17" s="191">
        <f>IFERROR((IF(AND($P17&gt;=DZ$4,$P17&lt;EA$4,$Q17&lt;EA$4),NETWORKDAYS.INTL($P17,$Q17,1,(Holidays!$A$1:$A$248)),0)+IF(AND($P17&gt;=DZ$4,$P17&lt;EA$4,$Q17&gt;=EA$4),NETWORKDAYS.INTL($P17,(EA$4)-1,1,(Holidays!$A$1:$A$248)),0)+IF(AND($P17&lt;DZ$4,$Q17&lt;EA$4,$Q17&gt;=DZ$4),NETWORKDAYS.INTL(DZ$4,$Q17,1,(Holidays!$A$1:$A$248)),0)+IF(AND($P17&lt;DZ$4,$Q17&gt;=EA$4,$Q17&gt;=DZ$4),NETWORKDAYS.INTL(DZ$4,(EA$4)-1,1,(Holidays!$A$1:$A$248)),0))*$S17,"")</f>
        <v>0</v>
      </c>
      <c r="EA17" s="191">
        <f>IFERROR((IF(AND($P17&gt;=EA$4,$P17&lt;EB$4,$Q17&lt;EB$4),NETWORKDAYS.INTL($P17,$Q17,1,(Holidays!$A$1:$A$248)),0)+IF(AND($P17&gt;=EA$4,$P17&lt;EB$4,$Q17&gt;=EB$4),NETWORKDAYS.INTL($P17,(EB$4)-1,1,(Holidays!$A$1:$A$248)),0)+IF(AND($P17&lt;EA$4,$Q17&lt;EB$4,$Q17&gt;=EA$4),NETWORKDAYS.INTL(EA$4,$Q17,1,(Holidays!$A$1:$A$248)),0)+IF(AND($P17&lt;EA$4,$Q17&gt;=EB$4,$Q17&gt;=EA$4),NETWORKDAYS.INTL(EA$4,(EB$4)-1,1,(Holidays!$A$1:$A$248)),0))*$S17,"")</f>
        <v>0</v>
      </c>
      <c r="EB17" s="191">
        <f>IFERROR((IF(AND($P17&gt;=EB$4,$P17&lt;EC$4,$Q17&lt;EC$4),NETWORKDAYS.INTL($P17,$Q17,1,(Holidays!$A$1:$A$248)),0)+IF(AND($P17&gt;=EB$4,$P17&lt;EC$4,$Q17&gt;=EC$4),NETWORKDAYS.INTL($P17,(EC$4)-1,1,(Holidays!$A$1:$A$248)),0)+IF(AND($P17&lt;EB$4,$Q17&lt;EC$4,$Q17&gt;=EB$4),NETWORKDAYS.INTL(EB$4,$Q17,1,(Holidays!$A$1:$A$248)),0)+IF(AND($P17&lt;EB$4,$Q17&gt;=EC$4,$Q17&gt;=EB$4),NETWORKDAYS.INTL(EB$4,(EC$4)-1,1,(Holidays!$A$1:$A$248)),0))*$S17,"")</f>
        <v>0</v>
      </c>
      <c r="EC17" s="191">
        <f>IFERROR((IF(AND($P17&gt;=EC$4,$P17&lt;ED$4,$Q17&lt;ED$4),NETWORKDAYS.INTL($P17,$Q17,1,(Holidays!$A$1:$A$248)),0)+IF(AND($P17&gt;=EC$4,$P17&lt;ED$4,$Q17&gt;=ED$4),NETWORKDAYS.INTL($P17,(ED$4)-1,1,(Holidays!$A$1:$A$248)),0)+IF(AND($P17&lt;EC$4,$Q17&lt;ED$4,$Q17&gt;=EC$4),NETWORKDAYS.INTL(EC$4,$Q17,1,(Holidays!$A$1:$A$248)),0)+IF(AND($P17&lt;EC$4,$Q17&gt;=ED$4,$Q17&gt;=EC$4),NETWORKDAYS.INTL(EC$4,(ED$4)-1,1,(Holidays!$A$1:$A$248)),0))*$S17,"")</f>
        <v>0</v>
      </c>
      <c r="ED17" s="191">
        <f>IFERROR((IF(AND($P17&gt;=ED$4,$P17&lt;EE$4,$Q17&lt;EE$4),NETWORKDAYS.INTL($P17,$Q17,1,(Holidays!$A$1:$A$248)),0)+IF(AND($P17&gt;=ED$4,$P17&lt;EE$4,$Q17&gt;=EE$4),NETWORKDAYS.INTL($P17,(EE$4)-1,1,(Holidays!$A$1:$A$248)),0)+IF(AND($P17&lt;ED$4,$Q17&lt;EE$4,$Q17&gt;=ED$4),NETWORKDAYS.INTL(ED$4,$Q17,1,(Holidays!$A$1:$A$248)),0)+IF(AND($P17&lt;ED$4,$Q17&gt;=EE$4,$Q17&gt;=ED$4),NETWORKDAYS.INTL(ED$4,(EE$4)-1,1,(Holidays!$A$1:$A$248)),0))*$S17,"")</f>
        <v>0</v>
      </c>
      <c r="EE17" s="191">
        <f>IFERROR((IF(AND($P17&gt;=EE$4,$P17&lt;EF$4,$Q17&lt;EF$4),NETWORKDAYS.INTL($P17,$Q17,1,(Holidays!$A$1:$A$248)),0)+IF(AND($P17&gt;=EE$4,$P17&lt;EF$4,$Q17&gt;=EF$4),NETWORKDAYS.INTL($P17,(EF$4)-1,1,(Holidays!$A$1:$A$248)),0)+IF(AND($P17&lt;EE$4,$Q17&lt;EF$4,$Q17&gt;=EE$4),NETWORKDAYS.INTL(EE$4,$Q17,1,(Holidays!$A$1:$A$248)),0)+IF(AND($P17&lt;EE$4,$Q17&gt;=EF$4,$Q17&gt;=EE$4),NETWORKDAYS.INTL(EE$4,(EF$4)-1,1,(Holidays!$A$1:$A$248)),0))*$S17,"")</f>
        <v>0</v>
      </c>
      <c r="EF17" s="191">
        <f>IFERROR((IF(AND($P17&gt;=EF$4,$P17&lt;EG$4,$Q17&lt;EG$4),NETWORKDAYS.INTL($P17,$Q17,1,(Holidays!$A$1:$A$248)),0)+IF(AND($P17&gt;=EF$4,$P17&lt;EG$4,$Q17&gt;=EG$4),NETWORKDAYS.INTL($P17,(EG$4)-1,1,(Holidays!$A$1:$A$248)),0)+IF(AND($P17&lt;EF$4,$Q17&lt;EG$4,$Q17&gt;=EF$4),NETWORKDAYS.INTL(EF$4,$Q17,1,(Holidays!$A$1:$A$248)),0)+IF(AND($P17&lt;EF$4,$Q17&gt;=EG$4,$Q17&gt;=EF$4),NETWORKDAYS.INTL(EF$4,(EG$4)-1,1,(Holidays!$A$1:$A$248)),0))*$S17,"")</f>
        <v>0</v>
      </c>
      <c r="EG17" s="191">
        <f>IFERROR((IF(AND($P17&gt;=EG$4,$P17&lt;EH$4,$Q17&lt;EH$4),NETWORKDAYS.INTL($P17,$Q17,1,(Holidays!$A$1:$A$248)),0)+IF(AND($P17&gt;=EG$4,$P17&lt;EH$4,$Q17&gt;=EH$4),NETWORKDAYS.INTL($P17,(EH$4)-1,1,(Holidays!$A$1:$A$248)),0)+IF(AND($P17&lt;EG$4,$Q17&lt;EH$4,$Q17&gt;=EG$4),NETWORKDAYS.INTL(EG$4,$Q17,1,(Holidays!$A$1:$A$248)),0)+IF(AND($P17&lt;EG$4,$Q17&gt;=EH$4,$Q17&gt;=EG$4),NETWORKDAYS.INTL(EG$4,(EH$4)-1,1,(Holidays!$A$1:$A$248)),0))*$S17,"")</f>
        <v>0</v>
      </c>
      <c r="EH17" s="191">
        <f>IFERROR((IF(AND($P17&gt;=EH$4,$P17&lt;EI$4,$Q17&lt;EI$4),NETWORKDAYS.INTL($P17,$Q17,1,(Holidays!$A$1:$A$248)),0)+IF(AND($P17&gt;=EH$4,$P17&lt;EI$4,$Q17&gt;=EI$4),NETWORKDAYS.INTL($P17,(EI$4)-1,1,(Holidays!$A$1:$A$248)),0)+IF(AND($P17&lt;EH$4,$Q17&lt;EI$4,$Q17&gt;=EH$4),NETWORKDAYS.INTL(EH$4,$Q17,1,(Holidays!$A$1:$A$248)),0)+IF(AND($P17&lt;EH$4,$Q17&gt;=EI$4,$Q17&gt;=EH$4),NETWORKDAYS.INTL(EH$4,(EI$4)-1,1,(Holidays!$A$1:$A$248)),0))*$S17,"")</f>
        <v>0</v>
      </c>
      <c r="EI17" s="191">
        <f>IFERROR((IF(AND($P17&gt;=EI$4,$P17&lt;EJ$4,$Q17&lt;EJ$4),NETWORKDAYS.INTL($P17,$Q17,1,(Holidays!$A$1:$A$248)),0)+IF(AND($P17&gt;=EI$4,$P17&lt;EJ$4,$Q17&gt;=EJ$4),NETWORKDAYS.INTL($P17,(EJ$4)-1,1,(Holidays!$A$1:$A$248)),0)+IF(AND($P17&lt;EI$4,$Q17&lt;EJ$4,$Q17&gt;=EI$4),NETWORKDAYS.INTL(EI$4,$Q17,1,(Holidays!$A$1:$A$248)),0)+IF(AND($P17&lt;EI$4,$Q17&gt;=EJ$4,$Q17&gt;=EI$4),NETWORKDAYS.INTL(EI$4,(EJ$4)-1,1,(Holidays!$A$1:$A$248)),0))*$S17,"")</f>
        <v>0</v>
      </c>
      <c r="EJ17" s="191">
        <f>IFERROR((IF(AND($P17&gt;=EJ$4,$P17&lt;EK$4,$Q17&lt;EK$4),NETWORKDAYS.INTL($P17,$Q17,1,(Holidays!$A$1:$A$248)),0)+IF(AND($P17&gt;=EJ$4,$P17&lt;EK$4,$Q17&gt;=EK$4),NETWORKDAYS.INTL($P17,(EK$4)-1,1,(Holidays!$A$1:$A$248)),0)+IF(AND($P17&lt;EJ$4,$Q17&lt;EK$4,$Q17&gt;=EJ$4),NETWORKDAYS.INTL(EJ$4,$Q17,1,(Holidays!$A$1:$A$248)),0)+IF(AND($P17&lt;EJ$4,$Q17&gt;=EK$4,$Q17&gt;=EJ$4),NETWORKDAYS.INTL(EJ$4,(EK$4)-1,1,(Holidays!$A$1:$A$248)),0))*$S17,"")</f>
        <v>0</v>
      </c>
      <c r="EK17" s="191">
        <f>IFERROR((IF(AND($P17&gt;=EK$4,$P17&lt;EL$4,$Q17&lt;EL$4),NETWORKDAYS.INTL($P17,$Q17,1,(Holidays!$A$1:$A$248)),0)+IF(AND($P17&gt;=EK$4,$P17&lt;EL$4,$Q17&gt;=EL$4),NETWORKDAYS.INTL($P17,(EL$4)-1,1,(Holidays!$A$1:$A$248)),0)+IF(AND($P17&lt;EK$4,$Q17&lt;EL$4,$Q17&gt;=EK$4),NETWORKDAYS.INTL(EK$4,$Q17,1,(Holidays!$A$1:$A$248)),0)+IF(AND($P17&lt;EK$4,$Q17&gt;=EL$4,$Q17&gt;=EK$4),NETWORKDAYS.INTL(EK$4,(EL$4)-1,1,(Holidays!$A$1:$A$248)),0))*$S17,"")</f>
        <v>0</v>
      </c>
      <c r="EL17" s="191">
        <f>IFERROR((IF(AND($P17&gt;=EL$4,$P17&lt;EM$4,$Q17&lt;EM$4),NETWORKDAYS.INTL($P17,$Q17,1,(Holidays!$A$1:$A$248)),0)+IF(AND($P17&gt;=EL$4,$P17&lt;EM$4,$Q17&gt;=EM$4),NETWORKDAYS.INTL($P17,(EM$4)-1,1,(Holidays!$A$1:$A$248)),0)+IF(AND($P17&lt;EL$4,$Q17&lt;EM$4,$Q17&gt;=EL$4),NETWORKDAYS.INTL(EL$4,$Q17,1,(Holidays!$A$1:$A$248)),0)+IF(AND($P17&lt;EL$4,$Q17&gt;=EM$4,$Q17&gt;=EL$4),NETWORKDAYS.INTL(EL$4,(EM$4)-1,1,(Holidays!$A$1:$A$248)),0))*$S17,"")</f>
        <v>0</v>
      </c>
      <c r="EM17" s="191">
        <f>IFERROR((IF(AND($P17&gt;=EM$4,$P17&lt;EN$4,$Q17&lt;EN$4),NETWORKDAYS.INTL($P17,$Q17,1,(Holidays!$A$1:$A$248)),0)+IF(AND($P17&gt;=EM$4,$P17&lt;EN$4,$Q17&gt;=EN$4),NETWORKDAYS.INTL($P17,(EN$4)-1,1,(Holidays!$A$1:$A$248)),0)+IF(AND($P17&lt;EM$4,$Q17&lt;EN$4,$Q17&gt;=EM$4),NETWORKDAYS.INTL(EM$4,$Q17,1,(Holidays!$A$1:$A$248)),0)+IF(AND($P17&lt;EM$4,$Q17&gt;=EN$4,$Q17&gt;=EM$4),NETWORKDAYS.INTL(EM$4,(EN$4)-1,1,(Holidays!$A$1:$A$248)),0))*$S17,"")</f>
        <v>0</v>
      </c>
      <c r="EN17" s="191">
        <f>IFERROR((IF(AND($P17&gt;=EN$4,$P17&lt;EO$4,$Q17&lt;EO$4),NETWORKDAYS.INTL($P17,$Q17,1,(Holidays!$A$1:$A$248)),0)+IF(AND($P17&gt;=EN$4,$P17&lt;EO$4,$Q17&gt;=EO$4),NETWORKDAYS.INTL($P17,(EO$4)-1,1,(Holidays!$A$1:$A$248)),0)+IF(AND($P17&lt;EN$4,$Q17&lt;EO$4,$Q17&gt;=EN$4),NETWORKDAYS.INTL(EN$4,$Q17,1,(Holidays!$A$1:$A$248)),0)+IF(AND($P17&lt;EN$4,$Q17&gt;=EO$4,$Q17&gt;=EN$4),NETWORKDAYS.INTL(EN$4,(EO$4)-1,1,(Holidays!$A$1:$A$248)),0))*$S17,"")</f>
        <v>0</v>
      </c>
      <c r="EO17" s="191">
        <f>IFERROR((IF(AND($P17&gt;=EO$4,$P17&lt;EP$4,$Q17&lt;EP$4),NETWORKDAYS.INTL($P17,$Q17,1,(Holidays!$A$1:$A$248)),0)+IF(AND($P17&gt;=EO$4,$P17&lt;EP$4,$Q17&gt;=EP$4),NETWORKDAYS.INTL($P17,(EP$4)-1,1,(Holidays!$A$1:$A$248)),0)+IF(AND($P17&lt;EO$4,$Q17&lt;EP$4,$Q17&gt;=EO$4),NETWORKDAYS.INTL(EO$4,$Q17,1,(Holidays!$A$1:$A$248)),0)+IF(AND($P17&lt;EO$4,$Q17&gt;=EP$4,$Q17&gt;=EO$4),NETWORKDAYS.INTL(EO$4,(EP$4)-1,1,(Holidays!$A$1:$A$248)),0))*$S17,"")</f>
        <v>0</v>
      </c>
      <c r="EP17" s="191">
        <f>IFERROR((IF(AND($P17&gt;=EP$4,$P17&lt;EQ$4,$Q17&lt;EQ$4),NETWORKDAYS.INTL($P17,$Q17,1,(Holidays!$A$1:$A$248)),0)+IF(AND($P17&gt;=EP$4,$P17&lt;EQ$4,$Q17&gt;=EQ$4),NETWORKDAYS.INTL($P17,(EQ$4)-1,1,(Holidays!$A$1:$A$248)),0)+IF(AND($P17&lt;EP$4,$Q17&lt;EQ$4,$Q17&gt;=EP$4),NETWORKDAYS.INTL(EP$4,$Q17,1,(Holidays!$A$1:$A$248)),0)+IF(AND($P17&lt;EP$4,$Q17&gt;=EQ$4,$Q17&gt;=EP$4),NETWORKDAYS.INTL(EP$4,(EQ$4)-1,1,(Holidays!$A$1:$A$248)),0))*$S17,"")</f>
        <v>0</v>
      </c>
      <c r="EQ17" s="191">
        <f>IFERROR((IF(AND($P17&gt;=EQ$4,$P17&lt;ER$4,$Q17&lt;ER$4),NETWORKDAYS.INTL($P17,$Q17,1,(Holidays!$A$1:$A$248)),0)+IF(AND($P17&gt;=EQ$4,$P17&lt;ER$4,$Q17&gt;=ER$4),NETWORKDAYS.INTL($P17,(ER$4)-1,1,(Holidays!$A$1:$A$248)),0)+IF(AND($P17&lt;EQ$4,$Q17&lt;ER$4,$Q17&gt;=EQ$4),NETWORKDAYS.INTL(EQ$4,$Q17,1,(Holidays!$A$1:$A$248)),0)+IF(AND($P17&lt;EQ$4,$Q17&gt;=ER$4,$Q17&gt;=EQ$4),NETWORKDAYS.INTL(EQ$4,(ER$4)-1,1,(Holidays!$A$1:$A$248)),0))*$S17,"")</f>
        <v>0</v>
      </c>
      <c r="ER17" s="191">
        <f>IFERROR((IF(AND($P17&gt;=ER$4,$P17&lt;ES$4,$Q17&lt;ES$4),NETWORKDAYS.INTL($P17,$Q17,1,(Holidays!$A$1:$A$248)),0)+IF(AND($P17&gt;=ER$4,$P17&lt;ES$4,$Q17&gt;=ES$4),NETWORKDAYS.INTL($P17,(ES$4)-1,1,(Holidays!$A$1:$A$248)),0)+IF(AND($P17&lt;ER$4,$Q17&lt;ES$4,$Q17&gt;=ER$4),NETWORKDAYS.INTL(ER$4,$Q17,1,(Holidays!$A$1:$A$248)),0)+IF(AND($P17&lt;ER$4,$Q17&gt;=ES$4,$Q17&gt;=ER$4),NETWORKDAYS.INTL(ER$4,(ES$4)-1,1,(Holidays!$A$1:$A$248)),0))*$S17,"")</f>
        <v>0</v>
      </c>
      <c r="ES17" s="191">
        <f>IFERROR((IF(AND($P17&gt;=ES$4,$P17&lt;ET$4,$Q17&lt;ET$4),NETWORKDAYS.INTL($P17,$Q17,1,(Holidays!$A$1:$A$248)),0)+IF(AND($P17&gt;=ES$4,$P17&lt;ET$4,$Q17&gt;=ET$4),NETWORKDAYS.INTL($P17,(ET$4)-1,1,(Holidays!$A$1:$A$248)),0)+IF(AND($P17&lt;ES$4,$Q17&lt;ET$4,$Q17&gt;=ES$4),NETWORKDAYS.INTL(ES$4,$Q17,1,(Holidays!$A$1:$A$248)),0)+IF(AND($P17&lt;ES$4,$Q17&gt;=ET$4,$Q17&gt;=ES$4),NETWORKDAYS.INTL(ES$4,(ET$4)-1,1,(Holidays!$A$1:$A$248)),0))*$S17,"")</f>
        <v>0</v>
      </c>
      <c r="ET17" s="191">
        <f>IFERROR((IF(AND($P17&gt;=ET$4,$P17&lt;EU$4,$Q17&lt;EU$4),NETWORKDAYS.INTL($P17,$Q17,1,(Holidays!$A$1:$A$248)),0)+IF(AND($P17&gt;=ET$4,$P17&lt;EU$4,$Q17&gt;=EU$4),NETWORKDAYS.INTL($P17,(EU$4)-1,1,(Holidays!$A$1:$A$248)),0)+IF(AND($P17&lt;ET$4,$Q17&lt;EU$4,$Q17&gt;=ET$4),NETWORKDAYS.INTL(ET$4,$Q17,1,(Holidays!$A$1:$A$248)),0)+IF(AND($P17&lt;ET$4,$Q17&gt;=EU$4,$Q17&gt;=ET$4),NETWORKDAYS.INTL(ET$4,(EU$4)-1,1,(Holidays!$A$1:$A$248)),0))*$S17,"")</f>
        <v>0</v>
      </c>
      <c r="EU17" s="191">
        <f>IFERROR((IF(AND($P17&gt;=EU$4,$P17&lt;EV$4,$Q17&lt;EV$4),NETWORKDAYS.INTL($P17,$Q17,1,(Holidays!$A$1:$A$248)),0)+IF(AND($P17&gt;=EU$4,$P17&lt;EV$4,$Q17&gt;=EV$4),NETWORKDAYS.INTL($P17,(EV$4)-1,1,(Holidays!$A$1:$A$248)),0)+IF(AND($P17&lt;EU$4,$Q17&lt;EV$4,$Q17&gt;=EU$4),NETWORKDAYS.INTL(EU$4,$Q17,1,(Holidays!$A$1:$A$248)),0)+IF(AND($P17&lt;EU$4,$Q17&gt;=EV$4,$Q17&gt;=EU$4),NETWORKDAYS.INTL(EU$4,(EV$4)-1,1,(Holidays!$A$1:$A$248)),0))*$S17,"")</f>
        <v>0</v>
      </c>
      <c r="EV17" s="191">
        <f>IFERROR((IF(AND($P17&gt;=EV$4,$P17&lt;EW$4,$Q17&lt;EW$4),NETWORKDAYS.INTL($P17,$Q17,1,(Holidays!$A$1:$A$248)),0)+IF(AND($P17&gt;=EV$4,$P17&lt;EW$4,$Q17&gt;=EW$4),NETWORKDAYS.INTL($P17,(EW$4)-1,1,(Holidays!$A$1:$A$248)),0)+IF(AND($P17&lt;EV$4,$Q17&lt;EW$4,$Q17&gt;=EV$4),NETWORKDAYS.INTL(EV$4,$Q17,1,(Holidays!$A$1:$A$248)),0)+IF(AND($P17&lt;EV$4,$Q17&gt;=EW$4,$Q17&gt;=EV$4),NETWORKDAYS.INTL(EV$4,(EW$4)-1,1,(Holidays!$A$1:$A$248)),0))*$S17,"")</f>
        <v>0</v>
      </c>
      <c r="EW17" s="191">
        <f>IFERROR((IF(AND($P17&gt;=EW$4,$P17&lt;EX$4,$Q17&lt;EX$4),NETWORKDAYS.INTL($P17,$Q17,1,(Holidays!$A$1:$A$248)),0)+IF(AND($P17&gt;=EW$4,$P17&lt;EX$4,$Q17&gt;=EX$4),NETWORKDAYS.INTL($P17,(EX$4)-1,1,(Holidays!$A$1:$A$248)),0)+IF(AND($P17&lt;EW$4,$Q17&lt;EX$4,$Q17&gt;=EW$4),NETWORKDAYS.INTL(EW$4,$Q17,1,(Holidays!$A$1:$A$248)),0)+IF(AND($P17&lt;EW$4,$Q17&gt;=EX$4,$Q17&gt;=EW$4),NETWORKDAYS.INTL(EW$4,(EX$4)-1,1,(Holidays!$A$1:$A$248)),0))*$S17,"")</f>
        <v>0</v>
      </c>
      <c r="EX17" s="191">
        <f>IFERROR((IF(AND($P17&gt;=EX$4,$P17&lt;EY$4,$Q17&lt;EY$4),NETWORKDAYS.INTL($P17,$Q17,1,(Holidays!$A$1:$A$248)),0)+IF(AND($P17&gt;=EX$4,$P17&lt;EY$4,$Q17&gt;=EY$4),NETWORKDAYS.INTL($P17,(EY$4)-1,1,(Holidays!$A$1:$A$248)),0)+IF(AND($P17&lt;EX$4,$Q17&lt;EY$4,$Q17&gt;=EX$4),NETWORKDAYS.INTL(EX$4,$Q17,1,(Holidays!$A$1:$A$248)),0)+IF(AND($P17&lt;EX$4,$Q17&gt;=EY$4,$Q17&gt;=EX$4),NETWORKDAYS.INTL(EX$4,(EY$4)-1,1,(Holidays!$A$1:$A$248)),0))*$S17,"")</f>
        <v>0</v>
      </c>
      <c r="EY17" s="191">
        <f>IFERROR((IF(AND($P17&gt;=EY$4,$P17&lt;EZ$4,$Q17&lt;EZ$4),NETWORKDAYS.INTL($P17,$Q17,1,(Holidays!$A$1:$A$248)),0)+IF(AND($P17&gt;=EY$4,$P17&lt;EZ$4,$Q17&gt;=EZ$4),NETWORKDAYS.INTL($P17,(EZ$4)-1,1,(Holidays!$A$1:$A$248)),0)+IF(AND($P17&lt;EY$4,$Q17&lt;EZ$4,$Q17&gt;=EY$4),NETWORKDAYS.INTL(EY$4,$Q17,1,(Holidays!$A$1:$A$248)),0)+IF(AND($P17&lt;EY$4,$Q17&gt;=EZ$4,$Q17&gt;=EY$4),NETWORKDAYS.INTL(EY$4,(EZ$4)-1,1,(Holidays!$A$1:$A$248)),0))*$S17,"")</f>
        <v>0</v>
      </c>
      <c r="EZ17" s="191">
        <f>IFERROR((IF(AND($P17&gt;=EZ$4,$P17&lt;FA$4,$Q17&lt;FA$4),NETWORKDAYS.INTL($P17,$Q17,1,(Holidays!$A$1:$A$248)),0)+IF(AND($P17&gt;=EZ$4,$P17&lt;FA$4,$Q17&gt;=FA$4),NETWORKDAYS.INTL($P17,(FA$4)-1,1,(Holidays!$A$1:$A$248)),0)+IF(AND($P17&lt;EZ$4,$Q17&lt;FA$4,$Q17&gt;=EZ$4),NETWORKDAYS.INTL(EZ$4,$Q17,1,(Holidays!$A$1:$A$248)),0)+IF(AND($P17&lt;EZ$4,$Q17&gt;=FA$4,$Q17&gt;=EZ$4),NETWORKDAYS.INTL(EZ$4,(FA$4)-1,1,(Holidays!$A$1:$A$248)),0))*$S17,"")</f>
        <v>0</v>
      </c>
      <c r="FA17" s="191">
        <f>IFERROR((IF(AND($P17&gt;=FA$4,$P17&lt;FB$4,$Q17&lt;FB$4),NETWORKDAYS.INTL($P17,$Q17,1,(Holidays!$A$1:$A$248)),0)+IF(AND($P17&gt;=FA$4,$P17&lt;FB$4,$Q17&gt;=FB$4),NETWORKDAYS.INTL($P17,(FB$4)-1,1,(Holidays!$A$1:$A$248)),0)+IF(AND($P17&lt;FA$4,$Q17&lt;FB$4,$Q17&gt;=FA$4),NETWORKDAYS.INTL(FA$4,$Q17,1,(Holidays!$A$1:$A$248)),0)+IF(AND($P17&lt;FA$4,$Q17&gt;=FB$4,$Q17&gt;=FA$4),NETWORKDAYS.INTL(FA$4,(FB$4)-1,1,(Holidays!$A$1:$A$248)),0))*$S17,"")</f>
        <v>0</v>
      </c>
      <c r="FB17" s="191">
        <f>IFERROR((IF(AND($P17&gt;=FB$4,$P17&lt;FC$4,$Q17&lt;FC$4),NETWORKDAYS.INTL($P17,$Q17,1,(Holidays!$A$1:$A$248)),0)+IF(AND($P17&gt;=FB$4,$P17&lt;FC$4,$Q17&gt;=FC$4),NETWORKDAYS.INTL($P17,(FC$4)-1,1,(Holidays!$A$1:$A$248)),0)+IF(AND($P17&lt;FB$4,$Q17&lt;FC$4,$Q17&gt;=FB$4),NETWORKDAYS.INTL(FB$4,$Q17,1,(Holidays!$A$1:$A$248)),0)+IF(AND($P17&lt;FB$4,$Q17&gt;=FC$4,$Q17&gt;=FB$4),NETWORKDAYS.INTL(FB$4,(FC$4)-1,1,(Holidays!$A$1:$A$248)),0))*$S17,"")</f>
        <v>0</v>
      </c>
      <c r="FC17" s="191">
        <f>IFERROR((IF(AND($P17&gt;=FC$4,$P17&lt;FD$4,$Q17&lt;FD$4),NETWORKDAYS.INTL($P17,$Q17,1,(Holidays!$A$1:$A$248)),0)+IF(AND($P17&gt;=FC$4,$P17&lt;FD$4,$Q17&gt;=FD$4),NETWORKDAYS.INTL($P17,(FD$4)-1,1,(Holidays!$A$1:$A$248)),0)+IF(AND($P17&lt;FC$4,$Q17&lt;FD$4,$Q17&gt;=FC$4),NETWORKDAYS.INTL(FC$4,$Q17,1,(Holidays!$A$1:$A$248)),0)+IF(AND($P17&lt;FC$4,$Q17&gt;=FD$4,$Q17&gt;=FC$4),NETWORKDAYS.INTL(FC$4,(FD$4)-1,1,(Holidays!$A$1:$A$248)),0))*$S17,"")</f>
        <v>0</v>
      </c>
      <c r="FD17" s="191">
        <f>IFERROR((IF(AND($P17&gt;=FD$4,$P17&lt;FE$4,$Q17&lt;FE$4),NETWORKDAYS.INTL($P17,$Q17,1,(Holidays!$A$1:$A$248)),0)+IF(AND($P17&gt;=FD$4,$P17&lt;FE$4,$Q17&gt;=FE$4),NETWORKDAYS.INTL($P17,(FE$4)-1,1,(Holidays!$A$1:$A$248)),0)+IF(AND($P17&lt;FD$4,$Q17&lt;FE$4,$Q17&gt;=FD$4),NETWORKDAYS.INTL(FD$4,$Q17,1,(Holidays!$A$1:$A$248)),0)+IF(AND($P17&lt;FD$4,$Q17&gt;=FE$4,$Q17&gt;=FD$4),NETWORKDAYS.INTL(FD$4,(FE$4)-1,1,(Holidays!$A$1:$A$248)),0))*$S17,"")</f>
        <v>0</v>
      </c>
      <c r="FE17" s="191">
        <f>IFERROR((IF(AND($P17&gt;=FE$4,$P17&lt;FF$4,$Q17&lt;FF$4),NETWORKDAYS.INTL($P17,$Q17,1,(Holidays!$A$1:$A$248)),0)+IF(AND($P17&gt;=FE$4,$P17&lt;FF$4,$Q17&gt;=FF$4),NETWORKDAYS.INTL($P17,(FF$4)-1,1,(Holidays!$A$1:$A$248)),0)+IF(AND($P17&lt;FE$4,$Q17&lt;FF$4,$Q17&gt;=FE$4),NETWORKDAYS.INTL(FE$4,$Q17,1,(Holidays!$A$1:$A$248)),0)+IF(AND($P17&lt;FE$4,$Q17&gt;=FF$4,$Q17&gt;=FE$4),NETWORKDAYS.INTL(FE$4,(FF$4)-1,1,(Holidays!$A$1:$A$248)),0))*$S17,"")</f>
        <v>0</v>
      </c>
      <c r="FF17" s="191">
        <f>IFERROR((IF(AND($P17&gt;=FF$4,$P17&lt;FG$4,$Q17&lt;FG$4),NETWORKDAYS.INTL($P17,$Q17,1,(Holidays!$A$1:$A$248)),0)+IF(AND($P17&gt;=FF$4,$P17&lt;FG$4,$Q17&gt;=FG$4),NETWORKDAYS.INTL($P17,(FG$4)-1,1,(Holidays!$A$1:$A$248)),0)+IF(AND($P17&lt;FF$4,$Q17&lt;FG$4,$Q17&gt;=FF$4),NETWORKDAYS.INTL(FF$4,$Q17,1,(Holidays!$A$1:$A$248)),0)+IF(AND($P17&lt;FF$4,$Q17&gt;=FG$4,$Q17&gt;=FF$4),NETWORKDAYS.INTL(FF$4,(FG$4)-1,1,(Holidays!$A$1:$A$248)),0))*$S17,"")</f>
        <v>0</v>
      </c>
      <c r="FG17" s="191">
        <f>IFERROR((IF(AND($P17&gt;=FG$4,$P17&lt;FH$4,$Q17&lt;FH$4),NETWORKDAYS.INTL($P17,$Q17,1,(Holidays!$A$1:$A$248)),0)+IF(AND($P17&gt;=FG$4,$P17&lt;FH$4,$Q17&gt;=FH$4),NETWORKDAYS.INTL($P17,(FH$4)-1,1,(Holidays!$A$1:$A$248)),0)+IF(AND($P17&lt;FG$4,$Q17&lt;FH$4,$Q17&gt;=FG$4),NETWORKDAYS.INTL(FG$4,$Q17,1,(Holidays!$A$1:$A$248)),0)+IF(AND($P17&lt;FG$4,$Q17&gt;=FH$4,$Q17&gt;=FG$4),NETWORKDAYS.INTL(FG$4,(FH$4)-1,1,(Holidays!$A$1:$A$248)),0))*$S17,"")</f>
        <v>0</v>
      </c>
      <c r="FH17" s="191">
        <f>IFERROR((IF(AND($P17&gt;=FH$4,$P17&lt;FI$4,$Q17&lt;FI$4),NETWORKDAYS.INTL($P17,$Q17,1,(Holidays!$A$1:$A$248)),0)+IF(AND($P17&gt;=FH$4,$P17&lt;FI$4,$Q17&gt;=FI$4),NETWORKDAYS.INTL($P17,(FI$4)-1,1,(Holidays!$A$1:$A$248)),0)+IF(AND($P17&lt;FH$4,$Q17&lt;FI$4,$Q17&gt;=FH$4),NETWORKDAYS.INTL(FH$4,$Q17,1,(Holidays!$A$1:$A$248)),0)+IF(AND($P17&lt;FH$4,$Q17&gt;=FI$4,$Q17&gt;=FH$4),NETWORKDAYS.INTL(FH$4,(FI$4)-1,1,(Holidays!$A$1:$A$248)),0))*$S17,"")</f>
        <v>0</v>
      </c>
      <c r="FI17" s="191">
        <f>IFERROR((IF(AND($P17&gt;=FI$4,$P17&lt;FJ$4,$Q17&lt;FJ$4),NETWORKDAYS.INTL($P17,$Q17,1,(Holidays!$A$1:$A$248)),0)+IF(AND($P17&gt;=FI$4,$P17&lt;FJ$4,$Q17&gt;=FJ$4),NETWORKDAYS.INTL($P17,(FJ$4)-1,1,(Holidays!$A$1:$A$248)),0)+IF(AND($P17&lt;FI$4,$Q17&lt;FJ$4,$Q17&gt;=FI$4),NETWORKDAYS.INTL(FI$4,$Q17,1,(Holidays!$A$1:$A$248)),0)+IF(AND($P17&lt;FI$4,$Q17&gt;=FJ$4,$Q17&gt;=FI$4),NETWORKDAYS.INTL(FI$4,(FJ$4)-1,1,(Holidays!$A$1:$A$248)),0))*$S17,"")</f>
        <v>0</v>
      </c>
      <c r="FJ17" s="191">
        <f>IFERROR((IF(AND($P17&gt;=FJ$4,$P17&lt;FK$4,$Q17&lt;FK$4),NETWORKDAYS.INTL($P17,$Q17,1,(Holidays!$A$1:$A$248)),0)+IF(AND($P17&gt;=FJ$4,$P17&lt;FK$4,$Q17&gt;=FK$4),NETWORKDAYS.INTL($P17,(FK$4)-1,1,(Holidays!$A$1:$A$248)),0)+IF(AND($P17&lt;FJ$4,$Q17&lt;FK$4,$Q17&gt;=FJ$4),NETWORKDAYS.INTL(FJ$4,$Q17,1,(Holidays!$A$1:$A$248)),0)+IF(AND($P17&lt;FJ$4,$Q17&gt;=FK$4,$Q17&gt;=FJ$4),NETWORKDAYS.INTL(FJ$4,(FK$4)-1,1,(Holidays!$A$1:$A$248)),0))*$S17,"")</f>
        <v>0</v>
      </c>
      <c r="FK17" s="191">
        <f>IFERROR((IF(AND($P17&gt;=FK$4,$P17&lt;FL$4,$Q17&lt;FL$4),NETWORKDAYS.INTL($P17,$Q17,1,(Holidays!$A$1:$A$248)),0)+IF(AND($P17&gt;=FK$4,$P17&lt;FL$4,$Q17&gt;=FL$4),NETWORKDAYS.INTL($P17,(FL$4)-1,1,(Holidays!$A$1:$A$248)),0)+IF(AND($P17&lt;FK$4,$Q17&lt;FL$4,$Q17&gt;=FK$4),NETWORKDAYS.INTL(FK$4,$Q17,1,(Holidays!$A$1:$A$248)),0)+IF(AND($P17&lt;FK$4,$Q17&gt;=FL$4,$Q17&gt;=FK$4),NETWORKDAYS.INTL(FK$4,(FL$4)-1,1,(Holidays!$A$1:$A$248)),0))*$S17,"")</f>
        <v>0</v>
      </c>
      <c r="FL17" s="191">
        <f>IFERROR((IF(AND($P17&gt;=FL$4,$P17&lt;FM$4,$Q17&lt;FM$4),NETWORKDAYS.INTL($P17,$Q17,1,(Holidays!$A$1:$A$248)),0)+IF(AND($P17&gt;=FL$4,$P17&lt;FM$4,$Q17&gt;=FM$4),NETWORKDAYS.INTL($P17,(FM$4)-1,1,(Holidays!$A$1:$A$248)),0)+IF(AND($P17&lt;FL$4,$Q17&lt;FM$4,$Q17&gt;=FL$4),NETWORKDAYS.INTL(FL$4,$Q17,1,(Holidays!$A$1:$A$248)),0)+IF(AND($P17&lt;FL$4,$Q17&gt;=FM$4,$Q17&gt;=FL$4),NETWORKDAYS.INTL(FL$4,(FM$4)-1,1,(Holidays!$A$1:$A$248)),0))*$S17,"")</f>
        <v>0</v>
      </c>
      <c r="FM17" s="191">
        <f>IFERROR((IF(AND($P17&gt;=FM$4,$P17&lt;FN$4,$Q17&lt;FN$4),NETWORKDAYS.INTL($P17,$Q17,1,(Holidays!$A$1:$A$248)),0)+IF(AND($P17&gt;=FM$4,$P17&lt;FN$4,$Q17&gt;=FN$4),NETWORKDAYS.INTL($P17,(FN$4)-1,1,(Holidays!$A$1:$A$248)),0)+IF(AND($P17&lt;FM$4,$Q17&lt;FN$4,$Q17&gt;=FM$4),NETWORKDAYS.INTL(FM$4,$Q17,1,(Holidays!$A$1:$A$248)),0)+IF(AND($P17&lt;FM$4,$Q17&gt;=FN$4,$Q17&gt;=FM$4),NETWORKDAYS.INTL(FM$4,(FN$4)-1,1,(Holidays!$A$1:$A$248)),0))*$S17,"")</f>
        <v>0</v>
      </c>
      <c r="FN17" s="191">
        <f>IFERROR((IF(AND($P17&gt;=FN$4,$P17&lt;FO$4,$Q17&lt;FO$4),NETWORKDAYS.INTL($P17,$Q17,1,(Holidays!$A$1:$A$248)),0)+IF(AND($P17&gt;=FN$4,$P17&lt;FO$4,$Q17&gt;=FO$4),NETWORKDAYS.INTL($P17,(FO$4)-1,1,(Holidays!$A$1:$A$248)),0)+IF(AND($P17&lt;FN$4,$Q17&lt;FO$4,$Q17&gt;=FN$4),NETWORKDAYS.INTL(FN$4,$Q17,1,(Holidays!$A$1:$A$248)),0)+IF(AND($P17&lt;FN$4,$Q17&gt;=FO$4,$Q17&gt;=FN$4),NETWORKDAYS.INTL(FN$4,(FO$4)-1,1,(Holidays!$A$1:$A$248)),0))*$S17,"")</f>
        <v>0</v>
      </c>
      <c r="FO17" s="191">
        <f>IFERROR((IF(AND($P17&gt;=FO$4,$P17&lt;FP$4,$Q17&lt;FP$4),NETWORKDAYS.INTL($P17,$Q17,1,(Holidays!$A$1:$A$248)),0)+IF(AND($P17&gt;=FO$4,$P17&lt;FP$4,$Q17&gt;=FP$4),NETWORKDAYS.INTL($P17,(FP$4)-1,1,(Holidays!$A$1:$A$248)),0)+IF(AND($P17&lt;FO$4,$Q17&lt;FP$4,$Q17&gt;=FO$4),NETWORKDAYS.INTL(FO$4,$Q17,1,(Holidays!$A$1:$A$248)),0)+IF(AND($P17&lt;FO$4,$Q17&gt;=FP$4,$Q17&gt;=FO$4),NETWORKDAYS.INTL(FO$4,(FP$4)-1,1,(Holidays!$A$1:$A$248)),0))*$S17,"")</f>
        <v>0</v>
      </c>
      <c r="FP17" s="191">
        <f>IFERROR((IF(AND($P17&gt;=FP$4,$P17&lt;FQ$4,$Q17&lt;FQ$4),NETWORKDAYS.INTL($P17,$Q17,1,(Holidays!$A$1:$A$248)),0)+IF(AND($P17&gt;=FP$4,$P17&lt;FQ$4,$Q17&gt;=FQ$4),NETWORKDAYS.INTL($P17,(FQ$4)-1,1,(Holidays!$A$1:$A$248)),0)+IF(AND($P17&lt;FP$4,$Q17&lt;FQ$4,$Q17&gt;=FP$4),NETWORKDAYS.INTL(FP$4,$Q17,1,(Holidays!$A$1:$A$248)),0)+IF(AND($P17&lt;FP$4,$Q17&gt;=FQ$4,$Q17&gt;=FP$4),NETWORKDAYS.INTL(FP$4,(FQ$4)-1,1,(Holidays!$A$1:$A$248)),0))*$S17,"")</f>
        <v>0</v>
      </c>
      <c r="FQ17" s="191">
        <f>IFERROR((IF(AND($P17&gt;=FQ$4,$P17&lt;FR$4,$Q17&lt;FR$4),NETWORKDAYS.INTL($P17,$Q17,1,(Holidays!$A$1:$A$248)),0)+IF(AND($P17&gt;=FQ$4,$P17&lt;FR$4,$Q17&gt;=FR$4),NETWORKDAYS.INTL($P17,(FR$4)-1,1,(Holidays!$A$1:$A$248)),0)+IF(AND($P17&lt;FQ$4,$Q17&lt;FR$4,$Q17&gt;=FQ$4),NETWORKDAYS.INTL(FQ$4,$Q17,1,(Holidays!$A$1:$A$248)),0)+IF(AND($P17&lt;FQ$4,$Q17&gt;=FR$4,$Q17&gt;=FQ$4),NETWORKDAYS.INTL(FQ$4,(FR$4)-1,1,(Holidays!$A$1:$A$248)),0))*$S17,"")</f>
        <v>0</v>
      </c>
      <c r="FR17" s="191">
        <f>IFERROR((IF(AND($P17&gt;=FR$4,$P17&lt;FS$4,$Q17&lt;FS$4),NETWORKDAYS.INTL($P17,$Q17,1,(Holidays!$A$1:$A$248)),0)+IF(AND($P17&gt;=FR$4,$P17&lt;FS$4,$Q17&gt;=FS$4),NETWORKDAYS.INTL($P17,(FS$4)-1,1,(Holidays!$A$1:$A$248)),0)+IF(AND($P17&lt;FR$4,$Q17&lt;FS$4,$Q17&gt;=FR$4),NETWORKDAYS.INTL(FR$4,$Q17,1,(Holidays!$A$1:$A$248)),0)+IF(AND($P17&lt;FR$4,$Q17&gt;=FS$4,$Q17&gt;=FR$4),NETWORKDAYS.INTL(FR$4,(FS$4)-1,1,(Holidays!$A$1:$A$248)),0))*$S17,"")</f>
        <v>0</v>
      </c>
      <c r="FS17" s="191">
        <f>IFERROR((IF(AND($P17&gt;=FS$4,$P17&lt;FT$4,$Q17&lt;FT$4),NETWORKDAYS.INTL($P17,$Q17,1,(Holidays!$A$1:$A$248)),0)+IF(AND($P17&gt;=FS$4,$P17&lt;FT$4,$Q17&gt;=FT$4),NETWORKDAYS.INTL($P17,(FT$4)-1,1,(Holidays!$A$1:$A$248)),0)+IF(AND($P17&lt;FS$4,$Q17&lt;FT$4,$Q17&gt;=FS$4),NETWORKDAYS.INTL(FS$4,$Q17,1,(Holidays!$A$1:$A$248)),0)+IF(AND($P17&lt;FS$4,$Q17&gt;=FT$4,$Q17&gt;=FS$4),NETWORKDAYS.INTL(FS$4,(FT$4)-1,1,(Holidays!$A$1:$A$248)),0))*$S17,"")</f>
        <v>0</v>
      </c>
      <c r="FT17" s="191">
        <f>IFERROR((IF(AND($P17&gt;=FT$4,$P17&lt;FU$4,$Q17&lt;FU$4),NETWORKDAYS.INTL($P17,$Q17,1,(Holidays!$A$1:$A$248)),0)+IF(AND($P17&gt;=FT$4,$P17&lt;FU$4,$Q17&gt;=FU$4),NETWORKDAYS.INTL($P17,(FU$4)-1,1,(Holidays!$A$1:$A$248)),0)+IF(AND($P17&lt;FT$4,$Q17&lt;FU$4,$Q17&gt;=FT$4),NETWORKDAYS.INTL(FT$4,$Q17,1,(Holidays!$A$1:$A$248)),0)+IF(AND($P17&lt;FT$4,$Q17&gt;=FU$4,$Q17&gt;=FT$4),NETWORKDAYS.INTL(FT$4,(FU$4)-1,1,(Holidays!$A$1:$A$248)),0))*$S17,"")</f>
        <v>0</v>
      </c>
      <c r="FU17" s="191">
        <f>IFERROR((IF(AND($P17&gt;=FU$4,$P17&lt;FV$4,$Q17&lt;FV$4),NETWORKDAYS.INTL($P17,$Q17,1,(Holidays!$A$1:$A$248)),0)+IF(AND($P17&gt;=FU$4,$P17&lt;FV$4,$Q17&gt;=FV$4),NETWORKDAYS.INTL($P17,(FV$4)-1,1,(Holidays!$A$1:$A$248)),0)+IF(AND($P17&lt;FU$4,$Q17&lt;FV$4,$Q17&gt;=FU$4),NETWORKDAYS.INTL(FU$4,$Q17,1,(Holidays!$A$1:$A$248)),0)+IF(AND($P17&lt;FU$4,$Q17&gt;=FV$4,$Q17&gt;=FU$4),NETWORKDAYS.INTL(FU$4,(FV$4)-1,1,(Holidays!$A$1:$A$248)),0))*$S17,"")</f>
        <v>0</v>
      </c>
      <c r="FV17" s="191">
        <f>IFERROR((IF(AND($P17&gt;=FV$4,$P17&lt;FW$4,$Q17&lt;FW$4),NETWORKDAYS.INTL($P17,$Q17,1,(Holidays!$A$1:$A$248)),0)+IF(AND($P17&gt;=FV$4,$P17&lt;FW$4,$Q17&gt;=FW$4),NETWORKDAYS.INTL($P17,(FW$4)-1,1,(Holidays!$A$1:$A$248)),0)+IF(AND($P17&lt;FV$4,$Q17&lt;FW$4,$Q17&gt;=FV$4),NETWORKDAYS.INTL(FV$4,$Q17,1,(Holidays!$A$1:$A$248)),0)+IF(AND($P17&lt;FV$4,$Q17&gt;=FW$4,$Q17&gt;=FV$4),NETWORKDAYS.INTL(FV$4,(FW$4)-1,1,(Holidays!$A$1:$A$248)),0))*$S17,"")</f>
        <v>0</v>
      </c>
      <c r="FW17" s="191">
        <f>IFERROR((IF(AND($P17&gt;=FW$4,$P17&lt;FX$4,$Q17&lt;FX$4),NETWORKDAYS.INTL($P17,$Q17,1,(Holidays!$A$1:$A$248)),0)+IF(AND($P17&gt;=FW$4,$P17&lt;FX$4,$Q17&gt;=FX$4),NETWORKDAYS.INTL($P17,(FX$4)-1,1,(Holidays!$A$1:$A$248)),0)+IF(AND($P17&lt;FW$4,$Q17&lt;FX$4,$Q17&gt;=FW$4),NETWORKDAYS.INTL(FW$4,$Q17,1,(Holidays!$A$1:$A$248)),0)+IF(AND($P17&lt;FW$4,$Q17&gt;=FX$4,$Q17&gt;=FW$4),NETWORKDAYS.INTL(FW$4,(FX$4)-1,1,(Holidays!$A$1:$A$248)),0))*$S17,"")</f>
        <v>0</v>
      </c>
      <c r="FX17" s="191">
        <f>IFERROR((IF(AND($P17&gt;=FX$4,$P17&lt;FY$4,$Q17&lt;FY$4),NETWORKDAYS.INTL($P17,$Q17,1,(Holidays!$A$1:$A$248)),0)+IF(AND($P17&gt;=FX$4,$P17&lt;FY$4,$Q17&gt;=FY$4),NETWORKDAYS.INTL($P17,(FY$4)-1,1,(Holidays!$A$1:$A$248)),0)+IF(AND($P17&lt;FX$4,$Q17&lt;FY$4,$Q17&gt;=FX$4),NETWORKDAYS.INTL(FX$4,$Q17,1,(Holidays!$A$1:$A$248)),0)+IF(AND($P17&lt;FX$4,$Q17&gt;=FY$4,$Q17&gt;=FX$4),NETWORKDAYS.INTL(FX$4,(FY$4)-1,1,(Holidays!$A$1:$A$248)),0))*$S17,"")</f>
        <v>0</v>
      </c>
      <c r="FY17" s="191">
        <f>IFERROR((IF(AND($P17&gt;=FY$4,$P17&lt;FZ$4,$Q17&lt;FZ$4),NETWORKDAYS.INTL($P17,$Q17,1,(Holidays!$A$1:$A$248)),0)+IF(AND($P17&gt;=FY$4,$P17&lt;FZ$4,$Q17&gt;=FZ$4),NETWORKDAYS.INTL($P17,(FZ$4)-1,1,(Holidays!$A$1:$A$248)),0)+IF(AND($P17&lt;FY$4,$Q17&lt;FZ$4,$Q17&gt;=FY$4),NETWORKDAYS.INTL(FY$4,$Q17,1,(Holidays!$A$1:$A$248)),0)+IF(AND($P17&lt;FY$4,$Q17&gt;=FZ$4,$Q17&gt;=FY$4),NETWORKDAYS.INTL(FY$4,(FZ$4)-1,1,(Holidays!$A$1:$A$248)),0))*$S17,"")</f>
        <v>0</v>
      </c>
      <c r="FZ17" s="191">
        <f>IFERROR((IF(AND($P17&gt;=FZ$4,$P17&lt;GA$4,$Q17&lt;GA$4),NETWORKDAYS.INTL($P17,$Q17,1,(Holidays!$A$1:$A$248)),0)+IF(AND($P17&gt;=FZ$4,$P17&lt;GA$4,$Q17&gt;=GA$4),NETWORKDAYS.INTL($P17,(GA$4)-1,1,(Holidays!$A$1:$A$248)),0)+IF(AND($P17&lt;FZ$4,$Q17&lt;GA$4,$Q17&gt;=FZ$4),NETWORKDAYS.INTL(FZ$4,$Q17,1,(Holidays!$A$1:$A$248)),0)+IF(AND($P17&lt;FZ$4,$Q17&gt;=GA$4,$Q17&gt;=FZ$4),NETWORKDAYS.INTL(FZ$4,(GA$4)-1,1,(Holidays!$A$1:$A$248)),0))*$S17,"")</f>
        <v>0</v>
      </c>
      <c r="GA17" s="191">
        <f>IFERROR((IF(AND($P17&gt;=GA$4,$P17&lt;GB$4,$Q17&lt;GB$4),NETWORKDAYS.INTL($P17,$Q17,1,(Holidays!$A$1:$A$248)),0)+IF(AND($P17&gt;=GA$4,$P17&lt;GB$4,$Q17&gt;=GB$4),NETWORKDAYS.INTL($P17,(GB$4)-1,1,(Holidays!$A$1:$A$248)),0)+IF(AND($P17&lt;GA$4,$Q17&lt;GB$4,$Q17&gt;=GA$4),NETWORKDAYS.INTL(GA$4,$Q17,1,(Holidays!$A$1:$A$248)),0)+IF(AND($P17&lt;GA$4,$Q17&gt;=GB$4,$Q17&gt;=GA$4),NETWORKDAYS.INTL(GA$4,(GB$4)-1,1,(Holidays!$A$1:$A$248)),0))*$S17,"")</f>
        <v>0</v>
      </c>
      <c r="GB17" s="191">
        <f>IFERROR((IF(AND($P17&gt;=GB$4,$P17&lt;GC$4,$Q17&lt;GC$4),NETWORKDAYS.INTL($P17,$Q17,1,(Holidays!$A$1:$A$248)),0)+IF(AND($P17&gt;=GB$4,$P17&lt;GC$4,$Q17&gt;=GC$4),NETWORKDAYS.INTL($P17,(GC$4)-1,1,(Holidays!$A$1:$A$248)),0)+IF(AND($P17&lt;GB$4,$Q17&lt;GC$4,$Q17&gt;=GB$4),NETWORKDAYS.INTL(GB$4,$Q17,1,(Holidays!$A$1:$A$248)),0)+IF(AND($P17&lt;GB$4,$Q17&gt;=GC$4,$Q17&gt;=GB$4),NETWORKDAYS.INTL(GB$4,(GC$4)-1,1,(Holidays!$A$1:$A$248)),0))*$S17,"")</f>
        <v>0</v>
      </c>
      <c r="GC17" s="191">
        <f>IFERROR((IF(AND($P17&gt;=GC$4,$P17&lt;GD$4,$Q17&lt;GD$4),NETWORKDAYS.INTL($P17,$Q17,1,(Holidays!$A$1:$A$248)),0)+IF(AND($P17&gt;=GC$4,$P17&lt;GD$4,$Q17&gt;=GD$4),NETWORKDAYS.INTL($P17,(GD$4)-1,1,(Holidays!$A$1:$A$248)),0)+IF(AND($P17&lt;GC$4,$Q17&lt;GD$4,$Q17&gt;=GC$4),NETWORKDAYS.INTL(GC$4,$Q17,1,(Holidays!$A$1:$A$248)),0)+IF(AND($P17&lt;GC$4,$Q17&gt;=GD$4,$Q17&gt;=GC$4),NETWORKDAYS.INTL(GC$4,(GD$4)-1,1,(Holidays!$A$1:$A$248)),0))*$S17,"")</f>
        <v>0</v>
      </c>
      <c r="GD17" s="191">
        <f>IFERROR((IF(AND($P17&gt;=GD$4,$P17&lt;GE$4,$Q17&lt;GE$4),NETWORKDAYS.INTL($P17,$Q17,1,(Holidays!$A$1:$A$248)),0)+IF(AND($P17&gt;=GD$4,$P17&lt;GE$4,$Q17&gt;=GE$4),NETWORKDAYS.INTL($P17,(GE$4)-1,1,(Holidays!$A$1:$A$248)),0)+IF(AND($P17&lt;GD$4,$Q17&lt;GE$4,$Q17&gt;=GD$4),NETWORKDAYS.INTL(GD$4,$Q17,1,(Holidays!$A$1:$A$248)),0)+IF(AND($P17&lt;GD$4,$Q17&gt;=GE$4,$Q17&gt;=GD$4),NETWORKDAYS.INTL(GD$4,(GE$4)-1,1,(Holidays!$A$1:$A$248)),0))*$S17,"")</f>
        <v>0</v>
      </c>
      <c r="GE17" s="191">
        <f>IFERROR((IF(AND($P17&gt;=GE$4,$P17&lt;GF$4,$Q17&lt;GF$4),NETWORKDAYS.INTL($P17,$Q17,1,(Holidays!$A$1:$A$248)),0)+IF(AND($P17&gt;=GE$4,$P17&lt;GF$4,$Q17&gt;=GF$4),NETWORKDAYS.INTL($P17,(GF$4)-1,1,(Holidays!$A$1:$A$248)),0)+IF(AND($P17&lt;GE$4,$Q17&lt;GF$4,$Q17&gt;=GE$4),NETWORKDAYS.INTL(GE$4,$Q17,1,(Holidays!$A$1:$A$248)),0)+IF(AND($P17&lt;GE$4,$Q17&gt;=GF$4,$Q17&gt;=GE$4),NETWORKDAYS.INTL(GE$4,(GF$4)-1,1,(Holidays!$A$1:$A$248)),0))*$S17,"")</f>
        <v>0</v>
      </c>
      <c r="GF17" s="191">
        <f>IFERROR((IF(AND($P17&gt;=GF$4,$P17&lt;GG$4,$Q17&lt;GG$4),NETWORKDAYS.INTL($P17,$Q17,1,(Holidays!$A$1:$A$248)),0)+IF(AND($P17&gt;=GF$4,$P17&lt;GG$4,$Q17&gt;=GG$4),NETWORKDAYS.INTL($P17,(GG$4)-1,1,(Holidays!$A$1:$A$248)),0)+IF(AND($P17&lt;GF$4,$Q17&lt;GG$4,$Q17&gt;=GF$4),NETWORKDAYS.INTL(GF$4,$Q17,1,(Holidays!$A$1:$A$248)),0)+IF(AND($P17&lt;GF$4,$Q17&gt;=GG$4,$Q17&gt;=GF$4),NETWORKDAYS.INTL(GF$4,(GG$4)-1,1,(Holidays!$A$1:$A$248)),0))*$S17,"")</f>
        <v>0</v>
      </c>
      <c r="GG17" s="191">
        <f>IFERROR((IF(AND($P17&gt;=GG$4,$P17&lt;GH$4,$Q17&lt;GH$4),NETWORKDAYS.INTL($P17,$Q17,1,(Holidays!$A$1:$A$248)),0)+IF(AND($P17&gt;=GG$4,$P17&lt;GH$4,$Q17&gt;=GH$4),NETWORKDAYS.INTL($P17,(GH$4)-1,1,(Holidays!$A$1:$A$248)),0)+IF(AND($P17&lt;GG$4,$Q17&lt;GH$4,$Q17&gt;=GG$4),NETWORKDAYS.INTL(GG$4,$Q17,1,(Holidays!$A$1:$A$248)),0)+IF(AND($P17&lt;GG$4,$Q17&gt;=GH$4,$Q17&gt;=GG$4),NETWORKDAYS.INTL(GG$4,(GH$4)-1,1,(Holidays!$A$1:$A$248)),0))*$S17,"")</f>
        <v>0</v>
      </c>
      <c r="GH17" s="191">
        <f>IFERROR((IF(AND($P17&gt;=GH$4,$P17&lt;GI$4,$Q17&lt;GI$4),NETWORKDAYS.INTL($P17,$Q17,1,(Holidays!$A$1:$A$248)),0)+IF(AND($P17&gt;=GH$4,$P17&lt;GI$4,$Q17&gt;=GI$4),NETWORKDAYS.INTL($P17,(GI$4)-1,1,(Holidays!$A$1:$A$248)),0)+IF(AND($P17&lt;GH$4,$Q17&lt;GI$4,$Q17&gt;=GH$4),NETWORKDAYS.INTL(GH$4,$Q17,1,(Holidays!$A$1:$A$248)),0)+IF(AND($P17&lt;GH$4,$Q17&gt;=GI$4,$Q17&gt;=GH$4),NETWORKDAYS.INTL(GH$4,(GI$4)-1,1,(Holidays!$A$1:$A$248)),0))*$S17,"")</f>
        <v>0</v>
      </c>
      <c r="GI17" s="191">
        <f>IFERROR((IF(AND($P17&gt;=GI$4,$P17&lt;GJ$4,$Q17&lt;GJ$4),NETWORKDAYS.INTL($P17,$Q17,1,(Holidays!$A$1:$A$248)),0)+IF(AND($P17&gt;=GI$4,$P17&lt;GJ$4,$Q17&gt;=GJ$4),NETWORKDAYS.INTL($P17,(GJ$4)-1,1,(Holidays!$A$1:$A$248)),0)+IF(AND($P17&lt;GI$4,$Q17&lt;GJ$4,$Q17&gt;=GI$4),NETWORKDAYS.INTL(GI$4,$Q17,1,(Holidays!$A$1:$A$248)),0)+IF(AND($P17&lt;GI$4,$Q17&gt;=GJ$4,$Q17&gt;=GI$4),NETWORKDAYS.INTL(GI$4,(GJ$4)-1,1,(Holidays!$A$1:$A$248)),0))*$S17,"")</f>
        <v>0</v>
      </c>
      <c r="GJ17" s="191">
        <f>IFERROR((IF(AND($P17&gt;=GJ$4,$P17&lt;GK$4,$Q17&lt;GK$4),NETWORKDAYS.INTL($P17,$Q17,1,(Holidays!$A$1:$A$248)),0)+IF(AND($P17&gt;=GJ$4,$P17&lt;GK$4,$Q17&gt;=GK$4),NETWORKDAYS.INTL($P17,(GK$4)-1,1,(Holidays!$A$1:$A$248)),0)+IF(AND($P17&lt;GJ$4,$Q17&lt;GK$4,$Q17&gt;=GJ$4),NETWORKDAYS.INTL(GJ$4,$Q17,1,(Holidays!$A$1:$A$248)),0)+IF(AND($P17&lt;GJ$4,$Q17&gt;=GK$4,$Q17&gt;=GJ$4),NETWORKDAYS.INTL(GJ$4,(GK$4)-1,1,(Holidays!$A$1:$A$248)),0))*$S17,"")</f>
        <v>0</v>
      </c>
      <c r="GK17" s="191">
        <f>IFERROR((IF(AND($P17&gt;=GK$4,$P17&lt;GL$4,$Q17&lt;GL$4),NETWORKDAYS.INTL($P17,$Q17,1,(Holidays!$A$1:$A$248)),0)+IF(AND($P17&gt;=GK$4,$P17&lt;GL$4,$Q17&gt;=GL$4),NETWORKDAYS.INTL($P17,(GL$4)-1,1,(Holidays!$A$1:$A$248)),0)+IF(AND($P17&lt;GK$4,$Q17&lt;GL$4,$Q17&gt;=GK$4),NETWORKDAYS.INTL(GK$4,$Q17,1,(Holidays!$A$1:$A$248)),0)+IF(AND($P17&lt;GK$4,$Q17&gt;=GL$4,$Q17&gt;=GK$4),NETWORKDAYS.INTL(GK$4,(GL$4)-1,1,(Holidays!$A$1:$A$248)),0))*$S17,"")</f>
        <v>0</v>
      </c>
      <c r="GL17" s="191">
        <f>IFERROR((IF(AND($P17&gt;=GL$4,$P17&lt;GM$4,$Q17&lt;GM$4),NETWORKDAYS.INTL($P17,$Q17,1,(Holidays!$A$1:$A$248)),0)+IF(AND($P17&gt;=GL$4,$P17&lt;GM$4,$Q17&gt;=GM$4),NETWORKDAYS.INTL($P17,(GM$4)-1,1,(Holidays!$A$1:$A$248)),0)+IF(AND($P17&lt;GL$4,$Q17&lt;GM$4,$Q17&gt;=GL$4),NETWORKDAYS.INTL(GL$4,$Q17,1,(Holidays!$A$1:$A$248)),0)+IF(AND($P17&lt;GL$4,$Q17&gt;=GM$4,$Q17&gt;=GL$4),NETWORKDAYS.INTL(GL$4,(GM$4)-1,1,(Holidays!$A$1:$A$248)),0))*$S17,"")</f>
        <v>0</v>
      </c>
      <c r="GM17" s="191">
        <f>IFERROR((IF(AND($P17&gt;=GM$4,$P17&lt;GN$4,$Q17&lt;GN$4),NETWORKDAYS.INTL($P17,$Q17,1,(Holidays!$A$1:$A$248)),0)+IF(AND($P17&gt;=GM$4,$P17&lt;GN$4,$Q17&gt;=GN$4),NETWORKDAYS.INTL($P17,(GN$4)-1,1,(Holidays!$A$1:$A$248)),0)+IF(AND($P17&lt;GM$4,$Q17&lt;GN$4,$Q17&gt;=GM$4),NETWORKDAYS.INTL(GM$4,$Q17,1,(Holidays!$A$1:$A$248)),0)+IF(AND($P17&lt;GM$4,$Q17&gt;=GN$4,$Q17&gt;=GM$4),NETWORKDAYS.INTL(GM$4,(GN$4)-1,1,(Holidays!$A$1:$A$248)),0))*$S17,"")</f>
        <v>0</v>
      </c>
      <c r="GN17" s="191">
        <f>IFERROR((IF(AND($P17&gt;=GN$4,$P17&lt;GO$4,$Q17&lt;GO$4),NETWORKDAYS.INTL($P17,$Q17,1,(Holidays!$A$1:$A$248)),0)+IF(AND($P17&gt;=GN$4,$P17&lt;GO$4,$Q17&gt;=GO$4),NETWORKDAYS.INTL($P17,(GO$4)-1,1,(Holidays!$A$1:$A$248)),0)+IF(AND($P17&lt;GN$4,$Q17&lt;GO$4,$Q17&gt;=GN$4),NETWORKDAYS.INTL(GN$4,$Q17,1,(Holidays!$A$1:$A$248)),0)+IF(AND($P17&lt;GN$4,$Q17&gt;=GO$4,$Q17&gt;=GN$4),NETWORKDAYS.INTL(GN$4,(GO$4)-1,1,(Holidays!$A$1:$A$248)),0))*$S17,"")</f>
        <v>0</v>
      </c>
      <c r="GO17" s="191">
        <f>IFERROR((IF(AND($P17&gt;=GO$4,$P17&lt;GP$4,$Q17&lt;GP$4),NETWORKDAYS.INTL($P17,$Q17,1,(Holidays!$A$1:$A$248)),0)+IF(AND($P17&gt;=GO$4,$P17&lt;GP$4,$Q17&gt;=GP$4),NETWORKDAYS.INTL($P17,(GP$4)-1,1,(Holidays!$A$1:$A$248)),0)+IF(AND($P17&lt;GO$4,$Q17&lt;GP$4,$Q17&gt;=GO$4),NETWORKDAYS.INTL(GO$4,$Q17,1,(Holidays!$A$1:$A$248)),0)+IF(AND($P17&lt;GO$4,$Q17&gt;=GP$4,$Q17&gt;=GO$4),NETWORKDAYS.INTL(GO$4,(GP$4)-1,1,(Holidays!$A$1:$A$248)),0))*$S17,"")</f>
        <v>0</v>
      </c>
      <c r="GP17" s="191">
        <f>IFERROR((IF(AND($P17&gt;=GP$4,$P17&lt;GQ$4,$Q17&lt;GQ$4),NETWORKDAYS.INTL($P17,$Q17,1,(Holidays!$A$1:$A$248)),0)+IF(AND($P17&gt;=GP$4,$P17&lt;GQ$4,$Q17&gt;=GQ$4),NETWORKDAYS.INTL($P17,(GQ$4)-1,1,(Holidays!$A$1:$A$248)),0)+IF(AND($P17&lt;GP$4,$Q17&lt;GQ$4,$Q17&gt;=GP$4),NETWORKDAYS.INTL(GP$4,$Q17,1,(Holidays!$A$1:$A$248)),0)+IF(AND($P17&lt;GP$4,$Q17&gt;=GQ$4,$Q17&gt;=GP$4),NETWORKDAYS.INTL(GP$4,(GQ$4)-1,1,(Holidays!$A$1:$A$248)),0))*$S17,"")</f>
        <v>0</v>
      </c>
      <c r="GQ17" s="191">
        <f>IFERROR((IF(AND($P17&gt;=GQ$4,$P17&lt;GR$4,$Q17&lt;GR$4),NETWORKDAYS.INTL($P17,$Q17,1,(Holidays!$A$1:$A$248)),0)+IF(AND($P17&gt;=GQ$4,$P17&lt;GR$4,$Q17&gt;=GR$4),NETWORKDAYS.INTL($P17,(GR$4)-1,1,(Holidays!$A$1:$A$248)),0)+IF(AND($P17&lt;GQ$4,$Q17&lt;GR$4,$Q17&gt;=GQ$4),NETWORKDAYS.INTL(GQ$4,$Q17,1,(Holidays!$A$1:$A$248)),0)+IF(AND($P17&lt;GQ$4,$Q17&gt;=GR$4,$Q17&gt;=GQ$4),NETWORKDAYS.INTL(GQ$4,(GR$4)-1,1,(Holidays!$A$1:$A$248)),0))*$S17,"")</f>
        <v>0</v>
      </c>
      <c r="GR17" s="191">
        <f>IFERROR((IF(AND($P17&gt;=GR$4,$P17&lt;GS$4,$Q17&lt;GS$4),NETWORKDAYS.INTL($P17,$Q17,1,(Holidays!$A$1:$A$248)),0)+IF(AND($P17&gt;=GR$4,$P17&lt;GS$4,$Q17&gt;=GS$4),NETWORKDAYS.INTL($P17,(GS$4)-1,1,(Holidays!$A$1:$A$248)),0)+IF(AND($P17&lt;GR$4,$Q17&lt;GS$4,$Q17&gt;=GR$4),NETWORKDAYS.INTL(GR$4,$Q17,1,(Holidays!$A$1:$A$248)),0)+IF(AND($P17&lt;GR$4,$Q17&gt;=GS$4,$Q17&gt;=GR$4),NETWORKDAYS.INTL(GR$4,(GS$4)-1,1,(Holidays!$A$1:$A$248)),0))*$S17,"")</f>
        <v>0</v>
      </c>
      <c r="GS17" s="191">
        <f>IFERROR((IF(AND($P17&gt;=GS$4,$P17&lt;GT$4,$Q17&lt;GT$4),NETWORKDAYS.INTL($P17,$Q17,1,(Holidays!$A$1:$A$248)),0)+IF(AND($P17&gt;=GS$4,$P17&lt;GT$4,$Q17&gt;=GT$4),NETWORKDAYS.INTL($P17,(GT$4)-1,1,(Holidays!$A$1:$A$248)),0)+IF(AND($P17&lt;GS$4,$Q17&lt;GT$4,$Q17&gt;=GS$4),NETWORKDAYS.INTL(GS$4,$Q17,1,(Holidays!$A$1:$A$248)),0)+IF(AND($P17&lt;GS$4,$Q17&gt;=GT$4,$Q17&gt;=GS$4),NETWORKDAYS.INTL(GS$4,(GT$4)-1,1,(Holidays!$A$1:$A$248)),0))*$S17,"")</f>
        <v>0</v>
      </c>
      <c r="GT17" s="191">
        <f>IFERROR((IF(AND($P17&gt;=GT$4,$P17&lt;GU$4,$Q17&lt;GU$4),NETWORKDAYS.INTL($P17,$Q17,1,(Holidays!$A$1:$A$248)),0)+IF(AND($P17&gt;=GT$4,$P17&lt;GU$4,$Q17&gt;=GU$4),NETWORKDAYS.INTL($P17,(GU$4)-1,1,(Holidays!$A$1:$A$248)),0)+IF(AND($P17&lt;GT$4,$Q17&lt;GU$4,$Q17&gt;=GT$4),NETWORKDAYS.INTL(GT$4,$Q17,1,(Holidays!$A$1:$A$248)),0)+IF(AND($P17&lt;GT$4,$Q17&gt;=GU$4,$Q17&gt;=GT$4),NETWORKDAYS.INTL(GT$4,(GU$4)-1,1,(Holidays!$A$1:$A$248)),0))*$S17,"")</f>
        <v>0</v>
      </c>
      <c r="GU17" s="191">
        <f>IFERROR((IF(AND($P17&gt;=GU$4,$P17&lt;GV$4,$Q17&lt;GV$4),NETWORKDAYS.INTL($P17,$Q17,1,(Holidays!$A$1:$A$248)),0)+IF(AND($P17&gt;=GU$4,$P17&lt;GV$4,$Q17&gt;=GV$4),NETWORKDAYS.INTL($P17,(GV$4)-1,1,(Holidays!$A$1:$A$248)),0)+IF(AND($P17&lt;GU$4,$Q17&lt;GV$4,$Q17&gt;=GU$4),NETWORKDAYS.INTL(GU$4,$Q17,1,(Holidays!$A$1:$A$248)),0)+IF(AND($P17&lt;GU$4,$Q17&gt;=GV$4,$Q17&gt;=GU$4),NETWORKDAYS.INTL(GU$4,(GV$4)-1,1,(Holidays!$A$1:$A$248)),0))*$S17,"")</f>
        <v>0</v>
      </c>
      <c r="GV17" s="191">
        <f>IFERROR((IF(AND($P17&gt;=GV$4,$P17&lt;GW$4,$Q17&lt;GW$4),NETWORKDAYS.INTL($P17,$Q17,1,(Holidays!$A$1:$A$248)),0)+IF(AND($P17&gt;=GV$4,$P17&lt;GW$4,$Q17&gt;=GW$4),NETWORKDAYS.INTL($P17,(GW$4)-1,1,(Holidays!$A$1:$A$248)),0)+IF(AND($P17&lt;GV$4,$Q17&lt;GW$4,$Q17&gt;=GV$4),NETWORKDAYS.INTL(GV$4,$Q17,1,(Holidays!$A$1:$A$248)),0)+IF(AND($P17&lt;GV$4,$Q17&gt;=GW$4,$Q17&gt;=GV$4),NETWORKDAYS.INTL(GV$4,(GW$4)-1,1,(Holidays!$A$1:$A$248)),0))*$S17,"")</f>
        <v>0</v>
      </c>
      <c r="GW17" s="191">
        <f>IFERROR((IF(AND($P17&gt;=GW$4,$P17&lt;GX$4,$Q17&lt;GX$4),NETWORKDAYS.INTL($P17,$Q17,1,(Holidays!$A$1:$A$248)),0)+IF(AND($P17&gt;=GW$4,$P17&lt;GX$4,$Q17&gt;=GX$4),NETWORKDAYS.INTL($P17,(GX$4)-1,1,(Holidays!$A$1:$A$248)),0)+IF(AND($P17&lt;GW$4,$Q17&lt;GX$4,$Q17&gt;=GW$4),NETWORKDAYS.INTL(GW$4,$Q17,1,(Holidays!$A$1:$A$248)),0)+IF(AND($P17&lt;GW$4,$Q17&gt;=GX$4,$Q17&gt;=GW$4),NETWORKDAYS.INTL(GW$4,(GX$4)-1,1,(Holidays!$A$1:$A$248)),0))*$S17,"")</f>
        <v>0</v>
      </c>
      <c r="GX17" s="191">
        <f>IFERROR((IF(AND($P17&gt;=GX$4,$P17&lt;GY$4,$Q17&lt;GY$4),NETWORKDAYS.INTL($P17,$Q17,1,(Holidays!$A$1:$A$248)),0)+IF(AND($P17&gt;=GX$4,$P17&lt;GY$4,$Q17&gt;=GY$4),NETWORKDAYS.INTL($P17,(GY$4)-1,1,(Holidays!$A$1:$A$248)),0)+IF(AND($P17&lt;GX$4,$Q17&lt;GY$4,$Q17&gt;=GX$4),NETWORKDAYS.INTL(GX$4,$Q17,1,(Holidays!$A$1:$A$248)),0)+IF(AND($P17&lt;GX$4,$Q17&gt;=GY$4,$Q17&gt;=GX$4),NETWORKDAYS.INTL(GX$4,(GY$4)-1,1,(Holidays!$A$1:$A$248)),0))*$S17,"")</f>
        <v>0</v>
      </c>
      <c r="GY17" s="191">
        <f>IFERROR((IF(AND($P17&gt;=GY$4,$P17&lt;GZ$4,$Q17&lt;GZ$4),NETWORKDAYS.INTL($P17,$Q17,1,(Holidays!$A$1:$A$248)),0)+IF(AND($P17&gt;=GY$4,$P17&lt;GZ$4,$Q17&gt;=GZ$4),NETWORKDAYS.INTL($P17,(GZ$4)-1,1,(Holidays!$A$1:$A$248)),0)+IF(AND($P17&lt;GY$4,$Q17&lt;GZ$4,$Q17&gt;=GY$4),NETWORKDAYS.INTL(GY$4,$Q17,1,(Holidays!$A$1:$A$248)),0)+IF(AND($P17&lt;GY$4,$Q17&gt;=GZ$4,$Q17&gt;=GY$4),NETWORKDAYS.INTL(GY$4,(GZ$4)-1,1,(Holidays!$A$1:$A$248)),0))*$S17,"")</f>
        <v>0</v>
      </c>
      <c r="GZ17" s="191">
        <f>IFERROR((IF(AND($P17&gt;=GZ$4,$P17&lt;HA$4,$Q17&lt;HA$4),NETWORKDAYS.INTL($P17,$Q17,1,(Holidays!$A$1:$A$248)),0)+IF(AND($P17&gt;=GZ$4,$P17&lt;HA$4,$Q17&gt;=HA$4),NETWORKDAYS.INTL($P17,(HA$4)-1,1,(Holidays!$A$1:$A$248)),0)+IF(AND($P17&lt;GZ$4,$Q17&lt;HA$4,$Q17&gt;=GZ$4),NETWORKDAYS.INTL(GZ$4,$Q17,1,(Holidays!$A$1:$A$248)),0)+IF(AND($P17&lt;GZ$4,$Q17&gt;=HA$4,$Q17&gt;=GZ$4),NETWORKDAYS.INTL(GZ$4,(HA$4)-1,1,(Holidays!$A$1:$A$248)),0))*$S17,"")</f>
        <v>0</v>
      </c>
      <c r="HA17" s="191">
        <f>IFERROR((IF(AND($P17&gt;=HA$4,$P17&lt;HB$4,$Q17&lt;HB$4),NETWORKDAYS.INTL($P17,$Q17,1,(Holidays!$A$1:$A$248)),0)+IF(AND($P17&gt;=HA$4,$P17&lt;HB$4,$Q17&gt;=HB$4),NETWORKDAYS.INTL($P17,(HB$4)-1,1,(Holidays!$A$1:$A$248)),0)+IF(AND($P17&lt;HA$4,$Q17&lt;HB$4,$Q17&gt;=HA$4),NETWORKDAYS.INTL(HA$4,$Q17,1,(Holidays!$A$1:$A$248)),0)+IF(AND($P17&lt;HA$4,$Q17&gt;=HB$4,$Q17&gt;=HA$4),NETWORKDAYS.INTL(HA$4,(HB$4)-1,1,(Holidays!$A$1:$A$248)),0))*$S17,"")</f>
        <v>0</v>
      </c>
      <c r="HB17" s="191">
        <f>IFERROR((IF(AND($P17&gt;=HB$4,$P17&lt;HC$4,$Q17&lt;HC$4),NETWORKDAYS.INTL($P17,$Q17,1,(Holidays!$A$1:$A$248)),0)+IF(AND($P17&gt;=HB$4,$P17&lt;HC$4,$Q17&gt;=HC$4),NETWORKDAYS.INTL($P17,(HC$4)-1,1,(Holidays!$A$1:$A$248)),0)+IF(AND($P17&lt;HB$4,$Q17&lt;HC$4,$Q17&gt;=HB$4),NETWORKDAYS.INTL(HB$4,$Q17,1,(Holidays!$A$1:$A$248)),0)+IF(AND($P17&lt;HB$4,$Q17&gt;=HC$4,$Q17&gt;=HB$4),NETWORKDAYS.INTL(HB$4,(HC$4)-1,1,(Holidays!$A$1:$A$248)),0))*$S17,"")</f>
        <v>0</v>
      </c>
      <c r="HC17" s="191">
        <f>IFERROR((IF(AND($P17&gt;=HC$4,$P17&lt;HD$4,$Q17&lt;HD$4),NETWORKDAYS.INTL($P17,$Q17,1,(Holidays!$A$1:$A$248)),0)+IF(AND($P17&gt;=HC$4,$P17&lt;HD$4,$Q17&gt;=HD$4),NETWORKDAYS.INTL($P17,(HD$4)-1,1,(Holidays!$A$1:$A$248)),0)+IF(AND($P17&lt;HC$4,$Q17&lt;HD$4,$Q17&gt;=HC$4),NETWORKDAYS.INTL(HC$4,$Q17,1,(Holidays!$A$1:$A$248)),0)+IF(AND($P17&lt;HC$4,$Q17&gt;=HD$4,$Q17&gt;=HC$4),NETWORKDAYS.INTL(HC$4,(HD$4)-1,1,(Holidays!$A$1:$A$248)),0))*$S17,"")</f>
        <v>0</v>
      </c>
      <c r="HD17" s="191">
        <f>IFERROR((IF(AND($P17&gt;=HD$4,$P17&lt;HE$4,$Q17&lt;HE$4),NETWORKDAYS.INTL($P17,$Q17,1,(Holidays!$A$1:$A$248)),0)+IF(AND($P17&gt;=HD$4,$P17&lt;HE$4,$Q17&gt;=HE$4),NETWORKDAYS.INTL($P17,(HE$4)-1,1,(Holidays!$A$1:$A$248)),0)+IF(AND($P17&lt;HD$4,$Q17&lt;HE$4,$Q17&gt;=HD$4),NETWORKDAYS.INTL(HD$4,$Q17,1,(Holidays!$A$1:$A$248)),0)+IF(AND($P17&lt;HD$4,$Q17&gt;=HE$4,$Q17&gt;=HD$4),NETWORKDAYS.INTL(HD$4,(HE$4)-1,1,(Holidays!$A$1:$A$248)),0))*$S17,"")</f>
        <v>0</v>
      </c>
      <c r="HE17" s="191">
        <f>IFERROR((IF(AND($P17&gt;=HE$4,$P17&lt;HF$4,$Q17&lt;HF$4),NETWORKDAYS.INTL($P17,$Q17,1,(Holidays!$A$1:$A$248)),0)+IF(AND($P17&gt;=HE$4,$P17&lt;HF$4,$Q17&gt;=HF$4),NETWORKDAYS.INTL($P17,(HF$4)-1,1,(Holidays!$A$1:$A$248)),0)+IF(AND($P17&lt;HE$4,$Q17&lt;HF$4,$Q17&gt;=HE$4),NETWORKDAYS.INTL(HE$4,$Q17,1,(Holidays!$A$1:$A$248)),0)+IF(AND($P17&lt;HE$4,$Q17&gt;=HF$4,$Q17&gt;=HE$4),NETWORKDAYS.INTL(HE$4,(HF$4)-1,1,(Holidays!$A$1:$A$248)),0))*$S17,"")</f>
        <v>0</v>
      </c>
      <c r="HF17" s="191">
        <f>IFERROR((IF(AND($P17&gt;=HF$4,$P17&lt;HG$4,$Q17&lt;HG$4),NETWORKDAYS.INTL($P17,$Q17,1,(Holidays!$A$1:$A$248)),0)+IF(AND($P17&gt;=HF$4,$P17&lt;HG$4,$Q17&gt;=HG$4),NETWORKDAYS.INTL($P17,(HG$4)-1,1,(Holidays!$A$1:$A$248)),0)+IF(AND($P17&lt;HF$4,$Q17&lt;HG$4,$Q17&gt;=HF$4),NETWORKDAYS.INTL(HF$4,$Q17,1,(Holidays!$A$1:$A$248)),0)+IF(AND($P17&lt;HF$4,$Q17&gt;=HG$4,$Q17&gt;=HF$4),NETWORKDAYS.INTL(HF$4,(HG$4)-1,1,(Holidays!$A$1:$A$248)),0))*$S17,"")</f>
        <v>0</v>
      </c>
      <c r="HG17" s="191">
        <f>IFERROR((IF(AND($P17&gt;=HG$4,$P17&lt;HH$4,$Q17&lt;HH$4),NETWORKDAYS.INTL($P17,$Q17,1,(Holidays!$A$1:$A$248)),0)+IF(AND($P17&gt;=HG$4,$P17&lt;HH$4,$Q17&gt;=HH$4),NETWORKDAYS.INTL($P17,(HH$4)-1,1,(Holidays!$A$1:$A$248)),0)+IF(AND($P17&lt;HG$4,$Q17&lt;HH$4,$Q17&gt;=HG$4),NETWORKDAYS.INTL(HG$4,$Q17,1,(Holidays!$A$1:$A$248)),0)+IF(AND($P17&lt;HG$4,$Q17&gt;=HH$4,$Q17&gt;=HG$4),NETWORKDAYS.INTL(HG$4,(HH$4)-1,1,(Holidays!$A$1:$A$248)),0))*$S17,"")</f>
        <v>0</v>
      </c>
      <c r="HH17" s="191">
        <f>IFERROR((IF(AND($P17&gt;=HH$4,$P17&lt;HI$4,$Q17&lt;HI$4),NETWORKDAYS.INTL($P17,$Q17,1,(Holidays!$A$1:$A$248)),0)+IF(AND($P17&gt;=HH$4,$P17&lt;HI$4,$Q17&gt;=HI$4),NETWORKDAYS.INTL($P17,(HI$4)-1,1,(Holidays!$A$1:$A$248)),0)+IF(AND($P17&lt;HH$4,$Q17&lt;HI$4,$Q17&gt;=HH$4),NETWORKDAYS.INTL(HH$4,$Q17,1,(Holidays!$A$1:$A$248)),0)+IF(AND($P17&lt;HH$4,$Q17&gt;=HI$4,$Q17&gt;=HH$4),NETWORKDAYS.INTL(HH$4,(HI$4)-1,1,(Holidays!$A$1:$A$248)),0))*$S17,"")</f>
        <v>0</v>
      </c>
      <c r="HI17" s="191">
        <f>IFERROR((IF(AND($P17&gt;=HI$4,$P17&lt;HJ$4,$Q17&lt;HJ$4),NETWORKDAYS.INTL($P17,$Q17,1,(Holidays!$A$1:$A$248)),0)+IF(AND($P17&gt;=HI$4,$P17&lt;HJ$4,$Q17&gt;=HJ$4),NETWORKDAYS.INTL($P17,(HJ$4)-1,1,(Holidays!$A$1:$A$248)),0)+IF(AND($P17&lt;HI$4,$Q17&lt;HJ$4,$Q17&gt;=HI$4),NETWORKDAYS.INTL(HI$4,$Q17,1,(Holidays!$A$1:$A$248)),0)+IF(AND($P17&lt;HI$4,$Q17&gt;=HJ$4,$Q17&gt;=HI$4),NETWORKDAYS.INTL(HI$4,(HJ$4)-1,1,(Holidays!$A$1:$A$248)),0))*$S17,"")</f>
        <v>0</v>
      </c>
      <c r="HJ17" s="191">
        <f>IFERROR((IF(AND($P17&gt;=HJ$4,$P17&lt;HK$4,$Q17&lt;HK$4),NETWORKDAYS.INTL($P17,$Q17,1,(Holidays!$A$1:$A$248)),0)+IF(AND($P17&gt;=HJ$4,$P17&lt;HK$4,$Q17&gt;=HK$4),NETWORKDAYS.INTL($P17,(HK$4)-1,1,(Holidays!$A$1:$A$248)),0)+IF(AND($P17&lt;HJ$4,$Q17&lt;HK$4,$Q17&gt;=HJ$4),NETWORKDAYS.INTL(HJ$4,$Q17,1,(Holidays!$A$1:$A$248)),0)+IF(AND($P17&lt;HJ$4,$Q17&gt;=HK$4,$Q17&gt;=HJ$4),NETWORKDAYS.INTL(HJ$4,(HK$4)-1,1,(Holidays!$A$1:$A$248)),0))*$S17,"")</f>
        <v>0</v>
      </c>
      <c r="HK17" s="191">
        <f>IFERROR((IF(AND($P17&gt;=HK$4,$P17&lt;HL$4,$Q17&lt;HL$4),NETWORKDAYS.INTL($P17,$Q17,1,(Holidays!$A$1:$A$248)),0)+IF(AND($P17&gt;=HK$4,$P17&lt;HL$4,$Q17&gt;=HL$4),NETWORKDAYS.INTL($P17,(HL$4)-1,1,(Holidays!$A$1:$A$248)),0)+IF(AND($P17&lt;HK$4,$Q17&lt;HL$4,$Q17&gt;=HK$4),NETWORKDAYS.INTL(HK$4,$Q17,1,(Holidays!$A$1:$A$248)),0)+IF(AND($P17&lt;HK$4,$Q17&gt;=HL$4,$Q17&gt;=HK$4),NETWORKDAYS.INTL(HK$4,(HL$4)-1,1,(Holidays!$A$1:$A$248)),0))*$S17,"")</f>
        <v>0</v>
      </c>
      <c r="HL17" s="191">
        <f>IFERROR((IF(AND($P17&gt;=HL$4,$P17&lt;HM$4,$Q17&lt;HM$4),NETWORKDAYS.INTL($P17,$Q17,1,(Holidays!$A$1:$A$248)),0)+IF(AND($P17&gt;=HL$4,$P17&lt;HM$4,$Q17&gt;=HM$4),NETWORKDAYS.INTL($P17,(HM$4)-1,1,(Holidays!$A$1:$A$248)),0)+IF(AND($P17&lt;HL$4,$Q17&lt;HM$4,$Q17&gt;=HL$4),NETWORKDAYS.INTL(HL$4,$Q17,1,(Holidays!$A$1:$A$248)),0)+IF(AND($P17&lt;HL$4,$Q17&gt;=HM$4,$Q17&gt;=HL$4),NETWORKDAYS.INTL(HL$4,(HM$4)-1,1,(Holidays!$A$1:$A$248)),0))*$S17,"")</f>
        <v>0</v>
      </c>
      <c r="HM17" s="191">
        <f>IFERROR((IF(AND($P17&gt;=HM$4,$P17&lt;HN$4,$Q17&lt;HN$4),NETWORKDAYS.INTL($P17,$Q17,1,(Holidays!$A$1:$A$248)),0)+IF(AND($P17&gt;=HM$4,$P17&lt;HN$4,$Q17&gt;=HN$4),NETWORKDAYS.INTL($P17,(HN$4)-1,1,(Holidays!$A$1:$A$248)),0)+IF(AND($P17&lt;HM$4,$Q17&lt;HN$4,$Q17&gt;=HM$4),NETWORKDAYS.INTL(HM$4,$Q17,1,(Holidays!$A$1:$A$248)),0)+IF(AND($P17&lt;HM$4,$Q17&gt;=HN$4,$Q17&gt;=HM$4),NETWORKDAYS.INTL(HM$4,(HN$4)-1,1,(Holidays!$A$1:$A$248)),0))*$S17,"")</f>
        <v>0</v>
      </c>
      <c r="HN17" s="191">
        <f>IFERROR((IF(AND($P17&gt;=HN$4,$P17&lt;HO$4,$Q17&lt;HO$4),NETWORKDAYS.INTL($P17,$Q17,1,(Holidays!$A$1:$A$248)),0)+IF(AND($P17&gt;=HN$4,$P17&lt;HO$4,$Q17&gt;=HO$4),NETWORKDAYS.INTL($P17,(HO$4)-1,1,(Holidays!$A$1:$A$248)),0)+IF(AND($P17&lt;HN$4,$Q17&lt;HO$4,$Q17&gt;=HN$4),NETWORKDAYS.INTL(HN$4,$Q17,1,(Holidays!$A$1:$A$248)),0)+IF(AND($P17&lt;HN$4,$Q17&gt;=HO$4,$Q17&gt;=HN$4),NETWORKDAYS.INTL(HN$4,(HO$4)-1,1,(Holidays!$A$1:$A$248)),0))*$S17,"")</f>
        <v>0</v>
      </c>
      <c r="HO17" s="191">
        <f>IFERROR((IF(AND($P17&gt;=HO$4,$P17&lt;HP$4,$Q17&lt;HP$4),NETWORKDAYS.INTL($P17,$Q17,1,(Holidays!$A$1:$A$248)),0)+IF(AND($P17&gt;=HO$4,$P17&lt;HP$4,$Q17&gt;=HP$4),NETWORKDAYS.INTL($P17,(HP$4)-1,1,(Holidays!$A$1:$A$248)),0)+IF(AND($P17&lt;HO$4,$Q17&lt;HP$4,$Q17&gt;=HO$4),NETWORKDAYS.INTL(HO$4,$Q17,1,(Holidays!$A$1:$A$248)),0)+IF(AND($P17&lt;HO$4,$Q17&gt;=HP$4,$Q17&gt;=HO$4),NETWORKDAYS.INTL(HO$4,(HP$4)-1,1,(Holidays!$A$1:$A$248)),0))*$S17,"")</f>
        <v>0</v>
      </c>
      <c r="HP17" s="191">
        <f>IFERROR((IF(AND($P17&gt;=HP$4,$P17&lt;HQ$4,$Q17&lt;HQ$4),NETWORKDAYS.INTL($P17,$Q17,1,(Holidays!$A$1:$A$248)),0)+IF(AND($P17&gt;=HP$4,$P17&lt;HQ$4,$Q17&gt;=HQ$4),NETWORKDAYS.INTL($P17,(HQ$4)-1,1,(Holidays!$A$1:$A$248)),0)+IF(AND($P17&lt;HP$4,$Q17&lt;HQ$4,$Q17&gt;=HP$4),NETWORKDAYS.INTL(HP$4,$Q17,1,(Holidays!$A$1:$A$248)),0)+IF(AND($P17&lt;HP$4,$Q17&gt;=HQ$4,$Q17&gt;=HP$4),NETWORKDAYS.INTL(HP$4,(HQ$4)-1,1,(Holidays!$A$1:$A$248)),0))*$S17,"")</f>
        <v>0</v>
      </c>
      <c r="HQ17" s="191">
        <f>IFERROR((IF(AND($P17&gt;=HQ$4,$P17&lt;HR$4,$Q17&lt;HR$4),NETWORKDAYS.INTL($P17,$Q17,1,(Holidays!$A$1:$A$248)),0)+IF(AND($P17&gt;=HQ$4,$P17&lt;HR$4,$Q17&gt;=HR$4),NETWORKDAYS.INTL($P17,(HR$4)-1,1,(Holidays!$A$1:$A$248)),0)+IF(AND($P17&lt;HQ$4,$Q17&lt;HR$4,$Q17&gt;=HQ$4),NETWORKDAYS.INTL(HQ$4,$Q17,1,(Holidays!$A$1:$A$248)),0)+IF(AND($P17&lt;HQ$4,$Q17&gt;=HR$4,$Q17&gt;=HQ$4),NETWORKDAYS.INTL(HQ$4,(HR$4)-1,1,(Holidays!$A$1:$A$248)),0))*$S17,"")</f>
        <v>0</v>
      </c>
      <c r="HR17" s="191">
        <f>IFERROR((IF(AND($P17&gt;=HR$4,$P17&lt;HS$4,$Q17&lt;HS$4),NETWORKDAYS.INTL($P17,$Q17,1,(Holidays!$A$1:$A$248)),0)+IF(AND($P17&gt;=HR$4,$P17&lt;HS$4,$Q17&gt;=HS$4),NETWORKDAYS.INTL($P17,(HS$4)-1,1,(Holidays!$A$1:$A$248)),0)+IF(AND($P17&lt;HR$4,$Q17&lt;HS$4,$Q17&gt;=HR$4),NETWORKDAYS.INTL(HR$4,$Q17,1,(Holidays!$A$1:$A$248)),0)+IF(AND($P17&lt;HR$4,$Q17&gt;=HS$4,$Q17&gt;=HR$4),NETWORKDAYS.INTL(HR$4,(HS$4)-1,1,(Holidays!$A$1:$A$248)),0))*$S17,"")</f>
        <v>0</v>
      </c>
      <c r="HS17" s="191">
        <f>IFERROR((IF(AND($P17&gt;=HS$4,$P17&lt;HT$4,$Q17&lt;HT$4),NETWORKDAYS.INTL($P17,$Q17,1,(Holidays!$A$1:$A$248)),0)+IF(AND($P17&gt;=HS$4,$P17&lt;HT$4,$Q17&gt;=HT$4),NETWORKDAYS.INTL($P17,(HT$4)-1,1,(Holidays!$A$1:$A$248)),0)+IF(AND($P17&lt;HS$4,$Q17&lt;HT$4,$Q17&gt;=HS$4),NETWORKDAYS.INTL(HS$4,$Q17,1,(Holidays!$A$1:$A$248)),0)+IF(AND($P17&lt;HS$4,$Q17&gt;=HT$4,$Q17&gt;=HS$4),NETWORKDAYS.INTL(HS$4,(HT$4)-1,1,(Holidays!$A$1:$A$248)),0))*$S17,"")</f>
        <v>0</v>
      </c>
      <c r="HT17" s="191">
        <f>IFERROR((IF(AND($P17&gt;=HT$4,$P17&lt;HU$4,$Q17&lt;HU$4),NETWORKDAYS.INTL($P17,$Q17,1,(Holidays!$A$1:$A$248)),0)+IF(AND($P17&gt;=HT$4,$P17&lt;HU$4,$Q17&gt;=HU$4),NETWORKDAYS.INTL($P17,(HU$4)-1,1,(Holidays!$A$1:$A$248)),0)+IF(AND($P17&lt;HT$4,$Q17&lt;HU$4,$Q17&gt;=HT$4),NETWORKDAYS.INTL(HT$4,$Q17,1,(Holidays!$A$1:$A$248)),0)+IF(AND($P17&lt;HT$4,$Q17&gt;=HU$4,$Q17&gt;=HT$4),NETWORKDAYS.INTL(HT$4,(HU$4)-1,1,(Holidays!$A$1:$A$248)),0))*$S17,"")</f>
        <v>0</v>
      </c>
      <c r="HU17" s="191">
        <f>IFERROR((IF(AND($P17&gt;=HU$4,$P17&lt;HV$4,$Q17&lt;HV$4),NETWORKDAYS.INTL($P17,$Q17,1,(Holidays!$A$1:$A$248)),0)+IF(AND($P17&gt;=HU$4,$P17&lt;HV$4,$Q17&gt;=HV$4),NETWORKDAYS.INTL($P17,(HV$4)-1,1,(Holidays!$A$1:$A$248)),0)+IF(AND($P17&lt;HU$4,$Q17&lt;HV$4,$Q17&gt;=HU$4),NETWORKDAYS.INTL(HU$4,$Q17,1,(Holidays!$A$1:$A$248)),0)+IF(AND($P17&lt;HU$4,$Q17&gt;=HV$4,$Q17&gt;=HU$4),NETWORKDAYS.INTL(HU$4,(HV$4)-1,1,(Holidays!$A$1:$A$248)),0))*$S17,"")</f>
        <v>0</v>
      </c>
      <c r="HV17" s="191">
        <f>IFERROR((IF(AND($P17&gt;=HV$4,$P17&lt;HW$4,$Q17&lt;HW$4),NETWORKDAYS.INTL($P17,$Q17,1,(Holidays!$A$1:$A$248)),0)+IF(AND($P17&gt;=HV$4,$P17&lt;HW$4,$Q17&gt;=HW$4),NETWORKDAYS.INTL($P17,(HW$4)-1,1,(Holidays!$A$1:$A$248)),0)+IF(AND($P17&lt;HV$4,$Q17&lt;HW$4,$Q17&gt;=HV$4),NETWORKDAYS.INTL(HV$4,$Q17,1,(Holidays!$A$1:$A$248)),0)+IF(AND($P17&lt;HV$4,$Q17&gt;=HW$4,$Q17&gt;=HV$4),NETWORKDAYS.INTL(HV$4,(HW$4)-1,1,(Holidays!$A$1:$A$248)),0))*$S17,"")</f>
        <v>0</v>
      </c>
      <c r="HW17" s="191">
        <f>IFERROR((IF(AND($P17&gt;=HW$4,$P17&lt;HX$4,$Q17&lt;HX$4),NETWORKDAYS.INTL($P17,$Q17,1,(Holidays!$A$1:$A$248)),0)+IF(AND($P17&gt;=HW$4,$P17&lt;HX$4,$Q17&gt;=HX$4),NETWORKDAYS.INTL($P17,(HX$4)-1,1,(Holidays!$A$1:$A$248)),0)+IF(AND($P17&lt;HW$4,$Q17&lt;HX$4,$Q17&gt;=HW$4),NETWORKDAYS.INTL(HW$4,$Q17,1,(Holidays!$A$1:$A$248)),0)+IF(AND($P17&lt;HW$4,$Q17&gt;=HX$4,$Q17&gt;=HW$4),NETWORKDAYS.INTL(HW$4,(HX$4)-1,1,(Holidays!$A$1:$A$248)),0))*$S17,"")</f>
        <v>0</v>
      </c>
      <c r="HX17" s="191">
        <f>IFERROR((IF(AND($P17&gt;=HX$4,$P17&lt;HY$4,$Q17&lt;HY$4),NETWORKDAYS.INTL($P17,$Q17,1,(Holidays!$A$1:$A$248)),0)+IF(AND($P17&gt;=HX$4,$P17&lt;HY$4,$Q17&gt;=HY$4),NETWORKDAYS.INTL($P17,(HY$4)-1,1,(Holidays!$A$1:$A$248)),0)+IF(AND($P17&lt;HX$4,$Q17&lt;HY$4,$Q17&gt;=HX$4),NETWORKDAYS.INTL(HX$4,$Q17,1,(Holidays!$A$1:$A$248)),0)+IF(AND($P17&lt;HX$4,$Q17&gt;=HY$4,$Q17&gt;=HX$4),NETWORKDAYS.INTL(HX$4,(HY$4)-1,1,(Holidays!$A$1:$A$248)),0))*$S17,"")</f>
        <v>0</v>
      </c>
      <c r="HY17" s="191">
        <f>IFERROR((IF(AND($P17&gt;=HY$4,$P17&lt;HZ$4,$Q17&lt;HZ$4),NETWORKDAYS.INTL($P17,$Q17,1,(Holidays!$A$1:$A$248)),0)+IF(AND($P17&gt;=HY$4,$P17&lt;HZ$4,$Q17&gt;=HZ$4),NETWORKDAYS.INTL($P17,(HZ$4)-1,1,(Holidays!$A$1:$A$248)),0)+IF(AND($P17&lt;HY$4,$Q17&lt;HZ$4,$Q17&gt;=HY$4),NETWORKDAYS.INTL(HY$4,$Q17,1,(Holidays!$A$1:$A$248)),0)+IF(AND($P17&lt;HY$4,$Q17&gt;=HZ$4,$Q17&gt;=HY$4),NETWORKDAYS.INTL(HY$4,(HZ$4)-1,1,(Holidays!$A$1:$A$248)),0))*$S17,"")</f>
        <v>0</v>
      </c>
      <c r="HZ17" s="191">
        <f>IFERROR((IF(AND($P17&gt;=HZ$4,$P17&lt;IA$4,$Q17&lt;IA$4),NETWORKDAYS.INTL($P17,$Q17,1,(Holidays!$A$1:$A$248)),0)+IF(AND($P17&gt;=HZ$4,$P17&lt;IA$4,$Q17&gt;=IA$4),NETWORKDAYS.INTL($P17,(IA$4)-1,1,(Holidays!$A$1:$A$248)),0)+IF(AND($P17&lt;HZ$4,$Q17&lt;IA$4,$Q17&gt;=HZ$4),NETWORKDAYS.INTL(HZ$4,$Q17,1,(Holidays!$A$1:$A$248)),0)+IF(AND($P17&lt;HZ$4,$Q17&gt;=IA$4,$Q17&gt;=HZ$4),NETWORKDAYS.INTL(HZ$4,(IA$4)-1,1,(Holidays!$A$1:$A$248)),0))*$S17,"")</f>
        <v>0</v>
      </c>
      <c r="IA17" s="191">
        <f>IFERROR((IF(AND($P17&gt;=IA$4,$P17&lt;IB$4,$Q17&lt;IB$4),NETWORKDAYS.INTL($P17,$Q17,1,(Holidays!$A$1:$A$248)),0)+IF(AND($P17&gt;=IA$4,$P17&lt;IB$4,$Q17&gt;=IB$4),NETWORKDAYS.INTL($P17,(IB$4)-1,1,(Holidays!$A$1:$A$248)),0)+IF(AND($P17&lt;IA$4,$Q17&lt;IB$4,$Q17&gt;=IA$4),NETWORKDAYS.INTL(IA$4,$Q17,1,(Holidays!$A$1:$A$248)),0)+IF(AND($P17&lt;IA$4,$Q17&gt;=IB$4,$Q17&gt;=IA$4),NETWORKDAYS.INTL(IA$4,(IB$4)-1,1,(Holidays!$A$1:$A$248)),0))*$S17,"")</f>
        <v>0</v>
      </c>
      <c r="IB17" s="191">
        <f>IFERROR((IF(AND($P17&gt;=IB$4,$P17&lt;IC$4,$Q17&lt;IC$4),NETWORKDAYS.INTL($P17,$Q17,1,(Holidays!$A$1:$A$248)),0)+IF(AND($P17&gt;=IB$4,$P17&lt;IC$4,$Q17&gt;=IC$4),NETWORKDAYS.INTL($P17,(IC$4)-1,1,(Holidays!$A$1:$A$248)),0)+IF(AND($P17&lt;IB$4,$Q17&lt;IC$4,$Q17&gt;=IB$4),NETWORKDAYS.INTL(IB$4,$Q17,1,(Holidays!$A$1:$A$248)),0)+IF(AND($P17&lt;IB$4,$Q17&gt;=IC$4,$Q17&gt;=IB$4),NETWORKDAYS.INTL(IB$4,(IC$4)-1,1,(Holidays!$A$1:$A$248)),0))*$S17,"")</f>
        <v>0</v>
      </c>
      <c r="IC17" s="191">
        <f>IFERROR((IF(AND($P17&gt;=IC$4,$P17&lt;ID$4,$Q17&lt;ID$4),NETWORKDAYS.INTL($P17,$Q17,1,(Holidays!$A$1:$A$248)),0)+IF(AND($P17&gt;=IC$4,$P17&lt;ID$4,$Q17&gt;=ID$4),NETWORKDAYS.INTL($P17,(ID$4)-1,1,(Holidays!$A$1:$A$248)),0)+IF(AND($P17&lt;IC$4,$Q17&lt;ID$4,$Q17&gt;=IC$4),NETWORKDAYS.INTL(IC$4,$Q17,1,(Holidays!$A$1:$A$248)),0)+IF(AND($P17&lt;IC$4,$Q17&gt;=ID$4,$Q17&gt;=IC$4),NETWORKDAYS.INTL(IC$4,(ID$4)-1,1,(Holidays!$A$1:$A$248)),0))*$S17,"")</f>
        <v>0</v>
      </c>
      <c r="ID17" s="191">
        <f>IFERROR((IF(AND($P17&gt;=ID$4,$P17&lt;IE$4,$Q17&lt;IE$4),NETWORKDAYS.INTL($P17,$Q17,1,(Holidays!$A$1:$A$248)),0)+IF(AND($P17&gt;=ID$4,$P17&lt;IE$4,$Q17&gt;=IE$4),NETWORKDAYS.INTL($P17,(IE$4)-1,1,(Holidays!$A$1:$A$248)),0)+IF(AND($P17&lt;ID$4,$Q17&lt;IE$4,$Q17&gt;=ID$4),NETWORKDAYS.INTL(ID$4,$Q17,1,(Holidays!$A$1:$A$248)),0)+IF(AND($P17&lt;ID$4,$Q17&gt;=IE$4,$Q17&gt;=ID$4),NETWORKDAYS.INTL(ID$4,(IE$4)-1,1,(Holidays!$A$1:$A$248)),0))*$S17,"")</f>
        <v>0</v>
      </c>
      <c r="IE17" s="191">
        <f>IFERROR((IF(AND($P17&gt;=IE$4,$P17&lt;IF$4,$Q17&lt;IF$4),NETWORKDAYS.INTL($P17,$Q17,1,(Holidays!$A$1:$A$248)),0)+IF(AND($P17&gt;=IE$4,$P17&lt;IF$4,$Q17&gt;=IF$4),NETWORKDAYS.INTL($P17,(IF$4)-1,1,(Holidays!$A$1:$A$248)),0)+IF(AND($P17&lt;IE$4,$Q17&lt;IF$4,$Q17&gt;=IE$4),NETWORKDAYS.INTL(IE$4,$Q17,1,(Holidays!$A$1:$A$248)),0)+IF(AND($P17&lt;IE$4,$Q17&gt;=IF$4,$Q17&gt;=IE$4),NETWORKDAYS.INTL(IE$4,(IF$4)-1,1,(Holidays!$A$1:$A$248)),0))*$S17,"")</f>
        <v>0</v>
      </c>
      <c r="IF17" s="191">
        <f>IFERROR((IF(AND($P17&gt;=IF$4,$P17&lt;IG$4,$Q17&lt;IG$4),NETWORKDAYS.INTL($P17,$Q17,1,(Holidays!$A$1:$A$248)),0)+IF(AND($P17&gt;=IF$4,$P17&lt;IG$4,$Q17&gt;=IG$4),NETWORKDAYS.INTL($P17,(IG$4)-1,1,(Holidays!$A$1:$A$248)),0)+IF(AND($P17&lt;IF$4,$Q17&lt;IG$4,$Q17&gt;=IF$4),NETWORKDAYS.INTL(IF$4,$Q17,1,(Holidays!$A$1:$A$248)),0)+IF(AND($P17&lt;IF$4,$Q17&gt;=IG$4,$Q17&gt;=IF$4),NETWORKDAYS.INTL(IF$4,(IG$4)-1,1,(Holidays!$A$1:$A$248)),0))*$S17,"")</f>
        <v>0</v>
      </c>
      <c r="IG17" s="191">
        <f>IFERROR((IF(AND($P17&gt;=IG$4,$P17&lt;IH$4,$Q17&lt;IH$4),NETWORKDAYS.INTL($P17,$Q17,1,(Holidays!$A$1:$A$248)),0)+IF(AND($P17&gt;=IG$4,$P17&lt;IH$4,$Q17&gt;=IH$4),NETWORKDAYS.INTL($P17,(IH$4)-1,1,(Holidays!$A$1:$A$248)),0)+IF(AND($P17&lt;IG$4,$Q17&lt;IH$4,$Q17&gt;=IG$4),NETWORKDAYS.INTL(IG$4,$Q17,1,(Holidays!$A$1:$A$248)),0)+IF(AND($P17&lt;IG$4,$Q17&gt;=IH$4,$Q17&gt;=IG$4),NETWORKDAYS.INTL(IG$4,(IH$4)-1,1,(Holidays!$A$1:$A$248)),0))*$S17,"")</f>
        <v>0</v>
      </c>
      <c r="IH17" s="191">
        <f>IFERROR((IF(AND($P17&gt;=IH$4,$P17&lt;II$4,$Q17&lt;II$4),NETWORKDAYS.INTL($P17,$Q17,1,(Holidays!$A$1:$A$248)),0)+IF(AND($P17&gt;=IH$4,$P17&lt;II$4,$Q17&gt;=II$4),NETWORKDAYS.INTL($P17,(II$4)-1,1,(Holidays!$A$1:$A$248)),0)+IF(AND($P17&lt;IH$4,$Q17&lt;II$4,$Q17&gt;=IH$4),NETWORKDAYS.INTL(IH$4,$Q17,1,(Holidays!$A$1:$A$248)),0)+IF(AND($P17&lt;IH$4,$Q17&gt;=II$4,$Q17&gt;=IH$4),NETWORKDAYS.INTL(IH$4,(II$4)-1,1,(Holidays!$A$1:$A$248)),0))*$S17,"")</f>
        <v>0</v>
      </c>
      <c r="II17" s="191">
        <f>IFERROR((IF(AND($P17&gt;=II$4,$P17&lt;IJ$4,$Q17&lt;IJ$4),NETWORKDAYS.INTL($P17,$Q17,1,(Holidays!$A$1:$A$248)),0)+IF(AND($P17&gt;=II$4,$P17&lt;IJ$4,$Q17&gt;=IJ$4),NETWORKDAYS.INTL($P17,(IJ$4)-1,1,(Holidays!$A$1:$A$248)),0)+IF(AND($P17&lt;II$4,$Q17&lt;IJ$4,$Q17&gt;=II$4),NETWORKDAYS.INTL(II$4,$Q17,1,(Holidays!$A$1:$A$248)),0)+IF(AND($P17&lt;II$4,$Q17&gt;=IJ$4,$Q17&gt;=II$4),NETWORKDAYS.INTL(II$4,(IJ$4)-1,1,(Holidays!$A$1:$A$248)),0))*$S17,"")</f>
        <v>0</v>
      </c>
      <c r="IJ17" s="191">
        <f>IFERROR((IF(AND($P17&gt;=IJ$4,$P17&lt;IK$4,$Q17&lt;IK$4),NETWORKDAYS.INTL($P17,$Q17,1,(Holidays!$A$1:$A$248)),0)+IF(AND($P17&gt;=IJ$4,$P17&lt;IK$4,$Q17&gt;=IK$4),NETWORKDAYS.INTL($P17,(IK$4)-1,1,(Holidays!$A$1:$A$248)),0)+IF(AND($P17&lt;IJ$4,$Q17&lt;IK$4,$Q17&gt;=IJ$4),NETWORKDAYS.INTL(IJ$4,$Q17,1,(Holidays!$A$1:$A$248)),0)+IF(AND($P17&lt;IJ$4,$Q17&gt;=IK$4,$Q17&gt;=IJ$4),NETWORKDAYS.INTL(IJ$4,(IK$4)-1,1,(Holidays!$A$1:$A$248)),0))*$S17,"")</f>
        <v>0</v>
      </c>
      <c r="IK17" s="191">
        <f>IFERROR((IF(AND($P17&gt;=IK$4,$P17&lt;IL$4,$Q17&lt;IL$4),NETWORKDAYS.INTL($P17,$Q17,1,(Holidays!$A$1:$A$248)),0)+IF(AND($P17&gt;=IK$4,$P17&lt;IL$4,$Q17&gt;=IL$4),NETWORKDAYS.INTL($P17,(IL$4)-1,1,(Holidays!$A$1:$A$248)),0)+IF(AND($P17&lt;IK$4,$Q17&lt;IL$4,$Q17&gt;=IK$4),NETWORKDAYS.INTL(IK$4,$Q17,1,(Holidays!$A$1:$A$248)),0)+IF(AND($P17&lt;IK$4,$Q17&gt;=IL$4,$Q17&gt;=IK$4),NETWORKDAYS.INTL(IK$4,(IL$4)-1,1,(Holidays!$A$1:$A$248)),0))*$S17,"")</f>
        <v>0</v>
      </c>
      <c r="IL17" s="191">
        <f>IFERROR((IF(AND($P17&gt;=IL$4,$P17&lt;IM$4,$Q17&lt;IM$4),NETWORKDAYS.INTL($P17,$Q17,1,(Holidays!$A$1:$A$248)),0)+IF(AND($P17&gt;=IL$4,$P17&lt;IM$4,$Q17&gt;=IM$4),NETWORKDAYS.INTL($P17,(IM$4)-1,1,(Holidays!$A$1:$A$248)),0)+IF(AND($P17&lt;IL$4,$Q17&lt;IM$4,$Q17&gt;=IL$4),NETWORKDAYS.INTL(IL$4,$Q17,1,(Holidays!$A$1:$A$248)),0)+IF(AND($P17&lt;IL$4,$Q17&gt;=IM$4,$Q17&gt;=IL$4),NETWORKDAYS.INTL(IL$4,(IM$4)-1,1,(Holidays!$A$1:$A$248)),0))*$S17,"")</f>
        <v>0</v>
      </c>
      <c r="IM17" s="191">
        <f>IFERROR((IF(AND($P17&gt;=IM$4,$P17&lt;IN$4,$Q17&lt;IN$4),NETWORKDAYS.INTL($P17,$Q17,1,(Holidays!$A$1:$A$248)),0)+IF(AND($P17&gt;=IM$4,$P17&lt;IN$4,$Q17&gt;=IN$4),NETWORKDAYS.INTL($P17,(IN$4)-1,1,(Holidays!$A$1:$A$248)),0)+IF(AND($P17&lt;IM$4,$Q17&lt;IN$4,$Q17&gt;=IM$4),NETWORKDAYS.INTL(IM$4,$Q17,1,(Holidays!$A$1:$A$248)),0)+IF(AND($P17&lt;IM$4,$Q17&gt;=IN$4,$Q17&gt;=IM$4),NETWORKDAYS.INTL(IM$4,(IN$4)-1,1,(Holidays!$A$1:$A$248)),0))*$S17,"")</f>
        <v>0</v>
      </c>
      <c r="IN17" s="191">
        <f>IFERROR((IF(AND($P17&gt;=IN$4,$P17&lt;IO$4,$Q17&lt;IO$4),NETWORKDAYS.INTL($P17,$Q17,1,(Holidays!$A$1:$A$248)),0)+IF(AND($P17&gt;=IN$4,$P17&lt;IO$4,$Q17&gt;=IO$4),NETWORKDAYS.INTL($P17,(IO$4)-1,1,(Holidays!$A$1:$A$248)),0)+IF(AND($P17&lt;IN$4,$Q17&lt;IO$4,$Q17&gt;=IN$4),NETWORKDAYS.INTL(IN$4,$Q17,1,(Holidays!$A$1:$A$248)),0)+IF(AND($P17&lt;IN$4,$Q17&gt;=IO$4,$Q17&gt;=IN$4),NETWORKDAYS.INTL(IN$4,(IO$4)-1,1,(Holidays!$A$1:$A$248)),0))*$S17,"")</f>
        <v>0</v>
      </c>
      <c r="IO17" s="193">
        <f>IFERROR((IF(AND($P17&gt;=IO$4,$P17&lt;IP$4,$Q17&lt;IP$4),NETWORKDAYS.INTL($P17,$Q17,1,(Holidays!$A$1:$A$248)),0)+IF(AND($P17&gt;=IO$4,$P17&lt;IP$4,$Q17&gt;=IP$4),NETWORKDAYS.INTL($P17,(IP$4)-1,1,(Holidays!$A$1:$A$248)),0)+IF(AND($P17&lt;IO$4,$Q17&lt;IP$4,$Q17&gt;=IO$4),NETWORKDAYS.INTL(IO$4,$Q17,1,(Holidays!$A$1:$A$248)),0)+IF(AND($P17&lt;IO$4,$Q17&gt;=IP$4,$Q17&gt;=IO$4),NETWORKDAYS.INTL(IO$4,(IP$4)-1,1,(Holidays!$A$1:$A$248)),0))*$S17,"")</f>
        <v>0</v>
      </c>
    </row>
    <row r="18" spans="1:249" ht="15" customHeight="1">
      <c r="A18" s="215"/>
      <c r="B18" s="59" t="str">
        <f>'A-1_MH Estimation'!B18</f>
        <v>A.11</v>
      </c>
      <c r="C18" s="60" t="str">
        <f>IFERROR(VLOOKUP(B18,'A-1_MH Estimation'!$B$6:$C$54,2,0),"")</f>
        <v>Duplicated Support Components</v>
      </c>
      <c r="D18" s="174">
        <f>IFERROR(VLOOKUP(C18,'A-1_MH Estimation'!$C$7:$K$61,9,0)*1,0)</f>
        <v>10.5</v>
      </c>
      <c r="E18" s="165">
        <v>1</v>
      </c>
      <c r="F18" s="166"/>
      <c r="G18" s="226"/>
      <c r="H18" s="226"/>
      <c r="I18" s="226"/>
      <c r="J18" s="227"/>
      <c r="K18" s="354">
        <f t="shared" ca="1" si="437"/>
        <v>10.5</v>
      </c>
      <c r="L18" s="307">
        <v>1</v>
      </c>
      <c r="M18" s="307"/>
      <c r="N18" s="307"/>
      <c r="O18" s="167"/>
      <c r="P18" s="171">
        <v>44601</v>
      </c>
      <c r="Q18" s="171">
        <v>44602</v>
      </c>
      <c r="R18" s="170">
        <f>NETWORKDAYS.INTL(P18,Q18,1,Holidays!$A$1:$A$248)</f>
        <v>2</v>
      </c>
      <c r="S18" s="62">
        <f t="shared" si="436"/>
        <v>5.25</v>
      </c>
      <c r="U18" s="253">
        <f>SUM($V18:IO18)</f>
        <v>10.5</v>
      </c>
      <c r="V18" s="190">
        <f>IFERROR((IF(AND($P18&gt;=V$4,$P18&lt;W$4,$Q18&lt;W$4),NETWORKDAYS.INTL($P18,$Q18,1,(Holidays!$A$1:$A$248)),0)+IF(AND($P18&gt;=V$4,$P18&lt;W$4,$Q18&gt;=W$4),NETWORKDAYS.INTL($P18,(W$4)-1,1,(Holidays!$A$1:$A$248)),0)+IF(AND($P18&lt;V$4,$Q18&lt;W$4,$Q18&gt;=V$4),NETWORKDAYS.INTL(V$4,$Q18,1,(Holidays!$A$1:$A$248)),0)+IF(AND($P18&lt;V$4,$Q18&gt;=W$4,$Q18&gt;=V$4),NETWORKDAYS.INTL(V$4,(W$4)-1,1,(Holidays!$A$1:$A$248)),0))*$S18,"")</f>
        <v>0</v>
      </c>
      <c r="W18" s="191">
        <f>IFERROR((IF(AND($P18&gt;=W$4,$P18&lt;X$4,$Q18&lt;X$4),NETWORKDAYS.INTL($P18,$Q18,1,(Holidays!$A$1:$A$248)),0)+IF(AND($P18&gt;=W$4,$P18&lt;X$4,$Q18&gt;=X$4),NETWORKDAYS.INTL($P18,(X$4)-1,1,(Holidays!$A$1:$A$248)),0)+IF(AND($P18&lt;W$4,$Q18&lt;X$4,$Q18&gt;=W$4),NETWORKDAYS.INTL(W$4,$Q18,1,(Holidays!$A$1:$A$248)),0)+IF(AND($P18&lt;W$4,$Q18&gt;=X$4,$Q18&gt;=W$4),NETWORKDAYS.INTL(W$4,(X$4)-1,1,(Holidays!$A$1:$A$248)),0))*$S18,"")</f>
        <v>0</v>
      </c>
      <c r="X18" s="191">
        <f>IFERROR((IF(AND($P18&gt;=X$4,$P18&lt;Y$4,$Q18&lt;Y$4),NETWORKDAYS.INTL($P18,$Q18,1,(Holidays!$A$1:$A$248)),0)+IF(AND($P18&gt;=X$4,$P18&lt;Y$4,$Q18&gt;=Y$4),NETWORKDAYS.INTL($P18,(Y$4)-1,1,(Holidays!$A$1:$A$248)),0)+IF(AND($P18&lt;X$4,$Q18&lt;Y$4,$Q18&gt;=X$4),NETWORKDAYS.INTL(X$4,$Q18,1,(Holidays!$A$1:$A$248)),0)+IF(AND($P18&lt;X$4,$Q18&gt;=Y$4,$Q18&gt;=X$4),NETWORKDAYS.INTL(X$4,(Y$4)-1,1,(Holidays!$A$1:$A$248)),0))*$S18,"")</f>
        <v>0</v>
      </c>
      <c r="Y18" s="191">
        <f>IFERROR((IF(AND($P18&gt;=Y$4,$P18&lt;Z$4,$Q18&lt;Z$4),NETWORKDAYS.INTL($P18,$Q18,1,(Holidays!$A$1:$A$248)),0)+IF(AND($P18&gt;=Y$4,$P18&lt;Z$4,$Q18&gt;=Z$4),NETWORKDAYS.INTL($P18,(Z$4)-1,1,(Holidays!$A$1:$A$248)),0)+IF(AND($P18&lt;Y$4,$Q18&lt;Z$4,$Q18&gt;=Y$4),NETWORKDAYS.INTL(Y$4,$Q18,1,(Holidays!$A$1:$A$248)),0)+IF(AND($P18&lt;Y$4,$Q18&gt;=Z$4,$Q18&gt;=Y$4),NETWORKDAYS.INTL(Y$4,(Z$4)-1,1,(Holidays!$A$1:$A$248)),0))*$S18,"")</f>
        <v>0</v>
      </c>
      <c r="Z18" s="191">
        <f>IFERROR((IF(AND($P18&gt;=Z$4,$P18&lt;AA$4,$Q18&lt;AA$4),NETWORKDAYS.INTL($P18,$Q18,1,(Holidays!$A$1:$A$248)),0)+IF(AND($P18&gt;=Z$4,$P18&lt;AA$4,$Q18&gt;=AA$4),NETWORKDAYS.INTL($P18,(AA$4)-1,1,(Holidays!$A$1:$A$248)),0)+IF(AND($P18&lt;Z$4,$Q18&lt;AA$4,$Q18&gt;=Z$4),NETWORKDAYS.INTL(Z$4,$Q18,1,(Holidays!$A$1:$A$248)),0)+IF(AND($P18&lt;Z$4,$Q18&gt;=AA$4,$Q18&gt;=Z$4),NETWORKDAYS.INTL(Z$4,(AA$4)-1,1,(Holidays!$A$1:$A$248)),0))*$S18,"")</f>
        <v>0</v>
      </c>
      <c r="AA18" s="191">
        <f>IFERROR((IF(AND($P18&gt;=AA$4,$P18&lt;AB$4,$Q18&lt;AB$4),NETWORKDAYS.INTL($P18,$Q18,1,(Holidays!$A$1:$A$248)),0)+IF(AND($P18&gt;=AA$4,$P18&lt;AB$4,$Q18&gt;=AB$4),NETWORKDAYS.INTL($P18,(AB$4)-1,1,(Holidays!$A$1:$A$248)),0)+IF(AND($P18&lt;AA$4,$Q18&lt;AB$4,$Q18&gt;=AA$4),NETWORKDAYS.INTL(AA$4,$Q18,1,(Holidays!$A$1:$A$248)),0)+IF(AND($P18&lt;AA$4,$Q18&gt;=AB$4,$Q18&gt;=AA$4),NETWORKDAYS.INTL(AA$4,(AB$4)-1,1,(Holidays!$A$1:$A$248)),0))*$S18,"")</f>
        <v>0</v>
      </c>
      <c r="AB18" s="191">
        <f>IFERROR((IF(AND($P18&gt;=AB$4,$P18&lt;AC$4,$Q18&lt;AC$4),NETWORKDAYS.INTL($P18,$Q18,1,(Holidays!$A$1:$A$248)),0)+IF(AND($P18&gt;=AB$4,$P18&lt;AC$4,$Q18&gt;=AC$4),NETWORKDAYS.INTL($P18,(AC$4)-1,1,(Holidays!$A$1:$A$248)),0)+IF(AND($P18&lt;AB$4,$Q18&lt;AC$4,$Q18&gt;=AB$4),NETWORKDAYS.INTL(AB$4,$Q18,1,(Holidays!$A$1:$A$248)),0)+IF(AND($P18&lt;AB$4,$Q18&gt;=AC$4,$Q18&gt;=AB$4),NETWORKDAYS.INTL(AB$4,(AC$4)-1,1,(Holidays!$A$1:$A$248)),0))*$S18,"")</f>
        <v>0</v>
      </c>
      <c r="AC18" s="191">
        <f>IFERROR((IF(AND($P18&gt;=AC$4,$P18&lt;AD$4,$Q18&lt;AD$4),NETWORKDAYS.INTL($P18,$Q18,1,(Holidays!$A$1:$A$248)),0)+IF(AND($P18&gt;=AC$4,$P18&lt;AD$4,$Q18&gt;=AD$4),NETWORKDAYS.INTL($P18,(AD$4)-1,1,(Holidays!$A$1:$A$248)),0)+IF(AND($P18&lt;AC$4,$Q18&lt;AD$4,$Q18&gt;=AC$4),NETWORKDAYS.INTL(AC$4,$Q18,1,(Holidays!$A$1:$A$248)),0)+IF(AND($P18&lt;AC$4,$Q18&gt;=AD$4,$Q18&gt;=AC$4),NETWORKDAYS.INTL(AC$4,(AD$4)-1,1,(Holidays!$A$1:$A$248)),0))*$S18,"")</f>
        <v>0</v>
      </c>
      <c r="AD18" s="191">
        <f>IFERROR((IF(AND($P18&gt;=AD$4,$P18&lt;AE$4,$Q18&lt;AE$4),NETWORKDAYS.INTL($P18,$Q18,1,(Holidays!$A$1:$A$248)),0)+IF(AND($P18&gt;=AD$4,$P18&lt;AE$4,$Q18&gt;=AE$4),NETWORKDAYS.INTL($P18,(AE$4)-1,1,(Holidays!$A$1:$A$248)),0)+IF(AND($P18&lt;AD$4,$Q18&lt;AE$4,$Q18&gt;=AD$4),NETWORKDAYS.INTL(AD$4,$Q18,1,(Holidays!$A$1:$A$248)),0)+IF(AND($P18&lt;AD$4,$Q18&gt;=AE$4,$Q18&gt;=AD$4),NETWORKDAYS.INTL(AD$4,(AE$4)-1,1,(Holidays!$A$1:$A$248)),0))*$S18,"")</f>
        <v>0</v>
      </c>
      <c r="AE18" s="191">
        <f>IFERROR((IF(AND($P18&gt;=AE$4,$P18&lt;AF$4,$Q18&lt;AF$4),NETWORKDAYS.INTL($P18,$Q18,1,(Holidays!$A$1:$A$248)),0)+IF(AND($P18&gt;=AE$4,$P18&lt;AF$4,$Q18&gt;=AF$4),NETWORKDAYS.INTL($P18,(AF$4)-1,1,(Holidays!$A$1:$A$248)),0)+IF(AND($P18&lt;AE$4,$Q18&lt;AF$4,$Q18&gt;=AE$4),NETWORKDAYS.INTL(AE$4,$Q18,1,(Holidays!$A$1:$A$248)),0)+IF(AND($P18&lt;AE$4,$Q18&gt;=AF$4,$Q18&gt;=AE$4),NETWORKDAYS.INTL(AE$4,(AF$4)-1,1,(Holidays!$A$1:$A$248)),0))*$S18,"")</f>
        <v>0</v>
      </c>
      <c r="AF18" s="191">
        <f>IFERROR((IF(AND($P18&gt;=AF$4,$P18&lt;AG$4,$Q18&lt;AG$4),NETWORKDAYS.INTL($P18,$Q18,1,(Holidays!$A$1:$A$248)),0)+IF(AND($P18&gt;=AF$4,$P18&lt;AG$4,$Q18&gt;=AG$4),NETWORKDAYS.INTL($P18,(AG$4)-1,1,(Holidays!$A$1:$A$248)),0)+IF(AND($P18&lt;AF$4,$Q18&lt;AG$4,$Q18&gt;=AF$4),NETWORKDAYS.INTL(AF$4,$Q18,1,(Holidays!$A$1:$A$248)),0)+IF(AND($P18&lt;AF$4,$Q18&gt;=AG$4,$Q18&gt;=AF$4),NETWORKDAYS.INTL(AF$4,(AG$4)-1,1,(Holidays!$A$1:$A$248)),0))*$S18,"")</f>
        <v>0</v>
      </c>
      <c r="AG18" s="191">
        <f>IFERROR((IF(AND($P18&gt;=AG$4,$P18&lt;AH$4,$Q18&lt;AH$4),NETWORKDAYS.INTL($P18,$Q18,1,(Holidays!$A$1:$A$248)),0)+IF(AND($P18&gt;=AG$4,$P18&lt;AH$4,$Q18&gt;=AH$4),NETWORKDAYS.INTL($P18,(AH$4)-1,1,(Holidays!$A$1:$A$248)),0)+IF(AND($P18&lt;AG$4,$Q18&lt;AH$4,$Q18&gt;=AG$4),NETWORKDAYS.INTL(AG$4,$Q18,1,(Holidays!$A$1:$A$248)),0)+IF(AND($P18&lt;AG$4,$Q18&gt;=AH$4,$Q18&gt;=AG$4),NETWORKDAYS.INTL(AG$4,(AH$4)-1,1,(Holidays!$A$1:$A$248)),0))*$S18,"")</f>
        <v>0</v>
      </c>
      <c r="AH18" s="191">
        <f>IFERROR((IF(AND($P18&gt;=AH$4,$P18&lt;AI$4,$Q18&lt;AI$4),NETWORKDAYS.INTL($P18,$Q18,1,(Holidays!$A$1:$A$248)),0)+IF(AND($P18&gt;=AH$4,$P18&lt;AI$4,$Q18&gt;=AI$4),NETWORKDAYS.INTL($P18,(AI$4)-1,1,(Holidays!$A$1:$A$248)),0)+IF(AND($P18&lt;AH$4,$Q18&lt;AI$4,$Q18&gt;=AH$4),NETWORKDAYS.INTL(AH$4,$Q18,1,(Holidays!$A$1:$A$248)),0)+IF(AND($P18&lt;AH$4,$Q18&gt;=AI$4,$Q18&gt;=AH$4),NETWORKDAYS.INTL(AH$4,(AI$4)-1,1,(Holidays!$A$1:$A$248)),0))*$S18,"")</f>
        <v>0</v>
      </c>
      <c r="AI18" s="191">
        <f>IFERROR((IF(AND($P18&gt;=AI$4,$P18&lt;AJ$4,$Q18&lt;AJ$4),NETWORKDAYS.INTL($P18,$Q18,1,(Holidays!$A$1:$A$248)),0)+IF(AND($P18&gt;=AI$4,$P18&lt;AJ$4,$Q18&gt;=AJ$4),NETWORKDAYS.INTL($P18,(AJ$4)-1,1,(Holidays!$A$1:$A$248)),0)+IF(AND($P18&lt;AI$4,$Q18&lt;AJ$4,$Q18&gt;=AI$4),NETWORKDAYS.INTL(AI$4,$Q18,1,(Holidays!$A$1:$A$248)),0)+IF(AND($P18&lt;AI$4,$Q18&gt;=AJ$4,$Q18&gt;=AI$4),NETWORKDAYS.INTL(AI$4,(AJ$4)-1,1,(Holidays!$A$1:$A$248)),0))*$S18,"")</f>
        <v>0</v>
      </c>
      <c r="AJ18" s="191">
        <f>IFERROR((IF(AND($P18&gt;=AJ$4,$P18&lt;AK$4,$Q18&lt;AK$4),NETWORKDAYS.INTL($P18,$Q18,1,(Holidays!$A$1:$A$248)),0)+IF(AND($P18&gt;=AJ$4,$P18&lt;AK$4,$Q18&gt;=AK$4),NETWORKDAYS.INTL($P18,(AK$4)-1,1,(Holidays!$A$1:$A$248)),0)+IF(AND($P18&lt;AJ$4,$Q18&lt;AK$4,$Q18&gt;=AJ$4),NETWORKDAYS.INTL(AJ$4,$Q18,1,(Holidays!$A$1:$A$248)),0)+IF(AND($P18&lt;AJ$4,$Q18&gt;=AK$4,$Q18&gt;=AJ$4),NETWORKDAYS.INTL(AJ$4,(AK$4)-1,1,(Holidays!$A$1:$A$248)),0))*$S18,"")</f>
        <v>0</v>
      </c>
      <c r="AK18" s="191">
        <f>IFERROR((IF(AND($P18&gt;=AK$4,$P18&lt;AL$4,$Q18&lt;AL$4),NETWORKDAYS.INTL($P18,$Q18,1,(Holidays!$A$1:$A$248)),0)+IF(AND($P18&gt;=AK$4,$P18&lt;AL$4,$Q18&gt;=AL$4),NETWORKDAYS.INTL($P18,(AL$4)-1,1,(Holidays!$A$1:$A$248)),0)+IF(AND($P18&lt;AK$4,$Q18&lt;AL$4,$Q18&gt;=AK$4),NETWORKDAYS.INTL(AK$4,$Q18,1,(Holidays!$A$1:$A$248)),0)+IF(AND($P18&lt;AK$4,$Q18&gt;=AL$4,$Q18&gt;=AK$4),NETWORKDAYS.INTL(AK$4,(AL$4)-1,1,(Holidays!$A$1:$A$248)),0))*$S18,"")</f>
        <v>0</v>
      </c>
      <c r="AL18" s="191">
        <f>IFERROR((IF(AND($P18&gt;=AL$4,$P18&lt;AM$4,$Q18&lt;AM$4),NETWORKDAYS.INTL($P18,$Q18,1,(Holidays!$A$1:$A$248)),0)+IF(AND($P18&gt;=AL$4,$P18&lt;AM$4,$Q18&gt;=AM$4),NETWORKDAYS.INTL($P18,(AM$4)-1,1,(Holidays!$A$1:$A$248)),0)+IF(AND($P18&lt;AL$4,$Q18&lt;AM$4,$Q18&gt;=AL$4),NETWORKDAYS.INTL(AL$4,$Q18,1,(Holidays!$A$1:$A$248)),0)+IF(AND($P18&lt;AL$4,$Q18&gt;=AM$4,$Q18&gt;=AL$4),NETWORKDAYS.INTL(AL$4,(AM$4)-1,1,(Holidays!$A$1:$A$248)),0))*$S18,"")</f>
        <v>0</v>
      </c>
      <c r="AM18" s="191">
        <f>IFERROR((IF(AND($P18&gt;=AM$4,$P18&lt;AN$4,$Q18&lt;AN$4),NETWORKDAYS.INTL($P18,$Q18,1,(Holidays!$A$1:$A$248)),0)+IF(AND($P18&gt;=AM$4,$P18&lt;AN$4,$Q18&gt;=AN$4),NETWORKDAYS.INTL($P18,(AN$4)-1,1,(Holidays!$A$1:$A$248)),0)+IF(AND($P18&lt;AM$4,$Q18&lt;AN$4,$Q18&gt;=AM$4),NETWORKDAYS.INTL(AM$4,$Q18,1,(Holidays!$A$1:$A$248)),0)+IF(AND($P18&lt;AM$4,$Q18&gt;=AN$4,$Q18&gt;=AM$4),NETWORKDAYS.INTL(AM$4,(AN$4)-1,1,(Holidays!$A$1:$A$248)),0))*$S18,"")</f>
        <v>0</v>
      </c>
      <c r="AN18" s="191">
        <f>IFERROR((IF(AND($P18&gt;=AN$4,$P18&lt;AO$4,$Q18&lt;AO$4),NETWORKDAYS.INTL($P18,$Q18,1,(Holidays!$A$1:$A$248)),0)+IF(AND($P18&gt;=AN$4,$P18&lt;AO$4,$Q18&gt;=AO$4),NETWORKDAYS.INTL($P18,(AO$4)-1,1,(Holidays!$A$1:$A$248)),0)+IF(AND($P18&lt;AN$4,$Q18&lt;AO$4,$Q18&gt;=AN$4),NETWORKDAYS.INTL(AN$4,$Q18,1,(Holidays!$A$1:$A$248)),0)+IF(AND($P18&lt;AN$4,$Q18&gt;=AO$4,$Q18&gt;=AN$4),NETWORKDAYS.INTL(AN$4,(AO$4)-1,1,(Holidays!$A$1:$A$248)),0))*$S18,"")</f>
        <v>10.5</v>
      </c>
      <c r="AO18" s="191">
        <f>IFERROR((IF(AND($P18&gt;=AO$4,$P18&lt;AP$4,$Q18&lt;AP$4),NETWORKDAYS.INTL($P18,$Q18,1,(Holidays!$A$1:$A$248)),0)+IF(AND($P18&gt;=AO$4,$P18&lt;AP$4,$Q18&gt;=AP$4),NETWORKDAYS.INTL($P18,(AP$4)-1,1,(Holidays!$A$1:$A$248)),0)+IF(AND($P18&lt;AO$4,$Q18&lt;AP$4,$Q18&gt;=AO$4),NETWORKDAYS.INTL(AO$4,$Q18,1,(Holidays!$A$1:$A$248)),0)+IF(AND($P18&lt;AO$4,$Q18&gt;=AP$4,$Q18&gt;=AO$4),NETWORKDAYS.INTL(AO$4,(AP$4)-1,1,(Holidays!$A$1:$A$248)),0))*$S18,"")</f>
        <v>0</v>
      </c>
      <c r="AP18" s="191">
        <f>IFERROR((IF(AND($P18&gt;=AP$4,$P18&lt;AQ$4,$Q18&lt;AQ$4),NETWORKDAYS.INTL($P18,$Q18,1,(Holidays!$A$1:$A$248)),0)+IF(AND($P18&gt;=AP$4,$P18&lt;AQ$4,$Q18&gt;=AQ$4),NETWORKDAYS.INTL($P18,(AQ$4)-1,1,(Holidays!$A$1:$A$248)),0)+IF(AND($P18&lt;AP$4,$Q18&lt;AQ$4,$Q18&gt;=AP$4),NETWORKDAYS.INTL(AP$4,$Q18,1,(Holidays!$A$1:$A$248)),0)+IF(AND($P18&lt;AP$4,$Q18&gt;=AQ$4,$Q18&gt;=AP$4),NETWORKDAYS.INTL(AP$4,(AQ$4)-1,1,(Holidays!$A$1:$A$248)),0))*$S18,"")</f>
        <v>0</v>
      </c>
      <c r="AQ18" s="191">
        <f>IFERROR((IF(AND($P18&gt;=AQ$4,$P18&lt;AR$4,$Q18&lt;AR$4),NETWORKDAYS.INTL($P18,$Q18,1,(Holidays!$A$1:$A$248)),0)+IF(AND($P18&gt;=AQ$4,$P18&lt;AR$4,$Q18&gt;=AR$4),NETWORKDAYS.INTL($P18,(AR$4)-1,1,(Holidays!$A$1:$A$248)),0)+IF(AND($P18&lt;AQ$4,$Q18&lt;AR$4,$Q18&gt;=AQ$4),NETWORKDAYS.INTL(AQ$4,$Q18,1,(Holidays!$A$1:$A$248)),0)+IF(AND($P18&lt;AQ$4,$Q18&gt;=AR$4,$Q18&gt;=AQ$4),NETWORKDAYS.INTL(AQ$4,(AR$4)-1,1,(Holidays!$A$1:$A$248)),0))*$S18,"")</f>
        <v>0</v>
      </c>
      <c r="AR18" s="191">
        <f>IFERROR((IF(AND($P18&gt;=AR$4,$P18&lt;AS$4,$Q18&lt;AS$4),NETWORKDAYS.INTL($P18,$Q18,1,(Holidays!$A$1:$A$248)),0)+IF(AND($P18&gt;=AR$4,$P18&lt;AS$4,$Q18&gt;=AS$4),NETWORKDAYS.INTL($P18,(AS$4)-1,1,(Holidays!$A$1:$A$248)),0)+IF(AND($P18&lt;AR$4,$Q18&lt;AS$4,$Q18&gt;=AR$4),NETWORKDAYS.INTL(AR$4,$Q18,1,(Holidays!$A$1:$A$248)),0)+IF(AND($P18&lt;AR$4,$Q18&gt;=AS$4,$Q18&gt;=AR$4),NETWORKDAYS.INTL(AR$4,(AS$4)-1,1,(Holidays!$A$1:$A$248)),0))*$S18,"")</f>
        <v>0</v>
      </c>
      <c r="AS18" s="192">
        <f>IFERROR((IF(AND($P18&gt;=AS$4,$P18&lt;AT$4,$Q18&lt;AT$4),NETWORKDAYS.INTL($P18,$Q18,1,(Holidays!$A$1:$A$248)),0)+IF(AND($P18&gt;=AS$4,$P18&lt;AT$4,$Q18&gt;=AT$4),NETWORKDAYS.INTL($P18,(AT$4)-1,1,(Holidays!$A$1:$A$248)),0)+IF(AND($P18&lt;AS$4,$Q18&lt;AT$4,$Q18&gt;=AS$4),NETWORKDAYS.INTL(AS$4,$Q18,1,(Holidays!$A$1:$A$248)),0)+IF(AND($P18&lt;AS$4,$Q18&gt;=AT$4,$Q18&gt;=AS$4),NETWORKDAYS.INTL(AS$4,(AT$4)-1,1,(Holidays!$A$1:$A$248)),0))*$S18,"")</f>
        <v>0</v>
      </c>
      <c r="AT18" s="191">
        <f>IFERROR((IF(AND($P18&gt;=AT$4,$P18&lt;AU$4,$Q18&lt;AU$4),NETWORKDAYS.INTL($P18,$Q18,1,(Holidays!$A$1:$A$248)),0)+IF(AND($P18&gt;=AT$4,$P18&lt;AU$4,$Q18&gt;=AU$4),NETWORKDAYS.INTL($P18,(AU$4)-1,1,(Holidays!$A$1:$A$248)),0)+IF(AND($P18&lt;AT$4,$Q18&lt;AU$4,$Q18&gt;=AT$4),NETWORKDAYS.INTL(AT$4,$Q18,1,(Holidays!$A$1:$A$248)),0)+IF(AND($P18&lt;AT$4,$Q18&gt;=AU$4,$Q18&gt;=AT$4),NETWORKDAYS.INTL(AT$4,(AU$4)-1,1,(Holidays!$A$1:$A$248)),0))*$S18,"")</f>
        <v>0</v>
      </c>
      <c r="AU18" s="191">
        <f>IFERROR((IF(AND($P18&gt;=AU$4,$P18&lt;AV$4,$Q18&lt;AV$4),NETWORKDAYS.INTL($P18,$Q18,1,(Holidays!$A$1:$A$248)),0)+IF(AND($P18&gt;=AU$4,$P18&lt;AV$4,$Q18&gt;=AV$4),NETWORKDAYS.INTL($P18,(AV$4)-1,1,(Holidays!$A$1:$A$248)),0)+IF(AND($P18&lt;AU$4,$Q18&lt;AV$4,$Q18&gt;=AU$4),NETWORKDAYS.INTL(AU$4,$Q18,1,(Holidays!$A$1:$A$248)),0)+IF(AND($P18&lt;AU$4,$Q18&gt;=AV$4,$Q18&gt;=AU$4),NETWORKDAYS.INTL(AU$4,(AV$4)-1,1,(Holidays!$A$1:$A$248)),0))*$S18,"")</f>
        <v>0</v>
      </c>
      <c r="AV18" s="191">
        <f>IFERROR((IF(AND($P18&gt;=AV$4,$P18&lt;AW$4,$Q18&lt;AW$4),NETWORKDAYS.INTL($P18,$Q18,1,(Holidays!$A$1:$A$248)),0)+IF(AND($P18&gt;=AV$4,$P18&lt;AW$4,$Q18&gt;=AW$4),NETWORKDAYS.INTL($P18,(AW$4)-1,1,(Holidays!$A$1:$A$248)),0)+IF(AND($P18&lt;AV$4,$Q18&lt;AW$4,$Q18&gt;=AV$4),NETWORKDAYS.INTL(AV$4,$Q18,1,(Holidays!$A$1:$A$248)),0)+IF(AND($P18&lt;AV$4,$Q18&gt;=AW$4,$Q18&gt;=AV$4),NETWORKDAYS.INTL(AV$4,(AW$4)-1,1,(Holidays!$A$1:$A$248)),0))*$S18,"")</f>
        <v>0</v>
      </c>
      <c r="AW18" s="191">
        <f>IFERROR((IF(AND($P18&gt;=AW$4,$P18&lt;AX$4,$Q18&lt;AX$4),NETWORKDAYS.INTL($P18,$Q18,1,(Holidays!$A$1:$A$248)),0)+IF(AND($P18&gt;=AW$4,$P18&lt;AX$4,$Q18&gt;=AX$4),NETWORKDAYS.INTL($P18,(AX$4)-1,1,(Holidays!$A$1:$A$248)),0)+IF(AND($P18&lt;AW$4,$Q18&lt;AX$4,$Q18&gt;=AW$4),NETWORKDAYS.INTL(AW$4,$Q18,1,(Holidays!$A$1:$A$248)),0)+IF(AND($P18&lt;AW$4,$Q18&gt;=AX$4,$Q18&gt;=AW$4),NETWORKDAYS.INTL(AW$4,(AX$4)-1,1,(Holidays!$A$1:$A$248)),0))*$S18,"")</f>
        <v>0</v>
      </c>
      <c r="AX18" s="191">
        <f>IFERROR((IF(AND($P18&gt;=AX$4,$P18&lt;AY$4,$Q18&lt;AY$4),NETWORKDAYS.INTL($P18,$Q18,1,(Holidays!$A$1:$A$248)),0)+IF(AND($P18&gt;=AX$4,$P18&lt;AY$4,$Q18&gt;=AY$4),NETWORKDAYS.INTL($P18,(AY$4)-1,1,(Holidays!$A$1:$A$248)),0)+IF(AND($P18&lt;AX$4,$Q18&lt;AY$4,$Q18&gt;=AX$4),NETWORKDAYS.INTL(AX$4,$Q18,1,(Holidays!$A$1:$A$248)),0)+IF(AND($P18&lt;AX$4,$Q18&gt;=AY$4,$Q18&gt;=AX$4),NETWORKDAYS.INTL(AX$4,(AY$4)-1,1,(Holidays!$A$1:$A$248)),0))*$S18,"")</f>
        <v>0</v>
      </c>
      <c r="AY18" s="191">
        <f>IFERROR((IF(AND($P18&gt;=AY$4,$P18&lt;AZ$4,$Q18&lt;AZ$4),NETWORKDAYS.INTL($P18,$Q18,1,(Holidays!$A$1:$A$248)),0)+IF(AND($P18&gt;=AY$4,$P18&lt;AZ$4,$Q18&gt;=AZ$4),NETWORKDAYS.INTL($P18,(AZ$4)-1,1,(Holidays!$A$1:$A$248)),0)+IF(AND($P18&lt;AY$4,$Q18&lt;AZ$4,$Q18&gt;=AY$4),NETWORKDAYS.INTL(AY$4,$Q18,1,(Holidays!$A$1:$A$248)),0)+IF(AND($P18&lt;AY$4,$Q18&gt;=AZ$4,$Q18&gt;=AY$4),NETWORKDAYS.INTL(AY$4,(AZ$4)-1,1,(Holidays!$A$1:$A$248)),0))*$S18,"")</f>
        <v>0</v>
      </c>
      <c r="AZ18" s="191">
        <f>IFERROR((IF(AND($P18&gt;=AZ$4,$P18&lt;BA$4,$Q18&lt;BA$4),NETWORKDAYS.INTL($P18,$Q18,1,(Holidays!$A$1:$A$248)),0)+IF(AND($P18&gt;=AZ$4,$P18&lt;BA$4,$Q18&gt;=BA$4),NETWORKDAYS.INTL($P18,(BA$4)-1,1,(Holidays!$A$1:$A$248)),0)+IF(AND($P18&lt;AZ$4,$Q18&lt;BA$4,$Q18&gt;=AZ$4),NETWORKDAYS.INTL(AZ$4,$Q18,1,(Holidays!$A$1:$A$248)),0)+IF(AND($P18&lt;AZ$4,$Q18&gt;=BA$4,$Q18&gt;=AZ$4),NETWORKDAYS.INTL(AZ$4,(BA$4)-1,1,(Holidays!$A$1:$A$248)),0))*$S18,"")</f>
        <v>0</v>
      </c>
      <c r="BA18" s="191">
        <f>IFERROR((IF(AND($P18&gt;=BA$4,$P18&lt;BB$4,$Q18&lt;BB$4),NETWORKDAYS.INTL($P18,$Q18,1,(Holidays!$A$1:$A$248)),0)+IF(AND($P18&gt;=BA$4,$P18&lt;BB$4,$Q18&gt;=BB$4),NETWORKDAYS.INTL($P18,(BB$4)-1,1,(Holidays!$A$1:$A$248)),0)+IF(AND($P18&lt;BA$4,$Q18&lt;BB$4,$Q18&gt;=BA$4),NETWORKDAYS.INTL(BA$4,$Q18,1,(Holidays!$A$1:$A$248)),0)+IF(AND($P18&lt;BA$4,$Q18&gt;=BB$4,$Q18&gt;=BA$4),NETWORKDAYS.INTL(BA$4,(BB$4)-1,1,(Holidays!$A$1:$A$248)),0))*$S18,"")</f>
        <v>0</v>
      </c>
      <c r="BB18" s="191">
        <f>IFERROR((IF(AND($P18&gt;=BB$4,$P18&lt;BC$4,$Q18&lt;BC$4),NETWORKDAYS.INTL($P18,$Q18,1,(Holidays!$A$1:$A$248)),0)+IF(AND($P18&gt;=BB$4,$P18&lt;BC$4,$Q18&gt;=BC$4),NETWORKDAYS.INTL($P18,(BC$4)-1,1,(Holidays!$A$1:$A$248)),0)+IF(AND($P18&lt;BB$4,$Q18&lt;BC$4,$Q18&gt;=BB$4),NETWORKDAYS.INTL(BB$4,$Q18,1,(Holidays!$A$1:$A$248)),0)+IF(AND($P18&lt;BB$4,$Q18&gt;=BC$4,$Q18&gt;=BB$4),NETWORKDAYS.INTL(BB$4,(BC$4)-1,1,(Holidays!$A$1:$A$248)),0))*$S18,"")</f>
        <v>0</v>
      </c>
      <c r="BC18" s="191">
        <f>IFERROR((IF(AND($P18&gt;=BC$4,$P18&lt;BD$4,$Q18&lt;BD$4),NETWORKDAYS.INTL($P18,$Q18,1,(Holidays!$A$1:$A$248)),0)+IF(AND($P18&gt;=BC$4,$P18&lt;BD$4,$Q18&gt;=BD$4),NETWORKDAYS.INTL($P18,(BD$4)-1,1,(Holidays!$A$1:$A$248)),0)+IF(AND($P18&lt;BC$4,$Q18&lt;BD$4,$Q18&gt;=BC$4),NETWORKDAYS.INTL(BC$4,$Q18,1,(Holidays!$A$1:$A$248)),0)+IF(AND($P18&lt;BC$4,$Q18&gt;=BD$4,$Q18&gt;=BC$4),NETWORKDAYS.INTL(BC$4,(BD$4)-1,1,(Holidays!$A$1:$A$248)),0))*$S18,"")</f>
        <v>0</v>
      </c>
      <c r="BD18" s="191">
        <f>IFERROR((IF(AND($P18&gt;=BD$4,$P18&lt;BE$4,$Q18&lt;BE$4),NETWORKDAYS.INTL($P18,$Q18,1,(Holidays!$A$1:$A$248)),0)+IF(AND($P18&gt;=BD$4,$P18&lt;BE$4,$Q18&gt;=BE$4),NETWORKDAYS.INTL($P18,(BE$4)-1,1,(Holidays!$A$1:$A$248)),0)+IF(AND($P18&lt;BD$4,$Q18&lt;BE$4,$Q18&gt;=BD$4),NETWORKDAYS.INTL(BD$4,$Q18,1,(Holidays!$A$1:$A$248)),0)+IF(AND($P18&lt;BD$4,$Q18&gt;=BE$4,$Q18&gt;=BD$4),NETWORKDAYS.INTL(BD$4,(BE$4)-1,1,(Holidays!$A$1:$A$248)),0))*$S18,"")</f>
        <v>0</v>
      </c>
      <c r="BE18" s="191">
        <f>IFERROR((IF(AND($P18&gt;=BE$4,$P18&lt;BF$4,$Q18&lt;BF$4),NETWORKDAYS.INTL($P18,$Q18,1,(Holidays!$A$1:$A$248)),0)+IF(AND($P18&gt;=BE$4,$P18&lt;BF$4,$Q18&gt;=BF$4),NETWORKDAYS.INTL($P18,(BF$4)-1,1,(Holidays!$A$1:$A$248)),0)+IF(AND($P18&lt;BE$4,$Q18&lt;BF$4,$Q18&gt;=BE$4),NETWORKDAYS.INTL(BE$4,$Q18,1,(Holidays!$A$1:$A$248)),0)+IF(AND($P18&lt;BE$4,$Q18&gt;=BF$4,$Q18&gt;=BE$4),NETWORKDAYS.INTL(BE$4,(BF$4)-1,1,(Holidays!$A$1:$A$248)),0))*$S18,"")</f>
        <v>0</v>
      </c>
      <c r="BF18" s="191">
        <f>IFERROR((IF(AND($P18&gt;=BF$4,$P18&lt;BG$4,$Q18&lt;BG$4),NETWORKDAYS.INTL($P18,$Q18,1,(Holidays!$A$1:$A$248)),0)+IF(AND($P18&gt;=BF$4,$P18&lt;BG$4,$Q18&gt;=BG$4),NETWORKDAYS.INTL($P18,(BG$4)-1,1,(Holidays!$A$1:$A$248)),0)+IF(AND($P18&lt;BF$4,$Q18&lt;BG$4,$Q18&gt;=BF$4),NETWORKDAYS.INTL(BF$4,$Q18,1,(Holidays!$A$1:$A$248)),0)+IF(AND($P18&lt;BF$4,$Q18&gt;=BG$4,$Q18&gt;=BF$4),NETWORKDAYS.INTL(BF$4,(BG$4)-1,1,(Holidays!$A$1:$A$248)),0))*$S18,"")</f>
        <v>0</v>
      </c>
      <c r="BG18" s="191">
        <f>IFERROR((IF(AND($P18&gt;=BG$4,$P18&lt;BH$4,$Q18&lt;BH$4),NETWORKDAYS.INTL($P18,$Q18,1,(Holidays!$A$1:$A$248)),0)+IF(AND($P18&gt;=BG$4,$P18&lt;BH$4,$Q18&gt;=BH$4),NETWORKDAYS.INTL($P18,(BH$4)-1,1,(Holidays!$A$1:$A$248)),0)+IF(AND($P18&lt;BG$4,$Q18&lt;BH$4,$Q18&gt;=BG$4),NETWORKDAYS.INTL(BG$4,$Q18,1,(Holidays!$A$1:$A$248)),0)+IF(AND($P18&lt;BG$4,$Q18&gt;=BH$4,$Q18&gt;=BG$4),NETWORKDAYS.INTL(BG$4,(BH$4)-1,1,(Holidays!$A$1:$A$248)),0))*$S18,"")</f>
        <v>0</v>
      </c>
      <c r="BH18" s="191">
        <f>IFERROR((IF(AND($P18&gt;=BH$4,$P18&lt;BI$4,$Q18&lt;BI$4),NETWORKDAYS.INTL($P18,$Q18,1,(Holidays!$A$1:$A$248)),0)+IF(AND($P18&gt;=BH$4,$P18&lt;BI$4,$Q18&gt;=BI$4),NETWORKDAYS.INTL($P18,(BI$4)-1,1,(Holidays!$A$1:$A$248)),0)+IF(AND($P18&lt;BH$4,$Q18&lt;BI$4,$Q18&gt;=BH$4),NETWORKDAYS.INTL(BH$4,$Q18,1,(Holidays!$A$1:$A$248)),0)+IF(AND($P18&lt;BH$4,$Q18&gt;=BI$4,$Q18&gt;=BH$4),NETWORKDAYS.INTL(BH$4,(BI$4)-1,1,(Holidays!$A$1:$A$248)),0))*$S18,"")</f>
        <v>0</v>
      </c>
      <c r="BI18" s="191">
        <f>IFERROR((IF(AND($P18&gt;=BI$4,$P18&lt;BJ$4,$Q18&lt;BJ$4),NETWORKDAYS.INTL($P18,$Q18,1,(Holidays!$A$1:$A$248)),0)+IF(AND($P18&gt;=BI$4,$P18&lt;BJ$4,$Q18&gt;=BJ$4),NETWORKDAYS.INTL($P18,(BJ$4)-1,1,(Holidays!$A$1:$A$248)),0)+IF(AND($P18&lt;BI$4,$Q18&lt;BJ$4,$Q18&gt;=BI$4),NETWORKDAYS.INTL(BI$4,$Q18,1,(Holidays!$A$1:$A$248)),0)+IF(AND($P18&lt;BI$4,$Q18&gt;=BJ$4,$Q18&gt;=BI$4),NETWORKDAYS.INTL(BI$4,(BJ$4)-1,1,(Holidays!$A$1:$A$248)),0))*$S18,"")</f>
        <v>0</v>
      </c>
      <c r="BJ18" s="191">
        <f>IFERROR((IF(AND($P18&gt;=BJ$4,$P18&lt;BK$4,$Q18&lt;BK$4),NETWORKDAYS.INTL($P18,$Q18,1,(Holidays!$A$1:$A$248)),0)+IF(AND($P18&gt;=BJ$4,$P18&lt;BK$4,$Q18&gt;=BK$4),NETWORKDAYS.INTL($P18,(BK$4)-1,1,(Holidays!$A$1:$A$248)),0)+IF(AND($P18&lt;BJ$4,$Q18&lt;BK$4,$Q18&gt;=BJ$4),NETWORKDAYS.INTL(BJ$4,$Q18,1,(Holidays!$A$1:$A$248)),0)+IF(AND($P18&lt;BJ$4,$Q18&gt;=BK$4,$Q18&gt;=BJ$4),NETWORKDAYS.INTL(BJ$4,(BK$4)-1,1,(Holidays!$A$1:$A$248)),0))*$S18,"")</f>
        <v>0</v>
      </c>
      <c r="BK18" s="191">
        <f>IFERROR((IF(AND($P18&gt;=BK$4,$P18&lt;BL$4,$Q18&lt;BL$4),NETWORKDAYS.INTL($P18,$Q18,1,(Holidays!$A$1:$A$248)),0)+IF(AND($P18&gt;=BK$4,$P18&lt;BL$4,$Q18&gt;=BL$4),NETWORKDAYS.INTL($P18,(BL$4)-1,1,(Holidays!$A$1:$A$248)),0)+IF(AND($P18&lt;BK$4,$Q18&lt;BL$4,$Q18&gt;=BK$4),NETWORKDAYS.INTL(BK$4,$Q18,1,(Holidays!$A$1:$A$248)),0)+IF(AND($P18&lt;BK$4,$Q18&gt;=BL$4,$Q18&gt;=BK$4),NETWORKDAYS.INTL(BK$4,(BL$4)-1,1,(Holidays!$A$1:$A$248)),0))*$S18,"")</f>
        <v>0</v>
      </c>
      <c r="BL18" s="191">
        <f>IFERROR((IF(AND($P18&gt;=BL$4,$P18&lt;BM$4,$Q18&lt;BM$4),NETWORKDAYS.INTL($P18,$Q18,1,(Holidays!$A$1:$A$248)),0)+IF(AND($P18&gt;=BL$4,$P18&lt;BM$4,$Q18&gt;=BM$4),NETWORKDAYS.INTL($P18,(BM$4)-1,1,(Holidays!$A$1:$A$248)),0)+IF(AND($P18&lt;BL$4,$Q18&lt;BM$4,$Q18&gt;=BL$4),NETWORKDAYS.INTL(BL$4,$Q18,1,(Holidays!$A$1:$A$248)),0)+IF(AND($P18&lt;BL$4,$Q18&gt;=BM$4,$Q18&gt;=BL$4),NETWORKDAYS.INTL(BL$4,(BM$4)-1,1,(Holidays!$A$1:$A$248)),0))*$S18,"")</f>
        <v>0</v>
      </c>
      <c r="BM18" s="191">
        <f>IFERROR((IF(AND($P18&gt;=BM$4,$P18&lt;BN$4,$Q18&lt;BN$4),NETWORKDAYS.INTL($P18,$Q18,1,(Holidays!$A$1:$A$248)),0)+IF(AND($P18&gt;=BM$4,$P18&lt;BN$4,$Q18&gt;=BN$4),NETWORKDAYS.INTL($P18,(BN$4)-1,1,(Holidays!$A$1:$A$248)),0)+IF(AND($P18&lt;BM$4,$Q18&lt;BN$4,$Q18&gt;=BM$4),NETWORKDAYS.INTL(BM$4,$Q18,1,(Holidays!$A$1:$A$248)),0)+IF(AND($P18&lt;BM$4,$Q18&gt;=BN$4,$Q18&gt;=BM$4),NETWORKDAYS.INTL(BM$4,(BN$4)-1,1,(Holidays!$A$1:$A$248)),0))*$S18,"")</f>
        <v>0</v>
      </c>
      <c r="BN18" s="191">
        <f>IFERROR((IF(AND($P18&gt;=BN$4,$P18&lt;BO$4,$Q18&lt;BO$4),NETWORKDAYS.INTL($P18,$Q18,1,(Holidays!$A$1:$A$248)),0)+IF(AND($P18&gt;=BN$4,$P18&lt;BO$4,$Q18&gt;=BO$4),NETWORKDAYS.INTL($P18,(BO$4)-1,1,(Holidays!$A$1:$A$248)),0)+IF(AND($P18&lt;BN$4,$Q18&lt;BO$4,$Q18&gt;=BN$4),NETWORKDAYS.INTL(BN$4,$Q18,1,(Holidays!$A$1:$A$248)),0)+IF(AND($P18&lt;BN$4,$Q18&gt;=BO$4,$Q18&gt;=BN$4),NETWORKDAYS.INTL(BN$4,(BO$4)-1,1,(Holidays!$A$1:$A$248)),0))*$S18,"")</f>
        <v>0</v>
      </c>
      <c r="BO18" s="191">
        <f>IFERROR((IF(AND($P18&gt;=BO$4,$P18&lt;BP$4,$Q18&lt;BP$4),NETWORKDAYS.INTL($P18,$Q18,1,(Holidays!$A$1:$A$248)),0)+IF(AND($P18&gt;=BO$4,$P18&lt;BP$4,$Q18&gt;=BP$4),NETWORKDAYS.INTL($P18,(BP$4)-1,1,(Holidays!$A$1:$A$248)),0)+IF(AND($P18&lt;BO$4,$Q18&lt;BP$4,$Q18&gt;=BO$4),NETWORKDAYS.INTL(BO$4,$Q18,1,(Holidays!$A$1:$A$248)),0)+IF(AND($P18&lt;BO$4,$Q18&gt;=BP$4,$Q18&gt;=BO$4),NETWORKDAYS.INTL(BO$4,(BP$4)-1,1,(Holidays!$A$1:$A$248)),0))*$S18,"")</f>
        <v>0</v>
      </c>
      <c r="BP18" s="191">
        <f>IFERROR((IF(AND($P18&gt;=BP$4,$P18&lt;BQ$4,$Q18&lt;BQ$4),NETWORKDAYS.INTL($P18,$Q18,1,(Holidays!$A$1:$A$248)),0)+IF(AND($P18&gt;=BP$4,$P18&lt;BQ$4,$Q18&gt;=BQ$4),NETWORKDAYS.INTL($P18,(BQ$4)-1,1,(Holidays!$A$1:$A$248)),0)+IF(AND($P18&lt;BP$4,$Q18&lt;BQ$4,$Q18&gt;=BP$4),NETWORKDAYS.INTL(BP$4,$Q18,1,(Holidays!$A$1:$A$248)),0)+IF(AND($P18&lt;BP$4,$Q18&gt;=BQ$4,$Q18&gt;=BP$4),NETWORKDAYS.INTL(BP$4,(BQ$4)-1,1,(Holidays!$A$1:$A$248)),0))*$S18,"")</f>
        <v>0</v>
      </c>
      <c r="BQ18" s="191">
        <f>IFERROR((IF(AND($P18&gt;=BQ$4,$P18&lt;BR$4,$Q18&lt;BR$4),NETWORKDAYS.INTL($P18,$Q18,1,(Holidays!$A$1:$A$248)),0)+IF(AND($P18&gt;=BQ$4,$P18&lt;BR$4,$Q18&gt;=BR$4),NETWORKDAYS.INTL($P18,(BR$4)-1,1,(Holidays!$A$1:$A$248)),0)+IF(AND($P18&lt;BQ$4,$Q18&lt;BR$4,$Q18&gt;=BQ$4),NETWORKDAYS.INTL(BQ$4,$Q18,1,(Holidays!$A$1:$A$248)),0)+IF(AND($P18&lt;BQ$4,$Q18&gt;=BR$4,$Q18&gt;=BQ$4),NETWORKDAYS.INTL(BQ$4,(BR$4)-1,1,(Holidays!$A$1:$A$248)),0))*$S18,"")</f>
        <v>0</v>
      </c>
      <c r="BR18" s="191">
        <f>IFERROR((IF(AND($P18&gt;=BR$4,$P18&lt;BS$4,$Q18&lt;BS$4),NETWORKDAYS.INTL($P18,$Q18,1,(Holidays!$A$1:$A$248)),0)+IF(AND($P18&gt;=BR$4,$P18&lt;BS$4,$Q18&gt;=BS$4),NETWORKDAYS.INTL($P18,(BS$4)-1,1,(Holidays!$A$1:$A$248)),0)+IF(AND($P18&lt;BR$4,$Q18&lt;BS$4,$Q18&gt;=BR$4),NETWORKDAYS.INTL(BR$4,$Q18,1,(Holidays!$A$1:$A$248)),0)+IF(AND($P18&lt;BR$4,$Q18&gt;=BS$4,$Q18&gt;=BR$4),NETWORKDAYS.INTL(BR$4,(BS$4)-1,1,(Holidays!$A$1:$A$248)),0))*$S18,"")</f>
        <v>0</v>
      </c>
      <c r="BS18" s="191">
        <f>IFERROR((IF(AND($P18&gt;=BS$4,$P18&lt;BT$4,$Q18&lt;BT$4),NETWORKDAYS.INTL($P18,$Q18,1,(Holidays!$A$1:$A$248)),0)+IF(AND($P18&gt;=BS$4,$P18&lt;BT$4,$Q18&gt;=BT$4),NETWORKDAYS.INTL($P18,(BT$4)-1,1,(Holidays!$A$1:$A$248)),0)+IF(AND($P18&lt;BS$4,$Q18&lt;BT$4,$Q18&gt;=BS$4),NETWORKDAYS.INTL(BS$4,$Q18,1,(Holidays!$A$1:$A$248)),0)+IF(AND($P18&lt;BS$4,$Q18&gt;=BT$4,$Q18&gt;=BS$4),NETWORKDAYS.INTL(BS$4,(BT$4)-1,1,(Holidays!$A$1:$A$248)),0))*$S18,"")</f>
        <v>0</v>
      </c>
      <c r="BT18" s="191">
        <f>IFERROR((IF(AND($P18&gt;=BT$4,$P18&lt;BU$4,$Q18&lt;BU$4),NETWORKDAYS.INTL($P18,$Q18,1,(Holidays!$A$1:$A$248)),0)+IF(AND($P18&gt;=BT$4,$P18&lt;BU$4,$Q18&gt;=BU$4),NETWORKDAYS.INTL($P18,(BU$4)-1,1,(Holidays!$A$1:$A$248)),0)+IF(AND($P18&lt;BT$4,$Q18&lt;BU$4,$Q18&gt;=BT$4),NETWORKDAYS.INTL(BT$4,$Q18,1,(Holidays!$A$1:$A$248)),0)+IF(AND($P18&lt;BT$4,$Q18&gt;=BU$4,$Q18&gt;=BT$4),NETWORKDAYS.INTL(BT$4,(BU$4)-1,1,(Holidays!$A$1:$A$248)),0))*$S18,"")</f>
        <v>0</v>
      </c>
      <c r="BU18" s="191">
        <f>IFERROR((IF(AND($P18&gt;=BU$4,$P18&lt;BV$4,$Q18&lt;BV$4),NETWORKDAYS.INTL($P18,$Q18,1,(Holidays!$A$1:$A$248)),0)+IF(AND($P18&gt;=BU$4,$P18&lt;BV$4,$Q18&gt;=BV$4),NETWORKDAYS.INTL($P18,(BV$4)-1,1,(Holidays!$A$1:$A$248)),0)+IF(AND($P18&lt;BU$4,$Q18&lt;BV$4,$Q18&gt;=BU$4),NETWORKDAYS.INTL(BU$4,$Q18,1,(Holidays!$A$1:$A$248)),0)+IF(AND($P18&lt;BU$4,$Q18&gt;=BV$4,$Q18&gt;=BU$4),NETWORKDAYS.INTL(BU$4,(BV$4)-1,1,(Holidays!$A$1:$A$248)),0))*$S18,"")</f>
        <v>0</v>
      </c>
      <c r="BV18" s="191">
        <f>IFERROR((IF(AND($P18&gt;=BV$4,$P18&lt;BW$4,$Q18&lt;BW$4),NETWORKDAYS.INTL($P18,$Q18,1,(Holidays!$A$1:$A$248)),0)+IF(AND($P18&gt;=BV$4,$P18&lt;BW$4,$Q18&gt;=BW$4),NETWORKDAYS.INTL($P18,(BW$4)-1,1,(Holidays!$A$1:$A$248)),0)+IF(AND($P18&lt;BV$4,$Q18&lt;BW$4,$Q18&gt;=BV$4),NETWORKDAYS.INTL(BV$4,$Q18,1,(Holidays!$A$1:$A$248)),0)+IF(AND($P18&lt;BV$4,$Q18&gt;=BW$4,$Q18&gt;=BV$4),NETWORKDAYS.INTL(BV$4,(BW$4)-1,1,(Holidays!$A$1:$A$248)),0))*$S18,"")</f>
        <v>0</v>
      </c>
      <c r="BW18" s="191">
        <f>IFERROR((IF(AND($P18&gt;=BW$4,$P18&lt;BX$4,$Q18&lt;BX$4),NETWORKDAYS.INTL($P18,$Q18,1,(Holidays!$A$1:$A$248)),0)+IF(AND($P18&gt;=BW$4,$P18&lt;BX$4,$Q18&gt;=BX$4),NETWORKDAYS.INTL($P18,(BX$4)-1,1,(Holidays!$A$1:$A$248)),0)+IF(AND($P18&lt;BW$4,$Q18&lt;BX$4,$Q18&gt;=BW$4),NETWORKDAYS.INTL(BW$4,$Q18,1,(Holidays!$A$1:$A$248)),0)+IF(AND($P18&lt;BW$4,$Q18&gt;=BX$4,$Q18&gt;=BW$4),NETWORKDAYS.INTL(BW$4,(BX$4)-1,1,(Holidays!$A$1:$A$248)),0))*$S18,"")</f>
        <v>0</v>
      </c>
      <c r="BX18" s="191">
        <f>IFERROR((IF(AND($P18&gt;=BX$4,$P18&lt;BY$4,$Q18&lt;BY$4),NETWORKDAYS.INTL($P18,$Q18,1,(Holidays!$A$1:$A$248)),0)+IF(AND($P18&gt;=BX$4,$P18&lt;BY$4,$Q18&gt;=BY$4),NETWORKDAYS.INTL($P18,(BY$4)-1,1,(Holidays!$A$1:$A$248)),0)+IF(AND($P18&lt;BX$4,$Q18&lt;BY$4,$Q18&gt;=BX$4),NETWORKDAYS.INTL(BX$4,$Q18,1,(Holidays!$A$1:$A$248)),0)+IF(AND($P18&lt;BX$4,$Q18&gt;=BY$4,$Q18&gt;=BX$4),NETWORKDAYS.INTL(BX$4,(BY$4)-1,1,(Holidays!$A$1:$A$248)),0))*$S18,"")</f>
        <v>0</v>
      </c>
      <c r="BY18" s="191">
        <f>IFERROR((IF(AND($P18&gt;=BY$4,$P18&lt;BZ$4,$Q18&lt;BZ$4),NETWORKDAYS.INTL($P18,$Q18,1,(Holidays!$A$1:$A$248)),0)+IF(AND($P18&gt;=BY$4,$P18&lt;BZ$4,$Q18&gt;=BZ$4),NETWORKDAYS.INTL($P18,(BZ$4)-1,1,(Holidays!$A$1:$A$248)),0)+IF(AND($P18&lt;BY$4,$Q18&lt;BZ$4,$Q18&gt;=BY$4),NETWORKDAYS.INTL(BY$4,$Q18,1,(Holidays!$A$1:$A$248)),0)+IF(AND($P18&lt;BY$4,$Q18&gt;=BZ$4,$Q18&gt;=BY$4),NETWORKDAYS.INTL(BY$4,(BZ$4)-1,1,(Holidays!$A$1:$A$248)),0))*$S18,"")</f>
        <v>0</v>
      </c>
      <c r="BZ18" s="191">
        <f>IFERROR((IF(AND($P18&gt;=BZ$4,$P18&lt;CA$4,$Q18&lt;CA$4),NETWORKDAYS.INTL($P18,$Q18,1,(Holidays!$A$1:$A$248)),0)+IF(AND($P18&gt;=BZ$4,$P18&lt;CA$4,$Q18&gt;=CA$4),NETWORKDAYS.INTL($P18,(CA$4)-1,1,(Holidays!$A$1:$A$248)),0)+IF(AND($P18&lt;BZ$4,$Q18&lt;CA$4,$Q18&gt;=BZ$4),NETWORKDAYS.INTL(BZ$4,$Q18,1,(Holidays!$A$1:$A$248)),0)+IF(AND($P18&lt;BZ$4,$Q18&gt;=CA$4,$Q18&gt;=BZ$4),NETWORKDAYS.INTL(BZ$4,(CA$4)-1,1,(Holidays!$A$1:$A$248)),0))*$S18,"")</f>
        <v>0</v>
      </c>
      <c r="CA18" s="191">
        <f>IFERROR((IF(AND($P18&gt;=CA$4,$P18&lt;CB$4,$Q18&lt;CB$4),NETWORKDAYS.INTL($P18,$Q18,1,(Holidays!$A$1:$A$248)),0)+IF(AND($P18&gt;=CA$4,$P18&lt;CB$4,$Q18&gt;=CB$4),NETWORKDAYS.INTL($P18,(CB$4)-1,1,(Holidays!$A$1:$A$248)),0)+IF(AND($P18&lt;CA$4,$Q18&lt;CB$4,$Q18&gt;=CA$4),NETWORKDAYS.INTL(CA$4,$Q18,1,(Holidays!$A$1:$A$248)),0)+IF(AND($P18&lt;CA$4,$Q18&gt;=CB$4,$Q18&gt;=CA$4),NETWORKDAYS.INTL(CA$4,(CB$4)-1,1,(Holidays!$A$1:$A$248)),0))*$S18,"")</f>
        <v>0</v>
      </c>
      <c r="CB18" s="191">
        <f>IFERROR((IF(AND($P18&gt;=CB$4,$P18&lt;CC$4,$Q18&lt;CC$4),NETWORKDAYS.INTL($P18,$Q18,1,(Holidays!$A$1:$A$248)),0)+IF(AND($P18&gt;=CB$4,$P18&lt;CC$4,$Q18&gt;=CC$4),NETWORKDAYS.INTL($P18,(CC$4)-1,1,(Holidays!$A$1:$A$248)),0)+IF(AND($P18&lt;CB$4,$Q18&lt;CC$4,$Q18&gt;=CB$4),NETWORKDAYS.INTL(CB$4,$Q18,1,(Holidays!$A$1:$A$248)),0)+IF(AND($P18&lt;CB$4,$Q18&gt;=CC$4,$Q18&gt;=CB$4),NETWORKDAYS.INTL(CB$4,(CC$4)-1,1,(Holidays!$A$1:$A$248)),0))*$S18,"")</f>
        <v>0</v>
      </c>
      <c r="CC18" s="191">
        <f>IFERROR((IF(AND($P18&gt;=CC$4,$P18&lt;CD$4,$Q18&lt;CD$4),NETWORKDAYS.INTL($P18,$Q18,1,(Holidays!$A$1:$A$248)),0)+IF(AND($P18&gt;=CC$4,$P18&lt;CD$4,$Q18&gt;=CD$4),NETWORKDAYS.INTL($P18,(CD$4)-1,1,(Holidays!$A$1:$A$248)),0)+IF(AND($P18&lt;CC$4,$Q18&lt;CD$4,$Q18&gt;=CC$4),NETWORKDAYS.INTL(CC$4,$Q18,1,(Holidays!$A$1:$A$248)),0)+IF(AND($P18&lt;CC$4,$Q18&gt;=CD$4,$Q18&gt;=CC$4),NETWORKDAYS.INTL(CC$4,(CD$4)-1,1,(Holidays!$A$1:$A$248)),0))*$S18,"")</f>
        <v>0</v>
      </c>
      <c r="CD18" s="191">
        <f>IFERROR((IF(AND($P18&gt;=CD$4,$P18&lt;CE$4,$Q18&lt;CE$4),NETWORKDAYS.INTL($P18,$Q18,1,(Holidays!$A$1:$A$248)),0)+IF(AND($P18&gt;=CD$4,$P18&lt;CE$4,$Q18&gt;=CE$4),NETWORKDAYS.INTL($P18,(CE$4)-1,1,(Holidays!$A$1:$A$248)),0)+IF(AND($P18&lt;CD$4,$Q18&lt;CE$4,$Q18&gt;=CD$4),NETWORKDAYS.INTL(CD$4,$Q18,1,(Holidays!$A$1:$A$248)),0)+IF(AND($P18&lt;CD$4,$Q18&gt;=CE$4,$Q18&gt;=CD$4),NETWORKDAYS.INTL(CD$4,(CE$4)-1,1,(Holidays!$A$1:$A$248)),0))*$S18,"")</f>
        <v>0</v>
      </c>
      <c r="CE18" s="191">
        <f>IFERROR((IF(AND($P18&gt;=CE$4,$P18&lt;CF$4,$Q18&lt;CF$4),NETWORKDAYS.INTL($P18,$Q18,1,(Holidays!$A$1:$A$248)),0)+IF(AND($P18&gt;=CE$4,$P18&lt;CF$4,$Q18&gt;=CF$4),NETWORKDAYS.INTL($P18,(CF$4)-1,1,(Holidays!$A$1:$A$248)),0)+IF(AND($P18&lt;CE$4,$Q18&lt;CF$4,$Q18&gt;=CE$4),NETWORKDAYS.INTL(CE$4,$Q18,1,(Holidays!$A$1:$A$248)),0)+IF(AND($P18&lt;CE$4,$Q18&gt;=CF$4,$Q18&gt;=CE$4),NETWORKDAYS.INTL(CE$4,(CF$4)-1,1,(Holidays!$A$1:$A$248)),0))*$S18,"")</f>
        <v>0</v>
      </c>
      <c r="CF18" s="191">
        <f>IFERROR((IF(AND($P18&gt;=CF$4,$P18&lt;CG$4,$Q18&lt;CG$4),NETWORKDAYS.INTL($P18,$Q18,1,(Holidays!$A$1:$A$248)),0)+IF(AND($P18&gt;=CF$4,$P18&lt;CG$4,$Q18&gt;=CG$4),NETWORKDAYS.INTL($P18,(CG$4)-1,1,(Holidays!$A$1:$A$248)),0)+IF(AND($P18&lt;CF$4,$Q18&lt;CG$4,$Q18&gt;=CF$4),NETWORKDAYS.INTL(CF$4,$Q18,1,(Holidays!$A$1:$A$248)),0)+IF(AND($P18&lt;CF$4,$Q18&gt;=CG$4,$Q18&gt;=CF$4),NETWORKDAYS.INTL(CF$4,(CG$4)-1,1,(Holidays!$A$1:$A$248)),0))*$S18,"")</f>
        <v>0</v>
      </c>
      <c r="CG18" s="191">
        <f>IFERROR((IF(AND($P18&gt;=CG$4,$P18&lt;CH$4,$Q18&lt;CH$4),NETWORKDAYS.INTL($P18,$Q18,1,(Holidays!$A$1:$A$248)),0)+IF(AND($P18&gt;=CG$4,$P18&lt;CH$4,$Q18&gt;=CH$4),NETWORKDAYS.INTL($P18,(CH$4)-1,1,(Holidays!$A$1:$A$248)),0)+IF(AND($P18&lt;CG$4,$Q18&lt;CH$4,$Q18&gt;=CG$4),NETWORKDAYS.INTL(CG$4,$Q18,1,(Holidays!$A$1:$A$248)),0)+IF(AND($P18&lt;CG$4,$Q18&gt;=CH$4,$Q18&gt;=CG$4),NETWORKDAYS.INTL(CG$4,(CH$4)-1,1,(Holidays!$A$1:$A$248)),0))*$S18,"")</f>
        <v>0</v>
      </c>
      <c r="CH18" s="191">
        <f>IFERROR((IF(AND($P18&gt;=CH$4,$P18&lt;CI$4,$Q18&lt;CI$4),NETWORKDAYS.INTL($P18,$Q18,1,(Holidays!$A$1:$A$248)),0)+IF(AND($P18&gt;=CH$4,$P18&lt;CI$4,$Q18&gt;=CI$4),NETWORKDAYS.INTL($P18,(CI$4)-1,1,(Holidays!$A$1:$A$248)),0)+IF(AND($P18&lt;CH$4,$Q18&lt;CI$4,$Q18&gt;=CH$4),NETWORKDAYS.INTL(CH$4,$Q18,1,(Holidays!$A$1:$A$248)),0)+IF(AND($P18&lt;CH$4,$Q18&gt;=CI$4,$Q18&gt;=CH$4),NETWORKDAYS.INTL(CH$4,(CI$4)-1,1,(Holidays!$A$1:$A$248)),0))*$S18,"")</f>
        <v>0</v>
      </c>
      <c r="CI18" s="191">
        <f>IFERROR((IF(AND($P18&gt;=CI$4,$P18&lt;CJ$4,$Q18&lt;CJ$4),NETWORKDAYS.INTL($P18,$Q18,1,(Holidays!$A$1:$A$248)),0)+IF(AND($P18&gt;=CI$4,$P18&lt;CJ$4,$Q18&gt;=CJ$4),NETWORKDAYS.INTL($P18,(CJ$4)-1,1,(Holidays!$A$1:$A$248)),0)+IF(AND($P18&lt;CI$4,$Q18&lt;CJ$4,$Q18&gt;=CI$4),NETWORKDAYS.INTL(CI$4,$Q18,1,(Holidays!$A$1:$A$248)),0)+IF(AND($P18&lt;CI$4,$Q18&gt;=CJ$4,$Q18&gt;=CI$4),NETWORKDAYS.INTL(CI$4,(CJ$4)-1,1,(Holidays!$A$1:$A$248)),0))*$S18,"")</f>
        <v>0</v>
      </c>
      <c r="CJ18" s="191">
        <f>IFERROR((IF(AND($P18&gt;=CJ$4,$P18&lt;CK$4,$Q18&lt;CK$4),NETWORKDAYS.INTL($P18,$Q18,1,(Holidays!$A$1:$A$248)),0)+IF(AND($P18&gt;=CJ$4,$P18&lt;CK$4,$Q18&gt;=CK$4),NETWORKDAYS.INTL($P18,(CK$4)-1,1,(Holidays!$A$1:$A$248)),0)+IF(AND($P18&lt;CJ$4,$Q18&lt;CK$4,$Q18&gt;=CJ$4),NETWORKDAYS.INTL(CJ$4,$Q18,1,(Holidays!$A$1:$A$248)),0)+IF(AND($P18&lt;CJ$4,$Q18&gt;=CK$4,$Q18&gt;=CJ$4),NETWORKDAYS.INTL(CJ$4,(CK$4)-1,1,(Holidays!$A$1:$A$248)),0))*$S18,"")</f>
        <v>0</v>
      </c>
      <c r="CK18" s="191">
        <f>IFERROR((IF(AND($P18&gt;=CK$4,$P18&lt;CL$4,$Q18&lt;CL$4),NETWORKDAYS.INTL($P18,$Q18,1,(Holidays!$A$1:$A$248)),0)+IF(AND($P18&gt;=CK$4,$P18&lt;CL$4,$Q18&gt;=CL$4),NETWORKDAYS.INTL($P18,(CL$4)-1,1,(Holidays!$A$1:$A$248)),0)+IF(AND($P18&lt;CK$4,$Q18&lt;CL$4,$Q18&gt;=CK$4),NETWORKDAYS.INTL(CK$4,$Q18,1,(Holidays!$A$1:$A$248)),0)+IF(AND($P18&lt;CK$4,$Q18&gt;=CL$4,$Q18&gt;=CK$4),NETWORKDAYS.INTL(CK$4,(CL$4)-1,1,(Holidays!$A$1:$A$248)),0))*$S18,"")</f>
        <v>0</v>
      </c>
      <c r="CL18" s="191">
        <f>IFERROR((IF(AND($P18&gt;=CL$4,$P18&lt;CM$4,$Q18&lt;CM$4),NETWORKDAYS.INTL($P18,$Q18,1,(Holidays!$A$1:$A$248)),0)+IF(AND($P18&gt;=CL$4,$P18&lt;CM$4,$Q18&gt;=CM$4),NETWORKDAYS.INTL($P18,(CM$4)-1,1,(Holidays!$A$1:$A$248)),0)+IF(AND($P18&lt;CL$4,$Q18&lt;CM$4,$Q18&gt;=CL$4),NETWORKDAYS.INTL(CL$4,$Q18,1,(Holidays!$A$1:$A$248)),0)+IF(AND($P18&lt;CL$4,$Q18&gt;=CM$4,$Q18&gt;=CL$4),NETWORKDAYS.INTL(CL$4,(CM$4)-1,1,(Holidays!$A$1:$A$248)),0))*$S18,"")</f>
        <v>0</v>
      </c>
      <c r="CM18" s="191">
        <f>IFERROR((IF(AND($P18&gt;=CM$4,$P18&lt;CN$4,$Q18&lt;CN$4),NETWORKDAYS.INTL($P18,$Q18,1,(Holidays!$A$1:$A$248)),0)+IF(AND($P18&gt;=CM$4,$P18&lt;CN$4,$Q18&gt;=CN$4),NETWORKDAYS.INTL($P18,(CN$4)-1,1,(Holidays!$A$1:$A$248)),0)+IF(AND($P18&lt;CM$4,$Q18&lt;CN$4,$Q18&gt;=CM$4),NETWORKDAYS.INTL(CM$4,$Q18,1,(Holidays!$A$1:$A$248)),0)+IF(AND($P18&lt;CM$4,$Q18&gt;=CN$4,$Q18&gt;=CM$4),NETWORKDAYS.INTL(CM$4,(CN$4)-1,1,(Holidays!$A$1:$A$248)),0))*$S18,"")</f>
        <v>0</v>
      </c>
      <c r="CN18" s="191">
        <f>IFERROR((IF(AND($P18&gt;=CN$4,$P18&lt;CO$4,$Q18&lt;CO$4),NETWORKDAYS.INTL($P18,$Q18,1,(Holidays!$A$1:$A$248)),0)+IF(AND($P18&gt;=CN$4,$P18&lt;CO$4,$Q18&gt;=CO$4),NETWORKDAYS.INTL($P18,(CO$4)-1,1,(Holidays!$A$1:$A$248)),0)+IF(AND($P18&lt;CN$4,$Q18&lt;CO$4,$Q18&gt;=CN$4),NETWORKDAYS.INTL(CN$4,$Q18,1,(Holidays!$A$1:$A$248)),0)+IF(AND($P18&lt;CN$4,$Q18&gt;=CO$4,$Q18&gt;=CN$4),NETWORKDAYS.INTL(CN$4,(CO$4)-1,1,(Holidays!$A$1:$A$248)),0))*$S18,"")</f>
        <v>0</v>
      </c>
      <c r="CO18" s="191">
        <f>IFERROR((IF(AND($P18&gt;=CO$4,$P18&lt;CP$4,$Q18&lt;CP$4),NETWORKDAYS.INTL($P18,$Q18,1,(Holidays!$A$1:$A$248)),0)+IF(AND($P18&gt;=CO$4,$P18&lt;CP$4,$Q18&gt;=CP$4),NETWORKDAYS.INTL($P18,(CP$4)-1,1,(Holidays!$A$1:$A$248)),0)+IF(AND($P18&lt;CO$4,$Q18&lt;CP$4,$Q18&gt;=CO$4),NETWORKDAYS.INTL(CO$4,$Q18,1,(Holidays!$A$1:$A$248)),0)+IF(AND($P18&lt;CO$4,$Q18&gt;=CP$4,$Q18&gt;=CO$4),NETWORKDAYS.INTL(CO$4,(CP$4)-1,1,(Holidays!$A$1:$A$248)),0))*$S18,"")</f>
        <v>0</v>
      </c>
      <c r="CP18" s="191">
        <f>IFERROR((IF(AND($P18&gt;=CP$4,$P18&lt;CQ$4,$Q18&lt;CQ$4),NETWORKDAYS.INTL($P18,$Q18,1,(Holidays!$A$1:$A$248)),0)+IF(AND($P18&gt;=CP$4,$P18&lt;CQ$4,$Q18&gt;=CQ$4),NETWORKDAYS.INTL($P18,(CQ$4)-1,1,(Holidays!$A$1:$A$248)),0)+IF(AND($P18&lt;CP$4,$Q18&lt;CQ$4,$Q18&gt;=CP$4),NETWORKDAYS.INTL(CP$4,$Q18,1,(Holidays!$A$1:$A$248)),0)+IF(AND($P18&lt;CP$4,$Q18&gt;=CQ$4,$Q18&gt;=CP$4),NETWORKDAYS.INTL(CP$4,(CQ$4)-1,1,(Holidays!$A$1:$A$248)),0))*$S18,"")</f>
        <v>0</v>
      </c>
      <c r="CQ18" s="191">
        <f>IFERROR((IF(AND($P18&gt;=CQ$4,$P18&lt;CR$4,$Q18&lt;CR$4),NETWORKDAYS.INTL($P18,$Q18,1,(Holidays!$A$1:$A$248)),0)+IF(AND($P18&gt;=CQ$4,$P18&lt;CR$4,$Q18&gt;=CR$4),NETWORKDAYS.INTL($P18,(CR$4)-1,1,(Holidays!$A$1:$A$248)),0)+IF(AND($P18&lt;CQ$4,$Q18&lt;CR$4,$Q18&gt;=CQ$4),NETWORKDAYS.INTL(CQ$4,$Q18,1,(Holidays!$A$1:$A$248)),0)+IF(AND($P18&lt;CQ$4,$Q18&gt;=CR$4,$Q18&gt;=CQ$4),NETWORKDAYS.INTL(CQ$4,(CR$4)-1,1,(Holidays!$A$1:$A$248)),0))*$S18,"")</f>
        <v>0</v>
      </c>
      <c r="CR18" s="191">
        <f>IFERROR((IF(AND($P18&gt;=CR$4,$P18&lt;CS$4,$Q18&lt;CS$4),NETWORKDAYS.INTL($P18,$Q18,1,(Holidays!$A$1:$A$248)),0)+IF(AND($P18&gt;=CR$4,$P18&lt;CS$4,$Q18&gt;=CS$4),NETWORKDAYS.INTL($P18,(CS$4)-1,1,(Holidays!$A$1:$A$248)),0)+IF(AND($P18&lt;CR$4,$Q18&lt;CS$4,$Q18&gt;=CR$4),NETWORKDAYS.INTL(CR$4,$Q18,1,(Holidays!$A$1:$A$248)),0)+IF(AND($P18&lt;CR$4,$Q18&gt;=CS$4,$Q18&gt;=CR$4),NETWORKDAYS.INTL(CR$4,(CS$4)-1,1,(Holidays!$A$1:$A$248)),0))*$S18,"")</f>
        <v>0</v>
      </c>
      <c r="CS18" s="191">
        <f>IFERROR((IF(AND($P18&gt;=CS$4,$P18&lt;CT$4,$Q18&lt;CT$4),NETWORKDAYS.INTL($P18,$Q18,1,(Holidays!$A$1:$A$248)),0)+IF(AND($P18&gt;=CS$4,$P18&lt;CT$4,$Q18&gt;=CT$4),NETWORKDAYS.INTL($P18,(CT$4)-1,1,(Holidays!$A$1:$A$248)),0)+IF(AND($P18&lt;CS$4,$Q18&lt;CT$4,$Q18&gt;=CS$4),NETWORKDAYS.INTL(CS$4,$Q18,1,(Holidays!$A$1:$A$248)),0)+IF(AND($P18&lt;CS$4,$Q18&gt;=CT$4,$Q18&gt;=CS$4),NETWORKDAYS.INTL(CS$4,(CT$4)-1,1,(Holidays!$A$1:$A$248)),0))*$S18,"")</f>
        <v>0</v>
      </c>
      <c r="CT18" s="191">
        <f>IFERROR((IF(AND($P18&gt;=CT$4,$P18&lt;CU$4,$Q18&lt;CU$4),NETWORKDAYS.INTL($P18,$Q18,1,(Holidays!$A$1:$A$248)),0)+IF(AND($P18&gt;=CT$4,$P18&lt;CU$4,$Q18&gt;=CU$4),NETWORKDAYS.INTL($P18,(CU$4)-1,1,(Holidays!$A$1:$A$248)),0)+IF(AND($P18&lt;CT$4,$Q18&lt;CU$4,$Q18&gt;=CT$4),NETWORKDAYS.INTL(CT$4,$Q18,1,(Holidays!$A$1:$A$248)),0)+IF(AND($P18&lt;CT$4,$Q18&gt;=CU$4,$Q18&gt;=CT$4),NETWORKDAYS.INTL(CT$4,(CU$4)-1,1,(Holidays!$A$1:$A$248)),0))*$S18,"")</f>
        <v>0</v>
      </c>
      <c r="CU18" s="191">
        <f>IFERROR((IF(AND($P18&gt;=CU$4,$P18&lt;CV$4,$Q18&lt;CV$4),NETWORKDAYS.INTL($P18,$Q18,1,(Holidays!$A$1:$A$248)),0)+IF(AND($P18&gt;=CU$4,$P18&lt;CV$4,$Q18&gt;=CV$4),NETWORKDAYS.INTL($P18,(CV$4)-1,1,(Holidays!$A$1:$A$248)),0)+IF(AND($P18&lt;CU$4,$Q18&lt;CV$4,$Q18&gt;=CU$4),NETWORKDAYS.INTL(CU$4,$Q18,1,(Holidays!$A$1:$A$248)),0)+IF(AND($P18&lt;CU$4,$Q18&gt;=CV$4,$Q18&gt;=CU$4),NETWORKDAYS.INTL(CU$4,(CV$4)-1,1,(Holidays!$A$1:$A$248)),0))*$S18,"")</f>
        <v>0</v>
      </c>
      <c r="CV18" s="191">
        <f>IFERROR((IF(AND($P18&gt;=CV$4,$P18&lt;CW$4,$Q18&lt;CW$4),NETWORKDAYS.INTL($P18,$Q18,1,(Holidays!$A$1:$A$248)),0)+IF(AND($P18&gt;=CV$4,$P18&lt;CW$4,$Q18&gt;=CW$4),NETWORKDAYS.INTL($P18,(CW$4)-1,1,(Holidays!$A$1:$A$248)),0)+IF(AND($P18&lt;CV$4,$Q18&lt;CW$4,$Q18&gt;=CV$4),NETWORKDAYS.INTL(CV$4,$Q18,1,(Holidays!$A$1:$A$248)),0)+IF(AND($P18&lt;CV$4,$Q18&gt;=CW$4,$Q18&gt;=CV$4),NETWORKDAYS.INTL(CV$4,(CW$4)-1,1,(Holidays!$A$1:$A$248)),0))*$S18,"")</f>
        <v>0</v>
      </c>
      <c r="CW18" s="191">
        <f>IFERROR((IF(AND($P18&gt;=CW$4,$P18&lt;CX$4,$Q18&lt;CX$4),NETWORKDAYS.INTL($P18,$Q18,1,(Holidays!$A$1:$A$248)),0)+IF(AND($P18&gt;=CW$4,$P18&lt;CX$4,$Q18&gt;=CX$4),NETWORKDAYS.INTL($P18,(CX$4)-1,1,(Holidays!$A$1:$A$248)),0)+IF(AND($P18&lt;CW$4,$Q18&lt;CX$4,$Q18&gt;=CW$4),NETWORKDAYS.INTL(CW$4,$Q18,1,(Holidays!$A$1:$A$248)),0)+IF(AND($P18&lt;CW$4,$Q18&gt;=CX$4,$Q18&gt;=CW$4),NETWORKDAYS.INTL(CW$4,(CX$4)-1,1,(Holidays!$A$1:$A$248)),0))*$S18,"")</f>
        <v>0</v>
      </c>
      <c r="CX18" s="191">
        <f>IFERROR((IF(AND($P18&gt;=CX$4,$P18&lt;CY$4,$Q18&lt;CY$4),NETWORKDAYS.INTL($P18,$Q18,1,(Holidays!$A$1:$A$248)),0)+IF(AND($P18&gt;=CX$4,$P18&lt;CY$4,$Q18&gt;=CY$4),NETWORKDAYS.INTL($P18,(CY$4)-1,1,(Holidays!$A$1:$A$248)),0)+IF(AND($P18&lt;CX$4,$Q18&lt;CY$4,$Q18&gt;=CX$4),NETWORKDAYS.INTL(CX$4,$Q18,1,(Holidays!$A$1:$A$248)),0)+IF(AND($P18&lt;CX$4,$Q18&gt;=CY$4,$Q18&gt;=CX$4),NETWORKDAYS.INTL(CX$4,(CY$4)-1,1,(Holidays!$A$1:$A$248)),0))*$S18,"")</f>
        <v>0</v>
      </c>
      <c r="CY18" s="191">
        <f>IFERROR((IF(AND($P18&gt;=CY$4,$P18&lt;CZ$4,$Q18&lt;CZ$4),NETWORKDAYS.INTL($P18,$Q18,1,(Holidays!$A$1:$A$248)),0)+IF(AND($P18&gt;=CY$4,$P18&lt;CZ$4,$Q18&gt;=CZ$4),NETWORKDAYS.INTL($P18,(CZ$4)-1,1,(Holidays!$A$1:$A$248)),0)+IF(AND($P18&lt;CY$4,$Q18&lt;CZ$4,$Q18&gt;=CY$4),NETWORKDAYS.INTL(CY$4,$Q18,1,(Holidays!$A$1:$A$248)),0)+IF(AND($P18&lt;CY$4,$Q18&gt;=CZ$4,$Q18&gt;=CY$4),NETWORKDAYS.INTL(CY$4,(CZ$4)-1,1,(Holidays!$A$1:$A$248)),0))*$S18,"")</f>
        <v>0</v>
      </c>
      <c r="CZ18" s="191">
        <f>IFERROR((IF(AND($P18&gt;=CZ$4,$P18&lt;DA$4,$Q18&lt;DA$4),NETWORKDAYS.INTL($P18,$Q18,1,(Holidays!$A$1:$A$248)),0)+IF(AND($P18&gt;=CZ$4,$P18&lt;DA$4,$Q18&gt;=DA$4),NETWORKDAYS.INTL($P18,(DA$4)-1,1,(Holidays!$A$1:$A$248)),0)+IF(AND($P18&lt;CZ$4,$Q18&lt;DA$4,$Q18&gt;=CZ$4),NETWORKDAYS.INTL(CZ$4,$Q18,1,(Holidays!$A$1:$A$248)),0)+IF(AND($P18&lt;CZ$4,$Q18&gt;=DA$4,$Q18&gt;=CZ$4),NETWORKDAYS.INTL(CZ$4,(DA$4)-1,1,(Holidays!$A$1:$A$248)),0))*$S18,"")</f>
        <v>0</v>
      </c>
      <c r="DA18" s="191">
        <f>IFERROR((IF(AND($P18&gt;=DA$4,$P18&lt;DB$4,$Q18&lt;DB$4),NETWORKDAYS.INTL($P18,$Q18,1,(Holidays!$A$1:$A$248)),0)+IF(AND($P18&gt;=DA$4,$P18&lt;DB$4,$Q18&gt;=DB$4),NETWORKDAYS.INTL($P18,(DB$4)-1,1,(Holidays!$A$1:$A$248)),0)+IF(AND($P18&lt;DA$4,$Q18&lt;DB$4,$Q18&gt;=DA$4),NETWORKDAYS.INTL(DA$4,$Q18,1,(Holidays!$A$1:$A$248)),0)+IF(AND($P18&lt;DA$4,$Q18&gt;=DB$4,$Q18&gt;=DA$4),NETWORKDAYS.INTL(DA$4,(DB$4)-1,1,(Holidays!$A$1:$A$248)),0))*$S18,"")</f>
        <v>0</v>
      </c>
      <c r="DB18" s="191">
        <f>IFERROR((IF(AND($P18&gt;=DB$4,$P18&lt;DC$4,$Q18&lt;DC$4),NETWORKDAYS.INTL($P18,$Q18,1,(Holidays!$A$1:$A$248)),0)+IF(AND($P18&gt;=DB$4,$P18&lt;DC$4,$Q18&gt;=DC$4),NETWORKDAYS.INTL($P18,(DC$4)-1,1,(Holidays!$A$1:$A$248)),0)+IF(AND($P18&lt;DB$4,$Q18&lt;DC$4,$Q18&gt;=DB$4),NETWORKDAYS.INTL(DB$4,$Q18,1,(Holidays!$A$1:$A$248)),0)+IF(AND($P18&lt;DB$4,$Q18&gt;=DC$4,$Q18&gt;=DB$4),NETWORKDAYS.INTL(DB$4,(DC$4)-1,1,(Holidays!$A$1:$A$248)),0))*$S18,"")</f>
        <v>0</v>
      </c>
      <c r="DC18" s="191">
        <f>IFERROR((IF(AND($P18&gt;=DC$4,$P18&lt;DD$4,$Q18&lt;DD$4),NETWORKDAYS.INTL($P18,$Q18,1,(Holidays!$A$1:$A$248)),0)+IF(AND($P18&gt;=DC$4,$P18&lt;DD$4,$Q18&gt;=DD$4),NETWORKDAYS.INTL($P18,(DD$4)-1,1,(Holidays!$A$1:$A$248)),0)+IF(AND($P18&lt;DC$4,$Q18&lt;DD$4,$Q18&gt;=DC$4),NETWORKDAYS.INTL(DC$4,$Q18,1,(Holidays!$A$1:$A$248)),0)+IF(AND($P18&lt;DC$4,$Q18&gt;=DD$4,$Q18&gt;=DC$4),NETWORKDAYS.INTL(DC$4,(DD$4)-1,1,(Holidays!$A$1:$A$248)),0))*$S18,"")</f>
        <v>0</v>
      </c>
      <c r="DD18" s="192">
        <f>IFERROR((IF(AND($P18&gt;=DD$4,$P18&lt;DE$4,$Q18&lt;DE$4),NETWORKDAYS.INTL($P18,$Q18,1,(Holidays!$A$1:$A$248)),0)+IF(AND($P18&gt;=DD$4,$P18&lt;DE$4,$Q18&gt;=DE$4),NETWORKDAYS.INTL($P18,(DE$4)-1,1,(Holidays!$A$1:$A$248)),0)+IF(AND($P18&lt;DD$4,$Q18&lt;DE$4,$Q18&gt;=DD$4),NETWORKDAYS.INTL(DD$4,$Q18,1,(Holidays!$A$1:$A$248)),0)+IF(AND($P18&lt;DD$4,$Q18&gt;=DE$4,$Q18&gt;=DD$4),NETWORKDAYS.INTL(DD$4,(DE$4)-1,1,(Holidays!$A$1:$A$248)),0))*$S18,"")</f>
        <v>0</v>
      </c>
      <c r="DE18" s="191">
        <f>IFERROR((IF(AND($P18&gt;=DE$4,$P18&lt;DF$4,$Q18&lt;DF$4),NETWORKDAYS.INTL($P18,$Q18,1,(Holidays!$A$1:$A$248)),0)+IF(AND($P18&gt;=DE$4,$P18&lt;DF$4,$Q18&gt;=DF$4),NETWORKDAYS.INTL($P18,(DF$4)-1,1,(Holidays!$A$1:$A$248)),0)+IF(AND($P18&lt;DE$4,$Q18&lt;DF$4,$Q18&gt;=DE$4),NETWORKDAYS.INTL(DE$4,$Q18,1,(Holidays!$A$1:$A$248)),0)+IF(AND($P18&lt;DE$4,$Q18&gt;=DF$4,$Q18&gt;=DE$4),NETWORKDAYS.INTL(DE$4,(DF$4)-1,1,(Holidays!$A$1:$A$248)),0))*$S18,"")</f>
        <v>0</v>
      </c>
      <c r="DF18" s="191">
        <f>IFERROR((IF(AND($P18&gt;=DF$4,$P18&lt;DG$4,$Q18&lt;DG$4),NETWORKDAYS.INTL($P18,$Q18,1,(Holidays!$A$1:$A$248)),0)+IF(AND($P18&gt;=DF$4,$P18&lt;DG$4,$Q18&gt;=DG$4),NETWORKDAYS.INTL($P18,(DG$4)-1,1,(Holidays!$A$1:$A$248)),0)+IF(AND($P18&lt;DF$4,$Q18&lt;DG$4,$Q18&gt;=DF$4),NETWORKDAYS.INTL(DF$4,$Q18,1,(Holidays!$A$1:$A$248)),0)+IF(AND($P18&lt;DF$4,$Q18&gt;=DG$4,$Q18&gt;=DF$4),NETWORKDAYS.INTL(DF$4,(DG$4)-1,1,(Holidays!$A$1:$A$248)),0))*$S18,"")</f>
        <v>0</v>
      </c>
      <c r="DG18" s="191">
        <f>IFERROR((IF(AND($P18&gt;=DG$4,$P18&lt;DH$4,$Q18&lt;DH$4),NETWORKDAYS.INTL($P18,$Q18,1,(Holidays!$A$1:$A$248)),0)+IF(AND($P18&gt;=DG$4,$P18&lt;DH$4,$Q18&gt;=DH$4),NETWORKDAYS.INTL($P18,(DH$4)-1,1,(Holidays!$A$1:$A$248)),0)+IF(AND($P18&lt;DG$4,$Q18&lt;DH$4,$Q18&gt;=DG$4),NETWORKDAYS.INTL(DG$4,$Q18,1,(Holidays!$A$1:$A$248)),0)+IF(AND($P18&lt;DG$4,$Q18&gt;=DH$4,$Q18&gt;=DG$4),NETWORKDAYS.INTL(DG$4,(DH$4)-1,1,(Holidays!$A$1:$A$248)),0))*$S18,"")</f>
        <v>0</v>
      </c>
      <c r="DH18" s="191">
        <f>IFERROR((IF(AND($P18&gt;=DH$4,$P18&lt;DI$4,$Q18&lt;DI$4),NETWORKDAYS.INTL($P18,$Q18,1,(Holidays!$A$1:$A$248)),0)+IF(AND($P18&gt;=DH$4,$P18&lt;DI$4,$Q18&gt;=DI$4),NETWORKDAYS.INTL($P18,(DI$4)-1,1,(Holidays!$A$1:$A$248)),0)+IF(AND($P18&lt;DH$4,$Q18&lt;DI$4,$Q18&gt;=DH$4),NETWORKDAYS.INTL(DH$4,$Q18,1,(Holidays!$A$1:$A$248)),0)+IF(AND($P18&lt;DH$4,$Q18&gt;=DI$4,$Q18&gt;=DH$4),NETWORKDAYS.INTL(DH$4,(DI$4)-1,1,(Holidays!$A$1:$A$248)),0))*$S18,"")</f>
        <v>0</v>
      </c>
      <c r="DI18" s="191">
        <f>IFERROR((IF(AND($P18&gt;=DI$4,$P18&lt;DJ$4,$Q18&lt;DJ$4),NETWORKDAYS.INTL($P18,$Q18,1,(Holidays!$A$1:$A$248)),0)+IF(AND($P18&gt;=DI$4,$P18&lt;DJ$4,$Q18&gt;=DJ$4),NETWORKDAYS.INTL($P18,(DJ$4)-1,1,(Holidays!$A$1:$A$248)),0)+IF(AND($P18&lt;DI$4,$Q18&lt;DJ$4,$Q18&gt;=DI$4),NETWORKDAYS.INTL(DI$4,$Q18,1,(Holidays!$A$1:$A$248)),0)+IF(AND($P18&lt;DI$4,$Q18&gt;=DJ$4,$Q18&gt;=DI$4),NETWORKDAYS.INTL(DI$4,(DJ$4)-1,1,(Holidays!$A$1:$A$248)),0))*$S18,"")</f>
        <v>0</v>
      </c>
      <c r="DJ18" s="191">
        <f>IFERROR((IF(AND($P18&gt;=DJ$4,$P18&lt;DK$4,$Q18&lt;DK$4),NETWORKDAYS.INTL($P18,$Q18,1,(Holidays!$A$1:$A$248)),0)+IF(AND($P18&gt;=DJ$4,$P18&lt;DK$4,$Q18&gt;=DK$4),NETWORKDAYS.INTL($P18,(DK$4)-1,1,(Holidays!$A$1:$A$248)),0)+IF(AND($P18&lt;DJ$4,$Q18&lt;DK$4,$Q18&gt;=DJ$4),NETWORKDAYS.INTL(DJ$4,$Q18,1,(Holidays!$A$1:$A$248)),0)+IF(AND($P18&lt;DJ$4,$Q18&gt;=DK$4,$Q18&gt;=DJ$4),NETWORKDAYS.INTL(DJ$4,(DK$4)-1,1,(Holidays!$A$1:$A$248)),0))*$S18,"")</f>
        <v>0</v>
      </c>
      <c r="DK18" s="191">
        <f>IFERROR((IF(AND($P18&gt;=DK$4,$P18&lt;DL$4,$Q18&lt;DL$4),NETWORKDAYS.INTL($P18,$Q18,1,(Holidays!$A$1:$A$248)),0)+IF(AND($P18&gt;=DK$4,$P18&lt;DL$4,$Q18&gt;=DL$4),NETWORKDAYS.INTL($P18,(DL$4)-1,1,(Holidays!$A$1:$A$248)),0)+IF(AND($P18&lt;DK$4,$Q18&lt;DL$4,$Q18&gt;=DK$4),NETWORKDAYS.INTL(DK$4,$Q18,1,(Holidays!$A$1:$A$248)),0)+IF(AND($P18&lt;DK$4,$Q18&gt;=DL$4,$Q18&gt;=DK$4),NETWORKDAYS.INTL(DK$4,(DL$4)-1,1,(Holidays!$A$1:$A$248)),0))*$S18,"")</f>
        <v>0</v>
      </c>
      <c r="DL18" s="191">
        <f>IFERROR((IF(AND($P18&gt;=DL$4,$P18&lt;DM$4,$Q18&lt;DM$4),NETWORKDAYS.INTL($P18,$Q18,1,(Holidays!$A$1:$A$248)),0)+IF(AND($P18&gt;=DL$4,$P18&lt;DM$4,$Q18&gt;=DM$4),NETWORKDAYS.INTL($P18,(DM$4)-1,1,(Holidays!$A$1:$A$248)),0)+IF(AND($P18&lt;DL$4,$Q18&lt;DM$4,$Q18&gt;=DL$4),NETWORKDAYS.INTL(DL$4,$Q18,1,(Holidays!$A$1:$A$248)),0)+IF(AND($P18&lt;DL$4,$Q18&gt;=DM$4,$Q18&gt;=DL$4),NETWORKDAYS.INTL(DL$4,(DM$4)-1,1,(Holidays!$A$1:$A$248)),0))*$S18,"")</f>
        <v>0</v>
      </c>
      <c r="DM18" s="191">
        <f>IFERROR((IF(AND($P18&gt;=DM$4,$P18&lt;DN$4,$Q18&lt;DN$4),NETWORKDAYS.INTL($P18,$Q18,1,(Holidays!$A$1:$A$248)),0)+IF(AND($P18&gt;=DM$4,$P18&lt;DN$4,$Q18&gt;=DN$4),NETWORKDAYS.INTL($P18,(DN$4)-1,1,(Holidays!$A$1:$A$248)),0)+IF(AND($P18&lt;DM$4,$Q18&lt;DN$4,$Q18&gt;=DM$4),NETWORKDAYS.INTL(DM$4,$Q18,1,(Holidays!$A$1:$A$248)),0)+IF(AND($P18&lt;DM$4,$Q18&gt;=DN$4,$Q18&gt;=DM$4),NETWORKDAYS.INTL(DM$4,(DN$4)-1,1,(Holidays!$A$1:$A$248)),0))*$S18,"")</f>
        <v>0</v>
      </c>
      <c r="DN18" s="191">
        <f>IFERROR((IF(AND($P18&gt;=DN$4,$P18&lt;DO$4,$Q18&lt;DO$4),NETWORKDAYS.INTL($P18,$Q18,1,(Holidays!$A$1:$A$248)),0)+IF(AND($P18&gt;=DN$4,$P18&lt;DO$4,$Q18&gt;=DO$4),NETWORKDAYS.INTL($P18,(DO$4)-1,1,(Holidays!$A$1:$A$248)),0)+IF(AND($P18&lt;DN$4,$Q18&lt;DO$4,$Q18&gt;=DN$4),NETWORKDAYS.INTL(DN$4,$Q18,1,(Holidays!$A$1:$A$248)),0)+IF(AND($P18&lt;DN$4,$Q18&gt;=DO$4,$Q18&gt;=DN$4),NETWORKDAYS.INTL(DN$4,(DO$4)-1,1,(Holidays!$A$1:$A$248)),0))*$S18,"")</f>
        <v>0</v>
      </c>
      <c r="DO18" s="191">
        <f>IFERROR((IF(AND($P18&gt;=DO$4,$P18&lt;DP$4,$Q18&lt;DP$4),NETWORKDAYS.INTL($P18,$Q18,1,(Holidays!$A$1:$A$248)),0)+IF(AND($P18&gt;=DO$4,$P18&lt;DP$4,$Q18&gt;=DP$4),NETWORKDAYS.INTL($P18,(DP$4)-1,1,(Holidays!$A$1:$A$248)),0)+IF(AND($P18&lt;DO$4,$Q18&lt;DP$4,$Q18&gt;=DO$4),NETWORKDAYS.INTL(DO$4,$Q18,1,(Holidays!$A$1:$A$248)),0)+IF(AND($P18&lt;DO$4,$Q18&gt;=DP$4,$Q18&gt;=DO$4),NETWORKDAYS.INTL(DO$4,(DP$4)-1,1,(Holidays!$A$1:$A$248)),0))*$S18,"")</f>
        <v>0</v>
      </c>
      <c r="DP18" s="191">
        <f>IFERROR((IF(AND($P18&gt;=DP$4,$P18&lt;DQ$4,$Q18&lt;DQ$4),NETWORKDAYS.INTL($P18,$Q18,1,(Holidays!$A$1:$A$248)),0)+IF(AND($P18&gt;=DP$4,$P18&lt;DQ$4,$Q18&gt;=DQ$4),NETWORKDAYS.INTL($P18,(DQ$4)-1,1,(Holidays!$A$1:$A$248)),0)+IF(AND($P18&lt;DP$4,$Q18&lt;DQ$4,$Q18&gt;=DP$4),NETWORKDAYS.INTL(DP$4,$Q18,1,(Holidays!$A$1:$A$248)),0)+IF(AND($P18&lt;DP$4,$Q18&gt;=DQ$4,$Q18&gt;=DP$4),NETWORKDAYS.INTL(DP$4,(DQ$4)-1,1,(Holidays!$A$1:$A$248)),0))*$S18,"")</f>
        <v>0</v>
      </c>
      <c r="DQ18" s="191">
        <f>IFERROR((IF(AND($P18&gt;=DQ$4,$P18&lt;DR$4,$Q18&lt;DR$4),NETWORKDAYS.INTL($P18,$Q18,1,(Holidays!$A$1:$A$248)),0)+IF(AND($P18&gt;=DQ$4,$P18&lt;DR$4,$Q18&gt;=DR$4),NETWORKDAYS.INTL($P18,(DR$4)-1,1,(Holidays!$A$1:$A$248)),0)+IF(AND($P18&lt;DQ$4,$Q18&lt;DR$4,$Q18&gt;=DQ$4),NETWORKDAYS.INTL(DQ$4,$Q18,1,(Holidays!$A$1:$A$248)),0)+IF(AND($P18&lt;DQ$4,$Q18&gt;=DR$4,$Q18&gt;=DQ$4),NETWORKDAYS.INTL(DQ$4,(DR$4)-1,1,(Holidays!$A$1:$A$248)),0))*$S18,"")</f>
        <v>0</v>
      </c>
      <c r="DR18" s="191">
        <f>IFERROR((IF(AND($P18&gt;=DR$4,$P18&lt;DS$4,$Q18&lt;DS$4),NETWORKDAYS.INTL($P18,$Q18,1,(Holidays!$A$1:$A$248)),0)+IF(AND($P18&gt;=DR$4,$P18&lt;DS$4,$Q18&gt;=DS$4),NETWORKDAYS.INTL($P18,(DS$4)-1,1,(Holidays!$A$1:$A$248)),0)+IF(AND($P18&lt;DR$4,$Q18&lt;DS$4,$Q18&gt;=DR$4),NETWORKDAYS.INTL(DR$4,$Q18,1,(Holidays!$A$1:$A$248)),0)+IF(AND($P18&lt;DR$4,$Q18&gt;=DS$4,$Q18&gt;=DR$4),NETWORKDAYS.INTL(DR$4,(DS$4)-1,1,(Holidays!$A$1:$A$248)),0))*$S18,"")</f>
        <v>0</v>
      </c>
      <c r="DS18" s="191">
        <f>IFERROR((IF(AND($P18&gt;=DS$4,$P18&lt;DT$4,$Q18&lt;DT$4),NETWORKDAYS.INTL($P18,$Q18,1,(Holidays!$A$1:$A$248)),0)+IF(AND($P18&gt;=DS$4,$P18&lt;DT$4,$Q18&gt;=DT$4),NETWORKDAYS.INTL($P18,(DT$4)-1,1,(Holidays!$A$1:$A$248)),0)+IF(AND($P18&lt;DS$4,$Q18&lt;DT$4,$Q18&gt;=DS$4),NETWORKDAYS.INTL(DS$4,$Q18,1,(Holidays!$A$1:$A$248)),0)+IF(AND($P18&lt;DS$4,$Q18&gt;=DT$4,$Q18&gt;=DS$4),NETWORKDAYS.INTL(DS$4,(DT$4)-1,1,(Holidays!$A$1:$A$248)),0))*$S18,"")</f>
        <v>0</v>
      </c>
      <c r="DT18" s="191">
        <f>IFERROR((IF(AND($P18&gt;=DT$4,$P18&lt;DU$4,$Q18&lt;DU$4),NETWORKDAYS.INTL($P18,$Q18,1,(Holidays!$A$1:$A$248)),0)+IF(AND($P18&gt;=DT$4,$P18&lt;DU$4,$Q18&gt;=DU$4),NETWORKDAYS.INTL($P18,(DU$4)-1,1,(Holidays!$A$1:$A$248)),0)+IF(AND($P18&lt;DT$4,$Q18&lt;DU$4,$Q18&gt;=DT$4),NETWORKDAYS.INTL(DT$4,$Q18,1,(Holidays!$A$1:$A$248)),0)+IF(AND($P18&lt;DT$4,$Q18&gt;=DU$4,$Q18&gt;=DT$4),NETWORKDAYS.INTL(DT$4,(DU$4)-1,1,(Holidays!$A$1:$A$248)),0))*$S18,"")</f>
        <v>0</v>
      </c>
      <c r="DU18" s="191">
        <f>IFERROR((IF(AND($P18&gt;=DU$4,$P18&lt;DV$4,$Q18&lt;DV$4),NETWORKDAYS.INTL($P18,$Q18,1,(Holidays!$A$1:$A$248)),0)+IF(AND($P18&gt;=DU$4,$P18&lt;DV$4,$Q18&gt;=DV$4),NETWORKDAYS.INTL($P18,(DV$4)-1,1,(Holidays!$A$1:$A$248)),0)+IF(AND($P18&lt;DU$4,$Q18&lt;DV$4,$Q18&gt;=DU$4),NETWORKDAYS.INTL(DU$4,$Q18,1,(Holidays!$A$1:$A$248)),0)+IF(AND($P18&lt;DU$4,$Q18&gt;=DV$4,$Q18&gt;=DU$4),NETWORKDAYS.INTL(DU$4,(DV$4)-1,1,(Holidays!$A$1:$A$248)),0))*$S18,"")</f>
        <v>0</v>
      </c>
      <c r="DV18" s="191">
        <f>IFERROR((IF(AND($P18&gt;=DV$4,$P18&lt;DW$4,$Q18&lt;DW$4),NETWORKDAYS.INTL($P18,$Q18,1,(Holidays!$A$1:$A$248)),0)+IF(AND($P18&gt;=DV$4,$P18&lt;DW$4,$Q18&gt;=DW$4),NETWORKDAYS.INTL($P18,(DW$4)-1,1,(Holidays!$A$1:$A$248)),0)+IF(AND($P18&lt;DV$4,$Q18&lt;DW$4,$Q18&gt;=DV$4),NETWORKDAYS.INTL(DV$4,$Q18,1,(Holidays!$A$1:$A$248)),0)+IF(AND($P18&lt;DV$4,$Q18&gt;=DW$4,$Q18&gt;=DV$4),NETWORKDAYS.INTL(DV$4,(DW$4)-1,1,(Holidays!$A$1:$A$248)),0))*$S18,"")</f>
        <v>0</v>
      </c>
      <c r="DW18" s="191">
        <f>IFERROR((IF(AND($P18&gt;=DW$4,$P18&lt;DX$4,$Q18&lt;DX$4),NETWORKDAYS.INTL($P18,$Q18,1,(Holidays!$A$1:$A$248)),0)+IF(AND($P18&gt;=DW$4,$P18&lt;DX$4,$Q18&gt;=DX$4),NETWORKDAYS.INTL($P18,(DX$4)-1,1,(Holidays!$A$1:$A$248)),0)+IF(AND($P18&lt;DW$4,$Q18&lt;DX$4,$Q18&gt;=DW$4),NETWORKDAYS.INTL(DW$4,$Q18,1,(Holidays!$A$1:$A$248)),0)+IF(AND($P18&lt;DW$4,$Q18&gt;=DX$4,$Q18&gt;=DW$4),NETWORKDAYS.INTL(DW$4,(DX$4)-1,1,(Holidays!$A$1:$A$248)),0))*$S18,"")</f>
        <v>0</v>
      </c>
      <c r="DX18" s="191">
        <f>IFERROR((IF(AND($P18&gt;=DX$4,$P18&lt;DY$4,$Q18&lt;DY$4),NETWORKDAYS.INTL($P18,$Q18,1,(Holidays!$A$1:$A$248)),0)+IF(AND($P18&gt;=DX$4,$P18&lt;DY$4,$Q18&gt;=DY$4),NETWORKDAYS.INTL($P18,(DY$4)-1,1,(Holidays!$A$1:$A$248)),0)+IF(AND($P18&lt;DX$4,$Q18&lt;DY$4,$Q18&gt;=DX$4),NETWORKDAYS.INTL(DX$4,$Q18,1,(Holidays!$A$1:$A$248)),0)+IF(AND($P18&lt;DX$4,$Q18&gt;=DY$4,$Q18&gt;=DX$4),NETWORKDAYS.INTL(DX$4,(DY$4)-1,1,(Holidays!$A$1:$A$248)),0))*$S18,"")</f>
        <v>0</v>
      </c>
      <c r="DY18" s="191">
        <f>IFERROR((IF(AND($P18&gt;=DY$4,$P18&lt;DZ$4,$Q18&lt;DZ$4),NETWORKDAYS.INTL($P18,$Q18,1,(Holidays!$A$1:$A$248)),0)+IF(AND($P18&gt;=DY$4,$P18&lt;DZ$4,$Q18&gt;=DZ$4),NETWORKDAYS.INTL($P18,(DZ$4)-1,1,(Holidays!$A$1:$A$248)),0)+IF(AND($P18&lt;DY$4,$Q18&lt;DZ$4,$Q18&gt;=DY$4),NETWORKDAYS.INTL(DY$4,$Q18,1,(Holidays!$A$1:$A$248)),0)+IF(AND($P18&lt;DY$4,$Q18&gt;=DZ$4,$Q18&gt;=DY$4),NETWORKDAYS.INTL(DY$4,(DZ$4)-1,1,(Holidays!$A$1:$A$248)),0))*$S18,"")</f>
        <v>0</v>
      </c>
      <c r="DZ18" s="191">
        <f>IFERROR((IF(AND($P18&gt;=DZ$4,$P18&lt;EA$4,$Q18&lt;EA$4),NETWORKDAYS.INTL($P18,$Q18,1,(Holidays!$A$1:$A$248)),0)+IF(AND($P18&gt;=DZ$4,$P18&lt;EA$4,$Q18&gt;=EA$4),NETWORKDAYS.INTL($P18,(EA$4)-1,1,(Holidays!$A$1:$A$248)),0)+IF(AND($P18&lt;DZ$4,$Q18&lt;EA$4,$Q18&gt;=DZ$4),NETWORKDAYS.INTL(DZ$4,$Q18,1,(Holidays!$A$1:$A$248)),0)+IF(AND($P18&lt;DZ$4,$Q18&gt;=EA$4,$Q18&gt;=DZ$4),NETWORKDAYS.INTL(DZ$4,(EA$4)-1,1,(Holidays!$A$1:$A$248)),0))*$S18,"")</f>
        <v>0</v>
      </c>
      <c r="EA18" s="191">
        <f>IFERROR((IF(AND($P18&gt;=EA$4,$P18&lt;EB$4,$Q18&lt;EB$4),NETWORKDAYS.INTL($P18,$Q18,1,(Holidays!$A$1:$A$248)),0)+IF(AND($P18&gt;=EA$4,$P18&lt;EB$4,$Q18&gt;=EB$4),NETWORKDAYS.INTL($P18,(EB$4)-1,1,(Holidays!$A$1:$A$248)),0)+IF(AND($P18&lt;EA$4,$Q18&lt;EB$4,$Q18&gt;=EA$4),NETWORKDAYS.INTL(EA$4,$Q18,1,(Holidays!$A$1:$A$248)),0)+IF(AND($P18&lt;EA$4,$Q18&gt;=EB$4,$Q18&gt;=EA$4),NETWORKDAYS.INTL(EA$4,(EB$4)-1,1,(Holidays!$A$1:$A$248)),0))*$S18,"")</f>
        <v>0</v>
      </c>
      <c r="EB18" s="191">
        <f>IFERROR((IF(AND($P18&gt;=EB$4,$P18&lt;EC$4,$Q18&lt;EC$4),NETWORKDAYS.INTL($P18,$Q18,1,(Holidays!$A$1:$A$248)),0)+IF(AND($P18&gt;=EB$4,$P18&lt;EC$4,$Q18&gt;=EC$4),NETWORKDAYS.INTL($P18,(EC$4)-1,1,(Holidays!$A$1:$A$248)),0)+IF(AND($P18&lt;EB$4,$Q18&lt;EC$4,$Q18&gt;=EB$4),NETWORKDAYS.INTL(EB$4,$Q18,1,(Holidays!$A$1:$A$248)),0)+IF(AND($P18&lt;EB$4,$Q18&gt;=EC$4,$Q18&gt;=EB$4),NETWORKDAYS.INTL(EB$4,(EC$4)-1,1,(Holidays!$A$1:$A$248)),0))*$S18,"")</f>
        <v>0</v>
      </c>
      <c r="EC18" s="191">
        <f>IFERROR((IF(AND($P18&gt;=EC$4,$P18&lt;ED$4,$Q18&lt;ED$4),NETWORKDAYS.INTL($P18,$Q18,1,(Holidays!$A$1:$A$248)),0)+IF(AND($P18&gt;=EC$4,$P18&lt;ED$4,$Q18&gt;=ED$4),NETWORKDAYS.INTL($P18,(ED$4)-1,1,(Holidays!$A$1:$A$248)),0)+IF(AND($P18&lt;EC$4,$Q18&lt;ED$4,$Q18&gt;=EC$4),NETWORKDAYS.INTL(EC$4,$Q18,1,(Holidays!$A$1:$A$248)),0)+IF(AND($P18&lt;EC$4,$Q18&gt;=ED$4,$Q18&gt;=EC$4),NETWORKDAYS.INTL(EC$4,(ED$4)-1,1,(Holidays!$A$1:$A$248)),0))*$S18,"")</f>
        <v>0</v>
      </c>
      <c r="ED18" s="191">
        <f>IFERROR((IF(AND($P18&gt;=ED$4,$P18&lt;EE$4,$Q18&lt;EE$4),NETWORKDAYS.INTL($P18,$Q18,1,(Holidays!$A$1:$A$248)),0)+IF(AND($P18&gt;=ED$4,$P18&lt;EE$4,$Q18&gt;=EE$4),NETWORKDAYS.INTL($P18,(EE$4)-1,1,(Holidays!$A$1:$A$248)),0)+IF(AND($P18&lt;ED$4,$Q18&lt;EE$4,$Q18&gt;=ED$4),NETWORKDAYS.INTL(ED$4,$Q18,1,(Holidays!$A$1:$A$248)),0)+IF(AND($P18&lt;ED$4,$Q18&gt;=EE$4,$Q18&gt;=ED$4),NETWORKDAYS.INTL(ED$4,(EE$4)-1,1,(Holidays!$A$1:$A$248)),0))*$S18,"")</f>
        <v>0</v>
      </c>
      <c r="EE18" s="191">
        <f>IFERROR((IF(AND($P18&gt;=EE$4,$P18&lt;EF$4,$Q18&lt;EF$4),NETWORKDAYS.INTL($P18,$Q18,1,(Holidays!$A$1:$A$248)),0)+IF(AND($P18&gt;=EE$4,$P18&lt;EF$4,$Q18&gt;=EF$4),NETWORKDAYS.INTL($P18,(EF$4)-1,1,(Holidays!$A$1:$A$248)),0)+IF(AND($P18&lt;EE$4,$Q18&lt;EF$4,$Q18&gt;=EE$4),NETWORKDAYS.INTL(EE$4,$Q18,1,(Holidays!$A$1:$A$248)),0)+IF(AND($P18&lt;EE$4,$Q18&gt;=EF$4,$Q18&gt;=EE$4),NETWORKDAYS.INTL(EE$4,(EF$4)-1,1,(Holidays!$A$1:$A$248)),0))*$S18,"")</f>
        <v>0</v>
      </c>
      <c r="EF18" s="191">
        <f>IFERROR((IF(AND($P18&gt;=EF$4,$P18&lt;EG$4,$Q18&lt;EG$4),NETWORKDAYS.INTL($P18,$Q18,1,(Holidays!$A$1:$A$248)),0)+IF(AND($P18&gt;=EF$4,$P18&lt;EG$4,$Q18&gt;=EG$4),NETWORKDAYS.INTL($P18,(EG$4)-1,1,(Holidays!$A$1:$A$248)),0)+IF(AND($P18&lt;EF$4,$Q18&lt;EG$4,$Q18&gt;=EF$4),NETWORKDAYS.INTL(EF$4,$Q18,1,(Holidays!$A$1:$A$248)),0)+IF(AND($P18&lt;EF$4,$Q18&gt;=EG$4,$Q18&gt;=EF$4),NETWORKDAYS.INTL(EF$4,(EG$4)-1,1,(Holidays!$A$1:$A$248)),0))*$S18,"")</f>
        <v>0</v>
      </c>
      <c r="EG18" s="191">
        <f>IFERROR((IF(AND($P18&gt;=EG$4,$P18&lt;EH$4,$Q18&lt;EH$4),NETWORKDAYS.INTL($P18,$Q18,1,(Holidays!$A$1:$A$248)),0)+IF(AND($P18&gt;=EG$4,$P18&lt;EH$4,$Q18&gt;=EH$4),NETWORKDAYS.INTL($P18,(EH$4)-1,1,(Holidays!$A$1:$A$248)),0)+IF(AND($P18&lt;EG$4,$Q18&lt;EH$4,$Q18&gt;=EG$4),NETWORKDAYS.INTL(EG$4,$Q18,1,(Holidays!$A$1:$A$248)),0)+IF(AND($P18&lt;EG$4,$Q18&gt;=EH$4,$Q18&gt;=EG$4),NETWORKDAYS.INTL(EG$4,(EH$4)-1,1,(Holidays!$A$1:$A$248)),0))*$S18,"")</f>
        <v>0</v>
      </c>
      <c r="EH18" s="191">
        <f>IFERROR((IF(AND($P18&gt;=EH$4,$P18&lt;EI$4,$Q18&lt;EI$4),NETWORKDAYS.INTL($P18,$Q18,1,(Holidays!$A$1:$A$248)),0)+IF(AND($P18&gt;=EH$4,$P18&lt;EI$4,$Q18&gt;=EI$4),NETWORKDAYS.INTL($P18,(EI$4)-1,1,(Holidays!$A$1:$A$248)),0)+IF(AND($P18&lt;EH$4,$Q18&lt;EI$4,$Q18&gt;=EH$4),NETWORKDAYS.INTL(EH$4,$Q18,1,(Holidays!$A$1:$A$248)),0)+IF(AND($P18&lt;EH$4,$Q18&gt;=EI$4,$Q18&gt;=EH$4),NETWORKDAYS.INTL(EH$4,(EI$4)-1,1,(Holidays!$A$1:$A$248)),0))*$S18,"")</f>
        <v>0</v>
      </c>
      <c r="EI18" s="191">
        <f>IFERROR((IF(AND($P18&gt;=EI$4,$P18&lt;EJ$4,$Q18&lt;EJ$4),NETWORKDAYS.INTL($P18,$Q18,1,(Holidays!$A$1:$A$248)),0)+IF(AND($P18&gt;=EI$4,$P18&lt;EJ$4,$Q18&gt;=EJ$4),NETWORKDAYS.INTL($P18,(EJ$4)-1,1,(Holidays!$A$1:$A$248)),0)+IF(AND($P18&lt;EI$4,$Q18&lt;EJ$4,$Q18&gt;=EI$4),NETWORKDAYS.INTL(EI$4,$Q18,1,(Holidays!$A$1:$A$248)),0)+IF(AND($P18&lt;EI$4,$Q18&gt;=EJ$4,$Q18&gt;=EI$4),NETWORKDAYS.INTL(EI$4,(EJ$4)-1,1,(Holidays!$A$1:$A$248)),0))*$S18,"")</f>
        <v>0</v>
      </c>
      <c r="EJ18" s="191">
        <f>IFERROR((IF(AND($P18&gt;=EJ$4,$P18&lt;EK$4,$Q18&lt;EK$4),NETWORKDAYS.INTL($P18,$Q18,1,(Holidays!$A$1:$A$248)),0)+IF(AND($P18&gt;=EJ$4,$P18&lt;EK$4,$Q18&gt;=EK$4),NETWORKDAYS.INTL($P18,(EK$4)-1,1,(Holidays!$A$1:$A$248)),0)+IF(AND($P18&lt;EJ$4,$Q18&lt;EK$4,$Q18&gt;=EJ$4),NETWORKDAYS.INTL(EJ$4,$Q18,1,(Holidays!$A$1:$A$248)),0)+IF(AND($P18&lt;EJ$4,$Q18&gt;=EK$4,$Q18&gt;=EJ$4),NETWORKDAYS.INTL(EJ$4,(EK$4)-1,1,(Holidays!$A$1:$A$248)),0))*$S18,"")</f>
        <v>0</v>
      </c>
      <c r="EK18" s="191">
        <f>IFERROR((IF(AND($P18&gt;=EK$4,$P18&lt;EL$4,$Q18&lt;EL$4),NETWORKDAYS.INTL($P18,$Q18,1,(Holidays!$A$1:$A$248)),0)+IF(AND($P18&gt;=EK$4,$P18&lt;EL$4,$Q18&gt;=EL$4),NETWORKDAYS.INTL($P18,(EL$4)-1,1,(Holidays!$A$1:$A$248)),0)+IF(AND($P18&lt;EK$4,$Q18&lt;EL$4,$Q18&gt;=EK$4),NETWORKDAYS.INTL(EK$4,$Q18,1,(Holidays!$A$1:$A$248)),0)+IF(AND($P18&lt;EK$4,$Q18&gt;=EL$4,$Q18&gt;=EK$4),NETWORKDAYS.INTL(EK$4,(EL$4)-1,1,(Holidays!$A$1:$A$248)),0))*$S18,"")</f>
        <v>0</v>
      </c>
      <c r="EL18" s="191">
        <f>IFERROR((IF(AND($P18&gt;=EL$4,$P18&lt;EM$4,$Q18&lt;EM$4),NETWORKDAYS.INTL($P18,$Q18,1,(Holidays!$A$1:$A$248)),0)+IF(AND($P18&gt;=EL$4,$P18&lt;EM$4,$Q18&gt;=EM$4),NETWORKDAYS.INTL($P18,(EM$4)-1,1,(Holidays!$A$1:$A$248)),0)+IF(AND($P18&lt;EL$4,$Q18&lt;EM$4,$Q18&gt;=EL$4),NETWORKDAYS.INTL(EL$4,$Q18,1,(Holidays!$A$1:$A$248)),0)+IF(AND($P18&lt;EL$4,$Q18&gt;=EM$4,$Q18&gt;=EL$4),NETWORKDAYS.INTL(EL$4,(EM$4)-1,1,(Holidays!$A$1:$A$248)),0))*$S18,"")</f>
        <v>0</v>
      </c>
      <c r="EM18" s="191">
        <f>IFERROR((IF(AND($P18&gt;=EM$4,$P18&lt;EN$4,$Q18&lt;EN$4),NETWORKDAYS.INTL($P18,$Q18,1,(Holidays!$A$1:$A$248)),0)+IF(AND($P18&gt;=EM$4,$P18&lt;EN$4,$Q18&gt;=EN$4),NETWORKDAYS.INTL($P18,(EN$4)-1,1,(Holidays!$A$1:$A$248)),0)+IF(AND($P18&lt;EM$4,$Q18&lt;EN$4,$Q18&gt;=EM$4),NETWORKDAYS.INTL(EM$4,$Q18,1,(Holidays!$A$1:$A$248)),0)+IF(AND($P18&lt;EM$4,$Q18&gt;=EN$4,$Q18&gt;=EM$4),NETWORKDAYS.INTL(EM$4,(EN$4)-1,1,(Holidays!$A$1:$A$248)),0))*$S18,"")</f>
        <v>0</v>
      </c>
      <c r="EN18" s="191">
        <f>IFERROR((IF(AND($P18&gt;=EN$4,$P18&lt;EO$4,$Q18&lt;EO$4),NETWORKDAYS.INTL($P18,$Q18,1,(Holidays!$A$1:$A$248)),0)+IF(AND($P18&gt;=EN$4,$P18&lt;EO$4,$Q18&gt;=EO$4),NETWORKDAYS.INTL($P18,(EO$4)-1,1,(Holidays!$A$1:$A$248)),0)+IF(AND($P18&lt;EN$4,$Q18&lt;EO$4,$Q18&gt;=EN$4),NETWORKDAYS.INTL(EN$4,$Q18,1,(Holidays!$A$1:$A$248)),0)+IF(AND($P18&lt;EN$4,$Q18&gt;=EO$4,$Q18&gt;=EN$4),NETWORKDAYS.INTL(EN$4,(EO$4)-1,1,(Holidays!$A$1:$A$248)),0))*$S18,"")</f>
        <v>0</v>
      </c>
      <c r="EO18" s="191">
        <f>IFERROR((IF(AND($P18&gt;=EO$4,$P18&lt;EP$4,$Q18&lt;EP$4),NETWORKDAYS.INTL($P18,$Q18,1,(Holidays!$A$1:$A$248)),0)+IF(AND($P18&gt;=EO$4,$P18&lt;EP$4,$Q18&gt;=EP$4),NETWORKDAYS.INTL($P18,(EP$4)-1,1,(Holidays!$A$1:$A$248)),0)+IF(AND($P18&lt;EO$4,$Q18&lt;EP$4,$Q18&gt;=EO$4),NETWORKDAYS.INTL(EO$4,$Q18,1,(Holidays!$A$1:$A$248)),0)+IF(AND($P18&lt;EO$4,$Q18&gt;=EP$4,$Q18&gt;=EO$4),NETWORKDAYS.INTL(EO$4,(EP$4)-1,1,(Holidays!$A$1:$A$248)),0))*$S18,"")</f>
        <v>0</v>
      </c>
      <c r="EP18" s="191">
        <f>IFERROR((IF(AND($P18&gt;=EP$4,$P18&lt;EQ$4,$Q18&lt;EQ$4),NETWORKDAYS.INTL($P18,$Q18,1,(Holidays!$A$1:$A$248)),0)+IF(AND($P18&gt;=EP$4,$P18&lt;EQ$4,$Q18&gt;=EQ$4),NETWORKDAYS.INTL($P18,(EQ$4)-1,1,(Holidays!$A$1:$A$248)),0)+IF(AND($P18&lt;EP$4,$Q18&lt;EQ$4,$Q18&gt;=EP$4),NETWORKDAYS.INTL(EP$4,$Q18,1,(Holidays!$A$1:$A$248)),0)+IF(AND($P18&lt;EP$4,$Q18&gt;=EQ$4,$Q18&gt;=EP$4),NETWORKDAYS.INTL(EP$4,(EQ$4)-1,1,(Holidays!$A$1:$A$248)),0))*$S18,"")</f>
        <v>0</v>
      </c>
      <c r="EQ18" s="191">
        <f>IFERROR((IF(AND($P18&gt;=EQ$4,$P18&lt;ER$4,$Q18&lt;ER$4),NETWORKDAYS.INTL($P18,$Q18,1,(Holidays!$A$1:$A$248)),0)+IF(AND($P18&gt;=EQ$4,$P18&lt;ER$4,$Q18&gt;=ER$4),NETWORKDAYS.INTL($P18,(ER$4)-1,1,(Holidays!$A$1:$A$248)),0)+IF(AND($P18&lt;EQ$4,$Q18&lt;ER$4,$Q18&gt;=EQ$4),NETWORKDAYS.INTL(EQ$4,$Q18,1,(Holidays!$A$1:$A$248)),0)+IF(AND($P18&lt;EQ$4,$Q18&gt;=ER$4,$Q18&gt;=EQ$4),NETWORKDAYS.INTL(EQ$4,(ER$4)-1,1,(Holidays!$A$1:$A$248)),0))*$S18,"")</f>
        <v>0</v>
      </c>
      <c r="ER18" s="191">
        <f>IFERROR((IF(AND($P18&gt;=ER$4,$P18&lt;ES$4,$Q18&lt;ES$4),NETWORKDAYS.INTL($P18,$Q18,1,(Holidays!$A$1:$A$248)),0)+IF(AND($P18&gt;=ER$4,$P18&lt;ES$4,$Q18&gt;=ES$4),NETWORKDAYS.INTL($P18,(ES$4)-1,1,(Holidays!$A$1:$A$248)),0)+IF(AND($P18&lt;ER$4,$Q18&lt;ES$4,$Q18&gt;=ER$4),NETWORKDAYS.INTL(ER$4,$Q18,1,(Holidays!$A$1:$A$248)),0)+IF(AND($P18&lt;ER$4,$Q18&gt;=ES$4,$Q18&gt;=ER$4),NETWORKDAYS.INTL(ER$4,(ES$4)-1,1,(Holidays!$A$1:$A$248)),0))*$S18,"")</f>
        <v>0</v>
      </c>
      <c r="ES18" s="191">
        <f>IFERROR((IF(AND($P18&gt;=ES$4,$P18&lt;ET$4,$Q18&lt;ET$4),NETWORKDAYS.INTL($P18,$Q18,1,(Holidays!$A$1:$A$248)),0)+IF(AND($P18&gt;=ES$4,$P18&lt;ET$4,$Q18&gt;=ET$4),NETWORKDAYS.INTL($P18,(ET$4)-1,1,(Holidays!$A$1:$A$248)),0)+IF(AND($P18&lt;ES$4,$Q18&lt;ET$4,$Q18&gt;=ES$4),NETWORKDAYS.INTL(ES$4,$Q18,1,(Holidays!$A$1:$A$248)),0)+IF(AND($P18&lt;ES$4,$Q18&gt;=ET$4,$Q18&gt;=ES$4),NETWORKDAYS.INTL(ES$4,(ET$4)-1,1,(Holidays!$A$1:$A$248)),0))*$S18,"")</f>
        <v>0</v>
      </c>
      <c r="ET18" s="191">
        <f>IFERROR((IF(AND($P18&gt;=ET$4,$P18&lt;EU$4,$Q18&lt;EU$4),NETWORKDAYS.INTL($P18,$Q18,1,(Holidays!$A$1:$A$248)),0)+IF(AND($P18&gt;=ET$4,$P18&lt;EU$4,$Q18&gt;=EU$4),NETWORKDAYS.INTL($P18,(EU$4)-1,1,(Holidays!$A$1:$A$248)),0)+IF(AND($P18&lt;ET$4,$Q18&lt;EU$4,$Q18&gt;=ET$4),NETWORKDAYS.INTL(ET$4,$Q18,1,(Holidays!$A$1:$A$248)),0)+IF(AND($P18&lt;ET$4,$Q18&gt;=EU$4,$Q18&gt;=ET$4),NETWORKDAYS.INTL(ET$4,(EU$4)-1,1,(Holidays!$A$1:$A$248)),0))*$S18,"")</f>
        <v>0</v>
      </c>
      <c r="EU18" s="191">
        <f>IFERROR((IF(AND($P18&gt;=EU$4,$P18&lt;EV$4,$Q18&lt;EV$4),NETWORKDAYS.INTL($P18,$Q18,1,(Holidays!$A$1:$A$248)),0)+IF(AND($P18&gt;=EU$4,$P18&lt;EV$4,$Q18&gt;=EV$4),NETWORKDAYS.INTL($P18,(EV$4)-1,1,(Holidays!$A$1:$A$248)),0)+IF(AND($P18&lt;EU$4,$Q18&lt;EV$4,$Q18&gt;=EU$4),NETWORKDAYS.INTL(EU$4,$Q18,1,(Holidays!$A$1:$A$248)),0)+IF(AND($P18&lt;EU$4,$Q18&gt;=EV$4,$Q18&gt;=EU$4),NETWORKDAYS.INTL(EU$4,(EV$4)-1,1,(Holidays!$A$1:$A$248)),0))*$S18,"")</f>
        <v>0</v>
      </c>
      <c r="EV18" s="191">
        <f>IFERROR((IF(AND($P18&gt;=EV$4,$P18&lt;EW$4,$Q18&lt;EW$4),NETWORKDAYS.INTL($P18,$Q18,1,(Holidays!$A$1:$A$248)),0)+IF(AND($P18&gt;=EV$4,$P18&lt;EW$4,$Q18&gt;=EW$4),NETWORKDAYS.INTL($P18,(EW$4)-1,1,(Holidays!$A$1:$A$248)),0)+IF(AND($P18&lt;EV$4,$Q18&lt;EW$4,$Q18&gt;=EV$4),NETWORKDAYS.INTL(EV$4,$Q18,1,(Holidays!$A$1:$A$248)),0)+IF(AND($P18&lt;EV$4,$Q18&gt;=EW$4,$Q18&gt;=EV$4),NETWORKDAYS.INTL(EV$4,(EW$4)-1,1,(Holidays!$A$1:$A$248)),0))*$S18,"")</f>
        <v>0</v>
      </c>
      <c r="EW18" s="191">
        <f>IFERROR((IF(AND($P18&gt;=EW$4,$P18&lt;EX$4,$Q18&lt;EX$4),NETWORKDAYS.INTL($P18,$Q18,1,(Holidays!$A$1:$A$248)),0)+IF(AND($P18&gt;=EW$4,$P18&lt;EX$4,$Q18&gt;=EX$4),NETWORKDAYS.INTL($P18,(EX$4)-1,1,(Holidays!$A$1:$A$248)),0)+IF(AND($P18&lt;EW$4,$Q18&lt;EX$4,$Q18&gt;=EW$4),NETWORKDAYS.INTL(EW$4,$Q18,1,(Holidays!$A$1:$A$248)),0)+IF(AND($P18&lt;EW$4,$Q18&gt;=EX$4,$Q18&gt;=EW$4),NETWORKDAYS.INTL(EW$4,(EX$4)-1,1,(Holidays!$A$1:$A$248)),0))*$S18,"")</f>
        <v>0</v>
      </c>
      <c r="EX18" s="191">
        <f>IFERROR((IF(AND($P18&gt;=EX$4,$P18&lt;EY$4,$Q18&lt;EY$4),NETWORKDAYS.INTL($P18,$Q18,1,(Holidays!$A$1:$A$248)),0)+IF(AND($P18&gt;=EX$4,$P18&lt;EY$4,$Q18&gt;=EY$4),NETWORKDAYS.INTL($P18,(EY$4)-1,1,(Holidays!$A$1:$A$248)),0)+IF(AND($P18&lt;EX$4,$Q18&lt;EY$4,$Q18&gt;=EX$4),NETWORKDAYS.INTL(EX$4,$Q18,1,(Holidays!$A$1:$A$248)),0)+IF(AND($P18&lt;EX$4,$Q18&gt;=EY$4,$Q18&gt;=EX$4),NETWORKDAYS.INTL(EX$4,(EY$4)-1,1,(Holidays!$A$1:$A$248)),0))*$S18,"")</f>
        <v>0</v>
      </c>
      <c r="EY18" s="191">
        <f>IFERROR((IF(AND($P18&gt;=EY$4,$P18&lt;EZ$4,$Q18&lt;EZ$4),NETWORKDAYS.INTL($P18,$Q18,1,(Holidays!$A$1:$A$248)),0)+IF(AND($P18&gt;=EY$4,$P18&lt;EZ$4,$Q18&gt;=EZ$4),NETWORKDAYS.INTL($P18,(EZ$4)-1,1,(Holidays!$A$1:$A$248)),0)+IF(AND($P18&lt;EY$4,$Q18&lt;EZ$4,$Q18&gt;=EY$4),NETWORKDAYS.INTL(EY$4,$Q18,1,(Holidays!$A$1:$A$248)),0)+IF(AND($P18&lt;EY$4,$Q18&gt;=EZ$4,$Q18&gt;=EY$4),NETWORKDAYS.INTL(EY$4,(EZ$4)-1,1,(Holidays!$A$1:$A$248)),0))*$S18,"")</f>
        <v>0</v>
      </c>
      <c r="EZ18" s="191">
        <f>IFERROR((IF(AND($P18&gt;=EZ$4,$P18&lt;FA$4,$Q18&lt;FA$4),NETWORKDAYS.INTL($P18,$Q18,1,(Holidays!$A$1:$A$248)),0)+IF(AND($P18&gt;=EZ$4,$P18&lt;FA$4,$Q18&gt;=FA$4),NETWORKDAYS.INTL($P18,(FA$4)-1,1,(Holidays!$A$1:$A$248)),0)+IF(AND($P18&lt;EZ$4,$Q18&lt;FA$4,$Q18&gt;=EZ$4),NETWORKDAYS.INTL(EZ$4,$Q18,1,(Holidays!$A$1:$A$248)),0)+IF(AND($P18&lt;EZ$4,$Q18&gt;=FA$4,$Q18&gt;=EZ$4),NETWORKDAYS.INTL(EZ$4,(FA$4)-1,1,(Holidays!$A$1:$A$248)),0))*$S18,"")</f>
        <v>0</v>
      </c>
      <c r="FA18" s="191">
        <f>IFERROR((IF(AND($P18&gt;=FA$4,$P18&lt;FB$4,$Q18&lt;FB$4),NETWORKDAYS.INTL($P18,$Q18,1,(Holidays!$A$1:$A$248)),0)+IF(AND($P18&gt;=FA$4,$P18&lt;FB$4,$Q18&gt;=FB$4),NETWORKDAYS.INTL($P18,(FB$4)-1,1,(Holidays!$A$1:$A$248)),0)+IF(AND($P18&lt;FA$4,$Q18&lt;FB$4,$Q18&gt;=FA$4),NETWORKDAYS.INTL(FA$4,$Q18,1,(Holidays!$A$1:$A$248)),0)+IF(AND($P18&lt;FA$4,$Q18&gt;=FB$4,$Q18&gt;=FA$4),NETWORKDAYS.INTL(FA$4,(FB$4)-1,1,(Holidays!$A$1:$A$248)),0))*$S18,"")</f>
        <v>0</v>
      </c>
      <c r="FB18" s="191">
        <f>IFERROR((IF(AND($P18&gt;=FB$4,$P18&lt;FC$4,$Q18&lt;FC$4),NETWORKDAYS.INTL($P18,$Q18,1,(Holidays!$A$1:$A$248)),0)+IF(AND($P18&gt;=FB$4,$P18&lt;FC$4,$Q18&gt;=FC$4),NETWORKDAYS.INTL($P18,(FC$4)-1,1,(Holidays!$A$1:$A$248)),0)+IF(AND($P18&lt;FB$4,$Q18&lt;FC$4,$Q18&gt;=FB$4),NETWORKDAYS.INTL(FB$4,$Q18,1,(Holidays!$A$1:$A$248)),0)+IF(AND($P18&lt;FB$4,$Q18&gt;=FC$4,$Q18&gt;=FB$4),NETWORKDAYS.INTL(FB$4,(FC$4)-1,1,(Holidays!$A$1:$A$248)),0))*$S18,"")</f>
        <v>0</v>
      </c>
      <c r="FC18" s="191">
        <f>IFERROR((IF(AND($P18&gt;=FC$4,$P18&lt;FD$4,$Q18&lt;FD$4),NETWORKDAYS.INTL($P18,$Q18,1,(Holidays!$A$1:$A$248)),0)+IF(AND($P18&gt;=FC$4,$P18&lt;FD$4,$Q18&gt;=FD$4),NETWORKDAYS.INTL($P18,(FD$4)-1,1,(Holidays!$A$1:$A$248)),0)+IF(AND($P18&lt;FC$4,$Q18&lt;FD$4,$Q18&gt;=FC$4),NETWORKDAYS.INTL(FC$4,$Q18,1,(Holidays!$A$1:$A$248)),0)+IF(AND($P18&lt;FC$4,$Q18&gt;=FD$4,$Q18&gt;=FC$4),NETWORKDAYS.INTL(FC$4,(FD$4)-1,1,(Holidays!$A$1:$A$248)),0))*$S18,"")</f>
        <v>0</v>
      </c>
      <c r="FD18" s="191">
        <f>IFERROR((IF(AND($P18&gt;=FD$4,$P18&lt;FE$4,$Q18&lt;FE$4),NETWORKDAYS.INTL($P18,$Q18,1,(Holidays!$A$1:$A$248)),0)+IF(AND($P18&gt;=FD$4,$P18&lt;FE$4,$Q18&gt;=FE$4),NETWORKDAYS.INTL($P18,(FE$4)-1,1,(Holidays!$A$1:$A$248)),0)+IF(AND($P18&lt;FD$4,$Q18&lt;FE$4,$Q18&gt;=FD$4),NETWORKDAYS.INTL(FD$4,$Q18,1,(Holidays!$A$1:$A$248)),0)+IF(AND($P18&lt;FD$4,$Q18&gt;=FE$4,$Q18&gt;=FD$4),NETWORKDAYS.INTL(FD$4,(FE$4)-1,1,(Holidays!$A$1:$A$248)),0))*$S18,"")</f>
        <v>0</v>
      </c>
      <c r="FE18" s="191">
        <f>IFERROR((IF(AND($P18&gt;=FE$4,$P18&lt;FF$4,$Q18&lt;FF$4),NETWORKDAYS.INTL($P18,$Q18,1,(Holidays!$A$1:$A$248)),0)+IF(AND($P18&gt;=FE$4,$P18&lt;FF$4,$Q18&gt;=FF$4),NETWORKDAYS.INTL($P18,(FF$4)-1,1,(Holidays!$A$1:$A$248)),0)+IF(AND($P18&lt;FE$4,$Q18&lt;FF$4,$Q18&gt;=FE$4),NETWORKDAYS.INTL(FE$4,$Q18,1,(Holidays!$A$1:$A$248)),0)+IF(AND($P18&lt;FE$4,$Q18&gt;=FF$4,$Q18&gt;=FE$4),NETWORKDAYS.INTL(FE$4,(FF$4)-1,1,(Holidays!$A$1:$A$248)),0))*$S18,"")</f>
        <v>0</v>
      </c>
      <c r="FF18" s="191">
        <f>IFERROR((IF(AND($P18&gt;=FF$4,$P18&lt;FG$4,$Q18&lt;FG$4),NETWORKDAYS.INTL($P18,$Q18,1,(Holidays!$A$1:$A$248)),0)+IF(AND($P18&gt;=FF$4,$P18&lt;FG$4,$Q18&gt;=FG$4),NETWORKDAYS.INTL($P18,(FG$4)-1,1,(Holidays!$A$1:$A$248)),0)+IF(AND($P18&lt;FF$4,$Q18&lt;FG$4,$Q18&gt;=FF$4),NETWORKDAYS.INTL(FF$4,$Q18,1,(Holidays!$A$1:$A$248)),0)+IF(AND($P18&lt;FF$4,$Q18&gt;=FG$4,$Q18&gt;=FF$4),NETWORKDAYS.INTL(FF$4,(FG$4)-1,1,(Holidays!$A$1:$A$248)),0))*$S18,"")</f>
        <v>0</v>
      </c>
      <c r="FG18" s="191">
        <f>IFERROR((IF(AND($P18&gt;=FG$4,$P18&lt;FH$4,$Q18&lt;FH$4),NETWORKDAYS.INTL($P18,$Q18,1,(Holidays!$A$1:$A$248)),0)+IF(AND($P18&gt;=FG$4,$P18&lt;FH$4,$Q18&gt;=FH$4),NETWORKDAYS.INTL($P18,(FH$4)-1,1,(Holidays!$A$1:$A$248)),0)+IF(AND($P18&lt;FG$4,$Q18&lt;FH$4,$Q18&gt;=FG$4),NETWORKDAYS.INTL(FG$4,$Q18,1,(Holidays!$A$1:$A$248)),0)+IF(AND($P18&lt;FG$4,$Q18&gt;=FH$4,$Q18&gt;=FG$4),NETWORKDAYS.INTL(FG$4,(FH$4)-1,1,(Holidays!$A$1:$A$248)),0))*$S18,"")</f>
        <v>0</v>
      </c>
      <c r="FH18" s="191">
        <f>IFERROR((IF(AND($P18&gt;=FH$4,$P18&lt;FI$4,$Q18&lt;FI$4),NETWORKDAYS.INTL($P18,$Q18,1,(Holidays!$A$1:$A$248)),0)+IF(AND($P18&gt;=FH$4,$P18&lt;FI$4,$Q18&gt;=FI$4),NETWORKDAYS.INTL($P18,(FI$4)-1,1,(Holidays!$A$1:$A$248)),0)+IF(AND($P18&lt;FH$4,$Q18&lt;FI$4,$Q18&gt;=FH$4),NETWORKDAYS.INTL(FH$4,$Q18,1,(Holidays!$A$1:$A$248)),0)+IF(AND($P18&lt;FH$4,$Q18&gt;=FI$4,$Q18&gt;=FH$4),NETWORKDAYS.INTL(FH$4,(FI$4)-1,1,(Holidays!$A$1:$A$248)),0))*$S18,"")</f>
        <v>0</v>
      </c>
      <c r="FI18" s="191">
        <f>IFERROR((IF(AND($P18&gt;=FI$4,$P18&lt;FJ$4,$Q18&lt;FJ$4),NETWORKDAYS.INTL($P18,$Q18,1,(Holidays!$A$1:$A$248)),0)+IF(AND($P18&gt;=FI$4,$P18&lt;FJ$4,$Q18&gt;=FJ$4),NETWORKDAYS.INTL($P18,(FJ$4)-1,1,(Holidays!$A$1:$A$248)),0)+IF(AND($P18&lt;FI$4,$Q18&lt;FJ$4,$Q18&gt;=FI$4),NETWORKDAYS.INTL(FI$4,$Q18,1,(Holidays!$A$1:$A$248)),0)+IF(AND($P18&lt;FI$4,$Q18&gt;=FJ$4,$Q18&gt;=FI$4),NETWORKDAYS.INTL(FI$4,(FJ$4)-1,1,(Holidays!$A$1:$A$248)),0))*$S18,"")</f>
        <v>0</v>
      </c>
      <c r="FJ18" s="191">
        <f>IFERROR((IF(AND($P18&gt;=FJ$4,$P18&lt;FK$4,$Q18&lt;FK$4),NETWORKDAYS.INTL($P18,$Q18,1,(Holidays!$A$1:$A$248)),0)+IF(AND($P18&gt;=FJ$4,$P18&lt;FK$4,$Q18&gt;=FK$4),NETWORKDAYS.INTL($P18,(FK$4)-1,1,(Holidays!$A$1:$A$248)),0)+IF(AND($P18&lt;FJ$4,$Q18&lt;FK$4,$Q18&gt;=FJ$4),NETWORKDAYS.INTL(FJ$4,$Q18,1,(Holidays!$A$1:$A$248)),0)+IF(AND($P18&lt;FJ$4,$Q18&gt;=FK$4,$Q18&gt;=FJ$4),NETWORKDAYS.INTL(FJ$4,(FK$4)-1,1,(Holidays!$A$1:$A$248)),0))*$S18,"")</f>
        <v>0</v>
      </c>
      <c r="FK18" s="191">
        <f>IFERROR((IF(AND($P18&gt;=FK$4,$P18&lt;FL$4,$Q18&lt;FL$4),NETWORKDAYS.INTL($P18,$Q18,1,(Holidays!$A$1:$A$248)),0)+IF(AND($P18&gt;=FK$4,$P18&lt;FL$4,$Q18&gt;=FL$4),NETWORKDAYS.INTL($P18,(FL$4)-1,1,(Holidays!$A$1:$A$248)),0)+IF(AND($P18&lt;FK$4,$Q18&lt;FL$4,$Q18&gt;=FK$4),NETWORKDAYS.INTL(FK$4,$Q18,1,(Holidays!$A$1:$A$248)),0)+IF(AND($P18&lt;FK$4,$Q18&gt;=FL$4,$Q18&gt;=FK$4),NETWORKDAYS.INTL(FK$4,(FL$4)-1,1,(Holidays!$A$1:$A$248)),0))*$S18,"")</f>
        <v>0</v>
      </c>
      <c r="FL18" s="191">
        <f>IFERROR((IF(AND($P18&gt;=FL$4,$P18&lt;FM$4,$Q18&lt;FM$4),NETWORKDAYS.INTL($P18,$Q18,1,(Holidays!$A$1:$A$248)),0)+IF(AND($P18&gt;=FL$4,$P18&lt;FM$4,$Q18&gt;=FM$4),NETWORKDAYS.INTL($P18,(FM$4)-1,1,(Holidays!$A$1:$A$248)),0)+IF(AND($P18&lt;FL$4,$Q18&lt;FM$4,$Q18&gt;=FL$4),NETWORKDAYS.INTL(FL$4,$Q18,1,(Holidays!$A$1:$A$248)),0)+IF(AND($P18&lt;FL$4,$Q18&gt;=FM$4,$Q18&gt;=FL$4),NETWORKDAYS.INTL(FL$4,(FM$4)-1,1,(Holidays!$A$1:$A$248)),0))*$S18,"")</f>
        <v>0</v>
      </c>
      <c r="FM18" s="191">
        <f>IFERROR((IF(AND($P18&gt;=FM$4,$P18&lt;FN$4,$Q18&lt;FN$4),NETWORKDAYS.INTL($P18,$Q18,1,(Holidays!$A$1:$A$248)),0)+IF(AND($P18&gt;=FM$4,$P18&lt;FN$4,$Q18&gt;=FN$4),NETWORKDAYS.INTL($P18,(FN$4)-1,1,(Holidays!$A$1:$A$248)),0)+IF(AND($P18&lt;FM$4,$Q18&lt;FN$4,$Q18&gt;=FM$4),NETWORKDAYS.INTL(FM$4,$Q18,1,(Holidays!$A$1:$A$248)),0)+IF(AND($P18&lt;FM$4,$Q18&gt;=FN$4,$Q18&gt;=FM$4),NETWORKDAYS.INTL(FM$4,(FN$4)-1,1,(Holidays!$A$1:$A$248)),0))*$S18,"")</f>
        <v>0</v>
      </c>
      <c r="FN18" s="191">
        <f>IFERROR((IF(AND($P18&gt;=FN$4,$P18&lt;FO$4,$Q18&lt;FO$4),NETWORKDAYS.INTL($P18,$Q18,1,(Holidays!$A$1:$A$248)),0)+IF(AND($P18&gt;=FN$4,$P18&lt;FO$4,$Q18&gt;=FO$4),NETWORKDAYS.INTL($P18,(FO$4)-1,1,(Holidays!$A$1:$A$248)),0)+IF(AND($P18&lt;FN$4,$Q18&lt;FO$4,$Q18&gt;=FN$4),NETWORKDAYS.INTL(FN$4,$Q18,1,(Holidays!$A$1:$A$248)),0)+IF(AND($P18&lt;FN$4,$Q18&gt;=FO$4,$Q18&gt;=FN$4),NETWORKDAYS.INTL(FN$4,(FO$4)-1,1,(Holidays!$A$1:$A$248)),0))*$S18,"")</f>
        <v>0</v>
      </c>
      <c r="FO18" s="191">
        <f>IFERROR((IF(AND($P18&gt;=FO$4,$P18&lt;FP$4,$Q18&lt;FP$4),NETWORKDAYS.INTL($P18,$Q18,1,(Holidays!$A$1:$A$248)),0)+IF(AND($P18&gt;=FO$4,$P18&lt;FP$4,$Q18&gt;=FP$4),NETWORKDAYS.INTL($P18,(FP$4)-1,1,(Holidays!$A$1:$A$248)),0)+IF(AND($P18&lt;FO$4,$Q18&lt;FP$4,$Q18&gt;=FO$4),NETWORKDAYS.INTL(FO$4,$Q18,1,(Holidays!$A$1:$A$248)),0)+IF(AND($P18&lt;FO$4,$Q18&gt;=FP$4,$Q18&gt;=FO$4),NETWORKDAYS.INTL(FO$4,(FP$4)-1,1,(Holidays!$A$1:$A$248)),0))*$S18,"")</f>
        <v>0</v>
      </c>
      <c r="FP18" s="191">
        <f>IFERROR((IF(AND($P18&gt;=FP$4,$P18&lt;FQ$4,$Q18&lt;FQ$4),NETWORKDAYS.INTL($P18,$Q18,1,(Holidays!$A$1:$A$248)),0)+IF(AND($P18&gt;=FP$4,$P18&lt;FQ$4,$Q18&gt;=FQ$4),NETWORKDAYS.INTL($P18,(FQ$4)-1,1,(Holidays!$A$1:$A$248)),0)+IF(AND($P18&lt;FP$4,$Q18&lt;FQ$4,$Q18&gt;=FP$4),NETWORKDAYS.INTL(FP$4,$Q18,1,(Holidays!$A$1:$A$248)),0)+IF(AND($P18&lt;FP$4,$Q18&gt;=FQ$4,$Q18&gt;=FP$4),NETWORKDAYS.INTL(FP$4,(FQ$4)-1,1,(Holidays!$A$1:$A$248)),0))*$S18,"")</f>
        <v>0</v>
      </c>
      <c r="FQ18" s="191">
        <f>IFERROR((IF(AND($P18&gt;=FQ$4,$P18&lt;FR$4,$Q18&lt;FR$4),NETWORKDAYS.INTL($P18,$Q18,1,(Holidays!$A$1:$A$248)),0)+IF(AND($P18&gt;=FQ$4,$P18&lt;FR$4,$Q18&gt;=FR$4),NETWORKDAYS.INTL($P18,(FR$4)-1,1,(Holidays!$A$1:$A$248)),0)+IF(AND($P18&lt;FQ$4,$Q18&lt;FR$4,$Q18&gt;=FQ$4),NETWORKDAYS.INTL(FQ$4,$Q18,1,(Holidays!$A$1:$A$248)),0)+IF(AND($P18&lt;FQ$4,$Q18&gt;=FR$4,$Q18&gt;=FQ$4),NETWORKDAYS.INTL(FQ$4,(FR$4)-1,1,(Holidays!$A$1:$A$248)),0))*$S18,"")</f>
        <v>0</v>
      </c>
      <c r="FR18" s="191">
        <f>IFERROR((IF(AND($P18&gt;=FR$4,$P18&lt;FS$4,$Q18&lt;FS$4),NETWORKDAYS.INTL($P18,$Q18,1,(Holidays!$A$1:$A$248)),0)+IF(AND($P18&gt;=FR$4,$P18&lt;FS$4,$Q18&gt;=FS$4),NETWORKDAYS.INTL($P18,(FS$4)-1,1,(Holidays!$A$1:$A$248)),0)+IF(AND($P18&lt;FR$4,$Q18&lt;FS$4,$Q18&gt;=FR$4),NETWORKDAYS.INTL(FR$4,$Q18,1,(Holidays!$A$1:$A$248)),0)+IF(AND($P18&lt;FR$4,$Q18&gt;=FS$4,$Q18&gt;=FR$4),NETWORKDAYS.INTL(FR$4,(FS$4)-1,1,(Holidays!$A$1:$A$248)),0))*$S18,"")</f>
        <v>0</v>
      </c>
      <c r="FS18" s="191">
        <f>IFERROR((IF(AND($P18&gt;=FS$4,$P18&lt;FT$4,$Q18&lt;FT$4),NETWORKDAYS.INTL($P18,$Q18,1,(Holidays!$A$1:$A$248)),0)+IF(AND($P18&gt;=FS$4,$P18&lt;FT$4,$Q18&gt;=FT$4),NETWORKDAYS.INTL($P18,(FT$4)-1,1,(Holidays!$A$1:$A$248)),0)+IF(AND($P18&lt;FS$4,$Q18&lt;FT$4,$Q18&gt;=FS$4),NETWORKDAYS.INTL(FS$4,$Q18,1,(Holidays!$A$1:$A$248)),0)+IF(AND($P18&lt;FS$4,$Q18&gt;=FT$4,$Q18&gt;=FS$4),NETWORKDAYS.INTL(FS$4,(FT$4)-1,1,(Holidays!$A$1:$A$248)),0))*$S18,"")</f>
        <v>0</v>
      </c>
      <c r="FT18" s="191">
        <f>IFERROR((IF(AND($P18&gt;=FT$4,$P18&lt;FU$4,$Q18&lt;FU$4),NETWORKDAYS.INTL($P18,$Q18,1,(Holidays!$A$1:$A$248)),0)+IF(AND($P18&gt;=FT$4,$P18&lt;FU$4,$Q18&gt;=FU$4),NETWORKDAYS.INTL($P18,(FU$4)-1,1,(Holidays!$A$1:$A$248)),0)+IF(AND($P18&lt;FT$4,$Q18&lt;FU$4,$Q18&gt;=FT$4),NETWORKDAYS.INTL(FT$4,$Q18,1,(Holidays!$A$1:$A$248)),0)+IF(AND($P18&lt;FT$4,$Q18&gt;=FU$4,$Q18&gt;=FT$4),NETWORKDAYS.INTL(FT$4,(FU$4)-1,1,(Holidays!$A$1:$A$248)),0))*$S18,"")</f>
        <v>0</v>
      </c>
      <c r="FU18" s="191">
        <f>IFERROR((IF(AND($P18&gt;=FU$4,$P18&lt;FV$4,$Q18&lt;FV$4),NETWORKDAYS.INTL($P18,$Q18,1,(Holidays!$A$1:$A$248)),0)+IF(AND($P18&gt;=FU$4,$P18&lt;FV$4,$Q18&gt;=FV$4),NETWORKDAYS.INTL($P18,(FV$4)-1,1,(Holidays!$A$1:$A$248)),0)+IF(AND($P18&lt;FU$4,$Q18&lt;FV$4,$Q18&gt;=FU$4),NETWORKDAYS.INTL(FU$4,$Q18,1,(Holidays!$A$1:$A$248)),0)+IF(AND($P18&lt;FU$4,$Q18&gt;=FV$4,$Q18&gt;=FU$4),NETWORKDAYS.INTL(FU$4,(FV$4)-1,1,(Holidays!$A$1:$A$248)),0))*$S18,"")</f>
        <v>0</v>
      </c>
      <c r="FV18" s="191">
        <f>IFERROR((IF(AND($P18&gt;=FV$4,$P18&lt;FW$4,$Q18&lt;FW$4),NETWORKDAYS.INTL($P18,$Q18,1,(Holidays!$A$1:$A$248)),0)+IF(AND($P18&gt;=FV$4,$P18&lt;FW$4,$Q18&gt;=FW$4),NETWORKDAYS.INTL($P18,(FW$4)-1,1,(Holidays!$A$1:$A$248)),0)+IF(AND($P18&lt;FV$4,$Q18&lt;FW$4,$Q18&gt;=FV$4),NETWORKDAYS.INTL(FV$4,$Q18,1,(Holidays!$A$1:$A$248)),0)+IF(AND($P18&lt;FV$4,$Q18&gt;=FW$4,$Q18&gt;=FV$4),NETWORKDAYS.INTL(FV$4,(FW$4)-1,1,(Holidays!$A$1:$A$248)),0))*$S18,"")</f>
        <v>0</v>
      </c>
      <c r="FW18" s="191">
        <f>IFERROR((IF(AND($P18&gt;=FW$4,$P18&lt;FX$4,$Q18&lt;FX$4),NETWORKDAYS.INTL($P18,$Q18,1,(Holidays!$A$1:$A$248)),0)+IF(AND($P18&gt;=FW$4,$P18&lt;FX$4,$Q18&gt;=FX$4),NETWORKDAYS.INTL($P18,(FX$4)-1,1,(Holidays!$A$1:$A$248)),0)+IF(AND($P18&lt;FW$4,$Q18&lt;FX$4,$Q18&gt;=FW$4),NETWORKDAYS.INTL(FW$4,$Q18,1,(Holidays!$A$1:$A$248)),0)+IF(AND($P18&lt;FW$4,$Q18&gt;=FX$4,$Q18&gt;=FW$4),NETWORKDAYS.INTL(FW$4,(FX$4)-1,1,(Holidays!$A$1:$A$248)),0))*$S18,"")</f>
        <v>0</v>
      </c>
      <c r="FX18" s="191">
        <f>IFERROR((IF(AND($P18&gt;=FX$4,$P18&lt;FY$4,$Q18&lt;FY$4),NETWORKDAYS.INTL($P18,$Q18,1,(Holidays!$A$1:$A$248)),0)+IF(AND($P18&gt;=FX$4,$P18&lt;FY$4,$Q18&gt;=FY$4),NETWORKDAYS.INTL($P18,(FY$4)-1,1,(Holidays!$A$1:$A$248)),0)+IF(AND($P18&lt;FX$4,$Q18&lt;FY$4,$Q18&gt;=FX$4),NETWORKDAYS.INTL(FX$4,$Q18,1,(Holidays!$A$1:$A$248)),0)+IF(AND($P18&lt;FX$4,$Q18&gt;=FY$4,$Q18&gt;=FX$4),NETWORKDAYS.INTL(FX$4,(FY$4)-1,1,(Holidays!$A$1:$A$248)),0))*$S18,"")</f>
        <v>0</v>
      </c>
      <c r="FY18" s="191">
        <f>IFERROR((IF(AND($P18&gt;=FY$4,$P18&lt;FZ$4,$Q18&lt;FZ$4),NETWORKDAYS.INTL($P18,$Q18,1,(Holidays!$A$1:$A$248)),0)+IF(AND($P18&gt;=FY$4,$P18&lt;FZ$4,$Q18&gt;=FZ$4),NETWORKDAYS.INTL($P18,(FZ$4)-1,1,(Holidays!$A$1:$A$248)),0)+IF(AND($P18&lt;FY$4,$Q18&lt;FZ$4,$Q18&gt;=FY$4),NETWORKDAYS.INTL(FY$4,$Q18,1,(Holidays!$A$1:$A$248)),0)+IF(AND($P18&lt;FY$4,$Q18&gt;=FZ$4,$Q18&gt;=FY$4),NETWORKDAYS.INTL(FY$4,(FZ$4)-1,1,(Holidays!$A$1:$A$248)),0))*$S18,"")</f>
        <v>0</v>
      </c>
      <c r="FZ18" s="191">
        <f>IFERROR((IF(AND($P18&gt;=FZ$4,$P18&lt;GA$4,$Q18&lt;GA$4),NETWORKDAYS.INTL($P18,$Q18,1,(Holidays!$A$1:$A$248)),0)+IF(AND($P18&gt;=FZ$4,$P18&lt;GA$4,$Q18&gt;=GA$4),NETWORKDAYS.INTL($P18,(GA$4)-1,1,(Holidays!$A$1:$A$248)),0)+IF(AND($P18&lt;FZ$4,$Q18&lt;GA$4,$Q18&gt;=FZ$4),NETWORKDAYS.INTL(FZ$4,$Q18,1,(Holidays!$A$1:$A$248)),0)+IF(AND($P18&lt;FZ$4,$Q18&gt;=GA$4,$Q18&gt;=FZ$4),NETWORKDAYS.INTL(FZ$4,(GA$4)-1,1,(Holidays!$A$1:$A$248)),0))*$S18,"")</f>
        <v>0</v>
      </c>
      <c r="GA18" s="191">
        <f>IFERROR((IF(AND($P18&gt;=GA$4,$P18&lt;GB$4,$Q18&lt;GB$4),NETWORKDAYS.INTL($P18,$Q18,1,(Holidays!$A$1:$A$248)),0)+IF(AND($P18&gt;=GA$4,$P18&lt;GB$4,$Q18&gt;=GB$4),NETWORKDAYS.INTL($P18,(GB$4)-1,1,(Holidays!$A$1:$A$248)),0)+IF(AND($P18&lt;GA$4,$Q18&lt;GB$4,$Q18&gt;=GA$4),NETWORKDAYS.INTL(GA$4,$Q18,1,(Holidays!$A$1:$A$248)),0)+IF(AND($P18&lt;GA$4,$Q18&gt;=GB$4,$Q18&gt;=GA$4),NETWORKDAYS.INTL(GA$4,(GB$4)-1,1,(Holidays!$A$1:$A$248)),0))*$S18,"")</f>
        <v>0</v>
      </c>
      <c r="GB18" s="191">
        <f>IFERROR((IF(AND($P18&gt;=GB$4,$P18&lt;GC$4,$Q18&lt;GC$4),NETWORKDAYS.INTL($P18,$Q18,1,(Holidays!$A$1:$A$248)),0)+IF(AND($P18&gt;=GB$4,$P18&lt;GC$4,$Q18&gt;=GC$4),NETWORKDAYS.INTL($P18,(GC$4)-1,1,(Holidays!$A$1:$A$248)),0)+IF(AND($P18&lt;GB$4,$Q18&lt;GC$4,$Q18&gt;=GB$4),NETWORKDAYS.INTL(GB$4,$Q18,1,(Holidays!$A$1:$A$248)),0)+IF(AND($P18&lt;GB$4,$Q18&gt;=GC$4,$Q18&gt;=GB$4),NETWORKDAYS.INTL(GB$4,(GC$4)-1,1,(Holidays!$A$1:$A$248)),0))*$S18,"")</f>
        <v>0</v>
      </c>
      <c r="GC18" s="191">
        <f>IFERROR((IF(AND($P18&gt;=GC$4,$P18&lt;GD$4,$Q18&lt;GD$4),NETWORKDAYS.INTL($P18,$Q18,1,(Holidays!$A$1:$A$248)),0)+IF(AND($P18&gt;=GC$4,$P18&lt;GD$4,$Q18&gt;=GD$4),NETWORKDAYS.INTL($P18,(GD$4)-1,1,(Holidays!$A$1:$A$248)),0)+IF(AND($P18&lt;GC$4,$Q18&lt;GD$4,$Q18&gt;=GC$4),NETWORKDAYS.INTL(GC$4,$Q18,1,(Holidays!$A$1:$A$248)),0)+IF(AND($P18&lt;GC$4,$Q18&gt;=GD$4,$Q18&gt;=GC$4),NETWORKDAYS.INTL(GC$4,(GD$4)-1,1,(Holidays!$A$1:$A$248)),0))*$S18,"")</f>
        <v>0</v>
      </c>
      <c r="GD18" s="191">
        <f>IFERROR((IF(AND($P18&gt;=GD$4,$P18&lt;GE$4,$Q18&lt;GE$4),NETWORKDAYS.INTL($P18,$Q18,1,(Holidays!$A$1:$A$248)),0)+IF(AND($P18&gt;=GD$4,$P18&lt;GE$4,$Q18&gt;=GE$4),NETWORKDAYS.INTL($P18,(GE$4)-1,1,(Holidays!$A$1:$A$248)),0)+IF(AND($P18&lt;GD$4,$Q18&lt;GE$4,$Q18&gt;=GD$4),NETWORKDAYS.INTL(GD$4,$Q18,1,(Holidays!$A$1:$A$248)),0)+IF(AND($P18&lt;GD$4,$Q18&gt;=GE$4,$Q18&gt;=GD$4),NETWORKDAYS.INTL(GD$4,(GE$4)-1,1,(Holidays!$A$1:$A$248)),0))*$S18,"")</f>
        <v>0</v>
      </c>
      <c r="GE18" s="191">
        <f>IFERROR((IF(AND($P18&gt;=GE$4,$P18&lt;GF$4,$Q18&lt;GF$4),NETWORKDAYS.INTL($P18,$Q18,1,(Holidays!$A$1:$A$248)),0)+IF(AND($P18&gt;=GE$4,$P18&lt;GF$4,$Q18&gt;=GF$4),NETWORKDAYS.INTL($P18,(GF$4)-1,1,(Holidays!$A$1:$A$248)),0)+IF(AND($P18&lt;GE$4,$Q18&lt;GF$4,$Q18&gt;=GE$4),NETWORKDAYS.INTL(GE$4,$Q18,1,(Holidays!$A$1:$A$248)),0)+IF(AND($P18&lt;GE$4,$Q18&gt;=GF$4,$Q18&gt;=GE$4),NETWORKDAYS.INTL(GE$4,(GF$4)-1,1,(Holidays!$A$1:$A$248)),0))*$S18,"")</f>
        <v>0</v>
      </c>
      <c r="GF18" s="191">
        <f>IFERROR((IF(AND($P18&gt;=GF$4,$P18&lt;GG$4,$Q18&lt;GG$4),NETWORKDAYS.INTL($P18,$Q18,1,(Holidays!$A$1:$A$248)),0)+IF(AND($P18&gt;=GF$4,$P18&lt;GG$4,$Q18&gt;=GG$4),NETWORKDAYS.INTL($P18,(GG$4)-1,1,(Holidays!$A$1:$A$248)),0)+IF(AND($P18&lt;GF$4,$Q18&lt;GG$4,$Q18&gt;=GF$4),NETWORKDAYS.INTL(GF$4,$Q18,1,(Holidays!$A$1:$A$248)),0)+IF(AND($P18&lt;GF$4,$Q18&gt;=GG$4,$Q18&gt;=GF$4),NETWORKDAYS.INTL(GF$4,(GG$4)-1,1,(Holidays!$A$1:$A$248)),0))*$S18,"")</f>
        <v>0</v>
      </c>
      <c r="GG18" s="191">
        <f>IFERROR((IF(AND($P18&gt;=GG$4,$P18&lt;GH$4,$Q18&lt;GH$4),NETWORKDAYS.INTL($P18,$Q18,1,(Holidays!$A$1:$A$248)),0)+IF(AND($P18&gt;=GG$4,$P18&lt;GH$4,$Q18&gt;=GH$4),NETWORKDAYS.INTL($P18,(GH$4)-1,1,(Holidays!$A$1:$A$248)),0)+IF(AND($P18&lt;GG$4,$Q18&lt;GH$4,$Q18&gt;=GG$4),NETWORKDAYS.INTL(GG$4,$Q18,1,(Holidays!$A$1:$A$248)),0)+IF(AND($P18&lt;GG$4,$Q18&gt;=GH$4,$Q18&gt;=GG$4),NETWORKDAYS.INTL(GG$4,(GH$4)-1,1,(Holidays!$A$1:$A$248)),0))*$S18,"")</f>
        <v>0</v>
      </c>
      <c r="GH18" s="191">
        <f>IFERROR((IF(AND($P18&gt;=GH$4,$P18&lt;GI$4,$Q18&lt;GI$4),NETWORKDAYS.INTL($P18,$Q18,1,(Holidays!$A$1:$A$248)),0)+IF(AND($P18&gt;=GH$4,$P18&lt;GI$4,$Q18&gt;=GI$4),NETWORKDAYS.INTL($P18,(GI$4)-1,1,(Holidays!$A$1:$A$248)),0)+IF(AND($P18&lt;GH$4,$Q18&lt;GI$4,$Q18&gt;=GH$4),NETWORKDAYS.INTL(GH$4,$Q18,1,(Holidays!$A$1:$A$248)),0)+IF(AND($P18&lt;GH$4,$Q18&gt;=GI$4,$Q18&gt;=GH$4),NETWORKDAYS.INTL(GH$4,(GI$4)-1,1,(Holidays!$A$1:$A$248)),0))*$S18,"")</f>
        <v>0</v>
      </c>
      <c r="GI18" s="191">
        <f>IFERROR((IF(AND($P18&gt;=GI$4,$P18&lt;GJ$4,$Q18&lt;GJ$4),NETWORKDAYS.INTL($P18,$Q18,1,(Holidays!$A$1:$A$248)),0)+IF(AND($P18&gt;=GI$4,$P18&lt;GJ$4,$Q18&gt;=GJ$4),NETWORKDAYS.INTL($P18,(GJ$4)-1,1,(Holidays!$A$1:$A$248)),0)+IF(AND($P18&lt;GI$4,$Q18&lt;GJ$4,$Q18&gt;=GI$4),NETWORKDAYS.INTL(GI$4,$Q18,1,(Holidays!$A$1:$A$248)),0)+IF(AND($P18&lt;GI$4,$Q18&gt;=GJ$4,$Q18&gt;=GI$4),NETWORKDAYS.INTL(GI$4,(GJ$4)-1,1,(Holidays!$A$1:$A$248)),0))*$S18,"")</f>
        <v>0</v>
      </c>
      <c r="GJ18" s="191">
        <f>IFERROR((IF(AND($P18&gt;=GJ$4,$P18&lt;GK$4,$Q18&lt;GK$4),NETWORKDAYS.INTL($P18,$Q18,1,(Holidays!$A$1:$A$248)),0)+IF(AND($P18&gt;=GJ$4,$P18&lt;GK$4,$Q18&gt;=GK$4),NETWORKDAYS.INTL($P18,(GK$4)-1,1,(Holidays!$A$1:$A$248)),0)+IF(AND($P18&lt;GJ$4,$Q18&lt;GK$4,$Q18&gt;=GJ$4),NETWORKDAYS.INTL(GJ$4,$Q18,1,(Holidays!$A$1:$A$248)),0)+IF(AND($P18&lt;GJ$4,$Q18&gt;=GK$4,$Q18&gt;=GJ$4),NETWORKDAYS.INTL(GJ$4,(GK$4)-1,1,(Holidays!$A$1:$A$248)),0))*$S18,"")</f>
        <v>0</v>
      </c>
      <c r="GK18" s="191">
        <f>IFERROR((IF(AND($P18&gt;=GK$4,$P18&lt;GL$4,$Q18&lt;GL$4),NETWORKDAYS.INTL($P18,$Q18,1,(Holidays!$A$1:$A$248)),0)+IF(AND($P18&gt;=GK$4,$P18&lt;GL$4,$Q18&gt;=GL$4),NETWORKDAYS.INTL($P18,(GL$4)-1,1,(Holidays!$A$1:$A$248)),0)+IF(AND($P18&lt;GK$4,$Q18&lt;GL$4,$Q18&gt;=GK$4),NETWORKDAYS.INTL(GK$4,$Q18,1,(Holidays!$A$1:$A$248)),0)+IF(AND($P18&lt;GK$4,$Q18&gt;=GL$4,$Q18&gt;=GK$4),NETWORKDAYS.INTL(GK$4,(GL$4)-1,1,(Holidays!$A$1:$A$248)),0))*$S18,"")</f>
        <v>0</v>
      </c>
      <c r="GL18" s="191">
        <f>IFERROR((IF(AND($P18&gt;=GL$4,$P18&lt;GM$4,$Q18&lt;GM$4),NETWORKDAYS.INTL($P18,$Q18,1,(Holidays!$A$1:$A$248)),0)+IF(AND($P18&gt;=GL$4,$P18&lt;GM$4,$Q18&gt;=GM$4),NETWORKDAYS.INTL($P18,(GM$4)-1,1,(Holidays!$A$1:$A$248)),0)+IF(AND($P18&lt;GL$4,$Q18&lt;GM$4,$Q18&gt;=GL$4),NETWORKDAYS.INTL(GL$4,$Q18,1,(Holidays!$A$1:$A$248)),0)+IF(AND($P18&lt;GL$4,$Q18&gt;=GM$4,$Q18&gt;=GL$4),NETWORKDAYS.INTL(GL$4,(GM$4)-1,1,(Holidays!$A$1:$A$248)),0))*$S18,"")</f>
        <v>0</v>
      </c>
      <c r="GM18" s="191">
        <f>IFERROR((IF(AND($P18&gt;=GM$4,$P18&lt;GN$4,$Q18&lt;GN$4),NETWORKDAYS.INTL($P18,$Q18,1,(Holidays!$A$1:$A$248)),0)+IF(AND($P18&gt;=GM$4,$P18&lt;GN$4,$Q18&gt;=GN$4),NETWORKDAYS.INTL($P18,(GN$4)-1,1,(Holidays!$A$1:$A$248)),0)+IF(AND($P18&lt;GM$4,$Q18&lt;GN$4,$Q18&gt;=GM$4),NETWORKDAYS.INTL(GM$4,$Q18,1,(Holidays!$A$1:$A$248)),0)+IF(AND($P18&lt;GM$4,$Q18&gt;=GN$4,$Q18&gt;=GM$4),NETWORKDAYS.INTL(GM$4,(GN$4)-1,1,(Holidays!$A$1:$A$248)),0))*$S18,"")</f>
        <v>0</v>
      </c>
      <c r="GN18" s="191">
        <f>IFERROR((IF(AND($P18&gt;=GN$4,$P18&lt;GO$4,$Q18&lt;GO$4),NETWORKDAYS.INTL($P18,$Q18,1,(Holidays!$A$1:$A$248)),0)+IF(AND($P18&gt;=GN$4,$P18&lt;GO$4,$Q18&gt;=GO$4),NETWORKDAYS.INTL($P18,(GO$4)-1,1,(Holidays!$A$1:$A$248)),0)+IF(AND($P18&lt;GN$4,$Q18&lt;GO$4,$Q18&gt;=GN$4),NETWORKDAYS.INTL(GN$4,$Q18,1,(Holidays!$A$1:$A$248)),0)+IF(AND($P18&lt;GN$4,$Q18&gt;=GO$4,$Q18&gt;=GN$4),NETWORKDAYS.INTL(GN$4,(GO$4)-1,1,(Holidays!$A$1:$A$248)),0))*$S18,"")</f>
        <v>0</v>
      </c>
      <c r="GO18" s="191">
        <f>IFERROR((IF(AND($P18&gt;=GO$4,$P18&lt;GP$4,$Q18&lt;GP$4),NETWORKDAYS.INTL($P18,$Q18,1,(Holidays!$A$1:$A$248)),0)+IF(AND($P18&gt;=GO$4,$P18&lt;GP$4,$Q18&gt;=GP$4),NETWORKDAYS.INTL($P18,(GP$4)-1,1,(Holidays!$A$1:$A$248)),0)+IF(AND($P18&lt;GO$4,$Q18&lt;GP$4,$Q18&gt;=GO$4),NETWORKDAYS.INTL(GO$4,$Q18,1,(Holidays!$A$1:$A$248)),0)+IF(AND($P18&lt;GO$4,$Q18&gt;=GP$4,$Q18&gt;=GO$4),NETWORKDAYS.INTL(GO$4,(GP$4)-1,1,(Holidays!$A$1:$A$248)),0))*$S18,"")</f>
        <v>0</v>
      </c>
      <c r="GP18" s="191">
        <f>IFERROR((IF(AND($P18&gt;=GP$4,$P18&lt;GQ$4,$Q18&lt;GQ$4),NETWORKDAYS.INTL($P18,$Q18,1,(Holidays!$A$1:$A$248)),0)+IF(AND($P18&gt;=GP$4,$P18&lt;GQ$4,$Q18&gt;=GQ$4),NETWORKDAYS.INTL($P18,(GQ$4)-1,1,(Holidays!$A$1:$A$248)),0)+IF(AND($P18&lt;GP$4,$Q18&lt;GQ$4,$Q18&gt;=GP$4),NETWORKDAYS.INTL(GP$4,$Q18,1,(Holidays!$A$1:$A$248)),0)+IF(AND($P18&lt;GP$4,$Q18&gt;=GQ$4,$Q18&gt;=GP$4),NETWORKDAYS.INTL(GP$4,(GQ$4)-1,1,(Holidays!$A$1:$A$248)),0))*$S18,"")</f>
        <v>0</v>
      </c>
      <c r="GQ18" s="191">
        <f>IFERROR((IF(AND($P18&gt;=GQ$4,$P18&lt;GR$4,$Q18&lt;GR$4),NETWORKDAYS.INTL($P18,$Q18,1,(Holidays!$A$1:$A$248)),0)+IF(AND($P18&gt;=GQ$4,$P18&lt;GR$4,$Q18&gt;=GR$4),NETWORKDAYS.INTL($P18,(GR$4)-1,1,(Holidays!$A$1:$A$248)),0)+IF(AND($P18&lt;GQ$4,$Q18&lt;GR$4,$Q18&gt;=GQ$4),NETWORKDAYS.INTL(GQ$4,$Q18,1,(Holidays!$A$1:$A$248)),0)+IF(AND($P18&lt;GQ$4,$Q18&gt;=GR$4,$Q18&gt;=GQ$4),NETWORKDAYS.INTL(GQ$4,(GR$4)-1,1,(Holidays!$A$1:$A$248)),0))*$S18,"")</f>
        <v>0</v>
      </c>
      <c r="GR18" s="191">
        <f>IFERROR((IF(AND($P18&gt;=GR$4,$P18&lt;GS$4,$Q18&lt;GS$4),NETWORKDAYS.INTL($P18,$Q18,1,(Holidays!$A$1:$A$248)),0)+IF(AND($P18&gt;=GR$4,$P18&lt;GS$4,$Q18&gt;=GS$4),NETWORKDAYS.INTL($P18,(GS$4)-1,1,(Holidays!$A$1:$A$248)),0)+IF(AND($P18&lt;GR$4,$Q18&lt;GS$4,$Q18&gt;=GR$4),NETWORKDAYS.INTL(GR$4,$Q18,1,(Holidays!$A$1:$A$248)),0)+IF(AND($P18&lt;GR$4,$Q18&gt;=GS$4,$Q18&gt;=GR$4),NETWORKDAYS.INTL(GR$4,(GS$4)-1,1,(Holidays!$A$1:$A$248)),0))*$S18,"")</f>
        <v>0</v>
      </c>
      <c r="GS18" s="191">
        <f>IFERROR((IF(AND($P18&gt;=GS$4,$P18&lt;GT$4,$Q18&lt;GT$4),NETWORKDAYS.INTL($P18,$Q18,1,(Holidays!$A$1:$A$248)),0)+IF(AND($P18&gt;=GS$4,$P18&lt;GT$4,$Q18&gt;=GT$4),NETWORKDAYS.INTL($P18,(GT$4)-1,1,(Holidays!$A$1:$A$248)),0)+IF(AND($P18&lt;GS$4,$Q18&lt;GT$4,$Q18&gt;=GS$4),NETWORKDAYS.INTL(GS$4,$Q18,1,(Holidays!$A$1:$A$248)),0)+IF(AND($P18&lt;GS$4,$Q18&gt;=GT$4,$Q18&gt;=GS$4),NETWORKDAYS.INTL(GS$4,(GT$4)-1,1,(Holidays!$A$1:$A$248)),0))*$S18,"")</f>
        <v>0</v>
      </c>
      <c r="GT18" s="191">
        <f>IFERROR((IF(AND($P18&gt;=GT$4,$P18&lt;GU$4,$Q18&lt;GU$4),NETWORKDAYS.INTL($P18,$Q18,1,(Holidays!$A$1:$A$248)),0)+IF(AND($P18&gt;=GT$4,$P18&lt;GU$4,$Q18&gt;=GU$4),NETWORKDAYS.INTL($P18,(GU$4)-1,1,(Holidays!$A$1:$A$248)),0)+IF(AND($P18&lt;GT$4,$Q18&lt;GU$4,$Q18&gt;=GT$4),NETWORKDAYS.INTL(GT$4,$Q18,1,(Holidays!$A$1:$A$248)),0)+IF(AND($P18&lt;GT$4,$Q18&gt;=GU$4,$Q18&gt;=GT$4),NETWORKDAYS.INTL(GT$4,(GU$4)-1,1,(Holidays!$A$1:$A$248)),0))*$S18,"")</f>
        <v>0</v>
      </c>
      <c r="GU18" s="191">
        <f>IFERROR((IF(AND($P18&gt;=GU$4,$P18&lt;GV$4,$Q18&lt;GV$4),NETWORKDAYS.INTL($P18,$Q18,1,(Holidays!$A$1:$A$248)),0)+IF(AND($P18&gt;=GU$4,$P18&lt;GV$4,$Q18&gt;=GV$4),NETWORKDAYS.INTL($P18,(GV$4)-1,1,(Holidays!$A$1:$A$248)),0)+IF(AND($P18&lt;GU$4,$Q18&lt;GV$4,$Q18&gt;=GU$4),NETWORKDAYS.INTL(GU$4,$Q18,1,(Holidays!$A$1:$A$248)),0)+IF(AND($P18&lt;GU$4,$Q18&gt;=GV$4,$Q18&gt;=GU$4),NETWORKDAYS.INTL(GU$4,(GV$4)-1,1,(Holidays!$A$1:$A$248)),0))*$S18,"")</f>
        <v>0</v>
      </c>
      <c r="GV18" s="191">
        <f>IFERROR((IF(AND($P18&gt;=GV$4,$P18&lt;GW$4,$Q18&lt;GW$4),NETWORKDAYS.INTL($P18,$Q18,1,(Holidays!$A$1:$A$248)),0)+IF(AND($P18&gt;=GV$4,$P18&lt;GW$4,$Q18&gt;=GW$4),NETWORKDAYS.INTL($P18,(GW$4)-1,1,(Holidays!$A$1:$A$248)),0)+IF(AND($P18&lt;GV$4,$Q18&lt;GW$4,$Q18&gt;=GV$4),NETWORKDAYS.INTL(GV$4,$Q18,1,(Holidays!$A$1:$A$248)),0)+IF(AND($P18&lt;GV$4,$Q18&gt;=GW$4,$Q18&gt;=GV$4),NETWORKDAYS.INTL(GV$4,(GW$4)-1,1,(Holidays!$A$1:$A$248)),0))*$S18,"")</f>
        <v>0</v>
      </c>
      <c r="GW18" s="191">
        <f>IFERROR((IF(AND($P18&gt;=GW$4,$P18&lt;GX$4,$Q18&lt;GX$4),NETWORKDAYS.INTL($P18,$Q18,1,(Holidays!$A$1:$A$248)),0)+IF(AND($P18&gt;=GW$4,$P18&lt;GX$4,$Q18&gt;=GX$4),NETWORKDAYS.INTL($P18,(GX$4)-1,1,(Holidays!$A$1:$A$248)),0)+IF(AND($P18&lt;GW$4,$Q18&lt;GX$4,$Q18&gt;=GW$4),NETWORKDAYS.INTL(GW$4,$Q18,1,(Holidays!$A$1:$A$248)),0)+IF(AND($P18&lt;GW$4,$Q18&gt;=GX$4,$Q18&gt;=GW$4),NETWORKDAYS.INTL(GW$4,(GX$4)-1,1,(Holidays!$A$1:$A$248)),0))*$S18,"")</f>
        <v>0</v>
      </c>
      <c r="GX18" s="191">
        <f>IFERROR((IF(AND($P18&gt;=GX$4,$P18&lt;GY$4,$Q18&lt;GY$4),NETWORKDAYS.INTL($P18,$Q18,1,(Holidays!$A$1:$A$248)),0)+IF(AND($P18&gt;=GX$4,$P18&lt;GY$4,$Q18&gt;=GY$4),NETWORKDAYS.INTL($P18,(GY$4)-1,1,(Holidays!$A$1:$A$248)),0)+IF(AND($P18&lt;GX$4,$Q18&lt;GY$4,$Q18&gt;=GX$4),NETWORKDAYS.INTL(GX$4,$Q18,1,(Holidays!$A$1:$A$248)),0)+IF(AND($P18&lt;GX$4,$Q18&gt;=GY$4,$Q18&gt;=GX$4),NETWORKDAYS.INTL(GX$4,(GY$4)-1,1,(Holidays!$A$1:$A$248)),0))*$S18,"")</f>
        <v>0</v>
      </c>
      <c r="GY18" s="191">
        <f>IFERROR((IF(AND($P18&gt;=GY$4,$P18&lt;GZ$4,$Q18&lt;GZ$4),NETWORKDAYS.INTL($P18,$Q18,1,(Holidays!$A$1:$A$248)),0)+IF(AND($P18&gt;=GY$4,$P18&lt;GZ$4,$Q18&gt;=GZ$4),NETWORKDAYS.INTL($P18,(GZ$4)-1,1,(Holidays!$A$1:$A$248)),0)+IF(AND($P18&lt;GY$4,$Q18&lt;GZ$4,$Q18&gt;=GY$4),NETWORKDAYS.INTL(GY$4,$Q18,1,(Holidays!$A$1:$A$248)),0)+IF(AND($P18&lt;GY$4,$Q18&gt;=GZ$4,$Q18&gt;=GY$4),NETWORKDAYS.INTL(GY$4,(GZ$4)-1,1,(Holidays!$A$1:$A$248)),0))*$S18,"")</f>
        <v>0</v>
      </c>
      <c r="GZ18" s="191">
        <f>IFERROR((IF(AND($P18&gt;=GZ$4,$P18&lt;HA$4,$Q18&lt;HA$4),NETWORKDAYS.INTL($P18,$Q18,1,(Holidays!$A$1:$A$248)),0)+IF(AND($P18&gt;=GZ$4,$P18&lt;HA$4,$Q18&gt;=HA$4),NETWORKDAYS.INTL($P18,(HA$4)-1,1,(Holidays!$A$1:$A$248)),0)+IF(AND($P18&lt;GZ$4,$Q18&lt;HA$4,$Q18&gt;=GZ$4),NETWORKDAYS.INTL(GZ$4,$Q18,1,(Holidays!$A$1:$A$248)),0)+IF(AND($P18&lt;GZ$4,$Q18&gt;=HA$4,$Q18&gt;=GZ$4),NETWORKDAYS.INTL(GZ$4,(HA$4)-1,1,(Holidays!$A$1:$A$248)),0))*$S18,"")</f>
        <v>0</v>
      </c>
      <c r="HA18" s="191">
        <f>IFERROR((IF(AND($P18&gt;=HA$4,$P18&lt;HB$4,$Q18&lt;HB$4),NETWORKDAYS.INTL($P18,$Q18,1,(Holidays!$A$1:$A$248)),0)+IF(AND($P18&gt;=HA$4,$P18&lt;HB$4,$Q18&gt;=HB$4),NETWORKDAYS.INTL($P18,(HB$4)-1,1,(Holidays!$A$1:$A$248)),0)+IF(AND($P18&lt;HA$4,$Q18&lt;HB$4,$Q18&gt;=HA$4),NETWORKDAYS.INTL(HA$4,$Q18,1,(Holidays!$A$1:$A$248)),0)+IF(AND($P18&lt;HA$4,$Q18&gt;=HB$4,$Q18&gt;=HA$4),NETWORKDAYS.INTL(HA$4,(HB$4)-1,1,(Holidays!$A$1:$A$248)),0))*$S18,"")</f>
        <v>0</v>
      </c>
      <c r="HB18" s="191">
        <f>IFERROR((IF(AND($P18&gt;=HB$4,$P18&lt;HC$4,$Q18&lt;HC$4),NETWORKDAYS.INTL($P18,$Q18,1,(Holidays!$A$1:$A$248)),0)+IF(AND($P18&gt;=HB$4,$P18&lt;HC$4,$Q18&gt;=HC$4),NETWORKDAYS.INTL($P18,(HC$4)-1,1,(Holidays!$A$1:$A$248)),0)+IF(AND($P18&lt;HB$4,$Q18&lt;HC$4,$Q18&gt;=HB$4),NETWORKDAYS.INTL(HB$4,$Q18,1,(Holidays!$A$1:$A$248)),0)+IF(AND($P18&lt;HB$4,$Q18&gt;=HC$4,$Q18&gt;=HB$4),NETWORKDAYS.INTL(HB$4,(HC$4)-1,1,(Holidays!$A$1:$A$248)),0))*$S18,"")</f>
        <v>0</v>
      </c>
      <c r="HC18" s="191">
        <f>IFERROR((IF(AND($P18&gt;=HC$4,$P18&lt;HD$4,$Q18&lt;HD$4),NETWORKDAYS.INTL($P18,$Q18,1,(Holidays!$A$1:$A$248)),0)+IF(AND($P18&gt;=HC$4,$P18&lt;HD$4,$Q18&gt;=HD$4),NETWORKDAYS.INTL($P18,(HD$4)-1,1,(Holidays!$A$1:$A$248)),0)+IF(AND($P18&lt;HC$4,$Q18&lt;HD$4,$Q18&gt;=HC$4),NETWORKDAYS.INTL(HC$4,$Q18,1,(Holidays!$A$1:$A$248)),0)+IF(AND($P18&lt;HC$4,$Q18&gt;=HD$4,$Q18&gt;=HC$4),NETWORKDAYS.INTL(HC$4,(HD$4)-1,1,(Holidays!$A$1:$A$248)),0))*$S18,"")</f>
        <v>0</v>
      </c>
      <c r="HD18" s="191">
        <f>IFERROR((IF(AND($P18&gt;=HD$4,$P18&lt;HE$4,$Q18&lt;HE$4),NETWORKDAYS.INTL($P18,$Q18,1,(Holidays!$A$1:$A$248)),0)+IF(AND($P18&gt;=HD$4,$P18&lt;HE$4,$Q18&gt;=HE$4),NETWORKDAYS.INTL($P18,(HE$4)-1,1,(Holidays!$A$1:$A$248)),0)+IF(AND($P18&lt;HD$4,$Q18&lt;HE$4,$Q18&gt;=HD$4),NETWORKDAYS.INTL(HD$4,$Q18,1,(Holidays!$A$1:$A$248)),0)+IF(AND($P18&lt;HD$4,$Q18&gt;=HE$4,$Q18&gt;=HD$4),NETWORKDAYS.INTL(HD$4,(HE$4)-1,1,(Holidays!$A$1:$A$248)),0))*$S18,"")</f>
        <v>0</v>
      </c>
      <c r="HE18" s="191">
        <f>IFERROR((IF(AND($P18&gt;=HE$4,$P18&lt;HF$4,$Q18&lt;HF$4),NETWORKDAYS.INTL($P18,$Q18,1,(Holidays!$A$1:$A$248)),0)+IF(AND($P18&gt;=HE$4,$P18&lt;HF$4,$Q18&gt;=HF$4),NETWORKDAYS.INTL($P18,(HF$4)-1,1,(Holidays!$A$1:$A$248)),0)+IF(AND($P18&lt;HE$4,$Q18&lt;HF$4,$Q18&gt;=HE$4),NETWORKDAYS.INTL(HE$4,$Q18,1,(Holidays!$A$1:$A$248)),0)+IF(AND($P18&lt;HE$4,$Q18&gt;=HF$4,$Q18&gt;=HE$4),NETWORKDAYS.INTL(HE$4,(HF$4)-1,1,(Holidays!$A$1:$A$248)),0))*$S18,"")</f>
        <v>0</v>
      </c>
      <c r="HF18" s="191">
        <f>IFERROR((IF(AND($P18&gt;=HF$4,$P18&lt;HG$4,$Q18&lt;HG$4),NETWORKDAYS.INTL($P18,$Q18,1,(Holidays!$A$1:$A$248)),0)+IF(AND($P18&gt;=HF$4,$P18&lt;HG$4,$Q18&gt;=HG$4),NETWORKDAYS.INTL($P18,(HG$4)-1,1,(Holidays!$A$1:$A$248)),0)+IF(AND($P18&lt;HF$4,$Q18&lt;HG$4,$Q18&gt;=HF$4),NETWORKDAYS.INTL(HF$4,$Q18,1,(Holidays!$A$1:$A$248)),0)+IF(AND($P18&lt;HF$4,$Q18&gt;=HG$4,$Q18&gt;=HF$4),NETWORKDAYS.INTL(HF$4,(HG$4)-1,1,(Holidays!$A$1:$A$248)),0))*$S18,"")</f>
        <v>0</v>
      </c>
      <c r="HG18" s="191">
        <f>IFERROR((IF(AND($P18&gt;=HG$4,$P18&lt;HH$4,$Q18&lt;HH$4),NETWORKDAYS.INTL($P18,$Q18,1,(Holidays!$A$1:$A$248)),0)+IF(AND($P18&gt;=HG$4,$P18&lt;HH$4,$Q18&gt;=HH$4),NETWORKDAYS.INTL($P18,(HH$4)-1,1,(Holidays!$A$1:$A$248)),0)+IF(AND($P18&lt;HG$4,$Q18&lt;HH$4,$Q18&gt;=HG$4),NETWORKDAYS.INTL(HG$4,$Q18,1,(Holidays!$A$1:$A$248)),0)+IF(AND($P18&lt;HG$4,$Q18&gt;=HH$4,$Q18&gt;=HG$4),NETWORKDAYS.INTL(HG$4,(HH$4)-1,1,(Holidays!$A$1:$A$248)),0))*$S18,"")</f>
        <v>0</v>
      </c>
      <c r="HH18" s="191">
        <f>IFERROR((IF(AND($P18&gt;=HH$4,$P18&lt;HI$4,$Q18&lt;HI$4),NETWORKDAYS.INTL($P18,$Q18,1,(Holidays!$A$1:$A$248)),0)+IF(AND($P18&gt;=HH$4,$P18&lt;HI$4,$Q18&gt;=HI$4),NETWORKDAYS.INTL($P18,(HI$4)-1,1,(Holidays!$A$1:$A$248)),0)+IF(AND($P18&lt;HH$4,$Q18&lt;HI$4,$Q18&gt;=HH$4),NETWORKDAYS.INTL(HH$4,$Q18,1,(Holidays!$A$1:$A$248)),0)+IF(AND($P18&lt;HH$4,$Q18&gt;=HI$4,$Q18&gt;=HH$4),NETWORKDAYS.INTL(HH$4,(HI$4)-1,1,(Holidays!$A$1:$A$248)),0))*$S18,"")</f>
        <v>0</v>
      </c>
      <c r="HI18" s="191">
        <f>IFERROR((IF(AND($P18&gt;=HI$4,$P18&lt;HJ$4,$Q18&lt;HJ$4),NETWORKDAYS.INTL($P18,$Q18,1,(Holidays!$A$1:$A$248)),0)+IF(AND($P18&gt;=HI$4,$P18&lt;HJ$4,$Q18&gt;=HJ$4),NETWORKDAYS.INTL($P18,(HJ$4)-1,1,(Holidays!$A$1:$A$248)),0)+IF(AND($P18&lt;HI$4,$Q18&lt;HJ$4,$Q18&gt;=HI$4),NETWORKDAYS.INTL(HI$4,$Q18,1,(Holidays!$A$1:$A$248)),0)+IF(AND($P18&lt;HI$4,$Q18&gt;=HJ$4,$Q18&gt;=HI$4),NETWORKDAYS.INTL(HI$4,(HJ$4)-1,1,(Holidays!$A$1:$A$248)),0))*$S18,"")</f>
        <v>0</v>
      </c>
      <c r="HJ18" s="191">
        <f>IFERROR((IF(AND($P18&gt;=HJ$4,$P18&lt;HK$4,$Q18&lt;HK$4),NETWORKDAYS.INTL($P18,$Q18,1,(Holidays!$A$1:$A$248)),0)+IF(AND($P18&gt;=HJ$4,$P18&lt;HK$4,$Q18&gt;=HK$4),NETWORKDAYS.INTL($P18,(HK$4)-1,1,(Holidays!$A$1:$A$248)),0)+IF(AND($P18&lt;HJ$4,$Q18&lt;HK$4,$Q18&gt;=HJ$4),NETWORKDAYS.INTL(HJ$4,$Q18,1,(Holidays!$A$1:$A$248)),0)+IF(AND($P18&lt;HJ$4,$Q18&gt;=HK$4,$Q18&gt;=HJ$4),NETWORKDAYS.INTL(HJ$4,(HK$4)-1,1,(Holidays!$A$1:$A$248)),0))*$S18,"")</f>
        <v>0</v>
      </c>
      <c r="HK18" s="191">
        <f>IFERROR((IF(AND($P18&gt;=HK$4,$P18&lt;HL$4,$Q18&lt;HL$4),NETWORKDAYS.INTL($P18,$Q18,1,(Holidays!$A$1:$A$248)),0)+IF(AND($P18&gt;=HK$4,$P18&lt;HL$4,$Q18&gt;=HL$4),NETWORKDAYS.INTL($P18,(HL$4)-1,1,(Holidays!$A$1:$A$248)),0)+IF(AND($P18&lt;HK$4,$Q18&lt;HL$4,$Q18&gt;=HK$4),NETWORKDAYS.INTL(HK$4,$Q18,1,(Holidays!$A$1:$A$248)),0)+IF(AND($P18&lt;HK$4,$Q18&gt;=HL$4,$Q18&gt;=HK$4),NETWORKDAYS.INTL(HK$4,(HL$4)-1,1,(Holidays!$A$1:$A$248)),0))*$S18,"")</f>
        <v>0</v>
      </c>
      <c r="HL18" s="191">
        <f>IFERROR((IF(AND($P18&gt;=HL$4,$P18&lt;HM$4,$Q18&lt;HM$4),NETWORKDAYS.INTL($P18,$Q18,1,(Holidays!$A$1:$A$248)),0)+IF(AND($P18&gt;=HL$4,$P18&lt;HM$4,$Q18&gt;=HM$4),NETWORKDAYS.INTL($P18,(HM$4)-1,1,(Holidays!$A$1:$A$248)),0)+IF(AND($P18&lt;HL$4,$Q18&lt;HM$4,$Q18&gt;=HL$4),NETWORKDAYS.INTL(HL$4,$Q18,1,(Holidays!$A$1:$A$248)),0)+IF(AND($P18&lt;HL$4,$Q18&gt;=HM$4,$Q18&gt;=HL$4),NETWORKDAYS.INTL(HL$4,(HM$4)-1,1,(Holidays!$A$1:$A$248)),0))*$S18,"")</f>
        <v>0</v>
      </c>
      <c r="HM18" s="191">
        <f>IFERROR((IF(AND($P18&gt;=HM$4,$P18&lt;HN$4,$Q18&lt;HN$4),NETWORKDAYS.INTL($P18,$Q18,1,(Holidays!$A$1:$A$248)),0)+IF(AND($P18&gt;=HM$4,$P18&lt;HN$4,$Q18&gt;=HN$4),NETWORKDAYS.INTL($P18,(HN$4)-1,1,(Holidays!$A$1:$A$248)),0)+IF(AND($P18&lt;HM$4,$Q18&lt;HN$4,$Q18&gt;=HM$4),NETWORKDAYS.INTL(HM$4,$Q18,1,(Holidays!$A$1:$A$248)),0)+IF(AND($P18&lt;HM$4,$Q18&gt;=HN$4,$Q18&gt;=HM$4),NETWORKDAYS.INTL(HM$4,(HN$4)-1,1,(Holidays!$A$1:$A$248)),0))*$S18,"")</f>
        <v>0</v>
      </c>
      <c r="HN18" s="191">
        <f>IFERROR((IF(AND($P18&gt;=HN$4,$P18&lt;HO$4,$Q18&lt;HO$4),NETWORKDAYS.INTL($P18,$Q18,1,(Holidays!$A$1:$A$248)),0)+IF(AND($P18&gt;=HN$4,$P18&lt;HO$4,$Q18&gt;=HO$4),NETWORKDAYS.INTL($P18,(HO$4)-1,1,(Holidays!$A$1:$A$248)),0)+IF(AND($P18&lt;HN$4,$Q18&lt;HO$4,$Q18&gt;=HN$4),NETWORKDAYS.INTL(HN$4,$Q18,1,(Holidays!$A$1:$A$248)),0)+IF(AND($P18&lt;HN$4,$Q18&gt;=HO$4,$Q18&gt;=HN$4),NETWORKDAYS.INTL(HN$4,(HO$4)-1,1,(Holidays!$A$1:$A$248)),0))*$S18,"")</f>
        <v>0</v>
      </c>
      <c r="HO18" s="191">
        <f>IFERROR((IF(AND($P18&gt;=HO$4,$P18&lt;HP$4,$Q18&lt;HP$4),NETWORKDAYS.INTL($P18,$Q18,1,(Holidays!$A$1:$A$248)),0)+IF(AND($P18&gt;=HO$4,$P18&lt;HP$4,$Q18&gt;=HP$4),NETWORKDAYS.INTL($P18,(HP$4)-1,1,(Holidays!$A$1:$A$248)),0)+IF(AND($P18&lt;HO$4,$Q18&lt;HP$4,$Q18&gt;=HO$4),NETWORKDAYS.INTL(HO$4,$Q18,1,(Holidays!$A$1:$A$248)),0)+IF(AND($P18&lt;HO$4,$Q18&gt;=HP$4,$Q18&gt;=HO$4),NETWORKDAYS.INTL(HO$4,(HP$4)-1,1,(Holidays!$A$1:$A$248)),0))*$S18,"")</f>
        <v>0</v>
      </c>
      <c r="HP18" s="191">
        <f>IFERROR((IF(AND($P18&gt;=HP$4,$P18&lt;HQ$4,$Q18&lt;HQ$4),NETWORKDAYS.INTL($P18,$Q18,1,(Holidays!$A$1:$A$248)),0)+IF(AND($P18&gt;=HP$4,$P18&lt;HQ$4,$Q18&gt;=HQ$4),NETWORKDAYS.INTL($P18,(HQ$4)-1,1,(Holidays!$A$1:$A$248)),0)+IF(AND($P18&lt;HP$4,$Q18&lt;HQ$4,$Q18&gt;=HP$4),NETWORKDAYS.INTL(HP$4,$Q18,1,(Holidays!$A$1:$A$248)),0)+IF(AND($P18&lt;HP$4,$Q18&gt;=HQ$4,$Q18&gt;=HP$4),NETWORKDAYS.INTL(HP$4,(HQ$4)-1,1,(Holidays!$A$1:$A$248)),0))*$S18,"")</f>
        <v>0</v>
      </c>
      <c r="HQ18" s="191">
        <f>IFERROR((IF(AND($P18&gt;=HQ$4,$P18&lt;HR$4,$Q18&lt;HR$4),NETWORKDAYS.INTL($P18,$Q18,1,(Holidays!$A$1:$A$248)),0)+IF(AND($P18&gt;=HQ$4,$P18&lt;HR$4,$Q18&gt;=HR$4),NETWORKDAYS.INTL($P18,(HR$4)-1,1,(Holidays!$A$1:$A$248)),0)+IF(AND($P18&lt;HQ$4,$Q18&lt;HR$4,$Q18&gt;=HQ$4),NETWORKDAYS.INTL(HQ$4,$Q18,1,(Holidays!$A$1:$A$248)),0)+IF(AND($P18&lt;HQ$4,$Q18&gt;=HR$4,$Q18&gt;=HQ$4),NETWORKDAYS.INTL(HQ$4,(HR$4)-1,1,(Holidays!$A$1:$A$248)),0))*$S18,"")</f>
        <v>0</v>
      </c>
      <c r="HR18" s="191">
        <f>IFERROR((IF(AND($P18&gt;=HR$4,$P18&lt;HS$4,$Q18&lt;HS$4),NETWORKDAYS.INTL($P18,$Q18,1,(Holidays!$A$1:$A$248)),0)+IF(AND($P18&gt;=HR$4,$P18&lt;HS$4,$Q18&gt;=HS$4),NETWORKDAYS.INTL($P18,(HS$4)-1,1,(Holidays!$A$1:$A$248)),0)+IF(AND($P18&lt;HR$4,$Q18&lt;HS$4,$Q18&gt;=HR$4),NETWORKDAYS.INTL(HR$4,$Q18,1,(Holidays!$A$1:$A$248)),0)+IF(AND($P18&lt;HR$4,$Q18&gt;=HS$4,$Q18&gt;=HR$4),NETWORKDAYS.INTL(HR$4,(HS$4)-1,1,(Holidays!$A$1:$A$248)),0))*$S18,"")</f>
        <v>0</v>
      </c>
      <c r="HS18" s="191">
        <f>IFERROR((IF(AND($P18&gt;=HS$4,$P18&lt;HT$4,$Q18&lt;HT$4),NETWORKDAYS.INTL($P18,$Q18,1,(Holidays!$A$1:$A$248)),0)+IF(AND($P18&gt;=HS$4,$P18&lt;HT$4,$Q18&gt;=HT$4),NETWORKDAYS.INTL($P18,(HT$4)-1,1,(Holidays!$A$1:$A$248)),0)+IF(AND($P18&lt;HS$4,$Q18&lt;HT$4,$Q18&gt;=HS$4),NETWORKDAYS.INTL(HS$4,$Q18,1,(Holidays!$A$1:$A$248)),0)+IF(AND($P18&lt;HS$4,$Q18&gt;=HT$4,$Q18&gt;=HS$4),NETWORKDAYS.INTL(HS$4,(HT$4)-1,1,(Holidays!$A$1:$A$248)),0))*$S18,"")</f>
        <v>0</v>
      </c>
      <c r="HT18" s="191">
        <f>IFERROR((IF(AND($P18&gt;=HT$4,$P18&lt;HU$4,$Q18&lt;HU$4),NETWORKDAYS.INTL($P18,$Q18,1,(Holidays!$A$1:$A$248)),0)+IF(AND($P18&gt;=HT$4,$P18&lt;HU$4,$Q18&gt;=HU$4),NETWORKDAYS.INTL($P18,(HU$4)-1,1,(Holidays!$A$1:$A$248)),0)+IF(AND($P18&lt;HT$4,$Q18&lt;HU$4,$Q18&gt;=HT$4),NETWORKDAYS.INTL(HT$4,$Q18,1,(Holidays!$A$1:$A$248)),0)+IF(AND($P18&lt;HT$4,$Q18&gt;=HU$4,$Q18&gt;=HT$4),NETWORKDAYS.INTL(HT$4,(HU$4)-1,1,(Holidays!$A$1:$A$248)),0))*$S18,"")</f>
        <v>0</v>
      </c>
      <c r="HU18" s="191">
        <f>IFERROR((IF(AND($P18&gt;=HU$4,$P18&lt;HV$4,$Q18&lt;HV$4),NETWORKDAYS.INTL($P18,$Q18,1,(Holidays!$A$1:$A$248)),0)+IF(AND($P18&gt;=HU$4,$P18&lt;HV$4,$Q18&gt;=HV$4),NETWORKDAYS.INTL($P18,(HV$4)-1,1,(Holidays!$A$1:$A$248)),0)+IF(AND($P18&lt;HU$4,$Q18&lt;HV$4,$Q18&gt;=HU$4),NETWORKDAYS.INTL(HU$4,$Q18,1,(Holidays!$A$1:$A$248)),0)+IF(AND($P18&lt;HU$4,$Q18&gt;=HV$4,$Q18&gt;=HU$4),NETWORKDAYS.INTL(HU$4,(HV$4)-1,1,(Holidays!$A$1:$A$248)),0))*$S18,"")</f>
        <v>0</v>
      </c>
      <c r="HV18" s="191">
        <f>IFERROR((IF(AND($P18&gt;=HV$4,$P18&lt;HW$4,$Q18&lt;HW$4),NETWORKDAYS.INTL($P18,$Q18,1,(Holidays!$A$1:$A$248)),0)+IF(AND($P18&gt;=HV$4,$P18&lt;HW$4,$Q18&gt;=HW$4),NETWORKDAYS.INTL($P18,(HW$4)-1,1,(Holidays!$A$1:$A$248)),0)+IF(AND($P18&lt;HV$4,$Q18&lt;HW$4,$Q18&gt;=HV$4),NETWORKDAYS.INTL(HV$4,$Q18,1,(Holidays!$A$1:$A$248)),0)+IF(AND($P18&lt;HV$4,$Q18&gt;=HW$4,$Q18&gt;=HV$4),NETWORKDAYS.INTL(HV$4,(HW$4)-1,1,(Holidays!$A$1:$A$248)),0))*$S18,"")</f>
        <v>0</v>
      </c>
      <c r="HW18" s="191">
        <f>IFERROR((IF(AND($P18&gt;=HW$4,$P18&lt;HX$4,$Q18&lt;HX$4),NETWORKDAYS.INTL($P18,$Q18,1,(Holidays!$A$1:$A$248)),0)+IF(AND($P18&gt;=HW$4,$P18&lt;HX$4,$Q18&gt;=HX$4),NETWORKDAYS.INTL($P18,(HX$4)-1,1,(Holidays!$A$1:$A$248)),0)+IF(AND($P18&lt;HW$4,$Q18&lt;HX$4,$Q18&gt;=HW$4),NETWORKDAYS.INTL(HW$4,$Q18,1,(Holidays!$A$1:$A$248)),0)+IF(AND($P18&lt;HW$4,$Q18&gt;=HX$4,$Q18&gt;=HW$4),NETWORKDAYS.INTL(HW$4,(HX$4)-1,1,(Holidays!$A$1:$A$248)),0))*$S18,"")</f>
        <v>0</v>
      </c>
      <c r="HX18" s="191">
        <f>IFERROR((IF(AND($P18&gt;=HX$4,$P18&lt;HY$4,$Q18&lt;HY$4),NETWORKDAYS.INTL($P18,$Q18,1,(Holidays!$A$1:$A$248)),0)+IF(AND($P18&gt;=HX$4,$P18&lt;HY$4,$Q18&gt;=HY$4),NETWORKDAYS.INTL($P18,(HY$4)-1,1,(Holidays!$A$1:$A$248)),0)+IF(AND($P18&lt;HX$4,$Q18&lt;HY$4,$Q18&gt;=HX$4),NETWORKDAYS.INTL(HX$4,$Q18,1,(Holidays!$A$1:$A$248)),0)+IF(AND($P18&lt;HX$4,$Q18&gt;=HY$4,$Q18&gt;=HX$4),NETWORKDAYS.INTL(HX$4,(HY$4)-1,1,(Holidays!$A$1:$A$248)),0))*$S18,"")</f>
        <v>0</v>
      </c>
      <c r="HY18" s="191">
        <f>IFERROR((IF(AND($P18&gt;=HY$4,$P18&lt;HZ$4,$Q18&lt;HZ$4),NETWORKDAYS.INTL($P18,$Q18,1,(Holidays!$A$1:$A$248)),0)+IF(AND($P18&gt;=HY$4,$P18&lt;HZ$4,$Q18&gt;=HZ$4),NETWORKDAYS.INTL($P18,(HZ$4)-1,1,(Holidays!$A$1:$A$248)),0)+IF(AND($P18&lt;HY$4,$Q18&lt;HZ$4,$Q18&gt;=HY$4),NETWORKDAYS.INTL(HY$4,$Q18,1,(Holidays!$A$1:$A$248)),0)+IF(AND($P18&lt;HY$4,$Q18&gt;=HZ$4,$Q18&gt;=HY$4),NETWORKDAYS.INTL(HY$4,(HZ$4)-1,1,(Holidays!$A$1:$A$248)),0))*$S18,"")</f>
        <v>0</v>
      </c>
      <c r="HZ18" s="191">
        <f>IFERROR((IF(AND($P18&gt;=HZ$4,$P18&lt;IA$4,$Q18&lt;IA$4),NETWORKDAYS.INTL($P18,$Q18,1,(Holidays!$A$1:$A$248)),0)+IF(AND($P18&gt;=HZ$4,$P18&lt;IA$4,$Q18&gt;=IA$4),NETWORKDAYS.INTL($P18,(IA$4)-1,1,(Holidays!$A$1:$A$248)),0)+IF(AND($P18&lt;HZ$4,$Q18&lt;IA$4,$Q18&gt;=HZ$4),NETWORKDAYS.INTL(HZ$4,$Q18,1,(Holidays!$A$1:$A$248)),0)+IF(AND($P18&lt;HZ$4,$Q18&gt;=IA$4,$Q18&gt;=HZ$4),NETWORKDAYS.INTL(HZ$4,(IA$4)-1,1,(Holidays!$A$1:$A$248)),0))*$S18,"")</f>
        <v>0</v>
      </c>
      <c r="IA18" s="191">
        <f>IFERROR((IF(AND($P18&gt;=IA$4,$P18&lt;IB$4,$Q18&lt;IB$4),NETWORKDAYS.INTL($P18,$Q18,1,(Holidays!$A$1:$A$248)),0)+IF(AND($P18&gt;=IA$4,$P18&lt;IB$4,$Q18&gt;=IB$4),NETWORKDAYS.INTL($P18,(IB$4)-1,1,(Holidays!$A$1:$A$248)),0)+IF(AND($P18&lt;IA$4,$Q18&lt;IB$4,$Q18&gt;=IA$4),NETWORKDAYS.INTL(IA$4,$Q18,1,(Holidays!$A$1:$A$248)),0)+IF(AND($P18&lt;IA$4,$Q18&gt;=IB$4,$Q18&gt;=IA$4),NETWORKDAYS.INTL(IA$4,(IB$4)-1,1,(Holidays!$A$1:$A$248)),0))*$S18,"")</f>
        <v>0</v>
      </c>
      <c r="IB18" s="191">
        <f>IFERROR((IF(AND($P18&gt;=IB$4,$P18&lt;IC$4,$Q18&lt;IC$4),NETWORKDAYS.INTL($P18,$Q18,1,(Holidays!$A$1:$A$248)),0)+IF(AND($P18&gt;=IB$4,$P18&lt;IC$4,$Q18&gt;=IC$4),NETWORKDAYS.INTL($P18,(IC$4)-1,1,(Holidays!$A$1:$A$248)),0)+IF(AND($P18&lt;IB$4,$Q18&lt;IC$4,$Q18&gt;=IB$4),NETWORKDAYS.INTL(IB$4,$Q18,1,(Holidays!$A$1:$A$248)),0)+IF(AND($P18&lt;IB$4,$Q18&gt;=IC$4,$Q18&gt;=IB$4),NETWORKDAYS.INTL(IB$4,(IC$4)-1,1,(Holidays!$A$1:$A$248)),0))*$S18,"")</f>
        <v>0</v>
      </c>
      <c r="IC18" s="191">
        <f>IFERROR((IF(AND($P18&gt;=IC$4,$P18&lt;ID$4,$Q18&lt;ID$4),NETWORKDAYS.INTL($P18,$Q18,1,(Holidays!$A$1:$A$248)),0)+IF(AND($P18&gt;=IC$4,$P18&lt;ID$4,$Q18&gt;=ID$4),NETWORKDAYS.INTL($P18,(ID$4)-1,1,(Holidays!$A$1:$A$248)),0)+IF(AND($P18&lt;IC$4,$Q18&lt;ID$4,$Q18&gt;=IC$4),NETWORKDAYS.INTL(IC$4,$Q18,1,(Holidays!$A$1:$A$248)),0)+IF(AND($P18&lt;IC$4,$Q18&gt;=ID$4,$Q18&gt;=IC$4),NETWORKDAYS.INTL(IC$4,(ID$4)-1,1,(Holidays!$A$1:$A$248)),0))*$S18,"")</f>
        <v>0</v>
      </c>
      <c r="ID18" s="191">
        <f>IFERROR((IF(AND($P18&gt;=ID$4,$P18&lt;IE$4,$Q18&lt;IE$4),NETWORKDAYS.INTL($P18,$Q18,1,(Holidays!$A$1:$A$248)),0)+IF(AND($P18&gt;=ID$4,$P18&lt;IE$4,$Q18&gt;=IE$4),NETWORKDAYS.INTL($P18,(IE$4)-1,1,(Holidays!$A$1:$A$248)),0)+IF(AND($P18&lt;ID$4,$Q18&lt;IE$4,$Q18&gt;=ID$4),NETWORKDAYS.INTL(ID$4,$Q18,1,(Holidays!$A$1:$A$248)),0)+IF(AND($P18&lt;ID$4,$Q18&gt;=IE$4,$Q18&gt;=ID$4),NETWORKDAYS.INTL(ID$4,(IE$4)-1,1,(Holidays!$A$1:$A$248)),0))*$S18,"")</f>
        <v>0</v>
      </c>
      <c r="IE18" s="191">
        <f>IFERROR((IF(AND($P18&gt;=IE$4,$P18&lt;IF$4,$Q18&lt;IF$4),NETWORKDAYS.INTL($P18,$Q18,1,(Holidays!$A$1:$A$248)),0)+IF(AND($P18&gt;=IE$4,$P18&lt;IF$4,$Q18&gt;=IF$4),NETWORKDAYS.INTL($P18,(IF$4)-1,1,(Holidays!$A$1:$A$248)),0)+IF(AND($P18&lt;IE$4,$Q18&lt;IF$4,$Q18&gt;=IE$4),NETWORKDAYS.INTL(IE$4,$Q18,1,(Holidays!$A$1:$A$248)),0)+IF(AND($P18&lt;IE$4,$Q18&gt;=IF$4,$Q18&gt;=IE$4),NETWORKDAYS.INTL(IE$4,(IF$4)-1,1,(Holidays!$A$1:$A$248)),0))*$S18,"")</f>
        <v>0</v>
      </c>
      <c r="IF18" s="191">
        <f>IFERROR((IF(AND($P18&gt;=IF$4,$P18&lt;IG$4,$Q18&lt;IG$4),NETWORKDAYS.INTL($P18,$Q18,1,(Holidays!$A$1:$A$248)),0)+IF(AND($P18&gt;=IF$4,$P18&lt;IG$4,$Q18&gt;=IG$4),NETWORKDAYS.INTL($P18,(IG$4)-1,1,(Holidays!$A$1:$A$248)),0)+IF(AND($P18&lt;IF$4,$Q18&lt;IG$4,$Q18&gt;=IF$4),NETWORKDAYS.INTL(IF$4,$Q18,1,(Holidays!$A$1:$A$248)),0)+IF(AND($P18&lt;IF$4,$Q18&gt;=IG$4,$Q18&gt;=IF$4),NETWORKDAYS.INTL(IF$4,(IG$4)-1,1,(Holidays!$A$1:$A$248)),0))*$S18,"")</f>
        <v>0</v>
      </c>
      <c r="IG18" s="191">
        <f>IFERROR((IF(AND($P18&gt;=IG$4,$P18&lt;IH$4,$Q18&lt;IH$4),NETWORKDAYS.INTL($P18,$Q18,1,(Holidays!$A$1:$A$248)),0)+IF(AND($P18&gt;=IG$4,$P18&lt;IH$4,$Q18&gt;=IH$4),NETWORKDAYS.INTL($P18,(IH$4)-1,1,(Holidays!$A$1:$A$248)),0)+IF(AND($P18&lt;IG$4,$Q18&lt;IH$4,$Q18&gt;=IG$4),NETWORKDAYS.INTL(IG$4,$Q18,1,(Holidays!$A$1:$A$248)),0)+IF(AND($P18&lt;IG$4,$Q18&gt;=IH$4,$Q18&gt;=IG$4),NETWORKDAYS.INTL(IG$4,(IH$4)-1,1,(Holidays!$A$1:$A$248)),0))*$S18,"")</f>
        <v>0</v>
      </c>
      <c r="IH18" s="191">
        <f>IFERROR((IF(AND($P18&gt;=IH$4,$P18&lt;II$4,$Q18&lt;II$4),NETWORKDAYS.INTL($P18,$Q18,1,(Holidays!$A$1:$A$248)),0)+IF(AND($P18&gt;=IH$4,$P18&lt;II$4,$Q18&gt;=II$4),NETWORKDAYS.INTL($P18,(II$4)-1,1,(Holidays!$A$1:$A$248)),0)+IF(AND($P18&lt;IH$4,$Q18&lt;II$4,$Q18&gt;=IH$4),NETWORKDAYS.INTL(IH$4,$Q18,1,(Holidays!$A$1:$A$248)),0)+IF(AND($P18&lt;IH$4,$Q18&gt;=II$4,$Q18&gt;=IH$4),NETWORKDAYS.INTL(IH$4,(II$4)-1,1,(Holidays!$A$1:$A$248)),0))*$S18,"")</f>
        <v>0</v>
      </c>
      <c r="II18" s="191">
        <f>IFERROR((IF(AND($P18&gt;=II$4,$P18&lt;IJ$4,$Q18&lt;IJ$4),NETWORKDAYS.INTL($P18,$Q18,1,(Holidays!$A$1:$A$248)),0)+IF(AND($P18&gt;=II$4,$P18&lt;IJ$4,$Q18&gt;=IJ$4),NETWORKDAYS.INTL($P18,(IJ$4)-1,1,(Holidays!$A$1:$A$248)),0)+IF(AND($P18&lt;II$4,$Q18&lt;IJ$4,$Q18&gt;=II$4),NETWORKDAYS.INTL(II$4,$Q18,1,(Holidays!$A$1:$A$248)),0)+IF(AND($P18&lt;II$4,$Q18&gt;=IJ$4,$Q18&gt;=II$4),NETWORKDAYS.INTL(II$4,(IJ$4)-1,1,(Holidays!$A$1:$A$248)),0))*$S18,"")</f>
        <v>0</v>
      </c>
      <c r="IJ18" s="191">
        <f>IFERROR((IF(AND($P18&gt;=IJ$4,$P18&lt;IK$4,$Q18&lt;IK$4),NETWORKDAYS.INTL($P18,$Q18,1,(Holidays!$A$1:$A$248)),0)+IF(AND($P18&gt;=IJ$4,$P18&lt;IK$4,$Q18&gt;=IK$4),NETWORKDAYS.INTL($P18,(IK$4)-1,1,(Holidays!$A$1:$A$248)),0)+IF(AND($P18&lt;IJ$4,$Q18&lt;IK$4,$Q18&gt;=IJ$4),NETWORKDAYS.INTL(IJ$4,$Q18,1,(Holidays!$A$1:$A$248)),0)+IF(AND($P18&lt;IJ$4,$Q18&gt;=IK$4,$Q18&gt;=IJ$4),NETWORKDAYS.INTL(IJ$4,(IK$4)-1,1,(Holidays!$A$1:$A$248)),0))*$S18,"")</f>
        <v>0</v>
      </c>
      <c r="IK18" s="191">
        <f>IFERROR((IF(AND($P18&gt;=IK$4,$P18&lt;IL$4,$Q18&lt;IL$4),NETWORKDAYS.INTL($P18,$Q18,1,(Holidays!$A$1:$A$248)),0)+IF(AND($P18&gt;=IK$4,$P18&lt;IL$4,$Q18&gt;=IL$4),NETWORKDAYS.INTL($P18,(IL$4)-1,1,(Holidays!$A$1:$A$248)),0)+IF(AND($P18&lt;IK$4,$Q18&lt;IL$4,$Q18&gt;=IK$4),NETWORKDAYS.INTL(IK$4,$Q18,1,(Holidays!$A$1:$A$248)),0)+IF(AND($P18&lt;IK$4,$Q18&gt;=IL$4,$Q18&gt;=IK$4),NETWORKDAYS.INTL(IK$4,(IL$4)-1,1,(Holidays!$A$1:$A$248)),0))*$S18,"")</f>
        <v>0</v>
      </c>
      <c r="IL18" s="191">
        <f>IFERROR((IF(AND($P18&gt;=IL$4,$P18&lt;IM$4,$Q18&lt;IM$4),NETWORKDAYS.INTL($P18,$Q18,1,(Holidays!$A$1:$A$248)),0)+IF(AND($P18&gt;=IL$4,$P18&lt;IM$4,$Q18&gt;=IM$4),NETWORKDAYS.INTL($P18,(IM$4)-1,1,(Holidays!$A$1:$A$248)),0)+IF(AND($P18&lt;IL$4,$Q18&lt;IM$4,$Q18&gt;=IL$4),NETWORKDAYS.INTL(IL$4,$Q18,1,(Holidays!$A$1:$A$248)),0)+IF(AND($P18&lt;IL$4,$Q18&gt;=IM$4,$Q18&gt;=IL$4),NETWORKDAYS.INTL(IL$4,(IM$4)-1,1,(Holidays!$A$1:$A$248)),0))*$S18,"")</f>
        <v>0</v>
      </c>
      <c r="IM18" s="191">
        <f>IFERROR((IF(AND($P18&gt;=IM$4,$P18&lt;IN$4,$Q18&lt;IN$4),NETWORKDAYS.INTL($P18,$Q18,1,(Holidays!$A$1:$A$248)),0)+IF(AND($P18&gt;=IM$4,$P18&lt;IN$4,$Q18&gt;=IN$4),NETWORKDAYS.INTL($P18,(IN$4)-1,1,(Holidays!$A$1:$A$248)),0)+IF(AND($P18&lt;IM$4,$Q18&lt;IN$4,$Q18&gt;=IM$4),NETWORKDAYS.INTL(IM$4,$Q18,1,(Holidays!$A$1:$A$248)),0)+IF(AND($P18&lt;IM$4,$Q18&gt;=IN$4,$Q18&gt;=IM$4),NETWORKDAYS.INTL(IM$4,(IN$4)-1,1,(Holidays!$A$1:$A$248)),0))*$S18,"")</f>
        <v>0</v>
      </c>
      <c r="IN18" s="191">
        <f>IFERROR((IF(AND($P18&gt;=IN$4,$P18&lt;IO$4,$Q18&lt;IO$4),NETWORKDAYS.INTL($P18,$Q18,1,(Holidays!$A$1:$A$248)),0)+IF(AND($P18&gt;=IN$4,$P18&lt;IO$4,$Q18&gt;=IO$4),NETWORKDAYS.INTL($P18,(IO$4)-1,1,(Holidays!$A$1:$A$248)),0)+IF(AND($P18&lt;IN$4,$Q18&lt;IO$4,$Q18&gt;=IN$4),NETWORKDAYS.INTL(IN$4,$Q18,1,(Holidays!$A$1:$A$248)),0)+IF(AND($P18&lt;IN$4,$Q18&gt;=IO$4,$Q18&gt;=IN$4),NETWORKDAYS.INTL(IN$4,(IO$4)-1,1,(Holidays!$A$1:$A$248)),0))*$S18,"")</f>
        <v>0</v>
      </c>
      <c r="IO18" s="193">
        <f>IFERROR((IF(AND($P18&gt;=IO$4,$P18&lt;IP$4,$Q18&lt;IP$4),NETWORKDAYS.INTL($P18,$Q18,1,(Holidays!$A$1:$A$248)),0)+IF(AND($P18&gt;=IO$4,$P18&lt;IP$4,$Q18&gt;=IP$4),NETWORKDAYS.INTL($P18,(IP$4)-1,1,(Holidays!$A$1:$A$248)),0)+IF(AND($P18&lt;IO$4,$Q18&lt;IP$4,$Q18&gt;=IO$4),NETWORKDAYS.INTL(IO$4,$Q18,1,(Holidays!$A$1:$A$248)),0)+IF(AND($P18&lt;IO$4,$Q18&gt;=IP$4,$Q18&gt;=IO$4),NETWORKDAYS.INTL(IO$4,(IP$4)-1,1,(Holidays!$A$1:$A$248)),0))*$S18,"")</f>
        <v>0</v>
      </c>
    </row>
    <row r="19" spans="1:249" ht="15" customHeight="1">
      <c r="A19" s="215" t="s">
        <v>3</v>
      </c>
      <c r="B19" s="59" t="str">
        <f>'A-1_MH Estimation'!B19</f>
        <v>A.12</v>
      </c>
      <c r="C19" s="60" t="str">
        <f>IFERROR(VLOOKUP(B19,'A-1_MH Estimation'!$B$6:$C$54,2,0),"")</f>
        <v>Check Connections of Slip On Flange</v>
      </c>
      <c r="D19" s="174">
        <f>IFERROR(VLOOKUP(C19,'A-1_MH Estimation'!$C$7:$K$61,9,0)*1,0)</f>
        <v>12.25</v>
      </c>
      <c r="E19" s="165">
        <v>1</v>
      </c>
      <c r="F19" s="166"/>
      <c r="G19" s="226"/>
      <c r="H19" s="226"/>
      <c r="I19" s="226"/>
      <c r="J19" s="227"/>
      <c r="K19" s="354">
        <f t="shared" ca="1" si="437"/>
        <v>12.25</v>
      </c>
      <c r="L19" s="307">
        <v>1</v>
      </c>
      <c r="M19" s="307"/>
      <c r="N19" s="307"/>
      <c r="O19" s="167"/>
      <c r="P19" s="667">
        <v>44498</v>
      </c>
      <c r="Q19" s="668">
        <v>44508</v>
      </c>
      <c r="R19" s="170">
        <f>NETWORKDAYS.INTL(P19,Q19,1,Holidays!$A$1:$A$248)</f>
        <v>6</v>
      </c>
      <c r="S19" s="62">
        <f t="shared" si="436"/>
        <v>2.0416666666666665</v>
      </c>
      <c r="U19" s="253">
        <f>SUM($V19:IO19)</f>
        <v>12.249999999999998</v>
      </c>
      <c r="V19" s="190">
        <f>IFERROR((IF(AND($P19&gt;=V$4,$P19&lt;W$4,$Q19&lt;W$4),NETWORKDAYS.INTL($P19,$Q19,1,(Holidays!$A$1:$A$248)),0)+IF(AND($P19&gt;=V$4,$P19&lt;W$4,$Q19&gt;=W$4),NETWORKDAYS.INTL($P19,(W$4)-1,1,(Holidays!$A$1:$A$248)),0)+IF(AND($P19&lt;V$4,$Q19&lt;W$4,$Q19&gt;=V$4),NETWORKDAYS.INTL(V$4,$Q19,1,(Holidays!$A$1:$A$248)),0)+IF(AND($P19&lt;V$4,$Q19&gt;=W$4,$Q19&gt;=V$4),NETWORKDAYS.INTL(V$4,(W$4)-1,1,(Holidays!$A$1:$A$248)),0))*$S19,"")</f>
        <v>0</v>
      </c>
      <c r="W19" s="191">
        <f>IFERROR((IF(AND($P19&gt;=W$4,$P19&lt;X$4,$Q19&lt;X$4),NETWORKDAYS.INTL($P19,$Q19,1,(Holidays!$A$1:$A$248)),0)+IF(AND($P19&gt;=W$4,$P19&lt;X$4,$Q19&gt;=X$4),NETWORKDAYS.INTL($P19,(X$4)-1,1,(Holidays!$A$1:$A$248)),0)+IF(AND($P19&lt;W$4,$Q19&lt;X$4,$Q19&gt;=W$4),NETWORKDAYS.INTL(W$4,$Q19,1,(Holidays!$A$1:$A$248)),0)+IF(AND($P19&lt;W$4,$Q19&gt;=X$4,$Q19&gt;=W$4),NETWORKDAYS.INTL(W$4,(X$4)-1,1,(Holidays!$A$1:$A$248)),0))*$S19,"")</f>
        <v>0</v>
      </c>
      <c r="X19" s="191">
        <f>IFERROR((IF(AND($P19&gt;=X$4,$P19&lt;Y$4,$Q19&lt;Y$4),NETWORKDAYS.INTL($P19,$Q19,1,(Holidays!$A$1:$A$248)),0)+IF(AND($P19&gt;=X$4,$P19&lt;Y$4,$Q19&gt;=Y$4),NETWORKDAYS.INTL($P19,(Y$4)-1,1,(Holidays!$A$1:$A$248)),0)+IF(AND($P19&lt;X$4,$Q19&lt;Y$4,$Q19&gt;=X$4),NETWORKDAYS.INTL(X$4,$Q19,1,(Holidays!$A$1:$A$248)),0)+IF(AND($P19&lt;X$4,$Q19&gt;=Y$4,$Q19&gt;=X$4),NETWORKDAYS.INTL(X$4,(Y$4)-1,1,(Holidays!$A$1:$A$248)),0))*$S19,"")</f>
        <v>0</v>
      </c>
      <c r="Y19" s="191">
        <f>IFERROR((IF(AND($P19&gt;=Y$4,$P19&lt;Z$4,$Q19&lt;Z$4),NETWORKDAYS.INTL($P19,$Q19,1,(Holidays!$A$1:$A$248)),0)+IF(AND($P19&gt;=Y$4,$P19&lt;Z$4,$Q19&gt;=Z$4),NETWORKDAYS.INTL($P19,(Z$4)-1,1,(Holidays!$A$1:$A$248)),0)+IF(AND($P19&lt;Y$4,$Q19&lt;Z$4,$Q19&gt;=Y$4),NETWORKDAYS.INTL(Y$4,$Q19,1,(Holidays!$A$1:$A$248)),0)+IF(AND($P19&lt;Y$4,$Q19&gt;=Z$4,$Q19&gt;=Y$4),NETWORKDAYS.INTL(Y$4,(Z$4)-1,1,(Holidays!$A$1:$A$248)),0))*$S19,"")</f>
        <v>2.0416666666666665</v>
      </c>
      <c r="Z19" s="191">
        <f>IFERROR((IF(AND($P19&gt;=Z$4,$P19&lt;AA$4,$Q19&lt;AA$4),NETWORKDAYS.INTL($P19,$Q19,1,(Holidays!$A$1:$A$248)),0)+IF(AND($P19&gt;=Z$4,$P19&lt;AA$4,$Q19&gt;=AA$4),NETWORKDAYS.INTL($P19,(AA$4)-1,1,(Holidays!$A$1:$A$248)),0)+IF(AND($P19&lt;Z$4,$Q19&lt;AA$4,$Q19&gt;=Z$4),NETWORKDAYS.INTL(Z$4,$Q19,1,(Holidays!$A$1:$A$248)),0)+IF(AND($P19&lt;Z$4,$Q19&gt;=AA$4,$Q19&gt;=Z$4),NETWORKDAYS.INTL(Z$4,(AA$4)-1,1,(Holidays!$A$1:$A$248)),0))*$S19,"")</f>
        <v>8.1666666666666661</v>
      </c>
      <c r="AA19" s="191">
        <f>IFERROR((IF(AND($P19&gt;=AA$4,$P19&lt;AB$4,$Q19&lt;AB$4),NETWORKDAYS.INTL($P19,$Q19,1,(Holidays!$A$1:$A$248)),0)+IF(AND($P19&gt;=AA$4,$P19&lt;AB$4,$Q19&gt;=AB$4),NETWORKDAYS.INTL($P19,(AB$4)-1,1,(Holidays!$A$1:$A$248)),0)+IF(AND($P19&lt;AA$4,$Q19&lt;AB$4,$Q19&gt;=AA$4),NETWORKDAYS.INTL(AA$4,$Q19,1,(Holidays!$A$1:$A$248)),0)+IF(AND($P19&lt;AA$4,$Q19&gt;=AB$4,$Q19&gt;=AA$4),NETWORKDAYS.INTL(AA$4,(AB$4)-1,1,(Holidays!$A$1:$A$248)),0))*$S19,"")</f>
        <v>2.0416666666666665</v>
      </c>
      <c r="AB19" s="191">
        <f>IFERROR((IF(AND($P19&gt;=AB$4,$P19&lt;AC$4,$Q19&lt;AC$4),NETWORKDAYS.INTL($P19,$Q19,1,(Holidays!$A$1:$A$248)),0)+IF(AND($P19&gt;=AB$4,$P19&lt;AC$4,$Q19&gt;=AC$4),NETWORKDAYS.INTL($P19,(AC$4)-1,1,(Holidays!$A$1:$A$248)),0)+IF(AND($P19&lt;AB$4,$Q19&lt;AC$4,$Q19&gt;=AB$4),NETWORKDAYS.INTL(AB$4,$Q19,1,(Holidays!$A$1:$A$248)),0)+IF(AND($P19&lt;AB$4,$Q19&gt;=AC$4,$Q19&gt;=AB$4),NETWORKDAYS.INTL(AB$4,(AC$4)-1,1,(Holidays!$A$1:$A$248)),0))*$S19,"")</f>
        <v>0</v>
      </c>
      <c r="AC19" s="191">
        <f>IFERROR((IF(AND($P19&gt;=AC$4,$P19&lt;AD$4,$Q19&lt;AD$4),NETWORKDAYS.INTL($P19,$Q19,1,(Holidays!$A$1:$A$248)),0)+IF(AND($P19&gt;=AC$4,$P19&lt;AD$4,$Q19&gt;=AD$4),NETWORKDAYS.INTL($P19,(AD$4)-1,1,(Holidays!$A$1:$A$248)),0)+IF(AND($P19&lt;AC$4,$Q19&lt;AD$4,$Q19&gt;=AC$4),NETWORKDAYS.INTL(AC$4,$Q19,1,(Holidays!$A$1:$A$248)),0)+IF(AND($P19&lt;AC$4,$Q19&gt;=AD$4,$Q19&gt;=AC$4),NETWORKDAYS.INTL(AC$4,(AD$4)-1,1,(Holidays!$A$1:$A$248)),0))*$S19,"")</f>
        <v>0</v>
      </c>
      <c r="AD19" s="191">
        <f>IFERROR((IF(AND($P19&gt;=AD$4,$P19&lt;AE$4,$Q19&lt;AE$4),NETWORKDAYS.INTL($P19,$Q19,1,(Holidays!$A$1:$A$248)),0)+IF(AND($P19&gt;=AD$4,$P19&lt;AE$4,$Q19&gt;=AE$4),NETWORKDAYS.INTL($P19,(AE$4)-1,1,(Holidays!$A$1:$A$248)),0)+IF(AND($P19&lt;AD$4,$Q19&lt;AE$4,$Q19&gt;=AD$4),NETWORKDAYS.INTL(AD$4,$Q19,1,(Holidays!$A$1:$A$248)),0)+IF(AND($P19&lt;AD$4,$Q19&gt;=AE$4,$Q19&gt;=AD$4),NETWORKDAYS.INTL(AD$4,(AE$4)-1,1,(Holidays!$A$1:$A$248)),0))*$S19,"")</f>
        <v>0</v>
      </c>
      <c r="AE19" s="191">
        <f>IFERROR((IF(AND($P19&gt;=AE$4,$P19&lt;AF$4,$Q19&lt;AF$4),NETWORKDAYS.INTL($P19,$Q19,1,(Holidays!$A$1:$A$248)),0)+IF(AND($P19&gt;=AE$4,$P19&lt;AF$4,$Q19&gt;=AF$4),NETWORKDAYS.INTL($P19,(AF$4)-1,1,(Holidays!$A$1:$A$248)),0)+IF(AND($P19&lt;AE$4,$Q19&lt;AF$4,$Q19&gt;=AE$4),NETWORKDAYS.INTL(AE$4,$Q19,1,(Holidays!$A$1:$A$248)),0)+IF(AND($P19&lt;AE$4,$Q19&gt;=AF$4,$Q19&gt;=AE$4),NETWORKDAYS.INTL(AE$4,(AF$4)-1,1,(Holidays!$A$1:$A$248)),0))*$S19,"")</f>
        <v>0</v>
      </c>
      <c r="AF19" s="191">
        <f>IFERROR((IF(AND($P19&gt;=AF$4,$P19&lt;AG$4,$Q19&lt;AG$4),NETWORKDAYS.INTL($P19,$Q19,1,(Holidays!$A$1:$A$248)),0)+IF(AND($P19&gt;=AF$4,$P19&lt;AG$4,$Q19&gt;=AG$4),NETWORKDAYS.INTL($P19,(AG$4)-1,1,(Holidays!$A$1:$A$248)),0)+IF(AND($P19&lt;AF$4,$Q19&lt;AG$4,$Q19&gt;=AF$4),NETWORKDAYS.INTL(AF$4,$Q19,1,(Holidays!$A$1:$A$248)),0)+IF(AND($P19&lt;AF$4,$Q19&gt;=AG$4,$Q19&gt;=AF$4),NETWORKDAYS.INTL(AF$4,(AG$4)-1,1,(Holidays!$A$1:$A$248)),0))*$S19,"")</f>
        <v>0</v>
      </c>
      <c r="AG19" s="191">
        <f>IFERROR((IF(AND($P19&gt;=AG$4,$P19&lt;AH$4,$Q19&lt;AH$4),NETWORKDAYS.INTL($P19,$Q19,1,(Holidays!$A$1:$A$248)),0)+IF(AND($P19&gt;=AG$4,$P19&lt;AH$4,$Q19&gt;=AH$4),NETWORKDAYS.INTL($P19,(AH$4)-1,1,(Holidays!$A$1:$A$248)),0)+IF(AND($P19&lt;AG$4,$Q19&lt;AH$4,$Q19&gt;=AG$4),NETWORKDAYS.INTL(AG$4,$Q19,1,(Holidays!$A$1:$A$248)),0)+IF(AND($P19&lt;AG$4,$Q19&gt;=AH$4,$Q19&gt;=AG$4),NETWORKDAYS.INTL(AG$4,(AH$4)-1,1,(Holidays!$A$1:$A$248)),0))*$S19,"")</f>
        <v>0</v>
      </c>
      <c r="AH19" s="191">
        <f>IFERROR((IF(AND($P19&gt;=AH$4,$P19&lt;AI$4,$Q19&lt;AI$4),NETWORKDAYS.INTL($P19,$Q19,1,(Holidays!$A$1:$A$248)),0)+IF(AND($P19&gt;=AH$4,$P19&lt;AI$4,$Q19&gt;=AI$4),NETWORKDAYS.INTL($P19,(AI$4)-1,1,(Holidays!$A$1:$A$248)),0)+IF(AND($P19&lt;AH$4,$Q19&lt;AI$4,$Q19&gt;=AH$4),NETWORKDAYS.INTL(AH$4,$Q19,1,(Holidays!$A$1:$A$248)),0)+IF(AND($P19&lt;AH$4,$Q19&gt;=AI$4,$Q19&gt;=AH$4),NETWORKDAYS.INTL(AH$4,(AI$4)-1,1,(Holidays!$A$1:$A$248)),0))*$S19,"")</f>
        <v>0</v>
      </c>
      <c r="AI19" s="191">
        <f>IFERROR((IF(AND($P19&gt;=AI$4,$P19&lt;AJ$4,$Q19&lt;AJ$4),NETWORKDAYS.INTL($P19,$Q19,1,(Holidays!$A$1:$A$248)),0)+IF(AND($P19&gt;=AI$4,$P19&lt;AJ$4,$Q19&gt;=AJ$4),NETWORKDAYS.INTL($P19,(AJ$4)-1,1,(Holidays!$A$1:$A$248)),0)+IF(AND($P19&lt;AI$4,$Q19&lt;AJ$4,$Q19&gt;=AI$4),NETWORKDAYS.INTL(AI$4,$Q19,1,(Holidays!$A$1:$A$248)),0)+IF(AND($P19&lt;AI$4,$Q19&gt;=AJ$4,$Q19&gt;=AI$4),NETWORKDAYS.INTL(AI$4,(AJ$4)-1,1,(Holidays!$A$1:$A$248)),0))*$S19,"")</f>
        <v>0</v>
      </c>
      <c r="AJ19" s="191">
        <f>IFERROR((IF(AND($P19&gt;=AJ$4,$P19&lt;AK$4,$Q19&lt;AK$4),NETWORKDAYS.INTL($P19,$Q19,1,(Holidays!$A$1:$A$248)),0)+IF(AND($P19&gt;=AJ$4,$P19&lt;AK$4,$Q19&gt;=AK$4),NETWORKDAYS.INTL($P19,(AK$4)-1,1,(Holidays!$A$1:$A$248)),0)+IF(AND($P19&lt;AJ$4,$Q19&lt;AK$4,$Q19&gt;=AJ$4),NETWORKDAYS.INTL(AJ$4,$Q19,1,(Holidays!$A$1:$A$248)),0)+IF(AND($P19&lt;AJ$4,$Q19&gt;=AK$4,$Q19&gt;=AJ$4),NETWORKDAYS.INTL(AJ$4,(AK$4)-1,1,(Holidays!$A$1:$A$248)),0))*$S19,"")</f>
        <v>0</v>
      </c>
      <c r="AK19" s="191">
        <f>IFERROR((IF(AND($P19&gt;=AK$4,$P19&lt;AL$4,$Q19&lt;AL$4),NETWORKDAYS.INTL($P19,$Q19,1,(Holidays!$A$1:$A$248)),0)+IF(AND($P19&gt;=AK$4,$P19&lt;AL$4,$Q19&gt;=AL$4),NETWORKDAYS.INTL($P19,(AL$4)-1,1,(Holidays!$A$1:$A$248)),0)+IF(AND($P19&lt;AK$4,$Q19&lt;AL$4,$Q19&gt;=AK$4),NETWORKDAYS.INTL(AK$4,$Q19,1,(Holidays!$A$1:$A$248)),0)+IF(AND($P19&lt;AK$4,$Q19&gt;=AL$4,$Q19&gt;=AK$4),NETWORKDAYS.INTL(AK$4,(AL$4)-1,1,(Holidays!$A$1:$A$248)),0))*$S19,"")</f>
        <v>0</v>
      </c>
      <c r="AL19" s="191">
        <f>IFERROR((IF(AND($P19&gt;=AL$4,$P19&lt;AM$4,$Q19&lt;AM$4),NETWORKDAYS.INTL($P19,$Q19,1,(Holidays!$A$1:$A$248)),0)+IF(AND($P19&gt;=AL$4,$P19&lt;AM$4,$Q19&gt;=AM$4),NETWORKDAYS.INTL($P19,(AM$4)-1,1,(Holidays!$A$1:$A$248)),0)+IF(AND($P19&lt;AL$4,$Q19&lt;AM$4,$Q19&gt;=AL$4),NETWORKDAYS.INTL(AL$4,$Q19,1,(Holidays!$A$1:$A$248)),0)+IF(AND($P19&lt;AL$4,$Q19&gt;=AM$4,$Q19&gt;=AL$4),NETWORKDAYS.INTL(AL$4,(AM$4)-1,1,(Holidays!$A$1:$A$248)),0))*$S19,"")</f>
        <v>0</v>
      </c>
      <c r="AM19" s="191">
        <f>IFERROR((IF(AND($P19&gt;=AM$4,$P19&lt;AN$4,$Q19&lt;AN$4),NETWORKDAYS.INTL($P19,$Q19,1,(Holidays!$A$1:$A$248)),0)+IF(AND($P19&gt;=AM$4,$P19&lt;AN$4,$Q19&gt;=AN$4),NETWORKDAYS.INTL($P19,(AN$4)-1,1,(Holidays!$A$1:$A$248)),0)+IF(AND($P19&lt;AM$4,$Q19&lt;AN$4,$Q19&gt;=AM$4),NETWORKDAYS.INTL(AM$4,$Q19,1,(Holidays!$A$1:$A$248)),0)+IF(AND($P19&lt;AM$4,$Q19&gt;=AN$4,$Q19&gt;=AM$4),NETWORKDAYS.INTL(AM$4,(AN$4)-1,1,(Holidays!$A$1:$A$248)),0))*$S19,"")</f>
        <v>0</v>
      </c>
      <c r="AN19" s="191">
        <f>IFERROR((IF(AND($P19&gt;=AN$4,$P19&lt;AO$4,$Q19&lt;AO$4),NETWORKDAYS.INTL($P19,$Q19,1,(Holidays!$A$1:$A$248)),0)+IF(AND($P19&gt;=AN$4,$P19&lt;AO$4,$Q19&gt;=AO$4),NETWORKDAYS.INTL($P19,(AO$4)-1,1,(Holidays!$A$1:$A$248)),0)+IF(AND($P19&lt;AN$4,$Q19&lt;AO$4,$Q19&gt;=AN$4),NETWORKDAYS.INTL(AN$4,$Q19,1,(Holidays!$A$1:$A$248)),0)+IF(AND($P19&lt;AN$4,$Q19&gt;=AO$4,$Q19&gt;=AN$4),NETWORKDAYS.INTL(AN$4,(AO$4)-1,1,(Holidays!$A$1:$A$248)),0))*$S19,"")</f>
        <v>0</v>
      </c>
      <c r="AO19" s="191">
        <f>IFERROR((IF(AND($P19&gt;=AO$4,$P19&lt;AP$4,$Q19&lt;AP$4),NETWORKDAYS.INTL($P19,$Q19,1,(Holidays!$A$1:$A$248)),0)+IF(AND($P19&gt;=AO$4,$P19&lt;AP$4,$Q19&gt;=AP$4),NETWORKDAYS.INTL($P19,(AP$4)-1,1,(Holidays!$A$1:$A$248)),0)+IF(AND($P19&lt;AO$4,$Q19&lt;AP$4,$Q19&gt;=AO$4),NETWORKDAYS.INTL(AO$4,$Q19,1,(Holidays!$A$1:$A$248)),0)+IF(AND($P19&lt;AO$4,$Q19&gt;=AP$4,$Q19&gt;=AO$4),NETWORKDAYS.INTL(AO$4,(AP$4)-1,1,(Holidays!$A$1:$A$248)),0))*$S19,"")</f>
        <v>0</v>
      </c>
      <c r="AP19" s="191">
        <f>IFERROR((IF(AND($P19&gt;=AP$4,$P19&lt;AQ$4,$Q19&lt;AQ$4),NETWORKDAYS.INTL($P19,$Q19,1,(Holidays!$A$1:$A$248)),0)+IF(AND($P19&gt;=AP$4,$P19&lt;AQ$4,$Q19&gt;=AQ$4),NETWORKDAYS.INTL($P19,(AQ$4)-1,1,(Holidays!$A$1:$A$248)),0)+IF(AND($P19&lt;AP$4,$Q19&lt;AQ$4,$Q19&gt;=AP$4),NETWORKDAYS.INTL(AP$4,$Q19,1,(Holidays!$A$1:$A$248)),0)+IF(AND($P19&lt;AP$4,$Q19&gt;=AQ$4,$Q19&gt;=AP$4),NETWORKDAYS.INTL(AP$4,(AQ$4)-1,1,(Holidays!$A$1:$A$248)),0))*$S19,"")</f>
        <v>0</v>
      </c>
      <c r="AQ19" s="191">
        <f>IFERROR((IF(AND($P19&gt;=AQ$4,$P19&lt;AR$4,$Q19&lt;AR$4),NETWORKDAYS.INTL($P19,$Q19,1,(Holidays!$A$1:$A$248)),0)+IF(AND($P19&gt;=AQ$4,$P19&lt;AR$4,$Q19&gt;=AR$4),NETWORKDAYS.INTL($P19,(AR$4)-1,1,(Holidays!$A$1:$A$248)),0)+IF(AND($P19&lt;AQ$4,$Q19&lt;AR$4,$Q19&gt;=AQ$4),NETWORKDAYS.INTL(AQ$4,$Q19,1,(Holidays!$A$1:$A$248)),0)+IF(AND($P19&lt;AQ$4,$Q19&gt;=AR$4,$Q19&gt;=AQ$4),NETWORKDAYS.INTL(AQ$4,(AR$4)-1,1,(Holidays!$A$1:$A$248)),0))*$S19,"")</f>
        <v>0</v>
      </c>
      <c r="AR19" s="191">
        <f>IFERROR((IF(AND($P19&gt;=AR$4,$P19&lt;AS$4,$Q19&lt;AS$4),NETWORKDAYS.INTL($P19,$Q19,1,(Holidays!$A$1:$A$248)),0)+IF(AND($P19&gt;=AR$4,$P19&lt;AS$4,$Q19&gt;=AS$4),NETWORKDAYS.INTL($P19,(AS$4)-1,1,(Holidays!$A$1:$A$248)),0)+IF(AND($P19&lt;AR$4,$Q19&lt;AS$4,$Q19&gt;=AR$4),NETWORKDAYS.INTL(AR$4,$Q19,1,(Holidays!$A$1:$A$248)),0)+IF(AND($P19&lt;AR$4,$Q19&gt;=AS$4,$Q19&gt;=AR$4),NETWORKDAYS.INTL(AR$4,(AS$4)-1,1,(Holidays!$A$1:$A$248)),0))*$S19,"")</f>
        <v>0</v>
      </c>
      <c r="AS19" s="192">
        <f>IFERROR((IF(AND($P19&gt;=AS$4,$P19&lt;AT$4,$Q19&lt;AT$4),NETWORKDAYS.INTL($P19,$Q19,1,(Holidays!$A$1:$A$248)),0)+IF(AND($P19&gt;=AS$4,$P19&lt;AT$4,$Q19&gt;=AT$4),NETWORKDAYS.INTL($P19,(AT$4)-1,1,(Holidays!$A$1:$A$248)),0)+IF(AND($P19&lt;AS$4,$Q19&lt;AT$4,$Q19&gt;=AS$4),NETWORKDAYS.INTL(AS$4,$Q19,1,(Holidays!$A$1:$A$248)),0)+IF(AND($P19&lt;AS$4,$Q19&gt;=AT$4,$Q19&gt;=AS$4),NETWORKDAYS.INTL(AS$4,(AT$4)-1,1,(Holidays!$A$1:$A$248)),0))*$S19,"")</f>
        <v>0</v>
      </c>
      <c r="AT19" s="191">
        <f>IFERROR((IF(AND($P19&gt;=AT$4,$P19&lt;AU$4,$Q19&lt;AU$4),NETWORKDAYS.INTL($P19,$Q19,1,(Holidays!$A$1:$A$248)),0)+IF(AND($P19&gt;=AT$4,$P19&lt;AU$4,$Q19&gt;=AU$4),NETWORKDAYS.INTL($P19,(AU$4)-1,1,(Holidays!$A$1:$A$248)),0)+IF(AND($P19&lt;AT$4,$Q19&lt;AU$4,$Q19&gt;=AT$4),NETWORKDAYS.INTL(AT$4,$Q19,1,(Holidays!$A$1:$A$248)),0)+IF(AND($P19&lt;AT$4,$Q19&gt;=AU$4,$Q19&gt;=AT$4),NETWORKDAYS.INTL(AT$4,(AU$4)-1,1,(Holidays!$A$1:$A$248)),0))*$S19,"")</f>
        <v>0</v>
      </c>
      <c r="AU19" s="191">
        <f>IFERROR((IF(AND($P19&gt;=AU$4,$P19&lt;AV$4,$Q19&lt;AV$4),NETWORKDAYS.INTL($P19,$Q19,1,(Holidays!$A$1:$A$248)),0)+IF(AND($P19&gt;=AU$4,$P19&lt;AV$4,$Q19&gt;=AV$4),NETWORKDAYS.INTL($P19,(AV$4)-1,1,(Holidays!$A$1:$A$248)),0)+IF(AND($P19&lt;AU$4,$Q19&lt;AV$4,$Q19&gt;=AU$4),NETWORKDAYS.INTL(AU$4,$Q19,1,(Holidays!$A$1:$A$248)),0)+IF(AND($P19&lt;AU$4,$Q19&gt;=AV$4,$Q19&gt;=AU$4),NETWORKDAYS.INTL(AU$4,(AV$4)-1,1,(Holidays!$A$1:$A$248)),0))*$S19,"")</f>
        <v>0</v>
      </c>
      <c r="AV19" s="191">
        <f>IFERROR((IF(AND($P19&gt;=AV$4,$P19&lt;AW$4,$Q19&lt;AW$4),NETWORKDAYS.INTL($P19,$Q19,1,(Holidays!$A$1:$A$248)),0)+IF(AND($P19&gt;=AV$4,$P19&lt;AW$4,$Q19&gt;=AW$4),NETWORKDAYS.INTL($P19,(AW$4)-1,1,(Holidays!$A$1:$A$248)),0)+IF(AND($P19&lt;AV$4,$Q19&lt;AW$4,$Q19&gt;=AV$4),NETWORKDAYS.INTL(AV$4,$Q19,1,(Holidays!$A$1:$A$248)),0)+IF(AND($P19&lt;AV$4,$Q19&gt;=AW$4,$Q19&gt;=AV$4),NETWORKDAYS.INTL(AV$4,(AW$4)-1,1,(Holidays!$A$1:$A$248)),0))*$S19,"")</f>
        <v>0</v>
      </c>
      <c r="AW19" s="191">
        <f>IFERROR((IF(AND($P19&gt;=AW$4,$P19&lt;AX$4,$Q19&lt;AX$4),NETWORKDAYS.INTL($P19,$Q19,1,(Holidays!$A$1:$A$248)),0)+IF(AND($P19&gt;=AW$4,$P19&lt;AX$4,$Q19&gt;=AX$4),NETWORKDAYS.INTL($P19,(AX$4)-1,1,(Holidays!$A$1:$A$248)),0)+IF(AND($P19&lt;AW$4,$Q19&lt;AX$4,$Q19&gt;=AW$4),NETWORKDAYS.INTL(AW$4,$Q19,1,(Holidays!$A$1:$A$248)),0)+IF(AND($P19&lt;AW$4,$Q19&gt;=AX$4,$Q19&gt;=AW$4),NETWORKDAYS.INTL(AW$4,(AX$4)-1,1,(Holidays!$A$1:$A$248)),0))*$S19,"")</f>
        <v>0</v>
      </c>
      <c r="AX19" s="191">
        <f>IFERROR((IF(AND($P19&gt;=AX$4,$P19&lt;AY$4,$Q19&lt;AY$4),NETWORKDAYS.INTL($P19,$Q19,1,(Holidays!$A$1:$A$248)),0)+IF(AND($P19&gt;=AX$4,$P19&lt;AY$4,$Q19&gt;=AY$4),NETWORKDAYS.INTL($P19,(AY$4)-1,1,(Holidays!$A$1:$A$248)),0)+IF(AND($P19&lt;AX$4,$Q19&lt;AY$4,$Q19&gt;=AX$4),NETWORKDAYS.INTL(AX$4,$Q19,1,(Holidays!$A$1:$A$248)),0)+IF(AND($P19&lt;AX$4,$Q19&gt;=AY$4,$Q19&gt;=AX$4),NETWORKDAYS.INTL(AX$4,(AY$4)-1,1,(Holidays!$A$1:$A$248)),0))*$S19,"")</f>
        <v>0</v>
      </c>
      <c r="AY19" s="191">
        <f>IFERROR((IF(AND($P19&gt;=AY$4,$P19&lt;AZ$4,$Q19&lt;AZ$4),NETWORKDAYS.INTL($P19,$Q19,1,(Holidays!$A$1:$A$248)),0)+IF(AND($P19&gt;=AY$4,$P19&lt;AZ$4,$Q19&gt;=AZ$4),NETWORKDAYS.INTL($P19,(AZ$4)-1,1,(Holidays!$A$1:$A$248)),0)+IF(AND($P19&lt;AY$4,$Q19&lt;AZ$4,$Q19&gt;=AY$4),NETWORKDAYS.INTL(AY$4,$Q19,1,(Holidays!$A$1:$A$248)),0)+IF(AND($P19&lt;AY$4,$Q19&gt;=AZ$4,$Q19&gt;=AY$4),NETWORKDAYS.INTL(AY$4,(AZ$4)-1,1,(Holidays!$A$1:$A$248)),0))*$S19,"")</f>
        <v>0</v>
      </c>
      <c r="AZ19" s="191">
        <f>IFERROR((IF(AND($P19&gt;=AZ$4,$P19&lt;BA$4,$Q19&lt;BA$4),NETWORKDAYS.INTL($P19,$Q19,1,(Holidays!$A$1:$A$248)),0)+IF(AND($P19&gt;=AZ$4,$P19&lt;BA$4,$Q19&gt;=BA$4),NETWORKDAYS.INTL($P19,(BA$4)-1,1,(Holidays!$A$1:$A$248)),0)+IF(AND($P19&lt;AZ$4,$Q19&lt;BA$4,$Q19&gt;=AZ$4),NETWORKDAYS.INTL(AZ$4,$Q19,1,(Holidays!$A$1:$A$248)),0)+IF(AND($P19&lt;AZ$4,$Q19&gt;=BA$4,$Q19&gt;=AZ$4),NETWORKDAYS.INTL(AZ$4,(BA$4)-1,1,(Holidays!$A$1:$A$248)),0))*$S19,"")</f>
        <v>0</v>
      </c>
      <c r="BA19" s="191">
        <f>IFERROR((IF(AND($P19&gt;=BA$4,$P19&lt;BB$4,$Q19&lt;BB$4),NETWORKDAYS.INTL($P19,$Q19,1,(Holidays!$A$1:$A$248)),0)+IF(AND($P19&gt;=BA$4,$P19&lt;BB$4,$Q19&gt;=BB$4),NETWORKDAYS.INTL($P19,(BB$4)-1,1,(Holidays!$A$1:$A$248)),0)+IF(AND($P19&lt;BA$4,$Q19&lt;BB$4,$Q19&gt;=BA$4),NETWORKDAYS.INTL(BA$4,$Q19,1,(Holidays!$A$1:$A$248)),0)+IF(AND($P19&lt;BA$4,$Q19&gt;=BB$4,$Q19&gt;=BA$4),NETWORKDAYS.INTL(BA$4,(BB$4)-1,1,(Holidays!$A$1:$A$248)),0))*$S19,"")</f>
        <v>0</v>
      </c>
      <c r="BB19" s="191">
        <f>IFERROR((IF(AND($P19&gt;=BB$4,$P19&lt;BC$4,$Q19&lt;BC$4),NETWORKDAYS.INTL($P19,$Q19,1,(Holidays!$A$1:$A$248)),0)+IF(AND($P19&gt;=BB$4,$P19&lt;BC$4,$Q19&gt;=BC$4),NETWORKDAYS.INTL($P19,(BC$4)-1,1,(Holidays!$A$1:$A$248)),0)+IF(AND($P19&lt;BB$4,$Q19&lt;BC$4,$Q19&gt;=BB$4),NETWORKDAYS.INTL(BB$4,$Q19,1,(Holidays!$A$1:$A$248)),0)+IF(AND($P19&lt;BB$4,$Q19&gt;=BC$4,$Q19&gt;=BB$4),NETWORKDAYS.INTL(BB$4,(BC$4)-1,1,(Holidays!$A$1:$A$248)),0))*$S19,"")</f>
        <v>0</v>
      </c>
      <c r="BC19" s="191">
        <f>IFERROR((IF(AND($P19&gt;=BC$4,$P19&lt;BD$4,$Q19&lt;BD$4),NETWORKDAYS.INTL($P19,$Q19,1,(Holidays!$A$1:$A$248)),0)+IF(AND($P19&gt;=BC$4,$P19&lt;BD$4,$Q19&gt;=BD$4),NETWORKDAYS.INTL($P19,(BD$4)-1,1,(Holidays!$A$1:$A$248)),0)+IF(AND($P19&lt;BC$4,$Q19&lt;BD$4,$Q19&gt;=BC$4),NETWORKDAYS.INTL(BC$4,$Q19,1,(Holidays!$A$1:$A$248)),0)+IF(AND($P19&lt;BC$4,$Q19&gt;=BD$4,$Q19&gt;=BC$4),NETWORKDAYS.INTL(BC$4,(BD$4)-1,1,(Holidays!$A$1:$A$248)),0))*$S19,"")</f>
        <v>0</v>
      </c>
      <c r="BD19" s="191">
        <f>IFERROR((IF(AND($P19&gt;=BD$4,$P19&lt;BE$4,$Q19&lt;BE$4),NETWORKDAYS.INTL($P19,$Q19,1,(Holidays!$A$1:$A$248)),0)+IF(AND($P19&gt;=BD$4,$P19&lt;BE$4,$Q19&gt;=BE$4),NETWORKDAYS.INTL($P19,(BE$4)-1,1,(Holidays!$A$1:$A$248)),0)+IF(AND($P19&lt;BD$4,$Q19&lt;BE$4,$Q19&gt;=BD$4),NETWORKDAYS.INTL(BD$4,$Q19,1,(Holidays!$A$1:$A$248)),0)+IF(AND($P19&lt;BD$4,$Q19&gt;=BE$4,$Q19&gt;=BD$4),NETWORKDAYS.INTL(BD$4,(BE$4)-1,1,(Holidays!$A$1:$A$248)),0))*$S19,"")</f>
        <v>0</v>
      </c>
      <c r="BE19" s="191">
        <f>IFERROR((IF(AND($P19&gt;=BE$4,$P19&lt;BF$4,$Q19&lt;BF$4),NETWORKDAYS.INTL($P19,$Q19,1,(Holidays!$A$1:$A$248)),0)+IF(AND($P19&gt;=BE$4,$P19&lt;BF$4,$Q19&gt;=BF$4),NETWORKDAYS.INTL($P19,(BF$4)-1,1,(Holidays!$A$1:$A$248)),0)+IF(AND($P19&lt;BE$4,$Q19&lt;BF$4,$Q19&gt;=BE$4),NETWORKDAYS.INTL(BE$4,$Q19,1,(Holidays!$A$1:$A$248)),0)+IF(AND($P19&lt;BE$4,$Q19&gt;=BF$4,$Q19&gt;=BE$4),NETWORKDAYS.INTL(BE$4,(BF$4)-1,1,(Holidays!$A$1:$A$248)),0))*$S19,"")</f>
        <v>0</v>
      </c>
      <c r="BF19" s="191">
        <f>IFERROR((IF(AND($P19&gt;=BF$4,$P19&lt;BG$4,$Q19&lt;BG$4),NETWORKDAYS.INTL($P19,$Q19,1,(Holidays!$A$1:$A$248)),0)+IF(AND($P19&gt;=BF$4,$P19&lt;BG$4,$Q19&gt;=BG$4),NETWORKDAYS.INTL($P19,(BG$4)-1,1,(Holidays!$A$1:$A$248)),0)+IF(AND($P19&lt;BF$4,$Q19&lt;BG$4,$Q19&gt;=BF$4),NETWORKDAYS.INTL(BF$4,$Q19,1,(Holidays!$A$1:$A$248)),0)+IF(AND($P19&lt;BF$4,$Q19&gt;=BG$4,$Q19&gt;=BF$4),NETWORKDAYS.INTL(BF$4,(BG$4)-1,1,(Holidays!$A$1:$A$248)),0))*$S19,"")</f>
        <v>0</v>
      </c>
      <c r="BG19" s="191">
        <f>IFERROR((IF(AND($P19&gt;=BG$4,$P19&lt;BH$4,$Q19&lt;BH$4),NETWORKDAYS.INTL($P19,$Q19,1,(Holidays!$A$1:$A$248)),0)+IF(AND($P19&gt;=BG$4,$P19&lt;BH$4,$Q19&gt;=BH$4),NETWORKDAYS.INTL($P19,(BH$4)-1,1,(Holidays!$A$1:$A$248)),0)+IF(AND($P19&lt;BG$4,$Q19&lt;BH$4,$Q19&gt;=BG$4),NETWORKDAYS.INTL(BG$4,$Q19,1,(Holidays!$A$1:$A$248)),0)+IF(AND($P19&lt;BG$4,$Q19&gt;=BH$4,$Q19&gt;=BG$4),NETWORKDAYS.INTL(BG$4,(BH$4)-1,1,(Holidays!$A$1:$A$248)),0))*$S19,"")</f>
        <v>0</v>
      </c>
      <c r="BH19" s="191">
        <f>IFERROR((IF(AND($P19&gt;=BH$4,$P19&lt;BI$4,$Q19&lt;BI$4),NETWORKDAYS.INTL($P19,$Q19,1,(Holidays!$A$1:$A$248)),0)+IF(AND($P19&gt;=BH$4,$P19&lt;BI$4,$Q19&gt;=BI$4),NETWORKDAYS.INTL($P19,(BI$4)-1,1,(Holidays!$A$1:$A$248)),0)+IF(AND($P19&lt;BH$4,$Q19&lt;BI$4,$Q19&gt;=BH$4),NETWORKDAYS.INTL(BH$4,$Q19,1,(Holidays!$A$1:$A$248)),0)+IF(AND($P19&lt;BH$4,$Q19&gt;=BI$4,$Q19&gt;=BH$4),NETWORKDAYS.INTL(BH$4,(BI$4)-1,1,(Holidays!$A$1:$A$248)),0))*$S19,"")</f>
        <v>0</v>
      </c>
      <c r="BI19" s="191">
        <f>IFERROR((IF(AND($P19&gt;=BI$4,$P19&lt;BJ$4,$Q19&lt;BJ$4),NETWORKDAYS.INTL($P19,$Q19,1,(Holidays!$A$1:$A$248)),0)+IF(AND($P19&gt;=BI$4,$P19&lt;BJ$4,$Q19&gt;=BJ$4),NETWORKDAYS.INTL($P19,(BJ$4)-1,1,(Holidays!$A$1:$A$248)),0)+IF(AND($P19&lt;BI$4,$Q19&lt;BJ$4,$Q19&gt;=BI$4),NETWORKDAYS.INTL(BI$4,$Q19,1,(Holidays!$A$1:$A$248)),0)+IF(AND($P19&lt;BI$4,$Q19&gt;=BJ$4,$Q19&gt;=BI$4),NETWORKDAYS.INTL(BI$4,(BJ$4)-1,1,(Holidays!$A$1:$A$248)),0))*$S19,"")</f>
        <v>0</v>
      </c>
      <c r="BJ19" s="191">
        <f>IFERROR((IF(AND($P19&gt;=BJ$4,$P19&lt;BK$4,$Q19&lt;BK$4),NETWORKDAYS.INTL($P19,$Q19,1,(Holidays!$A$1:$A$248)),0)+IF(AND($P19&gt;=BJ$4,$P19&lt;BK$4,$Q19&gt;=BK$4),NETWORKDAYS.INTL($P19,(BK$4)-1,1,(Holidays!$A$1:$A$248)),0)+IF(AND($P19&lt;BJ$4,$Q19&lt;BK$4,$Q19&gt;=BJ$4),NETWORKDAYS.INTL(BJ$4,$Q19,1,(Holidays!$A$1:$A$248)),0)+IF(AND($P19&lt;BJ$4,$Q19&gt;=BK$4,$Q19&gt;=BJ$4),NETWORKDAYS.INTL(BJ$4,(BK$4)-1,1,(Holidays!$A$1:$A$248)),0))*$S19,"")</f>
        <v>0</v>
      </c>
      <c r="BK19" s="191">
        <f>IFERROR((IF(AND($P19&gt;=BK$4,$P19&lt;BL$4,$Q19&lt;BL$4),NETWORKDAYS.INTL($P19,$Q19,1,(Holidays!$A$1:$A$248)),0)+IF(AND($P19&gt;=BK$4,$P19&lt;BL$4,$Q19&gt;=BL$4),NETWORKDAYS.INTL($P19,(BL$4)-1,1,(Holidays!$A$1:$A$248)),0)+IF(AND($P19&lt;BK$4,$Q19&lt;BL$4,$Q19&gt;=BK$4),NETWORKDAYS.INTL(BK$4,$Q19,1,(Holidays!$A$1:$A$248)),0)+IF(AND($P19&lt;BK$4,$Q19&gt;=BL$4,$Q19&gt;=BK$4),NETWORKDAYS.INTL(BK$4,(BL$4)-1,1,(Holidays!$A$1:$A$248)),0))*$S19,"")</f>
        <v>0</v>
      </c>
      <c r="BL19" s="191">
        <f>IFERROR((IF(AND($P19&gt;=BL$4,$P19&lt;BM$4,$Q19&lt;BM$4),NETWORKDAYS.INTL($P19,$Q19,1,(Holidays!$A$1:$A$248)),0)+IF(AND($P19&gt;=BL$4,$P19&lt;BM$4,$Q19&gt;=BM$4),NETWORKDAYS.INTL($P19,(BM$4)-1,1,(Holidays!$A$1:$A$248)),0)+IF(AND($P19&lt;BL$4,$Q19&lt;BM$4,$Q19&gt;=BL$4),NETWORKDAYS.INTL(BL$4,$Q19,1,(Holidays!$A$1:$A$248)),0)+IF(AND($P19&lt;BL$4,$Q19&gt;=BM$4,$Q19&gt;=BL$4),NETWORKDAYS.INTL(BL$4,(BM$4)-1,1,(Holidays!$A$1:$A$248)),0))*$S19,"")</f>
        <v>0</v>
      </c>
      <c r="BM19" s="191">
        <f>IFERROR((IF(AND($P19&gt;=BM$4,$P19&lt;BN$4,$Q19&lt;BN$4),NETWORKDAYS.INTL($P19,$Q19,1,(Holidays!$A$1:$A$248)),0)+IF(AND($P19&gt;=BM$4,$P19&lt;BN$4,$Q19&gt;=BN$4),NETWORKDAYS.INTL($P19,(BN$4)-1,1,(Holidays!$A$1:$A$248)),0)+IF(AND($P19&lt;BM$4,$Q19&lt;BN$4,$Q19&gt;=BM$4),NETWORKDAYS.INTL(BM$4,$Q19,1,(Holidays!$A$1:$A$248)),0)+IF(AND($P19&lt;BM$4,$Q19&gt;=BN$4,$Q19&gt;=BM$4),NETWORKDAYS.INTL(BM$4,(BN$4)-1,1,(Holidays!$A$1:$A$248)),0))*$S19,"")</f>
        <v>0</v>
      </c>
      <c r="BN19" s="191">
        <f>IFERROR((IF(AND($P19&gt;=BN$4,$P19&lt;BO$4,$Q19&lt;BO$4),NETWORKDAYS.INTL($P19,$Q19,1,(Holidays!$A$1:$A$248)),0)+IF(AND($P19&gt;=BN$4,$P19&lt;BO$4,$Q19&gt;=BO$4),NETWORKDAYS.INTL($P19,(BO$4)-1,1,(Holidays!$A$1:$A$248)),0)+IF(AND($P19&lt;BN$4,$Q19&lt;BO$4,$Q19&gt;=BN$4),NETWORKDAYS.INTL(BN$4,$Q19,1,(Holidays!$A$1:$A$248)),0)+IF(AND($P19&lt;BN$4,$Q19&gt;=BO$4,$Q19&gt;=BN$4),NETWORKDAYS.INTL(BN$4,(BO$4)-1,1,(Holidays!$A$1:$A$248)),0))*$S19,"")</f>
        <v>0</v>
      </c>
      <c r="BO19" s="191">
        <f>IFERROR((IF(AND($P19&gt;=BO$4,$P19&lt;BP$4,$Q19&lt;BP$4),NETWORKDAYS.INTL($P19,$Q19,1,(Holidays!$A$1:$A$248)),0)+IF(AND($P19&gt;=BO$4,$P19&lt;BP$4,$Q19&gt;=BP$4),NETWORKDAYS.INTL($P19,(BP$4)-1,1,(Holidays!$A$1:$A$248)),0)+IF(AND($P19&lt;BO$4,$Q19&lt;BP$4,$Q19&gt;=BO$4),NETWORKDAYS.INTL(BO$4,$Q19,1,(Holidays!$A$1:$A$248)),0)+IF(AND($P19&lt;BO$4,$Q19&gt;=BP$4,$Q19&gt;=BO$4),NETWORKDAYS.INTL(BO$4,(BP$4)-1,1,(Holidays!$A$1:$A$248)),0))*$S19,"")</f>
        <v>0</v>
      </c>
      <c r="BP19" s="191">
        <f>IFERROR((IF(AND($P19&gt;=BP$4,$P19&lt;BQ$4,$Q19&lt;BQ$4),NETWORKDAYS.INTL($P19,$Q19,1,(Holidays!$A$1:$A$248)),0)+IF(AND($P19&gt;=BP$4,$P19&lt;BQ$4,$Q19&gt;=BQ$4),NETWORKDAYS.INTL($P19,(BQ$4)-1,1,(Holidays!$A$1:$A$248)),0)+IF(AND($P19&lt;BP$4,$Q19&lt;BQ$4,$Q19&gt;=BP$4),NETWORKDAYS.INTL(BP$4,$Q19,1,(Holidays!$A$1:$A$248)),0)+IF(AND($P19&lt;BP$4,$Q19&gt;=BQ$4,$Q19&gt;=BP$4),NETWORKDAYS.INTL(BP$4,(BQ$4)-1,1,(Holidays!$A$1:$A$248)),0))*$S19,"")</f>
        <v>0</v>
      </c>
      <c r="BQ19" s="191">
        <f>IFERROR((IF(AND($P19&gt;=BQ$4,$P19&lt;BR$4,$Q19&lt;BR$4),NETWORKDAYS.INTL($P19,$Q19,1,(Holidays!$A$1:$A$248)),0)+IF(AND($P19&gt;=BQ$4,$P19&lt;BR$4,$Q19&gt;=BR$4),NETWORKDAYS.INTL($P19,(BR$4)-1,1,(Holidays!$A$1:$A$248)),0)+IF(AND($P19&lt;BQ$4,$Q19&lt;BR$4,$Q19&gt;=BQ$4),NETWORKDAYS.INTL(BQ$4,$Q19,1,(Holidays!$A$1:$A$248)),0)+IF(AND($P19&lt;BQ$4,$Q19&gt;=BR$4,$Q19&gt;=BQ$4),NETWORKDAYS.INTL(BQ$4,(BR$4)-1,1,(Holidays!$A$1:$A$248)),0))*$S19,"")</f>
        <v>0</v>
      </c>
      <c r="BR19" s="191">
        <f>IFERROR((IF(AND($P19&gt;=BR$4,$P19&lt;BS$4,$Q19&lt;BS$4),NETWORKDAYS.INTL($P19,$Q19,1,(Holidays!$A$1:$A$248)),0)+IF(AND($P19&gt;=BR$4,$P19&lt;BS$4,$Q19&gt;=BS$4),NETWORKDAYS.INTL($P19,(BS$4)-1,1,(Holidays!$A$1:$A$248)),0)+IF(AND($P19&lt;BR$4,$Q19&lt;BS$4,$Q19&gt;=BR$4),NETWORKDAYS.INTL(BR$4,$Q19,1,(Holidays!$A$1:$A$248)),0)+IF(AND($P19&lt;BR$4,$Q19&gt;=BS$4,$Q19&gt;=BR$4),NETWORKDAYS.INTL(BR$4,(BS$4)-1,1,(Holidays!$A$1:$A$248)),0))*$S19,"")</f>
        <v>0</v>
      </c>
      <c r="BS19" s="191">
        <f>IFERROR((IF(AND($P19&gt;=BS$4,$P19&lt;BT$4,$Q19&lt;BT$4),NETWORKDAYS.INTL($P19,$Q19,1,(Holidays!$A$1:$A$248)),0)+IF(AND($P19&gt;=BS$4,$P19&lt;BT$4,$Q19&gt;=BT$4),NETWORKDAYS.INTL($P19,(BT$4)-1,1,(Holidays!$A$1:$A$248)),0)+IF(AND($P19&lt;BS$4,$Q19&lt;BT$4,$Q19&gt;=BS$4),NETWORKDAYS.INTL(BS$4,$Q19,1,(Holidays!$A$1:$A$248)),0)+IF(AND($P19&lt;BS$4,$Q19&gt;=BT$4,$Q19&gt;=BS$4),NETWORKDAYS.INTL(BS$4,(BT$4)-1,1,(Holidays!$A$1:$A$248)),0))*$S19,"")</f>
        <v>0</v>
      </c>
      <c r="BT19" s="191">
        <f>IFERROR((IF(AND($P19&gt;=BT$4,$P19&lt;BU$4,$Q19&lt;BU$4),NETWORKDAYS.INTL($P19,$Q19,1,(Holidays!$A$1:$A$248)),0)+IF(AND($P19&gt;=BT$4,$P19&lt;BU$4,$Q19&gt;=BU$4),NETWORKDAYS.INTL($P19,(BU$4)-1,1,(Holidays!$A$1:$A$248)),0)+IF(AND($P19&lt;BT$4,$Q19&lt;BU$4,$Q19&gt;=BT$4),NETWORKDAYS.INTL(BT$4,$Q19,1,(Holidays!$A$1:$A$248)),0)+IF(AND($P19&lt;BT$4,$Q19&gt;=BU$4,$Q19&gt;=BT$4),NETWORKDAYS.INTL(BT$4,(BU$4)-1,1,(Holidays!$A$1:$A$248)),0))*$S19,"")</f>
        <v>0</v>
      </c>
      <c r="BU19" s="191">
        <f>IFERROR((IF(AND($P19&gt;=BU$4,$P19&lt;BV$4,$Q19&lt;BV$4),NETWORKDAYS.INTL($P19,$Q19,1,(Holidays!$A$1:$A$248)),0)+IF(AND($P19&gt;=BU$4,$P19&lt;BV$4,$Q19&gt;=BV$4),NETWORKDAYS.INTL($P19,(BV$4)-1,1,(Holidays!$A$1:$A$248)),0)+IF(AND($P19&lt;BU$4,$Q19&lt;BV$4,$Q19&gt;=BU$4),NETWORKDAYS.INTL(BU$4,$Q19,1,(Holidays!$A$1:$A$248)),0)+IF(AND($P19&lt;BU$4,$Q19&gt;=BV$4,$Q19&gt;=BU$4),NETWORKDAYS.INTL(BU$4,(BV$4)-1,1,(Holidays!$A$1:$A$248)),0))*$S19,"")</f>
        <v>0</v>
      </c>
      <c r="BV19" s="191">
        <f>IFERROR((IF(AND($P19&gt;=BV$4,$P19&lt;BW$4,$Q19&lt;BW$4),NETWORKDAYS.INTL($P19,$Q19,1,(Holidays!$A$1:$A$248)),0)+IF(AND($P19&gt;=BV$4,$P19&lt;BW$4,$Q19&gt;=BW$4),NETWORKDAYS.INTL($P19,(BW$4)-1,1,(Holidays!$A$1:$A$248)),0)+IF(AND($P19&lt;BV$4,$Q19&lt;BW$4,$Q19&gt;=BV$4),NETWORKDAYS.INTL(BV$4,$Q19,1,(Holidays!$A$1:$A$248)),0)+IF(AND($P19&lt;BV$4,$Q19&gt;=BW$4,$Q19&gt;=BV$4),NETWORKDAYS.INTL(BV$4,(BW$4)-1,1,(Holidays!$A$1:$A$248)),0))*$S19,"")</f>
        <v>0</v>
      </c>
      <c r="BW19" s="191">
        <f>IFERROR((IF(AND($P19&gt;=BW$4,$P19&lt;BX$4,$Q19&lt;BX$4),NETWORKDAYS.INTL($P19,$Q19,1,(Holidays!$A$1:$A$248)),0)+IF(AND($P19&gt;=BW$4,$P19&lt;BX$4,$Q19&gt;=BX$4),NETWORKDAYS.INTL($P19,(BX$4)-1,1,(Holidays!$A$1:$A$248)),0)+IF(AND($P19&lt;BW$4,$Q19&lt;BX$4,$Q19&gt;=BW$4),NETWORKDAYS.INTL(BW$4,$Q19,1,(Holidays!$A$1:$A$248)),0)+IF(AND($P19&lt;BW$4,$Q19&gt;=BX$4,$Q19&gt;=BW$4),NETWORKDAYS.INTL(BW$4,(BX$4)-1,1,(Holidays!$A$1:$A$248)),0))*$S19,"")</f>
        <v>0</v>
      </c>
      <c r="BX19" s="191">
        <f>IFERROR((IF(AND($P19&gt;=BX$4,$P19&lt;BY$4,$Q19&lt;BY$4),NETWORKDAYS.INTL($P19,$Q19,1,(Holidays!$A$1:$A$248)),0)+IF(AND($P19&gt;=BX$4,$P19&lt;BY$4,$Q19&gt;=BY$4),NETWORKDAYS.INTL($P19,(BY$4)-1,1,(Holidays!$A$1:$A$248)),0)+IF(AND($P19&lt;BX$4,$Q19&lt;BY$4,$Q19&gt;=BX$4),NETWORKDAYS.INTL(BX$4,$Q19,1,(Holidays!$A$1:$A$248)),0)+IF(AND($P19&lt;BX$4,$Q19&gt;=BY$4,$Q19&gt;=BX$4),NETWORKDAYS.INTL(BX$4,(BY$4)-1,1,(Holidays!$A$1:$A$248)),0))*$S19,"")</f>
        <v>0</v>
      </c>
      <c r="BY19" s="191">
        <f>IFERROR((IF(AND($P19&gt;=BY$4,$P19&lt;BZ$4,$Q19&lt;BZ$4),NETWORKDAYS.INTL($P19,$Q19,1,(Holidays!$A$1:$A$248)),0)+IF(AND($P19&gt;=BY$4,$P19&lt;BZ$4,$Q19&gt;=BZ$4),NETWORKDAYS.INTL($P19,(BZ$4)-1,1,(Holidays!$A$1:$A$248)),0)+IF(AND($P19&lt;BY$4,$Q19&lt;BZ$4,$Q19&gt;=BY$4),NETWORKDAYS.INTL(BY$4,$Q19,1,(Holidays!$A$1:$A$248)),0)+IF(AND($P19&lt;BY$4,$Q19&gt;=BZ$4,$Q19&gt;=BY$4),NETWORKDAYS.INTL(BY$4,(BZ$4)-1,1,(Holidays!$A$1:$A$248)),0))*$S19,"")</f>
        <v>0</v>
      </c>
      <c r="BZ19" s="191">
        <f>IFERROR((IF(AND($P19&gt;=BZ$4,$P19&lt;CA$4,$Q19&lt;CA$4),NETWORKDAYS.INTL($P19,$Q19,1,(Holidays!$A$1:$A$248)),0)+IF(AND($P19&gt;=BZ$4,$P19&lt;CA$4,$Q19&gt;=CA$4),NETWORKDAYS.INTL($P19,(CA$4)-1,1,(Holidays!$A$1:$A$248)),0)+IF(AND($P19&lt;BZ$4,$Q19&lt;CA$4,$Q19&gt;=BZ$4),NETWORKDAYS.INTL(BZ$4,$Q19,1,(Holidays!$A$1:$A$248)),0)+IF(AND($P19&lt;BZ$4,$Q19&gt;=CA$4,$Q19&gt;=BZ$4),NETWORKDAYS.INTL(BZ$4,(CA$4)-1,1,(Holidays!$A$1:$A$248)),0))*$S19,"")</f>
        <v>0</v>
      </c>
      <c r="CA19" s="191">
        <f>IFERROR((IF(AND($P19&gt;=CA$4,$P19&lt;CB$4,$Q19&lt;CB$4),NETWORKDAYS.INTL($P19,$Q19,1,(Holidays!$A$1:$A$248)),0)+IF(AND($P19&gt;=CA$4,$P19&lt;CB$4,$Q19&gt;=CB$4),NETWORKDAYS.INTL($P19,(CB$4)-1,1,(Holidays!$A$1:$A$248)),0)+IF(AND($P19&lt;CA$4,$Q19&lt;CB$4,$Q19&gt;=CA$4),NETWORKDAYS.INTL(CA$4,$Q19,1,(Holidays!$A$1:$A$248)),0)+IF(AND($P19&lt;CA$4,$Q19&gt;=CB$4,$Q19&gt;=CA$4),NETWORKDAYS.INTL(CA$4,(CB$4)-1,1,(Holidays!$A$1:$A$248)),0))*$S19,"")</f>
        <v>0</v>
      </c>
      <c r="CB19" s="191">
        <f>IFERROR((IF(AND($P19&gt;=CB$4,$P19&lt;CC$4,$Q19&lt;CC$4),NETWORKDAYS.INTL($P19,$Q19,1,(Holidays!$A$1:$A$248)),0)+IF(AND($P19&gt;=CB$4,$P19&lt;CC$4,$Q19&gt;=CC$4),NETWORKDAYS.INTL($P19,(CC$4)-1,1,(Holidays!$A$1:$A$248)),0)+IF(AND($P19&lt;CB$4,$Q19&lt;CC$4,$Q19&gt;=CB$4),NETWORKDAYS.INTL(CB$4,$Q19,1,(Holidays!$A$1:$A$248)),0)+IF(AND($P19&lt;CB$4,$Q19&gt;=CC$4,$Q19&gt;=CB$4),NETWORKDAYS.INTL(CB$4,(CC$4)-1,1,(Holidays!$A$1:$A$248)),0))*$S19,"")</f>
        <v>0</v>
      </c>
      <c r="CC19" s="191">
        <f>IFERROR((IF(AND($P19&gt;=CC$4,$P19&lt;CD$4,$Q19&lt;CD$4),NETWORKDAYS.INTL($P19,$Q19,1,(Holidays!$A$1:$A$248)),0)+IF(AND($P19&gt;=CC$4,$P19&lt;CD$4,$Q19&gt;=CD$4),NETWORKDAYS.INTL($P19,(CD$4)-1,1,(Holidays!$A$1:$A$248)),0)+IF(AND($P19&lt;CC$4,$Q19&lt;CD$4,$Q19&gt;=CC$4),NETWORKDAYS.INTL(CC$4,$Q19,1,(Holidays!$A$1:$A$248)),0)+IF(AND($P19&lt;CC$4,$Q19&gt;=CD$4,$Q19&gt;=CC$4),NETWORKDAYS.INTL(CC$4,(CD$4)-1,1,(Holidays!$A$1:$A$248)),0))*$S19,"")</f>
        <v>0</v>
      </c>
      <c r="CD19" s="191">
        <f>IFERROR((IF(AND($P19&gt;=CD$4,$P19&lt;CE$4,$Q19&lt;CE$4),NETWORKDAYS.INTL($P19,$Q19,1,(Holidays!$A$1:$A$248)),0)+IF(AND($P19&gt;=CD$4,$P19&lt;CE$4,$Q19&gt;=CE$4),NETWORKDAYS.INTL($P19,(CE$4)-1,1,(Holidays!$A$1:$A$248)),0)+IF(AND($P19&lt;CD$4,$Q19&lt;CE$4,$Q19&gt;=CD$4),NETWORKDAYS.INTL(CD$4,$Q19,1,(Holidays!$A$1:$A$248)),0)+IF(AND($P19&lt;CD$4,$Q19&gt;=CE$4,$Q19&gt;=CD$4),NETWORKDAYS.INTL(CD$4,(CE$4)-1,1,(Holidays!$A$1:$A$248)),0))*$S19,"")</f>
        <v>0</v>
      </c>
      <c r="CE19" s="191">
        <f>IFERROR((IF(AND($P19&gt;=CE$4,$P19&lt;CF$4,$Q19&lt;CF$4),NETWORKDAYS.INTL($P19,$Q19,1,(Holidays!$A$1:$A$248)),0)+IF(AND($P19&gt;=CE$4,$P19&lt;CF$4,$Q19&gt;=CF$4),NETWORKDAYS.INTL($P19,(CF$4)-1,1,(Holidays!$A$1:$A$248)),0)+IF(AND($P19&lt;CE$4,$Q19&lt;CF$4,$Q19&gt;=CE$4),NETWORKDAYS.INTL(CE$4,$Q19,1,(Holidays!$A$1:$A$248)),0)+IF(AND($P19&lt;CE$4,$Q19&gt;=CF$4,$Q19&gt;=CE$4),NETWORKDAYS.INTL(CE$4,(CF$4)-1,1,(Holidays!$A$1:$A$248)),0))*$S19,"")</f>
        <v>0</v>
      </c>
      <c r="CF19" s="191">
        <f>IFERROR((IF(AND($P19&gt;=CF$4,$P19&lt;CG$4,$Q19&lt;CG$4),NETWORKDAYS.INTL($P19,$Q19,1,(Holidays!$A$1:$A$248)),0)+IF(AND($P19&gt;=CF$4,$P19&lt;CG$4,$Q19&gt;=CG$4),NETWORKDAYS.INTL($P19,(CG$4)-1,1,(Holidays!$A$1:$A$248)),0)+IF(AND($P19&lt;CF$4,$Q19&lt;CG$4,$Q19&gt;=CF$4),NETWORKDAYS.INTL(CF$4,$Q19,1,(Holidays!$A$1:$A$248)),0)+IF(AND($P19&lt;CF$4,$Q19&gt;=CG$4,$Q19&gt;=CF$4),NETWORKDAYS.INTL(CF$4,(CG$4)-1,1,(Holidays!$A$1:$A$248)),0))*$S19,"")</f>
        <v>0</v>
      </c>
      <c r="CG19" s="191">
        <f>IFERROR((IF(AND($P19&gt;=CG$4,$P19&lt;CH$4,$Q19&lt;CH$4),NETWORKDAYS.INTL($P19,$Q19,1,(Holidays!$A$1:$A$248)),0)+IF(AND($P19&gt;=CG$4,$P19&lt;CH$4,$Q19&gt;=CH$4),NETWORKDAYS.INTL($P19,(CH$4)-1,1,(Holidays!$A$1:$A$248)),0)+IF(AND($P19&lt;CG$4,$Q19&lt;CH$4,$Q19&gt;=CG$4),NETWORKDAYS.INTL(CG$4,$Q19,1,(Holidays!$A$1:$A$248)),0)+IF(AND($P19&lt;CG$4,$Q19&gt;=CH$4,$Q19&gt;=CG$4),NETWORKDAYS.INTL(CG$4,(CH$4)-1,1,(Holidays!$A$1:$A$248)),0))*$S19,"")</f>
        <v>0</v>
      </c>
      <c r="CH19" s="191">
        <f>IFERROR((IF(AND($P19&gt;=CH$4,$P19&lt;CI$4,$Q19&lt;CI$4),NETWORKDAYS.INTL($P19,$Q19,1,(Holidays!$A$1:$A$248)),0)+IF(AND($P19&gt;=CH$4,$P19&lt;CI$4,$Q19&gt;=CI$4),NETWORKDAYS.INTL($P19,(CI$4)-1,1,(Holidays!$A$1:$A$248)),0)+IF(AND($P19&lt;CH$4,$Q19&lt;CI$4,$Q19&gt;=CH$4),NETWORKDAYS.INTL(CH$4,$Q19,1,(Holidays!$A$1:$A$248)),0)+IF(AND($P19&lt;CH$4,$Q19&gt;=CI$4,$Q19&gt;=CH$4),NETWORKDAYS.INTL(CH$4,(CI$4)-1,1,(Holidays!$A$1:$A$248)),0))*$S19,"")</f>
        <v>0</v>
      </c>
      <c r="CI19" s="191">
        <f>IFERROR((IF(AND($P19&gt;=CI$4,$P19&lt;CJ$4,$Q19&lt;CJ$4),NETWORKDAYS.INTL($P19,$Q19,1,(Holidays!$A$1:$A$248)),0)+IF(AND($P19&gt;=CI$4,$P19&lt;CJ$4,$Q19&gt;=CJ$4),NETWORKDAYS.INTL($P19,(CJ$4)-1,1,(Holidays!$A$1:$A$248)),0)+IF(AND($P19&lt;CI$4,$Q19&lt;CJ$4,$Q19&gt;=CI$4),NETWORKDAYS.INTL(CI$4,$Q19,1,(Holidays!$A$1:$A$248)),0)+IF(AND($P19&lt;CI$4,$Q19&gt;=CJ$4,$Q19&gt;=CI$4),NETWORKDAYS.INTL(CI$4,(CJ$4)-1,1,(Holidays!$A$1:$A$248)),0))*$S19,"")</f>
        <v>0</v>
      </c>
      <c r="CJ19" s="191">
        <f>IFERROR((IF(AND($P19&gt;=CJ$4,$P19&lt;CK$4,$Q19&lt;CK$4),NETWORKDAYS.INTL($P19,$Q19,1,(Holidays!$A$1:$A$248)),0)+IF(AND($P19&gt;=CJ$4,$P19&lt;CK$4,$Q19&gt;=CK$4),NETWORKDAYS.INTL($P19,(CK$4)-1,1,(Holidays!$A$1:$A$248)),0)+IF(AND($P19&lt;CJ$4,$Q19&lt;CK$4,$Q19&gt;=CJ$4),NETWORKDAYS.INTL(CJ$4,$Q19,1,(Holidays!$A$1:$A$248)),0)+IF(AND($P19&lt;CJ$4,$Q19&gt;=CK$4,$Q19&gt;=CJ$4),NETWORKDAYS.INTL(CJ$4,(CK$4)-1,1,(Holidays!$A$1:$A$248)),0))*$S19,"")</f>
        <v>0</v>
      </c>
      <c r="CK19" s="191">
        <f>IFERROR((IF(AND($P19&gt;=CK$4,$P19&lt;CL$4,$Q19&lt;CL$4),NETWORKDAYS.INTL($P19,$Q19,1,(Holidays!$A$1:$A$248)),0)+IF(AND($P19&gt;=CK$4,$P19&lt;CL$4,$Q19&gt;=CL$4),NETWORKDAYS.INTL($P19,(CL$4)-1,1,(Holidays!$A$1:$A$248)),0)+IF(AND($P19&lt;CK$4,$Q19&lt;CL$4,$Q19&gt;=CK$4),NETWORKDAYS.INTL(CK$4,$Q19,1,(Holidays!$A$1:$A$248)),0)+IF(AND($P19&lt;CK$4,$Q19&gt;=CL$4,$Q19&gt;=CK$4),NETWORKDAYS.INTL(CK$4,(CL$4)-1,1,(Holidays!$A$1:$A$248)),0))*$S19,"")</f>
        <v>0</v>
      </c>
      <c r="CL19" s="191">
        <f>IFERROR((IF(AND($P19&gt;=CL$4,$P19&lt;CM$4,$Q19&lt;CM$4),NETWORKDAYS.INTL($P19,$Q19,1,(Holidays!$A$1:$A$248)),0)+IF(AND($P19&gt;=CL$4,$P19&lt;CM$4,$Q19&gt;=CM$4),NETWORKDAYS.INTL($P19,(CM$4)-1,1,(Holidays!$A$1:$A$248)),0)+IF(AND($P19&lt;CL$4,$Q19&lt;CM$4,$Q19&gt;=CL$4),NETWORKDAYS.INTL(CL$4,$Q19,1,(Holidays!$A$1:$A$248)),0)+IF(AND($P19&lt;CL$4,$Q19&gt;=CM$4,$Q19&gt;=CL$4),NETWORKDAYS.INTL(CL$4,(CM$4)-1,1,(Holidays!$A$1:$A$248)),0))*$S19,"")</f>
        <v>0</v>
      </c>
      <c r="CM19" s="191">
        <f>IFERROR((IF(AND($P19&gt;=CM$4,$P19&lt;CN$4,$Q19&lt;CN$4),NETWORKDAYS.INTL($P19,$Q19,1,(Holidays!$A$1:$A$248)),0)+IF(AND($P19&gt;=CM$4,$P19&lt;CN$4,$Q19&gt;=CN$4),NETWORKDAYS.INTL($P19,(CN$4)-1,1,(Holidays!$A$1:$A$248)),0)+IF(AND($P19&lt;CM$4,$Q19&lt;CN$4,$Q19&gt;=CM$4),NETWORKDAYS.INTL(CM$4,$Q19,1,(Holidays!$A$1:$A$248)),0)+IF(AND($P19&lt;CM$4,$Q19&gt;=CN$4,$Q19&gt;=CM$4),NETWORKDAYS.INTL(CM$4,(CN$4)-1,1,(Holidays!$A$1:$A$248)),0))*$S19,"")</f>
        <v>0</v>
      </c>
      <c r="CN19" s="191">
        <f>IFERROR((IF(AND($P19&gt;=CN$4,$P19&lt;CO$4,$Q19&lt;CO$4),NETWORKDAYS.INTL($P19,$Q19,1,(Holidays!$A$1:$A$248)),0)+IF(AND($P19&gt;=CN$4,$P19&lt;CO$4,$Q19&gt;=CO$4),NETWORKDAYS.INTL($P19,(CO$4)-1,1,(Holidays!$A$1:$A$248)),0)+IF(AND($P19&lt;CN$4,$Q19&lt;CO$4,$Q19&gt;=CN$4),NETWORKDAYS.INTL(CN$4,$Q19,1,(Holidays!$A$1:$A$248)),0)+IF(AND($P19&lt;CN$4,$Q19&gt;=CO$4,$Q19&gt;=CN$4),NETWORKDAYS.INTL(CN$4,(CO$4)-1,1,(Holidays!$A$1:$A$248)),0))*$S19,"")</f>
        <v>0</v>
      </c>
      <c r="CO19" s="191">
        <f>IFERROR((IF(AND($P19&gt;=CO$4,$P19&lt;CP$4,$Q19&lt;CP$4),NETWORKDAYS.INTL($P19,$Q19,1,(Holidays!$A$1:$A$248)),0)+IF(AND($P19&gt;=CO$4,$P19&lt;CP$4,$Q19&gt;=CP$4),NETWORKDAYS.INTL($P19,(CP$4)-1,1,(Holidays!$A$1:$A$248)),0)+IF(AND($P19&lt;CO$4,$Q19&lt;CP$4,$Q19&gt;=CO$4),NETWORKDAYS.INTL(CO$4,$Q19,1,(Holidays!$A$1:$A$248)),0)+IF(AND($P19&lt;CO$4,$Q19&gt;=CP$4,$Q19&gt;=CO$4),NETWORKDAYS.INTL(CO$4,(CP$4)-1,1,(Holidays!$A$1:$A$248)),0))*$S19,"")</f>
        <v>0</v>
      </c>
      <c r="CP19" s="191">
        <f>IFERROR((IF(AND($P19&gt;=CP$4,$P19&lt;CQ$4,$Q19&lt;CQ$4),NETWORKDAYS.INTL($P19,$Q19,1,(Holidays!$A$1:$A$248)),0)+IF(AND($P19&gt;=CP$4,$P19&lt;CQ$4,$Q19&gt;=CQ$4),NETWORKDAYS.INTL($P19,(CQ$4)-1,1,(Holidays!$A$1:$A$248)),0)+IF(AND($P19&lt;CP$4,$Q19&lt;CQ$4,$Q19&gt;=CP$4),NETWORKDAYS.INTL(CP$4,$Q19,1,(Holidays!$A$1:$A$248)),0)+IF(AND($P19&lt;CP$4,$Q19&gt;=CQ$4,$Q19&gt;=CP$4),NETWORKDAYS.INTL(CP$4,(CQ$4)-1,1,(Holidays!$A$1:$A$248)),0))*$S19,"")</f>
        <v>0</v>
      </c>
      <c r="CQ19" s="191">
        <f>IFERROR((IF(AND($P19&gt;=CQ$4,$P19&lt;CR$4,$Q19&lt;CR$4),NETWORKDAYS.INTL($P19,$Q19,1,(Holidays!$A$1:$A$248)),0)+IF(AND($P19&gt;=CQ$4,$P19&lt;CR$4,$Q19&gt;=CR$4),NETWORKDAYS.INTL($P19,(CR$4)-1,1,(Holidays!$A$1:$A$248)),0)+IF(AND($P19&lt;CQ$4,$Q19&lt;CR$4,$Q19&gt;=CQ$4),NETWORKDAYS.INTL(CQ$4,$Q19,1,(Holidays!$A$1:$A$248)),0)+IF(AND($P19&lt;CQ$4,$Q19&gt;=CR$4,$Q19&gt;=CQ$4),NETWORKDAYS.INTL(CQ$4,(CR$4)-1,1,(Holidays!$A$1:$A$248)),0))*$S19,"")</f>
        <v>0</v>
      </c>
      <c r="CR19" s="191">
        <f>IFERROR((IF(AND($P19&gt;=CR$4,$P19&lt;CS$4,$Q19&lt;CS$4),NETWORKDAYS.INTL($P19,$Q19,1,(Holidays!$A$1:$A$248)),0)+IF(AND($P19&gt;=CR$4,$P19&lt;CS$4,$Q19&gt;=CS$4),NETWORKDAYS.INTL($P19,(CS$4)-1,1,(Holidays!$A$1:$A$248)),0)+IF(AND($P19&lt;CR$4,$Q19&lt;CS$4,$Q19&gt;=CR$4),NETWORKDAYS.INTL(CR$4,$Q19,1,(Holidays!$A$1:$A$248)),0)+IF(AND($P19&lt;CR$4,$Q19&gt;=CS$4,$Q19&gt;=CR$4),NETWORKDAYS.INTL(CR$4,(CS$4)-1,1,(Holidays!$A$1:$A$248)),0))*$S19,"")</f>
        <v>0</v>
      </c>
      <c r="CS19" s="191">
        <f>IFERROR((IF(AND($P19&gt;=CS$4,$P19&lt;CT$4,$Q19&lt;CT$4),NETWORKDAYS.INTL($P19,$Q19,1,(Holidays!$A$1:$A$248)),0)+IF(AND($P19&gt;=CS$4,$P19&lt;CT$4,$Q19&gt;=CT$4),NETWORKDAYS.INTL($P19,(CT$4)-1,1,(Holidays!$A$1:$A$248)),0)+IF(AND($P19&lt;CS$4,$Q19&lt;CT$4,$Q19&gt;=CS$4),NETWORKDAYS.INTL(CS$4,$Q19,1,(Holidays!$A$1:$A$248)),0)+IF(AND($P19&lt;CS$4,$Q19&gt;=CT$4,$Q19&gt;=CS$4),NETWORKDAYS.INTL(CS$4,(CT$4)-1,1,(Holidays!$A$1:$A$248)),0))*$S19,"")</f>
        <v>0</v>
      </c>
      <c r="CT19" s="191">
        <f>IFERROR((IF(AND($P19&gt;=CT$4,$P19&lt;CU$4,$Q19&lt;CU$4),NETWORKDAYS.INTL($P19,$Q19,1,(Holidays!$A$1:$A$248)),0)+IF(AND($P19&gt;=CT$4,$P19&lt;CU$4,$Q19&gt;=CU$4),NETWORKDAYS.INTL($P19,(CU$4)-1,1,(Holidays!$A$1:$A$248)),0)+IF(AND($P19&lt;CT$4,$Q19&lt;CU$4,$Q19&gt;=CT$4),NETWORKDAYS.INTL(CT$4,$Q19,1,(Holidays!$A$1:$A$248)),0)+IF(AND($P19&lt;CT$4,$Q19&gt;=CU$4,$Q19&gt;=CT$4),NETWORKDAYS.INTL(CT$4,(CU$4)-1,1,(Holidays!$A$1:$A$248)),0))*$S19,"")</f>
        <v>0</v>
      </c>
      <c r="CU19" s="191">
        <f>IFERROR((IF(AND($P19&gt;=CU$4,$P19&lt;CV$4,$Q19&lt;CV$4),NETWORKDAYS.INTL($P19,$Q19,1,(Holidays!$A$1:$A$248)),0)+IF(AND($P19&gt;=CU$4,$P19&lt;CV$4,$Q19&gt;=CV$4),NETWORKDAYS.INTL($P19,(CV$4)-1,1,(Holidays!$A$1:$A$248)),0)+IF(AND($P19&lt;CU$4,$Q19&lt;CV$4,$Q19&gt;=CU$4),NETWORKDAYS.INTL(CU$4,$Q19,1,(Holidays!$A$1:$A$248)),0)+IF(AND($P19&lt;CU$4,$Q19&gt;=CV$4,$Q19&gt;=CU$4),NETWORKDAYS.INTL(CU$4,(CV$4)-1,1,(Holidays!$A$1:$A$248)),0))*$S19,"")</f>
        <v>0</v>
      </c>
      <c r="CV19" s="191">
        <f>IFERROR((IF(AND($P19&gt;=CV$4,$P19&lt;CW$4,$Q19&lt;CW$4),NETWORKDAYS.INTL($P19,$Q19,1,(Holidays!$A$1:$A$248)),0)+IF(AND($P19&gt;=CV$4,$P19&lt;CW$4,$Q19&gt;=CW$4),NETWORKDAYS.INTL($P19,(CW$4)-1,1,(Holidays!$A$1:$A$248)),0)+IF(AND($P19&lt;CV$4,$Q19&lt;CW$4,$Q19&gt;=CV$4),NETWORKDAYS.INTL(CV$4,$Q19,1,(Holidays!$A$1:$A$248)),0)+IF(AND($P19&lt;CV$4,$Q19&gt;=CW$4,$Q19&gt;=CV$4),NETWORKDAYS.INTL(CV$4,(CW$4)-1,1,(Holidays!$A$1:$A$248)),0))*$S19,"")</f>
        <v>0</v>
      </c>
      <c r="CW19" s="191">
        <f>IFERROR((IF(AND($P19&gt;=CW$4,$P19&lt;CX$4,$Q19&lt;CX$4),NETWORKDAYS.INTL($P19,$Q19,1,(Holidays!$A$1:$A$248)),0)+IF(AND($P19&gt;=CW$4,$P19&lt;CX$4,$Q19&gt;=CX$4),NETWORKDAYS.INTL($P19,(CX$4)-1,1,(Holidays!$A$1:$A$248)),0)+IF(AND($P19&lt;CW$4,$Q19&lt;CX$4,$Q19&gt;=CW$4),NETWORKDAYS.INTL(CW$4,$Q19,1,(Holidays!$A$1:$A$248)),0)+IF(AND($P19&lt;CW$4,$Q19&gt;=CX$4,$Q19&gt;=CW$4),NETWORKDAYS.INTL(CW$4,(CX$4)-1,1,(Holidays!$A$1:$A$248)),0))*$S19,"")</f>
        <v>0</v>
      </c>
      <c r="CX19" s="191">
        <f>IFERROR((IF(AND($P19&gt;=CX$4,$P19&lt;CY$4,$Q19&lt;CY$4),NETWORKDAYS.INTL($P19,$Q19,1,(Holidays!$A$1:$A$248)),0)+IF(AND($P19&gt;=CX$4,$P19&lt;CY$4,$Q19&gt;=CY$4),NETWORKDAYS.INTL($P19,(CY$4)-1,1,(Holidays!$A$1:$A$248)),0)+IF(AND($P19&lt;CX$4,$Q19&lt;CY$4,$Q19&gt;=CX$4),NETWORKDAYS.INTL(CX$4,$Q19,1,(Holidays!$A$1:$A$248)),0)+IF(AND($P19&lt;CX$4,$Q19&gt;=CY$4,$Q19&gt;=CX$4),NETWORKDAYS.INTL(CX$4,(CY$4)-1,1,(Holidays!$A$1:$A$248)),0))*$S19,"")</f>
        <v>0</v>
      </c>
      <c r="CY19" s="191">
        <f>IFERROR((IF(AND($P19&gt;=CY$4,$P19&lt;CZ$4,$Q19&lt;CZ$4),NETWORKDAYS.INTL($P19,$Q19,1,(Holidays!$A$1:$A$248)),0)+IF(AND($P19&gt;=CY$4,$P19&lt;CZ$4,$Q19&gt;=CZ$4),NETWORKDAYS.INTL($P19,(CZ$4)-1,1,(Holidays!$A$1:$A$248)),0)+IF(AND($P19&lt;CY$4,$Q19&lt;CZ$4,$Q19&gt;=CY$4),NETWORKDAYS.INTL(CY$4,$Q19,1,(Holidays!$A$1:$A$248)),0)+IF(AND($P19&lt;CY$4,$Q19&gt;=CZ$4,$Q19&gt;=CY$4),NETWORKDAYS.INTL(CY$4,(CZ$4)-1,1,(Holidays!$A$1:$A$248)),0))*$S19,"")</f>
        <v>0</v>
      </c>
      <c r="CZ19" s="191">
        <f>IFERROR((IF(AND($P19&gt;=CZ$4,$P19&lt;DA$4,$Q19&lt;DA$4),NETWORKDAYS.INTL($P19,$Q19,1,(Holidays!$A$1:$A$248)),0)+IF(AND($P19&gt;=CZ$4,$P19&lt;DA$4,$Q19&gt;=DA$4),NETWORKDAYS.INTL($P19,(DA$4)-1,1,(Holidays!$A$1:$A$248)),0)+IF(AND($P19&lt;CZ$4,$Q19&lt;DA$4,$Q19&gt;=CZ$4),NETWORKDAYS.INTL(CZ$4,$Q19,1,(Holidays!$A$1:$A$248)),0)+IF(AND($P19&lt;CZ$4,$Q19&gt;=DA$4,$Q19&gt;=CZ$4),NETWORKDAYS.INTL(CZ$4,(DA$4)-1,1,(Holidays!$A$1:$A$248)),0))*$S19,"")</f>
        <v>0</v>
      </c>
      <c r="DA19" s="191">
        <f>IFERROR((IF(AND($P19&gt;=DA$4,$P19&lt;DB$4,$Q19&lt;DB$4),NETWORKDAYS.INTL($P19,$Q19,1,(Holidays!$A$1:$A$248)),0)+IF(AND($P19&gt;=DA$4,$P19&lt;DB$4,$Q19&gt;=DB$4),NETWORKDAYS.INTL($P19,(DB$4)-1,1,(Holidays!$A$1:$A$248)),0)+IF(AND($P19&lt;DA$4,$Q19&lt;DB$4,$Q19&gt;=DA$4),NETWORKDAYS.INTL(DA$4,$Q19,1,(Holidays!$A$1:$A$248)),0)+IF(AND($P19&lt;DA$4,$Q19&gt;=DB$4,$Q19&gt;=DA$4),NETWORKDAYS.INTL(DA$4,(DB$4)-1,1,(Holidays!$A$1:$A$248)),0))*$S19,"")</f>
        <v>0</v>
      </c>
      <c r="DB19" s="191">
        <f>IFERROR((IF(AND($P19&gt;=DB$4,$P19&lt;DC$4,$Q19&lt;DC$4),NETWORKDAYS.INTL($P19,$Q19,1,(Holidays!$A$1:$A$248)),0)+IF(AND($P19&gt;=DB$4,$P19&lt;DC$4,$Q19&gt;=DC$4),NETWORKDAYS.INTL($P19,(DC$4)-1,1,(Holidays!$A$1:$A$248)),0)+IF(AND($P19&lt;DB$4,$Q19&lt;DC$4,$Q19&gt;=DB$4),NETWORKDAYS.INTL(DB$4,$Q19,1,(Holidays!$A$1:$A$248)),0)+IF(AND($P19&lt;DB$4,$Q19&gt;=DC$4,$Q19&gt;=DB$4),NETWORKDAYS.INTL(DB$4,(DC$4)-1,1,(Holidays!$A$1:$A$248)),0))*$S19,"")</f>
        <v>0</v>
      </c>
      <c r="DC19" s="191">
        <f>IFERROR((IF(AND($P19&gt;=DC$4,$P19&lt;DD$4,$Q19&lt;DD$4),NETWORKDAYS.INTL($P19,$Q19,1,(Holidays!$A$1:$A$248)),0)+IF(AND($P19&gt;=DC$4,$P19&lt;DD$4,$Q19&gt;=DD$4),NETWORKDAYS.INTL($P19,(DD$4)-1,1,(Holidays!$A$1:$A$248)),0)+IF(AND($P19&lt;DC$4,$Q19&lt;DD$4,$Q19&gt;=DC$4),NETWORKDAYS.INTL(DC$4,$Q19,1,(Holidays!$A$1:$A$248)),0)+IF(AND($P19&lt;DC$4,$Q19&gt;=DD$4,$Q19&gt;=DC$4),NETWORKDAYS.INTL(DC$4,(DD$4)-1,1,(Holidays!$A$1:$A$248)),0))*$S19,"")</f>
        <v>0</v>
      </c>
      <c r="DD19" s="192">
        <f>IFERROR((IF(AND($P19&gt;=DD$4,$P19&lt;DE$4,$Q19&lt;DE$4),NETWORKDAYS.INTL($P19,$Q19,1,(Holidays!$A$1:$A$248)),0)+IF(AND($P19&gt;=DD$4,$P19&lt;DE$4,$Q19&gt;=DE$4),NETWORKDAYS.INTL($P19,(DE$4)-1,1,(Holidays!$A$1:$A$248)),0)+IF(AND($P19&lt;DD$4,$Q19&lt;DE$4,$Q19&gt;=DD$4),NETWORKDAYS.INTL(DD$4,$Q19,1,(Holidays!$A$1:$A$248)),0)+IF(AND($P19&lt;DD$4,$Q19&gt;=DE$4,$Q19&gt;=DD$4),NETWORKDAYS.INTL(DD$4,(DE$4)-1,1,(Holidays!$A$1:$A$248)),0))*$S19,"")</f>
        <v>0</v>
      </c>
      <c r="DE19" s="191">
        <f>IFERROR((IF(AND($P19&gt;=DE$4,$P19&lt;DF$4,$Q19&lt;DF$4),NETWORKDAYS.INTL($P19,$Q19,1,(Holidays!$A$1:$A$248)),0)+IF(AND($P19&gt;=DE$4,$P19&lt;DF$4,$Q19&gt;=DF$4),NETWORKDAYS.INTL($P19,(DF$4)-1,1,(Holidays!$A$1:$A$248)),0)+IF(AND($P19&lt;DE$4,$Q19&lt;DF$4,$Q19&gt;=DE$4),NETWORKDAYS.INTL(DE$4,$Q19,1,(Holidays!$A$1:$A$248)),0)+IF(AND($P19&lt;DE$4,$Q19&gt;=DF$4,$Q19&gt;=DE$4),NETWORKDAYS.INTL(DE$4,(DF$4)-1,1,(Holidays!$A$1:$A$248)),0))*$S19,"")</f>
        <v>0</v>
      </c>
      <c r="DF19" s="191">
        <f>IFERROR((IF(AND($P19&gt;=DF$4,$P19&lt;DG$4,$Q19&lt;DG$4),NETWORKDAYS.INTL($P19,$Q19,1,(Holidays!$A$1:$A$248)),0)+IF(AND($P19&gt;=DF$4,$P19&lt;DG$4,$Q19&gt;=DG$4),NETWORKDAYS.INTL($P19,(DG$4)-1,1,(Holidays!$A$1:$A$248)),0)+IF(AND($P19&lt;DF$4,$Q19&lt;DG$4,$Q19&gt;=DF$4),NETWORKDAYS.INTL(DF$4,$Q19,1,(Holidays!$A$1:$A$248)),0)+IF(AND($P19&lt;DF$4,$Q19&gt;=DG$4,$Q19&gt;=DF$4),NETWORKDAYS.INTL(DF$4,(DG$4)-1,1,(Holidays!$A$1:$A$248)),0))*$S19,"")</f>
        <v>0</v>
      </c>
      <c r="DG19" s="191">
        <f>IFERROR((IF(AND($P19&gt;=DG$4,$P19&lt;DH$4,$Q19&lt;DH$4),NETWORKDAYS.INTL($P19,$Q19,1,(Holidays!$A$1:$A$248)),0)+IF(AND($P19&gt;=DG$4,$P19&lt;DH$4,$Q19&gt;=DH$4),NETWORKDAYS.INTL($P19,(DH$4)-1,1,(Holidays!$A$1:$A$248)),0)+IF(AND($P19&lt;DG$4,$Q19&lt;DH$4,$Q19&gt;=DG$4),NETWORKDAYS.INTL(DG$4,$Q19,1,(Holidays!$A$1:$A$248)),0)+IF(AND($P19&lt;DG$4,$Q19&gt;=DH$4,$Q19&gt;=DG$4),NETWORKDAYS.INTL(DG$4,(DH$4)-1,1,(Holidays!$A$1:$A$248)),0))*$S19,"")</f>
        <v>0</v>
      </c>
      <c r="DH19" s="191">
        <f>IFERROR((IF(AND($P19&gt;=DH$4,$P19&lt;DI$4,$Q19&lt;DI$4),NETWORKDAYS.INTL($P19,$Q19,1,(Holidays!$A$1:$A$248)),0)+IF(AND($P19&gt;=DH$4,$P19&lt;DI$4,$Q19&gt;=DI$4),NETWORKDAYS.INTL($P19,(DI$4)-1,1,(Holidays!$A$1:$A$248)),0)+IF(AND($P19&lt;DH$4,$Q19&lt;DI$4,$Q19&gt;=DH$4),NETWORKDAYS.INTL(DH$4,$Q19,1,(Holidays!$A$1:$A$248)),0)+IF(AND($P19&lt;DH$4,$Q19&gt;=DI$4,$Q19&gt;=DH$4),NETWORKDAYS.INTL(DH$4,(DI$4)-1,1,(Holidays!$A$1:$A$248)),0))*$S19,"")</f>
        <v>0</v>
      </c>
      <c r="DI19" s="191">
        <f>IFERROR((IF(AND($P19&gt;=DI$4,$P19&lt;DJ$4,$Q19&lt;DJ$4),NETWORKDAYS.INTL($P19,$Q19,1,(Holidays!$A$1:$A$248)),0)+IF(AND($P19&gt;=DI$4,$P19&lt;DJ$4,$Q19&gt;=DJ$4),NETWORKDAYS.INTL($P19,(DJ$4)-1,1,(Holidays!$A$1:$A$248)),0)+IF(AND($P19&lt;DI$4,$Q19&lt;DJ$4,$Q19&gt;=DI$4),NETWORKDAYS.INTL(DI$4,$Q19,1,(Holidays!$A$1:$A$248)),0)+IF(AND($P19&lt;DI$4,$Q19&gt;=DJ$4,$Q19&gt;=DI$4),NETWORKDAYS.INTL(DI$4,(DJ$4)-1,1,(Holidays!$A$1:$A$248)),0))*$S19,"")</f>
        <v>0</v>
      </c>
      <c r="DJ19" s="191">
        <f>IFERROR((IF(AND($P19&gt;=DJ$4,$P19&lt;DK$4,$Q19&lt;DK$4),NETWORKDAYS.INTL($P19,$Q19,1,(Holidays!$A$1:$A$248)),0)+IF(AND($P19&gt;=DJ$4,$P19&lt;DK$4,$Q19&gt;=DK$4),NETWORKDAYS.INTL($P19,(DK$4)-1,1,(Holidays!$A$1:$A$248)),0)+IF(AND($P19&lt;DJ$4,$Q19&lt;DK$4,$Q19&gt;=DJ$4),NETWORKDAYS.INTL(DJ$4,$Q19,1,(Holidays!$A$1:$A$248)),0)+IF(AND($P19&lt;DJ$4,$Q19&gt;=DK$4,$Q19&gt;=DJ$4),NETWORKDAYS.INTL(DJ$4,(DK$4)-1,1,(Holidays!$A$1:$A$248)),0))*$S19,"")</f>
        <v>0</v>
      </c>
      <c r="DK19" s="191">
        <f>IFERROR((IF(AND($P19&gt;=DK$4,$P19&lt;DL$4,$Q19&lt;DL$4),NETWORKDAYS.INTL($P19,$Q19,1,(Holidays!$A$1:$A$248)),0)+IF(AND($P19&gt;=DK$4,$P19&lt;DL$4,$Q19&gt;=DL$4),NETWORKDAYS.INTL($P19,(DL$4)-1,1,(Holidays!$A$1:$A$248)),0)+IF(AND($P19&lt;DK$4,$Q19&lt;DL$4,$Q19&gt;=DK$4),NETWORKDAYS.INTL(DK$4,$Q19,1,(Holidays!$A$1:$A$248)),0)+IF(AND($P19&lt;DK$4,$Q19&gt;=DL$4,$Q19&gt;=DK$4),NETWORKDAYS.INTL(DK$4,(DL$4)-1,1,(Holidays!$A$1:$A$248)),0))*$S19,"")</f>
        <v>0</v>
      </c>
      <c r="DL19" s="191">
        <f>IFERROR((IF(AND($P19&gt;=DL$4,$P19&lt;DM$4,$Q19&lt;DM$4),NETWORKDAYS.INTL($P19,$Q19,1,(Holidays!$A$1:$A$248)),0)+IF(AND($P19&gt;=DL$4,$P19&lt;DM$4,$Q19&gt;=DM$4),NETWORKDAYS.INTL($P19,(DM$4)-1,1,(Holidays!$A$1:$A$248)),0)+IF(AND($P19&lt;DL$4,$Q19&lt;DM$4,$Q19&gt;=DL$4),NETWORKDAYS.INTL(DL$4,$Q19,1,(Holidays!$A$1:$A$248)),0)+IF(AND($P19&lt;DL$4,$Q19&gt;=DM$4,$Q19&gt;=DL$4),NETWORKDAYS.INTL(DL$4,(DM$4)-1,1,(Holidays!$A$1:$A$248)),0))*$S19,"")</f>
        <v>0</v>
      </c>
      <c r="DM19" s="191">
        <f>IFERROR((IF(AND($P19&gt;=DM$4,$P19&lt;DN$4,$Q19&lt;DN$4),NETWORKDAYS.INTL($P19,$Q19,1,(Holidays!$A$1:$A$248)),0)+IF(AND($P19&gt;=DM$4,$P19&lt;DN$4,$Q19&gt;=DN$4),NETWORKDAYS.INTL($P19,(DN$4)-1,1,(Holidays!$A$1:$A$248)),0)+IF(AND($P19&lt;DM$4,$Q19&lt;DN$4,$Q19&gt;=DM$4),NETWORKDAYS.INTL(DM$4,$Q19,1,(Holidays!$A$1:$A$248)),0)+IF(AND($P19&lt;DM$4,$Q19&gt;=DN$4,$Q19&gt;=DM$4),NETWORKDAYS.INTL(DM$4,(DN$4)-1,1,(Holidays!$A$1:$A$248)),0))*$S19,"")</f>
        <v>0</v>
      </c>
      <c r="DN19" s="191">
        <f>IFERROR((IF(AND($P19&gt;=DN$4,$P19&lt;DO$4,$Q19&lt;DO$4),NETWORKDAYS.INTL($P19,$Q19,1,(Holidays!$A$1:$A$248)),0)+IF(AND($P19&gt;=DN$4,$P19&lt;DO$4,$Q19&gt;=DO$4),NETWORKDAYS.INTL($P19,(DO$4)-1,1,(Holidays!$A$1:$A$248)),0)+IF(AND($P19&lt;DN$4,$Q19&lt;DO$4,$Q19&gt;=DN$4),NETWORKDAYS.INTL(DN$4,$Q19,1,(Holidays!$A$1:$A$248)),0)+IF(AND($P19&lt;DN$4,$Q19&gt;=DO$4,$Q19&gt;=DN$4),NETWORKDAYS.INTL(DN$4,(DO$4)-1,1,(Holidays!$A$1:$A$248)),0))*$S19,"")</f>
        <v>0</v>
      </c>
      <c r="DO19" s="191">
        <f>IFERROR((IF(AND($P19&gt;=DO$4,$P19&lt;DP$4,$Q19&lt;DP$4),NETWORKDAYS.INTL($P19,$Q19,1,(Holidays!$A$1:$A$248)),0)+IF(AND($P19&gt;=DO$4,$P19&lt;DP$4,$Q19&gt;=DP$4),NETWORKDAYS.INTL($P19,(DP$4)-1,1,(Holidays!$A$1:$A$248)),0)+IF(AND($P19&lt;DO$4,$Q19&lt;DP$4,$Q19&gt;=DO$4),NETWORKDAYS.INTL(DO$4,$Q19,1,(Holidays!$A$1:$A$248)),0)+IF(AND($P19&lt;DO$4,$Q19&gt;=DP$4,$Q19&gt;=DO$4),NETWORKDAYS.INTL(DO$4,(DP$4)-1,1,(Holidays!$A$1:$A$248)),0))*$S19,"")</f>
        <v>0</v>
      </c>
      <c r="DP19" s="191">
        <f>IFERROR((IF(AND($P19&gt;=DP$4,$P19&lt;DQ$4,$Q19&lt;DQ$4),NETWORKDAYS.INTL($P19,$Q19,1,(Holidays!$A$1:$A$248)),0)+IF(AND($P19&gt;=DP$4,$P19&lt;DQ$4,$Q19&gt;=DQ$4),NETWORKDAYS.INTL($P19,(DQ$4)-1,1,(Holidays!$A$1:$A$248)),0)+IF(AND($P19&lt;DP$4,$Q19&lt;DQ$4,$Q19&gt;=DP$4),NETWORKDAYS.INTL(DP$4,$Q19,1,(Holidays!$A$1:$A$248)),0)+IF(AND($P19&lt;DP$4,$Q19&gt;=DQ$4,$Q19&gt;=DP$4),NETWORKDAYS.INTL(DP$4,(DQ$4)-1,1,(Holidays!$A$1:$A$248)),0))*$S19,"")</f>
        <v>0</v>
      </c>
      <c r="DQ19" s="191">
        <f>IFERROR((IF(AND($P19&gt;=DQ$4,$P19&lt;DR$4,$Q19&lt;DR$4),NETWORKDAYS.INTL($P19,$Q19,1,(Holidays!$A$1:$A$248)),0)+IF(AND($P19&gt;=DQ$4,$P19&lt;DR$4,$Q19&gt;=DR$4),NETWORKDAYS.INTL($P19,(DR$4)-1,1,(Holidays!$A$1:$A$248)),0)+IF(AND($P19&lt;DQ$4,$Q19&lt;DR$4,$Q19&gt;=DQ$4),NETWORKDAYS.INTL(DQ$4,$Q19,1,(Holidays!$A$1:$A$248)),0)+IF(AND($P19&lt;DQ$4,$Q19&gt;=DR$4,$Q19&gt;=DQ$4),NETWORKDAYS.INTL(DQ$4,(DR$4)-1,1,(Holidays!$A$1:$A$248)),0))*$S19,"")</f>
        <v>0</v>
      </c>
      <c r="DR19" s="191">
        <f>IFERROR((IF(AND($P19&gt;=DR$4,$P19&lt;DS$4,$Q19&lt;DS$4),NETWORKDAYS.INTL($P19,$Q19,1,(Holidays!$A$1:$A$248)),0)+IF(AND($P19&gt;=DR$4,$P19&lt;DS$4,$Q19&gt;=DS$4),NETWORKDAYS.INTL($P19,(DS$4)-1,1,(Holidays!$A$1:$A$248)),0)+IF(AND($P19&lt;DR$4,$Q19&lt;DS$4,$Q19&gt;=DR$4),NETWORKDAYS.INTL(DR$4,$Q19,1,(Holidays!$A$1:$A$248)),0)+IF(AND($P19&lt;DR$4,$Q19&gt;=DS$4,$Q19&gt;=DR$4),NETWORKDAYS.INTL(DR$4,(DS$4)-1,1,(Holidays!$A$1:$A$248)),0))*$S19,"")</f>
        <v>0</v>
      </c>
      <c r="DS19" s="191">
        <f>IFERROR((IF(AND($P19&gt;=DS$4,$P19&lt;DT$4,$Q19&lt;DT$4),NETWORKDAYS.INTL($P19,$Q19,1,(Holidays!$A$1:$A$248)),0)+IF(AND($P19&gt;=DS$4,$P19&lt;DT$4,$Q19&gt;=DT$4),NETWORKDAYS.INTL($P19,(DT$4)-1,1,(Holidays!$A$1:$A$248)),0)+IF(AND($P19&lt;DS$4,$Q19&lt;DT$4,$Q19&gt;=DS$4),NETWORKDAYS.INTL(DS$4,$Q19,1,(Holidays!$A$1:$A$248)),0)+IF(AND($P19&lt;DS$4,$Q19&gt;=DT$4,$Q19&gt;=DS$4),NETWORKDAYS.INTL(DS$4,(DT$4)-1,1,(Holidays!$A$1:$A$248)),0))*$S19,"")</f>
        <v>0</v>
      </c>
      <c r="DT19" s="191">
        <f>IFERROR((IF(AND($P19&gt;=DT$4,$P19&lt;DU$4,$Q19&lt;DU$4),NETWORKDAYS.INTL($P19,$Q19,1,(Holidays!$A$1:$A$248)),0)+IF(AND($P19&gt;=DT$4,$P19&lt;DU$4,$Q19&gt;=DU$4),NETWORKDAYS.INTL($P19,(DU$4)-1,1,(Holidays!$A$1:$A$248)),0)+IF(AND($P19&lt;DT$4,$Q19&lt;DU$4,$Q19&gt;=DT$4),NETWORKDAYS.INTL(DT$4,$Q19,1,(Holidays!$A$1:$A$248)),0)+IF(AND($P19&lt;DT$4,$Q19&gt;=DU$4,$Q19&gt;=DT$4),NETWORKDAYS.INTL(DT$4,(DU$4)-1,1,(Holidays!$A$1:$A$248)),0))*$S19,"")</f>
        <v>0</v>
      </c>
      <c r="DU19" s="191">
        <f>IFERROR((IF(AND($P19&gt;=DU$4,$P19&lt;DV$4,$Q19&lt;DV$4),NETWORKDAYS.INTL($P19,$Q19,1,(Holidays!$A$1:$A$248)),0)+IF(AND($P19&gt;=DU$4,$P19&lt;DV$4,$Q19&gt;=DV$4),NETWORKDAYS.INTL($P19,(DV$4)-1,1,(Holidays!$A$1:$A$248)),0)+IF(AND($P19&lt;DU$4,$Q19&lt;DV$4,$Q19&gt;=DU$4),NETWORKDAYS.INTL(DU$4,$Q19,1,(Holidays!$A$1:$A$248)),0)+IF(AND($P19&lt;DU$4,$Q19&gt;=DV$4,$Q19&gt;=DU$4),NETWORKDAYS.INTL(DU$4,(DV$4)-1,1,(Holidays!$A$1:$A$248)),0))*$S19,"")</f>
        <v>0</v>
      </c>
      <c r="DV19" s="191">
        <f>IFERROR((IF(AND($P19&gt;=DV$4,$P19&lt;DW$4,$Q19&lt;DW$4),NETWORKDAYS.INTL($P19,$Q19,1,(Holidays!$A$1:$A$248)),0)+IF(AND($P19&gt;=DV$4,$P19&lt;DW$4,$Q19&gt;=DW$4),NETWORKDAYS.INTL($P19,(DW$4)-1,1,(Holidays!$A$1:$A$248)),0)+IF(AND($P19&lt;DV$4,$Q19&lt;DW$4,$Q19&gt;=DV$4),NETWORKDAYS.INTL(DV$4,$Q19,1,(Holidays!$A$1:$A$248)),0)+IF(AND($P19&lt;DV$4,$Q19&gt;=DW$4,$Q19&gt;=DV$4),NETWORKDAYS.INTL(DV$4,(DW$4)-1,1,(Holidays!$A$1:$A$248)),0))*$S19,"")</f>
        <v>0</v>
      </c>
      <c r="DW19" s="191">
        <f>IFERROR((IF(AND($P19&gt;=DW$4,$P19&lt;DX$4,$Q19&lt;DX$4),NETWORKDAYS.INTL($P19,$Q19,1,(Holidays!$A$1:$A$248)),0)+IF(AND($P19&gt;=DW$4,$P19&lt;DX$4,$Q19&gt;=DX$4),NETWORKDAYS.INTL($P19,(DX$4)-1,1,(Holidays!$A$1:$A$248)),0)+IF(AND($P19&lt;DW$4,$Q19&lt;DX$4,$Q19&gt;=DW$4),NETWORKDAYS.INTL(DW$4,$Q19,1,(Holidays!$A$1:$A$248)),0)+IF(AND($P19&lt;DW$4,$Q19&gt;=DX$4,$Q19&gt;=DW$4),NETWORKDAYS.INTL(DW$4,(DX$4)-1,1,(Holidays!$A$1:$A$248)),0))*$S19,"")</f>
        <v>0</v>
      </c>
      <c r="DX19" s="191">
        <f>IFERROR((IF(AND($P19&gt;=DX$4,$P19&lt;DY$4,$Q19&lt;DY$4),NETWORKDAYS.INTL($P19,$Q19,1,(Holidays!$A$1:$A$248)),0)+IF(AND($P19&gt;=DX$4,$P19&lt;DY$4,$Q19&gt;=DY$4),NETWORKDAYS.INTL($P19,(DY$4)-1,1,(Holidays!$A$1:$A$248)),0)+IF(AND($P19&lt;DX$4,$Q19&lt;DY$4,$Q19&gt;=DX$4),NETWORKDAYS.INTL(DX$4,$Q19,1,(Holidays!$A$1:$A$248)),0)+IF(AND($P19&lt;DX$4,$Q19&gt;=DY$4,$Q19&gt;=DX$4),NETWORKDAYS.INTL(DX$4,(DY$4)-1,1,(Holidays!$A$1:$A$248)),0))*$S19,"")</f>
        <v>0</v>
      </c>
      <c r="DY19" s="191">
        <f>IFERROR((IF(AND($P19&gt;=DY$4,$P19&lt;DZ$4,$Q19&lt;DZ$4),NETWORKDAYS.INTL($P19,$Q19,1,(Holidays!$A$1:$A$248)),0)+IF(AND($P19&gt;=DY$4,$P19&lt;DZ$4,$Q19&gt;=DZ$4),NETWORKDAYS.INTL($P19,(DZ$4)-1,1,(Holidays!$A$1:$A$248)),0)+IF(AND($P19&lt;DY$4,$Q19&lt;DZ$4,$Q19&gt;=DY$4),NETWORKDAYS.INTL(DY$4,$Q19,1,(Holidays!$A$1:$A$248)),0)+IF(AND($P19&lt;DY$4,$Q19&gt;=DZ$4,$Q19&gt;=DY$4),NETWORKDAYS.INTL(DY$4,(DZ$4)-1,1,(Holidays!$A$1:$A$248)),0))*$S19,"")</f>
        <v>0</v>
      </c>
      <c r="DZ19" s="191">
        <f>IFERROR((IF(AND($P19&gt;=DZ$4,$P19&lt;EA$4,$Q19&lt;EA$4),NETWORKDAYS.INTL($P19,$Q19,1,(Holidays!$A$1:$A$248)),0)+IF(AND($P19&gt;=DZ$4,$P19&lt;EA$4,$Q19&gt;=EA$4),NETWORKDAYS.INTL($P19,(EA$4)-1,1,(Holidays!$A$1:$A$248)),0)+IF(AND($P19&lt;DZ$4,$Q19&lt;EA$4,$Q19&gt;=DZ$4),NETWORKDAYS.INTL(DZ$4,$Q19,1,(Holidays!$A$1:$A$248)),0)+IF(AND($P19&lt;DZ$4,$Q19&gt;=EA$4,$Q19&gt;=DZ$4),NETWORKDAYS.INTL(DZ$4,(EA$4)-1,1,(Holidays!$A$1:$A$248)),0))*$S19,"")</f>
        <v>0</v>
      </c>
      <c r="EA19" s="191">
        <f>IFERROR((IF(AND($P19&gt;=EA$4,$P19&lt;EB$4,$Q19&lt;EB$4),NETWORKDAYS.INTL($P19,$Q19,1,(Holidays!$A$1:$A$248)),0)+IF(AND($P19&gt;=EA$4,$P19&lt;EB$4,$Q19&gt;=EB$4),NETWORKDAYS.INTL($P19,(EB$4)-1,1,(Holidays!$A$1:$A$248)),0)+IF(AND($P19&lt;EA$4,$Q19&lt;EB$4,$Q19&gt;=EA$4),NETWORKDAYS.INTL(EA$4,$Q19,1,(Holidays!$A$1:$A$248)),0)+IF(AND($P19&lt;EA$4,$Q19&gt;=EB$4,$Q19&gt;=EA$4),NETWORKDAYS.INTL(EA$4,(EB$4)-1,1,(Holidays!$A$1:$A$248)),0))*$S19,"")</f>
        <v>0</v>
      </c>
      <c r="EB19" s="191">
        <f>IFERROR((IF(AND($P19&gt;=EB$4,$P19&lt;EC$4,$Q19&lt;EC$4),NETWORKDAYS.INTL($P19,$Q19,1,(Holidays!$A$1:$A$248)),0)+IF(AND($P19&gt;=EB$4,$P19&lt;EC$4,$Q19&gt;=EC$4),NETWORKDAYS.INTL($P19,(EC$4)-1,1,(Holidays!$A$1:$A$248)),0)+IF(AND($P19&lt;EB$4,$Q19&lt;EC$4,$Q19&gt;=EB$4),NETWORKDAYS.INTL(EB$4,$Q19,1,(Holidays!$A$1:$A$248)),0)+IF(AND($P19&lt;EB$4,$Q19&gt;=EC$4,$Q19&gt;=EB$4),NETWORKDAYS.INTL(EB$4,(EC$4)-1,1,(Holidays!$A$1:$A$248)),0))*$S19,"")</f>
        <v>0</v>
      </c>
      <c r="EC19" s="191">
        <f>IFERROR((IF(AND($P19&gt;=EC$4,$P19&lt;ED$4,$Q19&lt;ED$4),NETWORKDAYS.INTL($P19,$Q19,1,(Holidays!$A$1:$A$248)),0)+IF(AND($P19&gt;=EC$4,$P19&lt;ED$4,$Q19&gt;=ED$4),NETWORKDAYS.INTL($P19,(ED$4)-1,1,(Holidays!$A$1:$A$248)),0)+IF(AND($P19&lt;EC$4,$Q19&lt;ED$4,$Q19&gt;=EC$4),NETWORKDAYS.INTL(EC$4,$Q19,1,(Holidays!$A$1:$A$248)),0)+IF(AND($P19&lt;EC$4,$Q19&gt;=ED$4,$Q19&gt;=EC$4),NETWORKDAYS.INTL(EC$4,(ED$4)-1,1,(Holidays!$A$1:$A$248)),0))*$S19,"")</f>
        <v>0</v>
      </c>
      <c r="ED19" s="191">
        <f>IFERROR((IF(AND($P19&gt;=ED$4,$P19&lt;EE$4,$Q19&lt;EE$4),NETWORKDAYS.INTL($P19,$Q19,1,(Holidays!$A$1:$A$248)),0)+IF(AND($P19&gt;=ED$4,$P19&lt;EE$4,$Q19&gt;=EE$4),NETWORKDAYS.INTL($P19,(EE$4)-1,1,(Holidays!$A$1:$A$248)),0)+IF(AND($P19&lt;ED$4,$Q19&lt;EE$4,$Q19&gt;=ED$4),NETWORKDAYS.INTL(ED$4,$Q19,1,(Holidays!$A$1:$A$248)),0)+IF(AND($P19&lt;ED$4,$Q19&gt;=EE$4,$Q19&gt;=ED$4),NETWORKDAYS.INTL(ED$4,(EE$4)-1,1,(Holidays!$A$1:$A$248)),0))*$S19,"")</f>
        <v>0</v>
      </c>
      <c r="EE19" s="191">
        <f>IFERROR((IF(AND($P19&gt;=EE$4,$P19&lt;EF$4,$Q19&lt;EF$4),NETWORKDAYS.INTL($P19,$Q19,1,(Holidays!$A$1:$A$248)),0)+IF(AND($P19&gt;=EE$4,$P19&lt;EF$4,$Q19&gt;=EF$4),NETWORKDAYS.INTL($P19,(EF$4)-1,1,(Holidays!$A$1:$A$248)),0)+IF(AND($P19&lt;EE$4,$Q19&lt;EF$4,$Q19&gt;=EE$4),NETWORKDAYS.INTL(EE$4,$Q19,1,(Holidays!$A$1:$A$248)),0)+IF(AND($P19&lt;EE$4,$Q19&gt;=EF$4,$Q19&gt;=EE$4),NETWORKDAYS.INTL(EE$4,(EF$4)-1,1,(Holidays!$A$1:$A$248)),0))*$S19,"")</f>
        <v>0</v>
      </c>
      <c r="EF19" s="191">
        <f>IFERROR((IF(AND($P19&gt;=EF$4,$P19&lt;EG$4,$Q19&lt;EG$4),NETWORKDAYS.INTL($P19,$Q19,1,(Holidays!$A$1:$A$248)),0)+IF(AND($P19&gt;=EF$4,$P19&lt;EG$4,$Q19&gt;=EG$4),NETWORKDAYS.INTL($P19,(EG$4)-1,1,(Holidays!$A$1:$A$248)),0)+IF(AND($P19&lt;EF$4,$Q19&lt;EG$4,$Q19&gt;=EF$4),NETWORKDAYS.INTL(EF$4,$Q19,1,(Holidays!$A$1:$A$248)),0)+IF(AND($P19&lt;EF$4,$Q19&gt;=EG$4,$Q19&gt;=EF$4),NETWORKDAYS.INTL(EF$4,(EG$4)-1,1,(Holidays!$A$1:$A$248)),0))*$S19,"")</f>
        <v>0</v>
      </c>
      <c r="EG19" s="191">
        <f>IFERROR((IF(AND($P19&gt;=EG$4,$P19&lt;EH$4,$Q19&lt;EH$4),NETWORKDAYS.INTL($P19,$Q19,1,(Holidays!$A$1:$A$248)),0)+IF(AND($P19&gt;=EG$4,$P19&lt;EH$4,$Q19&gt;=EH$4),NETWORKDAYS.INTL($P19,(EH$4)-1,1,(Holidays!$A$1:$A$248)),0)+IF(AND($P19&lt;EG$4,$Q19&lt;EH$4,$Q19&gt;=EG$4),NETWORKDAYS.INTL(EG$4,$Q19,1,(Holidays!$A$1:$A$248)),0)+IF(AND($P19&lt;EG$4,$Q19&gt;=EH$4,$Q19&gt;=EG$4),NETWORKDAYS.INTL(EG$4,(EH$4)-1,1,(Holidays!$A$1:$A$248)),0))*$S19,"")</f>
        <v>0</v>
      </c>
      <c r="EH19" s="191">
        <f>IFERROR((IF(AND($P19&gt;=EH$4,$P19&lt;EI$4,$Q19&lt;EI$4),NETWORKDAYS.INTL($P19,$Q19,1,(Holidays!$A$1:$A$248)),0)+IF(AND($P19&gt;=EH$4,$P19&lt;EI$4,$Q19&gt;=EI$4),NETWORKDAYS.INTL($P19,(EI$4)-1,1,(Holidays!$A$1:$A$248)),0)+IF(AND($P19&lt;EH$4,$Q19&lt;EI$4,$Q19&gt;=EH$4),NETWORKDAYS.INTL(EH$4,$Q19,1,(Holidays!$A$1:$A$248)),0)+IF(AND($P19&lt;EH$4,$Q19&gt;=EI$4,$Q19&gt;=EH$4),NETWORKDAYS.INTL(EH$4,(EI$4)-1,1,(Holidays!$A$1:$A$248)),0))*$S19,"")</f>
        <v>0</v>
      </c>
      <c r="EI19" s="191">
        <f>IFERROR((IF(AND($P19&gt;=EI$4,$P19&lt;EJ$4,$Q19&lt;EJ$4),NETWORKDAYS.INTL($P19,$Q19,1,(Holidays!$A$1:$A$248)),0)+IF(AND($P19&gt;=EI$4,$P19&lt;EJ$4,$Q19&gt;=EJ$4),NETWORKDAYS.INTL($P19,(EJ$4)-1,1,(Holidays!$A$1:$A$248)),0)+IF(AND($P19&lt;EI$4,$Q19&lt;EJ$4,$Q19&gt;=EI$4),NETWORKDAYS.INTL(EI$4,$Q19,1,(Holidays!$A$1:$A$248)),0)+IF(AND($P19&lt;EI$4,$Q19&gt;=EJ$4,$Q19&gt;=EI$4),NETWORKDAYS.INTL(EI$4,(EJ$4)-1,1,(Holidays!$A$1:$A$248)),0))*$S19,"")</f>
        <v>0</v>
      </c>
      <c r="EJ19" s="191">
        <f>IFERROR((IF(AND($P19&gt;=EJ$4,$P19&lt;EK$4,$Q19&lt;EK$4),NETWORKDAYS.INTL($P19,$Q19,1,(Holidays!$A$1:$A$248)),0)+IF(AND($P19&gt;=EJ$4,$P19&lt;EK$4,$Q19&gt;=EK$4),NETWORKDAYS.INTL($P19,(EK$4)-1,1,(Holidays!$A$1:$A$248)),0)+IF(AND($P19&lt;EJ$4,$Q19&lt;EK$4,$Q19&gt;=EJ$4),NETWORKDAYS.INTL(EJ$4,$Q19,1,(Holidays!$A$1:$A$248)),0)+IF(AND($P19&lt;EJ$4,$Q19&gt;=EK$4,$Q19&gt;=EJ$4),NETWORKDAYS.INTL(EJ$4,(EK$4)-1,1,(Holidays!$A$1:$A$248)),0))*$S19,"")</f>
        <v>0</v>
      </c>
      <c r="EK19" s="191">
        <f>IFERROR((IF(AND($P19&gt;=EK$4,$P19&lt;EL$4,$Q19&lt;EL$4),NETWORKDAYS.INTL($P19,$Q19,1,(Holidays!$A$1:$A$248)),0)+IF(AND($P19&gt;=EK$4,$P19&lt;EL$4,$Q19&gt;=EL$4),NETWORKDAYS.INTL($P19,(EL$4)-1,1,(Holidays!$A$1:$A$248)),0)+IF(AND($P19&lt;EK$4,$Q19&lt;EL$4,$Q19&gt;=EK$4),NETWORKDAYS.INTL(EK$4,$Q19,1,(Holidays!$A$1:$A$248)),0)+IF(AND($P19&lt;EK$4,$Q19&gt;=EL$4,$Q19&gt;=EK$4),NETWORKDAYS.INTL(EK$4,(EL$4)-1,1,(Holidays!$A$1:$A$248)),0))*$S19,"")</f>
        <v>0</v>
      </c>
      <c r="EL19" s="191">
        <f>IFERROR((IF(AND($P19&gt;=EL$4,$P19&lt;EM$4,$Q19&lt;EM$4),NETWORKDAYS.INTL($P19,$Q19,1,(Holidays!$A$1:$A$248)),0)+IF(AND($P19&gt;=EL$4,$P19&lt;EM$4,$Q19&gt;=EM$4),NETWORKDAYS.INTL($P19,(EM$4)-1,1,(Holidays!$A$1:$A$248)),0)+IF(AND($P19&lt;EL$4,$Q19&lt;EM$4,$Q19&gt;=EL$4),NETWORKDAYS.INTL(EL$4,$Q19,1,(Holidays!$A$1:$A$248)),0)+IF(AND($P19&lt;EL$4,$Q19&gt;=EM$4,$Q19&gt;=EL$4),NETWORKDAYS.INTL(EL$4,(EM$4)-1,1,(Holidays!$A$1:$A$248)),0))*$S19,"")</f>
        <v>0</v>
      </c>
      <c r="EM19" s="191">
        <f>IFERROR((IF(AND($P19&gt;=EM$4,$P19&lt;EN$4,$Q19&lt;EN$4),NETWORKDAYS.INTL($P19,$Q19,1,(Holidays!$A$1:$A$248)),0)+IF(AND($P19&gt;=EM$4,$P19&lt;EN$4,$Q19&gt;=EN$4),NETWORKDAYS.INTL($P19,(EN$4)-1,1,(Holidays!$A$1:$A$248)),0)+IF(AND($P19&lt;EM$4,$Q19&lt;EN$4,$Q19&gt;=EM$4),NETWORKDAYS.INTL(EM$4,$Q19,1,(Holidays!$A$1:$A$248)),0)+IF(AND($P19&lt;EM$4,$Q19&gt;=EN$4,$Q19&gt;=EM$4),NETWORKDAYS.INTL(EM$4,(EN$4)-1,1,(Holidays!$A$1:$A$248)),0))*$S19,"")</f>
        <v>0</v>
      </c>
      <c r="EN19" s="191">
        <f>IFERROR((IF(AND($P19&gt;=EN$4,$P19&lt;EO$4,$Q19&lt;EO$4),NETWORKDAYS.INTL($P19,$Q19,1,(Holidays!$A$1:$A$248)),0)+IF(AND($P19&gt;=EN$4,$P19&lt;EO$4,$Q19&gt;=EO$4),NETWORKDAYS.INTL($P19,(EO$4)-1,1,(Holidays!$A$1:$A$248)),0)+IF(AND($P19&lt;EN$4,$Q19&lt;EO$4,$Q19&gt;=EN$4),NETWORKDAYS.INTL(EN$4,$Q19,1,(Holidays!$A$1:$A$248)),0)+IF(AND($P19&lt;EN$4,$Q19&gt;=EO$4,$Q19&gt;=EN$4),NETWORKDAYS.INTL(EN$4,(EO$4)-1,1,(Holidays!$A$1:$A$248)),0))*$S19,"")</f>
        <v>0</v>
      </c>
      <c r="EO19" s="191">
        <f>IFERROR((IF(AND($P19&gt;=EO$4,$P19&lt;EP$4,$Q19&lt;EP$4),NETWORKDAYS.INTL($P19,$Q19,1,(Holidays!$A$1:$A$248)),0)+IF(AND($P19&gt;=EO$4,$P19&lt;EP$4,$Q19&gt;=EP$4),NETWORKDAYS.INTL($P19,(EP$4)-1,1,(Holidays!$A$1:$A$248)),0)+IF(AND($P19&lt;EO$4,$Q19&lt;EP$4,$Q19&gt;=EO$4),NETWORKDAYS.INTL(EO$4,$Q19,1,(Holidays!$A$1:$A$248)),0)+IF(AND($P19&lt;EO$4,$Q19&gt;=EP$4,$Q19&gt;=EO$4),NETWORKDAYS.INTL(EO$4,(EP$4)-1,1,(Holidays!$A$1:$A$248)),0))*$S19,"")</f>
        <v>0</v>
      </c>
      <c r="EP19" s="191">
        <f>IFERROR((IF(AND($P19&gt;=EP$4,$P19&lt;EQ$4,$Q19&lt;EQ$4),NETWORKDAYS.INTL($P19,$Q19,1,(Holidays!$A$1:$A$248)),0)+IF(AND($P19&gt;=EP$4,$P19&lt;EQ$4,$Q19&gt;=EQ$4),NETWORKDAYS.INTL($P19,(EQ$4)-1,1,(Holidays!$A$1:$A$248)),0)+IF(AND($P19&lt;EP$4,$Q19&lt;EQ$4,$Q19&gt;=EP$4),NETWORKDAYS.INTL(EP$4,$Q19,1,(Holidays!$A$1:$A$248)),0)+IF(AND($P19&lt;EP$4,$Q19&gt;=EQ$4,$Q19&gt;=EP$4),NETWORKDAYS.INTL(EP$4,(EQ$4)-1,1,(Holidays!$A$1:$A$248)),0))*$S19,"")</f>
        <v>0</v>
      </c>
      <c r="EQ19" s="191">
        <f>IFERROR((IF(AND($P19&gt;=EQ$4,$P19&lt;ER$4,$Q19&lt;ER$4),NETWORKDAYS.INTL($P19,$Q19,1,(Holidays!$A$1:$A$248)),0)+IF(AND($P19&gt;=EQ$4,$P19&lt;ER$4,$Q19&gt;=ER$4),NETWORKDAYS.INTL($P19,(ER$4)-1,1,(Holidays!$A$1:$A$248)),0)+IF(AND($P19&lt;EQ$4,$Q19&lt;ER$4,$Q19&gt;=EQ$4),NETWORKDAYS.INTL(EQ$4,$Q19,1,(Holidays!$A$1:$A$248)),0)+IF(AND($P19&lt;EQ$4,$Q19&gt;=ER$4,$Q19&gt;=EQ$4),NETWORKDAYS.INTL(EQ$4,(ER$4)-1,1,(Holidays!$A$1:$A$248)),0))*$S19,"")</f>
        <v>0</v>
      </c>
      <c r="ER19" s="191">
        <f>IFERROR((IF(AND($P19&gt;=ER$4,$P19&lt;ES$4,$Q19&lt;ES$4),NETWORKDAYS.INTL($P19,$Q19,1,(Holidays!$A$1:$A$248)),0)+IF(AND($P19&gt;=ER$4,$P19&lt;ES$4,$Q19&gt;=ES$4),NETWORKDAYS.INTL($P19,(ES$4)-1,1,(Holidays!$A$1:$A$248)),0)+IF(AND($P19&lt;ER$4,$Q19&lt;ES$4,$Q19&gt;=ER$4),NETWORKDAYS.INTL(ER$4,$Q19,1,(Holidays!$A$1:$A$248)),0)+IF(AND($P19&lt;ER$4,$Q19&gt;=ES$4,$Q19&gt;=ER$4),NETWORKDAYS.INTL(ER$4,(ES$4)-1,1,(Holidays!$A$1:$A$248)),0))*$S19,"")</f>
        <v>0</v>
      </c>
      <c r="ES19" s="191">
        <f>IFERROR((IF(AND($P19&gt;=ES$4,$P19&lt;ET$4,$Q19&lt;ET$4),NETWORKDAYS.INTL($P19,$Q19,1,(Holidays!$A$1:$A$248)),0)+IF(AND($P19&gt;=ES$4,$P19&lt;ET$4,$Q19&gt;=ET$4),NETWORKDAYS.INTL($P19,(ET$4)-1,1,(Holidays!$A$1:$A$248)),0)+IF(AND($P19&lt;ES$4,$Q19&lt;ET$4,$Q19&gt;=ES$4),NETWORKDAYS.INTL(ES$4,$Q19,1,(Holidays!$A$1:$A$248)),0)+IF(AND($P19&lt;ES$4,$Q19&gt;=ET$4,$Q19&gt;=ES$4),NETWORKDAYS.INTL(ES$4,(ET$4)-1,1,(Holidays!$A$1:$A$248)),0))*$S19,"")</f>
        <v>0</v>
      </c>
      <c r="ET19" s="191">
        <f>IFERROR((IF(AND($P19&gt;=ET$4,$P19&lt;EU$4,$Q19&lt;EU$4),NETWORKDAYS.INTL($P19,$Q19,1,(Holidays!$A$1:$A$248)),0)+IF(AND($P19&gt;=ET$4,$P19&lt;EU$4,$Q19&gt;=EU$4),NETWORKDAYS.INTL($P19,(EU$4)-1,1,(Holidays!$A$1:$A$248)),0)+IF(AND($P19&lt;ET$4,$Q19&lt;EU$4,$Q19&gt;=ET$4),NETWORKDAYS.INTL(ET$4,$Q19,1,(Holidays!$A$1:$A$248)),0)+IF(AND($P19&lt;ET$4,$Q19&gt;=EU$4,$Q19&gt;=ET$4),NETWORKDAYS.INTL(ET$4,(EU$4)-1,1,(Holidays!$A$1:$A$248)),0))*$S19,"")</f>
        <v>0</v>
      </c>
      <c r="EU19" s="191">
        <f>IFERROR((IF(AND($P19&gt;=EU$4,$P19&lt;EV$4,$Q19&lt;EV$4),NETWORKDAYS.INTL($P19,$Q19,1,(Holidays!$A$1:$A$248)),0)+IF(AND($P19&gt;=EU$4,$P19&lt;EV$4,$Q19&gt;=EV$4),NETWORKDAYS.INTL($P19,(EV$4)-1,1,(Holidays!$A$1:$A$248)),0)+IF(AND($P19&lt;EU$4,$Q19&lt;EV$4,$Q19&gt;=EU$4),NETWORKDAYS.INTL(EU$4,$Q19,1,(Holidays!$A$1:$A$248)),0)+IF(AND($P19&lt;EU$4,$Q19&gt;=EV$4,$Q19&gt;=EU$4),NETWORKDAYS.INTL(EU$4,(EV$4)-1,1,(Holidays!$A$1:$A$248)),0))*$S19,"")</f>
        <v>0</v>
      </c>
      <c r="EV19" s="191">
        <f>IFERROR((IF(AND($P19&gt;=EV$4,$P19&lt;EW$4,$Q19&lt;EW$4),NETWORKDAYS.INTL($P19,$Q19,1,(Holidays!$A$1:$A$248)),0)+IF(AND($P19&gt;=EV$4,$P19&lt;EW$4,$Q19&gt;=EW$4),NETWORKDAYS.INTL($P19,(EW$4)-1,1,(Holidays!$A$1:$A$248)),0)+IF(AND($P19&lt;EV$4,$Q19&lt;EW$4,$Q19&gt;=EV$4),NETWORKDAYS.INTL(EV$4,$Q19,1,(Holidays!$A$1:$A$248)),0)+IF(AND($P19&lt;EV$4,$Q19&gt;=EW$4,$Q19&gt;=EV$4),NETWORKDAYS.INTL(EV$4,(EW$4)-1,1,(Holidays!$A$1:$A$248)),0))*$S19,"")</f>
        <v>0</v>
      </c>
      <c r="EW19" s="191">
        <f>IFERROR((IF(AND($P19&gt;=EW$4,$P19&lt;EX$4,$Q19&lt;EX$4),NETWORKDAYS.INTL($P19,$Q19,1,(Holidays!$A$1:$A$248)),0)+IF(AND($P19&gt;=EW$4,$P19&lt;EX$4,$Q19&gt;=EX$4),NETWORKDAYS.INTL($P19,(EX$4)-1,1,(Holidays!$A$1:$A$248)),0)+IF(AND($P19&lt;EW$4,$Q19&lt;EX$4,$Q19&gt;=EW$4),NETWORKDAYS.INTL(EW$4,$Q19,1,(Holidays!$A$1:$A$248)),0)+IF(AND($P19&lt;EW$4,$Q19&gt;=EX$4,$Q19&gt;=EW$4),NETWORKDAYS.INTL(EW$4,(EX$4)-1,1,(Holidays!$A$1:$A$248)),0))*$S19,"")</f>
        <v>0</v>
      </c>
      <c r="EX19" s="191">
        <f>IFERROR((IF(AND($P19&gt;=EX$4,$P19&lt;EY$4,$Q19&lt;EY$4),NETWORKDAYS.INTL($P19,$Q19,1,(Holidays!$A$1:$A$248)),0)+IF(AND($P19&gt;=EX$4,$P19&lt;EY$4,$Q19&gt;=EY$4),NETWORKDAYS.INTL($P19,(EY$4)-1,1,(Holidays!$A$1:$A$248)),0)+IF(AND($P19&lt;EX$4,$Q19&lt;EY$4,$Q19&gt;=EX$4),NETWORKDAYS.INTL(EX$4,$Q19,1,(Holidays!$A$1:$A$248)),0)+IF(AND($P19&lt;EX$4,$Q19&gt;=EY$4,$Q19&gt;=EX$4),NETWORKDAYS.INTL(EX$4,(EY$4)-1,1,(Holidays!$A$1:$A$248)),0))*$S19,"")</f>
        <v>0</v>
      </c>
      <c r="EY19" s="191">
        <f>IFERROR((IF(AND($P19&gt;=EY$4,$P19&lt;EZ$4,$Q19&lt;EZ$4),NETWORKDAYS.INTL($P19,$Q19,1,(Holidays!$A$1:$A$248)),0)+IF(AND($P19&gt;=EY$4,$P19&lt;EZ$4,$Q19&gt;=EZ$4),NETWORKDAYS.INTL($P19,(EZ$4)-1,1,(Holidays!$A$1:$A$248)),0)+IF(AND($P19&lt;EY$4,$Q19&lt;EZ$4,$Q19&gt;=EY$4),NETWORKDAYS.INTL(EY$4,$Q19,1,(Holidays!$A$1:$A$248)),0)+IF(AND($P19&lt;EY$4,$Q19&gt;=EZ$4,$Q19&gt;=EY$4),NETWORKDAYS.INTL(EY$4,(EZ$4)-1,1,(Holidays!$A$1:$A$248)),0))*$S19,"")</f>
        <v>0</v>
      </c>
      <c r="EZ19" s="191">
        <f>IFERROR((IF(AND($P19&gt;=EZ$4,$P19&lt;FA$4,$Q19&lt;FA$4),NETWORKDAYS.INTL($P19,$Q19,1,(Holidays!$A$1:$A$248)),0)+IF(AND($P19&gt;=EZ$4,$P19&lt;FA$4,$Q19&gt;=FA$4),NETWORKDAYS.INTL($P19,(FA$4)-1,1,(Holidays!$A$1:$A$248)),0)+IF(AND($P19&lt;EZ$4,$Q19&lt;FA$4,$Q19&gt;=EZ$4),NETWORKDAYS.INTL(EZ$4,$Q19,1,(Holidays!$A$1:$A$248)),0)+IF(AND($P19&lt;EZ$4,$Q19&gt;=FA$4,$Q19&gt;=EZ$4),NETWORKDAYS.INTL(EZ$4,(FA$4)-1,1,(Holidays!$A$1:$A$248)),0))*$S19,"")</f>
        <v>0</v>
      </c>
      <c r="FA19" s="191">
        <f>IFERROR((IF(AND($P19&gt;=FA$4,$P19&lt;FB$4,$Q19&lt;FB$4),NETWORKDAYS.INTL($P19,$Q19,1,(Holidays!$A$1:$A$248)),0)+IF(AND($P19&gt;=FA$4,$P19&lt;FB$4,$Q19&gt;=FB$4),NETWORKDAYS.INTL($P19,(FB$4)-1,1,(Holidays!$A$1:$A$248)),0)+IF(AND($P19&lt;FA$4,$Q19&lt;FB$4,$Q19&gt;=FA$4),NETWORKDAYS.INTL(FA$4,$Q19,1,(Holidays!$A$1:$A$248)),0)+IF(AND($P19&lt;FA$4,$Q19&gt;=FB$4,$Q19&gt;=FA$4),NETWORKDAYS.INTL(FA$4,(FB$4)-1,1,(Holidays!$A$1:$A$248)),0))*$S19,"")</f>
        <v>0</v>
      </c>
      <c r="FB19" s="191">
        <f>IFERROR((IF(AND($P19&gt;=FB$4,$P19&lt;FC$4,$Q19&lt;FC$4),NETWORKDAYS.INTL($P19,$Q19,1,(Holidays!$A$1:$A$248)),0)+IF(AND($P19&gt;=FB$4,$P19&lt;FC$4,$Q19&gt;=FC$4),NETWORKDAYS.INTL($P19,(FC$4)-1,1,(Holidays!$A$1:$A$248)),0)+IF(AND($P19&lt;FB$4,$Q19&lt;FC$4,$Q19&gt;=FB$4),NETWORKDAYS.INTL(FB$4,$Q19,1,(Holidays!$A$1:$A$248)),0)+IF(AND($P19&lt;FB$4,$Q19&gt;=FC$4,$Q19&gt;=FB$4),NETWORKDAYS.INTL(FB$4,(FC$4)-1,1,(Holidays!$A$1:$A$248)),0))*$S19,"")</f>
        <v>0</v>
      </c>
      <c r="FC19" s="191">
        <f>IFERROR((IF(AND($P19&gt;=FC$4,$P19&lt;FD$4,$Q19&lt;FD$4),NETWORKDAYS.INTL($P19,$Q19,1,(Holidays!$A$1:$A$248)),0)+IF(AND($P19&gt;=FC$4,$P19&lt;FD$4,$Q19&gt;=FD$4),NETWORKDAYS.INTL($P19,(FD$4)-1,1,(Holidays!$A$1:$A$248)),0)+IF(AND($P19&lt;FC$4,$Q19&lt;FD$4,$Q19&gt;=FC$4),NETWORKDAYS.INTL(FC$4,$Q19,1,(Holidays!$A$1:$A$248)),0)+IF(AND($P19&lt;FC$4,$Q19&gt;=FD$4,$Q19&gt;=FC$4),NETWORKDAYS.INTL(FC$4,(FD$4)-1,1,(Holidays!$A$1:$A$248)),0))*$S19,"")</f>
        <v>0</v>
      </c>
      <c r="FD19" s="191">
        <f>IFERROR((IF(AND($P19&gt;=FD$4,$P19&lt;FE$4,$Q19&lt;FE$4),NETWORKDAYS.INTL($P19,$Q19,1,(Holidays!$A$1:$A$248)),0)+IF(AND($P19&gt;=FD$4,$P19&lt;FE$4,$Q19&gt;=FE$4),NETWORKDAYS.INTL($P19,(FE$4)-1,1,(Holidays!$A$1:$A$248)),0)+IF(AND($P19&lt;FD$4,$Q19&lt;FE$4,$Q19&gt;=FD$4),NETWORKDAYS.INTL(FD$4,$Q19,1,(Holidays!$A$1:$A$248)),0)+IF(AND($P19&lt;FD$4,$Q19&gt;=FE$4,$Q19&gt;=FD$4),NETWORKDAYS.INTL(FD$4,(FE$4)-1,1,(Holidays!$A$1:$A$248)),0))*$S19,"")</f>
        <v>0</v>
      </c>
      <c r="FE19" s="191">
        <f>IFERROR((IF(AND($P19&gt;=FE$4,$P19&lt;FF$4,$Q19&lt;FF$4),NETWORKDAYS.INTL($P19,$Q19,1,(Holidays!$A$1:$A$248)),0)+IF(AND($P19&gt;=FE$4,$P19&lt;FF$4,$Q19&gt;=FF$4),NETWORKDAYS.INTL($P19,(FF$4)-1,1,(Holidays!$A$1:$A$248)),0)+IF(AND($P19&lt;FE$4,$Q19&lt;FF$4,$Q19&gt;=FE$4),NETWORKDAYS.INTL(FE$4,$Q19,1,(Holidays!$A$1:$A$248)),0)+IF(AND($P19&lt;FE$4,$Q19&gt;=FF$4,$Q19&gt;=FE$4),NETWORKDAYS.INTL(FE$4,(FF$4)-1,1,(Holidays!$A$1:$A$248)),0))*$S19,"")</f>
        <v>0</v>
      </c>
      <c r="FF19" s="191">
        <f>IFERROR((IF(AND($P19&gt;=FF$4,$P19&lt;FG$4,$Q19&lt;FG$4),NETWORKDAYS.INTL($P19,$Q19,1,(Holidays!$A$1:$A$248)),0)+IF(AND($P19&gt;=FF$4,$P19&lt;FG$4,$Q19&gt;=FG$4),NETWORKDAYS.INTL($P19,(FG$4)-1,1,(Holidays!$A$1:$A$248)),0)+IF(AND($P19&lt;FF$4,$Q19&lt;FG$4,$Q19&gt;=FF$4),NETWORKDAYS.INTL(FF$4,$Q19,1,(Holidays!$A$1:$A$248)),0)+IF(AND($P19&lt;FF$4,$Q19&gt;=FG$4,$Q19&gt;=FF$4),NETWORKDAYS.INTL(FF$4,(FG$4)-1,1,(Holidays!$A$1:$A$248)),0))*$S19,"")</f>
        <v>0</v>
      </c>
      <c r="FG19" s="191">
        <f>IFERROR((IF(AND($P19&gt;=FG$4,$P19&lt;FH$4,$Q19&lt;FH$4),NETWORKDAYS.INTL($P19,$Q19,1,(Holidays!$A$1:$A$248)),0)+IF(AND($P19&gt;=FG$4,$P19&lt;FH$4,$Q19&gt;=FH$4),NETWORKDAYS.INTL($P19,(FH$4)-1,1,(Holidays!$A$1:$A$248)),0)+IF(AND($P19&lt;FG$4,$Q19&lt;FH$4,$Q19&gt;=FG$4),NETWORKDAYS.INTL(FG$4,$Q19,1,(Holidays!$A$1:$A$248)),0)+IF(AND($P19&lt;FG$4,$Q19&gt;=FH$4,$Q19&gt;=FG$4),NETWORKDAYS.INTL(FG$4,(FH$4)-1,1,(Holidays!$A$1:$A$248)),0))*$S19,"")</f>
        <v>0</v>
      </c>
      <c r="FH19" s="191">
        <f>IFERROR((IF(AND($P19&gt;=FH$4,$P19&lt;FI$4,$Q19&lt;FI$4),NETWORKDAYS.INTL($P19,$Q19,1,(Holidays!$A$1:$A$248)),0)+IF(AND($P19&gt;=FH$4,$P19&lt;FI$4,$Q19&gt;=FI$4),NETWORKDAYS.INTL($P19,(FI$4)-1,1,(Holidays!$A$1:$A$248)),0)+IF(AND($P19&lt;FH$4,$Q19&lt;FI$4,$Q19&gt;=FH$4),NETWORKDAYS.INTL(FH$4,$Q19,1,(Holidays!$A$1:$A$248)),0)+IF(AND($P19&lt;FH$4,$Q19&gt;=FI$4,$Q19&gt;=FH$4),NETWORKDAYS.INTL(FH$4,(FI$4)-1,1,(Holidays!$A$1:$A$248)),0))*$S19,"")</f>
        <v>0</v>
      </c>
      <c r="FI19" s="191">
        <f>IFERROR((IF(AND($P19&gt;=FI$4,$P19&lt;FJ$4,$Q19&lt;FJ$4),NETWORKDAYS.INTL($P19,$Q19,1,(Holidays!$A$1:$A$248)),0)+IF(AND($P19&gt;=FI$4,$P19&lt;FJ$4,$Q19&gt;=FJ$4),NETWORKDAYS.INTL($P19,(FJ$4)-1,1,(Holidays!$A$1:$A$248)),0)+IF(AND($P19&lt;FI$4,$Q19&lt;FJ$4,$Q19&gt;=FI$4),NETWORKDAYS.INTL(FI$4,$Q19,1,(Holidays!$A$1:$A$248)),0)+IF(AND($P19&lt;FI$4,$Q19&gt;=FJ$4,$Q19&gt;=FI$4),NETWORKDAYS.INTL(FI$4,(FJ$4)-1,1,(Holidays!$A$1:$A$248)),0))*$S19,"")</f>
        <v>0</v>
      </c>
      <c r="FJ19" s="191">
        <f>IFERROR((IF(AND($P19&gt;=FJ$4,$P19&lt;FK$4,$Q19&lt;FK$4),NETWORKDAYS.INTL($P19,$Q19,1,(Holidays!$A$1:$A$248)),0)+IF(AND($P19&gt;=FJ$4,$P19&lt;FK$4,$Q19&gt;=FK$4),NETWORKDAYS.INTL($P19,(FK$4)-1,1,(Holidays!$A$1:$A$248)),0)+IF(AND($P19&lt;FJ$4,$Q19&lt;FK$4,$Q19&gt;=FJ$4),NETWORKDAYS.INTL(FJ$4,$Q19,1,(Holidays!$A$1:$A$248)),0)+IF(AND($P19&lt;FJ$4,$Q19&gt;=FK$4,$Q19&gt;=FJ$4),NETWORKDAYS.INTL(FJ$4,(FK$4)-1,1,(Holidays!$A$1:$A$248)),0))*$S19,"")</f>
        <v>0</v>
      </c>
      <c r="FK19" s="191">
        <f>IFERROR((IF(AND($P19&gt;=FK$4,$P19&lt;FL$4,$Q19&lt;FL$4),NETWORKDAYS.INTL($P19,$Q19,1,(Holidays!$A$1:$A$248)),0)+IF(AND($P19&gt;=FK$4,$P19&lt;FL$4,$Q19&gt;=FL$4),NETWORKDAYS.INTL($P19,(FL$4)-1,1,(Holidays!$A$1:$A$248)),0)+IF(AND($P19&lt;FK$4,$Q19&lt;FL$4,$Q19&gt;=FK$4),NETWORKDAYS.INTL(FK$4,$Q19,1,(Holidays!$A$1:$A$248)),0)+IF(AND($P19&lt;FK$4,$Q19&gt;=FL$4,$Q19&gt;=FK$4),NETWORKDAYS.INTL(FK$4,(FL$4)-1,1,(Holidays!$A$1:$A$248)),0))*$S19,"")</f>
        <v>0</v>
      </c>
      <c r="FL19" s="191">
        <f>IFERROR((IF(AND($P19&gt;=FL$4,$P19&lt;FM$4,$Q19&lt;FM$4),NETWORKDAYS.INTL($P19,$Q19,1,(Holidays!$A$1:$A$248)),0)+IF(AND($P19&gt;=FL$4,$P19&lt;FM$4,$Q19&gt;=FM$4),NETWORKDAYS.INTL($P19,(FM$4)-1,1,(Holidays!$A$1:$A$248)),0)+IF(AND($P19&lt;FL$4,$Q19&lt;FM$4,$Q19&gt;=FL$4),NETWORKDAYS.INTL(FL$4,$Q19,1,(Holidays!$A$1:$A$248)),0)+IF(AND($P19&lt;FL$4,$Q19&gt;=FM$4,$Q19&gt;=FL$4),NETWORKDAYS.INTL(FL$4,(FM$4)-1,1,(Holidays!$A$1:$A$248)),0))*$S19,"")</f>
        <v>0</v>
      </c>
      <c r="FM19" s="191">
        <f>IFERROR((IF(AND($P19&gt;=FM$4,$P19&lt;FN$4,$Q19&lt;FN$4),NETWORKDAYS.INTL($P19,$Q19,1,(Holidays!$A$1:$A$248)),0)+IF(AND($P19&gt;=FM$4,$P19&lt;FN$4,$Q19&gt;=FN$4),NETWORKDAYS.INTL($P19,(FN$4)-1,1,(Holidays!$A$1:$A$248)),0)+IF(AND($P19&lt;FM$4,$Q19&lt;FN$4,$Q19&gt;=FM$4),NETWORKDAYS.INTL(FM$4,$Q19,1,(Holidays!$A$1:$A$248)),0)+IF(AND($P19&lt;FM$4,$Q19&gt;=FN$4,$Q19&gt;=FM$4),NETWORKDAYS.INTL(FM$4,(FN$4)-1,1,(Holidays!$A$1:$A$248)),0))*$S19,"")</f>
        <v>0</v>
      </c>
      <c r="FN19" s="191">
        <f>IFERROR((IF(AND($P19&gt;=FN$4,$P19&lt;FO$4,$Q19&lt;FO$4),NETWORKDAYS.INTL($P19,$Q19,1,(Holidays!$A$1:$A$248)),0)+IF(AND($P19&gt;=FN$4,$P19&lt;FO$4,$Q19&gt;=FO$4),NETWORKDAYS.INTL($P19,(FO$4)-1,1,(Holidays!$A$1:$A$248)),0)+IF(AND($P19&lt;FN$4,$Q19&lt;FO$4,$Q19&gt;=FN$4),NETWORKDAYS.INTL(FN$4,$Q19,1,(Holidays!$A$1:$A$248)),0)+IF(AND($P19&lt;FN$4,$Q19&gt;=FO$4,$Q19&gt;=FN$4),NETWORKDAYS.INTL(FN$4,(FO$4)-1,1,(Holidays!$A$1:$A$248)),0))*$S19,"")</f>
        <v>0</v>
      </c>
      <c r="FO19" s="191">
        <f>IFERROR((IF(AND($P19&gt;=FO$4,$P19&lt;FP$4,$Q19&lt;FP$4),NETWORKDAYS.INTL($P19,$Q19,1,(Holidays!$A$1:$A$248)),0)+IF(AND($P19&gt;=FO$4,$P19&lt;FP$4,$Q19&gt;=FP$4),NETWORKDAYS.INTL($P19,(FP$4)-1,1,(Holidays!$A$1:$A$248)),0)+IF(AND($P19&lt;FO$4,$Q19&lt;FP$4,$Q19&gt;=FO$4),NETWORKDAYS.INTL(FO$4,$Q19,1,(Holidays!$A$1:$A$248)),0)+IF(AND($P19&lt;FO$4,$Q19&gt;=FP$4,$Q19&gt;=FO$4),NETWORKDAYS.INTL(FO$4,(FP$4)-1,1,(Holidays!$A$1:$A$248)),0))*$S19,"")</f>
        <v>0</v>
      </c>
      <c r="FP19" s="191">
        <f>IFERROR((IF(AND($P19&gt;=FP$4,$P19&lt;FQ$4,$Q19&lt;FQ$4),NETWORKDAYS.INTL($P19,$Q19,1,(Holidays!$A$1:$A$248)),0)+IF(AND($P19&gt;=FP$4,$P19&lt;FQ$4,$Q19&gt;=FQ$4),NETWORKDAYS.INTL($P19,(FQ$4)-1,1,(Holidays!$A$1:$A$248)),0)+IF(AND($P19&lt;FP$4,$Q19&lt;FQ$4,$Q19&gt;=FP$4),NETWORKDAYS.INTL(FP$4,$Q19,1,(Holidays!$A$1:$A$248)),0)+IF(AND($P19&lt;FP$4,$Q19&gt;=FQ$4,$Q19&gt;=FP$4),NETWORKDAYS.INTL(FP$4,(FQ$4)-1,1,(Holidays!$A$1:$A$248)),0))*$S19,"")</f>
        <v>0</v>
      </c>
      <c r="FQ19" s="191">
        <f>IFERROR((IF(AND($P19&gt;=FQ$4,$P19&lt;FR$4,$Q19&lt;FR$4),NETWORKDAYS.INTL($P19,$Q19,1,(Holidays!$A$1:$A$248)),0)+IF(AND($P19&gt;=FQ$4,$P19&lt;FR$4,$Q19&gt;=FR$4),NETWORKDAYS.INTL($P19,(FR$4)-1,1,(Holidays!$A$1:$A$248)),0)+IF(AND($P19&lt;FQ$4,$Q19&lt;FR$4,$Q19&gt;=FQ$4),NETWORKDAYS.INTL(FQ$4,$Q19,1,(Holidays!$A$1:$A$248)),0)+IF(AND($P19&lt;FQ$4,$Q19&gt;=FR$4,$Q19&gt;=FQ$4),NETWORKDAYS.INTL(FQ$4,(FR$4)-1,1,(Holidays!$A$1:$A$248)),0))*$S19,"")</f>
        <v>0</v>
      </c>
      <c r="FR19" s="191">
        <f>IFERROR((IF(AND($P19&gt;=FR$4,$P19&lt;FS$4,$Q19&lt;FS$4),NETWORKDAYS.INTL($P19,$Q19,1,(Holidays!$A$1:$A$248)),0)+IF(AND($P19&gt;=FR$4,$P19&lt;FS$4,$Q19&gt;=FS$4),NETWORKDAYS.INTL($P19,(FS$4)-1,1,(Holidays!$A$1:$A$248)),0)+IF(AND($P19&lt;FR$4,$Q19&lt;FS$4,$Q19&gt;=FR$4),NETWORKDAYS.INTL(FR$4,$Q19,1,(Holidays!$A$1:$A$248)),0)+IF(AND($P19&lt;FR$4,$Q19&gt;=FS$4,$Q19&gt;=FR$4),NETWORKDAYS.INTL(FR$4,(FS$4)-1,1,(Holidays!$A$1:$A$248)),0))*$S19,"")</f>
        <v>0</v>
      </c>
      <c r="FS19" s="191">
        <f>IFERROR((IF(AND($P19&gt;=FS$4,$P19&lt;FT$4,$Q19&lt;FT$4),NETWORKDAYS.INTL($P19,$Q19,1,(Holidays!$A$1:$A$248)),0)+IF(AND($P19&gt;=FS$4,$P19&lt;FT$4,$Q19&gt;=FT$4),NETWORKDAYS.INTL($P19,(FT$4)-1,1,(Holidays!$A$1:$A$248)),0)+IF(AND($P19&lt;FS$4,$Q19&lt;FT$4,$Q19&gt;=FS$4),NETWORKDAYS.INTL(FS$4,$Q19,1,(Holidays!$A$1:$A$248)),0)+IF(AND($P19&lt;FS$4,$Q19&gt;=FT$4,$Q19&gt;=FS$4),NETWORKDAYS.INTL(FS$4,(FT$4)-1,1,(Holidays!$A$1:$A$248)),0))*$S19,"")</f>
        <v>0</v>
      </c>
      <c r="FT19" s="191">
        <f>IFERROR((IF(AND($P19&gt;=FT$4,$P19&lt;FU$4,$Q19&lt;FU$4),NETWORKDAYS.INTL($P19,$Q19,1,(Holidays!$A$1:$A$248)),0)+IF(AND($P19&gt;=FT$4,$P19&lt;FU$4,$Q19&gt;=FU$4),NETWORKDAYS.INTL($P19,(FU$4)-1,1,(Holidays!$A$1:$A$248)),0)+IF(AND($P19&lt;FT$4,$Q19&lt;FU$4,$Q19&gt;=FT$4),NETWORKDAYS.INTL(FT$4,$Q19,1,(Holidays!$A$1:$A$248)),0)+IF(AND($P19&lt;FT$4,$Q19&gt;=FU$4,$Q19&gt;=FT$4),NETWORKDAYS.INTL(FT$4,(FU$4)-1,1,(Holidays!$A$1:$A$248)),0))*$S19,"")</f>
        <v>0</v>
      </c>
      <c r="FU19" s="191">
        <f>IFERROR((IF(AND($P19&gt;=FU$4,$P19&lt;FV$4,$Q19&lt;FV$4),NETWORKDAYS.INTL($P19,$Q19,1,(Holidays!$A$1:$A$248)),0)+IF(AND($P19&gt;=FU$4,$P19&lt;FV$4,$Q19&gt;=FV$4),NETWORKDAYS.INTL($P19,(FV$4)-1,1,(Holidays!$A$1:$A$248)),0)+IF(AND($P19&lt;FU$4,$Q19&lt;FV$4,$Q19&gt;=FU$4),NETWORKDAYS.INTL(FU$4,$Q19,1,(Holidays!$A$1:$A$248)),0)+IF(AND($P19&lt;FU$4,$Q19&gt;=FV$4,$Q19&gt;=FU$4),NETWORKDAYS.INTL(FU$4,(FV$4)-1,1,(Holidays!$A$1:$A$248)),0))*$S19,"")</f>
        <v>0</v>
      </c>
      <c r="FV19" s="191">
        <f>IFERROR((IF(AND($P19&gt;=FV$4,$P19&lt;FW$4,$Q19&lt;FW$4),NETWORKDAYS.INTL($P19,$Q19,1,(Holidays!$A$1:$A$248)),0)+IF(AND($P19&gt;=FV$4,$P19&lt;FW$4,$Q19&gt;=FW$4),NETWORKDAYS.INTL($P19,(FW$4)-1,1,(Holidays!$A$1:$A$248)),0)+IF(AND($P19&lt;FV$4,$Q19&lt;FW$4,$Q19&gt;=FV$4),NETWORKDAYS.INTL(FV$4,$Q19,1,(Holidays!$A$1:$A$248)),0)+IF(AND($P19&lt;FV$4,$Q19&gt;=FW$4,$Q19&gt;=FV$4),NETWORKDAYS.INTL(FV$4,(FW$4)-1,1,(Holidays!$A$1:$A$248)),0))*$S19,"")</f>
        <v>0</v>
      </c>
      <c r="FW19" s="191">
        <f>IFERROR((IF(AND($P19&gt;=FW$4,$P19&lt;FX$4,$Q19&lt;FX$4),NETWORKDAYS.INTL($P19,$Q19,1,(Holidays!$A$1:$A$248)),0)+IF(AND($P19&gt;=FW$4,$P19&lt;FX$4,$Q19&gt;=FX$4),NETWORKDAYS.INTL($P19,(FX$4)-1,1,(Holidays!$A$1:$A$248)),0)+IF(AND($P19&lt;FW$4,$Q19&lt;FX$4,$Q19&gt;=FW$4),NETWORKDAYS.INTL(FW$4,$Q19,1,(Holidays!$A$1:$A$248)),0)+IF(AND($P19&lt;FW$4,$Q19&gt;=FX$4,$Q19&gt;=FW$4),NETWORKDAYS.INTL(FW$4,(FX$4)-1,1,(Holidays!$A$1:$A$248)),0))*$S19,"")</f>
        <v>0</v>
      </c>
      <c r="FX19" s="191">
        <f>IFERROR((IF(AND($P19&gt;=FX$4,$P19&lt;FY$4,$Q19&lt;FY$4),NETWORKDAYS.INTL($P19,$Q19,1,(Holidays!$A$1:$A$248)),0)+IF(AND($P19&gt;=FX$4,$P19&lt;FY$4,$Q19&gt;=FY$4),NETWORKDAYS.INTL($P19,(FY$4)-1,1,(Holidays!$A$1:$A$248)),0)+IF(AND($P19&lt;FX$4,$Q19&lt;FY$4,$Q19&gt;=FX$4),NETWORKDAYS.INTL(FX$4,$Q19,1,(Holidays!$A$1:$A$248)),0)+IF(AND($P19&lt;FX$4,$Q19&gt;=FY$4,$Q19&gt;=FX$4),NETWORKDAYS.INTL(FX$4,(FY$4)-1,1,(Holidays!$A$1:$A$248)),0))*$S19,"")</f>
        <v>0</v>
      </c>
      <c r="FY19" s="191">
        <f>IFERROR((IF(AND($P19&gt;=FY$4,$P19&lt;FZ$4,$Q19&lt;FZ$4),NETWORKDAYS.INTL($P19,$Q19,1,(Holidays!$A$1:$A$248)),0)+IF(AND($P19&gt;=FY$4,$P19&lt;FZ$4,$Q19&gt;=FZ$4),NETWORKDAYS.INTL($P19,(FZ$4)-1,1,(Holidays!$A$1:$A$248)),0)+IF(AND($P19&lt;FY$4,$Q19&lt;FZ$4,$Q19&gt;=FY$4),NETWORKDAYS.INTL(FY$4,$Q19,1,(Holidays!$A$1:$A$248)),0)+IF(AND($P19&lt;FY$4,$Q19&gt;=FZ$4,$Q19&gt;=FY$4),NETWORKDAYS.INTL(FY$4,(FZ$4)-1,1,(Holidays!$A$1:$A$248)),0))*$S19,"")</f>
        <v>0</v>
      </c>
      <c r="FZ19" s="191">
        <f>IFERROR((IF(AND($P19&gt;=FZ$4,$P19&lt;GA$4,$Q19&lt;GA$4),NETWORKDAYS.INTL($P19,$Q19,1,(Holidays!$A$1:$A$248)),0)+IF(AND($P19&gt;=FZ$4,$P19&lt;GA$4,$Q19&gt;=GA$4),NETWORKDAYS.INTL($P19,(GA$4)-1,1,(Holidays!$A$1:$A$248)),0)+IF(AND($P19&lt;FZ$4,$Q19&lt;GA$4,$Q19&gt;=FZ$4),NETWORKDAYS.INTL(FZ$4,$Q19,1,(Holidays!$A$1:$A$248)),0)+IF(AND($P19&lt;FZ$4,$Q19&gt;=GA$4,$Q19&gt;=FZ$4),NETWORKDAYS.INTL(FZ$4,(GA$4)-1,1,(Holidays!$A$1:$A$248)),0))*$S19,"")</f>
        <v>0</v>
      </c>
      <c r="GA19" s="191">
        <f>IFERROR((IF(AND($P19&gt;=GA$4,$P19&lt;GB$4,$Q19&lt;GB$4),NETWORKDAYS.INTL($P19,$Q19,1,(Holidays!$A$1:$A$248)),0)+IF(AND($P19&gt;=GA$4,$P19&lt;GB$4,$Q19&gt;=GB$4),NETWORKDAYS.INTL($P19,(GB$4)-1,1,(Holidays!$A$1:$A$248)),0)+IF(AND($P19&lt;GA$4,$Q19&lt;GB$4,$Q19&gt;=GA$4),NETWORKDAYS.INTL(GA$4,$Q19,1,(Holidays!$A$1:$A$248)),0)+IF(AND($P19&lt;GA$4,$Q19&gt;=GB$4,$Q19&gt;=GA$4),NETWORKDAYS.INTL(GA$4,(GB$4)-1,1,(Holidays!$A$1:$A$248)),0))*$S19,"")</f>
        <v>0</v>
      </c>
      <c r="GB19" s="191">
        <f>IFERROR((IF(AND($P19&gt;=GB$4,$P19&lt;GC$4,$Q19&lt;GC$4),NETWORKDAYS.INTL($P19,$Q19,1,(Holidays!$A$1:$A$248)),0)+IF(AND($P19&gt;=GB$4,$P19&lt;GC$4,$Q19&gt;=GC$4),NETWORKDAYS.INTL($P19,(GC$4)-1,1,(Holidays!$A$1:$A$248)),0)+IF(AND($P19&lt;GB$4,$Q19&lt;GC$4,$Q19&gt;=GB$4),NETWORKDAYS.INTL(GB$4,$Q19,1,(Holidays!$A$1:$A$248)),0)+IF(AND($P19&lt;GB$4,$Q19&gt;=GC$4,$Q19&gt;=GB$4),NETWORKDAYS.INTL(GB$4,(GC$4)-1,1,(Holidays!$A$1:$A$248)),0))*$S19,"")</f>
        <v>0</v>
      </c>
      <c r="GC19" s="191">
        <f>IFERROR((IF(AND($P19&gt;=GC$4,$P19&lt;GD$4,$Q19&lt;GD$4),NETWORKDAYS.INTL($P19,$Q19,1,(Holidays!$A$1:$A$248)),0)+IF(AND($P19&gt;=GC$4,$P19&lt;GD$4,$Q19&gt;=GD$4),NETWORKDAYS.INTL($P19,(GD$4)-1,1,(Holidays!$A$1:$A$248)),0)+IF(AND($P19&lt;GC$4,$Q19&lt;GD$4,$Q19&gt;=GC$4),NETWORKDAYS.INTL(GC$4,$Q19,1,(Holidays!$A$1:$A$248)),0)+IF(AND($P19&lt;GC$4,$Q19&gt;=GD$4,$Q19&gt;=GC$4),NETWORKDAYS.INTL(GC$4,(GD$4)-1,1,(Holidays!$A$1:$A$248)),0))*$S19,"")</f>
        <v>0</v>
      </c>
      <c r="GD19" s="191">
        <f>IFERROR((IF(AND($P19&gt;=GD$4,$P19&lt;GE$4,$Q19&lt;GE$4),NETWORKDAYS.INTL($P19,$Q19,1,(Holidays!$A$1:$A$248)),0)+IF(AND($P19&gt;=GD$4,$P19&lt;GE$4,$Q19&gt;=GE$4),NETWORKDAYS.INTL($P19,(GE$4)-1,1,(Holidays!$A$1:$A$248)),0)+IF(AND($P19&lt;GD$4,$Q19&lt;GE$4,$Q19&gt;=GD$4),NETWORKDAYS.INTL(GD$4,$Q19,1,(Holidays!$A$1:$A$248)),0)+IF(AND($P19&lt;GD$4,$Q19&gt;=GE$4,$Q19&gt;=GD$4),NETWORKDAYS.INTL(GD$4,(GE$4)-1,1,(Holidays!$A$1:$A$248)),0))*$S19,"")</f>
        <v>0</v>
      </c>
      <c r="GE19" s="191">
        <f>IFERROR((IF(AND($P19&gt;=GE$4,$P19&lt;GF$4,$Q19&lt;GF$4),NETWORKDAYS.INTL($P19,$Q19,1,(Holidays!$A$1:$A$248)),0)+IF(AND($P19&gt;=GE$4,$P19&lt;GF$4,$Q19&gt;=GF$4),NETWORKDAYS.INTL($P19,(GF$4)-1,1,(Holidays!$A$1:$A$248)),0)+IF(AND($P19&lt;GE$4,$Q19&lt;GF$4,$Q19&gt;=GE$4),NETWORKDAYS.INTL(GE$4,$Q19,1,(Holidays!$A$1:$A$248)),0)+IF(AND($P19&lt;GE$4,$Q19&gt;=GF$4,$Q19&gt;=GE$4),NETWORKDAYS.INTL(GE$4,(GF$4)-1,1,(Holidays!$A$1:$A$248)),0))*$S19,"")</f>
        <v>0</v>
      </c>
      <c r="GF19" s="191">
        <f>IFERROR((IF(AND($P19&gt;=GF$4,$P19&lt;GG$4,$Q19&lt;GG$4),NETWORKDAYS.INTL($P19,$Q19,1,(Holidays!$A$1:$A$248)),0)+IF(AND($P19&gt;=GF$4,$P19&lt;GG$4,$Q19&gt;=GG$4),NETWORKDAYS.INTL($P19,(GG$4)-1,1,(Holidays!$A$1:$A$248)),0)+IF(AND($P19&lt;GF$4,$Q19&lt;GG$4,$Q19&gt;=GF$4),NETWORKDAYS.INTL(GF$4,$Q19,1,(Holidays!$A$1:$A$248)),0)+IF(AND($P19&lt;GF$4,$Q19&gt;=GG$4,$Q19&gt;=GF$4),NETWORKDAYS.INTL(GF$4,(GG$4)-1,1,(Holidays!$A$1:$A$248)),0))*$S19,"")</f>
        <v>0</v>
      </c>
      <c r="GG19" s="191">
        <f>IFERROR((IF(AND($P19&gt;=GG$4,$P19&lt;GH$4,$Q19&lt;GH$4),NETWORKDAYS.INTL($P19,$Q19,1,(Holidays!$A$1:$A$248)),0)+IF(AND($P19&gt;=GG$4,$P19&lt;GH$4,$Q19&gt;=GH$4),NETWORKDAYS.INTL($P19,(GH$4)-1,1,(Holidays!$A$1:$A$248)),0)+IF(AND($P19&lt;GG$4,$Q19&lt;GH$4,$Q19&gt;=GG$4),NETWORKDAYS.INTL(GG$4,$Q19,1,(Holidays!$A$1:$A$248)),0)+IF(AND($P19&lt;GG$4,$Q19&gt;=GH$4,$Q19&gt;=GG$4),NETWORKDAYS.INTL(GG$4,(GH$4)-1,1,(Holidays!$A$1:$A$248)),0))*$S19,"")</f>
        <v>0</v>
      </c>
      <c r="GH19" s="191">
        <f>IFERROR((IF(AND($P19&gt;=GH$4,$P19&lt;GI$4,$Q19&lt;GI$4),NETWORKDAYS.INTL($P19,$Q19,1,(Holidays!$A$1:$A$248)),0)+IF(AND($P19&gt;=GH$4,$P19&lt;GI$4,$Q19&gt;=GI$4),NETWORKDAYS.INTL($P19,(GI$4)-1,1,(Holidays!$A$1:$A$248)),0)+IF(AND($P19&lt;GH$4,$Q19&lt;GI$4,$Q19&gt;=GH$4),NETWORKDAYS.INTL(GH$4,$Q19,1,(Holidays!$A$1:$A$248)),0)+IF(AND($P19&lt;GH$4,$Q19&gt;=GI$4,$Q19&gt;=GH$4),NETWORKDAYS.INTL(GH$4,(GI$4)-1,1,(Holidays!$A$1:$A$248)),0))*$S19,"")</f>
        <v>0</v>
      </c>
      <c r="GI19" s="191">
        <f>IFERROR((IF(AND($P19&gt;=GI$4,$P19&lt;GJ$4,$Q19&lt;GJ$4),NETWORKDAYS.INTL($P19,$Q19,1,(Holidays!$A$1:$A$248)),0)+IF(AND($P19&gt;=GI$4,$P19&lt;GJ$4,$Q19&gt;=GJ$4),NETWORKDAYS.INTL($P19,(GJ$4)-1,1,(Holidays!$A$1:$A$248)),0)+IF(AND($P19&lt;GI$4,$Q19&lt;GJ$4,$Q19&gt;=GI$4),NETWORKDAYS.INTL(GI$4,$Q19,1,(Holidays!$A$1:$A$248)),0)+IF(AND($P19&lt;GI$4,$Q19&gt;=GJ$4,$Q19&gt;=GI$4),NETWORKDAYS.INTL(GI$4,(GJ$4)-1,1,(Holidays!$A$1:$A$248)),0))*$S19,"")</f>
        <v>0</v>
      </c>
      <c r="GJ19" s="191">
        <f>IFERROR((IF(AND($P19&gt;=GJ$4,$P19&lt;GK$4,$Q19&lt;GK$4),NETWORKDAYS.INTL($P19,$Q19,1,(Holidays!$A$1:$A$248)),0)+IF(AND($P19&gt;=GJ$4,$P19&lt;GK$4,$Q19&gt;=GK$4),NETWORKDAYS.INTL($P19,(GK$4)-1,1,(Holidays!$A$1:$A$248)),0)+IF(AND($P19&lt;GJ$4,$Q19&lt;GK$4,$Q19&gt;=GJ$4),NETWORKDAYS.INTL(GJ$4,$Q19,1,(Holidays!$A$1:$A$248)),0)+IF(AND($P19&lt;GJ$4,$Q19&gt;=GK$4,$Q19&gt;=GJ$4),NETWORKDAYS.INTL(GJ$4,(GK$4)-1,1,(Holidays!$A$1:$A$248)),0))*$S19,"")</f>
        <v>0</v>
      </c>
      <c r="GK19" s="191">
        <f>IFERROR((IF(AND($P19&gt;=GK$4,$P19&lt;GL$4,$Q19&lt;GL$4),NETWORKDAYS.INTL($P19,$Q19,1,(Holidays!$A$1:$A$248)),0)+IF(AND($P19&gt;=GK$4,$P19&lt;GL$4,$Q19&gt;=GL$4),NETWORKDAYS.INTL($P19,(GL$4)-1,1,(Holidays!$A$1:$A$248)),0)+IF(AND($P19&lt;GK$4,$Q19&lt;GL$4,$Q19&gt;=GK$4),NETWORKDAYS.INTL(GK$4,$Q19,1,(Holidays!$A$1:$A$248)),0)+IF(AND($P19&lt;GK$4,$Q19&gt;=GL$4,$Q19&gt;=GK$4),NETWORKDAYS.INTL(GK$4,(GL$4)-1,1,(Holidays!$A$1:$A$248)),0))*$S19,"")</f>
        <v>0</v>
      </c>
      <c r="GL19" s="191">
        <f>IFERROR((IF(AND($P19&gt;=GL$4,$P19&lt;GM$4,$Q19&lt;GM$4),NETWORKDAYS.INTL($P19,$Q19,1,(Holidays!$A$1:$A$248)),0)+IF(AND($P19&gt;=GL$4,$P19&lt;GM$4,$Q19&gt;=GM$4),NETWORKDAYS.INTL($P19,(GM$4)-1,1,(Holidays!$A$1:$A$248)),0)+IF(AND($P19&lt;GL$4,$Q19&lt;GM$4,$Q19&gt;=GL$4),NETWORKDAYS.INTL(GL$4,$Q19,1,(Holidays!$A$1:$A$248)),0)+IF(AND($P19&lt;GL$4,$Q19&gt;=GM$4,$Q19&gt;=GL$4),NETWORKDAYS.INTL(GL$4,(GM$4)-1,1,(Holidays!$A$1:$A$248)),0))*$S19,"")</f>
        <v>0</v>
      </c>
      <c r="GM19" s="191">
        <f>IFERROR((IF(AND($P19&gt;=GM$4,$P19&lt;GN$4,$Q19&lt;GN$4),NETWORKDAYS.INTL($P19,$Q19,1,(Holidays!$A$1:$A$248)),0)+IF(AND($P19&gt;=GM$4,$P19&lt;GN$4,$Q19&gt;=GN$4),NETWORKDAYS.INTL($P19,(GN$4)-1,1,(Holidays!$A$1:$A$248)),0)+IF(AND($P19&lt;GM$4,$Q19&lt;GN$4,$Q19&gt;=GM$4),NETWORKDAYS.INTL(GM$4,$Q19,1,(Holidays!$A$1:$A$248)),0)+IF(AND($P19&lt;GM$4,$Q19&gt;=GN$4,$Q19&gt;=GM$4),NETWORKDAYS.INTL(GM$4,(GN$4)-1,1,(Holidays!$A$1:$A$248)),0))*$S19,"")</f>
        <v>0</v>
      </c>
      <c r="GN19" s="191">
        <f>IFERROR((IF(AND($P19&gt;=GN$4,$P19&lt;GO$4,$Q19&lt;GO$4),NETWORKDAYS.INTL($P19,$Q19,1,(Holidays!$A$1:$A$248)),0)+IF(AND($P19&gt;=GN$4,$P19&lt;GO$4,$Q19&gt;=GO$4),NETWORKDAYS.INTL($P19,(GO$4)-1,1,(Holidays!$A$1:$A$248)),0)+IF(AND($P19&lt;GN$4,$Q19&lt;GO$4,$Q19&gt;=GN$4),NETWORKDAYS.INTL(GN$4,$Q19,1,(Holidays!$A$1:$A$248)),0)+IF(AND($P19&lt;GN$4,$Q19&gt;=GO$4,$Q19&gt;=GN$4),NETWORKDAYS.INTL(GN$4,(GO$4)-1,1,(Holidays!$A$1:$A$248)),0))*$S19,"")</f>
        <v>0</v>
      </c>
      <c r="GO19" s="191">
        <f>IFERROR((IF(AND($P19&gt;=GO$4,$P19&lt;GP$4,$Q19&lt;GP$4),NETWORKDAYS.INTL($P19,$Q19,1,(Holidays!$A$1:$A$248)),0)+IF(AND($P19&gt;=GO$4,$P19&lt;GP$4,$Q19&gt;=GP$4),NETWORKDAYS.INTL($P19,(GP$4)-1,1,(Holidays!$A$1:$A$248)),0)+IF(AND($P19&lt;GO$4,$Q19&lt;GP$4,$Q19&gt;=GO$4),NETWORKDAYS.INTL(GO$4,$Q19,1,(Holidays!$A$1:$A$248)),0)+IF(AND($P19&lt;GO$4,$Q19&gt;=GP$4,$Q19&gt;=GO$4),NETWORKDAYS.INTL(GO$4,(GP$4)-1,1,(Holidays!$A$1:$A$248)),0))*$S19,"")</f>
        <v>0</v>
      </c>
      <c r="GP19" s="191">
        <f>IFERROR((IF(AND($P19&gt;=GP$4,$P19&lt;GQ$4,$Q19&lt;GQ$4),NETWORKDAYS.INTL($P19,$Q19,1,(Holidays!$A$1:$A$248)),0)+IF(AND($P19&gt;=GP$4,$P19&lt;GQ$4,$Q19&gt;=GQ$4),NETWORKDAYS.INTL($P19,(GQ$4)-1,1,(Holidays!$A$1:$A$248)),0)+IF(AND($P19&lt;GP$4,$Q19&lt;GQ$4,$Q19&gt;=GP$4),NETWORKDAYS.INTL(GP$4,$Q19,1,(Holidays!$A$1:$A$248)),0)+IF(AND($P19&lt;GP$4,$Q19&gt;=GQ$4,$Q19&gt;=GP$4),NETWORKDAYS.INTL(GP$4,(GQ$4)-1,1,(Holidays!$A$1:$A$248)),0))*$S19,"")</f>
        <v>0</v>
      </c>
      <c r="GQ19" s="191">
        <f>IFERROR((IF(AND($P19&gt;=GQ$4,$P19&lt;GR$4,$Q19&lt;GR$4),NETWORKDAYS.INTL($P19,$Q19,1,(Holidays!$A$1:$A$248)),0)+IF(AND($P19&gt;=GQ$4,$P19&lt;GR$4,$Q19&gt;=GR$4),NETWORKDAYS.INTL($P19,(GR$4)-1,1,(Holidays!$A$1:$A$248)),0)+IF(AND($P19&lt;GQ$4,$Q19&lt;GR$4,$Q19&gt;=GQ$4),NETWORKDAYS.INTL(GQ$4,$Q19,1,(Holidays!$A$1:$A$248)),0)+IF(AND($P19&lt;GQ$4,$Q19&gt;=GR$4,$Q19&gt;=GQ$4),NETWORKDAYS.INTL(GQ$4,(GR$4)-1,1,(Holidays!$A$1:$A$248)),0))*$S19,"")</f>
        <v>0</v>
      </c>
      <c r="GR19" s="191">
        <f>IFERROR((IF(AND($P19&gt;=GR$4,$P19&lt;GS$4,$Q19&lt;GS$4),NETWORKDAYS.INTL($P19,$Q19,1,(Holidays!$A$1:$A$248)),0)+IF(AND($P19&gt;=GR$4,$P19&lt;GS$4,$Q19&gt;=GS$4),NETWORKDAYS.INTL($P19,(GS$4)-1,1,(Holidays!$A$1:$A$248)),0)+IF(AND($P19&lt;GR$4,$Q19&lt;GS$4,$Q19&gt;=GR$4),NETWORKDAYS.INTL(GR$4,$Q19,1,(Holidays!$A$1:$A$248)),0)+IF(AND($P19&lt;GR$4,$Q19&gt;=GS$4,$Q19&gt;=GR$4),NETWORKDAYS.INTL(GR$4,(GS$4)-1,1,(Holidays!$A$1:$A$248)),0))*$S19,"")</f>
        <v>0</v>
      </c>
      <c r="GS19" s="191">
        <f>IFERROR((IF(AND($P19&gt;=GS$4,$P19&lt;GT$4,$Q19&lt;GT$4),NETWORKDAYS.INTL($P19,$Q19,1,(Holidays!$A$1:$A$248)),0)+IF(AND($P19&gt;=GS$4,$P19&lt;GT$4,$Q19&gt;=GT$4),NETWORKDAYS.INTL($P19,(GT$4)-1,1,(Holidays!$A$1:$A$248)),0)+IF(AND($P19&lt;GS$4,$Q19&lt;GT$4,$Q19&gt;=GS$4),NETWORKDAYS.INTL(GS$4,$Q19,1,(Holidays!$A$1:$A$248)),0)+IF(AND($P19&lt;GS$4,$Q19&gt;=GT$4,$Q19&gt;=GS$4),NETWORKDAYS.INTL(GS$4,(GT$4)-1,1,(Holidays!$A$1:$A$248)),0))*$S19,"")</f>
        <v>0</v>
      </c>
      <c r="GT19" s="191">
        <f>IFERROR((IF(AND($P19&gt;=GT$4,$P19&lt;GU$4,$Q19&lt;GU$4),NETWORKDAYS.INTL($P19,$Q19,1,(Holidays!$A$1:$A$248)),0)+IF(AND($P19&gt;=GT$4,$P19&lt;GU$4,$Q19&gt;=GU$4),NETWORKDAYS.INTL($P19,(GU$4)-1,1,(Holidays!$A$1:$A$248)),0)+IF(AND($P19&lt;GT$4,$Q19&lt;GU$4,$Q19&gt;=GT$4),NETWORKDAYS.INTL(GT$4,$Q19,1,(Holidays!$A$1:$A$248)),0)+IF(AND($P19&lt;GT$4,$Q19&gt;=GU$4,$Q19&gt;=GT$4),NETWORKDAYS.INTL(GT$4,(GU$4)-1,1,(Holidays!$A$1:$A$248)),0))*$S19,"")</f>
        <v>0</v>
      </c>
      <c r="GU19" s="191">
        <f>IFERROR((IF(AND($P19&gt;=GU$4,$P19&lt;GV$4,$Q19&lt;GV$4),NETWORKDAYS.INTL($P19,$Q19,1,(Holidays!$A$1:$A$248)),0)+IF(AND($P19&gt;=GU$4,$P19&lt;GV$4,$Q19&gt;=GV$4),NETWORKDAYS.INTL($P19,(GV$4)-1,1,(Holidays!$A$1:$A$248)),0)+IF(AND($P19&lt;GU$4,$Q19&lt;GV$4,$Q19&gt;=GU$4),NETWORKDAYS.INTL(GU$4,$Q19,1,(Holidays!$A$1:$A$248)),0)+IF(AND($P19&lt;GU$4,$Q19&gt;=GV$4,$Q19&gt;=GU$4),NETWORKDAYS.INTL(GU$4,(GV$4)-1,1,(Holidays!$A$1:$A$248)),0))*$S19,"")</f>
        <v>0</v>
      </c>
      <c r="GV19" s="191">
        <f>IFERROR((IF(AND($P19&gt;=GV$4,$P19&lt;GW$4,$Q19&lt;GW$4),NETWORKDAYS.INTL($P19,$Q19,1,(Holidays!$A$1:$A$248)),0)+IF(AND($P19&gt;=GV$4,$P19&lt;GW$4,$Q19&gt;=GW$4),NETWORKDAYS.INTL($P19,(GW$4)-1,1,(Holidays!$A$1:$A$248)),0)+IF(AND($P19&lt;GV$4,$Q19&lt;GW$4,$Q19&gt;=GV$4),NETWORKDAYS.INTL(GV$4,$Q19,1,(Holidays!$A$1:$A$248)),0)+IF(AND($P19&lt;GV$4,$Q19&gt;=GW$4,$Q19&gt;=GV$4),NETWORKDAYS.INTL(GV$4,(GW$4)-1,1,(Holidays!$A$1:$A$248)),0))*$S19,"")</f>
        <v>0</v>
      </c>
      <c r="GW19" s="191">
        <f>IFERROR((IF(AND($P19&gt;=GW$4,$P19&lt;GX$4,$Q19&lt;GX$4),NETWORKDAYS.INTL($P19,$Q19,1,(Holidays!$A$1:$A$248)),0)+IF(AND($P19&gt;=GW$4,$P19&lt;GX$4,$Q19&gt;=GX$4),NETWORKDAYS.INTL($P19,(GX$4)-1,1,(Holidays!$A$1:$A$248)),0)+IF(AND($P19&lt;GW$4,$Q19&lt;GX$4,$Q19&gt;=GW$4),NETWORKDAYS.INTL(GW$4,$Q19,1,(Holidays!$A$1:$A$248)),0)+IF(AND($P19&lt;GW$4,$Q19&gt;=GX$4,$Q19&gt;=GW$4),NETWORKDAYS.INTL(GW$4,(GX$4)-1,1,(Holidays!$A$1:$A$248)),0))*$S19,"")</f>
        <v>0</v>
      </c>
      <c r="GX19" s="191">
        <f>IFERROR((IF(AND($P19&gt;=GX$4,$P19&lt;GY$4,$Q19&lt;GY$4),NETWORKDAYS.INTL($P19,$Q19,1,(Holidays!$A$1:$A$248)),0)+IF(AND($P19&gt;=GX$4,$P19&lt;GY$4,$Q19&gt;=GY$4),NETWORKDAYS.INTL($P19,(GY$4)-1,1,(Holidays!$A$1:$A$248)),0)+IF(AND($P19&lt;GX$4,$Q19&lt;GY$4,$Q19&gt;=GX$4),NETWORKDAYS.INTL(GX$4,$Q19,1,(Holidays!$A$1:$A$248)),0)+IF(AND($P19&lt;GX$4,$Q19&gt;=GY$4,$Q19&gt;=GX$4),NETWORKDAYS.INTL(GX$4,(GY$4)-1,1,(Holidays!$A$1:$A$248)),0))*$S19,"")</f>
        <v>0</v>
      </c>
      <c r="GY19" s="191">
        <f>IFERROR((IF(AND($P19&gt;=GY$4,$P19&lt;GZ$4,$Q19&lt;GZ$4),NETWORKDAYS.INTL($P19,$Q19,1,(Holidays!$A$1:$A$248)),0)+IF(AND($P19&gt;=GY$4,$P19&lt;GZ$4,$Q19&gt;=GZ$4),NETWORKDAYS.INTL($P19,(GZ$4)-1,1,(Holidays!$A$1:$A$248)),0)+IF(AND($P19&lt;GY$4,$Q19&lt;GZ$4,$Q19&gt;=GY$4),NETWORKDAYS.INTL(GY$4,$Q19,1,(Holidays!$A$1:$A$248)),0)+IF(AND($P19&lt;GY$4,$Q19&gt;=GZ$4,$Q19&gt;=GY$4),NETWORKDAYS.INTL(GY$4,(GZ$4)-1,1,(Holidays!$A$1:$A$248)),0))*$S19,"")</f>
        <v>0</v>
      </c>
      <c r="GZ19" s="191">
        <f>IFERROR((IF(AND($P19&gt;=GZ$4,$P19&lt;HA$4,$Q19&lt;HA$4),NETWORKDAYS.INTL($P19,$Q19,1,(Holidays!$A$1:$A$248)),0)+IF(AND($P19&gt;=GZ$4,$P19&lt;HA$4,$Q19&gt;=HA$4),NETWORKDAYS.INTL($P19,(HA$4)-1,1,(Holidays!$A$1:$A$248)),0)+IF(AND($P19&lt;GZ$4,$Q19&lt;HA$4,$Q19&gt;=GZ$4),NETWORKDAYS.INTL(GZ$4,$Q19,1,(Holidays!$A$1:$A$248)),0)+IF(AND($P19&lt;GZ$4,$Q19&gt;=HA$4,$Q19&gt;=GZ$4),NETWORKDAYS.INTL(GZ$4,(HA$4)-1,1,(Holidays!$A$1:$A$248)),0))*$S19,"")</f>
        <v>0</v>
      </c>
      <c r="HA19" s="191">
        <f>IFERROR((IF(AND($P19&gt;=HA$4,$P19&lt;HB$4,$Q19&lt;HB$4),NETWORKDAYS.INTL($P19,$Q19,1,(Holidays!$A$1:$A$248)),0)+IF(AND($P19&gt;=HA$4,$P19&lt;HB$4,$Q19&gt;=HB$4),NETWORKDAYS.INTL($P19,(HB$4)-1,1,(Holidays!$A$1:$A$248)),0)+IF(AND($P19&lt;HA$4,$Q19&lt;HB$4,$Q19&gt;=HA$4),NETWORKDAYS.INTL(HA$4,$Q19,1,(Holidays!$A$1:$A$248)),0)+IF(AND($P19&lt;HA$4,$Q19&gt;=HB$4,$Q19&gt;=HA$4),NETWORKDAYS.INTL(HA$4,(HB$4)-1,1,(Holidays!$A$1:$A$248)),0))*$S19,"")</f>
        <v>0</v>
      </c>
      <c r="HB19" s="191">
        <f>IFERROR((IF(AND($P19&gt;=HB$4,$P19&lt;HC$4,$Q19&lt;HC$4),NETWORKDAYS.INTL($P19,$Q19,1,(Holidays!$A$1:$A$248)),0)+IF(AND($P19&gt;=HB$4,$P19&lt;HC$4,$Q19&gt;=HC$4),NETWORKDAYS.INTL($P19,(HC$4)-1,1,(Holidays!$A$1:$A$248)),0)+IF(AND($P19&lt;HB$4,$Q19&lt;HC$4,$Q19&gt;=HB$4),NETWORKDAYS.INTL(HB$4,$Q19,1,(Holidays!$A$1:$A$248)),0)+IF(AND($P19&lt;HB$4,$Q19&gt;=HC$4,$Q19&gt;=HB$4),NETWORKDAYS.INTL(HB$4,(HC$4)-1,1,(Holidays!$A$1:$A$248)),0))*$S19,"")</f>
        <v>0</v>
      </c>
      <c r="HC19" s="191">
        <f>IFERROR((IF(AND($P19&gt;=HC$4,$P19&lt;HD$4,$Q19&lt;HD$4),NETWORKDAYS.INTL($P19,$Q19,1,(Holidays!$A$1:$A$248)),0)+IF(AND($P19&gt;=HC$4,$P19&lt;HD$4,$Q19&gt;=HD$4),NETWORKDAYS.INTL($P19,(HD$4)-1,1,(Holidays!$A$1:$A$248)),0)+IF(AND($P19&lt;HC$4,$Q19&lt;HD$4,$Q19&gt;=HC$4),NETWORKDAYS.INTL(HC$4,$Q19,1,(Holidays!$A$1:$A$248)),0)+IF(AND($P19&lt;HC$4,$Q19&gt;=HD$4,$Q19&gt;=HC$4),NETWORKDAYS.INTL(HC$4,(HD$4)-1,1,(Holidays!$A$1:$A$248)),0))*$S19,"")</f>
        <v>0</v>
      </c>
      <c r="HD19" s="191">
        <f>IFERROR((IF(AND($P19&gt;=HD$4,$P19&lt;HE$4,$Q19&lt;HE$4),NETWORKDAYS.INTL($P19,$Q19,1,(Holidays!$A$1:$A$248)),0)+IF(AND($P19&gt;=HD$4,$P19&lt;HE$4,$Q19&gt;=HE$4),NETWORKDAYS.INTL($P19,(HE$4)-1,1,(Holidays!$A$1:$A$248)),0)+IF(AND($P19&lt;HD$4,$Q19&lt;HE$4,$Q19&gt;=HD$4),NETWORKDAYS.INTL(HD$4,$Q19,1,(Holidays!$A$1:$A$248)),0)+IF(AND($P19&lt;HD$4,$Q19&gt;=HE$4,$Q19&gt;=HD$4),NETWORKDAYS.INTL(HD$4,(HE$4)-1,1,(Holidays!$A$1:$A$248)),0))*$S19,"")</f>
        <v>0</v>
      </c>
      <c r="HE19" s="191">
        <f>IFERROR((IF(AND($P19&gt;=HE$4,$P19&lt;HF$4,$Q19&lt;HF$4),NETWORKDAYS.INTL($P19,$Q19,1,(Holidays!$A$1:$A$248)),0)+IF(AND($P19&gt;=HE$4,$P19&lt;HF$4,$Q19&gt;=HF$4),NETWORKDAYS.INTL($P19,(HF$4)-1,1,(Holidays!$A$1:$A$248)),0)+IF(AND($P19&lt;HE$4,$Q19&lt;HF$4,$Q19&gt;=HE$4),NETWORKDAYS.INTL(HE$4,$Q19,1,(Holidays!$A$1:$A$248)),0)+IF(AND($P19&lt;HE$4,$Q19&gt;=HF$4,$Q19&gt;=HE$4),NETWORKDAYS.INTL(HE$4,(HF$4)-1,1,(Holidays!$A$1:$A$248)),0))*$S19,"")</f>
        <v>0</v>
      </c>
      <c r="HF19" s="191">
        <f>IFERROR((IF(AND($P19&gt;=HF$4,$P19&lt;HG$4,$Q19&lt;HG$4),NETWORKDAYS.INTL($P19,$Q19,1,(Holidays!$A$1:$A$248)),0)+IF(AND($P19&gt;=HF$4,$P19&lt;HG$4,$Q19&gt;=HG$4),NETWORKDAYS.INTL($P19,(HG$4)-1,1,(Holidays!$A$1:$A$248)),0)+IF(AND($P19&lt;HF$4,$Q19&lt;HG$4,$Q19&gt;=HF$4),NETWORKDAYS.INTL(HF$4,$Q19,1,(Holidays!$A$1:$A$248)),0)+IF(AND($P19&lt;HF$4,$Q19&gt;=HG$4,$Q19&gt;=HF$4),NETWORKDAYS.INTL(HF$4,(HG$4)-1,1,(Holidays!$A$1:$A$248)),0))*$S19,"")</f>
        <v>0</v>
      </c>
      <c r="HG19" s="191">
        <f>IFERROR((IF(AND($P19&gt;=HG$4,$P19&lt;HH$4,$Q19&lt;HH$4),NETWORKDAYS.INTL($P19,$Q19,1,(Holidays!$A$1:$A$248)),0)+IF(AND($P19&gt;=HG$4,$P19&lt;HH$4,$Q19&gt;=HH$4),NETWORKDAYS.INTL($P19,(HH$4)-1,1,(Holidays!$A$1:$A$248)),0)+IF(AND($P19&lt;HG$4,$Q19&lt;HH$4,$Q19&gt;=HG$4),NETWORKDAYS.INTL(HG$4,$Q19,1,(Holidays!$A$1:$A$248)),0)+IF(AND($P19&lt;HG$4,$Q19&gt;=HH$4,$Q19&gt;=HG$4),NETWORKDAYS.INTL(HG$4,(HH$4)-1,1,(Holidays!$A$1:$A$248)),0))*$S19,"")</f>
        <v>0</v>
      </c>
      <c r="HH19" s="191">
        <f>IFERROR((IF(AND($P19&gt;=HH$4,$P19&lt;HI$4,$Q19&lt;HI$4),NETWORKDAYS.INTL($P19,$Q19,1,(Holidays!$A$1:$A$248)),0)+IF(AND($P19&gt;=HH$4,$P19&lt;HI$4,$Q19&gt;=HI$4),NETWORKDAYS.INTL($P19,(HI$4)-1,1,(Holidays!$A$1:$A$248)),0)+IF(AND($P19&lt;HH$4,$Q19&lt;HI$4,$Q19&gt;=HH$4),NETWORKDAYS.INTL(HH$4,$Q19,1,(Holidays!$A$1:$A$248)),0)+IF(AND($P19&lt;HH$4,$Q19&gt;=HI$4,$Q19&gt;=HH$4),NETWORKDAYS.INTL(HH$4,(HI$4)-1,1,(Holidays!$A$1:$A$248)),0))*$S19,"")</f>
        <v>0</v>
      </c>
      <c r="HI19" s="191">
        <f>IFERROR((IF(AND($P19&gt;=HI$4,$P19&lt;HJ$4,$Q19&lt;HJ$4),NETWORKDAYS.INTL($P19,$Q19,1,(Holidays!$A$1:$A$248)),0)+IF(AND($P19&gt;=HI$4,$P19&lt;HJ$4,$Q19&gt;=HJ$4),NETWORKDAYS.INTL($P19,(HJ$4)-1,1,(Holidays!$A$1:$A$248)),0)+IF(AND($P19&lt;HI$4,$Q19&lt;HJ$4,$Q19&gt;=HI$4),NETWORKDAYS.INTL(HI$4,$Q19,1,(Holidays!$A$1:$A$248)),0)+IF(AND($P19&lt;HI$4,$Q19&gt;=HJ$4,$Q19&gt;=HI$4),NETWORKDAYS.INTL(HI$4,(HJ$4)-1,1,(Holidays!$A$1:$A$248)),0))*$S19,"")</f>
        <v>0</v>
      </c>
      <c r="HJ19" s="191">
        <f>IFERROR((IF(AND($P19&gt;=HJ$4,$P19&lt;HK$4,$Q19&lt;HK$4),NETWORKDAYS.INTL($P19,$Q19,1,(Holidays!$A$1:$A$248)),0)+IF(AND($P19&gt;=HJ$4,$P19&lt;HK$4,$Q19&gt;=HK$4),NETWORKDAYS.INTL($P19,(HK$4)-1,1,(Holidays!$A$1:$A$248)),0)+IF(AND($P19&lt;HJ$4,$Q19&lt;HK$4,$Q19&gt;=HJ$4),NETWORKDAYS.INTL(HJ$4,$Q19,1,(Holidays!$A$1:$A$248)),0)+IF(AND($P19&lt;HJ$4,$Q19&gt;=HK$4,$Q19&gt;=HJ$4),NETWORKDAYS.INTL(HJ$4,(HK$4)-1,1,(Holidays!$A$1:$A$248)),0))*$S19,"")</f>
        <v>0</v>
      </c>
      <c r="HK19" s="191">
        <f>IFERROR((IF(AND($P19&gt;=HK$4,$P19&lt;HL$4,$Q19&lt;HL$4),NETWORKDAYS.INTL($P19,$Q19,1,(Holidays!$A$1:$A$248)),0)+IF(AND($P19&gt;=HK$4,$P19&lt;HL$4,$Q19&gt;=HL$4),NETWORKDAYS.INTL($P19,(HL$4)-1,1,(Holidays!$A$1:$A$248)),0)+IF(AND($P19&lt;HK$4,$Q19&lt;HL$4,$Q19&gt;=HK$4),NETWORKDAYS.INTL(HK$4,$Q19,1,(Holidays!$A$1:$A$248)),0)+IF(AND($P19&lt;HK$4,$Q19&gt;=HL$4,$Q19&gt;=HK$4),NETWORKDAYS.INTL(HK$4,(HL$4)-1,1,(Holidays!$A$1:$A$248)),0))*$S19,"")</f>
        <v>0</v>
      </c>
      <c r="HL19" s="191">
        <f>IFERROR((IF(AND($P19&gt;=HL$4,$P19&lt;HM$4,$Q19&lt;HM$4),NETWORKDAYS.INTL($P19,$Q19,1,(Holidays!$A$1:$A$248)),0)+IF(AND($P19&gt;=HL$4,$P19&lt;HM$4,$Q19&gt;=HM$4),NETWORKDAYS.INTL($P19,(HM$4)-1,1,(Holidays!$A$1:$A$248)),0)+IF(AND($P19&lt;HL$4,$Q19&lt;HM$4,$Q19&gt;=HL$4),NETWORKDAYS.INTL(HL$4,$Q19,1,(Holidays!$A$1:$A$248)),0)+IF(AND($P19&lt;HL$4,$Q19&gt;=HM$4,$Q19&gt;=HL$4),NETWORKDAYS.INTL(HL$4,(HM$4)-1,1,(Holidays!$A$1:$A$248)),0))*$S19,"")</f>
        <v>0</v>
      </c>
      <c r="HM19" s="191">
        <f>IFERROR((IF(AND($P19&gt;=HM$4,$P19&lt;HN$4,$Q19&lt;HN$4),NETWORKDAYS.INTL($P19,$Q19,1,(Holidays!$A$1:$A$248)),0)+IF(AND($P19&gt;=HM$4,$P19&lt;HN$4,$Q19&gt;=HN$4),NETWORKDAYS.INTL($P19,(HN$4)-1,1,(Holidays!$A$1:$A$248)),0)+IF(AND($P19&lt;HM$4,$Q19&lt;HN$4,$Q19&gt;=HM$4),NETWORKDAYS.INTL(HM$4,$Q19,1,(Holidays!$A$1:$A$248)),0)+IF(AND($P19&lt;HM$4,$Q19&gt;=HN$4,$Q19&gt;=HM$4),NETWORKDAYS.INTL(HM$4,(HN$4)-1,1,(Holidays!$A$1:$A$248)),0))*$S19,"")</f>
        <v>0</v>
      </c>
      <c r="HN19" s="191">
        <f>IFERROR((IF(AND($P19&gt;=HN$4,$P19&lt;HO$4,$Q19&lt;HO$4),NETWORKDAYS.INTL($P19,$Q19,1,(Holidays!$A$1:$A$248)),0)+IF(AND($P19&gt;=HN$4,$P19&lt;HO$4,$Q19&gt;=HO$4),NETWORKDAYS.INTL($P19,(HO$4)-1,1,(Holidays!$A$1:$A$248)),0)+IF(AND($P19&lt;HN$4,$Q19&lt;HO$4,$Q19&gt;=HN$4),NETWORKDAYS.INTL(HN$4,$Q19,1,(Holidays!$A$1:$A$248)),0)+IF(AND($P19&lt;HN$4,$Q19&gt;=HO$4,$Q19&gt;=HN$4),NETWORKDAYS.INTL(HN$4,(HO$4)-1,1,(Holidays!$A$1:$A$248)),0))*$S19,"")</f>
        <v>0</v>
      </c>
      <c r="HO19" s="191">
        <f>IFERROR((IF(AND($P19&gt;=HO$4,$P19&lt;HP$4,$Q19&lt;HP$4),NETWORKDAYS.INTL($P19,$Q19,1,(Holidays!$A$1:$A$248)),0)+IF(AND($P19&gt;=HO$4,$P19&lt;HP$4,$Q19&gt;=HP$4),NETWORKDAYS.INTL($P19,(HP$4)-1,1,(Holidays!$A$1:$A$248)),0)+IF(AND($P19&lt;HO$4,$Q19&lt;HP$4,$Q19&gt;=HO$4),NETWORKDAYS.INTL(HO$4,$Q19,1,(Holidays!$A$1:$A$248)),0)+IF(AND($P19&lt;HO$4,$Q19&gt;=HP$4,$Q19&gt;=HO$4),NETWORKDAYS.INTL(HO$4,(HP$4)-1,1,(Holidays!$A$1:$A$248)),0))*$S19,"")</f>
        <v>0</v>
      </c>
      <c r="HP19" s="191">
        <f>IFERROR((IF(AND($P19&gt;=HP$4,$P19&lt;HQ$4,$Q19&lt;HQ$4),NETWORKDAYS.INTL($P19,$Q19,1,(Holidays!$A$1:$A$248)),0)+IF(AND($P19&gt;=HP$4,$P19&lt;HQ$4,$Q19&gt;=HQ$4),NETWORKDAYS.INTL($P19,(HQ$4)-1,1,(Holidays!$A$1:$A$248)),0)+IF(AND($P19&lt;HP$4,$Q19&lt;HQ$4,$Q19&gt;=HP$4),NETWORKDAYS.INTL(HP$4,$Q19,1,(Holidays!$A$1:$A$248)),0)+IF(AND($P19&lt;HP$4,$Q19&gt;=HQ$4,$Q19&gt;=HP$4),NETWORKDAYS.INTL(HP$4,(HQ$4)-1,1,(Holidays!$A$1:$A$248)),0))*$S19,"")</f>
        <v>0</v>
      </c>
      <c r="HQ19" s="191">
        <f>IFERROR((IF(AND($P19&gt;=HQ$4,$P19&lt;HR$4,$Q19&lt;HR$4),NETWORKDAYS.INTL($P19,$Q19,1,(Holidays!$A$1:$A$248)),0)+IF(AND($P19&gt;=HQ$4,$P19&lt;HR$4,$Q19&gt;=HR$4),NETWORKDAYS.INTL($P19,(HR$4)-1,1,(Holidays!$A$1:$A$248)),0)+IF(AND($P19&lt;HQ$4,$Q19&lt;HR$4,$Q19&gt;=HQ$4),NETWORKDAYS.INTL(HQ$4,$Q19,1,(Holidays!$A$1:$A$248)),0)+IF(AND($P19&lt;HQ$4,$Q19&gt;=HR$4,$Q19&gt;=HQ$4),NETWORKDAYS.INTL(HQ$4,(HR$4)-1,1,(Holidays!$A$1:$A$248)),0))*$S19,"")</f>
        <v>0</v>
      </c>
      <c r="HR19" s="191">
        <f>IFERROR((IF(AND($P19&gt;=HR$4,$P19&lt;HS$4,$Q19&lt;HS$4),NETWORKDAYS.INTL($P19,$Q19,1,(Holidays!$A$1:$A$248)),0)+IF(AND($P19&gt;=HR$4,$P19&lt;HS$4,$Q19&gt;=HS$4),NETWORKDAYS.INTL($P19,(HS$4)-1,1,(Holidays!$A$1:$A$248)),0)+IF(AND($P19&lt;HR$4,$Q19&lt;HS$4,$Q19&gt;=HR$4),NETWORKDAYS.INTL(HR$4,$Q19,1,(Holidays!$A$1:$A$248)),0)+IF(AND($P19&lt;HR$4,$Q19&gt;=HS$4,$Q19&gt;=HR$4),NETWORKDAYS.INTL(HR$4,(HS$4)-1,1,(Holidays!$A$1:$A$248)),0))*$S19,"")</f>
        <v>0</v>
      </c>
      <c r="HS19" s="191">
        <f>IFERROR((IF(AND($P19&gt;=HS$4,$P19&lt;HT$4,$Q19&lt;HT$4),NETWORKDAYS.INTL($P19,$Q19,1,(Holidays!$A$1:$A$248)),0)+IF(AND($P19&gt;=HS$4,$P19&lt;HT$4,$Q19&gt;=HT$4),NETWORKDAYS.INTL($P19,(HT$4)-1,1,(Holidays!$A$1:$A$248)),0)+IF(AND($P19&lt;HS$4,$Q19&lt;HT$4,$Q19&gt;=HS$4),NETWORKDAYS.INTL(HS$4,$Q19,1,(Holidays!$A$1:$A$248)),0)+IF(AND($P19&lt;HS$4,$Q19&gt;=HT$4,$Q19&gt;=HS$4),NETWORKDAYS.INTL(HS$4,(HT$4)-1,1,(Holidays!$A$1:$A$248)),0))*$S19,"")</f>
        <v>0</v>
      </c>
      <c r="HT19" s="191">
        <f>IFERROR((IF(AND($P19&gt;=HT$4,$P19&lt;HU$4,$Q19&lt;HU$4),NETWORKDAYS.INTL($P19,$Q19,1,(Holidays!$A$1:$A$248)),0)+IF(AND($P19&gt;=HT$4,$P19&lt;HU$4,$Q19&gt;=HU$4),NETWORKDAYS.INTL($P19,(HU$4)-1,1,(Holidays!$A$1:$A$248)),0)+IF(AND($P19&lt;HT$4,$Q19&lt;HU$4,$Q19&gt;=HT$4),NETWORKDAYS.INTL(HT$4,$Q19,1,(Holidays!$A$1:$A$248)),0)+IF(AND($P19&lt;HT$4,$Q19&gt;=HU$4,$Q19&gt;=HT$4),NETWORKDAYS.INTL(HT$4,(HU$4)-1,1,(Holidays!$A$1:$A$248)),0))*$S19,"")</f>
        <v>0</v>
      </c>
      <c r="HU19" s="191">
        <f>IFERROR((IF(AND($P19&gt;=HU$4,$P19&lt;HV$4,$Q19&lt;HV$4),NETWORKDAYS.INTL($P19,$Q19,1,(Holidays!$A$1:$A$248)),0)+IF(AND($P19&gt;=HU$4,$P19&lt;HV$4,$Q19&gt;=HV$4),NETWORKDAYS.INTL($P19,(HV$4)-1,1,(Holidays!$A$1:$A$248)),0)+IF(AND($P19&lt;HU$4,$Q19&lt;HV$4,$Q19&gt;=HU$4),NETWORKDAYS.INTL(HU$4,$Q19,1,(Holidays!$A$1:$A$248)),0)+IF(AND($P19&lt;HU$4,$Q19&gt;=HV$4,$Q19&gt;=HU$4),NETWORKDAYS.INTL(HU$4,(HV$4)-1,1,(Holidays!$A$1:$A$248)),0))*$S19,"")</f>
        <v>0</v>
      </c>
      <c r="HV19" s="191">
        <f>IFERROR((IF(AND($P19&gt;=HV$4,$P19&lt;HW$4,$Q19&lt;HW$4),NETWORKDAYS.INTL($P19,$Q19,1,(Holidays!$A$1:$A$248)),0)+IF(AND($P19&gt;=HV$4,$P19&lt;HW$4,$Q19&gt;=HW$4),NETWORKDAYS.INTL($P19,(HW$4)-1,1,(Holidays!$A$1:$A$248)),0)+IF(AND($P19&lt;HV$4,$Q19&lt;HW$4,$Q19&gt;=HV$4),NETWORKDAYS.INTL(HV$4,$Q19,1,(Holidays!$A$1:$A$248)),0)+IF(AND($P19&lt;HV$4,$Q19&gt;=HW$4,$Q19&gt;=HV$4),NETWORKDAYS.INTL(HV$4,(HW$4)-1,1,(Holidays!$A$1:$A$248)),0))*$S19,"")</f>
        <v>0</v>
      </c>
      <c r="HW19" s="191">
        <f>IFERROR((IF(AND($P19&gt;=HW$4,$P19&lt;HX$4,$Q19&lt;HX$4),NETWORKDAYS.INTL($P19,$Q19,1,(Holidays!$A$1:$A$248)),0)+IF(AND($P19&gt;=HW$4,$P19&lt;HX$4,$Q19&gt;=HX$4),NETWORKDAYS.INTL($P19,(HX$4)-1,1,(Holidays!$A$1:$A$248)),0)+IF(AND($P19&lt;HW$4,$Q19&lt;HX$4,$Q19&gt;=HW$4),NETWORKDAYS.INTL(HW$4,$Q19,1,(Holidays!$A$1:$A$248)),0)+IF(AND($P19&lt;HW$4,$Q19&gt;=HX$4,$Q19&gt;=HW$4),NETWORKDAYS.INTL(HW$4,(HX$4)-1,1,(Holidays!$A$1:$A$248)),0))*$S19,"")</f>
        <v>0</v>
      </c>
      <c r="HX19" s="191">
        <f>IFERROR((IF(AND($P19&gt;=HX$4,$P19&lt;HY$4,$Q19&lt;HY$4),NETWORKDAYS.INTL($P19,$Q19,1,(Holidays!$A$1:$A$248)),0)+IF(AND($P19&gt;=HX$4,$P19&lt;HY$4,$Q19&gt;=HY$4),NETWORKDAYS.INTL($P19,(HY$4)-1,1,(Holidays!$A$1:$A$248)),0)+IF(AND($P19&lt;HX$4,$Q19&lt;HY$4,$Q19&gt;=HX$4),NETWORKDAYS.INTL(HX$4,$Q19,1,(Holidays!$A$1:$A$248)),0)+IF(AND($P19&lt;HX$4,$Q19&gt;=HY$4,$Q19&gt;=HX$4),NETWORKDAYS.INTL(HX$4,(HY$4)-1,1,(Holidays!$A$1:$A$248)),0))*$S19,"")</f>
        <v>0</v>
      </c>
      <c r="HY19" s="191">
        <f>IFERROR((IF(AND($P19&gt;=HY$4,$P19&lt;HZ$4,$Q19&lt;HZ$4),NETWORKDAYS.INTL($P19,$Q19,1,(Holidays!$A$1:$A$248)),0)+IF(AND($P19&gt;=HY$4,$P19&lt;HZ$4,$Q19&gt;=HZ$4),NETWORKDAYS.INTL($P19,(HZ$4)-1,1,(Holidays!$A$1:$A$248)),0)+IF(AND($P19&lt;HY$4,$Q19&lt;HZ$4,$Q19&gt;=HY$4),NETWORKDAYS.INTL(HY$4,$Q19,1,(Holidays!$A$1:$A$248)),0)+IF(AND($P19&lt;HY$4,$Q19&gt;=HZ$4,$Q19&gt;=HY$4),NETWORKDAYS.INTL(HY$4,(HZ$4)-1,1,(Holidays!$A$1:$A$248)),0))*$S19,"")</f>
        <v>0</v>
      </c>
      <c r="HZ19" s="191">
        <f>IFERROR((IF(AND($P19&gt;=HZ$4,$P19&lt;IA$4,$Q19&lt;IA$4),NETWORKDAYS.INTL($P19,$Q19,1,(Holidays!$A$1:$A$248)),0)+IF(AND($P19&gt;=HZ$4,$P19&lt;IA$4,$Q19&gt;=IA$4),NETWORKDAYS.INTL($P19,(IA$4)-1,1,(Holidays!$A$1:$A$248)),0)+IF(AND($P19&lt;HZ$4,$Q19&lt;IA$4,$Q19&gt;=HZ$4),NETWORKDAYS.INTL(HZ$4,$Q19,1,(Holidays!$A$1:$A$248)),0)+IF(AND($P19&lt;HZ$4,$Q19&gt;=IA$4,$Q19&gt;=HZ$4),NETWORKDAYS.INTL(HZ$4,(IA$4)-1,1,(Holidays!$A$1:$A$248)),0))*$S19,"")</f>
        <v>0</v>
      </c>
      <c r="IA19" s="191">
        <f>IFERROR((IF(AND($P19&gt;=IA$4,$P19&lt;IB$4,$Q19&lt;IB$4),NETWORKDAYS.INTL($P19,$Q19,1,(Holidays!$A$1:$A$248)),0)+IF(AND($P19&gt;=IA$4,$P19&lt;IB$4,$Q19&gt;=IB$4),NETWORKDAYS.INTL($P19,(IB$4)-1,1,(Holidays!$A$1:$A$248)),0)+IF(AND($P19&lt;IA$4,$Q19&lt;IB$4,$Q19&gt;=IA$4),NETWORKDAYS.INTL(IA$4,$Q19,1,(Holidays!$A$1:$A$248)),0)+IF(AND($P19&lt;IA$4,$Q19&gt;=IB$4,$Q19&gt;=IA$4),NETWORKDAYS.INTL(IA$4,(IB$4)-1,1,(Holidays!$A$1:$A$248)),0))*$S19,"")</f>
        <v>0</v>
      </c>
      <c r="IB19" s="191">
        <f>IFERROR((IF(AND($P19&gt;=IB$4,$P19&lt;IC$4,$Q19&lt;IC$4),NETWORKDAYS.INTL($P19,$Q19,1,(Holidays!$A$1:$A$248)),0)+IF(AND($P19&gt;=IB$4,$P19&lt;IC$4,$Q19&gt;=IC$4),NETWORKDAYS.INTL($P19,(IC$4)-1,1,(Holidays!$A$1:$A$248)),0)+IF(AND($P19&lt;IB$4,$Q19&lt;IC$4,$Q19&gt;=IB$4),NETWORKDAYS.INTL(IB$4,$Q19,1,(Holidays!$A$1:$A$248)),0)+IF(AND($P19&lt;IB$4,$Q19&gt;=IC$4,$Q19&gt;=IB$4),NETWORKDAYS.INTL(IB$4,(IC$4)-1,1,(Holidays!$A$1:$A$248)),0))*$S19,"")</f>
        <v>0</v>
      </c>
      <c r="IC19" s="191">
        <f>IFERROR((IF(AND($P19&gt;=IC$4,$P19&lt;ID$4,$Q19&lt;ID$4),NETWORKDAYS.INTL($P19,$Q19,1,(Holidays!$A$1:$A$248)),0)+IF(AND($P19&gt;=IC$4,$P19&lt;ID$4,$Q19&gt;=ID$4),NETWORKDAYS.INTL($P19,(ID$4)-1,1,(Holidays!$A$1:$A$248)),0)+IF(AND($P19&lt;IC$4,$Q19&lt;ID$4,$Q19&gt;=IC$4),NETWORKDAYS.INTL(IC$4,$Q19,1,(Holidays!$A$1:$A$248)),0)+IF(AND($P19&lt;IC$4,$Q19&gt;=ID$4,$Q19&gt;=IC$4),NETWORKDAYS.INTL(IC$4,(ID$4)-1,1,(Holidays!$A$1:$A$248)),0))*$S19,"")</f>
        <v>0</v>
      </c>
      <c r="ID19" s="191">
        <f>IFERROR((IF(AND($P19&gt;=ID$4,$P19&lt;IE$4,$Q19&lt;IE$4),NETWORKDAYS.INTL($P19,$Q19,1,(Holidays!$A$1:$A$248)),0)+IF(AND($P19&gt;=ID$4,$P19&lt;IE$4,$Q19&gt;=IE$4),NETWORKDAYS.INTL($P19,(IE$4)-1,1,(Holidays!$A$1:$A$248)),0)+IF(AND($P19&lt;ID$4,$Q19&lt;IE$4,$Q19&gt;=ID$4),NETWORKDAYS.INTL(ID$4,$Q19,1,(Holidays!$A$1:$A$248)),0)+IF(AND($P19&lt;ID$4,$Q19&gt;=IE$4,$Q19&gt;=ID$4),NETWORKDAYS.INTL(ID$4,(IE$4)-1,1,(Holidays!$A$1:$A$248)),0))*$S19,"")</f>
        <v>0</v>
      </c>
      <c r="IE19" s="191">
        <f>IFERROR((IF(AND($P19&gt;=IE$4,$P19&lt;IF$4,$Q19&lt;IF$4),NETWORKDAYS.INTL($P19,$Q19,1,(Holidays!$A$1:$A$248)),0)+IF(AND($P19&gt;=IE$4,$P19&lt;IF$4,$Q19&gt;=IF$4),NETWORKDAYS.INTL($P19,(IF$4)-1,1,(Holidays!$A$1:$A$248)),0)+IF(AND($P19&lt;IE$4,$Q19&lt;IF$4,$Q19&gt;=IE$4),NETWORKDAYS.INTL(IE$4,$Q19,1,(Holidays!$A$1:$A$248)),0)+IF(AND($P19&lt;IE$4,$Q19&gt;=IF$4,$Q19&gt;=IE$4),NETWORKDAYS.INTL(IE$4,(IF$4)-1,1,(Holidays!$A$1:$A$248)),0))*$S19,"")</f>
        <v>0</v>
      </c>
      <c r="IF19" s="191">
        <f>IFERROR((IF(AND($P19&gt;=IF$4,$P19&lt;IG$4,$Q19&lt;IG$4),NETWORKDAYS.INTL($P19,$Q19,1,(Holidays!$A$1:$A$248)),0)+IF(AND($P19&gt;=IF$4,$P19&lt;IG$4,$Q19&gt;=IG$4),NETWORKDAYS.INTL($P19,(IG$4)-1,1,(Holidays!$A$1:$A$248)),0)+IF(AND($P19&lt;IF$4,$Q19&lt;IG$4,$Q19&gt;=IF$4),NETWORKDAYS.INTL(IF$4,$Q19,1,(Holidays!$A$1:$A$248)),0)+IF(AND($P19&lt;IF$4,$Q19&gt;=IG$4,$Q19&gt;=IF$4),NETWORKDAYS.INTL(IF$4,(IG$4)-1,1,(Holidays!$A$1:$A$248)),0))*$S19,"")</f>
        <v>0</v>
      </c>
      <c r="IG19" s="191">
        <f>IFERROR((IF(AND($P19&gt;=IG$4,$P19&lt;IH$4,$Q19&lt;IH$4),NETWORKDAYS.INTL($P19,$Q19,1,(Holidays!$A$1:$A$248)),0)+IF(AND($P19&gt;=IG$4,$P19&lt;IH$4,$Q19&gt;=IH$4),NETWORKDAYS.INTL($P19,(IH$4)-1,1,(Holidays!$A$1:$A$248)),0)+IF(AND($P19&lt;IG$4,$Q19&lt;IH$4,$Q19&gt;=IG$4),NETWORKDAYS.INTL(IG$4,$Q19,1,(Holidays!$A$1:$A$248)),0)+IF(AND($P19&lt;IG$4,$Q19&gt;=IH$4,$Q19&gt;=IG$4),NETWORKDAYS.INTL(IG$4,(IH$4)-1,1,(Holidays!$A$1:$A$248)),0))*$S19,"")</f>
        <v>0</v>
      </c>
      <c r="IH19" s="191">
        <f>IFERROR((IF(AND($P19&gt;=IH$4,$P19&lt;II$4,$Q19&lt;II$4),NETWORKDAYS.INTL($P19,$Q19,1,(Holidays!$A$1:$A$248)),0)+IF(AND($P19&gt;=IH$4,$P19&lt;II$4,$Q19&gt;=II$4),NETWORKDAYS.INTL($P19,(II$4)-1,1,(Holidays!$A$1:$A$248)),0)+IF(AND($P19&lt;IH$4,$Q19&lt;II$4,$Q19&gt;=IH$4),NETWORKDAYS.INTL(IH$4,$Q19,1,(Holidays!$A$1:$A$248)),0)+IF(AND($P19&lt;IH$4,$Q19&gt;=II$4,$Q19&gt;=IH$4),NETWORKDAYS.INTL(IH$4,(II$4)-1,1,(Holidays!$A$1:$A$248)),0))*$S19,"")</f>
        <v>0</v>
      </c>
      <c r="II19" s="191">
        <f>IFERROR((IF(AND($P19&gt;=II$4,$P19&lt;IJ$4,$Q19&lt;IJ$4),NETWORKDAYS.INTL($P19,$Q19,1,(Holidays!$A$1:$A$248)),0)+IF(AND($P19&gt;=II$4,$P19&lt;IJ$4,$Q19&gt;=IJ$4),NETWORKDAYS.INTL($P19,(IJ$4)-1,1,(Holidays!$A$1:$A$248)),0)+IF(AND($P19&lt;II$4,$Q19&lt;IJ$4,$Q19&gt;=II$4),NETWORKDAYS.INTL(II$4,$Q19,1,(Holidays!$A$1:$A$248)),0)+IF(AND($P19&lt;II$4,$Q19&gt;=IJ$4,$Q19&gt;=II$4),NETWORKDAYS.INTL(II$4,(IJ$4)-1,1,(Holidays!$A$1:$A$248)),0))*$S19,"")</f>
        <v>0</v>
      </c>
      <c r="IJ19" s="191">
        <f>IFERROR((IF(AND($P19&gt;=IJ$4,$P19&lt;IK$4,$Q19&lt;IK$4),NETWORKDAYS.INTL($P19,$Q19,1,(Holidays!$A$1:$A$248)),0)+IF(AND($P19&gt;=IJ$4,$P19&lt;IK$4,$Q19&gt;=IK$4),NETWORKDAYS.INTL($P19,(IK$4)-1,1,(Holidays!$A$1:$A$248)),0)+IF(AND($P19&lt;IJ$4,$Q19&lt;IK$4,$Q19&gt;=IJ$4),NETWORKDAYS.INTL(IJ$4,$Q19,1,(Holidays!$A$1:$A$248)),0)+IF(AND($P19&lt;IJ$4,$Q19&gt;=IK$4,$Q19&gt;=IJ$4),NETWORKDAYS.INTL(IJ$4,(IK$4)-1,1,(Holidays!$A$1:$A$248)),0))*$S19,"")</f>
        <v>0</v>
      </c>
      <c r="IK19" s="191">
        <f>IFERROR((IF(AND($P19&gt;=IK$4,$P19&lt;IL$4,$Q19&lt;IL$4),NETWORKDAYS.INTL($P19,$Q19,1,(Holidays!$A$1:$A$248)),0)+IF(AND($P19&gt;=IK$4,$P19&lt;IL$4,$Q19&gt;=IL$4),NETWORKDAYS.INTL($P19,(IL$4)-1,1,(Holidays!$A$1:$A$248)),0)+IF(AND($P19&lt;IK$4,$Q19&lt;IL$4,$Q19&gt;=IK$4),NETWORKDAYS.INTL(IK$4,$Q19,1,(Holidays!$A$1:$A$248)),0)+IF(AND($P19&lt;IK$4,$Q19&gt;=IL$4,$Q19&gt;=IK$4),NETWORKDAYS.INTL(IK$4,(IL$4)-1,1,(Holidays!$A$1:$A$248)),0))*$S19,"")</f>
        <v>0</v>
      </c>
      <c r="IL19" s="191">
        <f>IFERROR((IF(AND($P19&gt;=IL$4,$P19&lt;IM$4,$Q19&lt;IM$4),NETWORKDAYS.INTL($P19,$Q19,1,(Holidays!$A$1:$A$248)),0)+IF(AND($P19&gt;=IL$4,$P19&lt;IM$4,$Q19&gt;=IM$4),NETWORKDAYS.INTL($P19,(IM$4)-1,1,(Holidays!$A$1:$A$248)),0)+IF(AND($P19&lt;IL$4,$Q19&lt;IM$4,$Q19&gt;=IL$4),NETWORKDAYS.INTL(IL$4,$Q19,1,(Holidays!$A$1:$A$248)),0)+IF(AND($P19&lt;IL$4,$Q19&gt;=IM$4,$Q19&gt;=IL$4),NETWORKDAYS.INTL(IL$4,(IM$4)-1,1,(Holidays!$A$1:$A$248)),0))*$S19,"")</f>
        <v>0</v>
      </c>
      <c r="IM19" s="191">
        <f>IFERROR((IF(AND($P19&gt;=IM$4,$P19&lt;IN$4,$Q19&lt;IN$4),NETWORKDAYS.INTL($P19,$Q19,1,(Holidays!$A$1:$A$248)),0)+IF(AND($P19&gt;=IM$4,$P19&lt;IN$4,$Q19&gt;=IN$4),NETWORKDAYS.INTL($P19,(IN$4)-1,1,(Holidays!$A$1:$A$248)),0)+IF(AND($P19&lt;IM$4,$Q19&lt;IN$4,$Q19&gt;=IM$4),NETWORKDAYS.INTL(IM$4,$Q19,1,(Holidays!$A$1:$A$248)),0)+IF(AND($P19&lt;IM$4,$Q19&gt;=IN$4,$Q19&gt;=IM$4),NETWORKDAYS.INTL(IM$4,(IN$4)-1,1,(Holidays!$A$1:$A$248)),0))*$S19,"")</f>
        <v>0</v>
      </c>
      <c r="IN19" s="191">
        <f>IFERROR((IF(AND($P19&gt;=IN$4,$P19&lt;IO$4,$Q19&lt;IO$4),NETWORKDAYS.INTL($P19,$Q19,1,(Holidays!$A$1:$A$248)),0)+IF(AND($P19&gt;=IN$4,$P19&lt;IO$4,$Q19&gt;=IO$4),NETWORKDAYS.INTL($P19,(IO$4)-1,1,(Holidays!$A$1:$A$248)),0)+IF(AND($P19&lt;IN$4,$Q19&lt;IO$4,$Q19&gt;=IN$4),NETWORKDAYS.INTL(IN$4,$Q19,1,(Holidays!$A$1:$A$248)),0)+IF(AND($P19&lt;IN$4,$Q19&gt;=IO$4,$Q19&gt;=IN$4),NETWORKDAYS.INTL(IN$4,(IO$4)-1,1,(Holidays!$A$1:$A$248)),0))*$S19,"")</f>
        <v>0</v>
      </c>
      <c r="IO19" s="193">
        <f>IFERROR((IF(AND($P19&gt;=IO$4,$P19&lt;IP$4,$Q19&lt;IP$4),NETWORKDAYS.INTL($P19,$Q19,1,(Holidays!$A$1:$A$248)),0)+IF(AND($P19&gt;=IO$4,$P19&lt;IP$4,$Q19&gt;=IP$4),NETWORKDAYS.INTL($P19,(IP$4)-1,1,(Holidays!$A$1:$A$248)),0)+IF(AND($P19&lt;IO$4,$Q19&lt;IP$4,$Q19&gt;=IO$4),NETWORKDAYS.INTL(IO$4,$Q19,1,(Holidays!$A$1:$A$248)),0)+IF(AND($P19&lt;IO$4,$Q19&gt;=IP$4,$Q19&gt;=IO$4),NETWORKDAYS.INTL(IO$4,(IP$4)-1,1,(Holidays!$A$1:$A$248)),0))*$S19,"")</f>
        <v>0</v>
      </c>
    </row>
    <row r="20" spans="1:249" ht="15" customHeight="1">
      <c r="A20" s="215" t="s">
        <v>3</v>
      </c>
      <c r="B20" s="59" t="str">
        <f>'A-1_MH Estimation'!B20</f>
        <v>A.13</v>
      </c>
      <c r="C20" s="60" t="str">
        <f>IFERROR(VLOOKUP(B20,'A-1_MH Estimation'!$B$6:$C$54,2,0),"")</f>
        <v>Piperun Name Rule</v>
      </c>
      <c r="D20" s="174">
        <f>IFERROR(VLOOKUP(C20,'A-1_MH Estimation'!$C$7:$K$61,9,0)*1,0)</f>
        <v>14.25</v>
      </c>
      <c r="E20" s="165">
        <v>1</v>
      </c>
      <c r="F20" s="166"/>
      <c r="G20" s="226"/>
      <c r="H20" s="226"/>
      <c r="I20" s="226"/>
      <c r="J20" s="227"/>
      <c r="K20" s="354">
        <f t="shared" ca="1" si="437"/>
        <v>14.25</v>
      </c>
      <c r="L20" s="307">
        <v>1</v>
      </c>
      <c r="M20" s="307"/>
      <c r="N20" s="307"/>
      <c r="O20" s="167"/>
      <c r="P20" s="668">
        <v>44511</v>
      </c>
      <c r="Q20" s="668">
        <v>44515</v>
      </c>
      <c r="R20" s="170">
        <f>NETWORKDAYS.INTL(P20,Q20,1,Holidays!$A$1:$A$248)</f>
        <v>3</v>
      </c>
      <c r="S20" s="62">
        <f t="shared" si="436"/>
        <v>4.75</v>
      </c>
      <c r="U20" s="253">
        <f>SUM($V20:IO20)</f>
        <v>14.25</v>
      </c>
      <c r="V20" s="190">
        <f>IFERROR((IF(AND($P20&gt;=V$4,$P20&lt;W$4,$Q20&lt;W$4),NETWORKDAYS.INTL($P20,$Q20,1,(Holidays!$A$1:$A$248)),0)+IF(AND($P20&gt;=V$4,$P20&lt;W$4,$Q20&gt;=W$4),NETWORKDAYS.INTL($P20,(W$4)-1,1,(Holidays!$A$1:$A$248)),0)+IF(AND($P20&lt;V$4,$Q20&lt;W$4,$Q20&gt;=V$4),NETWORKDAYS.INTL(V$4,$Q20,1,(Holidays!$A$1:$A$248)),0)+IF(AND($P20&lt;V$4,$Q20&gt;=W$4,$Q20&gt;=V$4),NETWORKDAYS.INTL(V$4,(W$4)-1,1,(Holidays!$A$1:$A$248)),0))*$S20,"")</f>
        <v>0</v>
      </c>
      <c r="W20" s="191">
        <f>IFERROR((IF(AND($P20&gt;=W$4,$P20&lt;X$4,$Q20&lt;X$4),NETWORKDAYS.INTL($P20,$Q20,1,(Holidays!$A$1:$A$248)),0)+IF(AND($P20&gt;=W$4,$P20&lt;X$4,$Q20&gt;=X$4),NETWORKDAYS.INTL($P20,(X$4)-1,1,(Holidays!$A$1:$A$248)),0)+IF(AND($P20&lt;W$4,$Q20&lt;X$4,$Q20&gt;=W$4),NETWORKDAYS.INTL(W$4,$Q20,1,(Holidays!$A$1:$A$248)),0)+IF(AND($P20&lt;W$4,$Q20&gt;=X$4,$Q20&gt;=W$4),NETWORKDAYS.INTL(W$4,(X$4)-1,1,(Holidays!$A$1:$A$248)),0))*$S20,"")</f>
        <v>0</v>
      </c>
      <c r="X20" s="191">
        <f>IFERROR((IF(AND($P20&gt;=X$4,$P20&lt;Y$4,$Q20&lt;Y$4),NETWORKDAYS.INTL($P20,$Q20,1,(Holidays!$A$1:$A$248)),0)+IF(AND($P20&gt;=X$4,$P20&lt;Y$4,$Q20&gt;=Y$4),NETWORKDAYS.INTL($P20,(Y$4)-1,1,(Holidays!$A$1:$A$248)),0)+IF(AND($P20&lt;X$4,$Q20&lt;Y$4,$Q20&gt;=X$4),NETWORKDAYS.INTL(X$4,$Q20,1,(Holidays!$A$1:$A$248)),0)+IF(AND($P20&lt;X$4,$Q20&gt;=Y$4,$Q20&gt;=X$4),NETWORKDAYS.INTL(X$4,(Y$4)-1,1,(Holidays!$A$1:$A$248)),0))*$S20,"")</f>
        <v>0</v>
      </c>
      <c r="Y20" s="191">
        <f>IFERROR((IF(AND($P20&gt;=Y$4,$P20&lt;Z$4,$Q20&lt;Z$4),NETWORKDAYS.INTL($P20,$Q20,1,(Holidays!$A$1:$A$248)),0)+IF(AND($P20&gt;=Y$4,$P20&lt;Z$4,$Q20&gt;=Z$4),NETWORKDAYS.INTL($P20,(Z$4)-1,1,(Holidays!$A$1:$A$248)),0)+IF(AND($P20&lt;Y$4,$Q20&lt;Z$4,$Q20&gt;=Y$4),NETWORKDAYS.INTL(Y$4,$Q20,1,(Holidays!$A$1:$A$248)),0)+IF(AND($P20&lt;Y$4,$Q20&gt;=Z$4,$Q20&gt;=Y$4),NETWORKDAYS.INTL(Y$4,(Z$4)-1,1,(Holidays!$A$1:$A$248)),0))*$S20,"")</f>
        <v>0</v>
      </c>
      <c r="Z20" s="191">
        <f>IFERROR((IF(AND($P20&gt;=Z$4,$P20&lt;AA$4,$Q20&lt;AA$4),NETWORKDAYS.INTL($P20,$Q20,1,(Holidays!$A$1:$A$248)),0)+IF(AND($P20&gt;=Z$4,$P20&lt;AA$4,$Q20&gt;=AA$4),NETWORKDAYS.INTL($P20,(AA$4)-1,1,(Holidays!$A$1:$A$248)),0)+IF(AND($P20&lt;Z$4,$Q20&lt;AA$4,$Q20&gt;=Z$4),NETWORKDAYS.INTL(Z$4,$Q20,1,(Holidays!$A$1:$A$248)),0)+IF(AND($P20&lt;Z$4,$Q20&gt;=AA$4,$Q20&gt;=Z$4),NETWORKDAYS.INTL(Z$4,(AA$4)-1,1,(Holidays!$A$1:$A$248)),0))*$S20,"")</f>
        <v>0</v>
      </c>
      <c r="AA20" s="191">
        <f>IFERROR((IF(AND($P20&gt;=AA$4,$P20&lt;AB$4,$Q20&lt;AB$4),NETWORKDAYS.INTL($P20,$Q20,1,(Holidays!$A$1:$A$248)),0)+IF(AND($P20&gt;=AA$4,$P20&lt;AB$4,$Q20&gt;=AB$4),NETWORKDAYS.INTL($P20,(AB$4)-1,1,(Holidays!$A$1:$A$248)),0)+IF(AND($P20&lt;AA$4,$Q20&lt;AB$4,$Q20&gt;=AA$4),NETWORKDAYS.INTL(AA$4,$Q20,1,(Holidays!$A$1:$A$248)),0)+IF(AND($P20&lt;AA$4,$Q20&gt;=AB$4,$Q20&gt;=AA$4),NETWORKDAYS.INTL(AA$4,(AB$4)-1,1,(Holidays!$A$1:$A$248)),0))*$S20,"")</f>
        <v>9.5</v>
      </c>
      <c r="AB20" s="191">
        <f>IFERROR((IF(AND($P20&gt;=AB$4,$P20&lt;AC$4,$Q20&lt;AC$4),NETWORKDAYS.INTL($P20,$Q20,1,(Holidays!$A$1:$A$248)),0)+IF(AND($P20&gt;=AB$4,$P20&lt;AC$4,$Q20&gt;=AC$4),NETWORKDAYS.INTL($P20,(AC$4)-1,1,(Holidays!$A$1:$A$248)),0)+IF(AND($P20&lt;AB$4,$Q20&lt;AC$4,$Q20&gt;=AB$4),NETWORKDAYS.INTL(AB$4,$Q20,1,(Holidays!$A$1:$A$248)),0)+IF(AND($P20&lt;AB$4,$Q20&gt;=AC$4,$Q20&gt;=AB$4),NETWORKDAYS.INTL(AB$4,(AC$4)-1,1,(Holidays!$A$1:$A$248)),0))*$S20,"")</f>
        <v>4.75</v>
      </c>
      <c r="AC20" s="191">
        <f>IFERROR((IF(AND($P20&gt;=AC$4,$P20&lt;AD$4,$Q20&lt;AD$4),NETWORKDAYS.INTL($P20,$Q20,1,(Holidays!$A$1:$A$248)),0)+IF(AND($P20&gt;=AC$4,$P20&lt;AD$4,$Q20&gt;=AD$4),NETWORKDAYS.INTL($P20,(AD$4)-1,1,(Holidays!$A$1:$A$248)),0)+IF(AND($P20&lt;AC$4,$Q20&lt;AD$4,$Q20&gt;=AC$4),NETWORKDAYS.INTL(AC$4,$Q20,1,(Holidays!$A$1:$A$248)),0)+IF(AND($P20&lt;AC$4,$Q20&gt;=AD$4,$Q20&gt;=AC$4),NETWORKDAYS.INTL(AC$4,(AD$4)-1,1,(Holidays!$A$1:$A$248)),0))*$S20,"")</f>
        <v>0</v>
      </c>
      <c r="AD20" s="191">
        <f>IFERROR((IF(AND($P20&gt;=AD$4,$P20&lt;AE$4,$Q20&lt;AE$4),NETWORKDAYS.INTL($P20,$Q20,1,(Holidays!$A$1:$A$248)),0)+IF(AND($P20&gt;=AD$4,$P20&lt;AE$4,$Q20&gt;=AE$4),NETWORKDAYS.INTL($P20,(AE$4)-1,1,(Holidays!$A$1:$A$248)),0)+IF(AND($P20&lt;AD$4,$Q20&lt;AE$4,$Q20&gt;=AD$4),NETWORKDAYS.INTL(AD$4,$Q20,1,(Holidays!$A$1:$A$248)),0)+IF(AND($P20&lt;AD$4,$Q20&gt;=AE$4,$Q20&gt;=AD$4),NETWORKDAYS.INTL(AD$4,(AE$4)-1,1,(Holidays!$A$1:$A$248)),0))*$S20,"")</f>
        <v>0</v>
      </c>
      <c r="AE20" s="191">
        <f>IFERROR((IF(AND($P20&gt;=AE$4,$P20&lt;AF$4,$Q20&lt;AF$4),NETWORKDAYS.INTL($P20,$Q20,1,(Holidays!$A$1:$A$248)),0)+IF(AND($P20&gt;=AE$4,$P20&lt;AF$4,$Q20&gt;=AF$4),NETWORKDAYS.INTL($P20,(AF$4)-1,1,(Holidays!$A$1:$A$248)),0)+IF(AND($P20&lt;AE$4,$Q20&lt;AF$4,$Q20&gt;=AE$4),NETWORKDAYS.INTL(AE$4,$Q20,1,(Holidays!$A$1:$A$248)),0)+IF(AND($P20&lt;AE$4,$Q20&gt;=AF$4,$Q20&gt;=AE$4),NETWORKDAYS.INTL(AE$4,(AF$4)-1,1,(Holidays!$A$1:$A$248)),0))*$S20,"")</f>
        <v>0</v>
      </c>
      <c r="AF20" s="191">
        <f>IFERROR((IF(AND($P20&gt;=AF$4,$P20&lt;AG$4,$Q20&lt;AG$4),NETWORKDAYS.INTL($P20,$Q20,1,(Holidays!$A$1:$A$248)),0)+IF(AND($P20&gt;=AF$4,$P20&lt;AG$4,$Q20&gt;=AG$4),NETWORKDAYS.INTL($P20,(AG$4)-1,1,(Holidays!$A$1:$A$248)),0)+IF(AND($P20&lt;AF$4,$Q20&lt;AG$4,$Q20&gt;=AF$4),NETWORKDAYS.INTL(AF$4,$Q20,1,(Holidays!$A$1:$A$248)),0)+IF(AND($P20&lt;AF$4,$Q20&gt;=AG$4,$Q20&gt;=AF$4),NETWORKDAYS.INTL(AF$4,(AG$4)-1,1,(Holidays!$A$1:$A$248)),0))*$S20,"")</f>
        <v>0</v>
      </c>
      <c r="AG20" s="191">
        <f>IFERROR((IF(AND($P20&gt;=AG$4,$P20&lt;AH$4,$Q20&lt;AH$4),NETWORKDAYS.INTL($P20,$Q20,1,(Holidays!$A$1:$A$248)),0)+IF(AND($P20&gt;=AG$4,$P20&lt;AH$4,$Q20&gt;=AH$4),NETWORKDAYS.INTL($P20,(AH$4)-1,1,(Holidays!$A$1:$A$248)),0)+IF(AND($P20&lt;AG$4,$Q20&lt;AH$4,$Q20&gt;=AG$4),NETWORKDAYS.INTL(AG$4,$Q20,1,(Holidays!$A$1:$A$248)),0)+IF(AND($P20&lt;AG$4,$Q20&gt;=AH$4,$Q20&gt;=AG$4),NETWORKDAYS.INTL(AG$4,(AH$4)-1,1,(Holidays!$A$1:$A$248)),0))*$S20,"")</f>
        <v>0</v>
      </c>
      <c r="AH20" s="191">
        <f>IFERROR((IF(AND($P20&gt;=AH$4,$P20&lt;AI$4,$Q20&lt;AI$4),NETWORKDAYS.INTL($P20,$Q20,1,(Holidays!$A$1:$A$248)),0)+IF(AND($P20&gt;=AH$4,$P20&lt;AI$4,$Q20&gt;=AI$4),NETWORKDAYS.INTL($P20,(AI$4)-1,1,(Holidays!$A$1:$A$248)),0)+IF(AND($P20&lt;AH$4,$Q20&lt;AI$4,$Q20&gt;=AH$4),NETWORKDAYS.INTL(AH$4,$Q20,1,(Holidays!$A$1:$A$248)),0)+IF(AND($P20&lt;AH$4,$Q20&gt;=AI$4,$Q20&gt;=AH$4),NETWORKDAYS.INTL(AH$4,(AI$4)-1,1,(Holidays!$A$1:$A$248)),0))*$S20,"")</f>
        <v>0</v>
      </c>
      <c r="AI20" s="191">
        <f>IFERROR((IF(AND($P20&gt;=AI$4,$P20&lt;AJ$4,$Q20&lt;AJ$4),NETWORKDAYS.INTL($P20,$Q20,1,(Holidays!$A$1:$A$248)),0)+IF(AND($P20&gt;=AI$4,$P20&lt;AJ$4,$Q20&gt;=AJ$4),NETWORKDAYS.INTL($P20,(AJ$4)-1,1,(Holidays!$A$1:$A$248)),0)+IF(AND($P20&lt;AI$4,$Q20&lt;AJ$4,$Q20&gt;=AI$4),NETWORKDAYS.INTL(AI$4,$Q20,1,(Holidays!$A$1:$A$248)),0)+IF(AND($P20&lt;AI$4,$Q20&gt;=AJ$4,$Q20&gt;=AI$4),NETWORKDAYS.INTL(AI$4,(AJ$4)-1,1,(Holidays!$A$1:$A$248)),0))*$S20,"")</f>
        <v>0</v>
      </c>
      <c r="AJ20" s="191">
        <f>IFERROR((IF(AND($P20&gt;=AJ$4,$P20&lt;AK$4,$Q20&lt;AK$4),NETWORKDAYS.INTL($P20,$Q20,1,(Holidays!$A$1:$A$248)),0)+IF(AND($P20&gt;=AJ$4,$P20&lt;AK$4,$Q20&gt;=AK$4),NETWORKDAYS.INTL($P20,(AK$4)-1,1,(Holidays!$A$1:$A$248)),0)+IF(AND($P20&lt;AJ$4,$Q20&lt;AK$4,$Q20&gt;=AJ$4),NETWORKDAYS.INTL(AJ$4,$Q20,1,(Holidays!$A$1:$A$248)),0)+IF(AND($P20&lt;AJ$4,$Q20&gt;=AK$4,$Q20&gt;=AJ$4),NETWORKDAYS.INTL(AJ$4,(AK$4)-1,1,(Holidays!$A$1:$A$248)),0))*$S20,"")</f>
        <v>0</v>
      </c>
      <c r="AK20" s="191">
        <f>IFERROR((IF(AND($P20&gt;=AK$4,$P20&lt;AL$4,$Q20&lt;AL$4),NETWORKDAYS.INTL($P20,$Q20,1,(Holidays!$A$1:$A$248)),0)+IF(AND($P20&gt;=AK$4,$P20&lt;AL$4,$Q20&gt;=AL$4),NETWORKDAYS.INTL($P20,(AL$4)-1,1,(Holidays!$A$1:$A$248)),0)+IF(AND($P20&lt;AK$4,$Q20&lt;AL$4,$Q20&gt;=AK$4),NETWORKDAYS.INTL(AK$4,$Q20,1,(Holidays!$A$1:$A$248)),0)+IF(AND($P20&lt;AK$4,$Q20&gt;=AL$4,$Q20&gt;=AK$4),NETWORKDAYS.INTL(AK$4,(AL$4)-1,1,(Holidays!$A$1:$A$248)),0))*$S20,"")</f>
        <v>0</v>
      </c>
      <c r="AL20" s="191">
        <f>IFERROR((IF(AND($P20&gt;=AL$4,$P20&lt;AM$4,$Q20&lt;AM$4),NETWORKDAYS.INTL($P20,$Q20,1,(Holidays!$A$1:$A$248)),0)+IF(AND($P20&gt;=AL$4,$P20&lt;AM$4,$Q20&gt;=AM$4),NETWORKDAYS.INTL($P20,(AM$4)-1,1,(Holidays!$A$1:$A$248)),0)+IF(AND($P20&lt;AL$4,$Q20&lt;AM$4,$Q20&gt;=AL$4),NETWORKDAYS.INTL(AL$4,$Q20,1,(Holidays!$A$1:$A$248)),0)+IF(AND($P20&lt;AL$4,$Q20&gt;=AM$4,$Q20&gt;=AL$4),NETWORKDAYS.INTL(AL$4,(AM$4)-1,1,(Holidays!$A$1:$A$248)),0))*$S20,"")</f>
        <v>0</v>
      </c>
      <c r="AM20" s="191">
        <f>IFERROR((IF(AND($P20&gt;=AM$4,$P20&lt;AN$4,$Q20&lt;AN$4),NETWORKDAYS.INTL($P20,$Q20,1,(Holidays!$A$1:$A$248)),0)+IF(AND($P20&gt;=AM$4,$P20&lt;AN$4,$Q20&gt;=AN$4),NETWORKDAYS.INTL($P20,(AN$4)-1,1,(Holidays!$A$1:$A$248)),0)+IF(AND($P20&lt;AM$4,$Q20&lt;AN$4,$Q20&gt;=AM$4),NETWORKDAYS.INTL(AM$4,$Q20,1,(Holidays!$A$1:$A$248)),0)+IF(AND($P20&lt;AM$4,$Q20&gt;=AN$4,$Q20&gt;=AM$4),NETWORKDAYS.INTL(AM$4,(AN$4)-1,1,(Holidays!$A$1:$A$248)),0))*$S20,"")</f>
        <v>0</v>
      </c>
      <c r="AN20" s="191">
        <f>IFERROR((IF(AND($P20&gt;=AN$4,$P20&lt;AO$4,$Q20&lt;AO$4),NETWORKDAYS.INTL($P20,$Q20,1,(Holidays!$A$1:$A$248)),0)+IF(AND($P20&gt;=AN$4,$P20&lt;AO$4,$Q20&gt;=AO$4),NETWORKDAYS.INTL($P20,(AO$4)-1,1,(Holidays!$A$1:$A$248)),0)+IF(AND($P20&lt;AN$4,$Q20&lt;AO$4,$Q20&gt;=AN$4),NETWORKDAYS.INTL(AN$4,$Q20,1,(Holidays!$A$1:$A$248)),0)+IF(AND($P20&lt;AN$4,$Q20&gt;=AO$4,$Q20&gt;=AN$4),NETWORKDAYS.INTL(AN$4,(AO$4)-1,1,(Holidays!$A$1:$A$248)),0))*$S20,"")</f>
        <v>0</v>
      </c>
      <c r="AO20" s="191">
        <f>IFERROR((IF(AND($P20&gt;=AO$4,$P20&lt;AP$4,$Q20&lt;AP$4),NETWORKDAYS.INTL($P20,$Q20,1,(Holidays!$A$1:$A$248)),0)+IF(AND($P20&gt;=AO$4,$P20&lt;AP$4,$Q20&gt;=AP$4),NETWORKDAYS.INTL($P20,(AP$4)-1,1,(Holidays!$A$1:$A$248)),0)+IF(AND($P20&lt;AO$4,$Q20&lt;AP$4,$Q20&gt;=AO$4),NETWORKDAYS.INTL(AO$4,$Q20,1,(Holidays!$A$1:$A$248)),0)+IF(AND($P20&lt;AO$4,$Q20&gt;=AP$4,$Q20&gt;=AO$4),NETWORKDAYS.INTL(AO$4,(AP$4)-1,1,(Holidays!$A$1:$A$248)),0))*$S20,"")</f>
        <v>0</v>
      </c>
      <c r="AP20" s="191">
        <f>IFERROR((IF(AND($P20&gt;=AP$4,$P20&lt;AQ$4,$Q20&lt;AQ$4),NETWORKDAYS.INTL($P20,$Q20,1,(Holidays!$A$1:$A$248)),0)+IF(AND($P20&gt;=AP$4,$P20&lt;AQ$4,$Q20&gt;=AQ$4),NETWORKDAYS.INTL($P20,(AQ$4)-1,1,(Holidays!$A$1:$A$248)),0)+IF(AND($P20&lt;AP$4,$Q20&lt;AQ$4,$Q20&gt;=AP$4),NETWORKDAYS.INTL(AP$4,$Q20,1,(Holidays!$A$1:$A$248)),0)+IF(AND($P20&lt;AP$4,$Q20&gt;=AQ$4,$Q20&gt;=AP$4),NETWORKDAYS.INTL(AP$4,(AQ$4)-1,1,(Holidays!$A$1:$A$248)),0))*$S20,"")</f>
        <v>0</v>
      </c>
      <c r="AQ20" s="191">
        <f>IFERROR((IF(AND($P20&gt;=AQ$4,$P20&lt;AR$4,$Q20&lt;AR$4),NETWORKDAYS.INTL($P20,$Q20,1,(Holidays!$A$1:$A$248)),0)+IF(AND($P20&gt;=AQ$4,$P20&lt;AR$4,$Q20&gt;=AR$4),NETWORKDAYS.INTL($P20,(AR$4)-1,1,(Holidays!$A$1:$A$248)),0)+IF(AND($P20&lt;AQ$4,$Q20&lt;AR$4,$Q20&gt;=AQ$4),NETWORKDAYS.INTL(AQ$4,$Q20,1,(Holidays!$A$1:$A$248)),0)+IF(AND($P20&lt;AQ$4,$Q20&gt;=AR$4,$Q20&gt;=AQ$4),NETWORKDAYS.INTL(AQ$4,(AR$4)-1,1,(Holidays!$A$1:$A$248)),0))*$S20,"")</f>
        <v>0</v>
      </c>
      <c r="AR20" s="191">
        <f>IFERROR((IF(AND($P20&gt;=AR$4,$P20&lt;AS$4,$Q20&lt;AS$4),NETWORKDAYS.INTL($P20,$Q20,1,(Holidays!$A$1:$A$248)),0)+IF(AND($P20&gt;=AR$4,$P20&lt;AS$4,$Q20&gt;=AS$4),NETWORKDAYS.INTL($P20,(AS$4)-1,1,(Holidays!$A$1:$A$248)),0)+IF(AND($P20&lt;AR$4,$Q20&lt;AS$4,$Q20&gt;=AR$4),NETWORKDAYS.INTL(AR$4,$Q20,1,(Holidays!$A$1:$A$248)),0)+IF(AND($P20&lt;AR$4,$Q20&gt;=AS$4,$Q20&gt;=AR$4),NETWORKDAYS.INTL(AR$4,(AS$4)-1,1,(Holidays!$A$1:$A$248)),0))*$S20,"")</f>
        <v>0</v>
      </c>
      <c r="AS20" s="192">
        <f>IFERROR((IF(AND($P20&gt;=AS$4,$P20&lt;AT$4,$Q20&lt;AT$4),NETWORKDAYS.INTL($P20,$Q20,1,(Holidays!$A$1:$A$248)),0)+IF(AND($P20&gt;=AS$4,$P20&lt;AT$4,$Q20&gt;=AT$4),NETWORKDAYS.INTL($P20,(AT$4)-1,1,(Holidays!$A$1:$A$248)),0)+IF(AND($P20&lt;AS$4,$Q20&lt;AT$4,$Q20&gt;=AS$4),NETWORKDAYS.INTL(AS$4,$Q20,1,(Holidays!$A$1:$A$248)),0)+IF(AND($P20&lt;AS$4,$Q20&gt;=AT$4,$Q20&gt;=AS$4),NETWORKDAYS.INTL(AS$4,(AT$4)-1,1,(Holidays!$A$1:$A$248)),0))*$S20,"")</f>
        <v>0</v>
      </c>
      <c r="AT20" s="191">
        <f>IFERROR((IF(AND($P20&gt;=AT$4,$P20&lt;AU$4,$Q20&lt;AU$4),NETWORKDAYS.INTL($P20,$Q20,1,(Holidays!$A$1:$A$248)),0)+IF(AND($P20&gt;=AT$4,$P20&lt;AU$4,$Q20&gt;=AU$4),NETWORKDAYS.INTL($P20,(AU$4)-1,1,(Holidays!$A$1:$A$248)),0)+IF(AND($P20&lt;AT$4,$Q20&lt;AU$4,$Q20&gt;=AT$4),NETWORKDAYS.INTL(AT$4,$Q20,1,(Holidays!$A$1:$A$248)),0)+IF(AND($P20&lt;AT$4,$Q20&gt;=AU$4,$Q20&gt;=AT$4),NETWORKDAYS.INTL(AT$4,(AU$4)-1,1,(Holidays!$A$1:$A$248)),0))*$S20,"")</f>
        <v>0</v>
      </c>
      <c r="AU20" s="191">
        <f>IFERROR((IF(AND($P20&gt;=AU$4,$P20&lt;AV$4,$Q20&lt;AV$4),NETWORKDAYS.INTL($P20,$Q20,1,(Holidays!$A$1:$A$248)),0)+IF(AND($P20&gt;=AU$4,$P20&lt;AV$4,$Q20&gt;=AV$4),NETWORKDAYS.INTL($P20,(AV$4)-1,1,(Holidays!$A$1:$A$248)),0)+IF(AND($P20&lt;AU$4,$Q20&lt;AV$4,$Q20&gt;=AU$4),NETWORKDAYS.INTL(AU$4,$Q20,1,(Holidays!$A$1:$A$248)),0)+IF(AND($P20&lt;AU$4,$Q20&gt;=AV$4,$Q20&gt;=AU$4),NETWORKDAYS.INTL(AU$4,(AV$4)-1,1,(Holidays!$A$1:$A$248)),0))*$S20,"")</f>
        <v>0</v>
      </c>
      <c r="AV20" s="191">
        <f>IFERROR((IF(AND($P20&gt;=AV$4,$P20&lt;AW$4,$Q20&lt;AW$4),NETWORKDAYS.INTL($P20,$Q20,1,(Holidays!$A$1:$A$248)),0)+IF(AND($P20&gt;=AV$4,$P20&lt;AW$4,$Q20&gt;=AW$4),NETWORKDAYS.INTL($P20,(AW$4)-1,1,(Holidays!$A$1:$A$248)),0)+IF(AND($P20&lt;AV$4,$Q20&lt;AW$4,$Q20&gt;=AV$4),NETWORKDAYS.INTL(AV$4,$Q20,1,(Holidays!$A$1:$A$248)),0)+IF(AND($P20&lt;AV$4,$Q20&gt;=AW$4,$Q20&gt;=AV$4),NETWORKDAYS.INTL(AV$4,(AW$4)-1,1,(Holidays!$A$1:$A$248)),0))*$S20,"")</f>
        <v>0</v>
      </c>
      <c r="AW20" s="191">
        <f>IFERROR((IF(AND($P20&gt;=AW$4,$P20&lt;AX$4,$Q20&lt;AX$4),NETWORKDAYS.INTL($P20,$Q20,1,(Holidays!$A$1:$A$248)),0)+IF(AND($P20&gt;=AW$4,$P20&lt;AX$4,$Q20&gt;=AX$4),NETWORKDAYS.INTL($P20,(AX$4)-1,1,(Holidays!$A$1:$A$248)),0)+IF(AND($P20&lt;AW$4,$Q20&lt;AX$4,$Q20&gt;=AW$4),NETWORKDAYS.INTL(AW$4,$Q20,1,(Holidays!$A$1:$A$248)),0)+IF(AND($P20&lt;AW$4,$Q20&gt;=AX$4,$Q20&gt;=AW$4),NETWORKDAYS.INTL(AW$4,(AX$4)-1,1,(Holidays!$A$1:$A$248)),0))*$S20,"")</f>
        <v>0</v>
      </c>
      <c r="AX20" s="191">
        <f>IFERROR((IF(AND($P20&gt;=AX$4,$P20&lt;AY$4,$Q20&lt;AY$4),NETWORKDAYS.INTL($P20,$Q20,1,(Holidays!$A$1:$A$248)),0)+IF(AND($P20&gt;=AX$4,$P20&lt;AY$4,$Q20&gt;=AY$4),NETWORKDAYS.INTL($P20,(AY$4)-1,1,(Holidays!$A$1:$A$248)),0)+IF(AND($P20&lt;AX$4,$Q20&lt;AY$4,$Q20&gt;=AX$4),NETWORKDAYS.INTL(AX$4,$Q20,1,(Holidays!$A$1:$A$248)),0)+IF(AND($P20&lt;AX$4,$Q20&gt;=AY$4,$Q20&gt;=AX$4),NETWORKDAYS.INTL(AX$4,(AY$4)-1,1,(Holidays!$A$1:$A$248)),0))*$S20,"")</f>
        <v>0</v>
      </c>
      <c r="AY20" s="191">
        <f>IFERROR((IF(AND($P20&gt;=AY$4,$P20&lt;AZ$4,$Q20&lt;AZ$4),NETWORKDAYS.INTL($P20,$Q20,1,(Holidays!$A$1:$A$248)),0)+IF(AND($P20&gt;=AY$4,$P20&lt;AZ$4,$Q20&gt;=AZ$4),NETWORKDAYS.INTL($P20,(AZ$4)-1,1,(Holidays!$A$1:$A$248)),0)+IF(AND($P20&lt;AY$4,$Q20&lt;AZ$4,$Q20&gt;=AY$4),NETWORKDAYS.INTL(AY$4,$Q20,1,(Holidays!$A$1:$A$248)),0)+IF(AND($P20&lt;AY$4,$Q20&gt;=AZ$4,$Q20&gt;=AY$4),NETWORKDAYS.INTL(AY$4,(AZ$4)-1,1,(Holidays!$A$1:$A$248)),0))*$S20,"")</f>
        <v>0</v>
      </c>
      <c r="AZ20" s="191">
        <f>IFERROR((IF(AND($P20&gt;=AZ$4,$P20&lt;BA$4,$Q20&lt;BA$4),NETWORKDAYS.INTL($P20,$Q20,1,(Holidays!$A$1:$A$248)),0)+IF(AND($P20&gt;=AZ$4,$P20&lt;BA$4,$Q20&gt;=BA$4),NETWORKDAYS.INTL($P20,(BA$4)-1,1,(Holidays!$A$1:$A$248)),0)+IF(AND($P20&lt;AZ$4,$Q20&lt;BA$4,$Q20&gt;=AZ$4),NETWORKDAYS.INTL(AZ$4,$Q20,1,(Holidays!$A$1:$A$248)),0)+IF(AND($P20&lt;AZ$4,$Q20&gt;=BA$4,$Q20&gt;=AZ$4),NETWORKDAYS.INTL(AZ$4,(BA$4)-1,1,(Holidays!$A$1:$A$248)),0))*$S20,"")</f>
        <v>0</v>
      </c>
      <c r="BA20" s="191">
        <f>IFERROR((IF(AND($P20&gt;=BA$4,$P20&lt;BB$4,$Q20&lt;BB$4),NETWORKDAYS.INTL($P20,$Q20,1,(Holidays!$A$1:$A$248)),0)+IF(AND($P20&gt;=BA$4,$P20&lt;BB$4,$Q20&gt;=BB$4),NETWORKDAYS.INTL($P20,(BB$4)-1,1,(Holidays!$A$1:$A$248)),0)+IF(AND($P20&lt;BA$4,$Q20&lt;BB$4,$Q20&gt;=BA$4),NETWORKDAYS.INTL(BA$4,$Q20,1,(Holidays!$A$1:$A$248)),0)+IF(AND($P20&lt;BA$4,$Q20&gt;=BB$4,$Q20&gt;=BA$4),NETWORKDAYS.INTL(BA$4,(BB$4)-1,1,(Holidays!$A$1:$A$248)),0))*$S20,"")</f>
        <v>0</v>
      </c>
      <c r="BB20" s="191">
        <f>IFERROR((IF(AND($P20&gt;=BB$4,$P20&lt;BC$4,$Q20&lt;BC$4),NETWORKDAYS.INTL($P20,$Q20,1,(Holidays!$A$1:$A$248)),0)+IF(AND($P20&gt;=BB$4,$P20&lt;BC$4,$Q20&gt;=BC$4),NETWORKDAYS.INTL($P20,(BC$4)-1,1,(Holidays!$A$1:$A$248)),0)+IF(AND($P20&lt;BB$4,$Q20&lt;BC$4,$Q20&gt;=BB$4),NETWORKDAYS.INTL(BB$4,$Q20,1,(Holidays!$A$1:$A$248)),0)+IF(AND($P20&lt;BB$4,$Q20&gt;=BC$4,$Q20&gt;=BB$4),NETWORKDAYS.INTL(BB$4,(BC$4)-1,1,(Holidays!$A$1:$A$248)),0))*$S20,"")</f>
        <v>0</v>
      </c>
      <c r="BC20" s="191">
        <f>IFERROR((IF(AND($P20&gt;=BC$4,$P20&lt;BD$4,$Q20&lt;BD$4),NETWORKDAYS.INTL($P20,$Q20,1,(Holidays!$A$1:$A$248)),0)+IF(AND($P20&gt;=BC$4,$P20&lt;BD$4,$Q20&gt;=BD$4),NETWORKDAYS.INTL($P20,(BD$4)-1,1,(Holidays!$A$1:$A$248)),0)+IF(AND($P20&lt;BC$4,$Q20&lt;BD$4,$Q20&gt;=BC$4),NETWORKDAYS.INTL(BC$4,$Q20,1,(Holidays!$A$1:$A$248)),0)+IF(AND($P20&lt;BC$4,$Q20&gt;=BD$4,$Q20&gt;=BC$4),NETWORKDAYS.INTL(BC$4,(BD$4)-1,1,(Holidays!$A$1:$A$248)),0))*$S20,"")</f>
        <v>0</v>
      </c>
      <c r="BD20" s="191">
        <f>IFERROR((IF(AND($P20&gt;=BD$4,$P20&lt;BE$4,$Q20&lt;BE$4),NETWORKDAYS.INTL($P20,$Q20,1,(Holidays!$A$1:$A$248)),0)+IF(AND($P20&gt;=BD$4,$P20&lt;BE$4,$Q20&gt;=BE$4),NETWORKDAYS.INTL($P20,(BE$4)-1,1,(Holidays!$A$1:$A$248)),0)+IF(AND($P20&lt;BD$4,$Q20&lt;BE$4,$Q20&gt;=BD$4),NETWORKDAYS.INTL(BD$4,$Q20,1,(Holidays!$A$1:$A$248)),0)+IF(AND($P20&lt;BD$4,$Q20&gt;=BE$4,$Q20&gt;=BD$4),NETWORKDAYS.INTL(BD$4,(BE$4)-1,1,(Holidays!$A$1:$A$248)),0))*$S20,"")</f>
        <v>0</v>
      </c>
      <c r="BE20" s="191">
        <f>IFERROR((IF(AND($P20&gt;=BE$4,$P20&lt;BF$4,$Q20&lt;BF$4),NETWORKDAYS.INTL($P20,$Q20,1,(Holidays!$A$1:$A$248)),0)+IF(AND($P20&gt;=BE$4,$P20&lt;BF$4,$Q20&gt;=BF$4),NETWORKDAYS.INTL($P20,(BF$4)-1,1,(Holidays!$A$1:$A$248)),0)+IF(AND($P20&lt;BE$4,$Q20&lt;BF$4,$Q20&gt;=BE$4),NETWORKDAYS.INTL(BE$4,$Q20,1,(Holidays!$A$1:$A$248)),0)+IF(AND($P20&lt;BE$4,$Q20&gt;=BF$4,$Q20&gt;=BE$4),NETWORKDAYS.INTL(BE$4,(BF$4)-1,1,(Holidays!$A$1:$A$248)),0))*$S20,"")</f>
        <v>0</v>
      </c>
      <c r="BF20" s="191">
        <f>IFERROR((IF(AND($P20&gt;=BF$4,$P20&lt;BG$4,$Q20&lt;BG$4),NETWORKDAYS.INTL($P20,$Q20,1,(Holidays!$A$1:$A$248)),0)+IF(AND($P20&gt;=BF$4,$P20&lt;BG$4,$Q20&gt;=BG$4),NETWORKDAYS.INTL($P20,(BG$4)-1,1,(Holidays!$A$1:$A$248)),0)+IF(AND($P20&lt;BF$4,$Q20&lt;BG$4,$Q20&gt;=BF$4),NETWORKDAYS.INTL(BF$4,$Q20,1,(Holidays!$A$1:$A$248)),0)+IF(AND($P20&lt;BF$4,$Q20&gt;=BG$4,$Q20&gt;=BF$4),NETWORKDAYS.INTL(BF$4,(BG$4)-1,1,(Holidays!$A$1:$A$248)),0))*$S20,"")</f>
        <v>0</v>
      </c>
      <c r="BG20" s="191">
        <f>IFERROR((IF(AND($P20&gt;=BG$4,$P20&lt;BH$4,$Q20&lt;BH$4),NETWORKDAYS.INTL($P20,$Q20,1,(Holidays!$A$1:$A$248)),0)+IF(AND($P20&gt;=BG$4,$P20&lt;BH$4,$Q20&gt;=BH$4),NETWORKDAYS.INTL($P20,(BH$4)-1,1,(Holidays!$A$1:$A$248)),0)+IF(AND($P20&lt;BG$4,$Q20&lt;BH$4,$Q20&gt;=BG$4),NETWORKDAYS.INTL(BG$4,$Q20,1,(Holidays!$A$1:$A$248)),0)+IF(AND($P20&lt;BG$4,$Q20&gt;=BH$4,$Q20&gt;=BG$4),NETWORKDAYS.INTL(BG$4,(BH$4)-1,1,(Holidays!$A$1:$A$248)),0))*$S20,"")</f>
        <v>0</v>
      </c>
      <c r="BH20" s="191">
        <f>IFERROR((IF(AND($P20&gt;=BH$4,$P20&lt;BI$4,$Q20&lt;BI$4),NETWORKDAYS.INTL($P20,$Q20,1,(Holidays!$A$1:$A$248)),0)+IF(AND($P20&gt;=BH$4,$P20&lt;BI$4,$Q20&gt;=BI$4),NETWORKDAYS.INTL($P20,(BI$4)-1,1,(Holidays!$A$1:$A$248)),0)+IF(AND($P20&lt;BH$4,$Q20&lt;BI$4,$Q20&gt;=BH$4),NETWORKDAYS.INTL(BH$4,$Q20,1,(Holidays!$A$1:$A$248)),0)+IF(AND($P20&lt;BH$4,$Q20&gt;=BI$4,$Q20&gt;=BH$4),NETWORKDAYS.INTL(BH$4,(BI$4)-1,1,(Holidays!$A$1:$A$248)),0))*$S20,"")</f>
        <v>0</v>
      </c>
      <c r="BI20" s="191">
        <f>IFERROR((IF(AND($P20&gt;=BI$4,$P20&lt;BJ$4,$Q20&lt;BJ$4),NETWORKDAYS.INTL($P20,$Q20,1,(Holidays!$A$1:$A$248)),0)+IF(AND($P20&gt;=BI$4,$P20&lt;BJ$4,$Q20&gt;=BJ$4),NETWORKDAYS.INTL($P20,(BJ$4)-1,1,(Holidays!$A$1:$A$248)),0)+IF(AND($P20&lt;BI$4,$Q20&lt;BJ$4,$Q20&gt;=BI$4),NETWORKDAYS.INTL(BI$4,$Q20,1,(Holidays!$A$1:$A$248)),0)+IF(AND($P20&lt;BI$4,$Q20&gt;=BJ$4,$Q20&gt;=BI$4),NETWORKDAYS.INTL(BI$4,(BJ$4)-1,1,(Holidays!$A$1:$A$248)),0))*$S20,"")</f>
        <v>0</v>
      </c>
      <c r="BJ20" s="191">
        <f>IFERROR((IF(AND($P20&gt;=BJ$4,$P20&lt;BK$4,$Q20&lt;BK$4),NETWORKDAYS.INTL($P20,$Q20,1,(Holidays!$A$1:$A$248)),0)+IF(AND($P20&gt;=BJ$4,$P20&lt;BK$4,$Q20&gt;=BK$4),NETWORKDAYS.INTL($P20,(BK$4)-1,1,(Holidays!$A$1:$A$248)),0)+IF(AND($P20&lt;BJ$4,$Q20&lt;BK$4,$Q20&gt;=BJ$4),NETWORKDAYS.INTL(BJ$4,$Q20,1,(Holidays!$A$1:$A$248)),0)+IF(AND($P20&lt;BJ$4,$Q20&gt;=BK$4,$Q20&gt;=BJ$4),NETWORKDAYS.INTL(BJ$4,(BK$4)-1,1,(Holidays!$A$1:$A$248)),0))*$S20,"")</f>
        <v>0</v>
      </c>
      <c r="BK20" s="191">
        <f>IFERROR((IF(AND($P20&gt;=BK$4,$P20&lt;BL$4,$Q20&lt;BL$4),NETWORKDAYS.INTL($P20,$Q20,1,(Holidays!$A$1:$A$248)),0)+IF(AND($P20&gt;=BK$4,$P20&lt;BL$4,$Q20&gt;=BL$4),NETWORKDAYS.INTL($P20,(BL$4)-1,1,(Holidays!$A$1:$A$248)),0)+IF(AND($P20&lt;BK$4,$Q20&lt;BL$4,$Q20&gt;=BK$4),NETWORKDAYS.INTL(BK$4,$Q20,1,(Holidays!$A$1:$A$248)),0)+IF(AND($P20&lt;BK$4,$Q20&gt;=BL$4,$Q20&gt;=BK$4),NETWORKDAYS.INTL(BK$4,(BL$4)-1,1,(Holidays!$A$1:$A$248)),0))*$S20,"")</f>
        <v>0</v>
      </c>
      <c r="BL20" s="191">
        <f>IFERROR((IF(AND($P20&gt;=BL$4,$P20&lt;BM$4,$Q20&lt;BM$4),NETWORKDAYS.INTL($P20,$Q20,1,(Holidays!$A$1:$A$248)),0)+IF(AND($P20&gt;=BL$4,$P20&lt;BM$4,$Q20&gt;=BM$4),NETWORKDAYS.INTL($P20,(BM$4)-1,1,(Holidays!$A$1:$A$248)),0)+IF(AND($P20&lt;BL$4,$Q20&lt;BM$4,$Q20&gt;=BL$4),NETWORKDAYS.INTL(BL$4,$Q20,1,(Holidays!$A$1:$A$248)),0)+IF(AND($P20&lt;BL$4,$Q20&gt;=BM$4,$Q20&gt;=BL$4),NETWORKDAYS.INTL(BL$4,(BM$4)-1,1,(Holidays!$A$1:$A$248)),0))*$S20,"")</f>
        <v>0</v>
      </c>
      <c r="BM20" s="191">
        <f>IFERROR((IF(AND($P20&gt;=BM$4,$P20&lt;BN$4,$Q20&lt;BN$4),NETWORKDAYS.INTL($P20,$Q20,1,(Holidays!$A$1:$A$248)),0)+IF(AND($P20&gt;=BM$4,$P20&lt;BN$4,$Q20&gt;=BN$4),NETWORKDAYS.INTL($P20,(BN$4)-1,1,(Holidays!$A$1:$A$248)),0)+IF(AND($P20&lt;BM$4,$Q20&lt;BN$4,$Q20&gt;=BM$4),NETWORKDAYS.INTL(BM$4,$Q20,1,(Holidays!$A$1:$A$248)),0)+IF(AND($P20&lt;BM$4,$Q20&gt;=BN$4,$Q20&gt;=BM$4),NETWORKDAYS.INTL(BM$4,(BN$4)-1,1,(Holidays!$A$1:$A$248)),0))*$S20,"")</f>
        <v>0</v>
      </c>
      <c r="BN20" s="191">
        <f>IFERROR((IF(AND($P20&gt;=BN$4,$P20&lt;BO$4,$Q20&lt;BO$4),NETWORKDAYS.INTL($P20,$Q20,1,(Holidays!$A$1:$A$248)),0)+IF(AND($P20&gt;=BN$4,$P20&lt;BO$4,$Q20&gt;=BO$4),NETWORKDAYS.INTL($P20,(BO$4)-1,1,(Holidays!$A$1:$A$248)),0)+IF(AND($P20&lt;BN$4,$Q20&lt;BO$4,$Q20&gt;=BN$4),NETWORKDAYS.INTL(BN$4,$Q20,1,(Holidays!$A$1:$A$248)),0)+IF(AND($P20&lt;BN$4,$Q20&gt;=BO$4,$Q20&gt;=BN$4),NETWORKDAYS.INTL(BN$4,(BO$4)-1,1,(Holidays!$A$1:$A$248)),0))*$S20,"")</f>
        <v>0</v>
      </c>
      <c r="BO20" s="191">
        <f>IFERROR((IF(AND($P20&gt;=BO$4,$P20&lt;BP$4,$Q20&lt;BP$4),NETWORKDAYS.INTL($P20,$Q20,1,(Holidays!$A$1:$A$248)),0)+IF(AND($P20&gt;=BO$4,$P20&lt;BP$4,$Q20&gt;=BP$4),NETWORKDAYS.INTL($P20,(BP$4)-1,1,(Holidays!$A$1:$A$248)),0)+IF(AND($P20&lt;BO$4,$Q20&lt;BP$4,$Q20&gt;=BO$4),NETWORKDAYS.INTL(BO$4,$Q20,1,(Holidays!$A$1:$A$248)),0)+IF(AND($P20&lt;BO$4,$Q20&gt;=BP$4,$Q20&gt;=BO$4),NETWORKDAYS.INTL(BO$4,(BP$4)-1,1,(Holidays!$A$1:$A$248)),0))*$S20,"")</f>
        <v>0</v>
      </c>
      <c r="BP20" s="191">
        <f>IFERROR((IF(AND($P20&gt;=BP$4,$P20&lt;BQ$4,$Q20&lt;BQ$4),NETWORKDAYS.INTL($P20,$Q20,1,(Holidays!$A$1:$A$248)),0)+IF(AND($P20&gt;=BP$4,$P20&lt;BQ$4,$Q20&gt;=BQ$4),NETWORKDAYS.INTL($P20,(BQ$4)-1,1,(Holidays!$A$1:$A$248)),0)+IF(AND($P20&lt;BP$4,$Q20&lt;BQ$4,$Q20&gt;=BP$4),NETWORKDAYS.INTL(BP$4,$Q20,1,(Holidays!$A$1:$A$248)),0)+IF(AND($P20&lt;BP$4,$Q20&gt;=BQ$4,$Q20&gt;=BP$4),NETWORKDAYS.INTL(BP$4,(BQ$4)-1,1,(Holidays!$A$1:$A$248)),0))*$S20,"")</f>
        <v>0</v>
      </c>
      <c r="BQ20" s="191">
        <f>IFERROR((IF(AND($P20&gt;=BQ$4,$P20&lt;BR$4,$Q20&lt;BR$4),NETWORKDAYS.INTL($P20,$Q20,1,(Holidays!$A$1:$A$248)),0)+IF(AND($P20&gt;=BQ$4,$P20&lt;BR$4,$Q20&gt;=BR$4),NETWORKDAYS.INTL($P20,(BR$4)-1,1,(Holidays!$A$1:$A$248)),0)+IF(AND($P20&lt;BQ$4,$Q20&lt;BR$4,$Q20&gt;=BQ$4),NETWORKDAYS.INTL(BQ$4,$Q20,1,(Holidays!$A$1:$A$248)),0)+IF(AND($P20&lt;BQ$4,$Q20&gt;=BR$4,$Q20&gt;=BQ$4),NETWORKDAYS.INTL(BQ$4,(BR$4)-1,1,(Holidays!$A$1:$A$248)),0))*$S20,"")</f>
        <v>0</v>
      </c>
      <c r="BR20" s="191">
        <f>IFERROR((IF(AND($P20&gt;=BR$4,$P20&lt;BS$4,$Q20&lt;BS$4),NETWORKDAYS.INTL($P20,$Q20,1,(Holidays!$A$1:$A$248)),0)+IF(AND($P20&gt;=BR$4,$P20&lt;BS$4,$Q20&gt;=BS$4),NETWORKDAYS.INTL($P20,(BS$4)-1,1,(Holidays!$A$1:$A$248)),0)+IF(AND($P20&lt;BR$4,$Q20&lt;BS$4,$Q20&gt;=BR$4),NETWORKDAYS.INTL(BR$4,$Q20,1,(Holidays!$A$1:$A$248)),0)+IF(AND($P20&lt;BR$4,$Q20&gt;=BS$4,$Q20&gt;=BR$4),NETWORKDAYS.INTL(BR$4,(BS$4)-1,1,(Holidays!$A$1:$A$248)),0))*$S20,"")</f>
        <v>0</v>
      </c>
      <c r="BS20" s="191">
        <f>IFERROR((IF(AND($P20&gt;=BS$4,$P20&lt;BT$4,$Q20&lt;BT$4),NETWORKDAYS.INTL($P20,$Q20,1,(Holidays!$A$1:$A$248)),0)+IF(AND($P20&gt;=BS$4,$P20&lt;BT$4,$Q20&gt;=BT$4),NETWORKDAYS.INTL($P20,(BT$4)-1,1,(Holidays!$A$1:$A$248)),0)+IF(AND($P20&lt;BS$4,$Q20&lt;BT$4,$Q20&gt;=BS$4),NETWORKDAYS.INTL(BS$4,$Q20,1,(Holidays!$A$1:$A$248)),0)+IF(AND($P20&lt;BS$4,$Q20&gt;=BT$4,$Q20&gt;=BS$4),NETWORKDAYS.INTL(BS$4,(BT$4)-1,1,(Holidays!$A$1:$A$248)),0))*$S20,"")</f>
        <v>0</v>
      </c>
      <c r="BT20" s="191">
        <f>IFERROR((IF(AND($P20&gt;=BT$4,$P20&lt;BU$4,$Q20&lt;BU$4),NETWORKDAYS.INTL($P20,$Q20,1,(Holidays!$A$1:$A$248)),0)+IF(AND($P20&gt;=BT$4,$P20&lt;BU$4,$Q20&gt;=BU$4),NETWORKDAYS.INTL($P20,(BU$4)-1,1,(Holidays!$A$1:$A$248)),0)+IF(AND($P20&lt;BT$4,$Q20&lt;BU$4,$Q20&gt;=BT$4),NETWORKDAYS.INTL(BT$4,$Q20,1,(Holidays!$A$1:$A$248)),0)+IF(AND($P20&lt;BT$4,$Q20&gt;=BU$4,$Q20&gt;=BT$4),NETWORKDAYS.INTL(BT$4,(BU$4)-1,1,(Holidays!$A$1:$A$248)),0))*$S20,"")</f>
        <v>0</v>
      </c>
      <c r="BU20" s="191">
        <f>IFERROR((IF(AND($P20&gt;=BU$4,$P20&lt;BV$4,$Q20&lt;BV$4),NETWORKDAYS.INTL($P20,$Q20,1,(Holidays!$A$1:$A$248)),0)+IF(AND($P20&gt;=BU$4,$P20&lt;BV$4,$Q20&gt;=BV$4),NETWORKDAYS.INTL($P20,(BV$4)-1,1,(Holidays!$A$1:$A$248)),0)+IF(AND($P20&lt;BU$4,$Q20&lt;BV$4,$Q20&gt;=BU$4),NETWORKDAYS.INTL(BU$4,$Q20,1,(Holidays!$A$1:$A$248)),0)+IF(AND($P20&lt;BU$4,$Q20&gt;=BV$4,$Q20&gt;=BU$4),NETWORKDAYS.INTL(BU$4,(BV$4)-1,1,(Holidays!$A$1:$A$248)),0))*$S20,"")</f>
        <v>0</v>
      </c>
      <c r="BV20" s="191">
        <f>IFERROR((IF(AND($P20&gt;=BV$4,$P20&lt;BW$4,$Q20&lt;BW$4),NETWORKDAYS.INTL($P20,$Q20,1,(Holidays!$A$1:$A$248)),0)+IF(AND($P20&gt;=BV$4,$P20&lt;BW$4,$Q20&gt;=BW$4),NETWORKDAYS.INTL($P20,(BW$4)-1,1,(Holidays!$A$1:$A$248)),0)+IF(AND($P20&lt;BV$4,$Q20&lt;BW$4,$Q20&gt;=BV$4),NETWORKDAYS.INTL(BV$4,$Q20,1,(Holidays!$A$1:$A$248)),0)+IF(AND($P20&lt;BV$4,$Q20&gt;=BW$4,$Q20&gt;=BV$4),NETWORKDAYS.INTL(BV$4,(BW$4)-1,1,(Holidays!$A$1:$A$248)),0))*$S20,"")</f>
        <v>0</v>
      </c>
      <c r="BW20" s="191">
        <f>IFERROR((IF(AND($P20&gt;=BW$4,$P20&lt;BX$4,$Q20&lt;BX$4),NETWORKDAYS.INTL($P20,$Q20,1,(Holidays!$A$1:$A$248)),0)+IF(AND($P20&gt;=BW$4,$P20&lt;BX$4,$Q20&gt;=BX$4),NETWORKDAYS.INTL($P20,(BX$4)-1,1,(Holidays!$A$1:$A$248)),0)+IF(AND($P20&lt;BW$4,$Q20&lt;BX$4,$Q20&gt;=BW$4),NETWORKDAYS.INTL(BW$4,$Q20,1,(Holidays!$A$1:$A$248)),0)+IF(AND($P20&lt;BW$4,$Q20&gt;=BX$4,$Q20&gt;=BW$4),NETWORKDAYS.INTL(BW$4,(BX$4)-1,1,(Holidays!$A$1:$A$248)),0))*$S20,"")</f>
        <v>0</v>
      </c>
      <c r="BX20" s="191">
        <f>IFERROR((IF(AND($P20&gt;=BX$4,$P20&lt;BY$4,$Q20&lt;BY$4),NETWORKDAYS.INTL($P20,$Q20,1,(Holidays!$A$1:$A$248)),0)+IF(AND($P20&gt;=BX$4,$P20&lt;BY$4,$Q20&gt;=BY$4),NETWORKDAYS.INTL($P20,(BY$4)-1,1,(Holidays!$A$1:$A$248)),0)+IF(AND($P20&lt;BX$4,$Q20&lt;BY$4,$Q20&gt;=BX$4),NETWORKDAYS.INTL(BX$4,$Q20,1,(Holidays!$A$1:$A$248)),0)+IF(AND($P20&lt;BX$4,$Q20&gt;=BY$4,$Q20&gt;=BX$4),NETWORKDAYS.INTL(BX$4,(BY$4)-1,1,(Holidays!$A$1:$A$248)),0))*$S20,"")</f>
        <v>0</v>
      </c>
      <c r="BY20" s="191">
        <f>IFERROR((IF(AND($P20&gt;=BY$4,$P20&lt;BZ$4,$Q20&lt;BZ$4),NETWORKDAYS.INTL($P20,$Q20,1,(Holidays!$A$1:$A$248)),0)+IF(AND($P20&gt;=BY$4,$P20&lt;BZ$4,$Q20&gt;=BZ$4),NETWORKDAYS.INTL($P20,(BZ$4)-1,1,(Holidays!$A$1:$A$248)),0)+IF(AND($P20&lt;BY$4,$Q20&lt;BZ$4,$Q20&gt;=BY$4),NETWORKDAYS.INTL(BY$4,$Q20,1,(Holidays!$A$1:$A$248)),0)+IF(AND($P20&lt;BY$4,$Q20&gt;=BZ$4,$Q20&gt;=BY$4),NETWORKDAYS.INTL(BY$4,(BZ$4)-1,1,(Holidays!$A$1:$A$248)),0))*$S20,"")</f>
        <v>0</v>
      </c>
      <c r="BZ20" s="191">
        <f>IFERROR((IF(AND($P20&gt;=BZ$4,$P20&lt;CA$4,$Q20&lt;CA$4),NETWORKDAYS.INTL($P20,$Q20,1,(Holidays!$A$1:$A$248)),0)+IF(AND($P20&gt;=BZ$4,$P20&lt;CA$4,$Q20&gt;=CA$4),NETWORKDAYS.INTL($P20,(CA$4)-1,1,(Holidays!$A$1:$A$248)),0)+IF(AND($P20&lt;BZ$4,$Q20&lt;CA$4,$Q20&gt;=BZ$4),NETWORKDAYS.INTL(BZ$4,$Q20,1,(Holidays!$A$1:$A$248)),0)+IF(AND($P20&lt;BZ$4,$Q20&gt;=CA$4,$Q20&gt;=BZ$4),NETWORKDAYS.INTL(BZ$4,(CA$4)-1,1,(Holidays!$A$1:$A$248)),0))*$S20,"")</f>
        <v>0</v>
      </c>
      <c r="CA20" s="191">
        <f>IFERROR((IF(AND($P20&gt;=CA$4,$P20&lt;CB$4,$Q20&lt;CB$4),NETWORKDAYS.INTL($P20,$Q20,1,(Holidays!$A$1:$A$248)),0)+IF(AND($P20&gt;=CA$4,$P20&lt;CB$4,$Q20&gt;=CB$4),NETWORKDAYS.INTL($P20,(CB$4)-1,1,(Holidays!$A$1:$A$248)),0)+IF(AND($P20&lt;CA$4,$Q20&lt;CB$4,$Q20&gt;=CA$4),NETWORKDAYS.INTL(CA$4,$Q20,1,(Holidays!$A$1:$A$248)),0)+IF(AND($P20&lt;CA$4,$Q20&gt;=CB$4,$Q20&gt;=CA$4),NETWORKDAYS.INTL(CA$4,(CB$4)-1,1,(Holidays!$A$1:$A$248)),0))*$S20,"")</f>
        <v>0</v>
      </c>
      <c r="CB20" s="191">
        <f>IFERROR((IF(AND($P20&gt;=CB$4,$P20&lt;CC$4,$Q20&lt;CC$4),NETWORKDAYS.INTL($P20,$Q20,1,(Holidays!$A$1:$A$248)),0)+IF(AND($P20&gt;=CB$4,$P20&lt;CC$4,$Q20&gt;=CC$4),NETWORKDAYS.INTL($P20,(CC$4)-1,1,(Holidays!$A$1:$A$248)),0)+IF(AND($P20&lt;CB$4,$Q20&lt;CC$4,$Q20&gt;=CB$4),NETWORKDAYS.INTL(CB$4,$Q20,1,(Holidays!$A$1:$A$248)),0)+IF(AND($P20&lt;CB$4,$Q20&gt;=CC$4,$Q20&gt;=CB$4),NETWORKDAYS.INTL(CB$4,(CC$4)-1,1,(Holidays!$A$1:$A$248)),0))*$S20,"")</f>
        <v>0</v>
      </c>
      <c r="CC20" s="191">
        <f>IFERROR((IF(AND($P20&gt;=CC$4,$P20&lt;CD$4,$Q20&lt;CD$4),NETWORKDAYS.INTL($P20,$Q20,1,(Holidays!$A$1:$A$248)),0)+IF(AND($P20&gt;=CC$4,$P20&lt;CD$4,$Q20&gt;=CD$4),NETWORKDAYS.INTL($P20,(CD$4)-1,1,(Holidays!$A$1:$A$248)),0)+IF(AND($P20&lt;CC$4,$Q20&lt;CD$4,$Q20&gt;=CC$4),NETWORKDAYS.INTL(CC$4,$Q20,1,(Holidays!$A$1:$A$248)),0)+IF(AND($P20&lt;CC$4,$Q20&gt;=CD$4,$Q20&gt;=CC$4),NETWORKDAYS.INTL(CC$4,(CD$4)-1,1,(Holidays!$A$1:$A$248)),0))*$S20,"")</f>
        <v>0</v>
      </c>
      <c r="CD20" s="191">
        <f>IFERROR((IF(AND($P20&gt;=CD$4,$P20&lt;CE$4,$Q20&lt;CE$4),NETWORKDAYS.INTL($P20,$Q20,1,(Holidays!$A$1:$A$248)),0)+IF(AND($P20&gt;=CD$4,$P20&lt;CE$4,$Q20&gt;=CE$4),NETWORKDAYS.INTL($P20,(CE$4)-1,1,(Holidays!$A$1:$A$248)),0)+IF(AND($P20&lt;CD$4,$Q20&lt;CE$4,$Q20&gt;=CD$4),NETWORKDAYS.INTL(CD$4,$Q20,1,(Holidays!$A$1:$A$248)),0)+IF(AND($P20&lt;CD$4,$Q20&gt;=CE$4,$Q20&gt;=CD$4),NETWORKDAYS.INTL(CD$4,(CE$4)-1,1,(Holidays!$A$1:$A$248)),0))*$S20,"")</f>
        <v>0</v>
      </c>
      <c r="CE20" s="191">
        <f>IFERROR((IF(AND($P20&gt;=CE$4,$P20&lt;CF$4,$Q20&lt;CF$4),NETWORKDAYS.INTL($P20,$Q20,1,(Holidays!$A$1:$A$248)),0)+IF(AND($P20&gt;=CE$4,$P20&lt;CF$4,$Q20&gt;=CF$4),NETWORKDAYS.INTL($P20,(CF$4)-1,1,(Holidays!$A$1:$A$248)),0)+IF(AND($P20&lt;CE$4,$Q20&lt;CF$4,$Q20&gt;=CE$4),NETWORKDAYS.INTL(CE$4,$Q20,1,(Holidays!$A$1:$A$248)),0)+IF(AND($P20&lt;CE$4,$Q20&gt;=CF$4,$Q20&gt;=CE$4),NETWORKDAYS.INTL(CE$4,(CF$4)-1,1,(Holidays!$A$1:$A$248)),0))*$S20,"")</f>
        <v>0</v>
      </c>
      <c r="CF20" s="191">
        <f>IFERROR((IF(AND($P20&gt;=CF$4,$P20&lt;CG$4,$Q20&lt;CG$4),NETWORKDAYS.INTL($P20,$Q20,1,(Holidays!$A$1:$A$248)),0)+IF(AND($P20&gt;=CF$4,$P20&lt;CG$4,$Q20&gt;=CG$4),NETWORKDAYS.INTL($P20,(CG$4)-1,1,(Holidays!$A$1:$A$248)),0)+IF(AND($P20&lt;CF$4,$Q20&lt;CG$4,$Q20&gt;=CF$4),NETWORKDAYS.INTL(CF$4,$Q20,1,(Holidays!$A$1:$A$248)),0)+IF(AND($P20&lt;CF$4,$Q20&gt;=CG$4,$Q20&gt;=CF$4),NETWORKDAYS.INTL(CF$4,(CG$4)-1,1,(Holidays!$A$1:$A$248)),0))*$S20,"")</f>
        <v>0</v>
      </c>
      <c r="CG20" s="191">
        <f>IFERROR((IF(AND($P20&gt;=CG$4,$P20&lt;CH$4,$Q20&lt;CH$4),NETWORKDAYS.INTL($P20,$Q20,1,(Holidays!$A$1:$A$248)),0)+IF(AND($P20&gt;=CG$4,$P20&lt;CH$4,$Q20&gt;=CH$4),NETWORKDAYS.INTL($P20,(CH$4)-1,1,(Holidays!$A$1:$A$248)),0)+IF(AND($P20&lt;CG$4,$Q20&lt;CH$4,$Q20&gt;=CG$4),NETWORKDAYS.INTL(CG$4,$Q20,1,(Holidays!$A$1:$A$248)),0)+IF(AND($P20&lt;CG$4,$Q20&gt;=CH$4,$Q20&gt;=CG$4),NETWORKDAYS.INTL(CG$4,(CH$4)-1,1,(Holidays!$A$1:$A$248)),0))*$S20,"")</f>
        <v>0</v>
      </c>
      <c r="CH20" s="191">
        <f>IFERROR((IF(AND($P20&gt;=CH$4,$P20&lt;CI$4,$Q20&lt;CI$4),NETWORKDAYS.INTL($P20,$Q20,1,(Holidays!$A$1:$A$248)),0)+IF(AND($P20&gt;=CH$4,$P20&lt;CI$4,$Q20&gt;=CI$4),NETWORKDAYS.INTL($P20,(CI$4)-1,1,(Holidays!$A$1:$A$248)),0)+IF(AND($P20&lt;CH$4,$Q20&lt;CI$4,$Q20&gt;=CH$4),NETWORKDAYS.INTL(CH$4,$Q20,1,(Holidays!$A$1:$A$248)),0)+IF(AND($P20&lt;CH$4,$Q20&gt;=CI$4,$Q20&gt;=CH$4),NETWORKDAYS.INTL(CH$4,(CI$4)-1,1,(Holidays!$A$1:$A$248)),0))*$S20,"")</f>
        <v>0</v>
      </c>
      <c r="CI20" s="191">
        <f>IFERROR((IF(AND($P20&gt;=CI$4,$P20&lt;CJ$4,$Q20&lt;CJ$4),NETWORKDAYS.INTL($P20,$Q20,1,(Holidays!$A$1:$A$248)),0)+IF(AND($P20&gt;=CI$4,$P20&lt;CJ$4,$Q20&gt;=CJ$4),NETWORKDAYS.INTL($P20,(CJ$4)-1,1,(Holidays!$A$1:$A$248)),0)+IF(AND($P20&lt;CI$4,$Q20&lt;CJ$4,$Q20&gt;=CI$4),NETWORKDAYS.INTL(CI$4,$Q20,1,(Holidays!$A$1:$A$248)),0)+IF(AND($P20&lt;CI$4,$Q20&gt;=CJ$4,$Q20&gt;=CI$4),NETWORKDAYS.INTL(CI$4,(CJ$4)-1,1,(Holidays!$A$1:$A$248)),0))*$S20,"")</f>
        <v>0</v>
      </c>
      <c r="CJ20" s="191">
        <f>IFERROR((IF(AND($P20&gt;=CJ$4,$P20&lt;CK$4,$Q20&lt;CK$4),NETWORKDAYS.INTL($P20,$Q20,1,(Holidays!$A$1:$A$248)),0)+IF(AND($P20&gt;=CJ$4,$P20&lt;CK$4,$Q20&gt;=CK$4),NETWORKDAYS.INTL($P20,(CK$4)-1,1,(Holidays!$A$1:$A$248)),0)+IF(AND($P20&lt;CJ$4,$Q20&lt;CK$4,$Q20&gt;=CJ$4),NETWORKDAYS.INTL(CJ$4,$Q20,1,(Holidays!$A$1:$A$248)),0)+IF(AND($P20&lt;CJ$4,$Q20&gt;=CK$4,$Q20&gt;=CJ$4),NETWORKDAYS.INTL(CJ$4,(CK$4)-1,1,(Holidays!$A$1:$A$248)),0))*$S20,"")</f>
        <v>0</v>
      </c>
      <c r="CK20" s="191">
        <f>IFERROR((IF(AND($P20&gt;=CK$4,$P20&lt;CL$4,$Q20&lt;CL$4),NETWORKDAYS.INTL($P20,$Q20,1,(Holidays!$A$1:$A$248)),0)+IF(AND($P20&gt;=CK$4,$P20&lt;CL$4,$Q20&gt;=CL$4),NETWORKDAYS.INTL($P20,(CL$4)-1,1,(Holidays!$A$1:$A$248)),0)+IF(AND($P20&lt;CK$4,$Q20&lt;CL$4,$Q20&gt;=CK$4),NETWORKDAYS.INTL(CK$4,$Q20,1,(Holidays!$A$1:$A$248)),0)+IF(AND($P20&lt;CK$4,$Q20&gt;=CL$4,$Q20&gt;=CK$4),NETWORKDAYS.INTL(CK$4,(CL$4)-1,1,(Holidays!$A$1:$A$248)),0))*$S20,"")</f>
        <v>0</v>
      </c>
      <c r="CL20" s="191">
        <f>IFERROR((IF(AND($P20&gt;=CL$4,$P20&lt;CM$4,$Q20&lt;CM$4),NETWORKDAYS.INTL($P20,$Q20,1,(Holidays!$A$1:$A$248)),0)+IF(AND($P20&gt;=CL$4,$P20&lt;CM$4,$Q20&gt;=CM$4),NETWORKDAYS.INTL($P20,(CM$4)-1,1,(Holidays!$A$1:$A$248)),0)+IF(AND($P20&lt;CL$4,$Q20&lt;CM$4,$Q20&gt;=CL$4),NETWORKDAYS.INTL(CL$4,$Q20,1,(Holidays!$A$1:$A$248)),0)+IF(AND($P20&lt;CL$4,$Q20&gt;=CM$4,$Q20&gt;=CL$4),NETWORKDAYS.INTL(CL$4,(CM$4)-1,1,(Holidays!$A$1:$A$248)),0))*$S20,"")</f>
        <v>0</v>
      </c>
      <c r="CM20" s="191">
        <f>IFERROR((IF(AND($P20&gt;=CM$4,$P20&lt;CN$4,$Q20&lt;CN$4),NETWORKDAYS.INTL($P20,$Q20,1,(Holidays!$A$1:$A$248)),0)+IF(AND($P20&gt;=CM$4,$P20&lt;CN$4,$Q20&gt;=CN$4),NETWORKDAYS.INTL($P20,(CN$4)-1,1,(Holidays!$A$1:$A$248)),0)+IF(AND($P20&lt;CM$4,$Q20&lt;CN$4,$Q20&gt;=CM$4),NETWORKDAYS.INTL(CM$4,$Q20,1,(Holidays!$A$1:$A$248)),0)+IF(AND($P20&lt;CM$4,$Q20&gt;=CN$4,$Q20&gt;=CM$4),NETWORKDAYS.INTL(CM$4,(CN$4)-1,1,(Holidays!$A$1:$A$248)),0))*$S20,"")</f>
        <v>0</v>
      </c>
      <c r="CN20" s="191">
        <f>IFERROR((IF(AND($P20&gt;=CN$4,$P20&lt;CO$4,$Q20&lt;CO$4),NETWORKDAYS.INTL($P20,$Q20,1,(Holidays!$A$1:$A$248)),0)+IF(AND($P20&gt;=CN$4,$P20&lt;CO$4,$Q20&gt;=CO$4),NETWORKDAYS.INTL($P20,(CO$4)-1,1,(Holidays!$A$1:$A$248)),0)+IF(AND($P20&lt;CN$4,$Q20&lt;CO$4,$Q20&gt;=CN$4),NETWORKDAYS.INTL(CN$4,$Q20,1,(Holidays!$A$1:$A$248)),0)+IF(AND($P20&lt;CN$4,$Q20&gt;=CO$4,$Q20&gt;=CN$4),NETWORKDAYS.INTL(CN$4,(CO$4)-1,1,(Holidays!$A$1:$A$248)),0))*$S20,"")</f>
        <v>0</v>
      </c>
      <c r="CO20" s="191">
        <f>IFERROR((IF(AND($P20&gt;=CO$4,$P20&lt;CP$4,$Q20&lt;CP$4),NETWORKDAYS.INTL($P20,$Q20,1,(Holidays!$A$1:$A$248)),0)+IF(AND($P20&gt;=CO$4,$P20&lt;CP$4,$Q20&gt;=CP$4),NETWORKDAYS.INTL($P20,(CP$4)-1,1,(Holidays!$A$1:$A$248)),0)+IF(AND($P20&lt;CO$4,$Q20&lt;CP$4,$Q20&gt;=CO$4),NETWORKDAYS.INTL(CO$4,$Q20,1,(Holidays!$A$1:$A$248)),0)+IF(AND($P20&lt;CO$4,$Q20&gt;=CP$4,$Q20&gt;=CO$4),NETWORKDAYS.INTL(CO$4,(CP$4)-1,1,(Holidays!$A$1:$A$248)),0))*$S20,"")</f>
        <v>0</v>
      </c>
      <c r="CP20" s="191">
        <f>IFERROR((IF(AND($P20&gt;=CP$4,$P20&lt;CQ$4,$Q20&lt;CQ$4),NETWORKDAYS.INTL($P20,$Q20,1,(Holidays!$A$1:$A$248)),0)+IF(AND($P20&gt;=CP$4,$P20&lt;CQ$4,$Q20&gt;=CQ$4),NETWORKDAYS.INTL($P20,(CQ$4)-1,1,(Holidays!$A$1:$A$248)),0)+IF(AND($P20&lt;CP$4,$Q20&lt;CQ$4,$Q20&gt;=CP$4),NETWORKDAYS.INTL(CP$4,$Q20,1,(Holidays!$A$1:$A$248)),0)+IF(AND($P20&lt;CP$4,$Q20&gt;=CQ$4,$Q20&gt;=CP$4),NETWORKDAYS.INTL(CP$4,(CQ$4)-1,1,(Holidays!$A$1:$A$248)),0))*$S20,"")</f>
        <v>0</v>
      </c>
      <c r="CQ20" s="191">
        <f>IFERROR((IF(AND($P20&gt;=CQ$4,$P20&lt;CR$4,$Q20&lt;CR$4),NETWORKDAYS.INTL($P20,$Q20,1,(Holidays!$A$1:$A$248)),0)+IF(AND($P20&gt;=CQ$4,$P20&lt;CR$4,$Q20&gt;=CR$4),NETWORKDAYS.INTL($P20,(CR$4)-1,1,(Holidays!$A$1:$A$248)),0)+IF(AND($P20&lt;CQ$4,$Q20&lt;CR$4,$Q20&gt;=CQ$4),NETWORKDAYS.INTL(CQ$4,$Q20,1,(Holidays!$A$1:$A$248)),0)+IF(AND($P20&lt;CQ$4,$Q20&gt;=CR$4,$Q20&gt;=CQ$4),NETWORKDAYS.INTL(CQ$4,(CR$4)-1,1,(Holidays!$A$1:$A$248)),0))*$S20,"")</f>
        <v>0</v>
      </c>
      <c r="CR20" s="191">
        <f>IFERROR((IF(AND($P20&gt;=CR$4,$P20&lt;CS$4,$Q20&lt;CS$4),NETWORKDAYS.INTL($P20,$Q20,1,(Holidays!$A$1:$A$248)),0)+IF(AND($P20&gt;=CR$4,$P20&lt;CS$4,$Q20&gt;=CS$4),NETWORKDAYS.INTL($P20,(CS$4)-1,1,(Holidays!$A$1:$A$248)),0)+IF(AND($P20&lt;CR$4,$Q20&lt;CS$4,$Q20&gt;=CR$4),NETWORKDAYS.INTL(CR$4,$Q20,1,(Holidays!$A$1:$A$248)),0)+IF(AND($P20&lt;CR$4,$Q20&gt;=CS$4,$Q20&gt;=CR$4),NETWORKDAYS.INTL(CR$4,(CS$4)-1,1,(Holidays!$A$1:$A$248)),0))*$S20,"")</f>
        <v>0</v>
      </c>
      <c r="CS20" s="191">
        <f>IFERROR((IF(AND($P20&gt;=CS$4,$P20&lt;CT$4,$Q20&lt;CT$4),NETWORKDAYS.INTL($P20,$Q20,1,(Holidays!$A$1:$A$248)),0)+IF(AND($P20&gt;=CS$4,$P20&lt;CT$4,$Q20&gt;=CT$4),NETWORKDAYS.INTL($P20,(CT$4)-1,1,(Holidays!$A$1:$A$248)),0)+IF(AND($P20&lt;CS$4,$Q20&lt;CT$4,$Q20&gt;=CS$4),NETWORKDAYS.INTL(CS$4,$Q20,1,(Holidays!$A$1:$A$248)),0)+IF(AND($P20&lt;CS$4,$Q20&gt;=CT$4,$Q20&gt;=CS$4),NETWORKDAYS.INTL(CS$4,(CT$4)-1,1,(Holidays!$A$1:$A$248)),0))*$S20,"")</f>
        <v>0</v>
      </c>
      <c r="CT20" s="191">
        <f>IFERROR((IF(AND($P20&gt;=CT$4,$P20&lt;CU$4,$Q20&lt;CU$4),NETWORKDAYS.INTL($P20,$Q20,1,(Holidays!$A$1:$A$248)),0)+IF(AND($P20&gt;=CT$4,$P20&lt;CU$4,$Q20&gt;=CU$4),NETWORKDAYS.INTL($P20,(CU$4)-1,1,(Holidays!$A$1:$A$248)),0)+IF(AND($P20&lt;CT$4,$Q20&lt;CU$4,$Q20&gt;=CT$4),NETWORKDAYS.INTL(CT$4,$Q20,1,(Holidays!$A$1:$A$248)),0)+IF(AND($P20&lt;CT$4,$Q20&gt;=CU$4,$Q20&gt;=CT$4),NETWORKDAYS.INTL(CT$4,(CU$4)-1,1,(Holidays!$A$1:$A$248)),0))*$S20,"")</f>
        <v>0</v>
      </c>
      <c r="CU20" s="191">
        <f>IFERROR((IF(AND($P20&gt;=CU$4,$P20&lt;CV$4,$Q20&lt;CV$4),NETWORKDAYS.INTL($P20,$Q20,1,(Holidays!$A$1:$A$248)),0)+IF(AND($P20&gt;=CU$4,$P20&lt;CV$4,$Q20&gt;=CV$4),NETWORKDAYS.INTL($P20,(CV$4)-1,1,(Holidays!$A$1:$A$248)),0)+IF(AND($P20&lt;CU$4,$Q20&lt;CV$4,$Q20&gt;=CU$4),NETWORKDAYS.INTL(CU$4,$Q20,1,(Holidays!$A$1:$A$248)),0)+IF(AND($P20&lt;CU$4,$Q20&gt;=CV$4,$Q20&gt;=CU$4),NETWORKDAYS.INTL(CU$4,(CV$4)-1,1,(Holidays!$A$1:$A$248)),0))*$S20,"")</f>
        <v>0</v>
      </c>
      <c r="CV20" s="191">
        <f>IFERROR((IF(AND($P20&gt;=CV$4,$P20&lt;CW$4,$Q20&lt;CW$4),NETWORKDAYS.INTL($P20,$Q20,1,(Holidays!$A$1:$A$248)),0)+IF(AND($P20&gt;=CV$4,$P20&lt;CW$4,$Q20&gt;=CW$4),NETWORKDAYS.INTL($P20,(CW$4)-1,1,(Holidays!$A$1:$A$248)),0)+IF(AND($P20&lt;CV$4,$Q20&lt;CW$4,$Q20&gt;=CV$4),NETWORKDAYS.INTL(CV$4,$Q20,1,(Holidays!$A$1:$A$248)),0)+IF(AND($P20&lt;CV$4,$Q20&gt;=CW$4,$Q20&gt;=CV$4),NETWORKDAYS.INTL(CV$4,(CW$4)-1,1,(Holidays!$A$1:$A$248)),0))*$S20,"")</f>
        <v>0</v>
      </c>
      <c r="CW20" s="191">
        <f>IFERROR((IF(AND($P20&gt;=CW$4,$P20&lt;CX$4,$Q20&lt;CX$4),NETWORKDAYS.INTL($P20,$Q20,1,(Holidays!$A$1:$A$248)),0)+IF(AND($P20&gt;=CW$4,$P20&lt;CX$4,$Q20&gt;=CX$4),NETWORKDAYS.INTL($P20,(CX$4)-1,1,(Holidays!$A$1:$A$248)),0)+IF(AND($P20&lt;CW$4,$Q20&lt;CX$4,$Q20&gt;=CW$4),NETWORKDAYS.INTL(CW$4,$Q20,1,(Holidays!$A$1:$A$248)),0)+IF(AND($P20&lt;CW$4,$Q20&gt;=CX$4,$Q20&gt;=CW$4),NETWORKDAYS.INTL(CW$4,(CX$4)-1,1,(Holidays!$A$1:$A$248)),0))*$S20,"")</f>
        <v>0</v>
      </c>
      <c r="CX20" s="191">
        <f>IFERROR((IF(AND($P20&gt;=CX$4,$P20&lt;CY$4,$Q20&lt;CY$4),NETWORKDAYS.INTL($P20,$Q20,1,(Holidays!$A$1:$A$248)),0)+IF(AND($P20&gt;=CX$4,$P20&lt;CY$4,$Q20&gt;=CY$4),NETWORKDAYS.INTL($P20,(CY$4)-1,1,(Holidays!$A$1:$A$248)),0)+IF(AND($P20&lt;CX$4,$Q20&lt;CY$4,$Q20&gt;=CX$4),NETWORKDAYS.INTL(CX$4,$Q20,1,(Holidays!$A$1:$A$248)),0)+IF(AND($P20&lt;CX$4,$Q20&gt;=CY$4,$Q20&gt;=CX$4),NETWORKDAYS.INTL(CX$4,(CY$4)-1,1,(Holidays!$A$1:$A$248)),0))*$S20,"")</f>
        <v>0</v>
      </c>
      <c r="CY20" s="191">
        <f>IFERROR((IF(AND($P20&gt;=CY$4,$P20&lt;CZ$4,$Q20&lt;CZ$4),NETWORKDAYS.INTL($P20,$Q20,1,(Holidays!$A$1:$A$248)),0)+IF(AND($P20&gt;=CY$4,$P20&lt;CZ$4,$Q20&gt;=CZ$4),NETWORKDAYS.INTL($P20,(CZ$4)-1,1,(Holidays!$A$1:$A$248)),0)+IF(AND($P20&lt;CY$4,$Q20&lt;CZ$4,$Q20&gt;=CY$4),NETWORKDAYS.INTL(CY$4,$Q20,1,(Holidays!$A$1:$A$248)),0)+IF(AND($P20&lt;CY$4,$Q20&gt;=CZ$4,$Q20&gt;=CY$4),NETWORKDAYS.INTL(CY$4,(CZ$4)-1,1,(Holidays!$A$1:$A$248)),0))*$S20,"")</f>
        <v>0</v>
      </c>
      <c r="CZ20" s="191">
        <f>IFERROR((IF(AND($P20&gt;=CZ$4,$P20&lt;DA$4,$Q20&lt;DA$4),NETWORKDAYS.INTL($P20,$Q20,1,(Holidays!$A$1:$A$248)),0)+IF(AND($P20&gt;=CZ$4,$P20&lt;DA$4,$Q20&gt;=DA$4),NETWORKDAYS.INTL($P20,(DA$4)-1,1,(Holidays!$A$1:$A$248)),0)+IF(AND($P20&lt;CZ$4,$Q20&lt;DA$4,$Q20&gt;=CZ$4),NETWORKDAYS.INTL(CZ$4,$Q20,1,(Holidays!$A$1:$A$248)),0)+IF(AND($P20&lt;CZ$4,$Q20&gt;=DA$4,$Q20&gt;=CZ$4),NETWORKDAYS.INTL(CZ$4,(DA$4)-1,1,(Holidays!$A$1:$A$248)),0))*$S20,"")</f>
        <v>0</v>
      </c>
      <c r="DA20" s="191">
        <f>IFERROR((IF(AND($P20&gt;=DA$4,$P20&lt;DB$4,$Q20&lt;DB$4),NETWORKDAYS.INTL($P20,$Q20,1,(Holidays!$A$1:$A$248)),0)+IF(AND($P20&gt;=DA$4,$P20&lt;DB$4,$Q20&gt;=DB$4),NETWORKDAYS.INTL($P20,(DB$4)-1,1,(Holidays!$A$1:$A$248)),0)+IF(AND($P20&lt;DA$4,$Q20&lt;DB$4,$Q20&gt;=DA$4),NETWORKDAYS.INTL(DA$4,$Q20,1,(Holidays!$A$1:$A$248)),0)+IF(AND($P20&lt;DA$4,$Q20&gt;=DB$4,$Q20&gt;=DA$4),NETWORKDAYS.INTL(DA$4,(DB$4)-1,1,(Holidays!$A$1:$A$248)),0))*$S20,"")</f>
        <v>0</v>
      </c>
      <c r="DB20" s="191">
        <f>IFERROR((IF(AND($P20&gt;=DB$4,$P20&lt;DC$4,$Q20&lt;DC$4),NETWORKDAYS.INTL($P20,$Q20,1,(Holidays!$A$1:$A$248)),0)+IF(AND($P20&gt;=DB$4,$P20&lt;DC$4,$Q20&gt;=DC$4),NETWORKDAYS.INTL($P20,(DC$4)-1,1,(Holidays!$A$1:$A$248)),0)+IF(AND($P20&lt;DB$4,$Q20&lt;DC$4,$Q20&gt;=DB$4),NETWORKDAYS.INTL(DB$4,$Q20,1,(Holidays!$A$1:$A$248)),0)+IF(AND($P20&lt;DB$4,$Q20&gt;=DC$4,$Q20&gt;=DB$4),NETWORKDAYS.INTL(DB$4,(DC$4)-1,1,(Holidays!$A$1:$A$248)),0))*$S20,"")</f>
        <v>0</v>
      </c>
      <c r="DC20" s="191">
        <f>IFERROR((IF(AND($P20&gt;=DC$4,$P20&lt;DD$4,$Q20&lt;DD$4),NETWORKDAYS.INTL($P20,$Q20,1,(Holidays!$A$1:$A$248)),0)+IF(AND($P20&gt;=DC$4,$P20&lt;DD$4,$Q20&gt;=DD$4),NETWORKDAYS.INTL($P20,(DD$4)-1,1,(Holidays!$A$1:$A$248)),0)+IF(AND($P20&lt;DC$4,$Q20&lt;DD$4,$Q20&gt;=DC$4),NETWORKDAYS.INTL(DC$4,$Q20,1,(Holidays!$A$1:$A$248)),0)+IF(AND($P20&lt;DC$4,$Q20&gt;=DD$4,$Q20&gt;=DC$4),NETWORKDAYS.INTL(DC$4,(DD$4)-1,1,(Holidays!$A$1:$A$248)),0))*$S20,"")</f>
        <v>0</v>
      </c>
      <c r="DD20" s="192">
        <f>IFERROR((IF(AND($P20&gt;=DD$4,$P20&lt;DE$4,$Q20&lt;DE$4),NETWORKDAYS.INTL($P20,$Q20,1,(Holidays!$A$1:$A$248)),0)+IF(AND($P20&gt;=DD$4,$P20&lt;DE$4,$Q20&gt;=DE$4),NETWORKDAYS.INTL($P20,(DE$4)-1,1,(Holidays!$A$1:$A$248)),0)+IF(AND($P20&lt;DD$4,$Q20&lt;DE$4,$Q20&gt;=DD$4),NETWORKDAYS.INTL(DD$4,$Q20,1,(Holidays!$A$1:$A$248)),0)+IF(AND($P20&lt;DD$4,$Q20&gt;=DE$4,$Q20&gt;=DD$4),NETWORKDAYS.INTL(DD$4,(DE$4)-1,1,(Holidays!$A$1:$A$248)),0))*$S20,"")</f>
        <v>0</v>
      </c>
      <c r="DE20" s="191">
        <f>IFERROR((IF(AND($P20&gt;=DE$4,$P20&lt;DF$4,$Q20&lt;DF$4),NETWORKDAYS.INTL($P20,$Q20,1,(Holidays!$A$1:$A$248)),0)+IF(AND($P20&gt;=DE$4,$P20&lt;DF$4,$Q20&gt;=DF$4),NETWORKDAYS.INTL($P20,(DF$4)-1,1,(Holidays!$A$1:$A$248)),0)+IF(AND($P20&lt;DE$4,$Q20&lt;DF$4,$Q20&gt;=DE$4),NETWORKDAYS.INTL(DE$4,$Q20,1,(Holidays!$A$1:$A$248)),0)+IF(AND($P20&lt;DE$4,$Q20&gt;=DF$4,$Q20&gt;=DE$4),NETWORKDAYS.INTL(DE$4,(DF$4)-1,1,(Holidays!$A$1:$A$248)),0))*$S20,"")</f>
        <v>0</v>
      </c>
      <c r="DF20" s="191">
        <f>IFERROR((IF(AND($P20&gt;=DF$4,$P20&lt;DG$4,$Q20&lt;DG$4),NETWORKDAYS.INTL($P20,$Q20,1,(Holidays!$A$1:$A$248)),0)+IF(AND($P20&gt;=DF$4,$P20&lt;DG$4,$Q20&gt;=DG$4),NETWORKDAYS.INTL($P20,(DG$4)-1,1,(Holidays!$A$1:$A$248)),0)+IF(AND($P20&lt;DF$4,$Q20&lt;DG$4,$Q20&gt;=DF$4),NETWORKDAYS.INTL(DF$4,$Q20,1,(Holidays!$A$1:$A$248)),0)+IF(AND($P20&lt;DF$4,$Q20&gt;=DG$4,$Q20&gt;=DF$4),NETWORKDAYS.INTL(DF$4,(DG$4)-1,1,(Holidays!$A$1:$A$248)),0))*$S20,"")</f>
        <v>0</v>
      </c>
      <c r="DG20" s="191">
        <f>IFERROR((IF(AND($P20&gt;=DG$4,$P20&lt;DH$4,$Q20&lt;DH$4),NETWORKDAYS.INTL($P20,$Q20,1,(Holidays!$A$1:$A$248)),0)+IF(AND($P20&gt;=DG$4,$P20&lt;DH$4,$Q20&gt;=DH$4),NETWORKDAYS.INTL($P20,(DH$4)-1,1,(Holidays!$A$1:$A$248)),0)+IF(AND($P20&lt;DG$4,$Q20&lt;DH$4,$Q20&gt;=DG$4),NETWORKDAYS.INTL(DG$4,$Q20,1,(Holidays!$A$1:$A$248)),0)+IF(AND($P20&lt;DG$4,$Q20&gt;=DH$4,$Q20&gt;=DG$4),NETWORKDAYS.INTL(DG$4,(DH$4)-1,1,(Holidays!$A$1:$A$248)),0))*$S20,"")</f>
        <v>0</v>
      </c>
      <c r="DH20" s="191">
        <f>IFERROR((IF(AND($P20&gt;=DH$4,$P20&lt;DI$4,$Q20&lt;DI$4),NETWORKDAYS.INTL($P20,$Q20,1,(Holidays!$A$1:$A$248)),0)+IF(AND($P20&gt;=DH$4,$P20&lt;DI$4,$Q20&gt;=DI$4),NETWORKDAYS.INTL($P20,(DI$4)-1,1,(Holidays!$A$1:$A$248)),0)+IF(AND($P20&lt;DH$4,$Q20&lt;DI$4,$Q20&gt;=DH$4),NETWORKDAYS.INTL(DH$4,$Q20,1,(Holidays!$A$1:$A$248)),0)+IF(AND($P20&lt;DH$4,$Q20&gt;=DI$4,$Q20&gt;=DH$4),NETWORKDAYS.INTL(DH$4,(DI$4)-1,1,(Holidays!$A$1:$A$248)),0))*$S20,"")</f>
        <v>0</v>
      </c>
      <c r="DI20" s="191">
        <f>IFERROR((IF(AND($P20&gt;=DI$4,$P20&lt;DJ$4,$Q20&lt;DJ$4),NETWORKDAYS.INTL($P20,$Q20,1,(Holidays!$A$1:$A$248)),0)+IF(AND($P20&gt;=DI$4,$P20&lt;DJ$4,$Q20&gt;=DJ$4),NETWORKDAYS.INTL($P20,(DJ$4)-1,1,(Holidays!$A$1:$A$248)),0)+IF(AND($P20&lt;DI$4,$Q20&lt;DJ$4,$Q20&gt;=DI$4),NETWORKDAYS.INTL(DI$4,$Q20,1,(Holidays!$A$1:$A$248)),0)+IF(AND($P20&lt;DI$4,$Q20&gt;=DJ$4,$Q20&gt;=DI$4),NETWORKDAYS.INTL(DI$4,(DJ$4)-1,1,(Holidays!$A$1:$A$248)),0))*$S20,"")</f>
        <v>0</v>
      </c>
      <c r="DJ20" s="191">
        <f>IFERROR((IF(AND($P20&gt;=DJ$4,$P20&lt;DK$4,$Q20&lt;DK$4),NETWORKDAYS.INTL($P20,$Q20,1,(Holidays!$A$1:$A$248)),0)+IF(AND($P20&gt;=DJ$4,$P20&lt;DK$4,$Q20&gt;=DK$4),NETWORKDAYS.INTL($P20,(DK$4)-1,1,(Holidays!$A$1:$A$248)),0)+IF(AND($P20&lt;DJ$4,$Q20&lt;DK$4,$Q20&gt;=DJ$4),NETWORKDAYS.INTL(DJ$4,$Q20,1,(Holidays!$A$1:$A$248)),0)+IF(AND($P20&lt;DJ$4,$Q20&gt;=DK$4,$Q20&gt;=DJ$4),NETWORKDAYS.INTL(DJ$4,(DK$4)-1,1,(Holidays!$A$1:$A$248)),0))*$S20,"")</f>
        <v>0</v>
      </c>
      <c r="DK20" s="191">
        <f>IFERROR((IF(AND($P20&gt;=DK$4,$P20&lt;DL$4,$Q20&lt;DL$4),NETWORKDAYS.INTL($P20,$Q20,1,(Holidays!$A$1:$A$248)),0)+IF(AND($P20&gt;=DK$4,$P20&lt;DL$4,$Q20&gt;=DL$4),NETWORKDAYS.INTL($P20,(DL$4)-1,1,(Holidays!$A$1:$A$248)),0)+IF(AND($P20&lt;DK$4,$Q20&lt;DL$4,$Q20&gt;=DK$4),NETWORKDAYS.INTL(DK$4,$Q20,1,(Holidays!$A$1:$A$248)),0)+IF(AND($P20&lt;DK$4,$Q20&gt;=DL$4,$Q20&gt;=DK$4),NETWORKDAYS.INTL(DK$4,(DL$4)-1,1,(Holidays!$A$1:$A$248)),0))*$S20,"")</f>
        <v>0</v>
      </c>
      <c r="DL20" s="191">
        <f>IFERROR((IF(AND($P20&gt;=DL$4,$P20&lt;DM$4,$Q20&lt;DM$4),NETWORKDAYS.INTL($P20,$Q20,1,(Holidays!$A$1:$A$248)),0)+IF(AND($P20&gt;=DL$4,$P20&lt;DM$4,$Q20&gt;=DM$4),NETWORKDAYS.INTL($P20,(DM$4)-1,1,(Holidays!$A$1:$A$248)),0)+IF(AND($P20&lt;DL$4,$Q20&lt;DM$4,$Q20&gt;=DL$4),NETWORKDAYS.INTL(DL$4,$Q20,1,(Holidays!$A$1:$A$248)),0)+IF(AND($P20&lt;DL$4,$Q20&gt;=DM$4,$Q20&gt;=DL$4),NETWORKDAYS.INTL(DL$4,(DM$4)-1,1,(Holidays!$A$1:$A$248)),0))*$S20,"")</f>
        <v>0</v>
      </c>
      <c r="DM20" s="191">
        <f>IFERROR((IF(AND($P20&gt;=DM$4,$P20&lt;DN$4,$Q20&lt;DN$4),NETWORKDAYS.INTL($P20,$Q20,1,(Holidays!$A$1:$A$248)),0)+IF(AND($P20&gt;=DM$4,$P20&lt;DN$4,$Q20&gt;=DN$4),NETWORKDAYS.INTL($P20,(DN$4)-1,1,(Holidays!$A$1:$A$248)),0)+IF(AND($P20&lt;DM$4,$Q20&lt;DN$4,$Q20&gt;=DM$4),NETWORKDAYS.INTL(DM$4,$Q20,1,(Holidays!$A$1:$A$248)),0)+IF(AND($P20&lt;DM$4,$Q20&gt;=DN$4,$Q20&gt;=DM$4),NETWORKDAYS.INTL(DM$4,(DN$4)-1,1,(Holidays!$A$1:$A$248)),0))*$S20,"")</f>
        <v>0</v>
      </c>
      <c r="DN20" s="191">
        <f>IFERROR((IF(AND($P20&gt;=DN$4,$P20&lt;DO$4,$Q20&lt;DO$4),NETWORKDAYS.INTL($P20,$Q20,1,(Holidays!$A$1:$A$248)),0)+IF(AND($P20&gt;=DN$4,$P20&lt;DO$4,$Q20&gt;=DO$4),NETWORKDAYS.INTL($P20,(DO$4)-1,1,(Holidays!$A$1:$A$248)),0)+IF(AND($P20&lt;DN$4,$Q20&lt;DO$4,$Q20&gt;=DN$4),NETWORKDAYS.INTL(DN$4,$Q20,1,(Holidays!$A$1:$A$248)),0)+IF(AND($P20&lt;DN$4,$Q20&gt;=DO$4,$Q20&gt;=DN$4),NETWORKDAYS.INTL(DN$4,(DO$4)-1,1,(Holidays!$A$1:$A$248)),0))*$S20,"")</f>
        <v>0</v>
      </c>
      <c r="DO20" s="191">
        <f>IFERROR((IF(AND($P20&gt;=DO$4,$P20&lt;DP$4,$Q20&lt;DP$4),NETWORKDAYS.INTL($P20,$Q20,1,(Holidays!$A$1:$A$248)),0)+IF(AND($P20&gt;=DO$4,$P20&lt;DP$4,$Q20&gt;=DP$4),NETWORKDAYS.INTL($P20,(DP$4)-1,1,(Holidays!$A$1:$A$248)),0)+IF(AND($P20&lt;DO$4,$Q20&lt;DP$4,$Q20&gt;=DO$4),NETWORKDAYS.INTL(DO$4,$Q20,1,(Holidays!$A$1:$A$248)),0)+IF(AND($P20&lt;DO$4,$Q20&gt;=DP$4,$Q20&gt;=DO$4),NETWORKDAYS.INTL(DO$4,(DP$4)-1,1,(Holidays!$A$1:$A$248)),0))*$S20,"")</f>
        <v>0</v>
      </c>
      <c r="DP20" s="191">
        <f>IFERROR((IF(AND($P20&gt;=DP$4,$P20&lt;DQ$4,$Q20&lt;DQ$4),NETWORKDAYS.INTL($P20,$Q20,1,(Holidays!$A$1:$A$248)),0)+IF(AND($P20&gt;=DP$4,$P20&lt;DQ$4,$Q20&gt;=DQ$4),NETWORKDAYS.INTL($P20,(DQ$4)-1,1,(Holidays!$A$1:$A$248)),0)+IF(AND($P20&lt;DP$4,$Q20&lt;DQ$4,$Q20&gt;=DP$4),NETWORKDAYS.INTL(DP$4,$Q20,1,(Holidays!$A$1:$A$248)),0)+IF(AND($P20&lt;DP$4,$Q20&gt;=DQ$4,$Q20&gt;=DP$4),NETWORKDAYS.INTL(DP$4,(DQ$4)-1,1,(Holidays!$A$1:$A$248)),0))*$S20,"")</f>
        <v>0</v>
      </c>
      <c r="DQ20" s="191">
        <f>IFERROR((IF(AND($P20&gt;=DQ$4,$P20&lt;DR$4,$Q20&lt;DR$4),NETWORKDAYS.INTL($P20,$Q20,1,(Holidays!$A$1:$A$248)),0)+IF(AND($P20&gt;=DQ$4,$P20&lt;DR$4,$Q20&gt;=DR$4),NETWORKDAYS.INTL($P20,(DR$4)-1,1,(Holidays!$A$1:$A$248)),0)+IF(AND($P20&lt;DQ$4,$Q20&lt;DR$4,$Q20&gt;=DQ$4),NETWORKDAYS.INTL(DQ$4,$Q20,1,(Holidays!$A$1:$A$248)),0)+IF(AND($P20&lt;DQ$4,$Q20&gt;=DR$4,$Q20&gt;=DQ$4),NETWORKDAYS.INTL(DQ$4,(DR$4)-1,1,(Holidays!$A$1:$A$248)),0))*$S20,"")</f>
        <v>0</v>
      </c>
      <c r="DR20" s="191">
        <f>IFERROR((IF(AND($P20&gt;=DR$4,$P20&lt;DS$4,$Q20&lt;DS$4),NETWORKDAYS.INTL($P20,$Q20,1,(Holidays!$A$1:$A$248)),0)+IF(AND($P20&gt;=DR$4,$P20&lt;DS$4,$Q20&gt;=DS$4),NETWORKDAYS.INTL($P20,(DS$4)-1,1,(Holidays!$A$1:$A$248)),0)+IF(AND($P20&lt;DR$4,$Q20&lt;DS$4,$Q20&gt;=DR$4),NETWORKDAYS.INTL(DR$4,$Q20,1,(Holidays!$A$1:$A$248)),0)+IF(AND($P20&lt;DR$4,$Q20&gt;=DS$4,$Q20&gt;=DR$4),NETWORKDAYS.INTL(DR$4,(DS$4)-1,1,(Holidays!$A$1:$A$248)),0))*$S20,"")</f>
        <v>0</v>
      </c>
      <c r="DS20" s="191">
        <f>IFERROR((IF(AND($P20&gt;=DS$4,$P20&lt;DT$4,$Q20&lt;DT$4),NETWORKDAYS.INTL($P20,$Q20,1,(Holidays!$A$1:$A$248)),0)+IF(AND($P20&gt;=DS$4,$P20&lt;DT$4,$Q20&gt;=DT$4),NETWORKDAYS.INTL($P20,(DT$4)-1,1,(Holidays!$A$1:$A$248)),0)+IF(AND($P20&lt;DS$4,$Q20&lt;DT$4,$Q20&gt;=DS$4),NETWORKDAYS.INTL(DS$4,$Q20,1,(Holidays!$A$1:$A$248)),0)+IF(AND($P20&lt;DS$4,$Q20&gt;=DT$4,$Q20&gt;=DS$4),NETWORKDAYS.INTL(DS$4,(DT$4)-1,1,(Holidays!$A$1:$A$248)),0))*$S20,"")</f>
        <v>0</v>
      </c>
      <c r="DT20" s="191">
        <f>IFERROR((IF(AND($P20&gt;=DT$4,$P20&lt;DU$4,$Q20&lt;DU$4),NETWORKDAYS.INTL($P20,$Q20,1,(Holidays!$A$1:$A$248)),0)+IF(AND($P20&gt;=DT$4,$P20&lt;DU$4,$Q20&gt;=DU$4),NETWORKDAYS.INTL($P20,(DU$4)-1,1,(Holidays!$A$1:$A$248)),0)+IF(AND($P20&lt;DT$4,$Q20&lt;DU$4,$Q20&gt;=DT$4),NETWORKDAYS.INTL(DT$4,$Q20,1,(Holidays!$A$1:$A$248)),0)+IF(AND($P20&lt;DT$4,$Q20&gt;=DU$4,$Q20&gt;=DT$4),NETWORKDAYS.INTL(DT$4,(DU$4)-1,1,(Holidays!$A$1:$A$248)),0))*$S20,"")</f>
        <v>0</v>
      </c>
      <c r="DU20" s="191">
        <f>IFERROR((IF(AND($P20&gt;=DU$4,$P20&lt;DV$4,$Q20&lt;DV$4),NETWORKDAYS.INTL($P20,$Q20,1,(Holidays!$A$1:$A$248)),0)+IF(AND($P20&gt;=DU$4,$P20&lt;DV$4,$Q20&gt;=DV$4),NETWORKDAYS.INTL($P20,(DV$4)-1,1,(Holidays!$A$1:$A$248)),0)+IF(AND($P20&lt;DU$4,$Q20&lt;DV$4,$Q20&gt;=DU$4),NETWORKDAYS.INTL(DU$4,$Q20,1,(Holidays!$A$1:$A$248)),0)+IF(AND($P20&lt;DU$4,$Q20&gt;=DV$4,$Q20&gt;=DU$4),NETWORKDAYS.INTL(DU$4,(DV$4)-1,1,(Holidays!$A$1:$A$248)),0))*$S20,"")</f>
        <v>0</v>
      </c>
      <c r="DV20" s="191">
        <f>IFERROR((IF(AND($P20&gt;=DV$4,$P20&lt;DW$4,$Q20&lt;DW$4),NETWORKDAYS.INTL($P20,$Q20,1,(Holidays!$A$1:$A$248)),0)+IF(AND($P20&gt;=DV$4,$P20&lt;DW$4,$Q20&gt;=DW$4),NETWORKDAYS.INTL($P20,(DW$4)-1,1,(Holidays!$A$1:$A$248)),0)+IF(AND($P20&lt;DV$4,$Q20&lt;DW$4,$Q20&gt;=DV$4),NETWORKDAYS.INTL(DV$4,$Q20,1,(Holidays!$A$1:$A$248)),0)+IF(AND($P20&lt;DV$4,$Q20&gt;=DW$4,$Q20&gt;=DV$4),NETWORKDAYS.INTL(DV$4,(DW$4)-1,1,(Holidays!$A$1:$A$248)),0))*$S20,"")</f>
        <v>0</v>
      </c>
      <c r="DW20" s="191">
        <f>IFERROR((IF(AND($P20&gt;=DW$4,$P20&lt;DX$4,$Q20&lt;DX$4),NETWORKDAYS.INTL($P20,$Q20,1,(Holidays!$A$1:$A$248)),0)+IF(AND($P20&gt;=DW$4,$P20&lt;DX$4,$Q20&gt;=DX$4),NETWORKDAYS.INTL($P20,(DX$4)-1,1,(Holidays!$A$1:$A$248)),0)+IF(AND($P20&lt;DW$4,$Q20&lt;DX$4,$Q20&gt;=DW$4),NETWORKDAYS.INTL(DW$4,$Q20,1,(Holidays!$A$1:$A$248)),0)+IF(AND($P20&lt;DW$4,$Q20&gt;=DX$4,$Q20&gt;=DW$4),NETWORKDAYS.INTL(DW$4,(DX$4)-1,1,(Holidays!$A$1:$A$248)),0))*$S20,"")</f>
        <v>0</v>
      </c>
      <c r="DX20" s="191">
        <f>IFERROR((IF(AND($P20&gt;=DX$4,$P20&lt;DY$4,$Q20&lt;DY$4),NETWORKDAYS.INTL($P20,$Q20,1,(Holidays!$A$1:$A$248)),0)+IF(AND($P20&gt;=DX$4,$P20&lt;DY$4,$Q20&gt;=DY$4),NETWORKDAYS.INTL($P20,(DY$4)-1,1,(Holidays!$A$1:$A$248)),0)+IF(AND($P20&lt;DX$4,$Q20&lt;DY$4,$Q20&gt;=DX$4),NETWORKDAYS.INTL(DX$4,$Q20,1,(Holidays!$A$1:$A$248)),0)+IF(AND($P20&lt;DX$4,$Q20&gt;=DY$4,$Q20&gt;=DX$4),NETWORKDAYS.INTL(DX$4,(DY$4)-1,1,(Holidays!$A$1:$A$248)),0))*$S20,"")</f>
        <v>0</v>
      </c>
      <c r="DY20" s="191">
        <f>IFERROR((IF(AND($P20&gt;=DY$4,$P20&lt;DZ$4,$Q20&lt;DZ$4),NETWORKDAYS.INTL($P20,$Q20,1,(Holidays!$A$1:$A$248)),0)+IF(AND($P20&gt;=DY$4,$P20&lt;DZ$4,$Q20&gt;=DZ$4),NETWORKDAYS.INTL($P20,(DZ$4)-1,1,(Holidays!$A$1:$A$248)),0)+IF(AND($P20&lt;DY$4,$Q20&lt;DZ$4,$Q20&gt;=DY$4),NETWORKDAYS.INTL(DY$4,$Q20,1,(Holidays!$A$1:$A$248)),0)+IF(AND($P20&lt;DY$4,$Q20&gt;=DZ$4,$Q20&gt;=DY$4),NETWORKDAYS.INTL(DY$4,(DZ$4)-1,1,(Holidays!$A$1:$A$248)),0))*$S20,"")</f>
        <v>0</v>
      </c>
      <c r="DZ20" s="191">
        <f>IFERROR((IF(AND($P20&gt;=DZ$4,$P20&lt;EA$4,$Q20&lt;EA$4),NETWORKDAYS.INTL($P20,$Q20,1,(Holidays!$A$1:$A$248)),0)+IF(AND($P20&gt;=DZ$4,$P20&lt;EA$4,$Q20&gt;=EA$4),NETWORKDAYS.INTL($P20,(EA$4)-1,1,(Holidays!$A$1:$A$248)),0)+IF(AND($P20&lt;DZ$4,$Q20&lt;EA$4,$Q20&gt;=DZ$4),NETWORKDAYS.INTL(DZ$4,$Q20,1,(Holidays!$A$1:$A$248)),0)+IF(AND($P20&lt;DZ$4,$Q20&gt;=EA$4,$Q20&gt;=DZ$4),NETWORKDAYS.INTL(DZ$4,(EA$4)-1,1,(Holidays!$A$1:$A$248)),0))*$S20,"")</f>
        <v>0</v>
      </c>
      <c r="EA20" s="191">
        <f>IFERROR((IF(AND($P20&gt;=EA$4,$P20&lt;EB$4,$Q20&lt;EB$4),NETWORKDAYS.INTL($P20,$Q20,1,(Holidays!$A$1:$A$248)),0)+IF(AND($P20&gt;=EA$4,$P20&lt;EB$4,$Q20&gt;=EB$4),NETWORKDAYS.INTL($P20,(EB$4)-1,1,(Holidays!$A$1:$A$248)),0)+IF(AND($P20&lt;EA$4,$Q20&lt;EB$4,$Q20&gt;=EA$4),NETWORKDAYS.INTL(EA$4,$Q20,1,(Holidays!$A$1:$A$248)),0)+IF(AND($P20&lt;EA$4,$Q20&gt;=EB$4,$Q20&gt;=EA$4),NETWORKDAYS.INTL(EA$4,(EB$4)-1,1,(Holidays!$A$1:$A$248)),0))*$S20,"")</f>
        <v>0</v>
      </c>
      <c r="EB20" s="191">
        <f>IFERROR((IF(AND($P20&gt;=EB$4,$P20&lt;EC$4,$Q20&lt;EC$4),NETWORKDAYS.INTL($P20,$Q20,1,(Holidays!$A$1:$A$248)),0)+IF(AND($P20&gt;=EB$4,$P20&lt;EC$4,$Q20&gt;=EC$4),NETWORKDAYS.INTL($P20,(EC$4)-1,1,(Holidays!$A$1:$A$248)),0)+IF(AND($P20&lt;EB$4,$Q20&lt;EC$4,$Q20&gt;=EB$4),NETWORKDAYS.INTL(EB$4,$Q20,1,(Holidays!$A$1:$A$248)),0)+IF(AND($P20&lt;EB$4,$Q20&gt;=EC$4,$Q20&gt;=EB$4),NETWORKDAYS.INTL(EB$4,(EC$4)-1,1,(Holidays!$A$1:$A$248)),0))*$S20,"")</f>
        <v>0</v>
      </c>
      <c r="EC20" s="191">
        <f>IFERROR((IF(AND($P20&gt;=EC$4,$P20&lt;ED$4,$Q20&lt;ED$4),NETWORKDAYS.INTL($P20,$Q20,1,(Holidays!$A$1:$A$248)),0)+IF(AND($P20&gt;=EC$4,$P20&lt;ED$4,$Q20&gt;=ED$4),NETWORKDAYS.INTL($P20,(ED$4)-1,1,(Holidays!$A$1:$A$248)),0)+IF(AND($P20&lt;EC$4,$Q20&lt;ED$4,$Q20&gt;=EC$4),NETWORKDAYS.INTL(EC$4,$Q20,1,(Holidays!$A$1:$A$248)),0)+IF(AND($P20&lt;EC$4,$Q20&gt;=ED$4,$Q20&gt;=EC$4),NETWORKDAYS.INTL(EC$4,(ED$4)-1,1,(Holidays!$A$1:$A$248)),0))*$S20,"")</f>
        <v>0</v>
      </c>
      <c r="ED20" s="191">
        <f>IFERROR((IF(AND($P20&gt;=ED$4,$P20&lt;EE$4,$Q20&lt;EE$4),NETWORKDAYS.INTL($P20,$Q20,1,(Holidays!$A$1:$A$248)),0)+IF(AND($P20&gt;=ED$4,$P20&lt;EE$4,$Q20&gt;=EE$4),NETWORKDAYS.INTL($P20,(EE$4)-1,1,(Holidays!$A$1:$A$248)),0)+IF(AND($P20&lt;ED$4,$Q20&lt;EE$4,$Q20&gt;=ED$4),NETWORKDAYS.INTL(ED$4,$Q20,1,(Holidays!$A$1:$A$248)),0)+IF(AND($P20&lt;ED$4,$Q20&gt;=EE$4,$Q20&gt;=ED$4),NETWORKDAYS.INTL(ED$4,(EE$4)-1,1,(Holidays!$A$1:$A$248)),0))*$S20,"")</f>
        <v>0</v>
      </c>
      <c r="EE20" s="191">
        <f>IFERROR((IF(AND($P20&gt;=EE$4,$P20&lt;EF$4,$Q20&lt;EF$4),NETWORKDAYS.INTL($P20,$Q20,1,(Holidays!$A$1:$A$248)),0)+IF(AND($P20&gt;=EE$4,$P20&lt;EF$4,$Q20&gt;=EF$4),NETWORKDAYS.INTL($P20,(EF$4)-1,1,(Holidays!$A$1:$A$248)),0)+IF(AND($P20&lt;EE$4,$Q20&lt;EF$4,$Q20&gt;=EE$4),NETWORKDAYS.INTL(EE$4,$Q20,1,(Holidays!$A$1:$A$248)),0)+IF(AND($P20&lt;EE$4,$Q20&gt;=EF$4,$Q20&gt;=EE$4),NETWORKDAYS.INTL(EE$4,(EF$4)-1,1,(Holidays!$A$1:$A$248)),0))*$S20,"")</f>
        <v>0</v>
      </c>
      <c r="EF20" s="191">
        <f>IFERROR((IF(AND($P20&gt;=EF$4,$P20&lt;EG$4,$Q20&lt;EG$4),NETWORKDAYS.INTL($P20,$Q20,1,(Holidays!$A$1:$A$248)),0)+IF(AND($P20&gt;=EF$4,$P20&lt;EG$4,$Q20&gt;=EG$4),NETWORKDAYS.INTL($P20,(EG$4)-1,1,(Holidays!$A$1:$A$248)),0)+IF(AND($P20&lt;EF$4,$Q20&lt;EG$4,$Q20&gt;=EF$4),NETWORKDAYS.INTL(EF$4,$Q20,1,(Holidays!$A$1:$A$248)),0)+IF(AND($P20&lt;EF$4,$Q20&gt;=EG$4,$Q20&gt;=EF$4),NETWORKDAYS.INTL(EF$4,(EG$4)-1,1,(Holidays!$A$1:$A$248)),0))*$S20,"")</f>
        <v>0</v>
      </c>
      <c r="EG20" s="191">
        <f>IFERROR((IF(AND($P20&gt;=EG$4,$P20&lt;EH$4,$Q20&lt;EH$4),NETWORKDAYS.INTL($P20,$Q20,1,(Holidays!$A$1:$A$248)),0)+IF(AND($P20&gt;=EG$4,$P20&lt;EH$4,$Q20&gt;=EH$4),NETWORKDAYS.INTL($P20,(EH$4)-1,1,(Holidays!$A$1:$A$248)),0)+IF(AND($P20&lt;EG$4,$Q20&lt;EH$4,$Q20&gt;=EG$4),NETWORKDAYS.INTL(EG$4,$Q20,1,(Holidays!$A$1:$A$248)),0)+IF(AND($P20&lt;EG$4,$Q20&gt;=EH$4,$Q20&gt;=EG$4),NETWORKDAYS.INTL(EG$4,(EH$4)-1,1,(Holidays!$A$1:$A$248)),0))*$S20,"")</f>
        <v>0</v>
      </c>
      <c r="EH20" s="191">
        <f>IFERROR((IF(AND($P20&gt;=EH$4,$P20&lt;EI$4,$Q20&lt;EI$4),NETWORKDAYS.INTL($P20,$Q20,1,(Holidays!$A$1:$A$248)),0)+IF(AND($P20&gt;=EH$4,$P20&lt;EI$4,$Q20&gt;=EI$4),NETWORKDAYS.INTL($P20,(EI$4)-1,1,(Holidays!$A$1:$A$248)),0)+IF(AND($P20&lt;EH$4,$Q20&lt;EI$4,$Q20&gt;=EH$4),NETWORKDAYS.INTL(EH$4,$Q20,1,(Holidays!$A$1:$A$248)),0)+IF(AND($P20&lt;EH$4,$Q20&gt;=EI$4,$Q20&gt;=EH$4),NETWORKDAYS.INTL(EH$4,(EI$4)-1,1,(Holidays!$A$1:$A$248)),0))*$S20,"")</f>
        <v>0</v>
      </c>
      <c r="EI20" s="191">
        <f>IFERROR((IF(AND($P20&gt;=EI$4,$P20&lt;EJ$4,$Q20&lt;EJ$4),NETWORKDAYS.INTL($P20,$Q20,1,(Holidays!$A$1:$A$248)),0)+IF(AND($P20&gt;=EI$4,$P20&lt;EJ$4,$Q20&gt;=EJ$4),NETWORKDAYS.INTL($P20,(EJ$4)-1,1,(Holidays!$A$1:$A$248)),0)+IF(AND($P20&lt;EI$4,$Q20&lt;EJ$4,$Q20&gt;=EI$4),NETWORKDAYS.INTL(EI$4,$Q20,1,(Holidays!$A$1:$A$248)),0)+IF(AND($P20&lt;EI$4,$Q20&gt;=EJ$4,$Q20&gt;=EI$4),NETWORKDAYS.INTL(EI$4,(EJ$4)-1,1,(Holidays!$A$1:$A$248)),0))*$S20,"")</f>
        <v>0</v>
      </c>
      <c r="EJ20" s="191">
        <f>IFERROR((IF(AND($P20&gt;=EJ$4,$P20&lt;EK$4,$Q20&lt;EK$4),NETWORKDAYS.INTL($P20,$Q20,1,(Holidays!$A$1:$A$248)),0)+IF(AND($P20&gt;=EJ$4,$P20&lt;EK$4,$Q20&gt;=EK$4),NETWORKDAYS.INTL($P20,(EK$4)-1,1,(Holidays!$A$1:$A$248)),0)+IF(AND($P20&lt;EJ$4,$Q20&lt;EK$4,$Q20&gt;=EJ$4),NETWORKDAYS.INTL(EJ$4,$Q20,1,(Holidays!$A$1:$A$248)),0)+IF(AND($P20&lt;EJ$4,$Q20&gt;=EK$4,$Q20&gt;=EJ$4),NETWORKDAYS.INTL(EJ$4,(EK$4)-1,1,(Holidays!$A$1:$A$248)),0))*$S20,"")</f>
        <v>0</v>
      </c>
      <c r="EK20" s="191">
        <f>IFERROR((IF(AND($P20&gt;=EK$4,$P20&lt;EL$4,$Q20&lt;EL$4),NETWORKDAYS.INTL($P20,$Q20,1,(Holidays!$A$1:$A$248)),0)+IF(AND($P20&gt;=EK$4,$P20&lt;EL$4,$Q20&gt;=EL$4),NETWORKDAYS.INTL($P20,(EL$4)-1,1,(Holidays!$A$1:$A$248)),0)+IF(AND($P20&lt;EK$4,$Q20&lt;EL$4,$Q20&gt;=EK$4),NETWORKDAYS.INTL(EK$4,$Q20,1,(Holidays!$A$1:$A$248)),0)+IF(AND($P20&lt;EK$4,$Q20&gt;=EL$4,$Q20&gt;=EK$4),NETWORKDAYS.INTL(EK$4,(EL$4)-1,1,(Holidays!$A$1:$A$248)),0))*$S20,"")</f>
        <v>0</v>
      </c>
      <c r="EL20" s="191">
        <f>IFERROR((IF(AND($P20&gt;=EL$4,$P20&lt;EM$4,$Q20&lt;EM$4),NETWORKDAYS.INTL($P20,$Q20,1,(Holidays!$A$1:$A$248)),0)+IF(AND($P20&gt;=EL$4,$P20&lt;EM$4,$Q20&gt;=EM$4),NETWORKDAYS.INTL($P20,(EM$4)-1,1,(Holidays!$A$1:$A$248)),0)+IF(AND($P20&lt;EL$4,$Q20&lt;EM$4,$Q20&gt;=EL$4),NETWORKDAYS.INTL(EL$4,$Q20,1,(Holidays!$A$1:$A$248)),0)+IF(AND($P20&lt;EL$4,$Q20&gt;=EM$4,$Q20&gt;=EL$4),NETWORKDAYS.INTL(EL$4,(EM$4)-1,1,(Holidays!$A$1:$A$248)),0))*$S20,"")</f>
        <v>0</v>
      </c>
      <c r="EM20" s="191">
        <f>IFERROR((IF(AND($P20&gt;=EM$4,$P20&lt;EN$4,$Q20&lt;EN$4),NETWORKDAYS.INTL($P20,$Q20,1,(Holidays!$A$1:$A$248)),0)+IF(AND($P20&gt;=EM$4,$P20&lt;EN$4,$Q20&gt;=EN$4),NETWORKDAYS.INTL($P20,(EN$4)-1,1,(Holidays!$A$1:$A$248)),0)+IF(AND($P20&lt;EM$4,$Q20&lt;EN$4,$Q20&gt;=EM$4),NETWORKDAYS.INTL(EM$4,$Q20,1,(Holidays!$A$1:$A$248)),0)+IF(AND($P20&lt;EM$4,$Q20&gt;=EN$4,$Q20&gt;=EM$4),NETWORKDAYS.INTL(EM$4,(EN$4)-1,1,(Holidays!$A$1:$A$248)),0))*$S20,"")</f>
        <v>0</v>
      </c>
      <c r="EN20" s="191">
        <f>IFERROR((IF(AND($P20&gt;=EN$4,$P20&lt;EO$4,$Q20&lt;EO$4),NETWORKDAYS.INTL($P20,$Q20,1,(Holidays!$A$1:$A$248)),0)+IF(AND($P20&gt;=EN$4,$P20&lt;EO$4,$Q20&gt;=EO$4),NETWORKDAYS.INTL($P20,(EO$4)-1,1,(Holidays!$A$1:$A$248)),0)+IF(AND($P20&lt;EN$4,$Q20&lt;EO$4,$Q20&gt;=EN$4),NETWORKDAYS.INTL(EN$4,$Q20,1,(Holidays!$A$1:$A$248)),0)+IF(AND($P20&lt;EN$4,$Q20&gt;=EO$4,$Q20&gt;=EN$4),NETWORKDAYS.INTL(EN$4,(EO$4)-1,1,(Holidays!$A$1:$A$248)),0))*$S20,"")</f>
        <v>0</v>
      </c>
      <c r="EO20" s="191">
        <f>IFERROR((IF(AND($P20&gt;=EO$4,$P20&lt;EP$4,$Q20&lt;EP$4),NETWORKDAYS.INTL($P20,$Q20,1,(Holidays!$A$1:$A$248)),0)+IF(AND($P20&gt;=EO$4,$P20&lt;EP$4,$Q20&gt;=EP$4),NETWORKDAYS.INTL($P20,(EP$4)-1,1,(Holidays!$A$1:$A$248)),0)+IF(AND($P20&lt;EO$4,$Q20&lt;EP$4,$Q20&gt;=EO$4),NETWORKDAYS.INTL(EO$4,$Q20,1,(Holidays!$A$1:$A$248)),0)+IF(AND($P20&lt;EO$4,$Q20&gt;=EP$4,$Q20&gt;=EO$4),NETWORKDAYS.INTL(EO$4,(EP$4)-1,1,(Holidays!$A$1:$A$248)),0))*$S20,"")</f>
        <v>0</v>
      </c>
      <c r="EP20" s="191">
        <f>IFERROR((IF(AND($P20&gt;=EP$4,$P20&lt;EQ$4,$Q20&lt;EQ$4),NETWORKDAYS.INTL($P20,$Q20,1,(Holidays!$A$1:$A$248)),0)+IF(AND($P20&gt;=EP$4,$P20&lt;EQ$4,$Q20&gt;=EQ$4),NETWORKDAYS.INTL($P20,(EQ$4)-1,1,(Holidays!$A$1:$A$248)),0)+IF(AND($P20&lt;EP$4,$Q20&lt;EQ$4,$Q20&gt;=EP$4),NETWORKDAYS.INTL(EP$4,$Q20,1,(Holidays!$A$1:$A$248)),0)+IF(AND($P20&lt;EP$4,$Q20&gt;=EQ$4,$Q20&gt;=EP$4),NETWORKDAYS.INTL(EP$4,(EQ$4)-1,1,(Holidays!$A$1:$A$248)),0))*$S20,"")</f>
        <v>0</v>
      </c>
      <c r="EQ20" s="191">
        <f>IFERROR((IF(AND($P20&gt;=EQ$4,$P20&lt;ER$4,$Q20&lt;ER$4),NETWORKDAYS.INTL($P20,$Q20,1,(Holidays!$A$1:$A$248)),0)+IF(AND($P20&gt;=EQ$4,$P20&lt;ER$4,$Q20&gt;=ER$4),NETWORKDAYS.INTL($P20,(ER$4)-1,1,(Holidays!$A$1:$A$248)),0)+IF(AND($P20&lt;EQ$4,$Q20&lt;ER$4,$Q20&gt;=EQ$4),NETWORKDAYS.INTL(EQ$4,$Q20,1,(Holidays!$A$1:$A$248)),0)+IF(AND($P20&lt;EQ$4,$Q20&gt;=ER$4,$Q20&gt;=EQ$4),NETWORKDAYS.INTL(EQ$4,(ER$4)-1,1,(Holidays!$A$1:$A$248)),0))*$S20,"")</f>
        <v>0</v>
      </c>
      <c r="ER20" s="191">
        <f>IFERROR((IF(AND($P20&gt;=ER$4,$P20&lt;ES$4,$Q20&lt;ES$4),NETWORKDAYS.INTL($P20,$Q20,1,(Holidays!$A$1:$A$248)),0)+IF(AND($P20&gt;=ER$4,$P20&lt;ES$4,$Q20&gt;=ES$4),NETWORKDAYS.INTL($P20,(ES$4)-1,1,(Holidays!$A$1:$A$248)),0)+IF(AND($P20&lt;ER$4,$Q20&lt;ES$4,$Q20&gt;=ER$4),NETWORKDAYS.INTL(ER$4,$Q20,1,(Holidays!$A$1:$A$248)),0)+IF(AND($P20&lt;ER$4,$Q20&gt;=ES$4,$Q20&gt;=ER$4),NETWORKDAYS.INTL(ER$4,(ES$4)-1,1,(Holidays!$A$1:$A$248)),0))*$S20,"")</f>
        <v>0</v>
      </c>
      <c r="ES20" s="191">
        <f>IFERROR((IF(AND($P20&gt;=ES$4,$P20&lt;ET$4,$Q20&lt;ET$4),NETWORKDAYS.INTL($P20,$Q20,1,(Holidays!$A$1:$A$248)),0)+IF(AND($P20&gt;=ES$4,$P20&lt;ET$4,$Q20&gt;=ET$4),NETWORKDAYS.INTL($P20,(ET$4)-1,1,(Holidays!$A$1:$A$248)),0)+IF(AND($P20&lt;ES$4,$Q20&lt;ET$4,$Q20&gt;=ES$4),NETWORKDAYS.INTL(ES$4,$Q20,1,(Holidays!$A$1:$A$248)),0)+IF(AND($P20&lt;ES$4,$Q20&gt;=ET$4,$Q20&gt;=ES$4),NETWORKDAYS.INTL(ES$4,(ET$4)-1,1,(Holidays!$A$1:$A$248)),0))*$S20,"")</f>
        <v>0</v>
      </c>
      <c r="ET20" s="191">
        <f>IFERROR((IF(AND($P20&gt;=ET$4,$P20&lt;EU$4,$Q20&lt;EU$4),NETWORKDAYS.INTL($P20,$Q20,1,(Holidays!$A$1:$A$248)),0)+IF(AND($P20&gt;=ET$4,$P20&lt;EU$4,$Q20&gt;=EU$4),NETWORKDAYS.INTL($P20,(EU$4)-1,1,(Holidays!$A$1:$A$248)),0)+IF(AND($P20&lt;ET$4,$Q20&lt;EU$4,$Q20&gt;=ET$4),NETWORKDAYS.INTL(ET$4,$Q20,1,(Holidays!$A$1:$A$248)),0)+IF(AND($P20&lt;ET$4,$Q20&gt;=EU$4,$Q20&gt;=ET$4),NETWORKDAYS.INTL(ET$4,(EU$4)-1,1,(Holidays!$A$1:$A$248)),0))*$S20,"")</f>
        <v>0</v>
      </c>
      <c r="EU20" s="191">
        <f>IFERROR((IF(AND($P20&gt;=EU$4,$P20&lt;EV$4,$Q20&lt;EV$4),NETWORKDAYS.INTL($P20,$Q20,1,(Holidays!$A$1:$A$248)),0)+IF(AND($P20&gt;=EU$4,$P20&lt;EV$4,$Q20&gt;=EV$4),NETWORKDAYS.INTL($P20,(EV$4)-1,1,(Holidays!$A$1:$A$248)),0)+IF(AND($P20&lt;EU$4,$Q20&lt;EV$4,$Q20&gt;=EU$4),NETWORKDAYS.INTL(EU$4,$Q20,1,(Holidays!$A$1:$A$248)),0)+IF(AND($P20&lt;EU$4,$Q20&gt;=EV$4,$Q20&gt;=EU$4),NETWORKDAYS.INTL(EU$4,(EV$4)-1,1,(Holidays!$A$1:$A$248)),0))*$S20,"")</f>
        <v>0</v>
      </c>
      <c r="EV20" s="191">
        <f>IFERROR((IF(AND($P20&gt;=EV$4,$P20&lt;EW$4,$Q20&lt;EW$4),NETWORKDAYS.INTL($P20,$Q20,1,(Holidays!$A$1:$A$248)),0)+IF(AND($P20&gt;=EV$4,$P20&lt;EW$4,$Q20&gt;=EW$4),NETWORKDAYS.INTL($P20,(EW$4)-1,1,(Holidays!$A$1:$A$248)),0)+IF(AND($P20&lt;EV$4,$Q20&lt;EW$4,$Q20&gt;=EV$4),NETWORKDAYS.INTL(EV$4,$Q20,1,(Holidays!$A$1:$A$248)),0)+IF(AND($P20&lt;EV$4,$Q20&gt;=EW$4,$Q20&gt;=EV$4),NETWORKDAYS.INTL(EV$4,(EW$4)-1,1,(Holidays!$A$1:$A$248)),0))*$S20,"")</f>
        <v>0</v>
      </c>
      <c r="EW20" s="191">
        <f>IFERROR((IF(AND($P20&gt;=EW$4,$P20&lt;EX$4,$Q20&lt;EX$4),NETWORKDAYS.INTL($P20,$Q20,1,(Holidays!$A$1:$A$248)),0)+IF(AND($P20&gt;=EW$4,$P20&lt;EX$4,$Q20&gt;=EX$4),NETWORKDAYS.INTL($P20,(EX$4)-1,1,(Holidays!$A$1:$A$248)),0)+IF(AND($P20&lt;EW$4,$Q20&lt;EX$4,$Q20&gt;=EW$4),NETWORKDAYS.INTL(EW$4,$Q20,1,(Holidays!$A$1:$A$248)),0)+IF(AND($P20&lt;EW$4,$Q20&gt;=EX$4,$Q20&gt;=EW$4),NETWORKDAYS.INTL(EW$4,(EX$4)-1,1,(Holidays!$A$1:$A$248)),0))*$S20,"")</f>
        <v>0</v>
      </c>
      <c r="EX20" s="191">
        <f>IFERROR((IF(AND($P20&gt;=EX$4,$P20&lt;EY$4,$Q20&lt;EY$4),NETWORKDAYS.INTL($P20,$Q20,1,(Holidays!$A$1:$A$248)),0)+IF(AND($P20&gt;=EX$4,$P20&lt;EY$4,$Q20&gt;=EY$4),NETWORKDAYS.INTL($P20,(EY$4)-1,1,(Holidays!$A$1:$A$248)),0)+IF(AND($P20&lt;EX$4,$Q20&lt;EY$4,$Q20&gt;=EX$4),NETWORKDAYS.INTL(EX$4,$Q20,1,(Holidays!$A$1:$A$248)),0)+IF(AND($P20&lt;EX$4,$Q20&gt;=EY$4,$Q20&gt;=EX$4),NETWORKDAYS.INTL(EX$4,(EY$4)-1,1,(Holidays!$A$1:$A$248)),0))*$S20,"")</f>
        <v>0</v>
      </c>
      <c r="EY20" s="191">
        <f>IFERROR((IF(AND($P20&gt;=EY$4,$P20&lt;EZ$4,$Q20&lt;EZ$4),NETWORKDAYS.INTL($P20,$Q20,1,(Holidays!$A$1:$A$248)),0)+IF(AND($P20&gt;=EY$4,$P20&lt;EZ$4,$Q20&gt;=EZ$4),NETWORKDAYS.INTL($P20,(EZ$4)-1,1,(Holidays!$A$1:$A$248)),0)+IF(AND($P20&lt;EY$4,$Q20&lt;EZ$4,$Q20&gt;=EY$4),NETWORKDAYS.INTL(EY$4,$Q20,1,(Holidays!$A$1:$A$248)),0)+IF(AND($P20&lt;EY$4,$Q20&gt;=EZ$4,$Q20&gt;=EY$4),NETWORKDAYS.INTL(EY$4,(EZ$4)-1,1,(Holidays!$A$1:$A$248)),0))*$S20,"")</f>
        <v>0</v>
      </c>
      <c r="EZ20" s="191">
        <f>IFERROR((IF(AND($P20&gt;=EZ$4,$P20&lt;FA$4,$Q20&lt;FA$4),NETWORKDAYS.INTL($P20,$Q20,1,(Holidays!$A$1:$A$248)),0)+IF(AND($P20&gt;=EZ$4,$P20&lt;FA$4,$Q20&gt;=FA$4),NETWORKDAYS.INTL($P20,(FA$4)-1,1,(Holidays!$A$1:$A$248)),0)+IF(AND($P20&lt;EZ$4,$Q20&lt;FA$4,$Q20&gt;=EZ$4),NETWORKDAYS.INTL(EZ$4,$Q20,1,(Holidays!$A$1:$A$248)),0)+IF(AND($P20&lt;EZ$4,$Q20&gt;=FA$4,$Q20&gt;=EZ$4),NETWORKDAYS.INTL(EZ$4,(FA$4)-1,1,(Holidays!$A$1:$A$248)),0))*$S20,"")</f>
        <v>0</v>
      </c>
      <c r="FA20" s="191">
        <f>IFERROR((IF(AND($P20&gt;=FA$4,$P20&lt;FB$4,$Q20&lt;FB$4),NETWORKDAYS.INTL($P20,$Q20,1,(Holidays!$A$1:$A$248)),0)+IF(AND($P20&gt;=FA$4,$P20&lt;FB$4,$Q20&gt;=FB$4),NETWORKDAYS.INTL($P20,(FB$4)-1,1,(Holidays!$A$1:$A$248)),0)+IF(AND($P20&lt;FA$4,$Q20&lt;FB$4,$Q20&gt;=FA$4),NETWORKDAYS.INTL(FA$4,$Q20,1,(Holidays!$A$1:$A$248)),0)+IF(AND($P20&lt;FA$4,$Q20&gt;=FB$4,$Q20&gt;=FA$4),NETWORKDAYS.INTL(FA$4,(FB$4)-1,1,(Holidays!$A$1:$A$248)),0))*$S20,"")</f>
        <v>0</v>
      </c>
      <c r="FB20" s="191">
        <f>IFERROR((IF(AND($P20&gt;=FB$4,$P20&lt;FC$4,$Q20&lt;FC$4),NETWORKDAYS.INTL($P20,$Q20,1,(Holidays!$A$1:$A$248)),0)+IF(AND($P20&gt;=FB$4,$P20&lt;FC$4,$Q20&gt;=FC$4),NETWORKDAYS.INTL($P20,(FC$4)-1,1,(Holidays!$A$1:$A$248)),0)+IF(AND($P20&lt;FB$4,$Q20&lt;FC$4,$Q20&gt;=FB$4),NETWORKDAYS.INTL(FB$4,$Q20,1,(Holidays!$A$1:$A$248)),0)+IF(AND($P20&lt;FB$4,$Q20&gt;=FC$4,$Q20&gt;=FB$4),NETWORKDAYS.INTL(FB$4,(FC$4)-1,1,(Holidays!$A$1:$A$248)),0))*$S20,"")</f>
        <v>0</v>
      </c>
      <c r="FC20" s="191">
        <f>IFERROR((IF(AND($P20&gt;=FC$4,$P20&lt;FD$4,$Q20&lt;FD$4),NETWORKDAYS.INTL($P20,$Q20,1,(Holidays!$A$1:$A$248)),0)+IF(AND($P20&gt;=FC$4,$P20&lt;FD$4,$Q20&gt;=FD$4),NETWORKDAYS.INTL($P20,(FD$4)-1,1,(Holidays!$A$1:$A$248)),0)+IF(AND($P20&lt;FC$4,$Q20&lt;FD$4,$Q20&gt;=FC$4),NETWORKDAYS.INTL(FC$4,$Q20,1,(Holidays!$A$1:$A$248)),0)+IF(AND($P20&lt;FC$4,$Q20&gt;=FD$4,$Q20&gt;=FC$4),NETWORKDAYS.INTL(FC$4,(FD$4)-1,1,(Holidays!$A$1:$A$248)),0))*$S20,"")</f>
        <v>0</v>
      </c>
      <c r="FD20" s="191">
        <f>IFERROR((IF(AND($P20&gt;=FD$4,$P20&lt;FE$4,$Q20&lt;FE$4),NETWORKDAYS.INTL($P20,$Q20,1,(Holidays!$A$1:$A$248)),0)+IF(AND($P20&gt;=FD$4,$P20&lt;FE$4,$Q20&gt;=FE$4),NETWORKDAYS.INTL($P20,(FE$4)-1,1,(Holidays!$A$1:$A$248)),0)+IF(AND($P20&lt;FD$4,$Q20&lt;FE$4,$Q20&gt;=FD$4),NETWORKDAYS.INTL(FD$4,$Q20,1,(Holidays!$A$1:$A$248)),0)+IF(AND($P20&lt;FD$4,$Q20&gt;=FE$4,$Q20&gt;=FD$4),NETWORKDAYS.INTL(FD$4,(FE$4)-1,1,(Holidays!$A$1:$A$248)),0))*$S20,"")</f>
        <v>0</v>
      </c>
      <c r="FE20" s="191">
        <f>IFERROR((IF(AND($P20&gt;=FE$4,$P20&lt;FF$4,$Q20&lt;FF$4),NETWORKDAYS.INTL($P20,$Q20,1,(Holidays!$A$1:$A$248)),0)+IF(AND($P20&gt;=FE$4,$P20&lt;FF$4,$Q20&gt;=FF$4),NETWORKDAYS.INTL($P20,(FF$4)-1,1,(Holidays!$A$1:$A$248)),0)+IF(AND($P20&lt;FE$4,$Q20&lt;FF$4,$Q20&gt;=FE$4),NETWORKDAYS.INTL(FE$4,$Q20,1,(Holidays!$A$1:$A$248)),0)+IF(AND($P20&lt;FE$4,$Q20&gt;=FF$4,$Q20&gt;=FE$4),NETWORKDAYS.INTL(FE$4,(FF$4)-1,1,(Holidays!$A$1:$A$248)),0))*$S20,"")</f>
        <v>0</v>
      </c>
      <c r="FF20" s="191">
        <f>IFERROR((IF(AND($P20&gt;=FF$4,$P20&lt;FG$4,$Q20&lt;FG$4),NETWORKDAYS.INTL($P20,$Q20,1,(Holidays!$A$1:$A$248)),0)+IF(AND($P20&gt;=FF$4,$P20&lt;FG$4,$Q20&gt;=FG$4),NETWORKDAYS.INTL($P20,(FG$4)-1,1,(Holidays!$A$1:$A$248)),0)+IF(AND($P20&lt;FF$4,$Q20&lt;FG$4,$Q20&gt;=FF$4),NETWORKDAYS.INTL(FF$4,$Q20,1,(Holidays!$A$1:$A$248)),0)+IF(AND($P20&lt;FF$4,$Q20&gt;=FG$4,$Q20&gt;=FF$4),NETWORKDAYS.INTL(FF$4,(FG$4)-1,1,(Holidays!$A$1:$A$248)),0))*$S20,"")</f>
        <v>0</v>
      </c>
      <c r="FG20" s="191">
        <f>IFERROR((IF(AND($P20&gt;=FG$4,$P20&lt;FH$4,$Q20&lt;FH$4),NETWORKDAYS.INTL($P20,$Q20,1,(Holidays!$A$1:$A$248)),0)+IF(AND($P20&gt;=FG$4,$P20&lt;FH$4,$Q20&gt;=FH$4),NETWORKDAYS.INTL($P20,(FH$4)-1,1,(Holidays!$A$1:$A$248)),0)+IF(AND($P20&lt;FG$4,$Q20&lt;FH$4,$Q20&gt;=FG$4),NETWORKDAYS.INTL(FG$4,$Q20,1,(Holidays!$A$1:$A$248)),0)+IF(AND($P20&lt;FG$4,$Q20&gt;=FH$4,$Q20&gt;=FG$4),NETWORKDAYS.INTL(FG$4,(FH$4)-1,1,(Holidays!$A$1:$A$248)),0))*$S20,"")</f>
        <v>0</v>
      </c>
      <c r="FH20" s="191">
        <f>IFERROR((IF(AND($P20&gt;=FH$4,$P20&lt;FI$4,$Q20&lt;FI$4),NETWORKDAYS.INTL($P20,$Q20,1,(Holidays!$A$1:$A$248)),0)+IF(AND($P20&gt;=FH$4,$P20&lt;FI$4,$Q20&gt;=FI$4),NETWORKDAYS.INTL($P20,(FI$4)-1,1,(Holidays!$A$1:$A$248)),0)+IF(AND($P20&lt;FH$4,$Q20&lt;FI$4,$Q20&gt;=FH$4),NETWORKDAYS.INTL(FH$4,$Q20,1,(Holidays!$A$1:$A$248)),0)+IF(AND($P20&lt;FH$4,$Q20&gt;=FI$4,$Q20&gt;=FH$4),NETWORKDAYS.INTL(FH$4,(FI$4)-1,1,(Holidays!$A$1:$A$248)),0))*$S20,"")</f>
        <v>0</v>
      </c>
      <c r="FI20" s="191">
        <f>IFERROR((IF(AND($P20&gt;=FI$4,$P20&lt;FJ$4,$Q20&lt;FJ$4),NETWORKDAYS.INTL($P20,$Q20,1,(Holidays!$A$1:$A$248)),0)+IF(AND($P20&gt;=FI$4,$P20&lt;FJ$4,$Q20&gt;=FJ$4),NETWORKDAYS.INTL($P20,(FJ$4)-1,1,(Holidays!$A$1:$A$248)),0)+IF(AND($P20&lt;FI$4,$Q20&lt;FJ$4,$Q20&gt;=FI$4),NETWORKDAYS.INTL(FI$4,$Q20,1,(Holidays!$A$1:$A$248)),0)+IF(AND($P20&lt;FI$4,$Q20&gt;=FJ$4,$Q20&gt;=FI$4),NETWORKDAYS.INTL(FI$4,(FJ$4)-1,1,(Holidays!$A$1:$A$248)),0))*$S20,"")</f>
        <v>0</v>
      </c>
      <c r="FJ20" s="191">
        <f>IFERROR((IF(AND($P20&gt;=FJ$4,$P20&lt;FK$4,$Q20&lt;FK$4),NETWORKDAYS.INTL($P20,$Q20,1,(Holidays!$A$1:$A$248)),0)+IF(AND($P20&gt;=FJ$4,$P20&lt;FK$4,$Q20&gt;=FK$4),NETWORKDAYS.INTL($P20,(FK$4)-1,1,(Holidays!$A$1:$A$248)),0)+IF(AND($P20&lt;FJ$4,$Q20&lt;FK$4,$Q20&gt;=FJ$4),NETWORKDAYS.INTL(FJ$4,$Q20,1,(Holidays!$A$1:$A$248)),0)+IF(AND($P20&lt;FJ$4,$Q20&gt;=FK$4,$Q20&gt;=FJ$4),NETWORKDAYS.INTL(FJ$4,(FK$4)-1,1,(Holidays!$A$1:$A$248)),0))*$S20,"")</f>
        <v>0</v>
      </c>
      <c r="FK20" s="191">
        <f>IFERROR((IF(AND($P20&gt;=FK$4,$P20&lt;FL$4,$Q20&lt;FL$4),NETWORKDAYS.INTL($P20,$Q20,1,(Holidays!$A$1:$A$248)),0)+IF(AND($P20&gt;=FK$4,$P20&lt;FL$4,$Q20&gt;=FL$4),NETWORKDAYS.INTL($P20,(FL$4)-1,1,(Holidays!$A$1:$A$248)),0)+IF(AND($P20&lt;FK$4,$Q20&lt;FL$4,$Q20&gt;=FK$4),NETWORKDAYS.INTL(FK$4,$Q20,1,(Holidays!$A$1:$A$248)),0)+IF(AND($P20&lt;FK$4,$Q20&gt;=FL$4,$Q20&gt;=FK$4),NETWORKDAYS.INTL(FK$4,(FL$4)-1,1,(Holidays!$A$1:$A$248)),0))*$S20,"")</f>
        <v>0</v>
      </c>
      <c r="FL20" s="191">
        <f>IFERROR((IF(AND($P20&gt;=FL$4,$P20&lt;FM$4,$Q20&lt;FM$4),NETWORKDAYS.INTL($P20,$Q20,1,(Holidays!$A$1:$A$248)),0)+IF(AND($P20&gt;=FL$4,$P20&lt;FM$4,$Q20&gt;=FM$4),NETWORKDAYS.INTL($P20,(FM$4)-1,1,(Holidays!$A$1:$A$248)),0)+IF(AND($P20&lt;FL$4,$Q20&lt;FM$4,$Q20&gt;=FL$4),NETWORKDAYS.INTL(FL$4,$Q20,1,(Holidays!$A$1:$A$248)),0)+IF(AND($P20&lt;FL$4,$Q20&gt;=FM$4,$Q20&gt;=FL$4),NETWORKDAYS.INTL(FL$4,(FM$4)-1,1,(Holidays!$A$1:$A$248)),0))*$S20,"")</f>
        <v>0</v>
      </c>
      <c r="FM20" s="191">
        <f>IFERROR((IF(AND($P20&gt;=FM$4,$P20&lt;FN$4,$Q20&lt;FN$4),NETWORKDAYS.INTL($P20,$Q20,1,(Holidays!$A$1:$A$248)),0)+IF(AND($P20&gt;=FM$4,$P20&lt;FN$4,$Q20&gt;=FN$4),NETWORKDAYS.INTL($P20,(FN$4)-1,1,(Holidays!$A$1:$A$248)),0)+IF(AND($P20&lt;FM$4,$Q20&lt;FN$4,$Q20&gt;=FM$4),NETWORKDAYS.INTL(FM$4,$Q20,1,(Holidays!$A$1:$A$248)),0)+IF(AND($P20&lt;FM$4,$Q20&gt;=FN$4,$Q20&gt;=FM$4),NETWORKDAYS.INTL(FM$4,(FN$4)-1,1,(Holidays!$A$1:$A$248)),0))*$S20,"")</f>
        <v>0</v>
      </c>
      <c r="FN20" s="191">
        <f>IFERROR((IF(AND($P20&gt;=FN$4,$P20&lt;FO$4,$Q20&lt;FO$4),NETWORKDAYS.INTL($P20,$Q20,1,(Holidays!$A$1:$A$248)),0)+IF(AND($P20&gt;=FN$4,$P20&lt;FO$4,$Q20&gt;=FO$4),NETWORKDAYS.INTL($P20,(FO$4)-1,1,(Holidays!$A$1:$A$248)),0)+IF(AND($P20&lt;FN$4,$Q20&lt;FO$4,$Q20&gt;=FN$4),NETWORKDAYS.INTL(FN$4,$Q20,1,(Holidays!$A$1:$A$248)),0)+IF(AND($P20&lt;FN$4,$Q20&gt;=FO$4,$Q20&gt;=FN$4),NETWORKDAYS.INTL(FN$4,(FO$4)-1,1,(Holidays!$A$1:$A$248)),0))*$S20,"")</f>
        <v>0</v>
      </c>
      <c r="FO20" s="191">
        <f>IFERROR((IF(AND($P20&gt;=FO$4,$P20&lt;FP$4,$Q20&lt;FP$4),NETWORKDAYS.INTL($P20,$Q20,1,(Holidays!$A$1:$A$248)),0)+IF(AND($P20&gt;=FO$4,$P20&lt;FP$4,$Q20&gt;=FP$4),NETWORKDAYS.INTL($P20,(FP$4)-1,1,(Holidays!$A$1:$A$248)),0)+IF(AND($P20&lt;FO$4,$Q20&lt;FP$4,$Q20&gt;=FO$4),NETWORKDAYS.INTL(FO$4,$Q20,1,(Holidays!$A$1:$A$248)),0)+IF(AND($P20&lt;FO$4,$Q20&gt;=FP$4,$Q20&gt;=FO$4),NETWORKDAYS.INTL(FO$4,(FP$4)-1,1,(Holidays!$A$1:$A$248)),0))*$S20,"")</f>
        <v>0</v>
      </c>
      <c r="FP20" s="191">
        <f>IFERROR((IF(AND($P20&gt;=FP$4,$P20&lt;FQ$4,$Q20&lt;FQ$4),NETWORKDAYS.INTL($P20,$Q20,1,(Holidays!$A$1:$A$248)),0)+IF(AND($P20&gt;=FP$4,$P20&lt;FQ$4,$Q20&gt;=FQ$4),NETWORKDAYS.INTL($P20,(FQ$4)-1,1,(Holidays!$A$1:$A$248)),0)+IF(AND($P20&lt;FP$4,$Q20&lt;FQ$4,$Q20&gt;=FP$4),NETWORKDAYS.INTL(FP$4,$Q20,1,(Holidays!$A$1:$A$248)),0)+IF(AND($P20&lt;FP$4,$Q20&gt;=FQ$4,$Q20&gt;=FP$4),NETWORKDAYS.INTL(FP$4,(FQ$4)-1,1,(Holidays!$A$1:$A$248)),0))*$S20,"")</f>
        <v>0</v>
      </c>
      <c r="FQ20" s="191">
        <f>IFERROR((IF(AND($P20&gt;=FQ$4,$P20&lt;FR$4,$Q20&lt;FR$4),NETWORKDAYS.INTL($P20,$Q20,1,(Holidays!$A$1:$A$248)),0)+IF(AND($P20&gt;=FQ$4,$P20&lt;FR$4,$Q20&gt;=FR$4),NETWORKDAYS.INTL($P20,(FR$4)-1,1,(Holidays!$A$1:$A$248)),0)+IF(AND($P20&lt;FQ$4,$Q20&lt;FR$4,$Q20&gt;=FQ$4),NETWORKDAYS.INTL(FQ$4,$Q20,1,(Holidays!$A$1:$A$248)),0)+IF(AND($P20&lt;FQ$4,$Q20&gt;=FR$4,$Q20&gt;=FQ$4),NETWORKDAYS.INTL(FQ$4,(FR$4)-1,1,(Holidays!$A$1:$A$248)),0))*$S20,"")</f>
        <v>0</v>
      </c>
      <c r="FR20" s="191">
        <f>IFERROR((IF(AND($P20&gt;=FR$4,$P20&lt;FS$4,$Q20&lt;FS$4),NETWORKDAYS.INTL($P20,$Q20,1,(Holidays!$A$1:$A$248)),0)+IF(AND($P20&gt;=FR$4,$P20&lt;FS$4,$Q20&gt;=FS$4),NETWORKDAYS.INTL($P20,(FS$4)-1,1,(Holidays!$A$1:$A$248)),0)+IF(AND($P20&lt;FR$4,$Q20&lt;FS$4,$Q20&gt;=FR$4),NETWORKDAYS.INTL(FR$4,$Q20,1,(Holidays!$A$1:$A$248)),0)+IF(AND($P20&lt;FR$4,$Q20&gt;=FS$4,$Q20&gt;=FR$4),NETWORKDAYS.INTL(FR$4,(FS$4)-1,1,(Holidays!$A$1:$A$248)),0))*$S20,"")</f>
        <v>0</v>
      </c>
      <c r="FS20" s="191">
        <f>IFERROR((IF(AND($P20&gt;=FS$4,$P20&lt;FT$4,$Q20&lt;FT$4),NETWORKDAYS.INTL($P20,$Q20,1,(Holidays!$A$1:$A$248)),0)+IF(AND($P20&gt;=FS$4,$P20&lt;FT$4,$Q20&gt;=FT$4),NETWORKDAYS.INTL($P20,(FT$4)-1,1,(Holidays!$A$1:$A$248)),0)+IF(AND($P20&lt;FS$4,$Q20&lt;FT$4,$Q20&gt;=FS$4),NETWORKDAYS.INTL(FS$4,$Q20,1,(Holidays!$A$1:$A$248)),0)+IF(AND($P20&lt;FS$4,$Q20&gt;=FT$4,$Q20&gt;=FS$4),NETWORKDAYS.INTL(FS$4,(FT$4)-1,1,(Holidays!$A$1:$A$248)),0))*$S20,"")</f>
        <v>0</v>
      </c>
      <c r="FT20" s="191">
        <f>IFERROR((IF(AND($P20&gt;=FT$4,$P20&lt;FU$4,$Q20&lt;FU$4),NETWORKDAYS.INTL($P20,$Q20,1,(Holidays!$A$1:$A$248)),0)+IF(AND($P20&gt;=FT$4,$P20&lt;FU$4,$Q20&gt;=FU$4),NETWORKDAYS.INTL($P20,(FU$4)-1,1,(Holidays!$A$1:$A$248)),0)+IF(AND($P20&lt;FT$4,$Q20&lt;FU$4,$Q20&gt;=FT$4),NETWORKDAYS.INTL(FT$4,$Q20,1,(Holidays!$A$1:$A$248)),0)+IF(AND($P20&lt;FT$4,$Q20&gt;=FU$4,$Q20&gt;=FT$4),NETWORKDAYS.INTL(FT$4,(FU$4)-1,1,(Holidays!$A$1:$A$248)),0))*$S20,"")</f>
        <v>0</v>
      </c>
      <c r="FU20" s="191">
        <f>IFERROR((IF(AND($P20&gt;=FU$4,$P20&lt;FV$4,$Q20&lt;FV$4),NETWORKDAYS.INTL($P20,$Q20,1,(Holidays!$A$1:$A$248)),0)+IF(AND($P20&gt;=FU$4,$P20&lt;FV$4,$Q20&gt;=FV$4),NETWORKDAYS.INTL($P20,(FV$4)-1,1,(Holidays!$A$1:$A$248)),0)+IF(AND($P20&lt;FU$4,$Q20&lt;FV$4,$Q20&gt;=FU$4),NETWORKDAYS.INTL(FU$4,$Q20,1,(Holidays!$A$1:$A$248)),0)+IF(AND($P20&lt;FU$4,$Q20&gt;=FV$4,$Q20&gt;=FU$4),NETWORKDAYS.INTL(FU$4,(FV$4)-1,1,(Holidays!$A$1:$A$248)),0))*$S20,"")</f>
        <v>0</v>
      </c>
      <c r="FV20" s="191">
        <f>IFERROR((IF(AND($P20&gt;=FV$4,$P20&lt;FW$4,$Q20&lt;FW$4),NETWORKDAYS.INTL($P20,$Q20,1,(Holidays!$A$1:$A$248)),0)+IF(AND($P20&gt;=FV$4,$P20&lt;FW$4,$Q20&gt;=FW$4),NETWORKDAYS.INTL($P20,(FW$4)-1,1,(Holidays!$A$1:$A$248)),0)+IF(AND($P20&lt;FV$4,$Q20&lt;FW$4,$Q20&gt;=FV$4),NETWORKDAYS.INTL(FV$4,$Q20,1,(Holidays!$A$1:$A$248)),0)+IF(AND($P20&lt;FV$4,$Q20&gt;=FW$4,$Q20&gt;=FV$4),NETWORKDAYS.INTL(FV$4,(FW$4)-1,1,(Holidays!$A$1:$A$248)),0))*$S20,"")</f>
        <v>0</v>
      </c>
      <c r="FW20" s="191">
        <f>IFERROR((IF(AND($P20&gt;=FW$4,$P20&lt;FX$4,$Q20&lt;FX$4),NETWORKDAYS.INTL($P20,$Q20,1,(Holidays!$A$1:$A$248)),0)+IF(AND($P20&gt;=FW$4,$P20&lt;FX$4,$Q20&gt;=FX$4),NETWORKDAYS.INTL($P20,(FX$4)-1,1,(Holidays!$A$1:$A$248)),0)+IF(AND($P20&lt;FW$4,$Q20&lt;FX$4,$Q20&gt;=FW$4),NETWORKDAYS.INTL(FW$4,$Q20,1,(Holidays!$A$1:$A$248)),0)+IF(AND($P20&lt;FW$4,$Q20&gt;=FX$4,$Q20&gt;=FW$4),NETWORKDAYS.INTL(FW$4,(FX$4)-1,1,(Holidays!$A$1:$A$248)),0))*$S20,"")</f>
        <v>0</v>
      </c>
      <c r="FX20" s="191">
        <f>IFERROR((IF(AND($P20&gt;=FX$4,$P20&lt;FY$4,$Q20&lt;FY$4),NETWORKDAYS.INTL($P20,$Q20,1,(Holidays!$A$1:$A$248)),0)+IF(AND($P20&gt;=FX$4,$P20&lt;FY$4,$Q20&gt;=FY$4),NETWORKDAYS.INTL($P20,(FY$4)-1,1,(Holidays!$A$1:$A$248)),0)+IF(AND($P20&lt;FX$4,$Q20&lt;FY$4,$Q20&gt;=FX$4),NETWORKDAYS.INTL(FX$4,$Q20,1,(Holidays!$A$1:$A$248)),0)+IF(AND($P20&lt;FX$4,$Q20&gt;=FY$4,$Q20&gt;=FX$4),NETWORKDAYS.INTL(FX$4,(FY$4)-1,1,(Holidays!$A$1:$A$248)),0))*$S20,"")</f>
        <v>0</v>
      </c>
      <c r="FY20" s="191">
        <f>IFERROR((IF(AND($P20&gt;=FY$4,$P20&lt;FZ$4,$Q20&lt;FZ$4),NETWORKDAYS.INTL($P20,$Q20,1,(Holidays!$A$1:$A$248)),0)+IF(AND($P20&gt;=FY$4,$P20&lt;FZ$4,$Q20&gt;=FZ$4),NETWORKDAYS.INTL($P20,(FZ$4)-1,1,(Holidays!$A$1:$A$248)),0)+IF(AND($P20&lt;FY$4,$Q20&lt;FZ$4,$Q20&gt;=FY$4),NETWORKDAYS.INTL(FY$4,$Q20,1,(Holidays!$A$1:$A$248)),0)+IF(AND($P20&lt;FY$4,$Q20&gt;=FZ$4,$Q20&gt;=FY$4),NETWORKDAYS.INTL(FY$4,(FZ$4)-1,1,(Holidays!$A$1:$A$248)),0))*$S20,"")</f>
        <v>0</v>
      </c>
      <c r="FZ20" s="191">
        <f>IFERROR((IF(AND($P20&gt;=FZ$4,$P20&lt;GA$4,$Q20&lt;GA$4),NETWORKDAYS.INTL($P20,$Q20,1,(Holidays!$A$1:$A$248)),0)+IF(AND($P20&gt;=FZ$4,$P20&lt;GA$4,$Q20&gt;=GA$4),NETWORKDAYS.INTL($P20,(GA$4)-1,1,(Holidays!$A$1:$A$248)),0)+IF(AND($P20&lt;FZ$4,$Q20&lt;GA$4,$Q20&gt;=FZ$4),NETWORKDAYS.INTL(FZ$4,$Q20,1,(Holidays!$A$1:$A$248)),0)+IF(AND($P20&lt;FZ$4,$Q20&gt;=GA$4,$Q20&gt;=FZ$4),NETWORKDAYS.INTL(FZ$4,(GA$4)-1,1,(Holidays!$A$1:$A$248)),0))*$S20,"")</f>
        <v>0</v>
      </c>
      <c r="GA20" s="191">
        <f>IFERROR((IF(AND($P20&gt;=GA$4,$P20&lt;GB$4,$Q20&lt;GB$4),NETWORKDAYS.INTL($P20,$Q20,1,(Holidays!$A$1:$A$248)),0)+IF(AND($P20&gt;=GA$4,$P20&lt;GB$4,$Q20&gt;=GB$4),NETWORKDAYS.INTL($P20,(GB$4)-1,1,(Holidays!$A$1:$A$248)),0)+IF(AND($P20&lt;GA$4,$Q20&lt;GB$4,$Q20&gt;=GA$4),NETWORKDAYS.INTL(GA$4,$Q20,1,(Holidays!$A$1:$A$248)),0)+IF(AND($P20&lt;GA$4,$Q20&gt;=GB$4,$Q20&gt;=GA$4),NETWORKDAYS.INTL(GA$4,(GB$4)-1,1,(Holidays!$A$1:$A$248)),0))*$S20,"")</f>
        <v>0</v>
      </c>
      <c r="GB20" s="191">
        <f>IFERROR((IF(AND($P20&gt;=GB$4,$P20&lt;GC$4,$Q20&lt;GC$4),NETWORKDAYS.INTL($P20,$Q20,1,(Holidays!$A$1:$A$248)),0)+IF(AND($P20&gt;=GB$4,$P20&lt;GC$4,$Q20&gt;=GC$4),NETWORKDAYS.INTL($P20,(GC$4)-1,1,(Holidays!$A$1:$A$248)),0)+IF(AND($P20&lt;GB$4,$Q20&lt;GC$4,$Q20&gt;=GB$4),NETWORKDAYS.INTL(GB$4,$Q20,1,(Holidays!$A$1:$A$248)),0)+IF(AND($P20&lt;GB$4,$Q20&gt;=GC$4,$Q20&gt;=GB$4),NETWORKDAYS.INTL(GB$4,(GC$4)-1,1,(Holidays!$A$1:$A$248)),0))*$S20,"")</f>
        <v>0</v>
      </c>
      <c r="GC20" s="191">
        <f>IFERROR((IF(AND($P20&gt;=GC$4,$P20&lt;GD$4,$Q20&lt;GD$4),NETWORKDAYS.INTL($P20,$Q20,1,(Holidays!$A$1:$A$248)),0)+IF(AND($P20&gt;=GC$4,$P20&lt;GD$4,$Q20&gt;=GD$4),NETWORKDAYS.INTL($P20,(GD$4)-1,1,(Holidays!$A$1:$A$248)),0)+IF(AND($P20&lt;GC$4,$Q20&lt;GD$4,$Q20&gt;=GC$4),NETWORKDAYS.INTL(GC$4,$Q20,1,(Holidays!$A$1:$A$248)),0)+IF(AND($P20&lt;GC$4,$Q20&gt;=GD$4,$Q20&gt;=GC$4),NETWORKDAYS.INTL(GC$4,(GD$4)-1,1,(Holidays!$A$1:$A$248)),0))*$S20,"")</f>
        <v>0</v>
      </c>
      <c r="GD20" s="191">
        <f>IFERROR((IF(AND($P20&gt;=GD$4,$P20&lt;GE$4,$Q20&lt;GE$4),NETWORKDAYS.INTL($P20,$Q20,1,(Holidays!$A$1:$A$248)),0)+IF(AND($P20&gt;=GD$4,$P20&lt;GE$4,$Q20&gt;=GE$4),NETWORKDAYS.INTL($P20,(GE$4)-1,1,(Holidays!$A$1:$A$248)),0)+IF(AND($P20&lt;GD$4,$Q20&lt;GE$4,$Q20&gt;=GD$4),NETWORKDAYS.INTL(GD$4,$Q20,1,(Holidays!$A$1:$A$248)),0)+IF(AND($P20&lt;GD$4,$Q20&gt;=GE$4,$Q20&gt;=GD$4),NETWORKDAYS.INTL(GD$4,(GE$4)-1,1,(Holidays!$A$1:$A$248)),0))*$S20,"")</f>
        <v>0</v>
      </c>
      <c r="GE20" s="191">
        <f>IFERROR((IF(AND($P20&gt;=GE$4,$P20&lt;GF$4,$Q20&lt;GF$4),NETWORKDAYS.INTL($P20,$Q20,1,(Holidays!$A$1:$A$248)),0)+IF(AND($P20&gt;=GE$4,$P20&lt;GF$4,$Q20&gt;=GF$4),NETWORKDAYS.INTL($P20,(GF$4)-1,1,(Holidays!$A$1:$A$248)),0)+IF(AND($P20&lt;GE$4,$Q20&lt;GF$4,$Q20&gt;=GE$4),NETWORKDAYS.INTL(GE$4,$Q20,1,(Holidays!$A$1:$A$248)),0)+IF(AND($P20&lt;GE$4,$Q20&gt;=GF$4,$Q20&gt;=GE$4),NETWORKDAYS.INTL(GE$4,(GF$4)-1,1,(Holidays!$A$1:$A$248)),0))*$S20,"")</f>
        <v>0</v>
      </c>
      <c r="GF20" s="191">
        <f>IFERROR((IF(AND($P20&gt;=GF$4,$P20&lt;GG$4,$Q20&lt;GG$4),NETWORKDAYS.INTL($P20,$Q20,1,(Holidays!$A$1:$A$248)),0)+IF(AND($P20&gt;=GF$4,$P20&lt;GG$4,$Q20&gt;=GG$4),NETWORKDAYS.INTL($P20,(GG$4)-1,1,(Holidays!$A$1:$A$248)),0)+IF(AND($P20&lt;GF$4,$Q20&lt;GG$4,$Q20&gt;=GF$4),NETWORKDAYS.INTL(GF$4,$Q20,1,(Holidays!$A$1:$A$248)),0)+IF(AND($P20&lt;GF$4,$Q20&gt;=GG$4,$Q20&gt;=GF$4),NETWORKDAYS.INTL(GF$4,(GG$4)-1,1,(Holidays!$A$1:$A$248)),0))*$S20,"")</f>
        <v>0</v>
      </c>
      <c r="GG20" s="191">
        <f>IFERROR((IF(AND($P20&gt;=GG$4,$P20&lt;GH$4,$Q20&lt;GH$4),NETWORKDAYS.INTL($P20,$Q20,1,(Holidays!$A$1:$A$248)),0)+IF(AND($P20&gt;=GG$4,$P20&lt;GH$4,$Q20&gt;=GH$4),NETWORKDAYS.INTL($P20,(GH$4)-1,1,(Holidays!$A$1:$A$248)),0)+IF(AND($P20&lt;GG$4,$Q20&lt;GH$4,$Q20&gt;=GG$4),NETWORKDAYS.INTL(GG$4,$Q20,1,(Holidays!$A$1:$A$248)),0)+IF(AND($P20&lt;GG$4,$Q20&gt;=GH$4,$Q20&gt;=GG$4),NETWORKDAYS.INTL(GG$4,(GH$4)-1,1,(Holidays!$A$1:$A$248)),0))*$S20,"")</f>
        <v>0</v>
      </c>
      <c r="GH20" s="191">
        <f>IFERROR((IF(AND($P20&gt;=GH$4,$P20&lt;GI$4,$Q20&lt;GI$4),NETWORKDAYS.INTL($P20,$Q20,1,(Holidays!$A$1:$A$248)),0)+IF(AND($P20&gt;=GH$4,$P20&lt;GI$4,$Q20&gt;=GI$4),NETWORKDAYS.INTL($P20,(GI$4)-1,1,(Holidays!$A$1:$A$248)),0)+IF(AND($P20&lt;GH$4,$Q20&lt;GI$4,$Q20&gt;=GH$4),NETWORKDAYS.INTL(GH$4,$Q20,1,(Holidays!$A$1:$A$248)),0)+IF(AND($P20&lt;GH$4,$Q20&gt;=GI$4,$Q20&gt;=GH$4),NETWORKDAYS.INTL(GH$4,(GI$4)-1,1,(Holidays!$A$1:$A$248)),0))*$S20,"")</f>
        <v>0</v>
      </c>
      <c r="GI20" s="191">
        <f>IFERROR((IF(AND($P20&gt;=GI$4,$P20&lt;GJ$4,$Q20&lt;GJ$4),NETWORKDAYS.INTL($P20,$Q20,1,(Holidays!$A$1:$A$248)),0)+IF(AND($P20&gt;=GI$4,$P20&lt;GJ$4,$Q20&gt;=GJ$4),NETWORKDAYS.INTL($P20,(GJ$4)-1,1,(Holidays!$A$1:$A$248)),0)+IF(AND($P20&lt;GI$4,$Q20&lt;GJ$4,$Q20&gt;=GI$4),NETWORKDAYS.INTL(GI$4,$Q20,1,(Holidays!$A$1:$A$248)),0)+IF(AND($P20&lt;GI$4,$Q20&gt;=GJ$4,$Q20&gt;=GI$4),NETWORKDAYS.INTL(GI$4,(GJ$4)-1,1,(Holidays!$A$1:$A$248)),0))*$S20,"")</f>
        <v>0</v>
      </c>
      <c r="GJ20" s="191">
        <f>IFERROR((IF(AND($P20&gt;=GJ$4,$P20&lt;GK$4,$Q20&lt;GK$4),NETWORKDAYS.INTL($P20,$Q20,1,(Holidays!$A$1:$A$248)),0)+IF(AND($P20&gt;=GJ$4,$P20&lt;GK$4,$Q20&gt;=GK$4),NETWORKDAYS.INTL($P20,(GK$4)-1,1,(Holidays!$A$1:$A$248)),0)+IF(AND($P20&lt;GJ$4,$Q20&lt;GK$4,$Q20&gt;=GJ$4),NETWORKDAYS.INTL(GJ$4,$Q20,1,(Holidays!$A$1:$A$248)),0)+IF(AND($P20&lt;GJ$4,$Q20&gt;=GK$4,$Q20&gt;=GJ$4),NETWORKDAYS.INTL(GJ$4,(GK$4)-1,1,(Holidays!$A$1:$A$248)),0))*$S20,"")</f>
        <v>0</v>
      </c>
      <c r="GK20" s="191">
        <f>IFERROR((IF(AND($P20&gt;=GK$4,$P20&lt;GL$4,$Q20&lt;GL$4),NETWORKDAYS.INTL($P20,$Q20,1,(Holidays!$A$1:$A$248)),0)+IF(AND($P20&gt;=GK$4,$P20&lt;GL$4,$Q20&gt;=GL$4),NETWORKDAYS.INTL($P20,(GL$4)-1,1,(Holidays!$A$1:$A$248)),0)+IF(AND($P20&lt;GK$4,$Q20&lt;GL$4,$Q20&gt;=GK$4),NETWORKDAYS.INTL(GK$4,$Q20,1,(Holidays!$A$1:$A$248)),0)+IF(AND($P20&lt;GK$4,$Q20&gt;=GL$4,$Q20&gt;=GK$4),NETWORKDAYS.INTL(GK$4,(GL$4)-1,1,(Holidays!$A$1:$A$248)),0))*$S20,"")</f>
        <v>0</v>
      </c>
      <c r="GL20" s="191">
        <f>IFERROR((IF(AND($P20&gt;=GL$4,$P20&lt;GM$4,$Q20&lt;GM$4),NETWORKDAYS.INTL($P20,$Q20,1,(Holidays!$A$1:$A$248)),0)+IF(AND($P20&gt;=GL$4,$P20&lt;GM$4,$Q20&gt;=GM$4),NETWORKDAYS.INTL($P20,(GM$4)-1,1,(Holidays!$A$1:$A$248)),0)+IF(AND($P20&lt;GL$4,$Q20&lt;GM$4,$Q20&gt;=GL$4),NETWORKDAYS.INTL(GL$4,$Q20,1,(Holidays!$A$1:$A$248)),0)+IF(AND($P20&lt;GL$4,$Q20&gt;=GM$4,$Q20&gt;=GL$4),NETWORKDAYS.INTL(GL$4,(GM$4)-1,1,(Holidays!$A$1:$A$248)),0))*$S20,"")</f>
        <v>0</v>
      </c>
      <c r="GM20" s="191">
        <f>IFERROR((IF(AND($P20&gt;=GM$4,$P20&lt;GN$4,$Q20&lt;GN$4),NETWORKDAYS.INTL($P20,$Q20,1,(Holidays!$A$1:$A$248)),0)+IF(AND($P20&gt;=GM$4,$P20&lt;GN$4,$Q20&gt;=GN$4),NETWORKDAYS.INTL($P20,(GN$4)-1,1,(Holidays!$A$1:$A$248)),0)+IF(AND($P20&lt;GM$4,$Q20&lt;GN$4,$Q20&gt;=GM$4),NETWORKDAYS.INTL(GM$4,$Q20,1,(Holidays!$A$1:$A$248)),0)+IF(AND($P20&lt;GM$4,$Q20&gt;=GN$4,$Q20&gt;=GM$4),NETWORKDAYS.INTL(GM$4,(GN$4)-1,1,(Holidays!$A$1:$A$248)),0))*$S20,"")</f>
        <v>0</v>
      </c>
      <c r="GN20" s="191">
        <f>IFERROR((IF(AND($P20&gt;=GN$4,$P20&lt;GO$4,$Q20&lt;GO$4),NETWORKDAYS.INTL($P20,$Q20,1,(Holidays!$A$1:$A$248)),0)+IF(AND($P20&gt;=GN$4,$P20&lt;GO$4,$Q20&gt;=GO$4),NETWORKDAYS.INTL($P20,(GO$4)-1,1,(Holidays!$A$1:$A$248)),0)+IF(AND($P20&lt;GN$4,$Q20&lt;GO$4,$Q20&gt;=GN$4),NETWORKDAYS.INTL(GN$4,$Q20,1,(Holidays!$A$1:$A$248)),0)+IF(AND($P20&lt;GN$4,$Q20&gt;=GO$4,$Q20&gt;=GN$4),NETWORKDAYS.INTL(GN$4,(GO$4)-1,1,(Holidays!$A$1:$A$248)),0))*$S20,"")</f>
        <v>0</v>
      </c>
      <c r="GO20" s="191">
        <f>IFERROR((IF(AND($P20&gt;=GO$4,$P20&lt;GP$4,$Q20&lt;GP$4),NETWORKDAYS.INTL($P20,$Q20,1,(Holidays!$A$1:$A$248)),0)+IF(AND($P20&gt;=GO$4,$P20&lt;GP$4,$Q20&gt;=GP$4),NETWORKDAYS.INTL($P20,(GP$4)-1,1,(Holidays!$A$1:$A$248)),0)+IF(AND($P20&lt;GO$4,$Q20&lt;GP$4,$Q20&gt;=GO$4),NETWORKDAYS.INTL(GO$4,$Q20,1,(Holidays!$A$1:$A$248)),0)+IF(AND($P20&lt;GO$4,$Q20&gt;=GP$4,$Q20&gt;=GO$4),NETWORKDAYS.INTL(GO$4,(GP$4)-1,1,(Holidays!$A$1:$A$248)),0))*$S20,"")</f>
        <v>0</v>
      </c>
      <c r="GP20" s="191">
        <f>IFERROR((IF(AND($P20&gt;=GP$4,$P20&lt;GQ$4,$Q20&lt;GQ$4),NETWORKDAYS.INTL($P20,$Q20,1,(Holidays!$A$1:$A$248)),0)+IF(AND($P20&gt;=GP$4,$P20&lt;GQ$4,$Q20&gt;=GQ$4),NETWORKDAYS.INTL($P20,(GQ$4)-1,1,(Holidays!$A$1:$A$248)),0)+IF(AND($P20&lt;GP$4,$Q20&lt;GQ$4,$Q20&gt;=GP$4),NETWORKDAYS.INTL(GP$4,$Q20,1,(Holidays!$A$1:$A$248)),0)+IF(AND($P20&lt;GP$4,$Q20&gt;=GQ$4,$Q20&gt;=GP$4),NETWORKDAYS.INTL(GP$4,(GQ$4)-1,1,(Holidays!$A$1:$A$248)),0))*$S20,"")</f>
        <v>0</v>
      </c>
      <c r="GQ20" s="191">
        <f>IFERROR((IF(AND($P20&gt;=GQ$4,$P20&lt;GR$4,$Q20&lt;GR$4),NETWORKDAYS.INTL($P20,$Q20,1,(Holidays!$A$1:$A$248)),0)+IF(AND($P20&gt;=GQ$4,$P20&lt;GR$4,$Q20&gt;=GR$4),NETWORKDAYS.INTL($P20,(GR$4)-1,1,(Holidays!$A$1:$A$248)),0)+IF(AND($P20&lt;GQ$4,$Q20&lt;GR$4,$Q20&gt;=GQ$4),NETWORKDAYS.INTL(GQ$4,$Q20,1,(Holidays!$A$1:$A$248)),0)+IF(AND($P20&lt;GQ$4,$Q20&gt;=GR$4,$Q20&gt;=GQ$4),NETWORKDAYS.INTL(GQ$4,(GR$4)-1,1,(Holidays!$A$1:$A$248)),0))*$S20,"")</f>
        <v>0</v>
      </c>
      <c r="GR20" s="191">
        <f>IFERROR((IF(AND($P20&gt;=GR$4,$P20&lt;GS$4,$Q20&lt;GS$4),NETWORKDAYS.INTL($P20,$Q20,1,(Holidays!$A$1:$A$248)),0)+IF(AND($P20&gt;=GR$4,$P20&lt;GS$4,$Q20&gt;=GS$4),NETWORKDAYS.INTL($P20,(GS$4)-1,1,(Holidays!$A$1:$A$248)),0)+IF(AND($P20&lt;GR$4,$Q20&lt;GS$4,$Q20&gt;=GR$4),NETWORKDAYS.INTL(GR$4,$Q20,1,(Holidays!$A$1:$A$248)),0)+IF(AND($P20&lt;GR$4,$Q20&gt;=GS$4,$Q20&gt;=GR$4),NETWORKDAYS.INTL(GR$4,(GS$4)-1,1,(Holidays!$A$1:$A$248)),0))*$S20,"")</f>
        <v>0</v>
      </c>
      <c r="GS20" s="191">
        <f>IFERROR((IF(AND($P20&gt;=GS$4,$P20&lt;GT$4,$Q20&lt;GT$4),NETWORKDAYS.INTL($P20,$Q20,1,(Holidays!$A$1:$A$248)),0)+IF(AND($P20&gt;=GS$4,$P20&lt;GT$4,$Q20&gt;=GT$4),NETWORKDAYS.INTL($P20,(GT$4)-1,1,(Holidays!$A$1:$A$248)),0)+IF(AND($P20&lt;GS$4,$Q20&lt;GT$4,$Q20&gt;=GS$4),NETWORKDAYS.INTL(GS$4,$Q20,1,(Holidays!$A$1:$A$248)),0)+IF(AND($P20&lt;GS$4,$Q20&gt;=GT$4,$Q20&gt;=GS$4),NETWORKDAYS.INTL(GS$4,(GT$4)-1,1,(Holidays!$A$1:$A$248)),0))*$S20,"")</f>
        <v>0</v>
      </c>
      <c r="GT20" s="191">
        <f>IFERROR((IF(AND($P20&gt;=GT$4,$P20&lt;GU$4,$Q20&lt;GU$4),NETWORKDAYS.INTL($P20,$Q20,1,(Holidays!$A$1:$A$248)),0)+IF(AND($P20&gt;=GT$4,$P20&lt;GU$4,$Q20&gt;=GU$4),NETWORKDAYS.INTL($P20,(GU$4)-1,1,(Holidays!$A$1:$A$248)),0)+IF(AND($P20&lt;GT$4,$Q20&lt;GU$4,$Q20&gt;=GT$4),NETWORKDAYS.INTL(GT$4,$Q20,1,(Holidays!$A$1:$A$248)),0)+IF(AND($P20&lt;GT$4,$Q20&gt;=GU$4,$Q20&gt;=GT$4),NETWORKDAYS.INTL(GT$4,(GU$4)-1,1,(Holidays!$A$1:$A$248)),0))*$S20,"")</f>
        <v>0</v>
      </c>
      <c r="GU20" s="191">
        <f>IFERROR((IF(AND($P20&gt;=GU$4,$P20&lt;GV$4,$Q20&lt;GV$4),NETWORKDAYS.INTL($P20,$Q20,1,(Holidays!$A$1:$A$248)),0)+IF(AND($P20&gt;=GU$4,$P20&lt;GV$4,$Q20&gt;=GV$4),NETWORKDAYS.INTL($P20,(GV$4)-1,1,(Holidays!$A$1:$A$248)),0)+IF(AND($P20&lt;GU$4,$Q20&lt;GV$4,$Q20&gt;=GU$4),NETWORKDAYS.INTL(GU$4,$Q20,1,(Holidays!$A$1:$A$248)),0)+IF(AND($P20&lt;GU$4,$Q20&gt;=GV$4,$Q20&gt;=GU$4),NETWORKDAYS.INTL(GU$4,(GV$4)-1,1,(Holidays!$A$1:$A$248)),0))*$S20,"")</f>
        <v>0</v>
      </c>
      <c r="GV20" s="191">
        <f>IFERROR((IF(AND($P20&gt;=GV$4,$P20&lt;GW$4,$Q20&lt;GW$4),NETWORKDAYS.INTL($P20,$Q20,1,(Holidays!$A$1:$A$248)),0)+IF(AND($P20&gt;=GV$4,$P20&lt;GW$4,$Q20&gt;=GW$4),NETWORKDAYS.INTL($P20,(GW$4)-1,1,(Holidays!$A$1:$A$248)),0)+IF(AND($P20&lt;GV$4,$Q20&lt;GW$4,$Q20&gt;=GV$4),NETWORKDAYS.INTL(GV$4,$Q20,1,(Holidays!$A$1:$A$248)),0)+IF(AND($P20&lt;GV$4,$Q20&gt;=GW$4,$Q20&gt;=GV$4),NETWORKDAYS.INTL(GV$4,(GW$4)-1,1,(Holidays!$A$1:$A$248)),0))*$S20,"")</f>
        <v>0</v>
      </c>
      <c r="GW20" s="191">
        <f>IFERROR((IF(AND($P20&gt;=GW$4,$P20&lt;GX$4,$Q20&lt;GX$4),NETWORKDAYS.INTL($P20,$Q20,1,(Holidays!$A$1:$A$248)),0)+IF(AND($P20&gt;=GW$4,$P20&lt;GX$4,$Q20&gt;=GX$4),NETWORKDAYS.INTL($P20,(GX$4)-1,1,(Holidays!$A$1:$A$248)),0)+IF(AND($P20&lt;GW$4,$Q20&lt;GX$4,$Q20&gt;=GW$4),NETWORKDAYS.INTL(GW$4,$Q20,1,(Holidays!$A$1:$A$248)),0)+IF(AND($P20&lt;GW$4,$Q20&gt;=GX$4,$Q20&gt;=GW$4),NETWORKDAYS.INTL(GW$4,(GX$4)-1,1,(Holidays!$A$1:$A$248)),0))*$S20,"")</f>
        <v>0</v>
      </c>
      <c r="GX20" s="191">
        <f>IFERROR((IF(AND($P20&gt;=GX$4,$P20&lt;GY$4,$Q20&lt;GY$4),NETWORKDAYS.INTL($P20,$Q20,1,(Holidays!$A$1:$A$248)),0)+IF(AND($P20&gt;=GX$4,$P20&lt;GY$4,$Q20&gt;=GY$4),NETWORKDAYS.INTL($P20,(GY$4)-1,1,(Holidays!$A$1:$A$248)),0)+IF(AND($P20&lt;GX$4,$Q20&lt;GY$4,$Q20&gt;=GX$4),NETWORKDAYS.INTL(GX$4,$Q20,1,(Holidays!$A$1:$A$248)),0)+IF(AND($P20&lt;GX$4,$Q20&gt;=GY$4,$Q20&gt;=GX$4),NETWORKDAYS.INTL(GX$4,(GY$4)-1,1,(Holidays!$A$1:$A$248)),0))*$S20,"")</f>
        <v>0</v>
      </c>
      <c r="GY20" s="191">
        <f>IFERROR((IF(AND($P20&gt;=GY$4,$P20&lt;GZ$4,$Q20&lt;GZ$4),NETWORKDAYS.INTL($P20,$Q20,1,(Holidays!$A$1:$A$248)),0)+IF(AND($P20&gt;=GY$4,$P20&lt;GZ$4,$Q20&gt;=GZ$4),NETWORKDAYS.INTL($P20,(GZ$4)-1,1,(Holidays!$A$1:$A$248)),0)+IF(AND($P20&lt;GY$4,$Q20&lt;GZ$4,$Q20&gt;=GY$4),NETWORKDAYS.INTL(GY$4,$Q20,1,(Holidays!$A$1:$A$248)),0)+IF(AND($P20&lt;GY$4,$Q20&gt;=GZ$4,$Q20&gt;=GY$4),NETWORKDAYS.INTL(GY$4,(GZ$4)-1,1,(Holidays!$A$1:$A$248)),0))*$S20,"")</f>
        <v>0</v>
      </c>
      <c r="GZ20" s="191">
        <f>IFERROR((IF(AND($P20&gt;=GZ$4,$P20&lt;HA$4,$Q20&lt;HA$4),NETWORKDAYS.INTL($P20,$Q20,1,(Holidays!$A$1:$A$248)),0)+IF(AND($P20&gt;=GZ$4,$P20&lt;HA$4,$Q20&gt;=HA$4),NETWORKDAYS.INTL($P20,(HA$4)-1,1,(Holidays!$A$1:$A$248)),0)+IF(AND($P20&lt;GZ$4,$Q20&lt;HA$4,$Q20&gt;=GZ$4),NETWORKDAYS.INTL(GZ$4,$Q20,1,(Holidays!$A$1:$A$248)),0)+IF(AND($P20&lt;GZ$4,$Q20&gt;=HA$4,$Q20&gt;=GZ$4),NETWORKDAYS.INTL(GZ$4,(HA$4)-1,1,(Holidays!$A$1:$A$248)),0))*$S20,"")</f>
        <v>0</v>
      </c>
      <c r="HA20" s="191">
        <f>IFERROR((IF(AND($P20&gt;=HA$4,$P20&lt;HB$4,$Q20&lt;HB$4),NETWORKDAYS.INTL($P20,$Q20,1,(Holidays!$A$1:$A$248)),0)+IF(AND($P20&gt;=HA$4,$P20&lt;HB$4,$Q20&gt;=HB$4),NETWORKDAYS.INTL($P20,(HB$4)-1,1,(Holidays!$A$1:$A$248)),0)+IF(AND($P20&lt;HA$4,$Q20&lt;HB$4,$Q20&gt;=HA$4),NETWORKDAYS.INTL(HA$4,$Q20,1,(Holidays!$A$1:$A$248)),0)+IF(AND($P20&lt;HA$4,$Q20&gt;=HB$4,$Q20&gt;=HA$4),NETWORKDAYS.INTL(HA$4,(HB$4)-1,1,(Holidays!$A$1:$A$248)),0))*$S20,"")</f>
        <v>0</v>
      </c>
      <c r="HB20" s="191">
        <f>IFERROR((IF(AND($P20&gt;=HB$4,$P20&lt;HC$4,$Q20&lt;HC$4),NETWORKDAYS.INTL($P20,$Q20,1,(Holidays!$A$1:$A$248)),0)+IF(AND($P20&gt;=HB$4,$P20&lt;HC$4,$Q20&gt;=HC$4),NETWORKDAYS.INTL($P20,(HC$4)-1,1,(Holidays!$A$1:$A$248)),0)+IF(AND($P20&lt;HB$4,$Q20&lt;HC$4,$Q20&gt;=HB$4),NETWORKDAYS.INTL(HB$4,$Q20,1,(Holidays!$A$1:$A$248)),0)+IF(AND($P20&lt;HB$4,$Q20&gt;=HC$4,$Q20&gt;=HB$4),NETWORKDAYS.INTL(HB$4,(HC$4)-1,1,(Holidays!$A$1:$A$248)),0))*$S20,"")</f>
        <v>0</v>
      </c>
      <c r="HC20" s="191">
        <f>IFERROR((IF(AND($P20&gt;=HC$4,$P20&lt;HD$4,$Q20&lt;HD$4),NETWORKDAYS.INTL($P20,$Q20,1,(Holidays!$A$1:$A$248)),0)+IF(AND($P20&gt;=HC$4,$P20&lt;HD$4,$Q20&gt;=HD$4),NETWORKDAYS.INTL($P20,(HD$4)-1,1,(Holidays!$A$1:$A$248)),0)+IF(AND($P20&lt;HC$4,$Q20&lt;HD$4,$Q20&gt;=HC$4),NETWORKDAYS.INTL(HC$4,$Q20,1,(Holidays!$A$1:$A$248)),0)+IF(AND($P20&lt;HC$4,$Q20&gt;=HD$4,$Q20&gt;=HC$4),NETWORKDAYS.INTL(HC$4,(HD$4)-1,1,(Holidays!$A$1:$A$248)),0))*$S20,"")</f>
        <v>0</v>
      </c>
      <c r="HD20" s="191">
        <f>IFERROR((IF(AND($P20&gt;=HD$4,$P20&lt;HE$4,$Q20&lt;HE$4),NETWORKDAYS.INTL($P20,$Q20,1,(Holidays!$A$1:$A$248)),0)+IF(AND($P20&gt;=HD$4,$P20&lt;HE$4,$Q20&gt;=HE$4),NETWORKDAYS.INTL($P20,(HE$4)-1,1,(Holidays!$A$1:$A$248)),0)+IF(AND($P20&lt;HD$4,$Q20&lt;HE$4,$Q20&gt;=HD$4),NETWORKDAYS.INTL(HD$4,$Q20,1,(Holidays!$A$1:$A$248)),0)+IF(AND($P20&lt;HD$4,$Q20&gt;=HE$4,$Q20&gt;=HD$4),NETWORKDAYS.INTL(HD$4,(HE$4)-1,1,(Holidays!$A$1:$A$248)),0))*$S20,"")</f>
        <v>0</v>
      </c>
      <c r="HE20" s="191">
        <f>IFERROR((IF(AND($P20&gt;=HE$4,$P20&lt;HF$4,$Q20&lt;HF$4),NETWORKDAYS.INTL($P20,$Q20,1,(Holidays!$A$1:$A$248)),0)+IF(AND($P20&gt;=HE$4,$P20&lt;HF$4,$Q20&gt;=HF$4),NETWORKDAYS.INTL($P20,(HF$4)-1,1,(Holidays!$A$1:$A$248)),0)+IF(AND($P20&lt;HE$4,$Q20&lt;HF$4,$Q20&gt;=HE$4),NETWORKDAYS.INTL(HE$4,$Q20,1,(Holidays!$A$1:$A$248)),0)+IF(AND($P20&lt;HE$4,$Q20&gt;=HF$4,$Q20&gt;=HE$4),NETWORKDAYS.INTL(HE$4,(HF$4)-1,1,(Holidays!$A$1:$A$248)),0))*$S20,"")</f>
        <v>0</v>
      </c>
      <c r="HF20" s="191">
        <f>IFERROR((IF(AND($P20&gt;=HF$4,$P20&lt;HG$4,$Q20&lt;HG$4),NETWORKDAYS.INTL($P20,$Q20,1,(Holidays!$A$1:$A$248)),0)+IF(AND($P20&gt;=HF$4,$P20&lt;HG$4,$Q20&gt;=HG$4),NETWORKDAYS.INTL($P20,(HG$4)-1,1,(Holidays!$A$1:$A$248)),0)+IF(AND($P20&lt;HF$4,$Q20&lt;HG$4,$Q20&gt;=HF$4),NETWORKDAYS.INTL(HF$4,$Q20,1,(Holidays!$A$1:$A$248)),0)+IF(AND($P20&lt;HF$4,$Q20&gt;=HG$4,$Q20&gt;=HF$4),NETWORKDAYS.INTL(HF$4,(HG$4)-1,1,(Holidays!$A$1:$A$248)),0))*$S20,"")</f>
        <v>0</v>
      </c>
      <c r="HG20" s="191">
        <f>IFERROR((IF(AND($P20&gt;=HG$4,$P20&lt;HH$4,$Q20&lt;HH$4),NETWORKDAYS.INTL($P20,$Q20,1,(Holidays!$A$1:$A$248)),0)+IF(AND($P20&gt;=HG$4,$P20&lt;HH$4,$Q20&gt;=HH$4),NETWORKDAYS.INTL($P20,(HH$4)-1,1,(Holidays!$A$1:$A$248)),0)+IF(AND($P20&lt;HG$4,$Q20&lt;HH$4,$Q20&gt;=HG$4),NETWORKDAYS.INTL(HG$4,$Q20,1,(Holidays!$A$1:$A$248)),0)+IF(AND($P20&lt;HG$4,$Q20&gt;=HH$4,$Q20&gt;=HG$4),NETWORKDAYS.INTL(HG$4,(HH$4)-1,1,(Holidays!$A$1:$A$248)),0))*$S20,"")</f>
        <v>0</v>
      </c>
      <c r="HH20" s="191">
        <f>IFERROR((IF(AND($P20&gt;=HH$4,$P20&lt;HI$4,$Q20&lt;HI$4),NETWORKDAYS.INTL($P20,$Q20,1,(Holidays!$A$1:$A$248)),0)+IF(AND($P20&gt;=HH$4,$P20&lt;HI$4,$Q20&gt;=HI$4),NETWORKDAYS.INTL($P20,(HI$4)-1,1,(Holidays!$A$1:$A$248)),0)+IF(AND($P20&lt;HH$4,$Q20&lt;HI$4,$Q20&gt;=HH$4),NETWORKDAYS.INTL(HH$4,$Q20,1,(Holidays!$A$1:$A$248)),0)+IF(AND($P20&lt;HH$4,$Q20&gt;=HI$4,$Q20&gt;=HH$4),NETWORKDAYS.INTL(HH$4,(HI$4)-1,1,(Holidays!$A$1:$A$248)),0))*$S20,"")</f>
        <v>0</v>
      </c>
      <c r="HI20" s="191">
        <f>IFERROR((IF(AND($P20&gt;=HI$4,$P20&lt;HJ$4,$Q20&lt;HJ$4),NETWORKDAYS.INTL($P20,$Q20,1,(Holidays!$A$1:$A$248)),0)+IF(AND($P20&gt;=HI$4,$P20&lt;HJ$4,$Q20&gt;=HJ$4),NETWORKDAYS.INTL($P20,(HJ$4)-1,1,(Holidays!$A$1:$A$248)),0)+IF(AND($P20&lt;HI$4,$Q20&lt;HJ$4,$Q20&gt;=HI$4),NETWORKDAYS.INTL(HI$4,$Q20,1,(Holidays!$A$1:$A$248)),0)+IF(AND($P20&lt;HI$4,$Q20&gt;=HJ$4,$Q20&gt;=HI$4),NETWORKDAYS.INTL(HI$4,(HJ$4)-1,1,(Holidays!$A$1:$A$248)),0))*$S20,"")</f>
        <v>0</v>
      </c>
      <c r="HJ20" s="191">
        <f>IFERROR((IF(AND($P20&gt;=HJ$4,$P20&lt;HK$4,$Q20&lt;HK$4),NETWORKDAYS.INTL($P20,$Q20,1,(Holidays!$A$1:$A$248)),0)+IF(AND($P20&gt;=HJ$4,$P20&lt;HK$4,$Q20&gt;=HK$4),NETWORKDAYS.INTL($P20,(HK$4)-1,1,(Holidays!$A$1:$A$248)),0)+IF(AND($P20&lt;HJ$4,$Q20&lt;HK$4,$Q20&gt;=HJ$4),NETWORKDAYS.INTL(HJ$4,$Q20,1,(Holidays!$A$1:$A$248)),0)+IF(AND($P20&lt;HJ$4,$Q20&gt;=HK$4,$Q20&gt;=HJ$4),NETWORKDAYS.INTL(HJ$4,(HK$4)-1,1,(Holidays!$A$1:$A$248)),0))*$S20,"")</f>
        <v>0</v>
      </c>
      <c r="HK20" s="191">
        <f>IFERROR((IF(AND($P20&gt;=HK$4,$P20&lt;HL$4,$Q20&lt;HL$4),NETWORKDAYS.INTL($P20,$Q20,1,(Holidays!$A$1:$A$248)),0)+IF(AND($P20&gt;=HK$4,$P20&lt;HL$4,$Q20&gt;=HL$4),NETWORKDAYS.INTL($P20,(HL$4)-1,1,(Holidays!$A$1:$A$248)),0)+IF(AND($P20&lt;HK$4,$Q20&lt;HL$4,$Q20&gt;=HK$4),NETWORKDAYS.INTL(HK$4,$Q20,1,(Holidays!$A$1:$A$248)),0)+IF(AND($P20&lt;HK$4,$Q20&gt;=HL$4,$Q20&gt;=HK$4),NETWORKDAYS.INTL(HK$4,(HL$4)-1,1,(Holidays!$A$1:$A$248)),0))*$S20,"")</f>
        <v>0</v>
      </c>
      <c r="HL20" s="191">
        <f>IFERROR((IF(AND($P20&gt;=HL$4,$P20&lt;HM$4,$Q20&lt;HM$4),NETWORKDAYS.INTL($P20,$Q20,1,(Holidays!$A$1:$A$248)),0)+IF(AND($P20&gt;=HL$4,$P20&lt;HM$4,$Q20&gt;=HM$4),NETWORKDAYS.INTL($P20,(HM$4)-1,1,(Holidays!$A$1:$A$248)),0)+IF(AND($P20&lt;HL$4,$Q20&lt;HM$4,$Q20&gt;=HL$4),NETWORKDAYS.INTL(HL$4,$Q20,1,(Holidays!$A$1:$A$248)),0)+IF(AND($P20&lt;HL$4,$Q20&gt;=HM$4,$Q20&gt;=HL$4),NETWORKDAYS.INTL(HL$4,(HM$4)-1,1,(Holidays!$A$1:$A$248)),0))*$S20,"")</f>
        <v>0</v>
      </c>
      <c r="HM20" s="191">
        <f>IFERROR((IF(AND($P20&gt;=HM$4,$P20&lt;HN$4,$Q20&lt;HN$4),NETWORKDAYS.INTL($P20,$Q20,1,(Holidays!$A$1:$A$248)),0)+IF(AND($P20&gt;=HM$4,$P20&lt;HN$4,$Q20&gt;=HN$4),NETWORKDAYS.INTL($P20,(HN$4)-1,1,(Holidays!$A$1:$A$248)),0)+IF(AND($P20&lt;HM$4,$Q20&lt;HN$4,$Q20&gt;=HM$4),NETWORKDAYS.INTL(HM$4,$Q20,1,(Holidays!$A$1:$A$248)),0)+IF(AND($P20&lt;HM$4,$Q20&gt;=HN$4,$Q20&gt;=HM$4),NETWORKDAYS.INTL(HM$4,(HN$4)-1,1,(Holidays!$A$1:$A$248)),0))*$S20,"")</f>
        <v>0</v>
      </c>
      <c r="HN20" s="191">
        <f>IFERROR((IF(AND($P20&gt;=HN$4,$P20&lt;HO$4,$Q20&lt;HO$4),NETWORKDAYS.INTL($P20,$Q20,1,(Holidays!$A$1:$A$248)),0)+IF(AND($P20&gt;=HN$4,$P20&lt;HO$4,$Q20&gt;=HO$4),NETWORKDAYS.INTL($P20,(HO$4)-1,1,(Holidays!$A$1:$A$248)),0)+IF(AND($P20&lt;HN$4,$Q20&lt;HO$4,$Q20&gt;=HN$4),NETWORKDAYS.INTL(HN$4,$Q20,1,(Holidays!$A$1:$A$248)),0)+IF(AND($P20&lt;HN$4,$Q20&gt;=HO$4,$Q20&gt;=HN$4),NETWORKDAYS.INTL(HN$4,(HO$4)-1,1,(Holidays!$A$1:$A$248)),0))*$S20,"")</f>
        <v>0</v>
      </c>
      <c r="HO20" s="191">
        <f>IFERROR((IF(AND($P20&gt;=HO$4,$P20&lt;HP$4,$Q20&lt;HP$4),NETWORKDAYS.INTL($P20,$Q20,1,(Holidays!$A$1:$A$248)),0)+IF(AND($P20&gt;=HO$4,$P20&lt;HP$4,$Q20&gt;=HP$4),NETWORKDAYS.INTL($P20,(HP$4)-1,1,(Holidays!$A$1:$A$248)),0)+IF(AND($P20&lt;HO$4,$Q20&lt;HP$4,$Q20&gt;=HO$4),NETWORKDAYS.INTL(HO$4,$Q20,1,(Holidays!$A$1:$A$248)),0)+IF(AND($P20&lt;HO$4,$Q20&gt;=HP$4,$Q20&gt;=HO$4),NETWORKDAYS.INTL(HO$4,(HP$4)-1,1,(Holidays!$A$1:$A$248)),0))*$S20,"")</f>
        <v>0</v>
      </c>
      <c r="HP20" s="191">
        <f>IFERROR((IF(AND($P20&gt;=HP$4,$P20&lt;HQ$4,$Q20&lt;HQ$4),NETWORKDAYS.INTL($P20,$Q20,1,(Holidays!$A$1:$A$248)),0)+IF(AND($P20&gt;=HP$4,$P20&lt;HQ$4,$Q20&gt;=HQ$4),NETWORKDAYS.INTL($P20,(HQ$4)-1,1,(Holidays!$A$1:$A$248)),0)+IF(AND($P20&lt;HP$4,$Q20&lt;HQ$4,$Q20&gt;=HP$4),NETWORKDAYS.INTL(HP$4,$Q20,1,(Holidays!$A$1:$A$248)),0)+IF(AND($P20&lt;HP$4,$Q20&gt;=HQ$4,$Q20&gt;=HP$4),NETWORKDAYS.INTL(HP$4,(HQ$4)-1,1,(Holidays!$A$1:$A$248)),0))*$S20,"")</f>
        <v>0</v>
      </c>
      <c r="HQ20" s="191">
        <f>IFERROR((IF(AND($P20&gt;=HQ$4,$P20&lt;HR$4,$Q20&lt;HR$4),NETWORKDAYS.INTL($P20,$Q20,1,(Holidays!$A$1:$A$248)),0)+IF(AND($P20&gt;=HQ$4,$P20&lt;HR$4,$Q20&gt;=HR$4),NETWORKDAYS.INTL($P20,(HR$4)-1,1,(Holidays!$A$1:$A$248)),0)+IF(AND($P20&lt;HQ$4,$Q20&lt;HR$4,$Q20&gt;=HQ$4),NETWORKDAYS.INTL(HQ$4,$Q20,1,(Holidays!$A$1:$A$248)),0)+IF(AND($P20&lt;HQ$4,$Q20&gt;=HR$4,$Q20&gt;=HQ$4),NETWORKDAYS.INTL(HQ$4,(HR$4)-1,1,(Holidays!$A$1:$A$248)),0))*$S20,"")</f>
        <v>0</v>
      </c>
      <c r="HR20" s="191">
        <f>IFERROR((IF(AND($P20&gt;=HR$4,$P20&lt;HS$4,$Q20&lt;HS$4),NETWORKDAYS.INTL($P20,$Q20,1,(Holidays!$A$1:$A$248)),0)+IF(AND($P20&gt;=HR$4,$P20&lt;HS$4,$Q20&gt;=HS$4),NETWORKDAYS.INTL($P20,(HS$4)-1,1,(Holidays!$A$1:$A$248)),0)+IF(AND($P20&lt;HR$4,$Q20&lt;HS$4,$Q20&gt;=HR$4),NETWORKDAYS.INTL(HR$4,$Q20,1,(Holidays!$A$1:$A$248)),0)+IF(AND($P20&lt;HR$4,$Q20&gt;=HS$4,$Q20&gt;=HR$4),NETWORKDAYS.INTL(HR$4,(HS$4)-1,1,(Holidays!$A$1:$A$248)),0))*$S20,"")</f>
        <v>0</v>
      </c>
      <c r="HS20" s="191">
        <f>IFERROR((IF(AND($P20&gt;=HS$4,$P20&lt;HT$4,$Q20&lt;HT$4),NETWORKDAYS.INTL($P20,$Q20,1,(Holidays!$A$1:$A$248)),0)+IF(AND($P20&gt;=HS$4,$P20&lt;HT$4,$Q20&gt;=HT$4),NETWORKDAYS.INTL($P20,(HT$4)-1,1,(Holidays!$A$1:$A$248)),0)+IF(AND($P20&lt;HS$4,$Q20&lt;HT$4,$Q20&gt;=HS$4),NETWORKDAYS.INTL(HS$4,$Q20,1,(Holidays!$A$1:$A$248)),0)+IF(AND($P20&lt;HS$4,$Q20&gt;=HT$4,$Q20&gt;=HS$4),NETWORKDAYS.INTL(HS$4,(HT$4)-1,1,(Holidays!$A$1:$A$248)),0))*$S20,"")</f>
        <v>0</v>
      </c>
      <c r="HT20" s="191">
        <f>IFERROR((IF(AND($P20&gt;=HT$4,$P20&lt;HU$4,$Q20&lt;HU$4),NETWORKDAYS.INTL($P20,$Q20,1,(Holidays!$A$1:$A$248)),0)+IF(AND($P20&gt;=HT$4,$P20&lt;HU$4,$Q20&gt;=HU$4),NETWORKDAYS.INTL($P20,(HU$4)-1,1,(Holidays!$A$1:$A$248)),0)+IF(AND($P20&lt;HT$4,$Q20&lt;HU$4,$Q20&gt;=HT$4),NETWORKDAYS.INTL(HT$4,$Q20,1,(Holidays!$A$1:$A$248)),0)+IF(AND($P20&lt;HT$4,$Q20&gt;=HU$4,$Q20&gt;=HT$4),NETWORKDAYS.INTL(HT$4,(HU$4)-1,1,(Holidays!$A$1:$A$248)),0))*$S20,"")</f>
        <v>0</v>
      </c>
      <c r="HU20" s="191">
        <f>IFERROR((IF(AND($P20&gt;=HU$4,$P20&lt;HV$4,$Q20&lt;HV$4),NETWORKDAYS.INTL($P20,$Q20,1,(Holidays!$A$1:$A$248)),0)+IF(AND($P20&gt;=HU$4,$P20&lt;HV$4,$Q20&gt;=HV$4),NETWORKDAYS.INTL($P20,(HV$4)-1,1,(Holidays!$A$1:$A$248)),0)+IF(AND($P20&lt;HU$4,$Q20&lt;HV$4,$Q20&gt;=HU$4),NETWORKDAYS.INTL(HU$4,$Q20,1,(Holidays!$A$1:$A$248)),0)+IF(AND($P20&lt;HU$4,$Q20&gt;=HV$4,$Q20&gt;=HU$4),NETWORKDAYS.INTL(HU$4,(HV$4)-1,1,(Holidays!$A$1:$A$248)),0))*$S20,"")</f>
        <v>0</v>
      </c>
      <c r="HV20" s="191">
        <f>IFERROR((IF(AND($P20&gt;=HV$4,$P20&lt;HW$4,$Q20&lt;HW$4),NETWORKDAYS.INTL($P20,$Q20,1,(Holidays!$A$1:$A$248)),0)+IF(AND($P20&gt;=HV$4,$P20&lt;HW$4,$Q20&gt;=HW$4),NETWORKDAYS.INTL($P20,(HW$4)-1,1,(Holidays!$A$1:$A$248)),0)+IF(AND($P20&lt;HV$4,$Q20&lt;HW$4,$Q20&gt;=HV$4),NETWORKDAYS.INTL(HV$4,$Q20,1,(Holidays!$A$1:$A$248)),0)+IF(AND($P20&lt;HV$4,$Q20&gt;=HW$4,$Q20&gt;=HV$4),NETWORKDAYS.INTL(HV$4,(HW$4)-1,1,(Holidays!$A$1:$A$248)),0))*$S20,"")</f>
        <v>0</v>
      </c>
      <c r="HW20" s="191">
        <f>IFERROR((IF(AND($P20&gt;=HW$4,$P20&lt;HX$4,$Q20&lt;HX$4),NETWORKDAYS.INTL($P20,$Q20,1,(Holidays!$A$1:$A$248)),0)+IF(AND($P20&gt;=HW$4,$P20&lt;HX$4,$Q20&gt;=HX$4),NETWORKDAYS.INTL($P20,(HX$4)-1,1,(Holidays!$A$1:$A$248)),0)+IF(AND($P20&lt;HW$4,$Q20&lt;HX$4,$Q20&gt;=HW$4),NETWORKDAYS.INTL(HW$4,$Q20,1,(Holidays!$A$1:$A$248)),0)+IF(AND($P20&lt;HW$4,$Q20&gt;=HX$4,$Q20&gt;=HW$4),NETWORKDAYS.INTL(HW$4,(HX$4)-1,1,(Holidays!$A$1:$A$248)),0))*$S20,"")</f>
        <v>0</v>
      </c>
      <c r="HX20" s="191">
        <f>IFERROR((IF(AND($P20&gt;=HX$4,$P20&lt;HY$4,$Q20&lt;HY$4),NETWORKDAYS.INTL($P20,$Q20,1,(Holidays!$A$1:$A$248)),0)+IF(AND($P20&gt;=HX$4,$P20&lt;HY$4,$Q20&gt;=HY$4),NETWORKDAYS.INTL($P20,(HY$4)-1,1,(Holidays!$A$1:$A$248)),0)+IF(AND($P20&lt;HX$4,$Q20&lt;HY$4,$Q20&gt;=HX$4),NETWORKDAYS.INTL(HX$4,$Q20,1,(Holidays!$A$1:$A$248)),0)+IF(AND($P20&lt;HX$4,$Q20&gt;=HY$4,$Q20&gt;=HX$4),NETWORKDAYS.INTL(HX$4,(HY$4)-1,1,(Holidays!$A$1:$A$248)),0))*$S20,"")</f>
        <v>0</v>
      </c>
      <c r="HY20" s="191">
        <f>IFERROR((IF(AND($P20&gt;=HY$4,$P20&lt;HZ$4,$Q20&lt;HZ$4),NETWORKDAYS.INTL($P20,$Q20,1,(Holidays!$A$1:$A$248)),0)+IF(AND($P20&gt;=HY$4,$P20&lt;HZ$4,$Q20&gt;=HZ$4),NETWORKDAYS.INTL($P20,(HZ$4)-1,1,(Holidays!$A$1:$A$248)),0)+IF(AND($P20&lt;HY$4,$Q20&lt;HZ$4,$Q20&gt;=HY$4),NETWORKDAYS.INTL(HY$4,$Q20,1,(Holidays!$A$1:$A$248)),0)+IF(AND($P20&lt;HY$4,$Q20&gt;=HZ$4,$Q20&gt;=HY$4),NETWORKDAYS.INTL(HY$4,(HZ$4)-1,1,(Holidays!$A$1:$A$248)),0))*$S20,"")</f>
        <v>0</v>
      </c>
      <c r="HZ20" s="191">
        <f>IFERROR((IF(AND($P20&gt;=HZ$4,$P20&lt;IA$4,$Q20&lt;IA$4),NETWORKDAYS.INTL($P20,$Q20,1,(Holidays!$A$1:$A$248)),0)+IF(AND($P20&gt;=HZ$4,$P20&lt;IA$4,$Q20&gt;=IA$4),NETWORKDAYS.INTL($P20,(IA$4)-1,1,(Holidays!$A$1:$A$248)),0)+IF(AND($P20&lt;HZ$4,$Q20&lt;IA$4,$Q20&gt;=HZ$4),NETWORKDAYS.INTL(HZ$4,$Q20,1,(Holidays!$A$1:$A$248)),0)+IF(AND($P20&lt;HZ$4,$Q20&gt;=IA$4,$Q20&gt;=HZ$4),NETWORKDAYS.INTL(HZ$4,(IA$4)-1,1,(Holidays!$A$1:$A$248)),0))*$S20,"")</f>
        <v>0</v>
      </c>
      <c r="IA20" s="191">
        <f>IFERROR((IF(AND($P20&gt;=IA$4,$P20&lt;IB$4,$Q20&lt;IB$4),NETWORKDAYS.INTL($P20,$Q20,1,(Holidays!$A$1:$A$248)),0)+IF(AND($P20&gt;=IA$4,$P20&lt;IB$4,$Q20&gt;=IB$4),NETWORKDAYS.INTL($P20,(IB$4)-1,1,(Holidays!$A$1:$A$248)),0)+IF(AND($P20&lt;IA$4,$Q20&lt;IB$4,$Q20&gt;=IA$4),NETWORKDAYS.INTL(IA$4,$Q20,1,(Holidays!$A$1:$A$248)),0)+IF(AND($P20&lt;IA$4,$Q20&gt;=IB$4,$Q20&gt;=IA$4),NETWORKDAYS.INTL(IA$4,(IB$4)-1,1,(Holidays!$A$1:$A$248)),0))*$S20,"")</f>
        <v>0</v>
      </c>
      <c r="IB20" s="191">
        <f>IFERROR((IF(AND($P20&gt;=IB$4,$P20&lt;IC$4,$Q20&lt;IC$4),NETWORKDAYS.INTL($P20,$Q20,1,(Holidays!$A$1:$A$248)),0)+IF(AND($P20&gt;=IB$4,$P20&lt;IC$4,$Q20&gt;=IC$4),NETWORKDAYS.INTL($P20,(IC$4)-1,1,(Holidays!$A$1:$A$248)),0)+IF(AND($P20&lt;IB$4,$Q20&lt;IC$4,$Q20&gt;=IB$4),NETWORKDAYS.INTL(IB$4,$Q20,1,(Holidays!$A$1:$A$248)),0)+IF(AND($P20&lt;IB$4,$Q20&gt;=IC$4,$Q20&gt;=IB$4),NETWORKDAYS.INTL(IB$4,(IC$4)-1,1,(Holidays!$A$1:$A$248)),0))*$S20,"")</f>
        <v>0</v>
      </c>
      <c r="IC20" s="191">
        <f>IFERROR((IF(AND($P20&gt;=IC$4,$P20&lt;ID$4,$Q20&lt;ID$4),NETWORKDAYS.INTL($P20,$Q20,1,(Holidays!$A$1:$A$248)),0)+IF(AND($P20&gt;=IC$4,$P20&lt;ID$4,$Q20&gt;=ID$4),NETWORKDAYS.INTL($P20,(ID$4)-1,1,(Holidays!$A$1:$A$248)),0)+IF(AND($P20&lt;IC$4,$Q20&lt;ID$4,$Q20&gt;=IC$4),NETWORKDAYS.INTL(IC$4,$Q20,1,(Holidays!$A$1:$A$248)),0)+IF(AND($P20&lt;IC$4,$Q20&gt;=ID$4,$Q20&gt;=IC$4),NETWORKDAYS.INTL(IC$4,(ID$4)-1,1,(Holidays!$A$1:$A$248)),0))*$S20,"")</f>
        <v>0</v>
      </c>
      <c r="ID20" s="191">
        <f>IFERROR((IF(AND($P20&gt;=ID$4,$P20&lt;IE$4,$Q20&lt;IE$4),NETWORKDAYS.INTL($P20,$Q20,1,(Holidays!$A$1:$A$248)),0)+IF(AND($P20&gt;=ID$4,$P20&lt;IE$4,$Q20&gt;=IE$4),NETWORKDAYS.INTL($P20,(IE$4)-1,1,(Holidays!$A$1:$A$248)),0)+IF(AND($P20&lt;ID$4,$Q20&lt;IE$4,$Q20&gt;=ID$4),NETWORKDAYS.INTL(ID$4,$Q20,1,(Holidays!$A$1:$A$248)),0)+IF(AND($P20&lt;ID$4,$Q20&gt;=IE$4,$Q20&gt;=ID$4),NETWORKDAYS.INTL(ID$4,(IE$4)-1,1,(Holidays!$A$1:$A$248)),0))*$S20,"")</f>
        <v>0</v>
      </c>
      <c r="IE20" s="191">
        <f>IFERROR((IF(AND($P20&gt;=IE$4,$P20&lt;IF$4,$Q20&lt;IF$4),NETWORKDAYS.INTL($P20,$Q20,1,(Holidays!$A$1:$A$248)),0)+IF(AND($P20&gt;=IE$4,$P20&lt;IF$4,$Q20&gt;=IF$4),NETWORKDAYS.INTL($P20,(IF$4)-1,1,(Holidays!$A$1:$A$248)),0)+IF(AND($P20&lt;IE$4,$Q20&lt;IF$4,$Q20&gt;=IE$4),NETWORKDAYS.INTL(IE$4,$Q20,1,(Holidays!$A$1:$A$248)),0)+IF(AND($P20&lt;IE$4,$Q20&gt;=IF$4,$Q20&gt;=IE$4),NETWORKDAYS.INTL(IE$4,(IF$4)-1,1,(Holidays!$A$1:$A$248)),0))*$S20,"")</f>
        <v>0</v>
      </c>
      <c r="IF20" s="191">
        <f>IFERROR((IF(AND($P20&gt;=IF$4,$P20&lt;IG$4,$Q20&lt;IG$4),NETWORKDAYS.INTL($P20,$Q20,1,(Holidays!$A$1:$A$248)),0)+IF(AND($P20&gt;=IF$4,$P20&lt;IG$4,$Q20&gt;=IG$4),NETWORKDAYS.INTL($P20,(IG$4)-1,1,(Holidays!$A$1:$A$248)),0)+IF(AND($P20&lt;IF$4,$Q20&lt;IG$4,$Q20&gt;=IF$4),NETWORKDAYS.INTL(IF$4,$Q20,1,(Holidays!$A$1:$A$248)),0)+IF(AND($P20&lt;IF$4,$Q20&gt;=IG$4,$Q20&gt;=IF$4),NETWORKDAYS.INTL(IF$4,(IG$4)-1,1,(Holidays!$A$1:$A$248)),0))*$S20,"")</f>
        <v>0</v>
      </c>
      <c r="IG20" s="191">
        <f>IFERROR((IF(AND($P20&gt;=IG$4,$P20&lt;IH$4,$Q20&lt;IH$4),NETWORKDAYS.INTL($P20,$Q20,1,(Holidays!$A$1:$A$248)),0)+IF(AND($P20&gt;=IG$4,$P20&lt;IH$4,$Q20&gt;=IH$4),NETWORKDAYS.INTL($P20,(IH$4)-1,1,(Holidays!$A$1:$A$248)),0)+IF(AND($P20&lt;IG$4,$Q20&lt;IH$4,$Q20&gt;=IG$4),NETWORKDAYS.INTL(IG$4,$Q20,1,(Holidays!$A$1:$A$248)),0)+IF(AND($P20&lt;IG$4,$Q20&gt;=IH$4,$Q20&gt;=IG$4),NETWORKDAYS.INTL(IG$4,(IH$4)-1,1,(Holidays!$A$1:$A$248)),0))*$S20,"")</f>
        <v>0</v>
      </c>
      <c r="IH20" s="191">
        <f>IFERROR((IF(AND($P20&gt;=IH$4,$P20&lt;II$4,$Q20&lt;II$4),NETWORKDAYS.INTL($P20,$Q20,1,(Holidays!$A$1:$A$248)),0)+IF(AND($P20&gt;=IH$4,$P20&lt;II$4,$Q20&gt;=II$4),NETWORKDAYS.INTL($P20,(II$4)-1,1,(Holidays!$A$1:$A$248)),0)+IF(AND($P20&lt;IH$4,$Q20&lt;II$4,$Q20&gt;=IH$4),NETWORKDAYS.INTL(IH$4,$Q20,1,(Holidays!$A$1:$A$248)),0)+IF(AND($P20&lt;IH$4,$Q20&gt;=II$4,$Q20&gt;=IH$4),NETWORKDAYS.INTL(IH$4,(II$4)-1,1,(Holidays!$A$1:$A$248)),0))*$S20,"")</f>
        <v>0</v>
      </c>
      <c r="II20" s="191">
        <f>IFERROR((IF(AND($P20&gt;=II$4,$P20&lt;IJ$4,$Q20&lt;IJ$4),NETWORKDAYS.INTL($P20,$Q20,1,(Holidays!$A$1:$A$248)),0)+IF(AND($P20&gt;=II$4,$P20&lt;IJ$4,$Q20&gt;=IJ$4),NETWORKDAYS.INTL($P20,(IJ$4)-1,1,(Holidays!$A$1:$A$248)),0)+IF(AND($P20&lt;II$4,$Q20&lt;IJ$4,$Q20&gt;=II$4),NETWORKDAYS.INTL(II$4,$Q20,1,(Holidays!$A$1:$A$248)),0)+IF(AND($P20&lt;II$4,$Q20&gt;=IJ$4,$Q20&gt;=II$4),NETWORKDAYS.INTL(II$4,(IJ$4)-1,1,(Holidays!$A$1:$A$248)),0))*$S20,"")</f>
        <v>0</v>
      </c>
      <c r="IJ20" s="191">
        <f>IFERROR((IF(AND($P20&gt;=IJ$4,$P20&lt;IK$4,$Q20&lt;IK$4),NETWORKDAYS.INTL($P20,$Q20,1,(Holidays!$A$1:$A$248)),0)+IF(AND($P20&gt;=IJ$4,$P20&lt;IK$4,$Q20&gt;=IK$4),NETWORKDAYS.INTL($P20,(IK$4)-1,1,(Holidays!$A$1:$A$248)),0)+IF(AND($P20&lt;IJ$4,$Q20&lt;IK$4,$Q20&gt;=IJ$4),NETWORKDAYS.INTL(IJ$4,$Q20,1,(Holidays!$A$1:$A$248)),0)+IF(AND($P20&lt;IJ$4,$Q20&gt;=IK$4,$Q20&gt;=IJ$4),NETWORKDAYS.INTL(IJ$4,(IK$4)-1,1,(Holidays!$A$1:$A$248)),0))*$S20,"")</f>
        <v>0</v>
      </c>
      <c r="IK20" s="191">
        <f>IFERROR((IF(AND($P20&gt;=IK$4,$P20&lt;IL$4,$Q20&lt;IL$4),NETWORKDAYS.INTL($P20,$Q20,1,(Holidays!$A$1:$A$248)),0)+IF(AND($P20&gt;=IK$4,$P20&lt;IL$4,$Q20&gt;=IL$4),NETWORKDAYS.INTL($P20,(IL$4)-1,1,(Holidays!$A$1:$A$248)),0)+IF(AND($P20&lt;IK$4,$Q20&lt;IL$4,$Q20&gt;=IK$4),NETWORKDAYS.INTL(IK$4,$Q20,1,(Holidays!$A$1:$A$248)),0)+IF(AND($P20&lt;IK$4,$Q20&gt;=IL$4,$Q20&gt;=IK$4),NETWORKDAYS.INTL(IK$4,(IL$4)-1,1,(Holidays!$A$1:$A$248)),0))*$S20,"")</f>
        <v>0</v>
      </c>
      <c r="IL20" s="191">
        <f>IFERROR((IF(AND($P20&gt;=IL$4,$P20&lt;IM$4,$Q20&lt;IM$4),NETWORKDAYS.INTL($P20,$Q20,1,(Holidays!$A$1:$A$248)),0)+IF(AND($P20&gt;=IL$4,$P20&lt;IM$4,$Q20&gt;=IM$4),NETWORKDAYS.INTL($P20,(IM$4)-1,1,(Holidays!$A$1:$A$248)),0)+IF(AND($P20&lt;IL$4,$Q20&lt;IM$4,$Q20&gt;=IL$4),NETWORKDAYS.INTL(IL$4,$Q20,1,(Holidays!$A$1:$A$248)),0)+IF(AND($P20&lt;IL$4,$Q20&gt;=IM$4,$Q20&gt;=IL$4),NETWORKDAYS.INTL(IL$4,(IM$4)-1,1,(Holidays!$A$1:$A$248)),0))*$S20,"")</f>
        <v>0</v>
      </c>
      <c r="IM20" s="191">
        <f>IFERROR((IF(AND($P20&gt;=IM$4,$P20&lt;IN$4,$Q20&lt;IN$4),NETWORKDAYS.INTL($P20,$Q20,1,(Holidays!$A$1:$A$248)),0)+IF(AND($P20&gt;=IM$4,$P20&lt;IN$4,$Q20&gt;=IN$4),NETWORKDAYS.INTL($P20,(IN$4)-1,1,(Holidays!$A$1:$A$248)),0)+IF(AND($P20&lt;IM$4,$Q20&lt;IN$4,$Q20&gt;=IM$4),NETWORKDAYS.INTL(IM$4,$Q20,1,(Holidays!$A$1:$A$248)),0)+IF(AND($P20&lt;IM$4,$Q20&gt;=IN$4,$Q20&gt;=IM$4),NETWORKDAYS.INTL(IM$4,(IN$4)-1,1,(Holidays!$A$1:$A$248)),0))*$S20,"")</f>
        <v>0</v>
      </c>
      <c r="IN20" s="191">
        <f>IFERROR((IF(AND($P20&gt;=IN$4,$P20&lt;IO$4,$Q20&lt;IO$4),NETWORKDAYS.INTL($P20,$Q20,1,(Holidays!$A$1:$A$248)),0)+IF(AND($P20&gt;=IN$4,$P20&lt;IO$4,$Q20&gt;=IO$4),NETWORKDAYS.INTL($P20,(IO$4)-1,1,(Holidays!$A$1:$A$248)),0)+IF(AND($P20&lt;IN$4,$Q20&lt;IO$4,$Q20&gt;=IN$4),NETWORKDAYS.INTL(IN$4,$Q20,1,(Holidays!$A$1:$A$248)),0)+IF(AND($P20&lt;IN$4,$Q20&gt;=IO$4,$Q20&gt;=IN$4),NETWORKDAYS.INTL(IN$4,(IO$4)-1,1,(Holidays!$A$1:$A$248)),0))*$S20,"")</f>
        <v>0</v>
      </c>
      <c r="IO20" s="193">
        <f>IFERROR((IF(AND($P20&gt;=IO$4,$P20&lt;IP$4,$Q20&lt;IP$4),NETWORKDAYS.INTL($P20,$Q20,1,(Holidays!$A$1:$A$248)),0)+IF(AND($P20&gt;=IO$4,$P20&lt;IP$4,$Q20&gt;=IP$4),NETWORKDAYS.INTL($P20,(IP$4)-1,1,(Holidays!$A$1:$A$248)),0)+IF(AND($P20&lt;IO$4,$Q20&lt;IP$4,$Q20&gt;=IO$4),NETWORKDAYS.INTL(IO$4,$Q20,1,(Holidays!$A$1:$A$248)),0)+IF(AND($P20&lt;IO$4,$Q20&gt;=IP$4,$Q20&gt;=IO$4),NETWORKDAYS.INTL(IO$4,(IP$4)-1,1,(Holidays!$A$1:$A$248)),0))*$S20,"")</f>
        <v>0</v>
      </c>
    </row>
    <row r="21" spans="1:249" ht="15" customHeight="1">
      <c r="A21" s="215" t="s">
        <v>3</v>
      </c>
      <c r="B21" s="59" t="str">
        <f>'A-1_MH Estimation'!B21</f>
        <v>A.14</v>
      </c>
      <c r="C21" s="60" t="str">
        <f>IFERROR(VLOOKUP(B21,'A-1_MH Estimation'!$B$6:$C$54,2,0),"")</f>
        <v>Pipe Component Name Rule</v>
      </c>
      <c r="D21" s="174">
        <f>IFERROR(VLOOKUP(C21,'A-1_MH Estimation'!$C$7:$K$61,9,0)*1,0)</f>
        <v>14.25</v>
      </c>
      <c r="E21" s="165">
        <v>1</v>
      </c>
      <c r="F21" s="166"/>
      <c r="G21" s="226"/>
      <c r="H21" s="226"/>
      <c r="I21" s="226"/>
      <c r="J21" s="227"/>
      <c r="K21" s="354">
        <f t="shared" ca="1" si="437"/>
        <v>14.25</v>
      </c>
      <c r="L21" s="307">
        <v>1</v>
      </c>
      <c r="M21" s="307"/>
      <c r="N21" s="307"/>
      <c r="O21" s="167"/>
      <c r="P21" s="668">
        <v>44511</v>
      </c>
      <c r="Q21" s="668">
        <v>44515</v>
      </c>
      <c r="R21" s="170">
        <f>NETWORKDAYS.INTL(P21,Q21,1,Holidays!$A$1:$A$248)</f>
        <v>3</v>
      </c>
      <c r="S21" s="62">
        <f t="shared" si="436"/>
        <v>4.75</v>
      </c>
      <c r="U21" s="253">
        <f>SUM($V21:IO21)</f>
        <v>14.25</v>
      </c>
      <c r="V21" s="190">
        <f>IFERROR((IF(AND($P21&gt;=V$4,$P21&lt;W$4,$Q21&lt;W$4),NETWORKDAYS.INTL($P21,$Q21,1,(Holidays!$A$1:$A$248)),0)+IF(AND($P21&gt;=V$4,$P21&lt;W$4,$Q21&gt;=W$4),NETWORKDAYS.INTL($P21,(W$4)-1,1,(Holidays!$A$1:$A$248)),0)+IF(AND($P21&lt;V$4,$Q21&lt;W$4,$Q21&gt;=V$4),NETWORKDAYS.INTL(V$4,$Q21,1,(Holidays!$A$1:$A$248)),0)+IF(AND($P21&lt;V$4,$Q21&gt;=W$4,$Q21&gt;=V$4),NETWORKDAYS.INTL(V$4,(W$4)-1,1,(Holidays!$A$1:$A$248)),0))*$S21,"")</f>
        <v>0</v>
      </c>
      <c r="W21" s="191">
        <f>IFERROR((IF(AND($P21&gt;=W$4,$P21&lt;X$4,$Q21&lt;X$4),NETWORKDAYS.INTL($P21,$Q21,1,(Holidays!$A$1:$A$248)),0)+IF(AND($P21&gt;=W$4,$P21&lt;X$4,$Q21&gt;=X$4),NETWORKDAYS.INTL($P21,(X$4)-1,1,(Holidays!$A$1:$A$248)),0)+IF(AND($P21&lt;W$4,$Q21&lt;X$4,$Q21&gt;=W$4),NETWORKDAYS.INTL(W$4,$Q21,1,(Holidays!$A$1:$A$248)),0)+IF(AND($P21&lt;W$4,$Q21&gt;=X$4,$Q21&gt;=W$4),NETWORKDAYS.INTL(W$4,(X$4)-1,1,(Holidays!$A$1:$A$248)),0))*$S21,"")</f>
        <v>0</v>
      </c>
      <c r="X21" s="191">
        <f>IFERROR((IF(AND($P21&gt;=X$4,$P21&lt;Y$4,$Q21&lt;Y$4),NETWORKDAYS.INTL($P21,$Q21,1,(Holidays!$A$1:$A$248)),0)+IF(AND($P21&gt;=X$4,$P21&lt;Y$4,$Q21&gt;=Y$4),NETWORKDAYS.INTL($P21,(Y$4)-1,1,(Holidays!$A$1:$A$248)),0)+IF(AND($P21&lt;X$4,$Q21&lt;Y$4,$Q21&gt;=X$4),NETWORKDAYS.INTL(X$4,$Q21,1,(Holidays!$A$1:$A$248)),0)+IF(AND($P21&lt;X$4,$Q21&gt;=Y$4,$Q21&gt;=X$4),NETWORKDAYS.INTL(X$4,(Y$4)-1,1,(Holidays!$A$1:$A$248)),0))*$S21,"")</f>
        <v>0</v>
      </c>
      <c r="Y21" s="191">
        <f>IFERROR((IF(AND($P21&gt;=Y$4,$P21&lt;Z$4,$Q21&lt;Z$4),NETWORKDAYS.INTL($P21,$Q21,1,(Holidays!$A$1:$A$248)),0)+IF(AND($P21&gt;=Y$4,$P21&lt;Z$4,$Q21&gt;=Z$4),NETWORKDAYS.INTL($P21,(Z$4)-1,1,(Holidays!$A$1:$A$248)),0)+IF(AND($P21&lt;Y$4,$Q21&lt;Z$4,$Q21&gt;=Y$4),NETWORKDAYS.INTL(Y$4,$Q21,1,(Holidays!$A$1:$A$248)),0)+IF(AND($P21&lt;Y$4,$Q21&gt;=Z$4,$Q21&gt;=Y$4),NETWORKDAYS.INTL(Y$4,(Z$4)-1,1,(Holidays!$A$1:$A$248)),0))*$S21,"")</f>
        <v>0</v>
      </c>
      <c r="Z21" s="191">
        <f>IFERROR((IF(AND($P21&gt;=Z$4,$P21&lt;AA$4,$Q21&lt;AA$4),NETWORKDAYS.INTL($P21,$Q21,1,(Holidays!$A$1:$A$248)),0)+IF(AND($P21&gt;=Z$4,$P21&lt;AA$4,$Q21&gt;=AA$4),NETWORKDAYS.INTL($P21,(AA$4)-1,1,(Holidays!$A$1:$A$248)),0)+IF(AND($P21&lt;Z$4,$Q21&lt;AA$4,$Q21&gt;=Z$4),NETWORKDAYS.INTL(Z$4,$Q21,1,(Holidays!$A$1:$A$248)),0)+IF(AND($P21&lt;Z$4,$Q21&gt;=AA$4,$Q21&gt;=Z$4),NETWORKDAYS.INTL(Z$4,(AA$4)-1,1,(Holidays!$A$1:$A$248)),0))*$S21,"")</f>
        <v>0</v>
      </c>
      <c r="AA21" s="191">
        <f>IFERROR((IF(AND($P21&gt;=AA$4,$P21&lt;AB$4,$Q21&lt;AB$4),NETWORKDAYS.INTL($P21,$Q21,1,(Holidays!$A$1:$A$248)),0)+IF(AND($P21&gt;=AA$4,$P21&lt;AB$4,$Q21&gt;=AB$4),NETWORKDAYS.INTL($P21,(AB$4)-1,1,(Holidays!$A$1:$A$248)),0)+IF(AND($P21&lt;AA$4,$Q21&lt;AB$4,$Q21&gt;=AA$4),NETWORKDAYS.INTL(AA$4,$Q21,1,(Holidays!$A$1:$A$248)),0)+IF(AND($P21&lt;AA$4,$Q21&gt;=AB$4,$Q21&gt;=AA$4),NETWORKDAYS.INTL(AA$4,(AB$4)-1,1,(Holidays!$A$1:$A$248)),0))*$S21,"")</f>
        <v>9.5</v>
      </c>
      <c r="AB21" s="191">
        <f>IFERROR((IF(AND($P21&gt;=AB$4,$P21&lt;AC$4,$Q21&lt;AC$4),NETWORKDAYS.INTL($P21,$Q21,1,(Holidays!$A$1:$A$248)),0)+IF(AND($P21&gt;=AB$4,$P21&lt;AC$4,$Q21&gt;=AC$4),NETWORKDAYS.INTL($P21,(AC$4)-1,1,(Holidays!$A$1:$A$248)),0)+IF(AND($P21&lt;AB$4,$Q21&lt;AC$4,$Q21&gt;=AB$4),NETWORKDAYS.INTL(AB$4,$Q21,1,(Holidays!$A$1:$A$248)),0)+IF(AND($P21&lt;AB$4,$Q21&gt;=AC$4,$Q21&gt;=AB$4),NETWORKDAYS.INTL(AB$4,(AC$4)-1,1,(Holidays!$A$1:$A$248)),0))*$S21,"")</f>
        <v>4.75</v>
      </c>
      <c r="AC21" s="191">
        <f>IFERROR((IF(AND($P21&gt;=AC$4,$P21&lt;AD$4,$Q21&lt;AD$4),NETWORKDAYS.INTL($P21,$Q21,1,(Holidays!$A$1:$A$248)),0)+IF(AND($P21&gt;=AC$4,$P21&lt;AD$4,$Q21&gt;=AD$4),NETWORKDAYS.INTL($P21,(AD$4)-1,1,(Holidays!$A$1:$A$248)),0)+IF(AND($P21&lt;AC$4,$Q21&lt;AD$4,$Q21&gt;=AC$4),NETWORKDAYS.INTL(AC$4,$Q21,1,(Holidays!$A$1:$A$248)),0)+IF(AND($P21&lt;AC$4,$Q21&gt;=AD$4,$Q21&gt;=AC$4),NETWORKDAYS.INTL(AC$4,(AD$4)-1,1,(Holidays!$A$1:$A$248)),0))*$S21,"")</f>
        <v>0</v>
      </c>
      <c r="AD21" s="191">
        <f>IFERROR((IF(AND($P21&gt;=AD$4,$P21&lt;AE$4,$Q21&lt;AE$4),NETWORKDAYS.INTL($P21,$Q21,1,(Holidays!$A$1:$A$248)),0)+IF(AND($P21&gt;=AD$4,$P21&lt;AE$4,$Q21&gt;=AE$4),NETWORKDAYS.INTL($P21,(AE$4)-1,1,(Holidays!$A$1:$A$248)),0)+IF(AND($P21&lt;AD$4,$Q21&lt;AE$4,$Q21&gt;=AD$4),NETWORKDAYS.INTL(AD$4,$Q21,1,(Holidays!$A$1:$A$248)),0)+IF(AND($P21&lt;AD$4,$Q21&gt;=AE$4,$Q21&gt;=AD$4),NETWORKDAYS.INTL(AD$4,(AE$4)-1,1,(Holidays!$A$1:$A$248)),0))*$S21,"")</f>
        <v>0</v>
      </c>
      <c r="AE21" s="191">
        <f>IFERROR((IF(AND($P21&gt;=AE$4,$P21&lt;AF$4,$Q21&lt;AF$4),NETWORKDAYS.INTL($P21,$Q21,1,(Holidays!$A$1:$A$248)),0)+IF(AND($P21&gt;=AE$4,$P21&lt;AF$4,$Q21&gt;=AF$4),NETWORKDAYS.INTL($P21,(AF$4)-1,1,(Holidays!$A$1:$A$248)),0)+IF(AND($P21&lt;AE$4,$Q21&lt;AF$4,$Q21&gt;=AE$4),NETWORKDAYS.INTL(AE$4,$Q21,1,(Holidays!$A$1:$A$248)),0)+IF(AND($P21&lt;AE$4,$Q21&gt;=AF$4,$Q21&gt;=AE$4),NETWORKDAYS.INTL(AE$4,(AF$4)-1,1,(Holidays!$A$1:$A$248)),0))*$S21,"")</f>
        <v>0</v>
      </c>
      <c r="AF21" s="191">
        <f>IFERROR((IF(AND($P21&gt;=AF$4,$P21&lt;AG$4,$Q21&lt;AG$4),NETWORKDAYS.INTL($P21,$Q21,1,(Holidays!$A$1:$A$248)),0)+IF(AND($P21&gt;=AF$4,$P21&lt;AG$4,$Q21&gt;=AG$4),NETWORKDAYS.INTL($P21,(AG$4)-1,1,(Holidays!$A$1:$A$248)),0)+IF(AND($P21&lt;AF$4,$Q21&lt;AG$4,$Q21&gt;=AF$4),NETWORKDAYS.INTL(AF$4,$Q21,1,(Holidays!$A$1:$A$248)),0)+IF(AND($P21&lt;AF$4,$Q21&gt;=AG$4,$Q21&gt;=AF$4),NETWORKDAYS.INTL(AF$4,(AG$4)-1,1,(Holidays!$A$1:$A$248)),0))*$S21,"")</f>
        <v>0</v>
      </c>
      <c r="AG21" s="191">
        <f>IFERROR((IF(AND($P21&gt;=AG$4,$P21&lt;AH$4,$Q21&lt;AH$4),NETWORKDAYS.INTL($P21,$Q21,1,(Holidays!$A$1:$A$248)),0)+IF(AND($P21&gt;=AG$4,$P21&lt;AH$4,$Q21&gt;=AH$4),NETWORKDAYS.INTL($P21,(AH$4)-1,1,(Holidays!$A$1:$A$248)),0)+IF(AND($P21&lt;AG$4,$Q21&lt;AH$4,$Q21&gt;=AG$4),NETWORKDAYS.INTL(AG$4,$Q21,1,(Holidays!$A$1:$A$248)),0)+IF(AND($P21&lt;AG$4,$Q21&gt;=AH$4,$Q21&gt;=AG$4),NETWORKDAYS.INTL(AG$4,(AH$4)-1,1,(Holidays!$A$1:$A$248)),0))*$S21,"")</f>
        <v>0</v>
      </c>
      <c r="AH21" s="191">
        <f>IFERROR((IF(AND($P21&gt;=AH$4,$P21&lt;AI$4,$Q21&lt;AI$4),NETWORKDAYS.INTL($P21,$Q21,1,(Holidays!$A$1:$A$248)),0)+IF(AND($P21&gt;=AH$4,$P21&lt;AI$4,$Q21&gt;=AI$4),NETWORKDAYS.INTL($P21,(AI$4)-1,1,(Holidays!$A$1:$A$248)),0)+IF(AND($P21&lt;AH$4,$Q21&lt;AI$4,$Q21&gt;=AH$4),NETWORKDAYS.INTL(AH$4,$Q21,1,(Holidays!$A$1:$A$248)),0)+IF(AND($P21&lt;AH$4,$Q21&gt;=AI$4,$Q21&gt;=AH$4),NETWORKDAYS.INTL(AH$4,(AI$4)-1,1,(Holidays!$A$1:$A$248)),0))*$S21,"")</f>
        <v>0</v>
      </c>
      <c r="AI21" s="191">
        <f>IFERROR((IF(AND($P21&gt;=AI$4,$P21&lt;AJ$4,$Q21&lt;AJ$4),NETWORKDAYS.INTL($P21,$Q21,1,(Holidays!$A$1:$A$248)),0)+IF(AND($P21&gt;=AI$4,$P21&lt;AJ$4,$Q21&gt;=AJ$4),NETWORKDAYS.INTL($P21,(AJ$4)-1,1,(Holidays!$A$1:$A$248)),0)+IF(AND($P21&lt;AI$4,$Q21&lt;AJ$4,$Q21&gt;=AI$4),NETWORKDAYS.INTL(AI$4,$Q21,1,(Holidays!$A$1:$A$248)),0)+IF(AND($P21&lt;AI$4,$Q21&gt;=AJ$4,$Q21&gt;=AI$4),NETWORKDAYS.INTL(AI$4,(AJ$4)-1,1,(Holidays!$A$1:$A$248)),0))*$S21,"")</f>
        <v>0</v>
      </c>
      <c r="AJ21" s="191">
        <f>IFERROR((IF(AND($P21&gt;=AJ$4,$P21&lt;AK$4,$Q21&lt;AK$4),NETWORKDAYS.INTL($P21,$Q21,1,(Holidays!$A$1:$A$248)),0)+IF(AND($P21&gt;=AJ$4,$P21&lt;AK$4,$Q21&gt;=AK$4),NETWORKDAYS.INTL($P21,(AK$4)-1,1,(Holidays!$A$1:$A$248)),0)+IF(AND($P21&lt;AJ$4,$Q21&lt;AK$4,$Q21&gt;=AJ$4),NETWORKDAYS.INTL(AJ$4,$Q21,1,(Holidays!$A$1:$A$248)),0)+IF(AND($P21&lt;AJ$4,$Q21&gt;=AK$4,$Q21&gt;=AJ$4),NETWORKDAYS.INTL(AJ$4,(AK$4)-1,1,(Holidays!$A$1:$A$248)),0))*$S21,"")</f>
        <v>0</v>
      </c>
      <c r="AK21" s="191">
        <f>IFERROR((IF(AND($P21&gt;=AK$4,$P21&lt;AL$4,$Q21&lt;AL$4),NETWORKDAYS.INTL($P21,$Q21,1,(Holidays!$A$1:$A$248)),0)+IF(AND($P21&gt;=AK$4,$P21&lt;AL$4,$Q21&gt;=AL$4),NETWORKDAYS.INTL($P21,(AL$4)-1,1,(Holidays!$A$1:$A$248)),0)+IF(AND($P21&lt;AK$4,$Q21&lt;AL$4,$Q21&gt;=AK$4),NETWORKDAYS.INTL(AK$4,$Q21,1,(Holidays!$A$1:$A$248)),0)+IF(AND($P21&lt;AK$4,$Q21&gt;=AL$4,$Q21&gt;=AK$4),NETWORKDAYS.INTL(AK$4,(AL$4)-1,1,(Holidays!$A$1:$A$248)),0))*$S21,"")</f>
        <v>0</v>
      </c>
      <c r="AL21" s="191">
        <f>IFERROR((IF(AND($P21&gt;=AL$4,$P21&lt;AM$4,$Q21&lt;AM$4),NETWORKDAYS.INTL($P21,$Q21,1,(Holidays!$A$1:$A$248)),0)+IF(AND($P21&gt;=AL$4,$P21&lt;AM$4,$Q21&gt;=AM$4),NETWORKDAYS.INTL($P21,(AM$4)-1,1,(Holidays!$A$1:$A$248)),0)+IF(AND($P21&lt;AL$4,$Q21&lt;AM$4,$Q21&gt;=AL$4),NETWORKDAYS.INTL(AL$4,$Q21,1,(Holidays!$A$1:$A$248)),0)+IF(AND($P21&lt;AL$4,$Q21&gt;=AM$4,$Q21&gt;=AL$4),NETWORKDAYS.INTL(AL$4,(AM$4)-1,1,(Holidays!$A$1:$A$248)),0))*$S21,"")</f>
        <v>0</v>
      </c>
      <c r="AM21" s="191">
        <f>IFERROR((IF(AND($P21&gt;=AM$4,$P21&lt;AN$4,$Q21&lt;AN$4),NETWORKDAYS.INTL($P21,$Q21,1,(Holidays!$A$1:$A$248)),0)+IF(AND($P21&gt;=AM$4,$P21&lt;AN$4,$Q21&gt;=AN$4),NETWORKDAYS.INTL($P21,(AN$4)-1,1,(Holidays!$A$1:$A$248)),0)+IF(AND($P21&lt;AM$4,$Q21&lt;AN$4,$Q21&gt;=AM$4),NETWORKDAYS.INTL(AM$4,$Q21,1,(Holidays!$A$1:$A$248)),0)+IF(AND($P21&lt;AM$4,$Q21&gt;=AN$4,$Q21&gt;=AM$4),NETWORKDAYS.INTL(AM$4,(AN$4)-1,1,(Holidays!$A$1:$A$248)),0))*$S21,"")</f>
        <v>0</v>
      </c>
      <c r="AN21" s="191">
        <f>IFERROR((IF(AND($P21&gt;=AN$4,$P21&lt;AO$4,$Q21&lt;AO$4),NETWORKDAYS.INTL($P21,$Q21,1,(Holidays!$A$1:$A$248)),0)+IF(AND($P21&gt;=AN$4,$P21&lt;AO$4,$Q21&gt;=AO$4),NETWORKDAYS.INTL($P21,(AO$4)-1,1,(Holidays!$A$1:$A$248)),0)+IF(AND($P21&lt;AN$4,$Q21&lt;AO$4,$Q21&gt;=AN$4),NETWORKDAYS.INTL(AN$4,$Q21,1,(Holidays!$A$1:$A$248)),0)+IF(AND($P21&lt;AN$4,$Q21&gt;=AO$4,$Q21&gt;=AN$4),NETWORKDAYS.INTL(AN$4,(AO$4)-1,1,(Holidays!$A$1:$A$248)),0))*$S21,"")</f>
        <v>0</v>
      </c>
      <c r="AO21" s="191">
        <f>IFERROR((IF(AND($P21&gt;=AO$4,$P21&lt;AP$4,$Q21&lt;AP$4),NETWORKDAYS.INTL($P21,$Q21,1,(Holidays!$A$1:$A$248)),0)+IF(AND($P21&gt;=AO$4,$P21&lt;AP$4,$Q21&gt;=AP$4),NETWORKDAYS.INTL($P21,(AP$4)-1,1,(Holidays!$A$1:$A$248)),0)+IF(AND($P21&lt;AO$4,$Q21&lt;AP$4,$Q21&gt;=AO$4),NETWORKDAYS.INTL(AO$4,$Q21,1,(Holidays!$A$1:$A$248)),0)+IF(AND($P21&lt;AO$4,$Q21&gt;=AP$4,$Q21&gt;=AO$4),NETWORKDAYS.INTL(AO$4,(AP$4)-1,1,(Holidays!$A$1:$A$248)),0))*$S21,"")</f>
        <v>0</v>
      </c>
      <c r="AP21" s="191">
        <f>IFERROR((IF(AND($P21&gt;=AP$4,$P21&lt;AQ$4,$Q21&lt;AQ$4),NETWORKDAYS.INTL($P21,$Q21,1,(Holidays!$A$1:$A$248)),0)+IF(AND($P21&gt;=AP$4,$P21&lt;AQ$4,$Q21&gt;=AQ$4),NETWORKDAYS.INTL($P21,(AQ$4)-1,1,(Holidays!$A$1:$A$248)),0)+IF(AND($P21&lt;AP$4,$Q21&lt;AQ$4,$Q21&gt;=AP$4),NETWORKDAYS.INTL(AP$4,$Q21,1,(Holidays!$A$1:$A$248)),0)+IF(AND($P21&lt;AP$4,$Q21&gt;=AQ$4,$Q21&gt;=AP$4),NETWORKDAYS.INTL(AP$4,(AQ$4)-1,1,(Holidays!$A$1:$A$248)),0))*$S21,"")</f>
        <v>0</v>
      </c>
      <c r="AQ21" s="191">
        <f>IFERROR((IF(AND($P21&gt;=AQ$4,$P21&lt;AR$4,$Q21&lt;AR$4),NETWORKDAYS.INTL($P21,$Q21,1,(Holidays!$A$1:$A$248)),0)+IF(AND($P21&gt;=AQ$4,$P21&lt;AR$4,$Q21&gt;=AR$4),NETWORKDAYS.INTL($P21,(AR$4)-1,1,(Holidays!$A$1:$A$248)),0)+IF(AND($P21&lt;AQ$4,$Q21&lt;AR$4,$Q21&gt;=AQ$4),NETWORKDAYS.INTL(AQ$4,$Q21,1,(Holidays!$A$1:$A$248)),0)+IF(AND($P21&lt;AQ$4,$Q21&gt;=AR$4,$Q21&gt;=AQ$4),NETWORKDAYS.INTL(AQ$4,(AR$4)-1,1,(Holidays!$A$1:$A$248)),0))*$S21,"")</f>
        <v>0</v>
      </c>
      <c r="AR21" s="191">
        <f>IFERROR((IF(AND($P21&gt;=AR$4,$P21&lt;AS$4,$Q21&lt;AS$4),NETWORKDAYS.INTL($P21,$Q21,1,(Holidays!$A$1:$A$248)),0)+IF(AND($P21&gt;=AR$4,$P21&lt;AS$4,$Q21&gt;=AS$4),NETWORKDAYS.INTL($P21,(AS$4)-1,1,(Holidays!$A$1:$A$248)),0)+IF(AND($P21&lt;AR$4,$Q21&lt;AS$4,$Q21&gt;=AR$4),NETWORKDAYS.INTL(AR$4,$Q21,1,(Holidays!$A$1:$A$248)),0)+IF(AND($P21&lt;AR$4,$Q21&gt;=AS$4,$Q21&gt;=AR$4),NETWORKDAYS.INTL(AR$4,(AS$4)-1,1,(Holidays!$A$1:$A$248)),0))*$S21,"")</f>
        <v>0</v>
      </c>
      <c r="AS21" s="192">
        <f>IFERROR((IF(AND($P21&gt;=AS$4,$P21&lt;AT$4,$Q21&lt;AT$4),NETWORKDAYS.INTL($P21,$Q21,1,(Holidays!$A$1:$A$248)),0)+IF(AND($P21&gt;=AS$4,$P21&lt;AT$4,$Q21&gt;=AT$4),NETWORKDAYS.INTL($P21,(AT$4)-1,1,(Holidays!$A$1:$A$248)),0)+IF(AND($P21&lt;AS$4,$Q21&lt;AT$4,$Q21&gt;=AS$4),NETWORKDAYS.INTL(AS$4,$Q21,1,(Holidays!$A$1:$A$248)),0)+IF(AND($P21&lt;AS$4,$Q21&gt;=AT$4,$Q21&gt;=AS$4),NETWORKDAYS.INTL(AS$4,(AT$4)-1,1,(Holidays!$A$1:$A$248)),0))*$S21,"")</f>
        <v>0</v>
      </c>
      <c r="AT21" s="191">
        <f>IFERROR((IF(AND($P21&gt;=AT$4,$P21&lt;AU$4,$Q21&lt;AU$4),NETWORKDAYS.INTL($P21,$Q21,1,(Holidays!$A$1:$A$248)),0)+IF(AND($P21&gt;=AT$4,$P21&lt;AU$4,$Q21&gt;=AU$4),NETWORKDAYS.INTL($P21,(AU$4)-1,1,(Holidays!$A$1:$A$248)),0)+IF(AND($P21&lt;AT$4,$Q21&lt;AU$4,$Q21&gt;=AT$4),NETWORKDAYS.INTL(AT$4,$Q21,1,(Holidays!$A$1:$A$248)),0)+IF(AND($P21&lt;AT$4,$Q21&gt;=AU$4,$Q21&gt;=AT$4),NETWORKDAYS.INTL(AT$4,(AU$4)-1,1,(Holidays!$A$1:$A$248)),0))*$S21,"")</f>
        <v>0</v>
      </c>
      <c r="AU21" s="191">
        <f>IFERROR((IF(AND($P21&gt;=AU$4,$P21&lt;AV$4,$Q21&lt;AV$4),NETWORKDAYS.INTL($P21,$Q21,1,(Holidays!$A$1:$A$248)),0)+IF(AND($P21&gt;=AU$4,$P21&lt;AV$4,$Q21&gt;=AV$4),NETWORKDAYS.INTL($P21,(AV$4)-1,1,(Holidays!$A$1:$A$248)),0)+IF(AND($P21&lt;AU$4,$Q21&lt;AV$4,$Q21&gt;=AU$4),NETWORKDAYS.INTL(AU$4,$Q21,1,(Holidays!$A$1:$A$248)),0)+IF(AND($P21&lt;AU$4,$Q21&gt;=AV$4,$Q21&gt;=AU$4),NETWORKDAYS.INTL(AU$4,(AV$4)-1,1,(Holidays!$A$1:$A$248)),0))*$S21,"")</f>
        <v>0</v>
      </c>
      <c r="AV21" s="191">
        <f>IFERROR((IF(AND($P21&gt;=AV$4,$P21&lt;AW$4,$Q21&lt;AW$4),NETWORKDAYS.INTL($P21,$Q21,1,(Holidays!$A$1:$A$248)),0)+IF(AND($P21&gt;=AV$4,$P21&lt;AW$4,$Q21&gt;=AW$4),NETWORKDAYS.INTL($P21,(AW$4)-1,1,(Holidays!$A$1:$A$248)),0)+IF(AND($P21&lt;AV$4,$Q21&lt;AW$4,$Q21&gt;=AV$4),NETWORKDAYS.INTL(AV$4,$Q21,1,(Holidays!$A$1:$A$248)),0)+IF(AND($P21&lt;AV$4,$Q21&gt;=AW$4,$Q21&gt;=AV$4),NETWORKDAYS.INTL(AV$4,(AW$4)-1,1,(Holidays!$A$1:$A$248)),0))*$S21,"")</f>
        <v>0</v>
      </c>
      <c r="AW21" s="191">
        <f>IFERROR((IF(AND($P21&gt;=AW$4,$P21&lt;AX$4,$Q21&lt;AX$4),NETWORKDAYS.INTL($P21,$Q21,1,(Holidays!$A$1:$A$248)),0)+IF(AND($P21&gt;=AW$4,$P21&lt;AX$4,$Q21&gt;=AX$4),NETWORKDAYS.INTL($P21,(AX$4)-1,1,(Holidays!$A$1:$A$248)),0)+IF(AND($P21&lt;AW$4,$Q21&lt;AX$4,$Q21&gt;=AW$4),NETWORKDAYS.INTL(AW$4,$Q21,1,(Holidays!$A$1:$A$248)),0)+IF(AND($P21&lt;AW$4,$Q21&gt;=AX$4,$Q21&gt;=AW$4),NETWORKDAYS.INTL(AW$4,(AX$4)-1,1,(Holidays!$A$1:$A$248)),0))*$S21,"")</f>
        <v>0</v>
      </c>
      <c r="AX21" s="191">
        <f>IFERROR((IF(AND($P21&gt;=AX$4,$P21&lt;AY$4,$Q21&lt;AY$4),NETWORKDAYS.INTL($P21,$Q21,1,(Holidays!$A$1:$A$248)),0)+IF(AND($P21&gt;=AX$4,$P21&lt;AY$4,$Q21&gt;=AY$4),NETWORKDAYS.INTL($P21,(AY$4)-1,1,(Holidays!$A$1:$A$248)),0)+IF(AND($P21&lt;AX$4,$Q21&lt;AY$4,$Q21&gt;=AX$4),NETWORKDAYS.INTL(AX$4,$Q21,1,(Holidays!$A$1:$A$248)),0)+IF(AND($P21&lt;AX$4,$Q21&gt;=AY$4,$Q21&gt;=AX$4),NETWORKDAYS.INTL(AX$4,(AY$4)-1,1,(Holidays!$A$1:$A$248)),0))*$S21,"")</f>
        <v>0</v>
      </c>
      <c r="AY21" s="191">
        <f>IFERROR((IF(AND($P21&gt;=AY$4,$P21&lt;AZ$4,$Q21&lt;AZ$4),NETWORKDAYS.INTL($P21,$Q21,1,(Holidays!$A$1:$A$248)),0)+IF(AND($P21&gt;=AY$4,$P21&lt;AZ$4,$Q21&gt;=AZ$4),NETWORKDAYS.INTL($P21,(AZ$4)-1,1,(Holidays!$A$1:$A$248)),0)+IF(AND($P21&lt;AY$4,$Q21&lt;AZ$4,$Q21&gt;=AY$4),NETWORKDAYS.INTL(AY$4,$Q21,1,(Holidays!$A$1:$A$248)),0)+IF(AND($P21&lt;AY$4,$Q21&gt;=AZ$4,$Q21&gt;=AY$4),NETWORKDAYS.INTL(AY$4,(AZ$4)-1,1,(Holidays!$A$1:$A$248)),0))*$S21,"")</f>
        <v>0</v>
      </c>
      <c r="AZ21" s="191">
        <f>IFERROR((IF(AND($P21&gt;=AZ$4,$P21&lt;BA$4,$Q21&lt;BA$4),NETWORKDAYS.INTL($P21,$Q21,1,(Holidays!$A$1:$A$248)),0)+IF(AND($P21&gt;=AZ$4,$P21&lt;BA$4,$Q21&gt;=BA$4),NETWORKDAYS.INTL($P21,(BA$4)-1,1,(Holidays!$A$1:$A$248)),0)+IF(AND($P21&lt;AZ$4,$Q21&lt;BA$4,$Q21&gt;=AZ$4),NETWORKDAYS.INTL(AZ$4,$Q21,1,(Holidays!$A$1:$A$248)),0)+IF(AND($P21&lt;AZ$4,$Q21&gt;=BA$4,$Q21&gt;=AZ$4),NETWORKDAYS.INTL(AZ$4,(BA$4)-1,1,(Holidays!$A$1:$A$248)),0))*$S21,"")</f>
        <v>0</v>
      </c>
      <c r="BA21" s="191">
        <f>IFERROR((IF(AND($P21&gt;=BA$4,$P21&lt;BB$4,$Q21&lt;BB$4),NETWORKDAYS.INTL($P21,$Q21,1,(Holidays!$A$1:$A$248)),0)+IF(AND($P21&gt;=BA$4,$P21&lt;BB$4,$Q21&gt;=BB$4),NETWORKDAYS.INTL($P21,(BB$4)-1,1,(Holidays!$A$1:$A$248)),0)+IF(AND($P21&lt;BA$4,$Q21&lt;BB$4,$Q21&gt;=BA$4),NETWORKDAYS.INTL(BA$4,$Q21,1,(Holidays!$A$1:$A$248)),0)+IF(AND($P21&lt;BA$4,$Q21&gt;=BB$4,$Q21&gt;=BA$4),NETWORKDAYS.INTL(BA$4,(BB$4)-1,1,(Holidays!$A$1:$A$248)),0))*$S21,"")</f>
        <v>0</v>
      </c>
      <c r="BB21" s="191">
        <f>IFERROR((IF(AND($P21&gt;=BB$4,$P21&lt;BC$4,$Q21&lt;BC$4),NETWORKDAYS.INTL($P21,$Q21,1,(Holidays!$A$1:$A$248)),0)+IF(AND($P21&gt;=BB$4,$P21&lt;BC$4,$Q21&gt;=BC$4),NETWORKDAYS.INTL($P21,(BC$4)-1,1,(Holidays!$A$1:$A$248)),0)+IF(AND($P21&lt;BB$4,$Q21&lt;BC$4,$Q21&gt;=BB$4),NETWORKDAYS.INTL(BB$4,$Q21,1,(Holidays!$A$1:$A$248)),0)+IF(AND($P21&lt;BB$4,$Q21&gt;=BC$4,$Q21&gt;=BB$4),NETWORKDAYS.INTL(BB$4,(BC$4)-1,1,(Holidays!$A$1:$A$248)),0))*$S21,"")</f>
        <v>0</v>
      </c>
      <c r="BC21" s="191">
        <f>IFERROR((IF(AND($P21&gt;=BC$4,$P21&lt;BD$4,$Q21&lt;BD$4),NETWORKDAYS.INTL($P21,$Q21,1,(Holidays!$A$1:$A$248)),0)+IF(AND($P21&gt;=BC$4,$P21&lt;BD$4,$Q21&gt;=BD$4),NETWORKDAYS.INTL($P21,(BD$4)-1,1,(Holidays!$A$1:$A$248)),0)+IF(AND($P21&lt;BC$4,$Q21&lt;BD$4,$Q21&gt;=BC$4),NETWORKDAYS.INTL(BC$4,$Q21,1,(Holidays!$A$1:$A$248)),0)+IF(AND($P21&lt;BC$4,$Q21&gt;=BD$4,$Q21&gt;=BC$4),NETWORKDAYS.INTL(BC$4,(BD$4)-1,1,(Holidays!$A$1:$A$248)),0))*$S21,"")</f>
        <v>0</v>
      </c>
      <c r="BD21" s="191">
        <f>IFERROR((IF(AND($P21&gt;=BD$4,$P21&lt;BE$4,$Q21&lt;BE$4),NETWORKDAYS.INTL($P21,$Q21,1,(Holidays!$A$1:$A$248)),0)+IF(AND($P21&gt;=BD$4,$P21&lt;BE$4,$Q21&gt;=BE$4),NETWORKDAYS.INTL($P21,(BE$4)-1,1,(Holidays!$A$1:$A$248)),0)+IF(AND($P21&lt;BD$4,$Q21&lt;BE$4,$Q21&gt;=BD$4),NETWORKDAYS.INTL(BD$4,$Q21,1,(Holidays!$A$1:$A$248)),0)+IF(AND($P21&lt;BD$4,$Q21&gt;=BE$4,$Q21&gt;=BD$4),NETWORKDAYS.INTL(BD$4,(BE$4)-1,1,(Holidays!$A$1:$A$248)),0))*$S21,"")</f>
        <v>0</v>
      </c>
      <c r="BE21" s="191">
        <f>IFERROR((IF(AND($P21&gt;=BE$4,$P21&lt;BF$4,$Q21&lt;BF$4),NETWORKDAYS.INTL($P21,$Q21,1,(Holidays!$A$1:$A$248)),0)+IF(AND($P21&gt;=BE$4,$P21&lt;BF$4,$Q21&gt;=BF$4),NETWORKDAYS.INTL($P21,(BF$4)-1,1,(Holidays!$A$1:$A$248)),0)+IF(AND($P21&lt;BE$4,$Q21&lt;BF$4,$Q21&gt;=BE$4),NETWORKDAYS.INTL(BE$4,$Q21,1,(Holidays!$A$1:$A$248)),0)+IF(AND($P21&lt;BE$4,$Q21&gt;=BF$4,$Q21&gt;=BE$4),NETWORKDAYS.INTL(BE$4,(BF$4)-1,1,(Holidays!$A$1:$A$248)),0))*$S21,"")</f>
        <v>0</v>
      </c>
      <c r="BF21" s="191">
        <f>IFERROR((IF(AND($P21&gt;=BF$4,$P21&lt;BG$4,$Q21&lt;BG$4),NETWORKDAYS.INTL($P21,$Q21,1,(Holidays!$A$1:$A$248)),0)+IF(AND($P21&gt;=BF$4,$P21&lt;BG$4,$Q21&gt;=BG$4),NETWORKDAYS.INTL($P21,(BG$4)-1,1,(Holidays!$A$1:$A$248)),0)+IF(AND($P21&lt;BF$4,$Q21&lt;BG$4,$Q21&gt;=BF$4),NETWORKDAYS.INTL(BF$4,$Q21,1,(Holidays!$A$1:$A$248)),0)+IF(AND($P21&lt;BF$4,$Q21&gt;=BG$4,$Q21&gt;=BF$4),NETWORKDAYS.INTL(BF$4,(BG$4)-1,1,(Holidays!$A$1:$A$248)),0))*$S21,"")</f>
        <v>0</v>
      </c>
      <c r="BG21" s="191">
        <f>IFERROR((IF(AND($P21&gt;=BG$4,$P21&lt;BH$4,$Q21&lt;BH$4),NETWORKDAYS.INTL($P21,$Q21,1,(Holidays!$A$1:$A$248)),0)+IF(AND($P21&gt;=BG$4,$P21&lt;BH$4,$Q21&gt;=BH$4),NETWORKDAYS.INTL($P21,(BH$4)-1,1,(Holidays!$A$1:$A$248)),0)+IF(AND($P21&lt;BG$4,$Q21&lt;BH$4,$Q21&gt;=BG$4),NETWORKDAYS.INTL(BG$4,$Q21,1,(Holidays!$A$1:$A$248)),0)+IF(AND($P21&lt;BG$4,$Q21&gt;=BH$4,$Q21&gt;=BG$4),NETWORKDAYS.INTL(BG$4,(BH$4)-1,1,(Holidays!$A$1:$A$248)),0))*$S21,"")</f>
        <v>0</v>
      </c>
      <c r="BH21" s="191">
        <f>IFERROR((IF(AND($P21&gt;=BH$4,$P21&lt;BI$4,$Q21&lt;BI$4),NETWORKDAYS.INTL($P21,$Q21,1,(Holidays!$A$1:$A$248)),0)+IF(AND($P21&gt;=BH$4,$P21&lt;BI$4,$Q21&gt;=BI$4),NETWORKDAYS.INTL($P21,(BI$4)-1,1,(Holidays!$A$1:$A$248)),0)+IF(AND($P21&lt;BH$4,$Q21&lt;BI$4,$Q21&gt;=BH$4),NETWORKDAYS.INTL(BH$4,$Q21,1,(Holidays!$A$1:$A$248)),0)+IF(AND($P21&lt;BH$4,$Q21&gt;=BI$4,$Q21&gt;=BH$4),NETWORKDAYS.INTL(BH$4,(BI$4)-1,1,(Holidays!$A$1:$A$248)),0))*$S21,"")</f>
        <v>0</v>
      </c>
      <c r="BI21" s="191">
        <f>IFERROR((IF(AND($P21&gt;=BI$4,$P21&lt;BJ$4,$Q21&lt;BJ$4),NETWORKDAYS.INTL($P21,$Q21,1,(Holidays!$A$1:$A$248)),0)+IF(AND($P21&gt;=BI$4,$P21&lt;BJ$4,$Q21&gt;=BJ$4),NETWORKDAYS.INTL($P21,(BJ$4)-1,1,(Holidays!$A$1:$A$248)),0)+IF(AND($P21&lt;BI$4,$Q21&lt;BJ$4,$Q21&gt;=BI$4),NETWORKDAYS.INTL(BI$4,$Q21,1,(Holidays!$A$1:$A$248)),0)+IF(AND($P21&lt;BI$4,$Q21&gt;=BJ$4,$Q21&gt;=BI$4),NETWORKDAYS.INTL(BI$4,(BJ$4)-1,1,(Holidays!$A$1:$A$248)),0))*$S21,"")</f>
        <v>0</v>
      </c>
      <c r="BJ21" s="191">
        <f>IFERROR((IF(AND($P21&gt;=BJ$4,$P21&lt;BK$4,$Q21&lt;BK$4),NETWORKDAYS.INTL($P21,$Q21,1,(Holidays!$A$1:$A$248)),0)+IF(AND($P21&gt;=BJ$4,$P21&lt;BK$4,$Q21&gt;=BK$4),NETWORKDAYS.INTL($P21,(BK$4)-1,1,(Holidays!$A$1:$A$248)),0)+IF(AND($P21&lt;BJ$4,$Q21&lt;BK$4,$Q21&gt;=BJ$4),NETWORKDAYS.INTL(BJ$4,$Q21,1,(Holidays!$A$1:$A$248)),0)+IF(AND($P21&lt;BJ$4,$Q21&gt;=BK$4,$Q21&gt;=BJ$4),NETWORKDAYS.INTL(BJ$4,(BK$4)-1,1,(Holidays!$A$1:$A$248)),0))*$S21,"")</f>
        <v>0</v>
      </c>
      <c r="BK21" s="191">
        <f>IFERROR((IF(AND($P21&gt;=BK$4,$P21&lt;BL$4,$Q21&lt;BL$4),NETWORKDAYS.INTL($P21,$Q21,1,(Holidays!$A$1:$A$248)),0)+IF(AND($P21&gt;=BK$4,$P21&lt;BL$4,$Q21&gt;=BL$4),NETWORKDAYS.INTL($P21,(BL$4)-1,1,(Holidays!$A$1:$A$248)),0)+IF(AND($P21&lt;BK$4,$Q21&lt;BL$4,$Q21&gt;=BK$4),NETWORKDAYS.INTL(BK$4,$Q21,1,(Holidays!$A$1:$A$248)),0)+IF(AND($P21&lt;BK$4,$Q21&gt;=BL$4,$Q21&gt;=BK$4),NETWORKDAYS.INTL(BK$4,(BL$4)-1,1,(Holidays!$A$1:$A$248)),0))*$S21,"")</f>
        <v>0</v>
      </c>
      <c r="BL21" s="191">
        <f>IFERROR((IF(AND($P21&gt;=BL$4,$P21&lt;BM$4,$Q21&lt;BM$4),NETWORKDAYS.INTL($P21,$Q21,1,(Holidays!$A$1:$A$248)),0)+IF(AND($P21&gt;=BL$4,$P21&lt;BM$4,$Q21&gt;=BM$4),NETWORKDAYS.INTL($P21,(BM$4)-1,1,(Holidays!$A$1:$A$248)),0)+IF(AND($P21&lt;BL$4,$Q21&lt;BM$4,$Q21&gt;=BL$4),NETWORKDAYS.INTL(BL$4,$Q21,1,(Holidays!$A$1:$A$248)),0)+IF(AND($P21&lt;BL$4,$Q21&gt;=BM$4,$Q21&gt;=BL$4),NETWORKDAYS.INTL(BL$4,(BM$4)-1,1,(Holidays!$A$1:$A$248)),0))*$S21,"")</f>
        <v>0</v>
      </c>
      <c r="BM21" s="191">
        <f>IFERROR((IF(AND($P21&gt;=BM$4,$P21&lt;BN$4,$Q21&lt;BN$4),NETWORKDAYS.INTL($P21,$Q21,1,(Holidays!$A$1:$A$248)),0)+IF(AND($P21&gt;=BM$4,$P21&lt;BN$4,$Q21&gt;=BN$4),NETWORKDAYS.INTL($P21,(BN$4)-1,1,(Holidays!$A$1:$A$248)),0)+IF(AND($P21&lt;BM$4,$Q21&lt;BN$4,$Q21&gt;=BM$4),NETWORKDAYS.INTL(BM$4,$Q21,1,(Holidays!$A$1:$A$248)),0)+IF(AND($P21&lt;BM$4,$Q21&gt;=BN$4,$Q21&gt;=BM$4),NETWORKDAYS.INTL(BM$4,(BN$4)-1,1,(Holidays!$A$1:$A$248)),0))*$S21,"")</f>
        <v>0</v>
      </c>
      <c r="BN21" s="191">
        <f>IFERROR((IF(AND($P21&gt;=BN$4,$P21&lt;BO$4,$Q21&lt;BO$4),NETWORKDAYS.INTL($P21,$Q21,1,(Holidays!$A$1:$A$248)),0)+IF(AND($P21&gt;=BN$4,$P21&lt;BO$4,$Q21&gt;=BO$4),NETWORKDAYS.INTL($P21,(BO$4)-1,1,(Holidays!$A$1:$A$248)),0)+IF(AND($P21&lt;BN$4,$Q21&lt;BO$4,$Q21&gt;=BN$4),NETWORKDAYS.INTL(BN$4,$Q21,1,(Holidays!$A$1:$A$248)),0)+IF(AND($P21&lt;BN$4,$Q21&gt;=BO$4,$Q21&gt;=BN$4),NETWORKDAYS.INTL(BN$4,(BO$4)-1,1,(Holidays!$A$1:$A$248)),0))*$S21,"")</f>
        <v>0</v>
      </c>
      <c r="BO21" s="191">
        <f>IFERROR((IF(AND($P21&gt;=BO$4,$P21&lt;BP$4,$Q21&lt;BP$4),NETWORKDAYS.INTL($P21,$Q21,1,(Holidays!$A$1:$A$248)),0)+IF(AND($P21&gt;=BO$4,$P21&lt;BP$4,$Q21&gt;=BP$4),NETWORKDAYS.INTL($P21,(BP$4)-1,1,(Holidays!$A$1:$A$248)),0)+IF(AND($P21&lt;BO$4,$Q21&lt;BP$4,$Q21&gt;=BO$4),NETWORKDAYS.INTL(BO$4,$Q21,1,(Holidays!$A$1:$A$248)),0)+IF(AND($P21&lt;BO$4,$Q21&gt;=BP$4,$Q21&gt;=BO$4),NETWORKDAYS.INTL(BO$4,(BP$4)-1,1,(Holidays!$A$1:$A$248)),0))*$S21,"")</f>
        <v>0</v>
      </c>
      <c r="BP21" s="191">
        <f>IFERROR((IF(AND($P21&gt;=BP$4,$P21&lt;BQ$4,$Q21&lt;BQ$4),NETWORKDAYS.INTL($P21,$Q21,1,(Holidays!$A$1:$A$248)),0)+IF(AND($P21&gt;=BP$4,$P21&lt;BQ$4,$Q21&gt;=BQ$4),NETWORKDAYS.INTL($P21,(BQ$4)-1,1,(Holidays!$A$1:$A$248)),0)+IF(AND($P21&lt;BP$4,$Q21&lt;BQ$4,$Q21&gt;=BP$4),NETWORKDAYS.INTL(BP$4,$Q21,1,(Holidays!$A$1:$A$248)),0)+IF(AND($P21&lt;BP$4,$Q21&gt;=BQ$4,$Q21&gt;=BP$4),NETWORKDAYS.INTL(BP$4,(BQ$4)-1,1,(Holidays!$A$1:$A$248)),0))*$S21,"")</f>
        <v>0</v>
      </c>
      <c r="BQ21" s="191">
        <f>IFERROR((IF(AND($P21&gt;=BQ$4,$P21&lt;BR$4,$Q21&lt;BR$4),NETWORKDAYS.INTL($P21,$Q21,1,(Holidays!$A$1:$A$248)),0)+IF(AND($P21&gt;=BQ$4,$P21&lt;BR$4,$Q21&gt;=BR$4),NETWORKDAYS.INTL($P21,(BR$4)-1,1,(Holidays!$A$1:$A$248)),0)+IF(AND($P21&lt;BQ$4,$Q21&lt;BR$4,$Q21&gt;=BQ$4),NETWORKDAYS.INTL(BQ$4,$Q21,1,(Holidays!$A$1:$A$248)),0)+IF(AND($P21&lt;BQ$4,$Q21&gt;=BR$4,$Q21&gt;=BQ$4),NETWORKDAYS.INTL(BQ$4,(BR$4)-1,1,(Holidays!$A$1:$A$248)),0))*$S21,"")</f>
        <v>0</v>
      </c>
      <c r="BR21" s="191">
        <f>IFERROR((IF(AND($P21&gt;=BR$4,$P21&lt;BS$4,$Q21&lt;BS$4),NETWORKDAYS.INTL($P21,$Q21,1,(Holidays!$A$1:$A$248)),0)+IF(AND($P21&gt;=BR$4,$P21&lt;BS$4,$Q21&gt;=BS$4),NETWORKDAYS.INTL($P21,(BS$4)-1,1,(Holidays!$A$1:$A$248)),0)+IF(AND($P21&lt;BR$4,$Q21&lt;BS$4,$Q21&gt;=BR$4),NETWORKDAYS.INTL(BR$4,$Q21,1,(Holidays!$A$1:$A$248)),0)+IF(AND($P21&lt;BR$4,$Q21&gt;=BS$4,$Q21&gt;=BR$4),NETWORKDAYS.INTL(BR$4,(BS$4)-1,1,(Holidays!$A$1:$A$248)),0))*$S21,"")</f>
        <v>0</v>
      </c>
      <c r="BS21" s="191">
        <f>IFERROR((IF(AND($P21&gt;=BS$4,$P21&lt;BT$4,$Q21&lt;BT$4),NETWORKDAYS.INTL($P21,$Q21,1,(Holidays!$A$1:$A$248)),0)+IF(AND($P21&gt;=BS$4,$P21&lt;BT$4,$Q21&gt;=BT$4),NETWORKDAYS.INTL($P21,(BT$4)-1,1,(Holidays!$A$1:$A$248)),0)+IF(AND($P21&lt;BS$4,$Q21&lt;BT$4,$Q21&gt;=BS$4),NETWORKDAYS.INTL(BS$4,$Q21,1,(Holidays!$A$1:$A$248)),0)+IF(AND($P21&lt;BS$4,$Q21&gt;=BT$4,$Q21&gt;=BS$4),NETWORKDAYS.INTL(BS$4,(BT$4)-1,1,(Holidays!$A$1:$A$248)),0))*$S21,"")</f>
        <v>0</v>
      </c>
      <c r="BT21" s="191">
        <f>IFERROR((IF(AND($P21&gt;=BT$4,$P21&lt;BU$4,$Q21&lt;BU$4),NETWORKDAYS.INTL($P21,$Q21,1,(Holidays!$A$1:$A$248)),0)+IF(AND($P21&gt;=BT$4,$P21&lt;BU$4,$Q21&gt;=BU$4),NETWORKDAYS.INTL($P21,(BU$4)-1,1,(Holidays!$A$1:$A$248)),0)+IF(AND($P21&lt;BT$4,$Q21&lt;BU$4,$Q21&gt;=BT$4),NETWORKDAYS.INTL(BT$4,$Q21,1,(Holidays!$A$1:$A$248)),0)+IF(AND($P21&lt;BT$4,$Q21&gt;=BU$4,$Q21&gt;=BT$4),NETWORKDAYS.INTL(BT$4,(BU$4)-1,1,(Holidays!$A$1:$A$248)),0))*$S21,"")</f>
        <v>0</v>
      </c>
      <c r="BU21" s="191">
        <f>IFERROR((IF(AND($P21&gt;=BU$4,$P21&lt;BV$4,$Q21&lt;BV$4),NETWORKDAYS.INTL($P21,$Q21,1,(Holidays!$A$1:$A$248)),0)+IF(AND($P21&gt;=BU$4,$P21&lt;BV$4,$Q21&gt;=BV$4),NETWORKDAYS.INTL($P21,(BV$4)-1,1,(Holidays!$A$1:$A$248)),0)+IF(AND($P21&lt;BU$4,$Q21&lt;BV$4,$Q21&gt;=BU$4),NETWORKDAYS.INTL(BU$4,$Q21,1,(Holidays!$A$1:$A$248)),0)+IF(AND($P21&lt;BU$4,$Q21&gt;=BV$4,$Q21&gt;=BU$4),NETWORKDAYS.INTL(BU$4,(BV$4)-1,1,(Holidays!$A$1:$A$248)),0))*$S21,"")</f>
        <v>0</v>
      </c>
      <c r="BV21" s="191">
        <f>IFERROR((IF(AND($P21&gt;=BV$4,$P21&lt;BW$4,$Q21&lt;BW$4),NETWORKDAYS.INTL($P21,$Q21,1,(Holidays!$A$1:$A$248)),0)+IF(AND($P21&gt;=BV$4,$P21&lt;BW$4,$Q21&gt;=BW$4),NETWORKDAYS.INTL($P21,(BW$4)-1,1,(Holidays!$A$1:$A$248)),0)+IF(AND($P21&lt;BV$4,$Q21&lt;BW$4,$Q21&gt;=BV$4),NETWORKDAYS.INTL(BV$4,$Q21,1,(Holidays!$A$1:$A$248)),0)+IF(AND($P21&lt;BV$4,$Q21&gt;=BW$4,$Q21&gt;=BV$4),NETWORKDAYS.INTL(BV$4,(BW$4)-1,1,(Holidays!$A$1:$A$248)),0))*$S21,"")</f>
        <v>0</v>
      </c>
      <c r="BW21" s="191">
        <f>IFERROR((IF(AND($P21&gt;=BW$4,$P21&lt;BX$4,$Q21&lt;BX$4),NETWORKDAYS.INTL($P21,$Q21,1,(Holidays!$A$1:$A$248)),0)+IF(AND($P21&gt;=BW$4,$P21&lt;BX$4,$Q21&gt;=BX$4),NETWORKDAYS.INTL($P21,(BX$4)-1,1,(Holidays!$A$1:$A$248)),0)+IF(AND($P21&lt;BW$4,$Q21&lt;BX$4,$Q21&gt;=BW$4),NETWORKDAYS.INTL(BW$4,$Q21,1,(Holidays!$A$1:$A$248)),0)+IF(AND($P21&lt;BW$4,$Q21&gt;=BX$4,$Q21&gt;=BW$4),NETWORKDAYS.INTL(BW$4,(BX$4)-1,1,(Holidays!$A$1:$A$248)),0))*$S21,"")</f>
        <v>0</v>
      </c>
      <c r="BX21" s="191">
        <f>IFERROR((IF(AND($P21&gt;=BX$4,$P21&lt;BY$4,$Q21&lt;BY$4),NETWORKDAYS.INTL($P21,$Q21,1,(Holidays!$A$1:$A$248)),0)+IF(AND($P21&gt;=BX$4,$P21&lt;BY$4,$Q21&gt;=BY$4),NETWORKDAYS.INTL($P21,(BY$4)-1,1,(Holidays!$A$1:$A$248)),0)+IF(AND($P21&lt;BX$4,$Q21&lt;BY$4,$Q21&gt;=BX$4),NETWORKDAYS.INTL(BX$4,$Q21,1,(Holidays!$A$1:$A$248)),0)+IF(AND($P21&lt;BX$4,$Q21&gt;=BY$4,$Q21&gt;=BX$4),NETWORKDAYS.INTL(BX$4,(BY$4)-1,1,(Holidays!$A$1:$A$248)),0))*$S21,"")</f>
        <v>0</v>
      </c>
      <c r="BY21" s="191">
        <f>IFERROR((IF(AND($P21&gt;=BY$4,$P21&lt;BZ$4,$Q21&lt;BZ$4),NETWORKDAYS.INTL($P21,$Q21,1,(Holidays!$A$1:$A$248)),0)+IF(AND($P21&gt;=BY$4,$P21&lt;BZ$4,$Q21&gt;=BZ$4),NETWORKDAYS.INTL($P21,(BZ$4)-1,1,(Holidays!$A$1:$A$248)),0)+IF(AND($P21&lt;BY$4,$Q21&lt;BZ$4,$Q21&gt;=BY$4),NETWORKDAYS.INTL(BY$4,$Q21,1,(Holidays!$A$1:$A$248)),0)+IF(AND($P21&lt;BY$4,$Q21&gt;=BZ$4,$Q21&gt;=BY$4),NETWORKDAYS.INTL(BY$4,(BZ$4)-1,1,(Holidays!$A$1:$A$248)),0))*$S21,"")</f>
        <v>0</v>
      </c>
      <c r="BZ21" s="191">
        <f>IFERROR((IF(AND($P21&gt;=BZ$4,$P21&lt;CA$4,$Q21&lt;CA$4),NETWORKDAYS.INTL($P21,$Q21,1,(Holidays!$A$1:$A$248)),0)+IF(AND($P21&gt;=BZ$4,$P21&lt;CA$4,$Q21&gt;=CA$4),NETWORKDAYS.INTL($P21,(CA$4)-1,1,(Holidays!$A$1:$A$248)),0)+IF(AND($P21&lt;BZ$4,$Q21&lt;CA$4,$Q21&gt;=BZ$4),NETWORKDAYS.INTL(BZ$4,$Q21,1,(Holidays!$A$1:$A$248)),0)+IF(AND($P21&lt;BZ$4,$Q21&gt;=CA$4,$Q21&gt;=BZ$4),NETWORKDAYS.INTL(BZ$4,(CA$4)-1,1,(Holidays!$A$1:$A$248)),0))*$S21,"")</f>
        <v>0</v>
      </c>
      <c r="CA21" s="191">
        <f>IFERROR((IF(AND($P21&gt;=CA$4,$P21&lt;CB$4,$Q21&lt;CB$4),NETWORKDAYS.INTL($P21,$Q21,1,(Holidays!$A$1:$A$248)),0)+IF(AND($P21&gt;=CA$4,$P21&lt;CB$4,$Q21&gt;=CB$4),NETWORKDAYS.INTL($P21,(CB$4)-1,1,(Holidays!$A$1:$A$248)),0)+IF(AND($P21&lt;CA$4,$Q21&lt;CB$4,$Q21&gt;=CA$4),NETWORKDAYS.INTL(CA$4,$Q21,1,(Holidays!$A$1:$A$248)),0)+IF(AND($P21&lt;CA$4,$Q21&gt;=CB$4,$Q21&gt;=CA$4),NETWORKDAYS.INTL(CA$4,(CB$4)-1,1,(Holidays!$A$1:$A$248)),0))*$S21,"")</f>
        <v>0</v>
      </c>
      <c r="CB21" s="191">
        <f>IFERROR((IF(AND($P21&gt;=CB$4,$P21&lt;CC$4,$Q21&lt;CC$4),NETWORKDAYS.INTL($P21,$Q21,1,(Holidays!$A$1:$A$248)),0)+IF(AND($P21&gt;=CB$4,$P21&lt;CC$4,$Q21&gt;=CC$4),NETWORKDAYS.INTL($P21,(CC$4)-1,1,(Holidays!$A$1:$A$248)),0)+IF(AND($P21&lt;CB$4,$Q21&lt;CC$4,$Q21&gt;=CB$4),NETWORKDAYS.INTL(CB$4,$Q21,1,(Holidays!$A$1:$A$248)),0)+IF(AND($P21&lt;CB$4,$Q21&gt;=CC$4,$Q21&gt;=CB$4),NETWORKDAYS.INTL(CB$4,(CC$4)-1,1,(Holidays!$A$1:$A$248)),0))*$S21,"")</f>
        <v>0</v>
      </c>
      <c r="CC21" s="191">
        <f>IFERROR((IF(AND($P21&gt;=CC$4,$P21&lt;CD$4,$Q21&lt;CD$4),NETWORKDAYS.INTL($P21,$Q21,1,(Holidays!$A$1:$A$248)),0)+IF(AND($P21&gt;=CC$4,$P21&lt;CD$4,$Q21&gt;=CD$4),NETWORKDAYS.INTL($P21,(CD$4)-1,1,(Holidays!$A$1:$A$248)),0)+IF(AND($P21&lt;CC$4,$Q21&lt;CD$4,$Q21&gt;=CC$4),NETWORKDAYS.INTL(CC$4,$Q21,1,(Holidays!$A$1:$A$248)),0)+IF(AND($P21&lt;CC$4,$Q21&gt;=CD$4,$Q21&gt;=CC$4),NETWORKDAYS.INTL(CC$4,(CD$4)-1,1,(Holidays!$A$1:$A$248)),0))*$S21,"")</f>
        <v>0</v>
      </c>
      <c r="CD21" s="191">
        <f>IFERROR((IF(AND($P21&gt;=CD$4,$P21&lt;CE$4,$Q21&lt;CE$4),NETWORKDAYS.INTL($P21,$Q21,1,(Holidays!$A$1:$A$248)),0)+IF(AND($P21&gt;=CD$4,$P21&lt;CE$4,$Q21&gt;=CE$4),NETWORKDAYS.INTL($P21,(CE$4)-1,1,(Holidays!$A$1:$A$248)),0)+IF(AND($P21&lt;CD$4,$Q21&lt;CE$4,$Q21&gt;=CD$4),NETWORKDAYS.INTL(CD$4,$Q21,1,(Holidays!$A$1:$A$248)),0)+IF(AND($P21&lt;CD$4,$Q21&gt;=CE$4,$Q21&gt;=CD$4),NETWORKDAYS.INTL(CD$4,(CE$4)-1,1,(Holidays!$A$1:$A$248)),0))*$S21,"")</f>
        <v>0</v>
      </c>
      <c r="CE21" s="191">
        <f>IFERROR((IF(AND($P21&gt;=CE$4,$P21&lt;CF$4,$Q21&lt;CF$4),NETWORKDAYS.INTL($P21,$Q21,1,(Holidays!$A$1:$A$248)),0)+IF(AND($P21&gt;=CE$4,$P21&lt;CF$4,$Q21&gt;=CF$4),NETWORKDAYS.INTL($P21,(CF$4)-1,1,(Holidays!$A$1:$A$248)),0)+IF(AND($P21&lt;CE$4,$Q21&lt;CF$4,$Q21&gt;=CE$4),NETWORKDAYS.INTL(CE$4,$Q21,1,(Holidays!$A$1:$A$248)),0)+IF(AND($P21&lt;CE$4,$Q21&gt;=CF$4,$Q21&gt;=CE$4),NETWORKDAYS.INTL(CE$4,(CF$4)-1,1,(Holidays!$A$1:$A$248)),0))*$S21,"")</f>
        <v>0</v>
      </c>
      <c r="CF21" s="191">
        <f>IFERROR((IF(AND($P21&gt;=CF$4,$P21&lt;CG$4,$Q21&lt;CG$4),NETWORKDAYS.INTL($P21,$Q21,1,(Holidays!$A$1:$A$248)),0)+IF(AND($P21&gt;=CF$4,$P21&lt;CG$4,$Q21&gt;=CG$4),NETWORKDAYS.INTL($P21,(CG$4)-1,1,(Holidays!$A$1:$A$248)),0)+IF(AND($P21&lt;CF$4,$Q21&lt;CG$4,$Q21&gt;=CF$4),NETWORKDAYS.INTL(CF$4,$Q21,1,(Holidays!$A$1:$A$248)),0)+IF(AND($P21&lt;CF$4,$Q21&gt;=CG$4,$Q21&gt;=CF$4),NETWORKDAYS.INTL(CF$4,(CG$4)-1,1,(Holidays!$A$1:$A$248)),0))*$S21,"")</f>
        <v>0</v>
      </c>
      <c r="CG21" s="191">
        <f>IFERROR((IF(AND($P21&gt;=CG$4,$P21&lt;CH$4,$Q21&lt;CH$4),NETWORKDAYS.INTL($P21,$Q21,1,(Holidays!$A$1:$A$248)),0)+IF(AND($P21&gt;=CG$4,$P21&lt;CH$4,$Q21&gt;=CH$4),NETWORKDAYS.INTL($P21,(CH$4)-1,1,(Holidays!$A$1:$A$248)),0)+IF(AND($P21&lt;CG$4,$Q21&lt;CH$4,$Q21&gt;=CG$4),NETWORKDAYS.INTL(CG$4,$Q21,1,(Holidays!$A$1:$A$248)),0)+IF(AND($P21&lt;CG$4,$Q21&gt;=CH$4,$Q21&gt;=CG$4),NETWORKDAYS.INTL(CG$4,(CH$4)-1,1,(Holidays!$A$1:$A$248)),0))*$S21,"")</f>
        <v>0</v>
      </c>
      <c r="CH21" s="191">
        <f>IFERROR((IF(AND($P21&gt;=CH$4,$P21&lt;CI$4,$Q21&lt;CI$4),NETWORKDAYS.INTL($P21,$Q21,1,(Holidays!$A$1:$A$248)),0)+IF(AND($P21&gt;=CH$4,$P21&lt;CI$4,$Q21&gt;=CI$4),NETWORKDAYS.INTL($P21,(CI$4)-1,1,(Holidays!$A$1:$A$248)),0)+IF(AND($P21&lt;CH$4,$Q21&lt;CI$4,$Q21&gt;=CH$4),NETWORKDAYS.INTL(CH$4,$Q21,1,(Holidays!$A$1:$A$248)),0)+IF(AND($P21&lt;CH$4,$Q21&gt;=CI$4,$Q21&gt;=CH$4),NETWORKDAYS.INTL(CH$4,(CI$4)-1,1,(Holidays!$A$1:$A$248)),0))*$S21,"")</f>
        <v>0</v>
      </c>
      <c r="CI21" s="191">
        <f>IFERROR((IF(AND($P21&gt;=CI$4,$P21&lt;CJ$4,$Q21&lt;CJ$4),NETWORKDAYS.INTL($P21,$Q21,1,(Holidays!$A$1:$A$248)),0)+IF(AND($P21&gt;=CI$4,$P21&lt;CJ$4,$Q21&gt;=CJ$4),NETWORKDAYS.INTL($P21,(CJ$4)-1,1,(Holidays!$A$1:$A$248)),0)+IF(AND($P21&lt;CI$4,$Q21&lt;CJ$4,$Q21&gt;=CI$4),NETWORKDAYS.INTL(CI$4,$Q21,1,(Holidays!$A$1:$A$248)),0)+IF(AND($P21&lt;CI$4,$Q21&gt;=CJ$4,$Q21&gt;=CI$4),NETWORKDAYS.INTL(CI$4,(CJ$4)-1,1,(Holidays!$A$1:$A$248)),0))*$S21,"")</f>
        <v>0</v>
      </c>
      <c r="CJ21" s="191">
        <f>IFERROR((IF(AND($P21&gt;=CJ$4,$P21&lt;CK$4,$Q21&lt;CK$4),NETWORKDAYS.INTL($P21,$Q21,1,(Holidays!$A$1:$A$248)),0)+IF(AND($P21&gt;=CJ$4,$P21&lt;CK$4,$Q21&gt;=CK$4),NETWORKDAYS.INTL($P21,(CK$4)-1,1,(Holidays!$A$1:$A$248)),0)+IF(AND($P21&lt;CJ$4,$Q21&lt;CK$4,$Q21&gt;=CJ$4),NETWORKDAYS.INTL(CJ$4,$Q21,1,(Holidays!$A$1:$A$248)),0)+IF(AND($P21&lt;CJ$4,$Q21&gt;=CK$4,$Q21&gt;=CJ$4),NETWORKDAYS.INTL(CJ$4,(CK$4)-1,1,(Holidays!$A$1:$A$248)),0))*$S21,"")</f>
        <v>0</v>
      </c>
      <c r="CK21" s="191">
        <f>IFERROR((IF(AND($P21&gt;=CK$4,$P21&lt;CL$4,$Q21&lt;CL$4),NETWORKDAYS.INTL($P21,$Q21,1,(Holidays!$A$1:$A$248)),0)+IF(AND($P21&gt;=CK$4,$P21&lt;CL$4,$Q21&gt;=CL$4),NETWORKDAYS.INTL($P21,(CL$4)-1,1,(Holidays!$A$1:$A$248)),0)+IF(AND($P21&lt;CK$4,$Q21&lt;CL$4,$Q21&gt;=CK$4),NETWORKDAYS.INTL(CK$4,$Q21,1,(Holidays!$A$1:$A$248)),0)+IF(AND($P21&lt;CK$4,$Q21&gt;=CL$4,$Q21&gt;=CK$4),NETWORKDAYS.INTL(CK$4,(CL$4)-1,1,(Holidays!$A$1:$A$248)),0))*$S21,"")</f>
        <v>0</v>
      </c>
      <c r="CL21" s="191">
        <f>IFERROR((IF(AND($P21&gt;=CL$4,$P21&lt;CM$4,$Q21&lt;CM$4),NETWORKDAYS.INTL($P21,$Q21,1,(Holidays!$A$1:$A$248)),0)+IF(AND($P21&gt;=CL$4,$P21&lt;CM$4,$Q21&gt;=CM$4),NETWORKDAYS.INTL($P21,(CM$4)-1,1,(Holidays!$A$1:$A$248)),0)+IF(AND($P21&lt;CL$4,$Q21&lt;CM$4,$Q21&gt;=CL$4),NETWORKDAYS.INTL(CL$4,$Q21,1,(Holidays!$A$1:$A$248)),0)+IF(AND($P21&lt;CL$4,$Q21&gt;=CM$4,$Q21&gt;=CL$4),NETWORKDAYS.INTL(CL$4,(CM$4)-1,1,(Holidays!$A$1:$A$248)),0))*$S21,"")</f>
        <v>0</v>
      </c>
      <c r="CM21" s="191">
        <f>IFERROR((IF(AND($P21&gt;=CM$4,$P21&lt;CN$4,$Q21&lt;CN$4),NETWORKDAYS.INTL($P21,$Q21,1,(Holidays!$A$1:$A$248)),0)+IF(AND($P21&gt;=CM$4,$P21&lt;CN$4,$Q21&gt;=CN$4),NETWORKDAYS.INTL($P21,(CN$4)-1,1,(Holidays!$A$1:$A$248)),0)+IF(AND($P21&lt;CM$4,$Q21&lt;CN$4,$Q21&gt;=CM$4),NETWORKDAYS.INTL(CM$4,$Q21,1,(Holidays!$A$1:$A$248)),0)+IF(AND($P21&lt;CM$4,$Q21&gt;=CN$4,$Q21&gt;=CM$4),NETWORKDAYS.INTL(CM$4,(CN$4)-1,1,(Holidays!$A$1:$A$248)),0))*$S21,"")</f>
        <v>0</v>
      </c>
      <c r="CN21" s="191">
        <f>IFERROR((IF(AND($P21&gt;=CN$4,$P21&lt;CO$4,$Q21&lt;CO$4),NETWORKDAYS.INTL($P21,$Q21,1,(Holidays!$A$1:$A$248)),0)+IF(AND($P21&gt;=CN$4,$P21&lt;CO$4,$Q21&gt;=CO$4),NETWORKDAYS.INTL($P21,(CO$4)-1,1,(Holidays!$A$1:$A$248)),0)+IF(AND($P21&lt;CN$4,$Q21&lt;CO$4,$Q21&gt;=CN$4),NETWORKDAYS.INTL(CN$4,$Q21,1,(Holidays!$A$1:$A$248)),0)+IF(AND($P21&lt;CN$4,$Q21&gt;=CO$4,$Q21&gt;=CN$4),NETWORKDAYS.INTL(CN$4,(CO$4)-1,1,(Holidays!$A$1:$A$248)),0))*$S21,"")</f>
        <v>0</v>
      </c>
      <c r="CO21" s="191">
        <f>IFERROR((IF(AND($P21&gt;=CO$4,$P21&lt;CP$4,$Q21&lt;CP$4),NETWORKDAYS.INTL($P21,$Q21,1,(Holidays!$A$1:$A$248)),0)+IF(AND($P21&gt;=CO$4,$P21&lt;CP$4,$Q21&gt;=CP$4),NETWORKDAYS.INTL($P21,(CP$4)-1,1,(Holidays!$A$1:$A$248)),0)+IF(AND($P21&lt;CO$4,$Q21&lt;CP$4,$Q21&gt;=CO$4),NETWORKDAYS.INTL(CO$4,$Q21,1,(Holidays!$A$1:$A$248)),0)+IF(AND($P21&lt;CO$4,$Q21&gt;=CP$4,$Q21&gt;=CO$4),NETWORKDAYS.INTL(CO$4,(CP$4)-1,1,(Holidays!$A$1:$A$248)),0))*$S21,"")</f>
        <v>0</v>
      </c>
      <c r="CP21" s="191">
        <f>IFERROR((IF(AND($P21&gt;=CP$4,$P21&lt;CQ$4,$Q21&lt;CQ$4),NETWORKDAYS.INTL($P21,$Q21,1,(Holidays!$A$1:$A$248)),0)+IF(AND($P21&gt;=CP$4,$P21&lt;CQ$4,$Q21&gt;=CQ$4),NETWORKDAYS.INTL($P21,(CQ$4)-1,1,(Holidays!$A$1:$A$248)),0)+IF(AND($P21&lt;CP$4,$Q21&lt;CQ$4,$Q21&gt;=CP$4),NETWORKDAYS.INTL(CP$4,$Q21,1,(Holidays!$A$1:$A$248)),0)+IF(AND($P21&lt;CP$4,$Q21&gt;=CQ$4,$Q21&gt;=CP$4),NETWORKDAYS.INTL(CP$4,(CQ$4)-1,1,(Holidays!$A$1:$A$248)),0))*$S21,"")</f>
        <v>0</v>
      </c>
      <c r="CQ21" s="191">
        <f>IFERROR((IF(AND($P21&gt;=CQ$4,$P21&lt;CR$4,$Q21&lt;CR$4),NETWORKDAYS.INTL($P21,$Q21,1,(Holidays!$A$1:$A$248)),0)+IF(AND($P21&gt;=CQ$4,$P21&lt;CR$4,$Q21&gt;=CR$4),NETWORKDAYS.INTL($P21,(CR$4)-1,1,(Holidays!$A$1:$A$248)),0)+IF(AND($P21&lt;CQ$4,$Q21&lt;CR$4,$Q21&gt;=CQ$4),NETWORKDAYS.INTL(CQ$4,$Q21,1,(Holidays!$A$1:$A$248)),0)+IF(AND($P21&lt;CQ$4,$Q21&gt;=CR$4,$Q21&gt;=CQ$4),NETWORKDAYS.INTL(CQ$4,(CR$4)-1,1,(Holidays!$A$1:$A$248)),0))*$S21,"")</f>
        <v>0</v>
      </c>
      <c r="CR21" s="191">
        <f>IFERROR((IF(AND($P21&gt;=CR$4,$P21&lt;CS$4,$Q21&lt;CS$4),NETWORKDAYS.INTL($P21,$Q21,1,(Holidays!$A$1:$A$248)),0)+IF(AND($P21&gt;=CR$4,$P21&lt;CS$4,$Q21&gt;=CS$4),NETWORKDAYS.INTL($P21,(CS$4)-1,1,(Holidays!$A$1:$A$248)),0)+IF(AND($P21&lt;CR$4,$Q21&lt;CS$4,$Q21&gt;=CR$4),NETWORKDAYS.INTL(CR$4,$Q21,1,(Holidays!$A$1:$A$248)),0)+IF(AND($P21&lt;CR$4,$Q21&gt;=CS$4,$Q21&gt;=CR$4),NETWORKDAYS.INTL(CR$4,(CS$4)-1,1,(Holidays!$A$1:$A$248)),0))*$S21,"")</f>
        <v>0</v>
      </c>
      <c r="CS21" s="191">
        <f>IFERROR((IF(AND($P21&gt;=CS$4,$P21&lt;CT$4,$Q21&lt;CT$4),NETWORKDAYS.INTL($P21,$Q21,1,(Holidays!$A$1:$A$248)),0)+IF(AND($P21&gt;=CS$4,$P21&lt;CT$4,$Q21&gt;=CT$4),NETWORKDAYS.INTL($P21,(CT$4)-1,1,(Holidays!$A$1:$A$248)),0)+IF(AND($P21&lt;CS$4,$Q21&lt;CT$4,$Q21&gt;=CS$4),NETWORKDAYS.INTL(CS$4,$Q21,1,(Holidays!$A$1:$A$248)),0)+IF(AND($P21&lt;CS$4,$Q21&gt;=CT$4,$Q21&gt;=CS$4),NETWORKDAYS.INTL(CS$4,(CT$4)-1,1,(Holidays!$A$1:$A$248)),0))*$S21,"")</f>
        <v>0</v>
      </c>
      <c r="CT21" s="191">
        <f>IFERROR((IF(AND($P21&gt;=CT$4,$P21&lt;CU$4,$Q21&lt;CU$4),NETWORKDAYS.INTL($P21,$Q21,1,(Holidays!$A$1:$A$248)),0)+IF(AND($P21&gt;=CT$4,$P21&lt;CU$4,$Q21&gt;=CU$4),NETWORKDAYS.INTL($P21,(CU$4)-1,1,(Holidays!$A$1:$A$248)),0)+IF(AND($P21&lt;CT$4,$Q21&lt;CU$4,$Q21&gt;=CT$4),NETWORKDAYS.INTL(CT$4,$Q21,1,(Holidays!$A$1:$A$248)),0)+IF(AND($P21&lt;CT$4,$Q21&gt;=CU$4,$Q21&gt;=CT$4),NETWORKDAYS.INTL(CT$4,(CU$4)-1,1,(Holidays!$A$1:$A$248)),0))*$S21,"")</f>
        <v>0</v>
      </c>
      <c r="CU21" s="191">
        <f>IFERROR((IF(AND($P21&gt;=CU$4,$P21&lt;CV$4,$Q21&lt;CV$4),NETWORKDAYS.INTL($P21,$Q21,1,(Holidays!$A$1:$A$248)),0)+IF(AND($P21&gt;=CU$4,$P21&lt;CV$4,$Q21&gt;=CV$4),NETWORKDAYS.INTL($P21,(CV$4)-1,1,(Holidays!$A$1:$A$248)),0)+IF(AND($P21&lt;CU$4,$Q21&lt;CV$4,$Q21&gt;=CU$4),NETWORKDAYS.INTL(CU$4,$Q21,1,(Holidays!$A$1:$A$248)),0)+IF(AND($P21&lt;CU$4,$Q21&gt;=CV$4,$Q21&gt;=CU$4),NETWORKDAYS.INTL(CU$4,(CV$4)-1,1,(Holidays!$A$1:$A$248)),0))*$S21,"")</f>
        <v>0</v>
      </c>
      <c r="CV21" s="191">
        <f>IFERROR((IF(AND($P21&gt;=CV$4,$P21&lt;CW$4,$Q21&lt;CW$4),NETWORKDAYS.INTL($P21,$Q21,1,(Holidays!$A$1:$A$248)),0)+IF(AND($P21&gt;=CV$4,$P21&lt;CW$4,$Q21&gt;=CW$4),NETWORKDAYS.INTL($P21,(CW$4)-1,1,(Holidays!$A$1:$A$248)),0)+IF(AND($P21&lt;CV$4,$Q21&lt;CW$4,$Q21&gt;=CV$4),NETWORKDAYS.INTL(CV$4,$Q21,1,(Holidays!$A$1:$A$248)),0)+IF(AND($P21&lt;CV$4,$Q21&gt;=CW$4,$Q21&gt;=CV$4),NETWORKDAYS.INTL(CV$4,(CW$4)-1,1,(Holidays!$A$1:$A$248)),0))*$S21,"")</f>
        <v>0</v>
      </c>
      <c r="CW21" s="191">
        <f>IFERROR((IF(AND($P21&gt;=CW$4,$P21&lt;CX$4,$Q21&lt;CX$4),NETWORKDAYS.INTL($P21,$Q21,1,(Holidays!$A$1:$A$248)),0)+IF(AND($P21&gt;=CW$4,$P21&lt;CX$4,$Q21&gt;=CX$4),NETWORKDAYS.INTL($P21,(CX$4)-1,1,(Holidays!$A$1:$A$248)),0)+IF(AND($P21&lt;CW$4,$Q21&lt;CX$4,$Q21&gt;=CW$4),NETWORKDAYS.INTL(CW$4,$Q21,1,(Holidays!$A$1:$A$248)),0)+IF(AND($P21&lt;CW$4,$Q21&gt;=CX$4,$Q21&gt;=CW$4),NETWORKDAYS.INTL(CW$4,(CX$4)-1,1,(Holidays!$A$1:$A$248)),0))*$S21,"")</f>
        <v>0</v>
      </c>
      <c r="CX21" s="191">
        <f>IFERROR((IF(AND($P21&gt;=CX$4,$P21&lt;CY$4,$Q21&lt;CY$4),NETWORKDAYS.INTL($P21,$Q21,1,(Holidays!$A$1:$A$248)),0)+IF(AND($P21&gt;=CX$4,$P21&lt;CY$4,$Q21&gt;=CY$4),NETWORKDAYS.INTL($P21,(CY$4)-1,1,(Holidays!$A$1:$A$248)),0)+IF(AND($P21&lt;CX$4,$Q21&lt;CY$4,$Q21&gt;=CX$4),NETWORKDAYS.INTL(CX$4,$Q21,1,(Holidays!$A$1:$A$248)),0)+IF(AND($P21&lt;CX$4,$Q21&gt;=CY$4,$Q21&gt;=CX$4),NETWORKDAYS.INTL(CX$4,(CY$4)-1,1,(Holidays!$A$1:$A$248)),0))*$S21,"")</f>
        <v>0</v>
      </c>
      <c r="CY21" s="191">
        <f>IFERROR((IF(AND($P21&gt;=CY$4,$P21&lt;CZ$4,$Q21&lt;CZ$4),NETWORKDAYS.INTL($P21,$Q21,1,(Holidays!$A$1:$A$248)),0)+IF(AND($P21&gt;=CY$4,$P21&lt;CZ$4,$Q21&gt;=CZ$4),NETWORKDAYS.INTL($P21,(CZ$4)-1,1,(Holidays!$A$1:$A$248)),0)+IF(AND($P21&lt;CY$4,$Q21&lt;CZ$4,$Q21&gt;=CY$4),NETWORKDAYS.INTL(CY$4,$Q21,1,(Holidays!$A$1:$A$248)),0)+IF(AND($P21&lt;CY$4,$Q21&gt;=CZ$4,$Q21&gt;=CY$4),NETWORKDAYS.INTL(CY$4,(CZ$4)-1,1,(Holidays!$A$1:$A$248)),0))*$S21,"")</f>
        <v>0</v>
      </c>
      <c r="CZ21" s="191">
        <f>IFERROR((IF(AND($P21&gt;=CZ$4,$P21&lt;DA$4,$Q21&lt;DA$4),NETWORKDAYS.INTL($P21,$Q21,1,(Holidays!$A$1:$A$248)),0)+IF(AND($P21&gt;=CZ$4,$P21&lt;DA$4,$Q21&gt;=DA$4),NETWORKDAYS.INTL($P21,(DA$4)-1,1,(Holidays!$A$1:$A$248)),0)+IF(AND($P21&lt;CZ$4,$Q21&lt;DA$4,$Q21&gt;=CZ$4),NETWORKDAYS.INTL(CZ$4,$Q21,1,(Holidays!$A$1:$A$248)),0)+IF(AND($P21&lt;CZ$4,$Q21&gt;=DA$4,$Q21&gt;=CZ$4),NETWORKDAYS.INTL(CZ$4,(DA$4)-1,1,(Holidays!$A$1:$A$248)),0))*$S21,"")</f>
        <v>0</v>
      </c>
      <c r="DA21" s="191">
        <f>IFERROR((IF(AND($P21&gt;=DA$4,$P21&lt;DB$4,$Q21&lt;DB$4),NETWORKDAYS.INTL($P21,$Q21,1,(Holidays!$A$1:$A$248)),0)+IF(AND($P21&gt;=DA$4,$P21&lt;DB$4,$Q21&gt;=DB$4),NETWORKDAYS.INTL($P21,(DB$4)-1,1,(Holidays!$A$1:$A$248)),0)+IF(AND($P21&lt;DA$4,$Q21&lt;DB$4,$Q21&gt;=DA$4),NETWORKDAYS.INTL(DA$4,$Q21,1,(Holidays!$A$1:$A$248)),0)+IF(AND($P21&lt;DA$4,$Q21&gt;=DB$4,$Q21&gt;=DA$4),NETWORKDAYS.INTL(DA$4,(DB$4)-1,1,(Holidays!$A$1:$A$248)),0))*$S21,"")</f>
        <v>0</v>
      </c>
      <c r="DB21" s="191">
        <f>IFERROR((IF(AND($P21&gt;=DB$4,$P21&lt;DC$4,$Q21&lt;DC$4),NETWORKDAYS.INTL($P21,$Q21,1,(Holidays!$A$1:$A$248)),0)+IF(AND($P21&gt;=DB$4,$P21&lt;DC$4,$Q21&gt;=DC$4),NETWORKDAYS.INTL($P21,(DC$4)-1,1,(Holidays!$A$1:$A$248)),0)+IF(AND($P21&lt;DB$4,$Q21&lt;DC$4,$Q21&gt;=DB$4),NETWORKDAYS.INTL(DB$4,$Q21,1,(Holidays!$A$1:$A$248)),0)+IF(AND($P21&lt;DB$4,$Q21&gt;=DC$4,$Q21&gt;=DB$4),NETWORKDAYS.INTL(DB$4,(DC$4)-1,1,(Holidays!$A$1:$A$248)),0))*$S21,"")</f>
        <v>0</v>
      </c>
      <c r="DC21" s="191">
        <f>IFERROR((IF(AND($P21&gt;=DC$4,$P21&lt;DD$4,$Q21&lt;DD$4),NETWORKDAYS.INTL($P21,$Q21,1,(Holidays!$A$1:$A$248)),0)+IF(AND($P21&gt;=DC$4,$P21&lt;DD$4,$Q21&gt;=DD$4),NETWORKDAYS.INTL($P21,(DD$4)-1,1,(Holidays!$A$1:$A$248)),0)+IF(AND($P21&lt;DC$4,$Q21&lt;DD$4,$Q21&gt;=DC$4),NETWORKDAYS.INTL(DC$4,$Q21,1,(Holidays!$A$1:$A$248)),0)+IF(AND($P21&lt;DC$4,$Q21&gt;=DD$4,$Q21&gt;=DC$4),NETWORKDAYS.INTL(DC$4,(DD$4)-1,1,(Holidays!$A$1:$A$248)),0))*$S21,"")</f>
        <v>0</v>
      </c>
      <c r="DD21" s="192">
        <f>IFERROR((IF(AND($P21&gt;=DD$4,$P21&lt;DE$4,$Q21&lt;DE$4),NETWORKDAYS.INTL($P21,$Q21,1,(Holidays!$A$1:$A$248)),0)+IF(AND($P21&gt;=DD$4,$P21&lt;DE$4,$Q21&gt;=DE$4),NETWORKDAYS.INTL($P21,(DE$4)-1,1,(Holidays!$A$1:$A$248)),0)+IF(AND($P21&lt;DD$4,$Q21&lt;DE$4,$Q21&gt;=DD$4),NETWORKDAYS.INTL(DD$4,$Q21,1,(Holidays!$A$1:$A$248)),0)+IF(AND($P21&lt;DD$4,$Q21&gt;=DE$4,$Q21&gt;=DD$4),NETWORKDAYS.INTL(DD$4,(DE$4)-1,1,(Holidays!$A$1:$A$248)),0))*$S21,"")</f>
        <v>0</v>
      </c>
      <c r="DE21" s="191">
        <f>IFERROR((IF(AND($P21&gt;=DE$4,$P21&lt;DF$4,$Q21&lt;DF$4),NETWORKDAYS.INTL($P21,$Q21,1,(Holidays!$A$1:$A$248)),0)+IF(AND($P21&gt;=DE$4,$P21&lt;DF$4,$Q21&gt;=DF$4),NETWORKDAYS.INTL($P21,(DF$4)-1,1,(Holidays!$A$1:$A$248)),0)+IF(AND($P21&lt;DE$4,$Q21&lt;DF$4,$Q21&gt;=DE$4),NETWORKDAYS.INTL(DE$4,$Q21,1,(Holidays!$A$1:$A$248)),0)+IF(AND($P21&lt;DE$4,$Q21&gt;=DF$4,$Q21&gt;=DE$4),NETWORKDAYS.INTL(DE$4,(DF$4)-1,1,(Holidays!$A$1:$A$248)),0))*$S21,"")</f>
        <v>0</v>
      </c>
      <c r="DF21" s="191">
        <f>IFERROR((IF(AND($P21&gt;=DF$4,$P21&lt;DG$4,$Q21&lt;DG$4),NETWORKDAYS.INTL($P21,$Q21,1,(Holidays!$A$1:$A$248)),0)+IF(AND($P21&gt;=DF$4,$P21&lt;DG$4,$Q21&gt;=DG$4),NETWORKDAYS.INTL($P21,(DG$4)-1,1,(Holidays!$A$1:$A$248)),0)+IF(AND($P21&lt;DF$4,$Q21&lt;DG$4,$Q21&gt;=DF$4),NETWORKDAYS.INTL(DF$4,$Q21,1,(Holidays!$A$1:$A$248)),0)+IF(AND($P21&lt;DF$4,$Q21&gt;=DG$4,$Q21&gt;=DF$4),NETWORKDAYS.INTL(DF$4,(DG$4)-1,1,(Holidays!$A$1:$A$248)),0))*$S21,"")</f>
        <v>0</v>
      </c>
      <c r="DG21" s="191">
        <f>IFERROR((IF(AND($P21&gt;=DG$4,$P21&lt;DH$4,$Q21&lt;DH$4),NETWORKDAYS.INTL($P21,$Q21,1,(Holidays!$A$1:$A$248)),0)+IF(AND($P21&gt;=DG$4,$P21&lt;DH$4,$Q21&gt;=DH$4),NETWORKDAYS.INTL($P21,(DH$4)-1,1,(Holidays!$A$1:$A$248)),0)+IF(AND($P21&lt;DG$4,$Q21&lt;DH$4,$Q21&gt;=DG$4),NETWORKDAYS.INTL(DG$4,$Q21,1,(Holidays!$A$1:$A$248)),0)+IF(AND($P21&lt;DG$4,$Q21&gt;=DH$4,$Q21&gt;=DG$4),NETWORKDAYS.INTL(DG$4,(DH$4)-1,1,(Holidays!$A$1:$A$248)),0))*$S21,"")</f>
        <v>0</v>
      </c>
      <c r="DH21" s="191">
        <f>IFERROR((IF(AND($P21&gt;=DH$4,$P21&lt;DI$4,$Q21&lt;DI$4),NETWORKDAYS.INTL($P21,$Q21,1,(Holidays!$A$1:$A$248)),0)+IF(AND($P21&gt;=DH$4,$P21&lt;DI$4,$Q21&gt;=DI$4),NETWORKDAYS.INTL($P21,(DI$4)-1,1,(Holidays!$A$1:$A$248)),0)+IF(AND($P21&lt;DH$4,$Q21&lt;DI$4,$Q21&gt;=DH$4),NETWORKDAYS.INTL(DH$4,$Q21,1,(Holidays!$A$1:$A$248)),0)+IF(AND($P21&lt;DH$4,$Q21&gt;=DI$4,$Q21&gt;=DH$4),NETWORKDAYS.INTL(DH$4,(DI$4)-1,1,(Holidays!$A$1:$A$248)),0))*$S21,"")</f>
        <v>0</v>
      </c>
      <c r="DI21" s="191">
        <f>IFERROR((IF(AND($P21&gt;=DI$4,$P21&lt;DJ$4,$Q21&lt;DJ$4),NETWORKDAYS.INTL($P21,$Q21,1,(Holidays!$A$1:$A$248)),0)+IF(AND($P21&gt;=DI$4,$P21&lt;DJ$4,$Q21&gt;=DJ$4),NETWORKDAYS.INTL($P21,(DJ$4)-1,1,(Holidays!$A$1:$A$248)),0)+IF(AND($P21&lt;DI$4,$Q21&lt;DJ$4,$Q21&gt;=DI$4),NETWORKDAYS.INTL(DI$4,$Q21,1,(Holidays!$A$1:$A$248)),0)+IF(AND($P21&lt;DI$4,$Q21&gt;=DJ$4,$Q21&gt;=DI$4),NETWORKDAYS.INTL(DI$4,(DJ$4)-1,1,(Holidays!$A$1:$A$248)),0))*$S21,"")</f>
        <v>0</v>
      </c>
      <c r="DJ21" s="191">
        <f>IFERROR((IF(AND($P21&gt;=DJ$4,$P21&lt;DK$4,$Q21&lt;DK$4),NETWORKDAYS.INTL($P21,$Q21,1,(Holidays!$A$1:$A$248)),0)+IF(AND($P21&gt;=DJ$4,$P21&lt;DK$4,$Q21&gt;=DK$4),NETWORKDAYS.INTL($P21,(DK$4)-1,1,(Holidays!$A$1:$A$248)),0)+IF(AND($P21&lt;DJ$4,$Q21&lt;DK$4,$Q21&gt;=DJ$4),NETWORKDAYS.INTL(DJ$4,$Q21,1,(Holidays!$A$1:$A$248)),0)+IF(AND($P21&lt;DJ$4,$Q21&gt;=DK$4,$Q21&gt;=DJ$4),NETWORKDAYS.INTL(DJ$4,(DK$4)-1,1,(Holidays!$A$1:$A$248)),0))*$S21,"")</f>
        <v>0</v>
      </c>
      <c r="DK21" s="191">
        <f>IFERROR((IF(AND($P21&gt;=DK$4,$P21&lt;DL$4,$Q21&lt;DL$4),NETWORKDAYS.INTL($P21,$Q21,1,(Holidays!$A$1:$A$248)),0)+IF(AND($P21&gt;=DK$4,$P21&lt;DL$4,$Q21&gt;=DL$4),NETWORKDAYS.INTL($P21,(DL$4)-1,1,(Holidays!$A$1:$A$248)),0)+IF(AND($P21&lt;DK$4,$Q21&lt;DL$4,$Q21&gt;=DK$4),NETWORKDAYS.INTL(DK$4,$Q21,1,(Holidays!$A$1:$A$248)),0)+IF(AND($P21&lt;DK$4,$Q21&gt;=DL$4,$Q21&gt;=DK$4),NETWORKDAYS.INTL(DK$4,(DL$4)-1,1,(Holidays!$A$1:$A$248)),0))*$S21,"")</f>
        <v>0</v>
      </c>
      <c r="DL21" s="191">
        <f>IFERROR((IF(AND($P21&gt;=DL$4,$P21&lt;DM$4,$Q21&lt;DM$4),NETWORKDAYS.INTL($P21,$Q21,1,(Holidays!$A$1:$A$248)),0)+IF(AND($P21&gt;=DL$4,$P21&lt;DM$4,$Q21&gt;=DM$4),NETWORKDAYS.INTL($P21,(DM$4)-1,1,(Holidays!$A$1:$A$248)),0)+IF(AND($P21&lt;DL$4,$Q21&lt;DM$4,$Q21&gt;=DL$4),NETWORKDAYS.INTL(DL$4,$Q21,1,(Holidays!$A$1:$A$248)),0)+IF(AND($P21&lt;DL$4,$Q21&gt;=DM$4,$Q21&gt;=DL$4),NETWORKDAYS.INTL(DL$4,(DM$4)-1,1,(Holidays!$A$1:$A$248)),0))*$S21,"")</f>
        <v>0</v>
      </c>
      <c r="DM21" s="191">
        <f>IFERROR((IF(AND($P21&gt;=DM$4,$P21&lt;DN$4,$Q21&lt;DN$4),NETWORKDAYS.INTL($P21,$Q21,1,(Holidays!$A$1:$A$248)),0)+IF(AND($P21&gt;=DM$4,$P21&lt;DN$4,$Q21&gt;=DN$4),NETWORKDAYS.INTL($P21,(DN$4)-1,1,(Holidays!$A$1:$A$248)),0)+IF(AND($P21&lt;DM$4,$Q21&lt;DN$4,$Q21&gt;=DM$4),NETWORKDAYS.INTL(DM$4,$Q21,1,(Holidays!$A$1:$A$248)),0)+IF(AND($P21&lt;DM$4,$Q21&gt;=DN$4,$Q21&gt;=DM$4),NETWORKDAYS.INTL(DM$4,(DN$4)-1,1,(Holidays!$A$1:$A$248)),0))*$S21,"")</f>
        <v>0</v>
      </c>
      <c r="DN21" s="191">
        <f>IFERROR((IF(AND($P21&gt;=DN$4,$P21&lt;DO$4,$Q21&lt;DO$4),NETWORKDAYS.INTL($P21,$Q21,1,(Holidays!$A$1:$A$248)),0)+IF(AND($P21&gt;=DN$4,$P21&lt;DO$4,$Q21&gt;=DO$4),NETWORKDAYS.INTL($P21,(DO$4)-1,1,(Holidays!$A$1:$A$248)),0)+IF(AND($P21&lt;DN$4,$Q21&lt;DO$4,$Q21&gt;=DN$4),NETWORKDAYS.INTL(DN$4,$Q21,1,(Holidays!$A$1:$A$248)),0)+IF(AND($P21&lt;DN$4,$Q21&gt;=DO$4,$Q21&gt;=DN$4),NETWORKDAYS.INTL(DN$4,(DO$4)-1,1,(Holidays!$A$1:$A$248)),0))*$S21,"")</f>
        <v>0</v>
      </c>
      <c r="DO21" s="191">
        <f>IFERROR((IF(AND($P21&gt;=DO$4,$P21&lt;DP$4,$Q21&lt;DP$4),NETWORKDAYS.INTL($P21,$Q21,1,(Holidays!$A$1:$A$248)),0)+IF(AND($P21&gt;=DO$4,$P21&lt;DP$4,$Q21&gt;=DP$4),NETWORKDAYS.INTL($P21,(DP$4)-1,1,(Holidays!$A$1:$A$248)),0)+IF(AND($P21&lt;DO$4,$Q21&lt;DP$4,$Q21&gt;=DO$4),NETWORKDAYS.INTL(DO$4,$Q21,1,(Holidays!$A$1:$A$248)),0)+IF(AND($P21&lt;DO$4,$Q21&gt;=DP$4,$Q21&gt;=DO$4),NETWORKDAYS.INTL(DO$4,(DP$4)-1,1,(Holidays!$A$1:$A$248)),0))*$S21,"")</f>
        <v>0</v>
      </c>
      <c r="DP21" s="191">
        <f>IFERROR((IF(AND($P21&gt;=DP$4,$P21&lt;DQ$4,$Q21&lt;DQ$4),NETWORKDAYS.INTL($P21,$Q21,1,(Holidays!$A$1:$A$248)),0)+IF(AND($P21&gt;=DP$4,$P21&lt;DQ$4,$Q21&gt;=DQ$4),NETWORKDAYS.INTL($P21,(DQ$4)-1,1,(Holidays!$A$1:$A$248)),0)+IF(AND($P21&lt;DP$4,$Q21&lt;DQ$4,$Q21&gt;=DP$4),NETWORKDAYS.INTL(DP$4,$Q21,1,(Holidays!$A$1:$A$248)),0)+IF(AND($P21&lt;DP$4,$Q21&gt;=DQ$4,$Q21&gt;=DP$4),NETWORKDAYS.INTL(DP$4,(DQ$4)-1,1,(Holidays!$A$1:$A$248)),0))*$S21,"")</f>
        <v>0</v>
      </c>
      <c r="DQ21" s="191">
        <f>IFERROR((IF(AND($P21&gt;=DQ$4,$P21&lt;DR$4,$Q21&lt;DR$4),NETWORKDAYS.INTL($P21,$Q21,1,(Holidays!$A$1:$A$248)),0)+IF(AND($P21&gt;=DQ$4,$P21&lt;DR$4,$Q21&gt;=DR$4),NETWORKDAYS.INTL($P21,(DR$4)-1,1,(Holidays!$A$1:$A$248)),0)+IF(AND($P21&lt;DQ$4,$Q21&lt;DR$4,$Q21&gt;=DQ$4),NETWORKDAYS.INTL(DQ$4,$Q21,1,(Holidays!$A$1:$A$248)),0)+IF(AND($P21&lt;DQ$4,$Q21&gt;=DR$4,$Q21&gt;=DQ$4),NETWORKDAYS.INTL(DQ$4,(DR$4)-1,1,(Holidays!$A$1:$A$248)),0))*$S21,"")</f>
        <v>0</v>
      </c>
      <c r="DR21" s="191">
        <f>IFERROR((IF(AND($P21&gt;=DR$4,$P21&lt;DS$4,$Q21&lt;DS$4),NETWORKDAYS.INTL($P21,$Q21,1,(Holidays!$A$1:$A$248)),0)+IF(AND($P21&gt;=DR$4,$P21&lt;DS$4,$Q21&gt;=DS$4),NETWORKDAYS.INTL($P21,(DS$4)-1,1,(Holidays!$A$1:$A$248)),0)+IF(AND($P21&lt;DR$4,$Q21&lt;DS$4,$Q21&gt;=DR$4),NETWORKDAYS.INTL(DR$4,$Q21,1,(Holidays!$A$1:$A$248)),0)+IF(AND($P21&lt;DR$4,$Q21&gt;=DS$4,$Q21&gt;=DR$4),NETWORKDAYS.INTL(DR$4,(DS$4)-1,1,(Holidays!$A$1:$A$248)),0))*$S21,"")</f>
        <v>0</v>
      </c>
      <c r="DS21" s="191">
        <f>IFERROR((IF(AND($P21&gt;=DS$4,$P21&lt;DT$4,$Q21&lt;DT$4),NETWORKDAYS.INTL($P21,$Q21,1,(Holidays!$A$1:$A$248)),0)+IF(AND($P21&gt;=DS$4,$P21&lt;DT$4,$Q21&gt;=DT$4),NETWORKDAYS.INTL($P21,(DT$4)-1,1,(Holidays!$A$1:$A$248)),0)+IF(AND($P21&lt;DS$4,$Q21&lt;DT$4,$Q21&gt;=DS$4),NETWORKDAYS.INTL(DS$4,$Q21,1,(Holidays!$A$1:$A$248)),0)+IF(AND($P21&lt;DS$4,$Q21&gt;=DT$4,$Q21&gt;=DS$4),NETWORKDAYS.INTL(DS$4,(DT$4)-1,1,(Holidays!$A$1:$A$248)),0))*$S21,"")</f>
        <v>0</v>
      </c>
      <c r="DT21" s="191">
        <f>IFERROR((IF(AND($P21&gt;=DT$4,$P21&lt;DU$4,$Q21&lt;DU$4),NETWORKDAYS.INTL($P21,$Q21,1,(Holidays!$A$1:$A$248)),0)+IF(AND($P21&gt;=DT$4,$P21&lt;DU$4,$Q21&gt;=DU$4),NETWORKDAYS.INTL($P21,(DU$4)-1,1,(Holidays!$A$1:$A$248)),0)+IF(AND($P21&lt;DT$4,$Q21&lt;DU$4,$Q21&gt;=DT$4),NETWORKDAYS.INTL(DT$4,$Q21,1,(Holidays!$A$1:$A$248)),0)+IF(AND($P21&lt;DT$4,$Q21&gt;=DU$4,$Q21&gt;=DT$4),NETWORKDAYS.INTL(DT$4,(DU$4)-1,1,(Holidays!$A$1:$A$248)),0))*$S21,"")</f>
        <v>0</v>
      </c>
      <c r="DU21" s="191">
        <f>IFERROR((IF(AND($P21&gt;=DU$4,$P21&lt;DV$4,$Q21&lt;DV$4),NETWORKDAYS.INTL($P21,$Q21,1,(Holidays!$A$1:$A$248)),0)+IF(AND($P21&gt;=DU$4,$P21&lt;DV$4,$Q21&gt;=DV$4),NETWORKDAYS.INTL($P21,(DV$4)-1,1,(Holidays!$A$1:$A$248)),0)+IF(AND($P21&lt;DU$4,$Q21&lt;DV$4,$Q21&gt;=DU$4),NETWORKDAYS.INTL(DU$4,$Q21,1,(Holidays!$A$1:$A$248)),0)+IF(AND($P21&lt;DU$4,$Q21&gt;=DV$4,$Q21&gt;=DU$4),NETWORKDAYS.INTL(DU$4,(DV$4)-1,1,(Holidays!$A$1:$A$248)),0))*$S21,"")</f>
        <v>0</v>
      </c>
      <c r="DV21" s="191">
        <f>IFERROR((IF(AND($P21&gt;=DV$4,$P21&lt;DW$4,$Q21&lt;DW$4),NETWORKDAYS.INTL($P21,$Q21,1,(Holidays!$A$1:$A$248)),0)+IF(AND($P21&gt;=DV$4,$P21&lt;DW$4,$Q21&gt;=DW$4),NETWORKDAYS.INTL($P21,(DW$4)-1,1,(Holidays!$A$1:$A$248)),0)+IF(AND($P21&lt;DV$4,$Q21&lt;DW$4,$Q21&gt;=DV$4),NETWORKDAYS.INTL(DV$4,$Q21,1,(Holidays!$A$1:$A$248)),0)+IF(AND($P21&lt;DV$4,$Q21&gt;=DW$4,$Q21&gt;=DV$4),NETWORKDAYS.INTL(DV$4,(DW$4)-1,1,(Holidays!$A$1:$A$248)),0))*$S21,"")</f>
        <v>0</v>
      </c>
      <c r="DW21" s="191">
        <f>IFERROR((IF(AND($P21&gt;=DW$4,$P21&lt;DX$4,$Q21&lt;DX$4),NETWORKDAYS.INTL($P21,$Q21,1,(Holidays!$A$1:$A$248)),0)+IF(AND($P21&gt;=DW$4,$P21&lt;DX$4,$Q21&gt;=DX$4),NETWORKDAYS.INTL($P21,(DX$4)-1,1,(Holidays!$A$1:$A$248)),0)+IF(AND($P21&lt;DW$4,$Q21&lt;DX$4,$Q21&gt;=DW$4),NETWORKDAYS.INTL(DW$4,$Q21,1,(Holidays!$A$1:$A$248)),0)+IF(AND($P21&lt;DW$4,$Q21&gt;=DX$4,$Q21&gt;=DW$4),NETWORKDAYS.INTL(DW$4,(DX$4)-1,1,(Holidays!$A$1:$A$248)),0))*$S21,"")</f>
        <v>0</v>
      </c>
      <c r="DX21" s="191">
        <f>IFERROR((IF(AND($P21&gt;=DX$4,$P21&lt;DY$4,$Q21&lt;DY$4),NETWORKDAYS.INTL($P21,$Q21,1,(Holidays!$A$1:$A$248)),0)+IF(AND($P21&gt;=DX$4,$P21&lt;DY$4,$Q21&gt;=DY$4),NETWORKDAYS.INTL($P21,(DY$4)-1,1,(Holidays!$A$1:$A$248)),0)+IF(AND($P21&lt;DX$4,$Q21&lt;DY$4,$Q21&gt;=DX$4),NETWORKDAYS.INTL(DX$4,$Q21,1,(Holidays!$A$1:$A$248)),0)+IF(AND($P21&lt;DX$4,$Q21&gt;=DY$4,$Q21&gt;=DX$4),NETWORKDAYS.INTL(DX$4,(DY$4)-1,1,(Holidays!$A$1:$A$248)),0))*$S21,"")</f>
        <v>0</v>
      </c>
      <c r="DY21" s="191">
        <f>IFERROR((IF(AND($P21&gt;=DY$4,$P21&lt;DZ$4,$Q21&lt;DZ$4),NETWORKDAYS.INTL($P21,$Q21,1,(Holidays!$A$1:$A$248)),0)+IF(AND($P21&gt;=DY$4,$P21&lt;DZ$4,$Q21&gt;=DZ$4),NETWORKDAYS.INTL($P21,(DZ$4)-1,1,(Holidays!$A$1:$A$248)),0)+IF(AND($P21&lt;DY$4,$Q21&lt;DZ$4,$Q21&gt;=DY$4),NETWORKDAYS.INTL(DY$4,$Q21,1,(Holidays!$A$1:$A$248)),0)+IF(AND($P21&lt;DY$4,$Q21&gt;=DZ$4,$Q21&gt;=DY$4),NETWORKDAYS.INTL(DY$4,(DZ$4)-1,1,(Holidays!$A$1:$A$248)),0))*$S21,"")</f>
        <v>0</v>
      </c>
      <c r="DZ21" s="191">
        <f>IFERROR((IF(AND($P21&gt;=DZ$4,$P21&lt;EA$4,$Q21&lt;EA$4),NETWORKDAYS.INTL($P21,$Q21,1,(Holidays!$A$1:$A$248)),0)+IF(AND($P21&gt;=DZ$4,$P21&lt;EA$4,$Q21&gt;=EA$4),NETWORKDAYS.INTL($P21,(EA$4)-1,1,(Holidays!$A$1:$A$248)),0)+IF(AND($P21&lt;DZ$4,$Q21&lt;EA$4,$Q21&gt;=DZ$4),NETWORKDAYS.INTL(DZ$4,$Q21,1,(Holidays!$A$1:$A$248)),0)+IF(AND($P21&lt;DZ$4,$Q21&gt;=EA$4,$Q21&gt;=DZ$4),NETWORKDAYS.INTL(DZ$4,(EA$4)-1,1,(Holidays!$A$1:$A$248)),0))*$S21,"")</f>
        <v>0</v>
      </c>
      <c r="EA21" s="191">
        <f>IFERROR((IF(AND($P21&gt;=EA$4,$P21&lt;EB$4,$Q21&lt;EB$4),NETWORKDAYS.INTL($P21,$Q21,1,(Holidays!$A$1:$A$248)),0)+IF(AND($P21&gt;=EA$4,$P21&lt;EB$4,$Q21&gt;=EB$4),NETWORKDAYS.INTL($P21,(EB$4)-1,1,(Holidays!$A$1:$A$248)),0)+IF(AND($P21&lt;EA$4,$Q21&lt;EB$4,$Q21&gt;=EA$4),NETWORKDAYS.INTL(EA$4,$Q21,1,(Holidays!$A$1:$A$248)),0)+IF(AND($P21&lt;EA$4,$Q21&gt;=EB$4,$Q21&gt;=EA$4),NETWORKDAYS.INTL(EA$4,(EB$4)-1,1,(Holidays!$A$1:$A$248)),0))*$S21,"")</f>
        <v>0</v>
      </c>
      <c r="EB21" s="191">
        <f>IFERROR((IF(AND($P21&gt;=EB$4,$P21&lt;EC$4,$Q21&lt;EC$4),NETWORKDAYS.INTL($P21,$Q21,1,(Holidays!$A$1:$A$248)),0)+IF(AND($P21&gt;=EB$4,$P21&lt;EC$4,$Q21&gt;=EC$4),NETWORKDAYS.INTL($P21,(EC$4)-1,1,(Holidays!$A$1:$A$248)),0)+IF(AND($P21&lt;EB$4,$Q21&lt;EC$4,$Q21&gt;=EB$4),NETWORKDAYS.INTL(EB$4,$Q21,1,(Holidays!$A$1:$A$248)),0)+IF(AND($P21&lt;EB$4,$Q21&gt;=EC$4,$Q21&gt;=EB$4),NETWORKDAYS.INTL(EB$4,(EC$4)-1,1,(Holidays!$A$1:$A$248)),0))*$S21,"")</f>
        <v>0</v>
      </c>
      <c r="EC21" s="191">
        <f>IFERROR((IF(AND($P21&gt;=EC$4,$P21&lt;ED$4,$Q21&lt;ED$4),NETWORKDAYS.INTL($P21,$Q21,1,(Holidays!$A$1:$A$248)),0)+IF(AND($P21&gt;=EC$4,$P21&lt;ED$4,$Q21&gt;=ED$4),NETWORKDAYS.INTL($P21,(ED$4)-1,1,(Holidays!$A$1:$A$248)),0)+IF(AND($P21&lt;EC$4,$Q21&lt;ED$4,$Q21&gt;=EC$4),NETWORKDAYS.INTL(EC$4,$Q21,1,(Holidays!$A$1:$A$248)),0)+IF(AND($P21&lt;EC$4,$Q21&gt;=ED$4,$Q21&gt;=EC$4),NETWORKDAYS.INTL(EC$4,(ED$4)-1,1,(Holidays!$A$1:$A$248)),0))*$S21,"")</f>
        <v>0</v>
      </c>
      <c r="ED21" s="191">
        <f>IFERROR((IF(AND($P21&gt;=ED$4,$P21&lt;EE$4,$Q21&lt;EE$4),NETWORKDAYS.INTL($P21,$Q21,1,(Holidays!$A$1:$A$248)),0)+IF(AND($P21&gt;=ED$4,$P21&lt;EE$4,$Q21&gt;=EE$4),NETWORKDAYS.INTL($P21,(EE$4)-1,1,(Holidays!$A$1:$A$248)),0)+IF(AND($P21&lt;ED$4,$Q21&lt;EE$4,$Q21&gt;=ED$4),NETWORKDAYS.INTL(ED$4,$Q21,1,(Holidays!$A$1:$A$248)),0)+IF(AND($P21&lt;ED$4,$Q21&gt;=EE$4,$Q21&gt;=ED$4),NETWORKDAYS.INTL(ED$4,(EE$4)-1,1,(Holidays!$A$1:$A$248)),0))*$S21,"")</f>
        <v>0</v>
      </c>
      <c r="EE21" s="191">
        <f>IFERROR((IF(AND($P21&gt;=EE$4,$P21&lt;EF$4,$Q21&lt;EF$4),NETWORKDAYS.INTL($P21,$Q21,1,(Holidays!$A$1:$A$248)),0)+IF(AND($P21&gt;=EE$4,$P21&lt;EF$4,$Q21&gt;=EF$4),NETWORKDAYS.INTL($P21,(EF$4)-1,1,(Holidays!$A$1:$A$248)),0)+IF(AND($P21&lt;EE$4,$Q21&lt;EF$4,$Q21&gt;=EE$4),NETWORKDAYS.INTL(EE$4,$Q21,1,(Holidays!$A$1:$A$248)),0)+IF(AND($P21&lt;EE$4,$Q21&gt;=EF$4,$Q21&gt;=EE$4),NETWORKDAYS.INTL(EE$4,(EF$4)-1,1,(Holidays!$A$1:$A$248)),0))*$S21,"")</f>
        <v>0</v>
      </c>
      <c r="EF21" s="191">
        <f>IFERROR((IF(AND($P21&gt;=EF$4,$P21&lt;EG$4,$Q21&lt;EG$4),NETWORKDAYS.INTL($P21,$Q21,1,(Holidays!$A$1:$A$248)),0)+IF(AND($P21&gt;=EF$4,$P21&lt;EG$4,$Q21&gt;=EG$4),NETWORKDAYS.INTL($P21,(EG$4)-1,1,(Holidays!$A$1:$A$248)),0)+IF(AND($P21&lt;EF$4,$Q21&lt;EG$4,$Q21&gt;=EF$4),NETWORKDAYS.INTL(EF$4,$Q21,1,(Holidays!$A$1:$A$248)),0)+IF(AND($P21&lt;EF$4,$Q21&gt;=EG$4,$Q21&gt;=EF$4),NETWORKDAYS.INTL(EF$4,(EG$4)-1,1,(Holidays!$A$1:$A$248)),0))*$S21,"")</f>
        <v>0</v>
      </c>
      <c r="EG21" s="191">
        <f>IFERROR((IF(AND($P21&gt;=EG$4,$P21&lt;EH$4,$Q21&lt;EH$4),NETWORKDAYS.INTL($P21,$Q21,1,(Holidays!$A$1:$A$248)),0)+IF(AND($P21&gt;=EG$4,$P21&lt;EH$4,$Q21&gt;=EH$4),NETWORKDAYS.INTL($P21,(EH$4)-1,1,(Holidays!$A$1:$A$248)),0)+IF(AND($P21&lt;EG$4,$Q21&lt;EH$4,$Q21&gt;=EG$4),NETWORKDAYS.INTL(EG$4,$Q21,1,(Holidays!$A$1:$A$248)),0)+IF(AND($P21&lt;EG$4,$Q21&gt;=EH$4,$Q21&gt;=EG$4),NETWORKDAYS.INTL(EG$4,(EH$4)-1,1,(Holidays!$A$1:$A$248)),0))*$S21,"")</f>
        <v>0</v>
      </c>
      <c r="EH21" s="191">
        <f>IFERROR((IF(AND($P21&gt;=EH$4,$P21&lt;EI$4,$Q21&lt;EI$4),NETWORKDAYS.INTL($P21,$Q21,1,(Holidays!$A$1:$A$248)),0)+IF(AND($P21&gt;=EH$4,$P21&lt;EI$4,$Q21&gt;=EI$4),NETWORKDAYS.INTL($P21,(EI$4)-1,1,(Holidays!$A$1:$A$248)),0)+IF(AND($P21&lt;EH$4,$Q21&lt;EI$4,$Q21&gt;=EH$4),NETWORKDAYS.INTL(EH$4,$Q21,1,(Holidays!$A$1:$A$248)),0)+IF(AND($P21&lt;EH$4,$Q21&gt;=EI$4,$Q21&gt;=EH$4),NETWORKDAYS.INTL(EH$4,(EI$4)-1,1,(Holidays!$A$1:$A$248)),0))*$S21,"")</f>
        <v>0</v>
      </c>
      <c r="EI21" s="191">
        <f>IFERROR((IF(AND($P21&gt;=EI$4,$P21&lt;EJ$4,$Q21&lt;EJ$4),NETWORKDAYS.INTL($P21,$Q21,1,(Holidays!$A$1:$A$248)),0)+IF(AND($P21&gt;=EI$4,$P21&lt;EJ$4,$Q21&gt;=EJ$4),NETWORKDAYS.INTL($P21,(EJ$4)-1,1,(Holidays!$A$1:$A$248)),0)+IF(AND($P21&lt;EI$4,$Q21&lt;EJ$4,$Q21&gt;=EI$4),NETWORKDAYS.INTL(EI$4,$Q21,1,(Holidays!$A$1:$A$248)),0)+IF(AND($P21&lt;EI$4,$Q21&gt;=EJ$4,$Q21&gt;=EI$4),NETWORKDAYS.INTL(EI$4,(EJ$4)-1,1,(Holidays!$A$1:$A$248)),0))*$S21,"")</f>
        <v>0</v>
      </c>
      <c r="EJ21" s="191">
        <f>IFERROR((IF(AND($P21&gt;=EJ$4,$P21&lt;EK$4,$Q21&lt;EK$4),NETWORKDAYS.INTL($P21,$Q21,1,(Holidays!$A$1:$A$248)),0)+IF(AND($P21&gt;=EJ$4,$P21&lt;EK$4,$Q21&gt;=EK$4),NETWORKDAYS.INTL($P21,(EK$4)-1,1,(Holidays!$A$1:$A$248)),0)+IF(AND($P21&lt;EJ$4,$Q21&lt;EK$4,$Q21&gt;=EJ$4),NETWORKDAYS.INTL(EJ$4,$Q21,1,(Holidays!$A$1:$A$248)),0)+IF(AND($P21&lt;EJ$4,$Q21&gt;=EK$4,$Q21&gt;=EJ$4),NETWORKDAYS.INTL(EJ$4,(EK$4)-1,1,(Holidays!$A$1:$A$248)),0))*$S21,"")</f>
        <v>0</v>
      </c>
      <c r="EK21" s="191">
        <f>IFERROR((IF(AND($P21&gt;=EK$4,$P21&lt;EL$4,$Q21&lt;EL$4),NETWORKDAYS.INTL($P21,$Q21,1,(Holidays!$A$1:$A$248)),0)+IF(AND($P21&gt;=EK$4,$P21&lt;EL$4,$Q21&gt;=EL$4),NETWORKDAYS.INTL($P21,(EL$4)-1,1,(Holidays!$A$1:$A$248)),0)+IF(AND($P21&lt;EK$4,$Q21&lt;EL$4,$Q21&gt;=EK$4),NETWORKDAYS.INTL(EK$4,$Q21,1,(Holidays!$A$1:$A$248)),0)+IF(AND($P21&lt;EK$4,$Q21&gt;=EL$4,$Q21&gt;=EK$4),NETWORKDAYS.INTL(EK$4,(EL$4)-1,1,(Holidays!$A$1:$A$248)),0))*$S21,"")</f>
        <v>0</v>
      </c>
      <c r="EL21" s="191">
        <f>IFERROR((IF(AND($P21&gt;=EL$4,$P21&lt;EM$4,$Q21&lt;EM$4),NETWORKDAYS.INTL($P21,$Q21,1,(Holidays!$A$1:$A$248)),0)+IF(AND($P21&gt;=EL$4,$P21&lt;EM$4,$Q21&gt;=EM$4),NETWORKDAYS.INTL($P21,(EM$4)-1,1,(Holidays!$A$1:$A$248)),0)+IF(AND($P21&lt;EL$4,$Q21&lt;EM$4,$Q21&gt;=EL$4),NETWORKDAYS.INTL(EL$4,$Q21,1,(Holidays!$A$1:$A$248)),0)+IF(AND($P21&lt;EL$4,$Q21&gt;=EM$4,$Q21&gt;=EL$4),NETWORKDAYS.INTL(EL$4,(EM$4)-1,1,(Holidays!$A$1:$A$248)),0))*$S21,"")</f>
        <v>0</v>
      </c>
      <c r="EM21" s="191">
        <f>IFERROR((IF(AND($P21&gt;=EM$4,$P21&lt;EN$4,$Q21&lt;EN$4),NETWORKDAYS.INTL($P21,$Q21,1,(Holidays!$A$1:$A$248)),0)+IF(AND($P21&gt;=EM$4,$P21&lt;EN$4,$Q21&gt;=EN$4),NETWORKDAYS.INTL($P21,(EN$4)-1,1,(Holidays!$A$1:$A$248)),0)+IF(AND($P21&lt;EM$4,$Q21&lt;EN$4,$Q21&gt;=EM$4),NETWORKDAYS.INTL(EM$4,$Q21,1,(Holidays!$A$1:$A$248)),0)+IF(AND($P21&lt;EM$4,$Q21&gt;=EN$4,$Q21&gt;=EM$4),NETWORKDAYS.INTL(EM$4,(EN$4)-1,1,(Holidays!$A$1:$A$248)),0))*$S21,"")</f>
        <v>0</v>
      </c>
      <c r="EN21" s="191">
        <f>IFERROR((IF(AND($P21&gt;=EN$4,$P21&lt;EO$4,$Q21&lt;EO$4),NETWORKDAYS.INTL($P21,$Q21,1,(Holidays!$A$1:$A$248)),0)+IF(AND($P21&gt;=EN$4,$P21&lt;EO$4,$Q21&gt;=EO$4),NETWORKDAYS.INTL($P21,(EO$4)-1,1,(Holidays!$A$1:$A$248)),0)+IF(AND($P21&lt;EN$4,$Q21&lt;EO$4,$Q21&gt;=EN$4),NETWORKDAYS.INTL(EN$4,$Q21,1,(Holidays!$A$1:$A$248)),0)+IF(AND($P21&lt;EN$4,$Q21&gt;=EO$4,$Q21&gt;=EN$4),NETWORKDAYS.INTL(EN$4,(EO$4)-1,1,(Holidays!$A$1:$A$248)),0))*$S21,"")</f>
        <v>0</v>
      </c>
      <c r="EO21" s="191">
        <f>IFERROR((IF(AND($P21&gt;=EO$4,$P21&lt;EP$4,$Q21&lt;EP$4),NETWORKDAYS.INTL($P21,$Q21,1,(Holidays!$A$1:$A$248)),0)+IF(AND($P21&gt;=EO$4,$P21&lt;EP$4,$Q21&gt;=EP$4),NETWORKDAYS.INTL($P21,(EP$4)-1,1,(Holidays!$A$1:$A$248)),0)+IF(AND($P21&lt;EO$4,$Q21&lt;EP$4,$Q21&gt;=EO$4),NETWORKDAYS.INTL(EO$4,$Q21,1,(Holidays!$A$1:$A$248)),0)+IF(AND($P21&lt;EO$4,$Q21&gt;=EP$4,$Q21&gt;=EO$4),NETWORKDAYS.INTL(EO$4,(EP$4)-1,1,(Holidays!$A$1:$A$248)),0))*$S21,"")</f>
        <v>0</v>
      </c>
      <c r="EP21" s="191">
        <f>IFERROR((IF(AND($P21&gt;=EP$4,$P21&lt;EQ$4,$Q21&lt;EQ$4),NETWORKDAYS.INTL($P21,$Q21,1,(Holidays!$A$1:$A$248)),0)+IF(AND($P21&gt;=EP$4,$P21&lt;EQ$4,$Q21&gt;=EQ$4),NETWORKDAYS.INTL($P21,(EQ$4)-1,1,(Holidays!$A$1:$A$248)),0)+IF(AND($P21&lt;EP$4,$Q21&lt;EQ$4,$Q21&gt;=EP$4),NETWORKDAYS.INTL(EP$4,$Q21,1,(Holidays!$A$1:$A$248)),0)+IF(AND($P21&lt;EP$4,$Q21&gt;=EQ$4,$Q21&gt;=EP$4),NETWORKDAYS.INTL(EP$4,(EQ$4)-1,1,(Holidays!$A$1:$A$248)),0))*$S21,"")</f>
        <v>0</v>
      </c>
      <c r="EQ21" s="191">
        <f>IFERROR((IF(AND($P21&gt;=EQ$4,$P21&lt;ER$4,$Q21&lt;ER$4),NETWORKDAYS.INTL($P21,$Q21,1,(Holidays!$A$1:$A$248)),0)+IF(AND($P21&gt;=EQ$4,$P21&lt;ER$4,$Q21&gt;=ER$4),NETWORKDAYS.INTL($P21,(ER$4)-1,1,(Holidays!$A$1:$A$248)),0)+IF(AND($P21&lt;EQ$4,$Q21&lt;ER$4,$Q21&gt;=EQ$4),NETWORKDAYS.INTL(EQ$4,$Q21,1,(Holidays!$A$1:$A$248)),0)+IF(AND($P21&lt;EQ$4,$Q21&gt;=ER$4,$Q21&gt;=EQ$4),NETWORKDAYS.INTL(EQ$4,(ER$4)-1,1,(Holidays!$A$1:$A$248)),0))*$S21,"")</f>
        <v>0</v>
      </c>
      <c r="ER21" s="191">
        <f>IFERROR((IF(AND($P21&gt;=ER$4,$P21&lt;ES$4,$Q21&lt;ES$4),NETWORKDAYS.INTL($P21,$Q21,1,(Holidays!$A$1:$A$248)),0)+IF(AND($P21&gt;=ER$4,$P21&lt;ES$4,$Q21&gt;=ES$4),NETWORKDAYS.INTL($P21,(ES$4)-1,1,(Holidays!$A$1:$A$248)),0)+IF(AND($P21&lt;ER$4,$Q21&lt;ES$4,$Q21&gt;=ER$4),NETWORKDAYS.INTL(ER$4,$Q21,1,(Holidays!$A$1:$A$248)),0)+IF(AND($P21&lt;ER$4,$Q21&gt;=ES$4,$Q21&gt;=ER$4),NETWORKDAYS.INTL(ER$4,(ES$4)-1,1,(Holidays!$A$1:$A$248)),0))*$S21,"")</f>
        <v>0</v>
      </c>
      <c r="ES21" s="191">
        <f>IFERROR((IF(AND($P21&gt;=ES$4,$P21&lt;ET$4,$Q21&lt;ET$4),NETWORKDAYS.INTL($P21,$Q21,1,(Holidays!$A$1:$A$248)),0)+IF(AND($P21&gt;=ES$4,$P21&lt;ET$4,$Q21&gt;=ET$4),NETWORKDAYS.INTL($P21,(ET$4)-1,1,(Holidays!$A$1:$A$248)),0)+IF(AND($P21&lt;ES$4,$Q21&lt;ET$4,$Q21&gt;=ES$4),NETWORKDAYS.INTL(ES$4,$Q21,1,(Holidays!$A$1:$A$248)),0)+IF(AND($P21&lt;ES$4,$Q21&gt;=ET$4,$Q21&gt;=ES$4),NETWORKDAYS.INTL(ES$4,(ET$4)-1,1,(Holidays!$A$1:$A$248)),0))*$S21,"")</f>
        <v>0</v>
      </c>
      <c r="ET21" s="191">
        <f>IFERROR((IF(AND($P21&gt;=ET$4,$P21&lt;EU$4,$Q21&lt;EU$4),NETWORKDAYS.INTL($P21,$Q21,1,(Holidays!$A$1:$A$248)),0)+IF(AND($P21&gt;=ET$4,$P21&lt;EU$4,$Q21&gt;=EU$4),NETWORKDAYS.INTL($P21,(EU$4)-1,1,(Holidays!$A$1:$A$248)),0)+IF(AND($P21&lt;ET$4,$Q21&lt;EU$4,$Q21&gt;=ET$4),NETWORKDAYS.INTL(ET$4,$Q21,1,(Holidays!$A$1:$A$248)),0)+IF(AND($P21&lt;ET$4,$Q21&gt;=EU$4,$Q21&gt;=ET$4),NETWORKDAYS.INTL(ET$4,(EU$4)-1,1,(Holidays!$A$1:$A$248)),0))*$S21,"")</f>
        <v>0</v>
      </c>
      <c r="EU21" s="191">
        <f>IFERROR((IF(AND($P21&gt;=EU$4,$P21&lt;EV$4,$Q21&lt;EV$4),NETWORKDAYS.INTL($P21,$Q21,1,(Holidays!$A$1:$A$248)),0)+IF(AND($P21&gt;=EU$4,$P21&lt;EV$4,$Q21&gt;=EV$4),NETWORKDAYS.INTL($P21,(EV$4)-1,1,(Holidays!$A$1:$A$248)),0)+IF(AND($P21&lt;EU$4,$Q21&lt;EV$4,$Q21&gt;=EU$4),NETWORKDAYS.INTL(EU$4,$Q21,1,(Holidays!$A$1:$A$248)),0)+IF(AND($P21&lt;EU$4,$Q21&gt;=EV$4,$Q21&gt;=EU$4),NETWORKDAYS.INTL(EU$4,(EV$4)-1,1,(Holidays!$A$1:$A$248)),0))*$S21,"")</f>
        <v>0</v>
      </c>
      <c r="EV21" s="191">
        <f>IFERROR((IF(AND($P21&gt;=EV$4,$P21&lt;EW$4,$Q21&lt;EW$4),NETWORKDAYS.INTL($P21,$Q21,1,(Holidays!$A$1:$A$248)),0)+IF(AND($P21&gt;=EV$4,$P21&lt;EW$4,$Q21&gt;=EW$4),NETWORKDAYS.INTL($P21,(EW$4)-1,1,(Holidays!$A$1:$A$248)),0)+IF(AND($P21&lt;EV$4,$Q21&lt;EW$4,$Q21&gt;=EV$4),NETWORKDAYS.INTL(EV$4,$Q21,1,(Holidays!$A$1:$A$248)),0)+IF(AND($P21&lt;EV$4,$Q21&gt;=EW$4,$Q21&gt;=EV$4),NETWORKDAYS.INTL(EV$4,(EW$4)-1,1,(Holidays!$A$1:$A$248)),0))*$S21,"")</f>
        <v>0</v>
      </c>
      <c r="EW21" s="191">
        <f>IFERROR((IF(AND($P21&gt;=EW$4,$P21&lt;EX$4,$Q21&lt;EX$4),NETWORKDAYS.INTL($P21,$Q21,1,(Holidays!$A$1:$A$248)),0)+IF(AND($P21&gt;=EW$4,$P21&lt;EX$4,$Q21&gt;=EX$4),NETWORKDAYS.INTL($P21,(EX$4)-1,1,(Holidays!$A$1:$A$248)),0)+IF(AND($P21&lt;EW$4,$Q21&lt;EX$4,$Q21&gt;=EW$4),NETWORKDAYS.INTL(EW$4,$Q21,1,(Holidays!$A$1:$A$248)),0)+IF(AND($P21&lt;EW$4,$Q21&gt;=EX$4,$Q21&gt;=EW$4),NETWORKDAYS.INTL(EW$4,(EX$4)-1,1,(Holidays!$A$1:$A$248)),0))*$S21,"")</f>
        <v>0</v>
      </c>
      <c r="EX21" s="191">
        <f>IFERROR((IF(AND($P21&gt;=EX$4,$P21&lt;EY$4,$Q21&lt;EY$4),NETWORKDAYS.INTL($P21,$Q21,1,(Holidays!$A$1:$A$248)),0)+IF(AND($P21&gt;=EX$4,$P21&lt;EY$4,$Q21&gt;=EY$4),NETWORKDAYS.INTL($P21,(EY$4)-1,1,(Holidays!$A$1:$A$248)),0)+IF(AND($P21&lt;EX$4,$Q21&lt;EY$4,$Q21&gt;=EX$4),NETWORKDAYS.INTL(EX$4,$Q21,1,(Holidays!$A$1:$A$248)),0)+IF(AND($P21&lt;EX$4,$Q21&gt;=EY$4,$Q21&gt;=EX$4),NETWORKDAYS.INTL(EX$4,(EY$4)-1,1,(Holidays!$A$1:$A$248)),0))*$S21,"")</f>
        <v>0</v>
      </c>
      <c r="EY21" s="191">
        <f>IFERROR((IF(AND($P21&gt;=EY$4,$P21&lt;EZ$4,$Q21&lt;EZ$4),NETWORKDAYS.INTL($P21,$Q21,1,(Holidays!$A$1:$A$248)),0)+IF(AND($P21&gt;=EY$4,$P21&lt;EZ$4,$Q21&gt;=EZ$4),NETWORKDAYS.INTL($P21,(EZ$4)-1,1,(Holidays!$A$1:$A$248)),0)+IF(AND($P21&lt;EY$4,$Q21&lt;EZ$4,$Q21&gt;=EY$4),NETWORKDAYS.INTL(EY$4,$Q21,1,(Holidays!$A$1:$A$248)),0)+IF(AND($P21&lt;EY$4,$Q21&gt;=EZ$4,$Q21&gt;=EY$4),NETWORKDAYS.INTL(EY$4,(EZ$4)-1,1,(Holidays!$A$1:$A$248)),0))*$S21,"")</f>
        <v>0</v>
      </c>
      <c r="EZ21" s="191">
        <f>IFERROR((IF(AND($P21&gt;=EZ$4,$P21&lt;FA$4,$Q21&lt;FA$4),NETWORKDAYS.INTL($P21,$Q21,1,(Holidays!$A$1:$A$248)),0)+IF(AND($P21&gt;=EZ$4,$P21&lt;FA$4,$Q21&gt;=FA$4),NETWORKDAYS.INTL($P21,(FA$4)-1,1,(Holidays!$A$1:$A$248)),0)+IF(AND($P21&lt;EZ$4,$Q21&lt;FA$4,$Q21&gt;=EZ$4),NETWORKDAYS.INTL(EZ$4,$Q21,1,(Holidays!$A$1:$A$248)),0)+IF(AND($P21&lt;EZ$4,$Q21&gt;=FA$4,$Q21&gt;=EZ$4),NETWORKDAYS.INTL(EZ$4,(FA$4)-1,1,(Holidays!$A$1:$A$248)),0))*$S21,"")</f>
        <v>0</v>
      </c>
      <c r="FA21" s="191">
        <f>IFERROR((IF(AND($P21&gt;=FA$4,$P21&lt;FB$4,$Q21&lt;FB$4),NETWORKDAYS.INTL($P21,$Q21,1,(Holidays!$A$1:$A$248)),0)+IF(AND($P21&gt;=FA$4,$P21&lt;FB$4,$Q21&gt;=FB$4),NETWORKDAYS.INTL($P21,(FB$4)-1,1,(Holidays!$A$1:$A$248)),0)+IF(AND($P21&lt;FA$4,$Q21&lt;FB$4,$Q21&gt;=FA$4),NETWORKDAYS.INTL(FA$4,$Q21,1,(Holidays!$A$1:$A$248)),0)+IF(AND($P21&lt;FA$4,$Q21&gt;=FB$4,$Q21&gt;=FA$4),NETWORKDAYS.INTL(FA$4,(FB$4)-1,1,(Holidays!$A$1:$A$248)),0))*$S21,"")</f>
        <v>0</v>
      </c>
      <c r="FB21" s="191">
        <f>IFERROR((IF(AND($P21&gt;=FB$4,$P21&lt;FC$4,$Q21&lt;FC$4),NETWORKDAYS.INTL($P21,$Q21,1,(Holidays!$A$1:$A$248)),0)+IF(AND($P21&gt;=FB$4,$P21&lt;FC$4,$Q21&gt;=FC$4),NETWORKDAYS.INTL($P21,(FC$4)-1,1,(Holidays!$A$1:$A$248)),0)+IF(AND($P21&lt;FB$4,$Q21&lt;FC$4,$Q21&gt;=FB$4),NETWORKDAYS.INTL(FB$4,$Q21,1,(Holidays!$A$1:$A$248)),0)+IF(AND($P21&lt;FB$4,$Q21&gt;=FC$4,$Q21&gt;=FB$4),NETWORKDAYS.INTL(FB$4,(FC$4)-1,1,(Holidays!$A$1:$A$248)),0))*$S21,"")</f>
        <v>0</v>
      </c>
      <c r="FC21" s="191">
        <f>IFERROR((IF(AND($P21&gt;=FC$4,$P21&lt;FD$4,$Q21&lt;FD$4),NETWORKDAYS.INTL($P21,$Q21,1,(Holidays!$A$1:$A$248)),0)+IF(AND($P21&gt;=FC$4,$P21&lt;FD$4,$Q21&gt;=FD$4),NETWORKDAYS.INTL($P21,(FD$4)-1,1,(Holidays!$A$1:$A$248)),0)+IF(AND($P21&lt;FC$4,$Q21&lt;FD$4,$Q21&gt;=FC$4),NETWORKDAYS.INTL(FC$4,$Q21,1,(Holidays!$A$1:$A$248)),0)+IF(AND($P21&lt;FC$4,$Q21&gt;=FD$4,$Q21&gt;=FC$4),NETWORKDAYS.INTL(FC$4,(FD$4)-1,1,(Holidays!$A$1:$A$248)),0))*$S21,"")</f>
        <v>0</v>
      </c>
      <c r="FD21" s="191">
        <f>IFERROR((IF(AND($P21&gt;=FD$4,$P21&lt;FE$4,$Q21&lt;FE$4),NETWORKDAYS.INTL($P21,$Q21,1,(Holidays!$A$1:$A$248)),0)+IF(AND($P21&gt;=FD$4,$P21&lt;FE$4,$Q21&gt;=FE$4),NETWORKDAYS.INTL($P21,(FE$4)-1,1,(Holidays!$A$1:$A$248)),0)+IF(AND($P21&lt;FD$4,$Q21&lt;FE$4,$Q21&gt;=FD$4),NETWORKDAYS.INTL(FD$4,$Q21,1,(Holidays!$A$1:$A$248)),0)+IF(AND($P21&lt;FD$4,$Q21&gt;=FE$4,$Q21&gt;=FD$4),NETWORKDAYS.INTL(FD$4,(FE$4)-1,1,(Holidays!$A$1:$A$248)),0))*$S21,"")</f>
        <v>0</v>
      </c>
      <c r="FE21" s="191">
        <f>IFERROR((IF(AND($P21&gt;=FE$4,$P21&lt;FF$4,$Q21&lt;FF$4),NETWORKDAYS.INTL($P21,$Q21,1,(Holidays!$A$1:$A$248)),0)+IF(AND($P21&gt;=FE$4,$P21&lt;FF$4,$Q21&gt;=FF$4),NETWORKDAYS.INTL($P21,(FF$4)-1,1,(Holidays!$A$1:$A$248)),0)+IF(AND($P21&lt;FE$4,$Q21&lt;FF$4,$Q21&gt;=FE$4),NETWORKDAYS.INTL(FE$4,$Q21,1,(Holidays!$A$1:$A$248)),0)+IF(AND($P21&lt;FE$4,$Q21&gt;=FF$4,$Q21&gt;=FE$4),NETWORKDAYS.INTL(FE$4,(FF$4)-1,1,(Holidays!$A$1:$A$248)),0))*$S21,"")</f>
        <v>0</v>
      </c>
      <c r="FF21" s="191">
        <f>IFERROR((IF(AND($P21&gt;=FF$4,$P21&lt;FG$4,$Q21&lt;FG$4),NETWORKDAYS.INTL($P21,$Q21,1,(Holidays!$A$1:$A$248)),0)+IF(AND($P21&gt;=FF$4,$P21&lt;FG$4,$Q21&gt;=FG$4),NETWORKDAYS.INTL($P21,(FG$4)-1,1,(Holidays!$A$1:$A$248)),0)+IF(AND($P21&lt;FF$4,$Q21&lt;FG$4,$Q21&gt;=FF$4),NETWORKDAYS.INTL(FF$4,$Q21,1,(Holidays!$A$1:$A$248)),0)+IF(AND($P21&lt;FF$4,$Q21&gt;=FG$4,$Q21&gt;=FF$4),NETWORKDAYS.INTL(FF$4,(FG$4)-1,1,(Holidays!$A$1:$A$248)),0))*$S21,"")</f>
        <v>0</v>
      </c>
      <c r="FG21" s="191">
        <f>IFERROR((IF(AND($P21&gt;=FG$4,$P21&lt;FH$4,$Q21&lt;FH$4),NETWORKDAYS.INTL($P21,$Q21,1,(Holidays!$A$1:$A$248)),0)+IF(AND($P21&gt;=FG$4,$P21&lt;FH$4,$Q21&gt;=FH$4),NETWORKDAYS.INTL($P21,(FH$4)-1,1,(Holidays!$A$1:$A$248)),0)+IF(AND($P21&lt;FG$4,$Q21&lt;FH$4,$Q21&gt;=FG$4),NETWORKDAYS.INTL(FG$4,$Q21,1,(Holidays!$A$1:$A$248)),0)+IF(AND($P21&lt;FG$4,$Q21&gt;=FH$4,$Q21&gt;=FG$4),NETWORKDAYS.INTL(FG$4,(FH$4)-1,1,(Holidays!$A$1:$A$248)),0))*$S21,"")</f>
        <v>0</v>
      </c>
      <c r="FH21" s="191">
        <f>IFERROR((IF(AND($P21&gt;=FH$4,$P21&lt;FI$4,$Q21&lt;FI$4),NETWORKDAYS.INTL($P21,$Q21,1,(Holidays!$A$1:$A$248)),0)+IF(AND($P21&gt;=FH$4,$P21&lt;FI$4,$Q21&gt;=FI$4),NETWORKDAYS.INTL($P21,(FI$4)-1,1,(Holidays!$A$1:$A$248)),0)+IF(AND($P21&lt;FH$4,$Q21&lt;FI$4,$Q21&gt;=FH$4),NETWORKDAYS.INTL(FH$4,$Q21,1,(Holidays!$A$1:$A$248)),0)+IF(AND($P21&lt;FH$4,$Q21&gt;=FI$4,$Q21&gt;=FH$4),NETWORKDAYS.INTL(FH$4,(FI$4)-1,1,(Holidays!$A$1:$A$248)),0))*$S21,"")</f>
        <v>0</v>
      </c>
      <c r="FI21" s="191">
        <f>IFERROR((IF(AND($P21&gt;=FI$4,$P21&lt;FJ$4,$Q21&lt;FJ$4),NETWORKDAYS.INTL($P21,$Q21,1,(Holidays!$A$1:$A$248)),0)+IF(AND($P21&gt;=FI$4,$P21&lt;FJ$4,$Q21&gt;=FJ$4),NETWORKDAYS.INTL($P21,(FJ$4)-1,1,(Holidays!$A$1:$A$248)),0)+IF(AND($P21&lt;FI$4,$Q21&lt;FJ$4,$Q21&gt;=FI$4),NETWORKDAYS.INTL(FI$4,$Q21,1,(Holidays!$A$1:$A$248)),0)+IF(AND($P21&lt;FI$4,$Q21&gt;=FJ$4,$Q21&gt;=FI$4),NETWORKDAYS.INTL(FI$4,(FJ$4)-1,1,(Holidays!$A$1:$A$248)),0))*$S21,"")</f>
        <v>0</v>
      </c>
      <c r="FJ21" s="191">
        <f>IFERROR((IF(AND($P21&gt;=FJ$4,$P21&lt;FK$4,$Q21&lt;FK$4),NETWORKDAYS.INTL($P21,$Q21,1,(Holidays!$A$1:$A$248)),0)+IF(AND($P21&gt;=FJ$4,$P21&lt;FK$4,$Q21&gt;=FK$4),NETWORKDAYS.INTL($P21,(FK$4)-1,1,(Holidays!$A$1:$A$248)),0)+IF(AND($P21&lt;FJ$4,$Q21&lt;FK$4,$Q21&gt;=FJ$4),NETWORKDAYS.INTL(FJ$4,$Q21,1,(Holidays!$A$1:$A$248)),0)+IF(AND($P21&lt;FJ$4,$Q21&gt;=FK$4,$Q21&gt;=FJ$4),NETWORKDAYS.INTL(FJ$4,(FK$4)-1,1,(Holidays!$A$1:$A$248)),0))*$S21,"")</f>
        <v>0</v>
      </c>
      <c r="FK21" s="191">
        <f>IFERROR((IF(AND($P21&gt;=FK$4,$P21&lt;FL$4,$Q21&lt;FL$4),NETWORKDAYS.INTL($P21,$Q21,1,(Holidays!$A$1:$A$248)),0)+IF(AND($P21&gt;=FK$4,$P21&lt;FL$4,$Q21&gt;=FL$4),NETWORKDAYS.INTL($P21,(FL$4)-1,1,(Holidays!$A$1:$A$248)),0)+IF(AND($P21&lt;FK$4,$Q21&lt;FL$4,$Q21&gt;=FK$4),NETWORKDAYS.INTL(FK$4,$Q21,1,(Holidays!$A$1:$A$248)),0)+IF(AND($P21&lt;FK$4,$Q21&gt;=FL$4,$Q21&gt;=FK$4),NETWORKDAYS.INTL(FK$4,(FL$4)-1,1,(Holidays!$A$1:$A$248)),0))*$S21,"")</f>
        <v>0</v>
      </c>
      <c r="FL21" s="191">
        <f>IFERROR((IF(AND($P21&gt;=FL$4,$P21&lt;FM$4,$Q21&lt;FM$4),NETWORKDAYS.INTL($P21,$Q21,1,(Holidays!$A$1:$A$248)),0)+IF(AND($P21&gt;=FL$4,$P21&lt;FM$4,$Q21&gt;=FM$4),NETWORKDAYS.INTL($P21,(FM$4)-1,1,(Holidays!$A$1:$A$248)),0)+IF(AND($P21&lt;FL$4,$Q21&lt;FM$4,$Q21&gt;=FL$4),NETWORKDAYS.INTL(FL$4,$Q21,1,(Holidays!$A$1:$A$248)),0)+IF(AND($P21&lt;FL$4,$Q21&gt;=FM$4,$Q21&gt;=FL$4),NETWORKDAYS.INTL(FL$4,(FM$4)-1,1,(Holidays!$A$1:$A$248)),0))*$S21,"")</f>
        <v>0</v>
      </c>
      <c r="FM21" s="191">
        <f>IFERROR((IF(AND($P21&gt;=FM$4,$P21&lt;FN$4,$Q21&lt;FN$4),NETWORKDAYS.INTL($P21,$Q21,1,(Holidays!$A$1:$A$248)),0)+IF(AND($P21&gt;=FM$4,$P21&lt;FN$4,$Q21&gt;=FN$4),NETWORKDAYS.INTL($P21,(FN$4)-1,1,(Holidays!$A$1:$A$248)),0)+IF(AND($P21&lt;FM$4,$Q21&lt;FN$4,$Q21&gt;=FM$4),NETWORKDAYS.INTL(FM$4,$Q21,1,(Holidays!$A$1:$A$248)),0)+IF(AND($P21&lt;FM$4,$Q21&gt;=FN$4,$Q21&gt;=FM$4),NETWORKDAYS.INTL(FM$4,(FN$4)-1,1,(Holidays!$A$1:$A$248)),0))*$S21,"")</f>
        <v>0</v>
      </c>
      <c r="FN21" s="191">
        <f>IFERROR((IF(AND($P21&gt;=FN$4,$P21&lt;FO$4,$Q21&lt;FO$4),NETWORKDAYS.INTL($P21,$Q21,1,(Holidays!$A$1:$A$248)),0)+IF(AND($P21&gt;=FN$4,$P21&lt;FO$4,$Q21&gt;=FO$4),NETWORKDAYS.INTL($P21,(FO$4)-1,1,(Holidays!$A$1:$A$248)),0)+IF(AND($P21&lt;FN$4,$Q21&lt;FO$4,$Q21&gt;=FN$4),NETWORKDAYS.INTL(FN$4,$Q21,1,(Holidays!$A$1:$A$248)),0)+IF(AND($P21&lt;FN$4,$Q21&gt;=FO$4,$Q21&gt;=FN$4),NETWORKDAYS.INTL(FN$4,(FO$4)-1,1,(Holidays!$A$1:$A$248)),0))*$S21,"")</f>
        <v>0</v>
      </c>
      <c r="FO21" s="191">
        <f>IFERROR((IF(AND($P21&gt;=FO$4,$P21&lt;FP$4,$Q21&lt;FP$4),NETWORKDAYS.INTL($P21,$Q21,1,(Holidays!$A$1:$A$248)),0)+IF(AND($P21&gt;=FO$4,$P21&lt;FP$4,$Q21&gt;=FP$4),NETWORKDAYS.INTL($P21,(FP$4)-1,1,(Holidays!$A$1:$A$248)),0)+IF(AND($P21&lt;FO$4,$Q21&lt;FP$4,$Q21&gt;=FO$4),NETWORKDAYS.INTL(FO$4,$Q21,1,(Holidays!$A$1:$A$248)),0)+IF(AND($P21&lt;FO$4,$Q21&gt;=FP$4,$Q21&gt;=FO$4),NETWORKDAYS.INTL(FO$4,(FP$4)-1,1,(Holidays!$A$1:$A$248)),0))*$S21,"")</f>
        <v>0</v>
      </c>
      <c r="FP21" s="191">
        <f>IFERROR((IF(AND($P21&gt;=FP$4,$P21&lt;FQ$4,$Q21&lt;FQ$4),NETWORKDAYS.INTL($P21,$Q21,1,(Holidays!$A$1:$A$248)),0)+IF(AND($P21&gt;=FP$4,$P21&lt;FQ$4,$Q21&gt;=FQ$4),NETWORKDAYS.INTL($P21,(FQ$4)-1,1,(Holidays!$A$1:$A$248)),0)+IF(AND($P21&lt;FP$4,$Q21&lt;FQ$4,$Q21&gt;=FP$4),NETWORKDAYS.INTL(FP$4,$Q21,1,(Holidays!$A$1:$A$248)),0)+IF(AND($P21&lt;FP$4,$Q21&gt;=FQ$4,$Q21&gt;=FP$4),NETWORKDAYS.INTL(FP$4,(FQ$4)-1,1,(Holidays!$A$1:$A$248)),0))*$S21,"")</f>
        <v>0</v>
      </c>
      <c r="FQ21" s="191">
        <f>IFERROR((IF(AND($P21&gt;=FQ$4,$P21&lt;FR$4,$Q21&lt;FR$4),NETWORKDAYS.INTL($P21,$Q21,1,(Holidays!$A$1:$A$248)),0)+IF(AND($P21&gt;=FQ$4,$P21&lt;FR$4,$Q21&gt;=FR$4),NETWORKDAYS.INTL($P21,(FR$4)-1,1,(Holidays!$A$1:$A$248)),0)+IF(AND($P21&lt;FQ$4,$Q21&lt;FR$4,$Q21&gt;=FQ$4),NETWORKDAYS.INTL(FQ$4,$Q21,1,(Holidays!$A$1:$A$248)),0)+IF(AND($P21&lt;FQ$4,$Q21&gt;=FR$4,$Q21&gt;=FQ$4),NETWORKDAYS.INTL(FQ$4,(FR$4)-1,1,(Holidays!$A$1:$A$248)),0))*$S21,"")</f>
        <v>0</v>
      </c>
      <c r="FR21" s="191">
        <f>IFERROR((IF(AND($P21&gt;=FR$4,$P21&lt;FS$4,$Q21&lt;FS$4),NETWORKDAYS.INTL($P21,$Q21,1,(Holidays!$A$1:$A$248)),0)+IF(AND($P21&gt;=FR$4,$P21&lt;FS$4,$Q21&gt;=FS$4),NETWORKDAYS.INTL($P21,(FS$4)-1,1,(Holidays!$A$1:$A$248)),0)+IF(AND($P21&lt;FR$4,$Q21&lt;FS$4,$Q21&gt;=FR$4),NETWORKDAYS.INTL(FR$4,$Q21,1,(Holidays!$A$1:$A$248)),0)+IF(AND($P21&lt;FR$4,$Q21&gt;=FS$4,$Q21&gt;=FR$4),NETWORKDAYS.INTL(FR$4,(FS$4)-1,1,(Holidays!$A$1:$A$248)),0))*$S21,"")</f>
        <v>0</v>
      </c>
      <c r="FS21" s="191">
        <f>IFERROR((IF(AND($P21&gt;=FS$4,$P21&lt;FT$4,$Q21&lt;FT$4),NETWORKDAYS.INTL($P21,$Q21,1,(Holidays!$A$1:$A$248)),0)+IF(AND($P21&gt;=FS$4,$P21&lt;FT$4,$Q21&gt;=FT$4),NETWORKDAYS.INTL($P21,(FT$4)-1,1,(Holidays!$A$1:$A$248)),0)+IF(AND($P21&lt;FS$4,$Q21&lt;FT$4,$Q21&gt;=FS$4),NETWORKDAYS.INTL(FS$4,$Q21,1,(Holidays!$A$1:$A$248)),0)+IF(AND($P21&lt;FS$4,$Q21&gt;=FT$4,$Q21&gt;=FS$4),NETWORKDAYS.INTL(FS$4,(FT$4)-1,1,(Holidays!$A$1:$A$248)),0))*$S21,"")</f>
        <v>0</v>
      </c>
      <c r="FT21" s="191">
        <f>IFERROR((IF(AND($P21&gt;=FT$4,$P21&lt;FU$4,$Q21&lt;FU$4),NETWORKDAYS.INTL($P21,$Q21,1,(Holidays!$A$1:$A$248)),0)+IF(AND($P21&gt;=FT$4,$P21&lt;FU$4,$Q21&gt;=FU$4),NETWORKDAYS.INTL($P21,(FU$4)-1,1,(Holidays!$A$1:$A$248)),0)+IF(AND($P21&lt;FT$4,$Q21&lt;FU$4,$Q21&gt;=FT$4),NETWORKDAYS.INTL(FT$4,$Q21,1,(Holidays!$A$1:$A$248)),0)+IF(AND($P21&lt;FT$4,$Q21&gt;=FU$4,$Q21&gt;=FT$4),NETWORKDAYS.INTL(FT$4,(FU$4)-1,1,(Holidays!$A$1:$A$248)),0))*$S21,"")</f>
        <v>0</v>
      </c>
      <c r="FU21" s="191">
        <f>IFERROR((IF(AND($P21&gt;=FU$4,$P21&lt;FV$4,$Q21&lt;FV$4),NETWORKDAYS.INTL($P21,$Q21,1,(Holidays!$A$1:$A$248)),0)+IF(AND($P21&gt;=FU$4,$P21&lt;FV$4,$Q21&gt;=FV$4),NETWORKDAYS.INTL($P21,(FV$4)-1,1,(Holidays!$A$1:$A$248)),0)+IF(AND($P21&lt;FU$4,$Q21&lt;FV$4,$Q21&gt;=FU$4),NETWORKDAYS.INTL(FU$4,$Q21,1,(Holidays!$A$1:$A$248)),0)+IF(AND($P21&lt;FU$4,$Q21&gt;=FV$4,$Q21&gt;=FU$4),NETWORKDAYS.INTL(FU$4,(FV$4)-1,1,(Holidays!$A$1:$A$248)),0))*$S21,"")</f>
        <v>0</v>
      </c>
      <c r="FV21" s="191">
        <f>IFERROR((IF(AND($P21&gt;=FV$4,$P21&lt;FW$4,$Q21&lt;FW$4),NETWORKDAYS.INTL($P21,$Q21,1,(Holidays!$A$1:$A$248)),0)+IF(AND($P21&gt;=FV$4,$P21&lt;FW$4,$Q21&gt;=FW$4),NETWORKDAYS.INTL($P21,(FW$4)-1,1,(Holidays!$A$1:$A$248)),0)+IF(AND($P21&lt;FV$4,$Q21&lt;FW$4,$Q21&gt;=FV$4),NETWORKDAYS.INTL(FV$4,$Q21,1,(Holidays!$A$1:$A$248)),0)+IF(AND($P21&lt;FV$4,$Q21&gt;=FW$4,$Q21&gt;=FV$4),NETWORKDAYS.INTL(FV$4,(FW$4)-1,1,(Holidays!$A$1:$A$248)),0))*$S21,"")</f>
        <v>0</v>
      </c>
      <c r="FW21" s="191">
        <f>IFERROR((IF(AND($P21&gt;=FW$4,$P21&lt;FX$4,$Q21&lt;FX$4),NETWORKDAYS.INTL($P21,$Q21,1,(Holidays!$A$1:$A$248)),0)+IF(AND($P21&gt;=FW$4,$P21&lt;FX$4,$Q21&gt;=FX$4),NETWORKDAYS.INTL($P21,(FX$4)-1,1,(Holidays!$A$1:$A$248)),0)+IF(AND($P21&lt;FW$4,$Q21&lt;FX$4,$Q21&gt;=FW$4),NETWORKDAYS.INTL(FW$4,$Q21,1,(Holidays!$A$1:$A$248)),0)+IF(AND($P21&lt;FW$4,$Q21&gt;=FX$4,$Q21&gt;=FW$4),NETWORKDAYS.INTL(FW$4,(FX$4)-1,1,(Holidays!$A$1:$A$248)),0))*$S21,"")</f>
        <v>0</v>
      </c>
      <c r="FX21" s="191">
        <f>IFERROR((IF(AND($P21&gt;=FX$4,$P21&lt;FY$4,$Q21&lt;FY$4),NETWORKDAYS.INTL($P21,$Q21,1,(Holidays!$A$1:$A$248)),0)+IF(AND($P21&gt;=FX$4,$P21&lt;FY$4,$Q21&gt;=FY$4),NETWORKDAYS.INTL($P21,(FY$4)-1,1,(Holidays!$A$1:$A$248)),0)+IF(AND($P21&lt;FX$4,$Q21&lt;FY$4,$Q21&gt;=FX$4),NETWORKDAYS.INTL(FX$4,$Q21,1,(Holidays!$A$1:$A$248)),0)+IF(AND($P21&lt;FX$4,$Q21&gt;=FY$4,$Q21&gt;=FX$4),NETWORKDAYS.INTL(FX$4,(FY$4)-1,1,(Holidays!$A$1:$A$248)),0))*$S21,"")</f>
        <v>0</v>
      </c>
      <c r="FY21" s="191">
        <f>IFERROR((IF(AND($P21&gt;=FY$4,$P21&lt;FZ$4,$Q21&lt;FZ$4),NETWORKDAYS.INTL($P21,$Q21,1,(Holidays!$A$1:$A$248)),0)+IF(AND($P21&gt;=FY$4,$P21&lt;FZ$4,$Q21&gt;=FZ$4),NETWORKDAYS.INTL($P21,(FZ$4)-1,1,(Holidays!$A$1:$A$248)),0)+IF(AND($P21&lt;FY$4,$Q21&lt;FZ$4,$Q21&gt;=FY$4),NETWORKDAYS.INTL(FY$4,$Q21,1,(Holidays!$A$1:$A$248)),0)+IF(AND($P21&lt;FY$4,$Q21&gt;=FZ$4,$Q21&gt;=FY$4),NETWORKDAYS.INTL(FY$4,(FZ$4)-1,1,(Holidays!$A$1:$A$248)),0))*$S21,"")</f>
        <v>0</v>
      </c>
      <c r="FZ21" s="191">
        <f>IFERROR((IF(AND($P21&gt;=FZ$4,$P21&lt;GA$4,$Q21&lt;GA$4),NETWORKDAYS.INTL($P21,$Q21,1,(Holidays!$A$1:$A$248)),0)+IF(AND($P21&gt;=FZ$4,$P21&lt;GA$4,$Q21&gt;=GA$4),NETWORKDAYS.INTL($P21,(GA$4)-1,1,(Holidays!$A$1:$A$248)),0)+IF(AND($P21&lt;FZ$4,$Q21&lt;GA$4,$Q21&gt;=FZ$4),NETWORKDAYS.INTL(FZ$4,$Q21,1,(Holidays!$A$1:$A$248)),0)+IF(AND($P21&lt;FZ$4,$Q21&gt;=GA$4,$Q21&gt;=FZ$4),NETWORKDAYS.INTL(FZ$4,(GA$4)-1,1,(Holidays!$A$1:$A$248)),0))*$S21,"")</f>
        <v>0</v>
      </c>
      <c r="GA21" s="191">
        <f>IFERROR((IF(AND($P21&gt;=GA$4,$P21&lt;GB$4,$Q21&lt;GB$4),NETWORKDAYS.INTL($P21,$Q21,1,(Holidays!$A$1:$A$248)),0)+IF(AND($P21&gt;=GA$4,$P21&lt;GB$4,$Q21&gt;=GB$4),NETWORKDAYS.INTL($P21,(GB$4)-1,1,(Holidays!$A$1:$A$248)),0)+IF(AND($P21&lt;GA$4,$Q21&lt;GB$4,$Q21&gt;=GA$4),NETWORKDAYS.INTL(GA$4,$Q21,1,(Holidays!$A$1:$A$248)),0)+IF(AND($P21&lt;GA$4,$Q21&gt;=GB$4,$Q21&gt;=GA$4),NETWORKDAYS.INTL(GA$4,(GB$4)-1,1,(Holidays!$A$1:$A$248)),0))*$S21,"")</f>
        <v>0</v>
      </c>
      <c r="GB21" s="191">
        <f>IFERROR((IF(AND($P21&gt;=GB$4,$P21&lt;GC$4,$Q21&lt;GC$4),NETWORKDAYS.INTL($P21,$Q21,1,(Holidays!$A$1:$A$248)),0)+IF(AND($P21&gt;=GB$4,$P21&lt;GC$4,$Q21&gt;=GC$4),NETWORKDAYS.INTL($P21,(GC$4)-1,1,(Holidays!$A$1:$A$248)),0)+IF(AND($P21&lt;GB$4,$Q21&lt;GC$4,$Q21&gt;=GB$4),NETWORKDAYS.INTL(GB$4,$Q21,1,(Holidays!$A$1:$A$248)),0)+IF(AND($P21&lt;GB$4,$Q21&gt;=GC$4,$Q21&gt;=GB$4),NETWORKDAYS.INTL(GB$4,(GC$4)-1,1,(Holidays!$A$1:$A$248)),0))*$S21,"")</f>
        <v>0</v>
      </c>
      <c r="GC21" s="191">
        <f>IFERROR((IF(AND($P21&gt;=GC$4,$P21&lt;GD$4,$Q21&lt;GD$4),NETWORKDAYS.INTL($P21,$Q21,1,(Holidays!$A$1:$A$248)),0)+IF(AND($P21&gt;=GC$4,$P21&lt;GD$4,$Q21&gt;=GD$4),NETWORKDAYS.INTL($P21,(GD$4)-1,1,(Holidays!$A$1:$A$248)),0)+IF(AND($P21&lt;GC$4,$Q21&lt;GD$4,$Q21&gt;=GC$4),NETWORKDAYS.INTL(GC$4,$Q21,1,(Holidays!$A$1:$A$248)),0)+IF(AND($P21&lt;GC$4,$Q21&gt;=GD$4,$Q21&gt;=GC$4),NETWORKDAYS.INTL(GC$4,(GD$4)-1,1,(Holidays!$A$1:$A$248)),0))*$S21,"")</f>
        <v>0</v>
      </c>
      <c r="GD21" s="191">
        <f>IFERROR((IF(AND($P21&gt;=GD$4,$P21&lt;GE$4,$Q21&lt;GE$4),NETWORKDAYS.INTL($P21,$Q21,1,(Holidays!$A$1:$A$248)),0)+IF(AND($P21&gt;=GD$4,$P21&lt;GE$4,$Q21&gt;=GE$4),NETWORKDAYS.INTL($P21,(GE$4)-1,1,(Holidays!$A$1:$A$248)),0)+IF(AND($P21&lt;GD$4,$Q21&lt;GE$4,$Q21&gt;=GD$4),NETWORKDAYS.INTL(GD$4,$Q21,1,(Holidays!$A$1:$A$248)),0)+IF(AND($P21&lt;GD$4,$Q21&gt;=GE$4,$Q21&gt;=GD$4),NETWORKDAYS.INTL(GD$4,(GE$4)-1,1,(Holidays!$A$1:$A$248)),0))*$S21,"")</f>
        <v>0</v>
      </c>
      <c r="GE21" s="191">
        <f>IFERROR((IF(AND($P21&gt;=GE$4,$P21&lt;GF$4,$Q21&lt;GF$4),NETWORKDAYS.INTL($P21,$Q21,1,(Holidays!$A$1:$A$248)),0)+IF(AND($P21&gt;=GE$4,$P21&lt;GF$4,$Q21&gt;=GF$4),NETWORKDAYS.INTL($P21,(GF$4)-1,1,(Holidays!$A$1:$A$248)),0)+IF(AND($P21&lt;GE$4,$Q21&lt;GF$4,$Q21&gt;=GE$4),NETWORKDAYS.INTL(GE$4,$Q21,1,(Holidays!$A$1:$A$248)),0)+IF(AND($P21&lt;GE$4,$Q21&gt;=GF$4,$Q21&gt;=GE$4),NETWORKDAYS.INTL(GE$4,(GF$4)-1,1,(Holidays!$A$1:$A$248)),0))*$S21,"")</f>
        <v>0</v>
      </c>
      <c r="GF21" s="191">
        <f>IFERROR((IF(AND($P21&gt;=GF$4,$P21&lt;GG$4,$Q21&lt;GG$4),NETWORKDAYS.INTL($P21,$Q21,1,(Holidays!$A$1:$A$248)),0)+IF(AND($P21&gt;=GF$4,$P21&lt;GG$4,$Q21&gt;=GG$4),NETWORKDAYS.INTL($P21,(GG$4)-1,1,(Holidays!$A$1:$A$248)),0)+IF(AND($P21&lt;GF$4,$Q21&lt;GG$4,$Q21&gt;=GF$4),NETWORKDAYS.INTL(GF$4,$Q21,1,(Holidays!$A$1:$A$248)),0)+IF(AND($P21&lt;GF$4,$Q21&gt;=GG$4,$Q21&gt;=GF$4),NETWORKDAYS.INTL(GF$4,(GG$4)-1,1,(Holidays!$A$1:$A$248)),0))*$S21,"")</f>
        <v>0</v>
      </c>
      <c r="GG21" s="191">
        <f>IFERROR((IF(AND($P21&gt;=GG$4,$P21&lt;GH$4,$Q21&lt;GH$4),NETWORKDAYS.INTL($P21,$Q21,1,(Holidays!$A$1:$A$248)),0)+IF(AND($P21&gt;=GG$4,$P21&lt;GH$4,$Q21&gt;=GH$4),NETWORKDAYS.INTL($P21,(GH$4)-1,1,(Holidays!$A$1:$A$248)),0)+IF(AND($P21&lt;GG$4,$Q21&lt;GH$4,$Q21&gt;=GG$4),NETWORKDAYS.INTL(GG$4,$Q21,1,(Holidays!$A$1:$A$248)),0)+IF(AND($P21&lt;GG$4,$Q21&gt;=GH$4,$Q21&gt;=GG$4),NETWORKDAYS.INTL(GG$4,(GH$4)-1,1,(Holidays!$A$1:$A$248)),0))*$S21,"")</f>
        <v>0</v>
      </c>
      <c r="GH21" s="191">
        <f>IFERROR((IF(AND($P21&gt;=GH$4,$P21&lt;GI$4,$Q21&lt;GI$4),NETWORKDAYS.INTL($P21,$Q21,1,(Holidays!$A$1:$A$248)),0)+IF(AND($P21&gt;=GH$4,$P21&lt;GI$4,$Q21&gt;=GI$4),NETWORKDAYS.INTL($P21,(GI$4)-1,1,(Holidays!$A$1:$A$248)),0)+IF(AND($P21&lt;GH$4,$Q21&lt;GI$4,$Q21&gt;=GH$4),NETWORKDAYS.INTL(GH$4,$Q21,1,(Holidays!$A$1:$A$248)),0)+IF(AND($P21&lt;GH$4,$Q21&gt;=GI$4,$Q21&gt;=GH$4),NETWORKDAYS.INTL(GH$4,(GI$4)-1,1,(Holidays!$A$1:$A$248)),0))*$S21,"")</f>
        <v>0</v>
      </c>
      <c r="GI21" s="191">
        <f>IFERROR((IF(AND($P21&gt;=GI$4,$P21&lt;GJ$4,$Q21&lt;GJ$4),NETWORKDAYS.INTL($P21,$Q21,1,(Holidays!$A$1:$A$248)),0)+IF(AND($P21&gt;=GI$4,$P21&lt;GJ$4,$Q21&gt;=GJ$4),NETWORKDAYS.INTL($P21,(GJ$4)-1,1,(Holidays!$A$1:$A$248)),0)+IF(AND($P21&lt;GI$4,$Q21&lt;GJ$4,$Q21&gt;=GI$4),NETWORKDAYS.INTL(GI$4,$Q21,1,(Holidays!$A$1:$A$248)),0)+IF(AND($P21&lt;GI$4,$Q21&gt;=GJ$4,$Q21&gt;=GI$4),NETWORKDAYS.INTL(GI$4,(GJ$4)-1,1,(Holidays!$A$1:$A$248)),0))*$S21,"")</f>
        <v>0</v>
      </c>
      <c r="GJ21" s="191">
        <f>IFERROR((IF(AND($P21&gt;=GJ$4,$P21&lt;GK$4,$Q21&lt;GK$4),NETWORKDAYS.INTL($P21,$Q21,1,(Holidays!$A$1:$A$248)),0)+IF(AND($P21&gt;=GJ$4,$P21&lt;GK$4,$Q21&gt;=GK$4),NETWORKDAYS.INTL($P21,(GK$4)-1,1,(Holidays!$A$1:$A$248)),0)+IF(AND($P21&lt;GJ$4,$Q21&lt;GK$4,$Q21&gt;=GJ$4),NETWORKDAYS.INTL(GJ$4,$Q21,1,(Holidays!$A$1:$A$248)),0)+IF(AND($P21&lt;GJ$4,$Q21&gt;=GK$4,$Q21&gt;=GJ$4),NETWORKDAYS.INTL(GJ$4,(GK$4)-1,1,(Holidays!$A$1:$A$248)),0))*$S21,"")</f>
        <v>0</v>
      </c>
      <c r="GK21" s="191">
        <f>IFERROR((IF(AND($P21&gt;=GK$4,$P21&lt;GL$4,$Q21&lt;GL$4),NETWORKDAYS.INTL($P21,$Q21,1,(Holidays!$A$1:$A$248)),0)+IF(AND($P21&gt;=GK$4,$P21&lt;GL$4,$Q21&gt;=GL$4),NETWORKDAYS.INTL($P21,(GL$4)-1,1,(Holidays!$A$1:$A$248)),0)+IF(AND($P21&lt;GK$4,$Q21&lt;GL$4,$Q21&gt;=GK$4),NETWORKDAYS.INTL(GK$4,$Q21,1,(Holidays!$A$1:$A$248)),0)+IF(AND($P21&lt;GK$4,$Q21&gt;=GL$4,$Q21&gt;=GK$4),NETWORKDAYS.INTL(GK$4,(GL$4)-1,1,(Holidays!$A$1:$A$248)),0))*$S21,"")</f>
        <v>0</v>
      </c>
      <c r="GL21" s="191">
        <f>IFERROR((IF(AND($P21&gt;=GL$4,$P21&lt;GM$4,$Q21&lt;GM$4),NETWORKDAYS.INTL($P21,$Q21,1,(Holidays!$A$1:$A$248)),0)+IF(AND($P21&gt;=GL$4,$P21&lt;GM$4,$Q21&gt;=GM$4),NETWORKDAYS.INTL($P21,(GM$4)-1,1,(Holidays!$A$1:$A$248)),0)+IF(AND($P21&lt;GL$4,$Q21&lt;GM$4,$Q21&gt;=GL$4),NETWORKDAYS.INTL(GL$4,$Q21,1,(Holidays!$A$1:$A$248)),0)+IF(AND($P21&lt;GL$4,$Q21&gt;=GM$4,$Q21&gt;=GL$4),NETWORKDAYS.INTL(GL$4,(GM$4)-1,1,(Holidays!$A$1:$A$248)),0))*$S21,"")</f>
        <v>0</v>
      </c>
      <c r="GM21" s="191">
        <f>IFERROR((IF(AND($P21&gt;=GM$4,$P21&lt;GN$4,$Q21&lt;GN$4),NETWORKDAYS.INTL($P21,$Q21,1,(Holidays!$A$1:$A$248)),0)+IF(AND($P21&gt;=GM$4,$P21&lt;GN$4,$Q21&gt;=GN$4),NETWORKDAYS.INTL($P21,(GN$4)-1,1,(Holidays!$A$1:$A$248)),0)+IF(AND($P21&lt;GM$4,$Q21&lt;GN$4,$Q21&gt;=GM$4),NETWORKDAYS.INTL(GM$4,$Q21,1,(Holidays!$A$1:$A$248)),0)+IF(AND($P21&lt;GM$4,$Q21&gt;=GN$4,$Q21&gt;=GM$4),NETWORKDAYS.INTL(GM$4,(GN$4)-1,1,(Holidays!$A$1:$A$248)),0))*$S21,"")</f>
        <v>0</v>
      </c>
      <c r="GN21" s="191">
        <f>IFERROR((IF(AND($P21&gt;=GN$4,$P21&lt;GO$4,$Q21&lt;GO$4),NETWORKDAYS.INTL($P21,$Q21,1,(Holidays!$A$1:$A$248)),0)+IF(AND($P21&gt;=GN$4,$P21&lt;GO$4,$Q21&gt;=GO$4),NETWORKDAYS.INTL($P21,(GO$4)-1,1,(Holidays!$A$1:$A$248)),0)+IF(AND($P21&lt;GN$4,$Q21&lt;GO$4,$Q21&gt;=GN$4),NETWORKDAYS.INTL(GN$4,$Q21,1,(Holidays!$A$1:$A$248)),0)+IF(AND($P21&lt;GN$4,$Q21&gt;=GO$4,$Q21&gt;=GN$4),NETWORKDAYS.INTL(GN$4,(GO$4)-1,1,(Holidays!$A$1:$A$248)),0))*$S21,"")</f>
        <v>0</v>
      </c>
      <c r="GO21" s="191">
        <f>IFERROR((IF(AND($P21&gt;=GO$4,$P21&lt;GP$4,$Q21&lt;GP$4),NETWORKDAYS.INTL($P21,$Q21,1,(Holidays!$A$1:$A$248)),0)+IF(AND($P21&gt;=GO$4,$P21&lt;GP$4,$Q21&gt;=GP$4),NETWORKDAYS.INTL($P21,(GP$4)-1,1,(Holidays!$A$1:$A$248)),0)+IF(AND($P21&lt;GO$4,$Q21&lt;GP$4,$Q21&gt;=GO$4),NETWORKDAYS.INTL(GO$4,$Q21,1,(Holidays!$A$1:$A$248)),0)+IF(AND($P21&lt;GO$4,$Q21&gt;=GP$4,$Q21&gt;=GO$4),NETWORKDAYS.INTL(GO$4,(GP$4)-1,1,(Holidays!$A$1:$A$248)),0))*$S21,"")</f>
        <v>0</v>
      </c>
      <c r="GP21" s="191">
        <f>IFERROR((IF(AND($P21&gt;=GP$4,$P21&lt;GQ$4,$Q21&lt;GQ$4),NETWORKDAYS.INTL($P21,$Q21,1,(Holidays!$A$1:$A$248)),0)+IF(AND($P21&gt;=GP$4,$P21&lt;GQ$4,$Q21&gt;=GQ$4),NETWORKDAYS.INTL($P21,(GQ$4)-1,1,(Holidays!$A$1:$A$248)),0)+IF(AND($P21&lt;GP$4,$Q21&lt;GQ$4,$Q21&gt;=GP$4),NETWORKDAYS.INTL(GP$4,$Q21,1,(Holidays!$A$1:$A$248)),0)+IF(AND($P21&lt;GP$4,$Q21&gt;=GQ$4,$Q21&gt;=GP$4),NETWORKDAYS.INTL(GP$4,(GQ$4)-1,1,(Holidays!$A$1:$A$248)),0))*$S21,"")</f>
        <v>0</v>
      </c>
      <c r="GQ21" s="191">
        <f>IFERROR((IF(AND($P21&gt;=GQ$4,$P21&lt;GR$4,$Q21&lt;GR$4),NETWORKDAYS.INTL($P21,$Q21,1,(Holidays!$A$1:$A$248)),0)+IF(AND($P21&gt;=GQ$4,$P21&lt;GR$4,$Q21&gt;=GR$4),NETWORKDAYS.INTL($P21,(GR$4)-1,1,(Holidays!$A$1:$A$248)),0)+IF(AND($P21&lt;GQ$4,$Q21&lt;GR$4,$Q21&gt;=GQ$4),NETWORKDAYS.INTL(GQ$4,$Q21,1,(Holidays!$A$1:$A$248)),0)+IF(AND($P21&lt;GQ$4,$Q21&gt;=GR$4,$Q21&gt;=GQ$4),NETWORKDAYS.INTL(GQ$4,(GR$4)-1,1,(Holidays!$A$1:$A$248)),0))*$S21,"")</f>
        <v>0</v>
      </c>
      <c r="GR21" s="191">
        <f>IFERROR((IF(AND($P21&gt;=GR$4,$P21&lt;GS$4,$Q21&lt;GS$4),NETWORKDAYS.INTL($P21,$Q21,1,(Holidays!$A$1:$A$248)),0)+IF(AND($P21&gt;=GR$4,$P21&lt;GS$4,$Q21&gt;=GS$4),NETWORKDAYS.INTL($P21,(GS$4)-1,1,(Holidays!$A$1:$A$248)),0)+IF(AND($P21&lt;GR$4,$Q21&lt;GS$4,$Q21&gt;=GR$4),NETWORKDAYS.INTL(GR$4,$Q21,1,(Holidays!$A$1:$A$248)),0)+IF(AND($P21&lt;GR$4,$Q21&gt;=GS$4,$Q21&gt;=GR$4),NETWORKDAYS.INTL(GR$4,(GS$4)-1,1,(Holidays!$A$1:$A$248)),0))*$S21,"")</f>
        <v>0</v>
      </c>
      <c r="GS21" s="191">
        <f>IFERROR((IF(AND($P21&gt;=GS$4,$P21&lt;GT$4,$Q21&lt;GT$4),NETWORKDAYS.INTL($P21,$Q21,1,(Holidays!$A$1:$A$248)),0)+IF(AND($P21&gt;=GS$4,$P21&lt;GT$4,$Q21&gt;=GT$4),NETWORKDAYS.INTL($P21,(GT$4)-1,1,(Holidays!$A$1:$A$248)),0)+IF(AND($P21&lt;GS$4,$Q21&lt;GT$4,$Q21&gt;=GS$4),NETWORKDAYS.INTL(GS$4,$Q21,1,(Holidays!$A$1:$A$248)),0)+IF(AND($P21&lt;GS$4,$Q21&gt;=GT$4,$Q21&gt;=GS$4),NETWORKDAYS.INTL(GS$4,(GT$4)-1,1,(Holidays!$A$1:$A$248)),0))*$S21,"")</f>
        <v>0</v>
      </c>
      <c r="GT21" s="191">
        <f>IFERROR((IF(AND($P21&gt;=GT$4,$P21&lt;GU$4,$Q21&lt;GU$4),NETWORKDAYS.INTL($P21,$Q21,1,(Holidays!$A$1:$A$248)),0)+IF(AND($P21&gt;=GT$4,$P21&lt;GU$4,$Q21&gt;=GU$4),NETWORKDAYS.INTL($P21,(GU$4)-1,1,(Holidays!$A$1:$A$248)),0)+IF(AND($P21&lt;GT$4,$Q21&lt;GU$4,$Q21&gt;=GT$4),NETWORKDAYS.INTL(GT$4,$Q21,1,(Holidays!$A$1:$A$248)),0)+IF(AND($P21&lt;GT$4,$Q21&gt;=GU$4,$Q21&gt;=GT$4),NETWORKDAYS.INTL(GT$4,(GU$4)-1,1,(Holidays!$A$1:$A$248)),0))*$S21,"")</f>
        <v>0</v>
      </c>
      <c r="GU21" s="191">
        <f>IFERROR((IF(AND($P21&gt;=GU$4,$P21&lt;GV$4,$Q21&lt;GV$4),NETWORKDAYS.INTL($P21,$Q21,1,(Holidays!$A$1:$A$248)),0)+IF(AND($P21&gt;=GU$4,$P21&lt;GV$4,$Q21&gt;=GV$4),NETWORKDAYS.INTL($P21,(GV$4)-1,1,(Holidays!$A$1:$A$248)),0)+IF(AND($P21&lt;GU$4,$Q21&lt;GV$4,$Q21&gt;=GU$4),NETWORKDAYS.INTL(GU$4,$Q21,1,(Holidays!$A$1:$A$248)),0)+IF(AND($P21&lt;GU$4,$Q21&gt;=GV$4,$Q21&gt;=GU$4),NETWORKDAYS.INTL(GU$4,(GV$4)-1,1,(Holidays!$A$1:$A$248)),0))*$S21,"")</f>
        <v>0</v>
      </c>
      <c r="GV21" s="191">
        <f>IFERROR((IF(AND($P21&gt;=GV$4,$P21&lt;GW$4,$Q21&lt;GW$4),NETWORKDAYS.INTL($P21,$Q21,1,(Holidays!$A$1:$A$248)),0)+IF(AND($P21&gt;=GV$4,$P21&lt;GW$4,$Q21&gt;=GW$4),NETWORKDAYS.INTL($P21,(GW$4)-1,1,(Holidays!$A$1:$A$248)),0)+IF(AND($P21&lt;GV$4,$Q21&lt;GW$4,$Q21&gt;=GV$4),NETWORKDAYS.INTL(GV$4,$Q21,1,(Holidays!$A$1:$A$248)),0)+IF(AND($P21&lt;GV$4,$Q21&gt;=GW$4,$Q21&gt;=GV$4),NETWORKDAYS.INTL(GV$4,(GW$4)-1,1,(Holidays!$A$1:$A$248)),0))*$S21,"")</f>
        <v>0</v>
      </c>
      <c r="GW21" s="191">
        <f>IFERROR((IF(AND($P21&gt;=GW$4,$P21&lt;GX$4,$Q21&lt;GX$4),NETWORKDAYS.INTL($P21,$Q21,1,(Holidays!$A$1:$A$248)),0)+IF(AND($P21&gt;=GW$4,$P21&lt;GX$4,$Q21&gt;=GX$4),NETWORKDAYS.INTL($P21,(GX$4)-1,1,(Holidays!$A$1:$A$248)),0)+IF(AND($P21&lt;GW$4,$Q21&lt;GX$4,$Q21&gt;=GW$4),NETWORKDAYS.INTL(GW$4,$Q21,1,(Holidays!$A$1:$A$248)),0)+IF(AND($P21&lt;GW$4,$Q21&gt;=GX$4,$Q21&gt;=GW$4),NETWORKDAYS.INTL(GW$4,(GX$4)-1,1,(Holidays!$A$1:$A$248)),0))*$S21,"")</f>
        <v>0</v>
      </c>
      <c r="GX21" s="191">
        <f>IFERROR((IF(AND($P21&gt;=GX$4,$P21&lt;GY$4,$Q21&lt;GY$4),NETWORKDAYS.INTL($P21,$Q21,1,(Holidays!$A$1:$A$248)),0)+IF(AND($P21&gt;=GX$4,$P21&lt;GY$4,$Q21&gt;=GY$4),NETWORKDAYS.INTL($P21,(GY$4)-1,1,(Holidays!$A$1:$A$248)),0)+IF(AND($P21&lt;GX$4,$Q21&lt;GY$4,$Q21&gt;=GX$4),NETWORKDAYS.INTL(GX$4,$Q21,1,(Holidays!$A$1:$A$248)),0)+IF(AND($P21&lt;GX$4,$Q21&gt;=GY$4,$Q21&gt;=GX$4),NETWORKDAYS.INTL(GX$4,(GY$4)-1,1,(Holidays!$A$1:$A$248)),0))*$S21,"")</f>
        <v>0</v>
      </c>
      <c r="GY21" s="191">
        <f>IFERROR((IF(AND($P21&gt;=GY$4,$P21&lt;GZ$4,$Q21&lt;GZ$4),NETWORKDAYS.INTL($P21,$Q21,1,(Holidays!$A$1:$A$248)),0)+IF(AND($P21&gt;=GY$4,$P21&lt;GZ$4,$Q21&gt;=GZ$4),NETWORKDAYS.INTL($P21,(GZ$4)-1,1,(Holidays!$A$1:$A$248)),0)+IF(AND($P21&lt;GY$4,$Q21&lt;GZ$4,$Q21&gt;=GY$4),NETWORKDAYS.INTL(GY$4,$Q21,1,(Holidays!$A$1:$A$248)),0)+IF(AND($P21&lt;GY$4,$Q21&gt;=GZ$4,$Q21&gt;=GY$4),NETWORKDAYS.INTL(GY$4,(GZ$4)-1,1,(Holidays!$A$1:$A$248)),0))*$S21,"")</f>
        <v>0</v>
      </c>
      <c r="GZ21" s="191">
        <f>IFERROR((IF(AND($P21&gt;=GZ$4,$P21&lt;HA$4,$Q21&lt;HA$4),NETWORKDAYS.INTL($P21,$Q21,1,(Holidays!$A$1:$A$248)),0)+IF(AND($P21&gt;=GZ$4,$P21&lt;HA$4,$Q21&gt;=HA$4),NETWORKDAYS.INTL($P21,(HA$4)-1,1,(Holidays!$A$1:$A$248)),0)+IF(AND($P21&lt;GZ$4,$Q21&lt;HA$4,$Q21&gt;=GZ$4),NETWORKDAYS.INTL(GZ$4,$Q21,1,(Holidays!$A$1:$A$248)),0)+IF(AND($P21&lt;GZ$4,$Q21&gt;=HA$4,$Q21&gt;=GZ$4),NETWORKDAYS.INTL(GZ$4,(HA$4)-1,1,(Holidays!$A$1:$A$248)),0))*$S21,"")</f>
        <v>0</v>
      </c>
      <c r="HA21" s="191">
        <f>IFERROR((IF(AND($P21&gt;=HA$4,$P21&lt;HB$4,$Q21&lt;HB$4),NETWORKDAYS.INTL($P21,$Q21,1,(Holidays!$A$1:$A$248)),0)+IF(AND($P21&gt;=HA$4,$P21&lt;HB$4,$Q21&gt;=HB$4),NETWORKDAYS.INTL($P21,(HB$4)-1,1,(Holidays!$A$1:$A$248)),0)+IF(AND($P21&lt;HA$4,$Q21&lt;HB$4,$Q21&gt;=HA$4),NETWORKDAYS.INTL(HA$4,$Q21,1,(Holidays!$A$1:$A$248)),0)+IF(AND($P21&lt;HA$4,$Q21&gt;=HB$4,$Q21&gt;=HA$4),NETWORKDAYS.INTL(HA$4,(HB$4)-1,1,(Holidays!$A$1:$A$248)),0))*$S21,"")</f>
        <v>0</v>
      </c>
      <c r="HB21" s="191">
        <f>IFERROR((IF(AND($P21&gt;=HB$4,$P21&lt;HC$4,$Q21&lt;HC$4),NETWORKDAYS.INTL($P21,$Q21,1,(Holidays!$A$1:$A$248)),0)+IF(AND($P21&gt;=HB$4,$P21&lt;HC$4,$Q21&gt;=HC$4),NETWORKDAYS.INTL($P21,(HC$4)-1,1,(Holidays!$A$1:$A$248)),0)+IF(AND($P21&lt;HB$4,$Q21&lt;HC$4,$Q21&gt;=HB$4),NETWORKDAYS.INTL(HB$4,$Q21,1,(Holidays!$A$1:$A$248)),0)+IF(AND($P21&lt;HB$4,$Q21&gt;=HC$4,$Q21&gt;=HB$4),NETWORKDAYS.INTL(HB$4,(HC$4)-1,1,(Holidays!$A$1:$A$248)),0))*$S21,"")</f>
        <v>0</v>
      </c>
      <c r="HC21" s="191">
        <f>IFERROR((IF(AND($P21&gt;=HC$4,$P21&lt;HD$4,$Q21&lt;HD$4),NETWORKDAYS.INTL($P21,$Q21,1,(Holidays!$A$1:$A$248)),0)+IF(AND($P21&gt;=HC$4,$P21&lt;HD$4,$Q21&gt;=HD$4),NETWORKDAYS.INTL($P21,(HD$4)-1,1,(Holidays!$A$1:$A$248)),0)+IF(AND($P21&lt;HC$4,$Q21&lt;HD$4,$Q21&gt;=HC$4),NETWORKDAYS.INTL(HC$4,$Q21,1,(Holidays!$A$1:$A$248)),0)+IF(AND($P21&lt;HC$4,$Q21&gt;=HD$4,$Q21&gt;=HC$4),NETWORKDAYS.INTL(HC$4,(HD$4)-1,1,(Holidays!$A$1:$A$248)),0))*$S21,"")</f>
        <v>0</v>
      </c>
      <c r="HD21" s="191">
        <f>IFERROR((IF(AND($P21&gt;=HD$4,$P21&lt;HE$4,$Q21&lt;HE$4),NETWORKDAYS.INTL($P21,$Q21,1,(Holidays!$A$1:$A$248)),0)+IF(AND($P21&gt;=HD$4,$P21&lt;HE$4,$Q21&gt;=HE$4),NETWORKDAYS.INTL($P21,(HE$4)-1,1,(Holidays!$A$1:$A$248)),0)+IF(AND($P21&lt;HD$4,$Q21&lt;HE$4,$Q21&gt;=HD$4),NETWORKDAYS.INTL(HD$4,$Q21,1,(Holidays!$A$1:$A$248)),0)+IF(AND($P21&lt;HD$4,$Q21&gt;=HE$4,$Q21&gt;=HD$4),NETWORKDAYS.INTL(HD$4,(HE$4)-1,1,(Holidays!$A$1:$A$248)),0))*$S21,"")</f>
        <v>0</v>
      </c>
      <c r="HE21" s="191">
        <f>IFERROR((IF(AND($P21&gt;=HE$4,$P21&lt;HF$4,$Q21&lt;HF$4),NETWORKDAYS.INTL($P21,$Q21,1,(Holidays!$A$1:$A$248)),0)+IF(AND($P21&gt;=HE$4,$P21&lt;HF$4,$Q21&gt;=HF$4),NETWORKDAYS.INTL($P21,(HF$4)-1,1,(Holidays!$A$1:$A$248)),0)+IF(AND($P21&lt;HE$4,$Q21&lt;HF$4,$Q21&gt;=HE$4),NETWORKDAYS.INTL(HE$4,$Q21,1,(Holidays!$A$1:$A$248)),0)+IF(AND($P21&lt;HE$4,$Q21&gt;=HF$4,$Q21&gt;=HE$4),NETWORKDAYS.INTL(HE$4,(HF$4)-1,1,(Holidays!$A$1:$A$248)),0))*$S21,"")</f>
        <v>0</v>
      </c>
      <c r="HF21" s="191">
        <f>IFERROR((IF(AND($P21&gt;=HF$4,$P21&lt;HG$4,$Q21&lt;HG$4),NETWORKDAYS.INTL($P21,$Q21,1,(Holidays!$A$1:$A$248)),0)+IF(AND($P21&gt;=HF$4,$P21&lt;HG$4,$Q21&gt;=HG$4),NETWORKDAYS.INTL($P21,(HG$4)-1,1,(Holidays!$A$1:$A$248)),0)+IF(AND($P21&lt;HF$4,$Q21&lt;HG$4,$Q21&gt;=HF$4),NETWORKDAYS.INTL(HF$4,$Q21,1,(Holidays!$A$1:$A$248)),0)+IF(AND($P21&lt;HF$4,$Q21&gt;=HG$4,$Q21&gt;=HF$4),NETWORKDAYS.INTL(HF$4,(HG$4)-1,1,(Holidays!$A$1:$A$248)),0))*$S21,"")</f>
        <v>0</v>
      </c>
      <c r="HG21" s="191">
        <f>IFERROR((IF(AND($P21&gt;=HG$4,$P21&lt;HH$4,$Q21&lt;HH$4),NETWORKDAYS.INTL($P21,$Q21,1,(Holidays!$A$1:$A$248)),0)+IF(AND($P21&gt;=HG$4,$P21&lt;HH$4,$Q21&gt;=HH$4),NETWORKDAYS.INTL($P21,(HH$4)-1,1,(Holidays!$A$1:$A$248)),0)+IF(AND($P21&lt;HG$4,$Q21&lt;HH$4,$Q21&gt;=HG$4),NETWORKDAYS.INTL(HG$4,$Q21,1,(Holidays!$A$1:$A$248)),0)+IF(AND($P21&lt;HG$4,$Q21&gt;=HH$4,$Q21&gt;=HG$4),NETWORKDAYS.INTL(HG$4,(HH$4)-1,1,(Holidays!$A$1:$A$248)),0))*$S21,"")</f>
        <v>0</v>
      </c>
      <c r="HH21" s="191">
        <f>IFERROR((IF(AND($P21&gt;=HH$4,$P21&lt;HI$4,$Q21&lt;HI$4),NETWORKDAYS.INTL($P21,$Q21,1,(Holidays!$A$1:$A$248)),0)+IF(AND($P21&gt;=HH$4,$P21&lt;HI$4,$Q21&gt;=HI$4),NETWORKDAYS.INTL($P21,(HI$4)-1,1,(Holidays!$A$1:$A$248)),0)+IF(AND($P21&lt;HH$4,$Q21&lt;HI$4,$Q21&gt;=HH$4),NETWORKDAYS.INTL(HH$4,$Q21,1,(Holidays!$A$1:$A$248)),0)+IF(AND($P21&lt;HH$4,$Q21&gt;=HI$4,$Q21&gt;=HH$4),NETWORKDAYS.INTL(HH$4,(HI$4)-1,1,(Holidays!$A$1:$A$248)),0))*$S21,"")</f>
        <v>0</v>
      </c>
      <c r="HI21" s="191">
        <f>IFERROR((IF(AND($P21&gt;=HI$4,$P21&lt;HJ$4,$Q21&lt;HJ$4),NETWORKDAYS.INTL($P21,$Q21,1,(Holidays!$A$1:$A$248)),0)+IF(AND($P21&gt;=HI$4,$P21&lt;HJ$4,$Q21&gt;=HJ$4),NETWORKDAYS.INTL($P21,(HJ$4)-1,1,(Holidays!$A$1:$A$248)),0)+IF(AND($P21&lt;HI$4,$Q21&lt;HJ$4,$Q21&gt;=HI$4),NETWORKDAYS.INTL(HI$4,$Q21,1,(Holidays!$A$1:$A$248)),0)+IF(AND($P21&lt;HI$4,$Q21&gt;=HJ$4,$Q21&gt;=HI$4),NETWORKDAYS.INTL(HI$4,(HJ$4)-1,1,(Holidays!$A$1:$A$248)),0))*$S21,"")</f>
        <v>0</v>
      </c>
      <c r="HJ21" s="191">
        <f>IFERROR((IF(AND($P21&gt;=HJ$4,$P21&lt;HK$4,$Q21&lt;HK$4),NETWORKDAYS.INTL($P21,$Q21,1,(Holidays!$A$1:$A$248)),0)+IF(AND($P21&gt;=HJ$4,$P21&lt;HK$4,$Q21&gt;=HK$4),NETWORKDAYS.INTL($P21,(HK$4)-1,1,(Holidays!$A$1:$A$248)),0)+IF(AND($P21&lt;HJ$4,$Q21&lt;HK$4,$Q21&gt;=HJ$4),NETWORKDAYS.INTL(HJ$4,$Q21,1,(Holidays!$A$1:$A$248)),0)+IF(AND($P21&lt;HJ$4,$Q21&gt;=HK$4,$Q21&gt;=HJ$4),NETWORKDAYS.INTL(HJ$4,(HK$4)-1,1,(Holidays!$A$1:$A$248)),0))*$S21,"")</f>
        <v>0</v>
      </c>
      <c r="HK21" s="191">
        <f>IFERROR((IF(AND($P21&gt;=HK$4,$P21&lt;HL$4,$Q21&lt;HL$4),NETWORKDAYS.INTL($P21,$Q21,1,(Holidays!$A$1:$A$248)),0)+IF(AND($P21&gt;=HK$4,$P21&lt;HL$4,$Q21&gt;=HL$4),NETWORKDAYS.INTL($P21,(HL$4)-1,1,(Holidays!$A$1:$A$248)),0)+IF(AND($P21&lt;HK$4,$Q21&lt;HL$4,$Q21&gt;=HK$4),NETWORKDAYS.INTL(HK$4,$Q21,1,(Holidays!$A$1:$A$248)),0)+IF(AND($P21&lt;HK$4,$Q21&gt;=HL$4,$Q21&gt;=HK$4),NETWORKDAYS.INTL(HK$4,(HL$4)-1,1,(Holidays!$A$1:$A$248)),0))*$S21,"")</f>
        <v>0</v>
      </c>
      <c r="HL21" s="191">
        <f>IFERROR((IF(AND($P21&gt;=HL$4,$P21&lt;HM$4,$Q21&lt;HM$4),NETWORKDAYS.INTL($P21,$Q21,1,(Holidays!$A$1:$A$248)),0)+IF(AND($P21&gt;=HL$4,$P21&lt;HM$4,$Q21&gt;=HM$4),NETWORKDAYS.INTL($P21,(HM$4)-1,1,(Holidays!$A$1:$A$248)),0)+IF(AND($P21&lt;HL$4,$Q21&lt;HM$4,$Q21&gt;=HL$4),NETWORKDAYS.INTL(HL$4,$Q21,1,(Holidays!$A$1:$A$248)),0)+IF(AND($P21&lt;HL$4,$Q21&gt;=HM$4,$Q21&gt;=HL$4),NETWORKDAYS.INTL(HL$4,(HM$4)-1,1,(Holidays!$A$1:$A$248)),0))*$S21,"")</f>
        <v>0</v>
      </c>
      <c r="HM21" s="191">
        <f>IFERROR((IF(AND($P21&gt;=HM$4,$P21&lt;HN$4,$Q21&lt;HN$4),NETWORKDAYS.INTL($P21,$Q21,1,(Holidays!$A$1:$A$248)),0)+IF(AND($P21&gt;=HM$4,$P21&lt;HN$4,$Q21&gt;=HN$4),NETWORKDAYS.INTL($P21,(HN$4)-1,1,(Holidays!$A$1:$A$248)),0)+IF(AND($P21&lt;HM$4,$Q21&lt;HN$4,$Q21&gt;=HM$4),NETWORKDAYS.INTL(HM$4,$Q21,1,(Holidays!$A$1:$A$248)),0)+IF(AND($P21&lt;HM$4,$Q21&gt;=HN$4,$Q21&gt;=HM$4),NETWORKDAYS.INTL(HM$4,(HN$4)-1,1,(Holidays!$A$1:$A$248)),0))*$S21,"")</f>
        <v>0</v>
      </c>
      <c r="HN21" s="191">
        <f>IFERROR((IF(AND($P21&gt;=HN$4,$P21&lt;HO$4,$Q21&lt;HO$4),NETWORKDAYS.INTL($P21,$Q21,1,(Holidays!$A$1:$A$248)),0)+IF(AND($P21&gt;=HN$4,$P21&lt;HO$4,$Q21&gt;=HO$4),NETWORKDAYS.INTL($P21,(HO$4)-1,1,(Holidays!$A$1:$A$248)),0)+IF(AND($P21&lt;HN$4,$Q21&lt;HO$4,$Q21&gt;=HN$4),NETWORKDAYS.INTL(HN$4,$Q21,1,(Holidays!$A$1:$A$248)),0)+IF(AND($P21&lt;HN$4,$Q21&gt;=HO$4,$Q21&gt;=HN$4),NETWORKDAYS.INTL(HN$4,(HO$4)-1,1,(Holidays!$A$1:$A$248)),0))*$S21,"")</f>
        <v>0</v>
      </c>
      <c r="HO21" s="191">
        <f>IFERROR((IF(AND($P21&gt;=HO$4,$P21&lt;HP$4,$Q21&lt;HP$4),NETWORKDAYS.INTL($P21,$Q21,1,(Holidays!$A$1:$A$248)),0)+IF(AND($P21&gt;=HO$4,$P21&lt;HP$4,$Q21&gt;=HP$4),NETWORKDAYS.INTL($P21,(HP$4)-1,1,(Holidays!$A$1:$A$248)),0)+IF(AND($P21&lt;HO$4,$Q21&lt;HP$4,$Q21&gt;=HO$4),NETWORKDAYS.INTL(HO$4,$Q21,1,(Holidays!$A$1:$A$248)),0)+IF(AND($P21&lt;HO$4,$Q21&gt;=HP$4,$Q21&gt;=HO$4),NETWORKDAYS.INTL(HO$4,(HP$4)-1,1,(Holidays!$A$1:$A$248)),0))*$S21,"")</f>
        <v>0</v>
      </c>
      <c r="HP21" s="191">
        <f>IFERROR((IF(AND($P21&gt;=HP$4,$P21&lt;HQ$4,$Q21&lt;HQ$4),NETWORKDAYS.INTL($P21,$Q21,1,(Holidays!$A$1:$A$248)),0)+IF(AND($P21&gt;=HP$4,$P21&lt;HQ$4,$Q21&gt;=HQ$4),NETWORKDAYS.INTL($P21,(HQ$4)-1,1,(Holidays!$A$1:$A$248)),0)+IF(AND($P21&lt;HP$4,$Q21&lt;HQ$4,$Q21&gt;=HP$4),NETWORKDAYS.INTL(HP$4,$Q21,1,(Holidays!$A$1:$A$248)),0)+IF(AND($P21&lt;HP$4,$Q21&gt;=HQ$4,$Q21&gt;=HP$4),NETWORKDAYS.INTL(HP$4,(HQ$4)-1,1,(Holidays!$A$1:$A$248)),0))*$S21,"")</f>
        <v>0</v>
      </c>
      <c r="HQ21" s="191">
        <f>IFERROR((IF(AND($P21&gt;=HQ$4,$P21&lt;HR$4,$Q21&lt;HR$4),NETWORKDAYS.INTL($P21,$Q21,1,(Holidays!$A$1:$A$248)),0)+IF(AND($P21&gt;=HQ$4,$P21&lt;HR$4,$Q21&gt;=HR$4),NETWORKDAYS.INTL($P21,(HR$4)-1,1,(Holidays!$A$1:$A$248)),0)+IF(AND($P21&lt;HQ$4,$Q21&lt;HR$4,$Q21&gt;=HQ$4),NETWORKDAYS.INTL(HQ$4,$Q21,1,(Holidays!$A$1:$A$248)),0)+IF(AND($P21&lt;HQ$4,$Q21&gt;=HR$4,$Q21&gt;=HQ$4),NETWORKDAYS.INTL(HQ$4,(HR$4)-1,1,(Holidays!$A$1:$A$248)),0))*$S21,"")</f>
        <v>0</v>
      </c>
      <c r="HR21" s="191">
        <f>IFERROR((IF(AND($P21&gt;=HR$4,$P21&lt;HS$4,$Q21&lt;HS$4),NETWORKDAYS.INTL($P21,$Q21,1,(Holidays!$A$1:$A$248)),0)+IF(AND($P21&gt;=HR$4,$P21&lt;HS$4,$Q21&gt;=HS$4),NETWORKDAYS.INTL($P21,(HS$4)-1,1,(Holidays!$A$1:$A$248)),0)+IF(AND($P21&lt;HR$4,$Q21&lt;HS$4,$Q21&gt;=HR$4),NETWORKDAYS.INTL(HR$4,$Q21,1,(Holidays!$A$1:$A$248)),0)+IF(AND($P21&lt;HR$4,$Q21&gt;=HS$4,$Q21&gt;=HR$4),NETWORKDAYS.INTL(HR$4,(HS$4)-1,1,(Holidays!$A$1:$A$248)),0))*$S21,"")</f>
        <v>0</v>
      </c>
      <c r="HS21" s="191">
        <f>IFERROR((IF(AND($P21&gt;=HS$4,$P21&lt;HT$4,$Q21&lt;HT$4),NETWORKDAYS.INTL($P21,$Q21,1,(Holidays!$A$1:$A$248)),0)+IF(AND($P21&gt;=HS$4,$P21&lt;HT$4,$Q21&gt;=HT$4),NETWORKDAYS.INTL($P21,(HT$4)-1,1,(Holidays!$A$1:$A$248)),0)+IF(AND($P21&lt;HS$4,$Q21&lt;HT$4,$Q21&gt;=HS$4),NETWORKDAYS.INTL(HS$4,$Q21,1,(Holidays!$A$1:$A$248)),0)+IF(AND($P21&lt;HS$4,$Q21&gt;=HT$4,$Q21&gt;=HS$4),NETWORKDAYS.INTL(HS$4,(HT$4)-1,1,(Holidays!$A$1:$A$248)),0))*$S21,"")</f>
        <v>0</v>
      </c>
      <c r="HT21" s="191">
        <f>IFERROR((IF(AND($P21&gt;=HT$4,$P21&lt;HU$4,$Q21&lt;HU$4),NETWORKDAYS.INTL($P21,$Q21,1,(Holidays!$A$1:$A$248)),0)+IF(AND($P21&gt;=HT$4,$P21&lt;HU$4,$Q21&gt;=HU$4),NETWORKDAYS.INTL($P21,(HU$4)-1,1,(Holidays!$A$1:$A$248)),0)+IF(AND($P21&lt;HT$4,$Q21&lt;HU$4,$Q21&gt;=HT$4),NETWORKDAYS.INTL(HT$4,$Q21,1,(Holidays!$A$1:$A$248)),0)+IF(AND($P21&lt;HT$4,$Q21&gt;=HU$4,$Q21&gt;=HT$4),NETWORKDAYS.INTL(HT$4,(HU$4)-1,1,(Holidays!$A$1:$A$248)),0))*$S21,"")</f>
        <v>0</v>
      </c>
      <c r="HU21" s="191">
        <f>IFERROR((IF(AND($P21&gt;=HU$4,$P21&lt;HV$4,$Q21&lt;HV$4),NETWORKDAYS.INTL($P21,$Q21,1,(Holidays!$A$1:$A$248)),0)+IF(AND($P21&gt;=HU$4,$P21&lt;HV$4,$Q21&gt;=HV$4),NETWORKDAYS.INTL($P21,(HV$4)-1,1,(Holidays!$A$1:$A$248)),0)+IF(AND($P21&lt;HU$4,$Q21&lt;HV$4,$Q21&gt;=HU$4),NETWORKDAYS.INTL(HU$4,$Q21,1,(Holidays!$A$1:$A$248)),0)+IF(AND($P21&lt;HU$4,$Q21&gt;=HV$4,$Q21&gt;=HU$4),NETWORKDAYS.INTL(HU$4,(HV$4)-1,1,(Holidays!$A$1:$A$248)),0))*$S21,"")</f>
        <v>0</v>
      </c>
      <c r="HV21" s="191">
        <f>IFERROR((IF(AND($P21&gt;=HV$4,$P21&lt;HW$4,$Q21&lt;HW$4),NETWORKDAYS.INTL($P21,$Q21,1,(Holidays!$A$1:$A$248)),0)+IF(AND($P21&gt;=HV$4,$P21&lt;HW$4,$Q21&gt;=HW$4),NETWORKDAYS.INTL($P21,(HW$4)-1,1,(Holidays!$A$1:$A$248)),0)+IF(AND($P21&lt;HV$4,$Q21&lt;HW$4,$Q21&gt;=HV$4),NETWORKDAYS.INTL(HV$4,$Q21,1,(Holidays!$A$1:$A$248)),0)+IF(AND($P21&lt;HV$4,$Q21&gt;=HW$4,$Q21&gt;=HV$4),NETWORKDAYS.INTL(HV$4,(HW$4)-1,1,(Holidays!$A$1:$A$248)),0))*$S21,"")</f>
        <v>0</v>
      </c>
      <c r="HW21" s="191">
        <f>IFERROR((IF(AND($P21&gt;=HW$4,$P21&lt;HX$4,$Q21&lt;HX$4),NETWORKDAYS.INTL($P21,$Q21,1,(Holidays!$A$1:$A$248)),0)+IF(AND($P21&gt;=HW$4,$P21&lt;HX$4,$Q21&gt;=HX$4),NETWORKDAYS.INTL($P21,(HX$4)-1,1,(Holidays!$A$1:$A$248)),0)+IF(AND($P21&lt;HW$4,$Q21&lt;HX$4,$Q21&gt;=HW$4),NETWORKDAYS.INTL(HW$4,$Q21,1,(Holidays!$A$1:$A$248)),0)+IF(AND($P21&lt;HW$4,$Q21&gt;=HX$4,$Q21&gt;=HW$4),NETWORKDAYS.INTL(HW$4,(HX$4)-1,1,(Holidays!$A$1:$A$248)),0))*$S21,"")</f>
        <v>0</v>
      </c>
      <c r="HX21" s="191">
        <f>IFERROR((IF(AND($P21&gt;=HX$4,$P21&lt;HY$4,$Q21&lt;HY$4),NETWORKDAYS.INTL($P21,$Q21,1,(Holidays!$A$1:$A$248)),0)+IF(AND($P21&gt;=HX$4,$P21&lt;HY$4,$Q21&gt;=HY$4),NETWORKDAYS.INTL($P21,(HY$4)-1,1,(Holidays!$A$1:$A$248)),0)+IF(AND($P21&lt;HX$4,$Q21&lt;HY$4,$Q21&gt;=HX$4),NETWORKDAYS.INTL(HX$4,$Q21,1,(Holidays!$A$1:$A$248)),0)+IF(AND($P21&lt;HX$4,$Q21&gt;=HY$4,$Q21&gt;=HX$4),NETWORKDAYS.INTL(HX$4,(HY$4)-1,1,(Holidays!$A$1:$A$248)),0))*$S21,"")</f>
        <v>0</v>
      </c>
      <c r="HY21" s="191">
        <f>IFERROR((IF(AND($P21&gt;=HY$4,$P21&lt;HZ$4,$Q21&lt;HZ$4),NETWORKDAYS.INTL($P21,$Q21,1,(Holidays!$A$1:$A$248)),0)+IF(AND($P21&gt;=HY$4,$P21&lt;HZ$4,$Q21&gt;=HZ$4),NETWORKDAYS.INTL($P21,(HZ$4)-1,1,(Holidays!$A$1:$A$248)),0)+IF(AND($P21&lt;HY$4,$Q21&lt;HZ$4,$Q21&gt;=HY$4),NETWORKDAYS.INTL(HY$4,$Q21,1,(Holidays!$A$1:$A$248)),0)+IF(AND($P21&lt;HY$4,$Q21&gt;=HZ$4,$Q21&gt;=HY$4),NETWORKDAYS.INTL(HY$4,(HZ$4)-1,1,(Holidays!$A$1:$A$248)),0))*$S21,"")</f>
        <v>0</v>
      </c>
      <c r="HZ21" s="191">
        <f>IFERROR((IF(AND($P21&gt;=HZ$4,$P21&lt;IA$4,$Q21&lt;IA$4),NETWORKDAYS.INTL($P21,$Q21,1,(Holidays!$A$1:$A$248)),0)+IF(AND($P21&gt;=HZ$4,$P21&lt;IA$4,$Q21&gt;=IA$4),NETWORKDAYS.INTL($P21,(IA$4)-1,1,(Holidays!$A$1:$A$248)),0)+IF(AND($P21&lt;HZ$4,$Q21&lt;IA$4,$Q21&gt;=HZ$4),NETWORKDAYS.INTL(HZ$4,$Q21,1,(Holidays!$A$1:$A$248)),0)+IF(AND($P21&lt;HZ$4,$Q21&gt;=IA$4,$Q21&gt;=HZ$4),NETWORKDAYS.INTL(HZ$4,(IA$4)-1,1,(Holidays!$A$1:$A$248)),0))*$S21,"")</f>
        <v>0</v>
      </c>
      <c r="IA21" s="191">
        <f>IFERROR((IF(AND($P21&gt;=IA$4,$P21&lt;IB$4,$Q21&lt;IB$4),NETWORKDAYS.INTL($P21,$Q21,1,(Holidays!$A$1:$A$248)),0)+IF(AND($P21&gt;=IA$4,$P21&lt;IB$4,$Q21&gt;=IB$4),NETWORKDAYS.INTL($P21,(IB$4)-1,1,(Holidays!$A$1:$A$248)),0)+IF(AND($P21&lt;IA$4,$Q21&lt;IB$4,$Q21&gt;=IA$4),NETWORKDAYS.INTL(IA$4,$Q21,1,(Holidays!$A$1:$A$248)),0)+IF(AND($P21&lt;IA$4,$Q21&gt;=IB$4,$Q21&gt;=IA$4),NETWORKDAYS.INTL(IA$4,(IB$4)-1,1,(Holidays!$A$1:$A$248)),0))*$S21,"")</f>
        <v>0</v>
      </c>
      <c r="IB21" s="191">
        <f>IFERROR((IF(AND($P21&gt;=IB$4,$P21&lt;IC$4,$Q21&lt;IC$4),NETWORKDAYS.INTL($P21,$Q21,1,(Holidays!$A$1:$A$248)),0)+IF(AND($P21&gt;=IB$4,$P21&lt;IC$4,$Q21&gt;=IC$4),NETWORKDAYS.INTL($P21,(IC$4)-1,1,(Holidays!$A$1:$A$248)),0)+IF(AND($P21&lt;IB$4,$Q21&lt;IC$4,$Q21&gt;=IB$4),NETWORKDAYS.INTL(IB$4,$Q21,1,(Holidays!$A$1:$A$248)),0)+IF(AND($P21&lt;IB$4,$Q21&gt;=IC$4,$Q21&gt;=IB$4),NETWORKDAYS.INTL(IB$4,(IC$4)-1,1,(Holidays!$A$1:$A$248)),0))*$S21,"")</f>
        <v>0</v>
      </c>
      <c r="IC21" s="191">
        <f>IFERROR((IF(AND($P21&gt;=IC$4,$P21&lt;ID$4,$Q21&lt;ID$4),NETWORKDAYS.INTL($P21,$Q21,1,(Holidays!$A$1:$A$248)),0)+IF(AND($P21&gt;=IC$4,$P21&lt;ID$4,$Q21&gt;=ID$4),NETWORKDAYS.INTL($P21,(ID$4)-1,1,(Holidays!$A$1:$A$248)),0)+IF(AND($P21&lt;IC$4,$Q21&lt;ID$4,$Q21&gt;=IC$4),NETWORKDAYS.INTL(IC$4,$Q21,1,(Holidays!$A$1:$A$248)),0)+IF(AND($P21&lt;IC$4,$Q21&gt;=ID$4,$Q21&gt;=IC$4),NETWORKDAYS.INTL(IC$4,(ID$4)-1,1,(Holidays!$A$1:$A$248)),0))*$S21,"")</f>
        <v>0</v>
      </c>
      <c r="ID21" s="191">
        <f>IFERROR((IF(AND($P21&gt;=ID$4,$P21&lt;IE$4,$Q21&lt;IE$4),NETWORKDAYS.INTL($P21,$Q21,1,(Holidays!$A$1:$A$248)),0)+IF(AND($P21&gt;=ID$4,$P21&lt;IE$4,$Q21&gt;=IE$4),NETWORKDAYS.INTL($P21,(IE$4)-1,1,(Holidays!$A$1:$A$248)),0)+IF(AND($P21&lt;ID$4,$Q21&lt;IE$4,$Q21&gt;=ID$4),NETWORKDAYS.INTL(ID$4,$Q21,1,(Holidays!$A$1:$A$248)),0)+IF(AND($P21&lt;ID$4,$Q21&gt;=IE$4,$Q21&gt;=ID$4),NETWORKDAYS.INTL(ID$4,(IE$4)-1,1,(Holidays!$A$1:$A$248)),0))*$S21,"")</f>
        <v>0</v>
      </c>
      <c r="IE21" s="191">
        <f>IFERROR((IF(AND($P21&gt;=IE$4,$P21&lt;IF$4,$Q21&lt;IF$4),NETWORKDAYS.INTL($P21,$Q21,1,(Holidays!$A$1:$A$248)),0)+IF(AND($P21&gt;=IE$4,$P21&lt;IF$4,$Q21&gt;=IF$4),NETWORKDAYS.INTL($P21,(IF$4)-1,1,(Holidays!$A$1:$A$248)),0)+IF(AND($P21&lt;IE$4,$Q21&lt;IF$4,$Q21&gt;=IE$4),NETWORKDAYS.INTL(IE$4,$Q21,1,(Holidays!$A$1:$A$248)),0)+IF(AND($P21&lt;IE$4,$Q21&gt;=IF$4,$Q21&gt;=IE$4),NETWORKDAYS.INTL(IE$4,(IF$4)-1,1,(Holidays!$A$1:$A$248)),0))*$S21,"")</f>
        <v>0</v>
      </c>
      <c r="IF21" s="191">
        <f>IFERROR((IF(AND($P21&gt;=IF$4,$P21&lt;IG$4,$Q21&lt;IG$4),NETWORKDAYS.INTL($P21,$Q21,1,(Holidays!$A$1:$A$248)),0)+IF(AND($P21&gt;=IF$4,$P21&lt;IG$4,$Q21&gt;=IG$4),NETWORKDAYS.INTL($P21,(IG$4)-1,1,(Holidays!$A$1:$A$248)),0)+IF(AND($P21&lt;IF$4,$Q21&lt;IG$4,$Q21&gt;=IF$4),NETWORKDAYS.INTL(IF$4,$Q21,1,(Holidays!$A$1:$A$248)),0)+IF(AND($P21&lt;IF$4,$Q21&gt;=IG$4,$Q21&gt;=IF$4),NETWORKDAYS.INTL(IF$4,(IG$4)-1,1,(Holidays!$A$1:$A$248)),0))*$S21,"")</f>
        <v>0</v>
      </c>
      <c r="IG21" s="191">
        <f>IFERROR((IF(AND($P21&gt;=IG$4,$P21&lt;IH$4,$Q21&lt;IH$4),NETWORKDAYS.INTL($P21,$Q21,1,(Holidays!$A$1:$A$248)),0)+IF(AND($P21&gt;=IG$4,$P21&lt;IH$4,$Q21&gt;=IH$4),NETWORKDAYS.INTL($P21,(IH$4)-1,1,(Holidays!$A$1:$A$248)),0)+IF(AND($P21&lt;IG$4,$Q21&lt;IH$4,$Q21&gt;=IG$4),NETWORKDAYS.INTL(IG$4,$Q21,1,(Holidays!$A$1:$A$248)),0)+IF(AND($P21&lt;IG$4,$Q21&gt;=IH$4,$Q21&gt;=IG$4),NETWORKDAYS.INTL(IG$4,(IH$4)-1,1,(Holidays!$A$1:$A$248)),0))*$S21,"")</f>
        <v>0</v>
      </c>
      <c r="IH21" s="191">
        <f>IFERROR((IF(AND($P21&gt;=IH$4,$P21&lt;II$4,$Q21&lt;II$4),NETWORKDAYS.INTL($P21,$Q21,1,(Holidays!$A$1:$A$248)),0)+IF(AND($P21&gt;=IH$4,$P21&lt;II$4,$Q21&gt;=II$4),NETWORKDAYS.INTL($P21,(II$4)-1,1,(Holidays!$A$1:$A$248)),0)+IF(AND($P21&lt;IH$4,$Q21&lt;II$4,$Q21&gt;=IH$4),NETWORKDAYS.INTL(IH$4,$Q21,1,(Holidays!$A$1:$A$248)),0)+IF(AND($P21&lt;IH$4,$Q21&gt;=II$4,$Q21&gt;=IH$4),NETWORKDAYS.INTL(IH$4,(II$4)-1,1,(Holidays!$A$1:$A$248)),0))*$S21,"")</f>
        <v>0</v>
      </c>
      <c r="II21" s="191">
        <f>IFERROR((IF(AND($P21&gt;=II$4,$P21&lt;IJ$4,$Q21&lt;IJ$4),NETWORKDAYS.INTL($P21,$Q21,1,(Holidays!$A$1:$A$248)),0)+IF(AND($P21&gt;=II$4,$P21&lt;IJ$4,$Q21&gt;=IJ$4),NETWORKDAYS.INTL($P21,(IJ$4)-1,1,(Holidays!$A$1:$A$248)),0)+IF(AND($P21&lt;II$4,$Q21&lt;IJ$4,$Q21&gt;=II$4),NETWORKDAYS.INTL(II$4,$Q21,1,(Holidays!$A$1:$A$248)),0)+IF(AND($P21&lt;II$4,$Q21&gt;=IJ$4,$Q21&gt;=II$4),NETWORKDAYS.INTL(II$4,(IJ$4)-1,1,(Holidays!$A$1:$A$248)),0))*$S21,"")</f>
        <v>0</v>
      </c>
      <c r="IJ21" s="191">
        <f>IFERROR((IF(AND($P21&gt;=IJ$4,$P21&lt;IK$4,$Q21&lt;IK$4),NETWORKDAYS.INTL($P21,$Q21,1,(Holidays!$A$1:$A$248)),0)+IF(AND($P21&gt;=IJ$4,$P21&lt;IK$4,$Q21&gt;=IK$4),NETWORKDAYS.INTL($P21,(IK$4)-1,1,(Holidays!$A$1:$A$248)),0)+IF(AND($P21&lt;IJ$4,$Q21&lt;IK$4,$Q21&gt;=IJ$4),NETWORKDAYS.INTL(IJ$4,$Q21,1,(Holidays!$A$1:$A$248)),0)+IF(AND($P21&lt;IJ$4,$Q21&gt;=IK$4,$Q21&gt;=IJ$4),NETWORKDAYS.INTL(IJ$4,(IK$4)-1,1,(Holidays!$A$1:$A$248)),0))*$S21,"")</f>
        <v>0</v>
      </c>
      <c r="IK21" s="191">
        <f>IFERROR((IF(AND($P21&gt;=IK$4,$P21&lt;IL$4,$Q21&lt;IL$4),NETWORKDAYS.INTL($P21,$Q21,1,(Holidays!$A$1:$A$248)),0)+IF(AND($P21&gt;=IK$4,$P21&lt;IL$4,$Q21&gt;=IL$4),NETWORKDAYS.INTL($P21,(IL$4)-1,1,(Holidays!$A$1:$A$248)),0)+IF(AND($P21&lt;IK$4,$Q21&lt;IL$4,$Q21&gt;=IK$4),NETWORKDAYS.INTL(IK$4,$Q21,1,(Holidays!$A$1:$A$248)),0)+IF(AND($P21&lt;IK$4,$Q21&gt;=IL$4,$Q21&gt;=IK$4),NETWORKDAYS.INTL(IK$4,(IL$4)-1,1,(Holidays!$A$1:$A$248)),0))*$S21,"")</f>
        <v>0</v>
      </c>
      <c r="IL21" s="191">
        <f>IFERROR((IF(AND($P21&gt;=IL$4,$P21&lt;IM$4,$Q21&lt;IM$4),NETWORKDAYS.INTL($P21,$Q21,1,(Holidays!$A$1:$A$248)),0)+IF(AND($P21&gt;=IL$4,$P21&lt;IM$4,$Q21&gt;=IM$4),NETWORKDAYS.INTL($P21,(IM$4)-1,1,(Holidays!$A$1:$A$248)),0)+IF(AND($P21&lt;IL$4,$Q21&lt;IM$4,$Q21&gt;=IL$4),NETWORKDAYS.INTL(IL$4,$Q21,1,(Holidays!$A$1:$A$248)),0)+IF(AND($P21&lt;IL$4,$Q21&gt;=IM$4,$Q21&gt;=IL$4),NETWORKDAYS.INTL(IL$4,(IM$4)-1,1,(Holidays!$A$1:$A$248)),0))*$S21,"")</f>
        <v>0</v>
      </c>
      <c r="IM21" s="191">
        <f>IFERROR((IF(AND($P21&gt;=IM$4,$P21&lt;IN$4,$Q21&lt;IN$4),NETWORKDAYS.INTL($P21,$Q21,1,(Holidays!$A$1:$A$248)),0)+IF(AND($P21&gt;=IM$4,$P21&lt;IN$4,$Q21&gt;=IN$4),NETWORKDAYS.INTL($P21,(IN$4)-1,1,(Holidays!$A$1:$A$248)),0)+IF(AND($P21&lt;IM$4,$Q21&lt;IN$4,$Q21&gt;=IM$4),NETWORKDAYS.INTL(IM$4,$Q21,1,(Holidays!$A$1:$A$248)),0)+IF(AND($P21&lt;IM$4,$Q21&gt;=IN$4,$Q21&gt;=IM$4),NETWORKDAYS.INTL(IM$4,(IN$4)-1,1,(Holidays!$A$1:$A$248)),0))*$S21,"")</f>
        <v>0</v>
      </c>
      <c r="IN21" s="191">
        <f>IFERROR((IF(AND($P21&gt;=IN$4,$P21&lt;IO$4,$Q21&lt;IO$4),NETWORKDAYS.INTL($P21,$Q21,1,(Holidays!$A$1:$A$248)),0)+IF(AND($P21&gt;=IN$4,$P21&lt;IO$4,$Q21&gt;=IO$4),NETWORKDAYS.INTL($P21,(IO$4)-1,1,(Holidays!$A$1:$A$248)),0)+IF(AND($P21&lt;IN$4,$Q21&lt;IO$4,$Q21&gt;=IN$4),NETWORKDAYS.INTL(IN$4,$Q21,1,(Holidays!$A$1:$A$248)),0)+IF(AND($P21&lt;IN$4,$Q21&gt;=IO$4,$Q21&gt;=IN$4),NETWORKDAYS.INTL(IN$4,(IO$4)-1,1,(Holidays!$A$1:$A$248)),0))*$S21,"")</f>
        <v>0</v>
      </c>
      <c r="IO21" s="193">
        <f>IFERROR((IF(AND($P21&gt;=IO$4,$P21&lt;IP$4,$Q21&lt;IP$4),NETWORKDAYS.INTL($P21,$Q21,1,(Holidays!$A$1:$A$248)),0)+IF(AND($P21&gt;=IO$4,$P21&lt;IP$4,$Q21&gt;=IP$4),NETWORKDAYS.INTL($P21,(IP$4)-1,1,(Holidays!$A$1:$A$248)),0)+IF(AND($P21&lt;IO$4,$Q21&lt;IP$4,$Q21&gt;=IO$4),NETWORKDAYS.INTL(IO$4,$Q21,1,(Holidays!$A$1:$A$248)),0)+IF(AND($P21&lt;IO$4,$Q21&gt;=IP$4,$Q21&gt;=IO$4),NETWORKDAYS.INTL(IO$4,(IP$4)-1,1,(Holidays!$A$1:$A$248)),0))*$S21,"")</f>
        <v>0</v>
      </c>
    </row>
    <row r="22" spans="1:249" ht="15" customHeight="1">
      <c r="A22" s="215" t="s">
        <v>3</v>
      </c>
      <c r="B22" s="59" t="str">
        <f>'A-1_MH Estimation'!B22</f>
        <v>A.15</v>
      </c>
      <c r="C22" s="60" t="str">
        <f>IFERROR(VLOOKUP(B22,'A-1_MH Estimation'!$B$6:$C$54,2,0),"")</f>
        <v>Insulation Spec Rule</v>
      </c>
      <c r="D22" s="174">
        <f>IFERROR(VLOOKUP(C22,'A-1_MH Estimation'!$C$7:$K$61,9,0)*1,0)</f>
        <v>12.25</v>
      </c>
      <c r="E22" s="165">
        <v>1</v>
      </c>
      <c r="F22" s="166"/>
      <c r="G22" s="166"/>
      <c r="H22" s="166"/>
      <c r="I22" s="166"/>
      <c r="J22" s="167"/>
      <c r="K22" s="354">
        <f t="shared" ca="1" si="437"/>
        <v>12.25</v>
      </c>
      <c r="L22" s="307">
        <v>1</v>
      </c>
      <c r="M22" s="307"/>
      <c r="N22" s="307"/>
      <c r="O22" s="167"/>
      <c r="P22" s="667">
        <v>44498</v>
      </c>
      <c r="Q22" s="668">
        <v>44508</v>
      </c>
      <c r="R22" s="170">
        <f>NETWORKDAYS.INTL(P22,Q22,1,Holidays!$A$1:$A$248)</f>
        <v>6</v>
      </c>
      <c r="S22" s="62">
        <f t="shared" si="436"/>
        <v>2.0416666666666665</v>
      </c>
      <c r="U22" s="253">
        <f>SUM($V22:IO22)</f>
        <v>12.249999999999998</v>
      </c>
      <c r="V22" s="190">
        <f>IFERROR((IF(AND($P22&gt;=V$4,$P22&lt;W$4,$Q22&lt;W$4),NETWORKDAYS.INTL($P22,$Q22,1,(Holidays!$A$1:$A$248)),0)+IF(AND($P22&gt;=V$4,$P22&lt;W$4,$Q22&gt;=W$4),NETWORKDAYS.INTL($P22,(W$4)-1,1,(Holidays!$A$1:$A$248)),0)+IF(AND($P22&lt;V$4,$Q22&lt;W$4,$Q22&gt;=V$4),NETWORKDAYS.INTL(V$4,$Q22,1,(Holidays!$A$1:$A$248)),0)+IF(AND($P22&lt;V$4,$Q22&gt;=W$4,$Q22&gt;=V$4),NETWORKDAYS.INTL(V$4,(W$4)-1,1,(Holidays!$A$1:$A$248)),0))*$S22,"")</f>
        <v>0</v>
      </c>
      <c r="W22" s="191">
        <f>IFERROR((IF(AND($P22&gt;=W$4,$P22&lt;X$4,$Q22&lt;X$4),NETWORKDAYS.INTL($P22,$Q22,1,(Holidays!$A$1:$A$248)),0)+IF(AND($P22&gt;=W$4,$P22&lt;X$4,$Q22&gt;=X$4),NETWORKDAYS.INTL($P22,(X$4)-1,1,(Holidays!$A$1:$A$248)),0)+IF(AND($P22&lt;W$4,$Q22&lt;X$4,$Q22&gt;=W$4),NETWORKDAYS.INTL(W$4,$Q22,1,(Holidays!$A$1:$A$248)),0)+IF(AND($P22&lt;W$4,$Q22&gt;=X$4,$Q22&gt;=W$4),NETWORKDAYS.INTL(W$4,(X$4)-1,1,(Holidays!$A$1:$A$248)),0))*$S22,"")</f>
        <v>0</v>
      </c>
      <c r="X22" s="191">
        <f>IFERROR((IF(AND($P22&gt;=X$4,$P22&lt;Y$4,$Q22&lt;Y$4),NETWORKDAYS.INTL($P22,$Q22,1,(Holidays!$A$1:$A$248)),0)+IF(AND($P22&gt;=X$4,$P22&lt;Y$4,$Q22&gt;=Y$4),NETWORKDAYS.INTL($P22,(Y$4)-1,1,(Holidays!$A$1:$A$248)),0)+IF(AND($P22&lt;X$4,$Q22&lt;Y$4,$Q22&gt;=X$4),NETWORKDAYS.INTL(X$4,$Q22,1,(Holidays!$A$1:$A$248)),0)+IF(AND($P22&lt;X$4,$Q22&gt;=Y$4,$Q22&gt;=X$4),NETWORKDAYS.INTL(X$4,(Y$4)-1,1,(Holidays!$A$1:$A$248)),0))*$S22,"")</f>
        <v>0</v>
      </c>
      <c r="Y22" s="191">
        <f>IFERROR((IF(AND($P22&gt;=Y$4,$P22&lt;Z$4,$Q22&lt;Z$4),NETWORKDAYS.INTL($P22,$Q22,1,(Holidays!$A$1:$A$248)),0)+IF(AND($P22&gt;=Y$4,$P22&lt;Z$4,$Q22&gt;=Z$4),NETWORKDAYS.INTL($P22,(Z$4)-1,1,(Holidays!$A$1:$A$248)),0)+IF(AND($P22&lt;Y$4,$Q22&lt;Z$4,$Q22&gt;=Y$4),NETWORKDAYS.INTL(Y$4,$Q22,1,(Holidays!$A$1:$A$248)),0)+IF(AND($P22&lt;Y$4,$Q22&gt;=Z$4,$Q22&gt;=Y$4),NETWORKDAYS.INTL(Y$4,(Z$4)-1,1,(Holidays!$A$1:$A$248)),0))*$S22,"")</f>
        <v>2.0416666666666665</v>
      </c>
      <c r="Z22" s="191">
        <f>IFERROR((IF(AND($P22&gt;=Z$4,$P22&lt;AA$4,$Q22&lt;AA$4),NETWORKDAYS.INTL($P22,$Q22,1,(Holidays!$A$1:$A$248)),0)+IF(AND($P22&gt;=Z$4,$P22&lt;AA$4,$Q22&gt;=AA$4),NETWORKDAYS.INTL($P22,(AA$4)-1,1,(Holidays!$A$1:$A$248)),0)+IF(AND($P22&lt;Z$4,$Q22&lt;AA$4,$Q22&gt;=Z$4),NETWORKDAYS.INTL(Z$4,$Q22,1,(Holidays!$A$1:$A$248)),0)+IF(AND($P22&lt;Z$4,$Q22&gt;=AA$4,$Q22&gt;=Z$4),NETWORKDAYS.INTL(Z$4,(AA$4)-1,1,(Holidays!$A$1:$A$248)),0))*$S22,"")</f>
        <v>8.1666666666666661</v>
      </c>
      <c r="AA22" s="191">
        <f>IFERROR((IF(AND($P22&gt;=AA$4,$P22&lt;AB$4,$Q22&lt;AB$4),NETWORKDAYS.INTL($P22,$Q22,1,(Holidays!$A$1:$A$248)),0)+IF(AND($P22&gt;=AA$4,$P22&lt;AB$4,$Q22&gt;=AB$4),NETWORKDAYS.INTL($P22,(AB$4)-1,1,(Holidays!$A$1:$A$248)),0)+IF(AND($P22&lt;AA$4,$Q22&lt;AB$4,$Q22&gt;=AA$4),NETWORKDAYS.INTL(AA$4,$Q22,1,(Holidays!$A$1:$A$248)),0)+IF(AND($P22&lt;AA$4,$Q22&gt;=AB$4,$Q22&gt;=AA$4),NETWORKDAYS.INTL(AA$4,(AB$4)-1,1,(Holidays!$A$1:$A$248)),0))*$S22,"")</f>
        <v>2.0416666666666665</v>
      </c>
      <c r="AB22" s="191">
        <f>IFERROR((IF(AND($P22&gt;=AB$4,$P22&lt;AC$4,$Q22&lt;AC$4),NETWORKDAYS.INTL($P22,$Q22,1,(Holidays!$A$1:$A$248)),0)+IF(AND($P22&gt;=AB$4,$P22&lt;AC$4,$Q22&gt;=AC$4),NETWORKDAYS.INTL($P22,(AC$4)-1,1,(Holidays!$A$1:$A$248)),0)+IF(AND($P22&lt;AB$4,$Q22&lt;AC$4,$Q22&gt;=AB$4),NETWORKDAYS.INTL(AB$4,$Q22,1,(Holidays!$A$1:$A$248)),0)+IF(AND($P22&lt;AB$4,$Q22&gt;=AC$4,$Q22&gt;=AB$4),NETWORKDAYS.INTL(AB$4,(AC$4)-1,1,(Holidays!$A$1:$A$248)),0))*$S22,"")</f>
        <v>0</v>
      </c>
      <c r="AC22" s="191">
        <f>IFERROR((IF(AND($P22&gt;=AC$4,$P22&lt;AD$4,$Q22&lt;AD$4),NETWORKDAYS.INTL($P22,$Q22,1,(Holidays!$A$1:$A$248)),0)+IF(AND($P22&gt;=AC$4,$P22&lt;AD$4,$Q22&gt;=AD$4),NETWORKDAYS.INTL($P22,(AD$4)-1,1,(Holidays!$A$1:$A$248)),0)+IF(AND($P22&lt;AC$4,$Q22&lt;AD$4,$Q22&gt;=AC$4),NETWORKDAYS.INTL(AC$4,$Q22,1,(Holidays!$A$1:$A$248)),0)+IF(AND($P22&lt;AC$4,$Q22&gt;=AD$4,$Q22&gt;=AC$4),NETWORKDAYS.INTL(AC$4,(AD$4)-1,1,(Holidays!$A$1:$A$248)),0))*$S22,"")</f>
        <v>0</v>
      </c>
      <c r="AD22" s="191">
        <f>IFERROR((IF(AND($P22&gt;=AD$4,$P22&lt;AE$4,$Q22&lt;AE$4),NETWORKDAYS.INTL($P22,$Q22,1,(Holidays!$A$1:$A$248)),0)+IF(AND($P22&gt;=AD$4,$P22&lt;AE$4,$Q22&gt;=AE$4),NETWORKDAYS.INTL($P22,(AE$4)-1,1,(Holidays!$A$1:$A$248)),0)+IF(AND($P22&lt;AD$4,$Q22&lt;AE$4,$Q22&gt;=AD$4),NETWORKDAYS.INTL(AD$4,$Q22,1,(Holidays!$A$1:$A$248)),0)+IF(AND($P22&lt;AD$4,$Q22&gt;=AE$4,$Q22&gt;=AD$4),NETWORKDAYS.INTL(AD$4,(AE$4)-1,1,(Holidays!$A$1:$A$248)),0))*$S22,"")</f>
        <v>0</v>
      </c>
      <c r="AE22" s="191">
        <f>IFERROR((IF(AND($P22&gt;=AE$4,$P22&lt;AF$4,$Q22&lt;AF$4),NETWORKDAYS.INTL($P22,$Q22,1,(Holidays!$A$1:$A$248)),0)+IF(AND($P22&gt;=AE$4,$P22&lt;AF$4,$Q22&gt;=AF$4),NETWORKDAYS.INTL($P22,(AF$4)-1,1,(Holidays!$A$1:$A$248)),0)+IF(AND($P22&lt;AE$4,$Q22&lt;AF$4,$Q22&gt;=AE$4),NETWORKDAYS.INTL(AE$4,$Q22,1,(Holidays!$A$1:$A$248)),0)+IF(AND($P22&lt;AE$4,$Q22&gt;=AF$4,$Q22&gt;=AE$4),NETWORKDAYS.INTL(AE$4,(AF$4)-1,1,(Holidays!$A$1:$A$248)),0))*$S22,"")</f>
        <v>0</v>
      </c>
      <c r="AF22" s="191">
        <f>IFERROR((IF(AND($P22&gt;=AF$4,$P22&lt;AG$4,$Q22&lt;AG$4),NETWORKDAYS.INTL($P22,$Q22,1,(Holidays!$A$1:$A$248)),0)+IF(AND($P22&gt;=AF$4,$P22&lt;AG$4,$Q22&gt;=AG$4),NETWORKDAYS.INTL($P22,(AG$4)-1,1,(Holidays!$A$1:$A$248)),0)+IF(AND($P22&lt;AF$4,$Q22&lt;AG$4,$Q22&gt;=AF$4),NETWORKDAYS.INTL(AF$4,$Q22,1,(Holidays!$A$1:$A$248)),0)+IF(AND($P22&lt;AF$4,$Q22&gt;=AG$4,$Q22&gt;=AF$4),NETWORKDAYS.INTL(AF$4,(AG$4)-1,1,(Holidays!$A$1:$A$248)),0))*$S22,"")</f>
        <v>0</v>
      </c>
      <c r="AG22" s="191">
        <f>IFERROR((IF(AND($P22&gt;=AG$4,$P22&lt;AH$4,$Q22&lt;AH$4),NETWORKDAYS.INTL($P22,$Q22,1,(Holidays!$A$1:$A$248)),0)+IF(AND($P22&gt;=AG$4,$P22&lt;AH$4,$Q22&gt;=AH$4),NETWORKDAYS.INTL($P22,(AH$4)-1,1,(Holidays!$A$1:$A$248)),0)+IF(AND($P22&lt;AG$4,$Q22&lt;AH$4,$Q22&gt;=AG$4),NETWORKDAYS.INTL(AG$4,$Q22,1,(Holidays!$A$1:$A$248)),0)+IF(AND($P22&lt;AG$4,$Q22&gt;=AH$4,$Q22&gt;=AG$4),NETWORKDAYS.INTL(AG$4,(AH$4)-1,1,(Holidays!$A$1:$A$248)),0))*$S22,"")</f>
        <v>0</v>
      </c>
      <c r="AH22" s="191">
        <f>IFERROR((IF(AND($P22&gt;=AH$4,$P22&lt;AI$4,$Q22&lt;AI$4),NETWORKDAYS.INTL($P22,$Q22,1,(Holidays!$A$1:$A$248)),0)+IF(AND($P22&gt;=AH$4,$P22&lt;AI$4,$Q22&gt;=AI$4),NETWORKDAYS.INTL($P22,(AI$4)-1,1,(Holidays!$A$1:$A$248)),0)+IF(AND($P22&lt;AH$4,$Q22&lt;AI$4,$Q22&gt;=AH$4),NETWORKDAYS.INTL(AH$4,$Q22,1,(Holidays!$A$1:$A$248)),0)+IF(AND($P22&lt;AH$4,$Q22&gt;=AI$4,$Q22&gt;=AH$4),NETWORKDAYS.INTL(AH$4,(AI$4)-1,1,(Holidays!$A$1:$A$248)),0))*$S22,"")</f>
        <v>0</v>
      </c>
      <c r="AI22" s="191">
        <f>IFERROR((IF(AND($P22&gt;=AI$4,$P22&lt;AJ$4,$Q22&lt;AJ$4),NETWORKDAYS.INTL($P22,$Q22,1,(Holidays!$A$1:$A$248)),0)+IF(AND($P22&gt;=AI$4,$P22&lt;AJ$4,$Q22&gt;=AJ$4),NETWORKDAYS.INTL($P22,(AJ$4)-1,1,(Holidays!$A$1:$A$248)),0)+IF(AND($P22&lt;AI$4,$Q22&lt;AJ$4,$Q22&gt;=AI$4),NETWORKDAYS.INTL(AI$4,$Q22,1,(Holidays!$A$1:$A$248)),0)+IF(AND($P22&lt;AI$4,$Q22&gt;=AJ$4,$Q22&gt;=AI$4),NETWORKDAYS.INTL(AI$4,(AJ$4)-1,1,(Holidays!$A$1:$A$248)),0))*$S22,"")</f>
        <v>0</v>
      </c>
      <c r="AJ22" s="191">
        <f>IFERROR((IF(AND($P22&gt;=AJ$4,$P22&lt;AK$4,$Q22&lt;AK$4),NETWORKDAYS.INTL($P22,$Q22,1,(Holidays!$A$1:$A$248)),0)+IF(AND($P22&gt;=AJ$4,$P22&lt;AK$4,$Q22&gt;=AK$4),NETWORKDAYS.INTL($P22,(AK$4)-1,1,(Holidays!$A$1:$A$248)),0)+IF(AND($P22&lt;AJ$4,$Q22&lt;AK$4,$Q22&gt;=AJ$4),NETWORKDAYS.INTL(AJ$4,$Q22,1,(Holidays!$A$1:$A$248)),0)+IF(AND($P22&lt;AJ$4,$Q22&gt;=AK$4,$Q22&gt;=AJ$4),NETWORKDAYS.INTL(AJ$4,(AK$4)-1,1,(Holidays!$A$1:$A$248)),0))*$S22,"")</f>
        <v>0</v>
      </c>
      <c r="AK22" s="191">
        <f>IFERROR((IF(AND($P22&gt;=AK$4,$P22&lt;AL$4,$Q22&lt;AL$4),NETWORKDAYS.INTL($P22,$Q22,1,(Holidays!$A$1:$A$248)),0)+IF(AND($P22&gt;=AK$4,$P22&lt;AL$4,$Q22&gt;=AL$4),NETWORKDAYS.INTL($P22,(AL$4)-1,1,(Holidays!$A$1:$A$248)),0)+IF(AND($P22&lt;AK$4,$Q22&lt;AL$4,$Q22&gt;=AK$4),NETWORKDAYS.INTL(AK$4,$Q22,1,(Holidays!$A$1:$A$248)),0)+IF(AND($P22&lt;AK$4,$Q22&gt;=AL$4,$Q22&gt;=AK$4),NETWORKDAYS.INTL(AK$4,(AL$4)-1,1,(Holidays!$A$1:$A$248)),0))*$S22,"")</f>
        <v>0</v>
      </c>
      <c r="AL22" s="191">
        <f>IFERROR((IF(AND($P22&gt;=AL$4,$P22&lt;AM$4,$Q22&lt;AM$4),NETWORKDAYS.INTL($P22,$Q22,1,(Holidays!$A$1:$A$248)),0)+IF(AND($P22&gt;=AL$4,$P22&lt;AM$4,$Q22&gt;=AM$4),NETWORKDAYS.INTL($P22,(AM$4)-1,1,(Holidays!$A$1:$A$248)),0)+IF(AND($P22&lt;AL$4,$Q22&lt;AM$4,$Q22&gt;=AL$4),NETWORKDAYS.INTL(AL$4,$Q22,1,(Holidays!$A$1:$A$248)),0)+IF(AND($P22&lt;AL$4,$Q22&gt;=AM$4,$Q22&gt;=AL$4),NETWORKDAYS.INTL(AL$4,(AM$4)-1,1,(Holidays!$A$1:$A$248)),0))*$S22,"")</f>
        <v>0</v>
      </c>
      <c r="AM22" s="191">
        <f>IFERROR((IF(AND($P22&gt;=AM$4,$P22&lt;AN$4,$Q22&lt;AN$4),NETWORKDAYS.INTL($P22,$Q22,1,(Holidays!$A$1:$A$248)),0)+IF(AND($P22&gt;=AM$4,$P22&lt;AN$4,$Q22&gt;=AN$4),NETWORKDAYS.INTL($P22,(AN$4)-1,1,(Holidays!$A$1:$A$248)),0)+IF(AND($P22&lt;AM$4,$Q22&lt;AN$4,$Q22&gt;=AM$4),NETWORKDAYS.INTL(AM$4,$Q22,1,(Holidays!$A$1:$A$248)),0)+IF(AND($P22&lt;AM$4,$Q22&gt;=AN$4,$Q22&gt;=AM$4),NETWORKDAYS.INTL(AM$4,(AN$4)-1,1,(Holidays!$A$1:$A$248)),0))*$S22,"")</f>
        <v>0</v>
      </c>
      <c r="AN22" s="191">
        <f>IFERROR((IF(AND($P22&gt;=AN$4,$P22&lt;AO$4,$Q22&lt;AO$4),NETWORKDAYS.INTL($P22,$Q22,1,(Holidays!$A$1:$A$248)),0)+IF(AND($P22&gt;=AN$4,$P22&lt;AO$4,$Q22&gt;=AO$4),NETWORKDAYS.INTL($P22,(AO$4)-1,1,(Holidays!$A$1:$A$248)),0)+IF(AND($P22&lt;AN$4,$Q22&lt;AO$4,$Q22&gt;=AN$4),NETWORKDAYS.INTL(AN$4,$Q22,1,(Holidays!$A$1:$A$248)),0)+IF(AND($P22&lt;AN$4,$Q22&gt;=AO$4,$Q22&gt;=AN$4),NETWORKDAYS.INTL(AN$4,(AO$4)-1,1,(Holidays!$A$1:$A$248)),0))*$S22,"")</f>
        <v>0</v>
      </c>
      <c r="AO22" s="191">
        <f>IFERROR((IF(AND($P22&gt;=AO$4,$P22&lt;AP$4,$Q22&lt;AP$4),NETWORKDAYS.INTL($P22,$Q22,1,(Holidays!$A$1:$A$248)),0)+IF(AND($P22&gt;=AO$4,$P22&lt;AP$4,$Q22&gt;=AP$4),NETWORKDAYS.INTL($P22,(AP$4)-1,1,(Holidays!$A$1:$A$248)),0)+IF(AND($P22&lt;AO$4,$Q22&lt;AP$4,$Q22&gt;=AO$4),NETWORKDAYS.INTL(AO$4,$Q22,1,(Holidays!$A$1:$A$248)),0)+IF(AND($P22&lt;AO$4,$Q22&gt;=AP$4,$Q22&gt;=AO$4),NETWORKDAYS.INTL(AO$4,(AP$4)-1,1,(Holidays!$A$1:$A$248)),0))*$S22,"")</f>
        <v>0</v>
      </c>
      <c r="AP22" s="191">
        <f>IFERROR((IF(AND($P22&gt;=AP$4,$P22&lt;AQ$4,$Q22&lt;AQ$4),NETWORKDAYS.INTL($P22,$Q22,1,(Holidays!$A$1:$A$248)),0)+IF(AND($P22&gt;=AP$4,$P22&lt;AQ$4,$Q22&gt;=AQ$4),NETWORKDAYS.INTL($P22,(AQ$4)-1,1,(Holidays!$A$1:$A$248)),0)+IF(AND($P22&lt;AP$4,$Q22&lt;AQ$4,$Q22&gt;=AP$4),NETWORKDAYS.INTL(AP$4,$Q22,1,(Holidays!$A$1:$A$248)),0)+IF(AND($P22&lt;AP$4,$Q22&gt;=AQ$4,$Q22&gt;=AP$4),NETWORKDAYS.INTL(AP$4,(AQ$4)-1,1,(Holidays!$A$1:$A$248)),0))*$S22,"")</f>
        <v>0</v>
      </c>
      <c r="AQ22" s="191">
        <f>IFERROR((IF(AND($P22&gt;=AQ$4,$P22&lt;AR$4,$Q22&lt;AR$4),NETWORKDAYS.INTL($P22,$Q22,1,(Holidays!$A$1:$A$248)),0)+IF(AND($P22&gt;=AQ$4,$P22&lt;AR$4,$Q22&gt;=AR$4),NETWORKDAYS.INTL($P22,(AR$4)-1,1,(Holidays!$A$1:$A$248)),0)+IF(AND($P22&lt;AQ$4,$Q22&lt;AR$4,$Q22&gt;=AQ$4),NETWORKDAYS.INTL(AQ$4,$Q22,1,(Holidays!$A$1:$A$248)),0)+IF(AND($P22&lt;AQ$4,$Q22&gt;=AR$4,$Q22&gt;=AQ$4),NETWORKDAYS.INTL(AQ$4,(AR$4)-1,1,(Holidays!$A$1:$A$248)),0))*$S22,"")</f>
        <v>0</v>
      </c>
      <c r="AR22" s="191">
        <f>IFERROR((IF(AND($P22&gt;=AR$4,$P22&lt;AS$4,$Q22&lt;AS$4),NETWORKDAYS.INTL($P22,$Q22,1,(Holidays!$A$1:$A$248)),0)+IF(AND($P22&gt;=AR$4,$P22&lt;AS$4,$Q22&gt;=AS$4),NETWORKDAYS.INTL($P22,(AS$4)-1,1,(Holidays!$A$1:$A$248)),0)+IF(AND($P22&lt;AR$4,$Q22&lt;AS$4,$Q22&gt;=AR$4),NETWORKDAYS.INTL(AR$4,$Q22,1,(Holidays!$A$1:$A$248)),0)+IF(AND($P22&lt;AR$4,$Q22&gt;=AS$4,$Q22&gt;=AR$4),NETWORKDAYS.INTL(AR$4,(AS$4)-1,1,(Holidays!$A$1:$A$248)),0))*$S22,"")</f>
        <v>0</v>
      </c>
      <c r="AS22" s="192">
        <f>IFERROR((IF(AND($P22&gt;=AS$4,$P22&lt;AT$4,$Q22&lt;AT$4),NETWORKDAYS.INTL($P22,$Q22,1,(Holidays!$A$1:$A$248)),0)+IF(AND($P22&gt;=AS$4,$P22&lt;AT$4,$Q22&gt;=AT$4),NETWORKDAYS.INTL($P22,(AT$4)-1,1,(Holidays!$A$1:$A$248)),0)+IF(AND($P22&lt;AS$4,$Q22&lt;AT$4,$Q22&gt;=AS$4),NETWORKDAYS.INTL(AS$4,$Q22,1,(Holidays!$A$1:$A$248)),0)+IF(AND($P22&lt;AS$4,$Q22&gt;=AT$4,$Q22&gt;=AS$4),NETWORKDAYS.INTL(AS$4,(AT$4)-1,1,(Holidays!$A$1:$A$248)),0))*$S22,"")</f>
        <v>0</v>
      </c>
      <c r="AT22" s="191">
        <f>IFERROR((IF(AND($P22&gt;=AT$4,$P22&lt;AU$4,$Q22&lt;AU$4),NETWORKDAYS.INTL($P22,$Q22,1,(Holidays!$A$1:$A$248)),0)+IF(AND($P22&gt;=AT$4,$P22&lt;AU$4,$Q22&gt;=AU$4),NETWORKDAYS.INTL($P22,(AU$4)-1,1,(Holidays!$A$1:$A$248)),0)+IF(AND($P22&lt;AT$4,$Q22&lt;AU$4,$Q22&gt;=AT$4),NETWORKDAYS.INTL(AT$4,$Q22,1,(Holidays!$A$1:$A$248)),0)+IF(AND($P22&lt;AT$4,$Q22&gt;=AU$4,$Q22&gt;=AT$4),NETWORKDAYS.INTL(AT$4,(AU$4)-1,1,(Holidays!$A$1:$A$248)),0))*$S22,"")</f>
        <v>0</v>
      </c>
      <c r="AU22" s="191">
        <f>IFERROR((IF(AND($P22&gt;=AU$4,$P22&lt;AV$4,$Q22&lt;AV$4),NETWORKDAYS.INTL($P22,$Q22,1,(Holidays!$A$1:$A$248)),0)+IF(AND($P22&gt;=AU$4,$P22&lt;AV$4,$Q22&gt;=AV$4),NETWORKDAYS.INTL($P22,(AV$4)-1,1,(Holidays!$A$1:$A$248)),0)+IF(AND($P22&lt;AU$4,$Q22&lt;AV$4,$Q22&gt;=AU$4),NETWORKDAYS.INTL(AU$4,$Q22,1,(Holidays!$A$1:$A$248)),0)+IF(AND($P22&lt;AU$4,$Q22&gt;=AV$4,$Q22&gt;=AU$4),NETWORKDAYS.INTL(AU$4,(AV$4)-1,1,(Holidays!$A$1:$A$248)),0))*$S22,"")</f>
        <v>0</v>
      </c>
      <c r="AV22" s="191">
        <f>IFERROR((IF(AND($P22&gt;=AV$4,$P22&lt;AW$4,$Q22&lt;AW$4),NETWORKDAYS.INTL($P22,$Q22,1,(Holidays!$A$1:$A$248)),0)+IF(AND($P22&gt;=AV$4,$P22&lt;AW$4,$Q22&gt;=AW$4),NETWORKDAYS.INTL($P22,(AW$4)-1,1,(Holidays!$A$1:$A$248)),0)+IF(AND($P22&lt;AV$4,$Q22&lt;AW$4,$Q22&gt;=AV$4),NETWORKDAYS.INTL(AV$4,$Q22,1,(Holidays!$A$1:$A$248)),0)+IF(AND($P22&lt;AV$4,$Q22&gt;=AW$4,$Q22&gt;=AV$4),NETWORKDAYS.INTL(AV$4,(AW$4)-1,1,(Holidays!$A$1:$A$248)),0))*$S22,"")</f>
        <v>0</v>
      </c>
      <c r="AW22" s="191">
        <f>IFERROR((IF(AND($P22&gt;=AW$4,$P22&lt;AX$4,$Q22&lt;AX$4),NETWORKDAYS.INTL($P22,$Q22,1,(Holidays!$A$1:$A$248)),0)+IF(AND($P22&gt;=AW$4,$P22&lt;AX$4,$Q22&gt;=AX$4),NETWORKDAYS.INTL($P22,(AX$4)-1,1,(Holidays!$A$1:$A$248)),0)+IF(AND($P22&lt;AW$4,$Q22&lt;AX$4,$Q22&gt;=AW$4),NETWORKDAYS.INTL(AW$4,$Q22,1,(Holidays!$A$1:$A$248)),0)+IF(AND($P22&lt;AW$4,$Q22&gt;=AX$4,$Q22&gt;=AW$4),NETWORKDAYS.INTL(AW$4,(AX$4)-1,1,(Holidays!$A$1:$A$248)),0))*$S22,"")</f>
        <v>0</v>
      </c>
      <c r="AX22" s="191">
        <f>IFERROR((IF(AND($P22&gt;=AX$4,$P22&lt;AY$4,$Q22&lt;AY$4),NETWORKDAYS.INTL($P22,$Q22,1,(Holidays!$A$1:$A$248)),0)+IF(AND($P22&gt;=AX$4,$P22&lt;AY$4,$Q22&gt;=AY$4),NETWORKDAYS.INTL($P22,(AY$4)-1,1,(Holidays!$A$1:$A$248)),0)+IF(AND($P22&lt;AX$4,$Q22&lt;AY$4,$Q22&gt;=AX$4),NETWORKDAYS.INTL(AX$4,$Q22,1,(Holidays!$A$1:$A$248)),0)+IF(AND($P22&lt;AX$4,$Q22&gt;=AY$4,$Q22&gt;=AX$4),NETWORKDAYS.INTL(AX$4,(AY$4)-1,1,(Holidays!$A$1:$A$248)),0))*$S22,"")</f>
        <v>0</v>
      </c>
      <c r="AY22" s="191">
        <f>IFERROR((IF(AND($P22&gt;=AY$4,$P22&lt;AZ$4,$Q22&lt;AZ$4),NETWORKDAYS.INTL($P22,$Q22,1,(Holidays!$A$1:$A$248)),0)+IF(AND($P22&gt;=AY$4,$P22&lt;AZ$4,$Q22&gt;=AZ$4),NETWORKDAYS.INTL($P22,(AZ$4)-1,1,(Holidays!$A$1:$A$248)),0)+IF(AND($P22&lt;AY$4,$Q22&lt;AZ$4,$Q22&gt;=AY$4),NETWORKDAYS.INTL(AY$4,$Q22,1,(Holidays!$A$1:$A$248)),0)+IF(AND($P22&lt;AY$4,$Q22&gt;=AZ$4,$Q22&gt;=AY$4),NETWORKDAYS.INTL(AY$4,(AZ$4)-1,1,(Holidays!$A$1:$A$248)),0))*$S22,"")</f>
        <v>0</v>
      </c>
      <c r="AZ22" s="191">
        <f>IFERROR((IF(AND($P22&gt;=AZ$4,$P22&lt;BA$4,$Q22&lt;BA$4),NETWORKDAYS.INTL($P22,$Q22,1,(Holidays!$A$1:$A$248)),0)+IF(AND($P22&gt;=AZ$4,$P22&lt;BA$4,$Q22&gt;=BA$4),NETWORKDAYS.INTL($P22,(BA$4)-1,1,(Holidays!$A$1:$A$248)),0)+IF(AND($P22&lt;AZ$4,$Q22&lt;BA$4,$Q22&gt;=AZ$4),NETWORKDAYS.INTL(AZ$4,$Q22,1,(Holidays!$A$1:$A$248)),0)+IF(AND($P22&lt;AZ$4,$Q22&gt;=BA$4,$Q22&gt;=AZ$4),NETWORKDAYS.INTL(AZ$4,(BA$4)-1,1,(Holidays!$A$1:$A$248)),0))*$S22,"")</f>
        <v>0</v>
      </c>
      <c r="BA22" s="191">
        <f>IFERROR((IF(AND($P22&gt;=BA$4,$P22&lt;BB$4,$Q22&lt;BB$4),NETWORKDAYS.INTL($P22,$Q22,1,(Holidays!$A$1:$A$248)),0)+IF(AND($P22&gt;=BA$4,$P22&lt;BB$4,$Q22&gt;=BB$4),NETWORKDAYS.INTL($P22,(BB$4)-1,1,(Holidays!$A$1:$A$248)),0)+IF(AND($P22&lt;BA$4,$Q22&lt;BB$4,$Q22&gt;=BA$4),NETWORKDAYS.INTL(BA$4,$Q22,1,(Holidays!$A$1:$A$248)),0)+IF(AND($P22&lt;BA$4,$Q22&gt;=BB$4,$Q22&gt;=BA$4),NETWORKDAYS.INTL(BA$4,(BB$4)-1,1,(Holidays!$A$1:$A$248)),0))*$S22,"")</f>
        <v>0</v>
      </c>
      <c r="BB22" s="191">
        <f>IFERROR((IF(AND($P22&gt;=BB$4,$P22&lt;BC$4,$Q22&lt;BC$4),NETWORKDAYS.INTL($P22,$Q22,1,(Holidays!$A$1:$A$248)),0)+IF(AND($P22&gt;=BB$4,$P22&lt;BC$4,$Q22&gt;=BC$4),NETWORKDAYS.INTL($P22,(BC$4)-1,1,(Holidays!$A$1:$A$248)),0)+IF(AND($P22&lt;BB$4,$Q22&lt;BC$4,$Q22&gt;=BB$4),NETWORKDAYS.INTL(BB$4,$Q22,1,(Holidays!$A$1:$A$248)),0)+IF(AND($P22&lt;BB$4,$Q22&gt;=BC$4,$Q22&gt;=BB$4),NETWORKDAYS.INTL(BB$4,(BC$4)-1,1,(Holidays!$A$1:$A$248)),0))*$S22,"")</f>
        <v>0</v>
      </c>
      <c r="BC22" s="191">
        <f>IFERROR((IF(AND($P22&gt;=BC$4,$P22&lt;BD$4,$Q22&lt;BD$4),NETWORKDAYS.INTL($P22,$Q22,1,(Holidays!$A$1:$A$248)),0)+IF(AND($P22&gt;=BC$4,$P22&lt;BD$4,$Q22&gt;=BD$4),NETWORKDAYS.INTL($P22,(BD$4)-1,1,(Holidays!$A$1:$A$248)),0)+IF(AND($P22&lt;BC$4,$Q22&lt;BD$4,$Q22&gt;=BC$4),NETWORKDAYS.INTL(BC$4,$Q22,1,(Holidays!$A$1:$A$248)),0)+IF(AND($P22&lt;BC$4,$Q22&gt;=BD$4,$Q22&gt;=BC$4),NETWORKDAYS.INTL(BC$4,(BD$4)-1,1,(Holidays!$A$1:$A$248)),0))*$S22,"")</f>
        <v>0</v>
      </c>
      <c r="BD22" s="191">
        <f>IFERROR((IF(AND($P22&gt;=BD$4,$P22&lt;BE$4,$Q22&lt;BE$4),NETWORKDAYS.INTL($P22,$Q22,1,(Holidays!$A$1:$A$248)),0)+IF(AND($P22&gt;=BD$4,$P22&lt;BE$4,$Q22&gt;=BE$4),NETWORKDAYS.INTL($P22,(BE$4)-1,1,(Holidays!$A$1:$A$248)),0)+IF(AND($P22&lt;BD$4,$Q22&lt;BE$4,$Q22&gt;=BD$4),NETWORKDAYS.INTL(BD$4,$Q22,1,(Holidays!$A$1:$A$248)),0)+IF(AND($P22&lt;BD$4,$Q22&gt;=BE$4,$Q22&gt;=BD$4),NETWORKDAYS.INTL(BD$4,(BE$4)-1,1,(Holidays!$A$1:$A$248)),0))*$S22,"")</f>
        <v>0</v>
      </c>
      <c r="BE22" s="191">
        <f>IFERROR((IF(AND($P22&gt;=BE$4,$P22&lt;BF$4,$Q22&lt;BF$4),NETWORKDAYS.INTL($P22,$Q22,1,(Holidays!$A$1:$A$248)),0)+IF(AND($P22&gt;=BE$4,$P22&lt;BF$4,$Q22&gt;=BF$4),NETWORKDAYS.INTL($P22,(BF$4)-1,1,(Holidays!$A$1:$A$248)),0)+IF(AND($P22&lt;BE$4,$Q22&lt;BF$4,$Q22&gt;=BE$4),NETWORKDAYS.INTL(BE$4,$Q22,1,(Holidays!$A$1:$A$248)),0)+IF(AND($P22&lt;BE$4,$Q22&gt;=BF$4,$Q22&gt;=BE$4),NETWORKDAYS.INTL(BE$4,(BF$4)-1,1,(Holidays!$A$1:$A$248)),0))*$S22,"")</f>
        <v>0</v>
      </c>
      <c r="BF22" s="191">
        <f>IFERROR((IF(AND($P22&gt;=BF$4,$P22&lt;BG$4,$Q22&lt;BG$4),NETWORKDAYS.INTL($P22,$Q22,1,(Holidays!$A$1:$A$248)),0)+IF(AND($P22&gt;=BF$4,$P22&lt;BG$4,$Q22&gt;=BG$4),NETWORKDAYS.INTL($P22,(BG$4)-1,1,(Holidays!$A$1:$A$248)),0)+IF(AND($P22&lt;BF$4,$Q22&lt;BG$4,$Q22&gt;=BF$4),NETWORKDAYS.INTL(BF$4,$Q22,1,(Holidays!$A$1:$A$248)),0)+IF(AND($P22&lt;BF$4,$Q22&gt;=BG$4,$Q22&gt;=BF$4),NETWORKDAYS.INTL(BF$4,(BG$4)-1,1,(Holidays!$A$1:$A$248)),0))*$S22,"")</f>
        <v>0</v>
      </c>
      <c r="BG22" s="191">
        <f>IFERROR((IF(AND($P22&gt;=BG$4,$P22&lt;BH$4,$Q22&lt;BH$4),NETWORKDAYS.INTL($P22,$Q22,1,(Holidays!$A$1:$A$248)),0)+IF(AND($P22&gt;=BG$4,$P22&lt;BH$4,$Q22&gt;=BH$4),NETWORKDAYS.INTL($P22,(BH$4)-1,1,(Holidays!$A$1:$A$248)),0)+IF(AND($P22&lt;BG$4,$Q22&lt;BH$4,$Q22&gt;=BG$4),NETWORKDAYS.INTL(BG$4,$Q22,1,(Holidays!$A$1:$A$248)),0)+IF(AND($P22&lt;BG$4,$Q22&gt;=BH$4,$Q22&gt;=BG$4),NETWORKDAYS.INTL(BG$4,(BH$4)-1,1,(Holidays!$A$1:$A$248)),0))*$S22,"")</f>
        <v>0</v>
      </c>
      <c r="BH22" s="191">
        <f>IFERROR((IF(AND($P22&gt;=BH$4,$P22&lt;BI$4,$Q22&lt;BI$4),NETWORKDAYS.INTL($P22,$Q22,1,(Holidays!$A$1:$A$248)),0)+IF(AND($P22&gt;=BH$4,$P22&lt;BI$4,$Q22&gt;=BI$4),NETWORKDAYS.INTL($P22,(BI$4)-1,1,(Holidays!$A$1:$A$248)),0)+IF(AND($P22&lt;BH$4,$Q22&lt;BI$4,$Q22&gt;=BH$4),NETWORKDAYS.INTL(BH$4,$Q22,1,(Holidays!$A$1:$A$248)),0)+IF(AND($P22&lt;BH$4,$Q22&gt;=BI$4,$Q22&gt;=BH$4),NETWORKDAYS.INTL(BH$4,(BI$4)-1,1,(Holidays!$A$1:$A$248)),0))*$S22,"")</f>
        <v>0</v>
      </c>
      <c r="BI22" s="191">
        <f>IFERROR((IF(AND($P22&gt;=BI$4,$P22&lt;BJ$4,$Q22&lt;BJ$4),NETWORKDAYS.INTL($P22,$Q22,1,(Holidays!$A$1:$A$248)),0)+IF(AND($P22&gt;=BI$4,$P22&lt;BJ$4,$Q22&gt;=BJ$4),NETWORKDAYS.INTL($P22,(BJ$4)-1,1,(Holidays!$A$1:$A$248)),0)+IF(AND($P22&lt;BI$4,$Q22&lt;BJ$4,$Q22&gt;=BI$4),NETWORKDAYS.INTL(BI$4,$Q22,1,(Holidays!$A$1:$A$248)),0)+IF(AND($P22&lt;BI$4,$Q22&gt;=BJ$4,$Q22&gt;=BI$4),NETWORKDAYS.INTL(BI$4,(BJ$4)-1,1,(Holidays!$A$1:$A$248)),0))*$S22,"")</f>
        <v>0</v>
      </c>
      <c r="BJ22" s="191">
        <f>IFERROR((IF(AND($P22&gt;=BJ$4,$P22&lt;BK$4,$Q22&lt;BK$4),NETWORKDAYS.INTL($P22,$Q22,1,(Holidays!$A$1:$A$248)),0)+IF(AND($P22&gt;=BJ$4,$P22&lt;BK$4,$Q22&gt;=BK$4),NETWORKDAYS.INTL($P22,(BK$4)-1,1,(Holidays!$A$1:$A$248)),0)+IF(AND($P22&lt;BJ$4,$Q22&lt;BK$4,$Q22&gt;=BJ$4),NETWORKDAYS.INTL(BJ$4,$Q22,1,(Holidays!$A$1:$A$248)),0)+IF(AND($P22&lt;BJ$4,$Q22&gt;=BK$4,$Q22&gt;=BJ$4),NETWORKDAYS.INTL(BJ$4,(BK$4)-1,1,(Holidays!$A$1:$A$248)),0))*$S22,"")</f>
        <v>0</v>
      </c>
      <c r="BK22" s="191">
        <f>IFERROR((IF(AND($P22&gt;=BK$4,$P22&lt;BL$4,$Q22&lt;BL$4),NETWORKDAYS.INTL($P22,$Q22,1,(Holidays!$A$1:$A$248)),0)+IF(AND($P22&gt;=BK$4,$P22&lt;BL$4,$Q22&gt;=BL$4),NETWORKDAYS.INTL($P22,(BL$4)-1,1,(Holidays!$A$1:$A$248)),0)+IF(AND($P22&lt;BK$4,$Q22&lt;BL$4,$Q22&gt;=BK$4),NETWORKDAYS.INTL(BK$4,$Q22,1,(Holidays!$A$1:$A$248)),0)+IF(AND($P22&lt;BK$4,$Q22&gt;=BL$4,$Q22&gt;=BK$4),NETWORKDAYS.INTL(BK$4,(BL$4)-1,1,(Holidays!$A$1:$A$248)),0))*$S22,"")</f>
        <v>0</v>
      </c>
      <c r="BL22" s="191">
        <f>IFERROR((IF(AND($P22&gt;=BL$4,$P22&lt;BM$4,$Q22&lt;BM$4),NETWORKDAYS.INTL($P22,$Q22,1,(Holidays!$A$1:$A$248)),0)+IF(AND($P22&gt;=BL$4,$P22&lt;BM$4,$Q22&gt;=BM$4),NETWORKDAYS.INTL($P22,(BM$4)-1,1,(Holidays!$A$1:$A$248)),0)+IF(AND($P22&lt;BL$4,$Q22&lt;BM$4,$Q22&gt;=BL$4),NETWORKDAYS.INTL(BL$4,$Q22,1,(Holidays!$A$1:$A$248)),0)+IF(AND($P22&lt;BL$4,$Q22&gt;=BM$4,$Q22&gt;=BL$4),NETWORKDAYS.INTL(BL$4,(BM$4)-1,1,(Holidays!$A$1:$A$248)),0))*$S22,"")</f>
        <v>0</v>
      </c>
      <c r="BM22" s="191">
        <f>IFERROR((IF(AND($P22&gt;=BM$4,$P22&lt;BN$4,$Q22&lt;BN$4),NETWORKDAYS.INTL($P22,$Q22,1,(Holidays!$A$1:$A$248)),0)+IF(AND($P22&gt;=BM$4,$P22&lt;BN$4,$Q22&gt;=BN$4),NETWORKDAYS.INTL($P22,(BN$4)-1,1,(Holidays!$A$1:$A$248)),0)+IF(AND($P22&lt;BM$4,$Q22&lt;BN$4,$Q22&gt;=BM$4),NETWORKDAYS.INTL(BM$4,$Q22,1,(Holidays!$A$1:$A$248)),0)+IF(AND($P22&lt;BM$4,$Q22&gt;=BN$4,$Q22&gt;=BM$4),NETWORKDAYS.INTL(BM$4,(BN$4)-1,1,(Holidays!$A$1:$A$248)),0))*$S22,"")</f>
        <v>0</v>
      </c>
      <c r="BN22" s="191">
        <f>IFERROR((IF(AND($P22&gt;=BN$4,$P22&lt;BO$4,$Q22&lt;BO$4),NETWORKDAYS.INTL($P22,$Q22,1,(Holidays!$A$1:$A$248)),0)+IF(AND($P22&gt;=BN$4,$P22&lt;BO$4,$Q22&gt;=BO$4),NETWORKDAYS.INTL($P22,(BO$4)-1,1,(Holidays!$A$1:$A$248)),0)+IF(AND($P22&lt;BN$4,$Q22&lt;BO$4,$Q22&gt;=BN$4),NETWORKDAYS.INTL(BN$4,$Q22,1,(Holidays!$A$1:$A$248)),0)+IF(AND($P22&lt;BN$4,$Q22&gt;=BO$4,$Q22&gt;=BN$4),NETWORKDAYS.INTL(BN$4,(BO$4)-1,1,(Holidays!$A$1:$A$248)),0))*$S22,"")</f>
        <v>0</v>
      </c>
      <c r="BO22" s="191">
        <f>IFERROR((IF(AND($P22&gt;=BO$4,$P22&lt;BP$4,$Q22&lt;BP$4),NETWORKDAYS.INTL($P22,$Q22,1,(Holidays!$A$1:$A$248)),0)+IF(AND($P22&gt;=BO$4,$P22&lt;BP$4,$Q22&gt;=BP$4),NETWORKDAYS.INTL($P22,(BP$4)-1,1,(Holidays!$A$1:$A$248)),0)+IF(AND($P22&lt;BO$4,$Q22&lt;BP$4,$Q22&gt;=BO$4),NETWORKDAYS.INTL(BO$4,$Q22,1,(Holidays!$A$1:$A$248)),0)+IF(AND($P22&lt;BO$4,$Q22&gt;=BP$4,$Q22&gt;=BO$4),NETWORKDAYS.INTL(BO$4,(BP$4)-1,1,(Holidays!$A$1:$A$248)),0))*$S22,"")</f>
        <v>0</v>
      </c>
      <c r="BP22" s="191">
        <f>IFERROR((IF(AND($P22&gt;=BP$4,$P22&lt;BQ$4,$Q22&lt;BQ$4),NETWORKDAYS.INTL($P22,$Q22,1,(Holidays!$A$1:$A$248)),0)+IF(AND($P22&gt;=BP$4,$P22&lt;BQ$4,$Q22&gt;=BQ$4),NETWORKDAYS.INTL($P22,(BQ$4)-1,1,(Holidays!$A$1:$A$248)),0)+IF(AND($P22&lt;BP$4,$Q22&lt;BQ$4,$Q22&gt;=BP$4),NETWORKDAYS.INTL(BP$4,$Q22,1,(Holidays!$A$1:$A$248)),0)+IF(AND($P22&lt;BP$4,$Q22&gt;=BQ$4,$Q22&gt;=BP$4),NETWORKDAYS.INTL(BP$4,(BQ$4)-1,1,(Holidays!$A$1:$A$248)),0))*$S22,"")</f>
        <v>0</v>
      </c>
      <c r="BQ22" s="191">
        <f>IFERROR((IF(AND($P22&gt;=BQ$4,$P22&lt;BR$4,$Q22&lt;BR$4),NETWORKDAYS.INTL($P22,$Q22,1,(Holidays!$A$1:$A$248)),0)+IF(AND($P22&gt;=BQ$4,$P22&lt;BR$4,$Q22&gt;=BR$4),NETWORKDAYS.INTL($P22,(BR$4)-1,1,(Holidays!$A$1:$A$248)),0)+IF(AND($P22&lt;BQ$4,$Q22&lt;BR$4,$Q22&gt;=BQ$4),NETWORKDAYS.INTL(BQ$4,$Q22,1,(Holidays!$A$1:$A$248)),0)+IF(AND($P22&lt;BQ$4,$Q22&gt;=BR$4,$Q22&gt;=BQ$4),NETWORKDAYS.INTL(BQ$4,(BR$4)-1,1,(Holidays!$A$1:$A$248)),0))*$S22,"")</f>
        <v>0</v>
      </c>
      <c r="BR22" s="191">
        <f>IFERROR((IF(AND($P22&gt;=BR$4,$P22&lt;BS$4,$Q22&lt;BS$4),NETWORKDAYS.INTL($P22,$Q22,1,(Holidays!$A$1:$A$248)),0)+IF(AND($P22&gt;=BR$4,$P22&lt;BS$4,$Q22&gt;=BS$4),NETWORKDAYS.INTL($P22,(BS$4)-1,1,(Holidays!$A$1:$A$248)),0)+IF(AND($P22&lt;BR$4,$Q22&lt;BS$4,$Q22&gt;=BR$4),NETWORKDAYS.INTL(BR$4,$Q22,1,(Holidays!$A$1:$A$248)),0)+IF(AND($P22&lt;BR$4,$Q22&gt;=BS$4,$Q22&gt;=BR$4),NETWORKDAYS.INTL(BR$4,(BS$4)-1,1,(Holidays!$A$1:$A$248)),0))*$S22,"")</f>
        <v>0</v>
      </c>
      <c r="BS22" s="191">
        <f>IFERROR((IF(AND($P22&gt;=BS$4,$P22&lt;BT$4,$Q22&lt;BT$4),NETWORKDAYS.INTL($P22,$Q22,1,(Holidays!$A$1:$A$248)),0)+IF(AND($P22&gt;=BS$4,$P22&lt;BT$4,$Q22&gt;=BT$4),NETWORKDAYS.INTL($P22,(BT$4)-1,1,(Holidays!$A$1:$A$248)),0)+IF(AND($P22&lt;BS$4,$Q22&lt;BT$4,$Q22&gt;=BS$4),NETWORKDAYS.INTL(BS$4,$Q22,1,(Holidays!$A$1:$A$248)),0)+IF(AND($P22&lt;BS$4,$Q22&gt;=BT$4,$Q22&gt;=BS$4),NETWORKDAYS.INTL(BS$4,(BT$4)-1,1,(Holidays!$A$1:$A$248)),0))*$S22,"")</f>
        <v>0</v>
      </c>
      <c r="BT22" s="191">
        <f>IFERROR((IF(AND($P22&gt;=BT$4,$P22&lt;BU$4,$Q22&lt;BU$4),NETWORKDAYS.INTL($P22,$Q22,1,(Holidays!$A$1:$A$248)),0)+IF(AND($P22&gt;=BT$4,$P22&lt;BU$4,$Q22&gt;=BU$4),NETWORKDAYS.INTL($P22,(BU$4)-1,1,(Holidays!$A$1:$A$248)),0)+IF(AND($P22&lt;BT$4,$Q22&lt;BU$4,$Q22&gt;=BT$4),NETWORKDAYS.INTL(BT$4,$Q22,1,(Holidays!$A$1:$A$248)),0)+IF(AND($P22&lt;BT$4,$Q22&gt;=BU$4,$Q22&gt;=BT$4),NETWORKDAYS.INTL(BT$4,(BU$4)-1,1,(Holidays!$A$1:$A$248)),0))*$S22,"")</f>
        <v>0</v>
      </c>
      <c r="BU22" s="191">
        <f>IFERROR((IF(AND($P22&gt;=BU$4,$P22&lt;BV$4,$Q22&lt;BV$4),NETWORKDAYS.INTL($P22,$Q22,1,(Holidays!$A$1:$A$248)),0)+IF(AND($P22&gt;=BU$4,$P22&lt;BV$4,$Q22&gt;=BV$4),NETWORKDAYS.INTL($P22,(BV$4)-1,1,(Holidays!$A$1:$A$248)),0)+IF(AND($P22&lt;BU$4,$Q22&lt;BV$4,$Q22&gt;=BU$4),NETWORKDAYS.INTL(BU$4,$Q22,1,(Holidays!$A$1:$A$248)),0)+IF(AND($P22&lt;BU$4,$Q22&gt;=BV$4,$Q22&gt;=BU$4),NETWORKDAYS.INTL(BU$4,(BV$4)-1,1,(Holidays!$A$1:$A$248)),0))*$S22,"")</f>
        <v>0</v>
      </c>
      <c r="BV22" s="191">
        <f>IFERROR((IF(AND($P22&gt;=BV$4,$P22&lt;BW$4,$Q22&lt;BW$4),NETWORKDAYS.INTL($P22,$Q22,1,(Holidays!$A$1:$A$248)),0)+IF(AND($P22&gt;=BV$4,$P22&lt;BW$4,$Q22&gt;=BW$4),NETWORKDAYS.INTL($P22,(BW$4)-1,1,(Holidays!$A$1:$A$248)),0)+IF(AND($P22&lt;BV$4,$Q22&lt;BW$4,$Q22&gt;=BV$4),NETWORKDAYS.INTL(BV$4,$Q22,1,(Holidays!$A$1:$A$248)),0)+IF(AND($P22&lt;BV$4,$Q22&gt;=BW$4,$Q22&gt;=BV$4),NETWORKDAYS.INTL(BV$4,(BW$4)-1,1,(Holidays!$A$1:$A$248)),0))*$S22,"")</f>
        <v>0</v>
      </c>
      <c r="BW22" s="191">
        <f>IFERROR((IF(AND($P22&gt;=BW$4,$P22&lt;BX$4,$Q22&lt;BX$4),NETWORKDAYS.INTL($P22,$Q22,1,(Holidays!$A$1:$A$248)),0)+IF(AND($P22&gt;=BW$4,$P22&lt;BX$4,$Q22&gt;=BX$4),NETWORKDAYS.INTL($P22,(BX$4)-1,1,(Holidays!$A$1:$A$248)),0)+IF(AND($P22&lt;BW$4,$Q22&lt;BX$4,$Q22&gt;=BW$4),NETWORKDAYS.INTL(BW$4,$Q22,1,(Holidays!$A$1:$A$248)),0)+IF(AND($P22&lt;BW$4,$Q22&gt;=BX$4,$Q22&gt;=BW$4),NETWORKDAYS.INTL(BW$4,(BX$4)-1,1,(Holidays!$A$1:$A$248)),0))*$S22,"")</f>
        <v>0</v>
      </c>
      <c r="BX22" s="191">
        <f>IFERROR((IF(AND($P22&gt;=BX$4,$P22&lt;BY$4,$Q22&lt;BY$4),NETWORKDAYS.INTL($P22,$Q22,1,(Holidays!$A$1:$A$248)),0)+IF(AND($P22&gt;=BX$4,$P22&lt;BY$4,$Q22&gt;=BY$4),NETWORKDAYS.INTL($P22,(BY$4)-1,1,(Holidays!$A$1:$A$248)),0)+IF(AND($P22&lt;BX$4,$Q22&lt;BY$4,$Q22&gt;=BX$4),NETWORKDAYS.INTL(BX$4,$Q22,1,(Holidays!$A$1:$A$248)),0)+IF(AND($P22&lt;BX$4,$Q22&gt;=BY$4,$Q22&gt;=BX$4),NETWORKDAYS.INTL(BX$4,(BY$4)-1,1,(Holidays!$A$1:$A$248)),0))*$S22,"")</f>
        <v>0</v>
      </c>
      <c r="BY22" s="191">
        <f>IFERROR((IF(AND($P22&gt;=BY$4,$P22&lt;BZ$4,$Q22&lt;BZ$4),NETWORKDAYS.INTL($P22,$Q22,1,(Holidays!$A$1:$A$248)),0)+IF(AND($P22&gt;=BY$4,$P22&lt;BZ$4,$Q22&gt;=BZ$4),NETWORKDAYS.INTL($P22,(BZ$4)-1,1,(Holidays!$A$1:$A$248)),0)+IF(AND($P22&lt;BY$4,$Q22&lt;BZ$4,$Q22&gt;=BY$4),NETWORKDAYS.INTL(BY$4,$Q22,1,(Holidays!$A$1:$A$248)),0)+IF(AND($P22&lt;BY$4,$Q22&gt;=BZ$4,$Q22&gt;=BY$4),NETWORKDAYS.INTL(BY$4,(BZ$4)-1,1,(Holidays!$A$1:$A$248)),0))*$S22,"")</f>
        <v>0</v>
      </c>
      <c r="BZ22" s="191">
        <f>IFERROR((IF(AND($P22&gt;=BZ$4,$P22&lt;CA$4,$Q22&lt;CA$4),NETWORKDAYS.INTL($P22,$Q22,1,(Holidays!$A$1:$A$248)),0)+IF(AND($P22&gt;=BZ$4,$P22&lt;CA$4,$Q22&gt;=CA$4),NETWORKDAYS.INTL($P22,(CA$4)-1,1,(Holidays!$A$1:$A$248)),0)+IF(AND($P22&lt;BZ$4,$Q22&lt;CA$4,$Q22&gt;=BZ$4),NETWORKDAYS.INTL(BZ$4,$Q22,1,(Holidays!$A$1:$A$248)),0)+IF(AND($P22&lt;BZ$4,$Q22&gt;=CA$4,$Q22&gt;=BZ$4),NETWORKDAYS.INTL(BZ$4,(CA$4)-1,1,(Holidays!$A$1:$A$248)),0))*$S22,"")</f>
        <v>0</v>
      </c>
      <c r="CA22" s="191">
        <f>IFERROR((IF(AND($P22&gt;=CA$4,$P22&lt;CB$4,$Q22&lt;CB$4),NETWORKDAYS.INTL($P22,$Q22,1,(Holidays!$A$1:$A$248)),0)+IF(AND($P22&gt;=CA$4,$P22&lt;CB$4,$Q22&gt;=CB$4),NETWORKDAYS.INTL($P22,(CB$4)-1,1,(Holidays!$A$1:$A$248)),0)+IF(AND($P22&lt;CA$4,$Q22&lt;CB$4,$Q22&gt;=CA$4),NETWORKDAYS.INTL(CA$4,$Q22,1,(Holidays!$A$1:$A$248)),0)+IF(AND($P22&lt;CA$4,$Q22&gt;=CB$4,$Q22&gt;=CA$4),NETWORKDAYS.INTL(CA$4,(CB$4)-1,1,(Holidays!$A$1:$A$248)),0))*$S22,"")</f>
        <v>0</v>
      </c>
      <c r="CB22" s="191">
        <f>IFERROR((IF(AND($P22&gt;=CB$4,$P22&lt;CC$4,$Q22&lt;CC$4),NETWORKDAYS.INTL($P22,$Q22,1,(Holidays!$A$1:$A$248)),0)+IF(AND($P22&gt;=CB$4,$P22&lt;CC$4,$Q22&gt;=CC$4),NETWORKDAYS.INTL($P22,(CC$4)-1,1,(Holidays!$A$1:$A$248)),0)+IF(AND($P22&lt;CB$4,$Q22&lt;CC$4,$Q22&gt;=CB$4),NETWORKDAYS.INTL(CB$4,$Q22,1,(Holidays!$A$1:$A$248)),0)+IF(AND($P22&lt;CB$4,$Q22&gt;=CC$4,$Q22&gt;=CB$4),NETWORKDAYS.INTL(CB$4,(CC$4)-1,1,(Holidays!$A$1:$A$248)),0))*$S22,"")</f>
        <v>0</v>
      </c>
      <c r="CC22" s="191">
        <f>IFERROR((IF(AND($P22&gt;=CC$4,$P22&lt;CD$4,$Q22&lt;CD$4),NETWORKDAYS.INTL($P22,$Q22,1,(Holidays!$A$1:$A$248)),0)+IF(AND($P22&gt;=CC$4,$P22&lt;CD$4,$Q22&gt;=CD$4),NETWORKDAYS.INTL($P22,(CD$4)-1,1,(Holidays!$A$1:$A$248)),0)+IF(AND($P22&lt;CC$4,$Q22&lt;CD$4,$Q22&gt;=CC$4),NETWORKDAYS.INTL(CC$4,$Q22,1,(Holidays!$A$1:$A$248)),0)+IF(AND($P22&lt;CC$4,$Q22&gt;=CD$4,$Q22&gt;=CC$4),NETWORKDAYS.INTL(CC$4,(CD$4)-1,1,(Holidays!$A$1:$A$248)),0))*$S22,"")</f>
        <v>0</v>
      </c>
      <c r="CD22" s="191">
        <f>IFERROR((IF(AND($P22&gt;=CD$4,$P22&lt;CE$4,$Q22&lt;CE$4),NETWORKDAYS.INTL($P22,$Q22,1,(Holidays!$A$1:$A$248)),0)+IF(AND($P22&gt;=CD$4,$P22&lt;CE$4,$Q22&gt;=CE$4),NETWORKDAYS.INTL($P22,(CE$4)-1,1,(Holidays!$A$1:$A$248)),0)+IF(AND($P22&lt;CD$4,$Q22&lt;CE$4,$Q22&gt;=CD$4),NETWORKDAYS.INTL(CD$4,$Q22,1,(Holidays!$A$1:$A$248)),0)+IF(AND($P22&lt;CD$4,$Q22&gt;=CE$4,$Q22&gt;=CD$4),NETWORKDAYS.INTL(CD$4,(CE$4)-1,1,(Holidays!$A$1:$A$248)),0))*$S22,"")</f>
        <v>0</v>
      </c>
      <c r="CE22" s="191">
        <f>IFERROR((IF(AND($P22&gt;=CE$4,$P22&lt;CF$4,$Q22&lt;CF$4),NETWORKDAYS.INTL($P22,$Q22,1,(Holidays!$A$1:$A$248)),0)+IF(AND($P22&gt;=CE$4,$P22&lt;CF$4,$Q22&gt;=CF$4),NETWORKDAYS.INTL($P22,(CF$4)-1,1,(Holidays!$A$1:$A$248)),0)+IF(AND($P22&lt;CE$4,$Q22&lt;CF$4,$Q22&gt;=CE$4),NETWORKDAYS.INTL(CE$4,$Q22,1,(Holidays!$A$1:$A$248)),0)+IF(AND($P22&lt;CE$4,$Q22&gt;=CF$4,$Q22&gt;=CE$4),NETWORKDAYS.INTL(CE$4,(CF$4)-1,1,(Holidays!$A$1:$A$248)),0))*$S22,"")</f>
        <v>0</v>
      </c>
      <c r="CF22" s="191">
        <f>IFERROR((IF(AND($P22&gt;=CF$4,$P22&lt;CG$4,$Q22&lt;CG$4),NETWORKDAYS.INTL($P22,$Q22,1,(Holidays!$A$1:$A$248)),0)+IF(AND($P22&gt;=CF$4,$P22&lt;CG$4,$Q22&gt;=CG$4),NETWORKDAYS.INTL($P22,(CG$4)-1,1,(Holidays!$A$1:$A$248)),0)+IF(AND($P22&lt;CF$4,$Q22&lt;CG$4,$Q22&gt;=CF$4),NETWORKDAYS.INTL(CF$4,$Q22,1,(Holidays!$A$1:$A$248)),0)+IF(AND($P22&lt;CF$4,$Q22&gt;=CG$4,$Q22&gt;=CF$4),NETWORKDAYS.INTL(CF$4,(CG$4)-1,1,(Holidays!$A$1:$A$248)),0))*$S22,"")</f>
        <v>0</v>
      </c>
      <c r="CG22" s="191">
        <f>IFERROR((IF(AND($P22&gt;=CG$4,$P22&lt;CH$4,$Q22&lt;CH$4),NETWORKDAYS.INTL($P22,$Q22,1,(Holidays!$A$1:$A$248)),0)+IF(AND($P22&gt;=CG$4,$P22&lt;CH$4,$Q22&gt;=CH$4),NETWORKDAYS.INTL($P22,(CH$4)-1,1,(Holidays!$A$1:$A$248)),0)+IF(AND($P22&lt;CG$4,$Q22&lt;CH$4,$Q22&gt;=CG$4),NETWORKDAYS.INTL(CG$4,$Q22,1,(Holidays!$A$1:$A$248)),0)+IF(AND($P22&lt;CG$4,$Q22&gt;=CH$4,$Q22&gt;=CG$4),NETWORKDAYS.INTL(CG$4,(CH$4)-1,1,(Holidays!$A$1:$A$248)),0))*$S22,"")</f>
        <v>0</v>
      </c>
      <c r="CH22" s="191">
        <f>IFERROR((IF(AND($P22&gt;=CH$4,$P22&lt;CI$4,$Q22&lt;CI$4),NETWORKDAYS.INTL($P22,$Q22,1,(Holidays!$A$1:$A$248)),0)+IF(AND($P22&gt;=CH$4,$P22&lt;CI$4,$Q22&gt;=CI$4),NETWORKDAYS.INTL($P22,(CI$4)-1,1,(Holidays!$A$1:$A$248)),0)+IF(AND($P22&lt;CH$4,$Q22&lt;CI$4,$Q22&gt;=CH$4),NETWORKDAYS.INTL(CH$4,$Q22,1,(Holidays!$A$1:$A$248)),0)+IF(AND($P22&lt;CH$4,$Q22&gt;=CI$4,$Q22&gt;=CH$4),NETWORKDAYS.INTL(CH$4,(CI$4)-1,1,(Holidays!$A$1:$A$248)),0))*$S22,"")</f>
        <v>0</v>
      </c>
      <c r="CI22" s="191">
        <f>IFERROR((IF(AND($P22&gt;=CI$4,$P22&lt;CJ$4,$Q22&lt;CJ$4),NETWORKDAYS.INTL($P22,$Q22,1,(Holidays!$A$1:$A$248)),0)+IF(AND($P22&gt;=CI$4,$P22&lt;CJ$4,$Q22&gt;=CJ$4),NETWORKDAYS.INTL($P22,(CJ$4)-1,1,(Holidays!$A$1:$A$248)),0)+IF(AND($P22&lt;CI$4,$Q22&lt;CJ$4,$Q22&gt;=CI$4),NETWORKDAYS.INTL(CI$4,$Q22,1,(Holidays!$A$1:$A$248)),0)+IF(AND($P22&lt;CI$4,$Q22&gt;=CJ$4,$Q22&gt;=CI$4),NETWORKDAYS.INTL(CI$4,(CJ$4)-1,1,(Holidays!$A$1:$A$248)),0))*$S22,"")</f>
        <v>0</v>
      </c>
      <c r="CJ22" s="191">
        <f>IFERROR((IF(AND($P22&gt;=CJ$4,$P22&lt;CK$4,$Q22&lt;CK$4),NETWORKDAYS.INTL($P22,$Q22,1,(Holidays!$A$1:$A$248)),0)+IF(AND($P22&gt;=CJ$4,$P22&lt;CK$4,$Q22&gt;=CK$4),NETWORKDAYS.INTL($P22,(CK$4)-1,1,(Holidays!$A$1:$A$248)),0)+IF(AND($P22&lt;CJ$4,$Q22&lt;CK$4,$Q22&gt;=CJ$4),NETWORKDAYS.INTL(CJ$4,$Q22,1,(Holidays!$A$1:$A$248)),0)+IF(AND($P22&lt;CJ$4,$Q22&gt;=CK$4,$Q22&gt;=CJ$4),NETWORKDAYS.INTL(CJ$4,(CK$4)-1,1,(Holidays!$A$1:$A$248)),0))*$S22,"")</f>
        <v>0</v>
      </c>
      <c r="CK22" s="191">
        <f>IFERROR((IF(AND($P22&gt;=CK$4,$P22&lt;CL$4,$Q22&lt;CL$4),NETWORKDAYS.INTL($P22,$Q22,1,(Holidays!$A$1:$A$248)),0)+IF(AND($P22&gt;=CK$4,$P22&lt;CL$4,$Q22&gt;=CL$4),NETWORKDAYS.INTL($P22,(CL$4)-1,1,(Holidays!$A$1:$A$248)),0)+IF(AND($P22&lt;CK$4,$Q22&lt;CL$4,$Q22&gt;=CK$4),NETWORKDAYS.INTL(CK$4,$Q22,1,(Holidays!$A$1:$A$248)),0)+IF(AND($P22&lt;CK$4,$Q22&gt;=CL$4,$Q22&gt;=CK$4),NETWORKDAYS.INTL(CK$4,(CL$4)-1,1,(Holidays!$A$1:$A$248)),0))*$S22,"")</f>
        <v>0</v>
      </c>
      <c r="CL22" s="191">
        <f>IFERROR((IF(AND($P22&gt;=CL$4,$P22&lt;CM$4,$Q22&lt;CM$4),NETWORKDAYS.INTL($P22,$Q22,1,(Holidays!$A$1:$A$248)),0)+IF(AND($P22&gt;=CL$4,$P22&lt;CM$4,$Q22&gt;=CM$4),NETWORKDAYS.INTL($P22,(CM$4)-1,1,(Holidays!$A$1:$A$248)),0)+IF(AND($P22&lt;CL$4,$Q22&lt;CM$4,$Q22&gt;=CL$4),NETWORKDAYS.INTL(CL$4,$Q22,1,(Holidays!$A$1:$A$248)),0)+IF(AND($P22&lt;CL$4,$Q22&gt;=CM$4,$Q22&gt;=CL$4),NETWORKDAYS.INTL(CL$4,(CM$4)-1,1,(Holidays!$A$1:$A$248)),0))*$S22,"")</f>
        <v>0</v>
      </c>
      <c r="CM22" s="191">
        <f>IFERROR((IF(AND($P22&gt;=CM$4,$P22&lt;CN$4,$Q22&lt;CN$4),NETWORKDAYS.INTL($P22,$Q22,1,(Holidays!$A$1:$A$248)),0)+IF(AND($P22&gt;=CM$4,$P22&lt;CN$4,$Q22&gt;=CN$4),NETWORKDAYS.INTL($P22,(CN$4)-1,1,(Holidays!$A$1:$A$248)),0)+IF(AND($P22&lt;CM$4,$Q22&lt;CN$4,$Q22&gt;=CM$4),NETWORKDAYS.INTL(CM$4,$Q22,1,(Holidays!$A$1:$A$248)),0)+IF(AND($P22&lt;CM$4,$Q22&gt;=CN$4,$Q22&gt;=CM$4),NETWORKDAYS.INTL(CM$4,(CN$4)-1,1,(Holidays!$A$1:$A$248)),0))*$S22,"")</f>
        <v>0</v>
      </c>
      <c r="CN22" s="191">
        <f>IFERROR((IF(AND($P22&gt;=CN$4,$P22&lt;CO$4,$Q22&lt;CO$4),NETWORKDAYS.INTL($P22,$Q22,1,(Holidays!$A$1:$A$248)),0)+IF(AND($P22&gt;=CN$4,$P22&lt;CO$4,$Q22&gt;=CO$4),NETWORKDAYS.INTL($P22,(CO$4)-1,1,(Holidays!$A$1:$A$248)),0)+IF(AND($P22&lt;CN$4,$Q22&lt;CO$4,$Q22&gt;=CN$4),NETWORKDAYS.INTL(CN$4,$Q22,1,(Holidays!$A$1:$A$248)),0)+IF(AND($P22&lt;CN$4,$Q22&gt;=CO$4,$Q22&gt;=CN$4),NETWORKDAYS.INTL(CN$4,(CO$4)-1,1,(Holidays!$A$1:$A$248)),0))*$S22,"")</f>
        <v>0</v>
      </c>
      <c r="CO22" s="191">
        <f>IFERROR((IF(AND($P22&gt;=CO$4,$P22&lt;CP$4,$Q22&lt;CP$4),NETWORKDAYS.INTL($P22,$Q22,1,(Holidays!$A$1:$A$248)),0)+IF(AND($P22&gt;=CO$4,$P22&lt;CP$4,$Q22&gt;=CP$4),NETWORKDAYS.INTL($P22,(CP$4)-1,1,(Holidays!$A$1:$A$248)),0)+IF(AND($P22&lt;CO$4,$Q22&lt;CP$4,$Q22&gt;=CO$4),NETWORKDAYS.INTL(CO$4,$Q22,1,(Holidays!$A$1:$A$248)),0)+IF(AND($P22&lt;CO$4,$Q22&gt;=CP$4,$Q22&gt;=CO$4),NETWORKDAYS.INTL(CO$4,(CP$4)-1,1,(Holidays!$A$1:$A$248)),0))*$S22,"")</f>
        <v>0</v>
      </c>
      <c r="CP22" s="191">
        <f>IFERROR((IF(AND($P22&gt;=CP$4,$P22&lt;CQ$4,$Q22&lt;CQ$4),NETWORKDAYS.INTL($P22,$Q22,1,(Holidays!$A$1:$A$248)),0)+IF(AND($P22&gt;=CP$4,$P22&lt;CQ$4,$Q22&gt;=CQ$4),NETWORKDAYS.INTL($P22,(CQ$4)-1,1,(Holidays!$A$1:$A$248)),0)+IF(AND($P22&lt;CP$4,$Q22&lt;CQ$4,$Q22&gt;=CP$4),NETWORKDAYS.INTL(CP$4,$Q22,1,(Holidays!$A$1:$A$248)),0)+IF(AND($P22&lt;CP$4,$Q22&gt;=CQ$4,$Q22&gt;=CP$4),NETWORKDAYS.INTL(CP$4,(CQ$4)-1,1,(Holidays!$A$1:$A$248)),0))*$S22,"")</f>
        <v>0</v>
      </c>
      <c r="CQ22" s="191">
        <f>IFERROR((IF(AND($P22&gt;=CQ$4,$P22&lt;CR$4,$Q22&lt;CR$4),NETWORKDAYS.INTL($P22,$Q22,1,(Holidays!$A$1:$A$248)),0)+IF(AND($P22&gt;=CQ$4,$P22&lt;CR$4,$Q22&gt;=CR$4),NETWORKDAYS.INTL($P22,(CR$4)-1,1,(Holidays!$A$1:$A$248)),0)+IF(AND($P22&lt;CQ$4,$Q22&lt;CR$4,$Q22&gt;=CQ$4),NETWORKDAYS.INTL(CQ$4,$Q22,1,(Holidays!$A$1:$A$248)),0)+IF(AND($P22&lt;CQ$4,$Q22&gt;=CR$4,$Q22&gt;=CQ$4),NETWORKDAYS.INTL(CQ$4,(CR$4)-1,1,(Holidays!$A$1:$A$248)),0))*$S22,"")</f>
        <v>0</v>
      </c>
      <c r="CR22" s="191">
        <f>IFERROR((IF(AND($P22&gt;=CR$4,$P22&lt;CS$4,$Q22&lt;CS$4),NETWORKDAYS.INTL($P22,$Q22,1,(Holidays!$A$1:$A$248)),0)+IF(AND($P22&gt;=CR$4,$P22&lt;CS$4,$Q22&gt;=CS$4),NETWORKDAYS.INTL($P22,(CS$4)-1,1,(Holidays!$A$1:$A$248)),0)+IF(AND($P22&lt;CR$4,$Q22&lt;CS$4,$Q22&gt;=CR$4),NETWORKDAYS.INTL(CR$4,$Q22,1,(Holidays!$A$1:$A$248)),0)+IF(AND($P22&lt;CR$4,$Q22&gt;=CS$4,$Q22&gt;=CR$4),NETWORKDAYS.INTL(CR$4,(CS$4)-1,1,(Holidays!$A$1:$A$248)),0))*$S22,"")</f>
        <v>0</v>
      </c>
      <c r="CS22" s="191">
        <f>IFERROR((IF(AND($P22&gt;=CS$4,$P22&lt;CT$4,$Q22&lt;CT$4),NETWORKDAYS.INTL($P22,$Q22,1,(Holidays!$A$1:$A$248)),0)+IF(AND($P22&gt;=CS$4,$P22&lt;CT$4,$Q22&gt;=CT$4),NETWORKDAYS.INTL($P22,(CT$4)-1,1,(Holidays!$A$1:$A$248)),0)+IF(AND($P22&lt;CS$4,$Q22&lt;CT$4,$Q22&gt;=CS$4),NETWORKDAYS.INTL(CS$4,$Q22,1,(Holidays!$A$1:$A$248)),0)+IF(AND($P22&lt;CS$4,$Q22&gt;=CT$4,$Q22&gt;=CS$4),NETWORKDAYS.INTL(CS$4,(CT$4)-1,1,(Holidays!$A$1:$A$248)),0))*$S22,"")</f>
        <v>0</v>
      </c>
      <c r="CT22" s="191">
        <f>IFERROR((IF(AND($P22&gt;=CT$4,$P22&lt;CU$4,$Q22&lt;CU$4),NETWORKDAYS.INTL($P22,$Q22,1,(Holidays!$A$1:$A$248)),0)+IF(AND($P22&gt;=CT$4,$P22&lt;CU$4,$Q22&gt;=CU$4),NETWORKDAYS.INTL($P22,(CU$4)-1,1,(Holidays!$A$1:$A$248)),0)+IF(AND($P22&lt;CT$4,$Q22&lt;CU$4,$Q22&gt;=CT$4),NETWORKDAYS.INTL(CT$4,$Q22,1,(Holidays!$A$1:$A$248)),0)+IF(AND($P22&lt;CT$4,$Q22&gt;=CU$4,$Q22&gt;=CT$4),NETWORKDAYS.INTL(CT$4,(CU$4)-1,1,(Holidays!$A$1:$A$248)),0))*$S22,"")</f>
        <v>0</v>
      </c>
      <c r="CU22" s="191">
        <f>IFERROR((IF(AND($P22&gt;=CU$4,$P22&lt;CV$4,$Q22&lt;CV$4),NETWORKDAYS.INTL($P22,$Q22,1,(Holidays!$A$1:$A$248)),0)+IF(AND($P22&gt;=CU$4,$P22&lt;CV$4,$Q22&gt;=CV$4),NETWORKDAYS.INTL($P22,(CV$4)-1,1,(Holidays!$A$1:$A$248)),0)+IF(AND($P22&lt;CU$4,$Q22&lt;CV$4,$Q22&gt;=CU$4),NETWORKDAYS.INTL(CU$4,$Q22,1,(Holidays!$A$1:$A$248)),0)+IF(AND($P22&lt;CU$4,$Q22&gt;=CV$4,$Q22&gt;=CU$4),NETWORKDAYS.INTL(CU$4,(CV$4)-1,1,(Holidays!$A$1:$A$248)),0))*$S22,"")</f>
        <v>0</v>
      </c>
      <c r="CV22" s="191">
        <f>IFERROR((IF(AND($P22&gt;=CV$4,$P22&lt;CW$4,$Q22&lt;CW$4),NETWORKDAYS.INTL($P22,$Q22,1,(Holidays!$A$1:$A$248)),0)+IF(AND($P22&gt;=CV$4,$P22&lt;CW$4,$Q22&gt;=CW$4),NETWORKDAYS.INTL($P22,(CW$4)-1,1,(Holidays!$A$1:$A$248)),0)+IF(AND($P22&lt;CV$4,$Q22&lt;CW$4,$Q22&gt;=CV$4),NETWORKDAYS.INTL(CV$4,$Q22,1,(Holidays!$A$1:$A$248)),0)+IF(AND($P22&lt;CV$4,$Q22&gt;=CW$4,$Q22&gt;=CV$4),NETWORKDAYS.INTL(CV$4,(CW$4)-1,1,(Holidays!$A$1:$A$248)),0))*$S22,"")</f>
        <v>0</v>
      </c>
      <c r="CW22" s="191">
        <f>IFERROR((IF(AND($P22&gt;=CW$4,$P22&lt;CX$4,$Q22&lt;CX$4),NETWORKDAYS.INTL($P22,$Q22,1,(Holidays!$A$1:$A$248)),0)+IF(AND($P22&gt;=CW$4,$P22&lt;CX$4,$Q22&gt;=CX$4),NETWORKDAYS.INTL($P22,(CX$4)-1,1,(Holidays!$A$1:$A$248)),0)+IF(AND($P22&lt;CW$4,$Q22&lt;CX$4,$Q22&gt;=CW$4),NETWORKDAYS.INTL(CW$4,$Q22,1,(Holidays!$A$1:$A$248)),0)+IF(AND($P22&lt;CW$4,$Q22&gt;=CX$4,$Q22&gt;=CW$4),NETWORKDAYS.INTL(CW$4,(CX$4)-1,1,(Holidays!$A$1:$A$248)),0))*$S22,"")</f>
        <v>0</v>
      </c>
      <c r="CX22" s="191">
        <f>IFERROR((IF(AND($P22&gt;=CX$4,$P22&lt;CY$4,$Q22&lt;CY$4),NETWORKDAYS.INTL($P22,$Q22,1,(Holidays!$A$1:$A$248)),0)+IF(AND($P22&gt;=CX$4,$P22&lt;CY$4,$Q22&gt;=CY$4),NETWORKDAYS.INTL($P22,(CY$4)-1,1,(Holidays!$A$1:$A$248)),0)+IF(AND($P22&lt;CX$4,$Q22&lt;CY$4,$Q22&gt;=CX$4),NETWORKDAYS.INTL(CX$4,$Q22,1,(Holidays!$A$1:$A$248)),0)+IF(AND($P22&lt;CX$4,$Q22&gt;=CY$4,$Q22&gt;=CX$4),NETWORKDAYS.INTL(CX$4,(CY$4)-1,1,(Holidays!$A$1:$A$248)),0))*$S22,"")</f>
        <v>0</v>
      </c>
      <c r="CY22" s="191">
        <f>IFERROR((IF(AND($P22&gt;=CY$4,$P22&lt;CZ$4,$Q22&lt;CZ$4),NETWORKDAYS.INTL($P22,$Q22,1,(Holidays!$A$1:$A$248)),0)+IF(AND($P22&gt;=CY$4,$P22&lt;CZ$4,$Q22&gt;=CZ$4),NETWORKDAYS.INTL($P22,(CZ$4)-1,1,(Holidays!$A$1:$A$248)),0)+IF(AND($P22&lt;CY$4,$Q22&lt;CZ$4,$Q22&gt;=CY$4),NETWORKDAYS.INTL(CY$4,$Q22,1,(Holidays!$A$1:$A$248)),0)+IF(AND($P22&lt;CY$4,$Q22&gt;=CZ$4,$Q22&gt;=CY$4),NETWORKDAYS.INTL(CY$4,(CZ$4)-1,1,(Holidays!$A$1:$A$248)),0))*$S22,"")</f>
        <v>0</v>
      </c>
      <c r="CZ22" s="191">
        <f>IFERROR((IF(AND($P22&gt;=CZ$4,$P22&lt;DA$4,$Q22&lt;DA$4),NETWORKDAYS.INTL($P22,$Q22,1,(Holidays!$A$1:$A$248)),0)+IF(AND($P22&gt;=CZ$4,$P22&lt;DA$4,$Q22&gt;=DA$4),NETWORKDAYS.INTL($P22,(DA$4)-1,1,(Holidays!$A$1:$A$248)),0)+IF(AND($P22&lt;CZ$4,$Q22&lt;DA$4,$Q22&gt;=CZ$4),NETWORKDAYS.INTL(CZ$4,$Q22,1,(Holidays!$A$1:$A$248)),0)+IF(AND($P22&lt;CZ$4,$Q22&gt;=DA$4,$Q22&gt;=CZ$4),NETWORKDAYS.INTL(CZ$4,(DA$4)-1,1,(Holidays!$A$1:$A$248)),0))*$S22,"")</f>
        <v>0</v>
      </c>
      <c r="DA22" s="191">
        <f>IFERROR((IF(AND($P22&gt;=DA$4,$P22&lt;DB$4,$Q22&lt;DB$4),NETWORKDAYS.INTL($P22,$Q22,1,(Holidays!$A$1:$A$248)),0)+IF(AND($P22&gt;=DA$4,$P22&lt;DB$4,$Q22&gt;=DB$4),NETWORKDAYS.INTL($P22,(DB$4)-1,1,(Holidays!$A$1:$A$248)),0)+IF(AND($P22&lt;DA$4,$Q22&lt;DB$4,$Q22&gt;=DA$4),NETWORKDAYS.INTL(DA$4,$Q22,1,(Holidays!$A$1:$A$248)),0)+IF(AND($P22&lt;DA$4,$Q22&gt;=DB$4,$Q22&gt;=DA$4),NETWORKDAYS.INTL(DA$4,(DB$4)-1,1,(Holidays!$A$1:$A$248)),0))*$S22,"")</f>
        <v>0</v>
      </c>
      <c r="DB22" s="191">
        <f>IFERROR((IF(AND($P22&gt;=DB$4,$P22&lt;DC$4,$Q22&lt;DC$4),NETWORKDAYS.INTL($P22,$Q22,1,(Holidays!$A$1:$A$248)),0)+IF(AND($P22&gt;=DB$4,$P22&lt;DC$4,$Q22&gt;=DC$4),NETWORKDAYS.INTL($P22,(DC$4)-1,1,(Holidays!$A$1:$A$248)),0)+IF(AND($P22&lt;DB$4,$Q22&lt;DC$4,$Q22&gt;=DB$4),NETWORKDAYS.INTL(DB$4,$Q22,1,(Holidays!$A$1:$A$248)),0)+IF(AND($P22&lt;DB$4,$Q22&gt;=DC$4,$Q22&gt;=DB$4),NETWORKDAYS.INTL(DB$4,(DC$4)-1,1,(Holidays!$A$1:$A$248)),0))*$S22,"")</f>
        <v>0</v>
      </c>
      <c r="DC22" s="191">
        <f>IFERROR((IF(AND($P22&gt;=DC$4,$P22&lt;DD$4,$Q22&lt;DD$4),NETWORKDAYS.INTL($P22,$Q22,1,(Holidays!$A$1:$A$248)),0)+IF(AND($P22&gt;=DC$4,$P22&lt;DD$4,$Q22&gt;=DD$4),NETWORKDAYS.INTL($P22,(DD$4)-1,1,(Holidays!$A$1:$A$248)),0)+IF(AND($P22&lt;DC$4,$Q22&lt;DD$4,$Q22&gt;=DC$4),NETWORKDAYS.INTL(DC$4,$Q22,1,(Holidays!$A$1:$A$248)),0)+IF(AND($P22&lt;DC$4,$Q22&gt;=DD$4,$Q22&gt;=DC$4),NETWORKDAYS.INTL(DC$4,(DD$4)-1,1,(Holidays!$A$1:$A$248)),0))*$S22,"")</f>
        <v>0</v>
      </c>
      <c r="DD22" s="192">
        <f>IFERROR((IF(AND($P22&gt;=DD$4,$P22&lt;DE$4,$Q22&lt;DE$4),NETWORKDAYS.INTL($P22,$Q22,1,(Holidays!$A$1:$A$248)),0)+IF(AND($P22&gt;=DD$4,$P22&lt;DE$4,$Q22&gt;=DE$4),NETWORKDAYS.INTL($P22,(DE$4)-1,1,(Holidays!$A$1:$A$248)),0)+IF(AND($P22&lt;DD$4,$Q22&lt;DE$4,$Q22&gt;=DD$4),NETWORKDAYS.INTL(DD$4,$Q22,1,(Holidays!$A$1:$A$248)),0)+IF(AND($P22&lt;DD$4,$Q22&gt;=DE$4,$Q22&gt;=DD$4),NETWORKDAYS.INTL(DD$4,(DE$4)-1,1,(Holidays!$A$1:$A$248)),0))*$S22,"")</f>
        <v>0</v>
      </c>
      <c r="DE22" s="191">
        <f>IFERROR((IF(AND($P22&gt;=DE$4,$P22&lt;DF$4,$Q22&lt;DF$4),NETWORKDAYS.INTL($P22,$Q22,1,(Holidays!$A$1:$A$248)),0)+IF(AND($P22&gt;=DE$4,$P22&lt;DF$4,$Q22&gt;=DF$4),NETWORKDAYS.INTL($P22,(DF$4)-1,1,(Holidays!$A$1:$A$248)),0)+IF(AND($P22&lt;DE$4,$Q22&lt;DF$4,$Q22&gt;=DE$4),NETWORKDAYS.INTL(DE$4,$Q22,1,(Holidays!$A$1:$A$248)),0)+IF(AND($P22&lt;DE$4,$Q22&gt;=DF$4,$Q22&gt;=DE$4),NETWORKDAYS.INTL(DE$4,(DF$4)-1,1,(Holidays!$A$1:$A$248)),0))*$S22,"")</f>
        <v>0</v>
      </c>
      <c r="DF22" s="191">
        <f>IFERROR((IF(AND($P22&gt;=DF$4,$P22&lt;DG$4,$Q22&lt;DG$4),NETWORKDAYS.INTL($P22,$Q22,1,(Holidays!$A$1:$A$248)),0)+IF(AND($P22&gt;=DF$4,$P22&lt;DG$4,$Q22&gt;=DG$4),NETWORKDAYS.INTL($P22,(DG$4)-1,1,(Holidays!$A$1:$A$248)),0)+IF(AND($P22&lt;DF$4,$Q22&lt;DG$4,$Q22&gt;=DF$4),NETWORKDAYS.INTL(DF$4,$Q22,1,(Holidays!$A$1:$A$248)),0)+IF(AND($P22&lt;DF$4,$Q22&gt;=DG$4,$Q22&gt;=DF$4),NETWORKDAYS.INTL(DF$4,(DG$4)-1,1,(Holidays!$A$1:$A$248)),0))*$S22,"")</f>
        <v>0</v>
      </c>
      <c r="DG22" s="191">
        <f>IFERROR((IF(AND($P22&gt;=DG$4,$P22&lt;DH$4,$Q22&lt;DH$4),NETWORKDAYS.INTL($P22,$Q22,1,(Holidays!$A$1:$A$248)),0)+IF(AND($P22&gt;=DG$4,$P22&lt;DH$4,$Q22&gt;=DH$4),NETWORKDAYS.INTL($P22,(DH$4)-1,1,(Holidays!$A$1:$A$248)),0)+IF(AND($P22&lt;DG$4,$Q22&lt;DH$4,$Q22&gt;=DG$4),NETWORKDAYS.INTL(DG$4,$Q22,1,(Holidays!$A$1:$A$248)),0)+IF(AND($P22&lt;DG$4,$Q22&gt;=DH$4,$Q22&gt;=DG$4),NETWORKDAYS.INTL(DG$4,(DH$4)-1,1,(Holidays!$A$1:$A$248)),0))*$S22,"")</f>
        <v>0</v>
      </c>
      <c r="DH22" s="191">
        <f>IFERROR((IF(AND($P22&gt;=DH$4,$P22&lt;DI$4,$Q22&lt;DI$4),NETWORKDAYS.INTL($P22,$Q22,1,(Holidays!$A$1:$A$248)),0)+IF(AND($P22&gt;=DH$4,$P22&lt;DI$4,$Q22&gt;=DI$4),NETWORKDAYS.INTL($P22,(DI$4)-1,1,(Holidays!$A$1:$A$248)),0)+IF(AND($P22&lt;DH$4,$Q22&lt;DI$4,$Q22&gt;=DH$4),NETWORKDAYS.INTL(DH$4,$Q22,1,(Holidays!$A$1:$A$248)),0)+IF(AND($P22&lt;DH$4,$Q22&gt;=DI$4,$Q22&gt;=DH$4),NETWORKDAYS.INTL(DH$4,(DI$4)-1,1,(Holidays!$A$1:$A$248)),0))*$S22,"")</f>
        <v>0</v>
      </c>
      <c r="DI22" s="191">
        <f>IFERROR((IF(AND($P22&gt;=DI$4,$P22&lt;DJ$4,$Q22&lt;DJ$4),NETWORKDAYS.INTL($P22,$Q22,1,(Holidays!$A$1:$A$248)),0)+IF(AND($P22&gt;=DI$4,$P22&lt;DJ$4,$Q22&gt;=DJ$4),NETWORKDAYS.INTL($P22,(DJ$4)-1,1,(Holidays!$A$1:$A$248)),0)+IF(AND($P22&lt;DI$4,$Q22&lt;DJ$4,$Q22&gt;=DI$4),NETWORKDAYS.INTL(DI$4,$Q22,1,(Holidays!$A$1:$A$248)),0)+IF(AND($P22&lt;DI$4,$Q22&gt;=DJ$4,$Q22&gt;=DI$4),NETWORKDAYS.INTL(DI$4,(DJ$4)-1,1,(Holidays!$A$1:$A$248)),0))*$S22,"")</f>
        <v>0</v>
      </c>
      <c r="DJ22" s="191">
        <f>IFERROR((IF(AND($P22&gt;=DJ$4,$P22&lt;DK$4,$Q22&lt;DK$4),NETWORKDAYS.INTL($P22,$Q22,1,(Holidays!$A$1:$A$248)),0)+IF(AND($P22&gt;=DJ$4,$P22&lt;DK$4,$Q22&gt;=DK$4),NETWORKDAYS.INTL($P22,(DK$4)-1,1,(Holidays!$A$1:$A$248)),0)+IF(AND($P22&lt;DJ$4,$Q22&lt;DK$4,$Q22&gt;=DJ$4),NETWORKDAYS.INTL(DJ$4,$Q22,1,(Holidays!$A$1:$A$248)),0)+IF(AND($P22&lt;DJ$4,$Q22&gt;=DK$4,$Q22&gt;=DJ$4),NETWORKDAYS.INTL(DJ$4,(DK$4)-1,1,(Holidays!$A$1:$A$248)),0))*$S22,"")</f>
        <v>0</v>
      </c>
      <c r="DK22" s="191">
        <f>IFERROR((IF(AND($P22&gt;=DK$4,$P22&lt;DL$4,$Q22&lt;DL$4),NETWORKDAYS.INTL($P22,$Q22,1,(Holidays!$A$1:$A$248)),0)+IF(AND($P22&gt;=DK$4,$P22&lt;DL$4,$Q22&gt;=DL$4),NETWORKDAYS.INTL($P22,(DL$4)-1,1,(Holidays!$A$1:$A$248)),0)+IF(AND($P22&lt;DK$4,$Q22&lt;DL$4,$Q22&gt;=DK$4),NETWORKDAYS.INTL(DK$4,$Q22,1,(Holidays!$A$1:$A$248)),0)+IF(AND($P22&lt;DK$4,$Q22&gt;=DL$4,$Q22&gt;=DK$4),NETWORKDAYS.INTL(DK$4,(DL$4)-1,1,(Holidays!$A$1:$A$248)),0))*$S22,"")</f>
        <v>0</v>
      </c>
      <c r="DL22" s="191">
        <f>IFERROR((IF(AND($P22&gt;=DL$4,$P22&lt;DM$4,$Q22&lt;DM$4),NETWORKDAYS.INTL($P22,$Q22,1,(Holidays!$A$1:$A$248)),0)+IF(AND($P22&gt;=DL$4,$P22&lt;DM$4,$Q22&gt;=DM$4),NETWORKDAYS.INTL($P22,(DM$4)-1,1,(Holidays!$A$1:$A$248)),0)+IF(AND($P22&lt;DL$4,$Q22&lt;DM$4,$Q22&gt;=DL$4),NETWORKDAYS.INTL(DL$4,$Q22,1,(Holidays!$A$1:$A$248)),0)+IF(AND($P22&lt;DL$4,$Q22&gt;=DM$4,$Q22&gt;=DL$4),NETWORKDAYS.INTL(DL$4,(DM$4)-1,1,(Holidays!$A$1:$A$248)),0))*$S22,"")</f>
        <v>0</v>
      </c>
      <c r="DM22" s="191">
        <f>IFERROR((IF(AND($P22&gt;=DM$4,$P22&lt;DN$4,$Q22&lt;DN$4),NETWORKDAYS.INTL($P22,$Q22,1,(Holidays!$A$1:$A$248)),0)+IF(AND($P22&gt;=DM$4,$P22&lt;DN$4,$Q22&gt;=DN$4),NETWORKDAYS.INTL($P22,(DN$4)-1,1,(Holidays!$A$1:$A$248)),0)+IF(AND($P22&lt;DM$4,$Q22&lt;DN$4,$Q22&gt;=DM$4),NETWORKDAYS.INTL(DM$4,$Q22,1,(Holidays!$A$1:$A$248)),0)+IF(AND($P22&lt;DM$4,$Q22&gt;=DN$4,$Q22&gt;=DM$4),NETWORKDAYS.INTL(DM$4,(DN$4)-1,1,(Holidays!$A$1:$A$248)),0))*$S22,"")</f>
        <v>0</v>
      </c>
      <c r="DN22" s="191">
        <f>IFERROR((IF(AND($P22&gt;=DN$4,$P22&lt;DO$4,$Q22&lt;DO$4),NETWORKDAYS.INTL($P22,$Q22,1,(Holidays!$A$1:$A$248)),0)+IF(AND($P22&gt;=DN$4,$P22&lt;DO$4,$Q22&gt;=DO$4),NETWORKDAYS.INTL($P22,(DO$4)-1,1,(Holidays!$A$1:$A$248)),0)+IF(AND($P22&lt;DN$4,$Q22&lt;DO$4,$Q22&gt;=DN$4),NETWORKDAYS.INTL(DN$4,$Q22,1,(Holidays!$A$1:$A$248)),0)+IF(AND($P22&lt;DN$4,$Q22&gt;=DO$4,$Q22&gt;=DN$4),NETWORKDAYS.INTL(DN$4,(DO$4)-1,1,(Holidays!$A$1:$A$248)),0))*$S22,"")</f>
        <v>0</v>
      </c>
      <c r="DO22" s="191">
        <f>IFERROR((IF(AND($P22&gt;=DO$4,$P22&lt;DP$4,$Q22&lt;DP$4),NETWORKDAYS.INTL($P22,$Q22,1,(Holidays!$A$1:$A$248)),0)+IF(AND($P22&gt;=DO$4,$P22&lt;DP$4,$Q22&gt;=DP$4),NETWORKDAYS.INTL($P22,(DP$4)-1,1,(Holidays!$A$1:$A$248)),0)+IF(AND($P22&lt;DO$4,$Q22&lt;DP$4,$Q22&gt;=DO$4),NETWORKDAYS.INTL(DO$4,$Q22,1,(Holidays!$A$1:$A$248)),0)+IF(AND($P22&lt;DO$4,$Q22&gt;=DP$4,$Q22&gt;=DO$4),NETWORKDAYS.INTL(DO$4,(DP$4)-1,1,(Holidays!$A$1:$A$248)),0))*$S22,"")</f>
        <v>0</v>
      </c>
      <c r="DP22" s="191">
        <f>IFERROR((IF(AND($P22&gt;=DP$4,$P22&lt;DQ$4,$Q22&lt;DQ$4),NETWORKDAYS.INTL($P22,$Q22,1,(Holidays!$A$1:$A$248)),0)+IF(AND($P22&gt;=DP$4,$P22&lt;DQ$4,$Q22&gt;=DQ$4),NETWORKDAYS.INTL($P22,(DQ$4)-1,1,(Holidays!$A$1:$A$248)),0)+IF(AND($P22&lt;DP$4,$Q22&lt;DQ$4,$Q22&gt;=DP$4),NETWORKDAYS.INTL(DP$4,$Q22,1,(Holidays!$A$1:$A$248)),0)+IF(AND($P22&lt;DP$4,$Q22&gt;=DQ$4,$Q22&gt;=DP$4),NETWORKDAYS.INTL(DP$4,(DQ$4)-1,1,(Holidays!$A$1:$A$248)),0))*$S22,"")</f>
        <v>0</v>
      </c>
      <c r="DQ22" s="191">
        <f>IFERROR((IF(AND($P22&gt;=DQ$4,$P22&lt;DR$4,$Q22&lt;DR$4),NETWORKDAYS.INTL($P22,$Q22,1,(Holidays!$A$1:$A$248)),0)+IF(AND($P22&gt;=DQ$4,$P22&lt;DR$4,$Q22&gt;=DR$4),NETWORKDAYS.INTL($P22,(DR$4)-1,1,(Holidays!$A$1:$A$248)),0)+IF(AND($P22&lt;DQ$4,$Q22&lt;DR$4,$Q22&gt;=DQ$4),NETWORKDAYS.INTL(DQ$4,$Q22,1,(Holidays!$A$1:$A$248)),0)+IF(AND($P22&lt;DQ$4,$Q22&gt;=DR$4,$Q22&gt;=DQ$4),NETWORKDAYS.INTL(DQ$4,(DR$4)-1,1,(Holidays!$A$1:$A$248)),0))*$S22,"")</f>
        <v>0</v>
      </c>
      <c r="DR22" s="191">
        <f>IFERROR((IF(AND($P22&gt;=DR$4,$P22&lt;DS$4,$Q22&lt;DS$4),NETWORKDAYS.INTL($P22,$Q22,1,(Holidays!$A$1:$A$248)),0)+IF(AND($P22&gt;=DR$4,$P22&lt;DS$4,$Q22&gt;=DS$4),NETWORKDAYS.INTL($P22,(DS$4)-1,1,(Holidays!$A$1:$A$248)),0)+IF(AND($P22&lt;DR$4,$Q22&lt;DS$4,$Q22&gt;=DR$4),NETWORKDAYS.INTL(DR$4,$Q22,1,(Holidays!$A$1:$A$248)),0)+IF(AND($P22&lt;DR$4,$Q22&gt;=DS$4,$Q22&gt;=DR$4),NETWORKDAYS.INTL(DR$4,(DS$4)-1,1,(Holidays!$A$1:$A$248)),0))*$S22,"")</f>
        <v>0</v>
      </c>
      <c r="DS22" s="191">
        <f>IFERROR((IF(AND($P22&gt;=DS$4,$P22&lt;DT$4,$Q22&lt;DT$4),NETWORKDAYS.INTL($P22,$Q22,1,(Holidays!$A$1:$A$248)),0)+IF(AND($P22&gt;=DS$4,$P22&lt;DT$4,$Q22&gt;=DT$4),NETWORKDAYS.INTL($P22,(DT$4)-1,1,(Holidays!$A$1:$A$248)),0)+IF(AND($P22&lt;DS$4,$Q22&lt;DT$4,$Q22&gt;=DS$4),NETWORKDAYS.INTL(DS$4,$Q22,1,(Holidays!$A$1:$A$248)),0)+IF(AND($P22&lt;DS$4,$Q22&gt;=DT$4,$Q22&gt;=DS$4),NETWORKDAYS.INTL(DS$4,(DT$4)-1,1,(Holidays!$A$1:$A$248)),0))*$S22,"")</f>
        <v>0</v>
      </c>
      <c r="DT22" s="191">
        <f>IFERROR((IF(AND($P22&gt;=DT$4,$P22&lt;DU$4,$Q22&lt;DU$4),NETWORKDAYS.INTL($P22,$Q22,1,(Holidays!$A$1:$A$248)),0)+IF(AND($P22&gt;=DT$4,$P22&lt;DU$4,$Q22&gt;=DU$4),NETWORKDAYS.INTL($P22,(DU$4)-1,1,(Holidays!$A$1:$A$248)),0)+IF(AND($P22&lt;DT$4,$Q22&lt;DU$4,$Q22&gt;=DT$4),NETWORKDAYS.INTL(DT$4,$Q22,1,(Holidays!$A$1:$A$248)),0)+IF(AND($P22&lt;DT$4,$Q22&gt;=DU$4,$Q22&gt;=DT$4),NETWORKDAYS.INTL(DT$4,(DU$4)-1,1,(Holidays!$A$1:$A$248)),0))*$S22,"")</f>
        <v>0</v>
      </c>
      <c r="DU22" s="191">
        <f>IFERROR((IF(AND($P22&gt;=DU$4,$P22&lt;DV$4,$Q22&lt;DV$4),NETWORKDAYS.INTL($P22,$Q22,1,(Holidays!$A$1:$A$248)),0)+IF(AND($P22&gt;=DU$4,$P22&lt;DV$4,$Q22&gt;=DV$4),NETWORKDAYS.INTL($P22,(DV$4)-1,1,(Holidays!$A$1:$A$248)),0)+IF(AND($P22&lt;DU$4,$Q22&lt;DV$4,$Q22&gt;=DU$4),NETWORKDAYS.INTL(DU$4,$Q22,1,(Holidays!$A$1:$A$248)),0)+IF(AND($P22&lt;DU$4,$Q22&gt;=DV$4,$Q22&gt;=DU$4),NETWORKDAYS.INTL(DU$4,(DV$4)-1,1,(Holidays!$A$1:$A$248)),0))*$S22,"")</f>
        <v>0</v>
      </c>
      <c r="DV22" s="191">
        <f>IFERROR((IF(AND($P22&gt;=DV$4,$P22&lt;DW$4,$Q22&lt;DW$4),NETWORKDAYS.INTL($P22,$Q22,1,(Holidays!$A$1:$A$248)),0)+IF(AND($P22&gt;=DV$4,$P22&lt;DW$4,$Q22&gt;=DW$4),NETWORKDAYS.INTL($P22,(DW$4)-1,1,(Holidays!$A$1:$A$248)),0)+IF(AND($P22&lt;DV$4,$Q22&lt;DW$4,$Q22&gt;=DV$4),NETWORKDAYS.INTL(DV$4,$Q22,1,(Holidays!$A$1:$A$248)),0)+IF(AND($P22&lt;DV$4,$Q22&gt;=DW$4,$Q22&gt;=DV$4),NETWORKDAYS.INTL(DV$4,(DW$4)-1,1,(Holidays!$A$1:$A$248)),0))*$S22,"")</f>
        <v>0</v>
      </c>
      <c r="DW22" s="191">
        <f>IFERROR((IF(AND($P22&gt;=DW$4,$P22&lt;DX$4,$Q22&lt;DX$4),NETWORKDAYS.INTL($P22,$Q22,1,(Holidays!$A$1:$A$248)),0)+IF(AND($P22&gt;=DW$4,$P22&lt;DX$4,$Q22&gt;=DX$4),NETWORKDAYS.INTL($P22,(DX$4)-1,1,(Holidays!$A$1:$A$248)),0)+IF(AND($P22&lt;DW$4,$Q22&lt;DX$4,$Q22&gt;=DW$4),NETWORKDAYS.INTL(DW$4,$Q22,1,(Holidays!$A$1:$A$248)),0)+IF(AND($P22&lt;DW$4,$Q22&gt;=DX$4,$Q22&gt;=DW$4),NETWORKDAYS.INTL(DW$4,(DX$4)-1,1,(Holidays!$A$1:$A$248)),0))*$S22,"")</f>
        <v>0</v>
      </c>
      <c r="DX22" s="191">
        <f>IFERROR((IF(AND($P22&gt;=DX$4,$P22&lt;DY$4,$Q22&lt;DY$4),NETWORKDAYS.INTL($P22,$Q22,1,(Holidays!$A$1:$A$248)),0)+IF(AND($P22&gt;=DX$4,$P22&lt;DY$4,$Q22&gt;=DY$4),NETWORKDAYS.INTL($P22,(DY$4)-1,1,(Holidays!$A$1:$A$248)),0)+IF(AND($P22&lt;DX$4,$Q22&lt;DY$4,$Q22&gt;=DX$4),NETWORKDAYS.INTL(DX$4,$Q22,1,(Holidays!$A$1:$A$248)),0)+IF(AND($P22&lt;DX$4,$Q22&gt;=DY$4,$Q22&gt;=DX$4),NETWORKDAYS.INTL(DX$4,(DY$4)-1,1,(Holidays!$A$1:$A$248)),0))*$S22,"")</f>
        <v>0</v>
      </c>
      <c r="DY22" s="191">
        <f>IFERROR((IF(AND($P22&gt;=DY$4,$P22&lt;DZ$4,$Q22&lt;DZ$4),NETWORKDAYS.INTL($P22,$Q22,1,(Holidays!$A$1:$A$248)),0)+IF(AND($P22&gt;=DY$4,$P22&lt;DZ$4,$Q22&gt;=DZ$4),NETWORKDAYS.INTL($P22,(DZ$4)-1,1,(Holidays!$A$1:$A$248)),0)+IF(AND($P22&lt;DY$4,$Q22&lt;DZ$4,$Q22&gt;=DY$4),NETWORKDAYS.INTL(DY$4,$Q22,1,(Holidays!$A$1:$A$248)),0)+IF(AND($P22&lt;DY$4,$Q22&gt;=DZ$4,$Q22&gt;=DY$4),NETWORKDAYS.INTL(DY$4,(DZ$4)-1,1,(Holidays!$A$1:$A$248)),0))*$S22,"")</f>
        <v>0</v>
      </c>
      <c r="DZ22" s="191">
        <f>IFERROR((IF(AND($P22&gt;=DZ$4,$P22&lt;EA$4,$Q22&lt;EA$4),NETWORKDAYS.INTL($P22,$Q22,1,(Holidays!$A$1:$A$248)),0)+IF(AND($P22&gt;=DZ$4,$P22&lt;EA$4,$Q22&gt;=EA$4),NETWORKDAYS.INTL($P22,(EA$4)-1,1,(Holidays!$A$1:$A$248)),0)+IF(AND($P22&lt;DZ$4,$Q22&lt;EA$4,$Q22&gt;=DZ$4),NETWORKDAYS.INTL(DZ$4,$Q22,1,(Holidays!$A$1:$A$248)),0)+IF(AND($P22&lt;DZ$4,$Q22&gt;=EA$4,$Q22&gt;=DZ$4),NETWORKDAYS.INTL(DZ$4,(EA$4)-1,1,(Holidays!$A$1:$A$248)),0))*$S22,"")</f>
        <v>0</v>
      </c>
      <c r="EA22" s="191">
        <f>IFERROR((IF(AND($P22&gt;=EA$4,$P22&lt;EB$4,$Q22&lt;EB$4),NETWORKDAYS.INTL($P22,$Q22,1,(Holidays!$A$1:$A$248)),0)+IF(AND($P22&gt;=EA$4,$P22&lt;EB$4,$Q22&gt;=EB$4),NETWORKDAYS.INTL($P22,(EB$4)-1,1,(Holidays!$A$1:$A$248)),0)+IF(AND($P22&lt;EA$4,$Q22&lt;EB$4,$Q22&gt;=EA$4),NETWORKDAYS.INTL(EA$4,$Q22,1,(Holidays!$A$1:$A$248)),0)+IF(AND($P22&lt;EA$4,$Q22&gt;=EB$4,$Q22&gt;=EA$4),NETWORKDAYS.INTL(EA$4,(EB$4)-1,1,(Holidays!$A$1:$A$248)),0))*$S22,"")</f>
        <v>0</v>
      </c>
      <c r="EB22" s="191">
        <f>IFERROR((IF(AND($P22&gt;=EB$4,$P22&lt;EC$4,$Q22&lt;EC$4),NETWORKDAYS.INTL($P22,$Q22,1,(Holidays!$A$1:$A$248)),0)+IF(AND($P22&gt;=EB$4,$P22&lt;EC$4,$Q22&gt;=EC$4),NETWORKDAYS.INTL($P22,(EC$4)-1,1,(Holidays!$A$1:$A$248)),0)+IF(AND($P22&lt;EB$4,$Q22&lt;EC$4,$Q22&gt;=EB$4),NETWORKDAYS.INTL(EB$4,$Q22,1,(Holidays!$A$1:$A$248)),0)+IF(AND($P22&lt;EB$4,$Q22&gt;=EC$4,$Q22&gt;=EB$4),NETWORKDAYS.INTL(EB$4,(EC$4)-1,1,(Holidays!$A$1:$A$248)),0))*$S22,"")</f>
        <v>0</v>
      </c>
      <c r="EC22" s="191">
        <f>IFERROR((IF(AND($P22&gt;=EC$4,$P22&lt;ED$4,$Q22&lt;ED$4),NETWORKDAYS.INTL($P22,$Q22,1,(Holidays!$A$1:$A$248)),0)+IF(AND($P22&gt;=EC$4,$P22&lt;ED$4,$Q22&gt;=ED$4),NETWORKDAYS.INTL($P22,(ED$4)-1,1,(Holidays!$A$1:$A$248)),0)+IF(AND($P22&lt;EC$4,$Q22&lt;ED$4,$Q22&gt;=EC$4),NETWORKDAYS.INTL(EC$4,$Q22,1,(Holidays!$A$1:$A$248)),0)+IF(AND($P22&lt;EC$4,$Q22&gt;=ED$4,$Q22&gt;=EC$4),NETWORKDAYS.INTL(EC$4,(ED$4)-1,1,(Holidays!$A$1:$A$248)),0))*$S22,"")</f>
        <v>0</v>
      </c>
      <c r="ED22" s="191">
        <f>IFERROR((IF(AND($P22&gt;=ED$4,$P22&lt;EE$4,$Q22&lt;EE$4),NETWORKDAYS.INTL($P22,$Q22,1,(Holidays!$A$1:$A$248)),0)+IF(AND($P22&gt;=ED$4,$P22&lt;EE$4,$Q22&gt;=EE$4),NETWORKDAYS.INTL($P22,(EE$4)-1,1,(Holidays!$A$1:$A$248)),0)+IF(AND($P22&lt;ED$4,$Q22&lt;EE$4,$Q22&gt;=ED$4),NETWORKDAYS.INTL(ED$4,$Q22,1,(Holidays!$A$1:$A$248)),0)+IF(AND($P22&lt;ED$4,$Q22&gt;=EE$4,$Q22&gt;=ED$4),NETWORKDAYS.INTL(ED$4,(EE$4)-1,1,(Holidays!$A$1:$A$248)),0))*$S22,"")</f>
        <v>0</v>
      </c>
      <c r="EE22" s="191">
        <f>IFERROR((IF(AND($P22&gt;=EE$4,$P22&lt;EF$4,$Q22&lt;EF$4),NETWORKDAYS.INTL($P22,$Q22,1,(Holidays!$A$1:$A$248)),0)+IF(AND($P22&gt;=EE$4,$P22&lt;EF$4,$Q22&gt;=EF$4),NETWORKDAYS.INTL($P22,(EF$4)-1,1,(Holidays!$A$1:$A$248)),0)+IF(AND($P22&lt;EE$4,$Q22&lt;EF$4,$Q22&gt;=EE$4),NETWORKDAYS.INTL(EE$4,$Q22,1,(Holidays!$A$1:$A$248)),0)+IF(AND($P22&lt;EE$4,$Q22&gt;=EF$4,$Q22&gt;=EE$4),NETWORKDAYS.INTL(EE$4,(EF$4)-1,1,(Holidays!$A$1:$A$248)),0))*$S22,"")</f>
        <v>0</v>
      </c>
      <c r="EF22" s="191">
        <f>IFERROR((IF(AND($P22&gt;=EF$4,$P22&lt;EG$4,$Q22&lt;EG$4),NETWORKDAYS.INTL($P22,$Q22,1,(Holidays!$A$1:$A$248)),0)+IF(AND($P22&gt;=EF$4,$P22&lt;EG$4,$Q22&gt;=EG$4),NETWORKDAYS.INTL($P22,(EG$4)-1,1,(Holidays!$A$1:$A$248)),0)+IF(AND($P22&lt;EF$4,$Q22&lt;EG$4,$Q22&gt;=EF$4),NETWORKDAYS.INTL(EF$4,$Q22,1,(Holidays!$A$1:$A$248)),0)+IF(AND($P22&lt;EF$4,$Q22&gt;=EG$4,$Q22&gt;=EF$4),NETWORKDAYS.INTL(EF$4,(EG$4)-1,1,(Holidays!$A$1:$A$248)),0))*$S22,"")</f>
        <v>0</v>
      </c>
      <c r="EG22" s="191">
        <f>IFERROR((IF(AND($P22&gt;=EG$4,$P22&lt;EH$4,$Q22&lt;EH$4),NETWORKDAYS.INTL($P22,$Q22,1,(Holidays!$A$1:$A$248)),0)+IF(AND($P22&gt;=EG$4,$P22&lt;EH$4,$Q22&gt;=EH$4),NETWORKDAYS.INTL($P22,(EH$4)-1,1,(Holidays!$A$1:$A$248)),0)+IF(AND($P22&lt;EG$4,$Q22&lt;EH$4,$Q22&gt;=EG$4),NETWORKDAYS.INTL(EG$4,$Q22,1,(Holidays!$A$1:$A$248)),0)+IF(AND($P22&lt;EG$4,$Q22&gt;=EH$4,$Q22&gt;=EG$4),NETWORKDAYS.INTL(EG$4,(EH$4)-1,1,(Holidays!$A$1:$A$248)),0))*$S22,"")</f>
        <v>0</v>
      </c>
      <c r="EH22" s="191">
        <f>IFERROR((IF(AND($P22&gt;=EH$4,$P22&lt;EI$4,$Q22&lt;EI$4),NETWORKDAYS.INTL($P22,$Q22,1,(Holidays!$A$1:$A$248)),0)+IF(AND($P22&gt;=EH$4,$P22&lt;EI$4,$Q22&gt;=EI$4),NETWORKDAYS.INTL($P22,(EI$4)-1,1,(Holidays!$A$1:$A$248)),0)+IF(AND($P22&lt;EH$4,$Q22&lt;EI$4,$Q22&gt;=EH$4),NETWORKDAYS.INTL(EH$4,$Q22,1,(Holidays!$A$1:$A$248)),0)+IF(AND($P22&lt;EH$4,$Q22&gt;=EI$4,$Q22&gt;=EH$4),NETWORKDAYS.INTL(EH$4,(EI$4)-1,1,(Holidays!$A$1:$A$248)),0))*$S22,"")</f>
        <v>0</v>
      </c>
      <c r="EI22" s="191">
        <f>IFERROR((IF(AND($P22&gt;=EI$4,$P22&lt;EJ$4,$Q22&lt;EJ$4),NETWORKDAYS.INTL($P22,$Q22,1,(Holidays!$A$1:$A$248)),0)+IF(AND($P22&gt;=EI$4,$P22&lt;EJ$4,$Q22&gt;=EJ$4),NETWORKDAYS.INTL($P22,(EJ$4)-1,1,(Holidays!$A$1:$A$248)),0)+IF(AND($P22&lt;EI$4,$Q22&lt;EJ$4,$Q22&gt;=EI$4),NETWORKDAYS.INTL(EI$4,$Q22,1,(Holidays!$A$1:$A$248)),0)+IF(AND($P22&lt;EI$4,$Q22&gt;=EJ$4,$Q22&gt;=EI$4),NETWORKDAYS.INTL(EI$4,(EJ$4)-1,1,(Holidays!$A$1:$A$248)),0))*$S22,"")</f>
        <v>0</v>
      </c>
      <c r="EJ22" s="191">
        <f>IFERROR((IF(AND($P22&gt;=EJ$4,$P22&lt;EK$4,$Q22&lt;EK$4),NETWORKDAYS.INTL($P22,$Q22,1,(Holidays!$A$1:$A$248)),0)+IF(AND($P22&gt;=EJ$4,$P22&lt;EK$4,$Q22&gt;=EK$4),NETWORKDAYS.INTL($P22,(EK$4)-1,1,(Holidays!$A$1:$A$248)),0)+IF(AND($P22&lt;EJ$4,$Q22&lt;EK$4,$Q22&gt;=EJ$4),NETWORKDAYS.INTL(EJ$4,$Q22,1,(Holidays!$A$1:$A$248)),0)+IF(AND($P22&lt;EJ$4,$Q22&gt;=EK$4,$Q22&gt;=EJ$4),NETWORKDAYS.INTL(EJ$4,(EK$4)-1,1,(Holidays!$A$1:$A$248)),0))*$S22,"")</f>
        <v>0</v>
      </c>
      <c r="EK22" s="191">
        <f>IFERROR((IF(AND($P22&gt;=EK$4,$P22&lt;EL$4,$Q22&lt;EL$4),NETWORKDAYS.INTL($P22,$Q22,1,(Holidays!$A$1:$A$248)),0)+IF(AND($P22&gt;=EK$4,$P22&lt;EL$4,$Q22&gt;=EL$4),NETWORKDAYS.INTL($P22,(EL$4)-1,1,(Holidays!$A$1:$A$248)),0)+IF(AND($P22&lt;EK$4,$Q22&lt;EL$4,$Q22&gt;=EK$4),NETWORKDAYS.INTL(EK$4,$Q22,1,(Holidays!$A$1:$A$248)),0)+IF(AND($P22&lt;EK$4,$Q22&gt;=EL$4,$Q22&gt;=EK$4),NETWORKDAYS.INTL(EK$4,(EL$4)-1,1,(Holidays!$A$1:$A$248)),0))*$S22,"")</f>
        <v>0</v>
      </c>
      <c r="EL22" s="191">
        <f>IFERROR((IF(AND($P22&gt;=EL$4,$P22&lt;EM$4,$Q22&lt;EM$4),NETWORKDAYS.INTL($P22,$Q22,1,(Holidays!$A$1:$A$248)),0)+IF(AND($P22&gt;=EL$4,$P22&lt;EM$4,$Q22&gt;=EM$4),NETWORKDAYS.INTL($P22,(EM$4)-1,1,(Holidays!$A$1:$A$248)),0)+IF(AND($P22&lt;EL$4,$Q22&lt;EM$4,$Q22&gt;=EL$4),NETWORKDAYS.INTL(EL$4,$Q22,1,(Holidays!$A$1:$A$248)),0)+IF(AND($P22&lt;EL$4,$Q22&gt;=EM$4,$Q22&gt;=EL$4),NETWORKDAYS.INTL(EL$4,(EM$4)-1,1,(Holidays!$A$1:$A$248)),0))*$S22,"")</f>
        <v>0</v>
      </c>
      <c r="EM22" s="191">
        <f>IFERROR((IF(AND($P22&gt;=EM$4,$P22&lt;EN$4,$Q22&lt;EN$4),NETWORKDAYS.INTL($P22,$Q22,1,(Holidays!$A$1:$A$248)),0)+IF(AND($P22&gt;=EM$4,$P22&lt;EN$4,$Q22&gt;=EN$4),NETWORKDAYS.INTL($P22,(EN$4)-1,1,(Holidays!$A$1:$A$248)),0)+IF(AND($P22&lt;EM$4,$Q22&lt;EN$4,$Q22&gt;=EM$4),NETWORKDAYS.INTL(EM$4,$Q22,1,(Holidays!$A$1:$A$248)),0)+IF(AND($P22&lt;EM$4,$Q22&gt;=EN$4,$Q22&gt;=EM$4),NETWORKDAYS.INTL(EM$4,(EN$4)-1,1,(Holidays!$A$1:$A$248)),0))*$S22,"")</f>
        <v>0</v>
      </c>
      <c r="EN22" s="191">
        <f>IFERROR((IF(AND($P22&gt;=EN$4,$P22&lt;EO$4,$Q22&lt;EO$4),NETWORKDAYS.INTL($P22,$Q22,1,(Holidays!$A$1:$A$248)),0)+IF(AND($P22&gt;=EN$4,$P22&lt;EO$4,$Q22&gt;=EO$4),NETWORKDAYS.INTL($P22,(EO$4)-1,1,(Holidays!$A$1:$A$248)),0)+IF(AND($P22&lt;EN$4,$Q22&lt;EO$4,$Q22&gt;=EN$4),NETWORKDAYS.INTL(EN$4,$Q22,1,(Holidays!$A$1:$A$248)),0)+IF(AND($P22&lt;EN$4,$Q22&gt;=EO$4,$Q22&gt;=EN$4),NETWORKDAYS.INTL(EN$4,(EO$4)-1,1,(Holidays!$A$1:$A$248)),0))*$S22,"")</f>
        <v>0</v>
      </c>
      <c r="EO22" s="191">
        <f>IFERROR((IF(AND($P22&gt;=EO$4,$P22&lt;EP$4,$Q22&lt;EP$4),NETWORKDAYS.INTL($P22,$Q22,1,(Holidays!$A$1:$A$248)),0)+IF(AND($P22&gt;=EO$4,$P22&lt;EP$4,$Q22&gt;=EP$4),NETWORKDAYS.INTL($P22,(EP$4)-1,1,(Holidays!$A$1:$A$248)),0)+IF(AND($P22&lt;EO$4,$Q22&lt;EP$4,$Q22&gt;=EO$4),NETWORKDAYS.INTL(EO$4,$Q22,1,(Holidays!$A$1:$A$248)),0)+IF(AND($P22&lt;EO$4,$Q22&gt;=EP$4,$Q22&gt;=EO$4),NETWORKDAYS.INTL(EO$4,(EP$4)-1,1,(Holidays!$A$1:$A$248)),0))*$S22,"")</f>
        <v>0</v>
      </c>
      <c r="EP22" s="191">
        <f>IFERROR((IF(AND($P22&gt;=EP$4,$P22&lt;EQ$4,$Q22&lt;EQ$4),NETWORKDAYS.INTL($P22,$Q22,1,(Holidays!$A$1:$A$248)),0)+IF(AND($P22&gt;=EP$4,$P22&lt;EQ$4,$Q22&gt;=EQ$4),NETWORKDAYS.INTL($P22,(EQ$4)-1,1,(Holidays!$A$1:$A$248)),0)+IF(AND($P22&lt;EP$4,$Q22&lt;EQ$4,$Q22&gt;=EP$4),NETWORKDAYS.INTL(EP$4,$Q22,1,(Holidays!$A$1:$A$248)),0)+IF(AND($P22&lt;EP$4,$Q22&gt;=EQ$4,$Q22&gt;=EP$4),NETWORKDAYS.INTL(EP$4,(EQ$4)-1,1,(Holidays!$A$1:$A$248)),0))*$S22,"")</f>
        <v>0</v>
      </c>
      <c r="EQ22" s="191">
        <f>IFERROR((IF(AND($P22&gt;=EQ$4,$P22&lt;ER$4,$Q22&lt;ER$4),NETWORKDAYS.INTL($P22,$Q22,1,(Holidays!$A$1:$A$248)),0)+IF(AND($P22&gt;=EQ$4,$P22&lt;ER$4,$Q22&gt;=ER$4),NETWORKDAYS.INTL($P22,(ER$4)-1,1,(Holidays!$A$1:$A$248)),0)+IF(AND($P22&lt;EQ$4,$Q22&lt;ER$4,$Q22&gt;=EQ$4),NETWORKDAYS.INTL(EQ$4,$Q22,1,(Holidays!$A$1:$A$248)),0)+IF(AND($P22&lt;EQ$4,$Q22&gt;=ER$4,$Q22&gt;=EQ$4),NETWORKDAYS.INTL(EQ$4,(ER$4)-1,1,(Holidays!$A$1:$A$248)),0))*$S22,"")</f>
        <v>0</v>
      </c>
      <c r="ER22" s="191">
        <f>IFERROR((IF(AND($P22&gt;=ER$4,$P22&lt;ES$4,$Q22&lt;ES$4),NETWORKDAYS.INTL($P22,$Q22,1,(Holidays!$A$1:$A$248)),0)+IF(AND($P22&gt;=ER$4,$P22&lt;ES$4,$Q22&gt;=ES$4),NETWORKDAYS.INTL($P22,(ES$4)-1,1,(Holidays!$A$1:$A$248)),0)+IF(AND($P22&lt;ER$4,$Q22&lt;ES$4,$Q22&gt;=ER$4),NETWORKDAYS.INTL(ER$4,$Q22,1,(Holidays!$A$1:$A$248)),0)+IF(AND($P22&lt;ER$4,$Q22&gt;=ES$4,$Q22&gt;=ER$4),NETWORKDAYS.INTL(ER$4,(ES$4)-1,1,(Holidays!$A$1:$A$248)),0))*$S22,"")</f>
        <v>0</v>
      </c>
      <c r="ES22" s="191">
        <f>IFERROR((IF(AND($P22&gt;=ES$4,$P22&lt;ET$4,$Q22&lt;ET$4),NETWORKDAYS.INTL($P22,$Q22,1,(Holidays!$A$1:$A$248)),0)+IF(AND($P22&gt;=ES$4,$P22&lt;ET$4,$Q22&gt;=ET$4),NETWORKDAYS.INTL($P22,(ET$4)-1,1,(Holidays!$A$1:$A$248)),0)+IF(AND($P22&lt;ES$4,$Q22&lt;ET$4,$Q22&gt;=ES$4),NETWORKDAYS.INTL(ES$4,$Q22,1,(Holidays!$A$1:$A$248)),0)+IF(AND($P22&lt;ES$4,$Q22&gt;=ET$4,$Q22&gt;=ES$4),NETWORKDAYS.INTL(ES$4,(ET$4)-1,1,(Holidays!$A$1:$A$248)),0))*$S22,"")</f>
        <v>0</v>
      </c>
      <c r="ET22" s="191">
        <f>IFERROR((IF(AND($P22&gt;=ET$4,$P22&lt;EU$4,$Q22&lt;EU$4),NETWORKDAYS.INTL($P22,$Q22,1,(Holidays!$A$1:$A$248)),0)+IF(AND($P22&gt;=ET$4,$P22&lt;EU$4,$Q22&gt;=EU$4),NETWORKDAYS.INTL($P22,(EU$4)-1,1,(Holidays!$A$1:$A$248)),0)+IF(AND($P22&lt;ET$4,$Q22&lt;EU$4,$Q22&gt;=ET$4),NETWORKDAYS.INTL(ET$4,$Q22,1,(Holidays!$A$1:$A$248)),0)+IF(AND($P22&lt;ET$4,$Q22&gt;=EU$4,$Q22&gt;=ET$4),NETWORKDAYS.INTL(ET$4,(EU$4)-1,1,(Holidays!$A$1:$A$248)),0))*$S22,"")</f>
        <v>0</v>
      </c>
      <c r="EU22" s="191">
        <f>IFERROR((IF(AND($P22&gt;=EU$4,$P22&lt;EV$4,$Q22&lt;EV$4),NETWORKDAYS.INTL($P22,$Q22,1,(Holidays!$A$1:$A$248)),0)+IF(AND($P22&gt;=EU$4,$P22&lt;EV$4,$Q22&gt;=EV$4),NETWORKDAYS.INTL($P22,(EV$4)-1,1,(Holidays!$A$1:$A$248)),0)+IF(AND($P22&lt;EU$4,$Q22&lt;EV$4,$Q22&gt;=EU$4),NETWORKDAYS.INTL(EU$4,$Q22,1,(Holidays!$A$1:$A$248)),0)+IF(AND($P22&lt;EU$4,$Q22&gt;=EV$4,$Q22&gt;=EU$4),NETWORKDAYS.INTL(EU$4,(EV$4)-1,1,(Holidays!$A$1:$A$248)),0))*$S22,"")</f>
        <v>0</v>
      </c>
      <c r="EV22" s="191">
        <f>IFERROR((IF(AND($P22&gt;=EV$4,$P22&lt;EW$4,$Q22&lt;EW$4),NETWORKDAYS.INTL($P22,$Q22,1,(Holidays!$A$1:$A$248)),0)+IF(AND($P22&gt;=EV$4,$P22&lt;EW$4,$Q22&gt;=EW$4),NETWORKDAYS.INTL($P22,(EW$4)-1,1,(Holidays!$A$1:$A$248)),0)+IF(AND($P22&lt;EV$4,$Q22&lt;EW$4,$Q22&gt;=EV$4),NETWORKDAYS.INTL(EV$4,$Q22,1,(Holidays!$A$1:$A$248)),0)+IF(AND($P22&lt;EV$4,$Q22&gt;=EW$4,$Q22&gt;=EV$4),NETWORKDAYS.INTL(EV$4,(EW$4)-1,1,(Holidays!$A$1:$A$248)),0))*$S22,"")</f>
        <v>0</v>
      </c>
      <c r="EW22" s="191">
        <f>IFERROR((IF(AND($P22&gt;=EW$4,$P22&lt;EX$4,$Q22&lt;EX$4),NETWORKDAYS.INTL($P22,$Q22,1,(Holidays!$A$1:$A$248)),0)+IF(AND($P22&gt;=EW$4,$P22&lt;EX$4,$Q22&gt;=EX$4),NETWORKDAYS.INTL($P22,(EX$4)-1,1,(Holidays!$A$1:$A$248)),0)+IF(AND($P22&lt;EW$4,$Q22&lt;EX$4,$Q22&gt;=EW$4),NETWORKDAYS.INTL(EW$4,$Q22,1,(Holidays!$A$1:$A$248)),0)+IF(AND($P22&lt;EW$4,$Q22&gt;=EX$4,$Q22&gt;=EW$4),NETWORKDAYS.INTL(EW$4,(EX$4)-1,1,(Holidays!$A$1:$A$248)),0))*$S22,"")</f>
        <v>0</v>
      </c>
      <c r="EX22" s="191">
        <f>IFERROR((IF(AND($P22&gt;=EX$4,$P22&lt;EY$4,$Q22&lt;EY$4),NETWORKDAYS.INTL($P22,$Q22,1,(Holidays!$A$1:$A$248)),0)+IF(AND($P22&gt;=EX$4,$P22&lt;EY$4,$Q22&gt;=EY$4),NETWORKDAYS.INTL($P22,(EY$4)-1,1,(Holidays!$A$1:$A$248)),0)+IF(AND($P22&lt;EX$4,$Q22&lt;EY$4,$Q22&gt;=EX$4),NETWORKDAYS.INTL(EX$4,$Q22,1,(Holidays!$A$1:$A$248)),0)+IF(AND($P22&lt;EX$4,$Q22&gt;=EY$4,$Q22&gt;=EX$4),NETWORKDAYS.INTL(EX$4,(EY$4)-1,1,(Holidays!$A$1:$A$248)),0))*$S22,"")</f>
        <v>0</v>
      </c>
      <c r="EY22" s="191">
        <f>IFERROR((IF(AND($P22&gt;=EY$4,$P22&lt;EZ$4,$Q22&lt;EZ$4),NETWORKDAYS.INTL($P22,$Q22,1,(Holidays!$A$1:$A$248)),0)+IF(AND($P22&gt;=EY$4,$P22&lt;EZ$4,$Q22&gt;=EZ$4),NETWORKDAYS.INTL($P22,(EZ$4)-1,1,(Holidays!$A$1:$A$248)),0)+IF(AND($P22&lt;EY$4,$Q22&lt;EZ$4,$Q22&gt;=EY$4),NETWORKDAYS.INTL(EY$4,$Q22,1,(Holidays!$A$1:$A$248)),0)+IF(AND($P22&lt;EY$4,$Q22&gt;=EZ$4,$Q22&gt;=EY$4),NETWORKDAYS.INTL(EY$4,(EZ$4)-1,1,(Holidays!$A$1:$A$248)),0))*$S22,"")</f>
        <v>0</v>
      </c>
      <c r="EZ22" s="191">
        <f>IFERROR((IF(AND($P22&gt;=EZ$4,$P22&lt;FA$4,$Q22&lt;FA$4),NETWORKDAYS.INTL($P22,$Q22,1,(Holidays!$A$1:$A$248)),0)+IF(AND($P22&gt;=EZ$4,$P22&lt;FA$4,$Q22&gt;=FA$4),NETWORKDAYS.INTL($P22,(FA$4)-1,1,(Holidays!$A$1:$A$248)),0)+IF(AND($P22&lt;EZ$4,$Q22&lt;FA$4,$Q22&gt;=EZ$4),NETWORKDAYS.INTL(EZ$4,$Q22,1,(Holidays!$A$1:$A$248)),0)+IF(AND($P22&lt;EZ$4,$Q22&gt;=FA$4,$Q22&gt;=EZ$4),NETWORKDAYS.INTL(EZ$4,(FA$4)-1,1,(Holidays!$A$1:$A$248)),0))*$S22,"")</f>
        <v>0</v>
      </c>
      <c r="FA22" s="191">
        <f>IFERROR((IF(AND($P22&gt;=FA$4,$P22&lt;FB$4,$Q22&lt;FB$4),NETWORKDAYS.INTL($P22,$Q22,1,(Holidays!$A$1:$A$248)),0)+IF(AND($P22&gt;=FA$4,$P22&lt;FB$4,$Q22&gt;=FB$4),NETWORKDAYS.INTL($P22,(FB$4)-1,1,(Holidays!$A$1:$A$248)),0)+IF(AND($P22&lt;FA$4,$Q22&lt;FB$4,$Q22&gt;=FA$4),NETWORKDAYS.INTL(FA$4,$Q22,1,(Holidays!$A$1:$A$248)),0)+IF(AND($P22&lt;FA$4,$Q22&gt;=FB$4,$Q22&gt;=FA$4),NETWORKDAYS.INTL(FA$4,(FB$4)-1,1,(Holidays!$A$1:$A$248)),0))*$S22,"")</f>
        <v>0</v>
      </c>
      <c r="FB22" s="191">
        <f>IFERROR((IF(AND($P22&gt;=FB$4,$P22&lt;FC$4,$Q22&lt;FC$4),NETWORKDAYS.INTL($P22,$Q22,1,(Holidays!$A$1:$A$248)),0)+IF(AND($P22&gt;=FB$4,$P22&lt;FC$4,$Q22&gt;=FC$4),NETWORKDAYS.INTL($P22,(FC$4)-1,1,(Holidays!$A$1:$A$248)),0)+IF(AND($P22&lt;FB$4,$Q22&lt;FC$4,$Q22&gt;=FB$4),NETWORKDAYS.INTL(FB$4,$Q22,1,(Holidays!$A$1:$A$248)),0)+IF(AND($P22&lt;FB$4,$Q22&gt;=FC$4,$Q22&gt;=FB$4),NETWORKDAYS.INTL(FB$4,(FC$4)-1,1,(Holidays!$A$1:$A$248)),0))*$S22,"")</f>
        <v>0</v>
      </c>
      <c r="FC22" s="191">
        <f>IFERROR((IF(AND($P22&gt;=FC$4,$P22&lt;FD$4,$Q22&lt;FD$4),NETWORKDAYS.INTL($P22,$Q22,1,(Holidays!$A$1:$A$248)),0)+IF(AND($P22&gt;=FC$4,$P22&lt;FD$4,$Q22&gt;=FD$4),NETWORKDAYS.INTL($P22,(FD$4)-1,1,(Holidays!$A$1:$A$248)),0)+IF(AND($P22&lt;FC$4,$Q22&lt;FD$4,$Q22&gt;=FC$4),NETWORKDAYS.INTL(FC$4,$Q22,1,(Holidays!$A$1:$A$248)),0)+IF(AND($P22&lt;FC$4,$Q22&gt;=FD$4,$Q22&gt;=FC$4),NETWORKDAYS.INTL(FC$4,(FD$4)-1,1,(Holidays!$A$1:$A$248)),0))*$S22,"")</f>
        <v>0</v>
      </c>
      <c r="FD22" s="191">
        <f>IFERROR((IF(AND($P22&gt;=FD$4,$P22&lt;FE$4,$Q22&lt;FE$4),NETWORKDAYS.INTL($P22,$Q22,1,(Holidays!$A$1:$A$248)),0)+IF(AND($P22&gt;=FD$4,$P22&lt;FE$4,$Q22&gt;=FE$4),NETWORKDAYS.INTL($P22,(FE$4)-1,1,(Holidays!$A$1:$A$248)),0)+IF(AND($P22&lt;FD$4,$Q22&lt;FE$4,$Q22&gt;=FD$4),NETWORKDAYS.INTL(FD$4,$Q22,1,(Holidays!$A$1:$A$248)),0)+IF(AND($P22&lt;FD$4,$Q22&gt;=FE$4,$Q22&gt;=FD$4),NETWORKDAYS.INTL(FD$4,(FE$4)-1,1,(Holidays!$A$1:$A$248)),0))*$S22,"")</f>
        <v>0</v>
      </c>
      <c r="FE22" s="191">
        <f>IFERROR((IF(AND($P22&gt;=FE$4,$P22&lt;FF$4,$Q22&lt;FF$4),NETWORKDAYS.INTL($P22,$Q22,1,(Holidays!$A$1:$A$248)),0)+IF(AND($P22&gt;=FE$4,$P22&lt;FF$4,$Q22&gt;=FF$4),NETWORKDAYS.INTL($P22,(FF$4)-1,1,(Holidays!$A$1:$A$248)),0)+IF(AND($P22&lt;FE$4,$Q22&lt;FF$4,$Q22&gt;=FE$4),NETWORKDAYS.INTL(FE$4,$Q22,1,(Holidays!$A$1:$A$248)),0)+IF(AND($P22&lt;FE$4,$Q22&gt;=FF$4,$Q22&gt;=FE$4),NETWORKDAYS.INTL(FE$4,(FF$4)-1,1,(Holidays!$A$1:$A$248)),0))*$S22,"")</f>
        <v>0</v>
      </c>
      <c r="FF22" s="191">
        <f>IFERROR((IF(AND($P22&gt;=FF$4,$P22&lt;FG$4,$Q22&lt;FG$4),NETWORKDAYS.INTL($P22,$Q22,1,(Holidays!$A$1:$A$248)),0)+IF(AND($P22&gt;=FF$4,$P22&lt;FG$4,$Q22&gt;=FG$4),NETWORKDAYS.INTL($P22,(FG$4)-1,1,(Holidays!$A$1:$A$248)),0)+IF(AND($P22&lt;FF$4,$Q22&lt;FG$4,$Q22&gt;=FF$4),NETWORKDAYS.INTL(FF$4,$Q22,1,(Holidays!$A$1:$A$248)),0)+IF(AND($P22&lt;FF$4,$Q22&gt;=FG$4,$Q22&gt;=FF$4),NETWORKDAYS.INTL(FF$4,(FG$4)-1,1,(Holidays!$A$1:$A$248)),0))*$S22,"")</f>
        <v>0</v>
      </c>
      <c r="FG22" s="191">
        <f>IFERROR((IF(AND($P22&gt;=FG$4,$P22&lt;FH$4,$Q22&lt;FH$4),NETWORKDAYS.INTL($P22,$Q22,1,(Holidays!$A$1:$A$248)),0)+IF(AND($P22&gt;=FG$4,$P22&lt;FH$4,$Q22&gt;=FH$4),NETWORKDAYS.INTL($P22,(FH$4)-1,1,(Holidays!$A$1:$A$248)),0)+IF(AND($P22&lt;FG$4,$Q22&lt;FH$4,$Q22&gt;=FG$4),NETWORKDAYS.INTL(FG$4,$Q22,1,(Holidays!$A$1:$A$248)),0)+IF(AND($P22&lt;FG$4,$Q22&gt;=FH$4,$Q22&gt;=FG$4),NETWORKDAYS.INTL(FG$4,(FH$4)-1,1,(Holidays!$A$1:$A$248)),0))*$S22,"")</f>
        <v>0</v>
      </c>
      <c r="FH22" s="191">
        <f>IFERROR((IF(AND($P22&gt;=FH$4,$P22&lt;FI$4,$Q22&lt;FI$4),NETWORKDAYS.INTL($P22,$Q22,1,(Holidays!$A$1:$A$248)),0)+IF(AND($P22&gt;=FH$4,$P22&lt;FI$4,$Q22&gt;=FI$4),NETWORKDAYS.INTL($P22,(FI$4)-1,1,(Holidays!$A$1:$A$248)),0)+IF(AND($P22&lt;FH$4,$Q22&lt;FI$4,$Q22&gt;=FH$4),NETWORKDAYS.INTL(FH$4,$Q22,1,(Holidays!$A$1:$A$248)),0)+IF(AND($P22&lt;FH$4,$Q22&gt;=FI$4,$Q22&gt;=FH$4),NETWORKDAYS.INTL(FH$4,(FI$4)-1,1,(Holidays!$A$1:$A$248)),0))*$S22,"")</f>
        <v>0</v>
      </c>
      <c r="FI22" s="191">
        <f>IFERROR((IF(AND($P22&gt;=FI$4,$P22&lt;FJ$4,$Q22&lt;FJ$4),NETWORKDAYS.INTL($P22,$Q22,1,(Holidays!$A$1:$A$248)),0)+IF(AND($P22&gt;=FI$4,$P22&lt;FJ$4,$Q22&gt;=FJ$4),NETWORKDAYS.INTL($P22,(FJ$4)-1,1,(Holidays!$A$1:$A$248)),0)+IF(AND($P22&lt;FI$4,$Q22&lt;FJ$4,$Q22&gt;=FI$4),NETWORKDAYS.INTL(FI$4,$Q22,1,(Holidays!$A$1:$A$248)),0)+IF(AND($P22&lt;FI$4,$Q22&gt;=FJ$4,$Q22&gt;=FI$4),NETWORKDAYS.INTL(FI$4,(FJ$4)-1,1,(Holidays!$A$1:$A$248)),0))*$S22,"")</f>
        <v>0</v>
      </c>
      <c r="FJ22" s="191">
        <f>IFERROR((IF(AND($P22&gt;=FJ$4,$P22&lt;FK$4,$Q22&lt;FK$4),NETWORKDAYS.INTL($P22,$Q22,1,(Holidays!$A$1:$A$248)),0)+IF(AND($P22&gt;=FJ$4,$P22&lt;FK$4,$Q22&gt;=FK$4),NETWORKDAYS.INTL($P22,(FK$4)-1,1,(Holidays!$A$1:$A$248)),0)+IF(AND($P22&lt;FJ$4,$Q22&lt;FK$4,$Q22&gt;=FJ$4),NETWORKDAYS.INTL(FJ$4,$Q22,1,(Holidays!$A$1:$A$248)),0)+IF(AND($P22&lt;FJ$4,$Q22&gt;=FK$4,$Q22&gt;=FJ$4),NETWORKDAYS.INTL(FJ$4,(FK$4)-1,1,(Holidays!$A$1:$A$248)),0))*$S22,"")</f>
        <v>0</v>
      </c>
      <c r="FK22" s="191">
        <f>IFERROR((IF(AND($P22&gt;=FK$4,$P22&lt;FL$4,$Q22&lt;FL$4),NETWORKDAYS.INTL($P22,$Q22,1,(Holidays!$A$1:$A$248)),0)+IF(AND($P22&gt;=FK$4,$P22&lt;FL$4,$Q22&gt;=FL$4),NETWORKDAYS.INTL($P22,(FL$4)-1,1,(Holidays!$A$1:$A$248)),0)+IF(AND($P22&lt;FK$4,$Q22&lt;FL$4,$Q22&gt;=FK$4),NETWORKDAYS.INTL(FK$4,$Q22,1,(Holidays!$A$1:$A$248)),0)+IF(AND($P22&lt;FK$4,$Q22&gt;=FL$4,$Q22&gt;=FK$4),NETWORKDAYS.INTL(FK$4,(FL$4)-1,1,(Holidays!$A$1:$A$248)),0))*$S22,"")</f>
        <v>0</v>
      </c>
      <c r="FL22" s="191">
        <f>IFERROR((IF(AND($P22&gt;=FL$4,$P22&lt;FM$4,$Q22&lt;FM$4),NETWORKDAYS.INTL($P22,$Q22,1,(Holidays!$A$1:$A$248)),0)+IF(AND($P22&gt;=FL$4,$P22&lt;FM$4,$Q22&gt;=FM$4),NETWORKDAYS.INTL($P22,(FM$4)-1,1,(Holidays!$A$1:$A$248)),0)+IF(AND($P22&lt;FL$4,$Q22&lt;FM$4,$Q22&gt;=FL$4),NETWORKDAYS.INTL(FL$4,$Q22,1,(Holidays!$A$1:$A$248)),0)+IF(AND($P22&lt;FL$4,$Q22&gt;=FM$4,$Q22&gt;=FL$4),NETWORKDAYS.INTL(FL$4,(FM$4)-1,1,(Holidays!$A$1:$A$248)),0))*$S22,"")</f>
        <v>0</v>
      </c>
      <c r="FM22" s="191">
        <f>IFERROR((IF(AND($P22&gt;=FM$4,$P22&lt;FN$4,$Q22&lt;FN$4),NETWORKDAYS.INTL($P22,$Q22,1,(Holidays!$A$1:$A$248)),0)+IF(AND($P22&gt;=FM$4,$P22&lt;FN$4,$Q22&gt;=FN$4),NETWORKDAYS.INTL($P22,(FN$4)-1,1,(Holidays!$A$1:$A$248)),0)+IF(AND($P22&lt;FM$4,$Q22&lt;FN$4,$Q22&gt;=FM$4),NETWORKDAYS.INTL(FM$4,$Q22,1,(Holidays!$A$1:$A$248)),0)+IF(AND($P22&lt;FM$4,$Q22&gt;=FN$4,$Q22&gt;=FM$4),NETWORKDAYS.INTL(FM$4,(FN$4)-1,1,(Holidays!$A$1:$A$248)),0))*$S22,"")</f>
        <v>0</v>
      </c>
      <c r="FN22" s="191">
        <f>IFERROR((IF(AND($P22&gt;=FN$4,$P22&lt;FO$4,$Q22&lt;FO$4),NETWORKDAYS.INTL($P22,$Q22,1,(Holidays!$A$1:$A$248)),0)+IF(AND($P22&gt;=FN$4,$P22&lt;FO$4,$Q22&gt;=FO$4),NETWORKDAYS.INTL($P22,(FO$4)-1,1,(Holidays!$A$1:$A$248)),0)+IF(AND($P22&lt;FN$4,$Q22&lt;FO$4,$Q22&gt;=FN$4),NETWORKDAYS.INTL(FN$4,$Q22,1,(Holidays!$A$1:$A$248)),0)+IF(AND($P22&lt;FN$4,$Q22&gt;=FO$4,$Q22&gt;=FN$4),NETWORKDAYS.INTL(FN$4,(FO$4)-1,1,(Holidays!$A$1:$A$248)),0))*$S22,"")</f>
        <v>0</v>
      </c>
      <c r="FO22" s="191">
        <f>IFERROR((IF(AND($P22&gt;=FO$4,$P22&lt;FP$4,$Q22&lt;FP$4),NETWORKDAYS.INTL($P22,$Q22,1,(Holidays!$A$1:$A$248)),0)+IF(AND($P22&gt;=FO$4,$P22&lt;FP$4,$Q22&gt;=FP$4),NETWORKDAYS.INTL($P22,(FP$4)-1,1,(Holidays!$A$1:$A$248)),0)+IF(AND($P22&lt;FO$4,$Q22&lt;FP$4,$Q22&gt;=FO$4),NETWORKDAYS.INTL(FO$4,$Q22,1,(Holidays!$A$1:$A$248)),0)+IF(AND($P22&lt;FO$4,$Q22&gt;=FP$4,$Q22&gt;=FO$4),NETWORKDAYS.INTL(FO$4,(FP$4)-1,1,(Holidays!$A$1:$A$248)),0))*$S22,"")</f>
        <v>0</v>
      </c>
      <c r="FP22" s="191">
        <f>IFERROR((IF(AND($P22&gt;=FP$4,$P22&lt;FQ$4,$Q22&lt;FQ$4),NETWORKDAYS.INTL($P22,$Q22,1,(Holidays!$A$1:$A$248)),0)+IF(AND($P22&gt;=FP$4,$P22&lt;FQ$4,$Q22&gt;=FQ$4),NETWORKDAYS.INTL($P22,(FQ$4)-1,1,(Holidays!$A$1:$A$248)),0)+IF(AND($P22&lt;FP$4,$Q22&lt;FQ$4,$Q22&gt;=FP$4),NETWORKDAYS.INTL(FP$4,$Q22,1,(Holidays!$A$1:$A$248)),0)+IF(AND($P22&lt;FP$4,$Q22&gt;=FQ$4,$Q22&gt;=FP$4),NETWORKDAYS.INTL(FP$4,(FQ$4)-1,1,(Holidays!$A$1:$A$248)),0))*$S22,"")</f>
        <v>0</v>
      </c>
      <c r="FQ22" s="191">
        <f>IFERROR((IF(AND($P22&gt;=FQ$4,$P22&lt;FR$4,$Q22&lt;FR$4),NETWORKDAYS.INTL($P22,$Q22,1,(Holidays!$A$1:$A$248)),0)+IF(AND($P22&gt;=FQ$4,$P22&lt;FR$4,$Q22&gt;=FR$4),NETWORKDAYS.INTL($P22,(FR$4)-1,1,(Holidays!$A$1:$A$248)),0)+IF(AND($P22&lt;FQ$4,$Q22&lt;FR$4,$Q22&gt;=FQ$4),NETWORKDAYS.INTL(FQ$4,$Q22,1,(Holidays!$A$1:$A$248)),0)+IF(AND($P22&lt;FQ$4,$Q22&gt;=FR$4,$Q22&gt;=FQ$4),NETWORKDAYS.INTL(FQ$4,(FR$4)-1,1,(Holidays!$A$1:$A$248)),0))*$S22,"")</f>
        <v>0</v>
      </c>
      <c r="FR22" s="191">
        <f>IFERROR((IF(AND($P22&gt;=FR$4,$P22&lt;FS$4,$Q22&lt;FS$4),NETWORKDAYS.INTL($P22,$Q22,1,(Holidays!$A$1:$A$248)),0)+IF(AND($P22&gt;=FR$4,$P22&lt;FS$4,$Q22&gt;=FS$4),NETWORKDAYS.INTL($P22,(FS$4)-1,1,(Holidays!$A$1:$A$248)),0)+IF(AND($P22&lt;FR$4,$Q22&lt;FS$4,$Q22&gt;=FR$4),NETWORKDAYS.INTL(FR$4,$Q22,1,(Holidays!$A$1:$A$248)),0)+IF(AND($P22&lt;FR$4,$Q22&gt;=FS$4,$Q22&gt;=FR$4),NETWORKDAYS.INTL(FR$4,(FS$4)-1,1,(Holidays!$A$1:$A$248)),0))*$S22,"")</f>
        <v>0</v>
      </c>
      <c r="FS22" s="191">
        <f>IFERROR((IF(AND($P22&gt;=FS$4,$P22&lt;FT$4,$Q22&lt;FT$4),NETWORKDAYS.INTL($P22,$Q22,1,(Holidays!$A$1:$A$248)),0)+IF(AND($P22&gt;=FS$4,$P22&lt;FT$4,$Q22&gt;=FT$4),NETWORKDAYS.INTL($P22,(FT$4)-1,1,(Holidays!$A$1:$A$248)),0)+IF(AND($P22&lt;FS$4,$Q22&lt;FT$4,$Q22&gt;=FS$4),NETWORKDAYS.INTL(FS$4,$Q22,1,(Holidays!$A$1:$A$248)),0)+IF(AND($P22&lt;FS$4,$Q22&gt;=FT$4,$Q22&gt;=FS$4),NETWORKDAYS.INTL(FS$4,(FT$4)-1,1,(Holidays!$A$1:$A$248)),0))*$S22,"")</f>
        <v>0</v>
      </c>
      <c r="FT22" s="191">
        <f>IFERROR((IF(AND($P22&gt;=FT$4,$P22&lt;FU$4,$Q22&lt;FU$4),NETWORKDAYS.INTL($P22,$Q22,1,(Holidays!$A$1:$A$248)),0)+IF(AND($P22&gt;=FT$4,$P22&lt;FU$4,$Q22&gt;=FU$4),NETWORKDAYS.INTL($P22,(FU$4)-1,1,(Holidays!$A$1:$A$248)),0)+IF(AND($P22&lt;FT$4,$Q22&lt;FU$4,$Q22&gt;=FT$4),NETWORKDAYS.INTL(FT$4,$Q22,1,(Holidays!$A$1:$A$248)),0)+IF(AND($P22&lt;FT$4,$Q22&gt;=FU$4,$Q22&gt;=FT$4),NETWORKDAYS.INTL(FT$4,(FU$4)-1,1,(Holidays!$A$1:$A$248)),0))*$S22,"")</f>
        <v>0</v>
      </c>
      <c r="FU22" s="191">
        <f>IFERROR((IF(AND($P22&gt;=FU$4,$P22&lt;FV$4,$Q22&lt;FV$4),NETWORKDAYS.INTL($P22,$Q22,1,(Holidays!$A$1:$A$248)),0)+IF(AND($P22&gt;=FU$4,$P22&lt;FV$4,$Q22&gt;=FV$4),NETWORKDAYS.INTL($P22,(FV$4)-1,1,(Holidays!$A$1:$A$248)),0)+IF(AND($P22&lt;FU$4,$Q22&lt;FV$4,$Q22&gt;=FU$4),NETWORKDAYS.INTL(FU$4,$Q22,1,(Holidays!$A$1:$A$248)),0)+IF(AND($P22&lt;FU$4,$Q22&gt;=FV$4,$Q22&gt;=FU$4),NETWORKDAYS.INTL(FU$4,(FV$4)-1,1,(Holidays!$A$1:$A$248)),0))*$S22,"")</f>
        <v>0</v>
      </c>
      <c r="FV22" s="191">
        <f>IFERROR((IF(AND($P22&gt;=FV$4,$P22&lt;FW$4,$Q22&lt;FW$4),NETWORKDAYS.INTL($P22,$Q22,1,(Holidays!$A$1:$A$248)),0)+IF(AND($P22&gt;=FV$4,$P22&lt;FW$4,$Q22&gt;=FW$4),NETWORKDAYS.INTL($P22,(FW$4)-1,1,(Holidays!$A$1:$A$248)),0)+IF(AND($P22&lt;FV$4,$Q22&lt;FW$4,$Q22&gt;=FV$4),NETWORKDAYS.INTL(FV$4,$Q22,1,(Holidays!$A$1:$A$248)),0)+IF(AND($P22&lt;FV$4,$Q22&gt;=FW$4,$Q22&gt;=FV$4),NETWORKDAYS.INTL(FV$4,(FW$4)-1,1,(Holidays!$A$1:$A$248)),0))*$S22,"")</f>
        <v>0</v>
      </c>
      <c r="FW22" s="191">
        <f>IFERROR((IF(AND($P22&gt;=FW$4,$P22&lt;FX$4,$Q22&lt;FX$4),NETWORKDAYS.INTL($P22,$Q22,1,(Holidays!$A$1:$A$248)),0)+IF(AND($P22&gt;=FW$4,$P22&lt;FX$4,$Q22&gt;=FX$4),NETWORKDAYS.INTL($P22,(FX$4)-1,1,(Holidays!$A$1:$A$248)),0)+IF(AND($P22&lt;FW$4,$Q22&lt;FX$4,$Q22&gt;=FW$4),NETWORKDAYS.INTL(FW$4,$Q22,1,(Holidays!$A$1:$A$248)),0)+IF(AND($P22&lt;FW$4,$Q22&gt;=FX$4,$Q22&gt;=FW$4),NETWORKDAYS.INTL(FW$4,(FX$4)-1,1,(Holidays!$A$1:$A$248)),0))*$S22,"")</f>
        <v>0</v>
      </c>
      <c r="FX22" s="191">
        <f>IFERROR((IF(AND($P22&gt;=FX$4,$P22&lt;FY$4,$Q22&lt;FY$4),NETWORKDAYS.INTL($P22,$Q22,1,(Holidays!$A$1:$A$248)),0)+IF(AND($P22&gt;=FX$4,$P22&lt;FY$4,$Q22&gt;=FY$4),NETWORKDAYS.INTL($P22,(FY$4)-1,1,(Holidays!$A$1:$A$248)),0)+IF(AND($P22&lt;FX$4,$Q22&lt;FY$4,$Q22&gt;=FX$4),NETWORKDAYS.INTL(FX$4,$Q22,1,(Holidays!$A$1:$A$248)),0)+IF(AND($P22&lt;FX$4,$Q22&gt;=FY$4,$Q22&gt;=FX$4),NETWORKDAYS.INTL(FX$4,(FY$4)-1,1,(Holidays!$A$1:$A$248)),0))*$S22,"")</f>
        <v>0</v>
      </c>
      <c r="FY22" s="191">
        <f>IFERROR((IF(AND($P22&gt;=FY$4,$P22&lt;FZ$4,$Q22&lt;FZ$4),NETWORKDAYS.INTL($P22,$Q22,1,(Holidays!$A$1:$A$248)),0)+IF(AND($P22&gt;=FY$4,$P22&lt;FZ$4,$Q22&gt;=FZ$4),NETWORKDAYS.INTL($P22,(FZ$4)-1,1,(Holidays!$A$1:$A$248)),0)+IF(AND($P22&lt;FY$4,$Q22&lt;FZ$4,$Q22&gt;=FY$4),NETWORKDAYS.INTL(FY$4,$Q22,1,(Holidays!$A$1:$A$248)),0)+IF(AND($P22&lt;FY$4,$Q22&gt;=FZ$4,$Q22&gt;=FY$4),NETWORKDAYS.INTL(FY$4,(FZ$4)-1,1,(Holidays!$A$1:$A$248)),0))*$S22,"")</f>
        <v>0</v>
      </c>
      <c r="FZ22" s="191">
        <f>IFERROR((IF(AND($P22&gt;=FZ$4,$P22&lt;GA$4,$Q22&lt;GA$4),NETWORKDAYS.INTL($P22,$Q22,1,(Holidays!$A$1:$A$248)),0)+IF(AND($P22&gt;=FZ$4,$P22&lt;GA$4,$Q22&gt;=GA$4),NETWORKDAYS.INTL($P22,(GA$4)-1,1,(Holidays!$A$1:$A$248)),0)+IF(AND($P22&lt;FZ$4,$Q22&lt;GA$4,$Q22&gt;=FZ$4),NETWORKDAYS.INTL(FZ$4,$Q22,1,(Holidays!$A$1:$A$248)),0)+IF(AND($P22&lt;FZ$4,$Q22&gt;=GA$4,$Q22&gt;=FZ$4),NETWORKDAYS.INTL(FZ$4,(GA$4)-1,1,(Holidays!$A$1:$A$248)),0))*$S22,"")</f>
        <v>0</v>
      </c>
      <c r="GA22" s="191">
        <f>IFERROR((IF(AND($P22&gt;=GA$4,$P22&lt;GB$4,$Q22&lt;GB$4),NETWORKDAYS.INTL($P22,$Q22,1,(Holidays!$A$1:$A$248)),0)+IF(AND($P22&gt;=GA$4,$P22&lt;GB$4,$Q22&gt;=GB$4),NETWORKDAYS.INTL($P22,(GB$4)-1,1,(Holidays!$A$1:$A$248)),0)+IF(AND($P22&lt;GA$4,$Q22&lt;GB$4,$Q22&gt;=GA$4),NETWORKDAYS.INTL(GA$4,$Q22,1,(Holidays!$A$1:$A$248)),0)+IF(AND($P22&lt;GA$4,$Q22&gt;=GB$4,$Q22&gt;=GA$4),NETWORKDAYS.INTL(GA$4,(GB$4)-1,1,(Holidays!$A$1:$A$248)),0))*$S22,"")</f>
        <v>0</v>
      </c>
      <c r="GB22" s="191">
        <f>IFERROR((IF(AND($P22&gt;=GB$4,$P22&lt;GC$4,$Q22&lt;GC$4),NETWORKDAYS.INTL($P22,$Q22,1,(Holidays!$A$1:$A$248)),0)+IF(AND($P22&gt;=GB$4,$P22&lt;GC$4,$Q22&gt;=GC$4),NETWORKDAYS.INTL($P22,(GC$4)-1,1,(Holidays!$A$1:$A$248)),0)+IF(AND($P22&lt;GB$4,$Q22&lt;GC$4,$Q22&gt;=GB$4),NETWORKDAYS.INTL(GB$4,$Q22,1,(Holidays!$A$1:$A$248)),0)+IF(AND($P22&lt;GB$4,$Q22&gt;=GC$4,$Q22&gt;=GB$4),NETWORKDAYS.INTL(GB$4,(GC$4)-1,1,(Holidays!$A$1:$A$248)),0))*$S22,"")</f>
        <v>0</v>
      </c>
      <c r="GC22" s="191">
        <f>IFERROR((IF(AND($P22&gt;=GC$4,$P22&lt;GD$4,$Q22&lt;GD$4),NETWORKDAYS.INTL($P22,$Q22,1,(Holidays!$A$1:$A$248)),0)+IF(AND($P22&gt;=GC$4,$P22&lt;GD$4,$Q22&gt;=GD$4),NETWORKDAYS.INTL($P22,(GD$4)-1,1,(Holidays!$A$1:$A$248)),0)+IF(AND($P22&lt;GC$4,$Q22&lt;GD$4,$Q22&gt;=GC$4),NETWORKDAYS.INTL(GC$4,$Q22,1,(Holidays!$A$1:$A$248)),0)+IF(AND($P22&lt;GC$4,$Q22&gt;=GD$4,$Q22&gt;=GC$4),NETWORKDAYS.INTL(GC$4,(GD$4)-1,1,(Holidays!$A$1:$A$248)),0))*$S22,"")</f>
        <v>0</v>
      </c>
      <c r="GD22" s="191">
        <f>IFERROR((IF(AND($P22&gt;=GD$4,$P22&lt;GE$4,$Q22&lt;GE$4),NETWORKDAYS.INTL($P22,$Q22,1,(Holidays!$A$1:$A$248)),0)+IF(AND($P22&gt;=GD$4,$P22&lt;GE$4,$Q22&gt;=GE$4),NETWORKDAYS.INTL($P22,(GE$4)-1,1,(Holidays!$A$1:$A$248)),0)+IF(AND($P22&lt;GD$4,$Q22&lt;GE$4,$Q22&gt;=GD$4),NETWORKDAYS.INTL(GD$4,$Q22,1,(Holidays!$A$1:$A$248)),0)+IF(AND($P22&lt;GD$4,$Q22&gt;=GE$4,$Q22&gt;=GD$4),NETWORKDAYS.INTL(GD$4,(GE$4)-1,1,(Holidays!$A$1:$A$248)),0))*$S22,"")</f>
        <v>0</v>
      </c>
      <c r="GE22" s="191">
        <f>IFERROR((IF(AND($P22&gt;=GE$4,$P22&lt;GF$4,$Q22&lt;GF$4),NETWORKDAYS.INTL($P22,$Q22,1,(Holidays!$A$1:$A$248)),0)+IF(AND($P22&gt;=GE$4,$P22&lt;GF$4,$Q22&gt;=GF$4),NETWORKDAYS.INTL($P22,(GF$4)-1,1,(Holidays!$A$1:$A$248)),0)+IF(AND($P22&lt;GE$4,$Q22&lt;GF$4,$Q22&gt;=GE$4),NETWORKDAYS.INTL(GE$4,$Q22,1,(Holidays!$A$1:$A$248)),0)+IF(AND($P22&lt;GE$4,$Q22&gt;=GF$4,$Q22&gt;=GE$4),NETWORKDAYS.INTL(GE$4,(GF$4)-1,1,(Holidays!$A$1:$A$248)),0))*$S22,"")</f>
        <v>0</v>
      </c>
      <c r="GF22" s="191">
        <f>IFERROR((IF(AND($P22&gt;=GF$4,$P22&lt;GG$4,$Q22&lt;GG$4),NETWORKDAYS.INTL($P22,$Q22,1,(Holidays!$A$1:$A$248)),0)+IF(AND($P22&gt;=GF$4,$P22&lt;GG$4,$Q22&gt;=GG$4),NETWORKDAYS.INTL($P22,(GG$4)-1,1,(Holidays!$A$1:$A$248)),0)+IF(AND($P22&lt;GF$4,$Q22&lt;GG$4,$Q22&gt;=GF$4),NETWORKDAYS.INTL(GF$4,$Q22,1,(Holidays!$A$1:$A$248)),0)+IF(AND($P22&lt;GF$4,$Q22&gt;=GG$4,$Q22&gt;=GF$4),NETWORKDAYS.INTL(GF$4,(GG$4)-1,1,(Holidays!$A$1:$A$248)),0))*$S22,"")</f>
        <v>0</v>
      </c>
      <c r="GG22" s="191">
        <f>IFERROR((IF(AND($P22&gt;=GG$4,$P22&lt;GH$4,$Q22&lt;GH$4),NETWORKDAYS.INTL($P22,$Q22,1,(Holidays!$A$1:$A$248)),0)+IF(AND($P22&gt;=GG$4,$P22&lt;GH$4,$Q22&gt;=GH$4),NETWORKDAYS.INTL($P22,(GH$4)-1,1,(Holidays!$A$1:$A$248)),0)+IF(AND($P22&lt;GG$4,$Q22&lt;GH$4,$Q22&gt;=GG$4),NETWORKDAYS.INTL(GG$4,$Q22,1,(Holidays!$A$1:$A$248)),0)+IF(AND($P22&lt;GG$4,$Q22&gt;=GH$4,$Q22&gt;=GG$4),NETWORKDAYS.INTL(GG$4,(GH$4)-1,1,(Holidays!$A$1:$A$248)),0))*$S22,"")</f>
        <v>0</v>
      </c>
      <c r="GH22" s="191">
        <f>IFERROR((IF(AND($P22&gt;=GH$4,$P22&lt;GI$4,$Q22&lt;GI$4),NETWORKDAYS.INTL($P22,$Q22,1,(Holidays!$A$1:$A$248)),0)+IF(AND($P22&gt;=GH$4,$P22&lt;GI$4,$Q22&gt;=GI$4),NETWORKDAYS.INTL($P22,(GI$4)-1,1,(Holidays!$A$1:$A$248)),0)+IF(AND($P22&lt;GH$4,$Q22&lt;GI$4,$Q22&gt;=GH$4),NETWORKDAYS.INTL(GH$4,$Q22,1,(Holidays!$A$1:$A$248)),0)+IF(AND($P22&lt;GH$4,$Q22&gt;=GI$4,$Q22&gt;=GH$4),NETWORKDAYS.INTL(GH$4,(GI$4)-1,1,(Holidays!$A$1:$A$248)),0))*$S22,"")</f>
        <v>0</v>
      </c>
      <c r="GI22" s="191">
        <f>IFERROR((IF(AND($P22&gt;=GI$4,$P22&lt;GJ$4,$Q22&lt;GJ$4),NETWORKDAYS.INTL($P22,$Q22,1,(Holidays!$A$1:$A$248)),0)+IF(AND($P22&gt;=GI$4,$P22&lt;GJ$4,$Q22&gt;=GJ$4),NETWORKDAYS.INTL($P22,(GJ$4)-1,1,(Holidays!$A$1:$A$248)),0)+IF(AND($P22&lt;GI$4,$Q22&lt;GJ$4,$Q22&gt;=GI$4),NETWORKDAYS.INTL(GI$4,$Q22,1,(Holidays!$A$1:$A$248)),0)+IF(AND($P22&lt;GI$4,$Q22&gt;=GJ$4,$Q22&gt;=GI$4),NETWORKDAYS.INTL(GI$4,(GJ$4)-1,1,(Holidays!$A$1:$A$248)),0))*$S22,"")</f>
        <v>0</v>
      </c>
      <c r="GJ22" s="191">
        <f>IFERROR((IF(AND($P22&gt;=GJ$4,$P22&lt;GK$4,$Q22&lt;GK$4),NETWORKDAYS.INTL($P22,$Q22,1,(Holidays!$A$1:$A$248)),0)+IF(AND($P22&gt;=GJ$4,$P22&lt;GK$4,$Q22&gt;=GK$4),NETWORKDAYS.INTL($P22,(GK$4)-1,1,(Holidays!$A$1:$A$248)),0)+IF(AND($P22&lt;GJ$4,$Q22&lt;GK$4,$Q22&gt;=GJ$4),NETWORKDAYS.INTL(GJ$4,$Q22,1,(Holidays!$A$1:$A$248)),0)+IF(AND($P22&lt;GJ$4,$Q22&gt;=GK$4,$Q22&gt;=GJ$4),NETWORKDAYS.INTL(GJ$4,(GK$4)-1,1,(Holidays!$A$1:$A$248)),0))*$S22,"")</f>
        <v>0</v>
      </c>
      <c r="GK22" s="191">
        <f>IFERROR((IF(AND($P22&gt;=GK$4,$P22&lt;GL$4,$Q22&lt;GL$4),NETWORKDAYS.INTL($P22,$Q22,1,(Holidays!$A$1:$A$248)),0)+IF(AND($P22&gt;=GK$4,$P22&lt;GL$4,$Q22&gt;=GL$4),NETWORKDAYS.INTL($P22,(GL$4)-1,1,(Holidays!$A$1:$A$248)),0)+IF(AND($P22&lt;GK$4,$Q22&lt;GL$4,$Q22&gt;=GK$4),NETWORKDAYS.INTL(GK$4,$Q22,1,(Holidays!$A$1:$A$248)),0)+IF(AND($P22&lt;GK$4,$Q22&gt;=GL$4,$Q22&gt;=GK$4),NETWORKDAYS.INTL(GK$4,(GL$4)-1,1,(Holidays!$A$1:$A$248)),0))*$S22,"")</f>
        <v>0</v>
      </c>
      <c r="GL22" s="191">
        <f>IFERROR((IF(AND($P22&gt;=GL$4,$P22&lt;GM$4,$Q22&lt;GM$4),NETWORKDAYS.INTL($P22,$Q22,1,(Holidays!$A$1:$A$248)),0)+IF(AND($P22&gt;=GL$4,$P22&lt;GM$4,$Q22&gt;=GM$4),NETWORKDAYS.INTL($P22,(GM$4)-1,1,(Holidays!$A$1:$A$248)),0)+IF(AND($P22&lt;GL$4,$Q22&lt;GM$4,$Q22&gt;=GL$4),NETWORKDAYS.INTL(GL$4,$Q22,1,(Holidays!$A$1:$A$248)),0)+IF(AND($P22&lt;GL$4,$Q22&gt;=GM$4,$Q22&gt;=GL$4),NETWORKDAYS.INTL(GL$4,(GM$4)-1,1,(Holidays!$A$1:$A$248)),0))*$S22,"")</f>
        <v>0</v>
      </c>
      <c r="GM22" s="191">
        <f>IFERROR((IF(AND($P22&gt;=GM$4,$P22&lt;GN$4,$Q22&lt;GN$4),NETWORKDAYS.INTL($P22,$Q22,1,(Holidays!$A$1:$A$248)),0)+IF(AND($P22&gt;=GM$4,$P22&lt;GN$4,$Q22&gt;=GN$4),NETWORKDAYS.INTL($P22,(GN$4)-1,1,(Holidays!$A$1:$A$248)),0)+IF(AND($P22&lt;GM$4,$Q22&lt;GN$4,$Q22&gt;=GM$4),NETWORKDAYS.INTL(GM$4,$Q22,1,(Holidays!$A$1:$A$248)),0)+IF(AND($P22&lt;GM$4,$Q22&gt;=GN$4,$Q22&gt;=GM$4),NETWORKDAYS.INTL(GM$4,(GN$4)-1,1,(Holidays!$A$1:$A$248)),0))*$S22,"")</f>
        <v>0</v>
      </c>
      <c r="GN22" s="191">
        <f>IFERROR((IF(AND($P22&gt;=GN$4,$P22&lt;GO$4,$Q22&lt;GO$4),NETWORKDAYS.INTL($P22,$Q22,1,(Holidays!$A$1:$A$248)),0)+IF(AND($P22&gt;=GN$4,$P22&lt;GO$4,$Q22&gt;=GO$4),NETWORKDAYS.INTL($P22,(GO$4)-1,1,(Holidays!$A$1:$A$248)),0)+IF(AND($P22&lt;GN$4,$Q22&lt;GO$4,$Q22&gt;=GN$4),NETWORKDAYS.INTL(GN$4,$Q22,1,(Holidays!$A$1:$A$248)),0)+IF(AND($P22&lt;GN$4,$Q22&gt;=GO$4,$Q22&gt;=GN$4),NETWORKDAYS.INTL(GN$4,(GO$4)-1,1,(Holidays!$A$1:$A$248)),0))*$S22,"")</f>
        <v>0</v>
      </c>
      <c r="GO22" s="191">
        <f>IFERROR((IF(AND($P22&gt;=GO$4,$P22&lt;GP$4,$Q22&lt;GP$4),NETWORKDAYS.INTL($P22,$Q22,1,(Holidays!$A$1:$A$248)),0)+IF(AND($P22&gt;=GO$4,$P22&lt;GP$4,$Q22&gt;=GP$4),NETWORKDAYS.INTL($P22,(GP$4)-1,1,(Holidays!$A$1:$A$248)),0)+IF(AND($P22&lt;GO$4,$Q22&lt;GP$4,$Q22&gt;=GO$4),NETWORKDAYS.INTL(GO$4,$Q22,1,(Holidays!$A$1:$A$248)),0)+IF(AND($P22&lt;GO$4,$Q22&gt;=GP$4,$Q22&gt;=GO$4),NETWORKDAYS.INTL(GO$4,(GP$4)-1,1,(Holidays!$A$1:$A$248)),0))*$S22,"")</f>
        <v>0</v>
      </c>
      <c r="GP22" s="191">
        <f>IFERROR((IF(AND($P22&gt;=GP$4,$P22&lt;GQ$4,$Q22&lt;GQ$4),NETWORKDAYS.INTL($P22,$Q22,1,(Holidays!$A$1:$A$248)),0)+IF(AND($P22&gt;=GP$4,$P22&lt;GQ$4,$Q22&gt;=GQ$4),NETWORKDAYS.INTL($P22,(GQ$4)-1,1,(Holidays!$A$1:$A$248)),0)+IF(AND($P22&lt;GP$4,$Q22&lt;GQ$4,$Q22&gt;=GP$4),NETWORKDAYS.INTL(GP$4,$Q22,1,(Holidays!$A$1:$A$248)),0)+IF(AND($P22&lt;GP$4,$Q22&gt;=GQ$4,$Q22&gt;=GP$4),NETWORKDAYS.INTL(GP$4,(GQ$4)-1,1,(Holidays!$A$1:$A$248)),0))*$S22,"")</f>
        <v>0</v>
      </c>
      <c r="GQ22" s="191">
        <f>IFERROR((IF(AND($P22&gt;=GQ$4,$P22&lt;GR$4,$Q22&lt;GR$4),NETWORKDAYS.INTL($P22,$Q22,1,(Holidays!$A$1:$A$248)),0)+IF(AND($P22&gt;=GQ$4,$P22&lt;GR$4,$Q22&gt;=GR$4),NETWORKDAYS.INTL($P22,(GR$4)-1,1,(Holidays!$A$1:$A$248)),0)+IF(AND($P22&lt;GQ$4,$Q22&lt;GR$4,$Q22&gt;=GQ$4),NETWORKDAYS.INTL(GQ$4,$Q22,1,(Holidays!$A$1:$A$248)),0)+IF(AND($P22&lt;GQ$4,$Q22&gt;=GR$4,$Q22&gt;=GQ$4),NETWORKDAYS.INTL(GQ$4,(GR$4)-1,1,(Holidays!$A$1:$A$248)),0))*$S22,"")</f>
        <v>0</v>
      </c>
      <c r="GR22" s="191">
        <f>IFERROR((IF(AND($P22&gt;=GR$4,$P22&lt;GS$4,$Q22&lt;GS$4),NETWORKDAYS.INTL($P22,$Q22,1,(Holidays!$A$1:$A$248)),0)+IF(AND($P22&gt;=GR$4,$P22&lt;GS$4,$Q22&gt;=GS$4),NETWORKDAYS.INTL($P22,(GS$4)-1,1,(Holidays!$A$1:$A$248)),0)+IF(AND($P22&lt;GR$4,$Q22&lt;GS$4,$Q22&gt;=GR$4),NETWORKDAYS.INTL(GR$4,$Q22,1,(Holidays!$A$1:$A$248)),0)+IF(AND($P22&lt;GR$4,$Q22&gt;=GS$4,$Q22&gt;=GR$4),NETWORKDAYS.INTL(GR$4,(GS$4)-1,1,(Holidays!$A$1:$A$248)),0))*$S22,"")</f>
        <v>0</v>
      </c>
      <c r="GS22" s="191">
        <f>IFERROR((IF(AND($P22&gt;=GS$4,$P22&lt;GT$4,$Q22&lt;GT$4),NETWORKDAYS.INTL($P22,$Q22,1,(Holidays!$A$1:$A$248)),0)+IF(AND($P22&gt;=GS$4,$P22&lt;GT$4,$Q22&gt;=GT$4),NETWORKDAYS.INTL($P22,(GT$4)-1,1,(Holidays!$A$1:$A$248)),0)+IF(AND($P22&lt;GS$4,$Q22&lt;GT$4,$Q22&gt;=GS$4),NETWORKDAYS.INTL(GS$4,$Q22,1,(Holidays!$A$1:$A$248)),0)+IF(AND($P22&lt;GS$4,$Q22&gt;=GT$4,$Q22&gt;=GS$4),NETWORKDAYS.INTL(GS$4,(GT$4)-1,1,(Holidays!$A$1:$A$248)),0))*$S22,"")</f>
        <v>0</v>
      </c>
      <c r="GT22" s="191">
        <f>IFERROR((IF(AND($P22&gt;=GT$4,$P22&lt;GU$4,$Q22&lt;GU$4),NETWORKDAYS.INTL($P22,$Q22,1,(Holidays!$A$1:$A$248)),0)+IF(AND($P22&gt;=GT$4,$P22&lt;GU$4,$Q22&gt;=GU$4),NETWORKDAYS.INTL($P22,(GU$4)-1,1,(Holidays!$A$1:$A$248)),0)+IF(AND($P22&lt;GT$4,$Q22&lt;GU$4,$Q22&gt;=GT$4),NETWORKDAYS.INTL(GT$4,$Q22,1,(Holidays!$A$1:$A$248)),0)+IF(AND($P22&lt;GT$4,$Q22&gt;=GU$4,$Q22&gt;=GT$4),NETWORKDAYS.INTL(GT$4,(GU$4)-1,1,(Holidays!$A$1:$A$248)),0))*$S22,"")</f>
        <v>0</v>
      </c>
      <c r="GU22" s="191">
        <f>IFERROR((IF(AND($P22&gt;=GU$4,$P22&lt;GV$4,$Q22&lt;GV$4),NETWORKDAYS.INTL($P22,$Q22,1,(Holidays!$A$1:$A$248)),0)+IF(AND($P22&gt;=GU$4,$P22&lt;GV$4,$Q22&gt;=GV$4),NETWORKDAYS.INTL($P22,(GV$4)-1,1,(Holidays!$A$1:$A$248)),0)+IF(AND($P22&lt;GU$4,$Q22&lt;GV$4,$Q22&gt;=GU$4),NETWORKDAYS.INTL(GU$4,$Q22,1,(Holidays!$A$1:$A$248)),0)+IF(AND($P22&lt;GU$4,$Q22&gt;=GV$4,$Q22&gt;=GU$4),NETWORKDAYS.INTL(GU$4,(GV$4)-1,1,(Holidays!$A$1:$A$248)),0))*$S22,"")</f>
        <v>0</v>
      </c>
      <c r="GV22" s="191">
        <f>IFERROR((IF(AND($P22&gt;=GV$4,$P22&lt;GW$4,$Q22&lt;GW$4),NETWORKDAYS.INTL($P22,$Q22,1,(Holidays!$A$1:$A$248)),0)+IF(AND($P22&gt;=GV$4,$P22&lt;GW$4,$Q22&gt;=GW$4),NETWORKDAYS.INTL($P22,(GW$4)-1,1,(Holidays!$A$1:$A$248)),0)+IF(AND($P22&lt;GV$4,$Q22&lt;GW$4,$Q22&gt;=GV$4),NETWORKDAYS.INTL(GV$4,$Q22,1,(Holidays!$A$1:$A$248)),0)+IF(AND($P22&lt;GV$4,$Q22&gt;=GW$4,$Q22&gt;=GV$4),NETWORKDAYS.INTL(GV$4,(GW$4)-1,1,(Holidays!$A$1:$A$248)),0))*$S22,"")</f>
        <v>0</v>
      </c>
      <c r="GW22" s="191">
        <f>IFERROR((IF(AND($P22&gt;=GW$4,$P22&lt;GX$4,$Q22&lt;GX$4),NETWORKDAYS.INTL($P22,$Q22,1,(Holidays!$A$1:$A$248)),0)+IF(AND($P22&gt;=GW$4,$P22&lt;GX$4,$Q22&gt;=GX$4),NETWORKDAYS.INTL($P22,(GX$4)-1,1,(Holidays!$A$1:$A$248)),0)+IF(AND($P22&lt;GW$4,$Q22&lt;GX$4,$Q22&gt;=GW$4),NETWORKDAYS.INTL(GW$4,$Q22,1,(Holidays!$A$1:$A$248)),0)+IF(AND($P22&lt;GW$4,$Q22&gt;=GX$4,$Q22&gt;=GW$4),NETWORKDAYS.INTL(GW$4,(GX$4)-1,1,(Holidays!$A$1:$A$248)),0))*$S22,"")</f>
        <v>0</v>
      </c>
      <c r="GX22" s="191">
        <f>IFERROR((IF(AND($P22&gt;=GX$4,$P22&lt;GY$4,$Q22&lt;GY$4),NETWORKDAYS.INTL($P22,$Q22,1,(Holidays!$A$1:$A$248)),0)+IF(AND($P22&gt;=GX$4,$P22&lt;GY$4,$Q22&gt;=GY$4),NETWORKDAYS.INTL($P22,(GY$4)-1,1,(Holidays!$A$1:$A$248)),0)+IF(AND($P22&lt;GX$4,$Q22&lt;GY$4,$Q22&gt;=GX$4),NETWORKDAYS.INTL(GX$4,$Q22,1,(Holidays!$A$1:$A$248)),0)+IF(AND($P22&lt;GX$4,$Q22&gt;=GY$4,$Q22&gt;=GX$4),NETWORKDAYS.INTL(GX$4,(GY$4)-1,1,(Holidays!$A$1:$A$248)),0))*$S22,"")</f>
        <v>0</v>
      </c>
      <c r="GY22" s="191">
        <f>IFERROR((IF(AND($P22&gt;=GY$4,$P22&lt;GZ$4,$Q22&lt;GZ$4),NETWORKDAYS.INTL($P22,$Q22,1,(Holidays!$A$1:$A$248)),0)+IF(AND($P22&gt;=GY$4,$P22&lt;GZ$4,$Q22&gt;=GZ$4),NETWORKDAYS.INTL($P22,(GZ$4)-1,1,(Holidays!$A$1:$A$248)),0)+IF(AND($P22&lt;GY$4,$Q22&lt;GZ$4,$Q22&gt;=GY$4),NETWORKDAYS.INTL(GY$4,$Q22,1,(Holidays!$A$1:$A$248)),0)+IF(AND($P22&lt;GY$4,$Q22&gt;=GZ$4,$Q22&gt;=GY$4),NETWORKDAYS.INTL(GY$4,(GZ$4)-1,1,(Holidays!$A$1:$A$248)),0))*$S22,"")</f>
        <v>0</v>
      </c>
      <c r="GZ22" s="191">
        <f>IFERROR((IF(AND($P22&gt;=GZ$4,$P22&lt;HA$4,$Q22&lt;HA$4),NETWORKDAYS.INTL($P22,$Q22,1,(Holidays!$A$1:$A$248)),0)+IF(AND($P22&gt;=GZ$4,$P22&lt;HA$4,$Q22&gt;=HA$4),NETWORKDAYS.INTL($P22,(HA$4)-1,1,(Holidays!$A$1:$A$248)),0)+IF(AND($P22&lt;GZ$4,$Q22&lt;HA$4,$Q22&gt;=GZ$4),NETWORKDAYS.INTL(GZ$4,$Q22,1,(Holidays!$A$1:$A$248)),0)+IF(AND($P22&lt;GZ$4,$Q22&gt;=HA$4,$Q22&gt;=GZ$4),NETWORKDAYS.INTL(GZ$4,(HA$4)-1,1,(Holidays!$A$1:$A$248)),0))*$S22,"")</f>
        <v>0</v>
      </c>
      <c r="HA22" s="191">
        <f>IFERROR((IF(AND($P22&gt;=HA$4,$P22&lt;HB$4,$Q22&lt;HB$4),NETWORKDAYS.INTL($P22,$Q22,1,(Holidays!$A$1:$A$248)),0)+IF(AND($P22&gt;=HA$4,$P22&lt;HB$4,$Q22&gt;=HB$4),NETWORKDAYS.INTL($P22,(HB$4)-1,1,(Holidays!$A$1:$A$248)),0)+IF(AND($P22&lt;HA$4,$Q22&lt;HB$4,$Q22&gt;=HA$4),NETWORKDAYS.INTL(HA$4,$Q22,1,(Holidays!$A$1:$A$248)),0)+IF(AND($P22&lt;HA$4,$Q22&gt;=HB$4,$Q22&gt;=HA$4),NETWORKDAYS.INTL(HA$4,(HB$4)-1,1,(Holidays!$A$1:$A$248)),0))*$S22,"")</f>
        <v>0</v>
      </c>
      <c r="HB22" s="191">
        <f>IFERROR((IF(AND($P22&gt;=HB$4,$P22&lt;HC$4,$Q22&lt;HC$4),NETWORKDAYS.INTL($P22,$Q22,1,(Holidays!$A$1:$A$248)),0)+IF(AND($P22&gt;=HB$4,$P22&lt;HC$4,$Q22&gt;=HC$4),NETWORKDAYS.INTL($P22,(HC$4)-1,1,(Holidays!$A$1:$A$248)),0)+IF(AND($P22&lt;HB$4,$Q22&lt;HC$4,$Q22&gt;=HB$4),NETWORKDAYS.INTL(HB$4,$Q22,1,(Holidays!$A$1:$A$248)),0)+IF(AND($P22&lt;HB$4,$Q22&gt;=HC$4,$Q22&gt;=HB$4),NETWORKDAYS.INTL(HB$4,(HC$4)-1,1,(Holidays!$A$1:$A$248)),0))*$S22,"")</f>
        <v>0</v>
      </c>
      <c r="HC22" s="191">
        <f>IFERROR((IF(AND($P22&gt;=HC$4,$P22&lt;HD$4,$Q22&lt;HD$4),NETWORKDAYS.INTL($P22,$Q22,1,(Holidays!$A$1:$A$248)),0)+IF(AND($P22&gt;=HC$4,$P22&lt;HD$4,$Q22&gt;=HD$4),NETWORKDAYS.INTL($P22,(HD$4)-1,1,(Holidays!$A$1:$A$248)),0)+IF(AND($P22&lt;HC$4,$Q22&lt;HD$4,$Q22&gt;=HC$4),NETWORKDAYS.INTL(HC$4,$Q22,1,(Holidays!$A$1:$A$248)),0)+IF(AND($P22&lt;HC$4,$Q22&gt;=HD$4,$Q22&gt;=HC$4),NETWORKDAYS.INTL(HC$4,(HD$4)-1,1,(Holidays!$A$1:$A$248)),0))*$S22,"")</f>
        <v>0</v>
      </c>
      <c r="HD22" s="191">
        <f>IFERROR((IF(AND($P22&gt;=HD$4,$P22&lt;HE$4,$Q22&lt;HE$4),NETWORKDAYS.INTL($P22,$Q22,1,(Holidays!$A$1:$A$248)),0)+IF(AND($P22&gt;=HD$4,$P22&lt;HE$4,$Q22&gt;=HE$4),NETWORKDAYS.INTL($P22,(HE$4)-1,1,(Holidays!$A$1:$A$248)),0)+IF(AND($P22&lt;HD$4,$Q22&lt;HE$4,$Q22&gt;=HD$4),NETWORKDAYS.INTL(HD$4,$Q22,1,(Holidays!$A$1:$A$248)),0)+IF(AND($P22&lt;HD$4,$Q22&gt;=HE$4,$Q22&gt;=HD$4),NETWORKDAYS.INTL(HD$4,(HE$4)-1,1,(Holidays!$A$1:$A$248)),0))*$S22,"")</f>
        <v>0</v>
      </c>
      <c r="HE22" s="191">
        <f>IFERROR((IF(AND($P22&gt;=HE$4,$P22&lt;HF$4,$Q22&lt;HF$4),NETWORKDAYS.INTL($P22,$Q22,1,(Holidays!$A$1:$A$248)),0)+IF(AND($P22&gt;=HE$4,$P22&lt;HF$4,$Q22&gt;=HF$4),NETWORKDAYS.INTL($P22,(HF$4)-1,1,(Holidays!$A$1:$A$248)),0)+IF(AND($P22&lt;HE$4,$Q22&lt;HF$4,$Q22&gt;=HE$4),NETWORKDAYS.INTL(HE$4,$Q22,1,(Holidays!$A$1:$A$248)),0)+IF(AND($P22&lt;HE$4,$Q22&gt;=HF$4,$Q22&gt;=HE$4),NETWORKDAYS.INTL(HE$4,(HF$4)-1,1,(Holidays!$A$1:$A$248)),0))*$S22,"")</f>
        <v>0</v>
      </c>
      <c r="HF22" s="191">
        <f>IFERROR((IF(AND($P22&gt;=HF$4,$P22&lt;HG$4,$Q22&lt;HG$4),NETWORKDAYS.INTL($P22,$Q22,1,(Holidays!$A$1:$A$248)),0)+IF(AND($P22&gt;=HF$4,$P22&lt;HG$4,$Q22&gt;=HG$4),NETWORKDAYS.INTL($P22,(HG$4)-1,1,(Holidays!$A$1:$A$248)),0)+IF(AND($P22&lt;HF$4,$Q22&lt;HG$4,$Q22&gt;=HF$4),NETWORKDAYS.INTL(HF$4,$Q22,1,(Holidays!$A$1:$A$248)),0)+IF(AND($P22&lt;HF$4,$Q22&gt;=HG$4,$Q22&gt;=HF$4),NETWORKDAYS.INTL(HF$4,(HG$4)-1,1,(Holidays!$A$1:$A$248)),0))*$S22,"")</f>
        <v>0</v>
      </c>
      <c r="HG22" s="191">
        <f>IFERROR((IF(AND($P22&gt;=HG$4,$P22&lt;HH$4,$Q22&lt;HH$4),NETWORKDAYS.INTL($P22,$Q22,1,(Holidays!$A$1:$A$248)),0)+IF(AND($P22&gt;=HG$4,$P22&lt;HH$4,$Q22&gt;=HH$4),NETWORKDAYS.INTL($P22,(HH$4)-1,1,(Holidays!$A$1:$A$248)),0)+IF(AND($P22&lt;HG$4,$Q22&lt;HH$4,$Q22&gt;=HG$4),NETWORKDAYS.INTL(HG$4,$Q22,1,(Holidays!$A$1:$A$248)),0)+IF(AND($P22&lt;HG$4,$Q22&gt;=HH$4,$Q22&gt;=HG$4),NETWORKDAYS.INTL(HG$4,(HH$4)-1,1,(Holidays!$A$1:$A$248)),0))*$S22,"")</f>
        <v>0</v>
      </c>
      <c r="HH22" s="191">
        <f>IFERROR((IF(AND($P22&gt;=HH$4,$P22&lt;HI$4,$Q22&lt;HI$4),NETWORKDAYS.INTL($P22,$Q22,1,(Holidays!$A$1:$A$248)),0)+IF(AND($P22&gt;=HH$4,$P22&lt;HI$4,$Q22&gt;=HI$4),NETWORKDAYS.INTL($P22,(HI$4)-1,1,(Holidays!$A$1:$A$248)),0)+IF(AND($P22&lt;HH$4,$Q22&lt;HI$4,$Q22&gt;=HH$4),NETWORKDAYS.INTL(HH$4,$Q22,1,(Holidays!$A$1:$A$248)),0)+IF(AND($P22&lt;HH$4,$Q22&gt;=HI$4,$Q22&gt;=HH$4),NETWORKDAYS.INTL(HH$4,(HI$4)-1,1,(Holidays!$A$1:$A$248)),0))*$S22,"")</f>
        <v>0</v>
      </c>
      <c r="HI22" s="191">
        <f>IFERROR((IF(AND($P22&gt;=HI$4,$P22&lt;HJ$4,$Q22&lt;HJ$4),NETWORKDAYS.INTL($P22,$Q22,1,(Holidays!$A$1:$A$248)),0)+IF(AND($P22&gt;=HI$4,$P22&lt;HJ$4,$Q22&gt;=HJ$4),NETWORKDAYS.INTL($P22,(HJ$4)-1,1,(Holidays!$A$1:$A$248)),0)+IF(AND($P22&lt;HI$4,$Q22&lt;HJ$4,$Q22&gt;=HI$4),NETWORKDAYS.INTL(HI$4,$Q22,1,(Holidays!$A$1:$A$248)),0)+IF(AND($P22&lt;HI$4,$Q22&gt;=HJ$4,$Q22&gt;=HI$4),NETWORKDAYS.INTL(HI$4,(HJ$4)-1,1,(Holidays!$A$1:$A$248)),0))*$S22,"")</f>
        <v>0</v>
      </c>
      <c r="HJ22" s="191">
        <f>IFERROR((IF(AND($P22&gt;=HJ$4,$P22&lt;HK$4,$Q22&lt;HK$4),NETWORKDAYS.INTL($P22,$Q22,1,(Holidays!$A$1:$A$248)),0)+IF(AND($P22&gt;=HJ$4,$P22&lt;HK$4,$Q22&gt;=HK$4),NETWORKDAYS.INTL($P22,(HK$4)-1,1,(Holidays!$A$1:$A$248)),0)+IF(AND($P22&lt;HJ$4,$Q22&lt;HK$4,$Q22&gt;=HJ$4),NETWORKDAYS.INTL(HJ$4,$Q22,1,(Holidays!$A$1:$A$248)),0)+IF(AND($P22&lt;HJ$4,$Q22&gt;=HK$4,$Q22&gt;=HJ$4),NETWORKDAYS.INTL(HJ$4,(HK$4)-1,1,(Holidays!$A$1:$A$248)),0))*$S22,"")</f>
        <v>0</v>
      </c>
      <c r="HK22" s="191">
        <f>IFERROR((IF(AND($P22&gt;=HK$4,$P22&lt;HL$4,$Q22&lt;HL$4),NETWORKDAYS.INTL($P22,$Q22,1,(Holidays!$A$1:$A$248)),0)+IF(AND($P22&gt;=HK$4,$P22&lt;HL$4,$Q22&gt;=HL$4),NETWORKDAYS.INTL($P22,(HL$4)-1,1,(Holidays!$A$1:$A$248)),0)+IF(AND($P22&lt;HK$4,$Q22&lt;HL$4,$Q22&gt;=HK$4),NETWORKDAYS.INTL(HK$4,$Q22,1,(Holidays!$A$1:$A$248)),0)+IF(AND($P22&lt;HK$4,$Q22&gt;=HL$4,$Q22&gt;=HK$4),NETWORKDAYS.INTL(HK$4,(HL$4)-1,1,(Holidays!$A$1:$A$248)),0))*$S22,"")</f>
        <v>0</v>
      </c>
      <c r="HL22" s="191">
        <f>IFERROR((IF(AND($P22&gt;=HL$4,$P22&lt;HM$4,$Q22&lt;HM$4),NETWORKDAYS.INTL($P22,$Q22,1,(Holidays!$A$1:$A$248)),0)+IF(AND($P22&gt;=HL$4,$P22&lt;HM$4,$Q22&gt;=HM$4),NETWORKDAYS.INTL($P22,(HM$4)-1,1,(Holidays!$A$1:$A$248)),0)+IF(AND($P22&lt;HL$4,$Q22&lt;HM$4,$Q22&gt;=HL$4),NETWORKDAYS.INTL(HL$4,$Q22,1,(Holidays!$A$1:$A$248)),0)+IF(AND($P22&lt;HL$4,$Q22&gt;=HM$4,$Q22&gt;=HL$4),NETWORKDAYS.INTL(HL$4,(HM$4)-1,1,(Holidays!$A$1:$A$248)),0))*$S22,"")</f>
        <v>0</v>
      </c>
      <c r="HM22" s="191">
        <f>IFERROR((IF(AND($P22&gt;=HM$4,$P22&lt;HN$4,$Q22&lt;HN$4),NETWORKDAYS.INTL($P22,$Q22,1,(Holidays!$A$1:$A$248)),0)+IF(AND($P22&gt;=HM$4,$P22&lt;HN$4,$Q22&gt;=HN$4),NETWORKDAYS.INTL($P22,(HN$4)-1,1,(Holidays!$A$1:$A$248)),0)+IF(AND($P22&lt;HM$4,$Q22&lt;HN$4,$Q22&gt;=HM$4),NETWORKDAYS.INTL(HM$4,$Q22,1,(Holidays!$A$1:$A$248)),0)+IF(AND($P22&lt;HM$4,$Q22&gt;=HN$4,$Q22&gt;=HM$4),NETWORKDAYS.INTL(HM$4,(HN$4)-1,1,(Holidays!$A$1:$A$248)),0))*$S22,"")</f>
        <v>0</v>
      </c>
      <c r="HN22" s="191">
        <f>IFERROR((IF(AND($P22&gt;=HN$4,$P22&lt;HO$4,$Q22&lt;HO$4),NETWORKDAYS.INTL($P22,$Q22,1,(Holidays!$A$1:$A$248)),0)+IF(AND($P22&gt;=HN$4,$P22&lt;HO$4,$Q22&gt;=HO$4),NETWORKDAYS.INTL($P22,(HO$4)-1,1,(Holidays!$A$1:$A$248)),0)+IF(AND($P22&lt;HN$4,$Q22&lt;HO$4,$Q22&gt;=HN$4),NETWORKDAYS.INTL(HN$4,$Q22,1,(Holidays!$A$1:$A$248)),0)+IF(AND($P22&lt;HN$4,$Q22&gt;=HO$4,$Q22&gt;=HN$4),NETWORKDAYS.INTL(HN$4,(HO$4)-1,1,(Holidays!$A$1:$A$248)),0))*$S22,"")</f>
        <v>0</v>
      </c>
      <c r="HO22" s="191">
        <f>IFERROR((IF(AND($P22&gt;=HO$4,$P22&lt;HP$4,$Q22&lt;HP$4),NETWORKDAYS.INTL($P22,$Q22,1,(Holidays!$A$1:$A$248)),0)+IF(AND($P22&gt;=HO$4,$P22&lt;HP$4,$Q22&gt;=HP$4),NETWORKDAYS.INTL($P22,(HP$4)-1,1,(Holidays!$A$1:$A$248)),0)+IF(AND($P22&lt;HO$4,$Q22&lt;HP$4,$Q22&gt;=HO$4),NETWORKDAYS.INTL(HO$4,$Q22,1,(Holidays!$A$1:$A$248)),0)+IF(AND($P22&lt;HO$4,$Q22&gt;=HP$4,$Q22&gt;=HO$4),NETWORKDAYS.INTL(HO$4,(HP$4)-1,1,(Holidays!$A$1:$A$248)),0))*$S22,"")</f>
        <v>0</v>
      </c>
      <c r="HP22" s="191">
        <f>IFERROR((IF(AND($P22&gt;=HP$4,$P22&lt;HQ$4,$Q22&lt;HQ$4),NETWORKDAYS.INTL($P22,$Q22,1,(Holidays!$A$1:$A$248)),0)+IF(AND($P22&gt;=HP$4,$P22&lt;HQ$4,$Q22&gt;=HQ$4),NETWORKDAYS.INTL($P22,(HQ$4)-1,1,(Holidays!$A$1:$A$248)),0)+IF(AND($P22&lt;HP$4,$Q22&lt;HQ$4,$Q22&gt;=HP$4),NETWORKDAYS.INTL(HP$4,$Q22,1,(Holidays!$A$1:$A$248)),0)+IF(AND($P22&lt;HP$4,$Q22&gt;=HQ$4,$Q22&gt;=HP$4),NETWORKDAYS.INTL(HP$4,(HQ$4)-1,1,(Holidays!$A$1:$A$248)),0))*$S22,"")</f>
        <v>0</v>
      </c>
      <c r="HQ22" s="191">
        <f>IFERROR((IF(AND($P22&gt;=HQ$4,$P22&lt;HR$4,$Q22&lt;HR$4),NETWORKDAYS.INTL($P22,$Q22,1,(Holidays!$A$1:$A$248)),0)+IF(AND($P22&gt;=HQ$4,$P22&lt;HR$4,$Q22&gt;=HR$4),NETWORKDAYS.INTL($P22,(HR$4)-1,1,(Holidays!$A$1:$A$248)),0)+IF(AND($P22&lt;HQ$4,$Q22&lt;HR$4,$Q22&gt;=HQ$4),NETWORKDAYS.INTL(HQ$4,$Q22,1,(Holidays!$A$1:$A$248)),0)+IF(AND($P22&lt;HQ$4,$Q22&gt;=HR$4,$Q22&gt;=HQ$4),NETWORKDAYS.INTL(HQ$4,(HR$4)-1,1,(Holidays!$A$1:$A$248)),0))*$S22,"")</f>
        <v>0</v>
      </c>
      <c r="HR22" s="191">
        <f>IFERROR((IF(AND($P22&gt;=HR$4,$P22&lt;HS$4,$Q22&lt;HS$4),NETWORKDAYS.INTL($P22,$Q22,1,(Holidays!$A$1:$A$248)),0)+IF(AND($P22&gt;=HR$4,$P22&lt;HS$4,$Q22&gt;=HS$4),NETWORKDAYS.INTL($P22,(HS$4)-1,1,(Holidays!$A$1:$A$248)),0)+IF(AND($P22&lt;HR$4,$Q22&lt;HS$4,$Q22&gt;=HR$4),NETWORKDAYS.INTL(HR$4,$Q22,1,(Holidays!$A$1:$A$248)),0)+IF(AND($P22&lt;HR$4,$Q22&gt;=HS$4,$Q22&gt;=HR$4),NETWORKDAYS.INTL(HR$4,(HS$4)-1,1,(Holidays!$A$1:$A$248)),0))*$S22,"")</f>
        <v>0</v>
      </c>
      <c r="HS22" s="191">
        <f>IFERROR((IF(AND($P22&gt;=HS$4,$P22&lt;HT$4,$Q22&lt;HT$4),NETWORKDAYS.INTL($P22,$Q22,1,(Holidays!$A$1:$A$248)),0)+IF(AND($P22&gt;=HS$4,$P22&lt;HT$4,$Q22&gt;=HT$4),NETWORKDAYS.INTL($P22,(HT$4)-1,1,(Holidays!$A$1:$A$248)),0)+IF(AND($P22&lt;HS$4,$Q22&lt;HT$4,$Q22&gt;=HS$4),NETWORKDAYS.INTL(HS$4,$Q22,1,(Holidays!$A$1:$A$248)),0)+IF(AND($P22&lt;HS$4,$Q22&gt;=HT$4,$Q22&gt;=HS$4),NETWORKDAYS.INTL(HS$4,(HT$4)-1,1,(Holidays!$A$1:$A$248)),0))*$S22,"")</f>
        <v>0</v>
      </c>
      <c r="HT22" s="191">
        <f>IFERROR((IF(AND($P22&gt;=HT$4,$P22&lt;HU$4,$Q22&lt;HU$4),NETWORKDAYS.INTL($P22,$Q22,1,(Holidays!$A$1:$A$248)),0)+IF(AND($P22&gt;=HT$4,$P22&lt;HU$4,$Q22&gt;=HU$4),NETWORKDAYS.INTL($P22,(HU$4)-1,1,(Holidays!$A$1:$A$248)),0)+IF(AND($P22&lt;HT$4,$Q22&lt;HU$4,$Q22&gt;=HT$4),NETWORKDAYS.INTL(HT$4,$Q22,1,(Holidays!$A$1:$A$248)),0)+IF(AND($P22&lt;HT$4,$Q22&gt;=HU$4,$Q22&gt;=HT$4),NETWORKDAYS.INTL(HT$4,(HU$4)-1,1,(Holidays!$A$1:$A$248)),0))*$S22,"")</f>
        <v>0</v>
      </c>
      <c r="HU22" s="191">
        <f>IFERROR((IF(AND($P22&gt;=HU$4,$P22&lt;HV$4,$Q22&lt;HV$4),NETWORKDAYS.INTL($P22,$Q22,1,(Holidays!$A$1:$A$248)),0)+IF(AND($P22&gt;=HU$4,$P22&lt;HV$4,$Q22&gt;=HV$4),NETWORKDAYS.INTL($P22,(HV$4)-1,1,(Holidays!$A$1:$A$248)),0)+IF(AND($P22&lt;HU$4,$Q22&lt;HV$4,$Q22&gt;=HU$4),NETWORKDAYS.INTL(HU$4,$Q22,1,(Holidays!$A$1:$A$248)),0)+IF(AND($P22&lt;HU$4,$Q22&gt;=HV$4,$Q22&gt;=HU$4),NETWORKDAYS.INTL(HU$4,(HV$4)-1,1,(Holidays!$A$1:$A$248)),0))*$S22,"")</f>
        <v>0</v>
      </c>
      <c r="HV22" s="191">
        <f>IFERROR((IF(AND($P22&gt;=HV$4,$P22&lt;HW$4,$Q22&lt;HW$4),NETWORKDAYS.INTL($P22,$Q22,1,(Holidays!$A$1:$A$248)),0)+IF(AND($P22&gt;=HV$4,$P22&lt;HW$4,$Q22&gt;=HW$4),NETWORKDAYS.INTL($P22,(HW$4)-1,1,(Holidays!$A$1:$A$248)),0)+IF(AND($P22&lt;HV$4,$Q22&lt;HW$4,$Q22&gt;=HV$4),NETWORKDAYS.INTL(HV$4,$Q22,1,(Holidays!$A$1:$A$248)),0)+IF(AND($P22&lt;HV$4,$Q22&gt;=HW$4,$Q22&gt;=HV$4),NETWORKDAYS.INTL(HV$4,(HW$4)-1,1,(Holidays!$A$1:$A$248)),0))*$S22,"")</f>
        <v>0</v>
      </c>
      <c r="HW22" s="191">
        <f>IFERROR((IF(AND($P22&gt;=HW$4,$P22&lt;HX$4,$Q22&lt;HX$4),NETWORKDAYS.INTL($P22,$Q22,1,(Holidays!$A$1:$A$248)),0)+IF(AND($P22&gt;=HW$4,$P22&lt;HX$4,$Q22&gt;=HX$4),NETWORKDAYS.INTL($P22,(HX$4)-1,1,(Holidays!$A$1:$A$248)),0)+IF(AND($P22&lt;HW$4,$Q22&lt;HX$4,$Q22&gt;=HW$4),NETWORKDAYS.INTL(HW$4,$Q22,1,(Holidays!$A$1:$A$248)),0)+IF(AND($P22&lt;HW$4,$Q22&gt;=HX$4,$Q22&gt;=HW$4),NETWORKDAYS.INTL(HW$4,(HX$4)-1,1,(Holidays!$A$1:$A$248)),0))*$S22,"")</f>
        <v>0</v>
      </c>
      <c r="HX22" s="191">
        <f>IFERROR((IF(AND($P22&gt;=HX$4,$P22&lt;HY$4,$Q22&lt;HY$4),NETWORKDAYS.INTL($P22,$Q22,1,(Holidays!$A$1:$A$248)),0)+IF(AND($P22&gt;=HX$4,$P22&lt;HY$4,$Q22&gt;=HY$4),NETWORKDAYS.INTL($P22,(HY$4)-1,1,(Holidays!$A$1:$A$248)),0)+IF(AND($P22&lt;HX$4,$Q22&lt;HY$4,$Q22&gt;=HX$4),NETWORKDAYS.INTL(HX$4,$Q22,1,(Holidays!$A$1:$A$248)),0)+IF(AND($P22&lt;HX$4,$Q22&gt;=HY$4,$Q22&gt;=HX$4),NETWORKDAYS.INTL(HX$4,(HY$4)-1,1,(Holidays!$A$1:$A$248)),0))*$S22,"")</f>
        <v>0</v>
      </c>
      <c r="HY22" s="191">
        <f>IFERROR((IF(AND($P22&gt;=HY$4,$P22&lt;HZ$4,$Q22&lt;HZ$4),NETWORKDAYS.INTL($P22,$Q22,1,(Holidays!$A$1:$A$248)),0)+IF(AND($P22&gt;=HY$4,$P22&lt;HZ$4,$Q22&gt;=HZ$4),NETWORKDAYS.INTL($P22,(HZ$4)-1,1,(Holidays!$A$1:$A$248)),0)+IF(AND($P22&lt;HY$4,$Q22&lt;HZ$4,$Q22&gt;=HY$4),NETWORKDAYS.INTL(HY$4,$Q22,1,(Holidays!$A$1:$A$248)),0)+IF(AND($P22&lt;HY$4,$Q22&gt;=HZ$4,$Q22&gt;=HY$4),NETWORKDAYS.INTL(HY$4,(HZ$4)-1,1,(Holidays!$A$1:$A$248)),0))*$S22,"")</f>
        <v>0</v>
      </c>
      <c r="HZ22" s="191">
        <f>IFERROR((IF(AND($P22&gt;=HZ$4,$P22&lt;IA$4,$Q22&lt;IA$4),NETWORKDAYS.INTL($P22,$Q22,1,(Holidays!$A$1:$A$248)),0)+IF(AND($P22&gt;=HZ$4,$P22&lt;IA$4,$Q22&gt;=IA$4),NETWORKDAYS.INTL($P22,(IA$4)-1,1,(Holidays!$A$1:$A$248)),0)+IF(AND($P22&lt;HZ$4,$Q22&lt;IA$4,$Q22&gt;=HZ$4),NETWORKDAYS.INTL(HZ$4,$Q22,1,(Holidays!$A$1:$A$248)),0)+IF(AND($P22&lt;HZ$4,$Q22&gt;=IA$4,$Q22&gt;=HZ$4),NETWORKDAYS.INTL(HZ$4,(IA$4)-1,1,(Holidays!$A$1:$A$248)),0))*$S22,"")</f>
        <v>0</v>
      </c>
      <c r="IA22" s="191">
        <f>IFERROR((IF(AND($P22&gt;=IA$4,$P22&lt;IB$4,$Q22&lt;IB$4),NETWORKDAYS.INTL($P22,$Q22,1,(Holidays!$A$1:$A$248)),0)+IF(AND($P22&gt;=IA$4,$P22&lt;IB$4,$Q22&gt;=IB$4),NETWORKDAYS.INTL($P22,(IB$4)-1,1,(Holidays!$A$1:$A$248)),0)+IF(AND($P22&lt;IA$4,$Q22&lt;IB$4,$Q22&gt;=IA$4),NETWORKDAYS.INTL(IA$4,$Q22,1,(Holidays!$A$1:$A$248)),0)+IF(AND($P22&lt;IA$4,$Q22&gt;=IB$4,$Q22&gt;=IA$4),NETWORKDAYS.INTL(IA$4,(IB$4)-1,1,(Holidays!$A$1:$A$248)),0))*$S22,"")</f>
        <v>0</v>
      </c>
      <c r="IB22" s="191">
        <f>IFERROR((IF(AND($P22&gt;=IB$4,$P22&lt;IC$4,$Q22&lt;IC$4),NETWORKDAYS.INTL($P22,$Q22,1,(Holidays!$A$1:$A$248)),0)+IF(AND($P22&gt;=IB$4,$P22&lt;IC$4,$Q22&gt;=IC$4),NETWORKDAYS.INTL($P22,(IC$4)-1,1,(Holidays!$A$1:$A$248)),0)+IF(AND($P22&lt;IB$4,$Q22&lt;IC$4,$Q22&gt;=IB$4),NETWORKDAYS.INTL(IB$4,$Q22,1,(Holidays!$A$1:$A$248)),0)+IF(AND($P22&lt;IB$4,$Q22&gt;=IC$4,$Q22&gt;=IB$4),NETWORKDAYS.INTL(IB$4,(IC$4)-1,1,(Holidays!$A$1:$A$248)),0))*$S22,"")</f>
        <v>0</v>
      </c>
      <c r="IC22" s="191">
        <f>IFERROR((IF(AND($P22&gt;=IC$4,$P22&lt;ID$4,$Q22&lt;ID$4),NETWORKDAYS.INTL($P22,$Q22,1,(Holidays!$A$1:$A$248)),0)+IF(AND($P22&gt;=IC$4,$P22&lt;ID$4,$Q22&gt;=ID$4),NETWORKDAYS.INTL($P22,(ID$4)-1,1,(Holidays!$A$1:$A$248)),0)+IF(AND($P22&lt;IC$4,$Q22&lt;ID$4,$Q22&gt;=IC$4),NETWORKDAYS.INTL(IC$4,$Q22,1,(Holidays!$A$1:$A$248)),0)+IF(AND($P22&lt;IC$4,$Q22&gt;=ID$4,$Q22&gt;=IC$4),NETWORKDAYS.INTL(IC$4,(ID$4)-1,1,(Holidays!$A$1:$A$248)),0))*$S22,"")</f>
        <v>0</v>
      </c>
      <c r="ID22" s="191">
        <f>IFERROR((IF(AND($P22&gt;=ID$4,$P22&lt;IE$4,$Q22&lt;IE$4),NETWORKDAYS.INTL($P22,$Q22,1,(Holidays!$A$1:$A$248)),0)+IF(AND($P22&gt;=ID$4,$P22&lt;IE$4,$Q22&gt;=IE$4),NETWORKDAYS.INTL($P22,(IE$4)-1,1,(Holidays!$A$1:$A$248)),0)+IF(AND($P22&lt;ID$4,$Q22&lt;IE$4,$Q22&gt;=ID$4),NETWORKDAYS.INTL(ID$4,$Q22,1,(Holidays!$A$1:$A$248)),0)+IF(AND($P22&lt;ID$4,$Q22&gt;=IE$4,$Q22&gt;=ID$4),NETWORKDAYS.INTL(ID$4,(IE$4)-1,1,(Holidays!$A$1:$A$248)),0))*$S22,"")</f>
        <v>0</v>
      </c>
      <c r="IE22" s="191">
        <f>IFERROR((IF(AND($P22&gt;=IE$4,$P22&lt;IF$4,$Q22&lt;IF$4),NETWORKDAYS.INTL($P22,$Q22,1,(Holidays!$A$1:$A$248)),0)+IF(AND($P22&gt;=IE$4,$P22&lt;IF$4,$Q22&gt;=IF$4),NETWORKDAYS.INTL($P22,(IF$4)-1,1,(Holidays!$A$1:$A$248)),0)+IF(AND($P22&lt;IE$4,$Q22&lt;IF$4,$Q22&gt;=IE$4),NETWORKDAYS.INTL(IE$4,$Q22,1,(Holidays!$A$1:$A$248)),0)+IF(AND($P22&lt;IE$4,$Q22&gt;=IF$4,$Q22&gt;=IE$4),NETWORKDAYS.INTL(IE$4,(IF$4)-1,1,(Holidays!$A$1:$A$248)),0))*$S22,"")</f>
        <v>0</v>
      </c>
      <c r="IF22" s="191">
        <f>IFERROR((IF(AND($P22&gt;=IF$4,$P22&lt;IG$4,$Q22&lt;IG$4),NETWORKDAYS.INTL($P22,$Q22,1,(Holidays!$A$1:$A$248)),0)+IF(AND($P22&gt;=IF$4,$P22&lt;IG$4,$Q22&gt;=IG$4),NETWORKDAYS.INTL($P22,(IG$4)-1,1,(Holidays!$A$1:$A$248)),0)+IF(AND($P22&lt;IF$4,$Q22&lt;IG$4,$Q22&gt;=IF$4),NETWORKDAYS.INTL(IF$4,$Q22,1,(Holidays!$A$1:$A$248)),0)+IF(AND($P22&lt;IF$4,$Q22&gt;=IG$4,$Q22&gt;=IF$4),NETWORKDAYS.INTL(IF$4,(IG$4)-1,1,(Holidays!$A$1:$A$248)),0))*$S22,"")</f>
        <v>0</v>
      </c>
      <c r="IG22" s="191">
        <f>IFERROR((IF(AND($P22&gt;=IG$4,$P22&lt;IH$4,$Q22&lt;IH$4),NETWORKDAYS.INTL($P22,$Q22,1,(Holidays!$A$1:$A$248)),0)+IF(AND($P22&gt;=IG$4,$P22&lt;IH$4,$Q22&gt;=IH$4),NETWORKDAYS.INTL($P22,(IH$4)-1,1,(Holidays!$A$1:$A$248)),0)+IF(AND($P22&lt;IG$4,$Q22&lt;IH$4,$Q22&gt;=IG$4),NETWORKDAYS.INTL(IG$4,$Q22,1,(Holidays!$A$1:$A$248)),0)+IF(AND($P22&lt;IG$4,$Q22&gt;=IH$4,$Q22&gt;=IG$4),NETWORKDAYS.INTL(IG$4,(IH$4)-1,1,(Holidays!$A$1:$A$248)),0))*$S22,"")</f>
        <v>0</v>
      </c>
      <c r="IH22" s="191">
        <f>IFERROR((IF(AND($P22&gt;=IH$4,$P22&lt;II$4,$Q22&lt;II$4),NETWORKDAYS.INTL($P22,$Q22,1,(Holidays!$A$1:$A$248)),0)+IF(AND($P22&gt;=IH$4,$P22&lt;II$4,$Q22&gt;=II$4),NETWORKDAYS.INTL($P22,(II$4)-1,1,(Holidays!$A$1:$A$248)),0)+IF(AND($P22&lt;IH$4,$Q22&lt;II$4,$Q22&gt;=IH$4),NETWORKDAYS.INTL(IH$4,$Q22,1,(Holidays!$A$1:$A$248)),0)+IF(AND($P22&lt;IH$4,$Q22&gt;=II$4,$Q22&gt;=IH$4),NETWORKDAYS.INTL(IH$4,(II$4)-1,1,(Holidays!$A$1:$A$248)),0))*$S22,"")</f>
        <v>0</v>
      </c>
      <c r="II22" s="191">
        <f>IFERROR((IF(AND($P22&gt;=II$4,$P22&lt;IJ$4,$Q22&lt;IJ$4),NETWORKDAYS.INTL($P22,$Q22,1,(Holidays!$A$1:$A$248)),0)+IF(AND($P22&gt;=II$4,$P22&lt;IJ$4,$Q22&gt;=IJ$4),NETWORKDAYS.INTL($P22,(IJ$4)-1,1,(Holidays!$A$1:$A$248)),0)+IF(AND($P22&lt;II$4,$Q22&lt;IJ$4,$Q22&gt;=II$4),NETWORKDAYS.INTL(II$4,$Q22,1,(Holidays!$A$1:$A$248)),0)+IF(AND($P22&lt;II$4,$Q22&gt;=IJ$4,$Q22&gt;=II$4),NETWORKDAYS.INTL(II$4,(IJ$4)-1,1,(Holidays!$A$1:$A$248)),0))*$S22,"")</f>
        <v>0</v>
      </c>
      <c r="IJ22" s="191">
        <f>IFERROR((IF(AND($P22&gt;=IJ$4,$P22&lt;IK$4,$Q22&lt;IK$4),NETWORKDAYS.INTL($P22,$Q22,1,(Holidays!$A$1:$A$248)),0)+IF(AND($P22&gt;=IJ$4,$P22&lt;IK$4,$Q22&gt;=IK$4),NETWORKDAYS.INTL($P22,(IK$4)-1,1,(Holidays!$A$1:$A$248)),0)+IF(AND($P22&lt;IJ$4,$Q22&lt;IK$4,$Q22&gt;=IJ$4),NETWORKDAYS.INTL(IJ$4,$Q22,1,(Holidays!$A$1:$A$248)),0)+IF(AND($P22&lt;IJ$4,$Q22&gt;=IK$4,$Q22&gt;=IJ$4),NETWORKDAYS.INTL(IJ$4,(IK$4)-1,1,(Holidays!$A$1:$A$248)),0))*$S22,"")</f>
        <v>0</v>
      </c>
      <c r="IK22" s="191">
        <f>IFERROR((IF(AND($P22&gt;=IK$4,$P22&lt;IL$4,$Q22&lt;IL$4),NETWORKDAYS.INTL($P22,$Q22,1,(Holidays!$A$1:$A$248)),0)+IF(AND($P22&gt;=IK$4,$P22&lt;IL$4,$Q22&gt;=IL$4),NETWORKDAYS.INTL($P22,(IL$4)-1,1,(Holidays!$A$1:$A$248)),0)+IF(AND($P22&lt;IK$4,$Q22&lt;IL$4,$Q22&gt;=IK$4),NETWORKDAYS.INTL(IK$4,$Q22,1,(Holidays!$A$1:$A$248)),0)+IF(AND($P22&lt;IK$4,$Q22&gt;=IL$4,$Q22&gt;=IK$4),NETWORKDAYS.INTL(IK$4,(IL$4)-1,1,(Holidays!$A$1:$A$248)),0))*$S22,"")</f>
        <v>0</v>
      </c>
      <c r="IL22" s="191">
        <f>IFERROR((IF(AND($P22&gt;=IL$4,$P22&lt;IM$4,$Q22&lt;IM$4),NETWORKDAYS.INTL($P22,$Q22,1,(Holidays!$A$1:$A$248)),0)+IF(AND($P22&gt;=IL$4,$P22&lt;IM$4,$Q22&gt;=IM$4),NETWORKDAYS.INTL($P22,(IM$4)-1,1,(Holidays!$A$1:$A$248)),0)+IF(AND($P22&lt;IL$4,$Q22&lt;IM$4,$Q22&gt;=IL$4),NETWORKDAYS.INTL(IL$4,$Q22,1,(Holidays!$A$1:$A$248)),0)+IF(AND($P22&lt;IL$4,$Q22&gt;=IM$4,$Q22&gt;=IL$4),NETWORKDAYS.INTL(IL$4,(IM$4)-1,1,(Holidays!$A$1:$A$248)),0))*$S22,"")</f>
        <v>0</v>
      </c>
      <c r="IM22" s="191">
        <f>IFERROR((IF(AND($P22&gt;=IM$4,$P22&lt;IN$4,$Q22&lt;IN$4),NETWORKDAYS.INTL($P22,$Q22,1,(Holidays!$A$1:$A$248)),0)+IF(AND($P22&gt;=IM$4,$P22&lt;IN$4,$Q22&gt;=IN$4),NETWORKDAYS.INTL($P22,(IN$4)-1,1,(Holidays!$A$1:$A$248)),0)+IF(AND($P22&lt;IM$4,$Q22&lt;IN$4,$Q22&gt;=IM$4),NETWORKDAYS.INTL(IM$4,$Q22,1,(Holidays!$A$1:$A$248)),0)+IF(AND($P22&lt;IM$4,$Q22&gt;=IN$4,$Q22&gt;=IM$4),NETWORKDAYS.INTL(IM$4,(IN$4)-1,1,(Holidays!$A$1:$A$248)),0))*$S22,"")</f>
        <v>0</v>
      </c>
      <c r="IN22" s="191">
        <f>IFERROR((IF(AND($P22&gt;=IN$4,$P22&lt;IO$4,$Q22&lt;IO$4),NETWORKDAYS.INTL($P22,$Q22,1,(Holidays!$A$1:$A$248)),0)+IF(AND($P22&gt;=IN$4,$P22&lt;IO$4,$Q22&gt;=IO$4),NETWORKDAYS.INTL($P22,(IO$4)-1,1,(Holidays!$A$1:$A$248)),0)+IF(AND($P22&lt;IN$4,$Q22&lt;IO$4,$Q22&gt;=IN$4),NETWORKDAYS.INTL(IN$4,$Q22,1,(Holidays!$A$1:$A$248)),0)+IF(AND($P22&lt;IN$4,$Q22&gt;=IO$4,$Q22&gt;=IN$4),NETWORKDAYS.INTL(IN$4,(IO$4)-1,1,(Holidays!$A$1:$A$248)),0))*$S22,"")</f>
        <v>0</v>
      </c>
      <c r="IO22" s="193">
        <f>IFERROR((IF(AND($P22&gt;=IO$4,$P22&lt;IP$4,$Q22&lt;IP$4),NETWORKDAYS.INTL($P22,$Q22,1,(Holidays!$A$1:$A$248)),0)+IF(AND($P22&gt;=IO$4,$P22&lt;IP$4,$Q22&gt;=IP$4),NETWORKDAYS.INTL($P22,(IP$4)-1,1,(Holidays!$A$1:$A$248)),0)+IF(AND($P22&lt;IO$4,$Q22&lt;IP$4,$Q22&gt;=IO$4),NETWORKDAYS.INTL(IO$4,$Q22,1,(Holidays!$A$1:$A$248)),0)+IF(AND($P22&lt;IO$4,$Q22&gt;=IP$4,$Q22&gt;=IO$4),NETWORKDAYS.INTL(IO$4,(IP$4)-1,1,(Holidays!$A$1:$A$248)),0))*$S22,"")</f>
        <v>0</v>
      </c>
    </row>
    <row r="23" spans="1:249" ht="15" customHeight="1">
      <c r="A23" s="215" t="s">
        <v>3</v>
      </c>
      <c r="B23" s="59" t="str">
        <f>'A-1_MH Estimation'!B23</f>
        <v>A.16</v>
      </c>
      <c r="C23" s="60" t="str">
        <f>IFERROR(VLOOKUP(B23,'A-1_MH Estimation'!$B$6:$C$54,2,0),"")</f>
        <v>Base Plate Type Not Set</v>
      </c>
      <c r="D23" s="174">
        <f>IFERROR(VLOOKUP(C23,'A-1_MH Estimation'!$C$7:$K$61,9,0)*1,0)</f>
        <v>16</v>
      </c>
      <c r="E23" s="165">
        <v>1</v>
      </c>
      <c r="F23" s="166"/>
      <c r="G23" s="166"/>
      <c r="H23" s="166"/>
      <c r="I23" s="166"/>
      <c r="J23" s="167"/>
      <c r="K23" s="354">
        <f t="shared" ca="1" si="437"/>
        <v>16</v>
      </c>
      <c r="L23" s="307">
        <v>1</v>
      </c>
      <c r="M23" s="307"/>
      <c r="N23" s="307"/>
      <c r="O23" s="167"/>
      <c r="P23" s="668">
        <v>44522</v>
      </c>
      <c r="Q23" s="668">
        <v>44523</v>
      </c>
      <c r="R23" s="170">
        <f>NETWORKDAYS.INTL(P23,Q23,1,Holidays!$A$1:$A$248)</f>
        <v>2</v>
      </c>
      <c r="S23" s="62">
        <f t="shared" si="436"/>
        <v>8</v>
      </c>
      <c r="U23" s="253">
        <f>SUM($V23:IO23)</f>
        <v>16</v>
      </c>
      <c r="V23" s="190">
        <f>IFERROR((IF(AND($P23&gt;=V$4,$P23&lt;W$4,$Q23&lt;W$4),NETWORKDAYS.INTL($P23,$Q23,1,(Holidays!$A$1:$A$248)),0)+IF(AND($P23&gt;=V$4,$P23&lt;W$4,$Q23&gt;=W$4),NETWORKDAYS.INTL($P23,(W$4)-1,1,(Holidays!$A$1:$A$248)),0)+IF(AND($P23&lt;V$4,$Q23&lt;W$4,$Q23&gt;=V$4),NETWORKDAYS.INTL(V$4,$Q23,1,(Holidays!$A$1:$A$248)),0)+IF(AND($P23&lt;V$4,$Q23&gt;=W$4,$Q23&gt;=V$4),NETWORKDAYS.INTL(V$4,(W$4)-1,1,(Holidays!$A$1:$A$248)),0))*$S23,"")</f>
        <v>0</v>
      </c>
      <c r="W23" s="191">
        <f>IFERROR((IF(AND($P23&gt;=W$4,$P23&lt;X$4,$Q23&lt;X$4),NETWORKDAYS.INTL($P23,$Q23,1,(Holidays!$A$1:$A$248)),0)+IF(AND($P23&gt;=W$4,$P23&lt;X$4,$Q23&gt;=X$4),NETWORKDAYS.INTL($P23,(X$4)-1,1,(Holidays!$A$1:$A$248)),0)+IF(AND($P23&lt;W$4,$Q23&lt;X$4,$Q23&gt;=W$4),NETWORKDAYS.INTL(W$4,$Q23,1,(Holidays!$A$1:$A$248)),0)+IF(AND($P23&lt;W$4,$Q23&gt;=X$4,$Q23&gt;=W$4),NETWORKDAYS.INTL(W$4,(X$4)-1,1,(Holidays!$A$1:$A$248)),0))*$S23,"")</f>
        <v>0</v>
      </c>
      <c r="X23" s="191">
        <f>IFERROR((IF(AND($P23&gt;=X$4,$P23&lt;Y$4,$Q23&lt;Y$4),NETWORKDAYS.INTL($P23,$Q23,1,(Holidays!$A$1:$A$248)),0)+IF(AND($P23&gt;=X$4,$P23&lt;Y$4,$Q23&gt;=Y$4),NETWORKDAYS.INTL($P23,(Y$4)-1,1,(Holidays!$A$1:$A$248)),0)+IF(AND($P23&lt;X$4,$Q23&lt;Y$4,$Q23&gt;=X$4),NETWORKDAYS.INTL(X$4,$Q23,1,(Holidays!$A$1:$A$248)),0)+IF(AND($P23&lt;X$4,$Q23&gt;=Y$4,$Q23&gt;=X$4),NETWORKDAYS.INTL(X$4,(Y$4)-1,1,(Holidays!$A$1:$A$248)),0))*$S23,"")</f>
        <v>0</v>
      </c>
      <c r="Y23" s="191">
        <f>IFERROR((IF(AND($P23&gt;=Y$4,$P23&lt;Z$4,$Q23&lt;Z$4),NETWORKDAYS.INTL($P23,$Q23,1,(Holidays!$A$1:$A$248)),0)+IF(AND($P23&gt;=Y$4,$P23&lt;Z$4,$Q23&gt;=Z$4),NETWORKDAYS.INTL($P23,(Z$4)-1,1,(Holidays!$A$1:$A$248)),0)+IF(AND($P23&lt;Y$4,$Q23&lt;Z$4,$Q23&gt;=Y$4),NETWORKDAYS.INTL(Y$4,$Q23,1,(Holidays!$A$1:$A$248)),0)+IF(AND($P23&lt;Y$4,$Q23&gt;=Z$4,$Q23&gt;=Y$4),NETWORKDAYS.INTL(Y$4,(Z$4)-1,1,(Holidays!$A$1:$A$248)),0))*$S23,"")</f>
        <v>0</v>
      </c>
      <c r="Z23" s="191">
        <f>IFERROR((IF(AND($P23&gt;=Z$4,$P23&lt;AA$4,$Q23&lt;AA$4),NETWORKDAYS.INTL($P23,$Q23,1,(Holidays!$A$1:$A$248)),0)+IF(AND($P23&gt;=Z$4,$P23&lt;AA$4,$Q23&gt;=AA$4),NETWORKDAYS.INTL($P23,(AA$4)-1,1,(Holidays!$A$1:$A$248)),0)+IF(AND($P23&lt;Z$4,$Q23&lt;AA$4,$Q23&gt;=Z$4),NETWORKDAYS.INTL(Z$4,$Q23,1,(Holidays!$A$1:$A$248)),0)+IF(AND($P23&lt;Z$4,$Q23&gt;=AA$4,$Q23&gt;=Z$4),NETWORKDAYS.INTL(Z$4,(AA$4)-1,1,(Holidays!$A$1:$A$248)),0))*$S23,"")</f>
        <v>0</v>
      </c>
      <c r="AA23" s="191">
        <f>IFERROR((IF(AND($P23&gt;=AA$4,$P23&lt;AB$4,$Q23&lt;AB$4),NETWORKDAYS.INTL($P23,$Q23,1,(Holidays!$A$1:$A$248)),0)+IF(AND($P23&gt;=AA$4,$P23&lt;AB$4,$Q23&gt;=AB$4),NETWORKDAYS.INTL($P23,(AB$4)-1,1,(Holidays!$A$1:$A$248)),0)+IF(AND($P23&lt;AA$4,$Q23&lt;AB$4,$Q23&gt;=AA$4),NETWORKDAYS.INTL(AA$4,$Q23,1,(Holidays!$A$1:$A$248)),0)+IF(AND($P23&lt;AA$4,$Q23&gt;=AB$4,$Q23&gt;=AA$4),NETWORKDAYS.INTL(AA$4,(AB$4)-1,1,(Holidays!$A$1:$A$248)),0))*$S23,"")</f>
        <v>0</v>
      </c>
      <c r="AB23" s="191">
        <f>IFERROR((IF(AND($P23&gt;=AB$4,$P23&lt;AC$4,$Q23&lt;AC$4),NETWORKDAYS.INTL($P23,$Q23,1,(Holidays!$A$1:$A$248)),0)+IF(AND($P23&gt;=AB$4,$P23&lt;AC$4,$Q23&gt;=AC$4),NETWORKDAYS.INTL($P23,(AC$4)-1,1,(Holidays!$A$1:$A$248)),0)+IF(AND($P23&lt;AB$4,$Q23&lt;AC$4,$Q23&gt;=AB$4),NETWORKDAYS.INTL(AB$4,$Q23,1,(Holidays!$A$1:$A$248)),0)+IF(AND($P23&lt;AB$4,$Q23&gt;=AC$4,$Q23&gt;=AB$4),NETWORKDAYS.INTL(AB$4,(AC$4)-1,1,(Holidays!$A$1:$A$248)),0))*$S23,"")</f>
        <v>0</v>
      </c>
      <c r="AC23" s="191">
        <f>IFERROR((IF(AND($P23&gt;=AC$4,$P23&lt;AD$4,$Q23&lt;AD$4),NETWORKDAYS.INTL($P23,$Q23,1,(Holidays!$A$1:$A$248)),0)+IF(AND($P23&gt;=AC$4,$P23&lt;AD$4,$Q23&gt;=AD$4),NETWORKDAYS.INTL($P23,(AD$4)-1,1,(Holidays!$A$1:$A$248)),0)+IF(AND($P23&lt;AC$4,$Q23&lt;AD$4,$Q23&gt;=AC$4),NETWORKDAYS.INTL(AC$4,$Q23,1,(Holidays!$A$1:$A$248)),0)+IF(AND($P23&lt;AC$4,$Q23&gt;=AD$4,$Q23&gt;=AC$4),NETWORKDAYS.INTL(AC$4,(AD$4)-1,1,(Holidays!$A$1:$A$248)),0))*$S23,"")</f>
        <v>16</v>
      </c>
      <c r="AD23" s="191">
        <f>IFERROR((IF(AND($P23&gt;=AD$4,$P23&lt;AE$4,$Q23&lt;AE$4),NETWORKDAYS.INTL($P23,$Q23,1,(Holidays!$A$1:$A$248)),0)+IF(AND($P23&gt;=AD$4,$P23&lt;AE$4,$Q23&gt;=AE$4),NETWORKDAYS.INTL($P23,(AE$4)-1,1,(Holidays!$A$1:$A$248)),0)+IF(AND($P23&lt;AD$4,$Q23&lt;AE$4,$Q23&gt;=AD$4),NETWORKDAYS.INTL(AD$4,$Q23,1,(Holidays!$A$1:$A$248)),0)+IF(AND($P23&lt;AD$4,$Q23&gt;=AE$4,$Q23&gt;=AD$4),NETWORKDAYS.INTL(AD$4,(AE$4)-1,1,(Holidays!$A$1:$A$248)),0))*$S23,"")</f>
        <v>0</v>
      </c>
      <c r="AE23" s="191">
        <f>IFERROR((IF(AND($P23&gt;=AE$4,$P23&lt;AF$4,$Q23&lt;AF$4),NETWORKDAYS.INTL($P23,$Q23,1,(Holidays!$A$1:$A$248)),0)+IF(AND($P23&gt;=AE$4,$P23&lt;AF$4,$Q23&gt;=AF$4),NETWORKDAYS.INTL($P23,(AF$4)-1,1,(Holidays!$A$1:$A$248)),0)+IF(AND($P23&lt;AE$4,$Q23&lt;AF$4,$Q23&gt;=AE$4),NETWORKDAYS.INTL(AE$4,$Q23,1,(Holidays!$A$1:$A$248)),0)+IF(AND($P23&lt;AE$4,$Q23&gt;=AF$4,$Q23&gt;=AE$4),NETWORKDAYS.INTL(AE$4,(AF$4)-1,1,(Holidays!$A$1:$A$248)),0))*$S23,"")</f>
        <v>0</v>
      </c>
      <c r="AF23" s="191">
        <f>IFERROR((IF(AND($P23&gt;=AF$4,$P23&lt;AG$4,$Q23&lt;AG$4),NETWORKDAYS.INTL($P23,$Q23,1,(Holidays!$A$1:$A$248)),0)+IF(AND($P23&gt;=AF$4,$P23&lt;AG$4,$Q23&gt;=AG$4),NETWORKDAYS.INTL($P23,(AG$4)-1,1,(Holidays!$A$1:$A$248)),0)+IF(AND($P23&lt;AF$4,$Q23&lt;AG$4,$Q23&gt;=AF$4),NETWORKDAYS.INTL(AF$4,$Q23,1,(Holidays!$A$1:$A$248)),0)+IF(AND($P23&lt;AF$4,$Q23&gt;=AG$4,$Q23&gt;=AF$4),NETWORKDAYS.INTL(AF$4,(AG$4)-1,1,(Holidays!$A$1:$A$248)),0))*$S23,"")</f>
        <v>0</v>
      </c>
      <c r="AG23" s="191">
        <f>IFERROR((IF(AND($P23&gt;=AG$4,$P23&lt;AH$4,$Q23&lt;AH$4),NETWORKDAYS.INTL($P23,$Q23,1,(Holidays!$A$1:$A$248)),0)+IF(AND($P23&gt;=AG$4,$P23&lt;AH$4,$Q23&gt;=AH$4),NETWORKDAYS.INTL($P23,(AH$4)-1,1,(Holidays!$A$1:$A$248)),0)+IF(AND($P23&lt;AG$4,$Q23&lt;AH$4,$Q23&gt;=AG$4),NETWORKDAYS.INTL(AG$4,$Q23,1,(Holidays!$A$1:$A$248)),0)+IF(AND($P23&lt;AG$4,$Q23&gt;=AH$4,$Q23&gt;=AG$4),NETWORKDAYS.INTL(AG$4,(AH$4)-1,1,(Holidays!$A$1:$A$248)),0))*$S23,"")</f>
        <v>0</v>
      </c>
      <c r="AH23" s="191">
        <f>IFERROR((IF(AND($P23&gt;=AH$4,$P23&lt;AI$4,$Q23&lt;AI$4),NETWORKDAYS.INTL($P23,$Q23,1,(Holidays!$A$1:$A$248)),0)+IF(AND($P23&gt;=AH$4,$P23&lt;AI$4,$Q23&gt;=AI$4),NETWORKDAYS.INTL($P23,(AI$4)-1,1,(Holidays!$A$1:$A$248)),0)+IF(AND($P23&lt;AH$4,$Q23&lt;AI$4,$Q23&gt;=AH$4),NETWORKDAYS.INTL(AH$4,$Q23,1,(Holidays!$A$1:$A$248)),0)+IF(AND($P23&lt;AH$4,$Q23&gt;=AI$4,$Q23&gt;=AH$4),NETWORKDAYS.INTL(AH$4,(AI$4)-1,1,(Holidays!$A$1:$A$248)),0))*$S23,"")</f>
        <v>0</v>
      </c>
      <c r="AI23" s="191">
        <f>IFERROR((IF(AND($P23&gt;=AI$4,$P23&lt;AJ$4,$Q23&lt;AJ$4),NETWORKDAYS.INTL($P23,$Q23,1,(Holidays!$A$1:$A$248)),0)+IF(AND($P23&gt;=AI$4,$P23&lt;AJ$4,$Q23&gt;=AJ$4),NETWORKDAYS.INTL($P23,(AJ$4)-1,1,(Holidays!$A$1:$A$248)),0)+IF(AND($P23&lt;AI$4,$Q23&lt;AJ$4,$Q23&gt;=AI$4),NETWORKDAYS.INTL(AI$4,$Q23,1,(Holidays!$A$1:$A$248)),0)+IF(AND($P23&lt;AI$4,$Q23&gt;=AJ$4,$Q23&gt;=AI$4),NETWORKDAYS.INTL(AI$4,(AJ$4)-1,1,(Holidays!$A$1:$A$248)),0))*$S23,"")</f>
        <v>0</v>
      </c>
      <c r="AJ23" s="191">
        <f>IFERROR((IF(AND($P23&gt;=AJ$4,$P23&lt;AK$4,$Q23&lt;AK$4),NETWORKDAYS.INTL($P23,$Q23,1,(Holidays!$A$1:$A$248)),0)+IF(AND($P23&gt;=AJ$4,$P23&lt;AK$4,$Q23&gt;=AK$4),NETWORKDAYS.INTL($P23,(AK$4)-1,1,(Holidays!$A$1:$A$248)),0)+IF(AND($P23&lt;AJ$4,$Q23&lt;AK$4,$Q23&gt;=AJ$4),NETWORKDAYS.INTL(AJ$4,$Q23,1,(Holidays!$A$1:$A$248)),0)+IF(AND($P23&lt;AJ$4,$Q23&gt;=AK$4,$Q23&gt;=AJ$4),NETWORKDAYS.INTL(AJ$4,(AK$4)-1,1,(Holidays!$A$1:$A$248)),0))*$S23,"")</f>
        <v>0</v>
      </c>
      <c r="AK23" s="191">
        <f>IFERROR((IF(AND($P23&gt;=AK$4,$P23&lt;AL$4,$Q23&lt;AL$4),NETWORKDAYS.INTL($P23,$Q23,1,(Holidays!$A$1:$A$248)),0)+IF(AND($P23&gt;=AK$4,$P23&lt;AL$4,$Q23&gt;=AL$4),NETWORKDAYS.INTL($P23,(AL$4)-1,1,(Holidays!$A$1:$A$248)),0)+IF(AND($P23&lt;AK$4,$Q23&lt;AL$4,$Q23&gt;=AK$4),NETWORKDAYS.INTL(AK$4,$Q23,1,(Holidays!$A$1:$A$248)),0)+IF(AND($P23&lt;AK$4,$Q23&gt;=AL$4,$Q23&gt;=AK$4),NETWORKDAYS.INTL(AK$4,(AL$4)-1,1,(Holidays!$A$1:$A$248)),0))*$S23,"")</f>
        <v>0</v>
      </c>
      <c r="AL23" s="191">
        <f>IFERROR((IF(AND($P23&gt;=AL$4,$P23&lt;AM$4,$Q23&lt;AM$4),NETWORKDAYS.INTL($P23,$Q23,1,(Holidays!$A$1:$A$248)),0)+IF(AND($P23&gt;=AL$4,$P23&lt;AM$4,$Q23&gt;=AM$4),NETWORKDAYS.INTL($P23,(AM$4)-1,1,(Holidays!$A$1:$A$248)),0)+IF(AND($P23&lt;AL$4,$Q23&lt;AM$4,$Q23&gt;=AL$4),NETWORKDAYS.INTL(AL$4,$Q23,1,(Holidays!$A$1:$A$248)),0)+IF(AND($P23&lt;AL$4,$Q23&gt;=AM$4,$Q23&gt;=AL$4),NETWORKDAYS.INTL(AL$4,(AM$4)-1,1,(Holidays!$A$1:$A$248)),0))*$S23,"")</f>
        <v>0</v>
      </c>
      <c r="AM23" s="191">
        <f>IFERROR((IF(AND($P23&gt;=AM$4,$P23&lt;AN$4,$Q23&lt;AN$4),NETWORKDAYS.INTL($P23,$Q23,1,(Holidays!$A$1:$A$248)),0)+IF(AND($P23&gt;=AM$4,$P23&lt;AN$4,$Q23&gt;=AN$4),NETWORKDAYS.INTL($P23,(AN$4)-1,1,(Holidays!$A$1:$A$248)),0)+IF(AND($P23&lt;AM$4,$Q23&lt;AN$4,$Q23&gt;=AM$4),NETWORKDAYS.INTL(AM$4,$Q23,1,(Holidays!$A$1:$A$248)),0)+IF(AND($P23&lt;AM$4,$Q23&gt;=AN$4,$Q23&gt;=AM$4),NETWORKDAYS.INTL(AM$4,(AN$4)-1,1,(Holidays!$A$1:$A$248)),0))*$S23,"")</f>
        <v>0</v>
      </c>
      <c r="AN23" s="191">
        <f>IFERROR((IF(AND($P23&gt;=AN$4,$P23&lt;AO$4,$Q23&lt;AO$4),NETWORKDAYS.INTL($P23,$Q23,1,(Holidays!$A$1:$A$248)),0)+IF(AND($P23&gt;=AN$4,$P23&lt;AO$4,$Q23&gt;=AO$4),NETWORKDAYS.INTL($P23,(AO$4)-1,1,(Holidays!$A$1:$A$248)),0)+IF(AND($P23&lt;AN$4,$Q23&lt;AO$4,$Q23&gt;=AN$4),NETWORKDAYS.INTL(AN$4,$Q23,1,(Holidays!$A$1:$A$248)),0)+IF(AND($P23&lt;AN$4,$Q23&gt;=AO$4,$Q23&gt;=AN$4),NETWORKDAYS.INTL(AN$4,(AO$4)-1,1,(Holidays!$A$1:$A$248)),0))*$S23,"")</f>
        <v>0</v>
      </c>
      <c r="AO23" s="191">
        <f>IFERROR((IF(AND($P23&gt;=AO$4,$P23&lt;AP$4,$Q23&lt;AP$4),NETWORKDAYS.INTL($P23,$Q23,1,(Holidays!$A$1:$A$248)),0)+IF(AND($P23&gt;=AO$4,$P23&lt;AP$4,$Q23&gt;=AP$4),NETWORKDAYS.INTL($P23,(AP$4)-1,1,(Holidays!$A$1:$A$248)),0)+IF(AND($P23&lt;AO$4,$Q23&lt;AP$4,$Q23&gt;=AO$4),NETWORKDAYS.INTL(AO$4,$Q23,1,(Holidays!$A$1:$A$248)),0)+IF(AND($P23&lt;AO$4,$Q23&gt;=AP$4,$Q23&gt;=AO$4),NETWORKDAYS.INTL(AO$4,(AP$4)-1,1,(Holidays!$A$1:$A$248)),0))*$S23,"")</f>
        <v>0</v>
      </c>
      <c r="AP23" s="191">
        <f>IFERROR((IF(AND($P23&gt;=AP$4,$P23&lt;AQ$4,$Q23&lt;AQ$4),NETWORKDAYS.INTL($P23,$Q23,1,(Holidays!$A$1:$A$248)),0)+IF(AND($P23&gt;=AP$4,$P23&lt;AQ$4,$Q23&gt;=AQ$4),NETWORKDAYS.INTL($P23,(AQ$4)-1,1,(Holidays!$A$1:$A$248)),0)+IF(AND($P23&lt;AP$4,$Q23&lt;AQ$4,$Q23&gt;=AP$4),NETWORKDAYS.INTL(AP$4,$Q23,1,(Holidays!$A$1:$A$248)),0)+IF(AND($P23&lt;AP$4,$Q23&gt;=AQ$4,$Q23&gt;=AP$4),NETWORKDAYS.INTL(AP$4,(AQ$4)-1,1,(Holidays!$A$1:$A$248)),0))*$S23,"")</f>
        <v>0</v>
      </c>
      <c r="AQ23" s="191">
        <f>IFERROR((IF(AND($P23&gt;=AQ$4,$P23&lt;AR$4,$Q23&lt;AR$4),NETWORKDAYS.INTL($P23,$Q23,1,(Holidays!$A$1:$A$248)),0)+IF(AND($P23&gt;=AQ$4,$P23&lt;AR$4,$Q23&gt;=AR$4),NETWORKDAYS.INTL($P23,(AR$4)-1,1,(Holidays!$A$1:$A$248)),0)+IF(AND($P23&lt;AQ$4,$Q23&lt;AR$4,$Q23&gt;=AQ$4),NETWORKDAYS.INTL(AQ$4,$Q23,1,(Holidays!$A$1:$A$248)),0)+IF(AND($P23&lt;AQ$4,$Q23&gt;=AR$4,$Q23&gt;=AQ$4),NETWORKDAYS.INTL(AQ$4,(AR$4)-1,1,(Holidays!$A$1:$A$248)),0))*$S23,"")</f>
        <v>0</v>
      </c>
      <c r="AR23" s="191">
        <f>IFERROR((IF(AND($P23&gt;=AR$4,$P23&lt;AS$4,$Q23&lt;AS$4),NETWORKDAYS.INTL($P23,$Q23,1,(Holidays!$A$1:$A$248)),0)+IF(AND($P23&gt;=AR$4,$P23&lt;AS$4,$Q23&gt;=AS$4),NETWORKDAYS.INTL($P23,(AS$4)-1,1,(Holidays!$A$1:$A$248)),0)+IF(AND($P23&lt;AR$4,$Q23&lt;AS$4,$Q23&gt;=AR$4),NETWORKDAYS.INTL(AR$4,$Q23,1,(Holidays!$A$1:$A$248)),0)+IF(AND($P23&lt;AR$4,$Q23&gt;=AS$4,$Q23&gt;=AR$4),NETWORKDAYS.INTL(AR$4,(AS$4)-1,1,(Holidays!$A$1:$A$248)),0))*$S23,"")</f>
        <v>0</v>
      </c>
      <c r="AS23" s="192">
        <f>IFERROR((IF(AND($P23&gt;=AS$4,$P23&lt;AT$4,$Q23&lt;AT$4),NETWORKDAYS.INTL($P23,$Q23,1,(Holidays!$A$1:$A$248)),0)+IF(AND($P23&gt;=AS$4,$P23&lt;AT$4,$Q23&gt;=AT$4),NETWORKDAYS.INTL($P23,(AT$4)-1,1,(Holidays!$A$1:$A$248)),0)+IF(AND($P23&lt;AS$4,$Q23&lt;AT$4,$Q23&gt;=AS$4),NETWORKDAYS.INTL(AS$4,$Q23,1,(Holidays!$A$1:$A$248)),0)+IF(AND($P23&lt;AS$4,$Q23&gt;=AT$4,$Q23&gt;=AS$4),NETWORKDAYS.INTL(AS$4,(AT$4)-1,1,(Holidays!$A$1:$A$248)),0))*$S23,"")</f>
        <v>0</v>
      </c>
      <c r="AT23" s="191">
        <f>IFERROR((IF(AND($P23&gt;=AT$4,$P23&lt;AU$4,$Q23&lt;AU$4),NETWORKDAYS.INTL($P23,$Q23,1,(Holidays!$A$1:$A$248)),0)+IF(AND($P23&gt;=AT$4,$P23&lt;AU$4,$Q23&gt;=AU$4),NETWORKDAYS.INTL($P23,(AU$4)-1,1,(Holidays!$A$1:$A$248)),0)+IF(AND($P23&lt;AT$4,$Q23&lt;AU$4,$Q23&gt;=AT$4),NETWORKDAYS.INTL(AT$4,$Q23,1,(Holidays!$A$1:$A$248)),0)+IF(AND($P23&lt;AT$4,$Q23&gt;=AU$4,$Q23&gt;=AT$4),NETWORKDAYS.INTL(AT$4,(AU$4)-1,1,(Holidays!$A$1:$A$248)),0))*$S23,"")</f>
        <v>0</v>
      </c>
      <c r="AU23" s="191">
        <f>IFERROR((IF(AND($P23&gt;=AU$4,$P23&lt;AV$4,$Q23&lt;AV$4),NETWORKDAYS.INTL($P23,$Q23,1,(Holidays!$A$1:$A$248)),0)+IF(AND($P23&gt;=AU$4,$P23&lt;AV$4,$Q23&gt;=AV$4),NETWORKDAYS.INTL($P23,(AV$4)-1,1,(Holidays!$A$1:$A$248)),0)+IF(AND($P23&lt;AU$4,$Q23&lt;AV$4,$Q23&gt;=AU$4),NETWORKDAYS.INTL(AU$4,$Q23,1,(Holidays!$A$1:$A$248)),0)+IF(AND($P23&lt;AU$4,$Q23&gt;=AV$4,$Q23&gt;=AU$4),NETWORKDAYS.INTL(AU$4,(AV$4)-1,1,(Holidays!$A$1:$A$248)),0))*$S23,"")</f>
        <v>0</v>
      </c>
      <c r="AV23" s="191">
        <f>IFERROR((IF(AND($P23&gt;=AV$4,$P23&lt;AW$4,$Q23&lt;AW$4),NETWORKDAYS.INTL($P23,$Q23,1,(Holidays!$A$1:$A$248)),0)+IF(AND($P23&gt;=AV$4,$P23&lt;AW$4,$Q23&gt;=AW$4),NETWORKDAYS.INTL($P23,(AW$4)-1,1,(Holidays!$A$1:$A$248)),0)+IF(AND($P23&lt;AV$4,$Q23&lt;AW$4,$Q23&gt;=AV$4),NETWORKDAYS.INTL(AV$4,$Q23,1,(Holidays!$A$1:$A$248)),0)+IF(AND($P23&lt;AV$4,$Q23&gt;=AW$4,$Q23&gt;=AV$4),NETWORKDAYS.INTL(AV$4,(AW$4)-1,1,(Holidays!$A$1:$A$248)),0))*$S23,"")</f>
        <v>0</v>
      </c>
      <c r="AW23" s="191">
        <f>IFERROR((IF(AND($P23&gt;=AW$4,$P23&lt;AX$4,$Q23&lt;AX$4),NETWORKDAYS.INTL($P23,$Q23,1,(Holidays!$A$1:$A$248)),0)+IF(AND($P23&gt;=AW$4,$P23&lt;AX$4,$Q23&gt;=AX$4),NETWORKDAYS.INTL($P23,(AX$4)-1,1,(Holidays!$A$1:$A$248)),0)+IF(AND($P23&lt;AW$4,$Q23&lt;AX$4,$Q23&gt;=AW$4),NETWORKDAYS.INTL(AW$4,$Q23,1,(Holidays!$A$1:$A$248)),0)+IF(AND($P23&lt;AW$4,$Q23&gt;=AX$4,$Q23&gt;=AW$4),NETWORKDAYS.INTL(AW$4,(AX$4)-1,1,(Holidays!$A$1:$A$248)),0))*$S23,"")</f>
        <v>0</v>
      </c>
      <c r="AX23" s="191">
        <f>IFERROR((IF(AND($P23&gt;=AX$4,$P23&lt;AY$4,$Q23&lt;AY$4),NETWORKDAYS.INTL($P23,$Q23,1,(Holidays!$A$1:$A$248)),0)+IF(AND($P23&gt;=AX$4,$P23&lt;AY$4,$Q23&gt;=AY$4),NETWORKDAYS.INTL($P23,(AY$4)-1,1,(Holidays!$A$1:$A$248)),0)+IF(AND($P23&lt;AX$4,$Q23&lt;AY$4,$Q23&gt;=AX$4),NETWORKDAYS.INTL(AX$4,$Q23,1,(Holidays!$A$1:$A$248)),0)+IF(AND($P23&lt;AX$4,$Q23&gt;=AY$4,$Q23&gt;=AX$4),NETWORKDAYS.INTL(AX$4,(AY$4)-1,1,(Holidays!$A$1:$A$248)),0))*$S23,"")</f>
        <v>0</v>
      </c>
      <c r="AY23" s="191">
        <f>IFERROR((IF(AND($P23&gt;=AY$4,$P23&lt;AZ$4,$Q23&lt;AZ$4),NETWORKDAYS.INTL($P23,$Q23,1,(Holidays!$A$1:$A$248)),0)+IF(AND($P23&gt;=AY$4,$P23&lt;AZ$4,$Q23&gt;=AZ$4),NETWORKDAYS.INTL($P23,(AZ$4)-1,1,(Holidays!$A$1:$A$248)),0)+IF(AND($P23&lt;AY$4,$Q23&lt;AZ$4,$Q23&gt;=AY$4),NETWORKDAYS.INTL(AY$4,$Q23,1,(Holidays!$A$1:$A$248)),0)+IF(AND($P23&lt;AY$4,$Q23&gt;=AZ$4,$Q23&gt;=AY$4),NETWORKDAYS.INTL(AY$4,(AZ$4)-1,1,(Holidays!$A$1:$A$248)),0))*$S23,"")</f>
        <v>0</v>
      </c>
      <c r="AZ23" s="191">
        <f>IFERROR((IF(AND($P23&gt;=AZ$4,$P23&lt;BA$4,$Q23&lt;BA$4),NETWORKDAYS.INTL($P23,$Q23,1,(Holidays!$A$1:$A$248)),0)+IF(AND($P23&gt;=AZ$4,$P23&lt;BA$4,$Q23&gt;=BA$4),NETWORKDAYS.INTL($P23,(BA$4)-1,1,(Holidays!$A$1:$A$248)),0)+IF(AND($P23&lt;AZ$4,$Q23&lt;BA$4,$Q23&gt;=AZ$4),NETWORKDAYS.INTL(AZ$4,$Q23,1,(Holidays!$A$1:$A$248)),0)+IF(AND($P23&lt;AZ$4,$Q23&gt;=BA$4,$Q23&gt;=AZ$4),NETWORKDAYS.INTL(AZ$4,(BA$4)-1,1,(Holidays!$A$1:$A$248)),0))*$S23,"")</f>
        <v>0</v>
      </c>
      <c r="BA23" s="191">
        <f>IFERROR((IF(AND($P23&gt;=BA$4,$P23&lt;BB$4,$Q23&lt;BB$4),NETWORKDAYS.INTL($P23,$Q23,1,(Holidays!$A$1:$A$248)),0)+IF(AND($P23&gt;=BA$4,$P23&lt;BB$4,$Q23&gt;=BB$4),NETWORKDAYS.INTL($P23,(BB$4)-1,1,(Holidays!$A$1:$A$248)),0)+IF(AND($P23&lt;BA$4,$Q23&lt;BB$4,$Q23&gt;=BA$4),NETWORKDAYS.INTL(BA$4,$Q23,1,(Holidays!$A$1:$A$248)),0)+IF(AND($P23&lt;BA$4,$Q23&gt;=BB$4,$Q23&gt;=BA$4),NETWORKDAYS.INTL(BA$4,(BB$4)-1,1,(Holidays!$A$1:$A$248)),0))*$S23,"")</f>
        <v>0</v>
      </c>
      <c r="BB23" s="191">
        <f>IFERROR((IF(AND($P23&gt;=BB$4,$P23&lt;BC$4,$Q23&lt;BC$4),NETWORKDAYS.INTL($P23,$Q23,1,(Holidays!$A$1:$A$248)),0)+IF(AND($P23&gt;=BB$4,$P23&lt;BC$4,$Q23&gt;=BC$4),NETWORKDAYS.INTL($P23,(BC$4)-1,1,(Holidays!$A$1:$A$248)),0)+IF(AND($P23&lt;BB$4,$Q23&lt;BC$4,$Q23&gt;=BB$4),NETWORKDAYS.INTL(BB$4,$Q23,1,(Holidays!$A$1:$A$248)),0)+IF(AND($P23&lt;BB$4,$Q23&gt;=BC$4,$Q23&gt;=BB$4),NETWORKDAYS.INTL(BB$4,(BC$4)-1,1,(Holidays!$A$1:$A$248)),0))*$S23,"")</f>
        <v>0</v>
      </c>
      <c r="BC23" s="191">
        <f>IFERROR((IF(AND($P23&gt;=BC$4,$P23&lt;BD$4,$Q23&lt;BD$4),NETWORKDAYS.INTL($P23,$Q23,1,(Holidays!$A$1:$A$248)),0)+IF(AND($P23&gt;=BC$4,$P23&lt;BD$4,$Q23&gt;=BD$4),NETWORKDAYS.INTL($P23,(BD$4)-1,1,(Holidays!$A$1:$A$248)),0)+IF(AND($P23&lt;BC$4,$Q23&lt;BD$4,$Q23&gt;=BC$4),NETWORKDAYS.INTL(BC$4,$Q23,1,(Holidays!$A$1:$A$248)),0)+IF(AND($P23&lt;BC$4,$Q23&gt;=BD$4,$Q23&gt;=BC$4),NETWORKDAYS.INTL(BC$4,(BD$4)-1,1,(Holidays!$A$1:$A$248)),0))*$S23,"")</f>
        <v>0</v>
      </c>
      <c r="BD23" s="191">
        <f>IFERROR((IF(AND($P23&gt;=BD$4,$P23&lt;BE$4,$Q23&lt;BE$4),NETWORKDAYS.INTL($P23,$Q23,1,(Holidays!$A$1:$A$248)),0)+IF(AND($P23&gt;=BD$4,$P23&lt;BE$4,$Q23&gt;=BE$4),NETWORKDAYS.INTL($P23,(BE$4)-1,1,(Holidays!$A$1:$A$248)),0)+IF(AND($P23&lt;BD$4,$Q23&lt;BE$4,$Q23&gt;=BD$4),NETWORKDAYS.INTL(BD$4,$Q23,1,(Holidays!$A$1:$A$248)),0)+IF(AND($P23&lt;BD$4,$Q23&gt;=BE$4,$Q23&gt;=BD$4),NETWORKDAYS.INTL(BD$4,(BE$4)-1,1,(Holidays!$A$1:$A$248)),0))*$S23,"")</f>
        <v>0</v>
      </c>
      <c r="BE23" s="191">
        <f>IFERROR((IF(AND($P23&gt;=BE$4,$P23&lt;BF$4,$Q23&lt;BF$4),NETWORKDAYS.INTL($P23,$Q23,1,(Holidays!$A$1:$A$248)),0)+IF(AND($P23&gt;=BE$4,$P23&lt;BF$4,$Q23&gt;=BF$4),NETWORKDAYS.INTL($P23,(BF$4)-1,1,(Holidays!$A$1:$A$248)),0)+IF(AND($P23&lt;BE$4,$Q23&lt;BF$4,$Q23&gt;=BE$4),NETWORKDAYS.INTL(BE$4,$Q23,1,(Holidays!$A$1:$A$248)),0)+IF(AND($P23&lt;BE$4,$Q23&gt;=BF$4,$Q23&gt;=BE$4),NETWORKDAYS.INTL(BE$4,(BF$4)-1,1,(Holidays!$A$1:$A$248)),0))*$S23,"")</f>
        <v>0</v>
      </c>
      <c r="BF23" s="191">
        <f>IFERROR((IF(AND($P23&gt;=BF$4,$P23&lt;BG$4,$Q23&lt;BG$4),NETWORKDAYS.INTL($P23,$Q23,1,(Holidays!$A$1:$A$248)),0)+IF(AND($P23&gt;=BF$4,$P23&lt;BG$4,$Q23&gt;=BG$4),NETWORKDAYS.INTL($P23,(BG$4)-1,1,(Holidays!$A$1:$A$248)),0)+IF(AND($P23&lt;BF$4,$Q23&lt;BG$4,$Q23&gt;=BF$4),NETWORKDAYS.INTL(BF$4,$Q23,1,(Holidays!$A$1:$A$248)),0)+IF(AND($P23&lt;BF$4,$Q23&gt;=BG$4,$Q23&gt;=BF$4),NETWORKDAYS.INTL(BF$4,(BG$4)-1,1,(Holidays!$A$1:$A$248)),0))*$S23,"")</f>
        <v>0</v>
      </c>
      <c r="BG23" s="191">
        <f>IFERROR((IF(AND($P23&gt;=BG$4,$P23&lt;BH$4,$Q23&lt;BH$4),NETWORKDAYS.INTL($P23,$Q23,1,(Holidays!$A$1:$A$248)),0)+IF(AND($P23&gt;=BG$4,$P23&lt;BH$4,$Q23&gt;=BH$4),NETWORKDAYS.INTL($P23,(BH$4)-1,1,(Holidays!$A$1:$A$248)),0)+IF(AND($P23&lt;BG$4,$Q23&lt;BH$4,$Q23&gt;=BG$4),NETWORKDAYS.INTL(BG$4,$Q23,1,(Holidays!$A$1:$A$248)),0)+IF(AND($P23&lt;BG$4,$Q23&gt;=BH$4,$Q23&gt;=BG$4),NETWORKDAYS.INTL(BG$4,(BH$4)-1,1,(Holidays!$A$1:$A$248)),0))*$S23,"")</f>
        <v>0</v>
      </c>
      <c r="BH23" s="191">
        <f>IFERROR((IF(AND($P23&gt;=BH$4,$P23&lt;BI$4,$Q23&lt;BI$4),NETWORKDAYS.INTL($P23,$Q23,1,(Holidays!$A$1:$A$248)),0)+IF(AND($P23&gt;=BH$4,$P23&lt;BI$4,$Q23&gt;=BI$4),NETWORKDAYS.INTL($P23,(BI$4)-1,1,(Holidays!$A$1:$A$248)),0)+IF(AND($P23&lt;BH$4,$Q23&lt;BI$4,$Q23&gt;=BH$4),NETWORKDAYS.INTL(BH$4,$Q23,1,(Holidays!$A$1:$A$248)),0)+IF(AND($P23&lt;BH$4,$Q23&gt;=BI$4,$Q23&gt;=BH$4),NETWORKDAYS.INTL(BH$4,(BI$4)-1,1,(Holidays!$A$1:$A$248)),0))*$S23,"")</f>
        <v>0</v>
      </c>
      <c r="BI23" s="191">
        <f>IFERROR((IF(AND($P23&gt;=BI$4,$P23&lt;BJ$4,$Q23&lt;BJ$4),NETWORKDAYS.INTL($P23,$Q23,1,(Holidays!$A$1:$A$248)),0)+IF(AND($P23&gt;=BI$4,$P23&lt;BJ$4,$Q23&gt;=BJ$4),NETWORKDAYS.INTL($P23,(BJ$4)-1,1,(Holidays!$A$1:$A$248)),0)+IF(AND($P23&lt;BI$4,$Q23&lt;BJ$4,$Q23&gt;=BI$4),NETWORKDAYS.INTL(BI$4,$Q23,1,(Holidays!$A$1:$A$248)),0)+IF(AND($P23&lt;BI$4,$Q23&gt;=BJ$4,$Q23&gt;=BI$4),NETWORKDAYS.INTL(BI$4,(BJ$4)-1,1,(Holidays!$A$1:$A$248)),0))*$S23,"")</f>
        <v>0</v>
      </c>
      <c r="BJ23" s="191">
        <f>IFERROR((IF(AND($P23&gt;=BJ$4,$P23&lt;BK$4,$Q23&lt;BK$4),NETWORKDAYS.INTL($P23,$Q23,1,(Holidays!$A$1:$A$248)),0)+IF(AND($P23&gt;=BJ$4,$P23&lt;BK$4,$Q23&gt;=BK$4),NETWORKDAYS.INTL($P23,(BK$4)-1,1,(Holidays!$A$1:$A$248)),0)+IF(AND($P23&lt;BJ$4,$Q23&lt;BK$4,$Q23&gt;=BJ$4),NETWORKDAYS.INTL(BJ$4,$Q23,1,(Holidays!$A$1:$A$248)),0)+IF(AND($P23&lt;BJ$4,$Q23&gt;=BK$4,$Q23&gt;=BJ$4),NETWORKDAYS.INTL(BJ$4,(BK$4)-1,1,(Holidays!$A$1:$A$248)),0))*$S23,"")</f>
        <v>0</v>
      </c>
      <c r="BK23" s="191">
        <f>IFERROR((IF(AND($P23&gt;=BK$4,$P23&lt;BL$4,$Q23&lt;BL$4),NETWORKDAYS.INTL($P23,$Q23,1,(Holidays!$A$1:$A$248)),0)+IF(AND($P23&gt;=BK$4,$P23&lt;BL$4,$Q23&gt;=BL$4),NETWORKDAYS.INTL($P23,(BL$4)-1,1,(Holidays!$A$1:$A$248)),0)+IF(AND($P23&lt;BK$4,$Q23&lt;BL$4,$Q23&gt;=BK$4),NETWORKDAYS.INTL(BK$4,$Q23,1,(Holidays!$A$1:$A$248)),0)+IF(AND($P23&lt;BK$4,$Q23&gt;=BL$4,$Q23&gt;=BK$4),NETWORKDAYS.INTL(BK$4,(BL$4)-1,1,(Holidays!$A$1:$A$248)),0))*$S23,"")</f>
        <v>0</v>
      </c>
      <c r="BL23" s="191">
        <f>IFERROR((IF(AND($P23&gt;=BL$4,$P23&lt;BM$4,$Q23&lt;BM$4),NETWORKDAYS.INTL($P23,$Q23,1,(Holidays!$A$1:$A$248)),0)+IF(AND($P23&gt;=BL$4,$P23&lt;BM$4,$Q23&gt;=BM$4),NETWORKDAYS.INTL($P23,(BM$4)-1,1,(Holidays!$A$1:$A$248)),0)+IF(AND($P23&lt;BL$4,$Q23&lt;BM$4,$Q23&gt;=BL$4),NETWORKDAYS.INTL(BL$4,$Q23,1,(Holidays!$A$1:$A$248)),0)+IF(AND($P23&lt;BL$4,$Q23&gt;=BM$4,$Q23&gt;=BL$4),NETWORKDAYS.INTL(BL$4,(BM$4)-1,1,(Holidays!$A$1:$A$248)),0))*$S23,"")</f>
        <v>0</v>
      </c>
      <c r="BM23" s="191">
        <f>IFERROR((IF(AND($P23&gt;=BM$4,$P23&lt;BN$4,$Q23&lt;BN$4),NETWORKDAYS.INTL($P23,$Q23,1,(Holidays!$A$1:$A$248)),0)+IF(AND($P23&gt;=BM$4,$P23&lt;BN$4,$Q23&gt;=BN$4),NETWORKDAYS.INTL($P23,(BN$4)-1,1,(Holidays!$A$1:$A$248)),0)+IF(AND($P23&lt;BM$4,$Q23&lt;BN$4,$Q23&gt;=BM$4),NETWORKDAYS.INTL(BM$4,$Q23,1,(Holidays!$A$1:$A$248)),0)+IF(AND($P23&lt;BM$4,$Q23&gt;=BN$4,$Q23&gt;=BM$4),NETWORKDAYS.INTL(BM$4,(BN$4)-1,1,(Holidays!$A$1:$A$248)),0))*$S23,"")</f>
        <v>0</v>
      </c>
      <c r="BN23" s="191">
        <f>IFERROR((IF(AND($P23&gt;=BN$4,$P23&lt;BO$4,$Q23&lt;BO$4),NETWORKDAYS.INTL($P23,$Q23,1,(Holidays!$A$1:$A$248)),0)+IF(AND($P23&gt;=BN$4,$P23&lt;BO$4,$Q23&gt;=BO$4),NETWORKDAYS.INTL($P23,(BO$4)-1,1,(Holidays!$A$1:$A$248)),0)+IF(AND($P23&lt;BN$4,$Q23&lt;BO$4,$Q23&gt;=BN$4),NETWORKDAYS.INTL(BN$4,$Q23,1,(Holidays!$A$1:$A$248)),0)+IF(AND($P23&lt;BN$4,$Q23&gt;=BO$4,$Q23&gt;=BN$4),NETWORKDAYS.INTL(BN$4,(BO$4)-1,1,(Holidays!$A$1:$A$248)),0))*$S23,"")</f>
        <v>0</v>
      </c>
      <c r="BO23" s="191">
        <f>IFERROR((IF(AND($P23&gt;=BO$4,$P23&lt;BP$4,$Q23&lt;BP$4),NETWORKDAYS.INTL($P23,$Q23,1,(Holidays!$A$1:$A$248)),0)+IF(AND($P23&gt;=BO$4,$P23&lt;BP$4,$Q23&gt;=BP$4),NETWORKDAYS.INTL($P23,(BP$4)-1,1,(Holidays!$A$1:$A$248)),0)+IF(AND($P23&lt;BO$4,$Q23&lt;BP$4,$Q23&gt;=BO$4),NETWORKDAYS.INTL(BO$4,$Q23,1,(Holidays!$A$1:$A$248)),0)+IF(AND($P23&lt;BO$4,$Q23&gt;=BP$4,$Q23&gt;=BO$4),NETWORKDAYS.INTL(BO$4,(BP$4)-1,1,(Holidays!$A$1:$A$248)),0))*$S23,"")</f>
        <v>0</v>
      </c>
      <c r="BP23" s="191">
        <f>IFERROR((IF(AND($P23&gt;=BP$4,$P23&lt;BQ$4,$Q23&lt;BQ$4),NETWORKDAYS.INTL($P23,$Q23,1,(Holidays!$A$1:$A$248)),0)+IF(AND($P23&gt;=BP$4,$P23&lt;BQ$4,$Q23&gt;=BQ$4),NETWORKDAYS.INTL($P23,(BQ$4)-1,1,(Holidays!$A$1:$A$248)),0)+IF(AND($P23&lt;BP$4,$Q23&lt;BQ$4,$Q23&gt;=BP$4),NETWORKDAYS.INTL(BP$4,$Q23,1,(Holidays!$A$1:$A$248)),0)+IF(AND($P23&lt;BP$4,$Q23&gt;=BQ$4,$Q23&gt;=BP$4),NETWORKDAYS.INTL(BP$4,(BQ$4)-1,1,(Holidays!$A$1:$A$248)),0))*$S23,"")</f>
        <v>0</v>
      </c>
      <c r="BQ23" s="191">
        <f>IFERROR((IF(AND($P23&gt;=BQ$4,$P23&lt;BR$4,$Q23&lt;BR$4),NETWORKDAYS.INTL($P23,$Q23,1,(Holidays!$A$1:$A$248)),0)+IF(AND($P23&gt;=BQ$4,$P23&lt;BR$4,$Q23&gt;=BR$4),NETWORKDAYS.INTL($P23,(BR$4)-1,1,(Holidays!$A$1:$A$248)),0)+IF(AND($P23&lt;BQ$4,$Q23&lt;BR$4,$Q23&gt;=BQ$4),NETWORKDAYS.INTL(BQ$4,$Q23,1,(Holidays!$A$1:$A$248)),0)+IF(AND($P23&lt;BQ$4,$Q23&gt;=BR$4,$Q23&gt;=BQ$4),NETWORKDAYS.INTL(BQ$4,(BR$4)-1,1,(Holidays!$A$1:$A$248)),0))*$S23,"")</f>
        <v>0</v>
      </c>
      <c r="BR23" s="191">
        <f>IFERROR((IF(AND($P23&gt;=BR$4,$P23&lt;BS$4,$Q23&lt;BS$4),NETWORKDAYS.INTL($P23,$Q23,1,(Holidays!$A$1:$A$248)),0)+IF(AND($P23&gt;=BR$4,$P23&lt;BS$4,$Q23&gt;=BS$4),NETWORKDAYS.INTL($P23,(BS$4)-1,1,(Holidays!$A$1:$A$248)),0)+IF(AND($P23&lt;BR$4,$Q23&lt;BS$4,$Q23&gt;=BR$4),NETWORKDAYS.INTL(BR$4,$Q23,1,(Holidays!$A$1:$A$248)),0)+IF(AND($P23&lt;BR$4,$Q23&gt;=BS$4,$Q23&gt;=BR$4),NETWORKDAYS.INTL(BR$4,(BS$4)-1,1,(Holidays!$A$1:$A$248)),0))*$S23,"")</f>
        <v>0</v>
      </c>
      <c r="BS23" s="191">
        <f>IFERROR((IF(AND($P23&gt;=BS$4,$P23&lt;BT$4,$Q23&lt;BT$4),NETWORKDAYS.INTL($P23,$Q23,1,(Holidays!$A$1:$A$248)),0)+IF(AND($P23&gt;=BS$4,$P23&lt;BT$4,$Q23&gt;=BT$4),NETWORKDAYS.INTL($P23,(BT$4)-1,1,(Holidays!$A$1:$A$248)),0)+IF(AND($P23&lt;BS$4,$Q23&lt;BT$4,$Q23&gt;=BS$4),NETWORKDAYS.INTL(BS$4,$Q23,1,(Holidays!$A$1:$A$248)),0)+IF(AND($P23&lt;BS$4,$Q23&gt;=BT$4,$Q23&gt;=BS$4),NETWORKDAYS.INTL(BS$4,(BT$4)-1,1,(Holidays!$A$1:$A$248)),0))*$S23,"")</f>
        <v>0</v>
      </c>
      <c r="BT23" s="191">
        <f>IFERROR((IF(AND($P23&gt;=BT$4,$P23&lt;BU$4,$Q23&lt;BU$4),NETWORKDAYS.INTL($P23,$Q23,1,(Holidays!$A$1:$A$248)),0)+IF(AND($P23&gt;=BT$4,$P23&lt;BU$4,$Q23&gt;=BU$4),NETWORKDAYS.INTL($P23,(BU$4)-1,1,(Holidays!$A$1:$A$248)),0)+IF(AND($P23&lt;BT$4,$Q23&lt;BU$4,$Q23&gt;=BT$4),NETWORKDAYS.INTL(BT$4,$Q23,1,(Holidays!$A$1:$A$248)),0)+IF(AND($P23&lt;BT$4,$Q23&gt;=BU$4,$Q23&gt;=BT$4),NETWORKDAYS.INTL(BT$4,(BU$4)-1,1,(Holidays!$A$1:$A$248)),0))*$S23,"")</f>
        <v>0</v>
      </c>
      <c r="BU23" s="191">
        <f>IFERROR((IF(AND($P23&gt;=BU$4,$P23&lt;BV$4,$Q23&lt;BV$4),NETWORKDAYS.INTL($P23,$Q23,1,(Holidays!$A$1:$A$248)),0)+IF(AND($P23&gt;=BU$4,$P23&lt;BV$4,$Q23&gt;=BV$4),NETWORKDAYS.INTL($P23,(BV$4)-1,1,(Holidays!$A$1:$A$248)),0)+IF(AND($P23&lt;BU$4,$Q23&lt;BV$4,$Q23&gt;=BU$4),NETWORKDAYS.INTL(BU$4,$Q23,1,(Holidays!$A$1:$A$248)),0)+IF(AND($P23&lt;BU$4,$Q23&gt;=BV$4,$Q23&gt;=BU$4),NETWORKDAYS.INTL(BU$4,(BV$4)-1,1,(Holidays!$A$1:$A$248)),0))*$S23,"")</f>
        <v>0</v>
      </c>
      <c r="BV23" s="191">
        <f>IFERROR((IF(AND($P23&gt;=BV$4,$P23&lt;BW$4,$Q23&lt;BW$4),NETWORKDAYS.INTL($P23,$Q23,1,(Holidays!$A$1:$A$248)),0)+IF(AND($P23&gt;=BV$4,$P23&lt;BW$4,$Q23&gt;=BW$4),NETWORKDAYS.INTL($P23,(BW$4)-1,1,(Holidays!$A$1:$A$248)),0)+IF(AND($P23&lt;BV$4,$Q23&lt;BW$4,$Q23&gt;=BV$4),NETWORKDAYS.INTL(BV$4,$Q23,1,(Holidays!$A$1:$A$248)),0)+IF(AND($P23&lt;BV$4,$Q23&gt;=BW$4,$Q23&gt;=BV$4),NETWORKDAYS.INTL(BV$4,(BW$4)-1,1,(Holidays!$A$1:$A$248)),0))*$S23,"")</f>
        <v>0</v>
      </c>
      <c r="BW23" s="191">
        <f>IFERROR((IF(AND($P23&gt;=BW$4,$P23&lt;BX$4,$Q23&lt;BX$4),NETWORKDAYS.INTL($P23,$Q23,1,(Holidays!$A$1:$A$248)),0)+IF(AND($P23&gt;=BW$4,$P23&lt;BX$4,$Q23&gt;=BX$4),NETWORKDAYS.INTL($P23,(BX$4)-1,1,(Holidays!$A$1:$A$248)),0)+IF(AND($P23&lt;BW$4,$Q23&lt;BX$4,$Q23&gt;=BW$4),NETWORKDAYS.INTL(BW$4,$Q23,1,(Holidays!$A$1:$A$248)),0)+IF(AND($P23&lt;BW$4,$Q23&gt;=BX$4,$Q23&gt;=BW$4),NETWORKDAYS.INTL(BW$4,(BX$4)-1,1,(Holidays!$A$1:$A$248)),0))*$S23,"")</f>
        <v>0</v>
      </c>
      <c r="BX23" s="191">
        <f>IFERROR((IF(AND($P23&gt;=BX$4,$P23&lt;BY$4,$Q23&lt;BY$4),NETWORKDAYS.INTL($P23,$Q23,1,(Holidays!$A$1:$A$248)),0)+IF(AND($P23&gt;=BX$4,$P23&lt;BY$4,$Q23&gt;=BY$4),NETWORKDAYS.INTL($P23,(BY$4)-1,1,(Holidays!$A$1:$A$248)),0)+IF(AND($P23&lt;BX$4,$Q23&lt;BY$4,$Q23&gt;=BX$4),NETWORKDAYS.INTL(BX$4,$Q23,1,(Holidays!$A$1:$A$248)),0)+IF(AND($P23&lt;BX$4,$Q23&gt;=BY$4,$Q23&gt;=BX$4),NETWORKDAYS.INTL(BX$4,(BY$4)-1,1,(Holidays!$A$1:$A$248)),0))*$S23,"")</f>
        <v>0</v>
      </c>
      <c r="BY23" s="191">
        <f>IFERROR((IF(AND($P23&gt;=BY$4,$P23&lt;BZ$4,$Q23&lt;BZ$4),NETWORKDAYS.INTL($P23,$Q23,1,(Holidays!$A$1:$A$248)),0)+IF(AND($P23&gt;=BY$4,$P23&lt;BZ$4,$Q23&gt;=BZ$4),NETWORKDAYS.INTL($P23,(BZ$4)-1,1,(Holidays!$A$1:$A$248)),0)+IF(AND($P23&lt;BY$4,$Q23&lt;BZ$4,$Q23&gt;=BY$4),NETWORKDAYS.INTL(BY$4,$Q23,1,(Holidays!$A$1:$A$248)),0)+IF(AND($P23&lt;BY$4,$Q23&gt;=BZ$4,$Q23&gt;=BY$4),NETWORKDAYS.INTL(BY$4,(BZ$4)-1,1,(Holidays!$A$1:$A$248)),0))*$S23,"")</f>
        <v>0</v>
      </c>
      <c r="BZ23" s="191">
        <f>IFERROR((IF(AND($P23&gt;=BZ$4,$P23&lt;CA$4,$Q23&lt;CA$4),NETWORKDAYS.INTL($P23,$Q23,1,(Holidays!$A$1:$A$248)),0)+IF(AND($P23&gt;=BZ$4,$P23&lt;CA$4,$Q23&gt;=CA$4),NETWORKDAYS.INTL($P23,(CA$4)-1,1,(Holidays!$A$1:$A$248)),0)+IF(AND($P23&lt;BZ$4,$Q23&lt;CA$4,$Q23&gt;=BZ$4),NETWORKDAYS.INTL(BZ$4,$Q23,1,(Holidays!$A$1:$A$248)),0)+IF(AND($P23&lt;BZ$4,$Q23&gt;=CA$4,$Q23&gt;=BZ$4),NETWORKDAYS.INTL(BZ$4,(CA$4)-1,1,(Holidays!$A$1:$A$248)),0))*$S23,"")</f>
        <v>0</v>
      </c>
      <c r="CA23" s="191">
        <f>IFERROR((IF(AND($P23&gt;=CA$4,$P23&lt;CB$4,$Q23&lt;CB$4),NETWORKDAYS.INTL($P23,$Q23,1,(Holidays!$A$1:$A$248)),0)+IF(AND($P23&gt;=CA$4,$P23&lt;CB$4,$Q23&gt;=CB$4),NETWORKDAYS.INTL($P23,(CB$4)-1,1,(Holidays!$A$1:$A$248)),0)+IF(AND($P23&lt;CA$4,$Q23&lt;CB$4,$Q23&gt;=CA$4),NETWORKDAYS.INTL(CA$4,$Q23,1,(Holidays!$A$1:$A$248)),0)+IF(AND($P23&lt;CA$4,$Q23&gt;=CB$4,$Q23&gt;=CA$4),NETWORKDAYS.INTL(CA$4,(CB$4)-1,1,(Holidays!$A$1:$A$248)),0))*$S23,"")</f>
        <v>0</v>
      </c>
      <c r="CB23" s="191">
        <f>IFERROR((IF(AND($P23&gt;=CB$4,$P23&lt;CC$4,$Q23&lt;CC$4),NETWORKDAYS.INTL($P23,$Q23,1,(Holidays!$A$1:$A$248)),0)+IF(AND($P23&gt;=CB$4,$P23&lt;CC$4,$Q23&gt;=CC$4),NETWORKDAYS.INTL($P23,(CC$4)-1,1,(Holidays!$A$1:$A$248)),0)+IF(AND($P23&lt;CB$4,$Q23&lt;CC$4,$Q23&gt;=CB$4),NETWORKDAYS.INTL(CB$4,$Q23,1,(Holidays!$A$1:$A$248)),0)+IF(AND($P23&lt;CB$4,$Q23&gt;=CC$4,$Q23&gt;=CB$4),NETWORKDAYS.INTL(CB$4,(CC$4)-1,1,(Holidays!$A$1:$A$248)),0))*$S23,"")</f>
        <v>0</v>
      </c>
      <c r="CC23" s="191">
        <f>IFERROR((IF(AND($P23&gt;=CC$4,$P23&lt;CD$4,$Q23&lt;CD$4),NETWORKDAYS.INTL($P23,$Q23,1,(Holidays!$A$1:$A$248)),0)+IF(AND($P23&gt;=CC$4,$P23&lt;CD$4,$Q23&gt;=CD$4),NETWORKDAYS.INTL($P23,(CD$4)-1,1,(Holidays!$A$1:$A$248)),0)+IF(AND($P23&lt;CC$4,$Q23&lt;CD$4,$Q23&gt;=CC$4),NETWORKDAYS.INTL(CC$4,$Q23,1,(Holidays!$A$1:$A$248)),0)+IF(AND($P23&lt;CC$4,$Q23&gt;=CD$4,$Q23&gt;=CC$4),NETWORKDAYS.INTL(CC$4,(CD$4)-1,1,(Holidays!$A$1:$A$248)),0))*$S23,"")</f>
        <v>0</v>
      </c>
      <c r="CD23" s="191">
        <f>IFERROR((IF(AND($P23&gt;=CD$4,$P23&lt;CE$4,$Q23&lt;CE$4),NETWORKDAYS.INTL($P23,$Q23,1,(Holidays!$A$1:$A$248)),0)+IF(AND($P23&gt;=CD$4,$P23&lt;CE$4,$Q23&gt;=CE$4),NETWORKDAYS.INTL($P23,(CE$4)-1,1,(Holidays!$A$1:$A$248)),0)+IF(AND($P23&lt;CD$4,$Q23&lt;CE$4,$Q23&gt;=CD$4),NETWORKDAYS.INTL(CD$4,$Q23,1,(Holidays!$A$1:$A$248)),0)+IF(AND($P23&lt;CD$4,$Q23&gt;=CE$4,$Q23&gt;=CD$4),NETWORKDAYS.INTL(CD$4,(CE$4)-1,1,(Holidays!$A$1:$A$248)),0))*$S23,"")</f>
        <v>0</v>
      </c>
      <c r="CE23" s="191">
        <f>IFERROR((IF(AND($P23&gt;=CE$4,$P23&lt;CF$4,$Q23&lt;CF$4),NETWORKDAYS.INTL($P23,$Q23,1,(Holidays!$A$1:$A$248)),0)+IF(AND($P23&gt;=CE$4,$P23&lt;CF$4,$Q23&gt;=CF$4),NETWORKDAYS.INTL($P23,(CF$4)-1,1,(Holidays!$A$1:$A$248)),0)+IF(AND($P23&lt;CE$4,$Q23&lt;CF$4,$Q23&gt;=CE$4),NETWORKDAYS.INTL(CE$4,$Q23,1,(Holidays!$A$1:$A$248)),0)+IF(AND($P23&lt;CE$4,$Q23&gt;=CF$4,$Q23&gt;=CE$4),NETWORKDAYS.INTL(CE$4,(CF$4)-1,1,(Holidays!$A$1:$A$248)),0))*$S23,"")</f>
        <v>0</v>
      </c>
      <c r="CF23" s="191">
        <f>IFERROR((IF(AND($P23&gt;=CF$4,$P23&lt;CG$4,$Q23&lt;CG$4),NETWORKDAYS.INTL($P23,$Q23,1,(Holidays!$A$1:$A$248)),0)+IF(AND($P23&gt;=CF$4,$P23&lt;CG$4,$Q23&gt;=CG$4),NETWORKDAYS.INTL($P23,(CG$4)-1,1,(Holidays!$A$1:$A$248)),0)+IF(AND($P23&lt;CF$4,$Q23&lt;CG$4,$Q23&gt;=CF$4),NETWORKDAYS.INTL(CF$4,$Q23,1,(Holidays!$A$1:$A$248)),0)+IF(AND($P23&lt;CF$4,$Q23&gt;=CG$4,$Q23&gt;=CF$4),NETWORKDAYS.INTL(CF$4,(CG$4)-1,1,(Holidays!$A$1:$A$248)),0))*$S23,"")</f>
        <v>0</v>
      </c>
      <c r="CG23" s="191">
        <f>IFERROR((IF(AND($P23&gt;=CG$4,$P23&lt;CH$4,$Q23&lt;CH$4),NETWORKDAYS.INTL($P23,$Q23,1,(Holidays!$A$1:$A$248)),0)+IF(AND($P23&gt;=CG$4,$P23&lt;CH$4,$Q23&gt;=CH$4),NETWORKDAYS.INTL($P23,(CH$4)-1,1,(Holidays!$A$1:$A$248)),0)+IF(AND($P23&lt;CG$4,$Q23&lt;CH$4,$Q23&gt;=CG$4),NETWORKDAYS.INTL(CG$4,$Q23,1,(Holidays!$A$1:$A$248)),0)+IF(AND($P23&lt;CG$4,$Q23&gt;=CH$4,$Q23&gt;=CG$4),NETWORKDAYS.INTL(CG$4,(CH$4)-1,1,(Holidays!$A$1:$A$248)),0))*$S23,"")</f>
        <v>0</v>
      </c>
      <c r="CH23" s="191">
        <f>IFERROR((IF(AND($P23&gt;=CH$4,$P23&lt;CI$4,$Q23&lt;CI$4),NETWORKDAYS.INTL($P23,$Q23,1,(Holidays!$A$1:$A$248)),0)+IF(AND($P23&gt;=CH$4,$P23&lt;CI$4,$Q23&gt;=CI$4),NETWORKDAYS.INTL($P23,(CI$4)-1,1,(Holidays!$A$1:$A$248)),0)+IF(AND($P23&lt;CH$4,$Q23&lt;CI$4,$Q23&gt;=CH$4),NETWORKDAYS.INTL(CH$4,$Q23,1,(Holidays!$A$1:$A$248)),0)+IF(AND($P23&lt;CH$4,$Q23&gt;=CI$4,$Q23&gt;=CH$4),NETWORKDAYS.INTL(CH$4,(CI$4)-1,1,(Holidays!$A$1:$A$248)),0))*$S23,"")</f>
        <v>0</v>
      </c>
      <c r="CI23" s="191">
        <f>IFERROR((IF(AND($P23&gt;=CI$4,$P23&lt;CJ$4,$Q23&lt;CJ$4),NETWORKDAYS.INTL($P23,$Q23,1,(Holidays!$A$1:$A$248)),0)+IF(AND($P23&gt;=CI$4,$P23&lt;CJ$4,$Q23&gt;=CJ$4),NETWORKDAYS.INTL($P23,(CJ$4)-1,1,(Holidays!$A$1:$A$248)),0)+IF(AND($P23&lt;CI$4,$Q23&lt;CJ$4,$Q23&gt;=CI$4),NETWORKDAYS.INTL(CI$4,$Q23,1,(Holidays!$A$1:$A$248)),0)+IF(AND($P23&lt;CI$4,$Q23&gt;=CJ$4,$Q23&gt;=CI$4),NETWORKDAYS.INTL(CI$4,(CJ$4)-1,1,(Holidays!$A$1:$A$248)),0))*$S23,"")</f>
        <v>0</v>
      </c>
      <c r="CJ23" s="191">
        <f>IFERROR((IF(AND($P23&gt;=CJ$4,$P23&lt;CK$4,$Q23&lt;CK$4),NETWORKDAYS.INTL($P23,$Q23,1,(Holidays!$A$1:$A$248)),0)+IF(AND($P23&gt;=CJ$4,$P23&lt;CK$4,$Q23&gt;=CK$4),NETWORKDAYS.INTL($P23,(CK$4)-1,1,(Holidays!$A$1:$A$248)),0)+IF(AND($P23&lt;CJ$4,$Q23&lt;CK$4,$Q23&gt;=CJ$4),NETWORKDAYS.INTL(CJ$4,$Q23,1,(Holidays!$A$1:$A$248)),0)+IF(AND($P23&lt;CJ$4,$Q23&gt;=CK$4,$Q23&gt;=CJ$4),NETWORKDAYS.INTL(CJ$4,(CK$4)-1,1,(Holidays!$A$1:$A$248)),0))*$S23,"")</f>
        <v>0</v>
      </c>
      <c r="CK23" s="191">
        <f>IFERROR((IF(AND($P23&gt;=CK$4,$P23&lt;CL$4,$Q23&lt;CL$4),NETWORKDAYS.INTL($P23,$Q23,1,(Holidays!$A$1:$A$248)),0)+IF(AND($P23&gt;=CK$4,$P23&lt;CL$4,$Q23&gt;=CL$4),NETWORKDAYS.INTL($P23,(CL$4)-1,1,(Holidays!$A$1:$A$248)),0)+IF(AND($P23&lt;CK$4,$Q23&lt;CL$4,$Q23&gt;=CK$4),NETWORKDAYS.INTL(CK$4,$Q23,1,(Holidays!$A$1:$A$248)),0)+IF(AND($P23&lt;CK$4,$Q23&gt;=CL$4,$Q23&gt;=CK$4),NETWORKDAYS.INTL(CK$4,(CL$4)-1,1,(Holidays!$A$1:$A$248)),0))*$S23,"")</f>
        <v>0</v>
      </c>
      <c r="CL23" s="191">
        <f>IFERROR((IF(AND($P23&gt;=CL$4,$P23&lt;CM$4,$Q23&lt;CM$4),NETWORKDAYS.INTL($P23,$Q23,1,(Holidays!$A$1:$A$248)),0)+IF(AND($P23&gt;=CL$4,$P23&lt;CM$4,$Q23&gt;=CM$4),NETWORKDAYS.INTL($P23,(CM$4)-1,1,(Holidays!$A$1:$A$248)),0)+IF(AND($P23&lt;CL$4,$Q23&lt;CM$4,$Q23&gt;=CL$4),NETWORKDAYS.INTL(CL$4,$Q23,1,(Holidays!$A$1:$A$248)),0)+IF(AND($P23&lt;CL$4,$Q23&gt;=CM$4,$Q23&gt;=CL$4),NETWORKDAYS.INTL(CL$4,(CM$4)-1,1,(Holidays!$A$1:$A$248)),0))*$S23,"")</f>
        <v>0</v>
      </c>
      <c r="CM23" s="191">
        <f>IFERROR((IF(AND($P23&gt;=CM$4,$P23&lt;CN$4,$Q23&lt;CN$4),NETWORKDAYS.INTL($P23,$Q23,1,(Holidays!$A$1:$A$248)),0)+IF(AND($P23&gt;=CM$4,$P23&lt;CN$4,$Q23&gt;=CN$4),NETWORKDAYS.INTL($P23,(CN$4)-1,1,(Holidays!$A$1:$A$248)),0)+IF(AND($P23&lt;CM$4,$Q23&lt;CN$4,$Q23&gt;=CM$4),NETWORKDAYS.INTL(CM$4,$Q23,1,(Holidays!$A$1:$A$248)),0)+IF(AND($P23&lt;CM$4,$Q23&gt;=CN$4,$Q23&gt;=CM$4),NETWORKDAYS.INTL(CM$4,(CN$4)-1,1,(Holidays!$A$1:$A$248)),0))*$S23,"")</f>
        <v>0</v>
      </c>
      <c r="CN23" s="191">
        <f>IFERROR((IF(AND($P23&gt;=CN$4,$P23&lt;CO$4,$Q23&lt;CO$4),NETWORKDAYS.INTL($P23,$Q23,1,(Holidays!$A$1:$A$248)),0)+IF(AND($P23&gt;=CN$4,$P23&lt;CO$4,$Q23&gt;=CO$4),NETWORKDAYS.INTL($P23,(CO$4)-1,1,(Holidays!$A$1:$A$248)),0)+IF(AND($P23&lt;CN$4,$Q23&lt;CO$4,$Q23&gt;=CN$4),NETWORKDAYS.INTL(CN$4,$Q23,1,(Holidays!$A$1:$A$248)),0)+IF(AND($P23&lt;CN$4,$Q23&gt;=CO$4,$Q23&gt;=CN$4),NETWORKDAYS.INTL(CN$4,(CO$4)-1,1,(Holidays!$A$1:$A$248)),0))*$S23,"")</f>
        <v>0</v>
      </c>
      <c r="CO23" s="191">
        <f>IFERROR((IF(AND($P23&gt;=CO$4,$P23&lt;CP$4,$Q23&lt;CP$4),NETWORKDAYS.INTL($P23,$Q23,1,(Holidays!$A$1:$A$248)),0)+IF(AND($P23&gt;=CO$4,$P23&lt;CP$4,$Q23&gt;=CP$4),NETWORKDAYS.INTL($P23,(CP$4)-1,1,(Holidays!$A$1:$A$248)),0)+IF(AND($P23&lt;CO$4,$Q23&lt;CP$4,$Q23&gt;=CO$4),NETWORKDAYS.INTL(CO$4,$Q23,1,(Holidays!$A$1:$A$248)),0)+IF(AND($P23&lt;CO$4,$Q23&gt;=CP$4,$Q23&gt;=CO$4),NETWORKDAYS.INTL(CO$4,(CP$4)-1,1,(Holidays!$A$1:$A$248)),0))*$S23,"")</f>
        <v>0</v>
      </c>
      <c r="CP23" s="191">
        <f>IFERROR((IF(AND($P23&gt;=CP$4,$P23&lt;CQ$4,$Q23&lt;CQ$4),NETWORKDAYS.INTL($P23,$Q23,1,(Holidays!$A$1:$A$248)),0)+IF(AND($P23&gt;=CP$4,$P23&lt;CQ$4,$Q23&gt;=CQ$4),NETWORKDAYS.INTL($P23,(CQ$4)-1,1,(Holidays!$A$1:$A$248)),0)+IF(AND($P23&lt;CP$4,$Q23&lt;CQ$4,$Q23&gt;=CP$4),NETWORKDAYS.INTL(CP$4,$Q23,1,(Holidays!$A$1:$A$248)),0)+IF(AND($P23&lt;CP$4,$Q23&gt;=CQ$4,$Q23&gt;=CP$4),NETWORKDAYS.INTL(CP$4,(CQ$4)-1,1,(Holidays!$A$1:$A$248)),0))*$S23,"")</f>
        <v>0</v>
      </c>
      <c r="CQ23" s="191">
        <f>IFERROR((IF(AND($P23&gt;=CQ$4,$P23&lt;CR$4,$Q23&lt;CR$4),NETWORKDAYS.INTL($P23,$Q23,1,(Holidays!$A$1:$A$248)),0)+IF(AND($P23&gt;=CQ$4,$P23&lt;CR$4,$Q23&gt;=CR$4),NETWORKDAYS.INTL($P23,(CR$4)-1,1,(Holidays!$A$1:$A$248)),0)+IF(AND($P23&lt;CQ$4,$Q23&lt;CR$4,$Q23&gt;=CQ$4),NETWORKDAYS.INTL(CQ$4,$Q23,1,(Holidays!$A$1:$A$248)),0)+IF(AND($P23&lt;CQ$4,$Q23&gt;=CR$4,$Q23&gt;=CQ$4),NETWORKDAYS.INTL(CQ$4,(CR$4)-1,1,(Holidays!$A$1:$A$248)),0))*$S23,"")</f>
        <v>0</v>
      </c>
      <c r="CR23" s="191">
        <f>IFERROR((IF(AND($P23&gt;=CR$4,$P23&lt;CS$4,$Q23&lt;CS$4),NETWORKDAYS.INTL($P23,$Q23,1,(Holidays!$A$1:$A$248)),0)+IF(AND($P23&gt;=CR$4,$P23&lt;CS$4,$Q23&gt;=CS$4),NETWORKDAYS.INTL($P23,(CS$4)-1,1,(Holidays!$A$1:$A$248)),0)+IF(AND($P23&lt;CR$4,$Q23&lt;CS$4,$Q23&gt;=CR$4),NETWORKDAYS.INTL(CR$4,$Q23,1,(Holidays!$A$1:$A$248)),0)+IF(AND($P23&lt;CR$4,$Q23&gt;=CS$4,$Q23&gt;=CR$4),NETWORKDAYS.INTL(CR$4,(CS$4)-1,1,(Holidays!$A$1:$A$248)),0))*$S23,"")</f>
        <v>0</v>
      </c>
      <c r="CS23" s="191">
        <f>IFERROR((IF(AND($P23&gt;=CS$4,$P23&lt;CT$4,$Q23&lt;CT$4),NETWORKDAYS.INTL($P23,$Q23,1,(Holidays!$A$1:$A$248)),0)+IF(AND($P23&gt;=CS$4,$P23&lt;CT$4,$Q23&gt;=CT$4),NETWORKDAYS.INTL($P23,(CT$4)-1,1,(Holidays!$A$1:$A$248)),0)+IF(AND($P23&lt;CS$4,$Q23&lt;CT$4,$Q23&gt;=CS$4),NETWORKDAYS.INTL(CS$4,$Q23,1,(Holidays!$A$1:$A$248)),0)+IF(AND($P23&lt;CS$4,$Q23&gt;=CT$4,$Q23&gt;=CS$4),NETWORKDAYS.INTL(CS$4,(CT$4)-1,1,(Holidays!$A$1:$A$248)),0))*$S23,"")</f>
        <v>0</v>
      </c>
      <c r="CT23" s="191">
        <f>IFERROR((IF(AND($P23&gt;=CT$4,$P23&lt;CU$4,$Q23&lt;CU$4),NETWORKDAYS.INTL($P23,$Q23,1,(Holidays!$A$1:$A$248)),0)+IF(AND($P23&gt;=CT$4,$P23&lt;CU$4,$Q23&gt;=CU$4),NETWORKDAYS.INTL($P23,(CU$4)-1,1,(Holidays!$A$1:$A$248)),0)+IF(AND($P23&lt;CT$4,$Q23&lt;CU$4,$Q23&gt;=CT$4),NETWORKDAYS.INTL(CT$4,$Q23,1,(Holidays!$A$1:$A$248)),0)+IF(AND($P23&lt;CT$4,$Q23&gt;=CU$4,$Q23&gt;=CT$4),NETWORKDAYS.INTL(CT$4,(CU$4)-1,1,(Holidays!$A$1:$A$248)),0))*$S23,"")</f>
        <v>0</v>
      </c>
      <c r="CU23" s="191">
        <f>IFERROR((IF(AND($P23&gt;=CU$4,$P23&lt;CV$4,$Q23&lt;CV$4),NETWORKDAYS.INTL($P23,$Q23,1,(Holidays!$A$1:$A$248)),0)+IF(AND($P23&gt;=CU$4,$P23&lt;CV$4,$Q23&gt;=CV$4),NETWORKDAYS.INTL($P23,(CV$4)-1,1,(Holidays!$A$1:$A$248)),0)+IF(AND($P23&lt;CU$4,$Q23&lt;CV$4,$Q23&gt;=CU$4),NETWORKDAYS.INTL(CU$4,$Q23,1,(Holidays!$A$1:$A$248)),0)+IF(AND($P23&lt;CU$4,$Q23&gt;=CV$4,$Q23&gt;=CU$4),NETWORKDAYS.INTL(CU$4,(CV$4)-1,1,(Holidays!$A$1:$A$248)),0))*$S23,"")</f>
        <v>0</v>
      </c>
      <c r="CV23" s="191">
        <f>IFERROR((IF(AND($P23&gt;=CV$4,$P23&lt;CW$4,$Q23&lt;CW$4),NETWORKDAYS.INTL($P23,$Q23,1,(Holidays!$A$1:$A$248)),0)+IF(AND($P23&gt;=CV$4,$P23&lt;CW$4,$Q23&gt;=CW$4),NETWORKDAYS.INTL($P23,(CW$4)-1,1,(Holidays!$A$1:$A$248)),0)+IF(AND($P23&lt;CV$4,$Q23&lt;CW$4,$Q23&gt;=CV$4),NETWORKDAYS.INTL(CV$4,$Q23,1,(Holidays!$A$1:$A$248)),0)+IF(AND($P23&lt;CV$4,$Q23&gt;=CW$4,$Q23&gt;=CV$4),NETWORKDAYS.INTL(CV$4,(CW$4)-1,1,(Holidays!$A$1:$A$248)),0))*$S23,"")</f>
        <v>0</v>
      </c>
      <c r="CW23" s="191">
        <f>IFERROR((IF(AND($P23&gt;=CW$4,$P23&lt;CX$4,$Q23&lt;CX$4),NETWORKDAYS.INTL($P23,$Q23,1,(Holidays!$A$1:$A$248)),0)+IF(AND($P23&gt;=CW$4,$P23&lt;CX$4,$Q23&gt;=CX$4),NETWORKDAYS.INTL($P23,(CX$4)-1,1,(Holidays!$A$1:$A$248)),0)+IF(AND($P23&lt;CW$4,$Q23&lt;CX$4,$Q23&gt;=CW$4),NETWORKDAYS.INTL(CW$4,$Q23,1,(Holidays!$A$1:$A$248)),0)+IF(AND($P23&lt;CW$4,$Q23&gt;=CX$4,$Q23&gt;=CW$4),NETWORKDAYS.INTL(CW$4,(CX$4)-1,1,(Holidays!$A$1:$A$248)),0))*$S23,"")</f>
        <v>0</v>
      </c>
      <c r="CX23" s="191">
        <f>IFERROR((IF(AND($P23&gt;=CX$4,$P23&lt;CY$4,$Q23&lt;CY$4),NETWORKDAYS.INTL($P23,$Q23,1,(Holidays!$A$1:$A$248)),0)+IF(AND($P23&gt;=CX$4,$P23&lt;CY$4,$Q23&gt;=CY$4),NETWORKDAYS.INTL($P23,(CY$4)-1,1,(Holidays!$A$1:$A$248)),0)+IF(AND($P23&lt;CX$4,$Q23&lt;CY$4,$Q23&gt;=CX$4),NETWORKDAYS.INTL(CX$4,$Q23,1,(Holidays!$A$1:$A$248)),0)+IF(AND($P23&lt;CX$4,$Q23&gt;=CY$4,$Q23&gt;=CX$4),NETWORKDAYS.INTL(CX$4,(CY$4)-1,1,(Holidays!$A$1:$A$248)),0))*$S23,"")</f>
        <v>0</v>
      </c>
      <c r="CY23" s="191">
        <f>IFERROR((IF(AND($P23&gt;=CY$4,$P23&lt;CZ$4,$Q23&lt;CZ$4),NETWORKDAYS.INTL($P23,$Q23,1,(Holidays!$A$1:$A$248)),0)+IF(AND($P23&gt;=CY$4,$P23&lt;CZ$4,$Q23&gt;=CZ$4),NETWORKDAYS.INTL($P23,(CZ$4)-1,1,(Holidays!$A$1:$A$248)),0)+IF(AND($P23&lt;CY$4,$Q23&lt;CZ$4,$Q23&gt;=CY$4),NETWORKDAYS.INTL(CY$4,$Q23,1,(Holidays!$A$1:$A$248)),0)+IF(AND($P23&lt;CY$4,$Q23&gt;=CZ$4,$Q23&gt;=CY$4),NETWORKDAYS.INTL(CY$4,(CZ$4)-1,1,(Holidays!$A$1:$A$248)),0))*$S23,"")</f>
        <v>0</v>
      </c>
      <c r="CZ23" s="191">
        <f>IFERROR((IF(AND($P23&gt;=CZ$4,$P23&lt;DA$4,$Q23&lt;DA$4),NETWORKDAYS.INTL($P23,$Q23,1,(Holidays!$A$1:$A$248)),0)+IF(AND($P23&gt;=CZ$4,$P23&lt;DA$4,$Q23&gt;=DA$4),NETWORKDAYS.INTL($P23,(DA$4)-1,1,(Holidays!$A$1:$A$248)),0)+IF(AND($P23&lt;CZ$4,$Q23&lt;DA$4,$Q23&gt;=CZ$4),NETWORKDAYS.INTL(CZ$4,$Q23,1,(Holidays!$A$1:$A$248)),0)+IF(AND($P23&lt;CZ$4,$Q23&gt;=DA$4,$Q23&gt;=CZ$4),NETWORKDAYS.INTL(CZ$4,(DA$4)-1,1,(Holidays!$A$1:$A$248)),0))*$S23,"")</f>
        <v>0</v>
      </c>
      <c r="DA23" s="191">
        <f>IFERROR((IF(AND($P23&gt;=DA$4,$P23&lt;DB$4,$Q23&lt;DB$4),NETWORKDAYS.INTL($P23,$Q23,1,(Holidays!$A$1:$A$248)),0)+IF(AND($P23&gt;=DA$4,$P23&lt;DB$4,$Q23&gt;=DB$4),NETWORKDAYS.INTL($P23,(DB$4)-1,1,(Holidays!$A$1:$A$248)),0)+IF(AND($P23&lt;DA$4,$Q23&lt;DB$4,$Q23&gt;=DA$4),NETWORKDAYS.INTL(DA$4,$Q23,1,(Holidays!$A$1:$A$248)),0)+IF(AND($P23&lt;DA$4,$Q23&gt;=DB$4,$Q23&gt;=DA$4),NETWORKDAYS.INTL(DA$4,(DB$4)-1,1,(Holidays!$A$1:$A$248)),0))*$S23,"")</f>
        <v>0</v>
      </c>
      <c r="DB23" s="191">
        <f>IFERROR((IF(AND($P23&gt;=DB$4,$P23&lt;DC$4,$Q23&lt;DC$4),NETWORKDAYS.INTL($P23,$Q23,1,(Holidays!$A$1:$A$248)),0)+IF(AND($P23&gt;=DB$4,$P23&lt;DC$4,$Q23&gt;=DC$4),NETWORKDAYS.INTL($P23,(DC$4)-1,1,(Holidays!$A$1:$A$248)),0)+IF(AND($P23&lt;DB$4,$Q23&lt;DC$4,$Q23&gt;=DB$4),NETWORKDAYS.INTL(DB$4,$Q23,1,(Holidays!$A$1:$A$248)),0)+IF(AND($P23&lt;DB$4,$Q23&gt;=DC$4,$Q23&gt;=DB$4),NETWORKDAYS.INTL(DB$4,(DC$4)-1,1,(Holidays!$A$1:$A$248)),0))*$S23,"")</f>
        <v>0</v>
      </c>
      <c r="DC23" s="191">
        <f>IFERROR((IF(AND($P23&gt;=DC$4,$P23&lt;DD$4,$Q23&lt;DD$4),NETWORKDAYS.INTL($P23,$Q23,1,(Holidays!$A$1:$A$248)),0)+IF(AND($P23&gt;=DC$4,$P23&lt;DD$4,$Q23&gt;=DD$4),NETWORKDAYS.INTL($P23,(DD$4)-1,1,(Holidays!$A$1:$A$248)),0)+IF(AND($P23&lt;DC$4,$Q23&lt;DD$4,$Q23&gt;=DC$4),NETWORKDAYS.INTL(DC$4,$Q23,1,(Holidays!$A$1:$A$248)),0)+IF(AND($P23&lt;DC$4,$Q23&gt;=DD$4,$Q23&gt;=DC$4),NETWORKDAYS.INTL(DC$4,(DD$4)-1,1,(Holidays!$A$1:$A$248)),0))*$S23,"")</f>
        <v>0</v>
      </c>
      <c r="DD23" s="192">
        <f>IFERROR((IF(AND($P23&gt;=DD$4,$P23&lt;DE$4,$Q23&lt;DE$4),NETWORKDAYS.INTL($P23,$Q23,1,(Holidays!$A$1:$A$248)),0)+IF(AND($P23&gt;=DD$4,$P23&lt;DE$4,$Q23&gt;=DE$4),NETWORKDAYS.INTL($P23,(DE$4)-1,1,(Holidays!$A$1:$A$248)),0)+IF(AND($P23&lt;DD$4,$Q23&lt;DE$4,$Q23&gt;=DD$4),NETWORKDAYS.INTL(DD$4,$Q23,1,(Holidays!$A$1:$A$248)),0)+IF(AND($P23&lt;DD$4,$Q23&gt;=DE$4,$Q23&gt;=DD$4),NETWORKDAYS.INTL(DD$4,(DE$4)-1,1,(Holidays!$A$1:$A$248)),0))*$S23,"")</f>
        <v>0</v>
      </c>
      <c r="DE23" s="191">
        <f>IFERROR((IF(AND($P23&gt;=DE$4,$P23&lt;DF$4,$Q23&lt;DF$4),NETWORKDAYS.INTL($P23,$Q23,1,(Holidays!$A$1:$A$248)),0)+IF(AND($P23&gt;=DE$4,$P23&lt;DF$4,$Q23&gt;=DF$4),NETWORKDAYS.INTL($P23,(DF$4)-1,1,(Holidays!$A$1:$A$248)),0)+IF(AND($P23&lt;DE$4,$Q23&lt;DF$4,$Q23&gt;=DE$4),NETWORKDAYS.INTL(DE$4,$Q23,1,(Holidays!$A$1:$A$248)),0)+IF(AND($P23&lt;DE$4,$Q23&gt;=DF$4,$Q23&gt;=DE$4),NETWORKDAYS.INTL(DE$4,(DF$4)-1,1,(Holidays!$A$1:$A$248)),0))*$S23,"")</f>
        <v>0</v>
      </c>
      <c r="DF23" s="191">
        <f>IFERROR((IF(AND($P23&gt;=DF$4,$P23&lt;DG$4,$Q23&lt;DG$4),NETWORKDAYS.INTL($P23,$Q23,1,(Holidays!$A$1:$A$248)),0)+IF(AND($P23&gt;=DF$4,$P23&lt;DG$4,$Q23&gt;=DG$4),NETWORKDAYS.INTL($P23,(DG$4)-1,1,(Holidays!$A$1:$A$248)),0)+IF(AND($P23&lt;DF$4,$Q23&lt;DG$4,$Q23&gt;=DF$4),NETWORKDAYS.INTL(DF$4,$Q23,1,(Holidays!$A$1:$A$248)),0)+IF(AND($P23&lt;DF$4,$Q23&gt;=DG$4,$Q23&gt;=DF$4),NETWORKDAYS.INTL(DF$4,(DG$4)-1,1,(Holidays!$A$1:$A$248)),0))*$S23,"")</f>
        <v>0</v>
      </c>
      <c r="DG23" s="191">
        <f>IFERROR((IF(AND($P23&gt;=DG$4,$P23&lt;DH$4,$Q23&lt;DH$4),NETWORKDAYS.INTL($P23,$Q23,1,(Holidays!$A$1:$A$248)),0)+IF(AND($P23&gt;=DG$4,$P23&lt;DH$4,$Q23&gt;=DH$4),NETWORKDAYS.INTL($P23,(DH$4)-1,1,(Holidays!$A$1:$A$248)),0)+IF(AND($P23&lt;DG$4,$Q23&lt;DH$4,$Q23&gt;=DG$4),NETWORKDAYS.INTL(DG$4,$Q23,1,(Holidays!$A$1:$A$248)),0)+IF(AND($P23&lt;DG$4,$Q23&gt;=DH$4,$Q23&gt;=DG$4),NETWORKDAYS.INTL(DG$4,(DH$4)-1,1,(Holidays!$A$1:$A$248)),0))*$S23,"")</f>
        <v>0</v>
      </c>
      <c r="DH23" s="191">
        <f>IFERROR((IF(AND($P23&gt;=DH$4,$P23&lt;DI$4,$Q23&lt;DI$4),NETWORKDAYS.INTL($P23,$Q23,1,(Holidays!$A$1:$A$248)),0)+IF(AND($P23&gt;=DH$4,$P23&lt;DI$4,$Q23&gt;=DI$4),NETWORKDAYS.INTL($P23,(DI$4)-1,1,(Holidays!$A$1:$A$248)),0)+IF(AND($P23&lt;DH$4,$Q23&lt;DI$4,$Q23&gt;=DH$4),NETWORKDAYS.INTL(DH$4,$Q23,1,(Holidays!$A$1:$A$248)),0)+IF(AND($P23&lt;DH$4,$Q23&gt;=DI$4,$Q23&gt;=DH$4),NETWORKDAYS.INTL(DH$4,(DI$4)-1,1,(Holidays!$A$1:$A$248)),0))*$S23,"")</f>
        <v>0</v>
      </c>
      <c r="DI23" s="191">
        <f>IFERROR((IF(AND($P23&gt;=DI$4,$P23&lt;DJ$4,$Q23&lt;DJ$4),NETWORKDAYS.INTL($P23,$Q23,1,(Holidays!$A$1:$A$248)),0)+IF(AND($P23&gt;=DI$4,$P23&lt;DJ$4,$Q23&gt;=DJ$4),NETWORKDAYS.INTL($P23,(DJ$4)-1,1,(Holidays!$A$1:$A$248)),0)+IF(AND($P23&lt;DI$4,$Q23&lt;DJ$4,$Q23&gt;=DI$4),NETWORKDAYS.INTL(DI$4,$Q23,1,(Holidays!$A$1:$A$248)),0)+IF(AND($P23&lt;DI$4,$Q23&gt;=DJ$4,$Q23&gt;=DI$4),NETWORKDAYS.INTL(DI$4,(DJ$4)-1,1,(Holidays!$A$1:$A$248)),0))*$S23,"")</f>
        <v>0</v>
      </c>
      <c r="DJ23" s="191">
        <f>IFERROR((IF(AND($P23&gt;=DJ$4,$P23&lt;DK$4,$Q23&lt;DK$4),NETWORKDAYS.INTL($P23,$Q23,1,(Holidays!$A$1:$A$248)),0)+IF(AND($P23&gt;=DJ$4,$P23&lt;DK$4,$Q23&gt;=DK$4),NETWORKDAYS.INTL($P23,(DK$4)-1,1,(Holidays!$A$1:$A$248)),0)+IF(AND($P23&lt;DJ$4,$Q23&lt;DK$4,$Q23&gt;=DJ$4),NETWORKDAYS.INTL(DJ$4,$Q23,1,(Holidays!$A$1:$A$248)),0)+IF(AND($P23&lt;DJ$4,$Q23&gt;=DK$4,$Q23&gt;=DJ$4),NETWORKDAYS.INTL(DJ$4,(DK$4)-1,1,(Holidays!$A$1:$A$248)),0))*$S23,"")</f>
        <v>0</v>
      </c>
      <c r="DK23" s="191">
        <f>IFERROR((IF(AND($P23&gt;=DK$4,$P23&lt;DL$4,$Q23&lt;DL$4),NETWORKDAYS.INTL($P23,$Q23,1,(Holidays!$A$1:$A$248)),0)+IF(AND($P23&gt;=DK$4,$P23&lt;DL$4,$Q23&gt;=DL$4),NETWORKDAYS.INTL($P23,(DL$4)-1,1,(Holidays!$A$1:$A$248)),0)+IF(AND($P23&lt;DK$4,$Q23&lt;DL$4,$Q23&gt;=DK$4),NETWORKDAYS.INTL(DK$4,$Q23,1,(Holidays!$A$1:$A$248)),0)+IF(AND($P23&lt;DK$4,$Q23&gt;=DL$4,$Q23&gt;=DK$4),NETWORKDAYS.INTL(DK$4,(DL$4)-1,1,(Holidays!$A$1:$A$248)),0))*$S23,"")</f>
        <v>0</v>
      </c>
      <c r="DL23" s="191">
        <f>IFERROR((IF(AND($P23&gt;=DL$4,$P23&lt;DM$4,$Q23&lt;DM$4),NETWORKDAYS.INTL($P23,$Q23,1,(Holidays!$A$1:$A$248)),0)+IF(AND($P23&gt;=DL$4,$P23&lt;DM$4,$Q23&gt;=DM$4),NETWORKDAYS.INTL($P23,(DM$4)-1,1,(Holidays!$A$1:$A$248)),0)+IF(AND($P23&lt;DL$4,$Q23&lt;DM$4,$Q23&gt;=DL$4),NETWORKDAYS.INTL(DL$4,$Q23,1,(Holidays!$A$1:$A$248)),0)+IF(AND($P23&lt;DL$4,$Q23&gt;=DM$4,$Q23&gt;=DL$4),NETWORKDAYS.INTL(DL$4,(DM$4)-1,1,(Holidays!$A$1:$A$248)),0))*$S23,"")</f>
        <v>0</v>
      </c>
      <c r="DM23" s="191">
        <f>IFERROR((IF(AND($P23&gt;=DM$4,$P23&lt;DN$4,$Q23&lt;DN$4),NETWORKDAYS.INTL($P23,$Q23,1,(Holidays!$A$1:$A$248)),0)+IF(AND($P23&gt;=DM$4,$P23&lt;DN$4,$Q23&gt;=DN$4),NETWORKDAYS.INTL($P23,(DN$4)-1,1,(Holidays!$A$1:$A$248)),0)+IF(AND($P23&lt;DM$4,$Q23&lt;DN$4,$Q23&gt;=DM$4),NETWORKDAYS.INTL(DM$4,$Q23,1,(Holidays!$A$1:$A$248)),0)+IF(AND($P23&lt;DM$4,$Q23&gt;=DN$4,$Q23&gt;=DM$4),NETWORKDAYS.INTL(DM$4,(DN$4)-1,1,(Holidays!$A$1:$A$248)),0))*$S23,"")</f>
        <v>0</v>
      </c>
      <c r="DN23" s="191">
        <f>IFERROR((IF(AND($P23&gt;=DN$4,$P23&lt;DO$4,$Q23&lt;DO$4),NETWORKDAYS.INTL($P23,$Q23,1,(Holidays!$A$1:$A$248)),0)+IF(AND($P23&gt;=DN$4,$P23&lt;DO$4,$Q23&gt;=DO$4),NETWORKDAYS.INTL($P23,(DO$4)-1,1,(Holidays!$A$1:$A$248)),0)+IF(AND($P23&lt;DN$4,$Q23&lt;DO$4,$Q23&gt;=DN$4),NETWORKDAYS.INTL(DN$4,$Q23,1,(Holidays!$A$1:$A$248)),0)+IF(AND($P23&lt;DN$4,$Q23&gt;=DO$4,$Q23&gt;=DN$4),NETWORKDAYS.INTL(DN$4,(DO$4)-1,1,(Holidays!$A$1:$A$248)),0))*$S23,"")</f>
        <v>0</v>
      </c>
      <c r="DO23" s="191">
        <f>IFERROR((IF(AND($P23&gt;=DO$4,$P23&lt;DP$4,$Q23&lt;DP$4),NETWORKDAYS.INTL($P23,$Q23,1,(Holidays!$A$1:$A$248)),0)+IF(AND($P23&gt;=DO$4,$P23&lt;DP$4,$Q23&gt;=DP$4),NETWORKDAYS.INTL($P23,(DP$4)-1,1,(Holidays!$A$1:$A$248)),0)+IF(AND($P23&lt;DO$4,$Q23&lt;DP$4,$Q23&gt;=DO$4),NETWORKDAYS.INTL(DO$4,$Q23,1,(Holidays!$A$1:$A$248)),0)+IF(AND($P23&lt;DO$4,$Q23&gt;=DP$4,$Q23&gt;=DO$4),NETWORKDAYS.INTL(DO$4,(DP$4)-1,1,(Holidays!$A$1:$A$248)),0))*$S23,"")</f>
        <v>0</v>
      </c>
      <c r="DP23" s="191">
        <f>IFERROR((IF(AND($P23&gt;=DP$4,$P23&lt;DQ$4,$Q23&lt;DQ$4),NETWORKDAYS.INTL($P23,$Q23,1,(Holidays!$A$1:$A$248)),0)+IF(AND($P23&gt;=DP$4,$P23&lt;DQ$4,$Q23&gt;=DQ$4),NETWORKDAYS.INTL($P23,(DQ$4)-1,1,(Holidays!$A$1:$A$248)),0)+IF(AND($P23&lt;DP$4,$Q23&lt;DQ$4,$Q23&gt;=DP$4),NETWORKDAYS.INTL(DP$4,$Q23,1,(Holidays!$A$1:$A$248)),0)+IF(AND($P23&lt;DP$4,$Q23&gt;=DQ$4,$Q23&gt;=DP$4),NETWORKDAYS.INTL(DP$4,(DQ$4)-1,1,(Holidays!$A$1:$A$248)),0))*$S23,"")</f>
        <v>0</v>
      </c>
      <c r="DQ23" s="191">
        <f>IFERROR((IF(AND($P23&gt;=DQ$4,$P23&lt;DR$4,$Q23&lt;DR$4),NETWORKDAYS.INTL($P23,$Q23,1,(Holidays!$A$1:$A$248)),0)+IF(AND($P23&gt;=DQ$4,$P23&lt;DR$4,$Q23&gt;=DR$4),NETWORKDAYS.INTL($P23,(DR$4)-1,1,(Holidays!$A$1:$A$248)),0)+IF(AND($P23&lt;DQ$4,$Q23&lt;DR$4,$Q23&gt;=DQ$4),NETWORKDAYS.INTL(DQ$4,$Q23,1,(Holidays!$A$1:$A$248)),0)+IF(AND($P23&lt;DQ$4,$Q23&gt;=DR$4,$Q23&gt;=DQ$4),NETWORKDAYS.INTL(DQ$4,(DR$4)-1,1,(Holidays!$A$1:$A$248)),0))*$S23,"")</f>
        <v>0</v>
      </c>
      <c r="DR23" s="191">
        <f>IFERROR((IF(AND($P23&gt;=DR$4,$P23&lt;DS$4,$Q23&lt;DS$4),NETWORKDAYS.INTL($P23,$Q23,1,(Holidays!$A$1:$A$248)),0)+IF(AND($P23&gt;=DR$4,$P23&lt;DS$4,$Q23&gt;=DS$4),NETWORKDAYS.INTL($P23,(DS$4)-1,1,(Holidays!$A$1:$A$248)),0)+IF(AND($P23&lt;DR$4,$Q23&lt;DS$4,$Q23&gt;=DR$4),NETWORKDAYS.INTL(DR$4,$Q23,1,(Holidays!$A$1:$A$248)),0)+IF(AND($P23&lt;DR$4,$Q23&gt;=DS$4,$Q23&gt;=DR$4),NETWORKDAYS.INTL(DR$4,(DS$4)-1,1,(Holidays!$A$1:$A$248)),0))*$S23,"")</f>
        <v>0</v>
      </c>
      <c r="DS23" s="191">
        <f>IFERROR((IF(AND($P23&gt;=DS$4,$P23&lt;DT$4,$Q23&lt;DT$4),NETWORKDAYS.INTL($P23,$Q23,1,(Holidays!$A$1:$A$248)),0)+IF(AND($P23&gt;=DS$4,$P23&lt;DT$4,$Q23&gt;=DT$4),NETWORKDAYS.INTL($P23,(DT$4)-1,1,(Holidays!$A$1:$A$248)),0)+IF(AND($P23&lt;DS$4,$Q23&lt;DT$4,$Q23&gt;=DS$4),NETWORKDAYS.INTL(DS$4,$Q23,1,(Holidays!$A$1:$A$248)),0)+IF(AND($P23&lt;DS$4,$Q23&gt;=DT$4,$Q23&gt;=DS$4),NETWORKDAYS.INTL(DS$4,(DT$4)-1,1,(Holidays!$A$1:$A$248)),0))*$S23,"")</f>
        <v>0</v>
      </c>
      <c r="DT23" s="191">
        <f>IFERROR((IF(AND($P23&gt;=DT$4,$P23&lt;DU$4,$Q23&lt;DU$4),NETWORKDAYS.INTL($P23,$Q23,1,(Holidays!$A$1:$A$248)),0)+IF(AND($P23&gt;=DT$4,$P23&lt;DU$4,$Q23&gt;=DU$4),NETWORKDAYS.INTL($P23,(DU$4)-1,1,(Holidays!$A$1:$A$248)),0)+IF(AND($P23&lt;DT$4,$Q23&lt;DU$4,$Q23&gt;=DT$4),NETWORKDAYS.INTL(DT$4,$Q23,1,(Holidays!$A$1:$A$248)),0)+IF(AND($P23&lt;DT$4,$Q23&gt;=DU$4,$Q23&gt;=DT$4),NETWORKDAYS.INTL(DT$4,(DU$4)-1,1,(Holidays!$A$1:$A$248)),0))*$S23,"")</f>
        <v>0</v>
      </c>
      <c r="DU23" s="191">
        <f>IFERROR((IF(AND($P23&gt;=DU$4,$P23&lt;DV$4,$Q23&lt;DV$4),NETWORKDAYS.INTL($P23,$Q23,1,(Holidays!$A$1:$A$248)),0)+IF(AND($P23&gt;=DU$4,$P23&lt;DV$4,$Q23&gt;=DV$4),NETWORKDAYS.INTL($P23,(DV$4)-1,1,(Holidays!$A$1:$A$248)),0)+IF(AND($P23&lt;DU$4,$Q23&lt;DV$4,$Q23&gt;=DU$4),NETWORKDAYS.INTL(DU$4,$Q23,1,(Holidays!$A$1:$A$248)),0)+IF(AND($P23&lt;DU$4,$Q23&gt;=DV$4,$Q23&gt;=DU$4),NETWORKDAYS.INTL(DU$4,(DV$4)-1,1,(Holidays!$A$1:$A$248)),0))*$S23,"")</f>
        <v>0</v>
      </c>
      <c r="DV23" s="191">
        <f>IFERROR((IF(AND($P23&gt;=DV$4,$P23&lt;DW$4,$Q23&lt;DW$4),NETWORKDAYS.INTL($P23,$Q23,1,(Holidays!$A$1:$A$248)),0)+IF(AND($P23&gt;=DV$4,$P23&lt;DW$4,$Q23&gt;=DW$4),NETWORKDAYS.INTL($P23,(DW$4)-1,1,(Holidays!$A$1:$A$248)),0)+IF(AND($P23&lt;DV$4,$Q23&lt;DW$4,$Q23&gt;=DV$4),NETWORKDAYS.INTL(DV$4,$Q23,1,(Holidays!$A$1:$A$248)),0)+IF(AND($P23&lt;DV$4,$Q23&gt;=DW$4,$Q23&gt;=DV$4),NETWORKDAYS.INTL(DV$4,(DW$4)-1,1,(Holidays!$A$1:$A$248)),0))*$S23,"")</f>
        <v>0</v>
      </c>
      <c r="DW23" s="191">
        <f>IFERROR((IF(AND($P23&gt;=DW$4,$P23&lt;DX$4,$Q23&lt;DX$4),NETWORKDAYS.INTL($P23,$Q23,1,(Holidays!$A$1:$A$248)),0)+IF(AND($P23&gt;=DW$4,$P23&lt;DX$4,$Q23&gt;=DX$4),NETWORKDAYS.INTL($P23,(DX$4)-1,1,(Holidays!$A$1:$A$248)),0)+IF(AND($P23&lt;DW$4,$Q23&lt;DX$4,$Q23&gt;=DW$4),NETWORKDAYS.INTL(DW$4,$Q23,1,(Holidays!$A$1:$A$248)),0)+IF(AND($P23&lt;DW$4,$Q23&gt;=DX$4,$Q23&gt;=DW$4),NETWORKDAYS.INTL(DW$4,(DX$4)-1,1,(Holidays!$A$1:$A$248)),0))*$S23,"")</f>
        <v>0</v>
      </c>
      <c r="DX23" s="191">
        <f>IFERROR((IF(AND($P23&gt;=DX$4,$P23&lt;DY$4,$Q23&lt;DY$4),NETWORKDAYS.INTL($P23,$Q23,1,(Holidays!$A$1:$A$248)),0)+IF(AND($P23&gt;=DX$4,$P23&lt;DY$4,$Q23&gt;=DY$4),NETWORKDAYS.INTL($P23,(DY$4)-1,1,(Holidays!$A$1:$A$248)),0)+IF(AND($P23&lt;DX$4,$Q23&lt;DY$4,$Q23&gt;=DX$4),NETWORKDAYS.INTL(DX$4,$Q23,1,(Holidays!$A$1:$A$248)),0)+IF(AND($P23&lt;DX$4,$Q23&gt;=DY$4,$Q23&gt;=DX$4),NETWORKDAYS.INTL(DX$4,(DY$4)-1,1,(Holidays!$A$1:$A$248)),0))*$S23,"")</f>
        <v>0</v>
      </c>
      <c r="DY23" s="191">
        <f>IFERROR((IF(AND($P23&gt;=DY$4,$P23&lt;DZ$4,$Q23&lt;DZ$4),NETWORKDAYS.INTL($P23,$Q23,1,(Holidays!$A$1:$A$248)),0)+IF(AND($P23&gt;=DY$4,$P23&lt;DZ$4,$Q23&gt;=DZ$4),NETWORKDAYS.INTL($P23,(DZ$4)-1,1,(Holidays!$A$1:$A$248)),0)+IF(AND($P23&lt;DY$4,$Q23&lt;DZ$4,$Q23&gt;=DY$4),NETWORKDAYS.INTL(DY$4,$Q23,1,(Holidays!$A$1:$A$248)),0)+IF(AND($P23&lt;DY$4,$Q23&gt;=DZ$4,$Q23&gt;=DY$4),NETWORKDAYS.INTL(DY$4,(DZ$4)-1,1,(Holidays!$A$1:$A$248)),0))*$S23,"")</f>
        <v>0</v>
      </c>
      <c r="DZ23" s="191">
        <f>IFERROR((IF(AND($P23&gt;=DZ$4,$P23&lt;EA$4,$Q23&lt;EA$4),NETWORKDAYS.INTL($P23,$Q23,1,(Holidays!$A$1:$A$248)),0)+IF(AND($P23&gt;=DZ$4,$P23&lt;EA$4,$Q23&gt;=EA$4),NETWORKDAYS.INTL($P23,(EA$4)-1,1,(Holidays!$A$1:$A$248)),0)+IF(AND($P23&lt;DZ$4,$Q23&lt;EA$4,$Q23&gt;=DZ$4),NETWORKDAYS.INTL(DZ$4,$Q23,1,(Holidays!$A$1:$A$248)),0)+IF(AND($P23&lt;DZ$4,$Q23&gt;=EA$4,$Q23&gt;=DZ$4),NETWORKDAYS.INTL(DZ$4,(EA$4)-1,1,(Holidays!$A$1:$A$248)),0))*$S23,"")</f>
        <v>0</v>
      </c>
      <c r="EA23" s="191">
        <f>IFERROR((IF(AND($P23&gt;=EA$4,$P23&lt;EB$4,$Q23&lt;EB$4),NETWORKDAYS.INTL($P23,$Q23,1,(Holidays!$A$1:$A$248)),0)+IF(AND($P23&gt;=EA$4,$P23&lt;EB$4,$Q23&gt;=EB$4),NETWORKDAYS.INTL($P23,(EB$4)-1,1,(Holidays!$A$1:$A$248)),0)+IF(AND($P23&lt;EA$4,$Q23&lt;EB$4,$Q23&gt;=EA$4),NETWORKDAYS.INTL(EA$4,$Q23,1,(Holidays!$A$1:$A$248)),0)+IF(AND($P23&lt;EA$4,$Q23&gt;=EB$4,$Q23&gt;=EA$4),NETWORKDAYS.INTL(EA$4,(EB$4)-1,1,(Holidays!$A$1:$A$248)),0))*$S23,"")</f>
        <v>0</v>
      </c>
      <c r="EB23" s="191">
        <f>IFERROR((IF(AND($P23&gt;=EB$4,$P23&lt;EC$4,$Q23&lt;EC$4),NETWORKDAYS.INTL($P23,$Q23,1,(Holidays!$A$1:$A$248)),0)+IF(AND($P23&gt;=EB$4,$P23&lt;EC$4,$Q23&gt;=EC$4),NETWORKDAYS.INTL($P23,(EC$4)-1,1,(Holidays!$A$1:$A$248)),0)+IF(AND($P23&lt;EB$4,$Q23&lt;EC$4,$Q23&gt;=EB$4),NETWORKDAYS.INTL(EB$4,$Q23,1,(Holidays!$A$1:$A$248)),0)+IF(AND($P23&lt;EB$4,$Q23&gt;=EC$4,$Q23&gt;=EB$4),NETWORKDAYS.INTL(EB$4,(EC$4)-1,1,(Holidays!$A$1:$A$248)),0))*$S23,"")</f>
        <v>0</v>
      </c>
      <c r="EC23" s="191">
        <f>IFERROR((IF(AND($P23&gt;=EC$4,$P23&lt;ED$4,$Q23&lt;ED$4),NETWORKDAYS.INTL($P23,$Q23,1,(Holidays!$A$1:$A$248)),0)+IF(AND($P23&gt;=EC$4,$P23&lt;ED$4,$Q23&gt;=ED$4),NETWORKDAYS.INTL($P23,(ED$4)-1,1,(Holidays!$A$1:$A$248)),0)+IF(AND($P23&lt;EC$4,$Q23&lt;ED$4,$Q23&gt;=EC$4),NETWORKDAYS.INTL(EC$4,$Q23,1,(Holidays!$A$1:$A$248)),0)+IF(AND($P23&lt;EC$4,$Q23&gt;=ED$4,$Q23&gt;=EC$4),NETWORKDAYS.INTL(EC$4,(ED$4)-1,1,(Holidays!$A$1:$A$248)),0))*$S23,"")</f>
        <v>0</v>
      </c>
      <c r="ED23" s="191">
        <f>IFERROR((IF(AND($P23&gt;=ED$4,$P23&lt;EE$4,$Q23&lt;EE$4),NETWORKDAYS.INTL($P23,$Q23,1,(Holidays!$A$1:$A$248)),0)+IF(AND($P23&gt;=ED$4,$P23&lt;EE$4,$Q23&gt;=EE$4),NETWORKDAYS.INTL($P23,(EE$4)-1,1,(Holidays!$A$1:$A$248)),0)+IF(AND($P23&lt;ED$4,$Q23&lt;EE$4,$Q23&gt;=ED$4),NETWORKDAYS.INTL(ED$4,$Q23,1,(Holidays!$A$1:$A$248)),0)+IF(AND($P23&lt;ED$4,$Q23&gt;=EE$4,$Q23&gt;=ED$4),NETWORKDAYS.INTL(ED$4,(EE$4)-1,1,(Holidays!$A$1:$A$248)),0))*$S23,"")</f>
        <v>0</v>
      </c>
      <c r="EE23" s="191">
        <f>IFERROR((IF(AND($P23&gt;=EE$4,$P23&lt;EF$4,$Q23&lt;EF$4),NETWORKDAYS.INTL($P23,$Q23,1,(Holidays!$A$1:$A$248)),0)+IF(AND($P23&gt;=EE$4,$P23&lt;EF$4,$Q23&gt;=EF$4),NETWORKDAYS.INTL($P23,(EF$4)-1,1,(Holidays!$A$1:$A$248)),0)+IF(AND($P23&lt;EE$4,$Q23&lt;EF$4,$Q23&gt;=EE$4),NETWORKDAYS.INTL(EE$4,$Q23,1,(Holidays!$A$1:$A$248)),0)+IF(AND($P23&lt;EE$4,$Q23&gt;=EF$4,$Q23&gt;=EE$4),NETWORKDAYS.INTL(EE$4,(EF$4)-1,1,(Holidays!$A$1:$A$248)),0))*$S23,"")</f>
        <v>0</v>
      </c>
      <c r="EF23" s="191">
        <f>IFERROR((IF(AND($P23&gt;=EF$4,$P23&lt;EG$4,$Q23&lt;EG$4),NETWORKDAYS.INTL($P23,$Q23,1,(Holidays!$A$1:$A$248)),0)+IF(AND($P23&gt;=EF$4,$P23&lt;EG$4,$Q23&gt;=EG$4),NETWORKDAYS.INTL($P23,(EG$4)-1,1,(Holidays!$A$1:$A$248)),0)+IF(AND($P23&lt;EF$4,$Q23&lt;EG$4,$Q23&gt;=EF$4),NETWORKDAYS.INTL(EF$4,$Q23,1,(Holidays!$A$1:$A$248)),0)+IF(AND($P23&lt;EF$4,$Q23&gt;=EG$4,$Q23&gt;=EF$4),NETWORKDAYS.INTL(EF$4,(EG$4)-1,1,(Holidays!$A$1:$A$248)),0))*$S23,"")</f>
        <v>0</v>
      </c>
      <c r="EG23" s="191">
        <f>IFERROR((IF(AND($P23&gt;=EG$4,$P23&lt;EH$4,$Q23&lt;EH$4),NETWORKDAYS.INTL($P23,$Q23,1,(Holidays!$A$1:$A$248)),0)+IF(AND($P23&gt;=EG$4,$P23&lt;EH$4,$Q23&gt;=EH$4),NETWORKDAYS.INTL($P23,(EH$4)-1,1,(Holidays!$A$1:$A$248)),0)+IF(AND($P23&lt;EG$4,$Q23&lt;EH$4,$Q23&gt;=EG$4),NETWORKDAYS.INTL(EG$4,$Q23,1,(Holidays!$A$1:$A$248)),0)+IF(AND($P23&lt;EG$4,$Q23&gt;=EH$4,$Q23&gt;=EG$4),NETWORKDAYS.INTL(EG$4,(EH$4)-1,1,(Holidays!$A$1:$A$248)),0))*$S23,"")</f>
        <v>0</v>
      </c>
      <c r="EH23" s="191">
        <f>IFERROR((IF(AND($P23&gt;=EH$4,$P23&lt;EI$4,$Q23&lt;EI$4),NETWORKDAYS.INTL($P23,$Q23,1,(Holidays!$A$1:$A$248)),0)+IF(AND($P23&gt;=EH$4,$P23&lt;EI$4,$Q23&gt;=EI$4),NETWORKDAYS.INTL($P23,(EI$4)-1,1,(Holidays!$A$1:$A$248)),0)+IF(AND($P23&lt;EH$4,$Q23&lt;EI$4,$Q23&gt;=EH$4),NETWORKDAYS.INTL(EH$4,$Q23,1,(Holidays!$A$1:$A$248)),0)+IF(AND($P23&lt;EH$4,$Q23&gt;=EI$4,$Q23&gt;=EH$4),NETWORKDAYS.INTL(EH$4,(EI$4)-1,1,(Holidays!$A$1:$A$248)),0))*$S23,"")</f>
        <v>0</v>
      </c>
      <c r="EI23" s="191">
        <f>IFERROR((IF(AND($P23&gt;=EI$4,$P23&lt;EJ$4,$Q23&lt;EJ$4),NETWORKDAYS.INTL($P23,$Q23,1,(Holidays!$A$1:$A$248)),0)+IF(AND($P23&gt;=EI$4,$P23&lt;EJ$4,$Q23&gt;=EJ$4),NETWORKDAYS.INTL($P23,(EJ$4)-1,1,(Holidays!$A$1:$A$248)),0)+IF(AND($P23&lt;EI$4,$Q23&lt;EJ$4,$Q23&gt;=EI$4),NETWORKDAYS.INTL(EI$4,$Q23,1,(Holidays!$A$1:$A$248)),0)+IF(AND($P23&lt;EI$4,$Q23&gt;=EJ$4,$Q23&gt;=EI$4),NETWORKDAYS.INTL(EI$4,(EJ$4)-1,1,(Holidays!$A$1:$A$248)),0))*$S23,"")</f>
        <v>0</v>
      </c>
      <c r="EJ23" s="191">
        <f>IFERROR((IF(AND($P23&gt;=EJ$4,$P23&lt;EK$4,$Q23&lt;EK$4),NETWORKDAYS.INTL($P23,$Q23,1,(Holidays!$A$1:$A$248)),0)+IF(AND($P23&gt;=EJ$4,$P23&lt;EK$4,$Q23&gt;=EK$4),NETWORKDAYS.INTL($P23,(EK$4)-1,1,(Holidays!$A$1:$A$248)),0)+IF(AND($P23&lt;EJ$4,$Q23&lt;EK$4,$Q23&gt;=EJ$4),NETWORKDAYS.INTL(EJ$4,$Q23,1,(Holidays!$A$1:$A$248)),0)+IF(AND($P23&lt;EJ$4,$Q23&gt;=EK$4,$Q23&gt;=EJ$4),NETWORKDAYS.INTL(EJ$4,(EK$4)-1,1,(Holidays!$A$1:$A$248)),0))*$S23,"")</f>
        <v>0</v>
      </c>
      <c r="EK23" s="191">
        <f>IFERROR((IF(AND($P23&gt;=EK$4,$P23&lt;EL$4,$Q23&lt;EL$4),NETWORKDAYS.INTL($P23,$Q23,1,(Holidays!$A$1:$A$248)),0)+IF(AND($P23&gt;=EK$4,$P23&lt;EL$4,$Q23&gt;=EL$4),NETWORKDAYS.INTL($P23,(EL$4)-1,1,(Holidays!$A$1:$A$248)),0)+IF(AND($P23&lt;EK$4,$Q23&lt;EL$4,$Q23&gt;=EK$4),NETWORKDAYS.INTL(EK$4,$Q23,1,(Holidays!$A$1:$A$248)),0)+IF(AND($P23&lt;EK$4,$Q23&gt;=EL$4,$Q23&gt;=EK$4),NETWORKDAYS.INTL(EK$4,(EL$4)-1,1,(Holidays!$A$1:$A$248)),0))*$S23,"")</f>
        <v>0</v>
      </c>
      <c r="EL23" s="191">
        <f>IFERROR((IF(AND($P23&gt;=EL$4,$P23&lt;EM$4,$Q23&lt;EM$4),NETWORKDAYS.INTL($P23,$Q23,1,(Holidays!$A$1:$A$248)),0)+IF(AND($P23&gt;=EL$4,$P23&lt;EM$4,$Q23&gt;=EM$4),NETWORKDAYS.INTL($P23,(EM$4)-1,1,(Holidays!$A$1:$A$248)),0)+IF(AND($P23&lt;EL$4,$Q23&lt;EM$4,$Q23&gt;=EL$4),NETWORKDAYS.INTL(EL$4,$Q23,1,(Holidays!$A$1:$A$248)),0)+IF(AND($P23&lt;EL$4,$Q23&gt;=EM$4,$Q23&gt;=EL$4),NETWORKDAYS.INTL(EL$4,(EM$4)-1,1,(Holidays!$A$1:$A$248)),0))*$S23,"")</f>
        <v>0</v>
      </c>
      <c r="EM23" s="191">
        <f>IFERROR((IF(AND($P23&gt;=EM$4,$P23&lt;EN$4,$Q23&lt;EN$4),NETWORKDAYS.INTL($P23,$Q23,1,(Holidays!$A$1:$A$248)),0)+IF(AND($P23&gt;=EM$4,$P23&lt;EN$4,$Q23&gt;=EN$4),NETWORKDAYS.INTL($P23,(EN$4)-1,1,(Holidays!$A$1:$A$248)),0)+IF(AND($P23&lt;EM$4,$Q23&lt;EN$4,$Q23&gt;=EM$4),NETWORKDAYS.INTL(EM$4,$Q23,1,(Holidays!$A$1:$A$248)),0)+IF(AND($P23&lt;EM$4,$Q23&gt;=EN$4,$Q23&gt;=EM$4),NETWORKDAYS.INTL(EM$4,(EN$4)-1,1,(Holidays!$A$1:$A$248)),0))*$S23,"")</f>
        <v>0</v>
      </c>
      <c r="EN23" s="191">
        <f>IFERROR((IF(AND($P23&gt;=EN$4,$P23&lt;EO$4,$Q23&lt;EO$4),NETWORKDAYS.INTL($P23,$Q23,1,(Holidays!$A$1:$A$248)),0)+IF(AND($P23&gt;=EN$4,$P23&lt;EO$4,$Q23&gt;=EO$4),NETWORKDAYS.INTL($P23,(EO$4)-1,1,(Holidays!$A$1:$A$248)),0)+IF(AND($P23&lt;EN$4,$Q23&lt;EO$4,$Q23&gt;=EN$4),NETWORKDAYS.INTL(EN$4,$Q23,1,(Holidays!$A$1:$A$248)),0)+IF(AND($P23&lt;EN$4,$Q23&gt;=EO$4,$Q23&gt;=EN$4),NETWORKDAYS.INTL(EN$4,(EO$4)-1,1,(Holidays!$A$1:$A$248)),0))*$S23,"")</f>
        <v>0</v>
      </c>
      <c r="EO23" s="191">
        <f>IFERROR((IF(AND($P23&gt;=EO$4,$P23&lt;EP$4,$Q23&lt;EP$4),NETWORKDAYS.INTL($P23,$Q23,1,(Holidays!$A$1:$A$248)),0)+IF(AND($P23&gt;=EO$4,$P23&lt;EP$4,$Q23&gt;=EP$4),NETWORKDAYS.INTL($P23,(EP$4)-1,1,(Holidays!$A$1:$A$248)),0)+IF(AND($P23&lt;EO$4,$Q23&lt;EP$4,$Q23&gt;=EO$4),NETWORKDAYS.INTL(EO$4,$Q23,1,(Holidays!$A$1:$A$248)),0)+IF(AND($P23&lt;EO$4,$Q23&gt;=EP$4,$Q23&gt;=EO$4),NETWORKDAYS.INTL(EO$4,(EP$4)-1,1,(Holidays!$A$1:$A$248)),0))*$S23,"")</f>
        <v>0</v>
      </c>
      <c r="EP23" s="191">
        <f>IFERROR((IF(AND($P23&gt;=EP$4,$P23&lt;EQ$4,$Q23&lt;EQ$4),NETWORKDAYS.INTL($P23,$Q23,1,(Holidays!$A$1:$A$248)),0)+IF(AND($P23&gt;=EP$4,$P23&lt;EQ$4,$Q23&gt;=EQ$4),NETWORKDAYS.INTL($P23,(EQ$4)-1,1,(Holidays!$A$1:$A$248)),0)+IF(AND($P23&lt;EP$4,$Q23&lt;EQ$4,$Q23&gt;=EP$4),NETWORKDAYS.INTL(EP$4,$Q23,1,(Holidays!$A$1:$A$248)),0)+IF(AND($P23&lt;EP$4,$Q23&gt;=EQ$4,$Q23&gt;=EP$4),NETWORKDAYS.INTL(EP$4,(EQ$4)-1,1,(Holidays!$A$1:$A$248)),0))*$S23,"")</f>
        <v>0</v>
      </c>
      <c r="EQ23" s="191">
        <f>IFERROR((IF(AND($P23&gt;=EQ$4,$P23&lt;ER$4,$Q23&lt;ER$4),NETWORKDAYS.INTL($P23,$Q23,1,(Holidays!$A$1:$A$248)),0)+IF(AND($P23&gt;=EQ$4,$P23&lt;ER$4,$Q23&gt;=ER$4),NETWORKDAYS.INTL($P23,(ER$4)-1,1,(Holidays!$A$1:$A$248)),0)+IF(AND($P23&lt;EQ$4,$Q23&lt;ER$4,$Q23&gt;=EQ$4),NETWORKDAYS.INTL(EQ$4,$Q23,1,(Holidays!$A$1:$A$248)),0)+IF(AND($P23&lt;EQ$4,$Q23&gt;=ER$4,$Q23&gt;=EQ$4),NETWORKDAYS.INTL(EQ$4,(ER$4)-1,1,(Holidays!$A$1:$A$248)),0))*$S23,"")</f>
        <v>0</v>
      </c>
      <c r="ER23" s="191">
        <f>IFERROR((IF(AND($P23&gt;=ER$4,$P23&lt;ES$4,$Q23&lt;ES$4),NETWORKDAYS.INTL($P23,$Q23,1,(Holidays!$A$1:$A$248)),0)+IF(AND($P23&gt;=ER$4,$P23&lt;ES$4,$Q23&gt;=ES$4),NETWORKDAYS.INTL($P23,(ES$4)-1,1,(Holidays!$A$1:$A$248)),0)+IF(AND($P23&lt;ER$4,$Q23&lt;ES$4,$Q23&gt;=ER$4),NETWORKDAYS.INTL(ER$4,$Q23,1,(Holidays!$A$1:$A$248)),0)+IF(AND($P23&lt;ER$4,$Q23&gt;=ES$4,$Q23&gt;=ER$4),NETWORKDAYS.INTL(ER$4,(ES$4)-1,1,(Holidays!$A$1:$A$248)),0))*$S23,"")</f>
        <v>0</v>
      </c>
      <c r="ES23" s="191">
        <f>IFERROR((IF(AND($P23&gt;=ES$4,$P23&lt;ET$4,$Q23&lt;ET$4),NETWORKDAYS.INTL($P23,$Q23,1,(Holidays!$A$1:$A$248)),0)+IF(AND($P23&gt;=ES$4,$P23&lt;ET$4,$Q23&gt;=ET$4),NETWORKDAYS.INTL($P23,(ET$4)-1,1,(Holidays!$A$1:$A$248)),0)+IF(AND($P23&lt;ES$4,$Q23&lt;ET$4,$Q23&gt;=ES$4),NETWORKDAYS.INTL(ES$4,$Q23,1,(Holidays!$A$1:$A$248)),0)+IF(AND($P23&lt;ES$4,$Q23&gt;=ET$4,$Q23&gt;=ES$4),NETWORKDAYS.INTL(ES$4,(ET$4)-1,1,(Holidays!$A$1:$A$248)),0))*$S23,"")</f>
        <v>0</v>
      </c>
      <c r="ET23" s="191">
        <f>IFERROR((IF(AND($P23&gt;=ET$4,$P23&lt;EU$4,$Q23&lt;EU$4),NETWORKDAYS.INTL($P23,$Q23,1,(Holidays!$A$1:$A$248)),0)+IF(AND($P23&gt;=ET$4,$P23&lt;EU$4,$Q23&gt;=EU$4),NETWORKDAYS.INTL($P23,(EU$4)-1,1,(Holidays!$A$1:$A$248)),0)+IF(AND($P23&lt;ET$4,$Q23&lt;EU$4,$Q23&gt;=ET$4),NETWORKDAYS.INTL(ET$4,$Q23,1,(Holidays!$A$1:$A$248)),0)+IF(AND($P23&lt;ET$4,$Q23&gt;=EU$4,$Q23&gt;=ET$4),NETWORKDAYS.INTL(ET$4,(EU$4)-1,1,(Holidays!$A$1:$A$248)),0))*$S23,"")</f>
        <v>0</v>
      </c>
      <c r="EU23" s="191">
        <f>IFERROR((IF(AND($P23&gt;=EU$4,$P23&lt;EV$4,$Q23&lt;EV$4),NETWORKDAYS.INTL($P23,$Q23,1,(Holidays!$A$1:$A$248)),0)+IF(AND($P23&gt;=EU$4,$P23&lt;EV$4,$Q23&gt;=EV$4),NETWORKDAYS.INTL($P23,(EV$4)-1,1,(Holidays!$A$1:$A$248)),0)+IF(AND($P23&lt;EU$4,$Q23&lt;EV$4,$Q23&gt;=EU$4),NETWORKDAYS.INTL(EU$4,$Q23,1,(Holidays!$A$1:$A$248)),0)+IF(AND($P23&lt;EU$4,$Q23&gt;=EV$4,$Q23&gt;=EU$4),NETWORKDAYS.INTL(EU$4,(EV$4)-1,1,(Holidays!$A$1:$A$248)),0))*$S23,"")</f>
        <v>0</v>
      </c>
      <c r="EV23" s="191">
        <f>IFERROR((IF(AND($P23&gt;=EV$4,$P23&lt;EW$4,$Q23&lt;EW$4),NETWORKDAYS.INTL($P23,$Q23,1,(Holidays!$A$1:$A$248)),0)+IF(AND($P23&gt;=EV$4,$P23&lt;EW$4,$Q23&gt;=EW$4),NETWORKDAYS.INTL($P23,(EW$4)-1,1,(Holidays!$A$1:$A$248)),0)+IF(AND($P23&lt;EV$4,$Q23&lt;EW$4,$Q23&gt;=EV$4),NETWORKDAYS.INTL(EV$4,$Q23,1,(Holidays!$A$1:$A$248)),0)+IF(AND($P23&lt;EV$4,$Q23&gt;=EW$4,$Q23&gt;=EV$4),NETWORKDAYS.INTL(EV$4,(EW$4)-1,1,(Holidays!$A$1:$A$248)),0))*$S23,"")</f>
        <v>0</v>
      </c>
      <c r="EW23" s="191">
        <f>IFERROR((IF(AND($P23&gt;=EW$4,$P23&lt;EX$4,$Q23&lt;EX$4),NETWORKDAYS.INTL($P23,$Q23,1,(Holidays!$A$1:$A$248)),0)+IF(AND($P23&gt;=EW$4,$P23&lt;EX$4,$Q23&gt;=EX$4),NETWORKDAYS.INTL($P23,(EX$4)-1,1,(Holidays!$A$1:$A$248)),0)+IF(AND($P23&lt;EW$4,$Q23&lt;EX$4,$Q23&gt;=EW$4),NETWORKDAYS.INTL(EW$4,$Q23,1,(Holidays!$A$1:$A$248)),0)+IF(AND($P23&lt;EW$4,$Q23&gt;=EX$4,$Q23&gt;=EW$4),NETWORKDAYS.INTL(EW$4,(EX$4)-1,1,(Holidays!$A$1:$A$248)),0))*$S23,"")</f>
        <v>0</v>
      </c>
      <c r="EX23" s="191">
        <f>IFERROR((IF(AND($P23&gt;=EX$4,$P23&lt;EY$4,$Q23&lt;EY$4),NETWORKDAYS.INTL($P23,$Q23,1,(Holidays!$A$1:$A$248)),0)+IF(AND($P23&gt;=EX$4,$P23&lt;EY$4,$Q23&gt;=EY$4),NETWORKDAYS.INTL($P23,(EY$4)-1,1,(Holidays!$A$1:$A$248)),0)+IF(AND($P23&lt;EX$4,$Q23&lt;EY$4,$Q23&gt;=EX$4),NETWORKDAYS.INTL(EX$4,$Q23,1,(Holidays!$A$1:$A$248)),0)+IF(AND($P23&lt;EX$4,$Q23&gt;=EY$4,$Q23&gt;=EX$4),NETWORKDAYS.INTL(EX$4,(EY$4)-1,1,(Holidays!$A$1:$A$248)),0))*$S23,"")</f>
        <v>0</v>
      </c>
      <c r="EY23" s="191">
        <f>IFERROR((IF(AND($P23&gt;=EY$4,$P23&lt;EZ$4,$Q23&lt;EZ$4),NETWORKDAYS.INTL($P23,$Q23,1,(Holidays!$A$1:$A$248)),0)+IF(AND($P23&gt;=EY$4,$P23&lt;EZ$4,$Q23&gt;=EZ$4),NETWORKDAYS.INTL($P23,(EZ$4)-1,1,(Holidays!$A$1:$A$248)),0)+IF(AND($P23&lt;EY$4,$Q23&lt;EZ$4,$Q23&gt;=EY$4),NETWORKDAYS.INTL(EY$4,$Q23,1,(Holidays!$A$1:$A$248)),0)+IF(AND($P23&lt;EY$4,$Q23&gt;=EZ$4,$Q23&gt;=EY$4),NETWORKDAYS.INTL(EY$4,(EZ$4)-1,1,(Holidays!$A$1:$A$248)),0))*$S23,"")</f>
        <v>0</v>
      </c>
      <c r="EZ23" s="191">
        <f>IFERROR((IF(AND($P23&gt;=EZ$4,$P23&lt;FA$4,$Q23&lt;FA$4),NETWORKDAYS.INTL($P23,$Q23,1,(Holidays!$A$1:$A$248)),0)+IF(AND($P23&gt;=EZ$4,$P23&lt;FA$4,$Q23&gt;=FA$4),NETWORKDAYS.INTL($P23,(FA$4)-1,1,(Holidays!$A$1:$A$248)),0)+IF(AND($P23&lt;EZ$4,$Q23&lt;FA$4,$Q23&gt;=EZ$4),NETWORKDAYS.INTL(EZ$4,$Q23,1,(Holidays!$A$1:$A$248)),0)+IF(AND($P23&lt;EZ$4,$Q23&gt;=FA$4,$Q23&gt;=EZ$4),NETWORKDAYS.INTL(EZ$4,(FA$4)-1,1,(Holidays!$A$1:$A$248)),0))*$S23,"")</f>
        <v>0</v>
      </c>
      <c r="FA23" s="191">
        <f>IFERROR((IF(AND($P23&gt;=FA$4,$P23&lt;FB$4,$Q23&lt;FB$4),NETWORKDAYS.INTL($P23,$Q23,1,(Holidays!$A$1:$A$248)),0)+IF(AND($P23&gt;=FA$4,$P23&lt;FB$4,$Q23&gt;=FB$4),NETWORKDAYS.INTL($P23,(FB$4)-1,1,(Holidays!$A$1:$A$248)),0)+IF(AND($P23&lt;FA$4,$Q23&lt;FB$4,$Q23&gt;=FA$4),NETWORKDAYS.INTL(FA$4,$Q23,1,(Holidays!$A$1:$A$248)),0)+IF(AND($P23&lt;FA$4,$Q23&gt;=FB$4,$Q23&gt;=FA$4),NETWORKDAYS.INTL(FA$4,(FB$4)-1,1,(Holidays!$A$1:$A$248)),0))*$S23,"")</f>
        <v>0</v>
      </c>
      <c r="FB23" s="191">
        <f>IFERROR((IF(AND($P23&gt;=FB$4,$P23&lt;FC$4,$Q23&lt;FC$4),NETWORKDAYS.INTL($P23,$Q23,1,(Holidays!$A$1:$A$248)),0)+IF(AND($P23&gt;=FB$4,$P23&lt;FC$4,$Q23&gt;=FC$4),NETWORKDAYS.INTL($P23,(FC$4)-1,1,(Holidays!$A$1:$A$248)),0)+IF(AND($P23&lt;FB$4,$Q23&lt;FC$4,$Q23&gt;=FB$4),NETWORKDAYS.INTL(FB$4,$Q23,1,(Holidays!$A$1:$A$248)),0)+IF(AND($P23&lt;FB$4,$Q23&gt;=FC$4,$Q23&gt;=FB$4),NETWORKDAYS.INTL(FB$4,(FC$4)-1,1,(Holidays!$A$1:$A$248)),0))*$S23,"")</f>
        <v>0</v>
      </c>
      <c r="FC23" s="191">
        <f>IFERROR((IF(AND($P23&gt;=FC$4,$P23&lt;FD$4,$Q23&lt;FD$4),NETWORKDAYS.INTL($P23,$Q23,1,(Holidays!$A$1:$A$248)),0)+IF(AND($P23&gt;=FC$4,$P23&lt;FD$4,$Q23&gt;=FD$4),NETWORKDAYS.INTL($P23,(FD$4)-1,1,(Holidays!$A$1:$A$248)),0)+IF(AND($P23&lt;FC$4,$Q23&lt;FD$4,$Q23&gt;=FC$4),NETWORKDAYS.INTL(FC$4,$Q23,1,(Holidays!$A$1:$A$248)),0)+IF(AND($P23&lt;FC$4,$Q23&gt;=FD$4,$Q23&gt;=FC$4),NETWORKDAYS.INTL(FC$4,(FD$4)-1,1,(Holidays!$A$1:$A$248)),0))*$S23,"")</f>
        <v>0</v>
      </c>
      <c r="FD23" s="191">
        <f>IFERROR((IF(AND($P23&gt;=FD$4,$P23&lt;FE$4,$Q23&lt;FE$4),NETWORKDAYS.INTL($P23,$Q23,1,(Holidays!$A$1:$A$248)),0)+IF(AND($P23&gt;=FD$4,$P23&lt;FE$4,$Q23&gt;=FE$4),NETWORKDAYS.INTL($P23,(FE$4)-1,1,(Holidays!$A$1:$A$248)),0)+IF(AND($P23&lt;FD$4,$Q23&lt;FE$4,$Q23&gt;=FD$4),NETWORKDAYS.INTL(FD$4,$Q23,1,(Holidays!$A$1:$A$248)),0)+IF(AND($P23&lt;FD$4,$Q23&gt;=FE$4,$Q23&gt;=FD$4),NETWORKDAYS.INTL(FD$4,(FE$4)-1,1,(Holidays!$A$1:$A$248)),0))*$S23,"")</f>
        <v>0</v>
      </c>
      <c r="FE23" s="191">
        <f>IFERROR((IF(AND($P23&gt;=FE$4,$P23&lt;FF$4,$Q23&lt;FF$4),NETWORKDAYS.INTL($P23,$Q23,1,(Holidays!$A$1:$A$248)),0)+IF(AND($P23&gt;=FE$4,$P23&lt;FF$4,$Q23&gt;=FF$4),NETWORKDAYS.INTL($P23,(FF$4)-1,1,(Holidays!$A$1:$A$248)),0)+IF(AND($P23&lt;FE$4,$Q23&lt;FF$4,$Q23&gt;=FE$4),NETWORKDAYS.INTL(FE$4,$Q23,1,(Holidays!$A$1:$A$248)),0)+IF(AND($P23&lt;FE$4,$Q23&gt;=FF$4,$Q23&gt;=FE$4),NETWORKDAYS.INTL(FE$4,(FF$4)-1,1,(Holidays!$A$1:$A$248)),0))*$S23,"")</f>
        <v>0</v>
      </c>
      <c r="FF23" s="191">
        <f>IFERROR((IF(AND($P23&gt;=FF$4,$P23&lt;FG$4,$Q23&lt;FG$4),NETWORKDAYS.INTL($P23,$Q23,1,(Holidays!$A$1:$A$248)),0)+IF(AND($P23&gt;=FF$4,$P23&lt;FG$4,$Q23&gt;=FG$4),NETWORKDAYS.INTL($P23,(FG$4)-1,1,(Holidays!$A$1:$A$248)),0)+IF(AND($P23&lt;FF$4,$Q23&lt;FG$4,$Q23&gt;=FF$4),NETWORKDAYS.INTL(FF$4,$Q23,1,(Holidays!$A$1:$A$248)),0)+IF(AND($P23&lt;FF$4,$Q23&gt;=FG$4,$Q23&gt;=FF$4),NETWORKDAYS.INTL(FF$4,(FG$4)-1,1,(Holidays!$A$1:$A$248)),0))*$S23,"")</f>
        <v>0</v>
      </c>
      <c r="FG23" s="191">
        <f>IFERROR((IF(AND($P23&gt;=FG$4,$P23&lt;FH$4,$Q23&lt;FH$4),NETWORKDAYS.INTL($P23,$Q23,1,(Holidays!$A$1:$A$248)),0)+IF(AND($P23&gt;=FG$4,$P23&lt;FH$4,$Q23&gt;=FH$4),NETWORKDAYS.INTL($P23,(FH$4)-1,1,(Holidays!$A$1:$A$248)),0)+IF(AND($P23&lt;FG$4,$Q23&lt;FH$4,$Q23&gt;=FG$4),NETWORKDAYS.INTL(FG$4,$Q23,1,(Holidays!$A$1:$A$248)),0)+IF(AND($P23&lt;FG$4,$Q23&gt;=FH$4,$Q23&gt;=FG$4),NETWORKDAYS.INTL(FG$4,(FH$4)-1,1,(Holidays!$A$1:$A$248)),0))*$S23,"")</f>
        <v>0</v>
      </c>
      <c r="FH23" s="191">
        <f>IFERROR((IF(AND($P23&gt;=FH$4,$P23&lt;FI$4,$Q23&lt;FI$4),NETWORKDAYS.INTL($P23,$Q23,1,(Holidays!$A$1:$A$248)),0)+IF(AND($P23&gt;=FH$4,$P23&lt;FI$4,$Q23&gt;=FI$4),NETWORKDAYS.INTL($P23,(FI$4)-1,1,(Holidays!$A$1:$A$248)),0)+IF(AND($P23&lt;FH$4,$Q23&lt;FI$4,$Q23&gt;=FH$4),NETWORKDAYS.INTL(FH$4,$Q23,1,(Holidays!$A$1:$A$248)),0)+IF(AND($P23&lt;FH$4,$Q23&gt;=FI$4,$Q23&gt;=FH$4),NETWORKDAYS.INTL(FH$4,(FI$4)-1,1,(Holidays!$A$1:$A$248)),0))*$S23,"")</f>
        <v>0</v>
      </c>
      <c r="FI23" s="191">
        <f>IFERROR((IF(AND($P23&gt;=FI$4,$P23&lt;FJ$4,$Q23&lt;FJ$4),NETWORKDAYS.INTL($P23,$Q23,1,(Holidays!$A$1:$A$248)),0)+IF(AND($P23&gt;=FI$4,$P23&lt;FJ$4,$Q23&gt;=FJ$4),NETWORKDAYS.INTL($P23,(FJ$4)-1,1,(Holidays!$A$1:$A$248)),0)+IF(AND($P23&lt;FI$4,$Q23&lt;FJ$4,$Q23&gt;=FI$4),NETWORKDAYS.INTL(FI$4,$Q23,1,(Holidays!$A$1:$A$248)),0)+IF(AND($P23&lt;FI$4,$Q23&gt;=FJ$4,$Q23&gt;=FI$4),NETWORKDAYS.INTL(FI$4,(FJ$4)-1,1,(Holidays!$A$1:$A$248)),0))*$S23,"")</f>
        <v>0</v>
      </c>
      <c r="FJ23" s="191">
        <f>IFERROR((IF(AND($P23&gt;=FJ$4,$P23&lt;FK$4,$Q23&lt;FK$4),NETWORKDAYS.INTL($P23,$Q23,1,(Holidays!$A$1:$A$248)),0)+IF(AND($P23&gt;=FJ$4,$P23&lt;FK$4,$Q23&gt;=FK$4),NETWORKDAYS.INTL($P23,(FK$4)-1,1,(Holidays!$A$1:$A$248)),0)+IF(AND($P23&lt;FJ$4,$Q23&lt;FK$4,$Q23&gt;=FJ$4),NETWORKDAYS.INTL(FJ$4,$Q23,1,(Holidays!$A$1:$A$248)),0)+IF(AND($P23&lt;FJ$4,$Q23&gt;=FK$4,$Q23&gt;=FJ$4),NETWORKDAYS.INTL(FJ$4,(FK$4)-1,1,(Holidays!$A$1:$A$248)),0))*$S23,"")</f>
        <v>0</v>
      </c>
      <c r="FK23" s="191">
        <f>IFERROR((IF(AND($P23&gt;=FK$4,$P23&lt;FL$4,$Q23&lt;FL$4),NETWORKDAYS.INTL($P23,$Q23,1,(Holidays!$A$1:$A$248)),0)+IF(AND($P23&gt;=FK$4,$P23&lt;FL$4,$Q23&gt;=FL$4),NETWORKDAYS.INTL($P23,(FL$4)-1,1,(Holidays!$A$1:$A$248)),0)+IF(AND($P23&lt;FK$4,$Q23&lt;FL$4,$Q23&gt;=FK$4),NETWORKDAYS.INTL(FK$4,$Q23,1,(Holidays!$A$1:$A$248)),0)+IF(AND($P23&lt;FK$4,$Q23&gt;=FL$4,$Q23&gt;=FK$4),NETWORKDAYS.INTL(FK$4,(FL$4)-1,1,(Holidays!$A$1:$A$248)),0))*$S23,"")</f>
        <v>0</v>
      </c>
      <c r="FL23" s="191">
        <f>IFERROR((IF(AND($P23&gt;=FL$4,$P23&lt;FM$4,$Q23&lt;FM$4),NETWORKDAYS.INTL($P23,$Q23,1,(Holidays!$A$1:$A$248)),0)+IF(AND($P23&gt;=FL$4,$P23&lt;FM$4,$Q23&gt;=FM$4),NETWORKDAYS.INTL($P23,(FM$4)-1,1,(Holidays!$A$1:$A$248)),0)+IF(AND($P23&lt;FL$4,$Q23&lt;FM$4,$Q23&gt;=FL$4),NETWORKDAYS.INTL(FL$4,$Q23,1,(Holidays!$A$1:$A$248)),0)+IF(AND($P23&lt;FL$4,$Q23&gt;=FM$4,$Q23&gt;=FL$4),NETWORKDAYS.INTL(FL$4,(FM$4)-1,1,(Holidays!$A$1:$A$248)),0))*$S23,"")</f>
        <v>0</v>
      </c>
      <c r="FM23" s="191">
        <f>IFERROR((IF(AND($P23&gt;=FM$4,$P23&lt;FN$4,$Q23&lt;FN$4),NETWORKDAYS.INTL($P23,$Q23,1,(Holidays!$A$1:$A$248)),0)+IF(AND($P23&gt;=FM$4,$P23&lt;FN$4,$Q23&gt;=FN$4),NETWORKDAYS.INTL($P23,(FN$4)-1,1,(Holidays!$A$1:$A$248)),0)+IF(AND($P23&lt;FM$4,$Q23&lt;FN$4,$Q23&gt;=FM$4),NETWORKDAYS.INTL(FM$4,$Q23,1,(Holidays!$A$1:$A$248)),0)+IF(AND($P23&lt;FM$4,$Q23&gt;=FN$4,$Q23&gt;=FM$4),NETWORKDAYS.INTL(FM$4,(FN$4)-1,1,(Holidays!$A$1:$A$248)),0))*$S23,"")</f>
        <v>0</v>
      </c>
      <c r="FN23" s="191">
        <f>IFERROR((IF(AND($P23&gt;=FN$4,$P23&lt;FO$4,$Q23&lt;FO$4),NETWORKDAYS.INTL($P23,$Q23,1,(Holidays!$A$1:$A$248)),0)+IF(AND($P23&gt;=FN$4,$P23&lt;FO$4,$Q23&gt;=FO$4),NETWORKDAYS.INTL($P23,(FO$4)-1,1,(Holidays!$A$1:$A$248)),0)+IF(AND($P23&lt;FN$4,$Q23&lt;FO$4,$Q23&gt;=FN$4),NETWORKDAYS.INTL(FN$4,$Q23,1,(Holidays!$A$1:$A$248)),0)+IF(AND($P23&lt;FN$4,$Q23&gt;=FO$4,$Q23&gt;=FN$4),NETWORKDAYS.INTL(FN$4,(FO$4)-1,1,(Holidays!$A$1:$A$248)),0))*$S23,"")</f>
        <v>0</v>
      </c>
      <c r="FO23" s="191">
        <f>IFERROR((IF(AND($P23&gt;=FO$4,$P23&lt;FP$4,$Q23&lt;FP$4),NETWORKDAYS.INTL($P23,$Q23,1,(Holidays!$A$1:$A$248)),0)+IF(AND($P23&gt;=FO$4,$P23&lt;FP$4,$Q23&gt;=FP$4),NETWORKDAYS.INTL($P23,(FP$4)-1,1,(Holidays!$A$1:$A$248)),0)+IF(AND($P23&lt;FO$4,$Q23&lt;FP$4,$Q23&gt;=FO$4),NETWORKDAYS.INTL(FO$4,$Q23,1,(Holidays!$A$1:$A$248)),0)+IF(AND($P23&lt;FO$4,$Q23&gt;=FP$4,$Q23&gt;=FO$4),NETWORKDAYS.INTL(FO$4,(FP$4)-1,1,(Holidays!$A$1:$A$248)),0))*$S23,"")</f>
        <v>0</v>
      </c>
      <c r="FP23" s="191">
        <f>IFERROR((IF(AND($P23&gt;=FP$4,$P23&lt;FQ$4,$Q23&lt;FQ$4),NETWORKDAYS.INTL($P23,$Q23,1,(Holidays!$A$1:$A$248)),0)+IF(AND($P23&gt;=FP$4,$P23&lt;FQ$4,$Q23&gt;=FQ$4),NETWORKDAYS.INTL($P23,(FQ$4)-1,1,(Holidays!$A$1:$A$248)),0)+IF(AND($P23&lt;FP$4,$Q23&lt;FQ$4,$Q23&gt;=FP$4),NETWORKDAYS.INTL(FP$4,$Q23,1,(Holidays!$A$1:$A$248)),0)+IF(AND($P23&lt;FP$4,$Q23&gt;=FQ$4,$Q23&gt;=FP$4),NETWORKDAYS.INTL(FP$4,(FQ$4)-1,1,(Holidays!$A$1:$A$248)),0))*$S23,"")</f>
        <v>0</v>
      </c>
      <c r="FQ23" s="191">
        <f>IFERROR((IF(AND($P23&gt;=FQ$4,$P23&lt;FR$4,$Q23&lt;FR$4),NETWORKDAYS.INTL($P23,$Q23,1,(Holidays!$A$1:$A$248)),0)+IF(AND($P23&gt;=FQ$4,$P23&lt;FR$4,$Q23&gt;=FR$4),NETWORKDAYS.INTL($P23,(FR$4)-1,1,(Holidays!$A$1:$A$248)),0)+IF(AND($P23&lt;FQ$4,$Q23&lt;FR$4,$Q23&gt;=FQ$4),NETWORKDAYS.INTL(FQ$4,$Q23,1,(Holidays!$A$1:$A$248)),0)+IF(AND($P23&lt;FQ$4,$Q23&gt;=FR$4,$Q23&gt;=FQ$4),NETWORKDAYS.INTL(FQ$4,(FR$4)-1,1,(Holidays!$A$1:$A$248)),0))*$S23,"")</f>
        <v>0</v>
      </c>
      <c r="FR23" s="191">
        <f>IFERROR((IF(AND($P23&gt;=FR$4,$P23&lt;FS$4,$Q23&lt;FS$4),NETWORKDAYS.INTL($P23,$Q23,1,(Holidays!$A$1:$A$248)),0)+IF(AND($P23&gt;=FR$4,$P23&lt;FS$4,$Q23&gt;=FS$4),NETWORKDAYS.INTL($P23,(FS$4)-1,1,(Holidays!$A$1:$A$248)),0)+IF(AND($P23&lt;FR$4,$Q23&lt;FS$4,$Q23&gt;=FR$4),NETWORKDAYS.INTL(FR$4,$Q23,1,(Holidays!$A$1:$A$248)),0)+IF(AND($P23&lt;FR$4,$Q23&gt;=FS$4,$Q23&gt;=FR$4),NETWORKDAYS.INTL(FR$4,(FS$4)-1,1,(Holidays!$A$1:$A$248)),0))*$S23,"")</f>
        <v>0</v>
      </c>
      <c r="FS23" s="191">
        <f>IFERROR((IF(AND($P23&gt;=FS$4,$P23&lt;FT$4,$Q23&lt;FT$4),NETWORKDAYS.INTL($P23,$Q23,1,(Holidays!$A$1:$A$248)),0)+IF(AND($P23&gt;=FS$4,$P23&lt;FT$4,$Q23&gt;=FT$4),NETWORKDAYS.INTL($P23,(FT$4)-1,1,(Holidays!$A$1:$A$248)),0)+IF(AND($P23&lt;FS$4,$Q23&lt;FT$4,$Q23&gt;=FS$4),NETWORKDAYS.INTL(FS$4,$Q23,1,(Holidays!$A$1:$A$248)),0)+IF(AND($P23&lt;FS$4,$Q23&gt;=FT$4,$Q23&gt;=FS$4),NETWORKDAYS.INTL(FS$4,(FT$4)-1,1,(Holidays!$A$1:$A$248)),0))*$S23,"")</f>
        <v>0</v>
      </c>
      <c r="FT23" s="191">
        <f>IFERROR((IF(AND($P23&gt;=FT$4,$P23&lt;FU$4,$Q23&lt;FU$4),NETWORKDAYS.INTL($P23,$Q23,1,(Holidays!$A$1:$A$248)),0)+IF(AND($P23&gt;=FT$4,$P23&lt;FU$4,$Q23&gt;=FU$4),NETWORKDAYS.INTL($P23,(FU$4)-1,1,(Holidays!$A$1:$A$248)),0)+IF(AND($P23&lt;FT$4,$Q23&lt;FU$4,$Q23&gt;=FT$4),NETWORKDAYS.INTL(FT$4,$Q23,1,(Holidays!$A$1:$A$248)),0)+IF(AND($P23&lt;FT$4,$Q23&gt;=FU$4,$Q23&gt;=FT$4),NETWORKDAYS.INTL(FT$4,(FU$4)-1,1,(Holidays!$A$1:$A$248)),0))*$S23,"")</f>
        <v>0</v>
      </c>
      <c r="FU23" s="191">
        <f>IFERROR((IF(AND($P23&gt;=FU$4,$P23&lt;FV$4,$Q23&lt;FV$4),NETWORKDAYS.INTL($P23,$Q23,1,(Holidays!$A$1:$A$248)),0)+IF(AND($P23&gt;=FU$4,$P23&lt;FV$4,$Q23&gt;=FV$4),NETWORKDAYS.INTL($P23,(FV$4)-1,1,(Holidays!$A$1:$A$248)),0)+IF(AND($P23&lt;FU$4,$Q23&lt;FV$4,$Q23&gt;=FU$4),NETWORKDAYS.INTL(FU$4,$Q23,1,(Holidays!$A$1:$A$248)),0)+IF(AND($P23&lt;FU$4,$Q23&gt;=FV$4,$Q23&gt;=FU$4),NETWORKDAYS.INTL(FU$4,(FV$4)-1,1,(Holidays!$A$1:$A$248)),0))*$S23,"")</f>
        <v>0</v>
      </c>
      <c r="FV23" s="191">
        <f>IFERROR((IF(AND($P23&gt;=FV$4,$P23&lt;FW$4,$Q23&lt;FW$4),NETWORKDAYS.INTL($P23,$Q23,1,(Holidays!$A$1:$A$248)),0)+IF(AND($P23&gt;=FV$4,$P23&lt;FW$4,$Q23&gt;=FW$4),NETWORKDAYS.INTL($P23,(FW$4)-1,1,(Holidays!$A$1:$A$248)),0)+IF(AND($P23&lt;FV$4,$Q23&lt;FW$4,$Q23&gt;=FV$4),NETWORKDAYS.INTL(FV$4,$Q23,1,(Holidays!$A$1:$A$248)),0)+IF(AND($P23&lt;FV$4,$Q23&gt;=FW$4,$Q23&gt;=FV$4),NETWORKDAYS.INTL(FV$4,(FW$4)-1,1,(Holidays!$A$1:$A$248)),0))*$S23,"")</f>
        <v>0</v>
      </c>
      <c r="FW23" s="191">
        <f>IFERROR((IF(AND($P23&gt;=FW$4,$P23&lt;FX$4,$Q23&lt;FX$4),NETWORKDAYS.INTL($P23,$Q23,1,(Holidays!$A$1:$A$248)),0)+IF(AND($P23&gt;=FW$4,$P23&lt;FX$4,$Q23&gt;=FX$4),NETWORKDAYS.INTL($P23,(FX$4)-1,1,(Holidays!$A$1:$A$248)),0)+IF(AND($P23&lt;FW$4,$Q23&lt;FX$4,$Q23&gt;=FW$4),NETWORKDAYS.INTL(FW$4,$Q23,1,(Holidays!$A$1:$A$248)),0)+IF(AND($P23&lt;FW$4,$Q23&gt;=FX$4,$Q23&gt;=FW$4),NETWORKDAYS.INTL(FW$4,(FX$4)-1,1,(Holidays!$A$1:$A$248)),0))*$S23,"")</f>
        <v>0</v>
      </c>
      <c r="FX23" s="191">
        <f>IFERROR((IF(AND($P23&gt;=FX$4,$P23&lt;FY$4,$Q23&lt;FY$4),NETWORKDAYS.INTL($P23,$Q23,1,(Holidays!$A$1:$A$248)),0)+IF(AND($P23&gt;=FX$4,$P23&lt;FY$4,$Q23&gt;=FY$4),NETWORKDAYS.INTL($P23,(FY$4)-1,1,(Holidays!$A$1:$A$248)),0)+IF(AND($P23&lt;FX$4,$Q23&lt;FY$4,$Q23&gt;=FX$4),NETWORKDAYS.INTL(FX$4,$Q23,1,(Holidays!$A$1:$A$248)),0)+IF(AND($P23&lt;FX$4,$Q23&gt;=FY$4,$Q23&gt;=FX$4),NETWORKDAYS.INTL(FX$4,(FY$4)-1,1,(Holidays!$A$1:$A$248)),0))*$S23,"")</f>
        <v>0</v>
      </c>
      <c r="FY23" s="191">
        <f>IFERROR((IF(AND($P23&gt;=FY$4,$P23&lt;FZ$4,$Q23&lt;FZ$4),NETWORKDAYS.INTL($P23,$Q23,1,(Holidays!$A$1:$A$248)),0)+IF(AND($P23&gt;=FY$4,$P23&lt;FZ$4,$Q23&gt;=FZ$4),NETWORKDAYS.INTL($P23,(FZ$4)-1,1,(Holidays!$A$1:$A$248)),0)+IF(AND($P23&lt;FY$4,$Q23&lt;FZ$4,$Q23&gt;=FY$4),NETWORKDAYS.INTL(FY$4,$Q23,1,(Holidays!$A$1:$A$248)),0)+IF(AND($P23&lt;FY$4,$Q23&gt;=FZ$4,$Q23&gt;=FY$4),NETWORKDAYS.INTL(FY$4,(FZ$4)-1,1,(Holidays!$A$1:$A$248)),0))*$S23,"")</f>
        <v>0</v>
      </c>
      <c r="FZ23" s="191">
        <f>IFERROR((IF(AND($P23&gt;=FZ$4,$P23&lt;GA$4,$Q23&lt;GA$4),NETWORKDAYS.INTL($P23,$Q23,1,(Holidays!$A$1:$A$248)),0)+IF(AND($P23&gt;=FZ$4,$P23&lt;GA$4,$Q23&gt;=GA$4),NETWORKDAYS.INTL($P23,(GA$4)-1,1,(Holidays!$A$1:$A$248)),0)+IF(AND($P23&lt;FZ$4,$Q23&lt;GA$4,$Q23&gt;=FZ$4),NETWORKDAYS.INTL(FZ$4,$Q23,1,(Holidays!$A$1:$A$248)),0)+IF(AND($P23&lt;FZ$4,$Q23&gt;=GA$4,$Q23&gt;=FZ$4),NETWORKDAYS.INTL(FZ$4,(GA$4)-1,1,(Holidays!$A$1:$A$248)),0))*$S23,"")</f>
        <v>0</v>
      </c>
      <c r="GA23" s="191">
        <f>IFERROR((IF(AND($P23&gt;=GA$4,$P23&lt;GB$4,$Q23&lt;GB$4),NETWORKDAYS.INTL($P23,$Q23,1,(Holidays!$A$1:$A$248)),0)+IF(AND($P23&gt;=GA$4,$P23&lt;GB$4,$Q23&gt;=GB$4),NETWORKDAYS.INTL($P23,(GB$4)-1,1,(Holidays!$A$1:$A$248)),0)+IF(AND($P23&lt;GA$4,$Q23&lt;GB$4,$Q23&gt;=GA$4),NETWORKDAYS.INTL(GA$4,$Q23,1,(Holidays!$A$1:$A$248)),0)+IF(AND($P23&lt;GA$4,$Q23&gt;=GB$4,$Q23&gt;=GA$4),NETWORKDAYS.INTL(GA$4,(GB$4)-1,1,(Holidays!$A$1:$A$248)),0))*$S23,"")</f>
        <v>0</v>
      </c>
      <c r="GB23" s="191">
        <f>IFERROR((IF(AND($P23&gt;=GB$4,$P23&lt;GC$4,$Q23&lt;GC$4),NETWORKDAYS.INTL($P23,$Q23,1,(Holidays!$A$1:$A$248)),0)+IF(AND($P23&gt;=GB$4,$P23&lt;GC$4,$Q23&gt;=GC$4),NETWORKDAYS.INTL($P23,(GC$4)-1,1,(Holidays!$A$1:$A$248)),0)+IF(AND($P23&lt;GB$4,$Q23&lt;GC$4,$Q23&gt;=GB$4),NETWORKDAYS.INTL(GB$4,$Q23,1,(Holidays!$A$1:$A$248)),0)+IF(AND($P23&lt;GB$4,$Q23&gt;=GC$4,$Q23&gt;=GB$4),NETWORKDAYS.INTL(GB$4,(GC$4)-1,1,(Holidays!$A$1:$A$248)),0))*$S23,"")</f>
        <v>0</v>
      </c>
      <c r="GC23" s="191">
        <f>IFERROR((IF(AND($P23&gt;=GC$4,$P23&lt;GD$4,$Q23&lt;GD$4),NETWORKDAYS.INTL($P23,$Q23,1,(Holidays!$A$1:$A$248)),0)+IF(AND($P23&gt;=GC$4,$P23&lt;GD$4,$Q23&gt;=GD$4),NETWORKDAYS.INTL($P23,(GD$4)-1,1,(Holidays!$A$1:$A$248)),0)+IF(AND($P23&lt;GC$4,$Q23&lt;GD$4,$Q23&gt;=GC$4),NETWORKDAYS.INTL(GC$4,$Q23,1,(Holidays!$A$1:$A$248)),0)+IF(AND($P23&lt;GC$4,$Q23&gt;=GD$4,$Q23&gt;=GC$4),NETWORKDAYS.INTL(GC$4,(GD$4)-1,1,(Holidays!$A$1:$A$248)),0))*$S23,"")</f>
        <v>0</v>
      </c>
      <c r="GD23" s="191">
        <f>IFERROR((IF(AND($P23&gt;=GD$4,$P23&lt;GE$4,$Q23&lt;GE$4),NETWORKDAYS.INTL($P23,$Q23,1,(Holidays!$A$1:$A$248)),0)+IF(AND($P23&gt;=GD$4,$P23&lt;GE$4,$Q23&gt;=GE$4),NETWORKDAYS.INTL($P23,(GE$4)-1,1,(Holidays!$A$1:$A$248)),0)+IF(AND($P23&lt;GD$4,$Q23&lt;GE$4,$Q23&gt;=GD$4),NETWORKDAYS.INTL(GD$4,$Q23,1,(Holidays!$A$1:$A$248)),0)+IF(AND($P23&lt;GD$4,$Q23&gt;=GE$4,$Q23&gt;=GD$4),NETWORKDAYS.INTL(GD$4,(GE$4)-1,1,(Holidays!$A$1:$A$248)),0))*$S23,"")</f>
        <v>0</v>
      </c>
      <c r="GE23" s="191">
        <f>IFERROR((IF(AND($P23&gt;=GE$4,$P23&lt;GF$4,$Q23&lt;GF$4),NETWORKDAYS.INTL($P23,$Q23,1,(Holidays!$A$1:$A$248)),0)+IF(AND($P23&gt;=GE$4,$P23&lt;GF$4,$Q23&gt;=GF$4),NETWORKDAYS.INTL($P23,(GF$4)-1,1,(Holidays!$A$1:$A$248)),0)+IF(AND($P23&lt;GE$4,$Q23&lt;GF$4,$Q23&gt;=GE$4),NETWORKDAYS.INTL(GE$4,$Q23,1,(Holidays!$A$1:$A$248)),0)+IF(AND($P23&lt;GE$4,$Q23&gt;=GF$4,$Q23&gt;=GE$4),NETWORKDAYS.INTL(GE$4,(GF$4)-1,1,(Holidays!$A$1:$A$248)),0))*$S23,"")</f>
        <v>0</v>
      </c>
      <c r="GF23" s="191">
        <f>IFERROR((IF(AND($P23&gt;=GF$4,$P23&lt;GG$4,$Q23&lt;GG$4),NETWORKDAYS.INTL($P23,$Q23,1,(Holidays!$A$1:$A$248)),0)+IF(AND($P23&gt;=GF$4,$P23&lt;GG$4,$Q23&gt;=GG$4),NETWORKDAYS.INTL($P23,(GG$4)-1,1,(Holidays!$A$1:$A$248)),0)+IF(AND($P23&lt;GF$4,$Q23&lt;GG$4,$Q23&gt;=GF$4),NETWORKDAYS.INTL(GF$4,$Q23,1,(Holidays!$A$1:$A$248)),0)+IF(AND($P23&lt;GF$4,$Q23&gt;=GG$4,$Q23&gt;=GF$4),NETWORKDAYS.INTL(GF$4,(GG$4)-1,1,(Holidays!$A$1:$A$248)),0))*$S23,"")</f>
        <v>0</v>
      </c>
      <c r="GG23" s="191">
        <f>IFERROR((IF(AND($P23&gt;=GG$4,$P23&lt;GH$4,$Q23&lt;GH$4),NETWORKDAYS.INTL($P23,$Q23,1,(Holidays!$A$1:$A$248)),0)+IF(AND($P23&gt;=GG$4,$P23&lt;GH$4,$Q23&gt;=GH$4),NETWORKDAYS.INTL($P23,(GH$4)-1,1,(Holidays!$A$1:$A$248)),0)+IF(AND($P23&lt;GG$4,$Q23&lt;GH$4,$Q23&gt;=GG$4),NETWORKDAYS.INTL(GG$4,$Q23,1,(Holidays!$A$1:$A$248)),0)+IF(AND($P23&lt;GG$4,$Q23&gt;=GH$4,$Q23&gt;=GG$4),NETWORKDAYS.INTL(GG$4,(GH$4)-1,1,(Holidays!$A$1:$A$248)),0))*$S23,"")</f>
        <v>0</v>
      </c>
      <c r="GH23" s="191">
        <f>IFERROR((IF(AND($P23&gt;=GH$4,$P23&lt;GI$4,$Q23&lt;GI$4),NETWORKDAYS.INTL($P23,$Q23,1,(Holidays!$A$1:$A$248)),0)+IF(AND($P23&gt;=GH$4,$P23&lt;GI$4,$Q23&gt;=GI$4),NETWORKDAYS.INTL($P23,(GI$4)-1,1,(Holidays!$A$1:$A$248)),0)+IF(AND($P23&lt;GH$4,$Q23&lt;GI$4,$Q23&gt;=GH$4),NETWORKDAYS.INTL(GH$4,$Q23,1,(Holidays!$A$1:$A$248)),0)+IF(AND($P23&lt;GH$4,$Q23&gt;=GI$4,$Q23&gt;=GH$4),NETWORKDAYS.INTL(GH$4,(GI$4)-1,1,(Holidays!$A$1:$A$248)),0))*$S23,"")</f>
        <v>0</v>
      </c>
      <c r="GI23" s="191">
        <f>IFERROR((IF(AND($P23&gt;=GI$4,$P23&lt;GJ$4,$Q23&lt;GJ$4),NETWORKDAYS.INTL($P23,$Q23,1,(Holidays!$A$1:$A$248)),0)+IF(AND($P23&gt;=GI$4,$P23&lt;GJ$4,$Q23&gt;=GJ$4),NETWORKDAYS.INTL($P23,(GJ$4)-1,1,(Holidays!$A$1:$A$248)),0)+IF(AND($P23&lt;GI$4,$Q23&lt;GJ$4,$Q23&gt;=GI$4),NETWORKDAYS.INTL(GI$4,$Q23,1,(Holidays!$A$1:$A$248)),0)+IF(AND($P23&lt;GI$4,$Q23&gt;=GJ$4,$Q23&gt;=GI$4),NETWORKDAYS.INTL(GI$4,(GJ$4)-1,1,(Holidays!$A$1:$A$248)),0))*$S23,"")</f>
        <v>0</v>
      </c>
      <c r="GJ23" s="191">
        <f>IFERROR((IF(AND($P23&gt;=GJ$4,$P23&lt;GK$4,$Q23&lt;GK$4),NETWORKDAYS.INTL($P23,$Q23,1,(Holidays!$A$1:$A$248)),0)+IF(AND($P23&gt;=GJ$4,$P23&lt;GK$4,$Q23&gt;=GK$4),NETWORKDAYS.INTL($P23,(GK$4)-1,1,(Holidays!$A$1:$A$248)),0)+IF(AND($P23&lt;GJ$4,$Q23&lt;GK$4,$Q23&gt;=GJ$4),NETWORKDAYS.INTL(GJ$4,$Q23,1,(Holidays!$A$1:$A$248)),0)+IF(AND($P23&lt;GJ$4,$Q23&gt;=GK$4,$Q23&gt;=GJ$4),NETWORKDAYS.INTL(GJ$4,(GK$4)-1,1,(Holidays!$A$1:$A$248)),0))*$S23,"")</f>
        <v>0</v>
      </c>
      <c r="GK23" s="191">
        <f>IFERROR((IF(AND($P23&gt;=GK$4,$P23&lt;GL$4,$Q23&lt;GL$4),NETWORKDAYS.INTL($P23,$Q23,1,(Holidays!$A$1:$A$248)),0)+IF(AND($P23&gt;=GK$4,$P23&lt;GL$4,$Q23&gt;=GL$4),NETWORKDAYS.INTL($P23,(GL$4)-1,1,(Holidays!$A$1:$A$248)),0)+IF(AND($P23&lt;GK$4,$Q23&lt;GL$4,$Q23&gt;=GK$4),NETWORKDAYS.INTL(GK$4,$Q23,1,(Holidays!$A$1:$A$248)),0)+IF(AND($P23&lt;GK$4,$Q23&gt;=GL$4,$Q23&gt;=GK$4),NETWORKDAYS.INTL(GK$4,(GL$4)-1,1,(Holidays!$A$1:$A$248)),0))*$S23,"")</f>
        <v>0</v>
      </c>
      <c r="GL23" s="191">
        <f>IFERROR((IF(AND($P23&gt;=GL$4,$P23&lt;GM$4,$Q23&lt;GM$4),NETWORKDAYS.INTL($P23,$Q23,1,(Holidays!$A$1:$A$248)),0)+IF(AND($P23&gt;=GL$4,$P23&lt;GM$4,$Q23&gt;=GM$4),NETWORKDAYS.INTL($P23,(GM$4)-1,1,(Holidays!$A$1:$A$248)),0)+IF(AND($P23&lt;GL$4,$Q23&lt;GM$4,$Q23&gt;=GL$4),NETWORKDAYS.INTL(GL$4,$Q23,1,(Holidays!$A$1:$A$248)),0)+IF(AND($P23&lt;GL$4,$Q23&gt;=GM$4,$Q23&gt;=GL$4),NETWORKDAYS.INTL(GL$4,(GM$4)-1,1,(Holidays!$A$1:$A$248)),0))*$S23,"")</f>
        <v>0</v>
      </c>
      <c r="GM23" s="191">
        <f>IFERROR((IF(AND($P23&gt;=GM$4,$P23&lt;GN$4,$Q23&lt;GN$4),NETWORKDAYS.INTL($P23,$Q23,1,(Holidays!$A$1:$A$248)),0)+IF(AND($P23&gt;=GM$4,$P23&lt;GN$4,$Q23&gt;=GN$4),NETWORKDAYS.INTL($P23,(GN$4)-1,1,(Holidays!$A$1:$A$248)),0)+IF(AND($P23&lt;GM$4,$Q23&lt;GN$4,$Q23&gt;=GM$4),NETWORKDAYS.INTL(GM$4,$Q23,1,(Holidays!$A$1:$A$248)),0)+IF(AND($P23&lt;GM$4,$Q23&gt;=GN$4,$Q23&gt;=GM$4),NETWORKDAYS.INTL(GM$4,(GN$4)-1,1,(Holidays!$A$1:$A$248)),0))*$S23,"")</f>
        <v>0</v>
      </c>
      <c r="GN23" s="191">
        <f>IFERROR((IF(AND($P23&gt;=GN$4,$P23&lt;GO$4,$Q23&lt;GO$4),NETWORKDAYS.INTL($P23,$Q23,1,(Holidays!$A$1:$A$248)),0)+IF(AND($P23&gt;=GN$4,$P23&lt;GO$4,$Q23&gt;=GO$4),NETWORKDAYS.INTL($P23,(GO$4)-1,1,(Holidays!$A$1:$A$248)),0)+IF(AND($P23&lt;GN$4,$Q23&lt;GO$4,$Q23&gt;=GN$4),NETWORKDAYS.INTL(GN$4,$Q23,1,(Holidays!$A$1:$A$248)),0)+IF(AND($P23&lt;GN$4,$Q23&gt;=GO$4,$Q23&gt;=GN$4),NETWORKDAYS.INTL(GN$4,(GO$4)-1,1,(Holidays!$A$1:$A$248)),0))*$S23,"")</f>
        <v>0</v>
      </c>
      <c r="GO23" s="191">
        <f>IFERROR((IF(AND($P23&gt;=GO$4,$P23&lt;GP$4,$Q23&lt;GP$4),NETWORKDAYS.INTL($P23,$Q23,1,(Holidays!$A$1:$A$248)),0)+IF(AND($P23&gt;=GO$4,$P23&lt;GP$4,$Q23&gt;=GP$4),NETWORKDAYS.INTL($P23,(GP$4)-1,1,(Holidays!$A$1:$A$248)),0)+IF(AND($P23&lt;GO$4,$Q23&lt;GP$4,$Q23&gt;=GO$4),NETWORKDAYS.INTL(GO$4,$Q23,1,(Holidays!$A$1:$A$248)),0)+IF(AND($P23&lt;GO$4,$Q23&gt;=GP$4,$Q23&gt;=GO$4),NETWORKDAYS.INTL(GO$4,(GP$4)-1,1,(Holidays!$A$1:$A$248)),0))*$S23,"")</f>
        <v>0</v>
      </c>
      <c r="GP23" s="191">
        <f>IFERROR((IF(AND($P23&gt;=GP$4,$P23&lt;GQ$4,$Q23&lt;GQ$4),NETWORKDAYS.INTL($P23,$Q23,1,(Holidays!$A$1:$A$248)),0)+IF(AND($P23&gt;=GP$4,$P23&lt;GQ$4,$Q23&gt;=GQ$4),NETWORKDAYS.INTL($P23,(GQ$4)-1,1,(Holidays!$A$1:$A$248)),0)+IF(AND($P23&lt;GP$4,$Q23&lt;GQ$4,$Q23&gt;=GP$4),NETWORKDAYS.INTL(GP$4,$Q23,1,(Holidays!$A$1:$A$248)),0)+IF(AND($P23&lt;GP$4,$Q23&gt;=GQ$4,$Q23&gt;=GP$4),NETWORKDAYS.INTL(GP$4,(GQ$4)-1,1,(Holidays!$A$1:$A$248)),0))*$S23,"")</f>
        <v>0</v>
      </c>
      <c r="GQ23" s="191">
        <f>IFERROR((IF(AND($P23&gt;=GQ$4,$P23&lt;GR$4,$Q23&lt;GR$4),NETWORKDAYS.INTL($P23,$Q23,1,(Holidays!$A$1:$A$248)),0)+IF(AND($P23&gt;=GQ$4,$P23&lt;GR$4,$Q23&gt;=GR$4),NETWORKDAYS.INTL($P23,(GR$4)-1,1,(Holidays!$A$1:$A$248)),0)+IF(AND($P23&lt;GQ$4,$Q23&lt;GR$4,$Q23&gt;=GQ$4),NETWORKDAYS.INTL(GQ$4,$Q23,1,(Holidays!$A$1:$A$248)),0)+IF(AND($P23&lt;GQ$4,$Q23&gt;=GR$4,$Q23&gt;=GQ$4),NETWORKDAYS.INTL(GQ$4,(GR$4)-1,1,(Holidays!$A$1:$A$248)),0))*$S23,"")</f>
        <v>0</v>
      </c>
      <c r="GR23" s="191">
        <f>IFERROR((IF(AND($P23&gt;=GR$4,$P23&lt;GS$4,$Q23&lt;GS$4),NETWORKDAYS.INTL($P23,$Q23,1,(Holidays!$A$1:$A$248)),0)+IF(AND($P23&gt;=GR$4,$P23&lt;GS$4,$Q23&gt;=GS$4),NETWORKDAYS.INTL($P23,(GS$4)-1,1,(Holidays!$A$1:$A$248)),0)+IF(AND($P23&lt;GR$4,$Q23&lt;GS$4,$Q23&gt;=GR$4),NETWORKDAYS.INTL(GR$4,$Q23,1,(Holidays!$A$1:$A$248)),0)+IF(AND($P23&lt;GR$4,$Q23&gt;=GS$4,$Q23&gt;=GR$4),NETWORKDAYS.INTL(GR$4,(GS$4)-1,1,(Holidays!$A$1:$A$248)),0))*$S23,"")</f>
        <v>0</v>
      </c>
      <c r="GS23" s="191">
        <f>IFERROR((IF(AND($P23&gt;=GS$4,$P23&lt;GT$4,$Q23&lt;GT$4),NETWORKDAYS.INTL($P23,$Q23,1,(Holidays!$A$1:$A$248)),0)+IF(AND($P23&gt;=GS$4,$P23&lt;GT$4,$Q23&gt;=GT$4),NETWORKDAYS.INTL($P23,(GT$4)-1,1,(Holidays!$A$1:$A$248)),0)+IF(AND($P23&lt;GS$4,$Q23&lt;GT$4,$Q23&gt;=GS$4),NETWORKDAYS.INTL(GS$4,$Q23,1,(Holidays!$A$1:$A$248)),0)+IF(AND($P23&lt;GS$4,$Q23&gt;=GT$4,$Q23&gt;=GS$4),NETWORKDAYS.INTL(GS$4,(GT$4)-1,1,(Holidays!$A$1:$A$248)),0))*$S23,"")</f>
        <v>0</v>
      </c>
      <c r="GT23" s="191">
        <f>IFERROR((IF(AND($P23&gt;=GT$4,$P23&lt;GU$4,$Q23&lt;GU$4),NETWORKDAYS.INTL($P23,$Q23,1,(Holidays!$A$1:$A$248)),0)+IF(AND($P23&gt;=GT$4,$P23&lt;GU$4,$Q23&gt;=GU$4),NETWORKDAYS.INTL($P23,(GU$4)-1,1,(Holidays!$A$1:$A$248)),0)+IF(AND($P23&lt;GT$4,$Q23&lt;GU$4,$Q23&gt;=GT$4),NETWORKDAYS.INTL(GT$4,$Q23,1,(Holidays!$A$1:$A$248)),0)+IF(AND($P23&lt;GT$4,$Q23&gt;=GU$4,$Q23&gt;=GT$4),NETWORKDAYS.INTL(GT$4,(GU$4)-1,1,(Holidays!$A$1:$A$248)),0))*$S23,"")</f>
        <v>0</v>
      </c>
      <c r="GU23" s="191">
        <f>IFERROR((IF(AND($P23&gt;=GU$4,$P23&lt;GV$4,$Q23&lt;GV$4),NETWORKDAYS.INTL($P23,$Q23,1,(Holidays!$A$1:$A$248)),0)+IF(AND($P23&gt;=GU$4,$P23&lt;GV$4,$Q23&gt;=GV$4),NETWORKDAYS.INTL($P23,(GV$4)-1,1,(Holidays!$A$1:$A$248)),0)+IF(AND($P23&lt;GU$4,$Q23&lt;GV$4,$Q23&gt;=GU$4),NETWORKDAYS.INTL(GU$4,$Q23,1,(Holidays!$A$1:$A$248)),0)+IF(AND($P23&lt;GU$4,$Q23&gt;=GV$4,$Q23&gt;=GU$4),NETWORKDAYS.INTL(GU$4,(GV$4)-1,1,(Holidays!$A$1:$A$248)),0))*$S23,"")</f>
        <v>0</v>
      </c>
      <c r="GV23" s="191">
        <f>IFERROR((IF(AND($P23&gt;=GV$4,$P23&lt;GW$4,$Q23&lt;GW$4),NETWORKDAYS.INTL($P23,$Q23,1,(Holidays!$A$1:$A$248)),0)+IF(AND($P23&gt;=GV$4,$P23&lt;GW$4,$Q23&gt;=GW$4),NETWORKDAYS.INTL($P23,(GW$4)-1,1,(Holidays!$A$1:$A$248)),0)+IF(AND($P23&lt;GV$4,$Q23&lt;GW$4,$Q23&gt;=GV$4),NETWORKDAYS.INTL(GV$4,$Q23,1,(Holidays!$A$1:$A$248)),0)+IF(AND($P23&lt;GV$4,$Q23&gt;=GW$4,$Q23&gt;=GV$4),NETWORKDAYS.INTL(GV$4,(GW$4)-1,1,(Holidays!$A$1:$A$248)),0))*$S23,"")</f>
        <v>0</v>
      </c>
      <c r="GW23" s="191">
        <f>IFERROR((IF(AND($P23&gt;=GW$4,$P23&lt;GX$4,$Q23&lt;GX$4),NETWORKDAYS.INTL($P23,$Q23,1,(Holidays!$A$1:$A$248)),0)+IF(AND($P23&gt;=GW$4,$P23&lt;GX$4,$Q23&gt;=GX$4),NETWORKDAYS.INTL($P23,(GX$4)-1,1,(Holidays!$A$1:$A$248)),0)+IF(AND($P23&lt;GW$4,$Q23&lt;GX$4,$Q23&gt;=GW$4),NETWORKDAYS.INTL(GW$4,$Q23,1,(Holidays!$A$1:$A$248)),0)+IF(AND($P23&lt;GW$4,$Q23&gt;=GX$4,$Q23&gt;=GW$4),NETWORKDAYS.INTL(GW$4,(GX$4)-1,1,(Holidays!$A$1:$A$248)),0))*$S23,"")</f>
        <v>0</v>
      </c>
      <c r="GX23" s="191">
        <f>IFERROR((IF(AND($P23&gt;=GX$4,$P23&lt;GY$4,$Q23&lt;GY$4),NETWORKDAYS.INTL($P23,$Q23,1,(Holidays!$A$1:$A$248)),0)+IF(AND($P23&gt;=GX$4,$P23&lt;GY$4,$Q23&gt;=GY$4),NETWORKDAYS.INTL($P23,(GY$4)-1,1,(Holidays!$A$1:$A$248)),0)+IF(AND($P23&lt;GX$4,$Q23&lt;GY$4,$Q23&gt;=GX$4),NETWORKDAYS.INTL(GX$4,$Q23,1,(Holidays!$A$1:$A$248)),0)+IF(AND($P23&lt;GX$4,$Q23&gt;=GY$4,$Q23&gt;=GX$4),NETWORKDAYS.INTL(GX$4,(GY$4)-1,1,(Holidays!$A$1:$A$248)),0))*$S23,"")</f>
        <v>0</v>
      </c>
      <c r="GY23" s="191">
        <f>IFERROR((IF(AND($P23&gt;=GY$4,$P23&lt;GZ$4,$Q23&lt;GZ$4),NETWORKDAYS.INTL($P23,$Q23,1,(Holidays!$A$1:$A$248)),0)+IF(AND($P23&gt;=GY$4,$P23&lt;GZ$4,$Q23&gt;=GZ$4),NETWORKDAYS.INTL($P23,(GZ$4)-1,1,(Holidays!$A$1:$A$248)),0)+IF(AND($P23&lt;GY$4,$Q23&lt;GZ$4,$Q23&gt;=GY$4),NETWORKDAYS.INTL(GY$4,$Q23,1,(Holidays!$A$1:$A$248)),0)+IF(AND($P23&lt;GY$4,$Q23&gt;=GZ$4,$Q23&gt;=GY$4),NETWORKDAYS.INTL(GY$4,(GZ$4)-1,1,(Holidays!$A$1:$A$248)),0))*$S23,"")</f>
        <v>0</v>
      </c>
      <c r="GZ23" s="191">
        <f>IFERROR((IF(AND($P23&gt;=GZ$4,$P23&lt;HA$4,$Q23&lt;HA$4),NETWORKDAYS.INTL($P23,$Q23,1,(Holidays!$A$1:$A$248)),0)+IF(AND($P23&gt;=GZ$4,$P23&lt;HA$4,$Q23&gt;=HA$4),NETWORKDAYS.INTL($P23,(HA$4)-1,1,(Holidays!$A$1:$A$248)),0)+IF(AND($P23&lt;GZ$4,$Q23&lt;HA$4,$Q23&gt;=GZ$4),NETWORKDAYS.INTL(GZ$4,$Q23,1,(Holidays!$A$1:$A$248)),0)+IF(AND($P23&lt;GZ$4,$Q23&gt;=HA$4,$Q23&gt;=GZ$4),NETWORKDAYS.INTL(GZ$4,(HA$4)-1,1,(Holidays!$A$1:$A$248)),0))*$S23,"")</f>
        <v>0</v>
      </c>
      <c r="HA23" s="191">
        <f>IFERROR((IF(AND($P23&gt;=HA$4,$P23&lt;HB$4,$Q23&lt;HB$4),NETWORKDAYS.INTL($P23,$Q23,1,(Holidays!$A$1:$A$248)),0)+IF(AND($P23&gt;=HA$4,$P23&lt;HB$4,$Q23&gt;=HB$4),NETWORKDAYS.INTL($P23,(HB$4)-1,1,(Holidays!$A$1:$A$248)),0)+IF(AND($P23&lt;HA$4,$Q23&lt;HB$4,$Q23&gt;=HA$4),NETWORKDAYS.INTL(HA$4,$Q23,1,(Holidays!$A$1:$A$248)),0)+IF(AND($P23&lt;HA$4,$Q23&gt;=HB$4,$Q23&gt;=HA$4),NETWORKDAYS.INTL(HA$4,(HB$4)-1,1,(Holidays!$A$1:$A$248)),0))*$S23,"")</f>
        <v>0</v>
      </c>
      <c r="HB23" s="191">
        <f>IFERROR((IF(AND($P23&gt;=HB$4,$P23&lt;HC$4,$Q23&lt;HC$4),NETWORKDAYS.INTL($P23,$Q23,1,(Holidays!$A$1:$A$248)),0)+IF(AND($P23&gt;=HB$4,$P23&lt;HC$4,$Q23&gt;=HC$4),NETWORKDAYS.INTL($P23,(HC$4)-1,1,(Holidays!$A$1:$A$248)),0)+IF(AND($P23&lt;HB$4,$Q23&lt;HC$4,$Q23&gt;=HB$4),NETWORKDAYS.INTL(HB$4,$Q23,1,(Holidays!$A$1:$A$248)),0)+IF(AND($P23&lt;HB$4,$Q23&gt;=HC$4,$Q23&gt;=HB$4),NETWORKDAYS.INTL(HB$4,(HC$4)-1,1,(Holidays!$A$1:$A$248)),0))*$S23,"")</f>
        <v>0</v>
      </c>
      <c r="HC23" s="191">
        <f>IFERROR((IF(AND($P23&gt;=HC$4,$P23&lt;HD$4,$Q23&lt;HD$4),NETWORKDAYS.INTL($P23,$Q23,1,(Holidays!$A$1:$A$248)),0)+IF(AND($P23&gt;=HC$4,$P23&lt;HD$4,$Q23&gt;=HD$4),NETWORKDAYS.INTL($P23,(HD$4)-1,1,(Holidays!$A$1:$A$248)),0)+IF(AND($P23&lt;HC$4,$Q23&lt;HD$4,$Q23&gt;=HC$4),NETWORKDAYS.INTL(HC$4,$Q23,1,(Holidays!$A$1:$A$248)),0)+IF(AND($P23&lt;HC$4,$Q23&gt;=HD$4,$Q23&gt;=HC$4),NETWORKDAYS.INTL(HC$4,(HD$4)-1,1,(Holidays!$A$1:$A$248)),0))*$S23,"")</f>
        <v>0</v>
      </c>
      <c r="HD23" s="191">
        <f>IFERROR((IF(AND($P23&gt;=HD$4,$P23&lt;HE$4,$Q23&lt;HE$4),NETWORKDAYS.INTL($P23,$Q23,1,(Holidays!$A$1:$A$248)),0)+IF(AND($P23&gt;=HD$4,$P23&lt;HE$4,$Q23&gt;=HE$4),NETWORKDAYS.INTL($P23,(HE$4)-1,1,(Holidays!$A$1:$A$248)),0)+IF(AND($P23&lt;HD$4,$Q23&lt;HE$4,$Q23&gt;=HD$4),NETWORKDAYS.INTL(HD$4,$Q23,1,(Holidays!$A$1:$A$248)),0)+IF(AND($P23&lt;HD$4,$Q23&gt;=HE$4,$Q23&gt;=HD$4),NETWORKDAYS.INTL(HD$4,(HE$4)-1,1,(Holidays!$A$1:$A$248)),0))*$S23,"")</f>
        <v>0</v>
      </c>
      <c r="HE23" s="191">
        <f>IFERROR((IF(AND($P23&gt;=HE$4,$P23&lt;HF$4,$Q23&lt;HF$4),NETWORKDAYS.INTL($P23,$Q23,1,(Holidays!$A$1:$A$248)),0)+IF(AND($P23&gt;=HE$4,$P23&lt;HF$4,$Q23&gt;=HF$4),NETWORKDAYS.INTL($P23,(HF$4)-1,1,(Holidays!$A$1:$A$248)),0)+IF(AND($P23&lt;HE$4,$Q23&lt;HF$4,$Q23&gt;=HE$4),NETWORKDAYS.INTL(HE$4,$Q23,1,(Holidays!$A$1:$A$248)),0)+IF(AND($P23&lt;HE$4,$Q23&gt;=HF$4,$Q23&gt;=HE$4),NETWORKDAYS.INTL(HE$4,(HF$4)-1,1,(Holidays!$A$1:$A$248)),0))*$S23,"")</f>
        <v>0</v>
      </c>
      <c r="HF23" s="191">
        <f>IFERROR((IF(AND($P23&gt;=HF$4,$P23&lt;HG$4,$Q23&lt;HG$4),NETWORKDAYS.INTL($P23,$Q23,1,(Holidays!$A$1:$A$248)),0)+IF(AND($P23&gt;=HF$4,$P23&lt;HG$4,$Q23&gt;=HG$4),NETWORKDAYS.INTL($P23,(HG$4)-1,1,(Holidays!$A$1:$A$248)),0)+IF(AND($P23&lt;HF$4,$Q23&lt;HG$4,$Q23&gt;=HF$4),NETWORKDAYS.INTL(HF$4,$Q23,1,(Holidays!$A$1:$A$248)),0)+IF(AND($P23&lt;HF$4,$Q23&gt;=HG$4,$Q23&gt;=HF$4),NETWORKDAYS.INTL(HF$4,(HG$4)-1,1,(Holidays!$A$1:$A$248)),0))*$S23,"")</f>
        <v>0</v>
      </c>
      <c r="HG23" s="191">
        <f>IFERROR((IF(AND($P23&gt;=HG$4,$P23&lt;HH$4,$Q23&lt;HH$4),NETWORKDAYS.INTL($P23,$Q23,1,(Holidays!$A$1:$A$248)),0)+IF(AND($P23&gt;=HG$4,$P23&lt;HH$4,$Q23&gt;=HH$4),NETWORKDAYS.INTL($P23,(HH$4)-1,1,(Holidays!$A$1:$A$248)),0)+IF(AND($P23&lt;HG$4,$Q23&lt;HH$4,$Q23&gt;=HG$4),NETWORKDAYS.INTL(HG$4,$Q23,1,(Holidays!$A$1:$A$248)),0)+IF(AND($P23&lt;HG$4,$Q23&gt;=HH$4,$Q23&gt;=HG$4),NETWORKDAYS.INTL(HG$4,(HH$4)-1,1,(Holidays!$A$1:$A$248)),0))*$S23,"")</f>
        <v>0</v>
      </c>
      <c r="HH23" s="191">
        <f>IFERROR((IF(AND($P23&gt;=HH$4,$P23&lt;HI$4,$Q23&lt;HI$4),NETWORKDAYS.INTL($P23,$Q23,1,(Holidays!$A$1:$A$248)),0)+IF(AND($P23&gt;=HH$4,$P23&lt;HI$4,$Q23&gt;=HI$4),NETWORKDAYS.INTL($P23,(HI$4)-1,1,(Holidays!$A$1:$A$248)),0)+IF(AND($P23&lt;HH$4,$Q23&lt;HI$4,$Q23&gt;=HH$4),NETWORKDAYS.INTL(HH$4,$Q23,1,(Holidays!$A$1:$A$248)),0)+IF(AND($P23&lt;HH$4,$Q23&gt;=HI$4,$Q23&gt;=HH$4),NETWORKDAYS.INTL(HH$4,(HI$4)-1,1,(Holidays!$A$1:$A$248)),0))*$S23,"")</f>
        <v>0</v>
      </c>
      <c r="HI23" s="191">
        <f>IFERROR((IF(AND($P23&gt;=HI$4,$P23&lt;HJ$4,$Q23&lt;HJ$4),NETWORKDAYS.INTL($P23,$Q23,1,(Holidays!$A$1:$A$248)),0)+IF(AND($P23&gt;=HI$4,$P23&lt;HJ$4,$Q23&gt;=HJ$4),NETWORKDAYS.INTL($P23,(HJ$4)-1,1,(Holidays!$A$1:$A$248)),0)+IF(AND($P23&lt;HI$4,$Q23&lt;HJ$4,$Q23&gt;=HI$4),NETWORKDAYS.INTL(HI$4,$Q23,1,(Holidays!$A$1:$A$248)),0)+IF(AND($P23&lt;HI$4,$Q23&gt;=HJ$4,$Q23&gt;=HI$4),NETWORKDAYS.INTL(HI$4,(HJ$4)-1,1,(Holidays!$A$1:$A$248)),0))*$S23,"")</f>
        <v>0</v>
      </c>
      <c r="HJ23" s="191">
        <f>IFERROR((IF(AND($P23&gt;=HJ$4,$P23&lt;HK$4,$Q23&lt;HK$4),NETWORKDAYS.INTL($P23,$Q23,1,(Holidays!$A$1:$A$248)),0)+IF(AND($P23&gt;=HJ$4,$P23&lt;HK$4,$Q23&gt;=HK$4),NETWORKDAYS.INTL($P23,(HK$4)-1,1,(Holidays!$A$1:$A$248)),0)+IF(AND($P23&lt;HJ$4,$Q23&lt;HK$4,$Q23&gt;=HJ$4),NETWORKDAYS.INTL(HJ$4,$Q23,1,(Holidays!$A$1:$A$248)),0)+IF(AND($P23&lt;HJ$4,$Q23&gt;=HK$4,$Q23&gt;=HJ$4),NETWORKDAYS.INTL(HJ$4,(HK$4)-1,1,(Holidays!$A$1:$A$248)),0))*$S23,"")</f>
        <v>0</v>
      </c>
      <c r="HK23" s="191">
        <f>IFERROR((IF(AND($P23&gt;=HK$4,$P23&lt;HL$4,$Q23&lt;HL$4),NETWORKDAYS.INTL($P23,$Q23,1,(Holidays!$A$1:$A$248)),0)+IF(AND($P23&gt;=HK$4,$P23&lt;HL$4,$Q23&gt;=HL$4),NETWORKDAYS.INTL($P23,(HL$4)-1,1,(Holidays!$A$1:$A$248)),0)+IF(AND($P23&lt;HK$4,$Q23&lt;HL$4,$Q23&gt;=HK$4),NETWORKDAYS.INTL(HK$4,$Q23,1,(Holidays!$A$1:$A$248)),0)+IF(AND($P23&lt;HK$4,$Q23&gt;=HL$4,$Q23&gt;=HK$4),NETWORKDAYS.INTL(HK$4,(HL$4)-1,1,(Holidays!$A$1:$A$248)),0))*$S23,"")</f>
        <v>0</v>
      </c>
      <c r="HL23" s="191">
        <f>IFERROR((IF(AND($P23&gt;=HL$4,$P23&lt;HM$4,$Q23&lt;HM$4),NETWORKDAYS.INTL($P23,$Q23,1,(Holidays!$A$1:$A$248)),0)+IF(AND($P23&gt;=HL$4,$P23&lt;HM$4,$Q23&gt;=HM$4),NETWORKDAYS.INTL($P23,(HM$4)-1,1,(Holidays!$A$1:$A$248)),0)+IF(AND($P23&lt;HL$4,$Q23&lt;HM$4,$Q23&gt;=HL$4),NETWORKDAYS.INTL(HL$4,$Q23,1,(Holidays!$A$1:$A$248)),0)+IF(AND($P23&lt;HL$4,$Q23&gt;=HM$4,$Q23&gt;=HL$4),NETWORKDAYS.INTL(HL$4,(HM$4)-1,1,(Holidays!$A$1:$A$248)),0))*$S23,"")</f>
        <v>0</v>
      </c>
      <c r="HM23" s="191">
        <f>IFERROR((IF(AND($P23&gt;=HM$4,$P23&lt;HN$4,$Q23&lt;HN$4),NETWORKDAYS.INTL($P23,$Q23,1,(Holidays!$A$1:$A$248)),0)+IF(AND($P23&gt;=HM$4,$P23&lt;HN$4,$Q23&gt;=HN$4),NETWORKDAYS.INTL($P23,(HN$4)-1,1,(Holidays!$A$1:$A$248)),0)+IF(AND($P23&lt;HM$4,$Q23&lt;HN$4,$Q23&gt;=HM$4),NETWORKDAYS.INTL(HM$4,$Q23,1,(Holidays!$A$1:$A$248)),0)+IF(AND($P23&lt;HM$4,$Q23&gt;=HN$4,$Q23&gt;=HM$4),NETWORKDAYS.INTL(HM$4,(HN$4)-1,1,(Holidays!$A$1:$A$248)),0))*$S23,"")</f>
        <v>0</v>
      </c>
      <c r="HN23" s="191">
        <f>IFERROR((IF(AND($P23&gt;=HN$4,$P23&lt;HO$4,$Q23&lt;HO$4),NETWORKDAYS.INTL($P23,$Q23,1,(Holidays!$A$1:$A$248)),0)+IF(AND($P23&gt;=HN$4,$P23&lt;HO$4,$Q23&gt;=HO$4),NETWORKDAYS.INTL($P23,(HO$4)-1,1,(Holidays!$A$1:$A$248)),0)+IF(AND($P23&lt;HN$4,$Q23&lt;HO$4,$Q23&gt;=HN$4),NETWORKDAYS.INTL(HN$4,$Q23,1,(Holidays!$A$1:$A$248)),0)+IF(AND($P23&lt;HN$4,$Q23&gt;=HO$4,$Q23&gt;=HN$4),NETWORKDAYS.INTL(HN$4,(HO$4)-1,1,(Holidays!$A$1:$A$248)),0))*$S23,"")</f>
        <v>0</v>
      </c>
      <c r="HO23" s="191">
        <f>IFERROR((IF(AND($P23&gt;=HO$4,$P23&lt;HP$4,$Q23&lt;HP$4),NETWORKDAYS.INTL($P23,$Q23,1,(Holidays!$A$1:$A$248)),0)+IF(AND($P23&gt;=HO$4,$P23&lt;HP$4,$Q23&gt;=HP$4),NETWORKDAYS.INTL($P23,(HP$4)-1,1,(Holidays!$A$1:$A$248)),0)+IF(AND($P23&lt;HO$4,$Q23&lt;HP$4,$Q23&gt;=HO$4),NETWORKDAYS.INTL(HO$4,$Q23,1,(Holidays!$A$1:$A$248)),0)+IF(AND($P23&lt;HO$4,$Q23&gt;=HP$4,$Q23&gt;=HO$4),NETWORKDAYS.INTL(HO$4,(HP$4)-1,1,(Holidays!$A$1:$A$248)),0))*$S23,"")</f>
        <v>0</v>
      </c>
      <c r="HP23" s="191">
        <f>IFERROR((IF(AND($P23&gt;=HP$4,$P23&lt;HQ$4,$Q23&lt;HQ$4),NETWORKDAYS.INTL($P23,$Q23,1,(Holidays!$A$1:$A$248)),0)+IF(AND($P23&gt;=HP$4,$P23&lt;HQ$4,$Q23&gt;=HQ$4),NETWORKDAYS.INTL($P23,(HQ$4)-1,1,(Holidays!$A$1:$A$248)),0)+IF(AND($P23&lt;HP$4,$Q23&lt;HQ$4,$Q23&gt;=HP$4),NETWORKDAYS.INTL(HP$4,$Q23,1,(Holidays!$A$1:$A$248)),0)+IF(AND($P23&lt;HP$4,$Q23&gt;=HQ$4,$Q23&gt;=HP$4),NETWORKDAYS.INTL(HP$4,(HQ$4)-1,1,(Holidays!$A$1:$A$248)),0))*$S23,"")</f>
        <v>0</v>
      </c>
      <c r="HQ23" s="191">
        <f>IFERROR((IF(AND($P23&gt;=HQ$4,$P23&lt;HR$4,$Q23&lt;HR$4),NETWORKDAYS.INTL($P23,$Q23,1,(Holidays!$A$1:$A$248)),0)+IF(AND($P23&gt;=HQ$4,$P23&lt;HR$4,$Q23&gt;=HR$4),NETWORKDAYS.INTL($P23,(HR$4)-1,1,(Holidays!$A$1:$A$248)),0)+IF(AND($P23&lt;HQ$4,$Q23&lt;HR$4,$Q23&gt;=HQ$4),NETWORKDAYS.INTL(HQ$4,$Q23,1,(Holidays!$A$1:$A$248)),0)+IF(AND($P23&lt;HQ$4,$Q23&gt;=HR$4,$Q23&gt;=HQ$4),NETWORKDAYS.INTL(HQ$4,(HR$4)-1,1,(Holidays!$A$1:$A$248)),0))*$S23,"")</f>
        <v>0</v>
      </c>
      <c r="HR23" s="191">
        <f>IFERROR((IF(AND($P23&gt;=HR$4,$P23&lt;HS$4,$Q23&lt;HS$4),NETWORKDAYS.INTL($P23,$Q23,1,(Holidays!$A$1:$A$248)),0)+IF(AND($P23&gt;=HR$4,$P23&lt;HS$4,$Q23&gt;=HS$4),NETWORKDAYS.INTL($P23,(HS$4)-1,1,(Holidays!$A$1:$A$248)),0)+IF(AND($P23&lt;HR$4,$Q23&lt;HS$4,$Q23&gt;=HR$4),NETWORKDAYS.INTL(HR$4,$Q23,1,(Holidays!$A$1:$A$248)),0)+IF(AND($P23&lt;HR$4,$Q23&gt;=HS$4,$Q23&gt;=HR$4),NETWORKDAYS.INTL(HR$4,(HS$4)-1,1,(Holidays!$A$1:$A$248)),0))*$S23,"")</f>
        <v>0</v>
      </c>
      <c r="HS23" s="191">
        <f>IFERROR((IF(AND($P23&gt;=HS$4,$P23&lt;HT$4,$Q23&lt;HT$4),NETWORKDAYS.INTL($P23,$Q23,1,(Holidays!$A$1:$A$248)),0)+IF(AND($P23&gt;=HS$4,$P23&lt;HT$4,$Q23&gt;=HT$4),NETWORKDAYS.INTL($P23,(HT$4)-1,1,(Holidays!$A$1:$A$248)),0)+IF(AND($P23&lt;HS$4,$Q23&lt;HT$4,$Q23&gt;=HS$4),NETWORKDAYS.INTL(HS$4,$Q23,1,(Holidays!$A$1:$A$248)),0)+IF(AND($P23&lt;HS$4,$Q23&gt;=HT$4,$Q23&gt;=HS$4),NETWORKDAYS.INTL(HS$4,(HT$4)-1,1,(Holidays!$A$1:$A$248)),0))*$S23,"")</f>
        <v>0</v>
      </c>
      <c r="HT23" s="191">
        <f>IFERROR((IF(AND($P23&gt;=HT$4,$P23&lt;HU$4,$Q23&lt;HU$4),NETWORKDAYS.INTL($P23,$Q23,1,(Holidays!$A$1:$A$248)),0)+IF(AND($P23&gt;=HT$4,$P23&lt;HU$4,$Q23&gt;=HU$4),NETWORKDAYS.INTL($P23,(HU$4)-1,1,(Holidays!$A$1:$A$248)),0)+IF(AND($P23&lt;HT$4,$Q23&lt;HU$4,$Q23&gt;=HT$4),NETWORKDAYS.INTL(HT$4,$Q23,1,(Holidays!$A$1:$A$248)),0)+IF(AND($P23&lt;HT$4,$Q23&gt;=HU$4,$Q23&gt;=HT$4),NETWORKDAYS.INTL(HT$4,(HU$4)-1,1,(Holidays!$A$1:$A$248)),0))*$S23,"")</f>
        <v>0</v>
      </c>
      <c r="HU23" s="191">
        <f>IFERROR((IF(AND($P23&gt;=HU$4,$P23&lt;HV$4,$Q23&lt;HV$4),NETWORKDAYS.INTL($P23,$Q23,1,(Holidays!$A$1:$A$248)),0)+IF(AND($P23&gt;=HU$4,$P23&lt;HV$4,$Q23&gt;=HV$4),NETWORKDAYS.INTL($P23,(HV$4)-1,1,(Holidays!$A$1:$A$248)),0)+IF(AND($P23&lt;HU$4,$Q23&lt;HV$4,$Q23&gt;=HU$4),NETWORKDAYS.INTL(HU$4,$Q23,1,(Holidays!$A$1:$A$248)),0)+IF(AND($P23&lt;HU$4,$Q23&gt;=HV$4,$Q23&gt;=HU$4),NETWORKDAYS.INTL(HU$4,(HV$4)-1,1,(Holidays!$A$1:$A$248)),0))*$S23,"")</f>
        <v>0</v>
      </c>
      <c r="HV23" s="191">
        <f>IFERROR((IF(AND($P23&gt;=HV$4,$P23&lt;HW$4,$Q23&lt;HW$4),NETWORKDAYS.INTL($P23,$Q23,1,(Holidays!$A$1:$A$248)),0)+IF(AND($P23&gt;=HV$4,$P23&lt;HW$4,$Q23&gt;=HW$4),NETWORKDAYS.INTL($P23,(HW$4)-1,1,(Holidays!$A$1:$A$248)),0)+IF(AND($P23&lt;HV$4,$Q23&lt;HW$4,$Q23&gt;=HV$4),NETWORKDAYS.INTL(HV$4,$Q23,1,(Holidays!$A$1:$A$248)),0)+IF(AND($P23&lt;HV$4,$Q23&gt;=HW$4,$Q23&gt;=HV$4),NETWORKDAYS.INTL(HV$4,(HW$4)-1,1,(Holidays!$A$1:$A$248)),0))*$S23,"")</f>
        <v>0</v>
      </c>
      <c r="HW23" s="191">
        <f>IFERROR((IF(AND($P23&gt;=HW$4,$P23&lt;HX$4,$Q23&lt;HX$4),NETWORKDAYS.INTL($P23,$Q23,1,(Holidays!$A$1:$A$248)),0)+IF(AND($P23&gt;=HW$4,$P23&lt;HX$4,$Q23&gt;=HX$4),NETWORKDAYS.INTL($P23,(HX$4)-1,1,(Holidays!$A$1:$A$248)),0)+IF(AND($P23&lt;HW$4,$Q23&lt;HX$4,$Q23&gt;=HW$4),NETWORKDAYS.INTL(HW$4,$Q23,1,(Holidays!$A$1:$A$248)),0)+IF(AND($P23&lt;HW$4,$Q23&gt;=HX$4,$Q23&gt;=HW$4),NETWORKDAYS.INTL(HW$4,(HX$4)-1,1,(Holidays!$A$1:$A$248)),0))*$S23,"")</f>
        <v>0</v>
      </c>
      <c r="HX23" s="191">
        <f>IFERROR((IF(AND($P23&gt;=HX$4,$P23&lt;HY$4,$Q23&lt;HY$4),NETWORKDAYS.INTL($P23,$Q23,1,(Holidays!$A$1:$A$248)),0)+IF(AND($P23&gt;=HX$4,$P23&lt;HY$4,$Q23&gt;=HY$4),NETWORKDAYS.INTL($P23,(HY$4)-1,1,(Holidays!$A$1:$A$248)),0)+IF(AND($P23&lt;HX$4,$Q23&lt;HY$4,$Q23&gt;=HX$4),NETWORKDAYS.INTL(HX$4,$Q23,1,(Holidays!$A$1:$A$248)),0)+IF(AND($P23&lt;HX$4,$Q23&gt;=HY$4,$Q23&gt;=HX$4),NETWORKDAYS.INTL(HX$4,(HY$4)-1,1,(Holidays!$A$1:$A$248)),0))*$S23,"")</f>
        <v>0</v>
      </c>
      <c r="HY23" s="191">
        <f>IFERROR((IF(AND($P23&gt;=HY$4,$P23&lt;HZ$4,$Q23&lt;HZ$4),NETWORKDAYS.INTL($P23,$Q23,1,(Holidays!$A$1:$A$248)),0)+IF(AND($P23&gt;=HY$4,$P23&lt;HZ$4,$Q23&gt;=HZ$4),NETWORKDAYS.INTL($P23,(HZ$4)-1,1,(Holidays!$A$1:$A$248)),0)+IF(AND($P23&lt;HY$4,$Q23&lt;HZ$4,$Q23&gt;=HY$4),NETWORKDAYS.INTL(HY$4,$Q23,1,(Holidays!$A$1:$A$248)),0)+IF(AND($P23&lt;HY$4,$Q23&gt;=HZ$4,$Q23&gt;=HY$4),NETWORKDAYS.INTL(HY$4,(HZ$4)-1,1,(Holidays!$A$1:$A$248)),0))*$S23,"")</f>
        <v>0</v>
      </c>
      <c r="HZ23" s="191">
        <f>IFERROR((IF(AND($P23&gt;=HZ$4,$P23&lt;IA$4,$Q23&lt;IA$4),NETWORKDAYS.INTL($P23,$Q23,1,(Holidays!$A$1:$A$248)),0)+IF(AND($P23&gt;=HZ$4,$P23&lt;IA$4,$Q23&gt;=IA$4),NETWORKDAYS.INTL($P23,(IA$4)-1,1,(Holidays!$A$1:$A$248)),0)+IF(AND($P23&lt;HZ$4,$Q23&lt;IA$4,$Q23&gt;=HZ$4),NETWORKDAYS.INTL(HZ$4,$Q23,1,(Holidays!$A$1:$A$248)),0)+IF(AND($P23&lt;HZ$4,$Q23&gt;=IA$4,$Q23&gt;=HZ$4),NETWORKDAYS.INTL(HZ$4,(IA$4)-1,1,(Holidays!$A$1:$A$248)),0))*$S23,"")</f>
        <v>0</v>
      </c>
      <c r="IA23" s="191">
        <f>IFERROR((IF(AND($P23&gt;=IA$4,$P23&lt;IB$4,$Q23&lt;IB$4),NETWORKDAYS.INTL($P23,$Q23,1,(Holidays!$A$1:$A$248)),0)+IF(AND($P23&gt;=IA$4,$P23&lt;IB$4,$Q23&gt;=IB$4),NETWORKDAYS.INTL($P23,(IB$4)-1,1,(Holidays!$A$1:$A$248)),0)+IF(AND($P23&lt;IA$4,$Q23&lt;IB$4,$Q23&gt;=IA$4),NETWORKDAYS.INTL(IA$4,$Q23,1,(Holidays!$A$1:$A$248)),0)+IF(AND($P23&lt;IA$4,$Q23&gt;=IB$4,$Q23&gt;=IA$4),NETWORKDAYS.INTL(IA$4,(IB$4)-1,1,(Holidays!$A$1:$A$248)),0))*$S23,"")</f>
        <v>0</v>
      </c>
      <c r="IB23" s="191">
        <f>IFERROR((IF(AND($P23&gt;=IB$4,$P23&lt;IC$4,$Q23&lt;IC$4),NETWORKDAYS.INTL($P23,$Q23,1,(Holidays!$A$1:$A$248)),0)+IF(AND($P23&gt;=IB$4,$P23&lt;IC$4,$Q23&gt;=IC$4),NETWORKDAYS.INTL($P23,(IC$4)-1,1,(Holidays!$A$1:$A$248)),0)+IF(AND($P23&lt;IB$4,$Q23&lt;IC$4,$Q23&gt;=IB$4),NETWORKDAYS.INTL(IB$4,$Q23,1,(Holidays!$A$1:$A$248)),0)+IF(AND($P23&lt;IB$4,$Q23&gt;=IC$4,$Q23&gt;=IB$4),NETWORKDAYS.INTL(IB$4,(IC$4)-1,1,(Holidays!$A$1:$A$248)),0))*$S23,"")</f>
        <v>0</v>
      </c>
      <c r="IC23" s="191">
        <f>IFERROR((IF(AND($P23&gt;=IC$4,$P23&lt;ID$4,$Q23&lt;ID$4),NETWORKDAYS.INTL($P23,$Q23,1,(Holidays!$A$1:$A$248)),0)+IF(AND($P23&gt;=IC$4,$P23&lt;ID$4,$Q23&gt;=ID$4),NETWORKDAYS.INTL($P23,(ID$4)-1,1,(Holidays!$A$1:$A$248)),0)+IF(AND($P23&lt;IC$4,$Q23&lt;ID$4,$Q23&gt;=IC$4),NETWORKDAYS.INTL(IC$4,$Q23,1,(Holidays!$A$1:$A$248)),0)+IF(AND($P23&lt;IC$4,$Q23&gt;=ID$4,$Q23&gt;=IC$4),NETWORKDAYS.INTL(IC$4,(ID$4)-1,1,(Holidays!$A$1:$A$248)),0))*$S23,"")</f>
        <v>0</v>
      </c>
      <c r="ID23" s="191">
        <f>IFERROR((IF(AND($P23&gt;=ID$4,$P23&lt;IE$4,$Q23&lt;IE$4),NETWORKDAYS.INTL($P23,$Q23,1,(Holidays!$A$1:$A$248)),0)+IF(AND($P23&gt;=ID$4,$P23&lt;IE$4,$Q23&gt;=IE$4),NETWORKDAYS.INTL($P23,(IE$4)-1,1,(Holidays!$A$1:$A$248)),0)+IF(AND($P23&lt;ID$4,$Q23&lt;IE$4,$Q23&gt;=ID$4),NETWORKDAYS.INTL(ID$4,$Q23,1,(Holidays!$A$1:$A$248)),0)+IF(AND($P23&lt;ID$4,$Q23&gt;=IE$4,$Q23&gt;=ID$4),NETWORKDAYS.INTL(ID$4,(IE$4)-1,1,(Holidays!$A$1:$A$248)),0))*$S23,"")</f>
        <v>0</v>
      </c>
      <c r="IE23" s="191">
        <f>IFERROR((IF(AND($P23&gt;=IE$4,$P23&lt;IF$4,$Q23&lt;IF$4),NETWORKDAYS.INTL($P23,$Q23,1,(Holidays!$A$1:$A$248)),0)+IF(AND($P23&gt;=IE$4,$P23&lt;IF$4,$Q23&gt;=IF$4),NETWORKDAYS.INTL($P23,(IF$4)-1,1,(Holidays!$A$1:$A$248)),0)+IF(AND($P23&lt;IE$4,$Q23&lt;IF$4,$Q23&gt;=IE$4),NETWORKDAYS.INTL(IE$4,$Q23,1,(Holidays!$A$1:$A$248)),0)+IF(AND($P23&lt;IE$4,$Q23&gt;=IF$4,$Q23&gt;=IE$4),NETWORKDAYS.INTL(IE$4,(IF$4)-1,1,(Holidays!$A$1:$A$248)),0))*$S23,"")</f>
        <v>0</v>
      </c>
      <c r="IF23" s="191">
        <f>IFERROR((IF(AND($P23&gt;=IF$4,$P23&lt;IG$4,$Q23&lt;IG$4),NETWORKDAYS.INTL($P23,$Q23,1,(Holidays!$A$1:$A$248)),0)+IF(AND($P23&gt;=IF$4,$P23&lt;IG$4,$Q23&gt;=IG$4),NETWORKDAYS.INTL($P23,(IG$4)-1,1,(Holidays!$A$1:$A$248)),0)+IF(AND($P23&lt;IF$4,$Q23&lt;IG$4,$Q23&gt;=IF$4),NETWORKDAYS.INTL(IF$4,$Q23,1,(Holidays!$A$1:$A$248)),0)+IF(AND($P23&lt;IF$4,$Q23&gt;=IG$4,$Q23&gt;=IF$4),NETWORKDAYS.INTL(IF$4,(IG$4)-1,1,(Holidays!$A$1:$A$248)),0))*$S23,"")</f>
        <v>0</v>
      </c>
      <c r="IG23" s="191">
        <f>IFERROR((IF(AND($P23&gt;=IG$4,$P23&lt;IH$4,$Q23&lt;IH$4),NETWORKDAYS.INTL($P23,$Q23,1,(Holidays!$A$1:$A$248)),0)+IF(AND($P23&gt;=IG$4,$P23&lt;IH$4,$Q23&gt;=IH$4),NETWORKDAYS.INTL($P23,(IH$4)-1,1,(Holidays!$A$1:$A$248)),0)+IF(AND($P23&lt;IG$4,$Q23&lt;IH$4,$Q23&gt;=IG$4),NETWORKDAYS.INTL(IG$4,$Q23,1,(Holidays!$A$1:$A$248)),0)+IF(AND($P23&lt;IG$4,$Q23&gt;=IH$4,$Q23&gt;=IG$4),NETWORKDAYS.INTL(IG$4,(IH$4)-1,1,(Holidays!$A$1:$A$248)),0))*$S23,"")</f>
        <v>0</v>
      </c>
      <c r="IH23" s="191">
        <f>IFERROR((IF(AND($P23&gt;=IH$4,$P23&lt;II$4,$Q23&lt;II$4),NETWORKDAYS.INTL($P23,$Q23,1,(Holidays!$A$1:$A$248)),0)+IF(AND($P23&gt;=IH$4,$P23&lt;II$4,$Q23&gt;=II$4),NETWORKDAYS.INTL($P23,(II$4)-1,1,(Holidays!$A$1:$A$248)),0)+IF(AND($P23&lt;IH$4,$Q23&lt;II$4,$Q23&gt;=IH$4),NETWORKDAYS.INTL(IH$4,$Q23,1,(Holidays!$A$1:$A$248)),0)+IF(AND($P23&lt;IH$4,$Q23&gt;=II$4,$Q23&gt;=IH$4),NETWORKDAYS.INTL(IH$4,(II$4)-1,1,(Holidays!$A$1:$A$248)),0))*$S23,"")</f>
        <v>0</v>
      </c>
      <c r="II23" s="191">
        <f>IFERROR((IF(AND($P23&gt;=II$4,$P23&lt;IJ$4,$Q23&lt;IJ$4),NETWORKDAYS.INTL($P23,$Q23,1,(Holidays!$A$1:$A$248)),0)+IF(AND($P23&gt;=II$4,$P23&lt;IJ$4,$Q23&gt;=IJ$4),NETWORKDAYS.INTL($P23,(IJ$4)-1,1,(Holidays!$A$1:$A$248)),0)+IF(AND($P23&lt;II$4,$Q23&lt;IJ$4,$Q23&gt;=II$4),NETWORKDAYS.INTL(II$4,$Q23,1,(Holidays!$A$1:$A$248)),0)+IF(AND($P23&lt;II$4,$Q23&gt;=IJ$4,$Q23&gt;=II$4),NETWORKDAYS.INTL(II$4,(IJ$4)-1,1,(Holidays!$A$1:$A$248)),0))*$S23,"")</f>
        <v>0</v>
      </c>
      <c r="IJ23" s="191">
        <f>IFERROR((IF(AND($P23&gt;=IJ$4,$P23&lt;IK$4,$Q23&lt;IK$4),NETWORKDAYS.INTL($P23,$Q23,1,(Holidays!$A$1:$A$248)),0)+IF(AND($P23&gt;=IJ$4,$P23&lt;IK$4,$Q23&gt;=IK$4),NETWORKDAYS.INTL($P23,(IK$4)-1,1,(Holidays!$A$1:$A$248)),0)+IF(AND($P23&lt;IJ$4,$Q23&lt;IK$4,$Q23&gt;=IJ$4),NETWORKDAYS.INTL(IJ$4,$Q23,1,(Holidays!$A$1:$A$248)),0)+IF(AND($P23&lt;IJ$4,$Q23&gt;=IK$4,$Q23&gt;=IJ$4),NETWORKDAYS.INTL(IJ$4,(IK$4)-1,1,(Holidays!$A$1:$A$248)),0))*$S23,"")</f>
        <v>0</v>
      </c>
      <c r="IK23" s="191">
        <f>IFERROR((IF(AND($P23&gt;=IK$4,$P23&lt;IL$4,$Q23&lt;IL$4),NETWORKDAYS.INTL($P23,$Q23,1,(Holidays!$A$1:$A$248)),0)+IF(AND($P23&gt;=IK$4,$P23&lt;IL$4,$Q23&gt;=IL$4),NETWORKDAYS.INTL($P23,(IL$4)-1,1,(Holidays!$A$1:$A$248)),0)+IF(AND($P23&lt;IK$4,$Q23&lt;IL$4,$Q23&gt;=IK$4),NETWORKDAYS.INTL(IK$4,$Q23,1,(Holidays!$A$1:$A$248)),0)+IF(AND($P23&lt;IK$4,$Q23&gt;=IL$4,$Q23&gt;=IK$4),NETWORKDAYS.INTL(IK$4,(IL$4)-1,1,(Holidays!$A$1:$A$248)),0))*$S23,"")</f>
        <v>0</v>
      </c>
      <c r="IL23" s="191">
        <f>IFERROR((IF(AND($P23&gt;=IL$4,$P23&lt;IM$4,$Q23&lt;IM$4),NETWORKDAYS.INTL($P23,$Q23,1,(Holidays!$A$1:$A$248)),0)+IF(AND($P23&gt;=IL$4,$P23&lt;IM$4,$Q23&gt;=IM$4),NETWORKDAYS.INTL($P23,(IM$4)-1,1,(Holidays!$A$1:$A$248)),0)+IF(AND($P23&lt;IL$4,$Q23&lt;IM$4,$Q23&gt;=IL$4),NETWORKDAYS.INTL(IL$4,$Q23,1,(Holidays!$A$1:$A$248)),0)+IF(AND($P23&lt;IL$4,$Q23&gt;=IM$4,$Q23&gt;=IL$4),NETWORKDAYS.INTL(IL$4,(IM$4)-1,1,(Holidays!$A$1:$A$248)),0))*$S23,"")</f>
        <v>0</v>
      </c>
      <c r="IM23" s="191">
        <f>IFERROR((IF(AND($P23&gt;=IM$4,$P23&lt;IN$4,$Q23&lt;IN$4),NETWORKDAYS.INTL($P23,$Q23,1,(Holidays!$A$1:$A$248)),0)+IF(AND($P23&gt;=IM$4,$P23&lt;IN$4,$Q23&gt;=IN$4),NETWORKDAYS.INTL($P23,(IN$4)-1,1,(Holidays!$A$1:$A$248)),0)+IF(AND($P23&lt;IM$4,$Q23&lt;IN$4,$Q23&gt;=IM$4),NETWORKDAYS.INTL(IM$4,$Q23,1,(Holidays!$A$1:$A$248)),0)+IF(AND($P23&lt;IM$4,$Q23&gt;=IN$4,$Q23&gt;=IM$4),NETWORKDAYS.INTL(IM$4,(IN$4)-1,1,(Holidays!$A$1:$A$248)),0))*$S23,"")</f>
        <v>0</v>
      </c>
      <c r="IN23" s="191">
        <f>IFERROR((IF(AND($P23&gt;=IN$4,$P23&lt;IO$4,$Q23&lt;IO$4),NETWORKDAYS.INTL($P23,$Q23,1,(Holidays!$A$1:$A$248)),0)+IF(AND($P23&gt;=IN$4,$P23&lt;IO$4,$Q23&gt;=IO$4),NETWORKDAYS.INTL($P23,(IO$4)-1,1,(Holidays!$A$1:$A$248)),0)+IF(AND($P23&lt;IN$4,$Q23&lt;IO$4,$Q23&gt;=IN$4),NETWORKDAYS.INTL(IN$4,$Q23,1,(Holidays!$A$1:$A$248)),0)+IF(AND($P23&lt;IN$4,$Q23&gt;=IO$4,$Q23&gt;=IN$4),NETWORKDAYS.INTL(IN$4,(IO$4)-1,1,(Holidays!$A$1:$A$248)),0))*$S23,"")</f>
        <v>0</v>
      </c>
      <c r="IO23" s="193">
        <f>IFERROR((IF(AND($P23&gt;=IO$4,$P23&lt;IP$4,$Q23&lt;IP$4),NETWORKDAYS.INTL($P23,$Q23,1,(Holidays!$A$1:$A$248)),0)+IF(AND($P23&gt;=IO$4,$P23&lt;IP$4,$Q23&gt;=IP$4),NETWORKDAYS.INTL($P23,(IP$4)-1,1,(Holidays!$A$1:$A$248)),0)+IF(AND($P23&lt;IO$4,$Q23&lt;IP$4,$Q23&gt;=IO$4),NETWORKDAYS.INTL(IO$4,$Q23,1,(Holidays!$A$1:$A$248)),0)+IF(AND($P23&lt;IO$4,$Q23&gt;=IP$4,$Q23&gt;=IO$4),NETWORKDAYS.INTL(IO$4,(IP$4)-1,1,(Holidays!$A$1:$A$248)),0))*$S23,"")</f>
        <v>0</v>
      </c>
    </row>
    <row r="24" spans="1:249" ht="15" customHeight="1">
      <c r="A24" s="215" t="s">
        <v>3</v>
      </c>
      <c r="B24" s="59" t="str">
        <f>'A-1_MH Estimation'!B24</f>
        <v>A.17</v>
      </c>
      <c r="C24" s="60" t="str">
        <f>IFERROR(VLOOKUP(B24,'A-1_MH Estimation'!$B$6:$C$54,2,0),"")</f>
        <v>Route Part Notes Input</v>
      </c>
      <c r="D24" s="174">
        <f>IFERROR(VLOOKUP(C24,'A-1_MH Estimation'!$C$7:$K$61,9,0)*1,0)</f>
        <v>15.25</v>
      </c>
      <c r="E24" s="165">
        <v>1</v>
      </c>
      <c r="F24" s="166"/>
      <c r="G24" s="166"/>
      <c r="H24" s="166"/>
      <c r="I24" s="166"/>
      <c r="J24" s="167"/>
      <c r="K24" s="354">
        <f t="shared" ca="1" si="437"/>
        <v>15.25</v>
      </c>
      <c r="L24" s="307">
        <v>1</v>
      </c>
      <c r="M24" s="307"/>
      <c r="N24" s="307"/>
      <c r="O24" s="167"/>
      <c r="P24" s="668">
        <v>44522</v>
      </c>
      <c r="Q24" s="668">
        <v>44526</v>
      </c>
      <c r="R24" s="170">
        <f>NETWORKDAYS.INTL(P24,Q24,1,Holidays!$A$1:$A$248)</f>
        <v>5</v>
      </c>
      <c r="S24" s="62">
        <f t="shared" si="436"/>
        <v>3.05</v>
      </c>
      <c r="U24" s="253">
        <f>SUM($V24:IO24)</f>
        <v>15.25</v>
      </c>
      <c r="V24" s="190">
        <f>IFERROR((IF(AND($P24&gt;=V$4,$P24&lt;W$4,$Q24&lt;W$4),NETWORKDAYS.INTL($P24,$Q24,1,(Holidays!$A$1:$A$248)),0)+IF(AND($P24&gt;=V$4,$P24&lt;W$4,$Q24&gt;=W$4),NETWORKDAYS.INTL($P24,(W$4)-1,1,(Holidays!$A$1:$A$248)),0)+IF(AND($P24&lt;V$4,$Q24&lt;W$4,$Q24&gt;=V$4),NETWORKDAYS.INTL(V$4,$Q24,1,(Holidays!$A$1:$A$248)),0)+IF(AND($P24&lt;V$4,$Q24&gt;=W$4,$Q24&gt;=V$4),NETWORKDAYS.INTL(V$4,(W$4)-1,1,(Holidays!$A$1:$A$248)),0))*$S24,"")</f>
        <v>0</v>
      </c>
      <c r="W24" s="191">
        <f>IFERROR((IF(AND($P24&gt;=W$4,$P24&lt;X$4,$Q24&lt;X$4),NETWORKDAYS.INTL($P24,$Q24,1,(Holidays!$A$1:$A$248)),0)+IF(AND($P24&gt;=W$4,$P24&lt;X$4,$Q24&gt;=X$4),NETWORKDAYS.INTL($P24,(X$4)-1,1,(Holidays!$A$1:$A$248)),0)+IF(AND($P24&lt;W$4,$Q24&lt;X$4,$Q24&gt;=W$4),NETWORKDAYS.INTL(W$4,$Q24,1,(Holidays!$A$1:$A$248)),0)+IF(AND($P24&lt;W$4,$Q24&gt;=X$4,$Q24&gt;=W$4),NETWORKDAYS.INTL(W$4,(X$4)-1,1,(Holidays!$A$1:$A$248)),0))*$S24,"")</f>
        <v>0</v>
      </c>
      <c r="X24" s="191">
        <f>IFERROR((IF(AND($P24&gt;=X$4,$P24&lt;Y$4,$Q24&lt;Y$4),NETWORKDAYS.INTL($P24,$Q24,1,(Holidays!$A$1:$A$248)),0)+IF(AND($P24&gt;=X$4,$P24&lt;Y$4,$Q24&gt;=Y$4),NETWORKDAYS.INTL($P24,(Y$4)-1,1,(Holidays!$A$1:$A$248)),0)+IF(AND($P24&lt;X$4,$Q24&lt;Y$4,$Q24&gt;=X$4),NETWORKDAYS.INTL(X$4,$Q24,1,(Holidays!$A$1:$A$248)),0)+IF(AND($P24&lt;X$4,$Q24&gt;=Y$4,$Q24&gt;=X$4),NETWORKDAYS.INTL(X$4,(Y$4)-1,1,(Holidays!$A$1:$A$248)),0))*$S24,"")</f>
        <v>0</v>
      </c>
      <c r="Y24" s="191">
        <f>IFERROR((IF(AND($P24&gt;=Y$4,$P24&lt;Z$4,$Q24&lt;Z$4),NETWORKDAYS.INTL($P24,$Q24,1,(Holidays!$A$1:$A$248)),0)+IF(AND($P24&gt;=Y$4,$P24&lt;Z$4,$Q24&gt;=Z$4),NETWORKDAYS.INTL($P24,(Z$4)-1,1,(Holidays!$A$1:$A$248)),0)+IF(AND($P24&lt;Y$4,$Q24&lt;Z$4,$Q24&gt;=Y$4),NETWORKDAYS.INTL(Y$4,$Q24,1,(Holidays!$A$1:$A$248)),0)+IF(AND($P24&lt;Y$4,$Q24&gt;=Z$4,$Q24&gt;=Y$4),NETWORKDAYS.INTL(Y$4,(Z$4)-1,1,(Holidays!$A$1:$A$248)),0))*$S24,"")</f>
        <v>0</v>
      </c>
      <c r="Z24" s="191">
        <f>IFERROR((IF(AND($P24&gt;=Z$4,$P24&lt;AA$4,$Q24&lt;AA$4),NETWORKDAYS.INTL($P24,$Q24,1,(Holidays!$A$1:$A$248)),0)+IF(AND($P24&gt;=Z$4,$P24&lt;AA$4,$Q24&gt;=AA$4),NETWORKDAYS.INTL($P24,(AA$4)-1,1,(Holidays!$A$1:$A$248)),0)+IF(AND($P24&lt;Z$4,$Q24&lt;AA$4,$Q24&gt;=Z$4),NETWORKDAYS.INTL(Z$4,$Q24,1,(Holidays!$A$1:$A$248)),0)+IF(AND($P24&lt;Z$4,$Q24&gt;=AA$4,$Q24&gt;=Z$4),NETWORKDAYS.INTL(Z$4,(AA$4)-1,1,(Holidays!$A$1:$A$248)),0))*$S24,"")</f>
        <v>0</v>
      </c>
      <c r="AA24" s="191">
        <f>IFERROR((IF(AND($P24&gt;=AA$4,$P24&lt;AB$4,$Q24&lt;AB$4),NETWORKDAYS.INTL($P24,$Q24,1,(Holidays!$A$1:$A$248)),0)+IF(AND($P24&gt;=AA$4,$P24&lt;AB$4,$Q24&gt;=AB$4),NETWORKDAYS.INTL($P24,(AB$4)-1,1,(Holidays!$A$1:$A$248)),0)+IF(AND($P24&lt;AA$4,$Q24&lt;AB$4,$Q24&gt;=AA$4),NETWORKDAYS.INTL(AA$4,$Q24,1,(Holidays!$A$1:$A$248)),0)+IF(AND($P24&lt;AA$4,$Q24&gt;=AB$4,$Q24&gt;=AA$4),NETWORKDAYS.INTL(AA$4,(AB$4)-1,1,(Holidays!$A$1:$A$248)),0))*$S24,"")</f>
        <v>0</v>
      </c>
      <c r="AB24" s="191">
        <f>IFERROR((IF(AND($P24&gt;=AB$4,$P24&lt;AC$4,$Q24&lt;AC$4),NETWORKDAYS.INTL($P24,$Q24,1,(Holidays!$A$1:$A$248)),0)+IF(AND($P24&gt;=AB$4,$P24&lt;AC$4,$Q24&gt;=AC$4),NETWORKDAYS.INTL($P24,(AC$4)-1,1,(Holidays!$A$1:$A$248)),0)+IF(AND($P24&lt;AB$4,$Q24&lt;AC$4,$Q24&gt;=AB$4),NETWORKDAYS.INTL(AB$4,$Q24,1,(Holidays!$A$1:$A$248)),0)+IF(AND($P24&lt;AB$4,$Q24&gt;=AC$4,$Q24&gt;=AB$4),NETWORKDAYS.INTL(AB$4,(AC$4)-1,1,(Holidays!$A$1:$A$248)),0))*$S24,"")</f>
        <v>0</v>
      </c>
      <c r="AC24" s="191">
        <f>IFERROR((IF(AND($P24&gt;=AC$4,$P24&lt;AD$4,$Q24&lt;AD$4),NETWORKDAYS.INTL($P24,$Q24,1,(Holidays!$A$1:$A$248)),0)+IF(AND($P24&gt;=AC$4,$P24&lt;AD$4,$Q24&gt;=AD$4),NETWORKDAYS.INTL($P24,(AD$4)-1,1,(Holidays!$A$1:$A$248)),0)+IF(AND($P24&lt;AC$4,$Q24&lt;AD$4,$Q24&gt;=AC$4),NETWORKDAYS.INTL(AC$4,$Q24,1,(Holidays!$A$1:$A$248)),0)+IF(AND($P24&lt;AC$4,$Q24&gt;=AD$4,$Q24&gt;=AC$4),NETWORKDAYS.INTL(AC$4,(AD$4)-1,1,(Holidays!$A$1:$A$248)),0))*$S24,"")</f>
        <v>15.25</v>
      </c>
      <c r="AD24" s="191">
        <f>IFERROR((IF(AND($P24&gt;=AD$4,$P24&lt;AE$4,$Q24&lt;AE$4),NETWORKDAYS.INTL($P24,$Q24,1,(Holidays!$A$1:$A$248)),0)+IF(AND($P24&gt;=AD$4,$P24&lt;AE$4,$Q24&gt;=AE$4),NETWORKDAYS.INTL($P24,(AE$4)-1,1,(Holidays!$A$1:$A$248)),0)+IF(AND($P24&lt;AD$4,$Q24&lt;AE$4,$Q24&gt;=AD$4),NETWORKDAYS.INTL(AD$4,$Q24,1,(Holidays!$A$1:$A$248)),0)+IF(AND($P24&lt;AD$4,$Q24&gt;=AE$4,$Q24&gt;=AD$4),NETWORKDAYS.INTL(AD$4,(AE$4)-1,1,(Holidays!$A$1:$A$248)),0))*$S24,"")</f>
        <v>0</v>
      </c>
      <c r="AE24" s="191">
        <f>IFERROR((IF(AND($P24&gt;=AE$4,$P24&lt;AF$4,$Q24&lt;AF$4),NETWORKDAYS.INTL($P24,$Q24,1,(Holidays!$A$1:$A$248)),0)+IF(AND($P24&gt;=AE$4,$P24&lt;AF$4,$Q24&gt;=AF$4),NETWORKDAYS.INTL($P24,(AF$4)-1,1,(Holidays!$A$1:$A$248)),0)+IF(AND($P24&lt;AE$4,$Q24&lt;AF$4,$Q24&gt;=AE$4),NETWORKDAYS.INTL(AE$4,$Q24,1,(Holidays!$A$1:$A$248)),0)+IF(AND($P24&lt;AE$4,$Q24&gt;=AF$4,$Q24&gt;=AE$4),NETWORKDAYS.INTL(AE$4,(AF$4)-1,1,(Holidays!$A$1:$A$248)),0))*$S24,"")</f>
        <v>0</v>
      </c>
      <c r="AF24" s="191">
        <f>IFERROR((IF(AND($P24&gt;=AF$4,$P24&lt;AG$4,$Q24&lt;AG$4),NETWORKDAYS.INTL($P24,$Q24,1,(Holidays!$A$1:$A$248)),0)+IF(AND($P24&gt;=AF$4,$P24&lt;AG$4,$Q24&gt;=AG$4),NETWORKDAYS.INTL($P24,(AG$4)-1,1,(Holidays!$A$1:$A$248)),0)+IF(AND($P24&lt;AF$4,$Q24&lt;AG$4,$Q24&gt;=AF$4),NETWORKDAYS.INTL(AF$4,$Q24,1,(Holidays!$A$1:$A$248)),0)+IF(AND($P24&lt;AF$4,$Q24&gt;=AG$4,$Q24&gt;=AF$4),NETWORKDAYS.INTL(AF$4,(AG$4)-1,1,(Holidays!$A$1:$A$248)),0))*$S24,"")</f>
        <v>0</v>
      </c>
      <c r="AG24" s="191">
        <f>IFERROR((IF(AND($P24&gt;=AG$4,$P24&lt;AH$4,$Q24&lt;AH$4),NETWORKDAYS.INTL($P24,$Q24,1,(Holidays!$A$1:$A$248)),0)+IF(AND($P24&gt;=AG$4,$P24&lt;AH$4,$Q24&gt;=AH$4),NETWORKDAYS.INTL($P24,(AH$4)-1,1,(Holidays!$A$1:$A$248)),0)+IF(AND($P24&lt;AG$4,$Q24&lt;AH$4,$Q24&gt;=AG$4),NETWORKDAYS.INTL(AG$4,$Q24,1,(Holidays!$A$1:$A$248)),0)+IF(AND($P24&lt;AG$4,$Q24&gt;=AH$4,$Q24&gt;=AG$4),NETWORKDAYS.INTL(AG$4,(AH$4)-1,1,(Holidays!$A$1:$A$248)),0))*$S24,"")</f>
        <v>0</v>
      </c>
      <c r="AH24" s="191">
        <f>IFERROR((IF(AND($P24&gt;=AH$4,$P24&lt;AI$4,$Q24&lt;AI$4),NETWORKDAYS.INTL($P24,$Q24,1,(Holidays!$A$1:$A$248)),0)+IF(AND($P24&gt;=AH$4,$P24&lt;AI$4,$Q24&gt;=AI$4),NETWORKDAYS.INTL($P24,(AI$4)-1,1,(Holidays!$A$1:$A$248)),0)+IF(AND($P24&lt;AH$4,$Q24&lt;AI$4,$Q24&gt;=AH$4),NETWORKDAYS.INTL(AH$4,$Q24,1,(Holidays!$A$1:$A$248)),0)+IF(AND($P24&lt;AH$4,$Q24&gt;=AI$4,$Q24&gt;=AH$4),NETWORKDAYS.INTL(AH$4,(AI$4)-1,1,(Holidays!$A$1:$A$248)),0))*$S24,"")</f>
        <v>0</v>
      </c>
      <c r="AI24" s="191">
        <f>IFERROR((IF(AND($P24&gt;=AI$4,$P24&lt;AJ$4,$Q24&lt;AJ$4),NETWORKDAYS.INTL($P24,$Q24,1,(Holidays!$A$1:$A$248)),0)+IF(AND($P24&gt;=AI$4,$P24&lt;AJ$4,$Q24&gt;=AJ$4),NETWORKDAYS.INTL($P24,(AJ$4)-1,1,(Holidays!$A$1:$A$248)),0)+IF(AND($P24&lt;AI$4,$Q24&lt;AJ$4,$Q24&gt;=AI$4),NETWORKDAYS.INTL(AI$4,$Q24,1,(Holidays!$A$1:$A$248)),0)+IF(AND($P24&lt;AI$4,$Q24&gt;=AJ$4,$Q24&gt;=AI$4),NETWORKDAYS.INTL(AI$4,(AJ$4)-1,1,(Holidays!$A$1:$A$248)),0))*$S24,"")</f>
        <v>0</v>
      </c>
      <c r="AJ24" s="191">
        <f>IFERROR((IF(AND($P24&gt;=AJ$4,$P24&lt;AK$4,$Q24&lt;AK$4),NETWORKDAYS.INTL($P24,$Q24,1,(Holidays!$A$1:$A$248)),0)+IF(AND($P24&gt;=AJ$4,$P24&lt;AK$4,$Q24&gt;=AK$4),NETWORKDAYS.INTL($P24,(AK$4)-1,1,(Holidays!$A$1:$A$248)),0)+IF(AND($P24&lt;AJ$4,$Q24&lt;AK$4,$Q24&gt;=AJ$4),NETWORKDAYS.INTL(AJ$4,$Q24,1,(Holidays!$A$1:$A$248)),0)+IF(AND($P24&lt;AJ$4,$Q24&gt;=AK$4,$Q24&gt;=AJ$4),NETWORKDAYS.INTL(AJ$4,(AK$4)-1,1,(Holidays!$A$1:$A$248)),0))*$S24,"")</f>
        <v>0</v>
      </c>
      <c r="AK24" s="191">
        <f>IFERROR((IF(AND($P24&gt;=AK$4,$P24&lt;AL$4,$Q24&lt;AL$4),NETWORKDAYS.INTL($P24,$Q24,1,(Holidays!$A$1:$A$248)),0)+IF(AND($P24&gt;=AK$4,$P24&lt;AL$4,$Q24&gt;=AL$4),NETWORKDAYS.INTL($P24,(AL$4)-1,1,(Holidays!$A$1:$A$248)),0)+IF(AND($P24&lt;AK$4,$Q24&lt;AL$4,$Q24&gt;=AK$4),NETWORKDAYS.INTL(AK$4,$Q24,1,(Holidays!$A$1:$A$248)),0)+IF(AND($P24&lt;AK$4,$Q24&gt;=AL$4,$Q24&gt;=AK$4),NETWORKDAYS.INTL(AK$4,(AL$4)-1,1,(Holidays!$A$1:$A$248)),0))*$S24,"")</f>
        <v>0</v>
      </c>
      <c r="AL24" s="191">
        <f>IFERROR((IF(AND($P24&gt;=AL$4,$P24&lt;AM$4,$Q24&lt;AM$4),NETWORKDAYS.INTL($P24,$Q24,1,(Holidays!$A$1:$A$248)),0)+IF(AND($P24&gt;=AL$4,$P24&lt;AM$4,$Q24&gt;=AM$4),NETWORKDAYS.INTL($P24,(AM$4)-1,1,(Holidays!$A$1:$A$248)),0)+IF(AND($P24&lt;AL$4,$Q24&lt;AM$4,$Q24&gt;=AL$4),NETWORKDAYS.INTL(AL$4,$Q24,1,(Holidays!$A$1:$A$248)),0)+IF(AND($P24&lt;AL$4,$Q24&gt;=AM$4,$Q24&gt;=AL$4),NETWORKDAYS.INTL(AL$4,(AM$4)-1,1,(Holidays!$A$1:$A$248)),0))*$S24,"")</f>
        <v>0</v>
      </c>
      <c r="AM24" s="191">
        <f>IFERROR((IF(AND($P24&gt;=AM$4,$P24&lt;AN$4,$Q24&lt;AN$4),NETWORKDAYS.INTL($P24,$Q24,1,(Holidays!$A$1:$A$248)),0)+IF(AND($P24&gt;=AM$4,$P24&lt;AN$4,$Q24&gt;=AN$4),NETWORKDAYS.INTL($P24,(AN$4)-1,1,(Holidays!$A$1:$A$248)),0)+IF(AND($P24&lt;AM$4,$Q24&lt;AN$4,$Q24&gt;=AM$4),NETWORKDAYS.INTL(AM$4,$Q24,1,(Holidays!$A$1:$A$248)),0)+IF(AND($P24&lt;AM$4,$Q24&gt;=AN$4,$Q24&gt;=AM$4),NETWORKDAYS.INTL(AM$4,(AN$4)-1,1,(Holidays!$A$1:$A$248)),0))*$S24,"")</f>
        <v>0</v>
      </c>
      <c r="AN24" s="191">
        <f>IFERROR((IF(AND($P24&gt;=AN$4,$P24&lt;AO$4,$Q24&lt;AO$4),NETWORKDAYS.INTL($P24,$Q24,1,(Holidays!$A$1:$A$248)),0)+IF(AND($P24&gt;=AN$4,$P24&lt;AO$4,$Q24&gt;=AO$4),NETWORKDAYS.INTL($P24,(AO$4)-1,1,(Holidays!$A$1:$A$248)),0)+IF(AND($P24&lt;AN$4,$Q24&lt;AO$4,$Q24&gt;=AN$4),NETWORKDAYS.INTL(AN$4,$Q24,1,(Holidays!$A$1:$A$248)),0)+IF(AND($P24&lt;AN$4,$Q24&gt;=AO$4,$Q24&gt;=AN$4),NETWORKDAYS.INTL(AN$4,(AO$4)-1,1,(Holidays!$A$1:$A$248)),0))*$S24,"")</f>
        <v>0</v>
      </c>
      <c r="AO24" s="191">
        <f>IFERROR((IF(AND($P24&gt;=AO$4,$P24&lt;AP$4,$Q24&lt;AP$4),NETWORKDAYS.INTL($P24,$Q24,1,(Holidays!$A$1:$A$248)),0)+IF(AND($P24&gt;=AO$4,$P24&lt;AP$4,$Q24&gt;=AP$4),NETWORKDAYS.INTL($P24,(AP$4)-1,1,(Holidays!$A$1:$A$248)),0)+IF(AND($P24&lt;AO$4,$Q24&lt;AP$4,$Q24&gt;=AO$4),NETWORKDAYS.INTL(AO$4,$Q24,1,(Holidays!$A$1:$A$248)),0)+IF(AND($P24&lt;AO$4,$Q24&gt;=AP$4,$Q24&gt;=AO$4),NETWORKDAYS.INTL(AO$4,(AP$4)-1,1,(Holidays!$A$1:$A$248)),0))*$S24,"")</f>
        <v>0</v>
      </c>
      <c r="AP24" s="191">
        <f>IFERROR((IF(AND($P24&gt;=AP$4,$P24&lt;AQ$4,$Q24&lt;AQ$4),NETWORKDAYS.INTL($P24,$Q24,1,(Holidays!$A$1:$A$248)),0)+IF(AND($P24&gt;=AP$4,$P24&lt;AQ$4,$Q24&gt;=AQ$4),NETWORKDAYS.INTL($P24,(AQ$4)-1,1,(Holidays!$A$1:$A$248)),0)+IF(AND($P24&lt;AP$4,$Q24&lt;AQ$4,$Q24&gt;=AP$4),NETWORKDAYS.INTL(AP$4,$Q24,1,(Holidays!$A$1:$A$248)),0)+IF(AND($P24&lt;AP$4,$Q24&gt;=AQ$4,$Q24&gt;=AP$4),NETWORKDAYS.INTL(AP$4,(AQ$4)-1,1,(Holidays!$A$1:$A$248)),0))*$S24,"")</f>
        <v>0</v>
      </c>
      <c r="AQ24" s="191">
        <f>IFERROR((IF(AND($P24&gt;=AQ$4,$P24&lt;AR$4,$Q24&lt;AR$4),NETWORKDAYS.INTL($P24,$Q24,1,(Holidays!$A$1:$A$248)),0)+IF(AND($P24&gt;=AQ$4,$P24&lt;AR$4,$Q24&gt;=AR$4),NETWORKDAYS.INTL($P24,(AR$4)-1,1,(Holidays!$A$1:$A$248)),0)+IF(AND($P24&lt;AQ$4,$Q24&lt;AR$4,$Q24&gt;=AQ$4),NETWORKDAYS.INTL(AQ$4,$Q24,1,(Holidays!$A$1:$A$248)),0)+IF(AND($P24&lt;AQ$4,$Q24&gt;=AR$4,$Q24&gt;=AQ$4),NETWORKDAYS.INTL(AQ$4,(AR$4)-1,1,(Holidays!$A$1:$A$248)),0))*$S24,"")</f>
        <v>0</v>
      </c>
      <c r="AR24" s="191">
        <f>IFERROR((IF(AND($P24&gt;=AR$4,$P24&lt;AS$4,$Q24&lt;AS$4),NETWORKDAYS.INTL($P24,$Q24,1,(Holidays!$A$1:$A$248)),0)+IF(AND($P24&gt;=AR$4,$P24&lt;AS$4,$Q24&gt;=AS$4),NETWORKDAYS.INTL($P24,(AS$4)-1,1,(Holidays!$A$1:$A$248)),0)+IF(AND($P24&lt;AR$4,$Q24&lt;AS$4,$Q24&gt;=AR$4),NETWORKDAYS.INTL(AR$4,$Q24,1,(Holidays!$A$1:$A$248)),0)+IF(AND($P24&lt;AR$4,$Q24&gt;=AS$4,$Q24&gt;=AR$4),NETWORKDAYS.INTL(AR$4,(AS$4)-1,1,(Holidays!$A$1:$A$248)),0))*$S24,"")</f>
        <v>0</v>
      </c>
      <c r="AS24" s="192">
        <f>IFERROR((IF(AND($P24&gt;=AS$4,$P24&lt;AT$4,$Q24&lt;AT$4),NETWORKDAYS.INTL($P24,$Q24,1,(Holidays!$A$1:$A$248)),0)+IF(AND($P24&gt;=AS$4,$P24&lt;AT$4,$Q24&gt;=AT$4),NETWORKDAYS.INTL($P24,(AT$4)-1,1,(Holidays!$A$1:$A$248)),0)+IF(AND($P24&lt;AS$4,$Q24&lt;AT$4,$Q24&gt;=AS$4),NETWORKDAYS.INTL(AS$4,$Q24,1,(Holidays!$A$1:$A$248)),0)+IF(AND($P24&lt;AS$4,$Q24&gt;=AT$4,$Q24&gt;=AS$4),NETWORKDAYS.INTL(AS$4,(AT$4)-1,1,(Holidays!$A$1:$A$248)),0))*$S24,"")</f>
        <v>0</v>
      </c>
      <c r="AT24" s="191">
        <f>IFERROR((IF(AND($P24&gt;=AT$4,$P24&lt;AU$4,$Q24&lt;AU$4),NETWORKDAYS.INTL($P24,$Q24,1,(Holidays!$A$1:$A$248)),0)+IF(AND($P24&gt;=AT$4,$P24&lt;AU$4,$Q24&gt;=AU$4),NETWORKDAYS.INTL($P24,(AU$4)-1,1,(Holidays!$A$1:$A$248)),0)+IF(AND($P24&lt;AT$4,$Q24&lt;AU$4,$Q24&gt;=AT$4),NETWORKDAYS.INTL(AT$4,$Q24,1,(Holidays!$A$1:$A$248)),0)+IF(AND($P24&lt;AT$4,$Q24&gt;=AU$4,$Q24&gt;=AT$4),NETWORKDAYS.INTL(AT$4,(AU$4)-1,1,(Holidays!$A$1:$A$248)),0))*$S24,"")</f>
        <v>0</v>
      </c>
      <c r="AU24" s="191">
        <f>IFERROR((IF(AND($P24&gt;=AU$4,$P24&lt;AV$4,$Q24&lt;AV$4),NETWORKDAYS.INTL($P24,$Q24,1,(Holidays!$A$1:$A$248)),0)+IF(AND($P24&gt;=AU$4,$P24&lt;AV$4,$Q24&gt;=AV$4),NETWORKDAYS.INTL($P24,(AV$4)-1,1,(Holidays!$A$1:$A$248)),0)+IF(AND($P24&lt;AU$4,$Q24&lt;AV$4,$Q24&gt;=AU$4),NETWORKDAYS.INTL(AU$4,$Q24,1,(Holidays!$A$1:$A$248)),0)+IF(AND($P24&lt;AU$4,$Q24&gt;=AV$4,$Q24&gt;=AU$4),NETWORKDAYS.INTL(AU$4,(AV$4)-1,1,(Holidays!$A$1:$A$248)),0))*$S24,"")</f>
        <v>0</v>
      </c>
      <c r="AV24" s="191">
        <f>IFERROR((IF(AND($P24&gt;=AV$4,$P24&lt;AW$4,$Q24&lt;AW$4),NETWORKDAYS.INTL($P24,$Q24,1,(Holidays!$A$1:$A$248)),0)+IF(AND($P24&gt;=AV$4,$P24&lt;AW$4,$Q24&gt;=AW$4),NETWORKDAYS.INTL($P24,(AW$4)-1,1,(Holidays!$A$1:$A$248)),0)+IF(AND($P24&lt;AV$4,$Q24&lt;AW$4,$Q24&gt;=AV$4),NETWORKDAYS.INTL(AV$4,$Q24,1,(Holidays!$A$1:$A$248)),0)+IF(AND($P24&lt;AV$4,$Q24&gt;=AW$4,$Q24&gt;=AV$4),NETWORKDAYS.INTL(AV$4,(AW$4)-1,1,(Holidays!$A$1:$A$248)),0))*$S24,"")</f>
        <v>0</v>
      </c>
      <c r="AW24" s="191">
        <f>IFERROR((IF(AND($P24&gt;=AW$4,$P24&lt;AX$4,$Q24&lt;AX$4),NETWORKDAYS.INTL($P24,$Q24,1,(Holidays!$A$1:$A$248)),0)+IF(AND($P24&gt;=AW$4,$P24&lt;AX$4,$Q24&gt;=AX$4),NETWORKDAYS.INTL($P24,(AX$4)-1,1,(Holidays!$A$1:$A$248)),0)+IF(AND($P24&lt;AW$4,$Q24&lt;AX$4,$Q24&gt;=AW$4),NETWORKDAYS.INTL(AW$4,$Q24,1,(Holidays!$A$1:$A$248)),0)+IF(AND($P24&lt;AW$4,$Q24&gt;=AX$4,$Q24&gt;=AW$4),NETWORKDAYS.INTL(AW$4,(AX$4)-1,1,(Holidays!$A$1:$A$248)),0))*$S24,"")</f>
        <v>0</v>
      </c>
      <c r="AX24" s="191">
        <f>IFERROR((IF(AND($P24&gt;=AX$4,$P24&lt;AY$4,$Q24&lt;AY$4),NETWORKDAYS.INTL($P24,$Q24,1,(Holidays!$A$1:$A$248)),0)+IF(AND($P24&gt;=AX$4,$P24&lt;AY$4,$Q24&gt;=AY$4),NETWORKDAYS.INTL($P24,(AY$4)-1,1,(Holidays!$A$1:$A$248)),0)+IF(AND($P24&lt;AX$4,$Q24&lt;AY$4,$Q24&gt;=AX$4),NETWORKDAYS.INTL(AX$4,$Q24,1,(Holidays!$A$1:$A$248)),0)+IF(AND($P24&lt;AX$4,$Q24&gt;=AY$4,$Q24&gt;=AX$4),NETWORKDAYS.INTL(AX$4,(AY$4)-1,1,(Holidays!$A$1:$A$248)),0))*$S24,"")</f>
        <v>0</v>
      </c>
      <c r="AY24" s="191">
        <f>IFERROR((IF(AND($P24&gt;=AY$4,$P24&lt;AZ$4,$Q24&lt;AZ$4),NETWORKDAYS.INTL($P24,$Q24,1,(Holidays!$A$1:$A$248)),0)+IF(AND($P24&gt;=AY$4,$P24&lt;AZ$4,$Q24&gt;=AZ$4),NETWORKDAYS.INTL($P24,(AZ$4)-1,1,(Holidays!$A$1:$A$248)),0)+IF(AND($P24&lt;AY$4,$Q24&lt;AZ$4,$Q24&gt;=AY$4),NETWORKDAYS.INTL(AY$4,$Q24,1,(Holidays!$A$1:$A$248)),0)+IF(AND($P24&lt;AY$4,$Q24&gt;=AZ$4,$Q24&gt;=AY$4),NETWORKDAYS.INTL(AY$4,(AZ$4)-1,1,(Holidays!$A$1:$A$248)),0))*$S24,"")</f>
        <v>0</v>
      </c>
      <c r="AZ24" s="191">
        <f>IFERROR((IF(AND($P24&gt;=AZ$4,$P24&lt;BA$4,$Q24&lt;BA$4),NETWORKDAYS.INTL($P24,$Q24,1,(Holidays!$A$1:$A$248)),0)+IF(AND($P24&gt;=AZ$4,$P24&lt;BA$4,$Q24&gt;=BA$4),NETWORKDAYS.INTL($P24,(BA$4)-1,1,(Holidays!$A$1:$A$248)),0)+IF(AND($P24&lt;AZ$4,$Q24&lt;BA$4,$Q24&gt;=AZ$4),NETWORKDAYS.INTL(AZ$4,$Q24,1,(Holidays!$A$1:$A$248)),0)+IF(AND($P24&lt;AZ$4,$Q24&gt;=BA$4,$Q24&gt;=AZ$4),NETWORKDAYS.INTL(AZ$4,(BA$4)-1,1,(Holidays!$A$1:$A$248)),0))*$S24,"")</f>
        <v>0</v>
      </c>
      <c r="BA24" s="191">
        <f>IFERROR((IF(AND($P24&gt;=BA$4,$P24&lt;BB$4,$Q24&lt;BB$4),NETWORKDAYS.INTL($P24,$Q24,1,(Holidays!$A$1:$A$248)),0)+IF(AND($P24&gt;=BA$4,$P24&lt;BB$4,$Q24&gt;=BB$4),NETWORKDAYS.INTL($P24,(BB$4)-1,1,(Holidays!$A$1:$A$248)),0)+IF(AND($P24&lt;BA$4,$Q24&lt;BB$4,$Q24&gt;=BA$4),NETWORKDAYS.INTL(BA$4,$Q24,1,(Holidays!$A$1:$A$248)),0)+IF(AND($P24&lt;BA$4,$Q24&gt;=BB$4,$Q24&gt;=BA$4),NETWORKDAYS.INTL(BA$4,(BB$4)-1,1,(Holidays!$A$1:$A$248)),0))*$S24,"")</f>
        <v>0</v>
      </c>
      <c r="BB24" s="191">
        <f>IFERROR((IF(AND($P24&gt;=BB$4,$P24&lt;BC$4,$Q24&lt;BC$4),NETWORKDAYS.INTL($P24,$Q24,1,(Holidays!$A$1:$A$248)),0)+IF(AND($P24&gt;=BB$4,$P24&lt;BC$4,$Q24&gt;=BC$4),NETWORKDAYS.INTL($P24,(BC$4)-1,1,(Holidays!$A$1:$A$248)),0)+IF(AND($P24&lt;BB$4,$Q24&lt;BC$4,$Q24&gt;=BB$4),NETWORKDAYS.INTL(BB$4,$Q24,1,(Holidays!$A$1:$A$248)),0)+IF(AND($P24&lt;BB$4,$Q24&gt;=BC$4,$Q24&gt;=BB$4),NETWORKDAYS.INTL(BB$4,(BC$4)-1,1,(Holidays!$A$1:$A$248)),0))*$S24,"")</f>
        <v>0</v>
      </c>
      <c r="BC24" s="191">
        <f>IFERROR((IF(AND($P24&gt;=BC$4,$P24&lt;BD$4,$Q24&lt;BD$4),NETWORKDAYS.INTL($P24,$Q24,1,(Holidays!$A$1:$A$248)),0)+IF(AND($P24&gt;=BC$4,$P24&lt;BD$4,$Q24&gt;=BD$4),NETWORKDAYS.INTL($P24,(BD$4)-1,1,(Holidays!$A$1:$A$248)),0)+IF(AND($P24&lt;BC$4,$Q24&lt;BD$4,$Q24&gt;=BC$4),NETWORKDAYS.INTL(BC$4,$Q24,1,(Holidays!$A$1:$A$248)),0)+IF(AND($P24&lt;BC$4,$Q24&gt;=BD$4,$Q24&gt;=BC$4),NETWORKDAYS.INTL(BC$4,(BD$4)-1,1,(Holidays!$A$1:$A$248)),0))*$S24,"")</f>
        <v>0</v>
      </c>
      <c r="BD24" s="191">
        <f>IFERROR((IF(AND($P24&gt;=BD$4,$P24&lt;BE$4,$Q24&lt;BE$4),NETWORKDAYS.INTL($P24,$Q24,1,(Holidays!$A$1:$A$248)),0)+IF(AND($P24&gt;=BD$4,$P24&lt;BE$4,$Q24&gt;=BE$4),NETWORKDAYS.INTL($P24,(BE$4)-1,1,(Holidays!$A$1:$A$248)),0)+IF(AND($P24&lt;BD$4,$Q24&lt;BE$4,$Q24&gt;=BD$4),NETWORKDAYS.INTL(BD$4,$Q24,1,(Holidays!$A$1:$A$248)),0)+IF(AND($P24&lt;BD$4,$Q24&gt;=BE$4,$Q24&gt;=BD$4),NETWORKDAYS.INTL(BD$4,(BE$4)-1,1,(Holidays!$A$1:$A$248)),0))*$S24,"")</f>
        <v>0</v>
      </c>
      <c r="BE24" s="191">
        <f>IFERROR((IF(AND($P24&gt;=BE$4,$P24&lt;BF$4,$Q24&lt;BF$4),NETWORKDAYS.INTL($P24,$Q24,1,(Holidays!$A$1:$A$248)),0)+IF(AND($P24&gt;=BE$4,$P24&lt;BF$4,$Q24&gt;=BF$4),NETWORKDAYS.INTL($P24,(BF$4)-1,1,(Holidays!$A$1:$A$248)),0)+IF(AND($P24&lt;BE$4,$Q24&lt;BF$4,$Q24&gt;=BE$4),NETWORKDAYS.INTL(BE$4,$Q24,1,(Holidays!$A$1:$A$248)),0)+IF(AND($P24&lt;BE$4,$Q24&gt;=BF$4,$Q24&gt;=BE$4),NETWORKDAYS.INTL(BE$4,(BF$4)-1,1,(Holidays!$A$1:$A$248)),0))*$S24,"")</f>
        <v>0</v>
      </c>
      <c r="BF24" s="191">
        <f>IFERROR((IF(AND($P24&gt;=BF$4,$P24&lt;BG$4,$Q24&lt;BG$4),NETWORKDAYS.INTL($P24,$Q24,1,(Holidays!$A$1:$A$248)),0)+IF(AND($P24&gt;=BF$4,$P24&lt;BG$4,$Q24&gt;=BG$4),NETWORKDAYS.INTL($P24,(BG$4)-1,1,(Holidays!$A$1:$A$248)),0)+IF(AND($P24&lt;BF$4,$Q24&lt;BG$4,$Q24&gt;=BF$4),NETWORKDAYS.INTL(BF$4,$Q24,1,(Holidays!$A$1:$A$248)),0)+IF(AND($P24&lt;BF$4,$Q24&gt;=BG$4,$Q24&gt;=BF$4),NETWORKDAYS.INTL(BF$4,(BG$4)-1,1,(Holidays!$A$1:$A$248)),0))*$S24,"")</f>
        <v>0</v>
      </c>
      <c r="BG24" s="191">
        <f>IFERROR((IF(AND($P24&gt;=BG$4,$P24&lt;BH$4,$Q24&lt;BH$4),NETWORKDAYS.INTL($P24,$Q24,1,(Holidays!$A$1:$A$248)),0)+IF(AND($P24&gt;=BG$4,$P24&lt;BH$4,$Q24&gt;=BH$4),NETWORKDAYS.INTL($P24,(BH$4)-1,1,(Holidays!$A$1:$A$248)),0)+IF(AND($P24&lt;BG$4,$Q24&lt;BH$4,$Q24&gt;=BG$4),NETWORKDAYS.INTL(BG$4,$Q24,1,(Holidays!$A$1:$A$248)),0)+IF(AND($P24&lt;BG$4,$Q24&gt;=BH$4,$Q24&gt;=BG$4),NETWORKDAYS.INTL(BG$4,(BH$4)-1,1,(Holidays!$A$1:$A$248)),0))*$S24,"")</f>
        <v>0</v>
      </c>
      <c r="BH24" s="191">
        <f>IFERROR((IF(AND($P24&gt;=BH$4,$P24&lt;BI$4,$Q24&lt;BI$4),NETWORKDAYS.INTL($P24,$Q24,1,(Holidays!$A$1:$A$248)),0)+IF(AND($P24&gt;=BH$4,$P24&lt;BI$4,$Q24&gt;=BI$4),NETWORKDAYS.INTL($P24,(BI$4)-1,1,(Holidays!$A$1:$A$248)),0)+IF(AND($P24&lt;BH$4,$Q24&lt;BI$4,$Q24&gt;=BH$4),NETWORKDAYS.INTL(BH$4,$Q24,1,(Holidays!$A$1:$A$248)),0)+IF(AND($P24&lt;BH$4,$Q24&gt;=BI$4,$Q24&gt;=BH$4),NETWORKDAYS.INTL(BH$4,(BI$4)-1,1,(Holidays!$A$1:$A$248)),0))*$S24,"")</f>
        <v>0</v>
      </c>
      <c r="BI24" s="191">
        <f>IFERROR((IF(AND($P24&gt;=BI$4,$P24&lt;BJ$4,$Q24&lt;BJ$4),NETWORKDAYS.INTL($P24,$Q24,1,(Holidays!$A$1:$A$248)),0)+IF(AND($P24&gt;=BI$4,$P24&lt;BJ$4,$Q24&gt;=BJ$4),NETWORKDAYS.INTL($P24,(BJ$4)-1,1,(Holidays!$A$1:$A$248)),0)+IF(AND($P24&lt;BI$4,$Q24&lt;BJ$4,$Q24&gt;=BI$4),NETWORKDAYS.INTL(BI$4,$Q24,1,(Holidays!$A$1:$A$248)),0)+IF(AND($P24&lt;BI$4,$Q24&gt;=BJ$4,$Q24&gt;=BI$4),NETWORKDAYS.INTL(BI$4,(BJ$4)-1,1,(Holidays!$A$1:$A$248)),0))*$S24,"")</f>
        <v>0</v>
      </c>
      <c r="BJ24" s="191">
        <f>IFERROR((IF(AND($P24&gt;=BJ$4,$P24&lt;BK$4,$Q24&lt;BK$4),NETWORKDAYS.INTL($P24,$Q24,1,(Holidays!$A$1:$A$248)),0)+IF(AND($P24&gt;=BJ$4,$P24&lt;BK$4,$Q24&gt;=BK$4),NETWORKDAYS.INTL($P24,(BK$4)-1,1,(Holidays!$A$1:$A$248)),0)+IF(AND($P24&lt;BJ$4,$Q24&lt;BK$4,$Q24&gt;=BJ$4),NETWORKDAYS.INTL(BJ$4,$Q24,1,(Holidays!$A$1:$A$248)),0)+IF(AND($P24&lt;BJ$4,$Q24&gt;=BK$4,$Q24&gt;=BJ$4),NETWORKDAYS.INTL(BJ$4,(BK$4)-1,1,(Holidays!$A$1:$A$248)),0))*$S24,"")</f>
        <v>0</v>
      </c>
      <c r="BK24" s="191">
        <f>IFERROR((IF(AND($P24&gt;=BK$4,$P24&lt;BL$4,$Q24&lt;BL$4),NETWORKDAYS.INTL($P24,$Q24,1,(Holidays!$A$1:$A$248)),0)+IF(AND($P24&gt;=BK$4,$P24&lt;BL$4,$Q24&gt;=BL$4),NETWORKDAYS.INTL($P24,(BL$4)-1,1,(Holidays!$A$1:$A$248)),0)+IF(AND($P24&lt;BK$4,$Q24&lt;BL$4,$Q24&gt;=BK$4),NETWORKDAYS.INTL(BK$4,$Q24,1,(Holidays!$A$1:$A$248)),0)+IF(AND($P24&lt;BK$4,$Q24&gt;=BL$4,$Q24&gt;=BK$4),NETWORKDAYS.INTL(BK$4,(BL$4)-1,1,(Holidays!$A$1:$A$248)),0))*$S24,"")</f>
        <v>0</v>
      </c>
      <c r="BL24" s="191">
        <f>IFERROR((IF(AND($P24&gt;=BL$4,$P24&lt;BM$4,$Q24&lt;BM$4),NETWORKDAYS.INTL($P24,$Q24,1,(Holidays!$A$1:$A$248)),0)+IF(AND($P24&gt;=BL$4,$P24&lt;BM$4,$Q24&gt;=BM$4),NETWORKDAYS.INTL($P24,(BM$4)-1,1,(Holidays!$A$1:$A$248)),0)+IF(AND($P24&lt;BL$4,$Q24&lt;BM$4,$Q24&gt;=BL$4),NETWORKDAYS.INTL(BL$4,$Q24,1,(Holidays!$A$1:$A$248)),0)+IF(AND($P24&lt;BL$4,$Q24&gt;=BM$4,$Q24&gt;=BL$4),NETWORKDAYS.INTL(BL$4,(BM$4)-1,1,(Holidays!$A$1:$A$248)),0))*$S24,"")</f>
        <v>0</v>
      </c>
      <c r="BM24" s="191">
        <f>IFERROR((IF(AND($P24&gt;=BM$4,$P24&lt;BN$4,$Q24&lt;BN$4),NETWORKDAYS.INTL($P24,$Q24,1,(Holidays!$A$1:$A$248)),0)+IF(AND($P24&gt;=BM$4,$P24&lt;BN$4,$Q24&gt;=BN$4),NETWORKDAYS.INTL($P24,(BN$4)-1,1,(Holidays!$A$1:$A$248)),0)+IF(AND($P24&lt;BM$4,$Q24&lt;BN$4,$Q24&gt;=BM$4),NETWORKDAYS.INTL(BM$4,$Q24,1,(Holidays!$A$1:$A$248)),0)+IF(AND($P24&lt;BM$4,$Q24&gt;=BN$4,$Q24&gt;=BM$4),NETWORKDAYS.INTL(BM$4,(BN$4)-1,1,(Holidays!$A$1:$A$248)),0))*$S24,"")</f>
        <v>0</v>
      </c>
      <c r="BN24" s="191">
        <f>IFERROR((IF(AND($P24&gt;=BN$4,$P24&lt;BO$4,$Q24&lt;BO$4),NETWORKDAYS.INTL($P24,$Q24,1,(Holidays!$A$1:$A$248)),0)+IF(AND($P24&gt;=BN$4,$P24&lt;BO$4,$Q24&gt;=BO$4),NETWORKDAYS.INTL($P24,(BO$4)-1,1,(Holidays!$A$1:$A$248)),0)+IF(AND($P24&lt;BN$4,$Q24&lt;BO$4,$Q24&gt;=BN$4),NETWORKDAYS.INTL(BN$4,$Q24,1,(Holidays!$A$1:$A$248)),0)+IF(AND($P24&lt;BN$4,$Q24&gt;=BO$4,$Q24&gt;=BN$4),NETWORKDAYS.INTL(BN$4,(BO$4)-1,1,(Holidays!$A$1:$A$248)),0))*$S24,"")</f>
        <v>0</v>
      </c>
      <c r="BO24" s="191">
        <f>IFERROR((IF(AND($P24&gt;=BO$4,$P24&lt;BP$4,$Q24&lt;BP$4),NETWORKDAYS.INTL($P24,$Q24,1,(Holidays!$A$1:$A$248)),0)+IF(AND($P24&gt;=BO$4,$P24&lt;BP$4,$Q24&gt;=BP$4),NETWORKDAYS.INTL($P24,(BP$4)-1,1,(Holidays!$A$1:$A$248)),0)+IF(AND($P24&lt;BO$4,$Q24&lt;BP$4,$Q24&gt;=BO$4),NETWORKDAYS.INTL(BO$4,$Q24,1,(Holidays!$A$1:$A$248)),0)+IF(AND($P24&lt;BO$4,$Q24&gt;=BP$4,$Q24&gt;=BO$4),NETWORKDAYS.INTL(BO$4,(BP$4)-1,1,(Holidays!$A$1:$A$248)),0))*$S24,"")</f>
        <v>0</v>
      </c>
      <c r="BP24" s="191">
        <f>IFERROR((IF(AND($P24&gt;=BP$4,$P24&lt;BQ$4,$Q24&lt;BQ$4),NETWORKDAYS.INTL($P24,$Q24,1,(Holidays!$A$1:$A$248)),0)+IF(AND($P24&gt;=BP$4,$P24&lt;BQ$4,$Q24&gt;=BQ$4),NETWORKDAYS.INTL($P24,(BQ$4)-1,1,(Holidays!$A$1:$A$248)),0)+IF(AND($P24&lt;BP$4,$Q24&lt;BQ$4,$Q24&gt;=BP$4),NETWORKDAYS.INTL(BP$4,$Q24,1,(Holidays!$A$1:$A$248)),0)+IF(AND($P24&lt;BP$4,$Q24&gt;=BQ$4,$Q24&gt;=BP$4),NETWORKDAYS.INTL(BP$4,(BQ$4)-1,1,(Holidays!$A$1:$A$248)),0))*$S24,"")</f>
        <v>0</v>
      </c>
      <c r="BQ24" s="191">
        <f>IFERROR((IF(AND($P24&gt;=BQ$4,$P24&lt;BR$4,$Q24&lt;BR$4),NETWORKDAYS.INTL($P24,$Q24,1,(Holidays!$A$1:$A$248)),0)+IF(AND($P24&gt;=BQ$4,$P24&lt;BR$4,$Q24&gt;=BR$4),NETWORKDAYS.INTL($P24,(BR$4)-1,1,(Holidays!$A$1:$A$248)),0)+IF(AND($P24&lt;BQ$4,$Q24&lt;BR$4,$Q24&gt;=BQ$4),NETWORKDAYS.INTL(BQ$4,$Q24,1,(Holidays!$A$1:$A$248)),0)+IF(AND($P24&lt;BQ$4,$Q24&gt;=BR$4,$Q24&gt;=BQ$4),NETWORKDAYS.INTL(BQ$4,(BR$4)-1,1,(Holidays!$A$1:$A$248)),0))*$S24,"")</f>
        <v>0</v>
      </c>
      <c r="BR24" s="191">
        <f>IFERROR((IF(AND($P24&gt;=BR$4,$P24&lt;BS$4,$Q24&lt;BS$4),NETWORKDAYS.INTL($P24,$Q24,1,(Holidays!$A$1:$A$248)),0)+IF(AND($P24&gt;=BR$4,$P24&lt;BS$4,$Q24&gt;=BS$4),NETWORKDAYS.INTL($P24,(BS$4)-1,1,(Holidays!$A$1:$A$248)),0)+IF(AND($P24&lt;BR$4,$Q24&lt;BS$4,$Q24&gt;=BR$4),NETWORKDAYS.INTL(BR$4,$Q24,1,(Holidays!$A$1:$A$248)),0)+IF(AND($P24&lt;BR$4,$Q24&gt;=BS$4,$Q24&gt;=BR$4),NETWORKDAYS.INTL(BR$4,(BS$4)-1,1,(Holidays!$A$1:$A$248)),0))*$S24,"")</f>
        <v>0</v>
      </c>
      <c r="BS24" s="191">
        <f>IFERROR((IF(AND($P24&gt;=BS$4,$P24&lt;BT$4,$Q24&lt;BT$4),NETWORKDAYS.INTL($P24,$Q24,1,(Holidays!$A$1:$A$248)),0)+IF(AND($P24&gt;=BS$4,$P24&lt;BT$4,$Q24&gt;=BT$4),NETWORKDAYS.INTL($P24,(BT$4)-1,1,(Holidays!$A$1:$A$248)),0)+IF(AND($P24&lt;BS$4,$Q24&lt;BT$4,$Q24&gt;=BS$4),NETWORKDAYS.INTL(BS$4,$Q24,1,(Holidays!$A$1:$A$248)),0)+IF(AND($P24&lt;BS$4,$Q24&gt;=BT$4,$Q24&gt;=BS$4),NETWORKDAYS.INTL(BS$4,(BT$4)-1,1,(Holidays!$A$1:$A$248)),0))*$S24,"")</f>
        <v>0</v>
      </c>
      <c r="BT24" s="191">
        <f>IFERROR((IF(AND($P24&gt;=BT$4,$P24&lt;BU$4,$Q24&lt;BU$4),NETWORKDAYS.INTL($P24,$Q24,1,(Holidays!$A$1:$A$248)),0)+IF(AND($P24&gt;=BT$4,$P24&lt;BU$4,$Q24&gt;=BU$4),NETWORKDAYS.INTL($P24,(BU$4)-1,1,(Holidays!$A$1:$A$248)),0)+IF(AND($P24&lt;BT$4,$Q24&lt;BU$4,$Q24&gt;=BT$4),NETWORKDAYS.INTL(BT$4,$Q24,1,(Holidays!$A$1:$A$248)),0)+IF(AND($P24&lt;BT$4,$Q24&gt;=BU$4,$Q24&gt;=BT$4),NETWORKDAYS.INTL(BT$4,(BU$4)-1,1,(Holidays!$A$1:$A$248)),0))*$S24,"")</f>
        <v>0</v>
      </c>
      <c r="BU24" s="191">
        <f>IFERROR((IF(AND($P24&gt;=BU$4,$P24&lt;BV$4,$Q24&lt;BV$4),NETWORKDAYS.INTL($P24,$Q24,1,(Holidays!$A$1:$A$248)),0)+IF(AND($P24&gt;=BU$4,$P24&lt;BV$4,$Q24&gt;=BV$4),NETWORKDAYS.INTL($P24,(BV$4)-1,1,(Holidays!$A$1:$A$248)),0)+IF(AND($P24&lt;BU$4,$Q24&lt;BV$4,$Q24&gt;=BU$4),NETWORKDAYS.INTL(BU$4,$Q24,1,(Holidays!$A$1:$A$248)),0)+IF(AND($P24&lt;BU$4,$Q24&gt;=BV$4,$Q24&gt;=BU$4),NETWORKDAYS.INTL(BU$4,(BV$4)-1,1,(Holidays!$A$1:$A$248)),0))*$S24,"")</f>
        <v>0</v>
      </c>
      <c r="BV24" s="191">
        <f>IFERROR((IF(AND($P24&gt;=BV$4,$P24&lt;BW$4,$Q24&lt;BW$4),NETWORKDAYS.INTL($P24,$Q24,1,(Holidays!$A$1:$A$248)),0)+IF(AND($P24&gt;=BV$4,$P24&lt;BW$4,$Q24&gt;=BW$4),NETWORKDAYS.INTL($P24,(BW$4)-1,1,(Holidays!$A$1:$A$248)),0)+IF(AND($P24&lt;BV$4,$Q24&lt;BW$4,$Q24&gt;=BV$4),NETWORKDAYS.INTL(BV$4,$Q24,1,(Holidays!$A$1:$A$248)),0)+IF(AND($P24&lt;BV$4,$Q24&gt;=BW$4,$Q24&gt;=BV$4),NETWORKDAYS.INTL(BV$4,(BW$4)-1,1,(Holidays!$A$1:$A$248)),0))*$S24,"")</f>
        <v>0</v>
      </c>
      <c r="BW24" s="191">
        <f>IFERROR((IF(AND($P24&gt;=BW$4,$P24&lt;BX$4,$Q24&lt;BX$4),NETWORKDAYS.INTL($P24,$Q24,1,(Holidays!$A$1:$A$248)),0)+IF(AND($P24&gt;=BW$4,$P24&lt;BX$4,$Q24&gt;=BX$4),NETWORKDAYS.INTL($P24,(BX$4)-1,1,(Holidays!$A$1:$A$248)),0)+IF(AND($P24&lt;BW$4,$Q24&lt;BX$4,$Q24&gt;=BW$4),NETWORKDAYS.INTL(BW$4,$Q24,1,(Holidays!$A$1:$A$248)),0)+IF(AND($P24&lt;BW$4,$Q24&gt;=BX$4,$Q24&gt;=BW$4),NETWORKDAYS.INTL(BW$4,(BX$4)-1,1,(Holidays!$A$1:$A$248)),0))*$S24,"")</f>
        <v>0</v>
      </c>
      <c r="BX24" s="191">
        <f>IFERROR((IF(AND($P24&gt;=BX$4,$P24&lt;BY$4,$Q24&lt;BY$4),NETWORKDAYS.INTL($P24,$Q24,1,(Holidays!$A$1:$A$248)),0)+IF(AND($P24&gt;=BX$4,$P24&lt;BY$4,$Q24&gt;=BY$4),NETWORKDAYS.INTL($P24,(BY$4)-1,1,(Holidays!$A$1:$A$248)),0)+IF(AND($P24&lt;BX$4,$Q24&lt;BY$4,$Q24&gt;=BX$4),NETWORKDAYS.INTL(BX$4,$Q24,1,(Holidays!$A$1:$A$248)),0)+IF(AND($P24&lt;BX$4,$Q24&gt;=BY$4,$Q24&gt;=BX$4),NETWORKDAYS.INTL(BX$4,(BY$4)-1,1,(Holidays!$A$1:$A$248)),0))*$S24,"")</f>
        <v>0</v>
      </c>
      <c r="BY24" s="191">
        <f>IFERROR((IF(AND($P24&gt;=BY$4,$P24&lt;BZ$4,$Q24&lt;BZ$4),NETWORKDAYS.INTL($P24,$Q24,1,(Holidays!$A$1:$A$248)),0)+IF(AND($P24&gt;=BY$4,$P24&lt;BZ$4,$Q24&gt;=BZ$4),NETWORKDAYS.INTL($P24,(BZ$4)-1,1,(Holidays!$A$1:$A$248)),0)+IF(AND($P24&lt;BY$4,$Q24&lt;BZ$4,$Q24&gt;=BY$4),NETWORKDAYS.INTL(BY$4,$Q24,1,(Holidays!$A$1:$A$248)),0)+IF(AND($P24&lt;BY$4,$Q24&gt;=BZ$4,$Q24&gt;=BY$4),NETWORKDAYS.INTL(BY$4,(BZ$4)-1,1,(Holidays!$A$1:$A$248)),0))*$S24,"")</f>
        <v>0</v>
      </c>
      <c r="BZ24" s="191">
        <f>IFERROR((IF(AND($P24&gt;=BZ$4,$P24&lt;CA$4,$Q24&lt;CA$4),NETWORKDAYS.INTL($P24,$Q24,1,(Holidays!$A$1:$A$248)),0)+IF(AND($P24&gt;=BZ$4,$P24&lt;CA$4,$Q24&gt;=CA$4),NETWORKDAYS.INTL($P24,(CA$4)-1,1,(Holidays!$A$1:$A$248)),0)+IF(AND($P24&lt;BZ$4,$Q24&lt;CA$4,$Q24&gt;=BZ$4),NETWORKDAYS.INTL(BZ$4,$Q24,1,(Holidays!$A$1:$A$248)),0)+IF(AND($P24&lt;BZ$4,$Q24&gt;=CA$4,$Q24&gt;=BZ$4),NETWORKDAYS.INTL(BZ$4,(CA$4)-1,1,(Holidays!$A$1:$A$248)),0))*$S24,"")</f>
        <v>0</v>
      </c>
      <c r="CA24" s="191">
        <f>IFERROR((IF(AND($P24&gt;=CA$4,$P24&lt;CB$4,$Q24&lt;CB$4),NETWORKDAYS.INTL($P24,$Q24,1,(Holidays!$A$1:$A$248)),0)+IF(AND($P24&gt;=CA$4,$P24&lt;CB$4,$Q24&gt;=CB$4),NETWORKDAYS.INTL($P24,(CB$4)-1,1,(Holidays!$A$1:$A$248)),0)+IF(AND($P24&lt;CA$4,$Q24&lt;CB$4,$Q24&gt;=CA$4),NETWORKDAYS.INTL(CA$4,$Q24,1,(Holidays!$A$1:$A$248)),0)+IF(AND($P24&lt;CA$4,$Q24&gt;=CB$4,$Q24&gt;=CA$4),NETWORKDAYS.INTL(CA$4,(CB$4)-1,1,(Holidays!$A$1:$A$248)),0))*$S24,"")</f>
        <v>0</v>
      </c>
      <c r="CB24" s="191">
        <f>IFERROR((IF(AND($P24&gt;=CB$4,$P24&lt;CC$4,$Q24&lt;CC$4),NETWORKDAYS.INTL($P24,$Q24,1,(Holidays!$A$1:$A$248)),0)+IF(AND($P24&gt;=CB$4,$P24&lt;CC$4,$Q24&gt;=CC$4),NETWORKDAYS.INTL($P24,(CC$4)-1,1,(Holidays!$A$1:$A$248)),0)+IF(AND($P24&lt;CB$4,$Q24&lt;CC$4,$Q24&gt;=CB$4),NETWORKDAYS.INTL(CB$4,$Q24,1,(Holidays!$A$1:$A$248)),0)+IF(AND($P24&lt;CB$4,$Q24&gt;=CC$4,$Q24&gt;=CB$4),NETWORKDAYS.INTL(CB$4,(CC$4)-1,1,(Holidays!$A$1:$A$248)),0))*$S24,"")</f>
        <v>0</v>
      </c>
      <c r="CC24" s="191">
        <f>IFERROR((IF(AND($P24&gt;=CC$4,$P24&lt;CD$4,$Q24&lt;CD$4),NETWORKDAYS.INTL($P24,$Q24,1,(Holidays!$A$1:$A$248)),0)+IF(AND($P24&gt;=CC$4,$P24&lt;CD$4,$Q24&gt;=CD$4),NETWORKDAYS.INTL($P24,(CD$4)-1,1,(Holidays!$A$1:$A$248)),0)+IF(AND($P24&lt;CC$4,$Q24&lt;CD$4,$Q24&gt;=CC$4),NETWORKDAYS.INTL(CC$4,$Q24,1,(Holidays!$A$1:$A$248)),0)+IF(AND($P24&lt;CC$4,$Q24&gt;=CD$4,$Q24&gt;=CC$4),NETWORKDAYS.INTL(CC$4,(CD$4)-1,1,(Holidays!$A$1:$A$248)),0))*$S24,"")</f>
        <v>0</v>
      </c>
      <c r="CD24" s="191">
        <f>IFERROR((IF(AND($P24&gt;=CD$4,$P24&lt;CE$4,$Q24&lt;CE$4),NETWORKDAYS.INTL($P24,$Q24,1,(Holidays!$A$1:$A$248)),0)+IF(AND($P24&gt;=CD$4,$P24&lt;CE$4,$Q24&gt;=CE$4),NETWORKDAYS.INTL($P24,(CE$4)-1,1,(Holidays!$A$1:$A$248)),0)+IF(AND($P24&lt;CD$4,$Q24&lt;CE$4,$Q24&gt;=CD$4),NETWORKDAYS.INTL(CD$4,$Q24,1,(Holidays!$A$1:$A$248)),0)+IF(AND($P24&lt;CD$4,$Q24&gt;=CE$4,$Q24&gt;=CD$4),NETWORKDAYS.INTL(CD$4,(CE$4)-1,1,(Holidays!$A$1:$A$248)),0))*$S24,"")</f>
        <v>0</v>
      </c>
      <c r="CE24" s="191">
        <f>IFERROR((IF(AND($P24&gt;=CE$4,$P24&lt;CF$4,$Q24&lt;CF$4),NETWORKDAYS.INTL($P24,$Q24,1,(Holidays!$A$1:$A$248)),0)+IF(AND($P24&gt;=CE$4,$P24&lt;CF$4,$Q24&gt;=CF$4),NETWORKDAYS.INTL($P24,(CF$4)-1,1,(Holidays!$A$1:$A$248)),0)+IF(AND($P24&lt;CE$4,$Q24&lt;CF$4,$Q24&gt;=CE$4),NETWORKDAYS.INTL(CE$4,$Q24,1,(Holidays!$A$1:$A$248)),0)+IF(AND($P24&lt;CE$4,$Q24&gt;=CF$4,$Q24&gt;=CE$4),NETWORKDAYS.INTL(CE$4,(CF$4)-1,1,(Holidays!$A$1:$A$248)),0))*$S24,"")</f>
        <v>0</v>
      </c>
      <c r="CF24" s="191">
        <f>IFERROR((IF(AND($P24&gt;=CF$4,$P24&lt;CG$4,$Q24&lt;CG$4),NETWORKDAYS.INTL($P24,$Q24,1,(Holidays!$A$1:$A$248)),0)+IF(AND($P24&gt;=CF$4,$P24&lt;CG$4,$Q24&gt;=CG$4),NETWORKDAYS.INTL($P24,(CG$4)-1,1,(Holidays!$A$1:$A$248)),0)+IF(AND($P24&lt;CF$4,$Q24&lt;CG$4,$Q24&gt;=CF$4),NETWORKDAYS.INTL(CF$4,$Q24,1,(Holidays!$A$1:$A$248)),0)+IF(AND($P24&lt;CF$4,$Q24&gt;=CG$4,$Q24&gt;=CF$4),NETWORKDAYS.INTL(CF$4,(CG$4)-1,1,(Holidays!$A$1:$A$248)),0))*$S24,"")</f>
        <v>0</v>
      </c>
      <c r="CG24" s="191">
        <f>IFERROR((IF(AND($P24&gt;=CG$4,$P24&lt;CH$4,$Q24&lt;CH$4),NETWORKDAYS.INTL($P24,$Q24,1,(Holidays!$A$1:$A$248)),0)+IF(AND($P24&gt;=CG$4,$P24&lt;CH$4,$Q24&gt;=CH$4),NETWORKDAYS.INTL($P24,(CH$4)-1,1,(Holidays!$A$1:$A$248)),0)+IF(AND($P24&lt;CG$4,$Q24&lt;CH$4,$Q24&gt;=CG$4),NETWORKDAYS.INTL(CG$4,$Q24,1,(Holidays!$A$1:$A$248)),0)+IF(AND($P24&lt;CG$4,$Q24&gt;=CH$4,$Q24&gt;=CG$4),NETWORKDAYS.INTL(CG$4,(CH$4)-1,1,(Holidays!$A$1:$A$248)),0))*$S24,"")</f>
        <v>0</v>
      </c>
      <c r="CH24" s="191">
        <f>IFERROR((IF(AND($P24&gt;=CH$4,$P24&lt;CI$4,$Q24&lt;CI$4),NETWORKDAYS.INTL($P24,$Q24,1,(Holidays!$A$1:$A$248)),0)+IF(AND($P24&gt;=CH$4,$P24&lt;CI$4,$Q24&gt;=CI$4),NETWORKDAYS.INTL($P24,(CI$4)-1,1,(Holidays!$A$1:$A$248)),0)+IF(AND($P24&lt;CH$4,$Q24&lt;CI$4,$Q24&gt;=CH$4),NETWORKDAYS.INTL(CH$4,$Q24,1,(Holidays!$A$1:$A$248)),0)+IF(AND($P24&lt;CH$4,$Q24&gt;=CI$4,$Q24&gt;=CH$4),NETWORKDAYS.INTL(CH$4,(CI$4)-1,1,(Holidays!$A$1:$A$248)),0))*$S24,"")</f>
        <v>0</v>
      </c>
      <c r="CI24" s="191">
        <f>IFERROR((IF(AND($P24&gt;=CI$4,$P24&lt;CJ$4,$Q24&lt;CJ$4),NETWORKDAYS.INTL($P24,$Q24,1,(Holidays!$A$1:$A$248)),0)+IF(AND($P24&gt;=CI$4,$P24&lt;CJ$4,$Q24&gt;=CJ$4),NETWORKDAYS.INTL($P24,(CJ$4)-1,1,(Holidays!$A$1:$A$248)),0)+IF(AND($P24&lt;CI$4,$Q24&lt;CJ$4,$Q24&gt;=CI$4),NETWORKDAYS.INTL(CI$4,$Q24,1,(Holidays!$A$1:$A$248)),0)+IF(AND($P24&lt;CI$4,$Q24&gt;=CJ$4,$Q24&gt;=CI$4),NETWORKDAYS.INTL(CI$4,(CJ$4)-1,1,(Holidays!$A$1:$A$248)),0))*$S24,"")</f>
        <v>0</v>
      </c>
      <c r="CJ24" s="191">
        <f>IFERROR((IF(AND($P24&gt;=CJ$4,$P24&lt;CK$4,$Q24&lt;CK$4),NETWORKDAYS.INTL($P24,$Q24,1,(Holidays!$A$1:$A$248)),0)+IF(AND($P24&gt;=CJ$4,$P24&lt;CK$4,$Q24&gt;=CK$4),NETWORKDAYS.INTL($P24,(CK$4)-1,1,(Holidays!$A$1:$A$248)),0)+IF(AND($P24&lt;CJ$4,$Q24&lt;CK$4,$Q24&gt;=CJ$4),NETWORKDAYS.INTL(CJ$4,$Q24,1,(Holidays!$A$1:$A$248)),0)+IF(AND($P24&lt;CJ$4,$Q24&gt;=CK$4,$Q24&gt;=CJ$4),NETWORKDAYS.INTL(CJ$4,(CK$4)-1,1,(Holidays!$A$1:$A$248)),0))*$S24,"")</f>
        <v>0</v>
      </c>
      <c r="CK24" s="191">
        <f>IFERROR((IF(AND($P24&gt;=CK$4,$P24&lt;CL$4,$Q24&lt;CL$4),NETWORKDAYS.INTL($P24,$Q24,1,(Holidays!$A$1:$A$248)),0)+IF(AND($P24&gt;=CK$4,$P24&lt;CL$4,$Q24&gt;=CL$4),NETWORKDAYS.INTL($P24,(CL$4)-1,1,(Holidays!$A$1:$A$248)),0)+IF(AND($P24&lt;CK$4,$Q24&lt;CL$4,$Q24&gt;=CK$4),NETWORKDAYS.INTL(CK$4,$Q24,1,(Holidays!$A$1:$A$248)),0)+IF(AND($P24&lt;CK$4,$Q24&gt;=CL$4,$Q24&gt;=CK$4),NETWORKDAYS.INTL(CK$4,(CL$4)-1,1,(Holidays!$A$1:$A$248)),0))*$S24,"")</f>
        <v>0</v>
      </c>
      <c r="CL24" s="191">
        <f>IFERROR((IF(AND($P24&gt;=CL$4,$P24&lt;CM$4,$Q24&lt;CM$4),NETWORKDAYS.INTL($P24,$Q24,1,(Holidays!$A$1:$A$248)),0)+IF(AND($P24&gt;=CL$4,$P24&lt;CM$4,$Q24&gt;=CM$4),NETWORKDAYS.INTL($P24,(CM$4)-1,1,(Holidays!$A$1:$A$248)),0)+IF(AND($P24&lt;CL$4,$Q24&lt;CM$4,$Q24&gt;=CL$4),NETWORKDAYS.INTL(CL$4,$Q24,1,(Holidays!$A$1:$A$248)),0)+IF(AND($P24&lt;CL$4,$Q24&gt;=CM$4,$Q24&gt;=CL$4),NETWORKDAYS.INTL(CL$4,(CM$4)-1,1,(Holidays!$A$1:$A$248)),0))*$S24,"")</f>
        <v>0</v>
      </c>
      <c r="CM24" s="191">
        <f>IFERROR((IF(AND($P24&gt;=CM$4,$P24&lt;CN$4,$Q24&lt;CN$4),NETWORKDAYS.INTL($P24,$Q24,1,(Holidays!$A$1:$A$248)),0)+IF(AND($P24&gt;=CM$4,$P24&lt;CN$4,$Q24&gt;=CN$4),NETWORKDAYS.INTL($P24,(CN$4)-1,1,(Holidays!$A$1:$A$248)),0)+IF(AND($P24&lt;CM$4,$Q24&lt;CN$4,$Q24&gt;=CM$4),NETWORKDAYS.INTL(CM$4,$Q24,1,(Holidays!$A$1:$A$248)),0)+IF(AND($P24&lt;CM$4,$Q24&gt;=CN$4,$Q24&gt;=CM$4),NETWORKDAYS.INTL(CM$4,(CN$4)-1,1,(Holidays!$A$1:$A$248)),0))*$S24,"")</f>
        <v>0</v>
      </c>
      <c r="CN24" s="191">
        <f>IFERROR((IF(AND($P24&gt;=CN$4,$P24&lt;CO$4,$Q24&lt;CO$4),NETWORKDAYS.INTL($P24,$Q24,1,(Holidays!$A$1:$A$248)),0)+IF(AND($P24&gt;=CN$4,$P24&lt;CO$4,$Q24&gt;=CO$4),NETWORKDAYS.INTL($P24,(CO$4)-1,1,(Holidays!$A$1:$A$248)),0)+IF(AND($P24&lt;CN$4,$Q24&lt;CO$4,$Q24&gt;=CN$4),NETWORKDAYS.INTL(CN$4,$Q24,1,(Holidays!$A$1:$A$248)),0)+IF(AND($P24&lt;CN$4,$Q24&gt;=CO$4,$Q24&gt;=CN$4),NETWORKDAYS.INTL(CN$4,(CO$4)-1,1,(Holidays!$A$1:$A$248)),0))*$S24,"")</f>
        <v>0</v>
      </c>
      <c r="CO24" s="191">
        <f>IFERROR((IF(AND($P24&gt;=CO$4,$P24&lt;CP$4,$Q24&lt;CP$4),NETWORKDAYS.INTL($P24,$Q24,1,(Holidays!$A$1:$A$248)),0)+IF(AND($P24&gt;=CO$4,$P24&lt;CP$4,$Q24&gt;=CP$4),NETWORKDAYS.INTL($P24,(CP$4)-1,1,(Holidays!$A$1:$A$248)),0)+IF(AND($P24&lt;CO$4,$Q24&lt;CP$4,$Q24&gt;=CO$4),NETWORKDAYS.INTL(CO$4,$Q24,1,(Holidays!$A$1:$A$248)),0)+IF(AND($P24&lt;CO$4,$Q24&gt;=CP$4,$Q24&gt;=CO$4),NETWORKDAYS.INTL(CO$4,(CP$4)-1,1,(Holidays!$A$1:$A$248)),0))*$S24,"")</f>
        <v>0</v>
      </c>
      <c r="CP24" s="191">
        <f>IFERROR((IF(AND($P24&gt;=CP$4,$P24&lt;CQ$4,$Q24&lt;CQ$4),NETWORKDAYS.INTL($P24,$Q24,1,(Holidays!$A$1:$A$248)),0)+IF(AND($P24&gt;=CP$4,$P24&lt;CQ$4,$Q24&gt;=CQ$4),NETWORKDAYS.INTL($P24,(CQ$4)-1,1,(Holidays!$A$1:$A$248)),0)+IF(AND($P24&lt;CP$4,$Q24&lt;CQ$4,$Q24&gt;=CP$4),NETWORKDAYS.INTL(CP$4,$Q24,1,(Holidays!$A$1:$A$248)),0)+IF(AND($P24&lt;CP$4,$Q24&gt;=CQ$4,$Q24&gt;=CP$4),NETWORKDAYS.INTL(CP$4,(CQ$4)-1,1,(Holidays!$A$1:$A$248)),0))*$S24,"")</f>
        <v>0</v>
      </c>
      <c r="CQ24" s="191">
        <f>IFERROR((IF(AND($P24&gt;=CQ$4,$P24&lt;CR$4,$Q24&lt;CR$4),NETWORKDAYS.INTL($P24,$Q24,1,(Holidays!$A$1:$A$248)),0)+IF(AND($P24&gt;=CQ$4,$P24&lt;CR$4,$Q24&gt;=CR$4),NETWORKDAYS.INTL($P24,(CR$4)-1,1,(Holidays!$A$1:$A$248)),0)+IF(AND($P24&lt;CQ$4,$Q24&lt;CR$4,$Q24&gt;=CQ$4),NETWORKDAYS.INTL(CQ$4,$Q24,1,(Holidays!$A$1:$A$248)),0)+IF(AND($P24&lt;CQ$4,$Q24&gt;=CR$4,$Q24&gt;=CQ$4),NETWORKDAYS.INTL(CQ$4,(CR$4)-1,1,(Holidays!$A$1:$A$248)),0))*$S24,"")</f>
        <v>0</v>
      </c>
      <c r="CR24" s="191">
        <f>IFERROR((IF(AND($P24&gt;=CR$4,$P24&lt;CS$4,$Q24&lt;CS$4),NETWORKDAYS.INTL($P24,$Q24,1,(Holidays!$A$1:$A$248)),0)+IF(AND($P24&gt;=CR$4,$P24&lt;CS$4,$Q24&gt;=CS$4),NETWORKDAYS.INTL($P24,(CS$4)-1,1,(Holidays!$A$1:$A$248)),0)+IF(AND($P24&lt;CR$4,$Q24&lt;CS$4,$Q24&gt;=CR$4),NETWORKDAYS.INTL(CR$4,$Q24,1,(Holidays!$A$1:$A$248)),0)+IF(AND($P24&lt;CR$4,$Q24&gt;=CS$4,$Q24&gt;=CR$4),NETWORKDAYS.INTL(CR$4,(CS$4)-1,1,(Holidays!$A$1:$A$248)),0))*$S24,"")</f>
        <v>0</v>
      </c>
      <c r="CS24" s="191">
        <f>IFERROR((IF(AND($P24&gt;=CS$4,$P24&lt;CT$4,$Q24&lt;CT$4),NETWORKDAYS.INTL($P24,$Q24,1,(Holidays!$A$1:$A$248)),0)+IF(AND($P24&gt;=CS$4,$P24&lt;CT$4,$Q24&gt;=CT$4),NETWORKDAYS.INTL($P24,(CT$4)-1,1,(Holidays!$A$1:$A$248)),0)+IF(AND($P24&lt;CS$4,$Q24&lt;CT$4,$Q24&gt;=CS$4),NETWORKDAYS.INTL(CS$4,$Q24,1,(Holidays!$A$1:$A$248)),0)+IF(AND($P24&lt;CS$4,$Q24&gt;=CT$4,$Q24&gt;=CS$4),NETWORKDAYS.INTL(CS$4,(CT$4)-1,1,(Holidays!$A$1:$A$248)),0))*$S24,"")</f>
        <v>0</v>
      </c>
      <c r="CT24" s="191">
        <f>IFERROR((IF(AND($P24&gt;=CT$4,$P24&lt;CU$4,$Q24&lt;CU$4),NETWORKDAYS.INTL($P24,$Q24,1,(Holidays!$A$1:$A$248)),0)+IF(AND($P24&gt;=CT$4,$P24&lt;CU$4,$Q24&gt;=CU$4),NETWORKDAYS.INTL($P24,(CU$4)-1,1,(Holidays!$A$1:$A$248)),0)+IF(AND($P24&lt;CT$4,$Q24&lt;CU$4,$Q24&gt;=CT$4),NETWORKDAYS.INTL(CT$4,$Q24,1,(Holidays!$A$1:$A$248)),0)+IF(AND($P24&lt;CT$4,$Q24&gt;=CU$4,$Q24&gt;=CT$4),NETWORKDAYS.INTL(CT$4,(CU$4)-1,1,(Holidays!$A$1:$A$248)),0))*$S24,"")</f>
        <v>0</v>
      </c>
      <c r="CU24" s="191">
        <f>IFERROR((IF(AND($P24&gt;=CU$4,$P24&lt;CV$4,$Q24&lt;CV$4),NETWORKDAYS.INTL($P24,$Q24,1,(Holidays!$A$1:$A$248)),0)+IF(AND($P24&gt;=CU$4,$P24&lt;CV$4,$Q24&gt;=CV$4),NETWORKDAYS.INTL($P24,(CV$4)-1,1,(Holidays!$A$1:$A$248)),0)+IF(AND($P24&lt;CU$4,$Q24&lt;CV$4,$Q24&gt;=CU$4),NETWORKDAYS.INTL(CU$4,$Q24,1,(Holidays!$A$1:$A$248)),0)+IF(AND($P24&lt;CU$4,$Q24&gt;=CV$4,$Q24&gt;=CU$4),NETWORKDAYS.INTL(CU$4,(CV$4)-1,1,(Holidays!$A$1:$A$248)),0))*$S24,"")</f>
        <v>0</v>
      </c>
      <c r="CV24" s="191">
        <f>IFERROR((IF(AND($P24&gt;=CV$4,$P24&lt;CW$4,$Q24&lt;CW$4),NETWORKDAYS.INTL($P24,$Q24,1,(Holidays!$A$1:$A$248)),0)+IF(AND($P24&gt;=CV$4,$P24&lt;CW$4,$Q24&gt;=CW$4),NETWORKDAYS.INTL($P24,(CW$4)-1,1,(Holidays!$A$1:$A$248)),0)+IF(AND($P24&lt;CV$4,$Q24&lt;CW$4,$Q24&gt;=CV$4),NETWORKDAYS.INTL(CV$4,$Q24,1,(Holidays!$A$1:$A$248)),0)+IF(AND($P24&lt;CV$4,$Q24&gt;=CW$4,$Q24&gt;=CV$4),NETWORKDAYS.INTL(CV$4,(CW$4)-1,1,(Holidays!$A$1:$A$248)),0))*$S24,"")</f>
        <v>0</v>
      </c>
      <c r="CW24" s="191">
        <f>IFERROR((IF(AND($P24&gt;=CW$4,$P24&lt;CX$4,$Q24&lt;CX$4),NETWORKDAYS.INTL($P24,$Q24,1,(Holidays!$A$1:$A$248)),0)+IF(AND($P24&gt;=CW$4,$P24&lt;CX$4,$Q24&gt;=CX$4),NETWORKDAYS.INTL($P24,(CX$4)-1,1,(Holidays!$A$1:$A$248)),0)+IF(AND($P24&lt;CW$4,$Q24&lt;CX$4,$Q24&gt;=CW$4),NETWORKDAYS.INTL(CW$4,$Q24,1,(Holidays!$A$1:$A$248)),0)+IF(AND($P24&lt;CW$4,$Q24&gt;=CX$4,$Q24&gt;=CW$4),NETWORKDAYS.INTL(CW$4,(CX$4)-1,1,(Holidays!$A$1:$A$248)),0))*$S24,"")</f>
        <v>0</v>
      </c>
      <c r="CX24" s="191">
        <f>IFERROR((IF(AND($P24&gt;=CX$4,$P24&lt;CY$4,$Q24&lt;CY$4),NETWORKDAYS.INTL($P24,$Q24,1,(Holidays!$A$1:$A$248)),0)+IF(AND($P24&gt;=CX$4,$P24&lt;CY$4,$Q24&gt;=CY$4),NETWORKDAYS.INTL($P24,(CY$4)-1,1,(Holidays!$A$1:$A$248)),0)+IF(AND($P24&lt;CX$4,$Q24&lt;CY$4,$Q24&gt;=CX$4),NETWORKDAYS.INTL(CX$4,$Q24,1,(Holidays!$A$1:$A$248)),0)+IF(AND($P24&lt;CX$4,$Q24&gt;=CY$4,$Q24&gt;=CX$4),NETWORKDAYS.INTL(CX$4,(CY$4)-1,1,(Holidays!$A$1:$A$248)),0))*$S24,"")</f>
        <v>0</v>
      </c>
      <c r="CY24" s="191">
        <f>IFERROR((IF(AND($P24&gt;=CY$4,$P24&lt;CZ$4,$Q24&lt;CZ$4),NETWORKDAYS.INTL($P24,$Q24,1,(Holidays!$A$1:$A$248)),0)+IF(AND($P24&gt;=CY$4,$P24&lt;CZ$4,$Q24&gt;=CZ$4),NETWORKDAYS.INTL($P24,(CZ$4)-1,1,(Holidays!$A$1:$A$248)),0)+IF(AND($P24&lt;CY$4,$Q24&lt;CZ$4,$Q24&gt;=CY$4),NETWORKDAYS.INTL(CY$4,$Q24,1,(Holidays!$A$1:$A$248)),0)+IF(AND($P24&lt;CY$4,$Q24&gt;=CZ$4,$Q24&gt;=CY$4),NETWORKDAYS.INTL(CY$4,(CZ$4)-1,1,(Holidays!$A$1:$A$248)),0))*$S24,"")</f>
        <v>0</v>
      </c>
      <c r="CZ24" s="191">
        <f>IFERROR((IF(AND($P24&gt;=CZ$4,$P24&lt;DA$4,$Q24&lt;DA$4),NETWORKDAYS.INTL($P24,$Q24,1,(Holidays!$A$1:$A$248)),0)+IF(AND($P24&gt;=CZ$4,$P24&lt;DA$4,$Q24&gt;=DA$4),NETWORKDAYS.INTL($P24,(DA$4)-1,1,(Holidays!$A$1:$A$248)),0)+IF(AND($P24&lt;CZ$4,$Q24&lt;DA$4,$Q24&gt;=CZ$4),NETWORKDAYS.INTL(CZ$4,$Q24,1,(Holidays!$A$1:$A$248)),0)+IF(AND($P24&lt;CZ$4,$Q24&gt;=DA$4,$Q24&gt;=CZ$4),NETWORKDAYS.INTL(CZ$4,(DA$4)-1,1,(Holidays!$A$1:$A$248)),0))*$S24,"")</f>
        <v>0</v>
      </c>
      <c r="DA24" s="191">
        <f>IFERROR((IF(AND($P24&gt;=DA$4,$P24&lt;DB$4,$Q24&lt;DB$4),NETWORKDAYS.INTL($P24,$Q24,1,(Holidays!$A$1:$A$248)),0)+IF(AND($P24&gt;=DA$4,$P24&lt;DB$4,$Q24&gt;=DB$4),NETWORKDAYS.INTL($P24,(DB$4)-1,1,(Holidays!$A$1:$A$248)),0)+IF(AND($P24&lt;DA$4,$Q24&lt;DB$4,$Q24&gt;=DA$4),NETWORKDAYS.INTL(DA$4,$Q24,1,(Holidays!$A$1:$A$248)),0)+IF(AND($P24&lt;DA$4,$Q24&gt;=DB$4,$Q24&gt;=DA$4),NETWORKDAYS.INTL(DA$4,(DB$4)-1,1,(Holidays!$A$1:$A$248)),0))*$S24,"")</f>
        <v>0</v>
      </c>
      <c r="DB24" s="191">
        <f>IFERROR((IF(AND($P24&gt;=DB$4,$P24&lt;DC$4,$Q24&lt;DC$4),NETWORKDAYS.INTL($P24,$Q24,1,(Holidays!$A$1:$A$248)),0)+IF(AND($P24&gt;=DB$4,$P24&lt;DC$4,$Q24&gt;=DC$4),NETWORKDAYS.INTL($P24,(DC$4)-1,1,(Holidays!$A$1:$A$248)),0)+IF(AND($P24&lt;DB$4,$Q24&lt;DC$4,$Q24&gt;=DB$4),NETWORKDAYS.INTL(DB$4,$Q24,1,(Holidays!$A$1:$A$248)),0)+IF(AND($P24&lt;DB$4,$Q24&gt;=DC$4,$Q24&gt;=DB$4),NETWORKDAYS.INTL(DB$4,(DC$4)-1,1,(Holidays!$A$1:$A$248)),0))*$S24,"")</f>
        <v>0</v>
      </c>
      <c r="DC24" s="191">
        <f>IFERROR((IF(AND($P24&gt;=DC$4,$P24&lt;DD$4,$Q24&lt;DD$4),NETWORKDAYS.INTL($P24,$Q24,1,(Holidays!$A$1:$A$248)),0)+IF(AND($P24&gt;=DC$4,$P24&lt;DD$4,$Q24&gt;=DD$4),NETWORKDAYS.INTL($P24,(DD$4)-1,1,(Holidays!$A$1:$A$248)),0)+IF(AND($P24&lt;DC$4,$Q24&lt;DD$4,$Q24&gt;=DC$4),NETWORKDAYS.INTL(DC$4,$Q24,1,(Holidays!$A$1:$A$248)),0)+IF(AND($P24&lt;DC$4,$Q24&gt;=DD$4,$Q24&gt;=DC$4),NETWORKDAYS.INTL(DC$4,(DD$4)-1,1,(Holidays!$A$1:$A$248)),0))*$S24,"")</f>
        <v>0</v>
      </c>
      <c r="DD24" s="192">
        <f>IFERROR((IF(AND($P24&gt;=DD$4,$P24&lt;DE$4,$Q24&lt;DE$4),NETWORKDAYS.INTL($P24,$Q24,1,(Holidays!$A$1:$A$248)),0)+IF(AND($P24&gt;=DD$4,$P24&lt;DE$4,$Q24&gt;=DE$4),NETWORKDAYS.INTL($P24,(DE$4)-1,1,(Holidays!$A$1:$A$248)),0)+IF(AND($P24&lt;DD$4,$Q24&lt;DE$4,$Q24&gt;=DD$4),NETWORKDAYS.INTL(DD$4,$Q24,1,(Holidays!$A$1:$A$248)),0)+IF(AND($P24&lt;DD$4,$Q24&gt;=DE$4,$Q24&gt;=DD$4),NETWORKDAYS.INTL(DD$4,(DE$4)-1,1,(Holidays!$A$1:$A$248)),0))*$S24,"")</f>
        <v>0</v>
      </c>
      <c r="DE24" s="191">
        <f>IFERROR((IF(AND($P24&gt;=DE$4,$P24&lt;DF$4,$Q24&lt;DF$4),NETWORKDAYS.INTL($P24,$Q24,1,(Holidays!$A$1:$A$248)),0)+IF(AND($P24&gt;=DE$4,$P24&lt;DF$4,$Q24&gt;=DF$4),NETWORKDAYS.INTL($P24,(DF$4)-1,1,(Holidays!$A$1:$A$248)),0)+IF(AND($P24&lt;DE$4,$Q24&lt;DF$4,$Q24&gt;=DE$4),NETWORKDAYS.INTL(DE$4,$Q24,1,(Holidays!$A$1:$A$248)),0)+IF(AND($P24&lt;DE$4,$Q24&gt;=DF$4,$Q24&gt;=DE$4),NETWORKDAYS.INTL(DE$4,(DF$4)-1,1,(Holidays!$A$1:$A$248)),0))*$S24,"")</f>
        <v>0</v>
      </c>
      <c r="DF24" s="191">
        <f>IFERROR((IF(AND($P24&gt;=DF$4,$P24&lt;DG$4,$Q24&lt;DG$4),NETWORKDAYS.INTL($P24,$Q24,1,(Holidays!$A$1:$A$248)),0)+IF(AND($P24&gt;=DF$4,$P24&lt;DG$4,$Q24&gt;=DG$4),NETWORKDAYS.INTL($P24,(DG$4)-1,1,(Holidays!$A$1:$A$248)),0)+IF(AND($P24&lt;DF$4,$Q24&lt;DG$4,$Q24&gt;=DF$4),NETWORKDAYS.INTL(DF$4,$Q24,1,(Holidays!$A$1:$A$248)),0)+IF(AND($P24&lt;DF$4,$Q24&gt;=DG$4,$Q24&gt;=DF$4),NETWORKDAYS.INTL(DF$4,(DG$4)-1,1,(Holidays!$A$1:$A$248)),0))*$S24,"")</f>
        <v>0</v>
      </c>
      <c r="DG24" s="191">
        <f>IFERROR((IF(AND($P24&gt;=DG$4,$P24&lt;DH$4,$Q24&lt;DH$4),NETWORKDAYS.INTL($P24,$Q24,1,(Holidays!$A$1:$A$248)),0)+IF(AND($P24&gt;=DG$4,$P24&lt;DH$4,$Q24&gt;=DH$4),NETWORKDAYS.INTL($P24,(DH$4)-1,1,(Holidays!$A$1:$A$248)),0)+IF(AND($P24&lt;DG$4,$Q24&lt;DH$4,$Q24&gt;=DG$4),NETWORKDAYS.INTL(DG$4,$Q24,1,(Holidays!$A$1:$A$248)),0)+IF(AND($P24&lt;DG$4,$Q24&gt;=DH$4,$Q24&gt;=DG$4),NETWORKDAYS.INTL(DG$4,(DH$4)-1,1,(Holidays!$A$1:$A$248)),0))*$S24,"")</f>
        <v>0</v>
      </c>
      <c r="DH24" s="191">
        <f>IFERROR((IF(AND($P24&gt;=DH$4,$P24&lt;DI$4,$Q24&lt;DI$4),NETWORKDAYS.INTL($P24,$Q24,1,(Holidays!$A$1:$A$248)),0)+IF(AND($P24&gt;=DH$4,$P24&lt;DI$4,$Q24&gt;=DI$4),NETWORKDAYS.INTL($P24,(DI$4)-1,1,(Holidays!$A$1:$A$248)),0)+IF(AND($P24&lt;DH$4,$Q24&lt;DI$4,$Q24&gt;=DH$4),NETWORKDAYS.INTL(DH$4,$Q24,1,(Holidays!$A$1:$A$248)),0)+IF(AND($P24&lt;DH$4,$Q24&gt;=DI$4,$Q24&gt;=DH$4),NETWORKDAYS.INTL(DH$4,(DI$4)-1,1,(Holidays!$A$1:$A$248)),0))*$S24,"")</f>
        <v>0</v>
      </c>
      <c r="DI24" s="191">
        <f>IFERROR((IF(AND($P24&gt;=DI$4,$P24&lt;DJ$4,$Q24&lt;DJ$4),NETWORKDAYS.INTL($P24,$Q24,1,(Holidays!$A$1:$A$248)),0)+IF(AND($P24&gt;=DI$4,$P24&lt;DJ$4,$Q24&gt;=DJ$4),NETWORKDAYS.INTL($P24,(DJ$4)-1,1,(Holidays!$A$1:$A$248)),0)+IF(AND($P24&lt;DI$4,$Q24&lt;DJ$4,$Q24&gt;=DI$4),NETWORKDAYS.INTL(DI$4,$Q24,1,(Holidays!$A$1:$A$248)),0)+IF(AND($P24&lt;DI$4,$Q24&gt;=DJ$4,$Q24&gt;=DI$4),NETWORKDAYS.INTL(DI$4,(DJ$4)-1,1,(Holidays!$A$1:$A$248)),0))*$S24,"")</f>
        <v>0</v>
      </c>
      <c r="DJ24" s="191">
        <f>IFERROR((IF(AND($P24&gt;=DJ$4,$P24&lt;DK$4,$Q24&lt;DK$4),NETWORKDAYS.INTL($P24,$Q24,1,(Holidays!$A$1:$A$248)),0)+IF(AND($P24&gt;=DJ$4,$P24&lt;DK$4,$Q24&gt;=DK$4),NETWORKDAYS.INTL($P24,(DK$4)-1,1,(Holidays!$A$1:$A$248)),0)+IF(AND($P24&lt;DJ$4,$Q24&lt;DK$4,$Q24&gt;=DJ$4),NETWORKDAYS.INTL(DJ$4,$Q24,1,(Holidays!$A$1:$A$248)),0)+IF(AND($P24&lt;DJ$4,$Q24&gt;=DK$4,$Q24&gt;=DJ$4),NETWORKDAYS.INTL(DJ$4,(DK$4)-1,1,(Holidays!$A$1:$A$248)),0))*$S24,"")</f>
        <v>0</v>
      </c>
      <c r="DK24" s="191">
        <f>IFERROR((IF(AND($P24&gt;=DK$4,$P24&lt;DL$4,$Q24&lt;DL$4),NETWORKDAYS.INTL($P24,$Q24,1,(Holidays!$A$1:$A$248)),0)+IF(AND($P24&gt;=DK$4,$P24&lt;DL$4,$Q24&gt;=DL$4),NETWORKDAYS.INTL($P24,(DL$4)-1,1,(Holidays!$A$1:$A$248)),0)+IF(AND($P24&lt;DK$4,$Q24&lt;DL$4,$Q24&gt;=DK$4),NETWORKDAYS.INTL(DK$4,$Q24,1,(Holidays!$A$1:$A$248)),0)+IF(AND($P24&lt;DK$4,$Q24&gt;=DL$4,$Q24&gt;=DK$4),NETWORKDAYS.INTL(DK$4,(DL$4)-1,1,(Holidays!$A$1:$A$248)),0))*$S24,"")</f>
        <v>0</v>
      </c>
      <c r="DL24" s="191">
        <f>IFERROR((IF(AND($P24&gt;=DL$4,$P24&lt;DM$4,$Q24&lt;DM$4),NETWORKDAYS.INTL($P24,$Q24,1,(Holidays!$A$1:$A$248)),0)+IF(AND($P24&gt;=DL$4,$P24&lt;DM$4,$Q24&gt;=DM$4),NETWORKDAYS.INTL($P24,(DM$4)-1,1,(Holidays!$A$1:$A$248)),0)+IF(AND($P24&lt;DL$4,$Q24&lt;DM$4,$Q24&gt;=DL$4),NETWORKDAYS.INTL(DL$4,$Q24,1,(Holidays!$A$1:$A$248)),0)+IF(AND($P24&lt;DL$4,$Q24&gt;=DM$4,$Q24&gt;=DL$4),NETWORKDAYS.INTL(DL$4,(DM$4)-1,1,(Holidays!$A$1:$A$248)),0))*$S24,"")</f>
        <v>0</v>
      </c>
      <c r="DM24" s="191">
        <f>IFERROR((IF(AND($P24&gt;=DM$4,$P24&lt;DN$4,$Q24&lt;DN$4),NETWORKDAYS.INTL($P24,$Q24,1,(Holidays!$A$1:$A$248)),0)+IF(AND($P24&gt;=DM$4,$P24&lt;DN$4,$Q24&gt;=DN$4),NETWORKDAYS.INTL($P24,(DN$4)-1,1,(Holidays!$A$1:$A$248)),0)+IF(AND($P24&lt;DM$4,$Q24&lt;DN$4,$Q24&gt;=DM$4),NETWORKDAYS.INTL(DM$4,$Q24,1,(Holidays!$A$1:$A$248)),0)+IF(AND($P24&lt;DM$4,$Q24&gt;=DN$4,$Q24&gt;=DM$4),NETWORKDAYS.INTL(DM$4,(DN$4)-1,1,(Holidays!$A$1:$A$248)),0))*$S24,"")</f>
        <v>0</v>
      </c>
      <c r="DN24" s="191">
        <f>IFERROR((IF(AND($P24&gt;=DN$4,$P24&lt;DO$4,$Q24&lt;DO$4),NETWORKDAYS.INTL($P24,$Q24,1,(Holidays!$A$1:$A$248)),0)+IF(AND($P24&gt;=DN$4,$P24&lt;DO$4,$Q24&gt;=DO$4),NETWORKDAYS.INTL($P24,(DO$4)-1,1,(Holidays!$A$1:$A$248)),0)+IF(AND($P24&lt;DN$4,$Q24&lt;DO$4,$Q24&gt;=DN$4),NETWORKDAYS.INTL(DN$4,$Q24,1,(Holidays!$A$1:$A$248)),0)+IF(AND($P24&lt;DN$4,$Q24&gt;=DO$4,$Q24&gt;=DN$4),NETWORKDAYS.INTL(DN$4,(DO$4)-1,1,(Holidays!$A$1:$A$248)),0))*$S24,"")</f>
        <v>0</v>
      </c>
      <c r="DO24" s="191">
        <f>IFERROR((IF(AND($P24&gt;=DO$4,$P24&lt;DP$4,$Q24&lt;DP$4),NETWORKDAYS.INTL($P24,$Q24,1,(Holidays!$A$1:$A$248)),0)+IF(AND($P24&gt;=DO$4,$P24&lt;DP$4,$Q24&gt;=DP$4),NETWORKDAYS.INTL($P24,(DP$4)-1,1,(Holidays!$A$1:$A$248)),0)+IF(AND($P24&lt;DO$4,$Q24&lt;DP$4,$Q24&gt;=DO$4),NETWORKDAYS.INTL(DO$4,$Q24,1,(Holidays!$A$1:$A$248)),0)+IF(AND($P24&lt;DO$4,$Q24&gt;=DP$4,$Q24&gt;=DO$4),NETWORKDAYS.INTL(DO$4,(DP$4)-1,1,(Holidays!$A$1:$A$248)),0))*$S24,"")</f>
        <v>0</v>
      </c>
      <c r="DP24" s="191">
        <f>IFERROR((IF(AND($P24&gt;=DP$4,$P24&lt;DQ$4,$Q24&lt;DQ$4),NETWORKDAYS.INTL($P24,$Q24,1,(Holidays!$A$1:$A$248)),0)+IF(AND($P24&gt;=DP$4,$P24&lt;DQ$4,$Q24&gt;=DQ$4),NETWORKDAYS.INTL($P24,(DQ$4)-1,1,(Holidays!$A$1:$A$248)),0)+IF(AND($P24&lt;DP$4,$Q24&lt;DQ$4,$Q24&gt;=DP$4),NETWORKDAYS.INTL(DP$4,$Q24,1,(Holidays!$A$1:$A$248)),0)+IF(AND($P24&lt;DP$4,$Q24&gt;=DQ$4,$Q24&gt;=DP$4),NETWORKDAYS.INTL(DP$4,(DQ$4)-1,1,(Holidays!$A$1:$A$248)),0))*$S24,"")</f>
        <v>0</v>
      </c>
      <c r="DQ24" s="191">
        <f>IFERROR((IF(AND($P24&gt;=DQ$4,$P24&lt;DR$4,$Q24&lt;DR$4),NETWORKDAYS.INTL($P24,$Q24,1,(Holidays!$A$1:$A$248)),0)+IF(AND($P24&gt;=DQ$4,$P24&lt;DR$4,$Q24&gt;=DR$4),NETWORKDAYS.INTL($P24,(DR$4)-1,1,(Holidays!$A$1:$A$248)),0)+IF(AND($P24&lt;DQ$4,$Q24&lt;DR$4,$Q24&gt;=DQ$4),NETWORKDAYS.INTL(DQ$4,$Q24,1,(Holidays!$A$1:$A$248)),0)+IF(AND($P24&lt;DQ$4,$Q24&gt;=DR$4,$Q24&gt;=DQ$4),NETWORKDAYS.INTL(DQ$4,(DR$4)-1,1,(Holidays!$A$1:$A$248)),0))*$S24,"")</f>
        <v>0</v>
      </c>
      <c r="DR24" s="191">
        <f>IFERROR((IF(AND($P24&gt;=DR$4,$P24&lt;DS$4,$Q24&lt;DS$4),NETWORKDAYS.INTL($P24,$Q24,1,(Holidays!$A$1:$A$248)),0)+IF(AND($P24&gt;=DR$4,$P24&lt;DS$4,$Q24&gt;=DS$4),NETWORKDAYS.INTL($P24,(DS$4)-1,1,(Holidays!$A$1:$A$248)),0)+IF(AND($P24&lt;DR$4,$Q24&lt;DS$4,$Q24&gt;=DR$4),NETWORKDAYS.INTL(DR$4,$Q24,1,(Holidays!$A$1:$A$248)),0)+IF(AND($P24&lt;DR$4,$Q24&gt;=DS$4,$Q24&gt;=DR$4),NETWORKDAYS.INTL(DR$4,(DS$4)-1,1,(Holidays!$A$1:$A$248)),0))*$S24,"")</f>
        <v>0</v>
      </c>
      <c r="DS24" s="191">
        <f>IFERROR((IF(AND($P24&gt;=DS$4,$P24&lt;DT$4,$Q24&lt;DT$4),NETWORKDAYS.INTL($P24,$Q24,1,(Holidays!$A$1:$A$248)),0)+IF(AND($P24&gt;=DS$4,$P24&lt;DT$4,$Q24&gt;=DT$4),NETWORKDAYS.INTL($P24,(DT$4)-1,1,(Holidays!$A$1:$A$248)),0)+IF(AND($P24&lt;DS$4,$Q24&lt;DT$4,$Q24&gt;=DS$4),NETWORKDAYS.INTL(DS$4,$Q24,1,(Holidays!$A$1:$A$248)),0)+IF(AND($P24&lt;DS$4,$Q24&gt;=DT$4,$Q24&gt;=DS$4),NETWORKDAYS.INTL(DS$4,(DT$4)-1,1,(Holidays!$A$1:$A$248)),0))*$S24,"")</f>
        <v>0</v>
      </c>
      <c r="DT24" s="191">
        <f>IFERROR((IF(AND($P24&gt;=DT$4,$P24&lt;DU$4,$Q24&lt;DU$4),NETWORKDAYS.INTL($P24,$Q24,1,(Holidays!$A$1:$A$248)),0)+IF(AND($P24&gt;=DT$4,$P24&lt;DU$4,$Q24&gt;=DU$4),NETWORKDAYS.INTL($P24,(DU$4)-1,1,(Holidays!$A$1:$A$248)),0)+IF(AND($P24&lt;DT$4,$Q24&lt;DU$4,$Q24&gt;=DT$4),NETWORKDAYS.INTL(DT$4,$Q24,1,(Holidays!$A$1:$A$248)),0)+IF(AND($P24&lt;DT$4,$Q24&gt;=DU$4,$Q24&gt;=DT$4),NETWORKDAYS.INTL(DT$4,(DU$4)-1,1,(Holidays!$A$1:$A$248)),0))*$S24,"")</f>
        <v>0</v>
      </c>
      <c r="DU24" s="191">
        <f>IFERROR((IF(AND($P24&gt;=DU$4,$P24&lt;DV$4,$Q24&lt;DV$4),NETWORKDAYS.INTL($P24,$Q24,1,(Holidays!$A$1:$A$248)),0)+IF(AND($P24&gt;=DU$4,$P24&lt;DV$4,$Q24&gt;=DV$4),NETWORKDAYS.INTL($P24,(DV$4)-1,1,(Holidays!$A$1:$A$248)),0)+IF(AND($P24&lt;DU$4,$Q24&lt;DV$4,$Q24&gt;=DU$4),NETWORKDAYS.INTL(DU$4,$Q24,1,(Holidays!$A$1:$A$248)),0)+IF(AND($P24&lt;DU$4,$Q24&gt;=DV$4,$Q24&gt;=DU$4),NETWORKDAYS.INTL(DU$4,(DV$4)-1,1,(Holidays!$A$1:$A$248)),0))*$S24,"")</f>
        <v>0</v>
      </c>
      <c r="DV24" s="191">
        <f>IFERROR((IF(AND($P24&gt;=DV$4,$P24&lt;DW$4,$Q24&lt;DW$4),NETWORKDAYS.INTL($P24,$Q24,1,(Holidays!$A$1:$A$248)),0)+IF(AND($P24&gt;=DV$4,$P24&lt;DW$4,$Q24&gt;=DW$4),NETWORKDAYS.INTL($P24,(DW$4)-1,1,(Holidays!$A$1:$A$248)),0)+IF(AND($P24&lt;DV$4,$Q24&lt;DW$4,$Q24&gt;=DV$4),NETWORKDAYS.INTL(DV$4,$Q24,1,(Holidays!$A$1:$A$248)),0)+IF(AND($P24&lt;DV$4,$Q24&gt;=DW$4,$Q24&gt;=DV$4),NETWORKDAYS.INTL(DV$4,(DW$4)-1,1,(Holidays!$A$1:$A$248)),0))*$S24,"")</f>
        <v>0</v>
      </c>
      <c r="DW24" s="191">
        <f>IFERROR((IF(AND($P24&gt;=DW$4,$P24&lt;DX$4,$Q24&lt;DX$4),NETWORKDAYS.INTL($P24,$Q24,1,(Holidays!$A$1:$A$248)),0)+IF(AND($P24&gt;=DW$4,$P24&lt;DX$4,$Q24&gt;=DX$4),NETWORKDAYS.INTL($P24,(DX$4)-1,1,(Holidays!$A$1:$A$248)),0)+IF(AND($P24&lt;DW$4,$Q24&lt;DX$4,$Q24&gt;=DW$4),NETWORKDAYS.INTL(DW$4,$Q24,1,(Holidays!$A$1:$A$248)),0)+IF(AND($P24&lt;DW$4,$Q24&gt;=DX$4,$Q24&gt;=DW$4),NETWORKDAYS.INTL(DW$4,(DX$4)-1,1,(Holidays!$A$1:$A$248)),0))*$S24,"")</f>
        <v>0</v>
      </c>
      <c r="DX24" s="191">
        <f>IFERROR((IF(AND($P24&gt;=DX$4,$P24&lt;DY$4,$Q24&lt;DY$4),NETWORKDAYS.INTL($P24,$Q24,1,(Holidays!$A$1:$A$248)),0)+IF(AND($P24&gt;=DX$4,$P24&lt;DY$4,$Q24&gt;=DY$4),NETWORKDAYS.INTL($P24,(DY$4)-1,1,(Holidays!$A$1:$A$248)),0)+IF(AND($P24&lt;DX$4,$Q24&lt;DY$4,$Q24&gt;=DX$4),NETWORKDAYS.INTL(DX$4,$Q24,1,(Holidays!$A$1:$A$248)),0)+IF(AND($P24&lt;DX$4,$Q24&gt;=DY$4,$Q24&gt;=DX$4),NETWORKDAYS.INTL(DX$4,(DY$4)-1,1,(Holidays!$A$1:$A$248)),0))*$S24,"")</f>
        <v>0</v>
      </c>
      <c r="DY24" s="191">
        <f>IFERROR((IF(AND($P24&gt;=DY$4,$P24&lt;DZ$4,$Q24&lt;DZ$4),NETWORKDAYS.INTL($P24,$Q24,1,(Holidays!$A$1:$A$248)),0)+IF(AND($P24&gt;=DY$4,$P24&lt;DZ$4,$Q24&gt;=DZ$4),NETWORKDAYS.INTL($P24,(DZ$4)-1,1,(Holidays!$A$1:$A$248)),0)+IF(AND($P24&lt;DY$4,$Q24&lt;DZ$4,$Q24&gt;=DY$4),NETWORKDAYS.INTL(DY$4,$Q24,1,(Holidays!$A$1:$A$248)),0)+IF(AND($P24&lt;DY$4,$Q24&gt;=DZ$4,$Q24&gt;=DY$4),NETWORKDAYS.INTL(DY$4,(DZ$4)-1,1,(Holidays!$A$1:$A$248)),0))*$S24,"")</f>
        <v>0</v>
      </c>
      <c r="DZ24" s="191">
        <f>IFERROR((IF(AND($P24&gt;=DZ$4,$P24&lt;EA$4,$Q24&lt;EA$4),NETWORKDAYS.INTL($P24,$Q24,1,(Holidays!$A$1:$A$248)),0)+IF(AND($P24&gt;=DZ$4,$P24&lt;EA$4,$Q24&gt;=EA$4),NETWORKDAYS.INTL($P24,(EA$4)-1,1,(Holidays!$A$1:$A$248)),0)+IF(AND($P24&lt;DZ$4,$Q24&lt;EA$4,$Q24&gt;=DZ$4),NETWORKDAYS.INTL(DZ$4,$Q24,1,(Holidays!$A$1:$A$248)),0)+IF(AND($P24&lt;DZ$4,$Q24&gt;=EA$4,$Q24&gt;=DZ$4),NETWORKDAYS.INTL(DZ$4,(EA$4)-1,1,(Holidays!$A$1:$A$248)),0))*$S24,"")</f>
        <v>0</v>
      </c>
      <c r="EA24" s="191">
        <f>IFERROR((IF(AND($P24&gt;=EA$4,$P24&lt;EB$4,$Q24&lt;EB$4),NETWORKDAYS.INTL($P24,$Q24,1,(Holidays!$A$1:$A$248)),0)+IF(AND($P24&gt;=EA$4,$P24&lt;EB$4,$Q24&gt;=EB$4),NETWORKDAYS.INTL($P24,(EB$4)-1,1,(Holidays!$A$1:$A$248)),0)+IF(AND($P24&lt;EA$4,$Q24&lt;EB$4,$Q24&gt;=EA$4),NETWORKDAYS.INTL(EA$4,$Q24,1,(Holidays!$A$1:$A$248)),0)+IF(AND($P24&lt;EA$4,$Q24&gt;=EB$4,$Q24&gt;=EA$4),NETWORKDAYS.INTL(EA$4,(EB$4)-1,1,(Holidays!$A$1:$A$248)),0))*$S24,"")</f>
        <v>0</v>
      </c>
      <c r="EB24" s="191">
        <f>IFERROR((IF(AND($P24&gt;=EB$4,$P24&lt;EC$4,$Q24&lt;EC$4),NETWORKDAYS.INTL($P24,$Q24,1,(Holidays!$A$1:$A$248)),0)+IF(AND($P24&gt;=EB$4,$P24&lt;EC$4,$Q24&gt;=EC$4),NETWORKDAYS.INTL($P24,(EC$4)-1,1,(Holidays!$A$1:$A$248)),0)+IF(AND($P24&lt;EB$4,$Q24&lt;EC$4,$Q24&gt;=EB$4),NETWORKDAYS.INTL(EB$4,$Q24,1,(Holidays!$A$1:$A$248)),0)+IF(AND($P24&lt;EB$4,$Q24&gt;=EC$4,$Q24&gt;=EB$4),NETWORKDAYS.INTL(EB$4,(EC$4)-1,1,(Holidays!$A$1:$A$248)),0))*$S24,"")</f>
        <v>0</v>
      </c>
      <c r="EC24" s="191">
        <f>IFERROR((IF(AND($P24&gt;=EC$4,$P24&lt;ED$4,$Q24&lt;ED$4),NETWORKDAYS.INTL($P24,$Q24,1,(Holidays!$A$1:$A$248)),0)+IF(AND($P24&gt;=EC$4,$P24&lt;ED$4,$Q24&gt;=ED$4),NETWORKDAYS.INTL($P24,(ED$4)-1,1,(Holidays!$A$1:$A$248)),0)+IF(AND($P24&lt;EC$4,$Q24&lt;ED$4,$Q24&gt;=EC$4),NETWORKDAYS.INTL(EC$4,$Q24,1,(Holidays!$A$1:$A$248)),0)+IF(AND($P24&lt;EC$4,$Q24&gt;=ED$4,$Q24&gt;=EC$4),NETWORKDAYS.INTL(EC$4,(ED$4)-1,1,(Holidays!$A$1:$A$248)),0))*$S24,"")</f>
        <v>0</v>
      </c>
      <c r="ED24" s="191">
        <f>IFERROR((IF(AND($P24&gt;=ED$4,$P24&lt;EE$4,$Q24&lt;EE$4),NETWORKDAYS.INTL($P24,$Q24,1,(Holidays!$A$1:$A$248)),0)+IF(AND($P24&gt;=ED$4,$P24&lt;EE$4,$Q24&gt;=EE$4),NETWORKDAYS.INTL($P24,(EE$4)-1,1,(Holidays!$A$1:$A$248)),0)+IF(AND($P24&lt;ED$4,$Q24&lt;EE$4,$Q24&gt;=ED$4),NETWORKDAYS.INTL(ED$4,$Q24,1,(Holidays!$A$1:$A$248)),0)+IF(AND($P24&lt;ED$4,$Q24&gt;=EE$4,$Q24&gt;=ED$4),NETWORKDAYS.INTL(ED$4,(EE$4)-1,1,(Holidays!$A$1:$A$248)),0))*$S24,"")</f>
        <v>0</v>
      </c>
      <c r="EE24" s="191">
        <f>IFERROR((IF(AND($P24&gt;=EE$4,$P24&lt;EF$4,$Q24&lt;EF$4),NETWORKDAYS.INTL($P24,$Q24,1,(Holidays!$A$1:$A$248)),0)+IF(AND($P24&gt;=EE$4,$P24&lt;EF$4,$Q24&gt;=EF$4),NETWORKDAYS.INTL($P24,(EF$4)-1,1,(Holidays!$A$1:$A$248)),0)+IF(AND($P24&lt;EE$4,$Q24&lt;EF$4,$Q24&gt;=EE$4),NETWORKDAYS.INTL(EE$4,$Q24,1,(Holidays!$A$1:$A$248)),0)+IF(AND($P24&lt;EE$4,$Q24&gt;=EF$4,$Q24&gt;=EE$4),NETWORKDAYS.INTL(EE$4,(EF$4)-1,1,(Holidays!$A$1:$A$248)),0))*$S24,"")</f>
        <v>0</v>
      </c>
      <c r="EF24" s="191">
        <f>IFERROR((IF(AND($P24&gt;=EF$4,$P24&lt;EG$4,$Q24&lt;EG$4),NETWORKDAYS.INTL($P24,$Q24,1,(Holidays!$A$1:$A$248)),0)+IF(AND($P24&gt;=EF$4,$P24&lt;EG$4,$Q24&gt;=EG$4),NETWORKDAYS.INTL($P24,(EG$4)-1,1,(Holidays!$A$1:$A$248)),0)+IF(AND($P24&lt;EF$4,$Q24&lt;EG$4,$Q24&gt;=EF$4),NETWORKDAYS.INTL(EF$4,$Q24,1,(Holidays!$A$1:$A$248)),0)+IF(AND($P24&lt;EF$4,$Q24&gt;=EG$4,$Q24&gt;=EF$4),NETWORKDAYS.INTL(EF$4,(EG$4)-1,1,(Holidays!$A$1:$A$248)),0))*$S24,"")</f>
        <v>0</v>
      </c>
      <c r="EG24" s="191">
        <f>IFERROR((IF(AND($P24&gt;=EG$4,$P24&lt;EH$4,$Q24&lt;EH$4),NETWORKDAYS.INTL($P24,$Q24,1,(Holidays!$A$1:$A$248)),0)+IF(AND($P24&gt;=EG$4,$P24&lt;EH$4,$Q24&gt;=EH$4),NETWORKDAYS.INTL($P24,(EH$4)-1,1,(Holidays!$A$1:$A$248)),0)+IF(AND($P24&lt;EG$4,$Q24&lt;EH$4,$Q24&gt;=EG$4),NETWORKDAYS.INTL(EG$4,$Q24,1,(Holidays!$A$1:$A$248)),0)+IF(AND($P24&lt;EG$4,$Q24&gt;=EH$4,$Q24&gt;=EG$4),NETWORKDAYS.INTL(EG$4,(EH$4)-1,1,(Holidays!$A$1:$A$248)),0))*$S24,"")</f>
        <v>0</v>
      </c>
      <c r="EH24" s="191">
        <f>IFERROR((IF(AND($P24&gt;=EH$4,$P24&lt;EI$4,$Q24&lt;EI$4),NETWORKDAYS.INTL($P24,$Q24,1,(Holidays!$A$1:$A$248)),0)+IF(AND($P24&gt;=EH$4,$P24&lt;EI$4,$Q24&gt;=EI$4),NETWORKDAYS.INTL($P24,(EI$4)-1,1,(Holidays!$A$1:$A$248)),0)+IF(AND($P24&lt;EH$4,$Q24&lt;EI$4,$Q24&gt;=EH$4),NETWORKDAYS.INTL(EH$4,$Q24,1,(Holidays!$A$1:$A$248)),0)+IF(AND($P24&lt;EH$4,$Q24&gt;=EI$4,$Q24&gt;=EH$4),NETWORKDAYS.INTL(EH$4,(EI$4)-1,1,(Holidays!$A$1:$A$248)),0))*$S24,"")</f>
        <v>0</v>
      </c>
      <c r="EI24" s="191">
        <f>IFERROR((IF(AND($P24&gt;=EI$4,$P24&lt;EJ$4,$Q24&lt;EJ$4),NETWORKDAYS.INTL($P24,$Q24,1,(Holidays!$A$1:$A$248)),0)+IF(AND($P24&gt;=EI$4,$P24&lt;EJ$4,$Q24&gt;=EJ$4),NETWORKDAYS.INTL($P24,(EJ$4)-1,1,(Holidays!$A$1:$A$248)),0)+IF(AND($P24&lt;EI$4,$Q24&lt;EJ$4,$Q24&gt;=EI$4),NETWORKDAYS.INTL(EI$4,$Q24,1,(Holidays!$A$1:$A$248)),0)+IF(AND($P24&lt;EI$4,$Q24&gt;=EJ$4,$Q24&gt;=EI$4),NETWORKDAYS.INTL(EI$4,(EJ$4)-1,1,(Holidays!$A$1:$A$248)),0))*$S24,"")</f>
        <v>0</v>
      </c>
      <c r="EJ24" s="191">
        <f>IFERROR((IF(AND($P24&gt;=EJ$4,$P24&lt;EK$4,$Q24&lt;EK$4),NETWORKDAYS.INTL($P24,$Q24,1,(Holidays!$A$1:$A$248)),0)+IF(AND($P24&gt;=EJ$4,$P24&lt;EK$4,$Q24&gt;=EK$4),NETWORKDAYS.INTL($P24,(EK$4)-1,1,(Holidays!$A$1:$A$248)),0)+IF(AND($P24&lt;EJ$4,$Q24&lt;EK$4,$Q24&gt;=EJ$4),NETWORKDAYS.INTL(EJ$4,$Q24,1,(Holidays!$A$1:$A$248)),0)+IF(AND($P24&lt;EJ$4,$Q24&gt;=EK$4,$Q24&gt;=EJ$4),NETWORKDAYS.INTL(EJ$4,(EK$4)-1,1,(Holidays!$A$1:$A$248)),0))*$S24,"")</f>
        <v>0</v>
      </c>
      <c r="EK24" s="191">
        <f>IFERROR((IF(AND($P24&gt;=EK$4,$P24&lt;EL$4,$Q24&lt;EL$4),NETWORKDAYS.INTL($P24,$Q24,1,(Holidays!$A$1:$A$248)),0)+IF(AND($P24&gt;=EK$4,$P24&lt;EL$4,$Q24&gt;=EL$4),NETWORKDAYS.INTL($P24,(EL$4)-1,1,(Holidays!$A$1:$A$248)),0)+IF(AND($P24&lt;EK$4,$Q24&lt;EL$4,$Q24&gt;=EK$4),NETWORKDAYS.INTL(EK$4,$Q24,1,(Holidays!$A$1:$A$248)),0)+IF(AND($P24&lt;EK$4,$Q24&gt;=EL$4,$Q24&gt;=EK$4),NETWORKDAYS.INTL(EK$4,(EL$4)-1,1,(Holidays!$A$1:$A$248)),0))*$S24,"")</f>
        <v>0</v>
      </c>
      <c r="EL24" s="191">
        <f>IFERROR((IF(AND($P24&gt;=EL$4,$P24&lt;EM$4,$Q24&lt;EM$4),NETWORKDAYS.INTL($P24,$Q24,1,(Holidays!$A$1:$A$248)),0)+IF(AND($P24&gt;=EL$4,$P24&lt;EM$4,$Q24&gt;=EM$4),NETWORKDAYS.INTL($P24,(EM$4)-1,1,(Holidays!$A$1:$A$248)),0)+IF(AND($P24&lt;EL$4,$Q24&lt;EM$4,$Q24&gt;=EL$4),NETWORKDAYS.INTL(EL$4,$Q24,1,(Holidays!$A$1:$A$248)),0)+IF(AND($P24&lt;EL$4,$Q24&gt;=EM$4,$Q24&gt;=EL$4),NETWORKDAYS.INTL(EL$4,(EM$4)-1,1,(Holidays!$A$1:$A$248)),0))*$S24,"")</f>
        <v>0</v>
      </c>
      <c r="EM24" s="191">
        <f>IFERROR((IF(AND($P24&gt;=EM$4,$P24&lt;EN$4,$Q24&lt;EN$4),NETWORKDAYS.INTL($P24,$Q24,1,(Holidays!$A$1:$A$248)),0)+IF(AND($P24&gt;=EM$4,$P24&lt;EN$4,$Q24&gt;=EN$4),NETWORKDAYS.INTL($P24,(EN$4)-1,1,(Holidays!$A$1:$A$248)),0)+IF(AND($P24&lt;EM$4,$Q24&lt;EN$4,$Q24&gt;=EM$4),NETWORKDAYS.INTL(EM$4,$Q24,1,(Holidays!$A$1:$A$248)),0)+IF(AND($P24&lt;EM$4,$Q24&gt;=EN$4,$Q24&gt;=EM$4),NETWORKDAYS.INTL(EM$4,(EN$4)-1,1,(Holidays!$A$1:$A$248)),0))*$S24,"")</f>
        <v>0</v>
      </c>
      <c r="EN24" s="191">
        <f>IFERROR((IF(AND($P24&gt;=EN$4,$P24&lt;EO$4,$Q24&lt;EO$4),NETWORKDAYS.INTL($P24,$Q24,1,(Holidays!$A$1:$A$248)),0)+IF(AND($P24&gt;=EN$4,$P24&lt;EO$4,$Q24&gt;=EO$4),NETWORKDAYS.INTL($P24,(EO$4)-1,1,(Holidays!$A$1:$A$248)),0)+IF(AND($P24&lt;EN$4,$Q24&lt;EO$4,$Q24&gt;=EN$4),NETWORKDAYS.INTL(EN$4,$Q24,1,(Holidays!$A$1:$A$248)),0)+IF(AND($P24&lt;EN$4,$Q24&gt;=EO$4,$Q24&gt;=EN$4),NETWORKDAYS.INTL(EN$4,(EO$4)-1,1,(Holidays!$A$1:$A$248)),0))*$S24,"")</f>
        <v>0</v>
      </c>
      <c r="EO24" s="191">
        <f>IFERROR((IF(AND($P24&gt;=EO$4,$P24&lt;EP$4,$Q24&lt;EP$4),NETWORKDAYS.INTL($P24,$Q24,1,(Holidays!$A$1:$A$248)),0)+IF(AND($P24&gt;=EO$4,$P24&lt;EP$4,$Q24&gt;=EP$4),NETWORKDAYS.INTL($P24,(EP$4)-1,1,(Holidays!$A$1:$A$248)),0)+IF(AND($P24&lt;EO$4,$Q24&lt;EP$4,$Q24&gt;=EO$4),NETWORKDAYS.INTL(EO$4,$Q24,1,(Holidays!$A$1:$A$248)),0)+IF(AND($P24&lt;EO$4,$Q24&gt;=EP$4,$Q24&gt;=EO$4),NETWORKDAYS.INTL(EO$4,(EP$4)-1,1,(Holidays!$A$1:$A$248)),0))*$S24,"")</f>
        <v>0</v>
      </c>
      <c r="EP24" s="191">
        <f>IFERROR((IF(AND($P24&gt;=EP$4,$P24&lt;EQ$4,$Q24&lt;EQ$4),NETWORKDAYS.INTL($P24,$Q24,1,(Holidays!$A$1:$A$248)),0)+IF(AND($P24&gt;=EP$4,$P24&lt;EQ$4,$Q24&gt;=EQ$4),NETWORKDAYS.INTL($P24,(EQ$4)-1,1,(Holidays!$A$1:$A$248)),0)+IF(AND($P24&lt;EP$4,$Q24&lt;EQ$4,$Q24&gt;=EP$4),NETWORKDAYS.INTL(EP$4,$Q24,1,(Holidays!$A$1:$A$248)),0)+IF(AND($P24&lt;EP$4,$Q24&gt;=EQ$4,$Q24&gt;=EP$4),NETWORKDAYS.INTL(EP$4,(EQ$4)-1,1,(Holidays!$A$1:$A$248)),0))*$S24,"")</f>
        <v>0</v>
      </c>
      <c r="EQ24" s="191">
        <f>IFERROR((IF(AND($P24&gt;=EQ$4,$P24&lt;ER$4,$Q24&lt;ER$4),NETWORKDAYS.INTL($P24,$Q24,1,(Holidays!$A$1:$A$248)),0)+IF(AND($P24&gt;=EQ$4,$P24&lt;ER$4,$Q24&gt;=ER$4),NETWORKDAYS.INTL($P24,(ER$4)-1,1,(Holidays!$A$1:$A$248)),0)+IF(AND($P24&lt;EQ$4,$Q24&lt;ER$4,$Q24&gt;=EQ$4),NETWORKDAYS.INTL(EQ$4,$Q24,1,(Holidays!$A$1:$A$248)),0)+IF(AND($P24&lt;EQ$4,$Q24&gt;=ER$4,$Q24&gt;=EQ$4),NETWORKDAYS.INTL(EQ$4,(ER$4)-1,1,(Holidays!$A$1:$A$248)),0))*$S24,"")</f>
        <v>0</v>
      </c>
      <c r="ER24" s="191">
        <f>IFERROR((IF(AND($P24&gt;=ER$4,$P24&lt;ES$4,$Q24&lt;ES$4),NETWORKDAYS.INTL($P24,$Q24,1,(Holidays!$A$1:$A$248)),0)+IF(AND($P24&gt;=ER$4,$P24&lt;ES$4,$Q24&gt;=ES$4),NETWORKDAYS.INTL($P24,(ES$4)-1,1,(Holidays!$A$1:$A$248)),0)+IF(AND($P24&lt;ER$4,$Q24&lt;ES$4,$Q24&gt;=ER$4),NETWORKDAYS.INTL(ER$4,$Q24,1,(Holidays!$A$1:$A$248)),0)+IF(AND($P24&lt;ER$4,$Q24&gt;=ES$4,$Q24&gt;=ER$4),NETWORKDAYS.INTL(ER$4,(ES$4)-1,1,(Holidays!$A$1:$A$248)),0))*$S24,"")</f>
        <v>0</v>
      </c>
      <c r="ES24" s="191">
        <f>IFERROR((IF(AND($P24&gt;=ES$4,$P24&lt;ET$4,$Q24&lt;ET$4),NETWORKDAYS.INTL($P24,$Q24,1,(Holidays!$A$1:$A$248)),0)+IF(AND($P24&gt;=ES$4,$P24&lt;ET$4,$Q24&gt;=ET$4),NETWORKDAYS.INTL($P24,(ET$4)-1,1,(Holidays!$A$1:$A$248)),0)+IF(AND($P24&lt;ES$4,$Q24&lt;ET$4,$Q24&gt;=ES$4),NETWORKDAYS.INTL(ES$4,$Q24,1,(Holidays!$A$1:$A$248)),0)+IF(AND($P24&lt;ES$4,$Q24&gt;=ET$4,$Q24&gt;=ES$4),NETWORKDAYS.INTL(ES$4,(ET$4)-1,1,(Holidays!$A$1:$A$248)),0))*$S24,"")</f>
        <v>0</v>
      </c>
      <c r="ET24" s="191">
        <f>IFERROR((IF(AND($P24&gt;=ET$4,$P24&lt;EU$4,$Q24&lt;EU$4),NETWORKDAYS.INTL($P24,$Q24,1,(Holidays!$A$1:$A$248)),0)+IF(AND($P24&gt;=ET$4,$P24&lt;EU$4,$Q24&gt;=EU$4),NETWORKDAYS.INTL($P24,(EU$4)-1,1,(Holidays!$A$1:$A$248)),0)+IF(AND($P24&lt;ET$4,$Q24&lt;EU$4,$Q24&gt;=ET$4),NETWORKDAYS.INTL(ET$4,$Q24,1,(Holidays!$A$1:$A$248)),0)+IF(AND($P24&lt;ET$4,$Q24&gt;=EU$4,$Q24&gt;=ET$4),NETWORKDAYS.INTL(ET$4,(EU$4)-1,1,(Holidays!$A$1:$A$248)),0))*$S24,"")</f>
        <v>0</v>
      </c>
      <c r="EU24" s="191">
        <f>IFERROR((IF(AND($P24&gt;=EU$4,$P24&lt;EV$4,$Q24&lt;EV$4),NETWORKDAYS.INTL($P24,$Q24,1,(Holidays!$A$1:$A$248)),0)+IF(AND($P24&gt;=EU$4,$P24&lt;EV$4,$Q24&gt;=EV$4),NETWORKDAYS.INTL($P24,(EV$4)-1,1,(Holidays!$A$1:$A$248)),0)+IF(AND($P24&lt;EU$4,$Q24&lt;EV$4,$Q24&gt;=EU$4),NETWORKDAYS.INTL(EU$4,$Q24,1,(Holidays!$A$1:$A$248)),0)+IF(AND($P24&lt;EU$4,$Q24&gt;=EV$4,$Q24&gt;=EU$4),NETWORKDAYS.INTL(EU$4,(EV$4)-1,1,(Holidays!$A$1:$A$248)),0))*$S24,"")</f>
        <v>0</v>
      </c>
      <c r="EV24" s="191">
        <f>IFERROR((IF(AND($P24&gt;=EV$4,$P24&lt;EW$4,$Q24&lt;EW$4),NETWORKDAYS.INTL($P24,$Q24,1,(Holidays!$A$1:$A$248)),0)+IF(AND($P24&gt;=EV$4,$P24&lt;EW$4,$Q24&gt;=EW$4),NETWORKDAYS.INTL($P24,(EW$4)-1,1,(Holidays!$A$1:$A$248)),0)+IF(AND($P24&lt;EV$4,$Q24&lt;EW$4,$Q24&gt;=EV$4),NETWORKDAYS.INTL(EV$4,$Q24,1,(Holidays!$A$1:$A$248)),0)+IF(AND($P24&lt;EV$4,$Q24&gt;=EW$4,$Q24&gt;=EV$4),NETWORKDAYS.INTL(EV$4,(EW$4)-1,1,(Holidays!$A$1:$A$248)),0))*$S24,"")</f>
        <v>0</v>
      </c>
      <c r="EW24" s="191">
        <f>IFERROR((IF(AND($P24&gt;=EW$4,$P24&lt;EX$4,$Q24&lt;EX$4),NETWORKDAYS.INTL($P24,$Q24,1,(Holidays!$A$1:$A$248)),0)+IF(AND($P24&gt;=EW$4,$P24&lt;EX$4,$Q24&gt;=EX$4),NETWORKDAYS.INTL($P24,(EX$4)-1,1,(Holidays!$A$1:$A$248)),0)+IF(AND($P24&lt;EW$4,$Q24&lt;EX$4,$Q24&gt;=EW$4),NETWORKDAYS.INTL(EW$4,$Q24,1,(Holidays!$A$1:$A$248)),0)+IF(AND($P24&lt;EW$4,$Q24&gt;=EX$4,$Q24&gt;=EW$4),NETWORKDAYS.INTL(EW$4,(EX$4)-1,1,(Holidays!$A$1:$A$248)),0))*$S24,"")</f>
        <v>0</v>
      </c>
      <c r="EX24" s="191">
        <f>IFERROR((IF(AND($P24&gt;=EX$4,$P24&lt;EY$4,$Q24&lt;EY$4),NETWORKDAYS.INTL($P24,$Q24,1,(Holidays!$A$1:$A$248)),0)+IF(AND($P24&gt;=EX$4,$P24&lt;EY$4,$Q24&gt;=EY$4),NETWORKDAYS.INTL($P24,(EY$4)-1,1,(Holidays!$A$1:$A$248)),0)+IF(AND($P24&lt;EX$4,$Q24&lt;EY$4,$Q24&gt;=EX$4),NETWORKDAYS.INTL(EX$4,$Q24,1,(Holidays!$A$1:$A$248)),0)+IF(AND($P24&lt;EX$4,$Q24&gt;=EY$4,$Q24&gt;=EX$4),NETWORKDAYS.INTL(EX$4,(EY$4)-1,1,(Holidays!$A$1:$A$248)),0))*$S24,"")</f>
        <v>0</v>
      </c>
      <c r="EY24" s="191">
        <f>IFERROR((IF(AND($P24&gt;=EY$4,$P24&lt;EZ$4,$Q24&lt;EZ$4),NETWORKDAYS.INTL($P24,$Q24,1,(Holidays!$A$1:$A$248)),0)+IF(AND($P24&gt;=EY$4,$P24&lt;EZ$4,$Q24&gt;=EZ$4),NETWORKDAYS.INTL($P24,(EZ$4)-1,1,(Holidays!$A$1:$A$248)),0)+IF(AND($P24&lt;EY$4,$Q24&lt;EZ$4,$Q24&gt;=EY$4),NETWORKDAYS.INTL(EY$4,$Q24,1,(Holidays!$A$1:$A$248)),0)+IF(AND($P24&lt;EY$4,$Q24&gt;=EZ$4,$Q24&gt;=EY$4),NETWORKDAYS.INTL(EY$4,(EZ$4)-1,1,(Holidays!$A$1:$A$248)),0))*$S24,"")</f>
        <v>0</v>
      </c>
      <c r="EZ24" s="191">
        <f>IFERROR((IF(AND($P24&gt;=EZ$4,$P24&lt;FA$4,$Q24&lt;FA$4),NETWORKDAYS.INTL($P24,$Q24,1,(Holidays!$A$1:$A$248)),0)+IF(AND($P24&gt;=EZ$4,$P24&lt;FA$4,$Q24&gt;=FA$4),NETWORKDAYS.INTL($P24,(FA$4)-1,1,(Holidays!$A$1:$A$248)),0)+IF(AND($P24&lt;EZ$4,$Q24&lt;FA$4,$Q24&gt;=EZ$4),NETWORKDAYS.INTL(EZ$4,$Q24,1,(Holidays!$A$1:$A$248)),0)+IF(AND($P24&lt;EZ$4,$Q24&gt;=FA$4,$Q24&gt;=EZ$4),NETWORKDAYS.INTL(EZ$4,(FA$4)-1,1,(Holidays!$A$1:$A$248)),0))*$S24,"")</f>
        <v>0</v>
      </c>
      <c r="FA24" s="191">
        <f>IFERROR((IF(AND($P24&gt;=FA$4,$P24&lt;FB$4,$Q24&lt;FB$4),NETWORKDAYS.INTL($P24,$Q24,1,(Holidays!$A$1:$A$248)),0)+IF(AND($P24&gt;=FA$4,$P24&lt;FB$4,$Q24&gt;=FB$4),NETWORKDAYS.INTL($P24,(FB$4)-1,1,(Holidays!$A$1:$A$248)),0)+IF(AND($P24&lt;FA$4,$Q24&lt;FB$4,$Q24&gt;=FA$4),NETWORKDAYS.INTL(FA$4,$Q24,1,(Holidays!$A$1:$A$248)),0)+IF(AND($P24&lt;FA$4,$Q24&gt;=FB$4,$Q24&gt;=FA$4),NETWORKDAYS.INTL(FA$4,(FB$4)-1,1,(Holidays!$A$1:$A$248)),0))*$S24,"")</f>
        <v>0</v>
      </c>
      <c r="FB24" s="191">
        <f>IFERROR((IF(AND($P24&gt;=FB$4,$P24&lt;FC$4,$Q24&lt;FC$4),NETWORKDAYS.INTL($P24,$Q24,1,(Holidays!$A$1:$A$248)),0)+IF(AND($P24&gt;=FB$4,$P24&lt;FC$4,$Q24&gt;=FC$4),NETWORKDAYS.INTL($P24,(FC$4)-1,1,(Holidays!$A$1:$A$248)),0)+IF(AND($P24&lt;FB$4,$Q24&lt;FC$4,$Q24&gt;=FB$4),NETWORKDAYS.INTL(FB$4,$Q24,1,(Holidays!$A$1:$A$248)),0)+IF(AND($P24&lt;FB$4,$Q24&gt;=FC$4,$Q24&gt;=FB$4),NETWORKDAYS.INTL(FB$4,(FC$4)-1,1,(Holidays!$A$1:$A$248)),0))*$S24,"")</f>
        <v>0</v>
      </c>
      <c r="FC24" s="191">
        <f>IFERROR((IF(AND($P24&gt;=FC$4,$P24&lt;FD$4,$Q24&lt;FD$4),NETWORKDAYS.INTL($P24,$Q24,1,(Holidays!$A$1:$A$248)),0)+IF(AND($P24&gt;=FC$4,$P24&lt;FD$4,$Q24&gt;=FD$4),NETWORKDAYS.INTL($P24,(FD$4)-1,1,(Holidays!$A$1:$A$248)),0)+IF(AND($P24&lt;FC$4,$Q24&lt;FD$4,$Q24&gt;=FC$4),NETWORKDAYS.INTL(FC$4,$Q24,1,(Holidays!$A$1:$A$248)),0)+IF(AND($P24&lt;FC$4,$Q24&gt;=FD$4,$Q24&gt;=FC$4),NETWORKDAYS.INTL(FC$4,(FD$4)-1,1,(Holidays!$A$1:$A$248)),0))*$S24,"")</f>
        <v>0</v>
      </c>
      <c r="FD24" s="191">
        <f>IFERROR((IF(AND($P24&gt;=FD$4,$P24&lt;FE$4,$Q24&lt;FE$4),NETWORKDAYS.INTL($P24,$Q24,1,(Holidays!$A$1:$A$248)),0)+IF(AND($P24&gt;=FD$4,$P24&lt;FE$4,$Q24&gt;=FE$4),NETWORKDAYS.INTL($P24,(FE$4)-1,1,(Holidays!$A$1:$A$248)),0)+IF(AND($P24&lt;FD$4,$Q24&lt;FE$4,$Q24&gt;=FD$4),NETWORKDAYS.INTL(FD$4,$Q24,1,(Holidays!$A$1:$A$248)),0)+IF(AND($P24&lt;FD$4,$Q24&gt;=FE$4,$Q24&gt;=FD$4),NETWORKDAYS.INTL(FD$4,(FE$4)-1,1,(Holidays!$A$1:$A$248)),0))*$S24,"")</f>
        <v>0</v>
      </c>
      <c r="FE24" s="191">
        <f>IFERROR((IF(AND($P24&gt;=FE$4,$P24&lt;FF$4,$Q24&lt;FF$4),NETWORKDAYS.INTL($P24,$Q24,1,(Holidays!$A$1:$A$248)),0)+IF(AND($P24&gt;=FE$4,$P24&lt;FF$4,$Q24&gt;=FF$4),NETWORKDAYS.INTL($P24,(FF$4)-1,1,(Holidays!$A$1:$A$248)),0)+IF(AND($P24&lt;FE$4,$Q24&lt;FF$4,$Q24&gt;=FE$4),NETWORKDAYS.INTL(FE$4,$Q24,1,(Holidays!$A$1:$A$248)),0)+IF(AND($P24&lt;FE$4,$Q24&gt;=FF$4,$Q24&gt;=FE$4),NETWORKDAYS.INTL(FE$4,(FF$4)-1,1,(Holidays!$A$1:$A$248)),0))*$S24,"")</f>
        <v>0</v>
      </c>
      <c r="FF24" s="191">
        <f>IFERROR((IF(AND($P24&gt;=FF$4,$P24&lt;FG$4,$Q24&lt;FG$4),NETWORKDAYS.INTL($P24,$Q24,1,(Holidays!$A$1:$A$248)),0)+IF(AND($P24&gt;=FF$4,$P24&lt;FG$4,$Q24&gt;=FG$4),NETWORKDAYS.INTL($P24,(FG$4)-1,1,(Holidays!$A$1:$A$248)),0)+IF(AND($P24&lt;FF$4,$Q24&lt;FG$4,$Q24&gt;=FF$4),NETWORKDAYS.INTL(FF$4,$Q24,1,(Holidays!$A$1:$A$248)),0)+IF(AND($P24&lt;FF$4,$Q24&gt;=FG$4,$Q24&gt;=FF$4),NETWORKDAYS.INTL(FF$4,(FG$4)-1,1,(Holidays!$A$1:$A$248)),0))*$S24,"")</f>
        <v>0</v>
      </c>
      <c r="FG24" s="191">
        <f>IFERROR((IF(AND($P24&gt;=FG$4,$P24&lt;FH$4,$Q24&lt;FH$4),NETWORKDAYS.INTL($P24,$Q24,1,(Holidays!$A$1:$A$248)),0)+IF(AND($P24&gt;=FG$4,$P24&lt;FH$4,$Q24&gt;=FH$4),NETWORKDAYS.INTL($P24,(FH$4)-1,1,(Holidays!$A$1:$A$248)),0)+IF(AND($P24&lt;FG$4,$Q24&lt;FH$4,$Q24&gt;=FG$4),NETWORKDAYS.INTL(FG$4,$Q24,1,(Holidays!$A$1:$A$248)),0)+IF(AND($P24&lt;FG$4,$Q24&gt;=FH$4,$Q24&gt;=FG$4),NETWORKDAYS.INTL(FG$4,(FH$4)-1,1,(Holidays!$A$1:$A$248)),0))*$S24,"")</f>
        <v>0</v>
      </c>
      <c r="FH24" s="191">
        <f>IFERROR((IF(AND($P24&gt;=FH$4,$P24&lt;FI$4,$Q24&lt;FI$4),NETWORKDAYS.INTL($P24,$Q24,1,(Holidays!$A$1:$A$248)),0)+IF(AND($P24&gt;=FH$4,$P24&lt;FI$4,$Q24&gt;=FI$4),NETWORKDAYS.INTL($P24,(FI$4)-1,1,(Holidays!$A$1:$A$248)),0)+IF(AND($P24&lt;FH$4,$Q24&lt;FI$4,$Q24&gt;=FH$4),NETWORKDAYS.INTL(FH$4,$Q24,1,(Holidays!$A$1:$A$248)),0)+IF(AND($P24&lt;FH$4,$Q24&gt;=FI$4,$Q24&gt;=FH$4),NETWORKDAYS.INTL(FH$4,(FI$4)-1,1,(Holidays!$A$1:$A$248)),0))*$S24,"")</f>
        <v>0</v>
      </c>
      <c r="FI24" s="191">
        <f>IFERROR((IF(AND($P24&gt;=FI$4,$P24&lt;FJ$4,$Q24&lt;FJ$4),NETWORKDAYS.INTL($P24,$Q24,1,(Holidays!$A$1:$A$248)),0)+IF(AND($P24&gt;=FI$4,$P24&lt;FJ$4,$Q24&gt;=FJ$4),NETWORKDAYS.INTL($P24,(FJ$4)-1,1,(Holidays!$A$1:$A$248)),0)+IF(AND($P24&lt;FI$4,$Q24&lt;FJ$4,$Q24&gt;=FI$4),NETWORKDAYS.INTL(FI$4,$Q24,1,(Holidays!$A$1:$A$248)),0)+IF(AND($P24&lt;FI$4,$Q24&gt;=FJ$4,$Q24&gt;=FI$4),NETWORKDAYS.INTL(FI$4,(FJ$4)-1,1,(Holidays!$A$1:$A$248)),0))*$S24,"")</f>
        <v>0</v>
      </c>
      <c r="FJ24" s="191">
        <f>IFERROR((IF(AND($P24&gt;=FJ$4,$P24&lt;FK$4,$Q24&lt;FK$4),NETWORKDAYS.INTL($P24,$Q24,1,(Holidays!$A$1:$A$248)),0)+IF(AND($P24&gt;=FJ$4,$P24&lt;FK$4,$Q24&gt;=FK$4),NETWORKDAYS.INTL($P24,(FK$4)-1,1,(Holidays!$A$1:$A$248)),0)+IF(AND($P24&lt;FJ$4,$Q24&lt;FK$4,$Q24&gt;=FJ$4),NETWORKDAYS.INTL(FJ$4,$Q24,1,(Holidays!$A$1:$A$248)),0)+IF(AND($P24&lt;FJ$4,$Q24&gt;=FK$4,$Q24&gt;=FJ$4),NETWORKDAYS.INTL(FJ$4,(FK$4)-1,1,(Holidays!$A$1:$A$248)),0))*$S24,"")</f>
        <v>0</v>
      </c>
      <c r="FK24" s="191">
        <f>IFERROR((IF(AND($P24&gt;=FK$4,$P24&lt;FL$4,$Q24&lt;FL$4),NETWORKDAYS.INTL($P24,$Q24,1,(Holidays!$A$1:$A$248)),0)+IF(AND($P24&gt;=FK$4,$P24&lt;FL$4,$Q24&gt;=FL$4),NETWORKDAYS.INTL($P24,(FL$4)-1,1,(Holidays!$A$1:$A$248)),0)+IF(AND($P24&lt;FK$4,$Q24&lt;FL$4,$Q24&gt;=FK$4),NETWORKDAYS.INTL(FK$4,$Q24,1,(Holidays!$A$1:$A$248)),0)+IF(AND($P24&lt;FK$4,$Q24&gt;=FL$4,$Q24&gt;=FK$4),NETWORKDAYS.INTL(FK$4,(FL$4)-1,1,(Holidays!$A$1:$A$248)),0))*$S24,"")</f>
        <v>0</v>
      </c>
      <c r="FL24" s="191">
        <f>IFERROR((IF(AND($P24&gt;=FL$4,$P24&lt;FM$4,$Q24&lt;FM$4),NETWORKDAYS.INTL($P24,$Q24,1,(Holidays!$A$1:$A$248)),0)+IF(AND($P24&gt;=FL$4,$P24&lt;FM$4,$Q24&gt;=FM$4),NETWORKDAYS.INTL($P24,(FM$4)-1,1,(Holidays!$A$1:$A$248)),0)+IF(AND($P24&lt;FL$4,$Q24&lt;FM$4,$Q24&gt;=FL$4),NETWORKDAYS.INTL(FL$4,$Q24,1,(Holidays!$A$1:$A$248)),0)+IF(AND($P24&lt;FL$4,$Q24&gt;=FM$4,$Q24&gt;=FL$4),NETWORKDAYS.INTL(FL$4,(FM$4)-1,1,(Holidays!$A$1:$A$248)),0))*$S24,"")</f>
        <v>0</v>
      </c>
      <c r="FM24" s="191">
        <f>IFERROR((IF(AND($P24&gt;=FM$4,$P24&lt;FN$4,$Q24&lt;FN$4),NETWORKDAYS.INTL($P24,$Q24,1,(Holidays!$A$1:$A$248)),0)+IF(AND($P24&gt;=FM$4,$P24&lt;FN$4,$Q24&gt;=FN$4),NETWORKDAYS.INTL($P24,(FN$4)-1,1,(Holidays!$A$1:$A$248)),0)+IF(AND($P24&lt;FM$4,$Q24&lt;FN$4,$Q24&gt;=FM$4),NETWORKDAYS.INTL(FM$4,$Q24,1,(Holidays!$A$1:$A$248)),0)+IF(AND($P24&lt;FM$4,$Q24&gt;=FN$4,$Q24&gt;=FM$4),NETWORKDAYS.INTL(FM$4,(FN$4)-1,1,(Holidays!$A$1:$A$248)),0))*$S24,"")</f>
        <v>0</v>
      </c>
      <c r="FN24" s="191">
        <f>IFERROR((IF(AND($P24&gt;=FN$4,$P24&lt;FO$4,$Q24&lt;FO$4),NETWORKDAYS.INTL($P24,$Q24,1,(Holidays!$A$1:$A$248)),0)+IF(AND($P24&gt;=FN$4,$P24&lt;FO$4,$Q24&gt;=FO$4),NETWORKDAYS.INTL($P24,(FO$4)-1,1,(Holidays!$A$1:$A$248)),0)+IF(AND($P24&lt;FN$4,$Q24&lt;FO$4,$Q24&gt;=FN$4),NETWORKDAYS.INTL(FN$4,$Q24,1,(Holidays!$A$1:$A$248)),0)+IF(AND($P24&lt;FN$4,$Q24&gt;=FO$4,$Q24&gt;=FN$4),NETWORKDAYS.INTL(FN$4,(FO$4)-1,1,(Holidays!$A$1:$A$248)),0))*$S24,"")</f>
        <v>0</v>
      </c>
      <c r="FO24" s="191">
        <f>IFERROR((IF(AND($P24&gt;=FO$4,$P24&lt;FP$4,$Q24&lt;FP$4),NETWORKDAYS.INTL($P24,$Q24,1,(Holidays!$A$1:$A$248)),0)+IF(AND($P24&gt;=FO$4,$P24&lt;FP$4,$Q24&gt;=FP$4),NETWORKDAYS.INTL($P24,(FP$4)-1,1,(Holidays!$A$1:$A$248)),0)+IF(AND($P24&lt;FO$4,$Q24&lt;FP$4,$Q24&gt;=FO$4),NETWORKDAYS.INTL(FO$4,$Q24,1,(Holidays!$A$1:$A$248)),0)+IF(AND($P24&lt;FO$4,$Q24&gt;=FP$4,$Q24&gt;=FO$4),NETWORKDAYS.INTL(FO$4,(FP$4)-1,1,(Holidays!$A$1:$A$248)),0))*$S24,"")</f>
        <v>0</v>
      </c>
      <c r="FP24" s="191">
        <f>IFERROR((IF(AND($P24&gt;=FP$4,$P24&lt;FQ$4,$Q24&lt;FQ$4),NETWORKDAYS.INTL($P24,$Q24,1,(Holidays!$A$1:$A$248)),0)+IF(AND($P24&gt;=FP$4,$P24&lt;FQ$4,$Q24&gt;=FQ$4),NETWORKDAYS.INTL($P24,(FQ$4)-1,1,(Holidays!$A$1:$A$248)),0)+IF(AND($P24&lt;FP$4,$Q24&lt;FQ$4,$Q24&gt;=FP$4),NETWORKDAYS.INTL(FP$4,$Q24,1,(Holidays!$A$1:$A$248)),0)+IF(AND($P24&lt;FP$4,$Q24&gt;=FQ$4,$Q24&gt;=FP$4),NETWORKDAYS.INTL(FP$4,(FQ$4)-1,1,(Holidays!$A$1:$A$248)),0))*$S24,"")</f>
        <v>0</v>
      </c>
      <c r="FQ24" s="191">
        <f>IFERROR((IF(AND($P24&gt;=FQ$4,$P24&lt;FR$4,$Q24&lt;FR$4),NETWORKDAYS.INTL($P24,$Q24,1,(Holidays!$A$1:$A$248)),0)+IF(AND($P24&gt;=FQ$4,$P24&lt;FR$4,$Q24&gt;=FR$4),NETWORKDAYS.INTL($P24,(FR$4)-1,1,(Holidays!$A$1:$A$248)),0)+IF(AND($P24&lt;FQ$4,$Q24&lt;FR$4,$Q24&gt;=FQ$4),NETWORKDAYS.INTL(FQ$4,$Q24,1,(Holidays!$A$1:$A$248)),0)+IF(AND($P24&lt;FQ$4,$Q24&gt;=FR$4,$Q24&gt;=FQ$4),NETWORKDAYS.INTL(FQ$4,(FR$4)-1,1,(Holidays!$A$1:$A$248)),0))*$S24,"")</f>
        <v>0</v>
      </c>
      <c r="FR24" s="191">
        <f>IFERROR((IF(AND($P24&gt;=FR$4,$P24&lt;FS$4,$Q24&lt;FS$4),NETWORKDAYS.INTL($P24,$Q24,1,(Holidays!$A$1:$A$248)),0)+IF(AND($P24&gt;=FR$4,$P24&lt;FS$4,$Q24&gt;=FS$4),NETWORKDAYS.INTL($P24,(FS$4)-1,1,(Holidays!$A$1:$A$248)),0)+IF(AND($P24&lt;FR$4,$Q24&lt;FS$4,$Q24&gt;=FR$4),NETWORKDAYS.INTL(FR$4,$Q24,1,(Holidays!$A$1:$A$248)),0)+IF(AND($P24&lt;FR$4,$Q24&gt;=FS$4,$Q24&gt;=FR$4),NETWORKDAYS.INTL(FR$4,(FS$4)-1,1,(Holidays!$A$1:$A$248)),0))*$S24,"")</f>
        <v>0</v>
      </c>
      <c r="FS24" s="191">
        <f>IFERROR((IF(AND($P24&gt;=FS$4,$P24&lt;FT$4,$Q24&lt;FT$4),NETWORKDAYS.INTL($P24,$Q24,1,(Holidays!$A$1:$A$248)),0)+IF(AND($P24&gt;=FS$4,$P24&lt;FT$4,$Q24&gt;=FT$4),NETWORKDAYS.INTL($P24,(FT$4)-1,1,(Holidays!$A$1:$A$248)),0)+IF(AND($P24&lt;FS$4,$Q24&lt;FT$4,$Q24&gt;=FS$4),NETWORKDAYS.INTL(FS$4,$Q24,1,(Holidays!$A$1:$A$248)),0)+IF(AND($P24&lt;FS$4,$Q24&gt;=FT$4,$Q24&gt;=FS$4),NETWORKDAYS.INTL(FS$4,(FT$4)-1,1,(Holidays!$A$1:$A$248)),0))*$S24,"")</f>
        <v>0</v>
      </c>
      <c r="FT24" s="191">
        <f>IFERROR((IF(AND($P24&gt;=FT$4,$P24&lt;FU$4,$Q24&lt;FU$4),NETWORKDAYS.INTL($P24,$Q24,1,(Holidays!$A$1:$A$248)),0)+IF(AND($P24&gt;=FT$4,$P24&lt;FU$4,$Q24&gt;=FU$4),NETWORKDAYS.INTL($P24,(FU$4)-1,1,(Holidays!$A$1:$A$248)),0)+IF(AND($P24&lt;FT$4,$Q24&lt;FU$4,$Q24&gt;=FT$4),NETWORKDAYS.INTL(FT$4,$Q24,1,(Holidays!$A$1:$A$248)),0)+IF(AND($P24&lt;FT$4,$Q24&gt;=FU$4,$Q24&gt;=FT$4),NETWORKDAYS.INTL(FT$4,(FU$4)-1,1,(Holidays!$A$1:$A$248)),0))*$S24,"")</f>
        <v>0</v>
      </c>
      <c r="FU24" s="191">
        <f>IFERROR((IF(AND($P24&gt;=FU$4,$P24&lt;FV$4,$Q24&lt;FV$4),NETWORKDAYS.INTL($P24,$Q24,1,(Holidays!$A$1:$A$248)),0)+IF(AND($P24&gt;=FU$4,$P24&lt;FV$4,$Q24&gt;=FV$4),NETWORKDAYS.INTL($P24,(FV$4)-1,1,(Holidays!$A$1:$A$248)),0)+IF(AND($P24&lt;FU$4,$Q24&lt;FV$4,$Q24&gt;=FU$4),NETWORKDAYS.INTL(FU$4,$Q24,1,(Holidays!$A$1:$A$248)),0)+IF(AND($P24&lt;FU$4,$Q24&gt;=FV$4,$Q24&gt;=FU$4),NETWORKDAYS.INTL(FU$4,(FV$4)-1,1,(Holidays!$A$1:$A$248)),0))*$S24,"")</f>
        <v>0</v>
      </c>
      <c r="FV24" s="191">
        <f>IFERROR((IF(AND($P24&gt;=FV$4,$P24&lt;FW$4,$Q24&lt;FW$4),NETWORKDAYS.INTL($P24,$Q24,1,(Holidays!$A$1:$A$248)),0)+IF(AND($P24&gt;=FV$4,$P24&lt;FW$4,$Q24&gt;=FW$4),NETWORKDAYS.INTL($P24,(FW$4)-1,1,(Holidays!$A$1:$A$248)),0)+IF(AND($P24&lt;FV$4,$Q24&lt;FW$4,$Q24&gt;=FV$4),NETWORKDAYS.INTL(FV$4,$Q24,1,(Holidays!$A$1:$A$248)),0)+IF(AND($P24&lt;FV$4,$Q24&gt;=FW$4,$Q24&gt;=FV$4),NETWORKDAYS.INTL(FV$4,(FW$4)-1,1,(Holidays!$A$1:$A$248)),0))*$S24,"")</f>
        <v>0</v>
      </c>
      <c r="FW24" s="191">
        <f>IFERROR((IF(AND($P24&gt;=FW$4,$P24&lt;FX$4,$Q24&lt;FX$4),NETWORKDAYS.INTL($P24,$Q24,1,(Holidays!$A$1:$A$248)),0)+IF(AND($P24&gt;=FW$4,$P24&lt;FX$4,$Q24&gt;=FX$4),NETWORKDAYS.INTL($P24,(FX$4)-1,1,(Holidays!$A$1:$A$248)),0)+IF(AND($P24&lt;FW$4,$Q24&lt;FX$4,$Q24&gt;=FW$4),NETWORKDAYS.INTL(FW$4,$Q24,1,(Holidays!$A$1:$A$248)),0)+IF(AND($P24&lt;FW$4,$Q24&gt;=FX$4,$Q24&gt;=FW$4),NETWORKDAYS.INTL(FW$4,(FX$4)-1,1,(Holidays!$A$1:$A$248)),0))*$S24,"")</f>
        <v>0</v>
      </c>
      <c r="FX24" s="191">
        <f>IFERROR((IF(AND($P24&gt;=FX$4,$P24&lt;FY$4,$Q24&lt;FY$4),NETWORKDAYS.INTL($P24,$Q24,1,(Holidays!$A$1:$A$248)),0)+IF(AND($P24&gt;=FX$4,$P24&lt;FY$4,$Q24&gt;=FY$4),NETWORKDAYS.INTL($P24,(FY$4)-1,1,(Holidays!$A$1:$A$248)),0)+IF(AND($P24&lt;FX$4,$Q24&lt;FY$4,$Q24&gt;=FX$4),NETWORKDAYS.INTL(FX$4,$Q24,1,(Holidays!$A$1:$A$248)),0)+IF(AND($P24&lt;FX$4,$Q24&gt;=FY$4,$Q24&gt;=FX$4),NETWORKDAYS.INTL(FX$4,(FY$4)-1,1,(Holidays!$A$1:$A$248)),0))*$S24,"")</f>
        <v>0</v>
      </c>
      <c r="FY24" s="191">
        <f>IFERROR((IF(AND($P24&gt;=FY$4,$P24&lt;FZ$4,$Q24&lt;FZ$4),NETWORKDAYS.INTL($P24,$Q24,1,(Holidays!$A$1:$A$248)),0)+IF(AND($P24&gt;=FY$4,$P24&lt;FZ$4,$Q24&gt;=FZ$4),NETWORKDAYS.INTL($P24,(FZ$4)-1,1,(Holidays!$A$1:$A$248)),0)+IF(AND($P24&lt;FY$4,$Q24&lt;FZ$4,$Q24&gt;=FY$4),NETWORKDAYS.INTL(FY$4,$Q24,1,(Holidays!$A$1:$A$248)),0)+IF(AND($P24&lt;FY$4,$Q24&gt;=FZ$4,$Q24&gt;=FY$4),NETWORKDAYS.INTL(FY$4,(FZ$4)-1,1,(Holidays!$A$1:$A$248)),0))*$S24,"")</f>
        <v>0</v>
      </c>
      <c r="FZ24" s="191">
        <f>IFERROR((IF(AND($P24&gt;=FZ$4,$P24&lt;GA$4,$Q24&lt;GA$4),NETWORKDAYS.INTL($P24,$Q24,1,(Holidays!$A$1:$A$248)),0)+IF(AND($P24&gt;=FZ$4,$P24&lt;GA$4,$Q24&gt;=GA$4),NETWORKDAYS.INTL($P24,(GA$4)-1,1,(Holidays!$A$1:$A$248)),0)+IF(AND($P24&lt;FZ$4,$Q24&lt;GA$4,$Q24&gt;=FZ$4),NETWORKDAYS.INTL(FZ$4,$Q24,1,(Holidays!$A$1:$A$248)),0)+IF(AND($P24&lt;FZ$4,$Q24&gt;=GA$4,$Q24&gt;=FZ$4),NETWORKDAYS.INTL(FZ$4,(GA$4)-1,1,(Holidays!$A$1:$A$248)),0))*$S24,"")</f>
        <v>0</v>
      </c>
      <c r="GA24" s="191">
        <f>IFERROR((IF(AND($P24&gt;=GA$4,$P24&lt;GB$4,$Q24&lt;GB$4),NETWORKDAYS.INTL($P24,$Q24,1,(Holidays!$A$1:$A$248)),0)+IF(AND($P24&gt;=GA$4,$P24&lt;GB$4,$Q24&gt;=GB$4),NETWORKDAYS.INTL($P24,(GB$4)-1,1,(Holidays!$A$1:$A$248)),0)+IF(AND($P24&lt;GA$4,$Q24&lt;GB$4,$Q24&gt;=GA$4),NETWORKDAYS.INTL(GA$4,$Q24,1,(Holidays!$A$1:$A$248)),0)+IF(AND($P24&lt;GA$4,$Q24&gt;=GB$4,$Q24&gt;=GA$4),NETWORKDAYS.INTL(GA$4,(GB$4)-1,1,(Holidays!$A$1:$A$248)),0))*$S24,"")</f>
        <v>0</v>
      </c>
      <c r="GB24" s="191">
        <f>IFERROR((IF(AND($P24&gt;=GB$4,$P24&lt;GC$4,$Q24&lt;GC$4),NETWORKDAYS.INTL($P24,$Q24,1,(Holidays!$A$1:$A$248)),0)+IF(AND($P24&gt;=GB$4,$P24&lt;GC$4,$Q24&gt;=GC$4),NETWORKDAYS.INTL($P24,(GC$4)-1,1,(Holidays!$A$1:$A$248)),0)+IF(AND($P24&lt;GB$4,$Q24&lt;GC$4,$Q24&gt;=GB$4),NETWORKDAYS.INTL(GB$4,$Q24,1,(Holidays!$A$1:$A$248)),0)+IF(AND($P24&lt;GB$4,$Q24&gt;=GC$4,$Q24&gt;=GB$4),NETWORKDAYS.INTL(GB$4,(GC$4)-1,1,(Holidays!$A$1:$A$248)),0))*$S24,"")</f>
        <v>0</v>
      </c>
      <c r="GC24" s="191">
        <f>IFERROR((IF(AND($P24&gt;=GC$4,$P24&lt;GD$4,$Q24&lt;GD$4),NETWORKDAYS.INTL($P24,$Q24,1,(Holidays!$A$1:$A$248)),0)+IF(AND($P24&gt;=GC$4,$P24&lt;GD$4,$Q24&gt;=GD$4),NETWORKDAYS.INTL($P24,(GD$4)-1,1,(Holidays!$A$1:$A$248)),0)+IF(AND($P24&lt;GC$4,$Q24&lt;GD$4,$Q24&gt;=GC$4),NETWORKDAYS.INTL(GC$4,$Q24,1,(Holidays!$A$1:$A$248)),0)+IF(AND($P24&lt;GC$4,$Q24&gt;=GD$4,$Q24&gt;=GC$4),NETWORKDAYS.INTL(GC$4,(GD$4)-1,1,(Holidays!$A$1:$A$248)),0))*$S24,"")</f>
        <v>0</v>
      </c>
      <c r="GD24" s="191">
        <f>IFERROR((IF(AND($P24&gt;=GD$4,$P24&lt;GE$4,$Q24&lt;GE$4),NETWORKDAYS.INTL($P24,$Q24,1,(Holidays!$A$1:$A$248)),0)+IF(AND($P24&gt;=GD$4,$P24&lt;GE$4,$Q24&gt;=GE$4),NETWORKDAYS.INTL($P24,(GE$4)-1,1,(Holidays!$A$1:$A$248)),0)+IF(AND($P24&lt;GD$4,$Q24&lt;GE$4,$Q24&gt;=GD$4),NETWORKDAYS.INTL(GD$4,$Q24,1,(Holidays!$A$1:$A$248)),0)+IF(AND($P24&lt;GD$4,$Q24&gt;=GE$4,$Q24&gt;=GD$4),NETWORKDAYS.INTL(GD$4,(GE$4)-1,1,(Holidays!$A$1:$A$248)),0))*$S24,"")</f>
        <v>0</v>
      </c>
      <c r="GE24" s="191">
        <f>IFERROR((IF(AND($P24&gt;=GE$4,$P24&lt;GF$4,$Q24&lt;GF$4),NETWORKDAYS.INTL($P24,$Q24,1,(Holidays!$A$1:$A$248)),0)+IF(AND($P24&gt;=GE$4,$P24&lt;GF$4,$Q24&gt;=GF$4),NETWORKDAYS.INTL($P24,(GF$4)-1,1,(Holidays!$A$1:$A$248)),0)+IF(AND($P24&lt;GE$4,$Q24&lt;GF$4,$Q24&gt;=GE$4),NETWORKDAYS.INTL(GE$4,$Q24,1,(Holidays!$A$1:$A$248)),0)+IF(AND($P24&lt;GE$4,$Q24&gt;=GF$4,$Q24&gt;=GE$4),NETWORKDAYS.INTL(GE$4,(GF$4)-1,1,(Holidays!$A$1:$A$248)),0))*$S24,"")</f>
        <v>0</v>
      </c>
      <c r="GF24" s="191">
        <f>IFERROR((IF(AND($P24&gt;=GF$4,$P24&lt;GG$4,$Q24&lt;GG$4),NETWORKDAYS.INTL($P24,$Q24,1,(Holidays!$A$1:$A$248)),0)+IF(AND($P24&gt;=GF$4,$P24&lt;GG$4,$Q24&gt;=GG$4),NETWORKDAYS.INTL($P24,(GG$4)-1,1,(Holidays!$A$1:$A$248)),0)+IF(AND($P24&lt;GF$4,$Q24&lt;GG$4,$Q24&gt;=GF$4),NETWORKDAYS.INTL(GF$4,$Q24,1,(Holidays!$A$1:$A$248)),0)+IF(AND($P24&lt;GF$4,$Q24&gt;=GG$4,$Q24&gt;=GF$4),NETWORKDAYS.INTL(GF$4,(GG$4)-1,1,(Holidays!$A$1:$A$248)),0))*$S24,"")</f>
        <v>0</v>
      </c>
      <c r="GG24" s="191">
        <f>IFERROR((IF(AND($P24&gt;=GG$4,$P24&lt;GH$4,$Q24&lt;GH$4),NETWORKDAYS.INTL($P24,$Q24,1,(Holidays!$A$1:$A$248)),0)+IF(AND($P24&gt;=GG$4,$P24&lt;GH$4,$Q24&gt;=GH$4),NETWORKDAYS.INTL($P24,(GH$4)-1,1,(Holidays!$A$1:$A$248)),0)+IF(AND($P24&lt;GG$4,$Q24&lt;GH$4,$Q24&gt;=GG$4),NETWORKDAYS.INTL(GG$4,$Q24,1,(Holidays!$A$1:$A$248)),0)+IF(AND($P24&lt;GG$4,$Q24&gt;=GH$4,$Q24&gt;=GG$4),NETWORKDAYS.INTL(GG$4,(GH$4)-1,1,(Holidays!$A$1:$A$248)),0))*$S24,"")</f>
        <v>0</v>
      </c>
      <c r="GH24" s="191">
        <f>IFERROR((IF(AND($P24&gt;=GH$4,$P24&lt;GI$4,$Q24&lt;GI$4),NETWORKDAYS.INTL($P24,$Q24,1,(Holidays!$A$1:$A$248)),0)+IF(AND($P24&gt;=GH$4,$P24&lt;GI$4,$Q24&gt;=GI$4),NETWORKDAYS.INTL($P24,(GI$4)-1,1,(Holidays!$A$1:$A$248)),0)+IF(AND($P24&lt;GH$4,$Q24&lt;GI$4,$Q24&gt;=GH$4),NETWORKDAYS.INTL(GH$4,$Q24,1,(Holidays!$A$1:$A$248)),0)+IF(AND($P24&lt;GH$4,$Q24&gt;=GI$4,$Q24&gt;=GH$4),NETWORKDAYS.INTL(GH$4,(GI$4)-1,1,(Holidays!$A$1:$A$248)),0))*$S24,"")</f>
        <v>0</v>
      </c>
      <c r="GI24" s="191">
        <f>IFERROR((IF(AND($P24&gt;=GI$4,$P24&lt;GJ$4,$Q24&lt;GJ$4),NETWORKDAYS.INTL($P24,$Q24,1,(Holidays!$A$1:$A$248)),0)+IF(AND($P24&gt;=GI$4,$P24&lt;GJ$4,$Q24&gt;=GJ$4),NETWORKDAYS.INTL($P24,(GJ$4)-1,1,(Holidays!$A$1:$A$248)),0)+IF(AND($P24&lt;GI$4,$Q24&lt;GJ$4,$Q24&gt;=GI$4),NETWORKDAYS.INTL(GI$4,$Q24,1,(Holidays!$A$1:$A$248)),0)+IF(AND($P24&lt;GI$4,$Q24&gt;=GJ$4,$Q24&gt;=GI$4),NETWORKDAYS.INTL(GI$4,(GJ$4)-1,1,(Holidays!$A$1:$A$248)),0))*$S24,"")</f>
        <v>0</v>
      </c>
      <c r="GJ24" s="191">
        <f>IFERROR((IF(AND($P24&gt;=GJ$4,$P24&lt;GK$4,$Q24&lt;GK$4),NETWORKDAYS.INTL($P24,$Q24,1,(Holidays!$A$1:$A$248)),0)+IF(AND($P24&gt;=GJ$4,$P24&lt;GK$4,$Q24&gt;=GK$4),NETWORKDAYS.INTL($P24,(GK$4)-1,1,(Holidays!$A$1:$A$248)),0)+IF(AND($P24&lt;GJ$4,$Q24&lt;GK$4,$Q24&gt;=GJ$4),NETWORKDAYS.INTL(GJ$4,$Q24,1,(Holidays!$A$1:$A$248)),0)+IF(AND($P24&lt;GJ$4,$Q24&gt;=GK$4,$Q24&gt;=GJ$4),NETWORKDAYS.INTL(GJ$4,(GK$4)-1,1,(Holidays!$A$1:$A$248)),0))*$S24,"")</f>
        <v>0</v>
      </c>
      <c r="GK24" s="191">
        <f>IFERROR((IF(AND($P24&gt;=GK$4,$P24&lt;GL$4,$Q24&lt;GL$4),NETWORKDAYS.INTL($P24,$Q24,1,(Holidays!$A$1:$A$248)),0)+IF(AND($P24&gt;=GK$4,$P24&lt;GL$4,$Q24&gt;=GL$4),NETWORKDAYS.INTL($P24,(GL$4)-1,1,(Holidays!$A$1:$A$248)),0)+IF(AND($P24&lt;GK$4,$Q24&lt;GL$4,$Q24&gt;=GK$4),NETWORKDAYS.INTL(GK$4,$Q24,1,(Holidays!$A$1:$A$248)),0)+IF(AND($P24&lt;GK$4,$Q24&gt;=GL$4,$Q24&gt;=GK$4),NETWORKDAYS.INTL(GK$4,(GL$4)-1,1,(Holidays!$A$1:$A$248)),0))*$S24,"")</f>
        <v>0</v>
      </c>
      <c r="GL24" s="191">
        <f>IFERROR((IF(AND($P24&gt;=GL$4,$P24&lt;GM$4,$Q24&lt;GM$4),NETWORKDAYS.INTL($P24,$Q24,1,(Holidays!$A$1:$A$248)),0)+IF(AND($P24&gt;=GL$4,$P24&lt;GM$4,$Q24&gt;=GM$4),NETWORKDAYS.INTL($P24,(GM$4)-1,1,(Holidays!$A$1:$A$248)),0)+IF(AND($P24&lt;GL$4,$Q24&lt;GM$4,$Q24&gt;=GL$4),NETWORKDAYS.INTL(GL$4,$Q24,1,(Holidays!$A$1:$A$248)),0)+IF(AND($P24&lt;GL$4,$Q24&gt;=GM$4,$Q24&gt;=GL$4),NETWORKDAYS.INTL(GL$4,(GM$4)-1,1,(Holidays!$A$1:$A$248)),0))*$S24,"")</f>
        <v>0</v>
      </c>
      <c r="GM24" s="191">
        <f>IFERROR((IF(AND($P24&gt;=GM$4,$P24&lt;GN$4,$Q24&lt;GN$4),NETWORKDAYS.INTL($P24,$Q24,1,(Holidays!$A$1:$A$248)),0)+IF(AND($P24&gt;=GM$4,$P24&lt;GN$4,$Q24&gt;=GN$4),NETWORKDAYS.INTL($P24,(GN$4)-1,1,(Holidays!$A$1:$A$248)),0)+IF(AND($P24&lt;GM$4,$Q24&lt;GN$4,$Q24&gt;=GM$4),NETWORKDAYS.INTL(GM$4,$Q24,1,(Holidays!$A$1:$A$248)),0)+IF(AND($P24&lt;GM$4,$Q24&gt;=GN$4,$Q24&gt;=GM$4),NETWORKDAYS.INTL(GM$4,(GN$4)-1,1,(Holidays!$A$1:$A$248)),0))*$S24,"")</f>
        <v>0</v>
      </c>
      <c r="GN24" s="191">
        <f>IFERROR((IF(AND($P24&gt;=GN$4,$P24&lt;GO$4,$Q24&lt;GO$4),NETWORKDAYS.INTL($P24,$Q24,1,(Holidays!$A$1:$A$248)),0)+IF(AND($P24&gt;=GN$4,$P24&lt;GO$4,$Q24&gt;=GO$4),NETWORKDAYS.INTL($P24,(GO$4)-1,1,(Holidays!$A$1:$A$248)),0)+IF(AND($P24&lt;GN$4,$Q24&lt;GO$4,$Q24&gt;=GN$4),NETWORKDAYS.INTL(GN$4,$Q24,1,(Holidays!$A$1:$A$248)),0)+IF(AND($P24&lt;GN$4,$Q24&gt;=GO$4,$Q24&gt;=GN$4),NETWORKDAYS.INTL(GN$4,(GO$4)-1,1,(Holidays!$A$1:$A$248)),0))*$S24,"")</f>
        <v>0</v>
      </c>
      <c r="GO24" s="191">
        <f>IFERROR((IF(AND($P24&gt;=GO$4,$P24&lt;GP$4,$Q24&lt;GP$4),NETWORKDAYS.INTL($P24,$Q24,1,(Holidays!$A$1:$A$248)),0)+IF(AND($P24&gt;=GO$4,$P24&lt;GP$4,$Q24&gt;=GP$4),NETWORKDAYS.INTL($P24,(GP$4)-1,1,(Holidays!$A$1:$A$248)),0)+IF(AND($P24&lt;GO$4,$Q24&lt;GP$4,$Q24&gt;=GO$4),NETWORKDAYS.INTL(GO$4,$Q24,1,(Holidays!$A$1:$A$248)),0)+IF(AND($P24&lt;GO$4,$Q24&gt;=GP$4,$Q24&gt;=GO$4),NETWORKDAYS.INTL(GO$4,(GP$4)-1,1,(Holidays!$A$1:$A$248)),0))*$S24,"")</f>
        <v>0</v>
      </c>
      <c r="GP24" s="191">
        <f>IFERROR((IF(AND($P24&gt;=GP$4,$P24&lt;GQ$4,$Q24&lt;GQ$4),NETWORKDAYS.INTL($P24,$Q24,1,(Holidays!$A$1:$A$248)),0)+IF(AND($P24&gt;=GP$4,$P24&lt;GQ$4,$Q24&gt;=GQ$4),NETWORKDAYS.INTL($P24,(GQ$4)-1,1,(Holidays!$A$1:$A$248)),0)+IF(AND($P24&lt;GP$4,$Q24&lt;GQ$4,$Q24&gt;=GP$4),NETWORKDAYS.INTL(GP$4,$Q24,1,(Holidays!$A$1:$A$248)),0)+IF(AND($P24&lt;GP$4,$Q24&gt;=GQ$4,$Q24&gt;=GP$4),NETWORKDAYS.INTL(GP$4,(GQ$4)-1,1,(Holidays!$A$1:$A$248)),0))*$S24,"")</f>
        <v>0</v>
      </c>
      <c r="GQ24" s="191">
        <f>IFERROR((IF(AND($P24&gt;=GQ$4,$P24&lt;GR$4,$Q24&lt;GR$4),NETWORKDAYS.INTL($P24,$Q24,1,(Holidays!$A$1:$A$248)),0)+IF(AND($P24&gt;=GQ$4,$P24&lt;GR$4,$Q24&gt;=GR$4),NETWORKDAYS.INTL($P24,(GR$4)-1,1,(Holidays!$A$1:$A$248)),0)+IF(AND($P24&lt;GQ$4,$Q24&lt;GR$4,$Q24&gt;=GQ$4),NETWORKDAYS.INTL(GQ$4,$Q24,1,(Holidays!$A$1:$A$248)),0)+IF(AND($P24&lt;GQ$4,$Q24&gt;=GR$4,$Q24&gt;=GQ$4),NETWORKDAYS.INTL(GQ$4,(GR$4)-1,1,(Holidays!$A$1:$A$248)),0))*$S24,"")</f>
        <v>0</v>
      </c>
      <c r="GR24" s="191">
        <f>IFERROR((IF(AND($P24&gt;=GR$4,$P24&lt;GS$4,$Q24&lt;GS$4),NETWORKDAYS.INTL($P24,$Q24,1,(Holidays!$A$1:$A$248)),0)+IF(AND($P24&gt;=GR$4,$P24&lt;GS$4,$Q24&gt;=GS$4),NETWORKDAYS.INTL($P24,(GS$4)-1,1,(Holidays!$A$1:$A$248)),0)+IF(AND($P24&lt;GR$4,$Q24&lt;GS$4,$Q24&gt;=GR$4),NETWORKDAYS.INTL(GR$4,$Q24,1,(Holidays!$A$1:$A$248)),0)+IF(AND($P24&lt;GR$4,$Q24&gt;=GS$4,$Q24&gt;=GR$4),NETWORKDAYS.INTL(GR$4,(GS$4)-1,1,(Holidays!$A$1:$A$248)),0))*$S24,"")</f>
        <v>0</v>
      </c>
      <c r="GS24" s="191">
        <f>IFERROR((IF(AND($P24&gt;=GS$4,$P24&lt;GT$4,$Q24&lt;GT$4),NETWORKDAYS.INTL($P24,$Q24,1,(Holidays!$A$1:$A$248)),0)+IF(AND($P24&gt;=GS$4,$P24&lt;GT$4,$Q24&gt;=GT$4),NETWORKDAYS.INTL($P24,(GT$4)-1,1,(Holidays!$A$1:$A$248)),0)+IF(AND($P24&lt;GS$4,$Q24&lt;GT$4,$Q24&gt;=GS$4),NETWORKDAYS.INTL(GS$4,$Q24,1,(Holidays!$A$1:$A$248)),0)+IF(AND($P24&lt;GS$4,$Q24&gt;=GT$4,$Q24&gt;=GS$4),NETWORKDAYS.INTL(GS$4,(GT$4)-1,1,(Holidays!$A$1:$A$248)),0))*$S24,"")</f>
        <v>0</v>
      </c>
      <c r="GT24" s="191">
        <f>IFERROR((IF(AND($P24&gt;=GT$4,$P24&lt;GU$4,$Q24&lt;GU$4),NETWORKDAYS.INTL($P24,$Q24,1,(Holidays!$A$1:$A$248)),0)+IF(AND($P24&gt;=GT$4,$P24&lt;GU$4,$Q24&gt;=GU$4),NETWORKDAYS.INTL($P24,(GU$4)-1,1,(Holidays!$A$1:$A$248)),0)+IF(AND($P24&lt;GT$4,$Q24&lt;GU$4,$Q24&gt;=GT$4),NETWORKDAYS.INTL(GT$4,$Q24,1,(Holidays!$A$1:$A$248)),0)+IF(AND($P24&lt;GT$4,$Q24&gt;=GU$4,$Q24&gt;=GT$4),NETWORKDAYS.INTL(GT$4,(GU$4)-1,1,(Holidays!$A$1:$A$248)),0))*$S24,"")</f>
        <v>0</v>
      </c>
      <c r="GU24" s="191">
        <f>IFERROR((IF(AND($P24&gt;=GU$4,$P24&lt;GV$4,$Q24&lt;GV$4),NETWORKDAYS.INTL($P24,$Q24,1,(Holidays!$A$1:$A$248)),0)+IF(AND($P24&gt;=GU$4,$P24&lt;GV$4,$Q24&gt;=GV$4),NETWORKDAYS.INTL($P24,(GV$4)-1,1,(Holidays!$A$1:$A$248)),0)+IF(AND($P24&lt;GU$4,$Q24&lt;GV$4,$Q24&gt;=GU$4),NETWORKDAYS.INTL(GU$4,$Q24,1,(Holidays!$A$1:$A$248)),0)+IF(AND($P24&lt;GU$4,$Q24&gt;=GV$4,$Q24&gt;=GU$4),NETWORKDAYS.INTL(GU$4,(GV$4)-1,1,(Holidays!$A$1:$A$248)),0))*$S24,"")</f>
        <v>0</v>
      </c>
      <c r="GV24" s="191">
        <f>IFERROR((IF(AND($P24&gt;=GV$4,$P24&lt;GW$4,$Q24&lt;GW$4),NETWORKDAYS.INTL($P24,$Q24,1,(Holidays!$A$1:$A$248)),0)+IF(AND($P24&gt;=GV$4,$P24&lt;GW$4,$Q24&gt;=GW$4),NETWORKDAYS.INTL($P24,(GW$4)-1,1,(Holidays!$A$1:$A$248)),0)+IF(AND($P24&lt;GV$4,$Q24&lt;GW$4,$Q24&gt;=GV$4),NETWORKDAYS.INTL(GV$4,$Q24,1,(Holidays!$A$1:$A$248)),0)+IF(AND($P24&lt;GV$4,$Q24&gt;=GW$4,$Q24&gt;=GV$4),NETWORKDAYS.INTL(GV$4,(GW$4)-1,1,(Holidays!$A$1:$A$248)),0))*$S24,"")</f>
        <v>0</v>
      </c>
      <c r="GW24" s="191">
        <f>IFERROR((IF(AND($P24&gt;=GW$4,$P24&lt;GX$4,$Q24&lt;GX$4),NETWORKDAYS.INTL($P24,$Q24,1,(Holidays!$A$1:$A$248)),0)+IF(AND($P24&gt;=GW$4,$P24&lt;GX$4,$Q24&gt;=GX$4),NETWORKDAYS.INTL($P24,(GX$4)-1,1,(Holidays!$A$1:$A$248)),0)+IF(AND($P24&lt;GW$4,$Q24&lt;GX$4,$Q24&gt;=GW$4),NETWORKDAYS.INTL(GW$4,$Q24,1,(Holidays!$A$1:$A$248)),0)+IF(AND($P24&lt;GW$4,$Q24&gt;=GX$4,$Q24&gt;=GW$4),NETWORKDAYS.INTL(GW$4,(GX$4)-1,1,(Holidays!$A$1:$A$248)),0))*$S24,"")</f>
        <v>0</v>
      </c>
      <c r="GX24" s="191">
        <f>IFERROR((IF(AND($P24&gt;=GX$4,$P24&lt;GY$4,$Q24&lt;GY$4),NETWORKDAYS.INTL($P24,$Q24,1,(Holidays!$A$1:$A$248)),0)+IF(AND($P24&gt;=GX$4,$P24&lt;GY$4,$Q24&gt;=GY$4),NETWORKDAYS.INTL($P24,(GY$4)-1,1,(Holidays!$A$1:$A$248)),0)+IF(AND($P24&lt;GX$4,$Q24&lt;GY$4,$Q24&gt;=GX$4),NETWORKDAYS.INTL(GX$4,$Q24,1,(Holidays!$A$1:$A$248)),0)+IF(AND($P24&lt;GX$4,$Q24&gt;=GY$4,$Q24&gt;=GX$4),NETWORKDAYS.INTL(GX$4,(GY$4)-1,1,(Holidays!$A$1:$A$248)),0))*$S24,"")</f>
        <v>0</v>
      </c>
      <c r="GY24" s="191">
        <f>IFERROR((IF(AND($P24&gt;=GY$4,$P24&lt;GZ$4,$Q24&lt;GZ$4),NETWORKDAYS.INTL($P24,$Q24,1,(Holidays!$A$1:$A$248)),0)+IF(AND($P24&gt;=GY$4,$P24&lt;GZ$4,$Q24&gt;=GZ$4),NETWORKDAYS.INTL($P24,(GZ$4)-1,1,(Holidays!$A$1:$A$248)),0)+IF(AND($P24&lt;GY$4,$Q24&lt;GZ$4,$Q24&gt;=GY$4),NETWORKDAYS.INTL(GY$4,$Q24,1,(Holidays!$A$1:$A$248)),0)+IF(AND($P24&lt;GY$4,$Q24&gt;=GZ$4,$Q24&gt;=GY$4),NETWORKDAYS.INTL(GY$4,(GZ$4)-1,1,(Holidays!$A$1:$A$248)),0))*$S24,"")</f>
        <v>0</v>
      </c>
      <c r="GZ24" s="191">
        <f>IFERROR((IF(AND($P24&gt;=GZ$4,$P24&lt;HA$4,$Q24&lt;HA$4),NETWORKDAYS.INTL($P24,$Q24,1,(Holidays!$A$1:$A$248)),0)+IF(AND($P24&gt;=GZ$4,$P24&lt;HA$4,$Q24&gt;=HA$4),NETWORKDAYS.INTL($P24,(HA$4)-1,1,(Holidays!$A$1:$A$248)),0)+IF(AND($P24&lt;GZ$4,$Q24&lt;HA$4,$Q24&gt;=GZ$4),NETWORKDAYS.INTL(GZ$4,$Q24,1,(Holidays!$A$1:$A$248)),0)+IF(AND($P24&lt;GZ$4,$Q24&gt;=HA$4,$Q24&gt;=GZ$4),NETWORKDAYS.INTL(GZ$4,(HA$4)-1,1,(Holidays!$A$1:$A$248)),0))*$S24,"")</f>
        <v>0</v>
      </c>
      <c r="HA24" s="191">
        <f>IFERROR((IF(AND($P24&gt;=HA$4,$P24&lt;HB$4,$Q24&lt;HB$4),NETWORKDAYS.INTL($P24,$Q24,1,(Holidays!$A$1:$A$248)),0)+IF(AND($P24&gt;=HA$4,$P24&lt;HB$4,$Q24&gt;=HB$4),NETWORKDAYS.INTL($P24,(HB$4)-1,1,(Holidays!$A$1:$A$248)),0)+IF(AND($P24&lt;HA$4,$Q24&lt;HB$4,$Q24&gt;=HA$4),NETWORKDAYS.INTL(HA$4,$Q24,1,(Holidays!$A$1:$A$248)),0)+IF(AND($P24&lt;HA$4,$Q24&gt;=HB$4,$Q24&gt;=HA$4),NETWORKDAYS.INTL(HA$4,(HB$4)-1,1,(Holidays!$A$1:$A$248)),0))*$S24,"")</f>
        <v>0</v>
      </c>
      <c r="HB24" s="191">
        <f>IFERROR((IF(AND($P24&gt;=HB$4,$P24&lt;HC$4,$Q24&lt;HC$4),NETWORKDAYS.INTL($P24,$Q24,1,(Holidays!$A$1:$A$248)),0)+IF(AND($P24&gt;=HB$4,$P24&lt;HC$4,$Q24&gt;=HC$4),NETWORKDAYS.INTL($P24,(HC$4)-1,1,(Holidays!$A$1:$A$248)),0)+IF(AND($P24&lt;HB$4,$Q24&lt;HC$4,$Q24&gt;=HB$4),NETWORKDAYS.INTL(HB$4,$Q24,1,(Holidays!$A$1:$A$248)),0)+IF(AND($P24&lt;HB$4,$Q24&gt;=HC$4,$Q24&gt;=HB$4),NETWORKDAYS.INTL(HB$4,(HC$4)-1,1,(Holidays!$A$1:$A$248)),0))*$S24,"")</f>
        <v>0</v>
      </c>
      <c r="HC24" s="191">
        <f>IFERROR((IF(AND($P24&gt;=HC$4,$P24&lt;HD$4,$Q24&lt;HD$4),NETWORKDAYS.INTL($P24,$Q24,1,(Holidays!$A$1:$A$248)),0)+IF(AND($P24&gt;=HC$4,$P24&lt;HD$4,$Q24&gt;=HD$4),NETWORKDAYS.INTL($P24,(HD$4)-1,1,(Holidays!$A$1:$A$248)),0)+IF(AND($P24&lt;HC$4,$Q24&lt;HD$4,$Q24&gt;=HC$4),NETWORKDAYS.INTL(HC$4,$Q24,1,(Holidays!$A$1:$A$248)),0)+IF(AND($P24&lt;HC$4,$Q24&gt;=HD$4,$Q24&gt;=HC$4),NETWORKDAYS.INTL(HC$4,(HD$4)-1,1,(Holidays!$A$1:$A$248)),0))*$S24,"")</f>
        <v>0</v>
      </c>
      <c r="HD24" s="191">
        <f>IFERROR((IF(AND($P24&gt;=HD$4,$P24&lt;HE$4,$Q24&lt;HE$4),NETWORKDAYS.INTL($P24,$Q24,1,(Holidays!$A$1:$A$248)),0)+IF(AND($P24&gt;=HD$4,$P24&lt;HE$4,$Q24&gt;=HE$4),NETWORKDAYS.INTL($P24,(HE$4)-1,1,(Holidays!$A$1:$A$248)),0)+IF(AND($P24&lt;HD$4,$Q24&lt;HE$4,$Q24&gt;=HD$4),NETWORKDAYS.INTL(HD$4,$Q24,1,(Holidays!$A$1:$A$248)),0)+IF(AND($P24&lt;HD$4,$Q24&gt;=HE$4,$Q24&gt;=HD$4),NETWORKDAYS.INTL(HD$4,(HE$4)-1,1,(Holidays!$A$1:$A$248)),0))*$S24,"")</f>
        <v>0</v>
      </c>
      <c r="HE24" s="191">
        <f>IFERROR((IF(AND($P24&gt;=HE$4,$P24&lt;HF$4,$Q24&lt;HF$4),NETWORKDAYS.INTL($P24,$Q24,1,(Holidays!$A$1:$A$248)),0)+IF(AND($P24&gt;=HE$4,$P24&lt;HF$4,$Q24&gt;=HF$4),NETWORKDAYS.INTL($P24,(HF$4)-1,1,(Holidays!$A$1:$A$248)),0)+IF(AND($P24&lt;HE$4,$Q24&lt;HF$4,$Q24&gt;=HE$4),NETWORKDAYS.INTL(HE$4,$Q24,1,(Holidays!$A$1:$A$248)),0)+IF(AND($P24&lt;HE$4,$Q24&gt;=HF$4,$Q24&gt;=HE$4),NETWORKDAYS.INTL(HE$4,(HF$4)-1,1,(Holidays!$A$1:$A$248)),0))*$S24,"")</f>
        <v>0</v>
      </c>
      <c r="HF24" s="191">
        <f>IFERROR((IF(AND($P24&gt;=HF$4,$P24&lt;HG$4,$Q24&lt;HG$4),NETWORKDAYS.INTL($P24,$Q24,1,(Holidays!$A$1:$A$248)),0)+IF(AND($P24&gt;=HF$4,$P24&lt;HG$4,$Q24&gt;=HG$4),NETWORKDAYS.INTL($P24,(HG$4)-1,1,(Holidays!$A$1:$A$248)),0)+IF(AND($P24&lt;HF$4,$Q24&lt;HG$4,$Q24&gt;=HF$4),NETWORKDAYS.INTL(HF$4,$Q24,1,(Holidays!$A$1:$A$248)),0)+IF(AND($P24&lt;HF$4,$Q24&gt;=HG$4,$Q24&gt;=HF$4),NETWORKDAYS.INTL(HF$4,(HG$4)-1,1,(Holidays!$A$1:$A$248)),0))*$S24,"")</f>
        <v>0</v>
      </c>
      <c r="HG24" s="191">
        <f>IFERROR((IF(AND($P24&gt;=HG$4,$P24&lt;HH$4,$Q24&lt;HH$4),NETWORKDAYS.INTL($P24,$Q24,1,(Holidays!$A$1:$A$248)),0)+IF(AND($P24&gt;=HG$4,$P24&lt;HH$4,$Q24&gt;=HH$4),NETWORKDAYS.INTL($P24,(HH$4)-1,1,(Holidays!$A$1:$A$248)),0)+IF(AND($P24&lt;HG$4,$Q24&lt;HH$4,$Q24&gt;=HG$4),NETWORKDAYS.INTL(HG$4,$Q24,1,(Holidays!$A$1:$A$248)),0)+IF(AND($P24&lt;HG$4,$Q24&gt;=HH$4,$Q24&gt;=HG$4),NETWORKDAYS.INTL(HG$4,(HH$4)-1,1,(Holidays!$A$1:$A$248)),0))*$S24,"")</f>
        <v>0</v>
      </c>
      <c r="HH24" s="191">
        <f>IFERROR((IF(AND($P24&gt;=HH$4,$P24&lt;HI$4,$Q24&lt;HI$4),NETWORKDAYS.INTL($P24,$Q24,1,(Holidays!$A$1:$A$248)),0)+IF(AND($P24&gt;=HH$4,$P24&lt;HI$4,$Q24&gt;=HI$4),NETWORKDAYS.INTL($P24,(HI$4)-1,1,(Holidays!$A$1:$A$248)),0)+IF(AND($P24&lt;HH$4,$Q24&lt;HI$4,$Q24&gt;=HH$4),NETWORKDAYS.INTL(HH$4,$Q24,1,(Holidays!$A$1:$A$248)),0)+IF(AND($P24&lt;HH$4,$Q24&gt;=HI$4,$Q24&gt;=HH$4),NETWORKDAYS.INTL(HH$4,(HI$4)-1,1,(Holidays!$A$1:$A$248)),0))*$S24,"")</f>
        <v>0</v>
      </c>
      <c r="HI24" s="191">
        <f>IFERROR((IF(AND($P24&gt;=HI$4,$P24&lt;HJ$4,$Q24&lt;HJ$4),NETWORKDAYS.INTL($P24,$Q24,1,(Holidays!$A$1:$A$248)),0)+IF(AND($P24&gt;=HI$4,$P24&lt;HJ$4,$Q24&gt;=HJ$4),NETWORKDAYS.INTL($P24,(HJ$4)-1,1,(Holidays!$A$1:$A$248)),0)+IF(AND($P24&lt;HI$4,$Q24&lt;HJ$4,$Q24&gt;=HI$4),NETWORKDAYS.INTL(HI$4,$Q24,1,(Holidays!$A$1:$A$248)),0)+IF(AND($P24&lt;HI$4,$Q24&gt;=HJ$4,$Q24&gt;=HI$4),NETWORKDAYS.INTL(HI$4,(HJ$4)-1,1,(Holidays!$A$1:$A$248)),0))*$S24,"")</f>
        <v>0</v>
      </c>
      <c r="HJ24" s="191">
        <f>IFERROR((IF(AND($P24&gt;=HJ$4,$P24&lt;HK$4,$Q24&lt;HK$4),NETWORKDAYS.INTL($P24,$Q24,1,(Holidays!$A$1:$A$248)),0)+IF(AND($P24&gt;=HJ$4,$P24&lt;HK$4,$Q24&gt;=HK$4),NETWORKDAYS.INTL($P24,(HK$4)-1,1,(Holidays!$A$1:$A$248)),0)+IF(AND($P24&lt;HJ$4,$Q24&lt;HK$4,$Q24&gt;=HJ$4),NETWORKDAYS.INTL(HJ$4,$Q24,1,(Holidays!$A$1:$A$248)),0)+IF(AND($P24&lt;HJ$4,$Q24&gt;=HK$4,$Q24&gt;=HJ$4),NETWORKDAYS.INTL(HJ$4,(HK$4)-1,1,(Holidays!$A$1:$A$248)),0))*$S24,"")</f>
        <v>0</v>
      </c>
      <c r="HK24" s="191">
        <f>IFERROR((IF(AND($P24&gt;=HK$4,$P24&lt;HL$4,$Q24&lt;HL$4),NETWORKDAYS.INTL($P24,$Q24,1,(Holidays!$A$1:$A$248)),0)+IF(AND($P24&gt;=HK$4,$P24&lt;HL$4,$Q24&gt;=HL$4),NETWORKDAYS.INTL($P24,(HL$4)-1,1,(Holidays!$A$1:$A$248)),0)+IF(AND($P24&lt;HK$4,$Q24&lt;HL$4,$Q24&gt;=HK$4),NETWORKDAYS.INTL(HK$4,$Q24,1,(Holidays!$A$1:$A$248)),0)+IF(AND($P24&lt;HK$4,$Q24&gt;=HL$4,$Q24&gt;=HK$4),NETWORKDAYS.INTL(HK$4,(HL$4)-1,1,(Holidays!$A$1:$A$248)),0))*$S24,"")</f>
        <v>0</v>
      </c>
      <c r="HL24" s="191">
        <f>IFERROR((IF(AND($P24&gt;=HL$4,$P24&lt;HM$4,$Q24&lt;HM$4),NETWORKDAYS.INTL($P24,$Q24,1,(Holidays!$A$1:$A$248)),0)+IF(AND($P24&gt;=HL$4,$P24&lt;HM$4,$Q24&gt;=HM$4),NETWORKDAYS.INTL($P24,(HM$4)-1,1,(Holidays!$A$1:$A$248)),0)+IF(AND($P24&lt;HL$4,$Q24&lt;HM$4,$Q24&gt;=HL$4),NETWORKDAYS.INTL(HL$4,$Q24,1,(Holidays!$A$1:$A$248)),0)+IF(AND($P24&lt;HL$4,$Q24&gt;=HM$4,$Q24&gt;=HL$4),NETWORKDAYS.INTL(HL$4,(HM$4)-1,1,(Holidays!$A$1:$A$248)),0))*$S24,"")</f>
        <v>0</v>
      </c>
      <c r="HM24" s="191">
        <f>IFERROR((IF(AND($P24&gt;=HM$4,$P24&lt;HN$4,$Q24&lt;HN$4),NETWORKDAYS.INTL($P24,$Q24,1,(Holidays!$A$1:$A$248)),0)+IF(AND($P24&gt;=HM$4,$P24&lt;HN$4,$Q24&gt;=HN$4),NETWORKDAYS.INTL($P24,(HN$4)-1,1,(Holidays!$A$1:$A$248)),0)+IF(AND($P24&lt;HM$4,$Q24&lt;HN$4,$Q24&gt;=HM$4),NETWORKDAYS.INTL(HM$4,$Q24,1,(Holidays!$A$1:$A$248)),0)+IF(AND($P24&lt;HM$4,$Q24&gt;=HN$4,$Q24&gt;=HM$4),NETWORKDAYS.INTL(HM$4,(HN$4)-1,1,(Holidays!$A$1:$A$248)),0))*$S24,"")</f>
        <v>0</v>
      </c>
      <c r="HN24" s="191">
        <f>IFERROR((IF(AND($P24&gt;=HN$4,$P24&lt;HO$4,$Q24&lt;HO$4),NETWORKDAYS.INTL($P24,$Q24,1,(Holidays!$A$1:$A$248)),0)+IF(AND($P24&gt;=HN$4,$P24&lt;HO$4,$Q24&gt;=HO$4),NETWORKDAYS.INTL($P24,(HO$4)-1,1,(Holidays!$A$1:$A$248)),0)+IF(AND($P24&lt;HN$4,$Q24&lt;HO$4,$Q24&gt;=HN$4),NETWORKDAYS.INTL(HN$4,$Q24,1,(Holidays!$A$1:$A$248)),0)+IF(AND($P24&lt;HN$4,$Q24&gt;=HO$4,$Q24&gt;=HN$4),NETWORKDAYS.INTL(HN$4,(HO$4)-1,1,(Holidays!$A$1:$A$248)),0))*$S24,"")</f>
        <v>0</v>
      </c>
      <c r="HO24" s="191">
        <f>IFERROR((IF(AND($P24&gt;=HO$4,$P24&lt;HP$4,$Q24&lt;HP$4),NETWORKDAYS.INTL($P24,$Q24,1,(Holidays!$A$1:$A$248)),0)+IF(AND($P24&gt;=HO$4,$P24&lt;HP$4,$Q24&gt;=HP$4),NETWORKDAYS.INTL($P24,(HP$4)-1,1,(Holidays!$A$1:$A$248)),0)+IF(AND($P24&lt;HO$4,$Q24&lt;HP$4,$Q24&gt;=HO$4),NETWORKDAYS.INTL(HO$4,$Q24,1,(Holidays!$A$1:$A$248)),0)+IF(AND($P24&lt;HO$4,$Q24&gt;=HP$4,$Q24&gt;=HO$4),NETWORKDAYS.INTL(HO$4,(HP$4)-1,1,(Holidays!$A$1:$A$248)),0))*$S24,"")</f>
        <v>0</v>
      </c>
      <c r="HP24" s="191">
        <f>IFERROR((IF(AND($P24&gt;=HP$4,$P24&lt;HQ$4,$Q24&lt;HQ$4),NETWORKDAYS.INTL($P24,$Q24,1,(Holidays!$A$1:$A$248)),0)+IF(AND($P24&gt;=HP$4,$P24&lt;HQ$4,$Q24&gt;=HQ$4),NETWORKDAYS.INTL($P24,(HQ$4)-1,1,(Holidays!$A$1:$A$248)),0)+IF(AND($P24&lt;HP$4,$Q24&lt;HQ$4,$Q24&gt;=HP$4),NETWORKDAYS.INTL(HP$4,$Q24,1,(Holidays!$A$1:$A$248)),0)+IF(AND($P24&lt;HP$4,$Q24&gt;=HQ$4,$Q24&gt;=HP$4),NETWORKDAYS.INTL(HP$4,(HQ$4)-1,1,(Holidays!$A$1:$A$248)),0))*$S24,"")</f>
        <v>0</v>
      </c>
      <c r="HQ24" s="191">
        <f>IFERROR((IF(AND($P24&gt;=HQ$4,$P24&lt;HR$4,$Q24&lt;HR$4),NETWORKDAYS.INTL($P24,$Q24,1,(Holidays!$A$1:$A$248)),0)+IF(AND($P24&gt;=HQ$4,$P24&lt;HR$4,$Q24&gt;=HR$4),NETWORKDAYS.INTL($P24,(HR$4)-1,1,(Holidays!$A$1:$A$248)),0)+IF(AND($P24&lt;HQ$4,$Q24&lt;HR$4,$Q24&gt;=HQ$4),NETWORKDAYS.INTL(HQ$4,$Q24,1,(Holidays!$A$1:$A$248)),0)+IF(AND($P24&lt;HQ$4,$Q24&gt;=HR$4,$Q24&gt;=HQ$4),NETWORKDAYS.INTL(HQ$4,(HR$4)-1,1,(Holidays!$A$1:$A$248)),0))*$S24,"")</f>
        <v>0</v>
      </c>
      <c r="HR24" s="191">
        <f>IFERROR((IF(AND($P24&gt;=HR$4,$P24&lt;HS$4,$Q24&lt;HS$4),NETWORKDAYS.INTL($P24,$Q24,1,(Holidays!$A$1:$A$248)),0)+IF(AND($P24&gt;=HR$4,$P24&lt;HS$4,$Q24&gt;=HS$4),NETWORKDAYS.INTL($P24,(HS$4)-1,1,(Holidays!$A$1:$A$248)),0)+IF(AND($P24&lt;HR$4,$Q24&lt;HS$4,$Q24&gt;=HR$4),NETWORKDAYS.INTL(HR$4,$Q24,1,(Holidays!$A$1:$A$248)),0)+IF(AND($P24&lt;HR$4,$Q24&gt;=HS$4,$Q24&gt;=HR$4),NETWORKDAYS.INTL(HR$4,(HS$4)-1,1,(Holidays!$A$1:$A$248)),0))*$S24,"")</f>
        <v>0</v>
      </c>
      <c r="HS24" s="191">
        <f>IFERROR((IF(AND($P24&gt;=HS$4,$P24&lt;HT$4,$Q24&lt;HT$4),NETWORKDAYS.INTL($P24,$Q24,1,(Holidays!$A$1:$A$248)),0)+IF(AND($P24&gt;=HS$4,$P24&lt;HT$4,$Q24&gt;=HT$4),NETWORKDAYS.INTL($P24,(HT$4)-1,1,(Holidays!$A$1:$A$248)),0)+IF(AND($P24&lt;HS$4,$Q24&lt;HT$4,$Q24&gt;=HS$4),NETWORKDAYS.INTL(HS$4,$Q24,1,(Holidays!$A$1:$A$248)),0)+IF(AND($P24&lt;HS$4,$Q24&gt;=HT$4,$Q24&gt;=HS$4),NETWORKDAYS.INTL(HS$4,(HT$4)-1,1,(Holidays!$A$1:$A$248)),0))*$S24,"")</f>
        <v>0</v>
      </c>
      <c r="HT24" s="191">
        <f>IFERROR((IF(AND($P24&gt;=HT$4,$P24&lt;HU$4,$Q24&lt;HU$4),NETWORKDAYS.INTL($P24,$Q24,1,(Holidays!$A$1:$A$248)),0)+IF(AND($P24&gt;=HT$4,$P24&lt;HU$4,$Q24&gt;=HU$4),NETWORKDAYS.INTL($P24,(HU$4)-1,1,(Holidays!$A$1:$A$248)),0)+IF(AND($P24&lt;HT$4,$Q24&lt;HU$4,$Q24&gt;=HT$4),NETWORKDAYS.INTL(HT$4,$Q24,1,(Holidays!$A$1:$A$248)),0)+IF(AND($P24&lt;HT$4,$Q24&gt;=HU$4,$Q24&gt;=HT$4),NETWORKDAYS.INTL(HT$4,(HU$4)-1,1,(Holidays!$A$1:$A$248)),0))*$S24,"")</f>
        <v>0</v>
      </c>
      <c r="HU24" s="191">
        <f>IFERROR((IF(AND($P24&gt;=HU$4,$P24&lt;HV$4,$Q24&lt;HV$4),NETWORKDAYS.INTL($P24,$Q24,1,(Holidays!$A$1:$A$248)),0)+IF(AND($P24&gt;=HU$4,$P24&lt;HV$4,$Q24&gt;=HV$4),NETWORKDAYS.INTL($P24,(HV$4)-1,1,(Holidays!$A$1:$A$248)),0)+IF(AND($P24&lt;HU$4,$Q24&lt;HV$4,$Q24&gt;=HU$4),NETWORKDAYS.INTL(HU$4,$Q24,1,(Holidays!$A$1:$A$248)),0)+IF(AND($P24&lt;HU$4,$Q24&gt;=HV$4,$Q24&gt;=HU$4),NETWORKDAYS.INTL(HU$4,(HV$4)-1,1,(Holidays!$A$1:$A$248)),0))*$S24,"")</f>
        <v>0</v>
      </c>
      <c r="HV24" s="191">
        <f>IFERROR((IF(AND($P24&gt;=HV$4,$P24&lt;HW$4,$Q24&lt;HW$4),NETWORKDAYS.INTL($P24,$Q24,1,(Holidays!$A$1:$A$248)),0)+IF(AND($P24&gt;=HV$4,$P24&lt;HW$4,$Q24&gt;=HW$4),NETWORKDAYS.INTL($P24,(HW$4)-1,1,(Holidays!$A$1:$A$248)),0)+IF(AND($P24&lt;HV$4,$Q24&lt;HW$4,$Q24&gt;=HV$4),NETWORKDAYS.INTL(HV$4,$Q24,1,(Holidays!$A$1:$A$248)),0)+IF(AND($P24&lt;HV$4,$Q24&gt;=HW$4,$Q24&gt;=HV$4),NETWORKDAYS.INTL(HV$4,(HW$4)-1,1,(Holidays!$A$1:$A$248)),0))*$S24,"")</f>
        <v>0</v>
      </c>
      <c r="HW24" s="191">
        <f>IFERROR((IF(AND($P24&gt;=HW$4,$P24&lt;HX$4,$Q24&lt;HX$4),NETWORKDAYS.INTL($P24,$Q24,1,(Holidays!$A$1:$A$248)),0)+IF(AND($P24&gt;=HW$4,$P24&lt;HX$4,$Q24&gt;=HX$4),NETWORKDAYS.INTL($P24,(HX$4)-1,1,(Holidays!$A$1:$A$248)),0)+IF(AND($P24&lt;HW$4,$Q24&lt;HX$4,$Q24&gt;=HW$4),NETWORKDAYS.INTL(HW$4,$Q24,1,(Holidays!$A$1:$A$248)),0)+IF(AND($P24&lt;HW$4,$Q24&gt;=HX$4,$Q24&gt;=HW$4),NETWORKDAYS.INTL(HW$4,(HX$4)-1,1,(Holidays!$A$1:$A$248)),0))*$S24,"")</f>
        <v>0</v>
      </c>
      <c r="HX24" s="191">
        <f>IFERROR((IF(AND($P24&gt;=HX$4,$P24&lt;HY$4,$Q24&lt;HY$4),NETWORKDAYS.INTL($P24,$Q24,1,(Holidays!$A$1:$A$248)),0)+IF(AND($P24&gt;=HX$4,$P24&lt;HY$4,$Q24&gt;=HY$4),NETWORKDAYS.INTL($P24,(HY$4)-1,1,(Holidays!$A$1:$A$248)),0)+IF(AND($P24&lt;HX$4,$Q24&lt;HY$4,$Q24&gt;=HX$4),NETWORKDAYS.INTL(HX$4,$Q24,1,(Holidays!$A$1:$A$248)),0)+IF(AND($P24&lt;HX$4,$Q24&gt;=HY$4,$Q24&gt;=HX$4),NETWORKDAYS.INTL(HX$4,(HY$4)-1,1,(Holidays!$A$1:$A$248)),0))*$S24,"")</f>
        <v>0</v>
      </c>
      <c r="HY24" s="191">
        <f>IFERROR((IF(AND($P24&gt;=HY$4,$P24&lt;HZ$4,$Q24&lt;HZ$4),NETWORKDAYS.INTL($P24,$Q24,1,(Holidays!$A$1:$A$248)),0)+IF(AND($P24&gt;=HY$4,$P24&lt;HZ$4,$Q24&gt;=HZ$4),NETWORKDAYS.INTL($P24,(HZ$4)-1,1,(Holidays!$A$1:$A$248)),0)+IF(AND($P24&lt;HY$4,$Q24&lt;HZ$4,$Q24&gt;=HY$4),NETWORKDAYS.INTL(HY$4,$Q24,1,(Holidays!$A$1:$A$248)),0)+IF(AND($P24&lt;HY$4,$Q24&gt;=HZ$4,$Q24&gt;=HY$4),NETWORKDAYS.INTL(HY$4,(HZ$4)-1,1,(Holidays!$A$1:$A$248)),0))*$S24,"")</f>
        <v>0</v>
      </c>
      <c r="HZ24" s="191">
        <f>IFERROR((IF(AND($P24&gt;=HZ$4,$P24&lt;IA$4,$Q24&lt;IA$4),NETWORKDAYS.INTL($P24,$Q24,1,(Holidays!$A$1:$A$248)),0)+IF(AND($P24&gt;=HZ$4,$P24&lt;IA$4,$Q24&gt;=IA$4),NETWORKDAYS.INTL($P24,(IA$4)-1,1,(Holidays!$A$1:$A$248)),0)+IF(AND($P24&lt;HZ$4,$Q24&lt;IA$4,$Q24&gt;=HZ$4),NETWORKDAYS.INTL(HZ$4,$Q24,1,(Holidays!$A$1:$A$248)),0)+IF(AND($P24&lt;HZ$4,$Q24&gt;=IA$4,$Q24&gt;=HZ$4),NETWORKDAYS.INTL(HZ$4,(IA$4)-1,1,(Holidays!$A$1:$A$248)),0))*$S24,"")</f>
        <v>0</v>
      </c>
      <c r="IA24" s="191">
        <f>IFERROR((IF(AND($P24&gt;=IA$4,$P24&lt;IB$4,$Q24&lt;IB$4),NETWORKDAYS.INTL($P24,$Q24,1,(Holidays!$A$1:$A$248)),0)+IF(AND($P24&gt;=IA$4,$P24&lt;IB$4,$Q24&gt;=IB$4),NETWORKDAYS.INTL($P24,(IB$4)-1,1,(Holidays!$A$1:$A$248)),0)+IF(AND($P24&lt;IA$4,$Q24&lt;IB$4,$Q24&gt;=IA$4),NETWORKDAYS.INTL(IA$4,$Q24,1,(Holidays!$A$1:$A$248)),0)+IF(AND($P24&lt;IA$4,$Q24&gt;=IB$4,$Q24&gt;=IA$4),NETWORKDAYS.INTL(IA$4,(IB$4)-1,1,(Holidays!$A$1:$A$248)),0))*$S24,"")</f>
        <v>0</v>
      </c>
      <c r="IB24" s="191">
        <f>IFERROR((IF(AND($P24&gt;=IB$4,$P24&lt;IC$4,$Q24&lt;IC$4),NETWORKDAYS.INTL($P24,$Q24,1,(Holidays!$A$1:$A$248)),0)+IF(AND($P24&gt;=IB$4,$P24&lt;IC$4,$Q24&gt;=IC$4),NETWORKDAYS.INTL($P24,(IC$4)-1,1,(Holidays!$A$1:$A$248)),0)+IF(AND($P24&lt;IB$4,$Q24&lt;IC$4,$Q24&gt;=IB$4),NETWORKDAYS.INTL(IB$4,$Q24,1,(Holidays!$A$1:$A$248)),0)+IF(AND($P24&lt;IB$4,$Q24&gt;=IC$4,$Q24&gt;=IB$4),NETWORKDAYS.INTL(IB$4,(IC$4)-1,1,(Holidays!$A$1:$A$248)),0))*$S24,"")</f>
        <v>0</v>
      </c>
      <c r="IC24" s="191">
        <f>IFERROR((IF(AND($P24&gt;=IC$4,$P24&lt;ID$4,$Q24&lt;ID$4),NETWORKDAYS.INTL($P24,$Q24,1,(Holidays!$A$1:$A$248)),0)+IF(AND($P24&gt;=IC$4,$P24&lt;ID$4,$Q24&gt;=ID$4),NETWORKDAYS.INTL($P24,(ID$4)-1,1,(Holidays!$A$1:$A$248)),0)+IF(AND($P24&lt;IC$4,$Q24&lt;ID$4,$Q24&gt;=IC$4),NETWORKDAYS.INTL(IC$4,$Q24,1,(Holidays!$A$1:$A$248)),0)+IF(AND($P24&lt;IC$4,$Q24&gt;=ID$4,$Q24&gt;=IC$4),NETWORKDAYS.INTL(IC$4,(ID$4)-1,1,(Holidays!$A$1:$A$248)),0))*$S24,"")</f>
        <v>0</v>
      </c>
      <c r="ID24" s="191">
        <f>IFERROR((IF(AND($P24&gt;=ID$4,$P24&lt;IE$4,$Q24&lt;IE$4),NETWORKDAYS.INTL($P24,$Q24,1,(Holidays!$A$1:$A$248)),0)+IF(AND($P24&gt;=ID$4,$P24&lt;IE$4,$Q24&gt;=IE$4),NETWORKDAYS.INTL($P24,(IE$4)-1,1,(Holidays!$A$1:$A$248)),0)+IF(AND($P24&lt;ID$4,$Q24&lt;IE$4,$Q24&gt;=ID$4),NETWORKDAYS.INTL(ID$4,$Q24,1,(Holidays!$A$1:$A$248)),0)+IF(AND($P24&lt;ID$4,$Q24&gt;=IE$4,$Q24&gt;=ID$4),NETWORKDAYS.INTL(ID$4,(IE$4)-1,1,(Holidays!$A$1:$A$248)),0))*$S24,"")</f>
        <v>0</v>
      </c>
      <c r="IE24" s="191">
        <f>IFERROR((IF(AND($P24&gt;=IE$4,$P24&lt;IF$4,$Q24&lt;IF$4),NETWORKDAYS.INTL($P24,$Q24,1,(Holidays!$A$1:$A$248)),0)+IF(AND($P24&gt;=IE$4,$P24&lt;IF$4,$Q24&gt;=IF$4),NETWORKDAYS.INTL($P24,(IF$4)-1,1,(Holidays!$A$1:$A$248)),0)+IF(AND($P24&lt;IE$4,$Q24&lt;IF$4,$Q24&gt;=IE$4),NETWORKDAYS.INTL(IE$4,$Q24,1,(Holidays!$A$1:$A$248)),0)+IF(AND($P24&lt;IE$4,$Q24&gt;=IF$4,$Q24&gt;=IE$4),NETWORKDAYS.INTL(IE$4,(IF$4)-1,1,(Holidays!$A$1:$A$248)),0))*$S24,"")</f>
        <v>0</v>
      </c>
      <c r="IF24" s="191">
        <f>IFERROR((IF(AND($P24&gt;=IF$4,$P24&lt;IG$4,$Q24&lt;IG$4),NETWORKDAYS.INTL($P24,$Q24,1,(Holidays!$A$1:$A$248)),0)+IF(AND($P24&gt;=IF$4,$P24&lt;IG$4,$Q24&gt;=IG$4),NETWORKDAYS.INTL($P24,(IG$4)-1,1,(Holidays!$A$1:$A$248)),0)+IF(AND($P24&lt;IF$4,$Q24&lt;IG$4,$Q24&gt;=IF$4),NETWORKDAYS.INTL(IF$4,$Q24,1,(Holidays!$A$1:$A$248)),0)+IF(AND($P24&lt;IF$4,$Q24&gt;=IG$4,$Q24&gt;=IF$4),NETWORKDAYS.INTL(IF$4,(IG$4)-1,1,(Holidays!$A$1:$A$248)),0))*$S24,"")</f>
        <v>0</v>
      </c>
      <c r="IG24" s="191">
        <f>IFERROR((IF(AND($P24&gt;=IG$4,$P24&lt;IH$4,$Q24&lt;IH$4),NETWORKDAYS.INTL($P24,$Q24,1,(Holidays!$A$1:$A$248)),0)+IF(AND($P24&gt;=IG$4,$P24&lt;IH$4,$Q24&gt;=IH$4),NETWORKDAYS.INTL($P24,(IH$4)-1,1,(Holidays!$A$1:$A$248)),0)+IF(AND($P24&lt;IG$4,$Q24&lt;IH$4,$Q24&gt;=IG$4),NETWORKDAYS.INTL(IG$4,$Q24,1,(Holidays!$A$1:$A$248)),0)+IF(AND($P24&lt;IG$4,$Q24&gt;=IH$4,$Q24&gt;=IG$4),NETWORKDAYS.INTL(IG$4,(IH$4)-1,1,(Holidays!$A$1:$A$248)),0))*$S24,"")</f>
        <v>0</v>
      </c>
      <c r="IH24" s="191">
        <f>IFERROR((IF(AND($P24&gt;=IH$4,$P24&lt;II$4,$Q24&lt;II$4),NETWORKDAYS.INTL($P24,$Q24,1,(Holidays!$A$1:$A$248)),0)+IF(AND($P24&gt;=IH$4,$P24&lt;II$4,$Q24&gt;=II$4),NETWORKDAYS.INTL($P24,(II$4)-1,1,(Holidays!$A$1:$A$248)),0)+IF(AND($P24&lt;IH$4,$Q24&lt;II$4,$Q24&gt;=IH$4),NETWORKDAYS.INTL(IH$4,$Q24,1,(Holidays!$A$1:$A$248)),0)+IF(AND($P24&lt;IH$4,$Q24&gt;=II$4,$Q24&gt;=IH$4),NETWORKDAYS.INTL(IH$4,(II$4)-1,1,(Holidays!$A$1:$A$248)),0))*$S24,"")</f>
        <v>0</v>
      </c>
      <c r="II24" s="191">
        <f>IFERROR((IF(AND($P24&gt;=II$4,$P24&lt;IJ$4,$Q24&lt;IJ$4),NETWORKDAYS.INTL($P24,$Q24,1,(Holidays!$A$1:$A$248)),0)+IF(AND($P24&gt;=II$4,$P24&lt;IJ$4,$Q24&gt;=IJ$4),NETWORKDAYS.INTL($P24,(IJ$4)-1,1,(Holidays!$A$1:$A$248)),0)+IF(AND($P24&lt;II$4,$Q24&lt;IJ$4,$Q24&gt;=II$4),NETWORKDAYS.INTL(II$4,$Q24,1,(Holidays!$A$1:$A$248)),0)+IF(AND($P24&lt;II$4,$Q24&gt;=IJ$4,$Q24&gt;=II$4),NETWORKDAYS.INTL(II$4,(IJ$4)-1,1,(Holidays!$A$1:$A$248)),0))*$S24,"")</f>
        <v>0</v>
      </c>
      <c r="IJ24" s="191">
        <f>IFERROR((IF(AND($P24&gt;=IJ$4,$P24&lt;IK$4,$Q24&lt;IK$4),NETWORKDAYS.INTL($P24,$Q24,1,(Holidays!$A$1:$A$248)),0)+IF(AND($P24&gt;=IJ$4,$P24&lt;IK$4,$Q24&gt;=IK$4),NETWORKDAYS.INTL($P24,(IK$4)-1,1,(Holidays!$A$1:$A$248)),0)+IF(AND($P24&lt;IJ$4,$Q24&lt;IK$4,$Q24&gt;=IJ$4),NETWORKDAYS.INTL(IJ$4,$Q24,1,(Holidays!$A$1:$A$248)),0)+IF(AND($P24&lt;IJ$4,$Q24&gt;=IK$4,$Q24&gt;=IJ$4),NETWORKDAYS.INTL(IJ$4,(IK$4)-1,1,(Holidays!$A$1:$A$248)),0))*$S24,"")</f>
        <v>0</v>
      </c>
      <c r="IK24" s="191">
        <f>IFERROR((IF(AND($P24&gt;=IK$4,$P24&lt;IL$4,$Q24&lt;IL$4),NETWORKDAYS.INTL($P24,$Q24,1,(Holidays!$A$1:$A$248)),0)+IF(AND($P24&gt;=IK$4,$P24&lt;IL$4,$Q24&gt;=IL$4),NETWORKDAYS.INTL($P24,(IL$4)-1,1,(Holidays!$A$1:$A$248)),0)+IF(AND($P24&lt;IK$4,$Q24&lt;IL$4,$Q24&gt;=IK$4),NETWORKDAYS.INTL(IK$4,$Q24,1,(Holidays!$A$1:$A$248)),0)+IF(AND($P24&lt;IK$4,$Q24&gt;=IL$4,$Q24&gt;=IK$4),NETWORKDAYS.INTL(IK$4,(IL$4)-1,1,(Holidays!$A$1:$A$248)),0))*$S24,"")</f>
        <v>0</v>
      </c>
      <c r="IL24" s="191">
        <f>IFERROR((IF(AND($P24&gt;=IL$4,$P24&lt;IM$4,$Q24&lt;IM$4),NETWORKDAYS.INTL($P24,$Q24,1,(Holidays!$A$1:$A$248)),0)+IF(AND($P24&gt;=IL$4,$P24&lt;IM$4,$Q24&gt;=IM$4),NETWORKDAYS.INTL($P24,(IM$4)-1,1,(Holidays!$A$1:$A$248)),0)+IF(AND($P24&lt;IL$4,$Q24&lt;IM$4,$Q24&gt;=IL$4),NETWORKDAYS.INTL(IL$4,$Q24,1,(Holidays!$A$1:$A$248)),0)+IF(AND($P24&lt;IL$4,$Q24&gt;=IM$4,$Q24&gt;=IL$4),NETWORKDAYS.INTL(IL$4,(IM$4)-1,1,(Holidays!$A$1:$A$248)),0))*$S24,"")</f>
        <v>0</v>
      </c>
      <c r="IM24" s="191">
        <f>IFERROR((IF(AND($P24&gt;=IM$4,$P24&lt;IN$4,$Q24&lt;IN$4),NETWORKDAYS.INTL($P24,$Q24,1,(Holidays!$A$1:$A$248)),0)+IF(AND($P24&gt;=IM$4,$P24&lt;IN$4,$Q24&gt;=IN$4),NETWORKDAYS.INTL($P24,(IN$4)-1,1,(Holidays!$A$1:$A$248)),0)+IF(AND($P24&lt;IM$4,$Q24&lt;IN$4,$Q24&gt;=IM$4),NETWORKDAYS.INTL(IM$4,$Q24,1,(Holidays!$A$1:$A$248)),0)+IF(AND($P24&lt;IM$4,$Q24&gt;=IN$4,$Q24&gt;=IM$4),NETWORKDAYS.INTL(IM$4,(IN$4)-1,1,(Holidays!$A$1:$A$248)),0))*$S24,"")</f>
        <v>0</v>
      </c>
      <c r="IN24" s="191">
        <f>IFERROR((IF(AND($P24&gt;=IN$4,$P24&lt;IO$4,$Q24&lt;IO$4),NETWORKDAYS.INTL($P24,$Q24,1,(Holidays!$A$1:$A$248)),0)+IF(AND($P24&gt;=IN$4,$P24&lt;IO$4,$Q24&gt;=IO$4),NETWORKDAYS.INTL($P24,(IO$4)-1,1,(Holidays!$A$1:$A$248)),0)+IF(AND($P24&lt;IN$4,$Q24&lt;IO$4,$Q24&gt;=IN$4),NETWORKDAYS.INTL(IN$4,$Q24,1,(Holidays!$A$1:$A$248)),0)+IF(AND($P24&lt;IN$4,$Q24&gt;=IO$4,$Q24&gt;=IN$4),NETWORKDAYS.INTL(IN$4,(IO$4)-1,1,(Holidays!$A$1:$A$248)),0))*$S24,"")</f>
        <v>0</v>
      </c>
      <c r="IO24" s="193">
        <f>IFERROR((IF(AND($P24&gt;=IO$4,$P24&lt;IP$4,$Q24&lt;IP$4),NETWORKDAYS.INTL($P24,$Q24,1,(Holidays!$A$1:$A$248)),0)+IF(AND($P24&gt;=IO$4,$P24&lt;IP$4,$Q24&gt;=IP$4),NETWORKDAYS.INTL($P24,(IP$4)-1,1,(Holidays!$A$1:$A$248)),0)+IF(AND($P24&lt;IO$4,$Q24&lt;IP$4,$Q24&gt;=IO$4),NETWORKDAYS.INTL(IO$4,$Q24,1,(Holidays!$A$1:$A$248)),0)+IF(AND($P24&lt;IO$4,$Q24&gt;=IP$4,$Q24&gt;=IO$4),NETWORKDAYS.INTL(IO$4,(IP$4)-1,1,(Holidays!$A$1:$A$248)),0))*$S24,"")</f>
        <v>0</v>
      </c>
    </row>
    <row r="25" spans="1:249" ht="15" customHeight="1">
      <c r="A25" s="215" t="s">
        <v>3</v>
      </c>
      <c r="B25" s="59" t="str">
        <f>'A-1_MH Estimation'!B25</f>
        <v>A.18</v>
      </c>
      <c r="C25" s="60" t="str">
        <f>IFERROR(VLOOKUP(B25,'A-1_MH Estimation'!$B$6:$C$54,2,0),"")</f>
        <v>Instrument Orientation</v>
      </c>
      <c r="D25" s="174">
        <f>IFERROR(VLOOKUP(C25,'A-1_MH Estimation'!$C$7:$K$61,9,0)*1,0)</f>
        <v>11.25</v>
      </c>
      <c r="E25" s="165">
        <v>1</v>
      </c>
      <c r="F25" s="166"/>
      <c r="G25" s="166"/>
      <c r="H25" s="166"/>
      <c r="I25" s="166"/>
      <c r="J25" s="167"/>
      <c r="K25" s="354">
        <f t="shared" ca="1" si="437"/>
        <v>11.25</v>
      </c>
      <c r="L25" s="307">
        <v>1</v>
      </c>
      <c r="M25" s="307"/>
      <c r="N25" s="307"/>
      <c r="O25" s="167"/>
      <c r="P25" s="667">
        <v>44498</v>
      </c>
      <c r="Q25" s="668">
        <v>44502</v>
      </c>
      <c r="R25" s="170">
        <f>NETWORKDAYS.INTL(P25,Q25,1,Holidays!$A$1:$A$248)</f>
        <v>2</v>
      </c>
      <c r="S25" s="62">
        <f t="shared" si="436"/>
        <v>5.625</v>
      </c>
      <c r="U25" s="253">
        <f>SUM($V25:IO25)</f>
        <v>11.25</v>
      </c>
      <c r="V25" s="190">
        <f>IFERROR((IF(AND($P25&gt;=V$4,$P25&lt;W$4,$Q25&lt;W$4),NETWORKDAYS.INTL($P25,$Q25,1,(Holidays!$A$1:$A$248)),0)+IF(AND($P25&gt;=V$4,$P25&lt;W$4,$Q25&gt;=W$4),NETWORKDAYS.INTL($P25,(W$4)-1,1,(Holidays!$A$1:$A$248)),0)+IF(AND($P25&lt;V$4,$Q25&lt;W$4,$Q25&gt;=V$4),NETWORKDAYS.INTL(V$4,$Q25,1,(Holidays!$A$1:$A$248)),0)+IF(AND($P25&lt;V$4,$Q25&gt;=W$4,$Q25&gt;=V$4),NETWORKDAYS.INTL(V$4,(W$4)-1,1,(Holidays!$A$1:$A$248)),0))*$S25,"")</f>
        <v>0</v>
      </c>
      <c r="W25" s="191">
        <f>IFERROR((IF(AND($P25&gt;=W$4,$P25&lt;X$4,$Q25&lt;X$4),NETWORKDAYS.INTL($P25,$Q25,1,(Holidays!$A$1:$A$248)),0)+IF(AND($P25&gt;=W$4,$P25&lt;X$4,$Q25&gt;=X$4),NETWORKDAYS.INTL($P25,(X$4)-1,1,(Holidays!$A$1:$A$248)),0)+IF(AND($P25&lt;W$4,$Q25&lt;X$4,$Q25&gt;=W$4),NETWORKDAYS.INTL(W$4,$Q25,1,(Holidays!$A$1:$A$248)),0)+IF(AND($P25&lt;W$4,$Q25&gt;=X$4,$Q25&gt;=W$4),NETWORKDAYS.INTL(W$4,(X$4)-1,1,(Holidays!$A$1:$A$248)),0))*$S25,"")</f>
        <v>0</v>
      </c>
      <c r="X25" s="191">
        <f>IFERROR((IF(AND($P25&gt;=X$4,$P25&lt;Y$4,$Q25&lt;Y$4),NETWORKDAYS.INTL($P25,$Q25,1,(Holidays!$A$1:$A$248)),0)+IF(AND($P25&gt;=X$4,$P25&lt;Y$4,$Q25&gt;=Y$4),NETWORKDAYS.INTL($P25,(Y$4)-1,1,(Holidays!$A$1:$A$248)),0)+IF(AND($P25&lt;X$4,$Q25&lt;Y$4,$Q25&gt;=X$4),NETWORKDAYS.INTL(X$4,$Q25,1,(Holidays!$A$1:$A$248)),0)+IF(AND($P25&lt;X$4,$Q25&gt;=Y$4,$Q25&gt;=X$4),NETWORKDAYS.INTL(X$4,(Y$4)-1,1,(Holidays!$A$1:$A$248)),0))*$S25,"")</f>
        <v>0</v>
      </c>
      <c r="Y25" s="191">
        <f>IFERROR((IF(AND($P25&gt;=Y$4,$P25&lt;Z$4,$Q25&lt;Z$4),NETWORKDAYS.INTL($P25,$Q25,1,(Holidays!$A$1:$A$248)),0)+IF(AND($P25&gt;=Y$4,$P25&lt;Z$4,$Q25&gt;=Z$4),NETWORKDAYS.INTL($P25,(Z$4)-1,1,(Holidays!$A$1:$A$248)),0)+IF(AND($P25&lt;Y$4,$Q25&lt;Z$4,$Q25&gt;=Y$4),NETWORKDAYS.INTL(Y$4,$Q25,1,(Holidays!$A$1:$A$248)),0)+IF(AND($P25&lt;Y$4,$Q25&gt;=Z$4,$Q25&gt;=Y$4),NETWORKDAYS.INTL(Y$4,(Z$4)-1,1,(Holidays!$A$1:$A$248)),0))*$S25,"")</f>
        <v>5.625</v>
      </c>
      <c r="Z25" s="191">
        <f>IFERROR((IF(AND($P25&gt;=Z$4,$P25&lt;AA$4,$Q25&lt;AA$4),NETWORKDAYS.INTL($P25,$Q25,1,(Holidays!$A$1:$A$248)),0)+IF(AND($P25&gt;=Z$4,$P25&lt;AA$4,$Q25&gt;=AA$4),NETWORKDAYS.INTL($P25,(AA$4)-1,1,(Holidays!$A$1:$A$248)),0)+IF(AND($P25&lt;Z$4,$Q25&lt;AA$4,$Q25&gt;=Z$4),NETWORKDAYS.INTL(Z$4,$Q25,1,(Holidays!$A$1:$A$248)),0)+IF(AND($P25&lt;Z$4,$Q25&gt;=AA$4,$Q25&gt;=Z$4),NETWORKDAYS.INTL(Z$4,(AA$4)-1,1,(Holidays!$A$1:$A$248)),0))*$S25,"")</f>
        <v>5.625</v>
      </c>
      <c r="AA25" s="191">
        <f>IFERROR((IF(AND($P25&gt;=AA$4,$P25&lt;AB$4,$Q25&lt;AB$4),NETWORKDAYS.INTL($P25,$Q25,1,(Holidays!$A$1:$A$248)),0)+IF(AND($P25&gt;=AA$4,$P25&lt;AB$4,$Q25&gt;=AB$4),NETWORKDAYS.INTL($P25,(AB$4)-1,1,(Holidays!$A$1:$A$248)),0)+IF(AND($P25&lt;AA$4,$Q25&lt;AB$4,$Q25&gt;=AA$4),NETWORKDAYS.INTL(AA$4,$Q25,1,(Holidays!$A$1:$A$248)),0)+IF(AND($P25&lt;AA$4,$Q25&gt;=AB$4,$Q25&gt;=AA$4),NETWORKDAYS.INTL(AA$4,(AB$4)-1,1,(Holidays!$A$1:$A$248)),0))*$S25,"")</f>
        <v>0</v>
      </c>
      <c r="AB25" s="191">
        <f>IFERROR((IF(AND($P25&gt;=AB$4,$P25&lt;AC$4,$Q25&lt;AC$4),NETWORKDAYS.INTL($P25,$Q25,1,(Holidays!$A$1:$A$248)),0)+IF(AND($P25&gt;=AB$4,$P25&lt;AC$4,$Q25&gt;=AC$4),NETWORKDAYS.INTL($P25,(AC$4)-1,1,(Holidays!$A$1:$A$248)),0)+IF(AND($P25&lt;AB$4,$Q25&lt;AC$4,$Q25&gt;=AB$4),NETWORKDAYS.INTL(AB$4,$Q25,1,(Holidays!$A$1:$A$248)),0)+IF(AND($P25&lt;AB$4,$Q25&gt;=AC$4,$Q25&gt;=AB$4),NETWORKDAYS.INTL(AB$4,(AC$4)-1,1,(Holidays!$A$1:$A$248)),0))*$S25,"")</f>
        <v>0</v>
      </c>
      <c r="AC25" s="191">
        <f>IFERROR((IF(AND($P25&gt;=AC$4,$P25&lt;AD$4,$Q25&lt;AD$4),NETWORKDAYS.INTL($P25,$Q25,1,(Holidays!$A$1:$A$248)),0)+IF(AND($P25&gt;=AC$4,$P25&lt;AD$4,$Q25&gt;=AD$4),NETWORKDAYS.INTL($P25,(AD$4)-1,1,(Holidays!$A$1:$A$248)),0)+IF(AND($P25&lt;AC$4,$Q25&lt;AD$4,$Q25&gt;=AC$4),NETWORKDAYS.INTL(AC$4,$Q25,1,(Holidays!$A$1:$A$248)),0)+IF(AND($P25&lt;AC$4,$Q25&gt;=AD$4,$Q25&gt;=AC$4),NETWORKDAYS.INTL(AC$4,(AD$4)-1,1,(Holidays!$A$1:$A$248)),0))*$S25,"")</f>
        <v>0</v>
      </c>
      <c r="AD25" s="191">
        <f>IFERROR((IF(AND($P25&gt;=AD$4,$P25&lt;AE$4,$Q25&lt;AE$4),NETWORKDAYS.INTL($P25,$Q25,1,(Holidays!$A$1:$A$248)),0)+IF(AND($P25&gt;=AD$4,$P25&lt;AE$4,$Q25&gt;=AE$4),NETWORKDAYS.INTL($P25,(AE$4)-1,1,(Holidays!$A$1:$A$248)),0)+IF(AND($P25&lt;AD$4,$Q25&lt;AE$4,$Q25&gt;=AD$4),NETWORKDAYS.INTL(AD$4,$Q25,1,(Holidays!$A$1:$A$248)),0)+IF(AND($P25&lt;AD$4,$Q25&gt;=AE$4,$Q25&gt;=AD$4),NETWORKDAYS.INTL(AD$4,(AE$4)-1,1,(Holidays!$A$1:$A$248)),0))*$S25,"")</f>
        <v>0</v>
      </c>
      <c r="AE25" s="191">
        <f>IFERROR((IF(AND($P25&gt;=AE$4,$P25&lt;AF$4,$Q25&lt;AF$4),NETWORKDAYS.INTL($P25,$Q25,1,(Holidays!$A$1:$A$248)),0)+IF(AND($P25&gt;=AE$4,$P25&lt;AF$4,$Q25&gt;=AF$4),NETWORKDAYS.INTL($P25,(AF$4)-1,1,(Holidays!$A$1:$A$248)),0)+IF(AND($P25&lt;AE$4,$Q25&lt;AF$4,$Q25&gt;=AE$4),NETWORKDAYS.INTL(AE$4,$Q25,1,(Holidays!$A$1:$A$248)),0)+IF(AND($P25&lt;AE$4,$Q25&gt;=AF$4,$Q25&gt;=AE$4),NETWORKDAYS.INTL(AE$4,(AF$4)-1,1,(Holidays!$A$1:$A$248)),0))*$S25,"")</f>
        <v>0</v>
      </c>
      <c r="AF25" s="191">
        <f>IFERROR((IF(AND($P25&gt;=AF$4,$P25&lt;AG$4,$Q25&lt;AG$4),NETWORKDAYS.INTL($P25,$Q25,1,(Holidays!$A$1:$A$248)),0)+IF(AND($P25&gt;=AF$4,$P25&lt;AG$4,$Q25&gt;=AG$4),NETWORKDAYS.INTL($P25,(AG$4)-1,1,(Holidays!$A$1:$A$248)),0)+IF(AND($P25&lt;AF$4,$Q25&lt;AG$4,$Q25&gt;=AF$4),NETWORKDAYS.INTL(AF$4,$Q25,1,(Holidays!$A$1:$A$248)),0)+IF(AND($P25&lt;AF$4,$Q25&gt;=AG$4,$Q25&gt;=AF$4),NETWORKDAYS.INTL(AF$4,(AG$4)-1,1,(Holidays!$A$1:$A$248)),0))*$S25,"")</f>
        <v>0</v>
      </c>
      <c r="AG25" s="191">
        <f>IFERROR((IF(AND($P25&gt;=AG$4,$P25&lt;AH$4,$Q25&lt;AH$4),NETWORKDAYS.INTL($P25,$Q25,1,(Holidays!$A$1:$A$248)),0)+IF(AND($P25&gt;=AG$4,$P25&lt;AH$4,$Q25&gt;=AH$4),NETWORKDAYS.INTL($P25,(AH$4)-1,1,(Holidays!$A$1:$A$248)),0)+IF(AND($P25&lt;AG$4,$Q25&lt;AH$4,$Q25&gt;=AG$4),NETWORKDAYS.INTL(AG$4,$Q25,1,(Holidays!$A$1:$A$248)),0)+IF(AND($P25&lt;AG$4,$Q25&gt;=AH$4,$Q25&gt;=AG$4),NETWORKDAYS.INTL(AG$4,(AH$4)-1,1,(Holidays!$A$1:$A$248)),0))*$S25,"")</f>
        <v>0</v>
      </c>
      <c r="AH25" s="191">
        <f>IFERROR((IF(AND($P25&gt;=AH$4,$P25&lt;AI$4,$Q25&lt;AI$4),NETWORKDAYS.INTL($P25,$Q25,1,(Holidays!$A$1:$A$248)),0)+IF(AND($P25&gt;=AH$4,$P25&lt;AI$4,$Q25&gt;=AI$4),NETWORKDAYS.INTL($P25,(AI$4)-1,1,(Holidays!$A$1:$A$248)),0)+IF(AND($P25&lt;AH$4,$Q25&lt;AI$4,$Q25&gt;=AH$4),NETWORKDAYS.INTL(AH$4,$Q25,1,(Holidays!$A$1:$A$248)),0)+IF(AND($P25&lt;AH$4,$Q25&gt;=AI$4,$Q25&gt;=AH$4),NETWORKDAYS.INTL(AH$4,(AI$4)-1,1,(Holidays!$A$1:$A$248)),0))*$S25,"")</f>
        <v>0</v>
      </c>
      <c r="AI25" s="191">
        <f>IFERROR((IF(AND($P25&gt;=AI$4,$P25&lt;AJ$4,$Q25&lt;AJ$4),NETWORKDAYS.INTL($P25,$Q25,1,(Holidays!$A$1:$A$248)),0)+IF(AND($P25&gt;=AI$4,$P25&lt;AJ$4,$Q25&gt;=AJ$4),NETWORKDAYS.INTL($P25,(AJ$4)-1,1,(Holidays!$A$1:$A$248)),0)+IF(AND($P25&lt;AI$4,$Q25&lt;AJ$4,$Q25&gt;=AI$4),NETWORKDAYS.INTL(AI$4,$Q25,1,(Holidays!$A$1:$A$248)),0)+IF(AND($P25&lt;AI$4,$Q25&gt;=AJ$4,$Q25&gt;=AI$4),NETWORKDAYS.INTL(AI$4,(AJ$4)-1,1,(Holidays!$A$1:$A$248)),0))*$S25,"")</f>
        <v>0</v>
      </c>
      <c r="AJ25" s="191">
        <f>IFERROR((IF(AND($P25&gt;=AJ$4,$P25&lt;AK$4,$Q25&lt;AK$4),NETWORKDAYS.INTL($P25,$Q25,1,(Holidays!$A$1:$A$248)),0)+IF(AND($P25&gt;=AJ$4,$P25&lt;AK$4,$Q25&gt;=AK$4),NETWORKDAYS.INTL($P25,(AK$4)-1,1,(Holidays!$A$1:$A$248)),0)+IF(AND($P25&lt;AJ$4,$Q25&lt;AK$4,$Q25&gt;=AJ$4),NETWORKDAYS.INTL(AJ$4,$Q25,1,(Holidays!$A$1:$A$248)),0)+IF(AND($P25&lt;AJ$4,$Q25&gt;=AK$4,$Q25&gt;=AJ$4),NETWORKDAYS.INTL(AJ$4,(AK$4)-1,1,(Holidays!$A$1:$A$248)),0))*$S25,"")</f>
        <v>0</v>
      </c>
      <c r="AK25" s="191">
        <f>IFERROR((IF(AND($P25&gt;=AK$4,$P25&lt;AL$4,$Q25&lt;AL$4),NETWORKDAYS.INTL($P25,$Q25,1,(Holidays!$A$1:$A$248)),0)+IF(AND($P25&gt;=AK$4,$P25&lt;AL$4,$Q25&gt;=AL$4),NETWORKDAYS.INTL($P25,(AL$4)-1,1,(Holidays!$A$1:$A$248)),0)+IF(AND($P25&lt;AK$4,$Q25&lt;AL$4,$Q25&gt;=AK$4),NETWORKDAYS.INTL(AK$4,$Q25,1,(Holidays!$A$1:$A$248)),0)+IF(AND($P25&lt;AK$4,$Q25&gt;=AL$4,$Q25&gt;=AK$4),NETWORKDAYS.INTL(AK$4,(AL$4)-1,1,(Holidays!$A$1:$A$248)),0))*$S25,"")</f>
        <v>0</v>
      </c>
      <c r="AL25" s="191">
        <f>IFERROR((IF(AND($P25&gt;=AL$4,$P25&lt;AM$4,$Q25&lt;AM$4),NETWORKDAYS.INTL($P25,$Q25,1,(Holidays!$A$1:$A$248)),0)+IF(AND($P25&gt;=AL$4,$P25&lt;AM$4,$Q25&gt;=AM$4),NETWORKDAYS.INTL($P25,(AM$4)-1,1,(Holidays!$A$1:$A$248)),0)+IF(AND($P25&lt;AL$4,$Q25&lt;AM$4,$Q25&gt;=AL$4),NETWORKDAYS.INTL(AL$4,$Q25,1,(Holidays!$A$1:$A$248)),0)+IF(AND($P25&lt;AL$4,$Q25&gt;=AM$4,$Q25&gt;=AL$4),NETWORKDAYS.INTL(AL$4,(AM$4)-1,1,(Holidays!$A$1:$A$248)),0))*$S25,"")</f>
        <v>0</v>
      </c>
      <c r="AM25" s="191">
        <f>IFERROR((IF(AND($P25&gt;=AM$4,$P25&lt;AN$4,$Q25&lt;AN$4),NETWORKDAYS.INTL($P25,$Q25,1,(Holidays!$A$1:$A$248)),0)+IF(AND($P25&gt;=AM$4,$P25&lt;AN$4,$Q25&gt;=AN$4),NETWORKDAYS.INTL($P25,(AN$4)-1,1,(Holidays!$A$1:$A$248)),0)+IF(AND($P25&lt;AM$4,$Q25&lt;AN$4,$Q25&gt;=AM$4),NETWORKDAYS.INTL(AM$4,$Q25,1,(Holidays!$A$1:$A$248)),0)+IF(AND($P25&lt;AM$4,$Q25&gt;=AN$4,$Q25&gt;=AM$4),NETWORKDAYS.INTL(AM$4,(AN$4)-1,1,(Holidays!$A$1:$A$248)),0))*$S25,"")</f>
        <v>0</v>
      </c>
      <c r="AN25" s="191">
        <f>IFERROR((IF(AND($P25&gt;=AN$4,$P25&lt;AO$4,$Q25&lt;AO$4),NETWORKDAYS.INTL($P25,$Q25,1,(Holidays!$A$1:$A$248)),0)+IF(AND($P25&gt;=AN$4,$P25&lt;AO$4,$Q25&gt;=AO$4),NETWORKDAYS.INTL($P25,(AO$4)-1,1,(Holidays!$A$1:$A$248)),0)+IF(AND($P25&lt;AN$4,$Q25&lt;AO$4,$Q25&gt;=AN$4),NETWORKDAYS.INTL(AN$4,$Q25,1,(Holidays!$A$1:$A$248)),0)+IF(AND($P25&lt;AN$4,$Q25&gt;=AO$4,$Q25&gt;=AN$4),NETWORKDAYS.INTL(AN$4,(AO$4)-1,1,(Holidays!$A$1:$A$248)),0))*$S25,"")</f>
        <v>0</v>
      </c>
      <c r="AO25" s="191">
        <f>IFERROR((IF(AND($P25&gt;=AO$4,$P25&lt;AP$4,$Q25&lt;AP$4),NETWORKDAYS.INTL($P25,$Q25,1,(Holidays!$A$1:$A$248)),0)+IF(AND($P25&gt;=AO$4,$P25&lt;AP$4,$Q25&gt;=AP$4),NETWORKDAYS.INTL($P25,(AP$4)-1,1,(Holidays!$A$1:$A$248)),0)+IF(AND($P25&lt;AO$4,$Q25&lt;AP$4,$Q25&gt;=AO$4),NETWORKDAYS.INTL(AO$4,$Q25,1,(Holidays!$A$1:$A$248)),0)+IF(AND($P25&lt;AO$4,$Q25&gt;=AP$4,$Q25&gt;=AO$4),NETWORKDAYS.INTL(AO$4,(AP$4)-1,1,(Holidays!$A$1:$A$248)),0))*$S25,"")</f>
        <v>0</v>
      </c>
      <c r="AP25" s="191">
        <f>IFERROR((IF(AND($P25&gt;=AP$4,$P25&lt;AQ$4,$Q25&lt;AQ$4),NETWORKDAYS.INTL($P25,$Q25,1,(Holidays!$A$1:$A$248)),0)+IF(AND($P25&gt;=AP$4,$P25&lt;AQ$4,$Q25&gt;=AQ$4),NETWORKDAYS.INTL($P25,(AQ$4)-1,1,(Holidays!$A$1:$A$248)),0)+IF(AND($P25&lt;AP$4,$Q25&lt;AQ$4,$Q25&gt;=AP$4),NETWORKDAYS.INTL(AP$4,$Q25,1,(Holidays!$A$1:$A$248)),0)+IF(AND($P25&lt;AP$4,$Q25&gt;=AQ$4,$Q25&gt;=AP$4),NETWORKDAYS.INTL(AP$4,(AQ$4)-1,1,(Holidays!$A$1:$A$248)),0))*$S25,"")</f>
        <v>0</v>
      </c>
      <c r="AQ25" s="191">
        <f>IFERROR((IF(AND($P25&gt;=AQ$4,$P25&lt;AR$4,$Q25&lt;AR$4),NETWORKDAYS.INTL($P25,$Q25,1,(Holidays!$A$1:$A$248)),0)+IF(AND($P25&gt;=AQ$4,$P25&lt;AR$4,$Q25&gt;=AR$4),NETWORKDAYS.INTL($P25,(AR$4)-1,1,(Holidays!$A$1:$A$248)),0)+IF(AND($P25&lt;AQ$4,$Q25&lt;AR$4,$Q25&gt;=AQ$4),NETWORKDAYS.INTL(AQ$4,$Q25,1,(Holidays!$A$1:$A$248)),0)+IF(AND($P25&lt;AQ$4,$Q25&gt;=AR$4,$Q25&gt;=AQ$4),NETWORKDAYS.INTL(AQ$4,(AR$4)-1,1,(Holidays!$A$1:$A$248)),0))*$S25,"")</f>
        <v>0</v>
      </c>
      <c r="AR25" s="191">
        <f>IFERROR((IF(AND($P25&gt;=AR$4,$P25&lt;AS$4,$Q25&lt;AS$4),NETWORKDAYS.INTL($P25,$Q25,1,(Holidays!$A$1:$A$248)),0)+IF(AND($P25&gt;=AR$4,$P25&lt;AS$4,$Q25&gt;=AS$4),NETWORKDAYS.INTL($P25,(AS$4)-1,1,(Holidays!$A$1:$A$248)),0)+IF(AND($P25&lt;AR$4,$Q25&lt;AS$4,$Q25&gt;=AR$4),NETWORKDAYS.INTL(AR$4,$Q25,1,(Holidays!$A$1:$A$248)),0)+IF(AND($P25&lt;AR$4,$Q25&gt;=AS$4,$Q25&gt;=AR$4),NETWORKDAYS.INTL(AR$4,(AS$4)-1,1,(Holidays!$A$1:$A$248)),0))*$S25,"")</f>
        <v>0</v>
      </c>
      <c r="AS25" s="192">
        <f>IFERROR((IF(AND($P25&gt;=AS$4,$P25&lt;AT$4,$Q25&lt;AT$4),NETWORKDAYS.INTL($P25,$Q25,1,(Holidays!$A$1:$A$248)),0)+IF(AND($P25&gt;=AS$4,$P25&lt;AT$4,$Q25&gt;=AT$4),NETWORKDAYS.INTL($P25,(AT$4)-1,1,(Holidays!$A$1:$A$248)),0)+IF(AND($P25&lt;AS$4,$Q25&lt;AT$4,$Q25&gt;=AS$4),NETWORKDAYS.INTL(AS$4,$Q25,1,(Holidays!$A$1:$A$248)),0)+IF(AND($P25&lt;AS$4,$Q25&gt;=AT$4,$Q25&gt;=AS$4),NETWORKDAYS.INTL(AS$4,(AT$4)-1,1,(Holidays!$A$1:$A$248)),0))*$S25,"")</f>
        <v>0</v>
      </c>
      <c r="AT25" s="191">
        <f>IFERROR((IF(AND($P25&gt;=AT$4,$P25&lt;AU$4,$Q25&lt;AU$4),NETWORKDAYS.INTL($P25,$Q25,1,(Holidays!$A$1:$A$248)),0)+IF(AND($P25&gt;=AT$4,$P25&lt;AU$4,$Q25&gt;=AU$4),NETWORKDAYS.INTL($P25,(AU$4)-1,1,(Holidays!$A$1:$A$248)),0)+IF(AND($P25&lt;AT$4,$Q25&lt;AU$4,$Q25&gt;=AT$4),NETWORKDAYS.INTL(AT$4,$Q25,1,(Holidays!$A$1:$A$248)),0)+IF(AND($P25&lt;AT$4,$Q25&gt;=AU$4,$Q25&gt;=AT$4),NETWORKDAYS.INTL(AT$4,(AU$4)-1,1,(Holidays!$A$1:$A$248)),0))*$S25,"")</f>
        <v>0</v>
      </c>
      <c r="AU25" s="191">
        <f>IFERROR((IF(AND($P25&gt;=AU$4,$P25&lt;AV$4,$Q25&lt;AV$4),NETWORKDAYS.INTL($P25,$Q25,1,(Holidays!$A$1:$A$248)),0)+IF(AND($P25&gt;=AU$4,$P25&lt;AV$4,$Q25&gt;=AV$4),NETWORKDAYS.INTL($P25,(AV$4)-1,1,(Holidays!$A$1:$A$248)),0)+IF(AND($P25&lt;AU$4,$Q25&lt;AV$4,$Q25&gt;=AU$4),NETWORKDAYS.INTL(AU$4,$Q25,1,(Holidays!$A$1:$A$248)),0)+IF(AND($P25&lt;AU$4,$Q25&gt;=AV$4,$Q25&gt;=AU$4),NETWORKDAYS.INTL(AU$4,(AV$4)-1,1,(Holidays!$A$1:$A$248)),0))*$S25,"")</f>
        <v>0</v>
      </c>
      <c r="AV25" s="191">
        <f>IFERROR((IF(AND($P25&gt;=AV$4,$P25&lt;AW$4,$Q25&lt;AW$4),NETWORKDAYS.INTL($P25,$Q25,1,(Holidays!$A$1:$A$248)),0)+IF(AND($P25&gt;=AV$4,$P25&lt;AW$4,$Q25&gt;=AW$4),NETWORKDAYS.INTL($P25,(AW$4)-1,1,(Holidays!$A$1:$A$248)),0)+IF(AND($P25&lt;AV$4,$Q25&lt;AW$4,$Q25&gt;=AV$4),NETWORKDAYS.INTL(AV$4,$Q25,1,(Holidays!$A$1:$A$248)),0)+IF(AND($P25&lt;AV$4,$Q25&gt;=AW$4,$Q25&gt;=AV$4),NETWORKDAYS.INTL(AV$4,(AW$4)-1,1,(Holidays!$A$1:$A$248)),0))*$S25,"")</f>
        <v>0</v>
      </c>
      <c r="AW25" s="191">
        <f>IFERROR((IF(AND($P25&gt;=AW$4,$P25&lt;AX$4,$Q25&lt;AX$4),NETWORKDAYS.INTL($P25,$Q25,1,(Holidays!$A$1:$A$248)),0)+IF(AND($P25&gt;=AW$4,$P25&lt;AX$4,$Q25&gt;=AX$4),NETWORKDAYS.INTL($P25,(AX$4)-1,1,(Holidays!$A$1:$A$248)),0)+IF(AND($P25&lt;AW$4,$Q25&lt;AX$4,$Q25&gt;=AW$4),NETWORKDAYS.INTL(AW$4,$Q25,1,(Holidays!$A$1:$A$248)),0)+IF(AND($P25&lt;AW$4,$Q25&gt;=AX$4,$Q25&gt;=AW$4),NETWORKDAYS.INTL(AW$4,(AX$4)-1,1,(Holidays!$A$1:$A$248)),0))*$S25,"")</f>
        <v>0</v>
      </c>
      <c r="AX25" s="191">
        <f>IFERROR((IF(AND($P25&gt;=AX$4,$P25&lt;AY$4,$Q25&lt;AY$4),NETWORKDAYS.INTL($P25,$Q25,1,(Holidays!$A$1:$A$248)),0)+IF(AND($P25&gt;=AX$4,$P25&lt;AY$4,$Q25&gt;=AY$4),NETWORKDAYS.INTL($P25,(AY$4)-1,1,(Holidays!$A$1:$A$248)),0)+IF(AND($P25&lt;AX$4,$Q25&lt;AY$4,$Q25&gt;=AX$4),NETWORKDAYS.INTL(AX$4,$Q25,1,(Holidays!$A$1:$A$248)),0)+IF(AND($P25&lt;AX$4,$Q25&gt;=AY$4,$Q25&gt;=AX$4),NETWORKDAYS.INTL(AX$4,(AY$4)-1,1,(Holidays!$A$1:$A$248)),0))*$S25,"")</f>
        <v>0</v>
      </c>
      <c r="AY25" s="191">
        <f>IFERROR((IF(AND($P25&gt;=AY$4,$P25&lt;AZ$4,$Q25&lt;AZ$4),NETWORKDAYS.INTL($P25,$Q25,1,(Holidays!$A$1:$A$248)),0)+IF(AND($P25&gt;=AY$4,$P25&lt;AZ$4,$Q25&gt;=AZ$4),NETWORKDAYS.INTL($P25,(AZ$4)-1,1,(Holidays!$A$1:$A$248)),0)+IF(AND($P25&lt;AY$4,$Q25&lt;AZ$4,$Q25&gt;=AY$4),NETWORKDAYS.INTL(AY$4,$Q25,1,(Holidays!$A$1:$A$248)),0)+IF(AND($P25&lt;AY$4,$Q25&gt;=AZ$4,$Q25&gt;=AY$4),NETWORKDAYS.INTL(AY$4,(AZ$4)-1,1,(Holidays!$A$1:$A$248)),0))*$S25,"")</f>
        <v>0</v>
      </c>
      <c r="AZ25" s="191">
        <f>IFERROR((IF(AND($P25&gt;=AZ$4,$P25&lt;BA$4,$Q25&lt;BA$4),NETWORKDAYS.INTL($P25,$Q25,1,(Holidays!$A$1:$A$248)),0)+IF(AND($P25&gt;=AZ$4,$P25&lt;BA$4,$Q25&gt;=BA$4),NETWORKDAYS.INTL($P25,(BA$4)-1,1,(Holidays!$A$1:$A$248)),0)+IF(AND($P25&lt;AZ$4,$Q25&lt;BA$4,$Q25&gt;=AZ$4),NETWORKDAYS.INTL(AZ$4,$Q25,1,(Holidays!$A$1:$A$248)),0)+IF(AND($P25&lt;AZ$4,$Q25&gt;=BA$4,$Q25&gt;=AZ$4),NETWORKDAYS.INTL(AZ$4,(BA$4)-1,1,(Holidays!$A$1:$A$248)),0))*$S25,"")</f>
        <v>0</v>
      </c>
      <c r="BA25" s="191">
        <f>IFERROR((IF(AND($P25&gt;=BA$4,$P25&lt;BB$4,$Q25&lt;BB$4),NETWORKDAYS.INTL($P25,$Q25,1,(Holidays!$A$1:$A$248)),0)+IF(AND($P25&gt;=BA$4,$P25&lt;BB$4,$Q25&gt;=BB$4),NETWORKDAYS.INTL($P25,(BB$4)-1,1,(Holidays!$A$1:$A$248)),0)+IF(AND($P25&lt;BA$4,$Q25&lt;BB$4,$Q25&gt;=BA$4),NETWORKDAYS.INTL(BA$4,$Q25,1,(Holidays!$A$1:$A$248)),0)+IF(AND($P25&lt;BA$4,$Q25&gt;=BB$4,$Q25&gt;=BA$4),NETWORKDAYS.INTL(BA$4,(BB$4)-1,1,(Holidays!$A$1:$A$248)),0))*$S25,"")</f>
        <v>0</v>
      </c>
      <c r="BB25" s="191">
        <f>IFERROR((IF(AND($P25&gt;=BB$4,$P25&lt;BC$4,$Q25&lt;BC$4),NETWORKDAYS.INTL($P25,$Q25,1,(Holidays!$A$1:$A$248)),0)+IF(AND($P25&gt;=BB$4,$P25&lt;BC$4,$Q25&gt;=BC$4),NETWORKDAYS.INTL($P25,(BC$4)-1,1,(Holidays!$A$1:$A$248)),0)+IF(AND($P25&lt;BB$4,$Q25&lt;BC$4,$Q25&gt;=BB$4),NETWORKDAYS.INTL(BB$4,$Q25,1,(Holidays!$A$1:$A$248)),0)+IF(AND($P25&lt;BB$4,$Q25&gt;=BC$4,$Q25&gt;=BB$4),NETWORKDAYS.INTL(BB$4,(BC$4)-1,1,(Holidays!$A$1:$A$248)),0))*$S25,"")</f>
        <v>0</v>
      </c>
      <c r="BC25" s="191">
        <f>IFERROR((IF(AND($P25&gt;=BC$4,$P25&lt;BD$4,$Q25&lt;BD$4),NETWORKDAYS.INTL($P25,$Q25,1,(Holidays!$A$1:$A$248)),0)+IF(AND($P25&gt;=BC$4,$P25&lt;BD$4,$Q25&gt;=BD$4),NETWORKDAYS.INTL($P25,(BD$4)-1,1,(Holidays!$A$1:$A$248)),0)+IF(AND($P25&lt;BC$4,$Q25&lt;BD$4,$Q25&gt;=BC$4),NETWORKDAYS.INTL(BC$4,$Q25,1,(Holidays!$A$1:$A$248)),0)+IF(AND($P25&lt;BC$4,$Q25&gt;=BD$4,$Q25&gt;=BC$4),NETWORKDAYS.INTL(BC$4,(BD$4)-1,1,(Holidays!$A$1:$A$248)),0))*$S25,"")</f>
        <v>0</v>
      </c>
      <c r="BD25" s="191">
        <f>IFERROR((IF(AND($P25&gt;=BD$4,$P25&lt;BE$4,$Q25&lt;BE$4),NETWORKDAYS.INTL($P25,$Q25,1,(Holidays!$A$1:$A$248)),0)+IF(AND($P25&gt;=BD$4,$P25&lt;BE$4,$Q25&gt;=BE$4),NETWORKDAYS.INTL($P25,(BE$4)-1,1,(Holidays!$A$1:$A$248)),0)+IF(AND($P25&lt;BD$4,$Q25&lt;BE$4,$Q25&gt;=BD$4),NETWORKDAYS.INTL(BD$4,$Q25,1,(Holidays!$A$1:$A$248)),0)+IF(AND($P25&lt;BD$4,$Q25&gt;=BE$4,$Q25&gt;=BD$4),NETWORKDAYS.INTL(BD$4,(BE$4)-1,1,(Holidays!$A$1:$A$248)),0))*$S25,"")</f>
        <v>0</v>
      </c>
      <c r="BE25" s="191">
        <f>IFERROR((IF(AND($P25&gt;=BE$4,$P25&lt;BF$4,$Q25&lt;BF$4),NETWORKDAYS.INTL($P25,$Q25,1,(Holidays!$A$1:$A$248)),0)+IF(AND($P25&gt;=BE$4,$P25&lt;BF$4,$Q25&gt;=BF$4),NETWORKDAYS.INTL($P25,(BF$4)-1,1,(Holidays!$A$1:$A$248)),0)+IF(AND($P25&lt;BE$4,$Q25&lt;BF$4,$Q25&gt;=BE$4),NETWORKDAYS.INTL(BE$4,$Q25,1,(Holidays!$A$1:$A$248)),0)+IF(AND($P25&lt;BE$4,$Q25&gt;=BF$4,$Q25&gt;=BE$4),NETWORKDAYS.INTL(BE$4,(BF$4)-1,1,(Holidays!$A$1:$A$248)),0))*$S25,"")</f>
        <v>0</v>
      </c>
      <c r="BF25" s="191">
        <f>IFERROR((IF(AND($P25&gt;=BF$4,$P25&lt;BG$4,$Q25&lt;BG$4),NETWORKDAYS.INTL($P25,$Q25,1,(Holidays!$A$1:$A$248)),0)+IF(AND($P25&gt;=BF$4,$P25&lt;BG$4,$Q25&gt;=BG$4),NETWORKDAYS.INTL($P25,(BG$4)-1,1,(Holidays!$A$1:$A$248)),0)+IF(AND($P25&lt;BF$4,$Q25&lt;BG$4,$Q25&gt;=BF$4),NETWORKDAYS.INTL(BF$4,$Q25,1,(Holidays!$A$1:$A$248)),0)+IF(AND($P25&lt;BF$4,$Q25&gt;=BG$4,$Q25&gt;=BF$4),NETWORKDAYS.INTL(BF$4,(BG$4)-1,1,(Holidays!$A$1:$A$248)),0))*$S25,"")</f>
        <v>0</v>
      </c>
      <c r="BG25" s="191">
        <f>IFERROR((IF(AND($P25&gt;=BG$4,$P25&lt;BH$4,$Q25&lt;BH$4),NETWORKDAYS.INTL($P25,$Q25,1,(Holidays!$A$1:$A$248)),0)+IF(AND($P25&gt;=BG$4,$P25&lt;BH$4,$Q25&gt;=BH$4),NETWORKDAYS.INTL($P25,(BH$4)-1,1,(Holidays!$A$1:$A$248)),0)+IF(AND($P25&lt;BG$4,$Q25&lt;BH$4,$Q25&gt;=BG$4),NETWORKDAYS.INTL(BG$4,$Q25,1,(Holidays!$A$1:$A$248)),0)+IF(AND($P25&lt;BG$4,$Q25&gt;=BH$4,$Q25&gt;=BG$4),NETWORKDAYS.INTL(BG$4,(BH$4)-1,1,(Holidays!$A$1:$A$248)),0))*$S25,"")</f>
        <v>0</v>
      </c>
      <c r="BH25" s="191">
        <f>IFERROR((IF(AND($P25&gt;=BH$4,$P25&lt;BI$4,$Q25&lt;BI$4),NETWORKDAYS.INTL($P25,$Q25,1,(Holidays!$A$1:$A$248)),0)+IF(AND($P25&gt;=BH$4,$P25&lt;BI$4,$Q25&gt;=BI$4),NETWORKDAYS.INTL($P25,(BI$4)-1,1,(Holidays!$A$1:$A$248)),0)+IF(AND($P25&lt;BH$4,$Q25&lt;BI$4,$Q25&gt;=BH$4),NETWORKDAYS.INTL(BH$4,$Q25,1,(Holidays!$A$1:$A$248)),0)+IF(AND($P25&lt;BH$4,$Q25&gt;=BI$4,$Q25&gt;=BH$4),NETWORKDAYS.INTL(BH$4,(BI$4)-1,1,(Holidays!$A$1:$A$248)),0))*$S25,"")</f>
        <v>0</v>
      </c>
      <c r="BI25" s="191">
        <f>IFERROR((IF(AND($P25&gt;=BI$4,$P25&lt;BJ$4,$Q25&lt;BJ$4),NETWORKDAYS.INTL($P25,$Q25,1,(Holidays!$A$1:$A$248)),0)+IF(AND($P25&gt;=BI$4,$P25&lt;BJ$4,$Q25&gt;=BJ$4),NETWORKDAYS.INTL($P25,(BJ$4)-1,1,(Holidays!$A$1:$A$248)),0)+IF(AND($P25&lt;BI$4,$Q25&lt;BJ$4,$Q25&gt;=BI$4),NETWORKDAYS.INTL(BI$4,$Q25,1,(Holidays!$A$1:$A$248)),0)+IF(AND($P25&lt;BI$4,$Q25&gt;=BJ$4,$Q25&gt;=BI$4),NETWORKDAYS.INTL(BI$4,(BJ$4)-1,1,(Holidays!$A$1:$A$248)),0))*$S25,"")</f>
        <v>0</v>
      </c>
      <c r="BJ25" s="191">
        <f>IFERROR((IF(AND($P25&gt;=BJ$4,$P25&lt;BK$4,$Q25&lt;BK$4),NETWORKDAYS.INTL($P25,$Q25,1,(Holidays!$A$1:$A$248)),0)+IF(AND($P25&gt;=BJ$4,$P25&lt;BK$4,$Q25&gt;=BK$4),NETWORKDAYS.INTL($P25,(BK$4)-1,1,(Holidays!$A$1:$A$248)),0)+IF(AND($P25&lt;BJ$4,$Q25&lt;BK$4,$Q25&gt;=BJ$4),NETWORKDAYS.INTL(BJ$4,$Q25,1,(Holidays!$A$1:$A$248)),0)+IF(AND($P25&lt;BJ$4,$Q25&gt;=BK$4,$Q25&gt;=BJ$4),NETWORKDAYS.INTL(BJ$4,(BK$4)-1,1,(Holidays!$A$1:$A$248)),0))*$S25,"")</f>
        <v>0</v>
      </c>
      <c r="BK25" s="191">
        <f>IFERROR((IF(AND($P25&gt;=BK$4,$P25&lt;BL$4,$Q25&lt;BL$4),NETWORKDAYS.INTL($P25,$Q25,1,(Holidays!$A$1:$A$248)),0)+IF(AND($P25&gt;=BK$4,$P25&lt;BL$4,$Q25&gt;=BL$4),NETWORKDAYS.INTL($P25,(BL$4)-1,1,(Holidays!$A$1:$A$248)),0)+IF(AND($P25&lt;BK$4,$Q25&lt;BL$4,$Q25&gt;=BK$4),NETWORKDAYS.INTL(BK$4,$Q25,1,(Holidays!$A$1:$A$248)),0)+IF(AND($P25&lt;BK$4,$Q25&gt;=BL$4,$Q25&gt;=BK$4),NETWORKDAYS.INTL(BK$4,(BL$4)-1,1,(Holidays!$A$1:$A$248)),0))*$S25,"")</f>
        <v>0</v>
      </c>
      <c r="BL25" s="191">
        <f>IFERROR((IF(AND($P25&gt;=BL$4,$P25&lt;BM$4,$Q25&lt;BM$4),NETWORKDAYS.INTL($P25,$Q25,1,(Holidays!$A$1:$A$248)),0)+IF(AND($P25&gt;=BL$4,$P25&lt;BM$4,$Q25&gt;=BM$4),NETWORKDAYS.INTL($P25,(BM$4)-1,1,(Holidays!$A$1:$A$248)),0)+IF(AND($P25&lt;BL$4,$Q25&lt;BM$4,$Q25&gt;=BL$4),NETWORKDAYS.INTL(BL$4,$Q25,1,(Holidays!$A$1:$A$248)),0)+IF(AND($P25&lt;BL$4,$Q25&gt;=BM$4,$Q25&gt;=BL$4),NETWORKDAYS.INTL(BL$4,(BM$4)-1,1,(Holidays!$A$1:$A$248)),0))*$S25,"")</f>
        <v>0</v>
      </c>
      <c r="BM25" s="191">
        <f>IFERROR((IF(AND($P25&gt;=BM$4,$P25&lt;BN$4,$Q25&lt;BN$4),NETWORKDAYS.INTL($P25,$Q25,1,(Holidays!$A$1:$A$248)),0)+IF(AND($P25&gt;=BM$4,$P25&lt;BN$4,$Q25&gt;=BN$4),NETWORKDAYS.INTL($P25,(BN$4)-1,1,(Holidays!$A$1:$A$248)),0)+IF(AND($P25&lt;BM$4,$Q25&lt;BN$4,$Q25&gt;=BM$4),NETWORKDAYS.INTL(BM$4,$Q25,1,(Holidays!$A$1:$A$248)),0)+IF(AND($P25&lt;BM$4,$Q25&gt;=BN$4,$Q25&gt;=BM$4),NETWORKDAYS.INTL(BM$4,(BN$4)-1,1,(Holidays!$A$1:$A$248)),0))*$S25,"")</f>
        <v>0</v>
      </c>
      <c r="BN25" s="191">
        <f>IFERROR((IF(AND($P25&gt;=BN$4,$P25&lt;BO$4,$Q25&lt;BO$4),NETWORKDAYS.INTL($P25,$Q25,1,(Holidays!$A$1:$A$248)),0)+IF(AND($P25&gt;=BN$4,$P25&lt;BO$4,$Q25&gt;=BO$4),NETWORKDAYS.INTL($P25,(BO$4)-1,1,(Holidays!$A$1:$A$248)),0)+IF(AND($P25&lt;BN$4,$Q25&lt;BO$4,$Q25&gt;=BN$4),NETWORKDAYS.INTL(BN$4,$Q25,1,(Holidays!$A$1:$A$248)),0)+IF(AND($P25&lt;BN$4,$Q25&gt;=BO$4,$Q25&gt;=BN$4),NETWORKDAYS.INTL(BN$4,(BO$4)-1,1,(Holidays!$A$1:$A$248)),0))*$S25,"")</f>
        <v>0</v>
      </c>
      <c r="BO25" s="191">
        <f>IFERROR((IF(AND($P25&gt;=BO$4,$P25&lt;BP$4,$Q25&lt;BP$4),NETWORKDAYS.INTL($P25,$Q25,1,(Holidays!$A$1:$A$248)),0)+IF(AND($P25&gt;=BO$4,$P25&lt;BP$4,$Q25&gt;=BP$4),NETWORKDAYS.INTL($P25,(BP$4)-1,1,(Holidays!$A$1:$A$248)),0)+IF(AND($P25&lt;BO$4,$Q25&lt;BP$4,$Q25&gt;=BO$4),NETWORKDAYS.INTL(BO$4,$Q25,1,(Holidays!$A$1:$A$248)),0)+IF(AND($P25&lt;BO$4,$Q25&gt;=BP$4,$Q25&gt;=BO$4),NETWORKDAYS.INTL(BO$4,(BP$4)-1,1,(Holidays!$A$1:$A$248)),0))*$S25,"")</f>
        <v>0</v>
      </c>
      <c r="BP25" s="191">
        <f>IFERROR((IF(AND($P25&gt;=BP$4,$P25&lt;BQ$4,$Q25&lt;BQ$4),NETWORKDAYS.INTL($P25,$Q25,1,(Holidays!$A$1:$A$248)),0)+IF(AND($P25&gt;=BP$4,$P25&lt;BQ$4,$Q25&gt;=BQ$4),NETWORKDAYS.INTL($P25,(BQ$4)-1,1,(Holidays!$A$1:$A$248)),0)+IF(AND($P25&lt;BP$4,$Q25&lt;BQ$4,$Q25&gt;=BP$4),NETWORKDAYS.INTL(BP$4,$Q25,1,(Holidays!$A$1:$A$248)),0)+IF(AND($P25&lt;BP$4,$Q25&gt;=BQ$4,$Q25&gt;=BP$4),NETWORKDAYS.INTL(BP$4,(BQ$4)-1,1,(Holidays!$A$1:$A$248)),0))*$S25,"")</f>
        <v>0</v>
      </c>
      <c r="BQ25" s="191">
        <f>IFERROR((IF(AND($P25&gt;=BQ$4,$P25&lt;BR$4,$Q25&lt;BR$4),NETWORKDAYS.INTL($P25,$Q25,1,(Holidays!$A$1:$A$248)),0)+IF(AND($P25&gt;=BQ$4,$P25&lt;BR$4,$Q25&gt;=BR$4),NETWORKDAYS.INTL($P25,(BR$4)-1,1,(Holidays!$A$1:$A$248)),0)+IF(AND($P25&lt;BQ$4,$Q25&lt;BR$4,$Q25&gt;=BQ$4),NETWORKDAYS.INTL(BQ$4,$Q25,1,(Holidays!$A$1:$A$248)),0)+IF(AND($P25&lt;BQ$4,$Q25&gt;=BR$4,$Q25&gt;=BQ$4),NETWORKDAYS.INTL(BQ$4,(BR$4)-1,1,(Holidays!$A$1:$A$248)),0))*$S25,"")</f>
        <v>0</v>
      </c>
      <c r="BR25" s="191">
        <f>IFERROR((IF(AND($P25&gt;=BR$4,$P25&lt;BS$4,$Q25&lt;BS$4),NETWORKDAYS.INTL($P25,$Q25,1,(Holidays!$A$1:$A$248)),0)+IF(AND($P25&gt;=BR$4,$P25&lt;BS$4,$Q25&gt;=BS$4),NETWORKDAYS.INTL($P25,(BS$4)-1,1,(Holidays!$A$1:$A$248)),0)+IF(AND($P25&lt;BR$4,$Q25&lt;BS$4,$Q25&gt;=BR$4),NETWORKDAYS.INTL(BR$4,$Q25,1,(Holidays!$A$1:$A$248)),0)+IF(AND($P25&lt;BR$4,$Q25&gt;=BS$4,$Q25&gt;=BR$4),NETWORKDAYS.INTL(BR$4,(BS$4)-1,1,(Holidays!$A$1:$A$248)),0))*$S25,"")</f>
        <v>0</v>
      </c>
      <c r="BS25" s="191">
        <f>IFERROR((IF(AND($P25&gt;=BS$4,$P25&lt;BT$4,$Q25&lt;BT$4),NETWORKDAYS.INTL($P25,$Q25,1,(Holidays!$A$1:$A$248)),0)+IF(AND($P25&gt;=BS$4,$P25&lt;BT$4,$Q25&gt;=BT$4),NETWORKDAYS.INTL($P25,(BT$4)-1,1,(Holidays!$A$1:$A$248)),0)+IF(AND($P25&lt;BS$4,$Q25&lt;BT$4,$Q25&gt;=BS$4),NETWORKDAYS.INTL(BS$4,$Q25,1,(Holidays!$A$1:$A$248)),0)+IF(AND($P25&lt;BS$4,$Q25&gt;=BT$4,$Q25&gt;=BS$4),NETWORKDAYS.INTL(BS$4,(BT$4)-1,1,(Holidays!$A$1:$A$248)),0))*$S25,"")</f>
        <v>0</v>
      </c>
      <c r="BT25" s="191">
        <f>IFERROR((IF(AND($P25&gt;=BT$4,$P25&lt;BU$4,$Q25&lt;BU$4),NETWORKDAYS.INTL($P25,$Q25,1,(Holidays!$A$1:$A$248)),0)+IF(AND($P25&gt;=BT$4,$P25&lt;BU$4,$Q25&gt;=BU$4),NETWORKDAYS.INTL($P25,(BU$4)-1,1,(Holidays!$A$1:$A$248)),0)+IF(AND($P25&lt;BT$4,$Q25&lt;BU$4,$Q25&gt;=BT$4),NETWORKDAYS.INTL(BT$4,$Q25,1,(Holidays!$A$1:$A$248)),0)+IF(AND($P25&lt;BT$4,$Q25&gt;=BU$4,$Q25&gt;=BT$4),NETWORKDAYS.INTL(BT$4,(BU$4)-1,1,(Holidays!$A$1:$A$248)),0))*$S25,"")</f>
        <v>0</v>
      </c>
      <c r="BU25" s="191">
        <f>IFERROR((IF(AND($P25&gt;=BU$4,$P25&lt;BV$4,$Q25&lt;BV$4),NETWORKDAYS.INTL($P25,$Q25,1,(Holidays!$A$1:$A$248)),0)+IF(AND($P25&gt;=BU$4,$P25&lt;BV$4,$Q25&gt;=BV$4),NETWORKDAYS.INTL($P25,(BV$4)-1,1,(Holidays!$A$1:$A$248)),0)+IF(AND($P25&lt;BU$4,$Q25&lt;BV$4,$Q25&gt;=BU$4),NETWORKDAYS.INTL(BU$4,$Q25,1,(Holidays!$A$1:$A$248)),0)+IF(AND($P25&lt;BU$4,$Q25&gt;=BV$4,$Q25&gt;=BU$4),NETWORKDAYS.INTL(BU$4,(BV$4)-1,1,(Holidays!$A$1:$A$248)),0))*$S25,"")</f>
        <v>0</v>
      </c>
      <c r="BV25" s="191">
        <f>IFERROR((IF(AND($P25&gt;=BV$4,$P25&lt;BW$4,$Q25&lt;BW$4),NETWORKDAYS.INTL($P25,$Q25,1,(Holidays!$A$1:$A$248)),0)+IF(AND($P25&gt;=BV$4,$P25&lt;BW$4,$Q25&gt;=BW$4),NETWORKDAYS.INTL($P25,(BW$4)-1,1,(Holidays!$A$1:$A$248)),0)+IF(AND($P25&lt;BV$4,$Q25&lt;BW$4,$Q25&gt;=BV$4),NETWORKDAYS.INTL(BV$4,$Q25,1,(Holidays!$A$1:$A$248)),0)+IF(AND($P25&lt;BV$4,$Q25&gt;=BW$4,$Q25&gt;=BV$4),NETWORKDAYS.INTL(BV$4,(BW$4)-1,1,(Holidays!$A$1:$A$248)),0))*$S25,"")</f>
        <v>0</v>
      </c>
      <c r="BW25" s="191">
        <f>IFERROR((IF(AND($P25&gt;=BW$4,$P25&lt;BX$4,$Q25&lt;BX$4),NETWORKDAYS.INTL($P25,$Q25,1,(Holidays!$A$1:$A$248)),0)+IF(AND($P25&gt;=BW$4,$P25&lt;BX$4,$Q25&gt;=BX$4),NETWORKDAYS.INTL($P25,(BX$4)-1,1,(Holidays!$A$1:$A$248)),0)+IF(AND($P25&lt;BW$4,$Q25&lt;BX$4,$Q25&gt;=BW$4),NETWORKDAYS.INTL(BW$4,$Q25,1,(Holidays!$A$1:$A$248)),0)+IF(AND($P25&lt;BW$4,$Q25&gt;=BX$4,$Q25&gt;=BW$4),NETWORKDAYS.INTL(BW$4,(BX$4)-1,1,(Holidays!$A$1:$A$248)),0))*$S25,"")</f>
        <v>0</v>
      </c>
      <c r="BX25" s="191">
        <f>IFERROR((IF(AND($P25&gt;=BX$4,$P25&lt;BY$4,$Q25&lt;BY$4),NETWORKDAYS.INTL($P25,$Q25,1,(Holidays!$A$1:$A$248)),0)+IF(AND($P25&gt;=BX$4,$P25&lt;BY$4,$Q25&gt;=BY$4),NETWORKDAYS.INTL($P25,(BY$4)-1,1,(Holidays!$A$1:$A$248)),0)+IF(AND($P25&lt;BX$4,$Q25&lt;BY$4,$Q25&gt;=BX$4),NETWORKDAYS.INTL(BX$4,$Q25,1,(Holidays!$A$1:$A$248)),0)+IF(AND($P25&lt;BX$4,$Q25&gt;=BY$4,$Q25&gt;=BX$4),NETWORKDAYS.INTL(BX$4,(BY$4)-1,1,(Holidays!$A$1:$A$248)),0))*$S25,"")</f>
        <v>0</v>
      </c>
      <c r="BY25" s="191">
        <f>IFERROR((IF(AND($P25&gt;=BY$4,$P25&lt;BZ$4,$Q25&lt;BZ$4),NETWORKDAYS.INTL($P25,$Q25,1,(Holidays!$A$1:$A$248)),0)+IF(AND($P25&gt;=BY$4,$P25&lt;BZ$4,$Q25&gt;=BZ$4),NETWORKDAYS.INTL($P25,(BZ$4)-1,1,(Holidays!$A$1:$A$248)),0)+IF(AND($P25&lt;BY$4,$Q25&lt;BZ$4,$Q25&gt;=BY$4),NETWORKDAYS.INTL(BY$4,$Q25,1,(Holidays!$A$1:$A$248)),0)+IF(AND($P25&lt;BY$4,$Q25&gt;=BZ$4,$Q25&gt;=BY$4),NETWORKDAYS.INTL(BY$4,(BZ$4)-1,1,(Holidays!$A$1:$A$248)),0))*$S25,"")</f>
        <v>0</v>
      </c>
      <c r="BZ25" s="191">
        <f>IFERROR((IF(AND($P25&gt;=BZ$4,$P25&lt;CA$4,$Q25&lt;CA$4),NETWORKDAYS.INTL($P25,$Q25,1,(Holidays!$A$1:$A$248)),0)+IF(AND($P25&gt;=BZ$4,$P25&lt;CA$4,$Q25&gt;=CA$4),NETWORKDAYS.INTL($P25,(CA$4)-1,1,(Holidays!$A$1:$A$248)),0)+IF(AND($P25&lt;BZ$4,$Q25&lt;CA$4,$Q25&gt;=BZ$4),NETWORKDAYS.INTL(BZ$4,$Q25,1,(Holidays!$A$1:$A$248)),0)+IF(AND($P25&lt;BZ$4,$Q25&gt;=CA$4,$Q25&gt;=BZ$4),NETWORKDAYS.INTL(BZ$4,(CA$4)-1,1,(Holidays!$A$1:$A$248)),0))*$S25,"")</f>
        <v>0</v>
      </c>
      <c r="CA25" s="191">
        <f>IFERROR((IF(AND($P25&gt;=CA$4,$P25&lt;CB$4,$Q25&lt;CB$4),NETWORKDAYS.INTL($P25,$Q25,1,(Holidays!$A$1:$A$248)),0)+IF(AND($P25&gt;=CA$4,$P25&lt;CB$4,$Q25&gt;=CB$4),NETWORKDAYS.INTL($P25,(CB$4)-1,1,(Holidays!$A$1:$A$248)),0)+IF(AND($P25&lt;CA$4,$Q25&lt;CB$4,$Q25&gt;=CA$4),NETWORKDAYS.INTL(CA$4,$Q25,1,(Holidays!$A$1:$A$248)),0)+IF(AND($P25&lt;CA$4,$Q25&gt;=CB$4,$Q25&gt;=CA$4),NETWORKDAYS.INTL(CA$4,(CB$4)-1,1,(Holidays!$A$1:$A$248)),0))*$S25,"")</f>
        <v>0</v>
      </c>
      <c r="CB25" s="191">
        <f>IFERROR((IF(AND($P25&gt;=CB$4,$P25&lt;CC$4,$Q25&lt;CC$4),NETWORKDAYS.INTL($P25,$Q25,1,(Holidays!$A$1:$A$248)),0)+IF(AND($P25&gt;=CB$4,$P25&lt;CC$4,$Q25&gt;=CC$4),NETWORKDAYS.INTL($P25,(CC$4)-1,1,(Holidays!$A$1:$A$248)),0)+IF(AND($P25&lt;CB$4,$Q25&lt;CC$4,$Q25&gt;=CB$4),NETWORKDAYS.INTL(CB$4,$Q25,1,(Holidays!$A$1:$A$248)),0)+IF(AND($P25&lt;CB$4,$Q25&gt;=CC$4,$Q25&gt;=CB$4),NETWORKDAYS.INTL(CB$4,(CC$4)-1,1,(Holidays!$A$1:$A$248)),0))*$S25,"")</f>
        <v>0</v>
      </c>
      <c r="CC25" s="191">
        <f>IFERROR((IF(AND($P25&gt;=CC$4,$P25&lt;CD$4,$Q25&lt;CD$4),NETWORKDAYS.INTL($P25,$Q25,1,(Holidays!$A$1:$A$248)),0)+IF(AND($P25&gt;=CC$4,$P25&lt;CD$4,$Q25&gt;=CD$4),NETWORKDAYS.INTL($P25,(CD$4)-1,1,(Holidays!$A$1:$A$248)),0)+IF(AND($P25&lt;CC$4,$Q25&lt;CD$4,$Q25&gt;=CC$4),NETWORKDAYS.INTL(CC$4,$Q25,1,(Holidays!$A$1:$A$248)),0)+IF(AND($P25&lt;CC$4,$Q25&gt;=CD$4,$Q25&gt;=CC$4),NETWORKDAYS.INTL(CC$4,(CD$4)-1,1,(Holidays!$A$1:$A$248)),0))*$S25,"")</f>
        <v>0</v>
      </c>
      <c r="CD25" s="191">
        <f>IFERROR((IF(AND($P25&gt;=CD$4,$P25&lt;CE$4,$Q25&lt;CE$4),NETWORKDAYS.INTL($P25,$Q25,1,(Holidays!$A$1:$A$248)),0)+IF(AND($P25&gt;=CD$4,$P25&lt;CE$4,$Q25&gt;=CE$4),NETWORKDAYS.INTL($P25,(CE$4)-1,1,(Holidays!$A$1:$A$248)),0)+IF(AND($P25&lt;CD$4,$Q25&lt;CE$4,$Q25&gt;=CD$4),NETWORKDAYS.INTL(CD$4,$Q25,1,(Holidays!$A$1:$A$248)),0)+IF(AND($P25&lt;CD$4,$Q25&gt;=CE$4,$Q25&gt;=CD$4),NETWORKDAYS.INTL(CD$4,(CE$4)-1,1,(Holidays!$A$1:$A$248)),0))*$S25,"")</f>
        <v>0</v>
      </c>
      <c r="CE25" s="191">
        <f>IFERROR((IF(AND($P25&gt;=CE$4,$P25&lt;CF$4,$Q25&lt;CF$4),NETWORKDAYS.INTL($P25,$Q25,1,(Holidays!$A$1:$A$248)),0)+IF(AND($P25&gt;=CE$4,$P25&lt;CF$4,$Q25&gt;=CF$4),NETWORKDAYS.INTL($P25,(CF$4)-1,1,(Holidays!$A$1:$A$248)),0)+IF(AND($P25&lt;CE$4,$Q25&lt;CF$4,$Q25&gt;=CE$4),NETWORKDAYS.INTL(CE$4,$Q25,1,(Holidays!$A$1:$A$248)),0)+IF(AND($P25&lt;CE$4,$Q25&gt;=CF$4,$Q25&gt;=CE$4),NETWORKDAYS.INTL(CE$4,(CF$4)-1,1,(Holidays!$A$1:$A$248)),0))*$S25,"")</f>
        <v>0</v>
      </c>
      <c r="CF25" s="191">
        <f>IFERROR((IF(AND($P25&gt;=CF$4,$P25&lt;CG$4,$Q25&lt;CG$4),NETWORKDAYS.INTL($P25,$Q25,1,(Holidays!$A$1:$A$248)),0)+IF(AND($P25&gt;=CF$4,$P25&lt;CG$4,$Q25&gt;=CG$4),NETWORKDAYS.INTL($P25,(CG$4)-1,1,(Holidays!$A$1:$A$248)),0)+IF(AND($P25&lt;CF$4,$Q25&lt;CG$4,$Q25&gt;=CF$4),NETWORKDAYS.INTL(CF$4,$Q25,1,(Holidays!$A$1:$A$248)),0)+IF(AND($P25&lt;CF$4,$Q25&gt;=CG$4,$Q25&gt;=CF$4),NETWORKDAYS.INTL(CF$4,(CG$4)-1,1,(Holidays!$A$1:$A$248)),0))*$S25,"")</f>
        <v>0</v>
      </c>
      <c r="CG25" s="191">
        <f>IFERROR((IF(AND($P25&gt;=CG$4,$P25&lt;CH$4,$Q25&lt;CH$4),NETWORKDAYS.INTL($P25,$Q25,1,(Holidays!$A$1:$A$248)),0)+IF(AND($P25&gt;=CG$4,$P25&lt;CH$4,$Q25&gt;=CH$4),NETWORKDAYS.INTL($P25,(CH$4)-1,1,(Holidays!$A$1:$A$248)),0)+IF(AND($P25&lt;CG$4,$Q25&lt;CH$4,$Q25&gt;=CG$4),NETWORKDAYS.INTL(CG$4,$Q25,1,(Holidays!$A$1:$A$248)),0)+IF(AND($P25&lt;CG$4,$Q25&gt;=CH$4,$Q25&gt;=CG$4),NETWORKDAYS.INTL(CG$4,(CH$4)-1,1,(Holidays!$A$1:$A$248)),0))*$S25,"")</f>
        <v>0</v>
      </c>
      <c r="CH25" s="191">
        <f>IFERROR((IF(AND($P25&gt;=CH$4,$P25&lt;CI$4,$Q25&lt;CI$4),NETWORKDAYS.INTL($P25,$Q25,1,(Holidays!$A$1:$A$248)),0)+IF(AND($P25&gt;=CH$4,$P25&lt;CI$4,$Q25&gt;=CI$4),NETWORKDAYS.INTL($P25,(CI$4)-1,1,(Holidays!$A$1:$A$248)),0)+IF(AND($P25&lt;CH$4,$Q25&lt;CI$4,$Q25&gt;=CH$4),NETWORKDAYS.INTL(CH$4,$Q25,1,(Holidays!$A$1:$A$248)),0)+IF(AND($P25&lt;CH$4,$Q25&gt;=CI$4,$Q25&gt;=CH$4),NETWORKDAYS.INTL(CH$4,(CI$4)-1,1,(Holidays!$A$1:$A$248)),0))*$S25,"")</f>
        <v>0</v>
      </c>
      <c r="CI25" s="191">
        <f>IFERROR((IF(AND($P25&gt;=CI$4,$P25&lt;CJ$4,$Q25&lt;CJ$4),NETWORKDAYS.INTL($P25,$Q25,1,(Holidays!$A$1:$A$248)),0)+IF(AND($P25&gt;=CI$4,$P25&lt;CJ$4,$Q25&gt;=CJ$4),NETWORKDAYS.INTL($P25,(CJ$4)-1,1,(Holidays!$A$1:$A$248)),0)+IF(AND($P25&lt;CI$4,$Q25&lt;CJ$4,$Q25&gt;=CI$4),NETWORKDAYS.INTL(CI$4,$Q25,1,(Holidays!$A$1:$A$248)),0)+IF(AND($P25&lt;CI$4,$Q25&gt;=CJ$4,$Q25&gt;=CI$4),NETWORKDAYS.INTL(CI$4,(CJ$4)-1,1,(Holidays!$A$1:$A$248)),0))*$S25,"")</f>
        <v>0</v>
      </c>
      <c r="CJ25" s="191">
        <f>IFERROR((IF(AND($P25&gt;=CJ$4,$P25&lt;CK$4,$Q25&lt;CK$4),NETWORKDAYS.INTL($P25,$Q25,1,(Holidays!$A$1:$A$248)),0)+IF(AND($P25&gt;=CJ$4,$P25&lt;CK$4,$Q25&gt;=CK$4),NETWORKDAYS.INTL($P25,(CK$4)-1,1,(Holidays!$A$1:$A$248)),0)+IF(AND($P25&lt;CJ$4,$Q25&lt;CK$4,$Q25&gt;=CJ$4),NETWORKDAYS.INTL(CJ$4,$Q25,1,(Holidays!$A$1:$A$248)),0)+IF(AND($P25&lt;CJ$4,$Q25&gt;=CK$4,$Q25&gt;=CJ$4),NETWORKDAYS.INTL(CJ$4,(CK$4)-1,1,(Holidays!$A$1:$A$248)),0))*$S25,"")</f>
        <v>0</v>
      </c>
      <c r="CK25" s="191">
        <f>IFERROR((IF(AND($P25&gt;=CK$4,$P25&lt;CL$4,$Q25&lt;CL$4),NETWORKDAYS.INTL($P25,$Q25,1,(Holidays!$A$1:$A$248)),0)+IF(AND($P25&gt;=CK$4,$P25&lt;CL$4,$Q25&gt;=CL$4),NETWORKDAYS.INTL($P25,(CL$4)-1,1,(Holidays!$A$1:$A$248)),0)+IF(AND($P25&lt;CK$4,$Q25&lt;CL$4,$Q25&gt;=CK$4),NETWORKDAYS.INTL(CK$4,$Q25,1,(Holidays!$A$1:$A$248)),0)+IF(AND($P25&lt;CK$4,$Q25&gt;=CL$4,$Q25&gt;=CK$4),NETWORKDAYS.INTL(CK$4,(CL$4)-1,1,(Holidays!$A$1:$A$248)),0))*$S25,"")</f>
        <v>0</v>
      </c>
      <c r="CL25" s="191">
        <f>IFERROR((IF(AND($P25&gt;=CL$4,$P25&lt;CM$4,$Q25&lt;CM$4),NETWORKDAYS.INTL($P25,$Q25,1,(Holidays!$A$1:$A$248)),0)+IF(AND($P25&gt;=CL$4,$P25&lt;CM$4,$Q25&gt;=CM$4),NETWORKDAYS.INTL($P25,(CM$4)-1,1,(Holidays!$A$1:$A$248)),0)+IF(AND($P25&lt;CL$4,$Q25&lt;CM$4,$Q25&gt;=CL$4),NETWORKDAYS.INTL(CL$4,$Q25,1,(Holidays!$A$1:$A$248)),0)+IF(AND($P25&lt;CL$4,$Q25&gt;=CM$4,$Q25&gt;=CL$4),NETWORKDAYS.INTL(CL$4,(CM$4)-1,1,(Holidays!$A$1:$A$248)),0))*$S25,"")</f>
        <v>0</v>
      </c>
      <c r="CM25" s="191">
        <f>IFERROR((IF(AND($P25&gt;=CM$4,$P25&lt;CN$4,$Q25&lt;CN$4),NETWORKDAYS.INTL($P25,$Q25,1,(Holidays!$A$1:$A$248)),0)+IF(AND($P25&gt;=CM$4,$P25&lt;CN$4,$Q25&gt;=CN$4),NETWORKDAYS.INTL($P25,(CN$4)-1,1,(Holidays!$A$1:$A$248)),0)+IF(AND($P25&lt;CM$4,$Q25&lt;CN$4,$Q25&gt;=CM$4),NETWORKDAYS.INTL(CM$4,$Q25,1,(Holidays!$A$1:$A$248)),0)+IF(AND($P25&lt;CM$4,$Q25&gt;=CN$4,$Q25&gt;=CM$4),NETWORKDAYS.INTL(CM$4,(CN$4)-1,1,(Holidays!$A$1:$A$248)),0))*$S25,"")</f>
        <v>0</v>
      </c>
      <c r="CN25" s="191">
        <f>IFERROR((IF(AND($P25&gt;=CN$4,$P25&lt;CO$4,$Q25&lt;CO$4),NETWORKDAYS.INTL($P25,$Q25,1,(Holidays!$A$1:$A$248)),0)+IF(AND($P25&gt;=CN$4,$P25&lt;CO$4,$Q25&gt;=CO$4),NETWORKDAYS.INTL($P25,(CO$4)-1,1,(Holidays!$A$1:$A$248)),0)+IF(AND($P25&lt;CN$4,$Q25&lt;CO$4,$Q25&gt;=CN$4),NETWORKDAYS.INTL(CN$4,$Q25,1,(Holidays!$A$1:$A$248)),0)+IF(AND($P25&lt;CN$4,$Q25&gt;=CO$4,$Q25&gt;=CN$4),NETWORKDAYS.INTL(CN$4,(CO$4)-1,1,(Holidays!$A$1:$A$248)),0))*$S25,"")</f>
        <v>0</v>
      </c>
      <c r="CO25" s="191">
        <f>IFERROR((IF(AND($P25&gt;=CO$4,$P25&lt;CP$4,$Q25&lt;CP$4),NETWORKDAYS.INTL($P25,$Q25,1,(Holidays!$A$1:$A$248)),0)+IF(AND($P25&gt;=CO$4,$P25&lt;CP$4,$Q25&gt;=CP$4),NETWORKDAYS.INTL($P25,(CP$4)-1,1,(Holidays!$A$1:$A$248)),0)+IF(AND($P25&lt;CO$4,$Q25&lt;CP$4,$Q25&gt;=CO$4),NETWORKDAYS.INTL(CO$4,$Q25,1,(Holidays!$A$1:$A$248)),0)+IF(AND($P25&lt;CO$4,$Q25&gt;=CP$4,$Q25&gt;=CO$4),NETWORKDAYS.INTL(CO$4,(CP$4)-1,1,(Holidays!$A$1:$A$248)),0))*$S25,"")</f>
        <v>0</v>
      </c>
      <c r="CP25" s="191">
        <f>IFERROR((IF(AND($P25&gt;=CP$4,$P25&lt;CQ$4,$Q25&lt;CQ$4),NETWORKDAYS.INTL($P25,$Q25,1,(Holidays!$A$1:$A$248)),0)+IF(AND($P25&gt;=CP$4,$P25&lt;CQ$4,$Q25&gt;=CQ$4),NETWORKDAYS.INTL($P25,(CQ$4)-1,1,(Holidays!$A$1:$A$248)),0)+IF(AND($P25&lt;CP$4,$Q25&lt;CQ$4,$Q25&gt;=CP$4),NETWORKDAYS.INTL(CP$4,$Q25,1,(Holidays!$A$1:$A$248)),0)+IF(AND($P25&lt;CP$4,$Q25&gt;=CQ$4,$Q25&gt;=CP$4),NETWORKDAYS.INTL(CP$4,(CQ$4)-1,1,(Holidays!$A$1:$A$248)),0))*$S25,"")</f>
        <v>0</v>
      </c>
      <c r="CQ25" s="191">
        <f>IFERROR((IF(AND($P25&gt;=CQ$4,$P25&lt;CR$4,$Q25&lt;CR$4),NETWORKDAYS.INTL($P25,$Q25,1,(Holidays!$A$1:$A$248)),0)+IF(AND($P25&gt;=CQ$4,$P25&lt;CR$4,$Q25&gt;=CR$4),NETWORKDAYS.INTL($P25,(CR$4)-1,1,(Holidays!$A$1:$A$248)),0)+IF(AND($P25&lt;CQ$4,$Q25&lt;CR$4,$Q25&gt;=CQ$4),NETWORKDAYS.INTL(CQ$4,$Q25,1,(Holidays!$A$1:$A$248)),0)+IF(AND($P25&lt;CQ$4,$Q25&gt;=CR$4,$Q25&gt;=CQ$4),NETWORKDAYS.INTL(CQ$4,(CR$4)-1,1,(Holidays!$A$1:$A$248)),0))*$S25,"")</f>
        <v>0</v>
      </c>
      <c r="CR25" s="191">
        <f>IFERROR((IF(AND($P25&gt;=CR$4,$P25&lt;CS$4,$Q25&lt;CS$4),NETWORKDAYS.INTL($P25,$Q25,1,(Holidays!$A$1:$A$248)),0)+IF(AND($P25&gt;=CR$4,$P25&lt;CS$4,$Q25&gt;=CS$4),NETWORKDAYS.INTL($P25,(CS$4)-1,1,(Holidays!$A$1:$A$248)),0)+IF(AND($P25&lt;CR$4,$Q25&lt;CS$4,$Q25&gt;=CR$4),NETWORKDAYS.INTL(CR$4,$Q25,1,(Holidays!$A$1:$A$248)),0)+IF(AND($P25&lt;CR$4,$Q25&gt;=CS$4,$Q25&gt;=CR$4),NETWORKDAYS.INTL(CR$4,(CS$4)-1,1,(Holidays!$A$1:$A$248)),0))*$S25,"")</f>
        <v>0</v>
      </c>
      <c r="CS25" s="191">
        <f>IFERROR((IF(AND($P25&gt;=CS$4,$P25&lt;CT$4,$Q25&lt;CT$4),NETWORKDAYS.INTL($P25,$Q25,1,(Holidays!$A$1:$A$248)),0)+IF(AND($P25&gt;=CS$4,$P25&lt;CT$4,$Q25&gt;=CT$4),NETWORKDAYS.INTL($P25,(CT$4)-1,1,(Holidays!$A$1:$A$248)),0)+IF(AND($P25&lt;CS$4,$Q25&lt;CT$4,$Q25&gt;=CS$4),NETWORKDAYS.INTL(CS$4,$Q25,1,(Holidays!$A$1:$A$248)),0)+IF(AND($P25&lt;CS$4,$Q25&gt;=CT$4,$Q25&gt;=CS$4),NETWORKDAYS.INTL(CS$4,(CT$4)-1,1,(Holidays!$A$1:$A$248)),0))*$S25,"")</f>
        <v>0</v>
      </c>
      <c r="CT25" s="191">
        <f>IFERROR((IF(AND($P25&gt;=CT$4,$P25&lt;CU$4,$Q25&lt;CU$4),NETWORKDAYS.INTL($P25,$Q25,1,(Holidays!$A$1:$A$248)),0)+IF(AND($P25&gt;=CT$4,$P25&lt;CU$4,$Q25&gt;=CU$4),NETWORKDAYS.INTL($P25,(CU$4)-1,1,(Holidays!$A$1:$A$248)),0)+IF(AND($P25&lt;CT$4,$Q25&lt;CU$4,$Q25&gt;=CT$4),NETWORKDAYS.INTL(CT$4,$Q25,1,(Holidays!$A$1:$A$248)),0)+IF(AND($P25&lt;CT$4,$Q25&gt;=CU$4,$Q25&gt;=CT$4),NETWORKDAYS.INTL(CT$4,(CU$4)-1,1,(Holidays!$A$1:$A$248)),0))*$S25,"")</f>
        <v>0</v>
      </c>
      <c r="CU25" s="191">
        <f>IFERROR((IF(AND($P25&gt;=CU$4,$P25&lt;CV$4,$Q25&lt;CV$4),NETWORKDAYS.INTL($P25,$Q25,1,(Holidays!$A$1:$A$248)),0)+IF(AND($P25&gt;=CU$4,$P25&lt;CV$4,$Q25&gt;=CV$4),NETWORKDAYS.INTL($P25,(CV$4)-1,1,(Holidays!$A$1:$A$248)),0)+IF(AND($P25&lt;CU$4,$Q25&lt;CV$4,$Q25&gt;=CU$4),NETWORKDAYS.INTL(CU$4,$Q25,1,(Holidays!$A$1:$A$248)),0)+IF(AND($P25&lt;CU$4,$Q25&gt;=CV$4,$Q25&gt;=CU$4),NETWORKDAYS.INTL(CU$4,(CV$4)-1,1,(Holidays!$A$1:$A$248)),0))*$S25,"")</f>
        <v>0</v>
      </c>
      <c r="CV25" s="191">
        <f>IFERROR((IF(AND($P25&gt;=CV$4,$P25&lt;CW$4,$Q25&lt;CW$4),NETWORKDAYS.INTL($P25,$Q25,1,(Holidays!$A$1:$A$248)),0)+IF(AND($P25&gt;=CV$4,$P25&lt;CW$4,$Q25&gt;=CW$4),NETWORKDAYS.INTL($P25,(CW$4)-1,1,(Holidays!$A$1:$A$248)),0)+IF(AND($P25&lt;CV$4,$Q25&lt;CW$4,$Q25&gt;=CV$4),NETWORKDAYS.INTL(CV$4,$Q25,1,(Holidays!$A$1:$A$248)),0)+IF(AND($P25&lt;CV$4,$Q25&gt;=CW$4,$Q25&gt;=CV$4),NETWORKDAYS.INTL(CV$4,(CW$4)-1,1,(Holidays!$A$1:$A$248)),0))*$S25,"")</f>
        <v>0</v>
      </c>
      <c r="CW25" s="191">
        <f>IFERROR((IF(AND($P25&gt;=CW$4,$P25&lt;CX$4,$Q25&lt;CX$4),NETWORKDAYS.INTL($P25,$Q25,1,(Holidays!$A$1:$A$248)),0)+IF(AND($P25&gt;=CW$4,$P25&lt;CX$4,$Q25&gt;=CX$4),NETWORKDAYS.INTL($P25,(CX$4)-1,1,(Holidays!$A$1:$A$248)),0)+IF(AND($P25&lt;CW$4,$Q25&lt;CX$4,$Q25&gt;=CW$4),NETWORKDAYS.INTL(CW$4,$Q25,1,(Holidays!$A$1:$A$248)),0)+IF(AND($P25&lt;CW$4,$Q25&gt;=CX$4,$Q25&gt;=CW$4),NETWORKDAYS.INTL(CW$4,(CX$4)-1,1,(Holidays!$A$1:$A$248)),0))*$S25,"")</f>
        <v>0</v>
      </c>
      <c r="CX25" s="191">
        <f>IFERROR((IF(AND($P25&gt;=CX$4,$P25&lt;CY$4,$Q25&lt;CY$4),NETWORKDAYS.INTL($P25,$Q25,1,(Holidays!$A$1:$A$248)),0)+IF(AND($P25&gt;=CX$4,$P25&lt;CY$4,$Q25&gt;=CY$4),NETWORKDAYS.INTL($P25,(CY$4)-1,1,(Holidays!$A$1:$A$248)),0)+IF(AND($P25&lt;CX$4,$Q25&lt;CY$4,$Q25&gt;=CX$4),NETWORKDAYS.INTL(CX$4,$Q25,1,(Holidays!$A$1:$A$248)),0)+IF(AND($P25&lt;CX$4,$Q25&gt;=CY$4,$Q25&gt;=CX$4),NETWORKDAYS.INTL(CX$4,(CY$4)-1,1,(Holidays!$A$1:$A$248)),0))*$S25,"")</f>
        <v>0</v>
      </c>
      <c r="CY25" s="191">
        <f>IFERROR((IF(AND($P25&gt;=CY$4,$P25&lt;CZ$4,$Q25&lt;CZ$4),NETWORKDAYS.INTL($P25,$Q25,1,(Holidays!$A$1:$A$248)),0)+IF(AND($P25&gt;=CY$4,$P25&lt;CZ$4,$Q25&gt;=CZ$4),NETWORKDAYS.INTL($P25,(CZ$4)-1,1,(Holidays!$A$1:$A$248)),0)+IF(AND($P25&lt;CY$4,$Q25&lt;CZ$4,$Q25&gt;=CY$4),NETWORKDAYS.INTL(CY$4,$Q25,1,(Holidays!$A$1:$A$248)),0)+IF(AND($P25&lt;CY$4,$Q25&gt;=CZ$4,$Q25&gt;=CY$4),NETWORKDAYS.INTL(CY$4,(CZ$4)-1,1,(Holidays!$A$1:$A$248)),0))*$S25,"")</f>
        <v>0</v>
      </c>
      <c r="CZ25" s="191">
        <f>IFERROR((IF(AND($P25&gt;=CZ$4,$P25&lt;DA$4,$Q25&lt;DA$4),NETWORKDAYS.INTL($P25,$Q25,1,(Holidays!$A$1:$A$248)),0)+IF(AND($P25&gt;=CZ$4,$P25&lt;DA$4,$Q25&gt;=DA$4),NETWORKDAYS.INTL($P25,(DA$4)-1,1,(Holidays!$A$1:$A$248)),0)+IF(AND($P25&lt;CZ$4,$Q25&lt;DA$4,$Q25&gt;=CZ$4),NETWORKDAYS.INTL(CZ$4,$Q25,1,(Holidays!$A$1:$A$248)),0)+IF(AND($P25&lt;CZ$4,$Q25&gt;=DA$4,$Q25&gt;=CZ$4),NETWORKDAYS.INTL(CZ$4,(DA$4)-1,1,(Holidays!$A$1:$A$248)),0))*$S25,"")</f>
        <v>0</v>
      </c>
      <c r="DA25" s="191">
        <f>IFERROR((IF(AND($P25&gt;=DA$4,$P25&lt;DB$4,$Q25&lt;DB$4),NETWORKDAYS.INTL($P25,$Q25,1,(Holidays!$A$1:$A$248)),0)+IF(AND($P25&gt;=DA$4,$P25&lt;DB$4,$Q25&gt;=DB$4),NETWORKDAYS.INTL($P25,(DB$4)-1,1,(Holidays!$A$1:$A$248)),0)+IF(AND($P25&lt;DA$4,$Q25&lt;DB$4,$Q25&gt;=DA$4),NETWORKDAYS.INTL(DA$4,$Q25,1,(Holidays!$A$1:$A$248)),0)+IF(AND($P25&lt;DA$4,$Q25&gt;=DB$4,$Q25&gt;=DA$4),NETWORKDAYS.INTL(DA$4,(DB$4)-1,1,(Holidays!$A$1:$A$248)),0))*$S25,"")</f>
        <v>0</v>
      </c>
      <c r="DB25" s="191">
        <f>IFERROR((IF(AND($P25&gt;=DB$4,$P25&lt;DC$4,$Q25&lt;DC$4),NETWORKDAYS.INTL($P25,$Q25,1,(Holidays!$A$1:$A$248)),0)+IF(AND($P25&gt;=DB$4,$P25&lt;DC$4,$Q25&gt;=DC$4),NETWORKDAYS.INTL($P25,(DC$4)-1,1,(Holidays!$A$1:$A$248)),0)+IF(AND($P25&lt;DB$4,$Q25&lt;DC$4,$Q25&gt;=DB$4),NETWORKDAYS.INTL(DB$4,$Q25,1,(Holidays!$A$1:$A$248)),0)+IF(AND($P25&lt;DB$4,$Q25&gt;=DC$4,$Q25&gt;=DB$4),NETWORKDAYS.INTL(DB$4,(DC$4)-1,1,(Holidays!$A$1:$A$248)),0))*$S25,"")</f>
        <v>0</v>
      </c>
      <c r="DC25" s="191">
        <f>IFERROR((IF(AND($P25&gt;=DC$4,$P25&lt;DD$4,$Q25&lt;DD$4),NETWORKDAYS.INTL($P25,$Q25,1,(Holidays!$A$1:$A$248)),0)+IF(AND($P25&gt;=DC$4,$P25&lt;DD$4,$Q25&gt;=DD$4),NETWORKDAYS.INTL($P25,(DD$4)-1,1,(Holidays!$A$1:$A$248)),0)+IF(AND($P25&lt;DC$4,$Q25&lt;DD$4,$Q25&gt;=DC$4),NETWORKDAYS.INTL(DC$4,$Q25,1,(Holidays!$A$1:$A$248)),0)+IF(AND($P25&lt;DC$4,$Q25&gt;=DD$4,$Q25&gt;=DC$4),NETWORKDAYS.INTL(DC$4,(DD$4)-1,1,(Holidays!$A$1:$A$248)),0))*$S25,"")</f>
        <v>0</v>
      </c>
      <c r="DD25" s="192">
        <f>IFERROR((IF(AND($P25&gt;=DD$4,$P25&lt;DE$4,$Q25&lt;DE$4),NETWORKDAYS.INTL($P25,$Q25,1,(Holidays!$A$1:$A$248)),0)+IF(AND($P25&gt;=DD$4,$P25&lt;DE$4,$Q25&gt;=DE$4),NETWORKDAYS.INTL($P25,(DE$4)-1,1,(Holidays!$A$1:$A$248)),0)+IF(AND($P25&lt;DD$4,$Q25&lt;DE$4,$Q25&gt;=DD$4),NETWORKDAYS.INTL(DD$4,$Q25,1,(Holidays!$A$1:$A$248)),0)+IF(AND($P25&lt;DD$4,$Q25&gt;=DE$4,$Q25&gt;=DD$4),NETWORKDAYS.INTL(DD$4,(DE$4)-1,1,(Holidays!$A$1:$A$248)),0))*$S25,"")</f>
        <v>0</v>
      </c>
      <c r="DE25" s="191">
        <f>IFERROR((IF(AND($P25&gt;=DE$4,$P25&lt;DF$4,$Q25&lt;DF$4),NETWORKDAYS.INTL($P25,$Q25,1,(Holidays!$A$1:$A$248)),0)+IF(AND($P25&gt;=DE$4,$P25&lt;DF$4,$Q25&gt;=DF$4),NETWORKDAYS.INTL($P25,(DF$4)-1,1,(Holidays!$A$1:$A$248)),0)+IF(AND($P25&lt;DE$4,$Q25&lt;DF$4,$Q25&gt;=DE$4),NETWORKDAYS.INTL(DE$4,$Q25,1,(Holidays!$A$1:$A$248)),0)+IF(AND($P25&lt;DE$4,$Q25&gt;=DF$4,$Q25&gt;=DE$4),NETWORKDAYS.INTL(DE$4,(DF$4)-1,1,(Holidays!$A$1:$A$248)),0))*$S25,"")</f>
        <v>0</v>
      </c>
      <c r="DF25" s="191">
        <f>IFERROR((IF(AND($P25&gt;=DF$4,$P25&lt;DG$4,$Q25&lt;DG$4),NETWORKDAYS.INTL($P25,$Q25,1,(Holidays!$A$1:$A$248)),0)+IF(AND($P25&gt;=DF$4,$P25&lt;DG$4,$Q25&gt;=DG$4),NETWORKDAYS.INTL($P25,(DG$4)-1,1,(Holidays!$A$1:$A$248)),0)+IF(AND($P25&lt;DF$4,$Q25&lt;DG$4,$Q25&gt;=DF$4),NETWORKDAYS.INTL(DF$4,$Q25,1,(Holidays!$A$1:$A$248)),0)+IF(AND($P25&lt;DF$4,$Q25&gt;=DG$4,$Q25&gt;=DF$4),NETWORKDAYS.INTL(DF$4,(DG$4)-1,1,(Holidays!$A$1:$A$248)),0))*$S25,"")</f>
        <v>0</v>
      </c>
      <c r="DG25" s="191">
        <f>IFERROR((IF(AND($P25&gt;=DG$4,$P25&lt;DH$4,$Q25&lt;DH$4),NETWORKDAYS.INTL($P25,$Q25,1,(Holidays!$A$1:$A$248)),0)+IF(AND($P25&gt;=DG$4,$P25&lt;DH$4,$Q25&gt;=DH$4),NETWORKDAYS.INTL($P25,(DH$4)-1,1,(Holidays!$A$1:$A$248)),0)+IF(AND($P25&lt;DG$4,$Q25&lt;DH$4,$Q25&gt;=DG$4),NETWORKDAYS.INTL(DG$4,$Q25,1,(Holidays!$A$1:$A$248)),0)+IF(AND($P25&lt;DG$4,$Q25&gt;=DH$4,$Q25&gt;=DG$4),NETWORKDAYS.INTL(DG$4,(DH$4)-1,1,(Holidays!$A$1:$A$248)),0))*$S25,"")</f>
        <v>0</v>
      </c>
      <c r="DH25" s="191">
        <f>IFERROR((IF(AND($P25&gt;=DH$4,$P25&lt;DI$4,$Q25&lt;DI$4),NETWORKDAYS.INTL($P25,$Q25,1,(Holidays!$A$1:$A$248)),0)+IF(AND($P25&gt;=DH$4,$P25&lt;DI$4,$Q25&gt;=DI$4),NETWORKDAYS.INTL($P25,(DI$4)-1,1,(Holidays!$A$1:$A$248)),0)+IF(AND($P25&lt;DH$4,$Q25&lt;DI$4,$Q25&gt;=DH$4),NETWORKDAYS.INTL(DH$4,$Q25,1,(Holidays!$A$1:$A$248)),0)+IF(AND($P25&lt;DH$4,$Q25&gt;=DI$4,$Q25&gt;=DH$4),NETWORKDAYS.INTL(DH$4,(DI$4)-1,1,(Holidays!$A$1:$A$248)),0))*$S25,"")</f>
        <v>0</v>
      </c>
      <c r="DI25" s="191">
        <f>IFERROR((IF(AND($P25&gt;=DI$4,$P25&lt;DJ$4,$Q25&lt;DJ$4),NETWORKDAYS.INTL($P25,$Q25,1,(Holidays!$A$1:$A$248)),0)+IF(AND($P25&gt;=DI$4,$P25&lt;DJ$4,$Q25&gt;=DJ$4),NETWORKDAYS.INTL($P25,(DJ$4)-1,1,(Holidays!$A$1:$A$248)),0)+IF(AND($P25&lt;DI$4,$Q25&lt;DJ$4,$Q25&gt;=DI$4),NETWORKDAYS.INTL(DI$4,$Q25,1,(Holidays!$A$1:$A$248)),0)+IF(AND($P25&lt;DI$4,$Q25&gt;=DJ$4,$Q25&gt;=DI$4),NETWORKDAYS.INTL(DI$4,(DJ$4)-1,1,(Holidays!$A$1:$A$248)),0))*$S25,"")</f>
        <v>0</v>
      </c>
      <c r="DJ25" s="191">
        <f>IFERROR((IF(AND($P25&gt;=DJ$4,$P25&lt;DK$4,$Q25&lt;DK$4),NETWORKDAYS.INTL($P25,$Q25,1,(Holidays!$A$1:$A$248)),0)+IF(AND($P25&gt;=DJ$4,$P25&lt;DK$4,$Q25&gt;=DK$4),NETWORKDAYS.INTL($P25,(DK$4)-1,1,(Holidays!$A$1:$A$248)),0)+IF(AND($P25&lt;DJ$4,$Q25&lt;DK$4,$Q25&gt;=DJ$4),NETWORKDAYS.INTL(DJ$4,$Q25,1,(Holidays!$A$1:$A$248)),0)+IF(AND($P25&lt;DJ$4,$Q25&gt;=DK$4,$Q25&gt;=DJ$4),NETWORKDAYS.INTL(DJ$4,(DK$4)-1,1,(Holidays!$A$1:$A$248)),0))*$S25,"")</f>
        <v>0</v>
      </c>
      <c r="DK25" s="191">
        <f>IFERROR((IF(AND($P25&gt;=DK$4,$P25&lt;DL$4,$Q25&lt;DL$4),NETWORKDAYS.INTL($P25,$Q25,1,(Holidays!$A$1:$A$248)),0)+IF(AND($P25&gt;=DK$4,$P25&lt;DL$4,$Q25&gt;=DL$4),NETWORKDAYS.INTL($P25,(DL$4)-1,1,(Holidays!$A$1:$A$248)),0)+IF(AND($P25&lt;DK$4,$Q25&lt;DL$4,$Q25&gt;=DK$4),NETWORKDAYS.INTL(DK$4,$Q25,1,(Holidays!$A$1:$A$248)),0)+IF(AND($P25&lt;DK$4,$Q25&gt;=DL$4,$Q25&gt;=DK$4),NETWORKDAYS.INTL(DK$4,(DL$4)-1,1,(Holidays!$A$1:$A$248)),0))*$S25,"")</f>
        <v>0</v>
      </c>
      <c r="DL25" s="191">
        <f>IFERROR((IF(AND($P25&gt;=DL$4,$P25&lt;DM$4,$Q25&lt;DM$4),NETWORKDAYS.INTL($P25,$Q25,1,(Holidays!$A$1:$A$248)),0)+IF(AND($P25&gt;=DL$4,$P25&lt;DM$4,$Q25&gt;=DM$4),NETWORKDAYS.INTL($P25,(DM$4)-1,1,(Holidays!$A$1:$A$248)),0)+IF(AND($P25&lt;DL$4,$Q25&lt;DM$4,$Q25&gt;=DL$4),NETWORKDAYS.INTL(DL$4,$Q25,1,(Holidays!$A$1:$A$248)),0)+IF(AND($P25&lt;DL$4,$Q25&gt;=DM$4,$Q25&gt;=DL$4),NETWORKDAYS.INTL(DL$4,(DM$4)-1,1,(Holidays!$A$1:$A$248)),0))*$S25,"")</f>
        <v>0</v>
      </c>
      <c r="DM25" s="191">
        <f>IFERROR((IF(AND($P25&gt;=DM$4,$P25&lt;DN$4,$Q25&lt;DN$4),NETWORKDAYS.INTL($P25,$Q25,1,(Holidays!$A$1:$A$248)),0)+IF(AND($P25&gt;=DM$4,$P25&lt;DN$4,$Q25&gt;=DN$4),NETWORKDAYS.INTL($P25,(DN$4)-1,1,(Holidays!$A$1:$A$248)),0)+IF(AND($P25&lt;DM$4,$Q25&lt;DN$4,$Q25&gt;=DM$4),NETWORKDAYS.INTL(DM$4,$Q25,1,(Holidays!$A$1:$A$248)),0)+IF(AND($P25&lt;DM$4,$Q25&gt;=DN$4,$Q25&gt;=DM$4),NETWORKDAYS.INTL(DM$4,(DN$4)-1,1,(Holidays!$A$1:$A$248)),0))*$S25,"")</f>
        <v>0</v>
      </c>
      <c r="DN25" s="191">
        <f>IFERROR((IF(AND($P25&gt;=DN$4,$P25&lt;DO$4,$Q25&lt;DO$4),NETWORKDAYS.INTL($P25,$Q25,1,(Holidays!$A$1:$A$248)),0)+IF(AND($P25&gt;=DN$4,$P25&lt;DO$4,$Q25&gt;=DO$4),NETWORKDAYS.INTL($P25,(DO$4)-1,1,(Holidays!$A$1:$A$248)),0)+IF(AND($P25&lt;DN$4,$Q25&lt;DO$4,$Q25&gt;=DN$4),NETWORKDAYS.INTL(DN$4,$Q25,1,(Holidays!$A$1:$A$248)),0)+IF(AND($P25&lt;DN$4,$Q25&gt;=DO$4,$Q25&gt;=DN$4),NETWORKDAYS.INTL(DN$4,(DO$4)-1,1,(Holidays!$A$1:$A$248)),0))*$S25,"")</f>
        <v>0</v>
      </c>
      <c r="DO25" s="191">
        <f>IFERROR((IF(AND($P25&gt;=DO$4,$P25&lt;DP$4,$Q25&lt;DP$4),NETWORKDAYS.INTL($P25,$Q25,1,(Holidays!$A$1:$A$248)),0)+IF(AND($P25&gt;=DO$4,$P25&lt;DP$4,$Q25&gt;=DP$4),NETWORKDAYS.INTL($P25,(DP$4)-1,1,(Holidays!$A$1:$A$248)),0)+IF(AND($P25&lt;DO$4,$Q25&lt;DP$4,$Q25&gt;=DO$4),NETWORKDAYS.INTL(DO$4,$Q25,1,(Holidays!$A$1:$A$248)),0)+IF(AND($P25&lt;DO$4,$Q25&gt;=DP$4,$Q25&gt;=DO$4),NETWORKDAYS.INTL(DO$4,(DP$4)-1,1,(Holidays!$A$1:$A$248)),0))*$S25,"")</f>
        <v>0</v>
      </c>
      <c r="DP25" s="191">
        <f>IFERROR((IF(AND($P25&gt;=DP$4,$P25&lt;DQ$4,$Q25&lt;DQ$4),NETWORKDAYS.INTL($P25,$Q25,1,(Holidays!$A$1:$A$248)),0)+IF(AND($P25&gt;=DP$4,$P25&lt;DQ$4,$Q25&gt;=DQ$4),NETWORKDAYS.INTL($P25,(DQ$4)-1,1,(Holidays!$A$1:$A$248)),0)+IF(AND($P25&lt;DP$4,$Q25&lt;DQ$4,$Q25&gt;=DP$4),NETWORKDAYS.INTL(DP$4,$Q25,1,(Holidays!$A$1:$A$248)),0)+IF(AND($P25&lt;DP$4,$Q25&gt;=DQ$4,$Q25&gt;=DP$4),NETWORKDAYS.INTL(DP$4,(DQ$4)-1,1,(Holidays!$A$1:$A$248)),0))*$S25,"")</f>
        <v>0</v>
      </c>
      <c r="DQ25" s="191">
        <f>IFERROR((IF(AND($P25&gt;=DQ$4,$P25&lt;DR$4,$Q25&lt;DR$4),NETWORKDAYS.INTL($P25,$Q25,1,(Holidays!$A$1:$A$248)),0)+IF(AND($P25&gt;=DQ$4,$P25&lt;DR$4,$Q25&gt;=DR$4),NETWORKDAYS.INTL($P25,(DR$4)-1,1,(Holidays!$A$1:$A$248)),0)+IF(AND($P25&lt;DQ$4,$Q25&lt;DR$4,$Q25&gt;=DQ$4),NETWORKDAYS.INTL(DQ$4,$Q25,1,(Holidays!$A$1:$A$248)),0)+IF(AND($P25&lt;DQ$4,$Q25&gt;=DR$4,$Q25&gt;=DQ$4),NETWORKDAYS.INTL(DQ$4,(DR$4)-1,1,(Holidays!$A$1:$A$248)),0))*$S25,"")</f>
        <v>0</v>
      </c>
      <c r="DR25" s="191">
        <f>IFERROR((IF(AND($P25&gt;=DR$4,$P25&lt;DS$4,$Q25&lt;DS$4),NETWORKDAYS.INTL($P25,$Q25,1,(Holidays!$A$1:$A$248)),0)+IF(AND($P25&gt;=DR$4,$P25&lt;DS$4,$Q25&gt;=DS$4),NETWORKDAYS.INTL($P25,(DS$4)-1,1,(Holidays!$A$1:$A$248)),0)+IF(AND($P25&lt;DR$4,$Q25&lt;DS$4,$Q25&gt;=DR$4),NETWORKDAYS.INTL(DR$4,$Q25,1,(Holidays!$A$1:$A$248)),0)+IF(AND($P25&lt;DR$4,$Q25&gt;=DS$4,$Q25&gt;=DR$4),NETWORKDAYS.INTL(DR$4,(DS$4)-1,1,(Holidays!$A$1:$A$248)),0))*$S25,"")</f>
        <v>0</v>
      </c>
      <c r="DS25" s="191">
        <f>IFERROR((IF(AND($P25&gt;=DS$4,$P25&lt;DT$4,$Q25&lt;DT$4),NETWORKDAYS.INTL($P25,$Q25,1,(Holidays!$A$1:$A$248)),0)+IF(AND($P25&gt;=DS$4,$P25&lt;DT$4,$Q25&gt;=DT$4),NETWORKDAYS.INTL($P25,(DT$4)-1,1,(Holidays!$A$1:$A$248)),0)+IF(AND($P25&lt;DS$4,$Q25&lt;DT$4,$Q25&gt;=DS$4),NETWORKDAYS.INTL(DS$4,$Q25,1,(Holidays!$A$1:$A$248)),0)+IF(AND($P25&lt;DS$4,$Q25&gt;=DT$4,$Q25&gt;=DS$4),NETWORKDAYS.INTL(DS$4,(DT$4)-1,1,(Holidays!$A$1:$A$248)),0))*$S25,"")</f>
        <v>0</v>
      </c>
      <c r="DT25" s="191">
        <f>IFERROR((IF(AND($P25&gt;=DT$4,$P25&lt;DU$4,$Q25&lt;DU$4),NETWORKDAYS.INTL($P25,$Q25,1,(Holidays!$A$1:$A$248)),0)+IF(AND($P25&gt;=DT$4,$P25&lt;DU$4,$Q25&gt;=DU$4),NETWORKDAYS.INTL($P25,(DU$4)-1,1,(Holidays!$A$1:$A$248)),0)+IF(AND($P25&lt;DT$4,$Q25&lt;DU$4,$Q25&gt;=DT$4),NETWORKDAYS.INTL(DT$4,$Q25,1,(Holidays!$A$1:$A$248)),0)+IF(AND($P25&lt;DT$4,$Q25&gt;=DU$4,$Q25&gt;=DT$4),NETWORKDAYS.INTL(DT$4,(DU$4)-1,1,(Holidays!$A$1:$A$248)),0))*$S25,"")</f>
        <v>0</v>
      </c>
      <c r="DU25" s="191">
        <f>IFERROR((IF(AND($P25&gt;=DU$4,$P25&lt;DV$4,$Q25&lt;DV$4),NETWORKDAYS.INTL($P25,$Q25,1,(Holidays!$A$1:$A$248)),0)+IF(AND($P25&gt;=DU$4,$P25&lt;DV$4,$Q25&gt;=DV$4),NETWORKDAYS.INTL($P25,(DV$4)-1,1,(Holidays!$A$1:$A$248)),0)+IF(AND($P25&lt;DU$4,$Q25&lt;DV$4,$Q25&gt;=DU$4),NETWORKDAYS.INTL(DU$4,$Q25,1,(Holidays!$A$1:$A$248)),0)+IF(AND($P25&lt;DU$4,$Q25&gt;=DV$4,$Q25&gt;=DU$4),NETWORKDAYS.INTL(DU$4,(DV$4)-1,1,(Holidays!$A$1:$A$248)),0))*$S25,"")</f>
        <v>0</v>
      </c>
      <c r="DV25" s="191">
        <f>IFERROR((IF(AND($P25&gt;=DV$4,$P25&lt;DW$4,$Q25&lt;DW$4),NETWORKDAYS.INTL($P25,$Q25,1,(Holidays!$A$1:$A$248)),0)+IF(AND($P25&gt;=DV$4,$P25&lt;DW$4,$Q25&gt;=DW$4),NETWORKDAYS.INTL($P25,(DW$4)-1,1,(Holidays!$A$1:$A$248)),0)+IF(AND($P25&lt;DV$4,$Q25&lt;DW$4,$Q25&gt;=DV$4),NETWORKDAYS.INTL(DV$4,$Q25,1,(Holidays!$A$1:$A$248)),0)+IF(AND($P25&lt;DV$4,$Q25&gt;=DW$4,$Q25&gt;=DV$4),NETWORKDAYS.INTL(DV$4,(DW$4)-1,1,(Holidays!$A$1:$A$248)),0))*$S25,"")</f>
        <v>0</v>
      </c>
      <c r="DW25" s="191">
        <f>IFERROR((IF(AND($P25&gt;=DW$4,$P25&lt;DX$4,$Q25&lt;DX$4),NETWORKDAYS.INTL($P25,$Q25,1,(Holidays!$A$1:$A$248)),0)+IF(AND($P25&gt;=DW$4,$P25&lt;DX$4,$Q25&gt;=DX$4),NETWORKDAYS.INTL($P25,(DX$4)-1,1,(Holidays!$A$1:$A$248)),0)+IF(AND($P25&lt;DW$4,$Q25&lt;DX$4,$Q25&gt;=DW$4),NETWORKDAYS.INTL(DW$4,$Q25,1,(Holidays!$A$1:$A$248)),0)+IF(AND($P25&lt;DW$4,$Q25&gt;=DX$4,$Q25&gt;=DW$4),NETWORKDAYS.INTL(DW$4,(DX$4)-1,1,(Holidays!$A$1:$A$248)),0))*$S25,"")</f>
        <v>0</v>
      </c>
      <c r="DX25" s="191">
        <f>IFERROR((IF(AND($P25&gt;=DX$4,$P25&lt;DY$4,$Q25&lt;DY$4),NETWORKDAYS.INTL($P25,$Q25,1,(Holidays!$A$1:$A$248)),0)+IF(AND($P25&gt;=DX$4,$P25&lt;DY$4,$Q25&gt;=DY$4),NETWORKDAYS.INTL($P25,(DY$4)-1,1,(Holidays!$A$1:$A$248)),0)+IF(AND($P25&lt;DX$4,$Q25&lt;DY$4,$Q25&gt;=DX$4),NETWORKDAYS.INTL(DX$4,$Q25,1,(Holidays!$A$1:$A$248)),0)+IF(AND($P25&lt;DX$4,$Q25&gt;=DY$4,$Q25&gt;=DX$4),NETWORKDAYS.INTL(DX$4,(DY$4)-1,1,(Holidays!$A$1:$A$248)),0))*$S25,"")</f>
        <v>0</v>
      </c>
      <c r="DY25" s="191">
        <f>IFERROR((IF(AND($P25&gt;=DY$4,$P25&lt;DZ$4,$Q25&lt;DZ$4),NETWORKDAYS.INTL($P25,$Q25,1,(Holidays!$A$1:$A$248)),0)+IF(AND($P25&gt;=DY$4,$P25&lt;DZ$4,$Q25&gt;=DZ$4),NETWORKDAYS.INTL($P25,(DZ$4)-1,1,(Holidays!$A$1:$A$248)),0)+IF(AND($P25&lt;DY$4,$Q25&lt;DZ$4,$Q25&gt;=DY$4),NETWORKDAYS.INTL(DY$4,$Q25,1,(Holidays!$A$1:$A$248)),0)+IF(AND($P25&lt;DY$4,$Q25&gt;=DZ$4,$Q25&gt;=DY$4),NETWORKDAYS.INTL(DY$4,(DZ$4)-1,1,(Holidays!$A$1:$A$248)),0))*$S25,"")</f>
        <v>0</v>
      </c>
      <c r="DZ25" s="191">
        <f>IFERROR((IF(AND($P25&gt;=DZ$4,$P25&lt;EA$4,$Q25&lt;EA$4),NETWORKDAYS.INTL($P25,$Q25,1,(Holidays!$A$1:$A$248)),0)+IF(AND($P25&gt;=DZ$4,$P25&lt;EA$4,$Q25&gt;=EA$4),NETWORKDAYS.INTL($P25,(EA$4)-1,1,(Holidays!$A$1:$A$248)),0)+IF(AND($P25&lt;DZ$4,$Q25&lt;EA$4,$Q25&gt;=DZ$4),NETWORKDAYS.INTL(DZ$4,$Q25,1,(Holidays!$A$1:$A$248)),0)+IF(AND($P25&lt;DZ$4,$Q25&gt;=EA$4,$Q25&gt;=DZ$4),NETWORKDAYS.INTL(DZ$4,(EA$4)-1,1,(Holidays!$A$1:$A$248)),0))*$S25,"")</f>
        <v>0</v>
      </c>
      <c r="EA25" s="191">
        <f>IFERROR((IF(AND($P25&gt;=EA$4,$P25&lt;EB$4,$Q25&lt;EB$4),NETWORKDAYS.INTL($P25,$Q25,1,(Holidays!$A$1:$A$248)),0)+IF(AND($P25&gt;=EA$4,$P25&lt;EB$4,$Q25&gt;=EB$4),NETWORKDAYS.INTL($P25,(EB$4)-1,1,(Holidays!$A$1:$A$248)),0)+IF(AND($P25&lt;EA$4,$Q25&lt;EB$4,$Q25&gt;=EA$4),NETWORKDAYS.INTL(EA$4,$Q25,1,(Holidays!$A$1:$A$248)),0)+IF(AND($P25&lt;EA$4,$Q25&gt;=EB$4,$Q25&gt;=EA$4),NETWORKDAYS.INTL(EA$4,(EB$4)-1,1,(Holidays!$A$1:$A$248)),0))*$S25,"")</f>
        <v>0</v>
      </c>
      <c r="EB25" s="191">
        <f>IFERROR((IF(AND($P25&gt;=EB$4,$P25&lt;EC$4,$Q25&lt;EC$4),NETWORKDAYS.INTL($P25,$Q25,1,(Holidays!$A$1:$A$248)),0)+IF(AND($P25&gt;=EB$4,$P25&lt;EC$4,$Q25&gt;=EC$4),NETWORKDAYS.INTL($P25,(EC$4)-1,1,(Holidays!$A$1:$A$248)),0)+IF(AND($P25&lt;EB$4,$Q25&lt;EC$4,$Q25&gt;=EB$4),NETWORKDAYS.INTL(EB$4,$Q25,1,(Holidays!$A$1:$A$248)),0)+IF(AND($P25&lt;EB$4,$Q25&gt;=EC$4,$Q25&gt;=EB$4),NETWORKDAYS.INTL(EB$4,(EC$4)-1,1,(Holidays!$A$1:$A$248)),0))*$S25,"")</f>
        <v>0</v>
      </c>
      <c r="EC25" s="191">
        <f>IFERROR((IF(AND($P25&gt;=EC$4,$P25&lt;ED$4,$Q25&lt;ED$4),NETWORKDAYS.INTL($P25,$Q25,1,(Holidays!$A$1:$A$248)),0)+IF(AND($P25&gt;=EC$4,$P25&lt;ED$4,$Q25&gt;=ED$4),NETWORKDAYS.INTL($P25,(ED$4)-1,1,(Holidays!$A$1:$A$248)),0)+IF(AND($P25&lt;EC$4,$Q25&lt;ED$4,$Q25&gt;=EC$4),NETWORKDAYS.INTL(EC$4,$Q25,1,(Holidays!$A$1:$A$248)),0)+IF(AND($P25&lt;EC$4,$Q25&gt;=ED$4,$Q25&gt;=EC$4),NETWORKDAYS.INTL(EC$4,(ED$4)-1,1,(Holidays!$A$1:$A$248)),0))*$S25,"")</f>
        <v>0</v>
      </c>
      <c r="ED25" s="191">
        <f>IFERROR((IF(AND($P25&gt;=ED$4,$P25&lt;EE$4,$Q25&lt;EE$4),NETWORKDAYS.INTL($P25,$Q25,1,(Holidays!$A$1:$A$248)),0)+IF(AND($P25&gt;=ED$4,$P25&lt;EE$4,$Q25&gt;=EE$4),NETWORKDAYS.INTL($P25,(EE$4)-1,1,(Holidays!$A$1:$A$248)),0)+IF(AND($P25&lt;ED$4,$Q25&lt;EE$4,$Q25&gt;=ED$4),NETWORKDAYS.INTL(ED$4,$Q25,1,(Holidays!$A$1:$A$248)),0)+IF(AND($P25&lt;ED$4,$Q25&gt;=EE$4,$Q25&gt;=ED$4),NETWORKDAYS.INTL(ED$4,(EE$4)-1,1,(Holidays!$A$1:$A$248)),0))*$S25,"")</f>
        <v>0</v>
      </c>
      <c r="EE25" s="191">
        <f>IFERROR((IF(AND($P25&gt;=EE$4,$P25&lt;EF$4,$Q25&lt;EF$4),NETWORKDAYS.INTL($P25,$Q25,1,(Holidays!$A$1:$A$248)),0)+IF(AND($P25&gt;=EE$4,$P25&lt;EF$4,$Q25&gt;=EF$4),NETWORKDAYS.INTL($P25,(EF$4)-1,1,(Holidays!$A$1:$A$248)),0)+IF(AND($P25&lt;EE$4,$Q25&lt;EF$4,$Q25&gt;=EE$4),NETWORKDAYS.INTL(EE$4,$Q25,1,(Holidays!$A$1:$A$248)),0)+IF(AND($P25&lt;EE$4,$Q25&gt;=EF$4,$Q25&gt;=EE$4),NETWORKDAYS.INTL(EE$4,(EF$4)-1,1,(Holidays!$A$1:$A$248)),0))*$S25,"")</f>
        <v>0</v>
      </c>
      <c r="EF25" s="191">
        <f>IFERROR((IF(AND($P25&gt;=EF$4,$P25&lt;EG$4,$Q25&lt;EG$4),NETWORKDAYS.INTL($P25,$Q25,1,(Holidays!$A$1:$A$248)),0)+IF(AND($P25&gt;=EF$4,$P25&lt;EG$4,$Q25&gt;=EG$4),NETWORKDAYS.INTL($P25,(EG$4)-1,1,(Holidays!$A$1:$A$248)),0)+IF(AND($P25&lt;EF$4,$Q25&lt;EG$4,$Q25&gt;=EF$4),NETWORKDAYS.INTL(EF$4,$Q25,1,(Holidays!$A$1:$A$248)),0)+IF(AND($P25&lt;EF$4,$Q25&gt;=EG$4,$Q25&gt;=EF$4),NETWORKDAYS.INTL(EF$4,(EG$4)-1,1,(Holidays!$A$1:$A$248)),0))*$S25,"")</f>
        <v>0</v>
      </c>
      <c r="EG25" s="191">
        <f>IFERROR((IF(AND($P25&gt;=EG$4,$P25&lt;EH$4,$Q25&lt;EH$4),NETWORKDAYS.INTL($P25,$Q25,1,(Holidays!$A$1:$A$248)),0)+IF(AND($P25&gt;=EG$4,$P25&lt;EH$4,$Q25&gt;=EH$4),NETWORKDAYS.INTL($P25,(EH$4)-1,1,(Holidays!$A$1:$A$248)),0)+IF(AND($P25&lt;EG$4,$Q25&lt;EH$4,$Q25&gt;=EG$4),NETWORKDAYS.INTL(EG$4,$Q25,1,(Holidays!$A$1:$A$248)),0)+IF(AND($P25&lt;EG$4,$Q25&gt;=EH$4,$Q25&gt;=EG$4),NETWORKDAYS.INTL(EG$4,(EH$4)-1,1,(Holidays!$A$1:$A$248)),0))*$S25,"")</f>
        <v>0</v>
      </c>
      <c r="EH25" s="191">
        <f>IFERROR((IF(AND($P25&gt;=EH$4,$P25&lt;EI$4,$Q25&lt;EI$4),NETWORKDAYS.INTL($P25,$Q25,1,(Holidays!$A$1:$A$248)),0)+IF(AND($P25&gt;=EH$4,$P25&lt;EI$4,$Q25&gt;=EI$4),NETWORKDAYS.INTL($P25,(EI$4)-1,1,(Holidays!$A$1:$A$248)),0)+IF(AND($P25&lt;EH$4,$Q25&lt;EI$4,$Q25&gt;=EH$4),NETWORKDAYS.INTL(EH$4,$Q25,1,(Holidays!$A$1:$A$248)),0)+IF(AND($P25&lt;EH$4,$Q25&gt;=EI$4,$Q25&gt;=EH$4),NETWORKDAYS.INTL(EH$4,(EI$4)-1,1,(Holidays!$A$1:$A$248)),0))*$S25,"")</f>
        <v>0</v>
      </c>
      <c r="EI25" s="191">
        <f>IFERROR((IF(AND($P25&gt;=EI$4,$P25&lt;EJ$4,$Q25&lt;EJ$4),NETWORKDAYS.INTL($P25,$Q25,1,(Holidays!$A$1:$A$248)),0)+IF(AND($P25&gt;=EI$4,$P25&lt;EJ$4,$Q25&gt;=EJ$4),NETWORKDAYS.INTL($P25,(EJ$4)-1,1,(Holidays!$A$1:$A$248)),0)+IF(AND($P25&lt;EI$4,$Q25&lt;EJ$4,$Q25&gt;=EI$4),NETWORKDAYS.INTL(EI$4,$Q25,1,(Holidays!$A$1:$A$248)),0)+IF(AND($P25&lt;EI$4,$Q25&gt;=EJ$4,$Q25&gt;=EI$4),NETWORKDAYS.INTL(EI$4,(EJ$4)-1,1,(Holidays!$A$1:$A$248)),0))*$S25,"")</f>
        <v>0</v>
      </c>
      <c r="EJ25" s="191">
        <f>IFERROR((IF(AND($P25&gt;=EJ$4,$P25&lt;EK$4,$Q25&lt;EK$4),NETWORKDAYS.INTL($P25,$Q25,1,(Holidays!$A$1:$A$248)),0)+IF(AND($P25&gt;=EJ$4,$P25&lt;EK$4,$Q25&gt;=EK$4),NETWORKDAYS.INTL($P25,(EK$4)-1,1,(Holidays!$A$1:$A$248)),0)+IF(AND($P25&lt;EJ$4,$Q25&lt;EK$4,$Q25&gt;=EJ$4),NETWORKDAYS.INTL(EJ$4,$Q25,1,(Holidays!$A$1:$A$248)),0)+IF(AND($P25&lt;EJ$4,$Q25&gt;=EK$4,$Q25&gt;=EJ$4),NETWORKDAYS.INTL(EJ$4,(EK$4)-1,1,(Holidays!$A$1:$A$248)),0))*$S25,"")</f>
        <v>0</v>
      </c>
      <c r="EK25" s="191">
        <f>IFERROR((IF(AND($P25&gt;=EK$4,$P25&lt;EL$4,$Q25&lt;EL$4),NETWORKDAYS.INTL($P25,$Q25,1,(Holidays!$A$1:$A$248)),0)+IF(AND($P25&gt;=EK$4,$P25&lt;EL$4,$Q25&gt;=EL$4),NETWORKDAYS.INTL($P25,(EL$4)-1,1,(Holidays!$A$1:$A$248)),0)+IF(AND($P25&lt;EK$4,$Q25&lt;EL$4,$Q25&gt;=EK$4),NETWORKDAYS.INTL(EK$4,$Q25,1,(Holidays!$A$1:$A$248)),0)+IF(AND($P25&lt;EK$4,$Q25&gt;=EL$4,$Q25&gt;=EK$4),NETWORKDAYS.INTL(EK$4,(EL$4)-1,1,(Holidays!$A$1:$A$248)),0))*$S25,"")</f>
        <v>0</v>
      </c>
      <c r="EL25" s="191">
        <f>IFERROR((IF(AND($P25&gt;=EL$4,$P25&lt;EM$4,$Q25&lt;EM$4),NETWORKDAYS.INTL($P25,$Q25,1,(Holidays!$A$1:$A$248)),0)+IF(AND($P25&gt;=EL$4,$P25&lt;EM$4,$Q25&gt;=EM$4),NETWORKDAYS.INTL($P25,(EM$4)-1,1,(Holidays!$A$1:$A$248)),0)+IF(AND($P25&lt;EL$4,$Q25&lt;EM$4,$Q25&gt;=EL$4),NETWORKDAYS.INTL(EL$4,$Q25,1,(Holidays!$A$1:$A$248)),0)+IF(AND($P25&lt;EL$4,$Q25&gt;=EM$4,$Q25&gt;=EL$4),NETWORKDAYS.INTL(EL$4,(EM$4)-1,1,(Holidays!$A$1:$A$248)),0))*$S25,"")</f>
        <v>0</v>
      </c>
      <c r="EM25" s="191">
        <f>IFERROR((IF(AND($P25&gt;=EM$4,$P25&lt;EN$4,$Q25&lt;EN$4),NETWORKDAYS.INTL($P25,$Q25,1,(Holidays!$A$1:$A$248)),0)+IF(AND($P25&gt;=EM$4,$P25&lt;EN$4,$Q25&gt;=EN$4),NETWORKDAYS.INTL($P25,(EN$4)-1,1,(Holidays!$A$1:$A$248)),0)+IF(AND($P25&lt;EM$4,$Q25&lt;EN$4,$Q25&gt;=EM$4),NETWORKDAYS.INTL(EM$4,$Q25,1,(Holidays!$A$1:$A$248)),0)+IF(AND($P25&lt;EM$4,$Q25&gt;=EN$4,$Q25&gt;=EM$4),NETWORKDAYS.INTL(EM$4,(EN$4)-1,1,(Holidays!$A$1:$A$248)),0))*$S25,"")</f>
        <v>0</v>
      </c>
      <c r="EN25" s="191">
        <f>IFERROR((IF(AND($P25&gt;=EN$4,$P25&lt;EO$4,$Q25&lt;EO$4),NETWORKDAYS.INTL($P25,$Q25,1,(Holidays!$A$1:$A$248)),0)+IF(AND($P25&gt;=EN$4,$P25&lt;EO$4,$Q25&gt;=EO$4),NETWORKDAYS.INTL($P25,(EO$4)-1,1,(Holidays!$A$1:$A$248)),0)+IF(AND($P25&lt;EN$4,$Q25&lt;EO$4,$Q25&gt;=EN$4),NETWORKDAYS.INTL(EN$4,$Q25,1,(Holidays!$A$1:$A$248)),0)+IF(AND($P25&lt;EN$4,$Q25&gt;=EO$4,$Q25&gt;=EN$4),NETWORKDAYS.INTL(EN$4,(EO$4)-1,1,(Holidays!$A$1:$A$248)),0))*$S25,"")</f>
        <v>0</v>
      </c>
      <c r="EO25" s="191">
        <f>IFERROR((IF(AND($P25&gt;=EO$4,$P25&lt;EP$4,$Q25&lt;EP$4),NETWORKDAYS.INTL($P25,$Q25,1,(Holidays!$A$1:$A$248)),0)+IF(AND($P25&gt;=EO$4,$P25&lt;EP$4,$Q25&gt;=EP$4),NETWORKDAYS.INTL($P25,(EP$4)-1,1,(Holidays!$A$1:$A$248)),0)+IF(AND($P25&lt;EO$4,$Q25&lt;EP$4,$Q25&gt;=EO$4),NETWORKDAYS.INTL(EO$4,$Q25,1,(Holidays!$A$1:$A$248)),0)+IF(AND($P25&lt;EO$4,$Q25&gt;=EP$4,$Q25&gt;=EO$4),NETWORKDAYS.INTL(EO$4,(EP$4)-1,1,(Holidays!$A$1:$A$248)),0))*$S25,"")</f>
        <v>0</v>
      </c>
      <c r="EP25" s="191">
        <f>IFERROR((IF(AND($P25&gt;=EP$4,$P25&lt;EQ$4,$Q25&lt;EQ$4),NETWORKDAYS.INTL($P25,$Q25,1,(Holidays!$A$1:$A$248)),0)+IF(AND($P25&gt;=EP$4,$P25&lt;EQ$4,$Q25&gt;=EQ$4),NETWORKDAYS.INTL($P25,(EQ$4)-1,1,(Holidays!$A$1:$A$248)),0)+IF(AND($P25&lt;EP$4,$Q25&lt;EQ$4,$Q25&gt;=EP$4),NETWORKDAYS.INTL(EP$4,$Q25,1,(Holidays!$A$1:$A$248)),0)+IF(AND($P25&lt;EP$4,$Q25&gt;=EQ$4,$Q25&gt;=EP$4),NETWORKDAYS.INTL(EP$4,(EQ$4)-1,1,(Holidays!$A$1:$A$248)),0))*$S25,"")</f>
        <v>0</v>
      </c>
      <c r="EQ25" s="191">
        <f>IFERROR((IF(AND($P25&gt;=EQ$4,$P25&lt;ER$4,$Q25&lt;ER$4),NETWORKDAYS.INTL($P25,$Q25,1,(Holidays!$A$1:$A$248)),0)+IF(AND($P25&gt;=EQ$4,$P25&lt;ER$4,$Q25&gt;=ER$4),NETWORKDAYS.INTL($P25,(ER$4)-1,1,(Holidays!$A$1:$A$248)),0)+IF(AND($P25&lt;EQ$4,$Q25&lt;ER$4,$Q25&gt;=EQ$4),NETWORKDAYS.INTL(EQ$4,$Q25,1,(Holidays!$A$1:$A$248)),0)+IF(AND($P25&lt;EQ$4,$Q25&gt;=ER$4,$Q25&gt;=EQ$4),NETWORKDAYS.INTL(EQ$4,(ER$4)-1,1,(Holidays!$A$1:$A$248)),0))*$S25,"")</f>
        <v>0</v>
      </c>
      <c r="ER25" s="191">
        <f>IFERROR((IF(AND($P25&gt;=ER$4,$P25&lt;ES$4,$Q25&lt;ES$4),NETWORKDAYS.INTL($P25,$Q25,1,(Holidays!$A$1:$A$248)),0)+IF(AND($P25&gt;=ER$4,$P25&lt;ES$4,$Q25&gt;=ES$4),NETWORKDAYS.INTL($P25,(ES$4)-1,1,(Holidays!$A$1:$A$248)),0)+IF(AND($P25&lt;ER$4,$Q25&lt;ES$4,$Q25&gt;=ER$4),NETWORKDAYS.INTL(ER$4,$Q25,1,(Holidays!$A$1:$A$248)),0)+IF(AND($P25&lt;ER$4,$Q25&gt;=ES$4,$Q25&gt;=ER$4),NETWORKDAYS.INTL(ER$4,(ES$4)-1,1,(Holidays!$A$1:$A$248)),0))*$S25,"")</f>
        <v>0</v>
      </c>
      <c r="ES25" s="191">
        <f>IFERROR((IF(AND($P25&gt;=ES$4,$P25&lt;ET$4,$Q25&lt;ET$4),NETWORKDAYS.INTL($P25,$Q25,1,(Holidays!$A$1:$A$248)),0)+IF(AND($P25&gt;=ES$4,$P25&lt;ET$4,$Q25&gt;=ET$4),NETWORKDAYS.INTL($P25,(ET$4)-1,1,(Holidays!$A$1:$A$248)),0)+IF(AND($P25&lt;ES$4,$Q25&lt;ET$4,$Q25&gt;=ES$4),NETWORKDAYS.INTL(ES$4,$Q25,1,(Holidays!$A$1:$A$248)),0)+IF(AND($P25&lt;ES$4,$Q25&gt;=ET$4,$Q25&gt;=ES$4),NETWORKDAYS.INTL(ES$4,(ET$4)-1,1,(Holidays!$A$1:$A$248)),0))*$S25,"")</f>
        <v>0</v>
      </c>
      <c r="ET25" s="191">
        <f>IFERROR((IF(AND($P25&gt;=ET$4,$P25&lt;EU$4,$Q25&lt;EU$4),NETWORKDAYS.INTL($P25,$Q25,1,(Holidays!$A$1:$A$248)),0)+IF(AND($P25&gt;=ET$4,$P25&lt;EU$4,$Q25&gt;=EU$4),NETWORKDAYS.INTL($P25,(EU$4)-1,1,(Holidays!$A$1:$A$248)),0)+IF(AND($P25&lt;ET$4,$Q25&lt;EU$4,$Q25&gt;=ET$4),NETWORKDAYS.INTL(ET$4,$Q25,1,(Holidays!$A$1:$A$248)),0)+IF(AND($P25&lt;ET$4,$Q25&gt;=EU$4,$Q25&gt;=ET$4),NETWORKDAYS.INTL(ET$4,(EU$4)-1,1,(Holidays!$A$1:$A$248)),0))*$S25,"")</f>
        <v>0</v>
      </c>
      <c r="EU25" s="191">
        <f>IFERROR((IF(AND($P25&gt;=EU$4,$P25&lt;EV$4,$Q25&lt;EV$4),NETWORKDAYS.INTL($P25,$Q25,1,(Holidays!$A$1:$A$248)),0)+IF(AND($P25&gt;=EU$4,$P25&lt;EV$4,$Q25&gt;=EV$4),NETWORKDAYS.INTL($P25,(EV$4)-1,1,(Holidays!$A$1:$A$248)),0)+IF(AND($P25&lt;EU$4,$Q25&lt;EV$4,$Q25&gt;=EU$4),NETWORKDAYS.INTL(EU$4,$Q25,1,(Holidays!$A$1:$A$248)),0)+IF(AND($P25&lt;EU$4,$Q25&gt;=EV$4,$Q25&gt;=EU$4),NETWORKDAYS.INTL(EU$4,(EV$4)-1,1,(Holidays!$A$1:$A$248)),0))*$S25,"")</f>
        <v>0</v>
      </c>
      <c r="EV25" s="191">
        <f>IFERROR((IF(AND($P25&gt;=EV$4,$P25&lt;EW$4,$Q25&lt;EW$4),NETWORKDAYS.INTL($P25,$Q25,1,(Holidays!$A$1:$A$248)),0)+IF(AND($P25&gt;=EV$4,$P25&lt;EW$4,$Q25&gt;=EW$4),NETWORKDAYS.INTL($P25,(EW$4)-1,1,(Holidays!$A$1:$A$248)),0)+IF(AND($P25&lt;EV$4,$Q25&lt;EW$4,$Q25&gt;=EV$4),NETWORKDAYS.INTL(EV$4,$Q25,1,(Holidays!$A$1:$A$248)),0)+IF(AND($P25&lt;EV$4,$Q25&gt;=EW$4,$Q25&gt;=EV$4),NETWORKDAYS.INTL(EV$4,(EW$4)-1,1,(Holidays!$A$1:$A$248)),0))*$S25,"")</f>
        <v>0</v>
      </c>
      <c r="EW25" s="191">
        <f>IFERROR((IF(AND($P25&gt;=EW$4,$P25&lt;EX$4,$Q25&lt;EX$4),NETWORKDAYS.INTL($P25,$Q25,1,(Holidays!$A$1:$A$248)),0)+IF(AND($P25&gt;=EW$4,$P25&lt;EX$4,$Q25&gt;=EX$4),NETWORKDAYS.INTL($P25,(EX$4)-1,1,(Holidays!$A$1:$A$248)),0)+IF(AND($P25&lt;EW$4,$Q25&lt;EX$4,$Q25&gt;=EW$4),NETWORKDAYS.INTL(EW$4,$Q25,1,(Holidays!$A$1:$A$248)),0)+IF(AND($P25&lt;EW$4,$Q25&gt;=EX$4,$Q25&gt;=EW$4),NETWORKDAYS.INTL(EW$4,(EX$4)-1,1,(Holidays!$A$1:$A$248)),0))*$S25,"")</f>
        <v>0</v>
      </c>
      <c r="EX25" s="191">
        <f>IFERROR((IF(AND($P25&gt;=EX$4,$P25&lt;EY$4,$Q25&lt;EY$4),NETWORKDAYS.INTL($P25,$Q25,1,(Holidays!$A$1:$A$248)),0)+IF(AND($P25&gt;=EX$4,$P25&lt;EY$4,$Q25&gt;=EY$4),NETWORKDAYS.INTL($P25,(EY$4)-1,1,(Holidays!$A$1:$A$248)),0)+IF(AND($P25&lt;EX$4,$Q25&lt;EY$4,$Q25&gt;=EX$4),NETWORKDAYS.INTL(EX$4,$Q25,1,(Holidays!$A$1:$A$248)),0)+IF(AND($P25&lt;EX$4,$Q25&gt;=EY$4,$Q25&gt;=EX$4),NETWORKDAYS.INTL(EX$4,(EY$4)-1,1,(Holidays!$A$1:$A$248)),0))*$S25,"")</f>
        <v>0</v>
      </c>
      <c r="EY25" s="191">
        <f>IFERROR((IF(AND($P25&gt;=EY$4,$P25&lt;EZ$4,$Q25&lt;EZ$4),NETWORKDAYS.INTL($P25,$Q25,1,(Holidays!$A$1:$A$248)),0)+IF(AND($P25&gt;=EY$4,$P25&lt;EZ$4,$Q25&gt;=EZ$4),NETWORKDAYS.INTL($P25,(EZ$4)-1,1,(Holidays!$A$1:$A$248)),0)+IF(AND($P25&lt;EY$4,$Q25&lt;EZ$4,$Q25&gt;=EY$4),NETWORKDAYS.INTL(EY$4,$Q25,1,(Holidays!$A$1:$A$248)),0)+IF(AND($P25&lt;EY$4,$Q25&gt;=EZ$4,$Q25&gt;=EY$4),NETWORKDAYS.INTL(EY$4,(EZ$4)-1,1,(Holidays!$A$1:$A$248)),0))*$S25,"")</f>
        <v>0</v>
      </c>
      <c r="EZ25" s="191">
        <f>IFERROR((IF(AND($P25&gt;=EZ$4,$P25&lt;FA$4,$Q25&lt;FA$4),NETWORKDAYS.INTL($P25,$Q25,1,(Holidays!$A$1:$A$248)),0)+IF(AND($P25&gt;=EZ$4,$P25&lt;FA$4,$Q25&gt;=FA$4),NETWORKDAYS.INTL($P25,(FA$4)-1,1,(Holidays!$A$1:$A$248)),0)+IF(AND($P25&lt;EZ$4,$Q25&lt;FA$4,$Q25&gt;=EZ$4),NETWORKDAYS.INTL(EZ$4,$Q25,1,(Holidays!$A$1:$A$248)),0)+IF(AND($P25&lt;EZ$4,$Q25&gt;=FA$4,$Q25&gt;=EZ$4),NETWORKDAYS.INTL(EZ$4,(FA$4)-1,1,(Holidays!$A$1:$A$248)),0))*$S25,"")</f>
        <v>0</v>
      </c>
      <c r="FA25" s="191">
        <f>IFERROR((IF(AND($P25&gt;=FA$4,$P25&lt;FB$4,$Q25&lt;FB$4),NETWORKDAYS.INTL($P25,$Q25,1,(Holidays!$A$1:$A$248)),0)+IF(AND($P25&gt;=FA$4,$P25&lt;FB$4,$Q25&gt;=FB$4),NETWORKDAYS.INTL($P25,(FB$4)-1,1,(Holidays!$A$1:$A$248)),0)+IF(AND($P25&lt;FA$4,$Q25&lt;FB$4,$Q25&gt;=FA$4),NETWORKDAYS.INTL(FA$4,$Q25,1,(Holidays!$A$1:$A$248)),0)+IF(AND($P25&lt;FA$4,$Q25&gt;=FB$4,$Q25&gt;=FA$4),NETWORKDAYS.INTL(FA$4,(FB$4)-1,1,(Holidays!$A$1:$A$248)),0))*$S25,"")</f>
        <v>0</v>
      </c>
      <c r="FB25" s="191">
        <f>IFERROR((IF(AND($P25&gt;=FB$4,$P25&lt;FC$4,$Q25&lt;FC$4),NETWORKDAYS.INTL($P25,$Q25,1,(Holidays!$A$1:$A$248)),0)+IF(AND($P25&gt;=FB$4,$P25&lt;FC$4,$Q25&gt;=FC$4),NETWORKDAYS.INTL($P25,(FC$4)-1,1,(Holidays!$A$1:$A$248)),0)+IF(AND($P25&lt;FB$4,$Q25&lt;FC$4,$Q25&gt;=FB$4),NETWORKDAYS.INTL(FB$4,$Q25,1,(Holidays!$A$1:$A$248)),0)+IF(AND($P25&lt;FB$4,$Q25&gt;=FC$4,$Q25&gt;=FB$4),NETWORKDAYS.INTL(FB$4,(FC$4)-1,1,(Holidays!$A$1:$A$248)),0))*$S25,"")</f>
        <v>0</v>
      </c>
      <c r="FC25" s="191">
        <f>IFERROR((IF(AND($P25&gt;=FC$4,$P25&lt;FD$4,$Q25&lt;FD$4),NETWORKDAYS.INTL($P25,$Q25,1,(Holidays!$A$1:$A$248)),0)+IF(AND($P25&gt;=FC$4,$P25&lt;FD$4,$Q25&gt;=FD$4),NETWORKDAYS.INTL($P25,(FD$4)-1,1,(Holidays!$A$1:$A$248)),0)+IF(AND($P25&lt;FC$4,$Q25&lt;FD$4,$Q25&gt;=FC$4),NETWORKDAYS.INTL(FC$4,$Q25,1,(Holidays!$A$1:$A$248)),0)+IF(AND($P25&lt;FC$4,$Q25&gt;=FD$4,$Q25&gt;=FC$4),NETWORKDAYS.INTL(FC$4,(FD$4)-1,1,(Holidays!$A$1:$A$248)),0))*$S25,"")</f>
        <v>0</v>
      </c>
      <c r="FD25" s="191">
        <f>IFERROR((IF(AND($P25&gt;=FD$4,$P25&lt;FE$4,$Q25&lt;FE$4),NETWORKDAYS.INTL($P25,$Q25,1,(Holidays!$A$1:$A$248)),0)+IF(AND($P25&gt;=FD$4,$P25&lt;FE$4,$Q25&gt;=FE$4),NETWORKDAYS.INTL($P25,(FE$4)-1,1,(Holidays!$A$1:$A$248)),0)+IF(AND($P25&lt;FD$4,$Q25&lt;FE$4,$Q25&gt;=FD$4),NETWORKDAYS.INTL(FD$4,$Q25,1,(Holidays!$A$1:$A$248)),0)+IF(AND($P25&lt;FD$4,$Q25&gt;=FE$4,$Q25&gt;=FD$4),NETWORKDAYS.INTL(FD$4,(FE$4)-1,1,(Holidays!$A$1:$A$248)),0))*$S25,"")</f>
        <v>0</v>
      </c>
      <c r="FE25" s="191">
        <f>IFERROR((IF(AND($P25&gt;=FE$4,$P25&lt;FF$4,$Q25&lt;FF$4),NETWORKDAYS.INTL($P25,$Q25,1,(Holidays!$A$1:$A$248)),0)+IF(AND($P25&gt;=FE$4,$P25&lt;FF$4,$Q25&gt;=FF$4),NETWORKDAYS.INTL($P25,(FF$4)-1,1,(Holidays!$A$1:$A$248)),0)+IF(AND($P25&lt;FE$4,$Q25&lt;FF$4,$Q25&gt;=FE$4),NETWORKDAYS.INTL(FE$4,$Q25,1,(Holidays!$A$1:$A$248)),0)+IF(AND($P25&lt;FE$4,$Q25&gt;=FF$4,$Q25&gt;=FE$4),NETWORKDAYS.INTL(FE$4,(FF$4)-1,1,(Holidays!$A$1:$A$248)),0))*$S25,"")</f>
        <v>0</v>
      </c>
      <c r="FF25" s="191">
        <f>IFERROR((IF(AND($P25&gt;=FF$4,$P25&lt;FG$4,$Q25&lt;FG$4),NETWORKDAYS.INTL($P25,$Q25,1,(Holidays!$A$1:$A$248)),0)+IF(AND($P25&gt;=FF$4,$P25&lt;FG$4,$Q25&gt;=FG$4),NETWORKDAYS.INTL($P25,(FG$4)-1,1,(Holidays!$A$1:$A$248)),0)+IF(AND($P25&lt;FF$4,$Q25&lt;FG$4,$Q25&gt;=FF$4),NETWORKDAYS.INTL(FF$4,$Q25,1,(Holidays!$A$1:$A$248)),0)+IF(AND($P25&lt;FF$4,$Q25&gt;=FG$4,$Q25&gt;=FF$4),NETWORKDAYS.INTL(FF$4,(FG$4)-1,1,(Holidays!$A$1:$A$248)),0))*$S25,"")</f>
        <v>0</v>
      </c>
      <c r="FG25" s="191">
        <f>IFERROR((IF(AND($P25&gt;=FG$4,$P25&lt;FH$4,$Q25&lt;FH$4),NETWORKDAYS.INTL($P25,$Q25,1,(Holidays!$A$1:$A$248)),0)+IF(AND($P25&gt;=FG$4,$P25&lt;FH$4,$Q25&gt;=FH$4),NETWORKDAYS.INTL($P25,(FH$4)-1,1,(Holidays!$A$1:$A$248)),0)+IF(AND($P25&lt;FG$4,$Q25&lt;FH$4,$Q25&gt;=FG$4),NETWORKDAYS.INTL(FG$4,$Q25,1,(Holidays!$A$1:$A$248)),0)+IF(AND($P25&lt;FG$4,$Q25&gt;=FH$4,$Q25&gt;=FG$4),NETWORKDAYS.INTL(FG$4,(FH$4)-1,1,(Holidays!$A$1:$A$248)),0))*$S25,"")</f>
        <v>0</v>
      </c>
      <c r="FH25" s="191">
        <f>IFERROR((IF(AND($P25&gt;=FH$4,$P25&lt;FI$4,$Q25&lt;FI$4),NETWORKDAYS.INTL($P25,$Q25,1,(Holidays!$A$1:$A$248)),0)+IF(AND($P25&gt;=FH$4,$P25&lt;FI$4,$Q25&gt;=FI$4),NETWORKDAYS.INTL($P25,(FI$4)-1,1,(Holidays!$A$1:$A$248)),0)+IF(AND($P25&lt;FH$4,$Q25&lt;FI$4,$Q25&gt;=FH$4),NETWORKDAYS.INTL(FH$4,$Q25,1,(Holidays!$A$1:$A$248)),0)+IF(AND($P25&lt;FH$4,$Q25&gt;=FI$4,$Q25&gt;=FH$4),NETWORKDAYS.INTL(FH$4,(FI$4)-1,1,(Holidays!$A$1:$A$248)),0))*$S25,"")</f>
        <v>0</v>
      </c>
      <c r="FI25" s="191">
        <f>IFERROR((IF(AND($P25&gt;=FI$4,$P25&lt;FJ$4,$Q25&lt;FJ$4),NETWORKDAYS.INTL($P25,$Q25,1,(Holidays!$A$1:$A$248)),0)+IF(AND($P25&gt;=FI$4,$P25&lt;FJ$4,$Q25&gt;=FJ$4),NETWORKDAYS.INTL($P25,(FJ$4)-1,1,(Holidays!$A$1:$A$248)),0)+IF(AND($P25&lt;FI$4,$Q25&lt;FJ$4,$Q25&gt;=FI$4),NETWORKDAYS.INTL(FI$4,$Q25,1,(Holidays!$A$1:$A$248)),0)+IF(AND($P25&lt;FI$4,$Q25&gt;=FJ$4,$Q25&gt;=FI$4),NETWORKDAYS.INTL(FI$4,(FJ$4)-1,1,(Holidays!$A$1:$A$248)),0))*$S25,"")</f>
        <v>0</v>
      </c>
      <c r="FJ25" s="191">
        <f>IFERROR((IF(AND($P25&gt;=FJ$4,$P25&lt;FK$4,$Q25&lt;FK$4),NETWORKDAYS.INTL($P25,$Q25,1,(Holidays!$A$1:$A$248)),0)+IF(AND($P25&gt;=FJ$4,$P25&lt;FK$4,$Q25&gt;=FK$4),NETWORKDAYS.INTL($P25,(FK$4)-1,1,(Holidays!$A$1:$A$248)),0)+IF(AND($P25&lt;FJ$4,$Q25&lt;FK$4,$Q25&gt;=FJ$4),NETWORKDAYS.INTL(FJ$4,$Q25,1,(Holidays!$A$1:$A$248)),0)+IF(AND($P25&lt;FJ$4,$Q25&gt;=FK$4,$Q25&gt;=FJ$4),NETWORKDAYS.INTL(FJ$4,(FK$4)-1,1,(Holidays!$A$1:$A$248)),0))*$S25,"")</f>
        <v>0</v>
      </c>
      <c r="FK25" s="191">
        <f>IFERROR((IF(AND($P25&gt;=FK$4,$P25&lt;FL$4,$Q25&lt;FL$4),NETWORKDAYS.INTL($P25,$Q25,1,(Holidays!$A$1:$A$248)),0)+IF(AND($P25&gt;=FK$4,$P25&lt;FL$4,$Q25&gt;=FL$4),NETWORKDAYS.INTL($P25,(FL$4)-1,1,(Holidays!$A$1:$A$248)),0)+IF(AND($P25&lt;FK$4,$Q25&lt;FL$4,$Q25&gt;=FK$4),NETWORKDAYS.INTL(FK$4,$Q25,1,(Holidays!$A$1:$A$248)),0)+IF(AND($P25&lt;FK$4,$Q25&gt;=FL$4,$Q25&gt;=FK$4),NETWORKDAYS.INTL(FK$4,(FL$4)-1,1,(Holidays!$A$1:$A$248)),0))*$S25,"")</f>
        <v>0</v>
      </c>
      <c r="FL25" s="191">
        <f>IFERROR((IF(AND($P25&gt;=FL$4,$P25&lt;FM$4,$Q25&lt;FM$4),NETWORKDAYS.INTL($P25,$Q25,1,(Holidays!$A$1:$A$248)),0)+IF(AND($P25&gt;=FL$4,$P25&lt;FM$4,$Q25&gt;=FM$4),NETWORKDAYS.INTL($P25,(FM$4)-1,1,(Holidays!$A$1:$A$248)),0)+IF(AND($P25&lt;FL$4,$Q25&lt;FM$4,$Q25&gt;=FL$4),NETWORKDAYS.INTL(FL$4,$Q25,1,(Holidays!$A$1:$A$248)),0)+IF(AND($P25&lt;FL$4,$Q25&gt;=FM$4,$Q25&gt;=FL$4),NETWORKDAYS.INTL(FL$4,(FM$4)-1,1,(Holidays!$A$1:$A$248)),0))*$S25,"")</f>
        <v>0</v>
      </c>
      <c r="FM25" s="191">
        <f>IFERROR((IF(AND($P25&gt;=FM$4,$P25&lt;FN$4,$Q25&lt;FN$4),NETWORKDAYS.INTL($P25,$Q25,1,(Holidays!$A$1:$A$248)),0)+IF(AND($P25&gt;=FM$4,$P25&lt;FN$4,$Q25&gt;=FN$4),NETWORKDAYS.INTL($P25,(FN$4)-1,1,(Holidays!$A$1:$A$248)),0)+IF(AND($P25&lt;FM$4,$Q25&lt;FN$4,$Q25&gt;=FM$4),NETWORKDAYS.INTL(FM$4,$Q25,1,(Holidays!$A$1:$A$248)),0)+IF(AND($P25&lt;FM$4,$Q25&gt;=FN$4,$Q25&gt;=FM$4),NETWORKDAYS.INTL(FM$4,(FN$4)-1,1,(Holidays!$A$1:$A$248)),0))*$S25,"")</f>
        <v>0</v>
      </c>
      <c r="FN25" s="191">
        <f>IFERROR((IF(AND($P25&gt;=FN$4,$P25&lt;FO$4,$Q25&lt;FO$4),NETWORKDAYS.INTL($P25,$Q25,1,(Holidays!$A$1:$A$248)),0)+IF(AND($P25&gt;=FN$4,$P25&lt;FO$4,$Q25&gt;=FO$4),NETWORKDAYS.INTL($P25,(FO$4)-1,1,(Holidays!$A$1:$A$248)),0)+IF(AND($P25&lt;FN$4,$Q25&lt;FO$4,$Q25&gt;=FN$4),NETWORKDAYS.INTL(FN$4,$Q25,1,(Holidays!$A$1:$A$248)),0)+IF(AND($P25&lt;FN$4,$Q25&gt;=FO$4,$Q25&gt;=FN$4),NETWORKDAYS.INTL(FN$4,(FO$4)-1,1,(Holidays!$A$1:$A$248)),0))*$S25,"")</f>
        <v>0</v>
      </c>
      <c r="FO25" s="191">
        <f>IFERROR((IF(AND($P25&gt;=FO$4,$P25&lt;FP$4,$Q25&lt;FP$4),NETWORKDAYS.INTL($P25,$Q25,1,(Holidays!$A$1:$A$248)),0)+IF(AND($P25&gt;=FO$4,$P25&lt;FP$4,$Q25&gt;=FP$4),NETWORKDAYS.INTL($P25,(FP$4)-1,1,(Holidays!$A$1:$A$248)),0)+IF(AND($P25&lt;FO$4,$Q25&lt;FP$4,$Q25&gt;=FO$4),NETWORKDAYS.INTL(FO$4,$Q25,1,(Holidays!$A$1:$A$248)),0)+IF(AND($P25&lt;FO$4,$Q25&gt;=FP$4,$Q25&gt;=FO$4),NETWORKDAYS.INTL(FO$4,(FP$4)-1,1,(Holidays!$A$1:$A$248)),0))*$S25,"")</f>
        <v>0</v>
      </c>
      <c r="FP25" s="191">
        <f>IFERROR((IF(AND($P25&gt;=FP$4,$P25&lt;FQ$4,$Q25&lt;FQ$4),NETWORKDAYS.INTL($P25,$Q25,1,(Holidays!$A$1:$A$248)),0)+IF(AND($P25&gt;=FP$4,$P25&lt;FQ$4,$Q25&gt;=FQ$4),NETWORKDAYS.INTL($P25,(FQ$4)-1,1,(Holidays!$A$1:$A$248)),0)+IF(AND($P25&lt;FP$4,$Q25&lt;FQ$4,$Q25&gt;=FP$4),NETWORKDAYS.INTL(FP$4,$Q25,1,(Holidays!$A$1:$A$248)),0)+IF(AND($P25&lt;FP$4,$Q25&gt;=FQ$4,$Q25&gt;=FP$4),NETWORKDAYS.INTL(FP$4,(FQ$4)-1,1,(Holidays!$A$1:$A$248)),0))*$S25,"")</f>
        <v>0</v>
      </c>
      <c r="FQ25" s="191">
        <f>IFERROR((IF(AND($P25&gt;=FQ$4,$P25&lt;FR$4,$Q25&lt;FR$4),NETWORKDAYS.INTL($P25,$Q25,1,(Holidays!$A$1:$A$248)),0)+IF(AND($P25&gt;=FQ$4,$P25&lt;FR$4,$Q25&gt;=FR$4),NETWORKDAYS.INTL($P25,(FR$4)-1,1,(Holidays!$A$1:$A$248)),0)+IF(AND($P25&lt;FQ$4,$Q25&lt;FR$4,$Q25&gt;=FQ$4),NETWORKDAYS.INTL(FQ$4,$Q25,1,(Holidays!$A$1:$A$248)),0)+IF(AND($P25&lt;FQ$4,$Q25&gt;=FR$4,$Q25&gt;=FQ$4),NETWORKDAYS.INTL(FQ$4,(FR$4)-1,1,(Holidays!$A$1:$A$248)),0))*$S25,"")</f>
        <v>0</v>
      </c>
      <c r="FR25" s="191">
        <f>IFERROR((IF(AND($P25&gt;=FR$4,$P25&lt;FS$4,$Q25&lt;FS$4),NETWORKDAYS.INTL($P25,$Q25,1,(Holidays!$A$1:$A$248)),0)+IF(AND($P25&gt;=FR$4,$P25&lt;FS$4,$Q25&gt;=FS$4),NETWORKDAYS.INTL($P25,(FS$4)-1,1,(Holidays!$A$1:$A$248)),0)+IF(AND($P25&lt;FR$4,$Q25&lt;FS$4,$Q25&gt;=FR$4),NETWORKDAYS.INTL(FR$4,$Q25,1,(Holidays!$A$1:$A$248)),0)+IF(AND($P25&lt;FR$4,$Q25&gt;=FS$4,$Q25&gt;=FR$4),NETWORKDAYS.INTL(FR$4,(FS$4)-1,1,(Holidays!$A$1:$A$248)),0))*$S25,"")</f>
        <v>0</v>
      </c>
      <c r="FS25" s="191">
        <f>IFERROR((IF(AND($P25&gt;=FS$4,$P25&lt;FT$4,$Q25&lt;FT$4),NETWORKDAYS.INTL($P25,$Q25,1,(Holidays!$A$1:$A$248)),0)+IF(AND($P25&gt;=FS$4,$P25&lt;FT$4,$Q25&gt;=FT$4),NETWORKDAYS.INTL($P25,(FT$4)-1,1,(Holidays!$A$1:$A$248)),0)+IF(AND($P25&lt;FS$4,$Q25&lt;FT$4,$Q25&gt;=FS$4),NETWORKDAYS.INTL(FS$4,$Q25,1,(Holidays!$A$1:$A$248)),0)+IF(AND($P25&lt;FS$4,$Q25&gt;=FT$4,$Q25&gt;=FS$4),NETWORKDAYS.INTL(FS$4,(FT$4)-1,1,(Holidays!$A$1:$A$248)),0))*$S25,"")</f>
        <v>0</v>
      </c>
      <c r="FT25" s="191">
        <f>IFERROR((IF(AND($P25&gt;=FT$4,$P25&lt;FU$4,$Q25&lt;FU$4),NETWORKDAYS.INTL($P25,$Q25,1,(Holidays!$A$1:$A$248)),0)+IF(AND($P25&gt;=FT$4,$P25&lt;FU$4,$Q25&gt;=FU$4),NETWORKDAYS.INTL($P25,(FU$4)-1,1,(Holidays!$A$1:$A$248)),0)+IF(AND($P25&lt;FT$4,$Q25&lt;FU$4,$Q25&gt;=FT$4),NETWORKDAYS.INTL(FT$4,$Q25,1,(Holidays!$A$1:$A$248)),0)+IF(AND($P25&lt;FT$4,$Q25&gt;=FU$4,$Q25&gt;=FT$4),NETWORKDAYS.INTL(FT$4,(FU$4)-1,1,(Holidays!$A$1:$A$248)),0))*$S25,"")</f>
        <v>0</v>
      </c>
      <c r="FU25" s="191">
        <f>IFERROR((IF(AND($P25&gt;=FU$4,$P25&lt;FV$4,$Q25&lt;FV$4),NETWORKDAYS.INTL($P25,$Q25,1,(Holidays!$A$1:$A$248)),0)+IF(AND($P25&gt;=FU$4,$P25&lt;FV$4,$Q25&gt;=FV$4),NETWORKDAYS.INTL($P25,(FV$4)-1,1,(Holidays!$A$1:$A$248)),0)+IF(AND($P25&lt;FU$4,$Q25&lt;FV$4,$Q25&gt;=FU$4),NETWORKDAYS.INTL(FU$4,$Q25,1,(Holidays!$A$1:$A$248)),0)+IF(AND($P25&lt;FU$4,$Q25&gt;=FV$4,$Q25&gt;=FU$4),NETWORKDAYS.INTL(FU$4,(FV$4)-1,1,(Holidays!$A$1:$A$248)),0))*$S25,"")</f>
        <v>0</v>
      </c>
      <c r="FV25" s="191">
        <f>IFERROR((IF(AND($P25&gt;=FV$4,$P25&lt;FW$4,$Q25&lt;FW$4),NETWORKDAYS.INTL($P25,$Q25,1,(Holidays!$A$1:$A$248)),0)+IF(AND($P25&gt;=FV$4,$P25&lt;FW$4,$Q25&gt;=FW$4),NETWORKDAYS.INTL($P25,(FW$4)-1,1,(Holidays!$A$1:$A$248)),0)+IF(AND($P25&lt;FV$4,$Q25&lt;FW$4,$Q25&gt;=FV$4),NETWORKDAYS.INTL(FV$4,$Q25,1,(Holidays!$A$1:$A$248)),0)+IF(AND($P25&lt;FV$4,$Q25&gt;=FW$4,$Q25&gt;=FV$4),NETWORKDAYS.INTL(FV$4,(FW$4)-1,1,(Holidays!$A$1:$A$248)),0))*$S25,"")</f>
        <v>0</v>
      </c>
      <c r="FW25" s="191">
        <f>IFERROR((IF(AND($P25&gt;=FW$4,$P25&lt;FX$4,$Q25&lt;FX$4),NETWORKDAYS.INTL($P25,$Q25,1,(Holidays!$A$1:$A$248)),0)+IF(AND($P25&gt;=FW$4,$P25&lt;FX$4,$Q25&gt;=FX$4),NETWORKDAYS.INTL($P25,(FX$4)-1,1,(Holidays!$A$1:$A$248)),0)+IF(AND($P25&lt;FW$4,$Q25&lt;FX$4,$Q25&gt;=FW$4),NETWORKDAYS.INTL(FW$4,$Q25,1,(Holidays!$A$1:$A$248)),0)+IF(AND($P25&lt;FW$4,$Q25&gt;=FX$4,$Q25&gt;=FW$4),NETWORKDAYS.INTL(FW$4,(FX$4)-1,1,(Holidays!$A$1:$A$248)),0))*$S25,"")</f>
        <v>0</v>
      </c>
      <c r="FX25" s="191">
        <f>IFERROR((IF(AND($P25&gt;=FX$4,$P25&lt;FY$4,$Q25&lt;FY$4),NETWORKDAYS.INTL($P25,$Q25,1,(Holidays!$A$1:$A$248)),0)+IF(AND($P25&gt;=FX$4,$P25&lt;FY$4,$Q25&gt;=FY$4),NETWORKDAYS.INTL($P25,(FY$4)-1,1,(Holidays!$A$1:$A$248)),0)+IF(AND($P25&lt;FX$4,$Q25&lt;FY$4,$Q25&gt;=FX$4),NETWORKDAYS.INTL(FX$4,$Q25,1,(Holidays!$A$1:$A$248)),0)+IF(AND($P25&lt;FX$4,$Q25&gt;=FY$4,$Q25&gt;=FX$4),NETWORKDAYS.INTL(FX$4,(FY$4)-1,1,(Holidays!$A$1:$A$248)),0))*$S25,"")</f>
        <v>0</v>
      </c>
      <c r="FY25" s="191">
        <f>IFERROR((IF(AND($P25&gt;=FY$4,$P25&lt;FZ$4,$Q25&lt;FZ$4),NETWORKDAYS.INTL($P25,$Q25,1,(Holidays!$A$1:$A$248)),0)+IF(AND($P25&gt;=FY$4,$P25&lt;FZ$4,$Q25&gt;=FZ$4),NETWORKDAYS.INTL($P25,(FZ$4)-1,1,(Holidays!$A$1:$A$248)),0)+IF(AND($P25&lt;FY$4,$Q25&lt;FZ$4,$Q25&gt;=FY$4),NETWORKDAYS.INTL(FY$4,$Q25,1,(Holidays!$A$1:$A$248)),0)+IF(AND($P25&lt;FY$4,$Q25&gt;=FZ$4,$Q25&gt;=FY$4),NETWORKDAYS.INTL(FY$4,(FZ$4)-1,1,(Holidays!$A$1:$A$248)),0))*$S25,"")</f>
        <v>0</v>
      </c>
      <c r="FZ25" s="191">
        <f>IFERROR((IF(AND($P25&gt;=FZ$4,$P25&lt;GA$4,$Q25&lt;GA$4),NETWORKDAYS.INTL($P25,$Q25,1,(Holidays!$A$1:$A$248)),0)+IF(AND($P25&gt;=FZ$4,$P25&lt;GA$4,$Q25&gt;=GA$4),NETWORKDAYS.INTL($P25,(GA$4)-1,1,(Holidays!$A$1:$A$248)),0)+IF(AND($P25&lt;FZ$4,$Q25&lt;GA$4,$Q25&gt;=FZ$4),NETWORKDAYS.INTL(FZ$4,$Q25,1,(Holidays!$A$1:$A$248)),0)+IF(AND($P25&lt;FZ$4,$Q25&gt;=GA$4,$Q25&gt;=FZ$4),NETWORKDAYS.INTL(FZ$4,(GA$4)-1,1,(Holidays!$A$1:$A$248)),0))*$S25,"")</f>
        <v>0</v>
      </c>
      <c r="GA25" s="191">
        <f>IFERROR((IF(AND($P25&gt;=GA$4,$P25&lt;GB$4,$Q25&lt;GB$4),NETWORKDAYS.INTL($P25,$Q25,1,(Holidays!$A$1:$A$248)),0)+IF(AND($P25&gt;=GA$4,$P25&lt;GB$4,$Q25&gt;=GB$4),NETWORKDAYS.INTL($P25,(GB$4)-1,1,(Holidays!$A$1:$A$248)),0)+IF(AND($P25&lt;GA$4,$Q25&lt;GB$4,$Q25&gt;=GA$4),NETWORKDAYS.INTL(GA$4,$Q25,1,(Holidays!$A$1:$A$248)),0)+IF(AND($P25&lt;GA$4,$Q25&gt;=GB$4,$Q25&gt;=GA$4),NETWORKDAYS.INTL(GA$4,(GB$4)-1,1,(Holidays!$A$1:$A$248)),0))*$S25,"")</f>
        <v>0</v>
      </c>
      <c r="GB25" s="191">
        <f>IFERROR((IF(AND($P25&gt;=GB$4,$P25&lt;GC$4,$Q25&lt;GC$4),NETWORKDAYS.INTL($P25,$Q25,1,(Holidays!$A$1:$A$248)),0)+IF(AND($P25&gt;=GB$4,$P25&lt;GC$4,$Q25&gt;=GC$4),NETWORKDAYS.INTL($P25,(GC$4)-1,1,(Holidays!$A$1:$A$248)),0)+IF(AND($P25&lt;GB$4,$Q25&lt;GC$4,$Q25&gt;=GB$4),NETWORKDAYS.INTL(GB$4,$Q25,1,(Holidays!$A$1:$A$248)),0)+IF(AND($P25&lt;GB$4,$Q25&gt;=GC$4,$Q25&gt;=GB$4),NETWORKDAYS.INTL(GB$4,(GC$4)-1,1,(Holidays!$A$1:$A$248)),0))*$S25,"")</f>
        <v>0</v>
      </c>
      <c r="GC25" s="191">
        <f>IFERROR((IF(AND($P25&gt;=GC$4,$P25&lt;GD$4,$Q25&lt;GD$4),NETWORKDAYS.INTL($P25,$Q25,1,(Holidays!$A$1:$A$248)),0)+IF(AND($P25&gt;=GC$4,$P25&lt;GD$4,$Q25&gt;=GD$4),NETWORKDAYS.INTL($P25,(GD$4)-1,1,(Holidays!$A$1:$A$248)),0)+IF(AND($P25&lt;GC$4,$Q25&lt;GD$4,$Q25&gt;=GC$4),NETWORKDAYS.INTL(GC$4,$Q25,1,(Holidays!$A$1:$A$248)),0)+IF(AND($P25&lt;GC$4,$Q25&gt;=GD$4,$Q25&gt;=GC$4),NETWORKDAYS.INTL(GC$4,(GD$4)-1,1,(Holidays!$A$1:$A$248)),0))*$S25,"")</f>
        <v>0</v>
      </c>
      <c r="GD25" s="191">
        <f>IFERROR((IF(AND($P25&gt;=GD$4,$P25&lt;GE$4,$Q25&lt;GE$4),NETWORKDAYS.INTL($P25,$Q25,1,(Holidays!$A$1:$A$248)),0)+IF(AND($P25&gt;=GD$4,$P25&lt;GE$4,$Q25&gt;=GE$4),NETWORKDAYS.INTL($P25,(GE$4)-1,1,(Holidays!$A$1:$A$248)),0)+IF(AND($P25&lt;GD$4,$Q25&lt;GE$4,$Q25&gt;=GD$4),NETWORKDAYS.INTL(GD$4,$Q25,1,(Holidays!$A$1:$A$248)),0)+IF(AND($P25&lt;GD$4,$Q25&gt;=GE$4,$Q25&gt;=GD$4),NETWORKDAYS.INTL(GD$4,(GE$4)-1,1,(Holidays!$A$1:$A$248)),0))*$S25,"")</f>
        <v>0</v>
      </c>
      <c r="GE25" s="191">
        <f>IFERROR((IF(AND($P25&gt;=GE$4,$P25&lt;GF$4,$Q25&lt;GF$4),NETWORKDAYS.INTL($P25,$Q25,1,(Holidays!$A$1:$A$248)),0)+IF(AND($P25&gt;=GE$4,$P25&lt;GF$4,$Q25&gt;=GF$4),NETWORKDAYS.INTL($P25,(GF$4)-1,1,(Holidays!$A$1:$A$248)),0)+IF(AND($P25&lt;GE$4,$Q25&lt;GF$4,$Q25&gt;=GE$4),NETWORKDAYS.INTL(GE$4,$Q25,1,(Holidays!$A$1:$A$248)),0)+IF(AND($P25&lt;GE$4,$Q25&gt;=GF$4,$Q25&gt;=GE$4),NETWORKDAYS.INTL(GE$4,(GF$4)-1,1,(Holidays!$A$1:$A$248)),0))*$S25,"")</f>
        <v>0</v>
      </c>
      <c r="GF25" s="191">
        <f>IFERROR((IF(AND($P25&gt;=GF$4,$P25&lt;GG$4,$Q25&lt;GG$4),NETWORKDAYS.INTL($P25,$Q25,1,(Holidays!$A$1:$A$248)),0)+IF(AND($P25&gt;=GF$4,$P25&lt;GG$4,$Q25&gt;=GG$4),NETWORKDAYS.INTL($P25,(GG$4)-1,1,(Holidays!$A$1:$A$248)),0)+IF(AND($P25&lt;GF$4,$Q25&lt;GG$4,$Q25&gt;=GF$4),NETWORKDAYS.INTL(GF$4,$Q25,1,(Holidays!$A$1:$A$248)),0)+IF(AND($P25&lt;GF$4,$Q25&gt;=GG$4,$Q25&gt;=GF$4),NETWORKDAYS.INTL(GF$4,(GG$4)-1,1,(Holidays!$A$1:$A$248)),0))*$S25,"")</f>
        <v>0</v>
      </c>
      <c r="GG25" s="191">
        <f>IFERROR((IF(AND($P25&gt;=GG$4,$P25&lt;GH$4,$Q25&lt;GH$4),NETWORKDAYS.INTL($P25,$Q25,1,(Holidays!$A$1:$A$248)),0)+IF(AND($P25&gt;=GG$4,$P25&lt;GH$4,$Q25&gt;=GH$4),NETWORKDAYS.INTL($P25,(GH$4)-1,1,(Holidays!$A$1:$A$248)),0)+IF(AND($P25&lt;GG$4,$Q25&lt;GH$4,$Q25&gt;=GG$4),NETWORKDAYS.INTL(GG$4,$Q25,1,(Holidays!$A$1:$A$248)),0)+IF(AND($P25&lt;GG$4,$Q25&gt;=GH$4,$Q25&gt;=GG$4),NETWORKDAYS.INTL(GG$4,(GH$4)-1,1,(Holidays!$A$1:$A$248)),0))*$S25,"")</f>
        <v>0</v>
      </c>
      <c r="GH25" s="191">
        <f>IFERROR((IF(AND($P25&gt;=GH$4,$P25&lt;GI$4,$Q25&lt;GI$4),NETWORKDAYS.INTL($P25,$Q25,1,(Holidays!$A$1:$A$248)),0)+IF(AND($P25&gt;=GH$4,$P25&lt;GI$4,$Q25&gt;=GI$4),NETWORKDAYS.INTL($P25,(GI$4)-1,1,(Holidays!$A$1:$A$248)),0)+IF(AND($P25&lt;GH$4,$Q25&lt;GI$4,$Q25&gt;=GH$4),NETWORKDAYS.INTL(GH$4,$Q25,1,(Holidays!$A$1:$A$248)),0)+IF(AND($P25&lt;GH$4,$Q25&gt;=GI$4,$Q25&gt;=GH$4),NETWORKDAYS.INTL(GH$4,(GI$4)-1,1,(Holidays!$A$1:$A$248)),0))*$S25,"")</f>
        <v>0</v>
      </c>
      <c r="GI25" s="191">
        <f>IFERROR((IF(AND($P25&gt;=GI$4,$P25&lt;GJ$4,$Q25&lt;GJ$4),NETWORKDAYS.INTL($P25,$Q25,1,(Holidays!$A$1:$A$248)),0)+IF(AND($P25&gt;=GI$4,$P25&lt;GJ$4,$Q25&gt;=GJ$4),NETWORKDAYS.INTL($P25,(GJ$4)-1,1,(Holidays!$A$1:$A$248)),0)+IF(AND($P25&lt;GI$4,$Q25&lt;GJ$4,$Q25&gt;=GI$4),NETWORKDAYS.INTL(GI$4,$Q25,1,(Holidays!$A$1:$A$248)),0)+IF(AND($P25&lt;GI$4,$Q25&gt;=GJ$4,$Q25&gt;=GI$4),NETWORKDAYS.INTL(GI$4,(GJ$4)-1,1,(Holidays!$A$1:$A$248)),0))*$S25,"")</f>
        <v>0</v>
      </c>
      <c r="GJ25" s="191">
        <f>IFERROR((IF(AND($P25&gt;=GJ$4,$P25&lt;GK$4,$Q25&lt;GK$4),NETWORKDAYS.INTL($P25,$Q25,1,(Holidays!$A$1:$A$248)),0)+IF(AND($P25&gt;=GJ$4,$P25&lt;GK$4,$Q25&gt;=GK$4),NETWORKDAYS.INTL($P25,(GK$4)-1,1,(Holidays!$A$1:$A$248)),0)+IF(AND($P25&lt;GJ$4,$Q25&lt;GK$4,$Q25&gt;=GJ$4),NETWORKDAYS.INTL(GJ$4,$Q25,1,(Holidays!$A$1:$A$248)),0)+IF(AND($P25&lt;GJ$4,$Q25&gt;=GK$4,$Q25&gt;=GJ$4),NETWORKDAYS.INTL(GJ$4,(GK$4)-1,1,(Holidays!$A$1:$A$248)),0))*$S25,"")</f>
        <v>0</v>
      </c>
      <c r="GK25" s="191">
        <f>IFERROR((IF(AND($P25&gt;=GK$4,$P25&lt;GL$4,$Q25&lt;GL$4),NETWORKDAYS.INTL($P25,$Q25,1,(Holidays!$A$1:$A$248)),0)+IF(AND($P25&gt;=GK$4,$P25&lt;GL$4,$Q25&gt;=GL$4),NETWORKDAYS.INTL($P25,(GL$4)-1,1,(Holidays!$A$1:$A$248)),0)+IF(AND($P25&lt;GK$4,$Q25&lt;GL$4,$Q25&gt;=GK$4),NETWORKDAYS.INTL(GK$4,$Q25,1,(Holidays!$A$1:$A$248)),0)+IF(AND($P25&lt;GK$4,$Q25&gt;=GL$4,$Q25&gt;=GK$4),NETWORKDAYS.INTL(GK$4,(GL$4)-1,1,(Holidays!$A$1:$A$248)),0))*$S25,"")</f>
        <v>0</v>
      </c>
      <c r="GL25" s="191">
        <f>IFERROR((IF(AND($P25&gt;=GL$4,$P25&lt;GM$4,$Q25&lt;GM$4),NETWORKDAYS.INTL($P25,$Q25,1,(Holidays!$A$1:$A$248)),0)+IF(AND($P25&gt;=GL$4,$P25&lt;GM$4,$Q25&gt;=GM$4),NETWORKDAYS.INTL($P25,(GM$4)-1,1,(Holidays!$A$1:$A$248)),0)+IF(AND($P25&lt;GL$4,$Q25&lt;GM$4,$Q25&gt;=GL$4),NETWORKDAYS.INTL(GL$4,$Q25,1,(Holidays!$A$1:$A$248)),0)+IF(AND($P25&lt;GL$4,$Q25&gt;=GM$4,$Q25&gt;=GL$4),NETWORKDAYS.INTL(GL$4,(GM$4)-1,1,(Holidays!$A$1:$A$248)),0))*$S25,"")</f>
        <v>0</v>
      </c>
      <c r="GM25" s="191">
        <f>IFERROR((IF(AND($P25&gt;=GM$4,$P25&lt;GN$4,$Q25&lt;GN$4),NETWORKDAYS.INTL($P25,$Q25,1,(Holidays!$A$1:$A$248)),0)+IF(AND($P25&gt;=GM$4,$P25&lt;GN$4,$Q25&gt;=GN$4),NETWORKDAYS.INTL($P25,(GN$4)-1,1,(Holidays!$A$1:$A$248)),0)+IF(AND($P25&lt;GM$4,$Q25&lt;GN$4,$Q25&gt;=GM$4),NETWORKDAYS.INTL(GM$4,$Q25,1,(Holidays!$A$1:$A$248)),0)+IF(AND($P25&lt;GM$4,$Q25&gt;=GN$4,$Q25&gt;=GM$4),NETWORKDAYS.INTL(GM$4,(GN$4)-1,1,(Holidays!$A$1:$A$248)),0))*$S25,"")</f>
        <v>0</v>
      </c>
      <c r="GN25" s="191">
        <f>IFERROR((IF(AND($P25&gt;=GN$4,$P25&lt;GO$4,$Q25&lt;GO$4),NETWORKDAYS.INTL($P25,$Q25,1,(Holidays!$A$1:$A$248)),0)+IF(AND($P25&gt;=GN$4,$P25&lt;GO$4,$Q25&gt;=GO$4),NETWORKDAYS.INTL($P25,(GO$4)-1,1,(Holidays!$A$1:$A$248)),0)+IF(AND($P25&lt;GN$4,$Q25&lt;GO$4,$Q25&gt;=GN$4),NETWORKDAYS.INTL(GN$4,$Q25,1,(Holidays!$A$1:$A$248)),0)+IF(AND($P25&lt;GN$4,$Q25&gt;=GO$4,$Q25&gt;=GN$4),NETWORKDAYS.INTL(GN$4,(GO$4)-1,1,(Holidays!$A$1:$A$248)),0))*$S25,"")</f>
        <v>0</v>
      </c>
      <c r="GO25" s="191">
        <f>IFERROR((IF(AND($P25&gt;=GO$4,$P25&lt;GP$4,$Q25&lt;GP$4),NETWORKDAYS.INTL($P25,$Q25,1,(Holidays!$A$1:$A$248)),0)+IF(AND($P25&gt;=GO$4,$P25&lt;GP$4,$Q25&gt;=GP$4),NETWORKDAYS.INTL($P25,(GP$4)-1,1,(Holidays!$A$1:$A$248)),0)+IF(AND($P25&lt;GO$4,$Q25&lt;GP$4,$Q25&gt;=GO$4),NETWORKDAYS.INTL(GO$4,$Q25,1,(Holidays!$A$1:$A$248)),0)+IF(AND($P25&lt;GO$4,$Q25&gt;=GP$4,$Q25&gt;=GO$4),NETWORKDAYS.INTL(GO$4,(GP$4)-1,1,(Holidays!$A$1:$A$248)),0))*$S25,"")</f>
        <v>0</v>
      </c>
      <c r="GP25" s="191">
        <f>IFERROR((IF(AND($P25&gt;=GP$4,$P25&lt;GQ$4,$Q25&lt;GQ$4),NETWORKDAYS.INTL($P25,$Q25,1,(Holidays!$A$1:$A$248)),0)+IF(AND($P25&gt;=GP$4,$P25&lt;GQ$4,$Q25&gt;=GQ$4),NETWORKDAYS.INTL($P25,(GQ$4)-1,1,(Holidays!$A$1:$A$248)),0)+IF(AND($P25&lt;GP$4,$Q25&lt;GQ$4,$Q25&gt;=GP$4),NETWORKDAYS.INTL(GP$4,$Q25,1,(Holidays!$A$1:$A$248)),0)+IF(AND($P25&lt;GP$4,$Q25&gt;=GQ$4,$Q25&gt;=GP$4),NETWORKDAYS.INTL(GP$4,(GQ$4)-1,1,(Holidays!$A$1:$A$248)),0))*$S25,"")</f>
        <v>0</v>
      </c>
      <c r="GQ25" s="191">
        <f>IFERROR((IF(AND($P25&gt;=GQ$4,$P25&lt;GR$4,$Q25&lt;GR$4),NETWORKDAYS.INTL($P25,$Q25,1,(Holidays!$A$1:$A$248)),0)+IF(AND($P25&gt;=GQ$4,$P25&lt;GR$4,$Q25&gt;=GR$4),NETWORKDAYS.INTL($P25,(GR$4)-1,1,(Holidays!$A$1:$A$248)),0)+IF(AND($P25&lt;GQ$4,$Q25&lt;GR$4,$Q25&gt;=GQ$4),NETWORKDAYS.INTL(GQ$4,$Q25,1,(Holidays!$A$1:$A$248)),0)+IF(AND($P25&lt;GQ$4,$Q25&gt;=GR$4,$Q25&gt;=GQ$4),NETWORKDAYS.INTL(GQ$4,(GR$4)-1,1,(Holidays!$A$1:$A$248)),0))*$S25,"")</f>
        <v>0</v>
      </c>
      <c r="GR25" s="191">
        <f>IFERROR((IF(AND($P25&gt;=GR$4,$P25&lt;GS$4,$Q25&lt;GS$4),NETWORKDAYS.INTL($P25,$Q25,1,(Holidays!$A$1:$A$248)),0)+IF(AND($P25&gt;=GR$4,$P25&lt;GS$4,$Q25&gt;=GS$4),NETWORKDAYS.INTL($P25,(GS$4)-1,1,(Holidays!$A$1:$A$248)),0)+IF(AND($P25&lt;GR$4,$Q25&lt;GS$4,$Q25&gt;=GR$4),NETWORKDAYS.INTL(GR$4,$Q25,1,(Holidays!$A$1:$A$248)),0)+IF(AND($P25&lt;GR$4,$Q25&gt;=GS$4,$Q25&gt;=GR$4),NETWORKDAYS.INTL(GR$4,(GS$4)-1,1,(Holidays!$A$1:$A$248)),0))*$S25,"")</f>
        <v>0</v>
      </c>
      <c r="GS25" s="191">
        <f>IFERROR((IF(AND($P25&gt;=GS$4,$P25&lt;GT$4,$Q25&lt;GT$4),NETWORKDAYS.INTL($P25,$Q25,1,(Holidays!$A$1:$A$248)),0)+IF(AND($P25&gt;=GS$4,$P25&lt;GT$4,$Q25&gt;=GT$4),NETWORKDAYS.INTL($P25,(GT$4)-1,1,(Holidays!$A$1:$A$248)),0)+IF(AND($P25&lt;GS$4,$Q25&lt;GT$4,$Q25&gt;=GS$4),NETWORKDAYS.INTL(GS$4,$Q25,1,(Holidays!$A$1:$A$248)),0)+IF(AND($P25&lt;GS$4,$Q25&gt;=GT$4,$Q25&gt;=GS$4),NETWORKDAYS.INTL(GS$4,(GT$4)-1,1,(Holidays!$A$1:$A$248)),0))*$S25,"")</f>
        <v>0</v>
      </c>
      <c r="GT25" s="191">
        <f>IFERROR((IF(AND($P25&gt;=GT$4,$P25&lt;GU$4,$Q25&lt;GU$4),NETWORKDAYS.INTL($P25,$Q25,1,(Holidays!$A$1:$A$248)),0)+IF(AND($P25&gt;=GT$4,$P25&lt;GU$4,$Q25&gt;=GU$4),NETWORKDAYS.INTL($P25,(GU$4)-1,1,(Holidays!$A$1:$A$248)),0)+IF(AND($P25&lt;GT$4,$Q25&lt;GU$4,$Q25&gt;=GT$4),NETWORKDAYS.INTL(GT$4,$Q25,1,(Holidays!$A$1:$A$248)),0)+IF(AND($P25&lt;GT$4,$Q25&gt;=GU$4,$Q25&gt;=GT$4),NETWORKDAYS.INTL(GT$4,(GU$4)-1,1,(Holidays!$A$1:$A$248)),0))*$S25,"")</f>
        <v>0</v>
      </c>
      <c r="GU25" s="191">
        <f>IFERROR((IF(AND($P25&gt;=GU$4,$P25&lt;GV$4,$Q25&lt;GV$4),NETWORKDAYS.INTL($P25,$Q25,1,(Holidays!$A$1:$A$248)),0)+IF(AND($P25&gt;=GU$4,$P25&lt;GV$4,$Q25&gt;=GV$4),NETWORKDAYS.INTL($P25,(GV$4)-1,1,(Holidays!$A$1:$A$248)),0)+IF(AND($P25&lt;GU$4,$Q25&lt;GV$4,$Q25&gt;=GU$4),NETWORKDAYS.INTL(GU$4,$Q25,1,(Holidays!$A$1:$A$248)),0)+IF(AND($P25&lt;GU$4,$Q25&gt;=GV$4,$Q25&gt;=GU$4),NETWORKDAYS.INTL(GU$4,(GV$4)-1,1,(Holidays!$A$1:$A$248)),0))*$S25,"")</f>
        <v>0</v>
      </c>
      <c r="GV25" s="191">
        <f>IFERROR((IF(AND($P25&gt;=GV$4,$P25&lt;GW$4,$Q25&lt;GW$4),NETWORKDAYS.INTL($P25,$Q25,1,(Holidays!$A$1:$A$248)),0)+IF(AND($P25&gt;=GV$4,$P25&lt;GW$4,$Q25&gt;=GW$4),NETWORKDAYS.INTL($P25,(GW$4)-1,1,(Holidays!$A$1:$A$248)),0)+IF(AND($P25&lt;GV$4,$Q25&lt;GW$4,$Q25&gt;=GV$4),NETWORKDAYS.INTL(GV$4,$Q25,1,(Holidays!$A$1:$A$248)),0)+IF(AND($P25&lt;GV$4,$Q25&gt;=GW$4,$Q25&gt;=GV$4),NETWORKDAYS.INTL(GV$4,(GW$4)-1,1,(Holidays!$A$1:$A$248)),0))*$S25,"")</f>
        <v>0</v>
      </c>
      <c r="GW25" s="191">
        <f>IFERROR((IF(AND($P25&gt;=GW$4,$P25&lt;GX$4,$Q25&lt;GX$4),NETWORKDAYS.INTL($P25,$Q25,1,(Holidays!$A$1:$A$248)),0)+IF(AND($P25&gt;=GW$4,$P25&lt;GX$4,$Q25&gt;=GX$4),NETWORKDAYS.INTL($P25,(GX$4)-1,1,(Holidays!$A$1:$A$248)),0)+IF(AND($P25&lt;GW$4,$Q25&lt;GX$4,$Q25&gt;=GW$4),NETWORKDAYS.INTL(GW$4,$Q25,1,(Holidays!$A$1:$A$248)),0)+IF(AND($P25&lt;GW$4,$Q25&gt;=GX$4,$Q25&gt;=GW$4),NETWORKDAYS.INTL(GW$4,(GX$4)-1,1,(Holidays!$A$1:$A$248)),0))*$S25,"")</f>
        <v>0</v>
      </c>
      <c r="GX25" s="191">
        <f>IFERROR((IF(AND($P25&gt;=GX$4,$P25&lt;GY$4,$Q25&lt;GY$4),NETWORKDAYS.INTL($P25,$Q25,1,(Holidays!$A$1:$A$248)),0)+IF(AND($P25&gt;=GX$4,$P25&lt;GY$4,$Q25&gt;=GY$4),NETWORKDAYS.INTL($P25,(GY$4)-1,1,(Holidays!$A$1:$A$248)),0)+IF(AND($P25&lt;GX$4,$Q25&lt;GY$4,$Q25&gt;=GX$4),NETWORKDAYS.INTL(GX$4,$Q25,1,(Holidays!$A$1:$A$248)),0)+IF(AND($P25&lt;GX$4,$Q25&gt;=GY$4,$Q25&gt;=GX$4),NETWORKDAYS.INTL(GX$4,(GY$4)-1,1,(Holidays!$A$1:$A$248)),0))*$S25,"")</f>
        <v>0</v>
      </c>
      <c r="GY25" s="191">
        <f>IFERROR((IF(AND($P25&gt;=GY$4,$P25&lt;GZ$4,$Q25&lt;GZ$4),NETWORKDAYS.INTL($P25,$Q25,1,(Holidays!$A$1:$A$248)),0)+IF(AND($P25&gt;=GY$4,$P25&lt;GZ$4,$Q25&gt;=GZ$4),NETWORKDAYS.INTL($P25,(GZ$4)-1,1,(Holidays!$A$1:$A$248)),0)+IF(AND($P25&lt;GY$4,$Q25&lt;GZ$4,$Q25&gt;=GY$4),NETWORKDAYS.INTL(GY$4,$Q25,1,(Holidays!$A$1:$A$248)),0)+IF(AND($P25&lt;GY$4,$Q25&gt;=GZ$4,$Q25&gt;=GY$4),NETWORKDAYS.INTL(GY$4,(GZ$4)-1,1,(Holidays!$A$1:$A$248)),0))*$S25,"")</f>
        <v>0</v>
      </c>
      <c r="GZ25" s="191">
        <f>IFERROR((IF(AND($P25&gt;=GZ$4,$P25&lt;HA$4,$Q25&lt;HA$4),NETWORKDAYS.INTL($P25,$Q25,1,(Holidays!$A$1:$A$248)),0)+IF(AND($P25&gt;=GZ$4,$P25&lt;HA$4,$Q25&gt;=HA$4),NETWORKDAYS.INTL($P25,(HA$4)-1,1,(Holidays!$A$1:$A$248)),0)+IF(AND($P25&lt;GZ$4,$Q25&lt;HA$4,$Q25&gt;=GZ$4),NETWORKDAYS.INTL(GZ$4,$Q25,1,(Holidays!$A$1:$A$248)),0)+IF(AND($P25&lt;GZ$4,$Q25&gt;=HA$4,$Q25&gt;=GZ$4),NETWORKDAYS.INTL(GZ$4,(HA$4)-1,1,(Holidays!$A$1:$A$248)),0))*$S25,"")</f>
        <v>0</v>
      </c>
      <c r="HA25" s="191">
        <f>IFERROR((IF(AND($P25&gt;=HA$4,$P25&lt;HB$4,$Q25&lt;HB$4),NETWORKDAYS.INTL($P25,$Q25,1,(Holidays!$A$1:$A$248)),0)+IF(AND($P25&gt;=HA$4,$P25&lt;HB$4,$Q25&gt;=HB$4),NETWORKDAYS.INTL($P25,(HB$4)-1,1,(Holidays!$A$1:$A$248)),0)+IF(AND($P25&lt;HA$4,$Q25&lt;HB$4,$Q25&gt;=HA$4),NETWORKDAYS.INTL(HA$4,$Q25,1,(Holidays!$A$1:$A$248)),0)+IF(AND($P25&lt;HA$4,$Q25&gt;=HB$4,$Q25&gt;=HA$4),NETWORKDAYS.INTL(HA$4,(HB$4)-1,1,(Holidays!$A$1:$A$248)),0))*$S25,"")</f>
        <v>0</v>
      </c>
      <c r="HB25" s="191">
        <f>IFERROR((IF(AND($P25&gt;=HB$4,$P25&lt;HC$4,$Q25&lt;HC$4),NETWORKDAYS.INTL($P25,$Q25,1,(Holidays!$A$1:$A$248)),0)+IF(AND($P25&gt;=HB$4,$P25&lt;HC$4,$Q25&gt;=HC$4),NETWORKDAYS.INTL($P25,(HC$4)-1,1,(Holidays!$A$1:$A$248)),0)+IF(AND($P25&lt;HB$4,$Q25&lt;HC$4,$Q25&gt;=HB$4),NETWORKDAYS.INTL(HB$4,$Q25,1,(Holidays!$A$1:$A$248)),0)+IF(AND($P25&lt;HB$4,$Q25&gt;=HC$4,$Q25&gt;=HB$4),NETWORKDAYS.INTL(HB$4,(HC$4)-1,1,(Holidays!$A$1:$A$248)),0))*$S25,"")</f>
        <v>0</v>
      </c>
      <c r="HC25" s="191">
        <f>IFERROR((IF(AND($P25&gt;=HC$4,$P25&lt;HD$4,$Q25&lt;HD$4),NETWORKDAYS.INTL($P25,$Q25,1,(Holidays!$A$1:$A$248)),0)+IF(AND($P25&gt;=HC$4,$P25&lt;HD$4,$Q25&gt;=HD$4),NETWORKDAYS.INTL($P25,(HD$4)-1,1,(Holidays!$A$1:$A$248)),0)+IF(AND($P25&lt;HC$4,$Q25&lt;HD$4,$Q25&gt;=HC$4),NETWORKDAYS.INTL(HC$4,$Q25,1,(Holidays!$A$1:$A$248)),0)+IF(AND($P25&lt;HC$4,$Q25&gt;=HD$4,$Q25&gt;=HC$4),NETWORKDAYS.INTL(HC$4,(HD$4)-1,1,(Holidays!$A$1:$A$248)),0))*$S25,"")</f>
        <v>0</v>
      </c>
      <c r="HD25" s="191">
        <f>IFERROR((IF(AND($P25&gt;=HD$4,$P25&lt;HE$4,$Q25&lt;HE$4),NETWORKDAYS.INTL($P25,$Q25,1,(Holidays!$A$1:$A$248)),0)+IF(AND($P25&gt;=HD$4,$P25&lt;HE$4,$Q25&gt;=HE$4),NETWORKDAYS.INTL($P25,(HE$4)-1,1,(Holidays!$A$1:$A$248)),0)+IF(AND($P25&lt;HD$4,$Q25&lt;HE$4,$Q25&gt;=HD$4),NETWORKDAYS.INTL(HD$4,$Q25,1,(Holidays!$A$1:$A$248)),0)+IF(AND($P25&lt;HD$4,$Q25&gt;=HE$4,$Q25&gt;=HD$4),NETWORKDAYS.INTL(HD$4,(HE$4)-1,1,(Holidays!$A$1:$A$248)),0))*$S25,"")</f>
        <v>0</v>
      </c>
      <c r="HE25" s="191">
        <f>IFERROR((IF(AND($P25&gt;=HE$4,$P25&lt;HF$4,$Q25&lt;HF$4),NETWORKDAYS.INTL($P25,$Q25,1,(Holidays!$A$1:$A$248)),0)+IF(AND($P25&gt;=HE$4,$P25&lt;HF$4,$Q25&gt;=HF$4),NETWORKDAYS.INTL($P25,(HF$4)-1,1,(Holidays!$A$1:$A$248)),0)+IF(AND($P25&lt;HE$4,$Q25&lt;HF$4,$Q25&gt;=HE$4),NETWORKDAYS.INTL(HE$4,$Q25,1,(Holidays!$A$1:$A$248)),0)+IF(AND($P25&lt;HE$4,$Q25&gt;=HF$4,$Q25&gt;=HE$4),NETWORKDAYS.INTL(HE$4,(HF$4)-1,1,(Holidays!$A$1:$A$248)),0))*$S25,"")</f>
        <v>0</v>
      </c>
      <c r="HF25" s="191">
        <f>IFERROR((IF(AND($P25&gt;=HF$4,$P25&lt;HG$4,$Q25&lt;HG$4),NETWORKDAYS.INTL($P25,$Q25,1,(Holidays!$A$1:$A$248)),0)+IF(AND($P25&gt;=HF$4,$P25&lt;HG$4,$Q25&gt;=HG$4),NETWORKDAYS.INTL($P25,(HG$4)-1,1,(Holidays!$A$1:$A$248)),0)+IF(AND($P25&lt;HF$4,$Q25&lt;HG$4,$Q25&gt;=HF$4),NETWORKDAYS.INTL(HF$4,$Q25,1,(Holidays!$A$1:$A$248)),0)+IF(AND($P25&lt;HF$4,$Q25&gt;=HG$4,$Q25&gt;=HF$4),NETWORKDAYS.INTL(HF$4,(HG$4)-1,1,(Holidays!$A$1:$A$248)),0))*$S25,"")</f>
        <v>0</v>
      </c>
      <c r="HG25" s="191">
        <f>IFERROR((IF(AND($P25&gt;=HG$4,$P25&lt;HH$4,$Q25&lt;HH$4),NETWORKDAYS.INTL($P25,$Q25,1,(Holidays!$A$1:$A$248)),0)+IF(AND($P25&gt;=HG$4,$P25&lt;HH$4,$Q25&gt;=HH$4),NETWORKDAYS.INTL($P25,(HH$4)-1,1,(Holidays!$A$1:$A$248)),0)+IF(AND($P25&lt;HG$4,$Q25&lt;HH$4,$Q25&gt;=HG$4),NETWORKDAYS.INTL(HG$4,$Q25,1,(Holidays!$A$1:$A$248)),0)+IF(AND($P25&lt;HG$4,$Q25&gt;=HH$4,$Q25&gt;=HG$4),NETWORKDAYS.INTL(HG$4,(HH$4)-1,1,(Holidays!$A$1:$A$248)),0))*$S25,"")</f>
        <v>0</v>
      </c>
      <c r="HH25" s="191">
        <f>IFERROR((IF(AND($P25&gt;=HH$4,$P25&lt;HI$4,$Q25&lt;HI$4),NETWORKDAYS.INTL($P25,$Q25,1,(Holidays!$A$1:$A$248)),0)+IF(AND($P25&gt;=HH$4,$P25&lt;HI$4,$Q25&gt;=HI$4),NETWORKDAYS.INTL($P25,(HI$4)-1,1,(Holidays!$A$1:$A$248)),0)+IF(AND($P25&lt;HH$4,$Q25&lt;HI$4,$Q25&gt;=HH$4),NETWORKDAYS.INTL(HH$4,$Q25,1,(Holidays!$A$1:$A$248)),0)+IF(AND($P25&lt;HH$4,$Q25&gt;=HI$4,$Q25&gt;=HH$4),NETWORKDAYS.INTL(HH$4,(HI$4)-1,1,(Holidays!$A$1:$A$248)),0))*$S25,"")</f>
        <v>0</v>
      </c>
      <c r="HI25" s="191">
        <f>IFERROR((IF(AND($P25&gt;=HI$4,$P25&lt;HJ$4,$Q25&lt;HJ$4),NETWORKDAYS.INTL($P25,$Q25,1,(Holidays!$A$1:$A$248)),0)+IF(AND($P25&gt;=HI$4,$P25&lt;HJ$4,$Q25&gt;=HJ$4),NETWORKDAYS.INTL($P25,(HJ$4)-1,1,(Holidays!$A$1:$A$248)),0)+IF(AND($P25&lt;HI$4,$Q25&lt;HJ$4,$Q25&gt;=HI$4),NETWORKDAYS.INTL(HI$4,$Q25,1,(Holidays!$A$1:$A$248)),0)+IF(AND($P25&lt;HI$4,$Q25&gt;=HJ$4,$Q25&gt;=HI$4),NETWORKDAYS.INTL(HI$4,(HJ$4)-1,1,(Holidays!$A$1:$A$248)),0))*$S25,"")</f>
        <v>0</v>
      </c>
      <c r="HJ25" s="191">
        <f>IFERROR((IF(AND($P25&gt;=HJ$4,$P25&lt;HK$4,$Q25&lt;HK$4),NETWORKDAYS.INTL($P25,$Q25,1,(Holidays!$A$1:$A$248)),0)+IF(AND($P25&gt;=HJ$4,$P25&lt;HK$4,$Q25&gt;=HK$4),NETWORKDAYS.INTL($P25,(HK$4)-1,1,(Holidays!$A$1:$A$248)),0)+IF(AND($P25&lt;HJ$4,$Q25&lt;HK$4,$Q25&gt;=HJ$4),NETWORKDAYS.INTL(HJ$4,$Q25,1,(Holidays!$A$1:$A$248)),0)+IF(AND($P25&lt;HJ$4,$Q25&gt;=HK$4,$Q25&gt;=HJ$4),NETWORKDAYS.INTL(HJ$4,(HK$4)-1,1,(Holidays!$A$1:$A$248)),0))*$S25,"")</f>
        <v>0</v>
      </c>
      <c r="HK25" s="191">
        <f>IFERROR((IF(AND($P25&gt;=HK$4,$P25&lt;HL$4,$Q25&lt;HL$4),NETWORKDAYS.INTL($P25,$Q25,1,(Holidays!$A$1:$A$248)),0)+IF(AND($P25&gt;=HK$4,$P25&lt;HL$4,$Q25&gt;=HL$4),NETWORKDAYS.INTL($P25,(HL$4)-1,1,(Holidays!$A$1:$A$248)),0)+IF(AND($P25&lt;HK$4,$Q25&lt;HL$4,$Q25&gt;=HK$4),NETWORKDAYS.INTL(HK$4,$Q25,1,(Holidays!$A$1:$A$248)),0)+IF(AND($P25&lt;HK$4,$Q25&gt;=HL$4,$Q25&gt;=HK$4),NETWORKDAYS.INTL(HK$4,(HL$4)-1,1,(Holidays!$A$1:$A$248)),0))*$S25,"")</f>
        <v>0</v>
      </c>
      <c r="HL25" s="191">
        <f>IFERROR((IF(AND($P25&gt;=HL$4,$P25&lt;HM$4,$Q25&lt;HM$4),NETWORKDAYS.INTL($P25,$Q25,1,(Holidays!$A$1:$A$248)),0)+IF(AND($P25&gt;=HL$4,$P25&lt;HM$4,$Q25&gt;=HM$4),NETWORKDAYS.INTL($P25,(HM$4)-1,1,(Holidays!$A$1:$A$248)),0)+IF(AND($P25&lt;HL$4,$Q25&lt;HM$4,$Q25&gt;=HL$4),NETWORKDAYS.INTL(HL$4,$Q25,1,(Holidays!$A$1:$A$248)),0)+IF(AND($P25&lt;HL$4,$Q25&gt;=HM$4,$Q25&gt;=HL$4),NETWORKDAYS.INTL(HL$4,(HM$4)-1,1,(Holidays!$A$1:$A$248)),0))*$S25,"")</f>
        <v>0</v>
      </c>
      <c r="HM25" s="191">
        <f>IFERROR((IF(AND($P25&gt;=HM$4,$P25&lt;HN$4,$Q25&lt;HN$4),NETWORKDAYS.INTL($P25,$Q25,1,(Holidays!$A$1:$A$248)),0)+IF(AND($P25&gt;=HM$4,$P25&lt;HN$4,$Q25&gt;=HN$4),NETWORKDAYS.INTL($P25,(HN$4)-1,1,(Holidays!$A$1:$A$248)),0)+IF(AND($P25&lt;HM$4,$Q25&lt;HN$4,$Q25&gt;=HM$4),NETWORKDAYS.INTL(HM$4,$Q25,1,(Holidays!$A$1:$A$248)),0)+IF(AND($P25&lt;HM$4,$Q25&gt;=HN$4,$Q25&gt;=HM$4),NETWORKDAYS.INTL(HM$4,(HN$4)-1,1,(Holidays!$A$1:$A$248)),0))*$S25,"")</f>
        <v>0</v>
      </c>
      <c r="HN25" s="191">
        <f>IFERROR((IF(AND($P25&gt;=HN$4,$P25&lt;HO$4,$Q25&lt;HO$4),NETWORKDAYS.INTL($P25,$Q25,1,(Holidays!$A$1:$A$248)),0)+IF(AND($P25&gt;=HN$4,$P25&lt;HO$4,$Q25&gt;=HO$4),NETWORKDAYS.INTL($P25,(HO$4)-1,1,(Holidays!$A$1:$A$248)),0)+IF(AND($P25&lt;HN$4,$Q25&lt;HO$4,$Q25&gt;=HN$4),NETWORKDAYS.INTL(HN$4,$Q25,1,(Holidays!$A$1:$A$248)),0)+IF(AND($P25&lt;HN$4,$Q25&gt;=HO$4,$Q25&gt;=HN$4),NETWORKDAYS.INTL(HN$4,(HO$4)-1,1,(Holidays!$A$1:$A$248)),0))*$S25,"")</f>
        <v>0</v>
      </c>
      <c r="HO25" s="191">
        <f>IFERROR((IF(AND($P25&gt;=HO$4,$P25&lt;HP$4,$Q25&lt;HP$4),NETWORKDAYS.INTL($P25,$Q25,1,(Holidays!$A$1:$A$248)),0)+IF(AND($P25&gt;=HO$4,$P25&lt;HP$4,$Q25&gt;=HP$4),NETWORKDAYS.INTL($P25,(HP$4)-1,1,(Holidays!$A$1:$A$248)),0)+IF(AND($P25&lt;HO$4,$Q25&lt;HP$4,$Q25&gt;=HO$4),NETWORKDAYS.INTL(HO$4,$Q25,1,(Holidays!$A$1:$A$248)),0)+IF(AND($P25&lt;HO$4,$Q25&gt;=HP$4,$Q25&gt;=HO$4),NETWORKDAYS.INTL(HO$4,(HP$4)-1,1,(Holidays!$A$1:$A$248)),0))*$S25,"")</f>
        <v>0</v>
      </c>
      <c r="HP25" s="191">
        <f>IFERROR((IF(AND($P25&gt;=HP$4,$P25&lt;HQ$4,$Q25&lt;HQ$4),NETWORKDAYS.INTL($P25,$Q25,1,(Holidays!$A$1:$A$248)),0)+IF(AND($P25&gt;=HP$4,$P25&lt;HQ$4,$Q25&gt;=HQ$4),NETWORKDAYS.INTL($P25,(HQ$4)-1,1,(Holidays!$A$1:$A$248)),0)+IF(AND($P25&lt;HP$4,$Q25&lt;HQ$4,$Q25&gt;=HP$4),NETWORKDAYS.INTL(HP$4,$Q25,1,(Holidays!$A$1:$A$248)),0)+IF(AND($P25&lt;HP$4,$Q25&gt;=HQ$4,$Q25&gt;=HP$4),NETWORKDAYS.INTL(HP$4,(HQ$4)-1,1,(Holidays!$A$1:$A$248)),0))*$S25,"")</f>
        <v>0</v>
      </c>
      <c r="HQ25" s="191">
        <f>IFERROR((IF(AND($P25&gt;=HQ$4,$P25&lt;HR$4,$Q25&lt;HR$4),NETWORKDAYS.INTL($P25,$Q25,1,(Holidays!$A$1:$A$248)),0)+IF(AND($P25&gt;=HQ$4,$P25&lt;HR$4,$Q25&gt;=HR$4),NETWORKDAYS.INTL($P25,(HR$4)-1,1,(Holidays!$A$1:$A$248)),0)+IF(AND($P25&lt;HQ$4,$Q25&lt;HR$4,$Q25&gt;=HQ$4),NETWORKDAYS.INTL(HQ$4,$Q25,1,(Holidays!$A$1:$A$248)),0)+IF(AND($P25&lt;HQ$4,$Q25&gt;=HR$4,$Q25&gt;=HQ$4),NETWORKDAYS.INTL(HQ$4,(HR$4)-1,1,(Holidays!$A$1:$A$248)),0))*$S25,"")</f>
        <v>0</v>
      </c>
      <c r="HR25" s="191">
        <f>IFERROR((IF(AND($P25&gt;=HR$4,$P25&lt;HS$4,$Q25&lt;HS$4),NETWORKDAYS.INTL($P25,$Q25,1,(Holidays!$A$1:$A$248)),0)+IF(AND($P25&gt;=HR$4,$P25&lt;HS$4,$Q25&gt;=HS$4),NETWORKDAYS.INTL($P25,(HS$4)-1,1,(Holidays!$A$1:$A$248)),0)+IF(AND($P25&lt;HR$4,$Q25&lt;HS$4,$Q25&gt;=HR$4),NETWORKDAYS.INTL(HR$4,$Q25,1,(Holidays!$A$1:$A$248)),0)+IF(AND($P25&lt;HR$4,$Q25&gt;=HS$4,$Q25&gt;=HR$4),NETWORKDAYS.INTL(HR$4,(HS$4)-1,1,(Holidays!$A$1:$A$248)),0))*$S25,"")</f>
        <v>0</v>
      </c>
      <c r="HS25" s="191">
        <f>IFERROR((IF(AND($P25&gt;=HS$4,$P25&lt;HT$4,$Q25&lt;HT$4),NETWORKDAYS.INTL($P25,$Q25,1,(Holidays!$A$1:$A$248)),0)+IF(AND($P25&gt;=HS$4,$P25&lt;HT$4,$Q25&gt;=HT$4),NETWORKDAYS.INTL($P25,(HT$4)-1,1,(Holidays!$A$1:$A$248)),0)+IF(AND($P25&lt;HS$4,$Q25&lt;HT$4,$Q25&gt;=HS$4),NETWORKDAYS.INTL(HS$4,$Q25,1,(Holidays!$A$1:$A$248)),0)+IF(AND($P25&lt;HS$4,$Q25&gt;=HT$4,$Q25&gt;=HS$4),NETWORKDAYS.INTL(HS$4,(HT$4)-1,1,(Holidays!$A$1:$A$248)),0))*$S25,"")</f>
        <v>0</v>
      </c>
      <c r="HT25" s="191">
        <f>IFERROR((IF(AND($P25&gt;=HT$4,$P25&lt;HU$4,$Q25&lt;HU$4),NETWORKDAYS.INTL($P25,$Q25,1,(Holidays!$A$1:$A$248)),0)+IF(AND($P25&gt;=HT$4,$P25&lt;HU$4,$Q25&gt;=HU$4),NETWORKDAYS.INTL($P25,(HU$4)-1,1,(Holidays!$A$1:$A$248)),0)+IF(AND($P25&lt;HT$4,$Q25&lt;HU$4,$Q25&gt;=HT$4),NETWORKDAYS.INTL(HT$4,$Q25,1,(Holidays!$A$1:$A$248)),0)+IF(AND($P25&lt;HT$4,$Q25&gt;=HU$4,$Q25&gt;=HT$4),NETWORKDAYS.INTL(HT$4,(HU$4)-1,1,(Holidays!$A$1:$A$248)),0))*$S25,"")</f>
        <v>0</v>
      </c>
      <c r="HU25" s="191">
        <f>IFERROR((IF(AND($P25&gt;=HU$4,$P25&lt;HV$4,$Q25&lt;HV$4),NETWORKDAYS.INTL($P25,$Q25,1,(Holidays!$A$1:$A$248)),0)+IF(AND($P25&gt;=HU$4,$P25&lt;HV$4,$Q25&gt;=HV$4),NETWORKDAYS.INTL($P25,(HV$4)-1,1,(Holidays!$A$1:$A$248)),0)+IF(AND($P25&lt;HU$4,$Q25&lt;HV$4,$Q25&gt;=HU$4),NETWORKDAYS.INTL(HU$4,$Q25,1,(Holidays!$A$1:$A$248)),0)+IF(AND($P25&lt;HU$4,$Q25&gt;=HV$4,$Q25&gt;=HU$4),NETWORKDAYS.INTL(HU$4,(HV$4)-1,1,(Holidays!$A$1:$A$248)),0))*$S25,"")</f>
        <v>0</v>
      </c>
      <c r="HV25" s="191">
        <f>IFERROR((IF(AND($P25&gt;=HV$4,$P25&lt;HW$4,$Q25&lt;HW$4),NETWORKDAYS.INTL($P25,$Q25,1,(Holidays!$A$1:$A$248)),0)+IF(AND($P25&gt;=HV$4,$P25&lt;HW$4,$Q25&gt;=HW$4),NETWORKDAYS.INTL($P25,(HW$4)-1,1,(Holidays!$A$1:$A$248)),0)+IF(AND($P25&lt;HV$4,$Q25&lt;HW$4,$Q25&gt;=HV$4),NETWORKDAYS.INTL(HV$4,$Q25,1,(Holidays!$A$1:$A$248)),0)+IF(AND($P25&lt;HV$4,$Q25&gt;=HW$4,$Q25&gt;=HV$4),NETWORKDAYS.INTL(HV$4,(HW$4)-1,1,(Holidays!$A$1:$A$248)),0))*$S25,"")</f>
        <v>0</v>
      </c>
      <c r="HW25" s="191">
        <f>IFERROR((IF(AND($P25&gt;=HW$4,$P25&lt;HX$4,$Q25&lt;HX$4),NETWORKDAYS.INTL($P25,$Q25,1,(Holidays!$A$1:$A$248)),0)+IF(AND($P25&gt;=HW$4,$P25&lt;HX$4,$Q25&gt;=HX$4),NETWORKDAYS.INTL($P25,(HX$4)-1,1,(Holidays!$A$1:$A$248)),0)+IF(AND($P25&lt;HW$4,$Q25&lt;HX$4,$Q25&gt;=HW$4),NETWORKDAYS.INTL(HW$4,$Q25,1,(Holidays!$A$1:$A$248)),0)+IF(AND($P25&lt;HW$4,$Q25&gt;=HX$4,$Q25&gt;=HW$4),NETWORKDAYS.INTL(HW$4,(HX$4)-1,1,(Holidays!$A$1:$A$248)),0))*$S25,"")</f>
        <v>0</v>
      </c>
      <c r="HX25" s="191">
        <f>IFERROR((IF(AND($P25&gt;=HX$4,$P25&lt;HY$4,$Q25&lt;HY$4),NETWORKDAYS.INTL($P25,$Q25,1,(Holidays!$A$1:$A$248)),0)+IF(AND($P25&gt;=HX$4,$P25&lt;HY$4,$Q25&gt;=HY$4),NETWORKDAYS.INTL($P25,(HY$4)-1,1,(Holidays!$A$1:$A$248)),0)+IF(AND($P25&lt;HX$4,$Q25&lt;HY$4,$Q25&gt;=HX$4),NETWORKDAYS.INTL(HX$4,$Q25,1,(Holidays!$A$1:$A$248)),0)+IF(AND($P25&lt;HX$4,$Q25&gt;=HY$4,$Q25&gt;=HX$4),NETWORKDAYS.INTL(HX$4,(HY$4)-1,1,(Holidays!$A$1:$A$248)),0))*$S25,"")</f>
        <v>0</v>
      </c>
      <c r="HY25" s="191">
        <f>IFERROR((IF(AND($P25&gt;=HY$4,$P25&lt;HZ$4,$Q25&lt;HZ$4),NETWORKDAYS.INTL($P25,$Q25,1,(Holidays!$A$1:$A$248)),0)+IF(AND($P25&gt;=HY$4,$P25&lt;HZ$4,$Q25&gt;=HZ$4),NETWORKDAYS.INTL($P25,(HZ$4)-1,1,(Holidays!$A$1:$A$248)),0)+IF(AND($P25&lt;HY$4,$Q25&lt;HZ$4,$Q25&gt;=HY$4),NETWORKDAYS.INTL(HY$4,$Q25,1,(Holidays!$A$1:$A$248)),0)+IF(AND($P25&lt;HY$4,$Q25&gt;=HZ$4,$Q25&gt;=HY$4),NETWORKDAYS.INTL(HY$4,(HZ$4)-1,1,(Holidays!$A$1:$A$248)),0))*$S25,"")</f>
        <v>0</v>
      </c>
      <c r="HZ25" s="191">
        <f>IFERROR((IF(AND($P25&gt;=HZ$4,$P25&lt;IA$4,$Q25&lt;IA$4),NETWORKDAYS.INTL($P25,$Q25,1,(Holidays!$A$1:$A$248)),0)+IF(AND($P25&gt;=HZ$4,$P25&lt;IA$4,$Q25&gt;=IA$4),NETWORKDAYS.INTL($P25,(IA$4)-1,1,(Holidays!$A$1:$A$248)),0)+IF(AND($P25&lt;HZ$4,$Q25&lt;IA$4,$Q25&gt;=HZ$4),NETWORKDAYS.INTL(HZ$4,$Q25,1,(Holidays!$A$1:$A$248)),0)+IF(AND($P25&lt;HZ$4,$Q25&gt;=IA$4,$Q25&gt;=HZ$4),NETWORKDAYS.INTL(HZ$4,(IA$4)-1,1,(Holidays!$A$1:$A$248)),0))*$S25,"")</f>
        <v>0</v>
      </c>
      <c r="IA25" s="191">
        <f>IFERROR((IF(AND($P25&gt;=IA$4,$P25&lt;IB$4,$Q25&lt;IB$4),NETWORKDAYS.INTL($P25,$Q25,1,(Holidays!$A$1:$A$248)),0)+IF(AND($P25&gt;=IA$4,$P25&lt;IB$4,$Q25&gt;=IB$4),NETWORKDAYS.INTL($P25,(IB$4)-1,1,(Holidays!$A$1:$A$248)),0)+IF(AND($P25&lt;IA$4,$Q25&lt;IB$4,$Q25&gt;=IA$4),NETWORKDAYS.INTL(IA$4,$Q25,1,(Holidays!$A$1:$A$248)),0)+IF(AND($P25&lt;IA$4,$Q25&gt;=IB$4,$Q25&gt;=IA$4),NETWORKDAYS.INTL(IA$4,(IB$4)-1,1,(Holidays!$A$1:$A$248)),0))*$S25,"")</f>
        <v>0</v>
      </c>
      <c r="IB25" s="191">
        <f>IFERROR((IF(AND($P25&gt;=IB$4,$P25&lt;IC$4,$Q25&lt;IC$4),NETWORKDAYS.INTL($P25,$Q25,1,(Holidays!$A$1:$A$248)),0)+IF(AND($P25&gt;=IB$4,$P25&lt;IC$4,$Q25&gt;=IC$4),NETWORKDAYS.INTL($P25,(IC$4)-1,1,(Holidays!$A$1:$A$248)),0)+IF(AND($P25&lt;IB$4,$Q25&lt;IC$4,$Q25&gt;=IB$4),NETWORKDAYS.INTL(IB$4,$Q25,1,(Holidays!$A$1:$A$248)),0)+IF(AND($P25&lt;IB$4,$Q25&gt;=IC$4,$Q25&gt;=IB$4),NETWORKDAYS.INTL(IB$4,(IC$4)-1,1,(Holidays!$A$1:$A$248)),0))*$S25,"")</f>
        <v>0</v>
      </c>
      <c r="IC25" s="191">
        <f>IFERROR((IF(AND($P25&gt;=IC$4,$P25&lt;ID$4,$Q25&lt;ID$4),NETWORKDAYS.INTL($P25,$Q25,1,(Holidays!$A$1:$A$248)),0)+IF(AND($P25&gt;=IC$4,$P25&lt;ID$4,$Q25&gt;=ID$4),NETWORKDAYS.INTL($P25,(ID$4)-1,1,(Holidays!$A$1:$A$248)),0)+IF(AND($P25&lt;IC$4,$Q25&lt;ID$4,$Q25&gt;=IC$4),NETWORKDAYS.INTL(IC$4,$Q25,1,(Holidays!$A$1:$A$248)),0)+IF(AND($P25&lt;IC$4,$Q25&gt;=ID$4,$Q25&gt;=IC$4),NETWORKDAYS.INTL(IC$4,(ID$4)-1,1,(Holidays!$A$1:$A$248)),0))*$S25,"")</f>
        <v>0</v>
      </c>
      <c r="ID25" s="191">
        <f>IFERROR((IF(AND($P25&gt;=ID$4,$P25&lt;IE$4,$Q25&lt;IE$4),NETWORKDAYS.INTL($P25,$Q25,1,(Holidays!$A$1:$A$248)),0)+IF(AND($P25&gt;=ID$4,$P25&lt;IE$4,$Q25&gt;=IE$4),NETWORKDAYS.INTL($P25,(IE$4)-1,1,(Holidays!$A$1:$A$248)),0)+IF(AND($P25&lt;ID$4,$Q25&lt;IE$4,$Q25&gt;=ID$4),NETWORKDAYS.INTL(ID$4,$Q25,1,(Holidays!$A$1:$A$248)),0)+IF(AND($P25&lt;ID$4,$Q25&gt;=IE$4,$Q25&gt;=ID$4),NETWORKDAYS.INTL(ID$4,(IE$4)-1,1,(Holidays!$A$1:$A$248)),0))*$S25,"")</f>
        <v>0</v>
      </c>
      <c r="IE25" s="191">
        <f>IFERROR((IF(AND($P25&gt;=IE$4,$P25&lt;IF$4,$Q25&lt;IF$4),NETWORKDAYS.INTL($P25,$Q25,1,(Holidays!$A$1:$A$248)),0)+IF(AND($P25&gt;=IE$4,$P25&lt;IF$4,$Q25&gt;=IF$4),NETWORKDAYS.INTL($P25,(IF$4)-1,1,(Holidays!$A$1:$A$248)),0)+IF(AND($P25&lt;IE$4,$Q25&lt;IF$4,$Q25&gt;=IE$4),NETWORKDAYS.INTL(IE$4,$Q25,1,(Holidays!$A$1:$A$248)),0)+IF(AND($P25&lt;IE$4,$Q25&gt;=IF$4,$Q25&gt;=IE$4),NETWORKDAYS.INTL(IE$4,(IF$4)-1,1,(Holidays!$A$1:$A$248)),0))*$S25,"")</f>
        <v>0</v>
      </c>
      <c r="IF25" s="191">
        <f>IFERROR((IF(AND($P25&gt;=IF$4,$P25&lt;IG$4,$Q25&lt;IG$4),NETWORKDAYS.INTL($P25,$Q25,1,(Holidays!$A$1:$A$248)),0)+IF(AND($P25&gt;=IF$4,$P25&lt;IG$4,$Q25&gt;=IG$4),NETWORKDAYS.INTL($P25,(IG$4)-1,1,(Holidays!$A$1:$A$248)),0)+IF(AND($P25&lt;IF$4,$Q25&lt;IG$4,$Q25&gt;=IF$4),NETWORKDAYS.INTL(IF$4,$Q25,1,(Holidays!$A$1:$A$248)),0)+IF(AND($P25&lt;IF$4,$Q25&gt;=IG$4,$Q25&gt;=IF$4),NETWORKDAYS.INTL(IF$4,(IG$4)-1,1,(Holidays!$A$1:$A$248)),0))*$S25,"")</f>
        <v>0</v>
      </c>
      <c r="IG25" s="191">
        <f>IFERROR((IF(AND($P25&gt;=IG$4,$P25&lt;IH$4,$Q25&lt;IH$4),NETWORKDAYS.INTL($P25,$Q25,1,(Holidays!$A$1:$A$248)),0)+IF(AND($P25&gt;=IG$4,$P25&lt;IH$4,$Q25&gt;=IH$4),NETWORKDAYS.INTL($P25,(IH$4)-1,1,(Holidays!$A$1:$A$248)),0)+IF(AND($P25&lt;IG$4,$Q25&lt;IH$4,$Q25&gt;=IG$4),NETWORKDAYS.INTL(IG$4,$Q25,1,(Holidays!$A$1:$A$248)),0)+IF(AND($P25&lt;IG$4,$Q25&gt;=IH$4,$Q25&gt;=IG$4),NETWORKDAYS.INTL(IG$4,(IH$4)-1,1,(Holidays!$A$1:$A$248)),0))*$S25,"")</f>
        <v>0</v>
      </c>
      <c r="IH25" s="191">
        <f>IFERROR((IF(AND($P25&gt;=IH$4,$P25&lt;II$4,$Q25&lt;II$4),NETWORKDAYS.INTL($P25,$Q25,1,(Holidays!$A$1:$A$248)),0)+IF(AND($P25&gt;=IH$4,$P25&lt;II$4,$Q25&gt;=II$4),NETWORKDAYS.INTL($P25,(II$4)-1,1,(Holidays!$A$1:$A$248)),0)+IF(AND($P25&lt;IH$4,$Q25&lt;II$4,$Q25&gt;=IH$4),NETWORKDAYS.INTL(IH$4,$Q25,1,(Holidays!$A$1:$A$248)),0)+IF(AND($P25&lt;IH$4,$Q25&gt;=II$4,$Q25&gt;=IH$4),NETWORKDAYS.INTL(IH$4,(II$4)-1,1,(Holidays!$A$1:$A$248)),0))*$S25,"")</f>
        <v>0</v>
      </c>
      <c r="II25" s="191">
        <f>IFERROR((IF(AND($P25&gt;=II$4,$P25&lt;IJ$4,$Q25&lt;IJ$4),NETWORKDAYS.INTL($P25,$Q25,1,(Holidays!$A$1:$A$248)),0)+IF(AND($P25&gt;=II$4,$P25&lt;IJ$4,$Q25&gt;=IJ$4),NETWORKDAYS.INTL($P25,(IJ$4)-1,1,(Holidays!$A$1:$A$248)),0)+IF(AND($P25&lt;II$4,$Q25&lt;IJ$4,$Q25&gt;=II$4),NETWORKDAYS.INTL(II$4,$Q25,1,(Holidays!$A$1:$A$248)),0)+IF(AND($P25&lt;II$4,$Q25&gt;=IJ$4,$Q25&gt;=II$4),NETWORKDAYS.INTL(II$4,(IJ$4)-1,1,(Holidays!$A$1:$A$248)),0))*$S25,"")</f>
        <v>0</v>
      </c>
      <c r="IJ25" s="191">
        <f>IFERROR((IF(AND($P25&gt;=IJ$4,$P25&lt;IK$4,$Q25&lt;IK$4),NETWORKDAYS.INTL($P25,$Q25,1,(Holidays!$A$1:$A$248)),0)+IF(AND($P25&gt;=IJ$4,$P25&lt;IK$4,$Q25&gt;=IK$4),NETWORKDAYS.INTL($P25,(IK$4)-1,1,(Holidays!$A$1:$A$248)),0)+IF(AND($P25&lt;IJ$4,$Q25&lt;IK$4,$Q25&gt;=IJ$4),NETWORKDAYS.INTL(IJ$4,$Q25,1,(Holidays!$A$1:$A$248)),0)+IF(AND($P25&lt;IJ$4,$Q25&gt;=IK$4,$Q25&gt;=IJ$4),NETWORKDAYS.INTL(IJ$4,(IK$4)-1,1,(Holidays!$A$1:$A$248)),0))*$S25,"")</f>
        <v>0</v>
      </c>
      <c r="IK25" s="191">
        <f>IFERROR((IF(AND($P25&gt;=IK$4,$P25&lt;IL$4,$Q25&lt;IL$4),NETWORKDAYS.INTL($P25,$Q25,1,(Holidays!$A$1:$A$248)),0)+IF(AND($P25&gt;=IK$4,$P25&lt;IL$4,$Q25&gt;=IL$4),NETWORKDAYS.INTL($P25,(IL$4)-1,1,(Holidays!$A$1:$A$248)),0)+IF(AND($P25&lt;IK$4,$Q25&lt;IL$4,$Q25&gt;=IK$4),NETWORKDAYS.INTL(IK$4,$Q25,1,(Holidays!$A$1:$A$248)),0)+IF(AND($P25&lt;IK$4,$Q25&gt;=IL$4,$Q25&gt;=IK$4),NETWORKDAYS.INTL(IK$4,(IL$4)-1,1,(Holidays!$A$1:$A$248)),0))*$S25,"")</f>
        <v>0</v>
      </c>
      <c r="IL25" s="191">
        <f>IFERROR((IF(AND($P25&gt;=IL$4,$P25&lt;IM$4,$Q25&lt;IM$4),NETWORKDAYS.INTL($P25,$Q25,1,(Holidays!$A$1:$A$248)),0)+IF(AND($P25&gt;=IL$4,$P25&lt;IM$4,$Q25&gt;=IM$4),NETWORKDAYS.INTL($P25,(IM$4)-1,1,(Holidays!$A$1:$A$248)),0)+IF(AND($P25&lt;IL$4,$Q25&lt;IM$4,$Q25&gt;=IL$4),NETWORKDAYS.INTL(IL$4,$Q25,1,(Holidays!$A$1:$A$248)),0)+IF(AND($P25&lt;IL$4,$Q25&gt;=IM$4,$Q25&gt;=IL$4),NETWORKDAYS.INTL(IL$4,(IM$4)-1,1,(Holidays!$A$1:$A$248)),0))*$S25,"")</f>
        <v>0</v>
      </c>
      <c r="IM25" s="191">
        <f>IFERROR((IF(AND($P25&gt;=IM$4,$P25&lt;IN$4,$Q25&lt;IN$4),NETWORKDAYS.INTL($P25,$Q25,1,(Holidays!$A$1:$A$248)),0)+IF(AND($P25&gt;=IM$4,$P25&lt;IN$4,$Q25&gt;=IN$4),NETWORKDAYS.INTL($P25,(IN$4)-1,1,(Holidays!$A$1:$A$248)),0)+IF(AND($P25&lt;IM$4,$Q25&lt;IN$4,$Q25&gt;=IM$4),NETWORKDAYS.INTL(IM$4,$Q25,1,(Holidays!$A$1:$A$248)),0)+IF(AND($P25&lt;IM$4,$Q25&gt;=IN$4,$Q25&gt;=IM$4),NETWORKDAYS.INTL(IM$4,(IN$4)-1,1,(Holidays!$A$1:$A$248)),0))*$S25,"")</f>
        <v>0</v>
      </c>
      <c r="IN25" s="191">
        <f>IFERROR((IF(AND($P25&gt;=IN$4,$P25&lt;IO$4,$Q25&lt;IO$4),NETWORKDAYS.INTL($P25,$Q25,1,(Holidays!$A$1:$A$248)),0)+IF(AND($P25&gt;=IN$4,$P25&lt;IO$4,$Q25&gt;=IO$4),NETWORKDAYS.INTL($P25,(IO$4)-1,1,(Holidays!$A$1:$A$248)),0)+IF(AND($P25&lt;IN$4,$Q25&lt;IO$4,$Q25&gt;=IN$4),NETWORKDAYS.INTL(IN$4,$Q25,1,(Holidays!$A$1:$A$248)),0)+IF(AND($P25&lt;IN$4,$Q25&gt;=IO$4,$Q25&gt;=IN$4),NETWORKDAYS.INTL(IN$4,(IO$4)-1,1,(Holidays!$A$1:$A$248)),0))*$S25,"")</f>
        <v>0</v>
      </c>
      <c r="IO25" s="193">
        <f>IFERROR((IF(AND($P25&gt;=IO$4,$P25&lt;IP$4,$Q25&lt;IP$4),NETWORKDAYS.INTL($P25,$Q25,1,(Holidays!$A$1:$A$248)),0)+IF(AND($P25&gt;=IO$4,$P25&lt;IP$4,$Q25&gt;=IP$4),NETWORKDAYS.INTL($P25,(IP$4)-1,1,(Holidays!$A$1:$A$248)),0)+IF(AND($P25&lt;IO$4,$Q25&lt;IP$4,$Q25&gt;=IO$4),NETWORKDAYS.INTL(IO$4,$Q25,1,(Holidays!$A$1:$A$248)),0)+IF(AND($P25&lt;IO$4,$Q25&gt;=IP$4,$Q25&gt;=IO$4),NETWORKDAYS.INTL(IO$4,(IP$4)-1,1,(Holidays!$A$1:$A$248)),0))*$S25,"")</f>
        <v>0</v>
      </c>
    </row>
    <row r="26" spans="1:249" ht="15" customHeight="1">
      <c r="A26" s="215" t="s">
        <v>3</v>
      </c>
      <c r="B26" s="59" t="str">
        <f>'A-1_MH Estimation'!B26</f>
        <v>A.19</v>
      </c>
      <c r="C26" s="60" t="str">
        <f>IFERROR(VLOOKUP(B26,'A-1_MH Estimation'!$B$6:$C$54,2,0),"")</f>
        <v>Steam Trap Orientation</v>
      </c>
      <c r="D26" s="174">
        <f>IFERROR(VLOOKUP(C26,'A-1_MH Estimation'!$C$7:$K$61,9,0)*1,0)</f>
        <v>11.25</v>
      </c>
      <c r="E26" s="165">
        <v>1</v>
      </c>
      <c r="F26" s="166"/>
      <c r="G26" s="166"/>
      <c r="H26" s="166"/>
      <c r="I26" s="166"/>
      <c r="J26" s="167"/>
      <c r="K26" s="354">
        <f t="shared" ca="1" si="437"/>
        <v>11.25</v>
      </c>
      <c r="L26" s="307">
        <v>1</v>
      </c>
      <c r="M26" s="307"/>
      <c r="N26" s="307"/>
      <c r="O26" s="167"/>
      <c r="P26" s="667">
        <v>44498</v>
      </c>
      <c r="Q26" s="668">
        <v>44504</v>
      </c>
      <c r="R26" s="170">
        <f>NETWORKDAYS.INTL(P26,Q26,1,Holidays!$A$1:$A$248)</f>
        <v>4</v>
      </c>
      <c r="S26" s="62">
        <f t="shared" si="436"/>
        <v>2.8125</v>
      </c>
      <c r="U26" s="253">
        <f>SUM($V26:IO26)</f>
        <v>11.25</v>
      </c>
      <c r="V26" s="190">
        <f>IFERROR((IF(AND($P26&gt;=V$4,$P26&lt;W$4,$Q26&lt;W$4),NETWORKDAYS.INTL($P26,$Q26,1,(Holidays!$A$1:$A$248)),0)+IF(AND($P26&gt;=V$4,$P26&lt;W$4,$Q26&gt;=W$4),NETWORKDAYS.INTL($P26,(W$4)-1,1,(Holidays!$A$1:$A$248)),0)+IF(AND($P26&lt;V$4,$Q26&lt;W$4,$Q26&gt;=V$4),NETWORKDAYS.INTL(V$4,$Q26,1,(Holidays!$A$1:$A$248)),0)+IF(AND($P26&lt;V$4,$Q26&gt;=W$4,$Q26&gt;=V$4),NETWORKDAYS.INTL(V$4,(W$4)-1,1,(Holidays!$A$1:$A$248)),0))*$S26,"")</f>
        <v>0</v>
      </c>
      <c r="W26" s="191">
        <f>IFERROR((IF(AND($P26&gt;=W$4,$P26&lt;X$4,$Q26&lt;X$4),NETWORKDAYS.INTL($P26,$Q26,1,(Holidays!$A$1:$A$248)),0)+IF(AND($P26&gt;=W$4,$P26&lt;X$4,$Q26&gt;=X$4),NETWORKDAYS.INTL($P26,(X$4)-1,1,(Holidays!$A$1:$A$248)),0)+IF(AND($P26&lt;W$4,$Q26&lt;X$4,$Q26&gt;=W$4),NETWORKDAYS.INTL(W$4,$Q26,1,(Holidays!$A$1:$A$248)),0)+IF(AND($P26&lt;W$4,$Q26&gt;=X$4,$Q26&gt;=W$4),NETWORKDAYS.INTL(W$4,(X$4)-1,1,(Holidays!$A$1:$A$248)),0))*$S26,"")</f>
        <v>0</v>
      </c>
      <c r="X26" s="191">
        <f>IFERROR((IF(AND($P26&gt;=X$4,$P26&lt;Y$4,$Q26&lt;Y$4),NETWORKDAYS.INTL($P26,$Q26,1,(Holidays!$A$1:$A$248)),0)+IF(AND($P26&gt;=X$4,$P26&lt;Y$4,$Q26&gt;=Y$4),NETWORKDAYS.INTL($P26,(Y$4)-1,1,(Holidays!$A$1:$A$248)),0)+IF(AND($P26&lt;X$4,$Q26&lt;Y$4,$Q26&gt;=X$4),NETWORKDAYS.INTL(X$4,$Q26,1,(Holidays!$A$1:$A$248)),0)+IF(AND($P26&lt;X$4,$Q26&gt;=Y$4,$Q26&gt;=X$4),NETWORKDAYS.INTL(X$4,(Y$4)-1,1,(Holidays!$A$1:$A$248)),0))*$S26,"")</f>
        <v>0</v>
      </c>
      <c r="Y26" s="191">
        <f>IFERROR((IF(AND($P26&gt;=Y$4,$P26&lt;Z$4,$Q26&lt;Z$4),NETWORKDAYS.INTL($P26,$Q26,1,(Holidays!$A$1:$A$248)),0)+IF(AND($P26&gt;=Y$4,$P26&lt;Z$4,$Q26&gt;=Z$4),NETWORKDAYS.INTL($P26,(Z$4)-1,1,(Holidays!$A$1:$A$248)),0)+IF(AND($P26&lt;Y$4,$Q26&lt;Z$4,$Q26&gt;=Y$4),NETWORKDAYS.INTL(Y$4,$Q26,1,(Holidays!$A$1:$A$248)),0)+IF(AND($P26&lt;Y$4,$Q26&gt;=Z$4,$Q26&gt;=Y$4),NETWORKDAYS.INTL(Y$4,(Z$4)-1,1,(Holidays!$A$1:$A$248)),0))*$S26,"")</f>
        <v>2.8125</v>
      </c>
      <c r="Z26" s="191">
        <f>IFERROR((IF(AND($P26&gt;=Z$4,$P26&lt;AA$4,$Q26&lt;AA$4),NETWORKDAYS.INTL($P26,$Q26,1,(Holidays!$A$1:$A$248)),0)+IF(AND($P26&gt;=Z$4,$P26&lt;AA$4,$Q26&gt;=AA$4),NETWORKDAYS.INTL($P26,(AA$4)-1,1,(Holidays!$A$1:$A$248)),0)+IF(AND($P26&lt;Z$4,$Q26&lt;AA$4,$Q26&gt;=Z$4),NETWORKDAYS.INTL(Z$4,$Q26,1,(Holidays!$A$1:$A$248)),0)+IF(AND($P26&lt;Z$4,$Q26&gt;=AA$4,$Q26&gt;=Z$4),NETWORKDAYS.INTL(Z$4,(AA$4)-1,1,(Holidays!$A$1:$A$248)),0))*$S26,"")</f>
        <v>8.4375</v>
      </c>
      <c r="AA26" s="191">
        <f>IFERROR((IF(AND($P26&gt;=AA$4,$P26&lt;AB$4,$Q26&lt;AB$4),NETWORKDAYS.INTL($P26,$Q26,1,(Holidays!$A$1:$A$248)),0)+IF(AND($P26&gt;=AA$4,$P26&lt;AB$4,$Q26&gt;=AB$4),NETWORKDAYS.INTL($P26,(AB$4)-1,1,(Holidays!$A$1:$A$248)),0)+IF(AND($P26&lt;AA$4,$Q26&lt;AB$4,$Q26&gt;=AA$4),NETWORKDAYS.INTL(AA$4,$Q26,1,(Holidays!$A$1:$A$248)),0)+IF(AND($P26&lt;AA$4,$Q26&gt;=AB$4,$Q26&gt;=AA$4),NETWORKDAYS.INTL(AA$4,(AB$4)-1,1,(Holidays!$A$1:$A$248)),0))*$S26,"")</f>
        <v>0</v>
      </c>
      <c r="AB26" s="191">
        <f>IFERROR((IF(AND($P26&gt;=AB$4,$P26&lt;AC$4,$Q26&lt;AC$4),NETWORKDAYS.INTL($P26,$Q26,1,(Holidays!$A$1:$A$248)),0)+IF(AND($P26&gt;=AB$4,$P26&lt;AC$4,$Q26&gt;=AC$4),NETWORKDAYS.INTL($P26,(AC$4)-1,1,(Holidays!$A$1:$A$248)),0)+IF(AND($P26&lt;AB$4,$Q26&lt;AC$4,$Q26&gt;=AB$4),NETWORKDAYS.INTL(AB$4,$Q26,1,(Holidays!$A$1:$A$248)),0)+IF(AND($P26&lt;AB$4,$Q26&gt;=AC$4,$Q26&gt;=AB$4),NETWORKDAYS.INTL(AB$4,(AC$4)-1,1,(Holidays!$A$1:$A$248)),0))*$S26,"")</f>
        <v>0</v>
      </c>
      <c r="AC26" s="191">
        <f>IFERROR((IF(AND($P26&gt;=AC$4,$P26&lt;AD$4,$Q26&lt;AD$4),NETWORKDAYS.INTL($P26,$Q26,1,(Holidays!$A$1:$A$248)),0)+IF(AND($P26&gt;=AC$4,$P26&lt;AD$4,$Q26&gt;=AD$4),NETWORKDAYS.INTL($P26,(AD$4)-1,1,(Holidays!$A$1:$A$248)),0)+IF(AND($P26&lt;AC$4,$Q26&lt;AD$4,$Q26&gt;=AC$4),NETWORKDAYS.INTL(AC$4,$Q26,1,(Holidays!$A$1:$A$248)),0)+IF(AND($P26&lt;AC$4,$Q26&gt;=AD$4,$Q26&gt;=AC$4),NETWORKDAYS.INTL(AC$4,(AD$4)-1,1,(Holidays!$A$1:$A$248)),0))*$S26,"")</f>
        <v>0</v>
      </c>
      <c r="AD26" s="191">
        <f>IFERROR((IF(AND($P26&gt;=AD$4,$P26&lt;AE$4,$Q26&lt;AE$4),NETWORKDAYS.INTL($P26,$Q26,1,(Holidays!$A$1:$A$248)),0)+IF(AND($P26&gt;=AD$4,$P26&lt;AE$4,$Q26&gt;=AE$4),NETWORKDAYS.INTL($P26,(AE$4)-1,1,(Holidays!$A$1:$A$248)),0)+IF(AND($P26&lt;AD$4,$Q26&lt;AE$4,$Q26&gt;=AD$4),NETWORKDAYS.INTL(AD$4,$Q26,1,(Holidays!$A$1:$A$248)),0)+IF(AND($P26&lt;AD$4,$Q26&gt;=AE$4,$Q26&gt;=AD$4),NETWORKDAYS.INTL(AD$4,(AE$4)-1,1,(Holidays!$A$1:$A$248)),0))*$S26,"")</f>
        <v>0</v>
      </c>
      <c r="AE26" s="191">
        <f>IFERROR((IF(AND($P26&gt;=AE$4,$P26&lt;AF$4,$Q26&lt;AF$4),NETWORKDAYS.INTL($P26,$Q26,1,(Holidays!$A$1:$A$248)),0)+IF(AND($P26&gt;=AE$4,$P26&lt;AF$4,$Q26&gt;=AF$4),NETWORKDAYS.INTL($P26,(AF$4)-1,1,(Holidays!$A$1:$A$248)),0)+IF(AND($P26&lt;AE$4,$Q26&lt;AF$4,$Q26&gt;=AE$4),NETWORKDAYS.INTL(AE$4,$Q26,1,(Holidays!$A$1:$A$248)),0)+IF(AND($P26&lt;AE$4,$Q26&gt;=AF$4,$Q26&gt;=AE$4),NETWORKDAYS.INTL(AE$4,(AF$4)-1,1,(Holidays!$A$1:$A$248)),0))*$S26,"")</f>
        <v>0</v>
      </c>
      <c r="AF26" s="191">
        <f>IFERROR((IF(AND($P26&gt;=AF$4,$P26&lt;AG$4,$Q26&lt;AG$4),NETWORKDAYS.INTL($P26,$Q26,1,(Holidays!$A$1:$A$248)),0)+IF(AND($P26&gt;=AF$4,$P26&lt;AG$4,$Q26&gt;=AG$4),NETWORKDAYS.INTL($P26,(AG$4)-1,1,(Holidays!$A$1:$A$248)),0)+IF(AND($P26&lt;AF$4,$Q26&lt;AG$4,$Q26&gt;=AF$4),NETWORKDAYS.INTL(AF$4,$Q26,1,(Holidays!$A$1:$A$248)),0)+IF(AND($P26&lt;AF$4,$Q26&gt;=AG$4,$Q26&gt;=AF$4),NETWORKDAYS.INTL(AF$4,(AG$4)-1,1,(Holidays!$A$1:$A$248)),0))*$S26,"")</f>
        <v>0</v>
      </c>
      <c r="AG26" s="191">
        <f>IFERROR((IF(AND($P26&gt;=AG$4,$P26&lt;AH$4,$Q26&lt;AH$4),NETWORKDAYS.INTL($P26,$Q26,1,(Holidays!$A$1:$A$248)),0)+IF(AND($P26&gt;=AG$4,$P26&lt;AH$4,$Q26&gt;=AH$4),NETWORKDAYS.INTL($P26,(AH$4)-1,1,(Holidays!$A$1:$A$248)),0)+IF(AND($P26&lt;AG$4,$Q26&lt;AH$4,$Q26&gt;=AG$4),NETWORKDAYS.INTL(AG$4,$Q26,1,(Holidays!$A$1:$A$248)),0)+IF(AND($P26&lt;AG$4,$Q26&gt;=AH$4,$Q26&gt;=AG$4),NETWORKDAYS.INTL(AG$4,(AH$4)-1,1,(Holidays!$A$1:$A$248)),0))*$S26,"")</f>
        <v>0</v>
      </c>
      <c r="AH26" s="191">
        <f>IFERROR((IF(AND($P26&gt;=AH$4,$P26&lt;AI$4,$Q26&lt;AI$4),NETWORKDAYS.INTL($P26,$Q26,1,(Holidays!$A$1:$A$248)),0)+IF(AND($P26&gt;=AH$4,$P26&lt;AI$4,$Q26&gt;=AI$4),NETWORKDAYS.INTL($P26,(AI$4)-1,1,(Holidays!$A$1:$A$248)),0)+IF(AND($P26&lt;AH$4,$Q26&lt;AI$4,$Q26&gt;=AH$4),NETWORKDAYS.INTL(AH$4,$Q26,1,(Holidays!$A$1:$A$248)),0)+IF(AND($P26&lt;AH$4,$Q26&gt;=AI$4,$Q26&gt;=AH$4),NETWORKDAYS.INTL(AH$4,(AI$4)-1,1,(Holidays!$A$1:$A$248)),0))*$S26,"")</f>
        <v>0</v>
      </c>
      <c r="AI26" s="191">
        <f>IFERROR((IF(AND($P26&gt;=AI$4,$P26&lt;AJ$4,$Q26&lt;AJ$4),NETWORKDAYS.INTL($P26,$Q26,1,(Holidays!$A$1:$A$248)),0)+IF(AND($P26&gt;=AI$4,$P26&lt;AJ$4,$Q26&gt;=AJ$4),NETWORKDAYS.INTL($P26,(AJ$4)-1,1,(Holidays!$A$1:$A$248)),0)+IF(AND($P26&lt;AI$4,$Q26&lt;AJ$4,$Q26&gt;=AI$4),NETWORKDAYS.INTL(AI$4,$Q26,1,(Holidays!$A$1:$A$248)),0)+IF(AND($P26&lt;AI$4,$Q26&gt;=AJ$4,$Q26&gt;=AI$4),NETWORKDAYS.INTL(AI$4,(AJ$4)-1,1,(Holidays!$A$1:$A$248)),0))*$S26,"")</f>
        <v>0</v>
      </c>
      <c r="AJ26" s="191">
        <f>IFERROR((IF(AND($P26&gt;=AJ$4,$P26&lt;AK$4,$Q26&lt;AK$4),NETWORKDAYS.INTL($P26,$Q26,1,(Holidays!$A$1:$A$248)),0)+IF(AND($P26&gt;=AJ$4,$P26&lt;AK$4,$Q26&gt;=AK$4),NETWORKDAYS.INTL($P26,(AK$4)-1,1,(Holidays!$A$1:$A$248)),0)+IF(AND($P26&lt;AJ$4,$Q26&lt;AK$4,$Q26&gt;=AJ$4),NETWORKDAYS.INTL(AJ$4,$Q26,1,(Holidays!$A$1:$A$248)),0)+IF(AND($P26&lt;AJ$4,$Q26&gt;=AK$4,$Q26&gt;=AJ$4),NETWORKDAYS.INTL(AJ$4,(AK$4)-1,1,(Holidays!$A$1:$A$248)),0))*$S26,"")</f>
        <v>0</v>
      </c>
      <c r="AK26" s="191">
        <f>IFERROR((IF(AND($P26&gt;=AK$4,$P26&lt;AL$4,$Q26&lt;AL$4),NETWORKDAYS.INTL($P26,$Q26,1,(Holidays!$A$1:$A$248)),0)+IF(AND($P26&gt;=AK$4,$P26&lt;AL$4,$Q26&gt;=AL$4),NETWORKDAYS.INTL($P26,(AL$4)-1,1,(Holidays!$A$1:$A$248)),0)+IF(AND($P26&lt;AK$4,$Q26&lt;AL$4,$Q26&gt;=AK$4),NETWORKDAYS.INTL(AK$4,$Q26,1,(Holidays!$A$1:$A$248)),0)+IF(AND($P26&lt;AK$4,$Q26&gt;=AL$4,$Q26&gt;=AK$4),NETWORKDAYS.INTL(AK$4,(AL$4)-1,1,(Holidays!$A$1:$A$248)),0))*$S26,"")</f>
        <v>0</v>
      </c>
      <c r="AL26" s="191">
        <f>IFERROR((IF(AND($P26&gt;=AL$4,$P26&lt;AM$4,$Q26&lt;AM$4),NETWORKDAYS.INTL($P26,$Q26,1,(Holidays!$A$1:$A$248)),0)+IF(AND($P26&gt;=AL$4,$P26&lt;AM$4,$Q26&gt;=AM$4),NETWORKDAYS.INTL($P26,(AM$4)-1,1,(Holidays!$A$1:$A$248)),0)+IF(AND($P26&lt;AL$4,$Q26&lt;AM$4,$Q26&gt;=AL$4),NETWORKDAYS.INTL(AL$4,$Q26,1,(Holidays!$A$1:$A$248)),0)+IF(AND($P26&lt;AL$4,$Q26&gt;=AM$4,$Q26&gt;=AL$4),NETWORKDAYS.INTL(AL$4,(AM$4)-1,1,(Holidays!$A$1:$A$248)),0))*$S26,"")</f>
        <v>0</v>
      </c>
      <c r="AM26" s="191">
        <f>IFERROR((IF(AND($P26&gt;=AM$4,$P26&lt;AN$4,$Q26&lt;AN$4),NETWORKDAYS.INTL($P26,$Q26,1,(Holidays!$A$1:$A$248)),0)+IF(AND($P26&gt;=AM$4,$P26&lt;AN$4,$Q26&gt;=AN$4),NETWORKDAYS.INTL($P26,(AN$4)-1,1,(Holidays!$A$1:$A$248)),0)+IF(AND($P26&lt;AM$4,$Q26&lt;AN$4,$Q26&gt;=AM$4),NETWORKDAYS.INTL(AM$4,$Q26,1,(Holidays!$A$1:$A$248)),0)+IF(AND($P26&lt;AM$4,$Q26&gt;=AN$4,$Q26&gt;=AM$4),NETWORKDAYS.INTL(AM$4,(AN$4)-1,1,(Holidays!$A$1:$A$248)),0))*$S26,"")</f>
        <v>0</v>
      </c>
      <c r="AN26" s="191">
        <f>IFERROR((IF(AND($P26&gt;=AN$4,$P26&lt;AO$4,$Q26&lt;AO$4),NETWORKDAYS.INTL($P26,$Q26,1,(Holidays!$A$1:$A$248)),0)+IF(AND($P26&gt;=AN$4,$P26&lt;AO$4,$Q26&gt;=AO$4),NETWORKDAYS.INTL($P26,(AO$4)-1,1,(Holidays!$A$1:$A$248)),0)+IF(AND($P26&lt;AN$4,$Q26&lt;AO$4,$Q26&gt;=AN$4),NETWORKDAYS.INTL(AN$4,$Q26,1,(Holidays!$A$1:$A$248)),0)+IF(AND($P26&lt;AN$4,$Q26&gt;=AO$4,$Q26&gt;=AN$4),NETWORKDAYS.INTL(AN$4,(AO$4)-1,1,(Holidays!$A$1:$A$248)),0))*$S26,"")</f>
        <v>0</v>
      </c>
      <c r="AO26" s="191">
        <f>IFERROR((IF(AND($P26&gt;=AO$4,$P26&lt;AP$4,$Q26&lt;AP$4),NETWORKDAYS.INTL($P26,$Q26,1,(Holidays!$A$1:$A$248)),0)+IF(AND($P26&gt;=AO$4,$P26&lt;AP$4,$Q26&gt;=AP$4),NETWORKDAYS.INTL($P26,(AP$4)-1,1,(Holidays!$A$1:$A$248)),0)+IF(AND($P26&lt;AO$4,$Q26&lt;AP$4,$Q26&gt;=AO$4),NETWORKDAYS.INTL(AO$4,$Q26,1,(Holidays!$A$1:$A$248)),0)+IF(AND($P26&lt;AO$4,$Q26&gt;=AP$4,$Q26&gt;=AO$4),NETWORKDAYS.INTL(AO$4,(AP$4)-1,1,(Holidays!$A$1:$A$248)),0))*$S26,"")</f>
        <v>0</v>
      </c>
      <c r="AP26" s="191">
        <f>IFERROR((IF(AND($P26&gt;=AP$4,$P26&lt;AQ$4,$Q26&lt;AQ$4),NETWORKDAYS.INTL($P26,$Q26,1,(Holidays!$A$1:$A$248)),0)+IF(AND($P26&gt;=AP$4,$P26&lt;AQ$4,$Q26&gt;=AQ$4),NETWORKDAYS.INTL($P26,(AQ$4)-1,1,(Holidays!$A$1:$A$248)),0)+IF(AND($P26&lt;AP$4,$Q26&lt;AQ$4,$Q26&gt;=AP$4),NETWORKDAYS.INTL(AP$4,$Q26,1,(Holidays!$A$1:$A$248)),0)+IF(AND($P26&lt;AP$4,$Q26&gt;=AQ$4,$Q26&gt;=AP$4),NETWORKDAYS.INTL(AP$4,(AQ$4)-1,1,(Holidays!$A$1:$A$248)),0))*$S26,"")</f>
        <v>0</v>
      </c>
      <c r="AQ26" s="191">
        <f>IFERROR((IF(AND($P26&gt;=AQ$4,$P26&lt;AR$4,$Q26&lt;AR$4),NETWORKDAYS.INTL($P26,$Q26,1,(Holidays!$A$1:$A$248)),0)+IF(AND($P26&gt;=AQ$4,$P26&lt;AR$4,$Q26&gt;=AR$4),NETWORKDAYS.INTL($P26,(AR$4)-1,1,(Holidays!$A$1:$A$248)),0)+IF(AND($P26&lt;AQ$4,$Q26&lt;AR$4,$Q26&gt;=AQ$4),NETWORKDAYS.INTL(AQ$4,$Q26,1,(Holidays!$A$1:$A$248)),0)+IF(AND($P26&lt;AQ$4,$Q26&gt;=AR$4,$Q26&gt;=AQ$4),NETWORKDAYS.INTL(AQ$4,(AR$4)-1,1,(Holidays!$A$1:$A$248)),0))*$S26,"")</f>
        <v>0</v>
      </c>
      <c r="AR26" s="191">
        <f>IFERROR((IF(AND($P26&gt;=AR$4,$P26&lt;AS$4,$Q26&lt;AS$4),NETWORKDAYS.INTL($P26,$Q26,1,(Holidays!$A$1:$A$248)),0)+IF(AND($P26&gt;=AR$4,$P26&lt;AS$4,$Q26&gt;=AS$4),NETWORKDAYS.INTL($P26,(AS$4)-1,1,(Holidays!$A$1:$A$248)),0)+IF(AND($P26&lt;AR$4,$Q26&lt;AS$4,$Q26&gt;=AR$4),NETWORKDAYS.INTL(AR$4,$Q26,1,(Holidays!$A$1:$A$248)),0)+IF(AND($P26&lt;AR$4,$Q26&gt;=AS$4,$Q26&gt;=AR$4),NETWORKDAYS.INTL(AR$4,(AS$4)-1,1,(Holidays!$A$1:$A$248)),0))*$S26,"")</f>
        <v>0</v>
      </c>
      <c r="AS26" s="192">
        <f>IFERROR((IF(AND($P26&gt;=AS$4,$P26&lt;AT$4,$Q26&lt;AT$4),NETWORKDAYS.INTL($P26,$Q26,1,(Holidays!$A$1:$A$248)),0)+IF(AND($P26&gt;=AS$4,$P26&lt;AT$4,$Q26&gt;=AT$4),NETWORKDAYS.INTL($P26,(AT$4)-1,1,(Holidays!$A$1:$A$248)),0)+IF(AND($P26&lt;AS$4,$Q26&lt;AT$4,$Q26&gt;=AS$4),NETWORKDAYS.INTL(AS$4,$Q26,1,(Holidays!$A$1:$A$248)),0)+IF(AND($P26&lt;AS$4,$Q26&gt;=AT$4,$Q26&gt;=AS$4),NETWORKDAYS.INTL(AS$4,(AT$4)-1,1,(Holidays!$A$1:$A$248)),0))*$S26,"")</f>
        <v>0</v>
      </c>
      <c r="AT26" s="191">
        <f>IFERROR((IF(AND($P26&gt;=AT$4,$P26&lt;AU$4,$Q26&lt;AU$4),NETWORKDAYS.INTL($P26,$Q26,1,(Holidays!$A$1:$A$248)),0)+IF(AND($P26&gt;=AT$4,$P26&lt;AU$4,$Q26&gt;=AU$4),NETWORKDAYS.INTL($P26,(AU$4)-1,1,(Holidays!$A$1:$A$248)),0)+IF(AND($P26&lt;AT$4,$Q26&lt;AU$4,$Q26&gt;=AT$4),NETWORKDAYS.INTL(AT$4,$Q26,1,(Holidays!$A$1:$A$248)),0)+IF(AND($P26&lt;AT$4,$Q26&gt;=AU$4,$Q26&gt;=AT$4),NETWORKDAYS.INTL(AT$4,(AU$4)-1,1,(Holidays!$A$1:$A$248)),0))*$S26,"")</f>
        <v>0</v>
      </c>
      <c r="AU26" s="191">
        <f>IFERROR((IF(AND($P26&gt;=AU$4,$P26&lt;AV$4,$Q26&lt;AV$4),NETWORKDAYS.INTL($P26,$Q26,1,(Holidays!$A$1:$A$248)),0)+IF(AND($P26&gt;=AU$4,$P26&lt;AV$4,$Q26&gt;=AV$4),NETWORKDAYS.INTL($P26,(AV$4)-1,1,(Holidays!$A$1:$A$248)),0)+IF(AND($P26&lt;AU$4,$Q26&lt;AV$4,$Q26&gt;=AU$4),NETWORKDAYS.INTL(AU$4,$Q26,1,(Holidays!$A$1:$A$248)),0)+IF(AND($P26&lt;AU$4,$Q26&gt;=AV$4,$Q26&gt;=AU$4),NETWORKDAYS.INTL(AU$4,(AV$4)-1,1,(Holidays!$A$1:$A$248)),0))*$S26,"")</f>
        <v>0</v>
      </c>
      <c r="AV26" s="191">
        <f>IFERROR((IF(AND($P26&gt;=AV$4,$P26&lt;AW$4,$Q26&lt;AW$4),NETWORKDAYS.INTL($P26,$Q26,1,(Holidays!$A$1:$A$248)),0)+IF(AND($P26&gt;=AV$4,$P26&lt;AW$4,$Q26&gt;=AW$4),NETWORKDAYS.INTL($P26,(AW$4)-1,1,(Holidays!$A$1:$A$248)),0)+IF(AND($P26&lt;AV$4,$Q26&lt;AW$4,$Q26&gt;=AV$4),NETWORKDAYS.INTL(AV$4,$Q26,1,(Holidays!$A$1:$A$248)),0)+IF(AND($P26&lt;AV$4,$Q26&gt;=AW$4,$Q26&gt;=AV$4),NETWORKDAYS.INTL(AV$4,(AW$4)-1,1,(Holidays!$A$1:$A$248)),0))*$S26,"")</f>
        <v>0</v>
      </c>
      <c r="AW26" s="191">
        <f>IFERROR((IF(AND($P26&gt;=AW$4,$P26&lt;AX$4,$Q26&lt;AX$4),NETWORKDAYS.INTL($P26,$Q26,1,(Holidays!$A$1:$A$248)),0)+IF(AND($P26&gt;=AW$4,$P26&lt;AX$4,$Q26&gt;=AX$4),NETWORKDAYS.INTL($P26,(AX$4)-1,1,(Holidays!$A$1:$A$248)),0)+IF(AND($P26&lt;AW$4,$Q26&lt;AX$4,$Q26&gt;=AW$4),NETWORKDAYS.INTL(AW$4,$Q26,1,(Holidays!$A$1:$A$248)),0)+IF(AND($P26&lt;AW$4,$Q26&gt;=AX$4,$Q26&gt;=AW$4),NETWORKDAYS.INTL(AW$4,(AX$4)-1,1,(Holidays!$A$1:$A$248)),0))*$S26,"")</f>
        <v>0</v>
      </c>
      <c r="AX26" s="191">
        <f>IFERROR((IF(AND($P26&gt;=AX$4,$P26&lt;AY$4,$Q26&lt;AY$4),NETWORKDAYS.INTL($P26,$Q26,1,(Holidays!$A$1:$A$248)),0)+IF(AND($P26&gt;=AX$4,$P26&lt;AY$4,$Q26&gt;=AY$4),NETWORKDAYS.INTL($P26,(AY$4)-1,1,(Holidays!$A$1:$A$248)),0)+IF(AND($P26&lt;AX$4,$Q26&lt;AY$4,$Q26&gt;=AX$4),NETWORKDAYS.INTL(AX$4,$Q26,1,(Holidays!$A$1:$A$248)),0)+IF(AND($P26&lt;AX$4,$Q26&gt;=AY$4,$Q26&gt;=AX$4),NETWORKDAYS.INTL(AX$4,(AY$4)-1,1,(Holidays!$A$1:$A$248)),0))*$S26,"")</f>
        <v>0</v>
      </c>
      <c r="AY26" s="191">
        <f>IFERROR((IF(AND($P26&gt;=AY$4,$P26&lt;AZ$4,$Q26&lt;AZ$4),NETWORKDAYS.INTL($P26,$Q26,1,(Holidays!$A$1:$A$248)),0)+IF(AND($P26&gt;=AY$4,$P26&lt;AZ$4,$Q26&gt;=AZ$4),NETWORKDAYS.INTL($P26,(AZ$4)-1,1,(Holidays!$A$1:$A$248)),0)+IF(AND($P26&lt;AY$4,$Q26&lt;AZ$4,$Q26&gt;=AY$4),NETWORKDAYS.INTL(AY$4,$Q26,1,(Holidays!$A$1:$A$248)),0)+IF(AND($P26&lt;AY$4,$Q26&gt;=AZ$4,$Q26&gt;=AY$4),NETWORKDAYS.INTL(AY$4,(AZ$4)-1,1,(Holidays!$A$1:$A$248)),0))*$S26,"")</f>
        <v>0</v>
      </c>
      <c r="AZ26" s="191">
        <f>IFERROR((IF(AND($P26&gt;=AZ$4,$P26&lt;BA$4,$Q26&lt;BA$4),NETWORKDAYS.INTL($P26,$Q26,1,(Holidays!$A$1:$A$248)),0)+IF(AND($P26&gt;=AZ$4,$P26&lt;BA$4,$Q26&gt;=BA$4),NETWORKDAYS.INTL($P26,(BA$4)-1,1,(Holidays!$A$1:$A$248)),0)+IF(AND($P26&lt;AZ$4,$Q26&lt;BA$4,$Q26&gt;=AZ$4),NETWORKDAYS.INTL(AZ$4,$Q26,1,(Holidays!$A$1:$A$248)),0)+IF(AND($P26&lt;AZ$4,$Q26&gt;=BA$4,$Q26&gt;=AZ$4),NETWORKDAYS.INTL(AZ$4,(BA$4)-1,1,(Holidays!$A$1:$A$248)),0))*$S26,"")</f>
        <v>0</v>
      </c>
      <c r="BA26" s="191">
        <f>IFERROR((IF(AND($P26&gt;=BA$4,$P26&lt;BB$4,$Q26&lt;BB$4),NETWORKDAYS.INTL($P26,$Q26,1,(Holidays!$A$1:$A$248)),0)+IF(AND($P26&gt;=BA$4,$P26&lt;BB$4,$Q26&gt;=BB$4),NETWORKDAYS.INTL($P26,(BB$4)-1,1,(Holidays!$A$1:$A$248)),0)+IF(AND($P26&lt;BA$4,$Q26&lt;BB$4,$Q26&gt;=BA$4),NETWORKDAYS.INTL(BA$4,$Q26,1,(Holidays!$A$1:$A$248)),0)+IF(AND($P26&lt;BA$4,$Q26&gt;=BB$4,$Q26&gt;=BA$4),NETWORKDAYS.INTL(BA$4,(BB$4)-1,1,(Holidays!$A$1:$A$248)),0))*$S26,"")</f>
        <v>0</v>
      </c>
      <c r="BB26" s="191">
        <f>IFERROR((IF(AND($P26&gt;=BB$4,$P26&lt;BC$4,$Q26&lt;BC$4),NETWORKDAYS.INTL($P26,$Q26,1,(Holidays!$A$1:$A$248)),0)+IF(AND($P26&gt;=BB$4,$P26&lt;BC$4,$Q26&gt;=BC$4),NETWORKDAYS.INTL($P26,(BC$4)-1,1,(Holidays!$A$1:$A$248)),0)+IF(AND($P26&lt;BB$4,$Q26&lt;BC$4,$Q26&gt;=BB$4),NETWORKDAYS.INTL(BB$4,$Q26,1,(Holidays!$A$1:$A$248)),0)+IF(AND($P26&lt;BB$4,$Q26&gt;=BC$4,$Q26&gt;=BB$4),NETWORKDAYS.INTL(BB$4,(BC$4)-1,1,(Holidays!$A$1:$A$248)),0))*$S26,"")</f>
        <v>0</v>
      </c>
      <c r="BC26" s="191">
        <f>IFERROR((IF(AND($P26&gt;=BC$4,$P26&lt;BD$4,$Q26&lt;BD$4),NETWORKDAYS.INTL($P26,$Q26,1,(Holidays!$A$1:$A$248)),0)+IF(AND($P26&gt;=BC$4,$P26&lt;BD$4,$Q26&gt;=BD$4),NETWORKDAYS.INTL($P26,(BD$4)-1,1,(Holidays!$A$1:$A$248)),0)+IF(AND($P26&lt;BC$4,$Q26&lt;BD$4,$Q26&gt;=BC$4),NETWORKDAYS.INTL(BC$4,$Q26,1,(Holidays!$A$1:$A$248)),0)+IF(AND($P26&lt;BC$4,$Q26&gt;=BD$4,$Q26&gt;=BC$4),NETWORKDAYS.INTL(BC$4,(BD$4)-1,1,(Holidays!$A$1:$A$248)),0))*$S26,"")</f>
        <v>0</v>
      </c>
      <c r="BD26" s="191">
        <f>IFERROR((IF(AND($P26&gt;=BD$4,$P26&lt;BE$4,$Q26&lt;BE$4),NETWORKDAYS.INTL($P26,$Q26,1,(Holidays!$A$1:$A$248)),0)+IF(AND($P26&gt;=BD$4,$P26&lt;BE$4,$Q26&gt;=BE$4),NETWORKDAYS.INTL($P26,(BE$4)-1,1,(Holidays!$A$1:$A$248)),0)+IF(AND($P26&lt;BD$4,$Q26&lt;BE$4,$Q26&gt;=BD$4),NETWORKDAYS.INTL(BD$4,$Q26,1,(Holidays!$A$1:$A$248)),0)+IF(AND($P26&lt;BD$4,$Q26&gt;=BE$4,$Q26&gt;=BD$4),NETWORKDAYS.INTL(BD$4,(BE$4)-1,1,(Holidays!$A$1:$A$248)),0))*$S26,"")</f>
        <v>0</v>
      </c>
      <c r="BE26" s="191">
        <f>IFERROR((IF(AND($P26&gt;=BE$4,$P26&lt;BF$4,$Q26&lt;BF$4),NETWORKDAYS.INTL($P26,$Q26,1,(Holidays!$A$1:$A$248)),0)+IF(AND($P26&gt;=BE$4,$P26&lt;BF$4,$Q26&gt;=BF$4),NETWORKDAYS.INTL($P26,(BF$4)-1,1,(Holidays!$A$1:$A$248)),0)+IF(AND($P26&lt;BE$4,$Q26&lt;BF$4,$Q26&gt;=BE$4),NETWORKDAYS.INTL(BE$4,$Q26,1,(Holidays!$A$1:$A$248)),0)+IF(AND($P26&lt;BE$4,$Q26&gt;=BF$4,$Q26&gt;=BE$4),NETWORKDAYS.INTL(BE$4,(BF$4)-1,1,(Holidays!$A$1:$A$248)),0))*$S26,"")</f>
        <v>0</v>
      </c>
      <c r="BF26" s="191">
        <f>IFERROR((IF(AND($P26&gt;=BF$4,$P26&lt;BG$4,$Q26&lt;BG$4),NETWORKDAYS.INTL($P26,$Q26,1,(Holidays!$A$1:$A$248)),0)+IF(AND($P26&gt;=BF$4,$P26&lt;BG$4,$Q26&gt;=BG$4),NETWORKDAYS.INTL($P26,(BG$4)-1,1,(Holidays!$A$1:$A$248)),0)+IF(AND($P26&lt;BF$4,$Q26&lt;BG$4,$Q26&gt;=BF$4),NETWORKDAYS.INTL(BF$4,$Q26,1,(Holidays!$A$1:$A$248)),0)+IF(AND($P26&lt;BF$4,$Q26&gt;=BG$4,$Q26&gt;=BF$4),NETWORKDAYS.INTL(BF$4,(BG$4)-1,1,(Holidays!$A$1:$A$248)),0))*$S26,"")</f>
        <v>0</v>
      </c>
      <c r="BG26" s="191">
        <f>IFERROR((IF(AND($P26&gt;=BG$4,$P26&lt;BH$4,$Q26&lt;BH$4),NETWORKDAYS.INTL($P26,$Q26,1,(Holidays!$A$1:$A$248)),0)+IF(AND($P26&gt;=BG$4,$P26&lt;BH$4,$Q26&gt;=BH$4),NETWORKDAYS.INTL($P26,(BH$4)-1,1,(Holidays!$A$1:$A$248)),0)+IF(AND($P26&lt;BG$4,$Q26&lt;BH$4,$Q26&gt;=BG$4),NETWORKDAYS.INTL(BG$4,$Q26,1,(Holidays!$A$1:$A$248)),0)+IF(AND($P26&lt;BG$4,$Q26&gt;=BH$4,$Q26&gt;=BG$4),NETWORKDAYS.INTL(BG$4,(BH$4)-1,1,(Holidays!$A$1:$A$248)),0))*$S26,"")</f>
        <v>0</v>
      </c>
      <c r="BH26" s="191">
        <f>IFERROR((IF(AND($P26&gt;=BH$4,$P26&lt;BI$4,$Q26&lt;BI$4),NETWORKDAYS.INTL($P26,$Q26,1,(Holidays!$A$1:$A$248)),0)+IF(AND($P26&gt;=BH$4,$P26&lt;BI$4,$Q26&gt;=BI$4),NETWORKDAYS.INTL($P26,(BI$4)-1,1,(Holidays!$A$1:$A$248)),0)+IF(AND($P26&lt;BH$4,$Q26&lt;BI$4,$Q26&gt;=BH$4),NETWORKDAYS.INTL(BH$4,$Q26,1,(Holidays!$A$1:$A$248)),0)+IF(AND($P26&lt;BH$4,$Q26&gt;=BI$4,$Q26&gt;=BH$4),NETWORKDAYS.INTL(BH$4,(BI$4)-1,1,(Holidays!$A$1:$A$248)),0))*$S26,"")</f>
        <v>0</v>
      </c>
      <c r="BI26" s="191">
        <f>IFERROR((IF(AND($P26&gt;=BI$4,$P26&lt;BJ$4,$Q26&lt;BJ$4),NETWORKDAYS.INTL($P26,$Q26,1,(Holidays!$A$1:$A$248)),0)+IF(AND($P26&gt;=BI$4,$P26&lt;BJ$4,$Q26&gt;=BJ$4),NETWORKDAYS.INTL($P26,(BJ$4)-1,1,(Holidays!$A$1:$A$248)),0)+IF(AND($P26&lt;BI$4,$Q26&lt;BJ$4,$Q26&gt;=BI$4),NETWORKDAYS.INTL(BI$4,$Q26,1,(Holidays!$A$1:$A$248)),0)+IF(AND($P26&lt;BI$4,$Q26&gt;=BJ$4,$Q26&gt;=BI$4),NETWORKDAYS.INTL(BI$4,(BJ$4)-1,1,(Holidays!$A$1:$A$248)),0))*$S26,"")</f>
        <v>0</v>
      </c>
      <c r="BJ26" s="191">
        <f>IFERROR((IF(AND($P26&gt;=BJ$4,$P26&lt;BK$4,$Q26&lt;BK$4),NETWORKDAYS.INTL($P26,$Q26,1,(Holidays!$A$1:$A$248)),0)+IF(AND($P26&gt;=BJ$4,$P26&lt;BK$4,$Q26&gt;=BK$4),NETWORKDAYS.INTL($P26,(BK$4)-1,1,(Holidays!$A$1:$A$248)),0)+IF(AND($P26&lt;BJ$4,$Q26&lt;BK$4,$Q26&gt;=BJ$4),NETWORKDAYS.INTL(BJ$4,$Q26,1,(Holidays!$A$1:$A$248)),0)+IF(AND($P26&lt;BJ$4,$Q26&gt;=BK$4,$Q26&gt;=BJ$4),NETWORKDAYS.INTL(BJ$4,(BK$4)-1,1,(Holidays!$A$1:$A$248)),0))*$S26,"")</f>
        <v>0</v>
      </c>
      <c r="BK26" s="191">
        <f>IFERROR((IF(AND($P26&gt;=BK$4,$P26&lt;BL$4,$Q26&lt;BL$4),NETWORKDAYS.INTL($P26,$Q26,1,(Holidays!$A$1:$A$248)),0)+IF(AND($P26&gt;=BK$4,$P26&lt;BL$4,$Q26&gt;=BL$4),NETWORKDAYS.INTL($P26,(BL$4)-1,1,(Holidays!$A$1:$A$248)),0)+IF(AND($P26&lt;BK$4,$Q26&lt;BL$4,$Q26&gt;=BK$4),NETWORKDAYS.INTL(BK$4,$Q26,1,(Holidays!$A$1:$A$248)),0)+IF(AND($P26&lt;BK$4,$Q26&gt;=BL$4,$Q26&gt;=BK$4),NETWORKDAYS.INTL(BK$4,(BL$4)-1,1,(Holidays!$A$1:$A$248)),0))*$S26,"")</f>
        <v>0</v>
      </c>
      <c r="BL26" s="191">
        <f>IFERROR((IF(AND($P26&gt;=BL$4,$P26&lt;BM$4,$Q26&lt;BM$4),NETWORKDAYS.INTL($P26,$Q26,1,(Holidays!$A$1:$A$248)),0)+IF(AND($P26&gt;=BL$4,$P26&lt;BM$4,$Q26&gt;=BM$4),NETWORKDAYS.INTL($P26,(BM$4)-1,1,(Holidays!$A$1:$A$248)),0)+IF(AND($P26&lt;BL$4,$Q26&lt;BM$4,$Q26&gt;=BL$4),NETWORKDAYS.INTL(BL$4,$Q26,1,(Holidays!$A$1:$A$248)),0)+IF(AND($P26&lt;BL$4,$Q26&gt;=BM$4,$Q26&gt;=BL$4),NETWORKDAYS.INTL(BL$4,(BM$4)-1,1,(Holidays!$A$1:$A$248)),0))*$S26,"")</f>
        <v>0</v>
      </c>
      <c r="BM26" s="191">
        <f>IFERROR((IF(AND($P26&gt;=BM$4,$P26&lt;BN$4,$Q26&lt;BN$4),NETWORKDAYS.INTL($P26,$Q26,1,(Holidays!$A$1:$A$248)),0)+IF(AND($P26&gt;=BM$4,$P26&lt;BN$4,$Q26&gt;=BN$4),NETWORKDAYS.INTL($P26,(BN$4)-1,1,(Holidays!$A$1:$A$248)),0)+IF(AND($P26&lt;BM$4,$Q26&lt;BN$4,$Q26&gt;=BM$4),NETWORKDAYS.INTL(BM$4,$Q26,1,(Holidays!$A$1:$A$248)),0)+IF(AND($P26&lt;BM$4,$Q26&gt;=BN$4,$Q26&gt;=BM$4),NETWORKDAYS.INTL(BM$4,(BN$4)-1,1,(Holidays!$A$1:$A$248)),0))*$S26,"")</f>
        <v>0</v>
      </c>
      <c r="BN26" s="191">
        <f>IFERROR((IF(AND($P26&gt;=BN$4,$P26&lt;BO$4,$Q26&lt;BO$4),NETWORKDAYS.INTL($P26,$Q26,1,(Holidays!$A$1:$A$248)),0)+IF(AND($P26&gt;=BN$4,$P26&lt;BO$4,$Q26&gt;=BO$4),NETWORKDAYS.INTL($P26,(BO$4)-1,1,(Holidays!$A$1:$A$248)),0)+IF(AND($P26&lt;BN$4,$Q26&lt;BO$4,$Q26&gt;=BN$4),NETWORKDAYS.INTL(BN$4,$Q26,1,(Holidays!$A$1:$A$248)),0)+IF(AND($P26&lt;BN$4,$Q26&gt;=BO$4,$Q26&gt;=BN$4),NETWORKDAYS.INTL(BN$4,(BO$4)-1,1,(Holidays!$A$1:$A$248)),0))*$S26,"")</f>
        <v>0</v>
      </c>
      <c r="BO26" s="191">
        <f>IFERROR((IF(AND($P26&gt;=BO$4,$P26&lt;BP$4,$Q26&lt;BP$4),NETWORKDAYS.INTL($P26,$Q26,1,(Holidays!$A$1:$A$248)),0)+IF(AND($P26&gt;=BO$4,$P26&lt;BP$4,$Q26&gt;=BP$4),NETWORKDAYS.INTL($P26,(BP$4)-1,1,(Holidays!$A$1:$A$248)),0)+IF(AND($P26&lt;BO$4,$Q26&lt;BP$4,$Q26&gt;=BO$4),NETWORKDAYS.INTL(BO$4,$Q26,1,(Holidays!$A$1:$A$248)),0)+IF(AND($P26&lt;BO$4,$Q26&gt;=BP$4,$Q26&gt;=BO$4),NETWORKDAYS.INTL(BO$4,(BP$4)-1,1,(Holidays!$A$1:$A$248)),0))*$S26,"")</f>
        <v>0</v>
      </c>
      <c r="BP26" s="191">
        <f>IFERROR((IF(AND($P26&gt;=BP$4,$P26&lt;BQ$4,$Q26&lt;BQ$4),NETWORKDAYS.INTL($P26,$Q26,1,(Holidays!$A$1:$A$248)),0)+IF(AND($P26&gt;=BP$4,$P26&lt;BQ$4,$Q26&gt;=BQ$4),NETWORKDAYS.INTL($P26,(BQ$4)-1,1,(Holidays!$A$1:$A$248)),0)+IF(AND($P26&lt;BP$4,$Q26&lt;BQ$4,$Q26&gt;=BP$4),NETWORKDAYS.INTL(BP$4,$Q26,1,(Holidays!$A$1:$A$248)),0)+IF(AND($P26&lt;BP$4,$Q26&gt;=BQ$4,$Q26&gt;=BP$4),NETWORKDAYS.INTL(BP$4,(BQ$4)-1,1,(Holidays!$A$1:$A$248)),0))*$S26,"")</f>
        <v>0</v>
      </c>
      <c r="BQ26" s="191">
        <f>IFERROR((IF(AND($P26&gt;=BQ$4,$P26&lt;BR$4,$Q26&lt;BR$4),NETWORKDAYS.INTL($P26,$Q26,1,(Holidays!$A$1:$A$248)),0)+IF(AND($P26&gt;=BQ$4,$P26&lt;BR$4,$Q26&gt;=BR$4),NETWORKDAYS.INTL($P26,(BR$4)-1,1,(Holidays!$A$1:$A$248)),0)+IF(AND($P26&lt;BQ$4,$Q26&lt;BR$4,$Q26&gt;=BQ$4),NETWORKDAYS.INTL(BQ$4,$Q26,1,(Holidays!$A$1:$A$248)),0)+IF(AND($P26&lt;BQ$4,$Q26&gt;=BR$4,$Q26&gt;=BQ$4),NETWORKDAYS.INTL(BQ$4,(BR$4)-1,1,(Holidays!$A$1:$A$248)),0))*$S26,"")</f>
        <v>0</v>
      </c>
      <c r="BR26" s="191">
        <f>IFERROR((IF(AND($P26&gt;=BR$4,$P26&lt;BS$4,$Q26&lt;BS$4),NETWORKDAYS.INTL($P26,$Q26,1,(Holidays!$A$1:$A$248)),0)+IF(AND($P26&gt;=BR$4,$P26&lt;BS$4,$Q26&gt;=BS$4),NETWORKDAYS.INTL($P26,(BS$4)-1,1,(Holidays!$A$1:$A$248)),0)+IF(AND($P26&lt;BR$4,$Q26&lt;BS$4,$Q26&gt;=BR$4),NETWORKDAYS.INTL(BR$4,$Q26,1,(Holidays!$A$1:$A$248)),0)+IF(AND($P26&lt;BR$4,$Q26&gt;=BS$4,$Q26&gt;=BR$4),NETWORKDAYS.INTL(BR$4,(BS$4)-1,1,(Holidays!$A$1:$A$248)),0))*$S26,"")</f>
        <v>0</v>
      </c>
      <c r="BS26" s="191">
        <f>IFERROR((IF(AND($P26&gt;=BS$4,$P26&lt;BT$4,$Q26&lt;BT$4),NETWORKDAYS.INTL($P26,$Q26,1,(Holidays!$A$1:$A$248)),0)+IF(AND($P26&gt;=BS$4,$P26&lt;BT$4,$Q26&gt;=BT$4),NETWORKDAYS.INTL($P26,(BT$4)-1,1,(Holidays!$A$1:$A$248)),0)+IF(AND($P26&lt;BS$4,$Q26&lt;BT$4,$Q26&gt;=BS$4),NETWORKDAYS.INTL(BS$4,$Q26,1,(Holidays!$A$1:$A$248)),0)+IF(AND($P26&lt;BS$4,$Q26&gt;=BT$4,$Q26&gt;=BS$4),NETWORKDAYS.INTL(BS$4,(BT$4)-1,1,(Holidays!$A$1:$A$248)),0))*$S26,"")</f>
        <v>0</v>
      </c>
      <c r="BT26" s="191">
        <f>IFERROR((IF(AND($P26&gt;=BT$4,$P26&lt;BU$4,$Q26&lt;BU$4),NETWORKDAYS.INTL($P26,$Q26,1,(Holidays!$A$1:$A$248)),0)+IF(AND($P26&gt;=BT$4,$P26&lt;BU$4,$Q26&gt;=BU$4),NETWORKDAYS.INTL($P26,(BU$4)-1,1,(Holidays!$A$1:$A$248)),0)+IF(AND($P26&lt;BT$4,$Q26&lt;BU$4,$Q26&gt;=BT$4),NETWORKDAYS.INTL(BT$4,$Q26,1,(Holidays!$A$1:$A$248)),0)+IF(AND($P26&lt;BT$4,$Q26&gt;=BU$4,$Q26&gt;=BT$4),NETWORKDAYS.INTL(BT$4,(BU$4)-1,1,(Holidays!$A$1:$A$248)),0))*$S26,"")</f>
        <v>0</v>
      </c>
      <c r="BU26" s="191">
        <f>IFERROR((IF(AND($P26&gt;=BU$4,$P26&lt;BV$4,$Q26&lt;BV$4),NETWORKDAYS.INTL($P26,$Q26,1,(Holidays!$A$1:$A$248)),0)+IF(AND($P26&gt;=BU$4,$P26&lt;BV$4,$Q26&gt;=BV$4),NETWORKDAYS.INTL($P26,(BV$4)-1,1,(Holidays!$A$1:$A$248)),0)+IF(AND($P26&lt;BU$4,$Q26&lt;BV$4,$Q26&gt;=BU$4),NETWORKDAYS.INTL(BU$4,$Q26,1,(Holidays!$A$1:$A$248)),0)+IF(AND($P26&lt;BU$4,$Q26&gt;=BV$4,$Q26&gt;=BU$4),NETWORKDAYS.INTL(BU$4,(BV$4)-1,1,(Holidays!$A$1:$A$248)),0))*$S26,"")</f>
        <v>0</v>
      </c>
      <c r="BV26" s="191">
        <f>IFERROR((IF(AND($P26&gt;=BV$4,$P26&lt;BW$4,$Q26&lt;BW$4),NETWORKDAYS.INTL($P26,$Q26,1,(Holidays!$A$1:$A$248)),0)+IF(AND($P26&gt;=BV$4,$P26&lt;BW$4,$Q26&gt;=BW$4),NETWORKDAYS.INTL($P26,(BW$4)-1,1,(Holidays!$A$1:$A$248)),0)+IF(AND($P26&lt;BV$4,$Q26&lt;BW$4,$Q26&gt;=BV$4),NETWORKDAYS.INTL(BV$4,$Q26,1,(Holidays!$A$1:$A$248)),0)+IF(AND($P26&lt;BV$4,$Q26&gt;=BW$4,$Q26&gt;=BV$4),NETWORKDAYS.INTL(BV$4,(BW$4)-1,1,(Holidays!$A$1:$A$248)),0))*$S26,"")</f>
        <v>0</v>
      </c>
      <c r="BW26" s="191">
        <f>IFERROR((IF(AND($P26&gt;=BW$4,$P26&lt;BX$4,$Q26&lt;BX$4),NETWORKDAYS.INTL($P26,$Q26,1,(Holidays!$A$1:$A$248)),0)+IF(AND($P26&gt;=BW$4,$P26&lt;BX$4,$Q26&gt;=BX$4),NETWORKDAYS.INTL($P26,(BX$4)-1,1,(Holidays!$A$1:$A$248)),0)+IF(AND($P26&lt;BW$4,$Q26&lt;BX$4,$Q26&gt;=BW$4),NETWORKDAYS.INTL(BW$4,$Q26,1,(Holidays!$A$1:$A$248)),0)+IF(AND($P26&lt;BW$4,$Q26&gt;=BX$4,$Q26&gt;=BW$4),NETWORKDAYS.INTL(BW$4,(BX$4)-1,1,(Holidays!$A$1:$A$248)),0))*$S26,"")</f>
        <v>0</v>
      </c>
      <c r="BX26" s="191">
        <f>IFERROR((IF(AND($P26&gt;=BX$4,$P26&lt;BY$4,$Q26&lt;BY$4),NETWORKDAYS.INTL($P26,$Q26,1,(Holidays!$A$1:$A$248)),0)+IF(AND($P26&gt;=BX$4,$P26&lt;BY$4,$Q26&gt;=BY$4),NETWORKDAYS.INTL($P26,(BY$4)-1,1,(Holidays!$A$1:$A$248)),0)+IF(AND($P26&lt;BX$4,$Q26&lt;BY$4,$Q26&gt;=BX$4),NETWORKDAYS.INTL(BX$4,$Q26,1,(Holidays!$A$1:$A$248)),0)+IF(AND($P26&lt;BX$4,$Q26&gt;=BY$4,$Q26&gt;=BX$4),NETWORKDAYS.INTL(BX$4,(BY$4)-1,1,(Holidays!$A$1:$A$248)),0))*$S26,"")</f>
        <v>0</v>
      </c>
      <c r="BY26" s="191">
        <f>IFERROR((IF(AND($P26&gt;=BY$4,$P26&lt;BZ$4,$Q26&lt;BZ$4),NETWORKDAYS.INTL($P26,$Q26,1,(Holidays!$A$1:$A$248)),0)+IF(AND($P26&gt;=BY$4,$P26&lt;BZ$4,$Q26&gt;=BZ$4),NETWORKDAYS.INTL($P26,(BZ$4)-1,1,(Holidays!$A$1:$A$248)),0)+IF(AND($P26&lt;BY$4,$Q26&lt;BZ$4,$Q26&gt;=BY$4),NETWORKDAYS.INTL(BY$4,$Q26,1,(Holidays!$A$1:$A$248)),0)+IF(AND($P26&lt;BY$4,$Q26&gt;=BZ$4,$Q26&gt;=BY$4),NETWORKDAYS.INTL(BY$4,(BZ$4)-1,1,(Holidays!$A$1:$A$248)),0))*$S26,"")</f>
        <v>0</v>
      </c>
      <c r="BZ26" s="191">
        <f>IFERROR((IF(AND($P26&gt;=BZ$4,$P26&lt;CA$4,$Q26&lt;CA$4),NETWORKDAYS.INTL($P26,$Q26,1,(Holidays!$A$1:$A$248)),0)+IF(AND($P26&gt;=BZ$4,$P26&lt;CA$4,$Q26&gt;=CA$4),NETWORKDAYS.INTL($P26,(CA$4)-1,1,(Holidays!$A$1:$A$248)),0)+IF(AND($P26&lt;BZ$4,$Q26&lt;CA$4,$Q26&gt;=BZ$4),NETWORKDAYS.INTL(BZ$4,$Q26,1,(Holidays!$A$1:$A$248)),0)+IF(AND($P26&lt;BZ$4,$Q26&gt;=CA$4,$Q26&gt;=BZ$4),NETWORKDAYS.INTL(BZ$4,(CA$4)-1,1,(Holidays!$A$1:$A$248)),0))*$S26,"")</f>
        <v>0</v>
      </c>
      <c r="CA26" s="191">
        <f>IFERROR((IF(AND($P26&gt;=CA$4,$P26&lt;CB$4,$Q26&lt;CB$4),NETWORKDAYS.INTL($P26,$Q26,1,(Holidays!$A$1:$A$248)),0)+IF(AND($P26&gt;=CA$4,$P26&lt;CB$4,$Q26&gt;=CB$4),NETWORKDAYS.INTL($P26,(CB$4)-1,1,(Holidays!$A$1:$A$248)),0)+IF(AND($P26&lt;CA$4,$Q26&lt;CB$4,$Q26&gt;=CA$4),NETWORKDAYS.INTL(CA$4,$Q26,1,(Holidays!$A$1:$A$248)),0)+IF(AND($P26&lt;CA$4,$Q26&gt;=CB$4,$Q26&gt;=CA$4),NETWORKDAYS.INTL(CA$4,(CB$4)-1,1,(Holidays!$A$1:$A$248)),0))*$S26,"")</f>
        <v>0</v>
      </c>
      <c r="CB26" s="191">
        <f>IFERROR((IF(AND($P26&gt;=CB$4,$P26&lt;CC$4,$Q26&lt;CC$4),NETWORKDAYS.INTL($P26,$Q26,1,(Holidays!$A$1:$A$248)),0)+IF(AND($P26&gt;=CB$4,$P26&lt;CC$4,$Q26&gt;=CC$4),NETWORKDAYS.INTL($P26,(CC$4)-1,1,(Holidays!$A$1:$A$248)),0)+IF(AND($P26&lt;CB$4,$Q26&lt;CC$4,$Q26&gt;=CB$4),NETWORKDAYS.INTL(CB$4,$Q26,1,(Holidays!$A$1:$A$248)),0)+IF(AND($P26&lt;CB$4,$Q26&gt;=CC$4,$Q26&gt;=CB$4),NETWORKDAYS.INTL(CB$4,(CC$4)-1,1,(Holidays!$A$1:$A$248)),0))*$S26,"")</f>
        <v>0</v>
      </c>
      <c r="CC26" s="191">
        <f>IFERROR((IF(AND($P26&gt;=CC$4,$P26&lt;CD$4,$Q26&lt;CD$4),NETWORKDAYS.INTL($P26,$Q26,1,(Holidays!$A$1:$A$248)),0)+IF(AND($P26&gt;=CC$4,$P26&lt;CD$4,$Q26&gt;=CD$4),NETWORKDAYS.INTL($P26,(CD$4)-1,1,(Holidays!$A$1:$A$248)),0)+IF(AND($P26&lt;CC$4,$Q26&lt;CD$4,$Q26&gt;=CC$4),NETWORKDAYS.INTL(CC$4,$Q26,1,(Holidays!$A$1:$A$248)),0)+IF(AND($P26&lt;CC$4,$Q26&gt;=CD$4,$Q26&gt;=CC$4),NETWORKDAYS.INTL(CC$4,(CD$4)-1,1,(Holidays!$A$1:$A$248)),0))*$S26,"")</f>
        <v>0</v>
      </c>
      <c r="CD26" s="191">
        <f>IFERROR((IF(AND($P26&gt;=CD$4,$P26&lt;CE$4,$Q26&lt;CE$4),NETWORKDAYS.INTL($P26,$Q26,1,(Holidays!$A$1:$A$248)),0)+IF(AND($P26&gt;=CD$4,$P26&lt;CE$4,$Q26&gt;=CE$4),NETWORKDAYS.INTL($P26,(CE$4)-1,1,(Holidays!$A$1:$A$248)),0)+IF(AND($P26&lt;CD$4,$Q26&lt;CE$4,$Q26&gt;=CD$4),NETWORKDAYS.INTL(CD$4,$Q26,1,(Holidays!$A$1:$A$248)),0)+IF(AND($P26&lt;CD$4,$Q26&gt;=CE$4,$Q26&gt;=CD$4),NETWORKDAYS.INTL(CD$4,(CE$4)-1,1,(Holidays!$A$1:$A$248)),0))*$S26,"")</f>
        <v>0</v>
      </c>
      <c r="CE26" s="191">
        <f>IFERROR((IF(AND($P26&gt;=CE$4,$P26&lt;CF$4,$Q26&lt;CF$4),NETWORKDAYS.INTL($P26,$Q26,1,(Holidays!$A$1:$A$248)),0)+IF(AND($P26&gt;=CE$4,$P26&lt;CF$4,$Q26&gt;=CF$4),NETWORKDAYS.INTL($P26,(CF$4)-1,1,(Holidays!$A$1:$A$248)),0)+IF(AND($P26&lt;CE$4,$Q26&lt;CF$4,$Q26&gt;=CE$4),NETWORKDAYS.INTL(CE$4,$Q26,1,(Holidays!$A$1:$A$248)),0)+IF(AND($P26&lt;CE$4,$Q26&gt;=CF$4,$Q26&gt;=CE$4),NETWORKDAYS.INTL(CE$4,(CF$4)-1,1,(Holidays!$A$1:$A$248)),0))*$S26,"")</f>
        <v>0</v>
      </c>
      <c r="CF26" s="191">
        <f>IFERROR((IF(AND($P26&gt;=CF$4,$P26&lt;CG$4,$Q26&lt;CG$4),NETWORKDAYS.INTL($P26,$Q26,1,(Holidays!$A$1:$A$248)),0)+IF(AND($P26&gt;=CF$4,$P26&lt;CG$4,$Q26&gt;=CG$4),NETWORKDAYS.INTL($P26,(CG$4)-1,1,(Holidays!$A$1:$A$248)),0)+IF(AND($P26&lt;CF$4,$Q26&lt;CG$4,$Q26&gt;=CF$4),NETWORKDAYS.INTL(CF$4,$Q26,1,(Holidays!$A$1:$A$248)),0)+IF(AND($P26&lt;CF$4,$Q26&gt;=CG$4,$Q26&gt;=CF$4),NETWORKDAYS.INTL(CF$4,(CG$4)-1,1,(Holidays!$A$1:$A$248)),0))*$S26,"")</f>
        <v>0</v>
      </c>
      <c r="CG26" s="191">
        <f>IFERROR((IF(AND($P26&gt;=CG$4,$P26&lt;CH$4,$Q26&lt;CH$4),NETWORKDAYS.INTL($P26,$Q26,1,(Holidays!$A$1:$A$248)),0)+IF(AND($P26&gt;=CG$4,$P26&lt;CH$4,$Q26&gt;=CH$4),NETWORKDAYS.INTL($P26,(CH$4)-1,1,(Holidays!$A$1:$A$248)),0)+IF(AND($P26&lt;CG$4,$Q26&lt;CH$4,$Q26&gt;=CG$4),NETWORKDAYS.INTL(CG$4,$Q26,1,(Holidays!$A$1:$A$248)),0)+IF(AND($P26&lt;CG$4,$Q26&gt;=CH$4,$Q26&gt;=CG$4),NETWORKDAYS.INTL(CG$4,(CH$4)-1,1,(Holidays!$A$1:$A$248)),0))*$S26,"")</f>
        <v>0</v>
      </c>
      <c r="CH26" s="191">
        <f>IFERROR((IF(AND($P26&gt;=CH$4,$P26&lt;CI$4,$Q26&lt;CI$4),NETWORKDAYS.INTL($P26,$Q26,1,(Holidays!$A$1:$A$248)),0)+IF(AND($P26&gt;=CH$4,$P26&lt;CI$4,$Q26&gt;=CI$4),NETWORKDAYS.INTL($P26,(CI$4)-1,1,(Holidays!$A$1:$A$248)),0)+IF(AND($P26&lt;CH$4,$Q26&lt;CI$4,$Q26&gt;=CH$4),NETWORKDAYS.INTL(CH$4,$Q26,1,(Holidays!$A$1:$A$248)),0)+IF(AND($P26&lt;CH$4,$Q26&gt;=CI$4,$Q26&gt;=CH$4),NETWORKDAYS.INTL(CH$4,(CI$4)-1,1,(Holidays!$A$1:$A$248)),0))*$S26,"")</f>
        <v>0</v>
      </c>
      <c r="CI26" s="191">
        <f>IFERROR((IF(AND($P26&gt;=CI$4,$P26&lt;CJ$4,$Q26&lt;CJ$4),NETWORKDAYS.INTL($P26,$Q26,1,(Holidays!$A$1:$A$248)),0)+IF(AND($P26&gt;=CI$4,$P26&lt;CJ$4,$Q26&gt;=CJ$4),NETWORKDAYS.INTL($P26,(CJ$4)-1,1,(Holidays!$A$1:$A$248)),0)+IF(AND($P26&lt;CI$4,$Q26&lt;CJ$4,$Q26&gt;=CI$4),NETWORKDAYS.INTL(CI$4,$Q26,1,(Holidays!$A$1:$A$248)),0)+IF(AND($P26&lt;CI$4,$Q26&gt;=CJ$4,$Q26&gt;=CI$4),NETWORKDAYS.INTL(CI$4,(CJ$4)-1,1,(Holidays!$A$1:$A$248)),0))*$S26,"")</f>
        <v>0</v>
      </c>
      <c r="CJ26" s="191">
        <f>IFERROR((IF(AND($P26&gt;=CJ$4,$P26&lt;CK$4,$Q26&lt;CK$4),NETWORKDAYS.INTL($P26,$Q26,1,(Holidays!$A$1:$A$248)),0)+IF(AND($P26&gt;=CJ$4,$P26&lt;CK$4,$Q26&gt;=CK$4),NETWORKDAYS.INTL($P26,(CK$4)-1,1,(Holidays!$A$1:$A$248)),0)+IF(AND($P26&lt;CJ$4,$Q26&lt;CK$4,$Q26&gt;=CJ$4),NETWORKDAYS.INTL(CJ$4,$Q26,1,(Holidays!$A$1:$A$248)),0)+IF(AND($P26&lt;CJ$4,$Q26&gt;=CK$4,$Q26&gt;=CJ$4),NETWORKDAYS.INTL(CJ$4,(CK$4)-1,1,(Holidays!$A$1:$A$248)),0))*$S26,"")</f>
        <v>0</v>
      </c>
      <c r="CK26" s="191">
        <f>IFERROR((IF(AND($P26&gt;=CK$4,$P26&lt;CL$4,$Q26&lt;CL$4),NETWORKDAYS.INTL($P26,$Q26,1,(Holidays!$A$1:$A$248)),0)+IF(AND($P26&gt;=CK$4,$P26&lt;CL$4,$Q26&gt;=CL$4),NETWORKDAYS.INTL($P26,(CL$4)-1,1,(Holidays!$A$1:$A$248)),0)+IF(AND($P26&lt;CK$4,$Q26&lt;CL$4,$Q26&gt;=CK$4),NETWORKDAYS.INTL(CK$4,$Q26,1,(Holidays!$A$1:$A$248)),0)+IF(AND($P26&lt;CK$4,$Q26&gt;=CL$4,$Q26&gt;=CK$4),NETWORKDAYS.INTL(CK$4,(CL$4)-1,1,(Holidays!$A$1:$A$248)),0))*$S26,"")</f>
        <v>0</v>
      </c>
      <c r="CL26" s="191">
        <f>IFERROR((IF(AND($P26&gt;=CL$4,$P26&lt;CM$4,$Q26&lt;CM$4),NETWORKDAYS.INTL($P26,$Q26,1,(Holidays!$A$1:$A$248)),0)+IF(AND($P26&gt;=CL$4,$P26&lt;CM$4,$Q26&gt;=CM$4),NETWORKDAYS.INTL($P26,(CM$4)-1,1,(Holidays!$A$1:$A$248)),0)+IF(AND($P26&lt;CL$4,$Q26&lt;CM$4,$Q26&gt;=CL$4),NETWORKDAYS.INTL(CL$4,$Q26,1,(Holidays!$A$1:$A$248)),0)+IF(AND($P26&lt;CL$4,$Q26&gt;=CM$4,$Q26&gt;=CL$4),NETWORKDAYS.INTL(CL$4,(CM$4)-1,1,(Holidays!$A$1:$A$248)),0))*$S26,"")</f>
        <v>0</v>
      </c>
      <c r="CM26" s="191">
        <f>IFERROR((IF(AND($P26&gt;=CM$4,$P26&lt;CN$4,$Q26&lt;CN$4),NETWORKDAYS.INTL($P26,$Q26,1,(Holidays!$A$1:$A$248)),0)+IF(AND($P26&gt;=CM$4,$P26&lt;CN$4,$Q26&gt;=CN$4),NETWORKDAYS.INTL($P26,(CN$4)-1,1,(Holidays!$A$1:$A$248)),0)+IF(AND($P26&lt;CM$4,$Q26&lt;CN$4,$Q26&gt;=CM$4),NETWORKDAYS.INTL(CM$4,$Q26,1,(Holidays!$A$1:$A$248)),0)+IF(AND($P26&lt;CM$4,$Q26&gt;=CN$4,$Q26&gt;=CM$4),NETWORKDAYS.INTL(CM$4,(CN$4)-1,1,(Holidays!$A$1:$A$248)),0))*$S26,"")</f>
        <v>0</v>
      </c>
      <c r="CN26" s="191">
        <f>IFERROR((IF(AND($P26&gt;=CN$4,$P26&lt;CO$4,$Q26&lt;CO$4),NETWORKDAYS.INTL($P26,$Q26,1,(Holidays!$A$1:$A$248)),0)+IF(AND($P26&gt;=CN$4,$P26&lt;CO$4,$Q26&gt;=CO$4),NETWORKDAYS.INTL($P26,(CO$4)-1,1,(Holidays!$A$1:$A$248)),0)+IF(AND($P26&lt;CN$4,$Q26&lt;CO$4,$Q26&gt;=CN$4),NETWORKDAYS.INTL(CN$4,$Q26,1,(Holidays!$A$1:$A$248)),0)+IF(AND($P26&lt;CN$4,$Q26&gt;=CO$4,$Q26&gt;=CN$4),NETWORKDAYS.INTL(CN$4,(CO$4)-1,1,(Holidays!$A$1:$A$248)),0))*$S26,"")</f>
        <v>0</v>
      </c>
      <c r="CO26" s="191">
        <f>IFERROR((IF(AND($P26&gt;=CO$4,$P26&lt;CP$4,$Q26&lt;CP$4),NETWORKDAYS.INTL($P26,$Q26,1,(Holidays!$A$1:$A$248)),0)+IF(AND($P26&gt;=CO$4,$P26&lt;CP$4,$Q26&gt;=CP$4),NETWORKDAYS.INTL($P26,(CP$4)-1,1,(Holidays!$A$1:$A$248)),0)+IF(AND($P26&lt;CO$4,$Q26&lt;CP$4,$Q26&gt;=CO$4),NETWORKDAYS.INTL(CO$4,$Q26,1,(Holidays!$A$1:$A$248)),0)+IF(AND($P26&lt;CO$4,$Q26&gt;=CP$4,$Q26&gt;=CO$4),NETWORKDAYS.INTL(CO$4,(CP$4)-1,1,(Holidays!$A$1:$A$248)),0))*$S26,"")</f>
        <v>0</v>
      </c>
      <c r="CP26" s="191">
        <f>IFERROR((IF(AND($P26&gt;=CP$4,$P26&lt;CQ$4,$Q26&lt;CQ$4),NETWORKDAYS.INTL($P26,$Q26,1,(Holidays!$A$1:$A$248)),0)+IF(AND($P26&gt;=CP$4,$P26&lt;CQ$4,$Q26&gt;=CQ$4),NETWORKDAYS.INTL($P26,(CQ$4)-1,1,(Holidays!$A$1:$A$248)),0)+IF(AND($P26&lt;CP$4,$Q26&lt;CQ$4,$Q26&gt;=CP$4),NETWORKDAYS.INTL(CP$4,$Q26,1,(Holidays!$A$1:$A$248)),0)+IF(AND($P26&lt;CP$4,$Q26&gt;=CQ$4,$Q26&gt;=CP$4),NETWORKDAYS.INTL(CP$4,(CQ$4)-1,1,(Holidays!$A$1:$A$248)),0))*$S26,"")</f>
        <v>0</v>
      </c>
      <c r="CQ26" s="191">
        <f>IFERROR((IF(AND($P26&gt;=CQ$4,$P26&lt;CR$4,$Q26&lt;CR$4),NETWORKDAYS.INTL($P26,$Q26,1,(Holidays!$A$1:$A$248)),0)+IF(AND($P26&gt;=CQ$4,$P26&lt;CR$4,$Q26&gt;=CR$4),NETWORKDAYS.INTL($P26,(CR$4)-1,1,(Holidays!$A$1:$A$248)),0)+IF(AND($P26&lt;CQ$4,$Q26&lt;CR$4,$Q26&gt;=CQ$4),NETWORKDAYS.INTL(CQ$4,$Q26,1,(Holidays!$A$1:$A$248)),0)+IF(AND($P26&lt;CQ$4,$Q26&gt;=CR$4,$Q26&gt;=CQ$4),NETWORKDAYS.INTL(CQ$4,(CR$4)-1,1,(Holidays!$A$1:$A$248)),0))*$S26,"")</f>
        <v>0</v>
      </c>
      <c r="CR26" s="191">
        <f>IFERROR((IF(AND($P26&gt;=CR$4,$P26&lt;CS$4,$Q26&lt;CS$4),NETWORKDAYS.INTL($P26,$Q26,1,(Holidays!$A$1:$A$248)),0)+IF(AND($P26&gt;=CR$4,$P26&lt;CS$4,$Q26&gt;=CS$4),NETWORKDAYS.INTL($P26,(CS$4)-1,1,(Holidays!$A$1:$A$248)),0)+IF(AND($P26&lt;CR$4,$Q26&lt;CS$4,$Q26&gt;=CR$4),NETWORKDAYS.INTL(CR$4,$Q26,1,(Holidays!$A$1:$A$248)),0)+IF(AND($P26&lt;CR$4,$Q26&gt;=CS$4,$Q26&gt;=CR$4),NETWORKDAYS.INTL(CR$4,(CS$4)-1,1,(Holidays!$A$1:$A$248)),0))*$S26,"")</f>
        <v>0</v>
      </c>
      <c r="CS26" s="191">
        <f>IFERROR((IF(AND($P26&gt;=CS$4,$P26&lt;CT$4,$Q26&lt;CT$4),NETWORKDAYS.INTL($P26,$Q26,1,(Holidays!$A$1:$A$248)),0)+IF(AND($P26&gt;=CS$4,$P26&lt;CT$4,$Q26&gt;=CT$4),NETWORKDAYS.INTL($P26,(CT$4)-1,1,(Holidays!$A$1:$A$248)),0)+IF(AND($P26&lt;CS$4,$Q26&lt;CT$4,$Q26&gt;=CS$4),NETWORKDAYS.INTL(CS$4,$Q26,1,(Holidays!$A$1:$A$248)),0)+IF(AND($P26&lt;CS$4,$Q26&gt;=CT$4,$Q26&gt;=CS$4),NETWORKDAYS.INTL(CS$4,(CT$4)-1,1,(Holidays!$A$1:$A$248)),0))*$S26,"")</f>
        <v>0</v>
      </c>
      <c r="CT26" s="191">
        <f>IFERROR((IF(AND($P26&gt;=CT$4,$P26&lt;CU$4,$Q26&lt;CU$4),NETWORKDAYS.INTL($P26,$Q26,1,(Holidays!$A$1:$A$248)),0)+IF(AND($P26&gt;=CT$4,$P26&lt;CU$4,$Q26&gt;=CU$4),NETWORKDAYS.INTL($P26,(CU$4)-1,1,(Holidays!$A$1:$A$248)),0)+IF(AND($P26&lt;CT$4,$Q26&lt;CU$4,$Q26&gt;=CT$4),NETWORKDAYS.INTL(CT$4,$Q26,1,(Holidays!$A$1:$A$248)),0)+IF(AND($P26&lt;CT$4,$Q26&gt;=CU$4,$Q26&gt;=CT$4),NETWORKDAYS.INTL(CT$4,(CU$4)-1,1,(Holidays!$A$1:$A$248)),0))*$S26,"")</f>
        <v>0</v>
      </c>
      <c r="CU26" s="191">
        <f>IFERROR((IF(AND($P26&gt;=CU$4,$P26&lt;CV$4,$Q26&lt;CV$4),NETWORKDAYS.INTL($P26,$Q26,1,(Holidays!$A$1:$A$248)),0)+IF(AND($P26&gt;=CU$4,$P26&lt;CV$4,$Q26&gt;=CV$4),NETWORKDAYS.INTL($P26,(CV$4)-1,1,(Holidays!$A$1:$A$248)),0)+IF(AND($P26&lt;CU$4,$Q26&lt;CV$4,$Q26&gt;=CU$4),NETWORKDAYS.INTL(CU$4,$Q26,1,(Holidays!$A$1:$A$248)),0)+IF(AND($P26&lt;CU$4,$Q26&gt;=CV$4,$Q26&gt;=CU$4),NETWORKDAYS.INTL(CU$4,(CV$4)-1,1,(Holidays!$A$1:$A$248)),0))*$S26,"")</f>
        <v>0</v>
      </c>
      <c r="CV26" s="191">
        <f>IFERROR((IF(AND($P26&gt;=CV$4,$P26&lt;CW$4,$Q26&lt;CW$4),NETWORKDAYS.INTL($P26,$Q26,1,(Holidays!$A$1:$A$248)),0)+IF(AND($P26&gt;=CV$4,$P26&lt;CW$4,$Q26&gt;=CW$4),NETWORKDAYS.INTL($P26,(CW$4)-1,1,(Holidays!$A$1:$A$248)),0)+IF(AND($P26&lt;CV$4,$Q26&lt;CW$4,$Q26&gt;=CV$4),NETWORKDAYS.INTL(CV$4,$Q26,1,(Holidays!$A$1:$A$248)),0)+IF(AND($P26&lt;CV$4,$Q26&gt;=CW$4,$Q26&gt;=CV$4),NETWORKDAYS.INTL(CV$4,(CW$4)-1,1,(Holidays!$A$1:$A$248)),0))*$S26,"")</f>
        <v>0</v>
      </c>
      <c r="CW26" s="191">
        <f>IFERROR((IF(AND($P26&gt;=CW$4,$P26&lt;CX$4,$Q26&lt;CX$4),NETWORKDAYS.INTL($P26,$Q26,1,(Holidays!$A$1:$A$248)),0)+IF(AND($P26&gt;=CW$4,$P26&lt;CX$4,$Q26&gt;=CX$4),NETWORKDAYS.INTL($P26,(CX$4)-1,1,(Holidays!$A$1:$A$248)),0)+IF(AND($P26&lt;CW$4,$Q26&lt;CX$4,$Q26&gt;=CW$4),NETWORKDAYS.INTL(CW$4,$Q26,1,(Holidays!$A$1:$A$248)),0)+IF(AND($P26&lt;CW$4,$Q26&gt;=CX$4,$Q26&gt;=CW$4),NETWORKDAYS.INTL(CW$4,(CX$4)-1,1,(Holidays!$A$1:$A$248)),0))*$S26,"")</f>
        <v>0</v>
      </c>
      <c r="CX26" s="191">
        <f>IFERROR((IF(AND($P26&gt;=CX$4,$P26&lt;CY$4,$Q26&lt;CY$4),NETWORKDAYS.INTL($P26,$Q26,1,(Holidays!$A$1:$A$248)),0)+IF(AND($P26&gt;=CX$4,$P26&lt;CY$4,$Q26&gt;=CY$4),NETWORKDAYS.INTL($P26,(CY$4)-1,1,(Holidays!$A$1:$A$248)),0)+IF(AND($P26&lt;CX$4,$Q26&lt;CY$4,$Q26&gt;=CX$4),NETWORKDAYS.INTL(CX$4,$Q26,1,(Holidays!$A$1:$A$248)),0)+IF(AND($P26&lt;CX$4,$Q26&gt;=CY$4,$Q26&gt;=CX$4),NETWORKDAYS.INTL(CX$4,(CY$4)-1,1,(Holidays!$A$1:$A$248)),0))*$S26,"")</f>
        <v>0</v>
      </c>
      <c r="CY26" s="191">
        <f>IFERROR((IF(AND($P26&gt;=CY$4,$P26&lt;CZ$4,$Q26&lt;CZ$4),NETWORKDAYS.INTL($P26,$Q26,1,(Holidays!$A$1:$A$248)),0)+IF(AND($P26&gt;=CY$4,$P26&lt;CZ$4,$Q26&gt;=CZ$4),NETWORKDAYS.INTL($P26,(CZ$4)-1,1,(Holidays!$A$1:$A$248)),0)+IF(AND($P26&lt;CY$4,$Q26&lt;CZ$4,$Q26&gt;=CY$4),NETWORKDAYS.INTL(CY$4,$Q26,1,(Holidays!$A$1:$A$248)),0)+IF(AND($P26&lt;CY$4,$Q26&gt;=CZ$4,$Q26&gt;=CY$4),NETWORKDAYS.INTL(CY$4,(CZ$4)-1,1,(Holidays!$A$1:$A$248)),0))*$S26,"")</f>
        <v>0</v>
      </c>
      <c r="CZ26" s="191">
        <f>IFERROR((IF(AND($P26&gt;=CZ$4,$P26&lt;DA$4,$Q26&lt;DA$4),NETWORKDAYS.INTL($P26,$Q26,1,(Holidays!$A$1:$A$248)),0)+IF(AND($P26&gt;=CZ$4,$P26&lt;DA$4,$Q26&gt;=DA$4),NETWORKDAYS.INTL($P26,(DA$4)-1,1,(Holidays!$A$1:$A$248)),0)+IF(AND($P26&lt;CZ$4,$Q26&lt;DA$4,$Q26&gt;=CZ$4),NETWORKDAYS.INTL(CZ$4,$Q26,1,(Holidays!$A$1:$A$248)),0)+IF(AND($P26&lt;CZ$4,$Q26&gt;=DA$4,$Q26&gt;=CZ$4),NETWORKDAYS.INTL(CZ$4,(DA$4)-1,1,(Holidays!$A$1:$A$248)),0))*$S26,"")</f>
        <v>0</v>
      </c>
      <c r="DA26" s="191">
        <f>IFERROR((IF(AND($P26&gt;=DA$4,$P26&lt;DB$4,$Q26&lt;DB$4),NETWORKDAYS.INTL($P26,$Q26,1,(Holidays!$A$1:$A$248)),0)+IF(AND($P26&gt;=DA$4,$P26&lt;DB$4,$Q26&gt;=DB$4),NETWORKDAYS.INTL($P26,(DB$4)-1,1,(Holidays!$A$1:$A$248)),0)+IF(AND($P26&lt;DA$4,$Q26&lt;DB$4,$Q26&gt;=DA$4),NETWORKDAYS.INTL(DA$4,$Q26,1,(Holidays!$A$1:$A$248)),0)+IF(AND($P26&lt;DA$4,$Q26&gt;=DB$4,$Q26&gt;=DA$4),NETWORKDAYS.INTL(DA$4,(DB$4)-1,1,(Holidays!$A$1:$A$248)),0))*$S26,"")</f>
        <v>0</v>
      </c>
      <c r="DB26" s="191">
        <f>IFERROR((IF(AND($P26&gt;=DB$4,$P26&lt;DC$4,$Q26&lt;DC$4),NETWORKDAYS.INTL($P26,$Q26,1,(Holidays!$A$1:$A$248)),0)+IF(AND($P26&gt;=DB$4,$P26&lt;DC$4,$Q26&gt;=DC$4),NETWORKDAYS.INTL($P26,(DC$4)-1,1,(Holidays!$A$1:$A$248)),0)+IF(AND($P26&lt;DB$4,$Q26&lt;DC$4,$Q26&gt;=DB$4),NETWORKDAYS.INTL(DB$4,$Q26,1,(Holidays!$A$1:$A$248)),0)+IF(AND($P26&lt;DB$4,$Q26&gt;=DC$4,$Q26&gt;=DB$4),NETWORKDAYS.INTL(DB$4,(DC$4)-1,1,(Holidays!$A$1:$A$248)),0))*$S26,"")</f>
        <v>0</v>
      </c>
      <c r="DC26" s="191">
        <f>IFERROR((IF(AND($P26&gt;=DC$4,$P26&lt;DD$4,$Q26&lt;DD$4),NETWORKDAYS.INTL($P26,$Q26,1,(Holidays!$A$1:$A$248)),0)+IF(AND($P26&gt;=DC$4,$P26&lt;DD$4,$Q26&gt;=DD$4),NETWORKDAYS.INTL($P26,(DD$4)-1,1,(Holidays!$A$1:$A$248)),0)+IF(AND($P26&lt;DC$4,$Q26&lt;DD$4,$Q26&gt;=DC$4),NETWORKDAYS.INTL(DC$4,$Q26,1,(Holidays!$A$1:$A$248)),0)+IF(AND($P26&lt;DC$4,$Q26&gt;=DD$4,$Q26&gt;=DC$4),NETWORKDAYS.INTL(DC$4,(DD$4)-1,1,(Holidays!$A$1:$A$248)),0))*$S26,"")</f>
        <v>0</v>
      </c>
      <c r="DD26" s="192">
        <f>IFERROR((IF(AND($P26&gt;=DD$4,$P26&lt;DE$4,$Q26&lt;DE$4),NETWORKDAYS.INTL($P26,$Q26,1,(Holidays!$A$1:$A$248)),0)+IF(AND($P26&gt;=DD$4,$P26&lt;DE$4,$Q26&gt;=DE$4),NETWORKDAYS.INTL($P26,(DE$4)-1,1,(Holidays!$A$1:$A$248)),0)+IF(AND($P26&lt;DD$4,$Q26&lt;DE$4,$Q26&gt;=DD$4),NETWORKDAYS.INTL(DD$4,$Q26,1,(Holidays!$A$1:$A$248)),0)+IF(AND($P26&lt;DD$4,$Q26&gt;=DE$4,$Q26&gt;=DD$4),NETWORKDAYS.INTL(DD$4,(DE$4)-1,1,(Holidays!$A$1:$A$248)),0))*$S26,"")</f>
        <v>0</v>
      </c>
      <c r="DE26" s="191">
        <f>IFERROR((IF(AND($P26&gt;=DE$4,$P26&lt;DF$4,$Q26&lt;DF$4),NETWORKDAYS.INTL($P26,$Q26,1,(Holidays!$A$1:$A$248)),0)+IF(AND($P26&gt;=DE$4,$P26&lt;DF$4,$Q26&gt;=DF$4),NETWORKDAYS.INTL($P26,(DF$4)-1,1,(Holidays!$A$1:$A$248)),0)+IF(AND($P26&lt;DE$4,$Q26&lt;DF$4,$Q26&gt;=DE$4),NETWORKDAYS.INTL(DE$4,$Q26,1,(Holidays!$A$1:$A$248)),0)+IF(AND($P26&lt;DE$4,$Q26&gt;=DF$4,$Q26&gt;=DE$4),NETWORKDAYS.INTL(DE$4,(DF$4)-1,1,(Holidays!$A$1:$A$248)),0))*$S26,"")</f>
        <v>0</v>
      </c>
      <c r="DF26" s="191">
        <f>IFERROR((IF(AND($P26&gt;=DF$4,$P26&lt;DG$4,$Q26&lt;DG$4),NETWORKDAYS.INTL($P26,$Q26,1,(Holidays!$A$1:$A$248)),0)+IF(AND($P26&gt;=DF$4,$P26&lt;DG$4,$Q26&gt;=DG$4),NETWORKDAYS.INTL($P26,(DG$4)-1,1,(Holidays!$A$1:$A$248)),0)+IF(AND($P26&lt;DF$4,$Q26&lt;DG$4,$Q26&gt;=DF$4),NETWORKDAYS.INTL(DF$4,$Q26,1,(Holidays!$A$1:$A$248)),0)+IF(AND($P26&lt;DF$4,$Q26&gt;=DG$4,$Q26&gt;=DF$4),NETWORKDAYS.INTL(DF$4,(DG$4)-1,1,(Holidays!$A$1:$A$248)),0))*$S26,"")</f>
        <v>0</v>
      </c>
      <c r="DG26" s="191">
        <f>IFERROR((IF(AND($P26&gt;=DG$4,$P26&lt;DH$4,$Q26&lt;DH$4),NETWORKDAYS.INTL($P26,$Q26,1,(Holidays!$A$1:$A$248)),0)+IF(AND($P26&gt;=DG$4,$P26&lt;DH$4,$Q26&gt;=DH$4),NETWORKDAYS.INTL($P26,(DH$4)-1,1,(Holidays!$A$1:$A$248)),0)+IF(AND($P26&lt;DG$4,$Q26&lt;DH$4,$Q26&gt;=DG$4),NETWORKDAYS.INTL(DG$4,$Q26,1,(Holidays!$A$1:$A$248)),0)+IF(AND($P26&lt;DG$4,$Q26&gt;=DH$4,$Q26&gt;=DG$4),NETWORKDAYS.INTL(DG$4,(DH$4)-1,1,(Holidays!$A$1:$A$248)),0))*$S26,"")</f>
        <v>0</v>
      </c>
      <c r="DH26" s="191">
        <f>IFERROR((IF(AND($P26&gt;=DH$4,$P26&lt;DI$4,$Q26&lt;DI$4),NETWORKDAYS.INTL($P26,$Q26,1,(Holidays!$A$1:$A$248)),0)+IF(AND($P26&gt;=DH$4,$P26&lt;DI$4,$Q26&gt;=DI$4),NETWORKDAYS.INTL($P26,(DI$4)-1,1,(Holidays!$A$1:$A$248)),0)+IF(AND($P26&lt;DH$4,$Q26&lt;DI$4,$Q26&gt;=DH$4),NETWORKDAYS.INTL(DH$4,$Q26,1,(Holidays!$A$1:$A$248)),0)+IF(AND($P26&lt;DH$4,$Q26&gt;=DI$4,$Q26&gt;=DH$4),NETWORKDAYS.INTL(DH$4,(DI$4)-1,1,(Holidays!$A$1:$A$248)),0))*$S26,"")</f>
        <v>0</v>
      </c>
      <c r="DI26" s="191">
        <f>IFERROR((IF(AND($P26&gt;=DI$4,$P26&lt;DJ$4,$Q26&lt;DJ$4),NETWORKDAYS.INTL($P26,$Q26,1,(Holidays!$A$1:$A$248)),0)+IF(AND($P26&gt;=DI$4,$P26&lt;DJ$4,$Q26&gt;=DJ$4),NETWORKDAYS.INTL($P26,(DJ$4)-1,1,(Holidays!$A$1:$A$248)),0)+IF(AND($P26&lt;DI$4,$Q26&lt;DJ$4,$Q26&gt;=DI$4),NETWORKDAYS.INTL(DI$4,$Q26,1,(Holidays!$A$1:$A$248)),0)+IF(AND($P26&lt;DI$4,$Q26&gt;=DJ$4,$Q26&gt;=DI$4),NETWORKDAYS.INTL(DI$4,(DJ$4)-1,1,(Holidays!$A$1:$A$248)),0))*$S26,"")</f>
        <v>0</v>
      </c>
      <c r="DJ26" s="191">
        <f>IFERROR((IF(AND($P26&gt;=DJ$4,$P26&lt;DK$4,$Q26&lt;DK$4),NETWORKDAYS.INTL($P26,$Q26,1,(Holidays!$A$1:$A$248)),0)+IF(AND($P26&gt;=DJ$4,$P26&lt;DK$4,$Q26&gt;=DK$4),NETWORKDAYS.INTL($P26,(DK$4)-1,1,(Holidays!$A$1:$A$248)),0)+IF(AND($P26&lt;DJ$4,$Q26&lt;DK$4,$Q26&gt;=DJ$4),NETWORKDAYS.INTL(DJ$4,$Q26,1,(Holidays!$A$1:$A$248)),0)+IF(AND($P26&lt;DJ$4,$Q26&gt;=DK$4,$Q26&gt;=DJ$4),NETWORKDAYS.INTL(DJ$4,(DK$4)-1,1,(Holidays!$A$1:$A$248)),0))*$S26,"")</f>
        <v>0</v>
      </c>
      <c r="DK26" s="191">
        <f>IFERROR((IF(AND($P26&gt;=DK$4,$P26&lt;DL$4,$Q26&lt;DL$4),NETWORKDAYS.INTL($P26,$Q26,1,(Holidays!$A$1:$A$248)),0)+IF(AND($P26&gt;=DK$4,$P26&lt;DL$4,$Q26&gt;=DL$4),NETWORKDAYS.INTL($P26,(DL$4)-1,1,(Holidays!$A$1:$A$248)),0)+IF(AND($P26&lt;DK$4,$Q26&lt;DL$4,$Q26&gt;=DK$4),NETWORKDAYS.INTL(DK$4,$Q26,1,(Holidays!$A$1:$A$248)),0)+IF(AND($P26&lt;DK$4,$Q26&gt;=DL$4,$Q26&gt;=DK$4),NETWORKDAYS.INTL(DK$4,(DL$4)-1,1,(Holidays!$A$1:$A$248)),0))*$S26,"")</f>
        <v>0</v>
      </c>
      <c r="DL26" s="191">
        <f>IFERROR((IF(AND($P26&gt;=DL$4,$P26&lt;DM$4,$Q26&lt;DM$4),NETWORKDAYS.INTL($P26,$Q26,1,(Holidays!$A$1:$A$248)),0)+IF(AND($P26&gt;=DL$4,$P26&lt;DM$4,$Q26&gt;=DM$4),NETWORKDAYS.INTL($P26,(DM$4)-1,1,(Holidays!$A$1:$A$248)),0)+IF(AND($P26&lt;DL$4,$Q26&lt;DM$4,$Q26&gt;=DL$4),NETWORKDAYS.INTL(DL$4,$Q26,1,(Holidays!$A$1:$A$248)),0)+IF(AND($P26&lt;DL$4,$Q26&gt;=DM$4,$Q26&gt;=DL$4),NETWORKDAYS.INTL(DL$4,(DM$4)-1,1,(Holidays!$A$1:$A$248)),0))*$S26,"")</f>
        <v>0</v>
      </c>
      <c r="DM26" s="191">
        <f>IFERROR((IF(AND($P26&gt;=DM$4,$P26&lt;DN$4,$Q26&lt;DN$4),NETWORKDAYS.INTL($P26,$Q26,1,(Holidays!$A$1:$A$248)),0)+IF(AND($P26&gt;=DM$4,$P26&lt;DN$4,$Q26&gt;=DN$4),NETWORKDAYS.INTL($P26,(DN$4)-1,1,(Holidays!$A$1:$A$248)),0)+IF(AND($P26&lt;DM$4,$Q26&lt;DN$4,$Q26&gt;=DM$4),NETWORKDAYS.INTL(DM$4,$Q26,1,(Holidays!$A$1:$A$248)),0)+IF(AND($P26&lt;DM$4,$Q26&gt;=DN$4,$Q26&gt;=DM$4),NETWORKDAYS.INTL(DM$4,(DN$4)-1,1,(Holidays!$A$1:$A$248)),0))*$S26,"")</f>
        <v>0</v>
      </c>
      <c r="DN26" s="191">
        <f>IFERROR((IF(AND($P26&gt;=DN$4,$P26&lt;DO$4,$Q26&lt;DO$4),NETWORKDAYS.INTL($P26,$Q26,1,(Holidays!$A$1:$A$248)),0)+IF(AND($P26&gt;=DN$4,$P26&lt;DO$4,$Q26&gt;=DO$4),NETWORKDAYS.INTL($P26,(DO$4)-1,1,(Holidays!$A$1:$A$248)),0)+IF(AND($P26&lt;DN$4,$Q26&lt;DO$4,$Q26&gt;=DN$4),NETWORKDAYS.INTL(DN$4,$Q26,1,(Holidays!$A$1:$A$248)),0)+IF(AND($P26&lt;DN$4,$Q26&gt;=DO$4,$Q26&gt;=DN$4),NETWORKDAYS.INTL(DN$4,(DO$4)-1,1,(Holidays!$A$1:$A$248)),0))*$S26,"")</f>
        <v>0</v>
      </c>
      <c r="DO26" s="191">
        <f>IFERROR((IF(AND($P26&gt;=DO$4,$P26&lt;DP$4,$Q26&lt;DP$4),NETWORKDAYS.INTL($P26,$Q26,1,(Holidays!$A$1:$A$248)),0)+IF(AND($P26&gt;=DO$4,$P26&lt;DP$4,$Q26&gt;=DP$4),NETWORKDAYS.INTL($P26,(DP$4)-1,1,(Holidays!$A$1:$A$248)),0)+IF(AND($P26&lt;DO$4,$Q26&lt;DP$4,$Q26&gt;=DO$4),NETWORKDAYS.INTL(DO$4,$Q26,1,(Holidays!$A$1:$A$248)),0)+IF(AND($P26&lt;DO$4,$Q26&gt;=DP$4,$Q26&gt;=DO$4),NETWORKDAYS.INTL(DO$4,(DP$4)-1,1,(Holidays!$A$1:$A$248)),0))*$S26,"")</f>
        <v>0</v>
      </c>
      <c r="DP26" s="191">
        <f>IFERROR((IF(AND($P26&gt;=DP$4,$P26&lt;DQ$4,$Q26&lt;DQ$4),NETWORKDAYS.INTL($P26,$Q26,1,(Holidays!$A$1:$A$248)),0)+IF(AND($P26&gt;=DP$4,$P26&lt;DQ$4,$Q26&gt;=DQ$4),NETWORKDAYS.INTL($P26,(DQ$4)-1,1,(Holidays!$A$1:$A$248)),0)+IF(AND($P26&lt;DP$4,$Q26&lt;DQ$4,$Q26&gt;=DP$4),NETWORKDAYS.INTL(DP$4,$Q26,1,(Holidays!$A$1:$A$248)),0)+IF(AND($P26&lt;DP$4,$Q26&gt;=DQ$4,$Q26&gt;=DP$4),NETWORKDAYS.INTL(DP$4,(DQ$4)-1,1,(Holidays!$A$1:$A$248)),0))*$S26,"")</f>
        <v>0</v>
      </c>
      <c r="DQ26" s="191">
        <f>IFERROR((IF(AND($P26&gt;=DQ$4,$P26&lt;DR$4,$Q26&lt;DR$4),NETWORKDAYS.INTL($P26,$Q26,1,(Holidays!$A$1:$A$248)),0)+IF(AND($P26&gt;=DQ$4,$P26&lt;DR$4,$Q26&gt;=DR$4),NETWORKDAYS.INTL($P26,(DR$4)-1,1,(Holidays!$A$1:$A$248)),0)+IF(AND($P26&lt;DQ$4,$Q26&lt;DR$4,$Q26&gt;=DQ$4),NETWORKDAYS.INTL(DQ$4,$Q26,1,(Holidays!$A$1:$A$248)),0)+IF(AND($P26&lt;DQ$4,$Q26&gt;=DR$4,$Q26&gt;=DQ$4),NETWORKDAYS.INTL(DQ$4,(DR$4)-1,1,(Holidays!$A$1:$A$248)),0))*$S26,"")</f>
        <v>0</v>
      </c>
      <c r="DR26" s="191">
        <f>IFERROR((IF(AND($P26&gt;=DR$4,$P26&lt;DS$4,$Q26&lt;DS$4),NETWORKDAYS.INTL($P26,$Q26,1,(Holidays!$A$1:$A$248)),0)+IF(AND($P26&gt;=DR$4,$P26&lt;DS$4,$Q26&gt;=DS$4),NETWORKDAYS.INTL($P26,(DS$4)-1,1,(Holidays!$A$1:$A$248)),0)+IF(AND($P26&lt;DR$4,$Q26&lt;DS$4,$Q26&gt;=DR$4),NETWORKDAYS.INTL(DR$4,$Q26,1,(Holidays!$A$1:$A$248)),0)+IF(AND($P26&lt;DR$4,$Q26&gt;=DS$4,$Q26&gt;=DR$4),NETWORKDAYS.INTL(DR$4,(DS$4)-1,1,(Holidays!$A$1:$A$248)),0))*$S26,"")</f>
        <v>0</v>
      </c>
      <c r="DS26" s="191">
        <f>IFERROR((IF(AND($P26&gt;=DS$4,$P26&lt;DT$4,$Q26&lt;DT$4),NETWORKDAYS.INTL($P26,$Q26,1,(Holidays!$A$1:$A$248)),0)+IF(AND($P26&gt;=DS$4,$P26&lt;DT$4,$Q26&gt;=DT$4),NETWORKDAYS.INTL($P26,(DT$4)-1,1,(Holidays!$A$1:$A$248)),0)+IF(AND($P26&lt;DS$4,$Q26&lt;DT$4,$Q26&gt;=DS$4),NETWORKDAYS.INTL(DS$4,$Q26,1,(Holidays!$A$1:$A$248)),0)+IF(AND($P26&lt;DS$4,$Q26&gt;=DT$4,$Q26&gt;=DS$4),NETWORKDAYS.INTL(DS$4,(DT$4)-1,1,(Holidays!$A$1:$A$248)),0))*$S26,"")</f>
        <v>0</v>
      </c>
      <c r="DT26" s="191">
        <f>IFERROR((IF(AND($P26&gt;=DT$4,$P26&lt;DU$4,$Q26&lt;DU$4),NETWORKDAYS.INTL($P26,$Q26,1,(Holidays!$A$1:$A$248)),0)+IF(AND($P26&gt;=DT$4,$P26&lt;DU$4,$Q26&gt;=DU$4),NETWORKDAYS.INTL($P26,(DU$4)-1,1,(Holidays!$A$1:$A$248)),0)+IF(AND($P26&lt;DT$4,$Q26&lt;DU$4,$Q26&gt;=DT$4),NETWORKDAYS.INTL(DT$4,$Q26,1,(Holidays!$A$1:$A$248)),0)+IF(AND($P26&lt;DT$4,$Q26&gt;=DU$4,$Q26&gt;=DT$4),NETWORKDAYS.INTL(DT$4,(DU$4)-1,1,(Holidays!$A$1:$A$248)),0))*$S26,"")</f>
        <v>0</v>
      </c>
      <c r="DU26" s="191">
        <f>IFERROR((IF(AND($P26&gt;=DU$4,$P26&lt;DV$4,$Q26&lt;DV$4),NETWORKDAYS.INTL($P26,$Q26,1,(Holidays!$A$1:$A$248)),0)+IF(AND($P26&gt;=DU$4,$P26&lt;DV$4,$Q26&gt;=DV$4),NETWORKDAYS.INTL($P26,(DV$4)-1,1,(Holidays!$A$1:$A$248)),0)+IF(AND($P26&lt;DU$4,$Q26&lt;DV$4,$Q26&gt;=DU$4),NETWORKDAYS.INTL(DU$4,$Q26,1,(Holidays!$A$1:$A$248)),0)+IF(AND($P26&lt;DU$4,$Q26&gt;=DV$4,$Q26&gt;=DU$4),NETWORKDAYS.INTL(DU$4,(DV$4)-1,1,(Holidays!$A$1:$A$248)),0))*$S26,"")</f>
        <v>0</v>
      </c>
      <c r="DV26" s="191">
        <f>IFERROR((IF(AND($P26&gt;=DV$4,$P26&lt;DW$4,$Q26&lt;DW$4),NETWORKDAYS.INTL($P26,$Q26,1,(Holidays!$A$1:$A$248)),0)+IF(AND($P26&gt;=DV$4,$P26&lt;DW$4,$Q26&gt;=DW$4),NETWORKDAYS.INTL($P26,(DW$4)-1,1,(Holidays!$A$1:$A$248)),0)+IF(AND($P26&lt;DV$4,$Q26&lt;DW$4,$Q26&gt;=DV$4),NETWORKDAYS.INTL(DV$4,$Q26,1,(Holidays!$A$1:$A$248)),0)+IF(AND($P26&lt;DV$4,$Q26&gt;=DW$4,$Q26&gt;=DV$4),NETWORKDAYS.INTL(DV$4,(DW$4)-1,1,(Holidays!$A$1:$A$248)),0))*$S26,"")</f>
        <v>0</v>
      </c>
      <c r="DW26" s="191">
        <f>IFERROR((IF(AND($P26&gt;=DW$4,$P26&lt;DX$4,$Q26&lt;DX$4),NETWORKDAYS.INTL($P26,$Q26,1,(Holidays!$A$1:$A$248)),0)+IF(AND($P26&gt;=DW$4,$P26&lt;DX$4,$Q26&gt;=DX$4),NETWORKDAYS.INTL($P26,(DX$4)-1,1,(Holidays!$A$1:$A$248)),0)+IF(AND($P26&lt;DW$4,$Q26&lt;DX$4,$Q26&gt;=DW$4),NETWORKDAYS.INTL(DW$4,$Q26,1,(Holidays!$A$1:$A$248)),0)+IF(AND($P26&lt;DW$4,$Q26&gt;=DX$4,$Q26&gt;=DW$4),NETWORKDAYS.INTL(DW$4,(DX$4)-1,1,(Holidays!$A$1:$A$248)),0))*$S26,"")</f>
        <v>0</v>
      </c>
      <c r="DX26" s="191">
        <f>IFERROR((IF(AND($P26&gt;=DX$4,$P26&lt;DY$4,$Q26&lt;DY$4),NETWORKDAYS.INTL($P26,$Q26,1,(Holidays!$A$1:$A$248)),0)+IF(AND($P26&gt;=DX$4,$P26&lt;DY$4,$Q26&gt;=DY$4),NETWORKDAYS.INTL($P26,(DY$4)-1,1,(Holidays!$A$1:$A$248)),0)+IF(AND($P26&lt;DX$4,$Q26&lt;DY$4,$Q26&gt;=DX$4),NETWORKDAYS.INTL(DX$4,$Q26,1,(Holidays!$A$1:$A$248)),0)+IF(AND($P26&lt;DX$4,$Q26&gt;=DY$4,$Q26&gt;=DX$4),NETWORKDAYS.INTL(DX$4,(DY$4)-1,1,(Holidays!$A$1:$A$248)),0))*$S26,"")</f>
        <v>0</v>
      </c>
      <c r="DY26" s="191">
        <f>IFERROR((IF(AND($P26&gt;=DY$4,$P26&lt;DZ$4,$Q26&lt;DZ$4),NETWORKDAYS.INTL($P26,$Q26,1,(Holidays!$A$1:$A$248)),0)+IF(AND($P26&gt;=DY$4,$P26&lt;DZ$4,$Q26&gt;=DZ$4),NETWORKDAYS.INTL($P26,(DZ$4)-1,1,(Holidays!$A$1:$A$248)),0)+IF(AND($P26&lt;DY$4,$Q26&lt;DZ$4,$Q26&gt;=DY$4),NETWORKDAYS.INTL(DY$4,$Q26,1,(Holidays!$A$1:$A$248)),0)+IF(AND($P26&lt;DY$4,$Q26&gt;=DZ$4,$Q26&gt;=DY$4),NETWORKDAYS.INTL(DY$4,(DZ$4)-1,1,(Holidays!$A$1:$A$248)),0))*$S26,"")</f>
        <v>0</v>
      </c>
      <c r="DZ26" s="191">
        <f>IFERROR((IF(AND($P26&gt;=DZ$4,$P26&lt;EA$4,$Q26&lt;EA$4),NETWORKDAYS.INTL($P26,$Q26,1,(Holidays!$A$1:$A$248)),0)+IF(AND($P26&gt;=DZ$4,$P26&lt;EA$4,$Q26&gt;=EA$4),NETWORKDAYS.INTL($P26,(EA$4)-1,1,(Holidays!$A$1:$A$248)),0)+IF(AND($P26&lt;DZ$4,$Q26&lt;EA$4,$Q26&gt;=DZ$4),NETWORKDAYS.INTL(DZ$4,$Q26,1,(Holidays!$A$1:$A$248)),0)+IF(AND($P26&lt;DZ$4,$Q26&gt;=EA$4,$Q26&gt;=DZ$4),NETWORKDAYS.INTL(DZ$4,(EA$4)-1,1,(Holidays!$A$1:$A$248)),0))*$S26,"")</f>
        <v>0</v>
      </c>
      <c r="EA26" s="191">
        <f>IFERROR((IF(AND($P26&gt;=EA$4,$P26&lt;EB$4,$Q26&lt;EB$4),NETWORKDAYS.INTL($P26,$Q26,1,(Holidays!$A$1:$A$248)),0)+IF(AND($P26&gt;=EA$4,$P26&lt;EB$4,$Q26&gt;=EB$4),NETWORKDAYS.INTL($P26,(EB$4)-1,1,(Holidays!$A$1:$A$248)),0)+IF(AND($P26&lt;EA$4,$Q26&lt;EB$4,$Q26&gt;=EA$4),NETWORKDAYS.INTL(EA$4,$Q26,1,(Holidays!$A$1:$A$248)),0)+IF(AND($P26&lt;EA$4,$Q26&gt;=EB$4,$Q26&gt;=EA$4),NETWORKDAYS.INTL(EA$4,(EB$4)-1,1,(Holidays!$A$1:$A$248)),0))*$S26,"")</f>
        <v>0</v>
      </c>
      <c r="EB26" s="191">
        <f>IFERROR((IF(AND($P26&gt;=EB$4,$P26&lt;EC$4,$Q26&lt;EC$4),NETWORKDAYS.INTL($P26,$Q26,1,(Holidays!$A$1:$A$248)),0)+IF(AND($P26&gt;=EB$4,$P26&lt;EC$4,$Q26&gt;=EC$4),NETWORKDAYS.INTL($P26,(EC$4)-1,1,(Holidays!$A$1:$A$248)),0)+IF(AND($P26&lt;EB$4,$Q26&lt;EC$4,$Q26&gt;=EB$4),NETWORKDAYS.INTL(EB$4,$Q26,1,(Holidays!$A$1:$A$248)),0)+IF(AND($P26&lt;EB$4,$Q26&gt;=EC$4,$Q26&gt;=EB$4),NETWORKDAYS.INTL(EB$4,(EC$4)-1,1,(Holidays!$A$1:$A$248)),0))*$S26,"")</f>
        <v>0</v>
      </c>
      <c r="EC26" s="191">
        <f>IFERROR((IF(AND($P26&gt;=EC$4,$P26&lt;ED$4,$Q26&lt;ED$4),NETWORKDAYS.INTL($P26,$Q26,1,(Holidays!$A$1:$A$248)),0)+IF(AND($P26&gt;=EC$4,$P26&lt;ED$4,$Q26&gt;=ED$4),NETWORKDAYS.INTL($P26,(ED$4)-1,1,(Holidays!$A$1:$A$248)),0)+IF(AND($P26&lt;EC$4,$Q26&lt;ED$4,$Q26&gt;=EC$4),NETWORKDAYS.INTL(EC$4,$Q26,1,(Holidays!$A$1:$A$248)),0)+IF(AND($P26&lt;EC$4,$Q26&gt;=ED$4,$Q26&gt;=EC$4),NETWORKDAYS.INTL(EC$4,(ED$4)-1,1,(Holidays!$A$1:$A$248)),0))*$S26,"")</f>
        <v>0</v>
      </c>
      <c r="ED26" s="191">
        <f>IFERROR((IF(AND($P26&gt;=ED$4,$P26&lt;EE$4,$Q26&lt;EE$4),NETWORKDAYS.INTL($P26,$Q26,1,(Holidays!$A$1:$A$248)),0)+IF(AND($P26&gt;=ED$4,$P26&lt;EE$4,$Q26&gt;=EE$4),NETWORKDAYS.INTL($P26,(EE$4)-1,1,(Holidays!$A$1:$A$248)),0)+IF(AND($P26&lt;ED$4,$Q26&lt;EE$4,$Q26&gt;=ED$4),NETWORKDAYS.INTL(ED$4,$Q26,1,(Holidays!$A$1:$A$248)),0)+IF(AND($P26&lt;ED$4,$Q26&gt;=EE$4,$Q26&gt;=ED$4),NETWORKDAYS.INTL(ED$4,(EE$4)-1,1,(Holidays!$A$1:$A$248)),0))*$S26,"")</f>
        <v>0</v>
      </c>
      <c r="EE26" s="191">
        <f>IFERROR((IF(AND($P26&gt;=EE$4,$P26&lt;EF$4,$Q26&lt;EF$4),NETWORKDAYS.INTL($P26,$Q26,1,(Holidays!$A$1:$A$248)),0)+IF(AND($P26&gt;=EE$4,$P26&lt;EF$4,$Q26&gt;=EF$4),NETWORKDAYS.INTL($P26,(EF$4)-1,1,(Holidays!$A$1:$A$248)),0)+IF(AND($P26&lt;EE$4,$Q26&lt;EF$4,$Q26&gt;=EE$4),NETWORKDAYS.INTL(EE$4,$Q26,1,(Holidays!$A$1:$A$248)),0)+IF(AND($P26&lt;EE$4,$Q26&gt;=EF$4,$Q26&gt;=EE$4),NETWORKDAYS.INTL(EE$4,(EF$4)-1,1,(Holidays!$A$1:$A$248)),0))*$S26,"")</f>
        <v>0</v>
      </c>
      <c r="EF26" s="191">
        <f>IFERROR((IF(AND($P26&gt;=EF$4,$P26&lt;EG$4,$Q26&lt;EG$4),NETWORKDAYS.INTL($P26,$Q26,1,(Holidays!$A$1:$A$248)),0)+IF(AND($P26&gt;=EF$4,$P26&lt;EG$4,$Q26&gt;=EG$4),NETWORKDAYS.INTL($P26,(EG$4)-1,1,(Holidays!$A$1:$A$248)),0)+IF(AND($P26&lt;EF$4,$Q26&lt;EG$4,$Q26&gt;=EF$4),NETWORKDAYS.INTL(EF$4,$Q26,1,(Holidays!$A$1:$A$248)),0)+IF(AND($P26&lt;EF$4,$Q26&gt;=EG$4,$Q26&gt;=EF$4),NETWORKDAYS.INTL(EF$4,(EG$4)-1,1,(Holidays!$A$1:$A$248)),0))*$S26,"")</f>
        <v>0</v>
      </c>
      <c r="EG26" s="191">
        <f>IFERROR((IF(AND($P26&gt;=EG$4,$P26&lt;EH$4,$Q26&lt;EH$4),NETWORKDAYS.INTL($P26,$Q26,1,(Holidays!$A$1:$A$248)),0)+IF(AND($P26&gt;=EG$4,$P26&lt;EH$4,$Q26&gt;=EH$4),NETWORKDAYS.INTL($P26,(EH$4)-1,1,(Holidays!$A$1:$A$248)),0)+IF(AND($P26&lt;EG$4,$Q26&lt;EH$4,$Q26&gt;=EG$4),NETWORKDAYS.INTL(EG$4,$Q26,1,(Holidays!$A$1:$A$248)),0)+IF(AND($P26&lt;EG$4,$Q26&gt;=EH$4,$Q26&gt;=EG$4),NETWORKDAYS.INTL(EG$4,(EH$4)-1,1,(Holidays!$A$1:$A$248)),0))*$S26,"")</f>
        <v>0</v>
      </c>
      <c r="EH26" s="191">
        <f>IFERROR((IF(AND($P26&gt;=EH$4,$P26&lt;EI$4,$Q26&lt;EI$4),NETWORKDAYS.INTL($P26,$Q26,1,(Holidays!$A$1:$A$248)),0)+IF(AND($P26&gt;=EH$4,$P26&lt;EI$4,$Q26&gt;=EI$4),NETWORKDAYS.INTL($P26,(EI$4)-1,1,(Holidays!$A$1:$A$248)),0)+IF(AND($P26&lt;EH$4,$Q26&lt;EI$4,$Q26&gt;=EH$4),NETWORKDAYS.INTL(EH$4,$Q26,1,(Holidays!$A$1:$A$248)),0)+IF(AND($P26&lt;EH$4,$Q26&gt;=EI$4,$Q26&gt;=EH$4),NETWORKDAYS.INTL(EH$4,(EI$4)-1,1,(Holidays!$A$1:$A$248)),0))*$S26,"")</f>
        <v>0</v>
      </c>
      <c r="EI26" s="191">
        <f>IFERROR((IF(AND($P26&gt;=EI$4,$P26&lt;EJ$4,$Q26&lt;EJ$4),NETWORKDAYS.INTL($P26,$Q26,1,(Holidays!$A$1:$A$248)),0)+IF(AND($P26&gt;=EI$4,$P26&lt;EJ$4,$Q26&gt;=EJ$4),NETWORKDAYS.INTL($P26,(EJ$4)-1,1,(Holidays!$A$1:$A$248)),0)+IF(AND($P26&lt;EI$4,$Q26&lt;EJ$4,$Q26&gt;=EI$4),NETWORKDAYS.INTL(EI$4,$Q26,1,(Holidays!$A$1:$A$248)),0)+IF(AND($P26&lt;EI$4,$Q26&gt;=EJ$4,$Q26&gt;=EI$4),NETWORKDAYS.INTL(EI$4,(EJ$4)-1,1,(Holidays!$A$1:$A$248)),0))*$S26,"")</f>
        <v>0</v>
      </c>
      <c r="EJ26" s="191">
        <f>IFERROR((IF(AND($P26&gt;=EJ$4,$P26&lt;EK$4,$Q26&lt;EK$4),NETWORKDAYS.INTL($P26,$Q26,1,(Holidays!$A$1:$A$248)),0)+IF(AND($P26&gt;=EJ$4,$P26&lt;EK$4,$Q26&gt;=EK$4),NETWORKDAYS.INTL($P26,(EK$4)-1,1,(Holidays!$A$1:$A$248)),0)+IF(AND($P26&lt;EJ$4,$Q26&lt;EK$4,$Q26&gt;=EJ$4),NETWORKDAYS.INTL(EJ$4,$Q26,1,(Holidays!$A$1:$A$248)),0)+IF(AND($P26&lt;EJ$4,$Q26&gt;=EK$4,$Q26&gt;=EJ$4),NETWORKDAYS.INTL(EJ$4,(EK$4)-1,1,(Holidays!$A$1:$A$248)),0))*$S26,"")</f>
        <v>0</v>
      </c>
      <c r="EK26" s="191">
        <f>IFERROR((IF(AND($P26&gt;=EK$4,$P26&lt;EL$4,$Q26&lt;EL$4),NETWORKDAYS.INTL($P26,$Q26,1,(Holidays!$A$1:$A$248)),0)+IF(AND($P26&gt;=EK$4,$P26&lt;EL$4,$Q26&gt;=EL$4),NETWORKDAYS.INTL($P26,(EL$4)-1,1,(Holidays!$A$1:$A$248)),0)+IF(AND($P26&lt;EK$4,$Q26&lt;EL$4,$Q26&gt;=EK$4),NETWORKDAYS.INTL(EK$4,$Q26,1,(Holidays!$A$1:$A$248)),0)+IF(AND($P26&lt;EK$4,$Q26&gt;=EL$4,$Q26&gt;=EK$4),NETWORKDAYS.INTL(EK$4,(EL$4)-1,1,(Holidays!$A$1:$A$248)),0))*$S26,"")</f>
        <v>0</v>
      </c>
      <c r="EL26" s="191">
        <f>IFERROR((IF(AND($P26&gt;=EL$4,$P26&lt;EM$4,$Q26&lt;EM$4),NETWORKDAYS.INTL($P26,$Q26,1,(Holidays!$A$1:$A$248)),0)+IF(AND($P26&gt;=EL$4,$P26&lt;EM$4,$Q26&gt;=EM$4),NETWORKDAYS.INTL($P26,(EM$4)-1,1,(Holidays!$A$1:$A$248)),0)+IF(AND($P26&lt;EL$4,$Q26&lt;EM$4,$Q26&gt;=EL$4),NETWORKDAYS.INTL(EL$4,$Q26,1,(Holidays!$A$1:$A$248)),0)+IF(AND($P26&lt;EL$4,$Q26&gt;=EM$4,$Q26&gt;=EL$4),NETWORKDAYS.INTL(EL$4,(EM$4)-1,1,(Holidays!$A$1:$A$248)),0))*$S26,"")</f>
        <v>0</v>
      </c>
      <c r="EM26" s="191">
        <f>IFERROR((IF(AND($P26&gt;=EM$4,$P26&lt;EN$4,$Q26&lt;EN$4),NETWORKDAYS.INTL($P26,$Q26,1,(Holidays!$A$1:$A$248)),0)+IF(AND($P26&gt;=EM$4,$P26&lt;EN$4,$Q26&gt;=EN$4),NETWORKDAYS.INTL($P26,(EN$4)-1,1,(Holidays!$A$1:$A$248)),0)+IF(AND($P26&lt;EM$4,$Q26&lt;EN$4,$Q26&gt;=EM$4),NETWORKDAYS.INTL(EM$4,$Q26,1,(Holidays!$A$1:$A$248)),0)+IF(AND($P26&lt;EM$4,$Q26&gt;=EN$4,$Q26&gt;=EM$4),NETWORKDAYS.INTL(EM$4,(EN$4)-1,1,(Holidays!$A$1:$A$248)),0))*$S26,"")</f>
        <v>0</v>
      </c>
      <c r="EN26" s="191">
        <f>IFERROR((IF(AND($P26&gt;=EN$4,$P26&lt;EO$4,$Q26&lt;EO$4),NETWORKDAYS.INTL($P26,$Q26,1,(Holidays!$A$1:$A$248)),0)+IF(AND($P26&gt;=EN$4,$P26&lt;EO$4,$Q26&gt;=EO$4),NETWORKDAYS.INTL($P26,(EO$4)-1,1,(Holidays!$A$1:$A$248)),0)+IF(AND($P26&lt;EN$4,$Q26&lt;EO$4,$Q26&gt;=EN$4),NETWORKDAYS.INTL(EN$4,$Q26,1,(Holidays!$A$1:$A$248)),0)+IF(AND($P26&lt;EN$4,$Q26&gt;=EO$4,$Q26&gt;=EN$4),NETWORKDAYS.INTL(EN$4,(EO$4)-1,1,(Holidays!$A$1:$A$248)),0))*$S26,"")</f>
        <v>0</v>
      </c>
      <c r="EO26" s="191">
        <f>IFERROR((IF(AND($P26&gt;=EO$4,$P26&lt;EP$4,$Q26&lt;EP$4),NETWORKDAYS.INTL($P26,$Q26,1,(Holidays!$A$1:$A$248)),0)+IF(AND($P26&gt;=EO$4,$P26&lt;EP$4,$Q26&gt;=EP$4),NETWORKDAYS.INTL($P26,(EP$4)-1,1,(Holidays!$A$1:$A$248)),0)+IF(AND($P26&lt;EO$4,$Q26&lt;EP$4,$Q26&gt;=EO$4),NETWORKDAYS.INTL(EO$4,$Q26,1,(Holidays!$A$1:$A$248)),0)+IF(AND($P26&lt;EO$4,$Q26&gt;=EP$4,$Q26&gt;=EO$4),NETWORKDAYS.INTL(EO$4,(EP$4)-1,1,(Holidays!$A$1:$A$248)),0))*$S26,"")</f>
        <v>0</v>
      </c>
      <c r="EP26" s="191">
        <f>IFERROR((IF(AND($P26&gt;=EP$4,$P26&lt;EQ$4,$Q26&lt;EQ$4),NETWORKDAYS.INTL($P26,$Q26,1,(Holidays!$A$1:$A$248)),0)+IF(AND($P26&gt;=EP$4,$P26&lt;EQ$4,$Q26&gt;=EQ$4),NETWORKDAYS.INTL($P26,(EQ$4)-1,1,(Holidays!$A$1:$A$248)),0)+IF(AND($P26&lt;EP$4,$Q26&lt;EQ$4,$Q26&gt;=EP$4),NETWORKDAYS.INTL(EP$4,$Q26,1,(Holidays!$A$1:$A$248)),0)+IF(AND($P26&lt;EP$4,$Q26&gt;=EQ$4,$Q26&gt;=EP$4),NETWORKDAYS.INTL(EP$4,(EQ$4)-1,1,(Holidays!$A$1:$A$248)),0))*$S26,"")</f>
        <v>0</v>
      </c>
      <c r="EQ26" s="191">
        <f>IFERROR((IF(AND($P26&gt;=EQ$4,$P26&lt;ER$4,$Q26&lt;ER$4),NETWORKDAYS.INTL($P26,$Q26,1,(Holidays!$A$1:$A$248)),0)+IF(AND($P26&gt;=EQ$4,$P26&lt;ER$4,$Q26&gt;=ER$4),NETWORKDAYS.INTL($P26,(ER$4)-1,1,(Holidays!$A$1:$A$248)),0)+IF(AND($P26&lt;EQ$4,$Q26&lt;ER$4,$Q26&gt;=EQ$4),NETWORKDAYS.INTL(EQ$4,$Q26,1,(Holidays!$A$1:$A$248)),0)+IF(AND($P26&lt;EQ$4,$Q26&gt;=ER$4,$Q26&gt;=EQ$4),NETWORKDAYS.INTL(EQ$4,(ER$4)-1,1,(Holidays!$A$1:$A$248)),0))*$S26,"")</f>
        <v>0</v>
      </c>
      <c r="ER26" s="191">
        <f>IFERROR((IF(AND($P26&gt;=ER$4,$P26&lt;ES$4,$Q26&lt;ES$4),NETWORKDAYS.INTL($P26,$Q26,1,(Holidays!$A$1:$A$248)),0)+IF(AND($P26&gt;=ER$4,$P26&lt;ES$4,$Q26&gt;=ES$4),NETWORKDAYS.INTL($P26,(ES$4)-1,1,(Holidays!$A$1:$A$248)),0)+IF(AND($P26&lt;ER$4,$Q26&lt;ES$4,$Q26&gt;=ER$4),NETWORKDAYS.INTL(ER$4,$Q26,1,(Holidays!$A$1:$A$248)),0)+IF(AND($P26&lt;ER$4,$Q26&gt;=ES$4,$Q26&gt;=ER$4),NETWORKDAYS.INTL(ER$4,(ES$4)-1,1,(Holidays!$A$1:$A$248)),0))*$S26,"")</f>
        <v>0</v>
      </c>
      <c r="ES26" s="191">
        <f>IFERROR((IF(AND($P26&gt;=ES$4,$P26&lt;ET$4,$Q26&lt;ET$4),NETWORKDAYS.INTL($P26,$Q26,1,(Holidays!$A$1:$A$248)),0)+IF(AND($P26&gt;=ES$4,$P26&lt;ET$4,$Q26&gt;=ET$4),NETWORKDAYS.INTL($P26,(ET$4)-1,1,(Holidays!$A$1:$A$248)),0)+IF(AND($P26&lt;ES$4,$Q26&lt;ET$4,$Q26&gt;=ES$4),NETWORKDAYS.INTL(ES$4,$Q26,1,(Holidays!$A$1:$A$248)),0)+IF(AND($P26&lt;ES$4,$Q26&gt;=ET$4,$Q26&gt;=ES$4),NETWORKDAYS.INTL(ES$4,(ET$4)-1,1,(Holidays!$A$1:$A$248)),0))*$S26,"")</f>
        <v>0</v>
      </c>
      <c r="ET26" s="191">
        <f>IFERROR((IF(AND($P26&gt;=ET$4,$P26&lt;EU$4,$Q26&lt;EU$4),NETWORKDAYS.INTL($P26,$Q26,1,(Holidays!$A$1:$A$248)),0)+IF(AND($P26&gt;=ET$4,$P26&lt;EU$4,$Q26&gt;=EU$4),NETWORKDAYS.INTL($P26,(EU$4)-1,1,(Holidays!$A$1:$A$248)),0)+IF(AND($P26&lt;ET$4,$Q26&lt;EU$4,$Q26&gt;=ET$4),NETWORKDAYS.INTL(ET$4,$Q26,1,(Holidays!$A$1:$A$248)),0)+IF(AND($P26&lt;ET$4,$Q26&gt;=EU$4,$Q26&gt;=ET$4),NETWORKDAYS.INTL(ET$4,(EU$4)-1,1,(Holidays!$A$1:$A$248)),0))*$S26,"")</f>
        <v>0</v>
      </c>
      <c r="EU26" s="191">
        <f>IFERROR((IF(AND($P26&gt;=EU$4,$P26&lt;EV$4,$Q26&lt;EV$4),NETWORKDAYS.INTL($P26,$Q26,1,(Holidays!$A$1:$A$248)),0)+IF(AND($P26&gt;=EU$4,$P26&lt;EV$4,$Q26&gt;=EV$4),NETWORKDAYS.INTL($P26,(EV$4)-1,1,(Holidays!$A$1:$A$248)),0)+IF(AND($P26&lt;EU$4,$Q26&lt;EV$4,$Q26&gt;=EU$4),NETWORKDAYS.INTL(EU$4,$Q26,1,(Holidays!$A$1:$A$248)),0)+IF(AND($P26&lt;EU$4,$Q26&gt;=EV$4,$Q26&gt;=EU$4),NETWORKDAYS.INTL(EU$4,(EV$4)-1,1,(Holidays!$A$1:$A$248)),0))*$S26,"")</f>
        <v>0</v>
      </c>
      <c r="EV26" s="191">
        <f>IFERROR((IF(AND($P26&gt;=EV$4,$P26&lt;EW$4,$Q26&lt;EW$4),NETWORKDAYS.INTL($P26,$Q26,1,(Holidays!$A$1:$A$248)),0)+IF(AND($P26&gt;=EV$4,$P26&lt;EW$4,$Q26&gt;=EW$4),NETWORKDAYS.INTL($P26,(EW$4)-1,1,(Holidays!$A$1:$A$248)),0)+IF(AND($P26&lt;EV$4,$Q26&lt;EW$4,$Q26&gt;=EV$4),NETWORKDAYS.INTL(EV$4,$Q26,1,(Holidays!$A$1:$A$248)),0)+IF(AND($P26&lt;EV$4,$Q26&gt;=EW$4,$Q26&gt;=EV$4),NETWORKDAYS.INTL(EV$4,(EW$4)-1,1,(Holidays!$A$1:$A$248)),0))*$S26,"")</f>
        <v>0</v>
      </c>
      <c r="EW26" s="191">
        <f>IFERROR((IF(AND($P26&gt;=EW$4,$P26&lt;EX$4,$Q26&lt;EX$4),NETWORKDAYS.INTL($P26,$Q26,1,(Holidays!$A$1:$A$248)),0)+IF(AND($P26&gt;=EW$4,$P26&lt;EX$4,$Q26&gt;=EX$4),NETWORKDAYS.INTL($P26,(EX$4)-1,1,(Holidays!$A$1:$A$248)),0)+IF(AND($P26&lt;EW$4,$Q26&lt;EX$4,$Q26&gt;=EW$4),NETWORKDAYS.INTL(EW$4,$Q26,1,(Holidays!$A$1:$A$248)),0)+IF(AND($P26&lt;EW$4,$Q26&gt;=EX$4,$Q26&gt;=EW$4),NETWORKDAYS.INTL(EW$4,(EX$4)-1,1,(Holidays!$A$1:$A$248)),0))*$S26,"")</f>
        <v>0</v>
      </c>
      <c r="EX26" s="191">
        <f>IFERROR((IF(AND($P26&gt;=EX$4,$P26&lt;EY$4,$Q26&lt;EY$4),NETWORKDAYS.INTL($P26,$Q26,1,(Holidays!$A$1:$A$248)),0)+IF(AND($P26&gt;=EX$4,$P26&lt;EY$4,$Q26&gt;=EY$4),NETWORKDAYS.INTL($P26,(EY$4)-1,1,(Holidays!$A$1:$A$248)),0)+IF(AND($P26&lt;EX$4,$Q26&lt;EY$4,$Q26&gt;=EX$4),NETWORKDAYS.INTL(EX$4,$Q26,1,(Holidays!$A$1:$A$248)),0)+IF(AND($P26&lt;EX$4,$Q26&gt;=EY$4,$Q26&gt;=EX$4),NETWORKDAYS.INTL(EX$4,(EY$4)-1,1,(Holidays!$A$1:$A$248)),0))*$S26,"")</f>
        <v>0</v>
      </c>
      <c r="EY26" s="191">
        <f>IFERROR((IF(AND($P26&gt;=EY$4,$P26&lt;EZ$4,$Q26&lt;EZ$4),NETWORKDAYS.INTL($P26,$Q26,1,(Holidays!$A$1:$A$248)),0)+IF(AND($P26&gt;=EY$4,$P26&lt;EZ$4,$Q26&gt;=EZ$4),NETWORKDAYS.INTL($P26,(EZ$4)-1,1,(Holidays!$A$1:$A$248)),0)+IF(AND($P26&lt;EY$4,$Q26&lt;EZ$4,$Q26&gt;=EY$4),NETWORKDAYS.INTL(EY$4,$Q26,1,(Holidays!$A$1:$A$248)),0)+IF(AND($P26&lt;EY$4,$Q26&gt;=EZ$4,$Q26&gt;=EY$4),NETWORKDAYS.INTL(EY$4,(EZ$4)-1,1,(Holidays!$A$1:$A$248)),0))*$S26,"")</f>
        <v>0</v>
      </c>
      <c r="EZ26" s="191">
        <f>IFERROR((IF(AND($P26&gt;=EZ$4,$P26&lt;FA$4,$Q26&lt;FA$4),NETWORKDAYS.INTL($P26,$Q26,1,(Holidays!$A$1:$A$248)),0)+IF(AND($P26&gt;=EZ$4,$P26&lt;FA$4,$Q26&gt;=FA$4),NETWORKDAYS.INTL($P26,(FA$4)-1,1,(Holidays!$A$1:$A$248)),0)+IF(AND($P26&lt;EZ$4,$Q26&lt;FA$4,$Q26&gt;=EZ$4),NETWORKDAYS.INTL(EZ$4,$Q26,1,(Holidays!$A$1:$A$248)),0)+IF(AND($P26&lt;EZ$4,$Q26&gt;=FA$4,$Q26&gt;=EZ$4),NETWORKDAYS.INTL(EZ$4,(FA$4)-1,1,(Holidays!$A$1:$A$248)),0))*$S26,"")</f>
        <v>0</v>
      </c>
      <c r="FA26" s="191">
        <f>IFERROR((IF(AND($P26&gt;=FA$4,$P26&lt;FB$4,$Q26&lt;FB$4),NETWORKDAYS.INTL($P26,$Q26,1,(Holidays!$A$1:$A$248)),0)+IF(AND($P26&gt;=FA$4,$P26&lt;FB$4,$Q26&gt;=FB$4),NETWORKDAYS.INTL($P26,(FB$4)-1,1,(Holidays!$A$1:$A$248)),0)+IF(AND($P26&lt;FA$4,$Q26&lt;FB$4,$Q26&gt;=FA$4),NETWORKDAYS.INTL(FA$4,$Q26,1,(Holidays!$A$1:$A$248)),0)+IF(AND($P26&lt;FA$4,$Q26&gt;=FB$4,$Q26&gt;=FA$4),NETWORKDAYS.INTL(FA$4,(FB$4)-1,1,(Holidays!$A$1:$A$248)),0))*$S26,"")</f>
        <v>0</v>
      </c>
      <c r="FB26" s="191">
        <f>IFERROR((IF(AND($P26&gt;=FB$4,$P26&lt;FC$4,$Q26&lt;FC$4),NETWORKDAYS.INTL($P26,$Q26,1,(Holidays!$A$1:$A$248)),0)+IF(AND($P26&gt;=FB$4,$P26&lt;FC$4,$Q26&gt;=FC$4),NETWORKDAYS.INTL($P26,(FC$4)-1,1,(Holidays!$A$1:$A$248)),0)+IF(AND($P26&lt;FB$4,$Q26&lt;FC$4,$Q26&gt;=FB$4),NETWORKDAYS.INTL(FB$4,$Q26,1,(Holidays!$A$1:$A$248)),0)+IF(AND($P26&lt;FB$4,$Q26&gt;=FC$4,$Q26&gt;=FB$4),NETWORKDAYS.INTL(FB$4,(FC$4)-1,1,(Holidays!$A$1:$A$248)),0))*$S26,"")</f>
        <v>0</v>
      </c>
      <c r="FC26" s="191">
        <f>IFERROR((IF(AND($P26&gt;=FC$4,$P26&lt;FD$4,$Q26&lt;FD$4),NETWORKDAYS.INTL($P26,$Q26,1,(Holidays!$A$1:$A$248)),0)+IF(AND($P26&gt;=FC$4,$P26&lt;FD$4,$Q26&gt;=FD$4),NETWORKDAYS.INTL($P26,(FD$4)-1,1,(Holidays!$A$1:$A$248)),0)+IF(AND($P26&lt;FC$4,$Q26&lt;FD$4,$Q26&gt;=FC$4),NETWORKDAYS.INTL(FC$4,$Q26,1,(Holidays!$A$1:$A$248)),0)+IF(AND($P26&lt;FC$4,$Q26&gt;=FD$4,$Q26&gt;=FC$4),NETWORKDAYS.INTL(FC$4,(FD$4)-1,1,(Holidays!$A$1:$A$248)),0))*$S26,"")</f>
        <v>0</v>
      </c>
      <c r="FD26" s="191">
        <f>IFERROR((IF(AND($P26&gt;=FD$4,$P26&lt;FE$4,$Q26&lt;FE$4),NETWORKDAYS.INTL($P26,$Q26,1,(Holidays!$A$1:$A$248)),0)+IF(AND($P26&gt;=FD$4,$P26&lt;FE$4,$Q26&gt;=FE$4),NETWORKDAYS.INTL($P26,(FE$4)-1,1,(Holidays!$A$1:$A$248)),0)+IF(AND($P26&lt;FD$4,$Q26&lt;FE$4,$Q26&gt;=FD$4),NETWORKDAYS.INTL(FD$4,$Q26,1,(Holidays!$A$1:$A$248)),0)+IF(AND($P26&lt;FD$4,$Q26&gt;=FE$4,$Q26&gt;=FD$4),NETWORKDAYS.INTL(FD$4,(FE$4)-1,1,(Holidays!$A$1:$A$248)),0))*$S26,"")</f>
        <v>0</v>
      </c>
      <c r="FE26" s="191">
        <f>IFERROR((IF(AND($P26&gt;=FE$4,$P26&lt;FF$4,$Q26&lt;FF$4),NETWORKDAYS.INTL($P26,$Q26,1,(Holidays!$A$1:$A$248)),0)+IF(AND($P26&gt;=FE$4,$P26&lt;FF$4,$Q26&gt;=FF$4),NETWORKDAYS.INTL($P26,(FF$4)-1,1,(Holidays!$A$1:$A$248)),0)+IF(AND($P26&lt;FE$4,$Q26&lt;FF$4,$Q26&gt;=FE$4),NETWORKDAYS.INTL(FE$4,$Q26,1,(Holidays!$A$1:$A$248)),0)+IF(AND($P26&lt;FE$4,$Q26&gt;=FF$4,$Q26&gt;=FE$4),NETWORKDAYS.INTL(FE$4,(FF$4)-1,1,(Holidays!$A$1:$A$248)),0))*$S26,"")</f>
        <v>0</v>
      </c>
      <c r="FF26" s="191">
        <f>IFERROR((IF(AND($P26&gt;=FF$4,$P26&lt;FG$4,$Q26&lt;FG$4),NETWORKDAYS.INTL($P26,$Q26,1,(Holidays!$A$1:$A$248)),0)+IF(AND($P26&gt;=FF$4,$P26&lt;FG$4,$Q26&gt;=FG$4),NETWORKDAYS.INTL($P26,(FG$4)-1,1,(Holidays!$A$1:$A$248)),0)+IF(AND($P26&lt;FF$4,$Q26&lt;FG$4,$Q26&gt;=FF$4),NETWORKDAYS.INTL(FF$4,$Q26,1,(Holidays!$A$1:$A$248)),0)+IF(AND($P26&lt;FF$4,$Q26&gt;=FG$4,$Q26&gt;=FF$4),NETWORKDAYS.INTL(FF$4,(FG$4)-1,1,(Holidays!$A$1:$A$248)),0))*$S26,"")</f>
        <v>0</v>
      </c>
      <c r="FG26" s="191">
        <f>IFERROR((IF(AND($P26&gt;=FG$4,$P26&lt;FH$4,$Q26&lt;FH$4),NETWORKDAYS.INTL($P26,$Q26,1,(Holidays!$A$1:$A$248)),0)+IF(AND($P26&gt;=FG$4,$P26&lt;FH$4,$Q26&gt;=FH$4),NETWORKDAYS.INTL($P26,(FH$4)-1,1,(Holidays!$A$1:$A$248)),0)+IF(AND($P26&lt;FG$4,$Q26&lt;FH$4,$Q26&gt;=FG$4),NETWORKDAYS.INTL(FG$4,$Q26,1,(Holidays!$A$1:$A$248)),0)+IF(AND($P26&lt;FG$4,$Q26&gt;=FH$4,$Q26&gt;=FG$4),NETWORKDAYS.INTL(FG$4,(FH$4)-1,1,(Holidays!$A$1:$A$248)),0))*$S26,"")</f>
        <v>0</v>
      </c>
      <c r="FH26" s="191">
        <f>IFERROR((IF(AND($P26&gt;=FH$4,$P26&lt;FI$4,$Q26&lt;FI$4),NETWORKDAYS.INTL($P26,$Q26,1,(Holidays!$A$1:$A$248)),0)+IF(AND($P26&gt;=FH$4,$P26&lt;FI$4,$Q26&gt;=FI$4),NETWORKDAYS.INTL($P26,(FI$4)-1,1,(Holidays!$A$1:$A$248)),0)+IF(AND($P26&lt;FH$4,$Q26&lt;FI$4,$Q26&gt;=FH$4),NETWORKDAYS.INTL(FH$4,$Q26,1,(Holidays!$A$1:$A$248)),0)+IF(AND($P26&lt;FH$4,$Q26&gt;=FI$4,$Q26&gt;=FH$4),NETWORKDAYS.INTL(FH$4,(FI$4)-1,1,(Holidays!$A$1:$A$248)),0))*$S26,"")</f>
        <v>0</v>
      </c>
      <c r="FI26" s="191">
        <f>IFERROR((IF(AND($P26&gt;=FI$4,$P26&lt;FJ$4,$Q26&lt;FJ$4),NETWORKDAYS.INTL($P26,$Q26,1,(Holidays!$A$1:$A$248)),0)+IF(AND($P26&gt;=FI$4,$P26&lt;FJ$4,$Q26&gt;=FJ$4),NETWORKDAYS.INTL($P26,(FJ$4)-1,1,(Holidays!$A$1:$A$248)),0)+IF(AND($P26&lt;FI$4,$Q26&lt;FJ$4,$Q26&gt;=FI$4),NETWORKDAYS.INTL(FI$4,$Q26,1,(Holidays!$A$1:$A$248)),0)+IF(AND($P26&lt;FI$4,$Q26&gt;=FJ$4,$Q26&gt;=FI$4),NETWORKDAYS.INTL(FI$4,(FJ$4)-1,1,(Holidays!$A$1:$A$248)),0))*$S26,"")</f>
        <v>0</v>
      </c>
      <c r="FJ26" s="191">
        <f>IFERROR((IF(AND($P26&gt;=FJ$4,$P26&lt;FK$4,$Q26&lt;FK$4),NETWORKDAYS.INTL($P26,$Q26,1,(Holidays!$A$1:$A$248)),0)+IF(AND($P26&gt;=FJ$4,$P26&lt;FK$4,$Q26&gt;=FK$4),NETWORKDAYS.INTL($P26,(FK$4)-1,1,(Holidays!$A$1:$A$248)),0)+IF(AND($P26&lt;FJ$4,$Q26&lt;FK$4,$Q26&gt;=FJ$4),NETWORKDAYS.INTL(FJ$4,$Q26,1,(Holidays!$A$1:$A$248)),0)+IF(AND($P26&lt;FJ$4,$Q26&gt;=FK$4,$Q26&gt;=FJ$4),NETWORKDAYS.INTL(FJ$4,(FK$4)-1,1,(Holidays!$A$1:$A$248)),0))*$S26,"")</f>
        <v>0</v>
      </c>
      <c r="FK26" s="191">
        <f>IFERROR((IF(AND($P26&gt;=FK$4,$P26&lt;FL$4,$Q26&lt;FL$4),NETWORKDAYS.INTL($P26,$Q26,1,(Holidays!$A$1:$A$248)),0)+IF(AND($P26&gt;=FK$4,$P26&lt;FL$4,$Q26&gt;=FL$4),NETWORKDAYS.INTL($P26,(FL$4)-1,1,(Holidays!$A$1:$A$248)),0)+IF(AND($P26&lt;FK$4,$Q26&lt;FL$4,$Q26&gt;=FK$4),NETWORKDAYS.INTL(FK$4,$Q26,1,(Holidays!$A$1:$A$248)),0)+IF(AND($P26&lt;FK$4,$Q26&gt;=FL$4,$Q26&gt;=FK$4),NETWORKDAYS.INTL(FK$4,(FL$4)-1,1,(Holidays!$A$1:$A$248)),0))*$S26,"")</f>
        <v>0</v>
      </c>
      <c r="FL26" s="191">
        <f>IFERROR((IF(AND($P26&gt;=FL$4,$P26&lt;FM$4,$Q26&lt;FM$4),NETWORKDAYS.INTL($P26,$Q26,1,(Holidays!$A$1:$A$248)),0)+IF(AND($P26&gt;=FL$4,$P26&lt;FM$4,$Q26&gt;=FM$4),NETWORKDAYS.INTL($P26,(FM$4)-1,1,(Holidays!$A$1:$A$248)),0)+IF(AND($P26&lt;FL$4,$Q26&lt;FM$4,$Q26&gt;=FL$4),NETWORKDAYS.INTL(FL$4,$Q26,1,(Holidays!$A$1:$A$248)),0)+IF(AND($P26&lt;FL$4,$Q26&gt;=FM$4,$Q26&gt;=FL$4),NETWORKDAYS.INTL(FL$4,(FM$4)-1,1,(Holidays!$A$1:$A$248)),0))*$S26,"")</f>
        <v>0</v>
      </c>
      <c r="FM26" s="191">
        <f>IFERROR((IF(AND($P26&gt;=FM$4,$P26&lt;FN$4,$Q26&lt;FN$4),NETWORKDAYS.INTL($P26,$Q26,1,(Holidays!$A$1:$A$248)),0)+IF(AND($P26&gt;=FM$4,$P26&lt;FN$4,$Q26&gt;=FN$4),NETWORKDAYS.INTL($P26,(FN$4)-1,1,(Holidays!$A$1:$A$248)),0)+IF(AND($P26&lt;FM$4,$Q26&lt;FN$4,$Q26&gt;=FM$4),NETWORKDAYS.INTL(FM$4,$Q26,1,(Holidays!$A$1:$A$248)),0)+IF(AND($P26&lt;FM$4,$Q26&gt;=FN$4,$Q26&gt;=FM$4),NETWORKDAYS.INTL(FM$4,(FN$4)-1,1,(Holidays!$A$1:$A$248)),0))*$S26,"")</f>
        <v>0</v>
      </c>
      <c r="FN26" s="191">
        <f>IFERROR((IF(AND($P26&gt;=FN$4,$P26&lt;FO$4,$Q26&lt;FO$4),NETWORKDAYS.INTL($P26,$Q26,1,(Holidays!$A$1:$A$248)),0)+IF(AND($P26&gt;=FN$4,$P26&lt;FO$4,$Q26&gt;=FO$4),NETWORKDAYS.INTL($P26,(FO$4)-1,1,(Holidays!$A$1:$A$248)),0)+IF(AND($P26&lt;FN$4,$Q26&lt;FO$4,$Q26&gt;=FN$4),NETWORKDAYS.INTL(FN$4,$Q26,1,(Holidays!$A$1:$A$248)),0)+IF(AND($P26&lt;FN$4,$Q26&gt;=FO$4,$Q26&gt;=FN$4),NETWORKDAYS.INTL(FN$4,(FO$4)-1,1,(Holidays!$A$1:$A$248)),0))*$S26,"")</f>
        <v>0</v>
      </c>
      <c r="FO26" s="191">
        <f>IFERROR((IF(AND($P26&gt;=FO$4,$P26&lt;FP$4,$Q26&lt;FP$4),NETWORKDAYS.INTL($P26,$Q26,1,(Holidays!$A$1:$A$248)),0)+IF(AND($P26&gt;=FO$4,$P26&lt;FP$4,$Q26&gt;=FP$4),NETWORKDAYS.INTL($P26,(FP$4)-1,1,(Holidays!$A$1:$A$248)),0)+IF(AND($P26&lt;FO$4,$Q26&lt;FP$4,$Q26&gt;=FO$4),NETWORKDAYS.INTL(FO$4,$Q26,1,(Holidays!$A$1:$A$248)),0)+IF(AND($P26&lt;FO$4,$Q26&gt;=FP$4,$Q26&gt;=FO$4),NETWORKDAYS.INTL(FO$4,(FP$4)-1,1,(Holidays!$A$1:$A$248)),0))*$S26,"")</f>
        <v>0</v>
      </c>
      <c r="FP26" s="191">
        <f>IFERROR((IF(AND($P26&gt;=FP$4,$P26&lt;FQ$4,$Q26&lt;FQ$4),NETWORKDAYS.INTL($P26,$Q26,1,(Holidays!$A$1:$A$248)),0)+IF(AND($P26&gt;=FP$4,$P26&lt;FQ$4,$Q26&gt;=FQ$4),NETWORKDAYS.INTL($P26,(FQ$4)-1,1,(Holidays!$A$1:$A$248)),0)+IF(AND($P26&lt;FP$4,$Q26&lt;FQ$4,$Q26&gt;=FP$4),NETWORKDAYS.INTL(FP$4,$Q26,1,(Holidays!$A$1:$A$248)),0)+IF(AND($P26&lt;FP$4,$Q26&gt;=FQ$4,$Q26&gt;=FP$4),NETWORKDAYS.INTL(FP$4,(FQ$4)-1,1,(Holidays!$A$1:$A$248)),0))*$S26,"")</f>
        <v>0</v>
      </c>
      <c r="FQ26" s="191">
        <f>IFERROR((IF(AND($P26&gt;=FQ$4,$P26&lt;FR$4,$Q26&lt;FR$4),NETWORKDAYS.INTL($P26,$Q26,1,(Holidays!$A$1:$A$248)),0)+IF(AND($P26&gt;=FQ$4,$P26&lt;FR$4,$Q26&gt;=FR$4),NETWORKDAYS.INTL($P26,(FR$4)-1,1,(Holidays!$A$1:$A$248)),0)+IF(AND($P26&lt;FQ$4,$Q26&lt;FR$4,$Q26&gt;=FQ$4),NETWORKDAYS.INTL(FQ$4,$Q26,1,(Holidays!$A$1:$A$248)),0)+IF(AND($P26&lt;FQ$4,$Q26&gt;=FR$4,$Q26&gt;=FQ$4),NETWORKDAYS.INTL(FQ$4,(FR$4)-1,1,(Holidays!$A$1:$A$248)),0))*$S26,"")</f>
        <v>0</v>
      </c>
      <c r="FR26" s="191">
        <f>IFERROR((IF(AND($P26&gt;=FR$4,$P26&lt;FS$4,$Q26&lt;FS$4),NETWORKDAYS.INTL($P26,$Q26,1,(Holidays!$A$1:$A$248)),0)+IF(AND($P26&gt;=FR$4,$P26&lt;FS$4,$Q26&gt;=FS$4),NETWORKDAYS.INTL($P26,(FS$4)-1,1,(Holidays!$A$1:$A$248)),0)+IF(AND($P26&lt;FR$4,$Q26&lt;FS$4,$Q26&gt;=FR$4),NETWORKDAYS.INTL(FR$4,$Q26,1,(Holidays!$A$1:$A$248)),0)+IF(AND($P26&lt;FR$4,$Q26&gt;=FS$4,$Q26&gt;=FR$4),NETWORKDAYS.INTL(FR$4,(FS$4)-1,1,(Holidays!$A$1:$A$248)),0))*$S26,"")</f>
        <v>0</v>
      </c>
      <c r="FS26" s="191">
        <f>IFERROR((IF(AND($P26&gt;=FS$4,$P26&lt;FT$4,$Q26&lt;FT$4),NETWORKDAYS.INTL($P26,$Q26,1,(Holidays!$A$1:$A$248)),0)+IF(AND($P26&gt;=FS$4,$P26&lt;FT$4,$Q26&gt;=FT$4),NETWORKDAYS.INTL($P26,(FT$4)-1,1,(Holidays!$A$1:$A$248)),0)+IF(AND($P26&lt;FS$4,$Q26&lt;FT$4,$Q26&gt;=FS$4),NETWORKDAYS.INTL(FS$4,$Q26,1,(Holidays!$A$1:$A$248)),0)+IF(AND($P26&lt;FS$4,$Q26&gt;=FT$4,$Q26&gt;=FS$4),NETWORKDAYS.INTL(FS$4,(FT$4)-1,1,(Holidays!$A$1:$A$248)),0))*$S26,"")</f>
        <v>0</v>
      </c>
      <c r="FT26" s="191">
        <f>IFERROR((IF(AND($P26&gt;=FT$4,$P26&lt;FU$4,$Q26&lt;FU$4),NETWORKDAYS.INTL($P26,$Q26,1,(Holidays!$A$1:$A$248)),0)+IF(AND($P26&gt;=FT$4,$P26&lt;FU$4,$Q26&gt;=FU$4),NETWORKDAYS.INTL($P26,(FU$4)-1,1,(Holidays!$A$1:$A$248)),0)+IF(AND($P26&lt;FT$4,$Q26&lt;FU$4,$Q26&gt;=FT$4),NETWORKDAYS.INTL(FT$4,$Q26,1,(Holidays!$A$1:$A$248)),0)+IF(AND($P26&lt;FT$4,$Q26&gt;=FU$4,$Q26&gt;=FT$4),NETWORKDAYS.INTL(FT$4,(FU$4)-1,1,(Holidays!$A$1:$A$248)),0))*$S26,"")</f>
        <v>0</v>
      </c>
      <c r="FU26" s="191">
        <f>IFERROR((IF(AND($P26&gt;=FU$4,$P26&lt;FV$4,$Q26&lt;FV$4),NETWORKDAYS.INTL($P26,$Q26,1,(Holidays!$A$1:$A$248)),0)+IF(AND($P26&gt;=FU$4,$P26&lt;FV$4,$Q26&gt;=FV$4),NETWORKDAYS.INTL($P26,(FV$4)-1,1,(Holidays!$A$1:$A$248)),0)+IF(AND($P26&lt;FU$4,$Q26&lt;FV$4,$Q26&gt;=FU$4),NETWORKDAYS.INTL(FU$4,$Q26,1,(Holidays!$A$1:$A$248)),0)+IF(AND($P26&lt;FU$4,$Q26&gt;=FV$4,$Q26&gt;=FU$4),NETWORKDAYS.INTL(FU$4,(FV$4)-1,1,(Holidays!$A$1:$A$248)),0))*$S26,"")</f>
        <v>0</v>
      </c>
      <c r="FV26" s="191">
        <f>IFERROR((IF(AND($P26&gt;=FV$4,$P26&lt;FW$4,$Q26&lt;FW$4),NETWORKDAYS.INTL($P26,$Q26,1,(Holidays!$A$1:$A$248)),0)+IF(AND($P26&gt;=FV$4,$P26&lt;FW$4,$Q26&gt;=FW$4),NETWORKDAYS.INTL($P26,(FW$4)-1,1,(Holidays!$A$1:$A$248)),0)+IF(AND($P26&lt;FV$4,$Q26&lt;FW$4,$Q26&gt;=FV$4),NETWORKDAYS.INTL(FV$4,$Q26,1,(Holidays!$A$1:$A$248)),0)+IF(AND($P26&lt;FV$4,$Q26&gt;=FW$4,$Q26&gt;=FV$4),NETWORKDAYS.INTL(FV$4,(FW$4)-1,1,(Holidays!$A$1:$A$248)),0))*$S26,"")</f>
        <v>0</v>
      </c>
      <c r="FW26" s="191">
        <f>IFERROR((IF(AND($P26&gt;=FW$4,$P26&lt;FX$4,$Q26&lt;FX$4),NETWORKDAYS.INTL($P26,$Q26,1,(Holidays!$A$1:$A$248)),0)+IF(AND($P26&gt;=FW$4,$P26&lt;FX$4,$Q26&gt;=FX$4),NETWORKDAYS.INTL($P26,(FX$4)-1,1,(Holidays!$A$1:$A$248)),0)+IF(AND($P26&lt;FW$4,$Q26&lt;FX$4,$Q26&gt;=FW$4),NETWORKDAYS.INTL(FW$4,$Q26,1,(Holidays!$A$1:$A$248)),0)+IF(AND($P26&lt;FW$4,$Q26&gt;=FX$4,$Q26&gt;=FW$4),NETWORKDAYS.INTL(FW$4,(FX$4)-1,1,(Holidays!$A$1:$A$248)),0))*$S26,"")</f>
        <v>0</v>
      </c>
      <c r="FX26" s="191">
        <f>IFERROR((IF(AND($P26&gt;=FX$4,$P26&lt;FY$4,$Q26&lt;FY$4),NETWORKDAYS.INTL($P26,$Q26,1,(Holidays!$A$1:$A$248)),0)+IF(AND($P26&gt;=FX$4,$P26&lt;FY$4,$Q26&gt;=FY$4),NETWORKDAYS.INTL($P26,(FY$4)-1,1,(Holidays!$A$1:$A$248)),0)+IF(AND($P26&lt;FX$4,$Q26&lt;FY$4,$Q26&gt;=FX$4),NETWORKDAYS.INTL(FX$4,$Q26,1,(Holidays!$A$1:$A$248)),0)+IF(AND($P26&lt;FX$4,$Q26&gt;=FY$4,$Q26&gt;=FX$4),NETWORKDAYS.INTL(FX$4,(FY$4)-1,1,(Holidays!$A$1:$A$248)),0))*$S26,"")</f>
        <v>0</v>
      </c>
      <c r="FY26" s="191">
        <f>IFERROR((IF(AND($P26&gt;=FY$4,$P26&lt;FZ$4,$Q26&lt;FZ$4),NETWORKDAYS.INTL($P26,$Q26,1,(Holidays!$A$1:$A$248)),0)+IF(AND($P26&gt;=FY$4,$P26&lt;FZ$4,$Q26&gt;=FZ$4),NETWORKDAYS.INTL($P26,(FZ$4)-1,1,(Holidays!$A$1:$A$248)),0)+IF(AND($P26&lt;FY$4,$Q26&lt;FZ$4,$Q26&gt;=FY$4),NETWORKDAYS.INTL(FY$4,$Q26,1,(Holidays!$A$1:$A$248)),0)+IF(AND($P26&lt;FY$4,$Q26&gt;=FZ$4,$Q26&gt;=FY$4),NETWORKDAYS.INTL(FY$4,(FZ$4)-1,1,(Holidays!$A$1:$A$248)),0))*$S26,"")</f>
        <v>0</v>
      </c>
      <c r="FZ26" s="191">
        <f>IFERROR((IF(AND($P26&gt;=FZ$4,$P26&lt;GA$4,$Q26&lt;GA$4),NETWORKDAYS.INTL($P26,$Q26,1,(Holidays!$A$1:$A$248)),0)+IF(AND($P26&gt;=FZ$4,$P26&lt;GA$4,$Q26&gt;=GA$4),NETWORKDAYS.INTL($P26,(GA$4)-1,1,(Holidays!$A$1:$A$248)),0)+IF(AND($P26&lt;FZ$4,$Q26&lt;GA$4,$Q26&gt;=FZ$4),NETWORKDAYS.INTL(FZ$4,$Q26,1,(Holidays!$A$1:$A$248)),0)+IF(AND($P26&lt;FZ$4,$Q26&gt;=GA$4,$Q26&gt;=FZ$4),NETWORKDAYS.INTL(FZ$4,(GA$4)-1,1,(Holidays!$A$1:$A$248)),0))*$S26,"")</f>
        <v>0</v>
      </c>
      <c r="GA26" s="191">
        <f>IFERROR((IF(AND($P26&gt;=GA$4,$P26&lt;GB$4,$Q26&lt;GB$4),NETWORKDAYS.INTL($P26,$Q26,1,(Holidays!$A$1:$A$248)),0)+IF(AND($P26&gt;=GA$4,$P26&lt;GB$4,$Q26&gt;=GB$4),NETWORKDAYS.INTL($P26,(GB$4)-1,1,(Holidays!$A$1:$A$248)),0)+IF(AND($P26&lt;GA$4,$Q26&lt;GB$4,$Q26&gt;=GA$4),NETWORKDAYS.INTL(GA$4,$Q26,1,(Holidays!$A$1:$A$248)),0)+IF(AND($P26&lt;GA$4,$Q26&gt;=GB$4,$Q26&gt;=GA$4),NETWORKDAYS.INTL(GA$4,(GB$4)-1,1,(Holidays!$A$1:$A$248)),0))*$S26,"")</f>
        <v>0</v>
      </c>
      <c r="GB26" s="191">
        <f>IFERROR((IF(AND($P26&gt;=GB$4,$P26&lt;GC$4,$Q26&lt;GC$4),NETWORKDAYS.INTL($P26,$Q26,1,(Holidays!$A$1:$A$248)),0)+IF(AND($P26&gt;=GB$4,$P26&lt;GC$4,$Q26&gt;=GC$4),NETWORKDAYS.INTL($P26,(GC$4)-1,1,(Holidays!$A$1:$A$248)),0)+IF(AND($P26&lt;GB$4,$Q26&lt;GC$4,$Q26&gt;=GB$4),NETWORKDAYS.INTL(GB$4,$Q26,1,(Holidays!$A$1:$A$248)),0)+IF(AND($P26&lt;GB$4,$Q26&gt;=GC$4,$Q26&gt;=GB$4),NETWORKDAYS.INTL(GB$4,(GC$4)-1,1,(Holidays!$A$1:$A$248)),0))*$S26,"")</f>
        <v>0</v>
      </c>
      <c r="GC26" s="191">
        <f>IFERROR((IF(AND($P26&gt;=GC$4,$P26&lt;GD$4,$Q26&lt;GD$4),NETWORKDAYS.INTL($P26,$Q26,1,(Holidays!$A$1:$A$248)),0)+IF(AND($P26&gt;=GC$4,$P26&lt;GD$4,$Q26&gt;=GD$4),NETWORKDAYS.INTL($P26,(GD$4)-1,1,(Holidays!$A$1:$A$248)),0)+IF(AND($P26&lt;GC$4,$Q26&lt;GD$4,$Q26&gt;=GC$4),NETWORKDAYS.INTL(GC$4,$Q26,1,(Holidays!$A$1:$A$248)),0)+IF(AND($P26&lt;GC$4,$Q26&gt;=GD$4,$Q26&gt;=GC$4),NETWORKDAYS.INTL(GC$4,(GD$4)-1,1,(Holidays!$A$1:$A$248)),0))*$S26,"")</f>
        <v>0</v>
      </c>
      <c r="GD26" s="191">
        <f>IFERROR((IF(AND($P26&gt;=GD$4,$P26&lt;GE$4,$Q26&lt;GE$4),NETWORKDAYS.INTL($P26,$Q26,1,(Holidays!$A$1:$A$248)),0)+IF(AND($P26&gt;=GD$4,$P26&lt;GE$4,$Q26&gt;=GE$4),NETWORKDAYS.INTL($P26,(GE$4)-1,1,(Holidays!$A$1:$A$248)),0)+IF(AND($P26&lt;GD$4,$Q26&lt;GE$4,$Q26&gt;=GD$4),NETWORKDAYS.INTL(GD$4,$Q26,1,(Holidays!$A$1:$A$248)),0)+IF(AND($P26&lt;GD$4,$Q26&gt;=GE$4,$Q26&gt;=GD$4),NETWORKDAYS.INTL(GD$4,(GE$4)-1,1,(Holidays!$A$1:$A$248)),0))*$S26,"")</f>
        <v>0</v>
      </c>
      <c r="GE26" s="191">
        <f>IFERROR((IF(AND($P26&gt;=GE$4,$P26&lt;GF$4,$Q26&lt;GF$4),NETWORKDAYS.INTL($P26,$Q26,1,(Holidays!$A$1:$A$248)),0)+IF(AND($P26&gt;=GE$4,$P26&lt;GF$4,$Q26&gt;=GF$4),NETWORKDAYS.INTL($P26,(GF$4)-1,1,(Holidays!$A$1:$A$248)),0)+IF(AND($P26&lt;GE$4,$Q26&lt;GF$4,$Q26&gt;=GE$4),NETWORKDAYS.INTL(GE$4,$Q26,1,(Holidays!$A$1:$A$248)),0)+IF(AND($P26&lt;GE$4,$Q26&gt;=GF$4,$Q26&gt;=GE$4),NETWORKDAYS.INTL(GE$4,(GF$4)-1,1,(Holidays!$A$1:$A$248)),0))*$S26,"")</f>
        <v>0</v>
      </c>
      <c r="GF26" s="191">
        <f>IFERROR((IF(AND($P26&gt;=GF$4,$P26&lt;GG$4,$Q26&lt;GG$4),NETWORKDAYS.INTL($P26,$Q26,1,(Holidays!$A$1:$A$248)),0)+IF(AND($P26&gt;=GF$4,$P26&lt;GG$4,$Q26&gt;=GG$4),NETWORKDAYS.INTL($P26,(GG$4)-1,1,(Holidays!$A$1:$A$248)),0)+IF(AND($P26&lt;GF$4,$Q26&lt;GG$4,$Q26&gt;=GF$4),NETWORKDAYS.INTL(GF$4,$Q26,1,(Holidays!$A$1:$A$248)),0)+IF(AND($P26&lt;GF$4,$Q26&gt;=GG$4,$Q26&gt;=GF$4),NETWORKDAYS.INTL(GF$4,(GG$4)-1,1,(Holidays!$A$1:$A$248)),0))*$S26,"")</f>
        <v>0</v>
      </c>
      <c r="GG26" s="191">
        <f>IFERROR((IF(AND($P26&gt;=GG$4,$P26&lt;GH$4,$Q26&lt;GH$4),NETWORKDAYS.INTL($P26,$Q26,1,(Holidays!$A$1:$A$248)),0)+IF(AND($P26&gt;=GG$4,$P26&lt;GH$4,$Q26&gt;=GH$4),NETWORKDAYS.INTL($P26,(GH$4)-1,1,(Holidays!$A$1:$A$248)),0)+IF(AND($P26&lt;GG$4,$Q26&lt;GH$4,$Q26&gt;=GG$4),NETWORKDAYS.INTL(GG$4,$Q26,1,(Holidays!$A$1:$A$248)),0)+IF(AND($P26&lt;GG$4,$Q26&gt;=GH$4,$Q26&gt;=GG$4),NETWORKDAYS.INTL(GG$4,(GH$4)-1,1,(Holidays!$A$1:$A$248)),0))*$S26,"")</f>
        <v>0</v>
      </c>
      <c r="GH26" s="191">
        <f>IFERROR((IF(AND($P26&gt;=GH$4,$P26&lt;GI$4,$Q26&lt;GI$4),NETWORKDAYS.INTL($P26,$Q26,1,(Holidays!$A$1:$A$248)),0)+IF(AND($P26&gt;=GH$4,$P26&lt;GI$4,$Q26&gt;=GI$4),NETWORKDAYS.INTL($P26,(GI$4)-1,1,(Holidays!$A$1:$A$248)),0)+IF(AND($P26&lt;GH$4,$Q26&lt;GI$4,$Q26&gt;=GH$4),NETWORKDAYS.INTL(GH$4,$Q26,1,(Holidays!$A$1:$A$248)),0)+IF(AND($P26&lt;GH$4,$Q26&gt;=GI$4,$Q26&gt;=GH$4),NETWORKDAYS.INTL(GH$4,(GI$4)-1,1,(Holidays!$A$1:$A$248)),0))*$S26,"")</f>
        <v>0</v>
      </c>
      <c r="GI26" s="191">
        <f>IFERROR((IF(AND($P26&gt;=GI$4,$P26&lt;GJ$4,$Q26&lt;GJ$4),NETWORKDAYS.INTL($P26,$Q26,1,(Holidays!$A$1:$A$248)),0)+IF(AND($P26&gt;=GI$4,$P26&lt;GJ$4,$Q26&gt;=GJ$4),NETWORKDAYS.INTL($P26,(GJ$4)-1,1,(Holidays!$A$1:$A$248)),0)+IF(AND($P26&lt;GI$4,$Q26&lt;GJ$4,$Q26&gt;=GI$4),NETWORKDAYS.INTL(GI$4,$Q26,1,(Holidays!$A$1:$A$248)),0)+IF(AND($P26&lt;GI$4,$Q26&gt;=GJ$4,$Q26&gt;=GI$4),NETWORKDAYS.INTL(GI$4,(GJ$4)-1,1,(Holidays!$A$1:$A$248)),0))*$S26,"")</f>
        <v>0</v>
      </c>
      <c r="GJ26" s="191">
        <f>IFERROR((IF(AND($P26&gt;=GJ$4,$P26&lt;GK$4,$Q26&lt;GK$4),NETWORKDAYS.INTL($P26,$Q26,1,(Holidays!$A$1:$A$248)),0)+IF(AND($P26&gt;=GJ$4,$P26&lt;GK$4,$Q26&gt;=GK$4),NETWORKDAYS.INTL($P26,(GK$4)-1,1,(Holidays!$A$1:$A$248)),0)+IF(AND($P26&lt;GJ$4,$Q26&lt;GK$4,$Q26&gt;=GJ$4),NETWORKDAYS.INTL(GJ$4,$Q26,1,(Holidays!$A$1:$A$248)),0)+IF(AND($P26&lt;GJ$4,$Q26&gt;=GK$4,$Q26&gt;=GJ$4),NETWORKDAYS.INTL(GJ$4,(GK$4)-1,1,(Holidays!$A$1:$A$248)),0))*$S26,"")</f>
        <v>0</v>
      </c>
      <c r="GK26" s="191">
        <f>IFERROR((IF(AND($P26&gt;=GK$4,$P26&lt;GL$4,$Q26&lt;GL$4),NETWORKDAYS.INTL($P26,$Q26,1,(Holidays!$A$1:$A$248)),0)+IF(AND($P26&gt;=GK$4,$P26&lt;GL$4,$Q26&gt;=GL$4),NETWORKDAYS.INTL($P26,(GL$4)-1,1,(Holidays!$A$1:$A$248)),0)+IF(AND($P26&lt;GK$4,$Q26&lt;GL$4,$Q26&gt;=GK$4),NETWORKDAYS.INTL(GK$4,$Q26,1,(Holidays!$A$1:$A$248)),0)+IF(AND($P26&lt;GK$4,$Q26&gt;=GL$4,$Q26&gt;=GK$4),NETWORKDAYS.INTL(GK$4,(GL$4)-1,1,(Holidays!$A$1:$A$248)),0))*$S26,"")</f>
        <v>0</v>
      </c>
      <c r="GL26" s="191">
        <f>IFERROR((IF(AND($P26&gt;=GL$4,$P26&lt;GM$4,$Q26&lt;GM$4),NETWORKDAYS.INTL($P26,$Q26,1,(Holidays!$A$1:$A$248)),0)+IF(AND($P26&gt;=GL$4,$P26&lt;GM$4,$Q26&gt;=GM$4),NETWORKDAYS.INTL($P26,(GM$4)-1,1,(Holidays!$A$1:$A$248)),0)+IF(AND($P26&lt;GL$4,$Q26&lt;GM$4,$Q26&gt;=GL$4),NETWORKDAYS.INTL(GL$4,$Q26,1,(Holidays!$A$1:$A$248)),0)+IF(AND($P26&lt;GL$4,$Q26&gt;=GM$4,$Q26&gt;=GL$4),NETWORKDAYS.INTL(GL$4,(GM$4)-1,1,(Holidays!$A$1:$A$248)),0))*$S26,"")</f>
        <v>0</v>
      </c>
      <c r="GM26" s="191">
        <f>IFERROR((IF(AND($P26&gt;=GM$4,$P26&lt;GN$4,$Q26&lt;GN$4),NETWORKDAYS.INTL($P26,$Q26,1,(Holidays!$A$1:$A$248)),0)+IF(AND($P26&gt;=GM$4,$P26&lt;GN$4,$Q26&gt;=GN$4),NETWORKDAYS.INTL($P26,(GN$4)-1,1,(Holidays!$A$1:$A$248)),0)+IF(AND($P26&lt;GM$4,$Q26&lt;GN$4,$Q26&gt;=GM$4),NETWORKDAYS.INTL(GM$4,$Q26,1,(Holidays!$A$1:$A$248)),0)+IF(AND($P26&lt;GM$4,$Q26&gt;=GN$4,$Q26&gt;=GM$4),NETWORKDAYS.INTL(GM$4,(GN$4)-1,1,(Holidays!$A$1:$A$248)),0))*$S26,"")</f>
        <v>0</v>
      </c>
      <c r="GN26" s="191">
        <f>IFERROR((IF(AND($P26&gt;=GN$4,$P26&lt;GO$4,$Q26&lt;GO$4),NETWORKDAYS.INTL($P26,$Q26,1,(Holidays!$A$1:$A$248)),0)+IF(AND($P26&gt;=GN$4,$P26&lt;GO$4,$Q26&gt;=GO$4),NETWORKDAYS.INTL($P26,(GO$4)-1,1,(Holidays!$A$1:$A$248)),0)+IF(AND($P26&lt;GN$4,$Q26&lt;GO$4,$Q26&gt;=GN$4),NETWORKDAYS.INTL(GN$4,$Q26,1,(Holidays!$A$1:$A$248)),0)+IF(AND($P26&lt;GN$4,$Q26&gt;=GO$4,$Q26&gt;=GN$4),NETWORKDAYS.INTL(GN$4,(GO$4)-1,1,(Holidays!$A$1:$A$248)),0))*$S26,"")</f>
        <v>0</v>
      </c>
      <c r="GO26" s="191">
        <f>IFERROR((IF(AND($P26&gt;=GO$4,$P26&lt;GP$4,$Q26&lt;GP$4),NETWORKDAYS.INTL($P26,$Q26,1,(Holidays!$A$1:$A$248)),0)+IF(AND($P26&gt;=GO$4,$P26&lt;GP$4,$Q26&gt;=GP$4),NETWORKDAYS.INTL($P26,(GP$4)-1,1,(Holidays!$A$1:$A$248)),0)+IF(AND($P26&lt;GO$4,$Q26&lt;GP$4,$Q26&gt;=GO$4),NETWORKDAYS.INTL(GO$4,$Q26,1,(Holidays!$A$1:$A$248)),0)+IF(AND($P26&lt;GO$4,$Q26&gt;=GP$4,$Q26&gt;=GO$4),NETWORKDAYS.INTL(GO$4,(GP$4)-1,1,(Holidays!$A$1:$A$248)),0))*$S26,"")</f>
        <v>0</v>
      </c>
      <c r="GP26" s="191">
        <f>IFERROR((IF(AND($P26&gt;=GP$4,$P26&lt;GQ$4,$Q26&lt;GQ$4),NETWORKDAYS.INTL($P26,$Q26,1,(Holidays!$A$1:$A$248)),0)+IF(AND($P26&gt;=GP$4,$P26&lt;GQ$4,$Q26&gt;=GQ$4),NETWORKDAYS.INTL($P26,(GQ$4)-1,1,(Holidays!$A$1:$A$248)),0)+IF(AND($P26&lt;GP$4,$Q26&lt;GQ$4,$Q26&gt;=GP$4),NETWORKDAYS.INTL(GP$4,$Q26,1,(Holidays!$A$1:$A$248)),0)+IF(AND($P26&lt;GP$4,$Q26&gt;=GQ$4,$Q26&gt;=GP$4),NETWORKDAYS.INTL(GP$4,(GQ$4)-1,1,(Holidays!$A$1:$A$248)),0))*$S26,"")</f>
        <v>0</v>
      </c>
      <c r="GQ26" s="191">
        <f>IFERROR((IF(AND($P26&gt;=GQ$4,$P26&lt;GR$4,$Q26&lt;GR$4),NETWORKDAYS.INTL($P26,$Q26,1,(Holidays!$A$1:$A$248)),0)+IF(AND($P26&gt;=GQ$4,$P26&lt;GR$4,$Q26&gt;=GR$4),NETWORKDAYS.INTL($P26,(GR$4)-1,1,(Holidays!$A$1:$A$248)),0)+IF(AND($P26&lt;GQ$4,$Q26&lt;GR$4,$Q26&gt;=GQ$4),NETWORKDAYS.INTL(GQ$4,$Q26,1,(Holidays!$A$1:$A$248)),0)+IF(AND($P26&lt;GQ$4,$Q26&gt;=GR$4,$Q26&gt;=GQ$4),NETWORKDAYS.INTL(GQ$4,(GR$4)-1,1,(Holidays!$A$1:$A$248)),0))*$S26,"")</f>
        <v>0</v>
      </c>
      <c r="GR26" s="191">
        <f>IFERROR((IF(AND($P26&gt;=GR$4,$P26&lt;GS$4,$Q26&lt;GS$4),NETWORKDAYS.INTL($P26,$Q26,1,(Holidays!$A$1:$A$248)),0)+IF(AND($P26&gt;=GR$4,$P26&lt;GS$4,$Q26&gt;=GS$4),NETWORKDAYS.INTL($P26,(GS$4)-1,1,(Holidays!$A$1:$A$248)),0)+IF(AND($P26&lt;GR$4,$Q26&lt;GS$4,$Q26&gt;=GR$4),NETWORKDAYS.INTL(GR$4,$Q26,1,(Holidays!$A$1:$A$248)),0)+IF(AND($P26&lt;GR$4,$Q26&gt;=GS$4,$Q26&gt;=GR$4),NETWORKDAYS.INTL(GR$4,(GS$4)-1,1,(Holidays!$A$1:$A$248)),0))*$S26,"")</f>
        <v>0</v>
      </c>
      <c r="GS26" s="191">
        <f>IFERROR((IF(AND($P26&gt;=GS$4,$P26&lt;GT$4,$Q26&lt;GT$4),NETWORKDAYS.INTL($P26,$Q26,1,(Holidays!$A$1:$A$248)),0)+IF(AND($P26&gt;=GS$4,$P26&lt;GT$4,$Q26&gt;=GT$4),NETWORKDAYS.INTL($P26,(GT$4)-1,1,(Holidays!$A$1:$A$248)),0)+IF(AND($P26&lt;GS$4,$Q26&lt;GT$4,$Q26&gt;=GS$4),NETWORKDAYS.INTL(GS$4,$Q26,1,(Holidays!$A$1:$A$248)),0)+IF(AND($P26&lt;GS$4,$Q26&gt;=GT$4,$Q26&gt;=GS$4),NETWORKDAYS.INTL(GS$4,(GT$4)-1,1,(Holidays!$A$1:$A$248)),0))*$S26,"")</f>
        <v>0</v>
      </c>
      <c r="GT26" s="191">
        <f>IFERROR((IF(AND($P26&gt;=GT$4,$P26&lt;GU$4,$Q26&lt;GU$4),NETWORKDAYS.INTL($P26,$Q26,1,(Holidays!$A$1:$A$248)),0)+IF(AND($P26&gt;=GT$4,$P26&lt;GU$4,$Q26&gt;=GU$4),NETWORKDAYS.INTL($P26,(GU$4)-1,1,(Holidays!$A$1:$A$248)),0)+IF(AND($P26&lt;GT$4,$Q26&lt;GU$4,$Q26&gt;=GT$4),NETWORKDAYS.INTL(GT$4,$Q26,1,(Holidays!$A$1:$A$248)),0)+IF(AND($P26&lt;GT$4,$Q26&gt;=GU$4,$Q26&gt;=GT$4),NETWORKDAYS.INTL(GT$4,(GU$4)-1,1,(Holidays!$A$1:$A$248)),0))*$S26,"")</f>
        <v>0</v>
      </c>
      <c r="GU26" s="191">
        <f>IFERROR((IF(AND($P26&gt;=GU$4,$P26&lt;GV$4,$Q26&lt;GV$4),NETWORKDAYS.INTL($P26,$Q26,1,(Holidays!$A$1:$A$248)),0)+IF(AND($P26&gt;=GU$4,$P26&lt;GV$4,$Q26&gt;=GV$4),NETWORKDAYS.INTL($P26,(GV$4)-1,1,(Holidays!$A$1:$A$248)),0)+IF(AND($P26&lt;GU$4,$Q26&lt;GV$4,$Q26&gt;=GU$4),NETWORKDAYS.INTL(GU$4,$Q26,1,(Holidays!$A$1:$A$248)),0)+IF(AND($P26&lt;GU$4,$Q26&gt;=GV$4,$Q26&gt;=GU$4),NETWORKDAYS.INTL(GU$4,(GV$4)-1,1,(Holidays!$A$1:$A$248)),0))*$S26,"")</f>
        <v>0</v>
      </c>
      <c r="GV26" s="191">
        <f>IFERROR((IF(AND($P26&gt;=GV$4,$P26&lt;GW$4,$Q26&lt;GW$4),NETWORKDAYS.INTL($P26,$Q26,1,(Holidays!$A$1:$A$248)),0)+IF(AND($P26&gt;=GV$4,$P26&lt;GW$4,$Q26&gt;=GW$4),NETWORKDAYS.INTL($P26,(GW$4)-1,1,(Holidays!$A$1:$A$248)),0)+IF(AND($P26&lt;GV$4,$Q26&lt;GW$4,$Q26&gt;=GV$4),NETWORKDAYS.INTL(GV$4,$Q26,1,(Holidays!$A$1:$A$248)),0)+IF(AND($P26&lt;GV$4,$Q26&gt;=GW$4,$Q26&gt;=GV$4),NETWORKDAYS.INTL(GV$4,(GW$4)-1,1,(Holidays!$A$1:$A$248)),0))*$S26,"")</f>
        <v>0</v>
      </c>
      <c r="GW26" s="191">
        <f>IFERROR((IF(AND($P26&gt;=GW$4,$P26&lt;GX$4,$Q26&lt;GX$4),NETWORKDAYS.INTL($P26,$Q26,1,(Holidays!$A$1:$A$248)),0)+IF(AND($P26&gt;=GW$4,$P26&lt;GX$4,$Q26&gt;=GX$4),NETWORKDAYS.INTL($P26,(GX$4)-1,1,(Holidays!$A$1:$A$248)),0)+IF(AND($P26&lt;GW$4,$Q26&lt;GX$4,$Q26&gt;=GW$4),NETWORKDAYS.INTL(GW$4,$Q26,1,(Holidays!$A$1:$A$248)),0)+IF(AND($P26&lt;GW$4,$Q26&gt;=GX$4,$Q26&gt;=GW$4),NETWORKDAYS.INTL(GW$4,(GX$4)-1,1,(Holidays!$A$1:$A$248)),0))*$S26,"")</f>
        <v>0</v>
      </c>
      <c r="GX26" s="191">
        <f>IFERROR((IF(AND($P26&gt;=GX$4,$P26&lt;GY$4,$Q26&lt;GY$4),NETWORKDAYS.INTL($P26,$Q26,1,(Holidays!$A$1:$A$248)),0)+IF(AND($P26&gt;=GX$4,$P26&lt;GY$4,$Q26&gt;=GY$4),NETWORKDAYS.INTL($P26,(GY$4)-1,1,(Holidays!$A$1:$A$248)),0)+IF(AND($P26&lt;GX$4,$Q26&lt;GY$4,$Q26&gt;=GX$4),NETWORKDAYS.INTL(GX$4,$Q26,1,(Holidays!$A$1:$A$248)),0)+IF(AND($P26&lt;GX$4,$Q26&gt;=GY$4,$Q26&gt;=GX$4),NETWORKDAYS.INTL(GX$4,(GY$4)-1,1,(Holidays!$A$1:$A$248)),0))*$S26,"")</f>
        <v>0</v>
      </c>
      <c r="GY26" s="191">
        <f>IFERROR((IF(AND($P26&gt;=GY$4,$P26&lt;GZ$4,$Q26&lt;GZ$4),NETWORKDAYS.INTL($P26,$Q26,1,(Holidays!$A$1:$A$248)),0)+IF(AND($P26&gt;=GY$4,$P26&lt;GZ$4,$Q26&gt;=GZ$4),NETWORKDAYS.INTL($P26,(GZ$4)-1,1,(Holidays!$A$1:$A$248)),0)+IF(AND($P26&lt;GY$4,$Q26&lt;GZ$4,$Q26&gt;=GY$4),NETWORKDAYS.INTL(GY$4,$Q26,1,(Holidays!$A$1:$A$248)),0)+IF(AND($P26&lt;GY$4,$Q26&gt;=GZ$4,$Q26&gt;=GY$4),NETWORKDAYS.INTL(GY$4,(GZ$4)-1,1,(Holidays!$A$1:$A$248)),0))*$S26,"")</f>
        <v>0</v>
      </c>
      <c r="GZ26" s="191">
        <f>IFERROR((IF(AND($P26&gt;=GZ$4,$P26&lt;HA$4,$Q26&lt;HA$4),NETWORKDAYS.INTL($P26,$Q26,1,(Holidays!$A$1:$A$248)),0)+IF(AND($P26&gt;=GZ$4,$P26&lt;HA$4,$Q26&gt;=HA$4),NETWORKDAYS.INTL($P26,(HA$4)-1,1,(Holidays!$A$1:$A$248)),0)+IF(AND($P26&lt;GZ$4,$Q26&lt;HA$4,$Q26&gt;=GZ$4),NETWORKDAYS.INTL(GZ$4,$Q26,1,(Holidays!$A$1:$A$248)),0)+IF(AND($P26&lt;GZ$4,$Q26&gt;=HA$4,$Q26&gt;=GZ$4),NETWORKDAYS.INTL(GZ$4,(HA$4)-1,1,(Holidays!$A$1:$A$248)),0))*$S26,"")</f>
        <v>0</v>
      </c>
      <c r="HA26" s="191">
        <f>IFERROR((IF(AND($P26&gt;=HA$4,$P26&lt;HB$4,$Q26&lt;HB$4),NETWORKDAYS.INTL($P26,$Q26,1,(Holidays!$A$1:$A$248)),0)+IF(AND($P26&gt;=HA$4,$P26&lt;HB$4,$Q26&gt;=HB$4),NETWORKDAYS.INTL($P26,(HB$4)-1,1,(Holidays!$A$1:$A$248)),0)+IF(AND($P26&lt;HA$4,$Q26&lt;HB$4,$Q26&gt;=HA$4),NETWORKDAYS.INTL(HA$4,$Q26,1,(Holidays!$A$1:$A$248)),0)+IF(AND($P26&lt;HA$4,$Q26&gt;=HB$4,$Q26&gt;=HA$4),NETWORKDAYS.INTL(HA$4,(HB$4)-1,1,(Holidays!$A$1:$A$248)),0))*$S26,"")</f>
        <v>0</v>
      </c>
      <c r="HB26" s="191">
        <f>IFERROR((IF(AND($P26&gt;=HB$4,$P26&lt;HC$4,$Q26&lt;HC$4),NETWORKDAYS.INTL($P26,$Q26,1,(Holidays!$A$1:$A$248)),0)+IF(AND($P26&gt;=HB$4,$P26&lt;HC$4,$Q26&gt;=HC$4),NETWORKDAYS.INTL($P26,(HC$4)-1,1,(Holidays!$A$1:$A$248)),0)+IF(AND($P26&lt;HB$4,$Q26&lt;HC$4,$Q26&gt;=HB$4),NETWORKDAYS.INTL(HB$4,$Q26,1,(Holidays!$A$1:$A$248)),0)+IF(AND($P26&lt;HB$4,$Q26&gt;=HC$4,$Q26&gt;=HB$4),NETWORKDAYS.INTL(HB$4,(HC$4)-1,1,(Holidays!$A$1:$A$248)),0))*$S26,"")</f>
        <v>0</v>
      </c>
      <c r="HC26" s="191">
        <f>IFERROR((IF(AND($P26&gt;=HC$4,$P26&lt;HD$4,$Q26&lt;HD$4),NETWORKDAYS.INTL($P26,$Q26,1,(Holidays!$A$1:$A$248)),0)+IF(AND($P26&gt;=HC$4,$P26&lt;HD$4,$Q26&gt;=HD$4),NETWORKDAYS.INTL($P26,(HD$4)-1,1,(Holidays!$A$1:$A$248)),0)+IF(AND($P26&lt;HC$4,$Q26&lt;HD$4,$Q26&gt;=HC$4),NETWORKDAYS.INTL(HC$4,$Q26,1,(Holidays!$A$1:$A$248)),0)+IF(AND($P26&lt;HC$4,$Q26&gt;=HD$4,$Q26&gt;=HC$4),NETWORKDAYS.INTL(HC$4,(HD$4)-1,1,(Holidays!$A$1:$A$248)),0))*$S26,"")</f>
        <v>0</v>
      </c>
      <c r="HD26" s="191">
        <f>IFERROR((IF(AND($P26&gt;=HD$4,$P26&lt;HE$4,$Q26&lt;HE$4),NETWORKDAYS.INTL($P26,$Q26,1,(Holidays!$A$1:$A$248)),0)+IF(AND($P26&gt;=HD$4,$P26&lt;HE$4,$Q26&gt;=HE$4),NETWORKDAYS.INTL($P26,(HE$4)-1,1,(Holidays!$A$1:$A$248)),0)+IF(AND($P26&lt;HD$4,$Q26&lt;HE$4,$Q26&gt;=HD$4),NETWORKDAYS.INTL(HD$4,$Q26,1,(Holidays!$A$1:$A$248)),0)+IF(AND($P26&lt;HD$4,$Q26&gt;=HE$4,$Q26&gt;=HD$4),NETWORKDAYS.INTL(HD$4,(HE$4)-1,1,(Holidays!$A$1:$A$248)),0))*$S26,"")</f>
        <v>0</v>
      </c>
      <c r="HE26" s="191">
        <f>IFERROR((IF(AND($P26&gt;=HE$4,$P26&lt;HF$4,$Q26&lt;HF$4),NETWORKDAYS.INTL($P26,$Q26,1,(Holidays!$A$1:$A$248)),0)+IF(AND($P26&gt;=HE$4,$P26&lt;HF$4,$Q26&gt;=HF$4),NETWORKDAYS.INTL($P26,(HF$4)-1,1,(Holidays!$A$1:$A$248)),0)+IF(AND($P26&lt;HE$4,$Q26&lt;HF$4,$Q26&gt;=HE$4),NETWORKDAYS.INTL(HE$4,$Q26,1,(Holidays!$A$1:$A$248)),0)+IF(AND($P26&lt;HE$4,$Q26&gt;=HF$4,$Q26&gt;=HE$4),NETWORKDAYS.INTL(HE$4,(HF$4)-1,1,(Holidays!$A$1:$A$248)),0))*$S26,"")</f>
        <v>0</v>
      </c>
      <c r="HF26" s="191">
        <f>IFERROR((IF(AND($P26&gt;=HF$4,$P26&lt;HG$4,$Q26&lt;HG$4),NETWORKDAYS.INTL($P26,$Q26,1,(Holidays!$A$1:$A$248)),0)+IF(AND($P26&gt;=HF$4,$P26&lt;HG$4,$Q26&gt;=HG$4),NETWORKDAYS.INTL($P26,(HG$4)-1,1,(Holidays!$A$1:$A$248)),0)+IF(AND($P26&lt;HF$4,$Q26&lt;HG$4,$Q26&gt;=HF$4),NETWORKDAYS.INTL(HF$4,$Q26,1,(Holidays!$A$1:$A$248)),0)+IF(AND($P26&lt;HF$4,$Q26&gt;=HG$4,$Q26&gt;=HF$4),NETWORKDAYS.INTL(HF$4,(HG$4)-1,1,(Holidays!$A$1:$A$248)),0))*$S26,"")</f>
        <v>0</v>
      </c>
      <c r="HG26" s="191">
        <f>IFERROR((IF(AND($P26&gt;=HG$4,$P26&lt;HH$4,$Q26&lt;HH$4),NETWORKDAYS.INTL($P26,$Q26,1,(Holidays!$A$1:$A$248)),0)+IF(AND($P26&gt;=HG$4,$P26&lt;HH$4,$Q26&gt;=HH$4),NETWORKDAYS.INTL($P26,(HH$4)-1,1,(Holidays!$A$1:$A$248)),0)+IF(AND($P26&lt;HG$4,$Q26&lt;HH$4,$Q26&gt;=HG$4),NETWORKDAYS.INTL(HG$4,$Q26,1,(Holidays!$A$1:$A$248)),0)+IF(AND($P26&lt;HG$4,$Q26&gt;=HH$4,$Q26&gt;=HG$4),NETWORKDAYS.INTL(HG$4,(HH$4)-1,1,(Holidays!$A$1:$A$248)),0))*$S26,"")</f>
        <v>0</v>
      </c>
      <c r="HH26" s="191">
        <f>IFERROR((IF(AND($P26&gt;=HH$4,$P26&lt;HI$4,$Q26&lt;HI$4),NETWORKDAYS.INTL($P26,$Q26,1,(Holidays!$A$1:$A$248)),0)+IF(AND($P26&gt;=HH$4,$P26&lt;HI$4,$Q26&gt;=HI$4),NETWORKDAYS.INTL($P26,(HI$4)-1,1,(Holidays!$A$1:$A$248)),0)+IF(AND($P26&lt;HH$4,$Q26&lt;HI$4,$Q26&gt;=HH$4),NETWORKDAYS.INTL(HH$4,$Q26,1,(Holidays!$A$1:$A$248)),0)+IF(AND($P26&lt;HH$4,$Q26&gt;=HI$4,$Q26&gt;=HH$4),NETWORKDAYS.INTL(HH$4,(HI$4)-1,1,(Holidays!$A$1:$A$248)),0))*$S26,"")</f>
        <v>0</v>
      </c>
      <c r="HI26" s="191">
        <f>IFERROR((IF(AND($P26&gt;=HI$4,$P26&lt;HJ$4,$Q26&lt;HJ$4),NETWORKDAYS.INTL($P26,$Q26,1,(Holidays!$A$1:$A$248)),0)+IF(AND($P26&gt;=HI$4,$P26&lt;HJ$4,$Q26&gt;=HJ$4),NETWORKDAYS.INTL($P26,(HJ$4)-1,1,(Holidays!$A$1:$A$248)),0)+IF(AND($P26&lt;HI$4,$Q26&lt;HJ$4,$Q26&gt;=HI$4),NETWORKDAYS.INTL(HI$4,$Q26,1,(Holidays!$A$1:$A$248)),0)+IF(AND($P26&lt;HI$4,$Q26&gt;=HJ$4,$Q26&gt;=HI$4),NETWORKDAYS.INTL(HI$4,(HJ$4)-1,1,(Holidays!$A$1:$A$248)),0))*$S26,"")</f>
        <v>0</v>
      </c>
      <c r="HJ26" s="191">
        <f>IFERROR((IF(AND($P26&gt;=HJ$4,$P26&lt;HK$4,$Q26&lt;HK$4),NETWORKDAYS.INTL($P26,$Q26,1,(Holidays!$A$1:$A$248)),0)+IF(AND($P26&gt;=HJ$4,$P26&lt;HK$4,$Q26&gt;=HK$4),NETWORKDAYS.INTL($P26,(HK$4)-1,1,(Holidays!$A$1:$A$248)),0)+IF(AND($P26&lt;HJ$4,$Q26&lt;HK$4,$Q26&gt;=HJ$4),NETWORKDAYS.INTL(HJ$4,$Q26,1,(Holidays!$A$1:$A$248)),0)+IF(AND($P26&lt;HJ$4,$Q26&gt;=HK$4,$Q26&gt;=HJ$4),NETWORKDAYS.INTL(HJ$4,(HK$4)-1,1,(Holidays!$A$1:$A$248)),0))*$S26,"")</f>
        <v>0</v>
      </c>
      <c r="HK26" s="191">
        <f>IFERROR((IF(AND($P26&gt;=HK$4,$P26&lt;HL$4,$Q26&lt;HL$4),NETWORKDAYS.INTL($P26,$Q26,1,(Holidays!$A$1:$A$248)),0)+IF(AND($P26&gt;=HK$4,$P26&lt;HL$4,$Q26&gt;=HL$4),NETWORKDAYS.INTL($P26,(HL$4)-1,1,(Holidays!$A$1:$A$248)),0)+IF(AND($P26&lt;HK$4,$Q26&lt;HL$4,$Q26&gt;=HK$4),NETWORKDAYS.INTL(HK$4,$Q26,1,(Holidays!$A$1:$A$248)),0)+IF(AND($P26&lt;HK$4,$Q26&gt;=HL$4,$Q26&gt;=HK$4),NETWORKDAYS.INTL(HK$4,(HL$4)-1,1,(Holidays!$A$1:$A$248)),0))*$S26,"")</f>
        <v>0</v>
      </c>
      <c r="HL26" s="191">
        <f>IFERROR((IF(AND($P26&gt;=HL$4,$P26&lt;HM$4,$Q26&lt;HM$4),NETWORKDAYS.INTL($P26,$Q26,1,(Holidays!$A$1:$A$248)),0)+IF(AND($P26&gt;=HL$4,$P26&lt;HM$4,$Q26&gt;=HM$4),NETWORKDAYS.INTL($P26,(HM$4)-1,1,(Holidays!$A$1:$A$248)),0)+IF(AND($P26&lt;HL$4,$Q26&lt;HM$4,$Q26&gt;=HL$4),NETWORKDAYS.INTL(HL$4,$Q26,1,(Holidays!$A$1:$A$248)),0)+IF(AND($P26&lt;HL$4,$Q26&gt;=HM$4,$Q26&gt;=HL$4),NETWORKDAYS.INTL(HL$4,(HM$4)-1,1,(Holidays!$A$1:$A$248)),0))*$S26,"")</f>
        <v>0</v>
      </c>
      <c r="HM26" s="191">
        <f>IFERROR((IF(AND($P26&gt;=HM$4,$P26&lt;HN$4,$Q26&lt;HN$4),NETWORKDAYS.INTL($P26,$Q26,1,(Holidays!$A$1:$A$248)),0)+IF(AND($P26&gt;=HM$4,$P26&lt;HN$4,$Q26&gt;=HN$4),NETWORKDAYS.INTL($P26,(HN$4)-1,1,(Holidays!$A$1:$A$248)),0)+IF(AND($P26&lt;HM$4,$Q26&lt;HN$4,$Q26&gt;=HM$4),NETWORKDAYS.INTL(HM$4,$Q26,1,(Holidays!$A$1:$A$248)),0)+IF(AND($P26&lt;HM$4,$Q26&gt;=HN$4,$Q26&gt;=HM$4),NETWORKDAYS.INTL(HM$4,(HN$4)-1,1,(Holidays!$A$1:$A$248)),0))*$S26,"")</f>
        <v>0</v>
      </c>
      <c r="HN26" s="191">
        <f>IFERROR((IF(AND($P26&gt;=HN$4,$P26&lt;HO$4,$Q26&lt;HO$4),NETWORKDAYS.INTL($P26,$Q26,1,(Holidays!$A$1:$A$248)),0)+IF(AND($P26&gt;=HN$4,$P26&lt;HO$4,$Q26&gt;=HO$4),NETWORKDAYS.INTL($P26,(HO$4)-1,1,(Holidays!$A$1:$A$248)),0)+IF(AND($P26&lt;HN$4,$Q26&lt;HO$4,$Q26&gt;=HN$4),NETWORKDAYS.INTL(HN$4,$Q26,1,(Holidays!$A$1:$A$248)),0)+IF(AND($P26&lt;HN$4,$Q26&gt;=HO$4,$Q26&gt;=HN$4),NETWORKDAYS.INTL(HN$4,(HO$4)-1,1,(Holidays!$A$1:$A$248)),0))*$S26,"")</f>
        <v>0</v>
      </c>
      <c r="HO26" s="191">
        <f>IFERROR((IF(AND($P26&gt;=HO$4,$P26&lt;HP$4,$Q26&lt;HP$4),NETWORKDAYS.INTL($P26,$Q26,1,(Holidays!$A$1:$A$248)),0)+IF(AND($P26&gt;=HO$4,$P26&lt;HP$4,$Q26&gt;=HP$4),NETWORKDAYS.INTL($P26,(HP$4)-1,1,(Holidays!$A$1:$A$248)),0)+IF(AND($P26&lt;HO$4,$Q26&lt;HP$4,$Q26&gt;=HO$4),NETWORKDAYS.INTL(HO$4,$Q26,1,(Holidays!$A$1:$A$248)),0)+IF(AND($P26&lt;HO$4,$Q26&gt;=HP$4,$Q26&gt;=HO$4),NETWORKDAYS.INTL(HO$4,(HP$4)-1,1,(Holidays!$A$1:$A$248)),0))*$S26,"")</f>
        <v>0</v>
      </c>
      <c r="HP26" s="191">
        <f>IFERROR((IF(AND($P26&gt;=HP$4,$P26&lt;HQ$4,$Q26&lt;HQ$4),NETWORKDAYS.INTL($P26,$Q26,1,(Holidays!$A$1:$A$248)),0)+IF(AND($P26&gt;=HP$4,$P26&lt;HQ$4,$Q26&gt;=HQ$4),NETWORKDAYS.INTL($P26,(HQ$4)-1,1,(Holidays!$A$1:$A$248)),0)+IF(AND($P26&lt;HP$4,$Q26&lt;HQ$4,$Q26&gt;=HP$4),NETWORKDAYS.INTL(HP$4,$Q26,1,(Holidays!$A$1:$A$248)),0)+IF(AND($P26&lt;HP$4,$Q26&gt;=HQ$4,$Q26&gt;=HP$4),NETWORKDAYS.INTL(HP$4,(HQ$4)-1,1,(Holidays!$A$1:$A$248)),0))*$S26,"")</f>
        <v>0</v>
      </c>
      <c r="HQ26" s="191">
        <f>IFERROR((IF(AND($P26&gt;=HQ$4,$P26&lt;HR$4,$Q26&lt;HR$4),NETWORKDAYS.INTL($P26,$Q26,1,(Holidays!$A$1:$A$248)),0)+IF(AND($P26&gt;=HQ$4,$P26&lt;HR$4,$Q26&gt;=HR$4),NETWORKDAYS.INTL($P26,(HR$4)-1,1,(Holidays!$A$1:$A$248)),0)+IF(AND($P26&lt;HQ$4,$Q26&lt;HR$4,$Q26&gt;=HQ$4),NETWORKDAYS.INTL(HQ$4,$Q26,1,(Holidays!$A$1:$A$248)),0)+IF(AND($P26&lt;HQ$4,$Q26&gt;=HR$4,$Q26&gt;=HQ$4),NETWORKDAYS.INTL(HQ$4,(HR$4)-1,1,(Holidays!$A$1:$A$248)),0))*$S26,"")</f>
        <v>0</v>
      </c>
      <c r="HR26" s="191">
        <f>IFERROR((IF(AND($P26&gt;=HR$4,$P26&lt;HS$4,$Q26&lt;HS$4),NETWORKDAYS.INTL($P26,$Q26,1,(Holidays!$A$1:$A$248)),0)+IF(AND($P26&gt;=HR$4,$P26&lt;HS$4,$Q26&gt;=HS$4),NETWORKDAYS.INTL($P26,(HS$4)-1,1,(Holidays!$A$1:$A$248)),0)+IF(AND($P26&lt;HR$4,$Q26&lt;HS$4,$Q26&gt;=HR$4),NETWORKDAYS.INTL(HR$4,$Q26,1,(Holidays!$A$1:$A$248)),0)+IF(AND($P26&lt;HR$4,$Q26&gt;=HS$4,$Q26&gt;=HR$4),NETWORKDAYS.INTL(HR$4,(HS$4)-1,1,(Holidays!$A$1:$A$248)),0))*$S26,"")</f>
        <v>0</v>
      </c>
      <c r="HS26" s="191">
        <f>IFERROR((IF(AND($P26&gt;=HS$4,$P26&lt;HT$4,$Q26&lt;HT$4),NETWORKDAYS.INTL($P26,$Q26,1,(Holidays!$A$1:$A$248)),0)+IF(AND($P26&gt;=HS$4,$P26&lt;HT$4,$Q26&gt;=HT$4),NETWORKDAYS.INTL($P26,(HT$4)-1,1,(Holidays!$A$1:$A$248)),0)+IF(AND($P26&lt;HS$4,$Q26&lt;HT$4,$Q26&gt;=HS$4),NETWORKDAYS.INTL(HS$4,$Q26,1,(Holidays!$A$1:$A$248)),0)+IF(AND($P26&lt;HS$4,$Q26&gt;=HT$4,$Q26&gt;=HS$4),NETWORKDAYS.INTL(HS$4,(HT$4)-1,1,(Holidays!$A$1:$A$248)),0))*$S26,"")</f>
        <v>0</v>
      </c>
      <c r="HT26" s="191">
        <f>IFERROR((IF(AND($P26&gt;=HT$4,$P26&lt;HU$4,$Q26&lt;HU$4),NETWORKDAYS.INTL($P26,$Q26,1,(Holidays!$A$1:$A$248)),0)+IF(AND($P26&gt;=HT$4,$P26&lt;HU$4,$Q26&gt;=HU$4),NETWORKDAYS.INTL($P26,(HU$4)-1,1,(Holidays!$A$1:$A$248)),0)+IF(AND($P26&lt;HT$4,$Q26&lt;HU$4,$Q26&gt;=HT$4),NETWORKDAYS.INTL(HT$4,$Q26,1,(Holidays!$A$1:$A$248)),0)+IF(AND($P26&lt;HT$4,$Q26&gt;=HU$4,$Q26&gt;=HT$4),NETWORKDAYS.INTL(HT$4,(HU$4)-1,1,(Holidays!$A$1:$A$248)),0))*$S26,"")</f>
        <v>0</v>
      </c>
      <c r="HU26" s="191">
        <f>IFERROR((IF(AND($P26&gt;=HU$4,$P26&lt;HV$4,$Q26&lt;HV$4),NETWORKDAYS.INTL($P26,$Q26,1,(Holidays!$A$1:$A$248)),0)+IF(AND($P26&gt;=HU$4,$P26&lt;HV$4,$Q26&gt;=HV$4),NETWORKDAYS.INTL($P26,(HV$4)-1,1,(Holidays!$A$1:$A$248)),0)+IF(AND($P26&lt;HU$4,$Q26&lt;HV$4,$Q26&gt;=HU$4),NETWORKDAYS.INTL(HU$4,$Q26,1,(Holidays!$A$1:$A$248)),0)+IF(AND($P26&lt;HU$4,$Q26&gt;=HV$4,$Q26&gt;=HU$4),NETWORKDAYS.INTL(HU$4,(HV$4)-1,1,(Holidays!$A$1:$A$248)),0))*$S26,"")</f>
        <v>0</v>
      </c>
      <c r="HV26" s="191">
        <f>IFERROR((IF(AND($P26&gt;=HV$4,$P26&lt;HW$4,$Q26&lt;HW$4),NETWORKDAYS.INTL($P26,$Q26,1,(Holidays!$A$1:$A$248)),0)+IF(AND($P26&gt;=HV$4,$P26&lt;HW$4,$Q26&gt;=HW$4),NETWORKDAYS.INTL($P26,(HW$4)-1,1,(Holidays!$A$1:$A$248)),0)+IF(AND($P26&lt;HV$4,$Q26&lt;HW$4,$Q26&gt;=HV$4),NETWORKDAYS.INTL(HV$4,$Q26,1,(Holidays!$A$1:$A$248)),0)+IF(AND($P26&lt;HV$4,$Q26&gt;=HW$4,$Q26&gt;=HV$4),NETWORKDAYS.INTL(HV$4,(HW$4)-1,1,(Holidays!$A$1:$A$248)),0))*$S26,"")</f>
        <v>0</v>
      </c>
      <c r="HW26" s="191">
        <f>IFERROR((IF(AND($P26&gt;=HW$4,$P26&lt;HX$4,$Q26&lt;HX$4),NETWORKDAYS.INTL($P26,$Q26,1,(Holidays!$A$1:$A$248)),0)+IF(AND($P26&gt;=HW$4,$P26&lt;HX$4,$Q26&gt;=HX$4),NETWORKDAYS.INTL($P26,(HX$4)-1,1,(Holidays!$A$1:$A$248)),0)+IF(AND($P26&lt;HW$4,$Q26&lt;HX$4,$Q26&gt;=HW$4),NETWORKDAYS.INTL(HW$4,$Q26,1,(Holidays!$A$1:$A$248)),0)+IF(AND($P26&lt;HW$4,$Q26&gt;=HX$4,$Q26&gt;=HW$4),NETWORKDAYS.INTL(HW$4,(HX$4)-1,1,(Holidays!$A$1:$A$248)),0))*$S26,"")</f>
        <v>0</v>
      </c>
      <c r="HX26" s="191">
        <f>IFERROR((IF(AND($P26&gt;=HX$4,$P26&lt;HY$4,$Q26&lt;HY$4),NETWORKDAYS.INTL($P26,$Q26,1,(Holidays!$A$1:$A$248)),0)+IF(AND($P26&gt;=HX$4,$P26&lt;HY$4,$Q26&gt;=HY$4),NETWORKDAYS.INTL($P26,(HY$4)-1,1,(Holidays!$A$1:$A$248)),0)+IF(AND($P26&lt;HX$4,$Q26&lt;HY$4,$Q26&gt;=HX$4),NETWORKDAYS.INTL(HX$4,$Q26,1,(Holidays!$A$1:$A$248)),0)+IF(AND($P26&lt;HX$4,$Q26&gt;=HY$4,$Q26&gt;=HX$4),NETWORKDAYS.INTL(HX$4,(HY$4)-1,1,(Holidays!$A$1:$A$248)),0))*$S26,"")</f>
        <v>0</v>
      </c>
      <c r="HY26" s="191">
        <f>IFERROR((IF(AND($P26&gt;=HY$4,$P26&lt;HZ$4,$Q26&lt;HZ$4),NETWORKDAYS.INTL($P26,$Q26,1,(Holidays!$A$1:$A$248)),0)+IF(AND($P26&gt;=HY$4,$P26&lt;HZ$4,$Q26&gt;=HZ$4),NETWORKDAYS.INTL($P26,(HZ$4)-1,1,(Holidays!$A$1:$A$248)),0)+IF(AND($P26&lt;HY$4,$Q26&lt;HZ$4,$Q26&gt;=HY$4),NETWORKDAYS.INTL(HY$4,$Q26,1,(Holidays!$A$1:$A$248)),0)+IF(AND($P26&lt;HY$4,$Q26&gt;=HZ$4,$Q26&gt;=HY$4),NETWORKDAYS.INTL(HY$4,(HZ$4)-1,1,(Holidays!$A$1:$A$248)),0))*$S26,"")</f>
        <v>0</v>
      </c>
      <c r="HZ26" s="191">
        <f>IFERROR((IF(AND($P26&gt;=HZ$4,$P26&lt;IA$4,$Q26&lt;IA$4),NETWORKDAYS.INTL($P26,$Q26,1,(Holidays!$A$1:$A$248)),0)+IF(AND($P26&gt;=HZ$4,$P26&lt;IA$4,$Q26&gt;=IA$4),NETWORKDAYS.INTL($P26,(IA$4)-1,1,(Holidays!$A$1:$A$248)),0)+IF(AND($P26&lt;HZ$4,$Q26&lt;IA$4,$Q26&gt;=HZ$4),NETWORKDAYS.INTL(HZ$4,$Q26,1,(Holidays!$A$1:$A$248)),0)+IF(AND($P26&lt;HZ$4,$Q26&gt;=IA$4,$Q26&gt;=HZ$4),NETWORKDAYS.INTL(HZ$4,(IA$4)-1,1,(Holidays!$A$1:$A$248)),0))*$S26,"")</f>
        <v>0</v>
      </c>
      <c r="IA26" s="191">
        <f>IFERROR((IF(AND($P26&gt;=IA$4,$P26&lt;IB$4,$Q26&lt;IB$4),NETWORKDAYS.INTL($P26,$Q26,1,(Holidays!$A$1:$A$248)),0)+IF(AND($P26&gt;=IA$4,$P26&lt;IB$4,$Q26&gt;=IB$4),NETWORKDAYS.INTL($P26,(IB$4)-1,1,(Holidays!$A$1:$A$248)),0)+IF(AND($P26&lt;IA$4,$Q26&lt;IB$4,$Q26&gt;=IA$4),NETWORKDAYS.INTL(IA$4,$Q26,1,(Holidays!$A$1:$A$248)),0)+IF(AND($P26&lt;IA$4,$Q26&gt;=IB$4,$Q26&gt;=IA$4),NETWORKDAYS.INTL(IA$4,(IB$4)-1,1,(Holidays!$A$1:$A$248)),0))*$S26,"")</f>
        <v>0</v>
      </c>
      <c r="IB26" s="191">
        <f>IFERROR((IF(AND($P26&gt;=IB$4,$P26&lt;IC$4,$Q26&lt;IC$4),NETWORKDAYS.INTL($P26,$Q26,1,(Holidays!$A$1:$A$248)),0)+IF(AND($P26&gt;=IB$4,$P26&lt;IC$4,$Q26&gt;=IC$4),NETWORKDAYS.INTL($P26,(IC$4)-1,1,(Holidays!$A$1:$A$248)),0)+IF(AND($P26&lt;IB$4,$Q26&lt;IC$4,$Q26&gt;=IB$4),NETWORKDAYS.INTL(IB$4,$Q26,1,(Holidays!$A$1:$A$248)),0)+IF(AND($P26&lt;IB$4,$Q26&gt;=IC$4,$Q26&gt;=IB$4),NETWORKDAYS.INTL(IB$4,(IC$4)-1,1,(Holidays!$A$1:$A$248)),0))*$S26,"")</f>
        <v>0</v>
      </c>
      <c r="IC26" s="191">
        <f>IFERROR((IF(AND($P26&gt;=IC$4,$P26&lt;ID$4,$Q26&lt;ID$4),NETWORKDAYS.INTL($P26,$Q26,1,(Holidays!$A$1:$A$248)),0)+IF(AND($P26&gt;=IC$4,$P26&lt;ID$4,$Q26&gt;=ID$4),NETWORKDAYS.INTL($P26,(ID$4)-1,1,(Holidays!$A$1:$A$248)),0)+IF(AND($P26&lt;IC$4,$Q26&lt;ID$4,$Q26&gt;=IC$4),NETWORKDAYS.INTL(IC$4,$Q26,1,(Holidays!$A$1:$A$248)),0)+IF(AND($P26&lt;IC$4,$Q26&gt;=ID$4,$Q26&gt;=IC$4),NETWORKDAYS.INTL(IC$4,(ID$4)-1,1,(Holidays!$A$1:$A$248)),0))*$S26,"")</f>
        <v>0</v>
      </c>
      <c r="ID26" s="191">
        <f>IFERROR((IF(AND($P26&gt;=ID$4,$P26&lt;IE$4,$Q26&lt;IE$4),NETWORKDAYS.INTL($P26,$Q26,1,(Holidays!$A$1:$A$248)),0)+IF(AND($P26&gt;=ID$4,$P26&lt;IE$4,$Q26&gt;=IE$4),NETWORKDAYS.INTL($P26,(IE$4)-1,1,(Holidays!$A$1:$A$248)),0)+IF(AND($P26&lt;ID$4,$Q26&lt;IE$4,$Q26&gt;=ID$4),NETWORKDAYS.INTL(ID$4,$Q26,1,(Holidays!$A$1:$A$248)),0)+IF(AND($P26&lt;ID$4,$Q26&gt;=IE$4,$Q26&gt;=ID$4),NETWORKDAYS.INTL(ID$4,(IE$4)-1,1,(Holidays!$A$1:$A$248)),0))*$S26,"")</f>
        <v>0</v>
      </c>
      <c r="IE26" s="191">
        <f>IFERROR((IF(AND($P26&gt;=IE$4,$P26&lt;IF$4,$Q26&lt;IF$4),NETWORKDAYS.INTL($P26,$Q26,1,(Holidays!$A$1:$A$248)),0)+IF(AND($P26&gt;=IE$4,$P26&lt;IF$4,$Q26&gt;=IF$4),NETWORKDAYS.INTL($P26,(IF$4)-1,1,(Holidays!$A$1:$A$248)),0)+IF(AND($P26&lt;IE$4,$Q26&lt;IF$4,$Q26&gt;=IE$4),NETWORKDAYS.INTL(IE$4,$Q26,1,(Holidays!$A$1:$A$248)),0)+IF(AND($P26&lt;IE$4,$Q26&gt;=IF$4,$Q26&gt;=IE$4),NETWORKDAYS.INTL(IE$4,(IF$4)-1,1,(Holidays!$A$1:$A$248)),0))*$S26,"")</f>
        <v>0</v>
      </c>
      <c r="IF26" s="191">
        <f>IFERROR((IF(AND($P26&gt;=IF$4,$P26&lt;IG$4,$Q26&lt;IG$4),NETWORKDAYS.INTL($P26,$Q26,1,(Holidays!$A$1:$A$248)),0)+IF(AND($P26&gt;=IF$4,$P26&lt;IG$4,$Q26&gt;=IG$4),NETWORKDAYS.INTL($P26,(IG$4)-1,1,(Holidays!$A$1:$A$248)),0)+IF(AND($P26&lt;IF$4,$Q26&lt;IG$4,$Q26&gt;=IF$4),NETWORKDAYS.INTL(IF$4,$Q26,1,(Holidays!$A$1:$A$248)),0)+IF(AND($P26&lt;IF$4,$Q26&gt;=IG$4,$Q26&gt;=IF$4),NETWORKDAYS.INTL(IF$4,(IG$4)-1,1,(Holidays!$A$1:$A$248)),0))*$S26,"")</f>
        <v>0</v>
      </c>
      <c r="IG26" s="191">
        <f>IFERROR((IF(AND($P26&gt;=IG$4,$P26&lt;IH$4,$Q26&lt;IH$4),NETWORKDAYS.INTL($P26,$Q26,1,(Holidays!$A$1:$A$248)),0)+IF(AND($P26&gt;=IG$4,$P26&lt;IH$4,$Q26&gt;=IH$4),NETWORKDAYS.INTL($P26,(IH$4)-1,1,(Holidays!$A$1:$A$248)),0)+IF(AND($P26&lt;IG$4,$Q26&lt;IH$4,$Q26&gt;=IG$4),NETWORKDAYS.INTL(IG$4,$Q26,1,(Holidays!$A$1:$A$248)),0)+IF(AND($P26&lt;IG$4,$Q26&gt;=IH$4,$Q26&gt;=IG$4),NETWORKDAYS.INTL(IG$4,(IH$4)-1,1,(Holidays!$A$1:$A$248)),0))*$S26,"")</f>
        <v>0</v>
      </c>
      <c r="IH26" s="191">
        <f>IFERROR((IF(AND($P26&gt;=IH$4,$P26&lt;II$4,$Q26&lt;II$4),NETWORKDAYS.INTL($P26,$Q26,1,(Holidays!$A$1:$A$248)),0)+IF(AND($P26&gt;=IH$4,$P26&lt;II$4,$Q26&gt;=II$4),NETWORKDAYS.INTL($P26,(II$4)-1,1,(Holidays!$A$1:$A$248)),0)+IF(AND($P26&lt;IH$4,$Q26&lt;II$4,$Q26&gt;=IH$4),NETWORKDAYS.INTL(IH$4,$Q26,1,(Holidays!$A$1:$A$248)),0)+IF(AND($P26&lt;IH$4,$Q26&gt;=II$4,$Q26&gt;=IH$4),NETWORKDAYS.INTL(IH$4,(II$4)-1,1,(Holidays!$A$1:$A$248)),0))*$S26,"")</f>
        <v>0</v>
      </c>
      <c r="II26" s="191">
        <f>IFERROR((IF(AND($P26&gt;=II$4,$P26&lt;IJ$4,$Q26&lt;IJ$4),NETWORKDAYS.INTL($P26,$Q26,1,(Holidays!$A$1:$A$248)),0)+IF(AND($P26&gt;=II$4,$P26&lt;IJ$4,$Q26&gt;=IJ$4),NETWORKDAYS.INTL($P26,(IJ$4)-1,1,(Holidays!$A$1:$A$248)),0)+IF(AND($P26&lt;II$4,$Q26&lt;IJ$4,$Q26&gt;=II$4),NETWORKDAYS.INTL(II$4,$Q26,1,(Holidays!$A$1:$A$248)),0)+IF(AND($P26&lt;II$4,$Q26&gt;=IJ$4,$Q26&gt;=II$4),NETWORKDAYS.INTL(II$4,(IJ$4)-1,1,(Holidays!$A$1:$A$248)),0))*$S26,"")</f>
        <v>0</v>
      </c>
      <c r="IJ26" s="191">
        <f>IFERROR((IF(AND($P26&gt;=IJ$4,$P26&lt;IK$4,$Q26&lt;IK$4),NETWORKDAYS.INTL($P26,$Q26,1,(Holidays!$A$1:$A$248)),0)+IF(AND($P26&gt;=IJ$4,$P26&lt;IK$4,$Q26&gt;=IK$4),NETWORKDAYS.INTL($P26,(IK$4)-1,1,(Holidays!$A$1:$A$248)),0)+IF(AND($P26&lt;IJ$4,$Q26&lt;IK$4,$Q26&gt;=IJ$4),NETWORKDAYS.INTL(IJ$4,$Q26,1,(Holidays!$A$1:$A$248)),0)+IF(AND($P26&lt;IJ$4,$Q26&gt;=IK$4,$Q26&gt;=IJ$4),NETWORKDAYS.INTL(IJ$4,(IK$4)-1,1,(Holidays!$A$1:$A$248)),0))*$S26,"")</f>
        <v>0</v>
      </c>
      <c r="IK26" s="191">
        <f>IFERROR((IF(AND($P26&gt;=IK$4,$P26&lt;IL$4,$Q26&lt;IL$4),NETWORKDAYS.INTL($P26,$Q26,1,(Holidays!$A$1:$A$248)),0)+IF(AND($P26&gt;=IK$4,$P26&lt;IL$4,$Q26&gt;=IL$4),NETWORKDAYS.INTL($P26,(IL$4)-1,1,(Holidays!$A$1:$A$248)),0)+IF(AND($P26&lt;IK$4,$Q26&lt;IL$4,$Q26&gt;=IK$4),NETWORKDAYS.INTL(IK$4,$Q26,1,(Holidays!$A$1:$A$248)),0)+IF(AND($P26&lt;IK$4,$Q26&gt;=IL$4,$Q26&gt;=IK$4),NETWORKDAYS.INTL(IK$4,(IL$4)-1,1,(Holidays!$A$1:$A$248)),0))*$S26,"")</f>
        <v>0</v>
      </c>
      <c r="IL26" s="191">
        <f>IFERROR((IF(AND($P26&gt;=IL$4,$P26&lt;IM$4,$Q26&lt;IM$4),NETWORKDAYS.INTL($P26,$Q26,1,(Holidays!$A$1:$A$248)),0)+IF(AND($P26&gt;=IL$4,$P26&lt;IM$4,$Q26&gt;=IM$4),NETWORKDAYS.INTL($P26,(IM$4)-1,1,(Holidays!$A$1:$A$248)),0)+IF(AND($P26&lt;IL$4,$Q26&lt;IM$4,$Q26&gt;=IL$4),NETWORKDAYS.INTL(IL$4,$Q26,1,(Holidays!$A$1:$A$248)),0)+IF(AND($P26&lt;IL$4,$Q26&gt;=IM$4,$Q26&gt;=IL$4),NETWORKDAYS.INTL(IL$4,(IM$4)-1,1,(Holidays!$A$1:$A$248)),0))*$S26,"")</f>
        <v>0</v>
      </c>
      <c r="IM26" s="191">
        <f>IFERROR((IF(AND($P26&gt;=IM$4,$P26&lt;IN$4,$Q26&lt;IN$4),NETWORKDAYS.INTL($P26,$Q26,1,(Holidays!$A$1:$A$248)),0)+IF(AND($P26&gt;=IM$4,$P26&lt;IN$4,$Q26&gt;=IN$4),NETWORKDAYS.INTL($P26,(IN$4)-1,1,(Holidays!$A$1:$A$248)),0)+IF(AND($P26&lt;IM$4,$Q26&lt;IN$4,$Q26&gt;=IM$4),NETWORKDAYS.INTL(IM$4,$Q26,1,(Holidays!$A$1:$A$248)),0)+IF(AND($P26&lt;IM$4,$Q26&gt;=IN$4,$Q26&gt;=IM$4),NETWORKDAYS.INTL(IM$4,(IN$4)-1,1,(Holidays!$A$1:$A$248)),0))*$S26,"")</f>
        <v>0</v>
      </c>
      <c r="IN26" s="191">
        <f>IFERROR((IF(AND($P26&gt;=IN$4,$P26&lt;IO$4,$Q26&lt;IO$4),NETWORKDAYS.INTL($P26,$Q26,1,(Holidays!$A$1:$A$248)),0)+IF(AND($P26&gt;=IN$4,$P26&lt;IO$4,$Q26&gt;=IO$4),NETWORKDAYS.INTL($P26,(IO$4)-1,1,(Holidays!$A$1:$A$248)),0)+IF(AND($P26&lt;IN$4,$Q26&lt;IO$4,$Q26&gt;=IN$4),NETWORKDAYS.INTL(IN$4,$Q26,1,(Holidays!$A$1:$A$248)),0)+IF(AND($P26&lt;IN$4,$Q26&gt;=IO$4,$Q26&gt;=IN$4),NETWORKDAYS.INTL(IN$4,(IO$4)-1,1,(Holidays!$A$1:$A$248)),0))*$S26,"")</f>
        <v>0</v>
      </c>
      <c r="IO26" s="193">
        <f>IFERROR((IF(AND($P26&gt;=IO$4,$P26&lt;IP$4,$Q26&lt;IP$4),NETWORKDAYS.INTL($P26,$Q26,1,(Holidays!$A$1:$A$248)),0)+IF(AND($P26&gt;=IO$4,$P26&lt;IP$4,$Q26&gt;=IP$4),NETWORKDAYS.INTL($P26,(IP$4)-1,1,(Holidays!$A$1:$A$248)),0)+IF(AND($P26&lt;IO$4,$Q26&lt;IP$4,$Q26&gt;=IO$4),NETWORKDAYS.INTL(IO$4,$Q26,1,(Holidays!$A$1:$A$248)),0)+IF(AND($P26&lt;IO$4,$Q26&gt;=IP$4,$Q26&gt;=IO$4),NETWORKDAYS.INTL(IO$4,(IP$4)-1,1,(Holidays!$A$1:$A$248)),0))*$S26,"")</f>
        <v>0</v>
      </c>
    </row>
    <row r="27" spans="1:249" ht="15" customHeight="1">
      <c r="A27" s="215"/>
      <c r="B27" s="59" t="str">
        <f>'A-1_MH Estimation'!B27</f>
        <v>A.20</v>
      </c>
      <c r="C27" s="60" t="str">
        <f>IFERROR(VLOOKUP(B27,'A-1_MH Estimation'!$B$6:$C$54,2,0),"")</f>
        <v>Weld Support Clash</v>
      </c>
      <c r="D27" s="174">
        <f>IFERROR(VLOOKUP(C27,'A-1_MH Estimation'!$C$7:$K$61,9,0)*1,0)</f>
        <v>15</v>
      </c>
      <c r="E27" s="165">
        <v>1</v>
      </c>
      <c r="F27" s="166"/>
      <c r="G27" s="166"/>
      <c r="H27" s="166"/>
      <c r="I27" s="166"/>
      <c r="J27" s="167"/>
      <c r="K27" s="354">
        <f t="shared" ca="1" si="437"/>
        <v>15</v>
      </c>
      <c r="L27" s="307">
        <v>1</v>
      </c>
      <c r="M27" s="307"/>
      <c r="N27" s="307"/>
      <c r="O27" s="167"/>
      <c r="P27" s="171">
        <v>44601</v>
      </c>
      <c r="Q27" s="171">
        <v>44602</v>
      </c>
      <c r="R27" s="170">
        <f>NETWORKDAYS.INTL(P27,Q27,1,Holidays!$A$1:$A$248)</f>
        <v>2</v>
      </c>
      <c r="S27" s="62">
        <f t="shared" si="436"/>
        <v>7.5</v>
      </c>
      <c r="U27" s="253">
        <f>SUM($V27:IO27)</f>
        <v>15</v>
      </c>
      <c r="V27" s="190">
        <f>IFERROR((IF(AND($P27&gt;=V$4,$P27&lt;W$4,$Q27&lt;W$4),NETWORKDAYS.INTL($P27,$Q27,1,(Holidays!$A$1:$A$248)),0)+IF(AND($P27&gt;=V$4,$P27&lt;W$4,$Q27&gt;=W$4),NETWORKDAYS.INTL($P27,(W$4)-1,1,(Holidays!$A$1:$A$248)),0)+IF(AND($P27&lt;V$4,$Q27&lt;W$4,$Q27&gt;=V$4),NETWORKDAYS.INTL(V$4,$Q27,1,(Holidays!$A$1:$A$248)),0)+IF(AND($P27&lt;V$4,$Q27&gt;=W$4,$Q27&gt;=V$4),NETWORKDAYS.INTL(V$4,(W$4)-1,1,(Holidays!$A$1:$A$248)),0))*$S27,"")</f>
        <v>0</v>
      </c>
      <c r="W27" s="191">
        <f>IFERROR((IF(AND($P27&gt;=W$4,$P27&lt;X$4,$Q27&lt;X$4),NETWORKDAYS.INTL($P27,$Q27,1,(Holidays!$A$1:$A$248)),0)+IF(AND($P27&gt;=W$4,$P27&lt;X$4,$Q27&gt;=X$4),NETWORKDAYS.INTL($P27,(X$4)-1,1,(Holidays!$A$1:$A$248)),0)+IF(AND($P27&lt;W$4,$Q27&lt;X$4,$Q27&gt;=W$4),NETWORKDAYS.INTL(W$4,$Q27,1,(Holidays!$A$1:$A$248)),0)+IF(AND($P27&lt;W$4,$Q27&gt;=X$4,$Q27&gt;=W$4),NETWORKDAYS.INTL(W$4,(X$4)-1,1,(Holidays!$A$1:$A$248)),0))*$S27,"")</f>
        <v>0</v>
      </c>
      <c r="X27" s="191">
        <f>IFERROR((IF(AND($P27&gt;=X$4,$P27&lt;Y$4,$Q27&lt;Y$4),NETWORKDAYS.INTL($P27,$Q27,1,(Holidays!$A$1:$A$248)),0)+IF(AND($P27&gt;=X$4,$P27&lt;Y$4,$Q27&gt;=Y$4),NETWORKDAYS.INTL($P27,(Y$4)-1,1,(Holidays!$A$1:$A$248)),0)+IF(AND($P27&lt;X$4,$Q27&lt;Y$4,$Q27&gt;=X$4),NETWORKDAYS.INTL(X$4,$Q27,1,(Holidays!$A$1:$A$248)),0)+IF(AND($P27&lt;X$4,$Q27&gt;=Y$4,$Q27&gt;=X$4),NETWORKDAYS.INTL(X$4,(Y$4)-1,1,(Holidays!$A$1:$A$248)),0))*$S27,"")</f>
        <v>0</v>
      </c>
      <c r="Y27" s="191">
        <f>IFERROR((IF(AND($P27&gt;=Y$4,$P27&lt;Z$4,$Q27&lt;Z$4),NETWORKDAYS.INTL($P27,$Q27,1,(Holidays!$A$1:$A$248)),0)+IF(AND($P27&gt;=Y$4,$P27&lt;Z$4,$Q27&gt;=Z$4),NETWORKDAYS.INTL($P27,(Z$4)-1,1,(Holidays!$A$1:$A$248)),0)+IF(AND($P27&lt;Y$4,$Q27&lt;Z$4,$Q27&gt;=Y$4),NETWORKDAYS.INTL(Y$4,$Q27,1,(Holidays!$A$1:$A$248)),0)+IF(AND($P27&lt;Y$4,$Q27&gt;=Z$4,$Q27&gt;=Y$4),NETWORKDAYS.INTL(Y$4,(Z$4)-1,1,(Holidays!$A$1:$A$248)),0))*$S27,"")</f>
        <v>0</v>
      </c>
      <c r="Z27" s="191">
        <f>IFERROR((IF(AND($P27&gt;=Z$4,$P27&lt;AA$4,$Q27&lt;AA$4),NETWORKDAYS.INTL($P27,$Q27,1,(Holidays!$A$1:$A$248)),0)+IF(AND($P27&gt;=Z$4,$P27&lt;AA$4,$Q27&gt;=AA$4),NETWORKDAYS.INTL($P27,(AA$4)-1,1,(Holidays!$A$1:$A$248)),0)+IF(AND($P27&lt;Z$4,$Q27&lt;AA$4,$Q27&gt;=Z$4),NETWORKDAYS.INTL(Z$4,$Q27,1,(Holidays!$A$1:$A$248)),0)+IF(AND($P27&lt;Z$4,$Q27&gt;=AA$4,$Q27&gt;=Z$4),NETWORKDAYS.INTL(Z$4,(AA$4)-1,1,(Holidays!$A$1:$A$248)),0))*$S27,"")</f>
        <v>0</v>
      </c>
      <c r="AA27" s="191">
        <f>IFERROR((IF(AND($P27&gt;=AA$4,$P27&lt;AB$4,$Q27&lt;AB$4),NETWORKDAYS.INTL($P27,$Q27,1,(Holidays!$A$1:$A$248)),0)+IF(AND($P27&gt;=AA$4,$P27&lt;AB$4,$Q27&gt;=AB$4),NETWORKDAYS.INTL($P27,(AB$4)-1,1,(Holidays!$A$1:$A$248)),0)+IF(AND($P27&lt;AA$4,$Q27&lt;AB$4,$Q27&gt;=AA$4),NETWORKDAYS.INTL(AA$4,$Q27,1,(Holidays!$A$1:$A$248)),0)+IF(AND($P27&lt;AA$4,$Q27&gt;=AB$4,$Q27&gt;=AA$4),NETWORKDAYS.INTL(AA$4,(AB$4)-1,1,(Holidays!$A$1:$A$248)),0))*$S27,"")</f>
        <v>0</v>
      </c>
      <c r="AB27" s="191">
        <f>IFERROR((IF(AND($P27&gt;=AB$4,$P27&lt;AC$4,$Q27&lt;AC$4),NETWORKDAYS.INTL($P27,$Q27,1,(Holidays!$A$1:$A$248)),0)+IF(AND($P27&gt;=AB$4,$P27&lt;AC$4,$Q27&gt;=AC$4),NETWORKDAYS.INTL($P27,(AC$4)-1,1,(Holidays!$A$1:$A$248)),0)+IF(AND($P27&lt;AB$4,$Q27&lt;AC$4,$Q27&gt;=AB$4),NETWORKDAYS.INTL(AB$4,$Q27,1,(Holidays!$A$1:$A$248)),0)+IF(AND($P27&lt;AB$4,$Q27&gt;=AC$4,$Q27&gt;=AB$4),NETWORKDAYS.INTL(AB$4,(AC$4)-1,1,(Holidays!$A$1:$A$248)),0))*$S27,"")</f>
        <v>0</v>
      </c>
      <c r="AC27" s="191">
        <f>IFERROR((IF(AND($P27&gt;=AC$4,$P27&lt;AD$4,$Q27&lt;AD$4),NETWORKDAYS.INTL($P27,$Q27,1,(Holidays!$A$1:$A$248)),0)+IF(AND($P27&gt;=AC$4,$P27&lt;AD$4,$Q27&gt;=AD$4),NETWORKDAYS.INTL($P27,(AD$4)-1,1,(Holidays!$A$1:$A$248)),0)+IF(AND($P27&lt;AC$4,$Q27&lt;AD$4,$Q27&gt;=AC$4),NETWORKDAYS.INTL(AC$4,$Q27,1,(Holidays!$A$1:$A$248)),0)+IF(AND($P27&lt;AC$4,$Q27&gt;=AD$4,$Q27&gt;=AC$4),NETWORKDAYS.INTL(AC$4,(AD$4)-1,1,(Holidays!$A$1:$A$248)),0))*$S27,"")</f>
        <v>0</v>
      </c>
      <c r="AD27" s="191">
        <f>IFERROR((IF(AND($P27&gt;=AD$4,$P27&lt;AE$4,$Q27&lt;AE$4),NETWORKDAYS.INTL($P27,$Q27,1,(Holidays!$A$1:$A$248)),0)+IF(AND($P27&gt;=AD$4,$P27&lt;AE$4,$Q27&gt;=AE$4),NETWORKDAYS.INTL($P27,(AE$4)-1,1,(Holidays!$A$1:$A$248)),0)+IF(AND($P27&lt;AD$4,$Q27&lt;AE$4,$Q27&gt;=AD$4),NETWORKDAYS.INTL(AD$4,$Q27,1,(Holidays!$A$1:$A$248)),0)+IF(AND($P27&lt;AD$4,$Q27&gt;=AE$4,$Q27&gt;=AD$4),NETWORKDAYS.INTL(AD$4,(AE$4)-1,1,(Holidays!$A$1:$A$248)),0))*$S27,"")</f>
        <v>0</v>
      </c>
      <c r="AE27" s="191">
        <f>IFERROR((IF(AND($P27&gt;=AE$4,$P27&lt;AF$4,$Q27&lt;AF$4),NETWORKDAYS.INTL($P27,$Q27,1,(Holidays!$A$1:$A$248)),0)+IF(AND($P27&gt;=AE$4,$P27&lt;AF$4,$Q27&gt;=AF$4),NETWORKDAYS.INTL($P27,(AF$4)-1,1,(Holidays!$A$1:$A$248)),0)+IF(AND($P27&lt;AE$4,$Q27&lt;AF$4,$Q27&gt;=AE$4),NETWORKDAYS.INTL(AE$4,$Q27,1,(Holidays!$A$1:$A$248)),0)+IF(AND($P27&lt;AE$4,$Q27&gt;=AF$4,$Q27&gt;=AE$4),NETWORKDAYS.INTL(AE$4,(AF$4)-1,1,(Holidays!$A$1:$A$248)),0))*$S27,"")</f>
        <v>0</v>
      </c>
      <c r="AF27" s="191">
        <f>IFERROR((IF(AND($P27&gt;=AF$4,$P27&lt;AG$4,$Q27&lt;AG$4),NETWORKDAYS.INTL($P27,$Q27,1,(Holidays!$A$1:$A$248)),0)+IF(AND($P27&gt;=AF$4,$P27&lt;AG$4,$Q27&gt;=AG$4),NETWORKDAYS.INTL($P27,(AG$4)-1,1,(Holidays!$A$1:$A$248)),0)+IF(AND($P27&lt;AF$4,$Q27&lt;AG$4,$Q27&gt;=AF$4),NETWORKDAYS.INTL(AF$4,$Q27,1,(Holidays!$A$1:$A$248)),0)+IF(AND($P27&lt;AF$4,$Q27&gt;=AG$4,$Q27&gt;=AF$4),NETWORKDAYS.INTL(AF$4,(AG$4)-1,1,(Holidays!$A$1:$A$248)),0))*$S27,"")</f>
        <v>0</v>
      </c>
      <c r="AG27" s="191">
        <f>IFERROR((IF(AND($P27&gt;=AG$4,$P27&lt;AH$4,$Q27&lt;AH$4),NETWORKDAYS.INTL($P27,$Q27,1,(Holidays!$A$1:$A$248)),0)+IF(AND($P27&gt;=AG$4,$P27&lt;AH$4,$Q27&gt;=AH$4),NETWORKDAYS.INTL($P27,(AH$4)-1,1,(Holidays!$A$1:$A$248)),0)+IF(AND($P27&lt;AG$4,$Q27&lt;AH$4,$Q27&gt;=AG$4),NETWORKDAYS.INTL(AG$4,$Q27,1,(Holidays!$A$1:$A$248)),0)+IF(AND($P27&lt;AG$4,$Q27&gt;=AH$4,$Q27&gt;=AG$4),NETWORKDAYS.INTL(AG$4,(AH$4)-1,1,(Holidays!$A$1:$A$248)),0))*$S27,"")</f>
        <v>0</v>
      </c>
      <c r="AH27" s="191">
        <f>IFERROR((IF(AND($P27&gt;=AH$4,$P27&lt;AI$4,$Q27&lt;AI$4),NETWORKDAYS.INTL($P27,$Q27,1,(Holidays!$A$1:$A$248)),0)+IF(AND($P27&gt;=AH$4,$P27&lt;AI$4,$Q27&gt;=AI$4),NETWORKDAYS.INTL($P27,(AI$4)-1,1,(Holidays!$A$1:$A$248)),0)+IF(AND($P27&lt;AH$4,$Q27&lt;AI$4,$Q27&gt;=AH$4),NETWORKDAYS.INTL(AH$4,$Q27,1,(Holidays!$A$1:$A$248)),0)+IF(AND($P27&lt;AH$4,$Q27&gt;=AI$4,$Q27&gt;=AH$4),NETWORKDAYS.INTL(AH$4,(AI$4)-1,1,(Holidays!$A$1:$A$248)),0))*$S27,"")</f>
        <v>0</v>
      </c>
      <c r="AI27" s="191">
        <f>IFERROR((IF(AND($P27&gt;=AI$4,$P27&lt;AJ$4,$Q27&lt;AJ$4),NETWORKDAYS.INTL($P27,$Q27,1,(Holidays!$A$1:$A$248)),0)+IF(AND($P27&gt;=AI$4,$P27&lt;AJ$4,$Q27&gt;=AJ$4),NETWORKDAYS.INTL($P27,(AJ$4)-1,1,(Holidays!$A$1:$A$248)),0)+IF(AND($P27&lt;AI$4,$Q27&lt;AJ$4,$Q27&gt;=AI$4),NETWORKDAYS.INTL(AI$4,$Q27,1,(Holidays!$A$1:$A$248)),0)+IF(AND($P27&lt;AI$4,$Q27&gt;=AJ$4,$Q27&gt;=AI$4),NETWORKDAYS.INTL(AI$4,(AJ$4)-1,1,(Holidays!$A$1:$A$248)),0))*$S27,"")</f>
        <v>0</v>
      </c>
      <c r="AJ27" s="191">
        <f>IFERROR((IF(AND($P27&gt;=AJ$4,$P27&lt;AK$4,$Q27&lt;AK$4),NETWORKDAYS.INTL($P27,$Q27,1,(Holidays!$A$1:$A$248)),0)+IF(AND($P27&gt;=AJ$4,$P27&lt;AK$4,$Q27&gt;=AK$4),NETWORKDAYS.INTL($P27,(AK$4)-1,1,(Holidays!$A$1:$A$248)),0)+IF(AND($P27&lt;AJ$4,$Q27&lt;AK$4,$Q27&gt;=AJ$4),NETWORKDAYS.INTL(AJ$4,$Q27,1,(Holidays!$A$1:$A$248)),0)+IF(AND($P27&lt;AJ$4,$Q27&gt;=AK$4,$Q27&gt;=AJ$4),NETWORKDAYS.INTL(AJ$4,(AK$4)-1,1,(Holidays!$A$1:$A$248)),0))*$S27,"")</f>
        <v>0</v>
      </c>
      <c r="AK27" s="191">
        <f>IFERROR((IF(AND($P27&gt;=AK$4,$P27&lt;AL$4,$Q27&lt;AL$4),NETWORKDAYS.INTL($P27,$Q27,1,(Holidays!$A$1:$A$248)),0)+IF(AND($P27&gt;=AK$4,$P27&lt;AL$4,$Q27&gt;=AL$4),NETWORKDAYS.INTL($P27,(AL$4)-1,1,(Holidays!$A$1:$A$248)),0)+IF(AND($P27&lt;AK$4,$Q27&lt;AL$4,$Q27&gt;=AK$4),NETWORKDAYS.INTL(AK$4,$Q27,1,(Holidays!$A$1:$A$248)),0)+IF(AND($P27&lt;AK$4,$Q27&gt;=AL$4,$Q27&gt;=AK$4),NETWORKDAYS.INTL(AK$4,(AL$4)-1,1,(Holidays!$A$1:$A$248)),0))*$S27,"")</f>
        <v>0</v>
      </c>
      <c r="AL27" s="191">
        <f>IFERROR((IF(AND($P27&gt;=AL$4,$P27&lt;AM$4,$Q27&lt;AM$4),NETWORKDAYS.INTL($P27,$Q27,1,(Holidays!$A$1:$A$248)),0)+IF(AND($P27&gt;=AL$4,$P27&lt;AM$4,$Q27&gt;=AM$4),NETWORKDAYS.INTL($P27,(AM$4)-1,1,(Holidays!$A$1:$A$248)),0)+IF(AND($P27&lt;AL$4,$Q27&lt;AM$4,$Q27&gt;=AL$4),NETWORKDAYS.INTL(AL$4,$Q27,1,(Holidays!$A$1:$A$248)),0)+IF(AND($P27&lt;AL$4,$Q27&gt;=AM$4,$Q27&gt;=AL$4),NETWORKDAYS.INTL(AL$4,(AM$4)-1,1,(Holidays!$A$1:$A$248)),0))*$S27,"")</f>
        <v>0</v>
      </c>
      <c r="AM27" s="191">
        <f>IFERROR((IF(AND($P27&gt;=AM$4,$P27&lt;AN$4,$Q27&lt;AN$4),NETWORKDAYS.INTL($P27,$Q27,1,(Holidays!$A$1:$A$248)),0)+IF(AND($P27&gt;=AM$4,$P27&lt;AN$4,$Q27&gt;=AN$4),NETWORKDAYS.INTL($P27,(AN$4)-1,1,(Holidays!$A$1:$A$248)),0)+IF(AND($P27&lt;AM$4,$Q27&lt;AN$4,$Q27&gt;=AM$4),NETWORKDAYS.INTL(AM$4,$Q27,1,(Holidays!$A$1:$A$248)),0)+IF(AND($P27&lt;AM$4,$Q27&gt;=AN$4,$Q27&gt;=AM$4),NETWORKDAYS.INTL(AM$4,(AN$4)-1,1,(Holidays!$A$1:$A$248)),0))*$S27,"")</f>
        <v>0</v>
      </c>
      <c r="AN27" s="191">
        <f>IFERROR((IF(AND($P27&gt;=AN$4,$P27&lt;AO$4,$Q27&lt;AO$4),NETWORKDAYS.INTL($P27,$Q27,1,(Holidays!$A$1:$A$248)),0)+IF(AND($P27&gt;=AN$4,$P27&lt;AO$4,$Q27&gt;=AO$4),NETWORKDAYS.INTL($P27,(AO$4)-1,1,(Holidays!$A$1:$A$248)),0)+IF(AND($P27&lt;AN$4,$Q27&lt;AO$4,$Q27&gt;=AN$4),NETWORKDAYS.INTL(AN$4,$Q27,1,(Holidays!$A$1:$A$248)),0)+IF(AND($P27&lt;AN$4,$Q27&gt;=AO$4,$Q27&gt;=AN$4),NETWORKDAYS.INTL(AN$4,(AO$4)-1,1,(Holidays!$A$1:$A$248)),0))*$S27,"")</f>
        <v>15</v>
      </c>
      <c r="AO27" s="191">
        <f>IFERROR((IF(AND($P27&gt;=AO$4,$P27&lt;AP$4,$Q27&lt;AP$4),NETWORKDAYS.INTL($P27,$Q27,1,(Holidays!$A$1:$A$248)),0)+IF(AND($P27&gt;=AO$4,$P27&lt;AP$4,$Q27&gt;=AP$4),NETWORKDAYS.INTL($P27,(AP$4)-1,1,(Holidays!$A$1:$A$248)),0)+IF(AND($P27&lt;AO$4,$Q27&lt;AP$4,$Q27&gt;=AO$4),NETWORKDAYS.INTL(AO$4,$Q27,1,(Holidays!$A$1:$A$248)),0)+IF(AND($P27&lt;AO$4,$Q27&gt;=AP$4,$Q27&gt;=AO$4),NETWORKDAYS.INTL(AO$4,(AP$4)-1,1,(Holidays!$A$1:$A$248)),0))*$S27,"")</f>
        <v>0</v>
      </c>
      <c r="AP27" s="191">
        <f>IFERROR((IF(AND($P27&gt;=AP$4,$P27&lt;AQ$4,$Q27&lt;AQ$4),NETWORKDAYS.INTL($P27,$Q27,1,(Holidays!$A$1:$A$248)),0)+IF(AND($P27&gt;=AP$4,$P27&lt;AQ$4,$Q27&gt;=AQ$4),NETWORKDAYS.INTL($P27,(AQ$4)-1,1,(Holidays!$A$1:$A$248)),0)+IF(AND($P27&lt;AP$4,$Q27&lt;AQ$4,$Q27&gt;=AP$4),NETWORKDAYS.INTL(AP$4,$Q27,1,(Holidays!$A$1:$A$248)),0)+IF(AND($P27&lt;AP$4,$Q27&gt;=AQ$4,$Q27&gt;=AP$4),NETWORKDAYS.INTL(AP$4,(AQ$4)-1,1,(Holidays!$A$1:$A$248)),0))*$S27,"")</f>
        <v>0</v>
      </c>
      <c r="AQ27" s="191">
        <f>IFERROR((IF(AND($P27&gt;=AQ$4,$P27&lt;AR$4,$Q27&lt;AR$4),NETWORKDAYS.INTL($P27,$Q27,1,(Holidays!$A$1:$A$248)),0)+IF(AND($P27&gt;=AQ$4,$P27&lt;AR$4,$Q27&gt;=AR$4),NETWORKDAYS.INTL($P27,(AR$4)-1,1,(Holidays!$A$1:$A$248)),0)+IF(AND($P27&lt;AQ$4,$Q27&lt;AR$4,$Q27&gt;=AQ$4),NETWORKDAYS.INTL(AQ$4,$Q27,1,(Holidays!$A$1:$A$248)),0)+IF(AND($P27&lt;AQ$4,$Q27&gt;=AR$4,$Q27&gt;=AQ$4),NETWORKDAYS.INTL(AQ$4,(AR$4)-1,1,(Holidays!$A$1:$A$248)),0))*$S27,"")</f>
        <v>0</v>
      </c>
      <c r="AR27" s="191">
        <f>IFERROR((IF(AND($P27&gt;=AR$4,$P27&lt;AS$4,$Q27&lt;AS$4),NETWORKDAYS.INTL($P27,$Q27,1,(Holidays!$A$1:$A$248)),0)+IF(AND($P27&gt;=AR$4,$P27&lt;AS$4,$Q27&gt;=AS$4),NETWORKDAYS.INTL($P27,(AS$4)-1,1,(Holidays!$A$1:$A$248)),0)+IF(AND($P27&lt;AR$4,$Q27&lt;AS$4,$Q27&gt;=AR$4),NETWORKDAYS.INTL(AR$4,$Q27,1,(Holidays!$A$1:$A$248)),0)+IF(AND($P27&lt;AR$4,$Q27&gt;=AS$4,$Q27&gt;=AR$4),NETWORKDAYS.INTL(AR$4,(AS$4)-1,1,(Holidays!$A$1:$A$248)),0))*$S27,"")</f>
        <v>0</v>
      </c>
      <c r="AS27" s="192">
        <f>IFERROR((IF(AND($P27&gt;=AS$4,$P27&lt;AT$4,$Q27&lt;AT$4),NETWORKDAYS.INTL($P27,$Q27,1,(Holidays!$A$1:$A$248)),0)+IF(AND($P27&gt;=AS$4,$P27&lt;AT$4,$Q27&gt;=AT$4),NETWORKDAYS.INTL($P27,(AT$4)-1,1,(Holidays!$A$1:$A$248)),0)+IF(AND($P27&lt;AS$4,$Q27&lt;AT$4,$Q27&gt;=AS$4),NETWORKDAYS.INTL(AS$4,$Q27,1,(Holidays!$A$1:$A$248)),0)+IF(AND($P27&lt;AS$4,$Q27&gt;=AT$4,$Q27&gt;=AS$4),NETWORKDAYS.INTL(AS$4,(AT$4)-1,1,(Holidays!$A$1:$A$248)),0))*$S27,"")</f>
        <v>0</v>
      </c>
      <c r="AT27" s="191">
        <f>IFERROR((IF(AND($P27&gt;=AT$4,$P27&lt;AU$4,$Q27&lt;AU$4),NETWORKDAYS.INTL($P27,$Q27,1,(Holidays!$A$1:$A$248)),0)+IF(AND($P27&gt;=AT$4,$P27&lt;AU$4,$Q27&gt;=AU$4),NETWORKDAYS.INTL($P27,(AU$4)-1,1,(Holidays!$A$1:$A$248)),0)+IF(AND($P27&lt;AT$4,$Q27&lt;AU$4,$Q27&gt;=AT$4),NETWORKDAYS.INTL(AT$4,$Q27,1,(Holidays!$A$1:$A$248)),0)+IF(AND($P27&lt;AT$4,$Q27&gt;=AU$4,$Q27&gt;=AT$4),NETWORKDAYS.INTL(AT$4,(AU$4)-1,1,(Holidays!$A$1:$A$248)),0))*$S27,"")</f>
        <v>0</v>
      </c>
      <c r="AU27" s="191">
        <f>IFERROR((IF(AND($P27&gt;=AU$4,$P27&lt;AV$4,$Q27&lt;AV$4),NETWORKDAYS.INTL($P27,$Q27,1,(Holidays!$A$1:$A$248)),0)+IF(AND($P27&gt;=AU$4,$P27&lt;AV$4,$Q27&gt;=AV$4),NETWORKDAYS.INTL($P27,(AV$4)-1,1,(Holidays!$A$1:$A$248)),0)+IF(AND($P27&lt;AU$4,$Q27&lt;AV$4,$Q27&gt;=AU$4),NETWORKDAYS.INTL(AU$4,$Q27,1,(Holidays!$A$1:$A$248)),0)+IF(AND($P27&lt;AU$4,$Q27&gt;=AV$4,$Q27&gt;=AU$4),NETWORKDAYS.INTL(AU$4,(AV$4)-1,1,(Holidays!$A$1:$A$248)),0))*$S27,"")</f>
        <v>0</v>
      </c>
      <c r="AV27" s="191">
        <f>IFERROR((IF(AND($P27&gt;=AV$4,$P27&lt;AW$4,$Q27&lt;AW$4),NETWORKDAYS.INTL($P27,$Q27,1,(Holidays!$A$1:$A$248)),0)+IF(AND($P27&gt;=AV$4,$P27&lt;AW$4,$Q27&gt;=AW$4),NETWORKDAYS.INTL($P27,(AW$4)-1,1,(Holidays!$A$1:$A$248)),0)+IF(AND($P27&lt;AV$4,$Q27&lt;AW$4,$Q27&gt;=AV$4),NETWORKDAYS.INTL(AV$4,$Q27,1,(Holidays!$A$1:$A$248)),0)+IF(AND($P27&lt;AV$4,$Q27&gt;=AW$4,$Q27&gt;=AV$4),NETWORKDAYS.INTL(AV$4,(AW$4)-1,1,(Holidays!$A$1:$A$248)),0))*$S27,"")</f>
        <v>0</v>
      </c>
      <c r="AW27" s="191">
        <f>IFERROR((IF(AND($P27&gt;=AW$4,$P27&lt;AX$4,$Q27&lt;AX$4),NETWORKDAYS.INTL($P27,$Q27,1,(Holidays!$A$1:$A$248)),0)+IF(AND($P27&gt;=AW$4,$P27&lt;AX$4,$Q27&gt;=AX$4),NETWORKDAYS.INTL($P27,(AX$4)-1,1,(Holidays!$A$1:$A$248)),0)+IF(AND($P27&lt;AW$4,$Q27&lt;AX$4,$Q27&gt;=AW$4),NETWORKDAYS.INTL(AW$4,$Q27,1,(Holidays!$A$1:$A$248)),0)+IF(AND($P27&lt;AW$4,$Q27&gt;=AX$4,$Q27&gt;=AW$4),NETWORKDAYS.INTL(AW$4,(AX$4)-1,1,(Holidays!$A$1:$A$248)),0))*$S27,"")</f>
        <v>0</v>
      </c>
      <c r="AX27" s="191">
        <f>IFERROR((IF(AND($P27&gt;=AX$4,$P27&lt;AY$4,$Q27&lt;AY$4),NETWORKDAYS.INTL($P27,$Q27,1,(Holidays!$A$1:$A$248)),0)+IF(AND($P27&gt;=AX$4,$P27&lt;AY$4,$Q27&gt;=AY$4),NETWORKDAYS.INTL($P27,(AY$4)-1,1,(Holidays!$A$1:$A$248)),0)+IF(AND($P27&lt;AX$4,$Q27&lt;AY$4,$Q27&gt;=AX$4),NETWORKDAYS.INTL(AX$4,$Q27,1,(Holidays!$A$1:$A$248)),0)+IF(AND($P27&lt;AX$4,$Q27&gt;=AY$4,$Q27&gt;=AX$4),NETWORKDAYS.INTL(AX$4,(AY$4)-1,1,(Holidays!$A$1:$A$248)),0))*$S27,"")</f>
        <v>0</v>
      </c>
      <c r="AY27" s="191">
        <f>IFERROR((IF(AND($P27&gt;=AY$4,$P27&lt;AZ$4,$Q27&lt;AZ$4),NETWORKDAYS.INTL($P27,$Q27,1,(Holidays!$A$1:$A$248)),0)+IF(AND($P27&gt;=AY$4,$P27&lt;AZ$4,$Q27&gt;=AZ$4),NETWORKDAYS.INTL($P27,(AZ$4)-1,1,(Holidays!$A$1:$A$248)),0)+IF(AND($P27&lt;AY$4,$Q27&lt;AZ$4,$Q27&gt;=AY$4),NETWORKDAYS.INTL(AY$4,$Q27,1,(Holidays!$A$1:$A$248)),0)+IF(AND($P27&lt;AY$4,$Q27&gt;=AZ$4,$Q27&gt;=AY$4),NETWORKDAYS.INTL(AY$4,(AZ$4)-1,1,(Holidays!$A$1:$A$248)),0))*$S27,"")</f>
        <v>0</v>
      </c>
      <c r="AZ27" s="191">
        <f>IFERROR((IF(AND($P27&gt;=AZ$4,$P27&lt;BA$4,$Q27&lt;BA$4),NETWORKDAYS.INTL($P27,$Q27,1,(Holidays!$A$1:$A$248)),0)+IF(AND($P27&gt;=AZ$4,$P27&lt;BA$4,$Q27&gt;=BA$4),NETWORKDAYS.INTL($P27,(BA$4)-1,1,(Holidays!$A$1:$A$248)),0)+IF(AND($P27&lt;AZ$4,$Q27&lt;BA$4,$Q27&gt;=AZ$4),NETWORKDAYS.INTL(AZ$4,$Q27,1,(Holidays!$A$1:$A$248)),0)+IF(AND($P27&lt;AZ$4,$Q27&gt;=BA$4,$Q27&gt;=AZ$4),NETWORKDAYS.INTL(AZ$4,(BA$4)-1,1,(Holidays!$A$1:$A$248)),0))*$S27,"")</f>
        <v>0</v>
      </c>
      <c r="BA27" s="191">
        <f>IFERROR((IF(AND($P27&gt;=BA$4,$P27&lt;BB$4,$Q27&lt;BB$4),NETWORKDAYS.INTL($P27,$Q27,1,(Holidays!$A$1:$A$248)),0)+IF(AND($P27&gt;=BA$4,$P27&lt;BB$4,$Q27&gt;=BB$4),NETWORKDAYS.INTL($P27,(BB$4)-1,1,(Holidays!$A$1:$A$248)),0)+IF(AND($P27&lt;BA$4,$Q27&lt;BB$4,$Q27&gt;=BA$4),NETWORKDAYS.INTL(BA$4,$Q27,1,(Holidays!$A$1:$A$248)),0)+IF(AND($P27&lt;BA$4,$Q27&gt;=BB$4,$Q27&gt;=BA$4),NETWORKDAYS.INTL(BA$4,(BB$4)-1,1,(Holidays!$A$1:$A$248)),0))*$S27,"")</f>
        <v>0</v>
      </c>
      <c r="BB27" s="191">
        <f>IFERROR((IF(AND($P27&gt;=BB$4,$P27&lt;BC$4,$Q27&lt;BC$4),NETWORKDAYS.INTL($P27,$Q27,1,(Holidays!$A$1:$A$248)),0)+IF(AND($P27&gt;=BB$4,$P27&lt;BC$4,$Q27&gt;=BC$4),NETWORKDAYS.INTL($P27,(BC$4)-1,1,(Holidays!$A$1:$A$248)),0)+IF(AND($P27&lt;BB$4,$Q27&lt;BC$4,$Q27&gt;=BB$4),NETWORKDAYS.INTL(BB$4,$Q27,1,(Holidays!$A$1:$A$248)),0)+IF(AND($P27&lt;BB$4,$Q27&gt;=BC$4,$Q27&gt;=BB$4),NETWORKDAYS.INTL(BB$4,(BC$4)-1,1,(Holidays!$A$1:$A$248)),0))*$S27,"")</f>
        <v>0</v>
      </c>
      <c r="BC27" s="191">
        <f>IFERROR((IF(AND($P27&gt;=BC$4,$P27&lt;BD$4,$Q27&lt;BD$4),NETWORKDAYS.INTL($P27,$Q27,1,(Holidays!$A$1:$A$248)),0)+IF(AND($P27&gt;=BC$4,$P27&lt;BD$4,$Q27&gt;=BD$4),NETWORKDAYS.INTL($P27,(BD$4)-1,1,(Holidays!$A$1:$A$248)),0)+IF(AND($P27&lt;BC$4,$Q27&lt;BD$4,$Q27&gt;=BC$4),NETWORKDAYS.INTL(BC$4,$Q27,1,(Holidays!$A$1:$A$248)),0)+IF(AND($P27&lt;BC$4,$Q27&gt;=BD$4,$Q27&gt;=BC$4),NETWORKDAYS.INTL(BC$4,(BD$4)-1,1,(Holidays!$A$1:$A$248)),0))*$S27,"")</f>
        <v>0</v>
      </c>
      <c r="BD27" s="191">
        <f>IFERROR((IF(AND($P27&gt;=BD$4,$P27&lt;BE$4,$Q27&lt;BE$4),NETWORKDAYS.INTL($P27,$Q27,1,(Holidays!$A$1:$A$248)),0)+IF(AND($P27&gt;=BD$4,$P27&lt;BE$4,$Q27&gt;=BE$4),NETWORKDAYS.INTL($P27,(BE$4)-1,1,(Holidays!$A$1:$A$248)),0)+IF(AND($P27&lt;BD$4,$Q27&lt;BE$4,$Q27&gt;=BD$4),NETWORKDAYS.INTL(BD$4,$Q27,1,(Holidays!$A$1:$A$248)),0)+IF(AND($P27&lt;BD$4,$Q27&gt;=BE$4,$Q27&gt;=BD$4),NETWORKDAYS.INTL(BD$4,(BE$4)-1,1,(Holidays!$A$1:$A$248)),0))*$S27,"")</f>
        <v>0</v>
      </c>
      <c r="BE27" s="191">
        <f>IFERROR((IF(AND($P27&gt;=BE$4,$P27&lt;BF$4,$Q27&lt;BF$4),NETWORKDAYS.INTL($P27,$Q27,1,(Holidays!$A$1:$A$248)),0)+IF(AND($P27&gt;=BE$4,$P27&lt;BF$4,$Q27&gt;=BF$4),NETWORKDAYS.INTL($P27,(BF$4)-1,1,(Holidays!$A$1:$A$248)),0)+IF(AND($P27&lt;BE$4,$Q27&lt;BF$4,$Q27&gt;=BE$4),NETWORKDAYS.INTL(BE$4,$Q27,1,(Holidays!$A$1:$A$248)),0)+IF(AND($P27&lt;BE$4,$Q27&gt;=BF$4,$Q27&gt;=BE$4),NETWORKDAYS.INTL(BE$4,(BF$4)-1,1,(Holidays!$A$1:$A$248)),0))*$S27,"")</f>
        <v>0</v>
      </c>
      <c r="BF27" s="191">
        <f>IFERROR((IF(AND($P27&gt;=BF$4,$P27&lt;BG$4,$Q27&lt;BG$4),NETWORKDAYS.INTL($P27,$Q27,1,(Holidays!$A$1:$A$248)),0)+IF(AND($P27&gt;=BF$4,$P27&lt;BG$4,$Q27&gt;=BG$4),NETWORKDAYS.INTL($P27,(BG$4)-1,1,(Holidays!$A$1:$A$248)),0)+IF(AND($P27&lt;BF$4,$Q27&lt;BG$4,$Q27&gt;=BF$4),NETWORKDAYS.INTL(BF$4,$Q27,1,(Holidays!$A$1:$A$248)),0)+IF(AND($P27&lt;BF$4,$Q27&gt;=BG$4,$Q27&gt;=BF$4),NETWORKDAYS.INTL(BF$4,(BG$4)-1,1,(Holidays!$A$1:$A$248)),0))*$S27,"")</f>
        <v>0</v>
      </c>
      <c r="BG27" s="191">
        <f>IFERROR((IF(AND($P27&gt;=BG$4,$P27&lt;BH$4,$Q27&lt;BH$4),NETWORKDAYS.INTL($P27,$Q27,1,(Holidays!$A$1:$A$248)),0)+IF(AND($P27&gt;=BG$4,$P27&lt;BH$4,$Q27&gt;=BH$4),NETWORKDAYS.INTL($P27,(BH$4)-1,1,(Holidays!$A$1:$A$248)),0)+IF(AND($P27&lt;BG$4,$Q27&lt;BH$4,$Q27&gt;=BG$4),NETWORKDAYS.INTL(BG$4,$Q27,1,(Holidays!$A$1:$A$248)),0)+IF(AND($P27&lt;BG$4,$Q27&gt;=BH$4,$Q27&gt;=BG$4),NETWORKDAYS.INTL(BG$4,(BH$4)-1,1,(Holidays!$A$1:$A$248)),0))*$S27,"")</f>
        <v>0</v>
      </c>
      <c r="BH27" s="191">
        <f>IFERROR((IF(AND($P27&gt;=BH$4,$P27&lt;BI$4,$Q27&lt;BI$4),NETWORKDAYS.INTL($P27,$Q27,1,(Holidays!$A$1:$A$248)),0)+IF(AND($P27&gt;=BH$4,$P27&lt;BI$4,$Q27&gt;=BI$4),NETWORKDAYS.INTL($P27,(BI$4)-1,1,(Holidays!$A$1:$A$248)),0)+IF(AND($P27&lt;BH$4,$Q27&lt;BI$4,$Q27&gt;=BH$4),NETWORKDAYS.INTL(BH$4,$Q27,1,(Holidays!$A$1:$A$248)),0)+IF(AND($P27&lt;BH$4,$Q27&gt;=BI$4,$Q27&gt;=BH$4),NETWORKDAYS.INTL(BH$4,(BI$4)-1,1,(Holidays!$A$1:$A$248)),0))*$S27,"")</f>
        <v>0</v>
      </c>
      <c r="BI27" s="191">
        <f>IFERROR((IF(AND($P27&gt;=BI$4,$P27&lt;BJ$4,$Q27&lt;BJ$4),NETWORKDAYS.INTL($P27,$Q27,1,(Holidays!$A$1:$A$248)),0)+IF(AND($P27&gt;=BI$4,$P27&lt;BJ$4,$Q27&gt;=BJ$4),NETWORKDAYS.INTL($P27,(BJ$4)-1,1,(Holidays!$A$1:$A$248)),0)+IF(AND($P27&lt;BI$4,$Q27&lt;BJ$4,$Q27&gt;=BI$4),NETWORKDAYS.INTL(BI$4,$Q27,1,(Holidays!$A$1:$A$248)),0)+IF(AND($P27&lt;BI$4,$Q27&gt;=BJ$4,$Q27&gt;=BI$4),NETWORKDAYS.INTL(BI$4,(BJ$4)-1,1,(Holidays!$A$1:$A$248)),0))*$S27,"")</f>
        <v>0</v>
      </c>
      <c r="BJ27" s="191">
        <f>IFERROR((IF(AND($P27&gt;=BJ$4,$P27&lt;BK$4,$Q27&lt;BK$4),NETWORKDAYS.INTL($P27,$Q27,1,(Holidays!$A$1:$A$248)),0)+IF(AND($P27&gt;=BJ$4,$P27&lt;BK$4,$Q27&gt;=BK$4),NETWORKDAYS.INTL($P27,(BK$4)-1,1,(Holidays!$A$1:$A$248)),0)+IF(AND($P27&lt;BJ$4,$Q27&lt;BK$4,$Q27&gt;=BJ$4),NETWORKDAYS.INTL(BJ$4,$Q27,1,(Holidays!$A$1:$A$248)),0)+IF(AND($P27&lt;BJ$4,$Q27&gt;=BK$4,$Q27&gt;=BJ$4),NETWORKDAYS.INTL(BJ$4,(BK$4)-1,1,(Holidays!$A$1:$A$248)),0))*$S27,"")</f>
        <v>0</v>
      </c>
      <c r="BK27" s="191">
        <f>IFERROR((IF(AND($P27&gt;=BK$4,$P27&lt;BL$4,$Q27&lt;BL$4),NETWORKDAYS.INTL($P27,$Q27,1,(Holidays!$A$1:$A$248)),0)+IF(AND($P27&gt;=BK$4,$P27&lt;BL$4,$Q27&gt;=BL$4),NETWORKDAYS.INTL($P27,(BL$4)-1,1,(Holidays!$A$1:$A$248)),0)+IF(AND($P27&lt;BK$4,$Q27&lt;BL$4,$Q27&gt;=BK$4),NETWORKDAYS.INTL(BK$4,$Q27,1,(Holidays!$A$1:$A$248)),0)+IF(AND($P27&lt;BK$4,$Q27&gt;=BL$4,$Q27&gt;=BK$4),NETWORKDAYS.INTL(BK$4,(BL$4)-1,1,(Holidays!$A$1:$A$248)),0))*$S27,"")</f>
        <v>0</v>
      </c>
      <c r="BL27" s="191">
        <f>IFERROR((IF(AND($P27&gt;=BL$4,$P27&lt;BM$4,$Q27&lt;BM$4),NETWORKDAYS.INTL($P27,$Q27,1,(Holidays!$A$1:$A$248)),0)+IF(AND($P27&gt;=BL$4,$P27&lt;BM$4,$Q27&gt;=BM$4),NETWORKDAYS.INTL($P27,(BM$4)-1,1,(Holidays!$A$1:$A$248)),0)+IF(AND($P27&lt;BL$4,$Q27&lt;BM$4,$Q27&gt;=BL$4),NETWORKDAYS.INTL(BL$4,$Q27,1,(Holidays!$A$1:$A$248)),0)+IF(AND($P27&lt;BL$4,$Q27&gt;=BM$4,$Q27&gt;=BL$4),NETWORKDAYS.INTL(BL$4,(BM$4)-1,1,(Holidays!$A$1:$A$248)),0))*$S27,"")</f>
        <v>0</v>
      </c>
      <c r="BM27" s="191">
        <f>IFERROR((IF(AND($P27&gt;=BM$4,$P27&lt;BN$4,$Q27&lt;BN$4),NETWORKDAYS.INTL($P27,$Q27,1,(Holidays!$A$1:$A$248)),0)+IF(AND($P27&gt;=BM$4,$P27&lt;BN$4,$Q27&gt;=BN$4),NETWORKDAYS.INTL($P27,(BN$4)-1,1,(Holidays!$A$1:$A$248)),0)+IF(AND($P27&lt;BM$4,$Q27&lt;BN$4,$Q27&gt;=BM$4),NETWORKDAYS.INTL(BM$4,$Q27,1,(Holidays!$A$1:$A$248)),0)+IF(AND($P27&lt;BM$4,$Q27&gt;=BN$4,$Q27&gt;=BM$4),NETWORKDAYS.INTL(BM$4,(BN$4)-1,1,(Holidays!$A$1:$A$248)),0))*$S27,"")</f>
        <v>0</v>
      </c>
      <c r="BN27" s="191">
        <f>IFERROR((IF(AND($P27&gt;=BN$4,$P27&lt;BO$4,$Q27&lt;BO$4),NETWORKDAYS.INTL($P27,$Q27,1,(Holidays!$A$1:$A$248)),0)+IF(AND($P27&gt;=BN$4,$P27&lt;BO$4,$Q27&gt;=BO$4),NETWORKDAYS.INTL($P27,(BO$4)-1,1,(Holidays!$A$1:$A$248)),0)+IF(AND($P27&lt;BN$4,$Q27&lt;BO$4,$Q27&gt;=BN$4),NETWORKDAYS.INTL(BN$4,$Q27,1,(Holidays!$A$1:$A$248)),0)+IF(AND($P27&lt;BN$4,$Q27&gt;=BO$4,$Q27&gt;=BN$4),NETWORKDAYS.INTL(BN$4,(BO$4)-1,1,(Holidays!$A$1:$A$248)),0))*$S27,"")</f>
        <v>0</v>
      </c>
      <c r="BO27" s="191">
        <f>IFERROR((IF(AND($P27&gt;=BO$4,$P27&lt;BP$4,$Q27&lt;BP$4),NETWORKDAYS.INTL($P27,$Q27,1,(Holidays!$A$1:$A$248)),0)+IF(AND($P27&gt;=BO$4,$P27&lt;BP$4,$Q27&gt;=BP$4),NETWORKDAYS.INTL($P27,(BP$4)-1,1,(Holidays!$A$1:$A$248)),0)+IF(AND($P27&lt;BO$4,$Q27&lt;BP$4,$Q27&gt;=BO$4),NETWORKDAYS.INTL(BO$4,$Q27,1,(Holidays!$A$1:$A$248)),0)+IF(AND($P27&lt;BO$4,$Q27&gt;=BP$4,$Q27&gt;=BO$4),NETWORKDAYS.INTL(BO$4,(BP$4)-1,1,(Holidays!$A$1:$A$248)),0))*$S27,"")</f>
        <v>0</v>
      </c>
      <c r="BP27" s="191">
        <f>IFERROR((IF(AND($P27&gt;=BP$4,$P27&lt;BQ$4,$Q27&lt;BQ$4),NETWORKDAYS.INTL($P27,$Q27,1,(Holidays!$A$1:$A$248)),0)+IF(AND($P27&gt;=BP$4,$P27&lt;BQ$4,$Q27&gt;=BQ$4),NETWORKDAYS.INTL($P27,(BQ$4)-1,1,(Holidays!$A$1:$A$248)),0)+IF(AND($P27&lt;BP$4,$Q27&lt;BQ$4,$Q27&gt;=BP$4),NETWORKDAYS.INTL(BP$4,$Q27,1,(Holidays!$A$1:$A$248)),0)+IF(AND($P27&lt;BP$4,$Q27&gt;=BQ$4,$Q27&gt;=BP$4),NETWORKDAYS.INTL(BP$4,(BQ$4)-1,1,(Holidays!$A$1:$A$248)),0))*$S27,"")</f>
        <v>0</v>
      </c>
      <c r="BQ27" s="191">
        <f>IFERROR((IF(AND($P27&gt;=BQ$4,$P27&lt;BR$4,$Q27&lt;BR$4),NETWORKDAYS.INTL($P27,$Q27,1,(Holidays!$A$1:$A$248)),0)+IF(AND($P27&gt;=BQ$4,$P27&lt;BR$4,$Q27&gt;=BR$4),NETWORKDAYS.INTL($P27,(BR$4)-1,1,(Holidays!$A$1:$A$248)),0)+IF(AND($P27&lt;BQ$4,$Q27&lt;BR$4,$Q27&gt;=BQ$4),NETWORKDAYS.INTL(BQ$4,$Q27,1,(Holidays!$A$1:$A$248)),0)+IF(AND($P27&lt;BQ$4,$Q27&gt;=BR$4,$Q27&gt;=BQ$4),NETWORKDAYS.INTL(BQ$4,(BR$4)-1,1,(Holidays!$A$1:$A$248)),0))*$S27,"")</f>
        <v>0</v>
      </c>
      <c r="BR27" s="191">
        <f>IFERROR((IF(AND($P27&gt;=BR$4,$P27&lt;BS$4,$Q27&lt;BS$4),NETWORKDAYS.INTL($P27,$Q27,1,(Holidays!$A$1:$A$248)),0)+IF(AND($P27&gt;=BR$4,$P27&lt;BS$4,$Q27&gt;=BS$4),NETWORKDAYS.INTL($P27,(BS$4)-1,1,(Holidays!$A$1:$A$248)),0)+IF(AND($P27&lt;BR$4,$Q27&lt;BS$4,$Q27&gt;=BR$4),NETWORKDAYS.INTL(BR$4,$Q27,1,(Holidays!$A$1:$A$248)),0)+IF(AND($P27&lt;BR$4,$Q27&gt;=BS$4,$Q27&gt;=BR$4),NETWORKDAYS.INTL(BR$4,(BS$4)-1,1,(Holidays!$A$1:$A$248)),0))*$S27,"")</f>
        <v>0</v>
      </c>
      <c r="BS27" s="191">
        <f>IFERROR((IF(AND($P27&gt;=BS$4,$P27&lt;BT$4,$Q27&lt;BT$4),NETWORKDAYS.INTL($P27,$Q27,1,(Holidays!$A$1:$A$248)),0)+IF(AND($P27&gt;=BS$4,$P27&lt;BT$4,$Q27&gt;=BT$4),NETWORKDAYS.INTL($P27,(BT$4)-1,1,(Holidays!$A$1:$A$248)),0)+IF(AND($P27&lt;BS$4,$Q27&lt;BT$4,$Q27&gt;=BS$4),NETWORKDAYS.INTL(BS$4,$Q27,1,(Holidays!$A$1:$A$248)),0)+IF(AND($P27&lt;BS$4,$Q27&gt;=BT$4,$Q27&gt;=BS$4),NETWORKDAYS.INTL(BS$4,(BT$4)-1,1,(Holidays!$A$1:$A$248)),0))*$S27,"")</f>
        <v>0</v>
      </c>
      <c r="BT27" s="191">
        <f>IFERROR((IF(AND($P27&gt;=BT$4,$P27&lt;BU$4,$Q27&lt;BU$4),NETWORKDAYS.INTL($P27,$Q27,1,(Holidays!$A$1:$A$248)),0)+IF(AND($P27&gt;=BT$4,$P27&lt;BU$4,$Q27&gt;=BU$4),NETWORKDAYS.INTL($P27,(BU$4)-1,1,(Holidays!$A$1:$A$248)),0)+IF(AND($P27&lt;BT$4,$Q27&lt;BU$4,$Q27&gt;=BT$4),NETWORKDAYS.INTL(BT$4,$Q27,1,(Holidays!$A$1:$A$248)),0)+IF(AND($P27&lt;BT$4,$Q27&gt;=BU$4,$Q27&gt;=BT$4),NETWORKDAYS.INTL(BT$4,(BU$4)-1,1,(Holidays!$A$1:$A$248)),0))*$S27,"")</f>
        <v>0</v>
      </c>
      <c r="BU27" s="191">
        <f>IFERROR((IF(AND($P27&gt;=BU$4,$P27&lt;BV$4,$Q27&lt;BV$4),NETWORKDAYS.INTL($P27,$Q27,1,(Holidays!$A$1:$A$248)),0)+IF(AND($P27&gt;=BU$4,$P27&lt;BV$4,$Q27&gt;=BV$4),NETWORKDAYS.INTL($P27,(BV$4)-1,1,(Holidays!$A$1:$A$248)),0)+IF(AND($P27&lt;BU$4,$Q27&lt;BV$4,$Q27&gt;=BU$4),NETWORKDAYS.INTL(BU$4,$Q27,1,(Holidays!$A$1:$A$248)),0)+IF(AND($P27&lt;BU$4,$Q27&gt;=BV$4,$Q27&gt;=BU$4),NETWORKDAYS.INTL(BU$4,(BV$4)-1,1,(Holidays!$A$1:$A$248)),0))*$S27,"")</f>
        <v>0</v>
      </c>
      <c r="BV27" s="191">
        <f>IFERROR((IF(AND($P27&gt;=BV$4,$P27&lt;BW$4,$Q27&lt;BW$4),NETWORKDAYS.INTL($P27,$Q27,1,(Holidays!$A$1:$A$248)),0)+IF(AND($P27&gt;=BV$4,$P27&lt;BW$4,$Q27&gt;=BW$4),NETWORKDAYS.INTL($P27,(BW$4)-1,1,(Holidays!$A$1:$A$248)),0)+IF(AND($P27&lt;BV$4,$Q27&lt;BW$4,$Q27&gt;=BV$4),NETWORKDAYS.INTL(BV$4,$Q27,1,(Holidays!$A$1:$A$248)),0)+IF(AND($P27&lt;BV$4,$Q27&gt;=BW$4,$Q27&gt;=BV$4),NETWORKDAYS.INTL(BV$4,(BW$4)-1,1,(Holidays!$A$1:$A$248)),0))*$S27,"")</f>
        <v>0</v>
      </c>
      <c r="BW27" s="191">
        <f>IFERROR((IF(AND($P27&gt;=BW$4,$P27&lt;BX$4,$Q27&lt;BX$4),NETWORKDAYS.INTL($P27,$Q27,1,(Holidays!$A$1:$A$248)),0)+IF(AND($P27&gt;=BW$4,$P27&lt;BX$4,$Q27&gt;=BX$4),NETWORKDAYS.INTL($P27,(BX$4)-1,1,(Holidays!$A$1:$A$248)),0)+IF(AND($P27&lt;BW$4,$Q27&lt;BX$4,$Q27&gt;=BW$4),NETWORKDAYS.INTL(BW$4,$Q27,1,(Holidays!$A$1:$A$248)),0)+IF(AND($P27&lt;BW$4,$Q27&gt;=BX$4,$Q27&gt;=BW$4),NETWORKDAYS.INTL(BW$4,(BX$4)-1,1,(Holidays!$A$1:$A$248)),0))*$S27,"")</f>
        <v>0</v>
      </c>
      <c r="BX27" s="191">
        <f>IFERROR((IF(AND($P27&gt;=BX$4,$P27&lt;BY$4,$Q27&lt;BY$4),NETWORKDAYS.INTL($P27,$Q27,1,(Holidays!$A$1:$A$248)),0)+IF(AND($P27&gt;=BX$4,$P27&lt;BY$4,$Q27&gt;=BY$4),NETWORKDAYS.INTL($P27,(BY$4)-1,1,(Holidays!$A$1:$A$248)),0)+IF(AND($P27&lt;BX$4,$Q27&lt;BY$4,$Q27&gt;=BX$4),NETWORKDAYS.INTL(BX$4,$Q27,1,(Holidays!$A$1:$A$248)),0)+IF(AND($P27&lt;BX$4,$Q27&gt;=BY$4,$Q27&gt;=BX$4),NETWORKDAYS.INTL(BX$4,(BY$4)-1,1,(Holidays!$A$1:$A$248)),0))*$S27,"")</f>
        <v>0</v>
      </c>
      <c r="BY27" s="191">
        <f>IFERROR((IF(AND($P27&gt;=BY$4,$P27&lt;BZ$4,$Q27&lt;BZ$4),NETWORKDAYS.INTL($P27,$Q27,1,(Holidays!$A$1:$A$248)),0)+IF(AND($P27&gt;=BY$4,$P27&lt;BZ$4,$Q27&gt;=BZ$4),NETWORKDAYS.INTL($P27,(BZ$4)-1,1,(Holidays!$A$1:$A$248)),0)+IF(AND($P27&lt;BY$4,$Q27&lt;BZ$4,$Q27&gt;=BY$4),NETWORKDAYS.INTL(BY$4,$Q27,1,(Holidays!$A$1:$A$248)),0)+IF(AND($P27&lt;BY$4,$Q27&gt;=BZ$4,$Q27&gt;=BY$4),NETWORKDAYS.INTL(BY$4,(BZ$4)-1,1,(Holidays!$A$1:$A$248)),0))*$S27,"")</f>
        <v>0</v>
      </c>
      <c r="BZ27" s="191">
        <f>IFERROR((IF(AND($P27&gt;=BZ$4,$P27&lt;CA$4,$Q27&lt;CA$4),NETWORKDAYS.INTL($P27,$Q27,1,(Holidays!$A$1:$A$248)),0)+IF(AND($P27&gt;=BZ$4,$P27&lt;CA$4,$Q27&gt;=CA$4),NETWORKDAYS.INTL($P27,(CA$4)-1,1,(Holidays!$A$1:$A$248)),0)+IF(AND($P27&lt;BZ$4,$Q27&lt;CA$4,$Q27&gt;=BZ$4),NETWORKDAYS.INTL(BZ$4,$Q27,1,(Holidays!$A$1:$A$248)),0)+IF(AND($P27&lt;BZ$4,$Q27&gt;=CA$4,$Q27&gt;=BZ$4),NETWORKDAYS.INTL(BZ$4,(CA$4)-1,1,(Holidays!$A$1:$A$248)),0))*$S27,"")</f>
        <v>0</v>
      </c>
      <c r="CA27" s="191">
        <f>IFERROR((IF(AND($P27&gt;=CA$4,$P27&lt;CB$4,$Q27&lt;CB$4),NETWORKDAYS.INTL($P27,$Q27,1,(Holidays!$A$1:$A$248)),0)+IF(AND($P27&gt;=CA$4,$P27&lt;CB$4,$Q27&gt;=CB$4),NETWORKDAYS.INTL($P27,(CB$4)-1,1,(Holidays!$A$1:$A$248)),0)+IF(AND($P27&lt;CA$4,$Q27&lt;CB$4,$Q27&gt;=CA$4),NETWORKDAYS.INTL(CA$4,$Q27,1,(Holidays!$A$1:$A$248)),0)+IF(AND($P27&lt;CA$4,$Q27&gt;=CB$4,$Q27&gt;=CA$4),NETWORKDAYS.INTL(CA$4,(CB$4)-1,1,(Holidays!$A$1:$A$248)),0))*$S27,"")</f>
        <v>0</v>
      </c>
      <c r="CB27" s="191">
        <f>IFERROR((IF(AND($P27&gt;=CB$4,$P27&lt;CC$4,$Q27&lt;CC$4),NETWORKDAYS.INTL($P27,$Q27,1,(Holidays!$A$1:$A$248)),0)+IF(AND($P27&gt;=CB$4,$P27&lt;CC$4,$Q27&gt;=CC$4),NETWORKDAYS.INTL($P27,(CC$4)-1,1,(Holidays!$A$1:$A$248)),0)+IF(AND($P27&lt;CB$4,$Q27&lt;CC$4,$Q27&gt;=CB$4),NETWORKDAYS.INTL(CB$4,$Q27,1,(Holidays!$A$1:$A$248)),0)+IF(AND($P27&lt;CB$4,$Q27&gt;=CC$4,$Q27&gt;=CB$4),NETWORKDAYS.INTL(CB$4,(CC$4)-1,1,(Holidays!$A$1:$A$248)),0))*$S27,"")</f>
        <v>0</v>
      </c>
      <c r="CC27" s="191">
        <f>IFERROR((IF(AND($P27&gt;=CC$4,$P27&lt;CD$4,$Q27&lt;CD$4),NETWORKDAYS.INTL($P27,$Q27,1,(Holidays!$A$1:$A$248)),0)+IF(AND($P27&gt;=CC$4,$P27&lt;CD$4,$Q27&gt;=CD$4),NETWORKDAYS.INTL($P27,(CD$4)-1,1,(Holidays!$A$1:$A$248)),0)+IF(AND($P27&lt;CC$4,$Q27&lt;CD$4,$Q27&gt;=CC$4),NETWORKDAYS.INTL(CC$4,$Q27,1,(Holidays!$A$1:$A$248)),0)+IF(AND($P27&lt;CC$4,$Q27&gt;=CD$4,$Q27&gt;=CC$4),NETWORKDAYS.INTL(CC$4,(CD$4)-1,1,(Holidays!$A$1:$A$248)),0))*$S27,"")</f>
        <v>0</v>
      </c>
      <c r="CD27" s="191">
        <f>IFERROR((IF(AND($P27&gt;=CD$4,$P27&lt;CE$4,$Q27&lt;CE$4),NETWORKDAYS.INTL($P27,$Q27,1,(Holidays!$A$1:$A$248)),0)+IF(AND($P27&gt;=CD$4,$P27&lt;CE$4,$Q27&gt;=CE$4),NETWORKDAYS.INTL($P27,(CE$4)-1,1,(Holidays!$A$1:$A$248)),0)+IF(AND($P27&lt;CD$4,$Q27&lt;CE$4,$Q27&gt;=CD$4),NETWORKDAYS.INTL(CD$4,$Q27,1,(Holidays!$A$1:$A$248)),0)+IF(AND($P27&lt;CD$4,$Q27&gt;=CE$4,$Q27&gt;=CD$4),NETWORKDAYS.INTL(CD$4,(CE$4)-1,1,(Holidays!$A$1:$A$248)),0))*$S27,"")</f>
        <v>0</v>
      </c>
      <c r="CE27" s="191">
        <f>IFERROR((IF(AND($P27&gt;=CE$4,$P27&lt;CF$4,$Q27&lt;CF$4),NETWORKDAYS.INTL($P27,$Q27,1,(Holidays!$A$1:$A$248)),0)+IF(AND($P27&gt;=CE$4,$P27&lt;CF$4,$Q27&gt;=CF$4),NETWORKDAYS.INTL($P27,(CF$4)-1,1,(Holidays!$A$1:$A$248)),0)+IF(AND($P27&lt;CE$4,$Q27&lt;CF$4,$Q27&gt;=CE$4),NETWORKDAYS.INTL(CE$4,$Q27,1,(Holidays!$A$1:$A$248)),0)+IF(AND($P27&lt;CE$4,$Q27&gt;=CF$4,$Q27&gt;=CE$4),NETWORKDAYS.INTL(CE$4,(CF$4)-1,1,(Holidays!$A$1:$A$248)),0))*$S27,"")</f>
        <v>0</v>
      </c>
      <c r="CF27" s="191">
        <f>IFERROR((IF(AND($P27&gt;=CF$4,$P27&lt;CG$4,$Q27&lt;CG$4),NETWORKDAYS.INTL($P27,$Q27,1,(Holidays!$A$1:$A$248)),0)+IF(AND($P27&gt;=CF$4,$P27&lt;CG$4,$Q27&gt;=CG$4),NETWORKDAYS.INTL($P27,(CG$4)-1,1,(Holidays!$A$1:$A$248)),0)+IF(AND($P27&lt;CF$4,$Q27&lt;CG$4,$Q27&gt;=CF$4),NETWORKDAYS.INTL(CF$4,$Q27,1,(Holidays!$A$1:$A$248)),0)+IF(AND($P27&lt;CF$4,$Q27&gt;=CG$4,$Q27&gt;=CF$4),NETWORKDAYS.INTL(CF$4,(CG$4)-1,1,(Holidays!$A$1:$A$248)),0))*$S27,"")</f>
        <v>0</v>
      </c>
      <c r="CG27" s="191">
        <f>IFERROR((IF(AND($P27&gt;=CG$4,$P27&lt;CH$4,$Q27&lt;CH$4),NETWORKDAYS.INTL($P27,$Q27,1,(Holidays!$A$1:$A$248)),0)+IF(AND($P27&gt;=CG$4,$P27&lt;CH$4,$Q27&gt;=CH$4),NETWORKDAYS.INTL($P27,(CH$4)-1,1,(Holidays!$A$1:$A$248)),0)+IF(AND($P27&lt;CG$4,$Q27&lt;CH$4,$Q27&gt;=CG$4),NETWORKDAYS.INTL(CG$4,$Q27,1,(Holidays!$A$1:$A$248)),0)+IF(AND($P27&lt;CG$4,$Q27&gt;=CH$4,$Q27&gt;=CG$4),NETWORKDAYS.INTL(CG$4,(CH$4)-1,1,(Holidays!$A$1:$A$248)),0))*$S27,"")</f>
        <v>0</v>
      </c>
      <c r="CH27" s="191">
        <f>IFERROR((IF(AND($P27&gt;=CH$4,$P27&lt;CI$4,$Q27&lt;CI$4),NETWORKDAYS.INTL($P27,$Q27,1,(Holidays!$A$1:$A$248)),0)+IF(AND($P27&gt;=CH$4,$P27&lt;CI$4,$Q27&gt;=CI$4),NETWORKDAYS.INTL($P27,(CI$4)-1,1,(Holidays!$A$1:$A$248)),0)+IF(AND($P27&lt;CH$4,$Q27&lt;CI$4,$Q27&gt;=CH$4),NETWORKDAYS.INTL(CH$4,$Q27,1,(Holidays!$A$1:$A$248)),0)+IF(AND($P27&lt;CH$4,$Q27&gt;=CI$4,$Q27&gt;=CH$4),NETWORKDAYS.INTL(CH$4,(CI$4)-1,1,(Holidays!$A$1:$A$248)),0))*$S27,"")</f>
        <v>0</v>
      </c>
      <c r="CI27" s="191">
        <f>IFERROR((IF(AND($P27&gt;=CI$4,$P27&lt;CJ$4,$Q27&lt;CJ$4),NETWORKDAYS.INTL($P27,$Q27,1,(Holidays!$A$1:$A$248)),0)+IF(AND($P27&gt;=CI$4,$P27&lt;CJ$4,$Q27&gt;=CJ$4),NETWORKDAYS.INTL($P27,(CJ$4)-1,1,(Holidays!$A$1:$A$248)),0)+IF(AND($P27&lt;CI$4,$Q27&lt;CJ$4,$Q27&gt;=CI$4),NETWORKDAYS.INTL(CI$4,$Q27,1,(Holidays!$A$1:$A$248)),0)+IF(AND($P27&lt;CI$4,$Q27&gt;=CJ$4,$Q27&gt;=CI$4),NETWORKDAYS.INTL(CI$4,(CJ$4)-1,1,(Holidays!$A$1:$A$248)),0))*$S27,"")</f>
        <v>0</v>
      </c>
      <c r="CJ27" s="191">
        <f>IFERROR((IF(AND($P27&gt;=CJ$4,$P27&lt;CK$4,$Q27&lt;CK$4),NETWORKDAYS.INTL($P27,$Q27,1,(Holidays!$A$1:$A$248)),0)+IF(AND($P27&gt;=CJ$4,$P27&lt;CK$4,$Q27&gt;=CK$4),NETWORKDAYS.INTL($P27,(CK$4)-1,1,(Holidays!$A$1:$A$248)),0)+IF(AND($P27&lt;CJ$4,$Q27&lt;CK$4,$Q27&gt;=CJ$4),NETWORKDAYS.INTL(CJ$4,$Q27,1,(Holidays!$A$1:$A$248)),0)+IF(AND($P27&lt;CJ$4,$Q27&gt;=CK$4,$Q27&gt;=CJ$4),NETWORKDAYS.INTL(CJ$4,(CK$4)-1,1,(Holidays!$A$1:$A$248)),0))*$S27,"")</f>
        <v>0</v>
      </c>
      <c r="CK27" s="191">
        <f>IFERROR((IF(AND($P27&gt;=CK$4,$P27&lt;CL$4,$Q27&lt;CL$4),NETWORKDAYS.INTL($P27,$Q27,1,(Holidays!$A$1:$A$248)),0)+IF(AND($P27&gt;=CK$4,$P27&lt;CL$4,$Q27&gt;=CL$4),NETWORKDAYS.INTL($P27,(CL$4)-1,1,(Holidays!$A$1:$A$248)),0)+IF(AND($P27&lt;CK$4,$Q27&lt;CL$4,$Q27&gt;=CK$4),NETWORKDAYS.INTL(CK$4,$Q27,1,(Holidays!$A$1:$A$248)),0)+IF(AND($P27&lt;CK$4,$Q27&gt;=CL$4,$Q27&gt;=CK$4),NETWORKDAYS.INTL(CK$4,(CL$4)-1,1,(Holidays!$A$1:$A$248)),0))*$S27,"")</f>
        <v>0</v>
      </c>
      <c r="CL27" s="191">
        <f>IFERROR((IF(AND($P27&gt;=CL$4,$P27&lt;CM$4,$Q27&lt;CM$4),NETWORKDAYS.INTL($P27,$Q27,1,(Holidays!$A$1:$A$248)),0)+IF(AND($P27&gt;=CL$4,$P27&lt;CM$4,$Q27&gt;=CM$4),NETWORKDAYS.INTL($P27,(CM$4)-1,1,(Holidays!$A$1:$A$248)),0)+IF(AND($P27&lt;CL$4,$Q27&lt;CM$4,$Q27&gt;=CL$4),NETWORKDAYS.INTL(CL$4,$Q27,1,(Holidays!$A$1:$A$248)),0)+IF(AND($P27&lt;CL$4,$Q27&gt;=CM$4,$Q27&gt;=CL$4),NETWORKDAYS.INTL(CL$4,(CM$4)-1,1,(Holidays!$A$1:$A$248)),0))*$S27,"")</f>
        <v>0</v>
      </c>
      <c r="CM27" s="191">
        <f>IFERROR((IF(AND($P27&gt;=CM$4,$P27&lt;CN$4,$Q27&lt;CN$4),NETWORKDAYS.INTL($P27,$Q27,1,(Holidays!$A$1:$A$248)),0)+IF(AND($P27&gt;=CM$4,$P27&lt;CN$4,$Q27&gt;=CN$4),NETWORKDAYS.INTL($P27,(CN$4)-1,1,(Holidays!$A$1:$A$248)),0)+IF(AND($P27&lt;CM$4,$Q27&lt;CN$4,$Q27&gt;=CM$4),NETWORKDAYS.INTL(CM$4,$Q27,1,(Holidays!$A$1:$A$248)),0)+IF(AND($P27&lt;CM$4,$Q27&gt;=CN$4,$Q27&gt;=CM$4),NETWORKDAYS.INTL(CM$4,(CN$4)-1,1,(Holidays!$A$1:$A$248)),0))*$S27,"")</f>
        <v>0</v>
      </c>
      <c r="CN27" s="191">
        <f>IFERROR((IF(AND($P27&gt;=CN$4,$P27&lt;CO$4,$Q27&lt;CO$4),NETWORKDAYS.INTL($P27,$Q27,1,(Holidays!$A$1:$A$248)),0)+IF(AND($P27&gt;=CN$4,$P27&lt;CO$4,$Q27&gt;=CO$4),NETWORKDAYS.INTL($P27,(CO$4)-1,1,(Holidays!$A$1:$A$248)),0)+IF(AND($P27&lt;CN$4,$Q27&lt;CO$4,$Q27&gt;=CN$4),NETWORKDAYS.INTL(CN$4,$Q27,1,(Holidays!$A$1:$A$248)),0)+IF(AND($P27&lt;CN$4,$Q27&gt;=CO$4,$Q27&gt;=CN$4),NETWORKDAYS.INTL(CN$4,(CO$4)-1,1,(Holidays!$A$1:$A$248)),0))*$S27,"")</f>
        <v>0</v>
      </c>
      <c r="CO27" s="191">
        <f>IFERROR((IF(AND($P27&gt;=CO$4,$P27&lt;CP$4,$Q27&lt;CP$4),NETWORKDAYS.INTL($P27,$Q27,1,(Holidays!$A$1:$A$248)),0)+IF(AND($P27&gt;=CO$4,$P27&lt;CP$4,$Q27&gt;=CP$4),NETWORKDAYS.INTL($P27,(CP$4)-1,1,(Holidays!$A$1:$A$248)),0)+IF(AND($P27&lt;CO$4,$Q27&lt;CP$4,$Q27&gt;=CO$4),NETWORKDAYS.INTL(CO$4,$Q27,1,(Holidays!$A$1:$A$248)),0)+IF(AND($P27&lt;CO$4,$Q27&gt;=CP$4,$Q27&gt;=CO$4),NETWORKDAYS.INTL(CO$4,(CP$4)-1,1,(Holidays!$A$1:$A$248)),0))*$S27,"")</f>
        <v>0</v>
      </c>
      <c r="CP27" s="191">
        <f>IFERROR((IF(AND($P27&gt;=CP$4,$P27&lt;CQ$4,$Q27&lt;CQ$4),NETWORKDAYS.INTL($P27,$Q27,1,(Holidays!$A$1:$A$248)),0)+IF(AND($P27&gt;=CP$4,$P27&lt;CQ$4,$Q27&gt;=CQ$4),NETWORKDAYS.INTL($P27,(CQ$4)-1,1,(Holidays!$A$1:$A$248)),0)+IF(AND($P27&lt;CP$4,$Q27&lt;CQ$4,$Q27&gt;=CP$4),NETWORKDAYS.INTL(CP$4,$Q27,1,(Holidays!$A$1:$A$248)),0)+IF(AND($P27&lt;CP$4,$Q27&gt;=CQ$4,$Q27&gt;=CP$4),NETWORKDAYS.INTL(CP$4,(CQ$4)-1,1,(Holidays!$A$1:$A$248)),0))*$S27,"")</f>
        <v>0</v>
      </c>
      <c r="CQ27" s="191">
        <f>IFERROR((IF(AND($P27&gt;=CQ$4,$P27&lt;CR$4,$Q27&lt;CR$4),NETWORKDAYS.INTL($P27,$Q27,1,(Holidays!$A$1:$A$248)),0)+IF(AND($P27&gt;=CQ$4,$P27&lt;CR$4,$Q27&gt;=CR$4),NETWORKDAYS.INTL($P27,(CR$4)-1,1,(Holidays!$A$1:$A$248)),0)+IF(AND($P27&lt;CQ$4,$Q27&lt;CR$4,$Q27&gt;=CQ$4),NETWORKDAYS.INTL(CQ$4,$Q27,1,(Holidays!$A$1:$A$248)),0)+IF(AND($P27&lt;CQ$4,$Q27&gt;=CR$4,$Q27&gt;=CQ$4),NETWORKDAYS.INTL(CQ$4,(CR$4)-1,1,(Holidays!$A$1:$A$248)),0))*$S27,"")</f>
        <v>0</v>
      </c>
      <c r="CR27" s="191">
        <f>IFERROR((IF(AND($P27&gt;=CR$4,$P27&lt;CS$4,$Q27&lt;CS$4),NETWORKDAYS.INTL($P27,$Q27,1,(Holidays!$A$1:$A$248)),0)+IF(AND($P27&gt;=CR$4,$P27&lt;CS$4,$Q27&gt;=CS$4),NETWORKDAYS.INTL($P27,(CS$4)-1,1,(Holidays!$A$1:$A$248)),0)+IF(AND($P27&lt;CR$4,$Q27&lt;CS$4,$Q27&gt;=CR$4),NETWORKDAYS.INTL(CR$4,$Q27,1,(Holidays!$A$1:$A$248)),0)+IF(AND($P27&lt;CR$4,$Q27&gt;=CS$4,$Q27&gt;=CR$4),NETWORKDAYS.INTL(CR$4,(CS$4)-1,1,(Holidays!$A$1:$A$248)),0))*$S27,"")</f>
        <v>0</v>
      </c>
      <c r="CS27" s="191">
        <f>IFERROR((IF(AND($P27&gt;=CS$4,$P27&lt;CT$4,$Q27&lt;CT$4),NETWORKDAYS.INTL($P27,$Q27,1,(Holidays!$A$1:$A$248)),0)+IF(AND($P27&gt;=CS$4,$P27&lt;CT$4,$Q27&gt;=CT$4),NETWORKDAYS.INTL($P27,(CT$4)-1,1,(Holidays!$A$1:$A$248)),0)+IF(AND($P27&lt;CS$4,$Q27&lt;CT$4,$Q27&gt;=CS$4),NETWORKDAYS.INTL(CS$4,$Q27,1,(Holidays!$A$1:$A$248)),0)+IF(AND($P27&lt;CS$4,$Q27&gt;=CT$4,$Q27&gt;=CS$4),NETWORKDAYS.INTL(CS$4,(CT$4)-1,1,(Holidays!$A$1:$A$248)),0))*$S27,"")</f>
        <v>0</v>
      </c>
      <c r="CT27" s="191">
        <f>IFERROR((IF(AND($P27&gt;=CT$4,$P27&lt;CU$4,$Q27&lt;CU$4),NETWORKDAYS.INTL($P27,$Q27,1,(Holidays!$A$1:$A$248)),0)+IF(AND($P27&gt;=CT$4,$P27&lt;CU$4,$Q27&gt;=CU$4),NETWORKDAYS.INTL($P27,(CU$4)-1,1,(Holidays!$A$1:$A$248)),0)+IF(AND($P27&lt;CT$4,$Q27&lt;CU$4,$Q27&gt;=CT$4),NETWORKDAYS.INTL(CT$4,$Q27,1,(Holidays!$A$1:$A$248)),0)+IF(AND($P27&lt;CT$4,$Q27&gt;=CU$4,$Q27&gt;=CT$4),NETWORKDAYS.INTL(CT$4,(CU$4)-1,1,(Holidays!$A$1:$A$248)),0))*$S27,"")</f>
        <v>0</v>
      </c>
      <c r="CU27" s="191">
        <f>IFERROR((IF(AND($P27&gt;=CU$4,$P27&lt;CV$4,$Q27&lt;CV$4),NETWORKDAYS.INTL($P27,$Q27,1,(Holidays!$A$1:$A$248)),0)+IF(AND($P27&gt;=CU$4,$P27&lt;CV$4,$Q27&gt;=CV$4),NETWORKDAYS.INTL($P27,(CV$4)-1,1,(Holidays!$A$1:$A$248)),0)+IF(AND($P27&lt;CU$4,$Q27&lt;CV$4,$Q27&gt;=CU$4),NETWORKDAYS.INTL(CU$4,$Q27,1,(Holidays!$A$1:$A$248)),0)+IF(AND($P27&lt;CU$4,$Q27&gt;=CV$4,$Q27&gt;=CU$4),NETWORKDAYS.INTL(CU$4,(CV$4)-1,1,(Holidays!$A$1:$A$248)),0))*$S27,"")</f>
        <v>0</v>
      </c>
      <c r="CV27" s="191">
        <f>IFERROR((IF(AND($P27&gt;=CV$4,$P27&lt;CW$4,$Q27&lt;CW$4),NETWORKDAYS.INTL($P27,$Q27,1,(Holidays!$A$1:$A$248)),0)+IF(AND($P27&gt;=CV$4,$P27&lt;CW$4,$Q27&gt;=CW$4),NETWORKDAYS.INTL($P27,(CW$4)-1,1,(Holidays!$A$1:$A$248)),0)+IF(AND($P27&lt;CV$4,$Q27&lt;CW$4,$Q27&gt;=CV$4),NETWORKDAYS.INTL(CV$4,$Q27,1,(Holidays!$A$1:$A$248)),0)+IF(AND($P27&lt;CV$4,$Q27&gt;=CW$4,$Q27&gt;=CV$4),NETWORKDAYS.INTL(CV$4,(CW$4)-1,1,(Holidays!$A$1:$A$248)),0))*$S27,"")</f>
        <v>0</v>
      </c>
      <c r="CW27" s="191">
        <f>IFERROR((IF(AND($P27&gt;=CW$4,$P27&lt;CX$4,$Q27&lt;CX$4),NETWORKDAYS.INTL($P27,$Q27,1,(Holidays!$A$1:$A$248)),0)+IF(AND($P27&gt;=CW$4,$P27&lt;CX$4,$Q27&gt;=CX$4),NETWORKDAYS.INTL($P27,(CX$4)-1,1,(Holidays!$A$1:$A$248)),0)+IF(AND($P27&lt;CW$4,$Q27&lt;CX$4,$Q27&gt;=CW$4),NETWORKDAYS.INTL(CW$4,$Q27,1,(Holidays!$A$1:$A$248)),0)+IF(AND($P27&lt;CW$4,$Q27&gt;=CX$4,$Q27&gt;=CW$4),NETWORKDAYS.INTL(CW$4,(CX$4)-1,1,(Holidays!$A$1:$A$248)),0))*$S27,"")</f>
        <v>0</v>
      </c>
      <c r="CX27" s="191">
        <f>IFERROR((IF(AND($P27&gt;=CX$4,$P27&lt;CY$4,$Q27&lt;CY$4),NETWORKDAYS.INTL($P27,$Q27,1,(Holidays!$A$1:$A$248)),0)+IF(AND($P27&gt;=CX$4,$P27&lt;CY$4,$Q27&gt;=CY$4),NETWORKDAYS.INTL($P27,(CY$4)-1,1,(Holidays!$A$1:$A$248)),0)+IF(AND($P27&lt;CX$4,$Q27&lt;CY$4,$Q27&gt;=CX$4),NETWORKDAYS.INTL(CX$4,$Q27,1,(Holidays!$A$1:$A$248)),0)+IF(AND($P27&lt;CX$4,$Q27&gt;=CY$4,$Q27&gt;=CX$4),NETWORKDAYS.INTL(CX$4,(CY$4)-1,1,(Holidays!$A$1:$A$248)),0))*$S27,"")</f>
        <v>0</v>
      </c>
      <c r="CY27" s="191">
        <f>IFERROR((IF(AND($P27&gt;=CY$4,$P27&lt;CZ$4,$Q27&lt;CZ$4),NETWORKDAYS.INTL($P27,$Q27,1,(Holidays!$A$1:$A$248)),0)+IF(AND($P27&gt;=CY$4,$P27&lt;CZ$4,$Q27&gt;=CZ$4),NETWORKDAYS.INTL($P27,(CZ$4)-1,1,(Holidays!$A$1:$A$248)),0)+IF(AND($P27&lt;CY$4,$Q27&lt;CZ$4,$Q27&gt;=CY$4),NETWORKDAYS.INTL(CY$4,$Q27,1,(Holidays!$A$1:$A$248)),0)+IF(AND($P27&lt;CY$4,$Q27&gt;=CZ$4,$Q27&gt;=CY$4),NETWORKDAYS.INTL(CY$4,(CZ$4)-1,1,(Holidays!$A$1:$A$248)),0))*$S27,"")</f>
        <v>0</v>
      </c>
      <c r="CZ27" s="191">
        <f>IFERROR((IF(AND($P27&gt;=CZ$4,$P27&lt;DA$4,$Q27&lt;DA$4),NETWORKDAYS.INTL($P27,$Q27,1,(Holidays!$A$1:$A$248)),0)+IF(AND($P27&gt;=CZ$4,$P27&lt;DA$4,$Q27&gt;=DA$4),NETWORKDAYS.INTL($P27,(DA$4)-1,1,(Holidays!$A$1:$A$248)),0)+IF(AND($P27&lt;CZ$4,$Q27&lt;DA$4,$Q27&gt;=CZ$4),NETWORKDAYS.INTL(CZ$4,$Q27,1,(Holidays!$A$1:$A$248)),0)+IF(AND($P27&lt;CZ$4,$Q27&gt;=DA$4,$Q27&gt;=CZ$4),NETWORKDAYS.INTL(CZ$4,(DA$4)-1,1,(Holidays!$A$1:$A$248)),0))*$S27,"")</f>
        <v>0</v>
      </c>
      <c r="DA27" s="191">
        <f>IFERROR((IF(AND($P27&gt;=DA$4,$P27&lt;DB$4,$Q27&lt;DB$4),NETWORKDAYS.INTL($P27,$Q27,1,(Holidays!$A$1:$A$248)),0)+IF(AND($P27&gt;=DA$4,$P27&lt;DB$4,$Q27&gt;=DB$4),NETWORKDAYS.INTL($P27,(DB$4)-1,1,(Holidays!$A$1:$A$248)),0)+IF(AND($P27&lt;DA$4,$Q27&lt;DB$4,$Q27&gt;=DA$4),NETWORKDAYS.INTL(DA$4,$Q27,1,(Holidays!$A$1:$A$248)),0)+IF(AND($P27&lt;DA$4,$Q27&gt;=DB$4,$Q27&gt;=DA$4),NETWORKDAYS.INTL(DA$4,(DB$4)-1,1,(Holidays!$A$1:$A$248)),0))*$S27,"")</f>
        <v>0</v>
      </c>
      <c r="DB27" s="191">
        <f>IFERROR((IF(AND($P27&gt;=DB$4,$P27&lt;DC$4,$Q27&lt;DC$4),NETWORKDAYS.INTL($P27,$Q27,1,(Holidays!$A$1:$A$248)),0)+IF(AND($P27&gt;=DB$4,$P27&lt;DC$4,$Q27&gt;=DC$4),NETWORKDAYS.INTL($P27,(DC$4)-1,1,(Holidays!$A$1:$A$248)),0)+IF(AND($P27&lt;DB$4,$Q27&lt;DC$4,$Q27&gt;=DB$4),NETWORKDAYS.INTL(DB$4,$Q27,1,(Holidays!$A$1:$A$248)),0)+IF(AND($P27&lt;DB$4,$Q27&gt;=DC$4,$Q27&gt;=DB$4),NETWORKDAYS.INTL(DB$4,(DC$4)-1,1,(Holidays!$A$1:$A$248)),0))*$S27,"")</f>
        <v>0</v>
      </c>
      <c r="DC27" s="191">
        <f>IFERROR((IF(AND($P27&gt;=DC$4,$P27&lt;DD$4,$Q27&lt;DD$4),NETWORKDAYS.INTL($P27,$Q27,1,(Holidays!$A$1:$A$248)),0)+IF(AND($P27&gt;=DC$4,$P27&lt;DD$4,$Q27&gt;=DD$4),NETWORKDAYS.INTL($P27,(DD$4)-1,1,(Holidays!$A$1:$A$248)),0)+IF(AND($P27&lt;DC$4,$Q27&lt;DD$4,$Q27&gt;=DC$4),NETWORKDAYS.INTL(DC$4,$Q27,1,(Holidays!$A$1:$A$248)),0)+IF(AND($P27&lt;DC$4,$Q27&gt;=DD$4,$Q27&gt;=DC$4),NETWORKDAYS.INTL(DC$4,(DD$4)-1,1,(Holidays!$A$1:$A$248)),0))*$S27,"")</f>
        <v>0</v>
      </c>
      <c r="DD27" s="192">
        <f>IFERROR((IF(AND($P27&gt;=DD$4,$P27&lt;DE$4,$Q27&lt;DE$4),NETWORKDAYS.INTL($P27,$Q27,1,(Holidays!$A$1:$A$248)),0)+IF(AND($P27&gt;=DD$4,$P27&lt;DE$4,$Q27&gt;=DE$4),NETWORKDAYS.INTL($P27,(DE$4)-1,1,(Holidays!$A$1:$A$248)),0)+IF(AND($P27&lt;DD$4,$Q27&lt;DE$4,$Q27&gt;=DD$4),NETWORKDAYS.INTL(DD$4,$Q27,1,(Holidays!$A$1:$A$248)),0)+IF(AND($P27&lt;DD$4,$Q27&gt;=DE$4,$Q27&gt;=DD$4),NETWORKDAYS.INTL(DD$4,(DE$4)-1,1,(Holidays!$A$1:$A$248)),0))*$S27,"")</f>
        <v>0</v>
      </c>
      <c r="DE27" s="191">
        <f>IFERROR((IF(AND($P27&gt;=DE$4,$P27&lt;DF$4,$Q27&lt;DF$4),NETWORKDAYS.INTL($P27,$Q27,1,(Holidays!$A$1:$A$248)),0)+IF(AND($P27&gt;=DE$4,$P27&lt;DF$4,$Q27&gt;=DF$4),NETWORKDAYS.INTL($P27,(DF$4)-1,1,(Holidays!$A$1:$A$248)),0)+IF(AND($P27&lt;DE$4,$Q27&lt;DF$4,$Q27&gt;=DE$4),NETWORKDAYS.INTL(DE$4,$Q27,1,(Holidays!$A$1:$A$248)),0)+IF(AND($P27&lt;DE$4,$Q27&gt;=DF$4,$Q27&gt;=DE$4),NETWORKDAYS.INTL(DE$4,(DF$4)-1,1,(Holidays!$A$1:$A$248)),0))*$S27,"")</f>
        <v>0</v>
      </c>
      <c r="DF27" s="191">
        <f>IFERROR((IF(AND($P27&gt;=DF$4,$P27&lt;DG$4,$Q27&lt;DG$4),NETWORKDAYS.INTL($P27,$Q27,1,(Holidays!$A$1:$A$248)),0)+IF(AND($P27&gt;=DF$4,$P27&lt;DG$4,$Q27&gt;=DG$4),NETWORKDAYS.INTL($P27,(DG$4)-1,1,(Holidays!$A$1:$A$248)),0)+IF(AND($P27&lt;DF$4,$Q27&lt;DG$4,$Q27&gt;=DF$4),NETWORKDAYS.INTL(DF$4,$Q27,1,(Holidays!$A$1:$A$248)),0)+IF(AND($P27&lt;DF$4,$Q27&gt;=DG$4,$Q27&gt;=DF$4),NETWORKDAYS.INTL(DF$4,(DG$4)-1,1,(Holidays!$A$1:$A$248)),0))*$S27,"")</f>
        <v>0</v>
      </c>
      <c r="DG27" s="191">
        <f>IFERROR((IF(AND($P27&gt;=DG$4,$P27&lt;DH$4,$Q27&lt;DH$4),NETWORKDAYS.INTL($P27,$Q27,1,(Holidays!$A$1:$A$248)),0)+IF(AND($P27&gt;=DG$4,$P27&lt;DH$4,$Q27&gt;=DH$4),NETWORKDAYS.INTL($P27,(DH$4)-1,1,(Holidays!$A$1:$A$248)),0)+IF(AND($P27&lt;DG$4,$Q27&lt;DH$4,$Q27&gt;=DG$4),NETWORKDAYS.INTL(DG$4,$Q27,1,(Holidays!$A$1:$A$248)),0)+IF(AND($P27&lt;DG$4,$Q27&gt;=DH$4,$Q27&gt;=DG$4),NETWORKDAYS.INTL(DG$4,(DH$4)-1,1,(Holidays!$A$1:$A$248)),0))*$S27,"")</f>
        <v>0</v>
      </c>
      <c r="DH27" s="191">
        <f>IFERROR((IF(AND($P27&gt;=DH$4,$P27&lt;DI$4,$Q27&lt;DI$4),NETWORKDAYS.INTL($P27,$Q27,1,(Holidays!$A$1:$A$248)),0)+IF(AND($P27&gt;=DH$4,$P27&lt;DI$4,$Q27&gt;=DI$4),NETWORKDAYS.INTL($P27,(DI$4)-1,1,(Holidays!$A$1:$A$248)),0)+IF(AND($P27&lt;DH$4,$Q27&lt;DI$4,$Q27&gt;=DH$4),NETWORKDAYS.INTL(DH$4,$Q27,1,(Holidays!$A$1:$A$248)),0)+IF(AND($P27&lt;DH$4,$Q27&gt;=DI$4,$Q27&gt;=DH$4),NETWORKDAYS.INTL(DH$4,(DI$4)-1,1,(Holidays!$A$1:$A$248)),0))*$S27,"")</f>
        <v>0</v>
      </c>
      <c r="DI27" s="191">
        <f>IFERROR((IF(AND($P27&gt;=DI$4,$P27&lt;DJ$4,$Q27&lt;DJ$4),NETWORKDAYS.INTL($P27,$Q27,1,(Holidays!$A$1:$A$248)),0)+IF(AND($P27&gt;=DI$4,$P27&lt;DJ$4,$Q27&gt;=DJ$4),NETWORKDAYS.INTL($P27,(DJ$4)-1,1,(Holidays!$A$1:$A$248)),0)+IF(AND($P27&lt;DI$4,$Q27&lt;DJ$4,$Q27&gt;=DI$4),NETWORKDAYS.INTL(DI$4,$Q27,1,(Holidays!$A$1:$A$248)),0)+IF(AND($P27&lt;DI$4,$Q27&gt;=DJ$4,$Q27&gt;=DI$4),NETWORKDAYS.INTL(DI$4,(DJ$4)-1,1,(Holidays!$A$1:$A$248)),0))*$S27,"")</f>
        <v>0</v>
      </c>
      <c r="DJ27" s="191">
        <f>IFERROR((IF(AND($P27&gt;=DJ$4,$P27&lt;DK$4,$Q27&lt;DK$4),NETWORKDAYS.INTL($P27,$Q27,1,(Holidays!$A$1:$A$248)),0)+IF(AND($P27&gt;=DJ$4,$P27&lt;DK$4,$Q27&gt;=DK$4),NETWORKDAYS.INTL($P27,(DK$4)-1,1,(Holidays!$A$1:$A$248)),0)+IF(AND($P27&lt;DJ$4,$Q27&lt;DK$4,$Q27&gt;=DJ$4),NETWORKDAYS.INTL(DJ$4,$Q27,1,(Holidays!$A$1:$A$248)),0)+IF(AND($P27&lt;DJ$4,$Q27&gt;=DK$4,$Q27&gt;=DJ$4),NETWORKDAYS.INTL(DJ$4,(DK$4)-1,1,(Holidays!$A$1:$A$248)),0))*$S27,"")</f>
        <v>0</v>
      </c>
      <c r="DK27" s="191">
        <f>IFERROR((IF(AND($P27&gt;=DK$4,$P27&lt;DL$4,$Q27&lt;DL$4),NETWORKDAYS.INTL($P27,$Q27,1,(Holidays!$A$1:$A$248)),0)+IF(AND($P27&gt;=DK$4,$P27&lt;DL$4,$Q27&gt;=DL$4),NETWORKDAYS.INTL($P27,(DL$4)-1,1,(Holidays!$A$1:$A$248)),0)+IF(AND($P27&lt;DK$4,$Q27&lt;DL$4,$Q27&gt;=DK$4),NETWORKDAYS.INTL(DK$4,$Q27,1,(Holidays!$A$1:$A$248)),0)+IF(AND($P27&lt;DK$4,$Q27&gt;=DL$4,$Q27&gt;=DK$4),NETWORKDAYS.INTL(DK$4,(DL$4)-1,1,(Holidays!$A$1:$A$248)),0))*$S27,"")</f>
        <v>0</v>
      </c>
      <c r="DL27" s="191">
        <f>IFERROR((IF(AND($P27&gt;=DL$4,$P27&lt;DM$4,$Q27&lt;DM$4),NETWORKDAYS.INTL($P27,$Q27,1,(Holidays!$A$1:$A$248)),0)+IF(AND($P27&gt;=DL$4,$P27&lt;DM$4,$Q27&gt;=DM$4),NETWORKDAYS.INTL($P27,(DM$4)-1,1,(Holidays!$A$1:$A$248)),0)+IF(AND($P27&lt;DL$4,$Q27&lt;DM$4,$Q27&gt;=DL$4),NETWORKDAYS.INTL(DL$4,$Q27,1,(Holidays!$A$1:$A$248)),0)+IF(AND($P27&lt;DL$4,$Q27&gt;=DM$4,$Q27&gt;=DL$4),NETWORKDAYS.INTL(DL$4,(DM$4)-1,1,(Holidays!$A$1:$A$248)),0))*$S27,"")</f>
        <v>0</v>
      </c>
      <c r="DM27" s="191">
        <f>IFERROR((IF(AND($P27&gt;=DM$4,$P27&lt;DN$4,$Q27&lt;DN$4),NETWORKDAYS.INTL($P27,$Q27,1,(Holidays!$A$1:$A$248)),0)+IF(AND($P27&gt;=DM$4,$P27&lt;DN$4,$Q27&gt;=DN$4),NETWORKDAYS.INTL($P27,(DN$4)-1,1,(Holidays!$A$1:$A$248)),0)+IF(AND($P27&lt;DM$4,$Q27&lt;DN$4,$Q27&gt;=DM$4),NETWORKDAYS.INTL(DM$4,$Q27,1,(Holidays!$A$1:$A$248)),0)+IF(AND($P27&lt;DM$4,$Q27&gt;=DN$4,$Q27&gt;=DM$4),NETWORKDAYS.INTL(DM$4,(DN$4)-1,1,(Holidays!$A$1:$A$248)),0))*$S27,"")</f>
        <v>0</v>
      </c>
      <c r="DN27" s="191">
        <f>IFERROR((IF(AND($P27&gt;=DN$4,$P27&lt;DO$4,$Q27&lt;DO$4),NETWORKDAYS.INTL($P27,$Q27,1,(Holidays!$A$1:$A$248)),0)+IF(AND($P27&gt;=DN$4,$P27&lt;DO$4,$Q27&gt;=DO$4),NETWORKDAYS.INTL($P27,(DO$4)-1,1,(Holidays!$A$1:$A$248)),0)+IF(AND($P27&lt;DN$4,$Q27&lt;DO$4,$Q27&gt;=DN$4),NETWORKDAYS.INTL(DN$4,$Q27,1,(Holidays!$A$1:$A$248)),0)+IF(AND($P27&lt;DN$4,$Q27&gt;=DO$4,$Q27&gt;=DN$4),NETWORKDAYS.INTL(DN$4,(DO$4)-1,1,(Holidays!$A$1:$A$248)),0))*$S27,"")</f>
        <v>0</v>
      </c>
      <c r="DO27" s="191">
        <f>IFERROR((IF(AND($P27&gt;=DO$4,$P27&lt;DP$4,$Q27&lt;DP$4),NETWORKDAYS.INTL($P27,$Q27,1,(Holidays!$A$1:$A$248)),0)+IF(AND($P27&gt;=DO$4,$P27&lt;DP$4,$Q27&gt;=DP$4),NETWORKDAYS.INTL($P27,(DP$4)-1,1,(Holidays!$A$1:$A$248)),0)+IF(AND($P27&lt;DO$4,$Q27&lt;DP$4,$Q27&gt;=DO$4),NETWORKDAYS.INTL(DO$4,$Q27,1,(Holidays!$A$1:$A$248)),0)+IF(AND($P27&lt;DO$4,$Q27&gt;=DP$4,$Q27&gt;=DO$4),NETWORKDAYS.INTL(DO$4,(DP$4)-1,1,(Holidays!$A$1:$A$248)),0))*$S27,"")</f>
        <v>0</v>
      </c>
      <c r="DP27" s="191">
        <f>IFERROR((IF(AND($P27&gt;=DP$4,$P27&lt;DQ$4,$Q27&lt;DQ$4),NETWORKDAYS.INTL($P27,$Q27,1,(Holidays!$A$1:$A$248)),0)+IF(AND($P27&gt;=DP$4,$P27&lt;DQ$4,$Q27&gt;=DQ$4),NETWORKDAYS.INTL($P27,(DQ$4)-1,1,(Holidays!$A$1:$A$248)),0)+IF(AND($P27&lt;DP$4,$Q27&lt;DQ$4,$Q27&gt;=DP$4),NETWORKDAYS.INTL(DP$4,$Q27,1,(Holidays!$A$1:$A$248)),0)+IF(AND($P27&lt;DP$4,$Q27&gt;=DQ$4,$Q27&gt;=DP$4),NETWORKDAYS.INTL(DP$4,(DQ$4)-1,1,(Holidays!$A$1:$A$248)),0))*$S27,"")</f>
        <v>0</v>
      </c>
      <c r="DQ27" s="191">
        <f>IFERROR((IF(AND($P27&gt;=DQ$4,$P27&lt;DR$4,$Q27&lt;DR$4),NETWORKDAYS.INTL($P27,$Q27,1,(Holidays!$A$1:$A$248)),0)+IF(AND($P27&gt;=DQ$4,$P27&lt;DR$4,$Q27&gt;=DR$4),NETWORKDAYS.INTL($P27,(DR$4)-1,1,(Holidays!$A$1:$A$248)),0)+IF(AND($P27&lt;DQ$4,$Q27&lt;DR$4,$Q27&gt;=DQ$4),NETWORKDAYS.INTL(DQ$4,$Q27,1,(Holidays!$A$1:$A$248)),0)+IF(AND($P27&lt;DQ$4,$Q27&gt;=DR$4,$Q27&gt;=DQ$4),NETWORKDAYS.INTL(DQ$4,(DR$4)-1,1,(Holidays!$A$1:$A$248)),0))*$S27,"")</f>
        <v>0</v>
      </c>
      <c r="DR27" s="191">
        <f>IFERROR((IF(AND($P27&gt;=DR$4,$P27&lt;DS$4,$Q27&lt;DS$4),NETWORKDAYS.INTL($P27,$Q27,1,(Holidays!$A$1:$A$248)),0)+IF(AND($P27&gt;=DR$4,$P27&lt;DS$4,$Q27&gt;=DS$4),NETWORKDAYS.INTL($P27,(DS$4)-1,1,(Holidays!$A$1:$A$248)),0)+IF(AND($P27&lt;DR$4,$Q27&lt;DS$4,$Q27&gt;=DR$4),NETWORKDAYS.INTL(DR$4,$Q27,1,(Holidays!$A$1:$A$248)),0)+IF(AND($P27&lt;DR$4,$Q27&gt;=DS$4,$Q27&gt;=DR$4),NETWORKDAYS.INTL(DR$4,(DS$4)-1,1,(Holidays!$A$1:$A$248)),0))*$S27,"")</f>
        <v>0</v>
      </c>
      <c r="DS27" s="191">
        <f>IFERROR((IF(AND($P27&gt;=DS$4,$P27&lt;DT$4,$Q27&lt;DT$4),NETWORKDAYS.INTL($P27,$Q27,1,(Holidays!$A$1:$A$248)),0)+IF(AND($P27&gt;=DS$4,$P27&lt;DT$4,$Q27&gt;=DT$4),NETWORKDAYS.INTL($P27,(DT$4)-1,1,(Holidays!$A$1:$A$248)),0)+IF(AND($P27&lt;DS$4,$Q27&lt;DT$4,$Q27&gt;=DS$4),NETWORKDAYS.INTL(DS$4,$Q27,1,(Holidays!$A$1:$A$248)),0)+IF(AND($P27&lt;DS$4,$Q27&gt;=DT$4,$Q27&gt;=DS$4),NETWORKDAYS.INTL(DS$4,(DT$4)-1,1,(Holidays!$A$1:$A$248)),0))*$S27,"")</f>
        <v>0</v>
      </c>
      <c r="DT27" s="191">
        <f>IFERROR((IF(AND($P27&gt;=DT$4,$P27&lt;DU$4,$Q27&lt;DU$4),NETWORKDAYS.INTL($P27,$Q27,1,(Holidays!$A$1:$A$248)),0)+IF(AND($P27&gt;=DT$4,$P27&lt;DU$4,$Q27&gt;=DU$4),NETWORKDAYS.INTL($P27,(DU$4)-1,1,(Holidays!$A$1:$A$248)),0)+IF(AND($P27&lt;DT$4,$Q27&lt;DU$4,$Q27&gt;=DT$4),NETWORKDAYS.INTL(DT$4,$Q27,1,(Holidays!$A$1:$A$248)),0)+IF(AND($P27&lt;DT$4,$Q27&gt;=DU$4,$Q27&gt;=DT$4),NETWORKDAYS.INTL(DT$4,(DU$4)-1,1,(Holidays!$A$1:$A$248)),0))*$S27,"")</f>
        <v>0</v>
      </c>
      <c r="DU27" s="191">
        <f>IFERROR((IF(AND($P27&gt;=DU$4,$P27&lt;DV$4,$Q27&lt;DV$4),NETWORKDAYS.INTL($P27,$Q27,1,(Holidays!$A$1:$A$248)),0)+IF(AND($P27&gt;=DU$4,$P27&lt;DV$4,$Q27&gt;=DV$4),NETWORKDAYS.INTL($P27,(DV$4)-1,1,(Holidays!$A$1:$A$248)),0)+IF(AND($P27&lt;DU$4,$Q27&lt;DV$4,$Q27&gt;=DU$4),NETWORKDAYS.INTL(DU$4,$Q27,1,(Holidays!$A$1:$A$248)),0)+IF(AND($P27&lt;DU$4,$Q27&gt;=DV$4,$Q27&gt;=DU$4),NETWORKDAYS.INTL(DU$4,(DV$4)-1,1,(Holidays!$A$1:$A$248)),0))*$S27,"")</f>
        <v>0</v>
      </c>
      <c r="DV27" s="191">
        <f>IFERROR((IF(AND($P27&gt;=DV$4,$P27&lt;DW$4,$Q27&lt;DW$4),NETWORKDAYS.INTL($P27,$Q27,1,(Holidays!$A$1:$A$248)),0)+IF(AND($P27&gt;=DV$4,$P27&lt;DW$4,$Q27&gt;=DW$4),NETWORKDAYS.INTL($P27,(DW$4)-1,1,(Holidays!$A$1:$A$248)),0)+IF(AND($P27&lt;DV$4,$Q27&lt;DW$4,$Q27&gt;=DV$4),NETWORKDAYS.INTL(DV$4,$Q27,1,(Holidays!$A$1:$A$248)),0)+IF(AND($P27&lt;DV$4,$Q27&gt;=DW$4,$Q27&gt;=DV$4),NETWORKDAYS.INTL(DV$4,(DW$4)-1,1,(Holidays!$A$1:$A$248)),0))*$S27,"")</f>
        <v>0</v>
      </c>
      <c r="DW27" s="191">
        <f>IFERROR((IF(AND($P27&gt;=DW$4,$P27&lt;DX$4,$Q27&lt;DX$4),NETWORKDAYS.INTL($P27,$Q27,1,(Holidays!$A$1:$A$248)),0)+IF(AND($P27&gt;=DW$4,$P27&lt;DX$4,$Q27&gt;=DX$4),NETWORKDAYS.INTL($P27,(DX$4)-1,1,(Holidays!$A$1:$A$248)),0)+IF(AND($P27&lt;DW$4,$Q27&lt;DX$4,$Q27&gt;=DW$4),NETWORKDAYS.INTL(DW$4,$Q27,1,(Holidays!$A$1:$A$248)),0)+IF(AND($P27&lt;DW$4,$Q27&gt;=DX$4,$Q27&gt;=DW$4),NETWORKDAYS.INTL(DW$4,(DX$4)-1,1,(Holidays!$A$1:$A$248)),0))*$S27,"")</f>
        <v>0</v>
      </c>
      <c r="DX27" s="191">
        <f>IFERROR((IF(AND($P27&gt;=DX$4,$P27&lt;DY$4,$Q27&lt;DY$4),NETWORKDAYS.INTL($P27,$Q27,1,(Holidays!$A$1:$A$248)),0)+IF(AND($P27&gt;=DX$4,$P27&lt;DY$4,$Q27&gt;=DY$4),NETWORKDAYS.INTL($P27,(DY$4)-1,1,(Holidays!$A$1:$A$248)),0)+IF(AND($P27&lt;DX$4,$Q27&lt;DY$4,$Q27&gt;=DX$4),NETWORKDAYS.INTL(DX$4,$Q27,1,(Holidays!$A$1:$A$248)),0)+IF(AND($P27&lt;DX$4,$Q27&gt;=DY$4,$Q27&gt;=DX$4),NETWORKDAYS.INTL(DX$4,(DY$4)-1,1,(Holidays!$A$1:$A$248)),0))*$S27,"")</f>
        <v>0</v>
      </c>
      <c r="DY27" s="191">
        <f>IFERROR((IF(AND($P27&gt;=DY$4,$P27&lt;DZ$4,$Q27&lt;DZ$4),NETWORKDAYS.INTL($P27,$Q27,1,(Holidays!$A$1:$A$248)),0)+IF(AND($P27&gt;=DY$4,$P27&lt;DZ$4,$Q27&gt;=DZ$4),NETWORKDAYS.INTL($P27,(DZ$4)-1,1,(Holidays!$A$1:$A$248)),0)+IF(AND($P27&lt;DY$4,$Q27&lt;DZ$4,$Q27&gt;=DY$4),NETWORKDAYS.INTL(DY$4,$Q27,1,(Holidays!$A$1:$A$248)),0)+IF(AND($P27&lt;DY$4,$Q27&gt;=DZ$4,$Q27&gt;=DY$4),NETWORKDAYS.INTL(DY$4,(DZ$4)-1,1,(Holidays!$A$1:$A$248)),0))*$S27,"")</f>
        <v>0</v>
      </c>
      <c r="DZ27" s="191">
        <f>IFERROR((IF(AND($P27&gt;=DZ$4,$P27&lt;EA$4,$Q27&lt;EA$4),NETWORKDAYS.INTL($P27,$Q27,1,(Holidays!$A$1:$A$248)),0)+IF(AND($P27&gt;=DZ$4,$P27&lt;EA$4,$Q27&gt;=EA$4),NETWORKDAYS.INTL($P27,(EA$4)-1,1,(Holidays!$A$1:$A$248)),0)+IF(AND($P27&lt;DZ$4,$Q27&lt;EA$4,$Q27&gt;=DZ$4),NETWORKDAYS.INTL(DZ$4,$Q27,1,(Holidays!$A$1:$A$248)),0)+IF(AND($P27&lt;DZ$4,$Q27&gt;=EA$4,$Q27&gt;=DZ$4),NETWORKDAYS.INTL(DZ$4,(EA$4)-1,1,(Holidays!$A$1:$A$248)),0))*$S27,"")</f>
        <v>0</v>
      </c>
      <c r="EA27" s="191">
        <f>IFERROR((IF(AND($P27&gt;=EA$4,$P27&lt;EB$4,$Q27&lt;EB$4),NETWORKDAYS.INTL($P27,$Q27,1,(Holidays!$A$1:$A$248)),0)+IF(AND($P27&gt;=EA$4,$P27&lt;EB$4,$Q27&gt;=EB$4),NETWORKDAYS.INTL($P27,(EB$4)-1,1,(Holidays!$A$1:$A$248)),0)+IF(AND($P27&lt;EA$4,$Q27&lt;EB$4,$Q27&gt;=EA$4),NETWORKDAYS.INTL(EA$4,$Q27,1,(Holidays!$A$1:$A$248)),0)+IF(AND($P27&lt;EA$4,$Q27&gt;=EB$4,$Q27&gt;=EA$4),NETWORKDAYS.INTL(EA$4,(EB$4)-1,1,(Holidays!$A$1:$A$248)),0))*$S27,"")</f>
        <v>0</v>
      </c>
      <c r="EB27" s="191">
        <f>IFERROR((IF(AND($P27&gt;=EB$4,$P27&lt;EC$4,$Q27&lt;EC$4),NETWORKDAYS.INTL($P27,$Q27,1,(Holidays!$A$1:$A$248)),0)+IF(AND($P27&gt;=EB$4,$P27&lt;EC$4,$Q27&gt;=EC$4),NETWORKDAYS.INTL($P27,(EC$4)-1,1,(Holidays!$A$1:$A$248)),0)+IF(AND($P27&lt;EB$4,$Q27&lt;EC$4,$Q27&gt;=EB$4),NETWORKDAYS.INTL(EB$4,$Q27,1,(Holidays!$A$1:$A$248)),0)+IF(AND($P27&lt;EB$4,$Q27&gt;=EC$4,$Q27&gt;=EB$4),NETWORKDAYS.INTL(EB$4,(EC$4)-1,1,(Holidays!$A$1:$A$248)),0))*$S27,"")</f>
        <v>0</v>
      </c>
      <c r="EC27" s="191">
        <f>IFERROR((IF(AND($P27&gt;=EC$4,$P27&lt;ED$4,$Q27&lt;ED$4),NETWORKDAYS.INTL($P27,$Q27,1,(Holidays!$A$1:$A$248)),0)+IF(AND($P27&gt;=EC$4,$P27&lt;ED$4,$Q27&gt;=ED$4),NETWORKDAYS.INTL($P27,(ED$4)-1,1,(Holidays!$A$1:$A$248)),0)+IF(AND($P27&lt;EC$4,$Q27&lt;ED$4,$Q27&gt;=EC$4),NETWORKDAYS.INTL(EC$4,$Q27,1,(Holidays!$A$1:$A$248)),0)+IF(AND($P27&lt;EC$4,$Q27&gt;=ED$4,$Q27&gt;=EC$4),NETWORKDAYS.INTL(EC$4,(ED$4)-1,1,(Holidays!$A$1:$A$248)),0))*$S27,"")</f>
        <v>0</v>
      </c>
      <c r="ED27" s="191">
        <f>IFERROR((IF(AND($P27&gt;=ED$4,$P27&lt;EE$4,$Q27&lt;EE$4),NETWORKDAYS.INTL($P27,$Q27,1,(Holidays!$A$1:$A$248)),0)+IF(AND($P27&gt;=ED$4,$P27&lt;EE$4,$Q27&gt;=EE$4),NETWORKDAYS.INTL($P27,(EE$4)-1,1,(Holidays!$A$1:$A$248)),0)+IF(AND($P27&lt;ED$4,$Q27&lt;EE$4,$Q27&gt;=ED$4),NETWORKDAYS.INTL(ED$4,$Q27,1,(Holidays!$A$1:$A$248)),0)+IF(AND($P27&lt;ED$4,$Q27&gt;=EE$4,$Q27&gt;=ED$4),NETWORKDAYS.INTL(ED$4,(EE$4)-1,1,(Holidays!$A$1:$A$248)),0))*$S27,"")</f>
        <v>0</v>
      </c>
      <c r="EE27" s="191">
        <f>IFERROR((IF(AND($P27&gt;=EE$4,$P27&lt;EF$4,$Q27&lt;EF$4),NETWORKDAYS.INTL($P27,$Q27,1,(Holidays!$A$1:$A$248)),0)+IF(AND($P27&gt;=EE$4,$P27&lt;EF$4,$Q27&gt;=EF$4),NETWORKDAYS.INTL($P27,(EF$4)-1,1,(Holidays!$A$1:$A$248)),0)+IF(AND($P27&lt;EE$4,$Q27&lt;EF$4,$Q27&gt;=EE$4),NETWORKDAYS.INTL(EE$4,$Q27,1,(Holidays!$A$1:$A$248)),0)+IF(AND($P27&lt;EE$4,$Q27&gt;=EF$4,$Q27&gt;=EE$4),NETWORKDAYS.INTL(EE$4,(EF$4)-1,1,(Holidays!$A$1:$A$248)),0))*$S27,"")</f>
        <v>0</v>
      </c>
      <c r="EF27" s="191">
        <f>IFERROR((IF(AND($P27&gt;=EF$4,$P27&lt;EG$4,$Q27&lt;EG$4),NETWORKDAYS.INTL($P27,$Q27,1,(Holidays!$A$1:$A$248)),0)+IF(AND($P27&gt;=EF$4,$P27&lt;EG$4,$Q27&gt;=EG$4),NETWORKDAYS.INTL($P27,(EG$4)-1,1,(Holidays!$A$1:$A$248)),0)+IF(AND($P27&lt;EF$4,$Q27&lt;EG$4,$Q27&gt;=EF$4),NETWORKDAYS.INTL(EF$4,$Q27,1,(Holidays!$A$1:$A$248)),0)+IF(AND($P27&lt;EF$4,$Q27&gt;=EG$4,$Q27&gt;=EF$4),NETWORKDAYS.INTL(EF$4,(EG$4)-1,1,(Holidays!$A$1:$A$248)),0))*$S27,"")</f>
        <v>0</v>
      </c>
      <c r="EG27" s="191">
        <f>IFERROR((IF(AND($P27&gt;=EG$4,$P27&lt;EH$4,$Q27&lt;EH$4),NETWORKDAYS.INTL($P27,$Q27,1,(Holidays!$A$1:$A$248)),0)+IF(AND($P27&gt;=EG$4,$P27&lt;EH$4,$Q27&gt;=EH$4),NETWORKDAYS.INTL($P27,(EH$4)-1,1,(Holidays!$A$1:$A$248)),0)+IF(AND($P27&lt;EG$4,$Q27&lt;EH$4,$Q27&gt;=EG$4),NETWORKDAYS.INTL(EG$4,$Q27,1,(Holidays!$A$1:$A$248)),0)+IF(AND($P27&lt;EG$4,$Q27&gt;=EH$4,$Q27&gt;=EG$4),NETWORKDAYS.INTL(EG$4,(EH$4)-1,1,(Holidays!$A$1:$A$248)),0))*$S27,"")</f>
        <v>0</v>
      </c>
      <c r="EH27" s="191">
        <f>IFERROR((IF(AND($P27&gt;=EH$4,$P27&lt;EI$4,$Q27&lt;EI$4),NETWORKDAYS.INTL($P27,$Q27,1,(Holidays!$A$1:$A$248)),0)+IF(AND($P27&gt;=EH$4,$P27&lt;EI$4,$Q27&gt;=EI$4),NETWORKDAYS.INTL($P27,(EI$4)-1,1,(Holidays!$A$1:$A$248)),0)+IF(AND($P27&lt;EH$4,$Q27&lt;EI$4,$Q27&gt;=EH$4),NETWORKDAYS.INTL(EH$4,$Q27,1,(Holidays!$A$1:$A$248)),0)+IF(AND($P27&lt;EH$4,$Q27&gt;=EI$4,$Q27&gt;=EH$4),NETWORKDAYS.INTL(EH$4,(EI$4)-1,1,(Holidays!$A$1:$A$248)),0))*$S27,"")</f>
        <v>0</v>
      </c>
      <c r="EI27" s="191">
        <f>IFERROR((IF(AND($P27&gt;=EI$4,$P27&lt;EJ$4,$Q27&lt;EJ$4),NETWORKDAYS.INTL($P27,$Q27,1,(Holidays!$A$1:$A$248)),0)+IF(AND($P27&gt;=EI$4,$P27&lt;EJ$4,$Q27&gt;=EJ$4),NETWORKDAYS.INTL($P27,(EJ$4)-1,1,(Holidays!$A$1:$A$248)),0)+IF(AND($P27&lt;EI$4,$Q27&lt;EJ$4,$Q27&gt;=EI$4),NETWORKDAYS.INTL(EI$4,$Q27,1,(Holidays!$A$1:$A$248)),0)+IF(AND($P27&lt;EI$4,$Q27&gt;=EJ$4,$Q27&gt;=EI$4),NETWORKDAYS.INTL(EI$4,(EJ$4)-1,1,(Holidays!$A$1:$A$248)),0))*$S27,"")</f>
        <v>0</v>
      </c>
      <c r="EJ27" s="191">
        <f>IFERROR((IF(AND($P27&gt;=EJ$4,$P27&lt;EK$4,$Q27&lt;EK$4),NETWORKDAYS.INTL($P27,$Q27,1,(Holidays!$A$1:$A$248)),0)+IF(AND($P27&gt;=EJ$4,$P27&lt;EK$4,$Q27&gt;=EK$4),NETWORKDAYS.INTL($P27,(EK$4)-1,1,(Holidays!$A$1:$A$248)),0)+IF(AND($P27&lt;EJ$4,$Q27&lt;EK$4,$Q27&gt;=EJ$4),NETWORKDAYS.INTL(EJ$4,$Q27,1,(Holidays!$A$1:$A$248)),0)+IF(AND($P27&lt;EJ$4,$Q27&gt;=EK$4,$Q27&gt;=EJ$4),NETWORKDAYS.INTL(EJ$4,(EK$4)-1,1,(Holidays!$A$1:$A$248)),0))*$S27,"")</f>
        <v>0</v>
      </c>
      <c r="EK27" s="191">
        <f>IFERROR((IF(AND($P27&gt;=EK$4,$P27&lt;EL$4,$Q27&lt;EL$4),NETWORKDAYS.INTL($P27,$Q27,1,(Holidays!$A$1:$A$248)),0)+IF(AND($P27&gt;=EK$4,$P27&lt;EL$4,$Q27&gt;=EL$4),NETWORKDAYS.INTL($P27,(EL$4)-1,1,(Holidays!$A$1:$A$248)),0)+IF(AND($P27&lt;EK$4,$Q27&lt;EL$4,$Q27&gt;=EK$4),NETWORKDAYS.INTL(EK$4,$Q27,1,(Holidays!$A$1:$A$248)),0)+IF(AND($P27&lt;EK$4,$Q27&gt;=EL$4,$Q27&gt;=EK$4),NETWORKDAYS.INTL(EK$4,(EL$4)-1,1,(Holidays!$A$1:$A$248)),0))*$S27,"")</f>
        <v>0</v>
      </c>
      <c r="EL27" s="191">
        <f>IFERROR((IF(AND($P27&gt;=EL$4,$P27&lt;EM$4,$Q27&lt;EM$4),NETWORKDAYS.INTL($P27,$Q27,1,(Holidays!$A$1:$A$248)),0)+IF(AND($P27&gt;=EL$4,$P27&lt;EM$4,$Q27&gt;=EM$4),NETWORKDAYS.INTL($P27,(EM$4)-1,1,(Holidays!$A$1:$A$248)),0)+IF(AND($P27&lt;EL$4,$Q27&lt;EM$4,$Q27&gt;=EL$4),NETWORKDAYS.INTL(EL$4,$Q27,1,(Holidays!$A$1:$A$248)),0)+IF(AND($P27&lt;EL$4,$Q27&gt;=EM$4,$Q27&gt;=EL$4),NETWORKDAYS.INTL(EL$4,(EM$4)-1,1,(Holidays!$A$1:$A$248)),0))*$S27,"")</f>
        <v>0</v>
      </c>
      <c r="EM27" s="191">
        <f>IFERROR((IF(AND($P27&gt;=EM$4,$P27&lt;EN$4,$Q27&lt;EN$4),NETWORKDAYS.INTL($P27,$Q27,1,(Holidays!$A$1:$A$248)),0)+IF(AND($P27&gt;=EM$4,$P27&lt;EN$4,$Q27&gt;=EN$4),NETWORKDAYS.INTL($P27,(EN$4)-1,1,(Holidays!$A$1:$A$248)),0)+IF(AND($P27&lt;EM$4,$Q27&lt;EN$4,$Q27&gt;=EM$4),NETWORKDAYS.INTL(EM$4,$Q27,1,(Holidays!$A$1:$A$248)),0)+IF(AND($P27&lt;EM$4,$Q27&gt;=EN$4,$Q27&gt;=EM$4),NETWORKDAYS.INTL(EM$4,(EN$4)-1,1,(Holidays!$A$1:$A$248)),0))*$S27,"")</f>
        <v>0</v>
      </c>
      <c r="EN27" s="191">
        <f>IFERROR((IF(AND($P27&gt;=EN$4,$P27&lt;EO$4,$Q27&lt;EO$4),NETWORKDAYS.INTL($P27,$Q27,1,(Holidays!$A$1:$A$248)),0)+IF(AND($P27&gt;=EN$4,$P27&lt;EO$4,$Q27&gt;=EO$4),NETWORKDAYS.INTL($P27,(EO$4)-1,1,(Holidays!$A$1:$A$248)),0)+IF(AND($P27&lt;EN$4,$Q27&lt;EO$4,$Q27&gt;=EN$4),NETWORKDAYS.INTL(EN$4,$Q27,1,(Holidays!$A$1:$A$248)),0)+IF(AND($P27&lt;EN$4,$Q27&gt;=EO$4,$Q27&gt;=EN$4),NETWORKDAYS.INTL(EN$4,(EO$4)-1,1,(Holidays!$A$1:$A$248)),0))*$S27,"")</f>
        <v>0</v>
      </c>
      <c r="EO27" s="191">
        <f>IFERROR((IF(AND($P27&gt;=EO$4,$P27&lt;EP$4,$Q27&lt;EP$4),NETWORKDAYS.INTL($P27,$Q27,1,(Holidays!$A$1:$A$248)),0)+IF(AND($P27&gt;=EO$4,$P27&lt;EP$4,$Q27&gt;=EP$4),NETWORKDAYS.INTL($P27,(EP$4)-1,1,(Holidays!$A$1:$A$248)),0)+IF(AND($P27&lt;EO$4,$Q27&lt;EP$4,$Q27&gt;=EO$4),NETWORKDAYS.INTL(EO$4,$Q27,1,(Holidays!$A$1:$A$248)),0)+IF(AND($P27&lt;EO$4,$Q27&gt;=EP$4,$Q27&gt;=EO$4),NETWORKDAYS.INTL(EO$4,(EP$4)-1,1,(Holidays!$A$1:$A$248)),0))*$S27,"")</f>
        <v>0</v>
      </c>
      <c r="EP27" s="191">
        <f>IFERROR((IF(AND($P27&gt;=EP$4,$P27&lt;EQ$4,$Q27&lt;EQ$4),NETWORKDAYS.INTL($P27,$Q27,1,(Holidays!$A$1:$A$248)),0)+IF(AND($P27&gt;=EP$4,$P27&lt;EQ$4,$Q27&gt;=EQ$4),NETWORKDAYS.INTL($P27,(EQ$4)-1,1,(Holidays!$A$1:$A$248)),0)+IF(AND($P27&lt;EP$4,$Q27&lt;EQ$4,$Q27&gt;=EP$4),NETWORKDAYS.INTL(EP$4,$Q27,1,(Holidays!$A$1:$A$248)),0)+IF(AND($P27&lt;EP$4,$Q27&gt;=EQ$4,$Q27&gt;=EP$4),NETWORKDAYS.INTL(EP$4,(EQ$4)-1,1,(Holidays!$A$1:$A$248)),0))*$S27,"")</f>
        <v>0</v>
      </c>
      <c r="EQ27" s="191">
        <f>IFERROR((IF(AND($P27&gt;=EQ$4,$P27&lt;ER$4,$Q27&lt;ER$4),NETWORKDAYS.INTL($P27,$Q27,1,(Holidays!$A$1:$A$248)),0)+IF(AND($P27&gt;=EQ$4,$P27&lt;ER$4,$Q27&gt;=ER$4),NETWORKDAYS.INTL($P27,(ER$4)-1,1,(Holidays!$A$1:$A$248)),0)+IF(AND($P27&lt;EQ$4,$Q27&lt;ER$4,$Q27&gt;=EQ$4),NETWORKDAYS.INTL(EQ$4,$Q27,1,(Holidays!$A$1:$A$248)),0)+IF(AND($P27&lt;EQ$4,$Q27&gt;=ER$4,$Q27&gt;=EQ$4),NETWORKDAYS.INTL(EQ$4,(ER$4)-1,1,(Holidays!$A$1:$A$248)),0))*$S27,"")</f>
        <v>0</v>
      </c>
      <c r="ER27" s="191">
        <f>IFERROR((IF(AND($P27&gt;=ER$4,$P27&lt;ES$4,$Q27&lt;ES$4),NETWORKDAYS.INTL($P27,$Q27,1,(Holidays!$A$1:$A$248)),0)+IF(AND($P27&gt;=ER$4,$P27&lt;ES$4,$Q27&gt;=ES$4),NETWORKDAYS.INTL($P27,(ES$4)-1,1,(Holidays!$A$1:$A$248)),0)+IF(AND($P27&lt;ER$4,$Q27&lt;ES$4,$Q27&gt;=ER$4),NETWORKDAYS.INTL(ER$4,$Q27,1,(Holidays!$A$1:$A$248)),0)+IF(AND($P27&lt;ER$4,$Q27&gt;=ES$4,$Q27&gt;=ER$4),NETWORKDAYS.INTL(ER$4,(ES$4)-1,1,(Holidays!$A$1:$A$248)),0))*$S27,"")</f>
        <v>0</v>
      </c>
      <c r="ES27" s="191">
        <f>IFERROR((IF(AND($P27&gt;=ES$4,$P27&lt;ET$4,$Q27&lt;ET$4),NETWORKDAYS.INTL($P27,$Q27,1,(Holidays!$A$1:$A$248)),0)+IF(AND($P27&gt;=ES$4,$P27&lt;ET$4,$Q27&gt;=ET$4),NETWORKDAYS.INTL($P27,(ET$4)-1,1,(Holidays!$A$1:$A$248)),0)+IF(AND($P27&lt;ES$4,$Q27&lt;ET$4,$Q27&gt;=ES$4),NETWORKDAYS.INTL(ES$4,$Q27,1,(Holidays!$A$1:$A$248)),0)+IF(AND($P27&lt;ES$4,$Q27&gt;=ET$4,$Q27&gt;=ES$4),NETWORKDAYS.INTL(ES$4,(ET$4)-1,1,(Holidays!$A$1:$A$248)),0))*$S27,"")</f>
        <v>0</v>
      </c>
      <c r="ET27" s="191">
        <f>IFERROR((IF(AND($P27&gt;=ET$4,$P27&lt;EU$4,$Q27&lt;EU$4),NETWORKDAYS.INTL($P27,$Q27,1,(Holidays!$A$1:$A$248)),0)+IF(AND($P27&gt;=ET$4,$P27&lt;EU$4,$Q27&gt;=EU$4),NETWORKDAYS.INTL($P27,(EU$4)-1,1,(Holidays!$A$1:$A$248)),0)+IF(AND($P27&lt;ET$4,$Q27&lt;EU$4,$Q27&gt;=ET$4),NETWORKDAYS.INTL(ET$4,$Q27,1,(Holidays!$A$1:$A$248)),0)+IF(AND($P27&lt;ET$4,$Q27&gt;=EU$4,$Q27&gt;=ET$4),NETWORKDAYS.INTL(ET$4,(EU$4)-1,1,(Holidays!$A$1:$A$248)),0))*$S27,"")</f>
        <v>0</v>
      </c>
      <c r="EU27" s="191">
        <f>IFERROR((IF(AND($P27&gt;=EU$4,$P27&lt;EV$4,$Q27&lt;EV$4),NETWORKDAYS.INTL($P27,$Q27,1,(Holidays!$A$1:$A$248)),0)+IF(AND($P27&gt;=EU$4,$P27&lt;EV$4,$Q27&gt;=EV$4),NETWORKDAYS.INTL($P27,(EV$4)-1,1,(Holidays!$A$1:$A$248)),0)+IF(AND($P27&lt;EU$4,$Q27&lt;EV$4,$Q27&gt;=EU$4),NETWORKDAYS.INTL(EU$4,$Q27,1,(Holidays!$A$1:$A$248)),0)+IF(AND($P27&lt;EU$4,$Q27&gt;=EV$4,$Q27&gt;=EU$4),NETWORKDAYS.INTL(EU$4,(EV$4)-1,1,(Holidays!$A$1:$A$248)),0))*$S27,"")</f>
        <v>0</v>
      </c>
      <c r="EV27" s="191">
        <f>IFERROR((IF(AND($P27&gt;=EV$4,$P27&lt;EW$4,$Q27&lt;EW$4),NETWORKDAYS.INTL($P27,$Q27,1,(Holidays!$A$1:$A$248)),0)+IF(AND($P27&gt;=EV$4,$P27&lt;EW$4,$Q27&gt;=EW$4),NETWORKDAYS.INTL($P27,(EW$4)-1,1,(Holidays!$A$1:$A$248)),0)+IF(AND($P27&lt;EV$4,$Q27&lt;EW$4,$Q27&gt;=EV$4),NETWORKDAYS.INTL(EV$4,$Q27,1,(Holidays!$A$1:$A$248)),0)+IF(AND($P27&lt;EV$4,$Q27&gt;=EW$4,$Q27&gt;=EV$4),NETWORKDAYS.INTL(EV$4,(EW$4)-1,1,(Holidays!$A$1:$A$248)),0))*$S27,"")</f>
        <v>0</v>
      </c>
      <c r="EW27" s="191">
        <f>IFERROR((IF(AND($P27&gt;=EW$4,$P27&lt;EX$4,$Q27&lt;EX$4),NETWORKDAYS.INTL($P27,$Q27,1,(Holidays!$A$1:$A$248)),0)+IF(AND($P27&gt;=EW$4,$P27&lt;EX$4,$Q27&gt;=EX$4),NETWORKDAYS.INTL($P27,(EX$4)-1,1,(Holidays!$A$1:$A$248)),0)+IF(AND($P27&lt;EW$4,$Q27&lt;EX$4,$Q27&gt;=EW$4),NETWORKDAYS.INTL(EW$4,$Q27,1,(Holidays!$A$1:$A$248)),0)+IF(AND($P27&lt;EW$4,$Q27&gt;=EX$4,$Q27&gt;=EW$4),NETWORKDAYS.INTL(EW$4,(EX$4)-1,1,(Holidays!$A$1:$A$248)),0))*$S27,"")</f>
        <v>0</v>
      </c>
      <c r="EX27" s="191">
        <f>IFERROR((IF(AND($P27&gt;=EX$4,$P27&lt;EY$4,$Q27&lt;EY$4),NETWORKDAYS.INTL($P27,$Q27,1,(Holidays!$A$1:$A$248)),0)+IF(AND($P27&gt;=EX$4,$P27&lt;EY$4,$Q27&gt;=EY$4),NETWORKDAYS.INTL($P27,(EY$4)-1,1,(Holidays!$A$1:$A$248)),0)+IF(AND($P27&lt;EX$4,$Q27&lt;EY$4,$Q27&gt;=EX$4),NETWORKDAYS.INTL(EX$4,$Q27,1,(Holidays!$A$1:$A$248)),0)+IF(AND($P27&lt;EX$4,$Q27&gt;=EY$4,$Q27&gt;=EX$4),NETWORKDAYS.INTL(EX$4,(EY$4)-1,1,(Holidays!$A$1:$A$248)),0))*$S27,"")</f>
        <v>0</v>
      </c>
      <c r="EY27" s="191">
        <f>IFERROR((IF(AND($P27&gt;=EY$4,$P27&lt;EZ$4,$Q27&lt;EZ$4),NETWORKDAYS.INTL($P27,$Q27,1,(Holidays!$A$1:$A$248)),0)+IF(AND($P27&gt;=EY$4,$P27&lt;EZ$4,$Q27&gt;=EZ$4),NETWORKDAYS.INTL($P27,(EZ$4)-1,1,(Holidays!$A$1:$A$248)),0)+IF(AND($P27&lt;EY$4,$Q27&lt;EZ$4,$Q27&gt;=EY$4),NETWORKDAYS.INTL(EY$4,$Q27,1,(Holidays!$A$1:$A$248)),0)+IF(AND($P27&lt;EY$4,$Q27&gt;=EZ$4,$Q27&gt;=EY$4),NETWORKDAYS.INTL(EY$4,(EZ$4)-1,1,(Holidays!$A$1:$A$248)),0))*$S27,"")</f>
        <v>0</v>
      </c>
      <c r="EZ27" s="191">
        <f>IFERROR((IF(AND($P27&gt;=EZ$4,$P27&lt;FA$4,$Q27&lt;FA$4),NETWORKDAYS.INTL($P27,$Q27,1,(Holidays!$A$1:$A$248)),0)+IF(AND($P27&gt;=EZ$4,$P27&lt;FA$4,$Q27&gt;=FA$4),NETWORKDAYS.INTL($P27,(FA$4)-1,1,(Holidays!$A$1:$A$248)),0)+IF(AND($P27&lt;EZ$4,$Q27&lt;FA$4,$Q27&gt;=EZ$4),NETWORKDAYS.INTL(EZ$4,$Q27,1,(Holidays!$A$1:$A$248)),0)+IF(AND($P27&lt;EZ$4,$Q27&gt;=FA$4,$Q27&gt;=EZ$4),NETWORKDAYS.INTL(EZ$4,(FA$4)-1,1,(Holidays!$A$1:$A$248)),0))*$S27,"")</f>
        <v>0</v>
      </c>
      <c r="FA27" s="191">
        <f>IFERROR((IF(AND($P27&gt;=FA$4,$P27&lt;FB$4,$Q27&lt;FB$4),NETWORKDAYS.INTL($P27,$Q27,1,(Holidays!$A$1:$A$248)),0)+IF(AND($P27&gt;=FA$4,$P27&lt;FB$4,$Q27&gt;=FB$4),NETWORKDAYS.INTL($P27,(FB$4)-1,1,(Holidays!$A$1:$A$248)),0)+IF(AND($P27&lt;FA$4,$Q27&lt;FB$4,$Q27&gt;=FA$4),NETWORKDAYS.INTL(FA$4,$Q27,1,(Holidays!$A$1:$A$248)),0)+IF(AND($P27&lt;FA$4,$Q27&gt;=FB$4,$Q27&gt;=FA$4),NETWORKDAYS.INTL(FA$4,(FB$4)-1,1,(Holidays!$A$1:$A$248)),0))*$S27,"")</f>
        <v>0</v>
      </c>
      <c r="FB27" s="191">
        <f>IFERROR((IF(AND($P27&gt;=FB$4,$P27&lt;FC$4,$Q27&lt;FC$4),NETWORKDAYS.INTL($P27,$Q27,1,(Holidays!$A$1:$A$248)),0)+IF(AND($P27&gt;=FB$4,$P27&lt;FC$4,$Q27&gt;=FC$4),NETWORKDAYS.INTL($P27,(FC$4)-1,1,(Holidays!$A$1:$A$248)),0)+IF(AND($P27&lt;FB$4,$Q27&lt;FC$4,$Q27&gt;=FB$4),NETWORKDAYS.INTL(FB$4,$Q27,1,(Holidays!$A$1:$A$248)),0)+IF(AND($P27&lt;FB$4,$Q27&gt;=FC$4,$Q27&gt;=FB$4),NETWORKDAYS.INTL(FB$4,(FC$4)-1,1,(Holidays!$A$1:$A$248)),0))*$S27,"")</f>
        <v>0</v>
      </c>
      <c r="FC27" s="191">
        <f>IFERROR((IF(AND($P27&gt;=FC$4,$P27&lt;FD$4,$Q27&lt;FD$4),NETWORKDAYS.INTL($P27,$Q27,1,(Holidays!$A$1:$A$248)),0)+IF(AND($P27&gt;=FC$4,$P27&lt;FD$4,$Q27&gt;=FD$4),NETWORKDAYS.INTL($P27,(FD$4)-1,1,(Holidays!$A$1:$A$248)),0)+IF(AND($P27&lt;FC$4,$Q27&lt;FD$4,$Q27&gt;=FC$4),NETWORKDAYS.INTL(FC$4,$Q27,1,(Holidays!$A$1:$A$248)),0)+IF(AND($P27&lt;FC$4,$Q27&gt;=FD$4,$Q27&gt;=FC$4),NETWORKDAYS.INTL(FC$4,(FD$4)-1,1,(Holidays!$A$1:$A$248)),0))*$S27,"")</f>
        <v>0</v>
      </c>
      <c r="FD27" s="191">
        <f>IFERROR((IF(AND($P27&gt;=FD$4,$P27&lt;FE$4,$Q27&lt;FE$4),NETWORKDAYS.INTL($P27,$Q27,1,(Holidays!$A$1:$A$248)),0)+IF(AND($P27&gt;=FD$4,$P27&lt;FE$4,$Q27&gt;=FE$4),NETWORKDAYS.INTL($P27,(FE$4)-1,1,(Holidays!$A$1:$A$248)),0)+IF(AND($P27&lt;FD$4,$Q27&lt;FE$4,$Q27&gt;=FD$4),NETWORKDAYS.INTL(FD$4,$Q27,1,(Holidays!$A$1:$A$248)),0)+IF(AND($P27&lt;FD$4,$Q27&gt;=FE$4,$Q27&gt;=FD$4),NETWORKDAYS.INTL(FD$4,(FE$4)-1,1,(Holidays!$A$1:$A$248)),0))*$S27,"")</f>
        <v>0</v>
      </c>
      <c r="FE27" s="191">
        <f>IFERROR((IF(AND($P27&gt;=FE$4,$P27&lt;FF$4,$Q27&lt;FF$4),NETWORKDAYS.INTL($P27,$Q27,1,(Holidays!$A$1:$A$248)),0)+IF(AND($P27&gt;=FE$4,$P27&lt;FF$4,$Q27&gt;=FF$4),NETWORKDAYS.INTL($P27,(FF$4)-1,1,(Holidays!$A$1:$A$248)),0)+IF(AND($P27&lt;FE$4,$Q27&lt;FF$4,$Q27&gt;=FE$4),NETWORKDAYS.INTL(FE$4,$Q27,1,(Holidays!$A$1:$A$248)),0)+IF(AND($P27&lt;FE$4,$Q27&gt;=FF$4,$Q27&gt;=FE$4),NETWORKDAYS.INTL(FE$4,(FF$4)-1,1,(Holidays!$A$1:$A$248)),0))*$S27,"")</f>
        <v>0</v>
      </c>
      <c r="FF27" s="191">
        <f>IFERROR((IF(AND($P27&gt;=FF$4,$P27&lt;FG$4,$Q27&lt;FG$4),NETWORKDAYS.INTL($P27,$Q27,1,(Holidays!$A$1:$A$248)),0)+IF(AND($P27&gt;=FF$4,$P27&lt;FG$4,$Q27&gt;=FG$4),NETWORKDAYS.INTL($P27,(FG$4)-1,1,(Holidays!$A$1:$A$248)),0)+IF(AND($P27&lt;FF$4,$Q27&lt;FG$4,$Q27&gt;=FF$4),NETWORKDAYS.INTL(FF$4,$Q27,1,(Holidays!$A$1:$A$248)),0)+IF(AND($P27&lt;FF$4,$Q27&gt;=FG$4,$Q27&gt;=FF$4),NETWORKDAYS.INTL(FF$4,(FG$4)-1,1,(Holidays!$A$1:$A$248)),0))*$S27,"")</f>
        <v>0</v>
      </c>
      <c r="FG27" s="191">
        <f>IFERROR((IF(AND($P27&gt;=FG$4,$P27&lt;FH$4,$Q27&lt;FH$4),NETWORKDAYS.INTL($P27,$Q27,1,(Holidays!$A$1:$A$248)),0)+IF(AND($P27&gt;=FG$4,$P27&lt;FH$4,$Q27&gt;=FH$4),NETWORKDAYS.INTL($P27,(FH$4)-1,1,(Holidays!$A$1:$A$248)),0)+IF(AND($P27&lt;FG$4,$Q27&lt;FH$4,$Q27&gt;=FG$4),NETWORKDAYS.INTL(FG$4,$Q27,1,(Holidays!$A$1:$A$248)),0)+IF(AND($P27&lt;FG$4,$Q27&gt;=FH$4,$Q27&gt;=FG$4),NETWORKDAYS.INTL(FG$4,(FH$4)-1,1,(Holidays!$A$1:$A$248)),0))*$S27,"")</f>
        <v>0</v>
      </c>
      <c r="FH27" s="191">
        <f>IFERROR((IF(AND($P27&gt;=FH$4,$P27&lt;FI$4,$Q27&lt;FI$4),NETWORKDAYS.INTL($P27,$Q27,1,(Holidays!$A$1:$A$248)),0)+IF(AND($P27&gt;=FH$4,$P27&lt;FI$4,$Q27&gt;=FI$4),NETWORKDAYS.INTL($P27,(FI$4)-1,1,(Holidays!$A$1:$A$248)),0)+IF(AND($P27&lt;FH$4,$Q27&lt;FI$4,$Q27&gt;=FH$4),NETWORKDAYS.INTL(FH$4,$Q27,1,(Holidays!$A$1:$A$248)),0)+IF(AND($P27&lt;FH$4,$Q27&gt;=FI$4,$Q27&gt;=FH$4),NETWORKDAYS.INTL(FH$4,(FI$4)-1,1,(Holidays!$A$1:$A$248)),0))*$S27,"")</f>
        <v>0</v>
      </c>
      <c r="FI27" s="191">
        <f>IFERROR((IF(AND($P27&gt;=FI$4,$P27&lt;FJ$4,$Q27&lt;FJ$4),NETWORKDAYS.INTL($P27,$Q27,1,(Holidays!$A$1:$A$248)),0)+IF(AND($P27&gt;=FI$4,$P27&lt;FJ$4,$Q27&gt;=FJ$4),NETWORKDAYS.INTL($P27,(FJ$4)-1,1,(Holidays!$A$1:$A$248)),0)+IF(AND($P27&lt;FI$4,$Q27&lt;FJ$4,$Q27&gt;=FI$4),NETWORKDAYS.INTL(FI$4,$Q27,1,(Holidays!$A$1:$A$248)),0)+IF(AND($P27&lt;FI$4,$Q27&gt;=FJ$4,$Q27&gt;=FI$4),NETWORKDAYS.INTL(FI$4,(FJ$4)-1,1,(Holidays!$A$1:$A$248)),0))*$S27,"")</f>
        <v>0</v>
      </c>
      <c r="FJ27" s="191">
        <f>IFERROR((IF(AND($P27&gt;=FJ$4,$P27&lt;FK$4,$Q27&lt;FK$4),NETWORKDAYS.INTL($P27,$Q27,1,(Holidays!$A$1:$A$248)),0)+IF(AND($P27&gt;=FJ$4,$P27&lt;FK$4,$Q27&gt;=FK$4),NETWORKDAYS.INTL($P27,(FK$4)-1,1,(Holidays!$A$1:$A$248)),0)+IF(AND($P27&lt;FJ$4,$Q27&lt;FK$4,$Q27&gt;=FJ$4),NETWORKDAYS.INTL(FJ$4,$Q27,1,(Holidays!$A$1:$A$248)),0)+IF(AND($P27&lt;FJ$4,$Q27&gt;=FK$4,$Q27&gt;=FJ$4),NETWORKDAYS.INTL(FJ$4,(FK$4)-1,1,(Holidays!$A$1:$A$248)),0))*$S27,"")</f>
        <v>0</v>
      </c>
      <c r="FK27" s="191">
        <f>IFERROR((IF(AND($P27&gt;=FK$4,$P27&lt;FL$4,$Q27&lt;FL$4),NETWORKDAYS.INTL($P27,$Q27,1,(Holidays!$A$1:$A$248)),0)+IF(AND($P27&gt;=FK$4,$P27&lt;FL$4,$Q27&gt;=FL$4),NETWORKDAYS.INTL($P27,(FL$4)-1,1,(Holidays!$A$1:$A$248)),0)+IF(AND($P27&lt;FK$4,$Q27&lt;FL$4,$Q27&gt;=FK$4),NETWORKDAYS.INTL(FK$4,$Q27,1,(Holidays!$A$1:$A$248)),0)+IF(AND($P27&lt;FK$4,$Q27&gt;=FL$4,$Q27&gt;=FK$4),NETWORKDAYS.INTL(FK$4,(FL$4)-1,1,(Holidays!$A$1:$A$248)),0))*$S27,"")</f>
        <v>0</v>
      </c>
      <c r="FL27" s="191">
        <f>IFERROR((IF(AND($P27&gt;=FL$4,$P27&lt;FM$4,$Q27&lt;FM$4),NETWORKDAYS.INTL($P27,$Q27,1,(Holidays!$A$1:$A$248)),0)+IF(AND($P27&gt;=FL$4,$P27&lt;FM$4,$Q27&gt;=FM$4),NETWORKDAYS.INTL($P27,(FM$4)-1,1,(Holidays!$A$1:$A$248)),0)+IF(AND($P27&lt;FL$4,$Q27&lt;FM$4,$Q27&gt;=FL$4),NETWORKDAYS.INTL(FL$4,$Q27,1,(Holidays!$A$1:$A$248)),0)+IF(AND($P27&lt;FL$4,$Q27&gt;=FM$4,$Q27&gt;=FL$4),NETWORKDAYS.INTL(FL$4,(FM$4)-1,1,(Holidays!$A$1:$A$248)),0))*$S27,"")</f>
        <v>0</v>
      </c>
      <c r="FM27" s="191">
        <f>IFERROR((IF(AND($P27&gt;=FM$4,$P27&lt;FN$4,$Q27&lt;FN$4),NETWORKDAYS.INTL($P27,$Q27,1,(Holidays!$A$1:$A$248)),0)+IF(AND($P27&gt;=FM$4,$P27&lt;FN$4,$Q27&gt;=FN$4),NETWORKDAYS.INTL($P27,(FN$4)-1,1,(Holidays!$A$1:$A$248)),0)+IF(AND($P27&lt;FM$4,$Q27&lt;FN$4,$Q27&gt;=FM$4),NETWORKDAYS.INTL(FM$4,$Q27,1,(Holidays!$A$1:$A$248)),0)+IF(AND($P27&lt;FM$4,$Q27&gt;=FN$4,$Q27&gt;=FM$4),NETWORKDAYS.INTL(FM$4,(FN$4)-1,1,(Holidays!$A$1:$A$248)),0))*$S27,"")</f>
        <v>0</v>
      </c>
      <c r="FN27" s="191">
        <f>IFERROR((IF(AND($P27&gt;=FN$4,$P27&lt;FO$4,$Q27&lt;FO$4),NETWORKDAYS.INTL($P27,$Q27,1,(Holidays!$A$1:$A$248)),0)+IF(AND($P27&gt;=FN$4,$P27&lt;FO$4,$Q27&gt;=FO$4),NETWORKDAYS.INTL($P27,(FO$4)-1,1,(Holidays!$A$1:$A$248)),0)+IF(AND($P27&lt;FN$4,$Q27&lt;FO$4,$Q27&gt;=FN$4),NETWORKDAYS.INTL(FN$4,$Q27,1,(Holidays!$A$1:$A$248)),0)+IF(AND($P27&lt;FN$4,$Q27&gt;=FO$4,$Q27&gt;=FN$4),NETWORKDAYS.INTL(FN$4,(FO$4)-1,1,(Holidays!$A$1:$A$248)),0))*$S27,"")</f>
        <v>0</v>
      </c>
      <c r="FO27" s="191">
        <f>IFERROR((IF(AND($P27&gt;=FO$4,$P27&lt;FP$4,$Q27&lt;FP$4),NETWORKDAYS.INTL($P27,$Q27,1,(Holidays!$A$1:$A$248)),0)+IF(AND($P27&gt;=FO$4,$P27&lt;FP$4,$Q27&gt;=FP$4),NETWORKDAYS.INTL($P27,(FP$4)-1,1,(Holidays!$A$1:$A$248)),0)+IF(AND($P27&lt;FO$4,$Q27&lt;FP$4,$Q27&gt;=FO$4),NETWORKDAYS.INTL(FO$4,$Q27,1,(Holidays!$A$1:$A$248)),0)+IF(AND($P27&lt;FO$4,$Q27&gt;=FP$4,$Q27&gt;=FO$4),NETWORKDAYS.INTL(FO$4,(FP$4)-1,1,(Holidays!$A$1:$A$248)),0))*$S27,"")</f>
        <v>0</v>
      </c>
      <c r="FP27" s="191">
        <f>IFERROR((IF(AND($P27&gt;=FP$4,$P27&lt;FQ$4,$Q27&lt;FQ$4),NETWORKDAYS.INTL($P27,$Q27,1,(Holidays!$A$1:$A$248)),0)+IF(AND($P27&gt;=FP$4,$P27&lt;FQ$4,$Q27&gt;=FQ$4),NETWORKDAYS.INTL($P27,(FQ$4)-1,1,(Holidays!$A$1:$A$248)),0)+IF(AND($P27&lt;FP$4,$Q27&lt;FQ$4,$Q27&gt;=FP$4),NETWORKDAYS.INTL(FP$4,$Q27,1,(Holidays!$A$1:$A$248)),0)+IF(AND($P27&lt;FP$4,$Q27&gt;=FQ$4,$Q27&gt;=FP$4),NETWORKDAYS.INTL(FP$4,(FQ$4)-1,1,(Holidays!$A$1:$A$248)),0))*$S27,"")</f>
        <v>0</v>
      </c>
      <c r="FQ27" s="191">
        <f>IFERROR((IF(AND($P27&gt;=FQ$4,$P27&lt;FR$4,$Q27&lt;FR$4),NETWORKDAYS.INTL($P27,$Q27,1,(Holidays!$A$1:$A$248)),0)+IF(AND($P27&gt;=FQ$4,$P27&lt;FR$4,$Q27&gt;=FR$4),NETWORKDAYS.INTL($P27,(FR$4)-1,1,(Holidays!$A$1:$A$248)),0)+IF(AND($P27&lt;FQ$4,$Q27&lt;FR$4,$Q27&gt;=FQ$4),NETWORKDAYS.INTL(FQ$4,$Q27,1,(Holidays!$A$1:$A$248)),0)+IF(AND($P27&lt;FQ$4,$Q27&gt;=FR$4,$Q27&gt;=FQ$4),NETWORKDAYS.INTL(FQ$4,(FR$4)-1,1,(Holidays!$A$1:$A$248)),0))*$S27,"")</f>
        <v>0</v>
      </c>
      <c r="FR27" s="191">
        <f>IFERROR((IF(AND($P27&gt;=FR$4,$P27&lt;FS$4,$Q27&lt;FS$4),NETWORKDAYS.INTL($P27,$Q27,1,(Holidays!$A$1:$A$248)),0)+IF(AND($P27&gt;=FR$4,$P27&lt;FS$4,$Q27&gt;=FS$4),NETWORKDAYS.INTL($P27,(FS$4)-1,1,(Holidays!$A$1:$A$248)),0)+IF(AND($P27&lt;FR$4,$Q27&lt;FS$4,$Q27&gt;=FR$4),NETWORKDAYS.INTL(FR$4,$Q27,1,(Holidays!$A$1:$A$248)),0)+IF(AND($P27&lt;FR$4,$Q27&gt;=FS$4,$Q27&gt;=FR$4),NETWORKDAYS.INTL(FR$4,(FS$4)-1,1,(Holidays!$A$1:$A$248)),0))*$S27,"")</f>
        <v>0</v>
      </c>
      <c r="FS27" s="191">
        <f>IFERROR((IF(AND($P27&gt;=FS$4,$P27&lt;FT$4,$Q27&lt;FT$4),NETWORKDAYS.INTL($P27,$Q27,1,(Holidays!$A$1:$A$248)),0)+IF(AND($P27&gt;=FS$4,$P27&lt;FT$4,$Q27&gt;=FT$4),NETWORKDAYS.INTL($P27,(FT$4)-1,1,(Holidays!$A$1:$A$248)),0)+IF(AND($P27&lt;FS$4,$Q27&lt;FT$4,$Q27&gt;=FS$4),NETWORKDAYS.INTL(FS$4,$Q27,1,(Holidays!$A$1:$A$248)),0)+IF(AND($P27&lt;FS$4,$Q27&gt;=FT$4,$Q27&gt;=FS$4),NETWORKDAYS.INTL(FS$4,(FT$4)-1,1,(Holidays!$A$1:$A$248)),0))*$S27,"")</f>
        <v>0</v>
      </c>
      <c r="FT27" s="191">
        <f>IFERROR((IF(AND($P27&gt;=FT$4,$P27&lt;FU$4,$Q27&lt;FU$4),NETWORKDAYS.INTL($P27,$Q27,1,(Holidays!$A$1:$A$248)),0)+IF(AND($P27&gt;=FT$4,$P27&lt;FU$4,$Q27&gt;=FU$4),NETWORKDAYS.INTL($P27,(FU$4)-1,1,(Holidays!$A$1:$A$248)),0)+IF(AND($P27&lt;FT$4,$Q27&lt;FU$4,$Q27&gt;=FT$4),NETWORKDAYS.INTL(FT$4,$Q27,1,(Holidays!$A$1:$A$248)),0)+IF(AND($P27&lt;FT$4,$Q27&gt;=FU$4,$Q27&gt;=FT$4),NETWORKDAYS.INTL(FT$4,(FU$4)-1,1,(Holidays!$A$1:$A$248)),0))*$S27,"")</f>
        <v>0</v>
      </c>
      <c r="FU27" s="191">
        <f>IFERROR((IF(AND($P27&gt;=FU$4,$P27&lt;FV$4,$Q27&lt;FV$4),NETWORKDAYS.INTL($P27,$Q27,1,(Holidays!$A$1:$A$248)),0)+IF(AND($P27&gt;=FU$4,$P27&lt;FV$4,$Q27&gt;=FV$4),NETWORKDAYS.INTL($P27,(FV$4)-1,1,(Holidays!$A$1:$A$248)),0)+IF(AND($P27&lt;FU$4,$Q27&lt;FV$4,$Q27&gt;=FU$4),NETWORKDAYS.INTL(FU$4,$Q27,1,(Holidays!$A$1:$A$248)),0)+IF(AND($P27&lt;FU$4,$Q27&gt;=FV$4,$Q27&gt;=FU$4),NETWORKDAYS.INTL(FU$4,(FV$4)-1,1,(Holidays!$A$1:$A$248)),0))*$S27,"")</f>
        <v>0</v>
      </c>
      <c r="FV27" s="191">
        <f>IFERROR((IF(AND($P27&gt;=FV$4,$P27&lt;FW$4,$Q27&lt;FW$4),NETWORKDAYS.INTL($P27,$Q27,1,(Holidays!$A$1:$A$248)),0)+IF(AND($P27&gt;=FV$4,$P27&lt;FW$4,$Q27&gt;=FW$4),NETWORKDAYS.INTL($P27,(FW$4)-1,1,(Holidays!$A$1:$A$248)),0)+IF(AND($P27&lt;FV$4,$Q27&lt;FW$4,$Q27&gt;=FV$4),NETWORKDAYS.INTL(FV$4,$Q27,1,(Holidays!$A$1:$A$248)),0)+IF(AND($P27&lt;FV$4,$Q27&gt;=FW$4,$Q27&gt;=FV$4),NETWORKDAYS.INTL(FV$4,(FW$4)-1,1,(Holidays!$A$1:$A$248)),0))*$S27,"")</f>
        <v>0</v>
      </c>
      <c r="FW27" s="191">
        <f>IFERROR((IF(AND($P27&gt;=FW$4,$P27&lt;FX$4,$Q27&lt;FX$4),NETWORKDAYS.INTL($P27,$Q27,1,(Holidays!$A$1:$A$248)),0)+IF(AND($P27&gt;=FW$4,$P27&lt;FX$4,$Q27&gt;=FX$4),NETWORKDAYS.INTL($P27,(FX$4)-1,1,(Holidays!$A$1:$A$248)),0)+IF(AND($P27&lt;FW$4,$Q27&lt;FX$4,$Q27&gt;=FW$4),NETWORKDAYS.INTL(FW$4,$Q27,1,(Holidays!$A$1:$A$248)),0)+IF(AND($P27&lt;FW$4,$Q27&gt;=FX$4,$Q27&gt;=FW$4),NETWORKDAYS.INTL(FW$4,(FX$4)-1,1,(Holidays!$A$1:$A$248)),0))*$S27,"")</f>
        <v>0</v>
      </c>
      <c r="FX27" s="191">
        <f>IFERROR((IF(AND($P27&gt;=FX$4,$P27&lt;FY$4,$Q27&lt;FY$4),NETWORKDAYS.INTL($P27,$Q27,1,(Holidays!$A$1:$A$248)),0)+IF(AND($P27&gt;=FX$4,$P27&lt;FY$4,$Q27&gt;=FY$4),NETWORKDAYS.INTL($P27,(FY$4)-1,1,(Holidays!$A$1:$A$248)),0)+IF(AND($P27&lt;FX$4,$Q27&lt;FY$4,$Q27&gt;=FX$4),NETWORKDAYS.INTL(FX$4,$Q27,1,(Holidays!$A$1:$A$248)),0)+IF(AND($P27&lt;FX$4,$Q27&gt;=FY$4,$Q27&gt;=FX$4),NETWORKDAYS.INTL(FX$4,(FY$4)-1,1,(Holidays!$A$1:$A$248)),0))*$S27,"")</f>
        <v>0</v>
      </c>
      <c r="FY27" s="191">
        <f>IFERROR((IF(AND($P27&gt;=FY$4,$P27&lt;FZ$4,$Q27&lt;FZ$4),NETWORKDAYS.INTL($P27,$Q27,1,(Holidays!$A$1:$A$248)),0)+IF(AND($P27&gt;=FY$4,$P27&lt;FZ$4,$Q27&gt;=FZ$4),NETWORKDAYS.INTL($P27,(FZ$4)-1,1,(Holidays!$A$1:$A$248)),0)+IF(AND($P27&lt;FY$4,$Q27&lt;FZ$4,$Q27&gt;=FY$4),NETWORKDAYS.INTL(FY$4,$Q27,1,(Holidays!$A$1:$A$248)),0)+IF(AND($P27&lt;FY$4,$Q27&gt;=FZ$4,$Q27&gt;=FY$4),NETWORKDAYS.INTL(FY$4,(FZ$4)-1,1,(Holidays!$A$1:$A$248)),0))*$S27,"")</f>
        <v>0</v>
      </c>
      <c r="FZ27" s="191">
        <f>IFERROR((IF(AND($P27&gt;=FZ$4,$P27&lt;GA$4,$Q27&lt;GA$4),NETWORKDAYS.INTL($P27,$Q27,1,(Holidays!$A$1:$A$248)),0)+IF(AND($P27&gt;=FZ$4,$P27&lt;GA$4,$Q27&gt;=GA$4),NETWORKDAYS.INTL($P27,(GA$4)-1,1,(Holidays!$A$1:$A$248)),0)+IF(AND($P27&lt;FZ$4,$Q27&lt;GA$4,$Q27&gt;=FZ$4),NETWORKDAYS.INTL(FZ$4,$Q27,1,(Holidays!$A$1:$A$248)),0)+IF(AND($P27&lt;FZ$4,$Q27&gt;=GA$4,$Q27&gt;=FZ$4),NETWORKDAYS.INTL(FZ$4,(GA$4)-1,1,(Holidays!$A$1:$A$248)),0))*$S27,"")</f>
        <v>0</v>
      </c>
      <c r="GA27" s="191">
        <f>IFERROR((IF(AND($P27&gt;=GA$4,$P27&lt;GB$4,$Q27&lt;GB$4),NETWORKDAYS.INTL($P27,$Q27,1,(Holidays!$A$1:$A$248)),0)+IF(AND($P27&gt;=GA$4,$P27&lt;GB$4,$Q27&gt;=GB$4),NETWORKDAYS.INTL($P27,(GB$4)-1,1,(Holidays!$A$1:$A$248)),0)+IF(AND($P27&lt;GA$4,$Q27&lt;GB$4,$Q27&gt;=GA$4),NETWORKDAYS.INTL(GA$4,$Q27,1,(Holidays!$A$1:$A$248)),0)+IF(AND($P27&lt;GA$4,$Q27&gt;=GB$4,$Q27&gt;=GA$4),NETWORKDAYS.INTL(GA$4,(GB$4)-1,1,(Holidays!$A$1:$A$248)),0))*$S27,"")</f>
        <v>0</v>
      </c>
      <c r="GB27" s="191">
        <f>IFERROR((IF(AND($P27&gt;=GB$4,$P27&lt;GC$4,$Q27&lt;GC$4),NETWORKDAYS.INTL($P27,$Q27,1,(Holidays!$A$1:$A$248)),0)+IF(AND($P27&gt;=GB$4,$P27&lt;GC$4,$Q27&gt;=GC$4),NETWORKDAYS.INTL($P27,(GC$4)-1,1,(Holidays!$A$1:$A$248)),0)+IF(AND($P27&lt;GB$4,$Q27&lt;GC$4,$Q27&gt;=GB$4),NETWORKDAYS.INTL(GB$4,$Q27,1,(Holidays!$A$1:$A$248)),0)+IF(AND($P27&lt;GB$4,$Q27&gt;=GC$4,$Q27&gt;=GB$4),NETWORKDAYS.INTL(GB$4,(GC$4)-1,1,(Holidays!$A$1:$A$248)),0))*$S27,"")</f>
        <v>0</v>
      </c>
      <c r="GC27" s="191">
        <f>IFERROR((IF(AND($P27&gt;=GC$4,$P27&lt;GD$4,$Q27&lt;GD$4),NETWORKDAYS.INTL($P27,$Q27,1,(Holidays!$A$1:$A$248)),0)+IF(AND($P27&gt;=GC$4,$P27&lt;GD$4,$Q27&gt;=GD$4),NETWORKDAYS.INTL($P27,(GD$4)-1,1,(Holidays!$A$1:$A$248)),0)+IF(AND($P27&lt;GC$4,$Q27&lt;GD$4,$Q27&gt;=GC$4),NETWORKDAYS.INTL(GC$4,$Q27,1,(Holidays!$A$1:$A$248)),0)+IF(AND($P27&lt;GC$4,$Q27&gt;=GD$4,$Q27&gt;=GC$4),NETWORKDAYS.INTL(GC$4,(GD$4)-1,1,(Holidays!$A$1:$A$248)),0))*$S27,"")</f>
        <v>0</v>
      </c>
      <c r="GD27" s="191">
        <f>IFERROR((IF(AND($P27&gt;=GD$4,$P27&lt;GE$4,$Q27&lt;GE$4),NETWORKDAYS.INTL($P27,$Q27,1,(Holidays!$A$1:$A$248)),0)+IF(AND($P27&gt;=GD$4,$P27&lt;GE$4,$Q27&gt;=GE$4),NETWORKDAYS.INTL($P27,(GE$4)-1,1,(Holidays!$A$1:$A$248)),0)+IF(AND($P27&lt;GD$4,$Q27&lt;GE$4,$Q27&gt;=GD$4),NETWORKDAYS.INTL(GD$4,$Q27,1,(Holidays!$A$1:$A$248)),0)+IF(AND($P27&lt;GD$4,$Q27&gt;=GE$4,$Q27&gt;=GD$4),NETWORKDAYS.INTL(GD$4,(GE$4)-1,1,(Holidays!$A$1:$A$248)),0))*$S27,"")</f>
        <v>0</v>
      </c>
      <c r="GE27" s="191">
        <f>IFERROR((IF(AND($P27&gt;=GE$4,$P27&lt;GF$4,$Q27&lt;GF$4),NETWORKDAYS.INTL($P27,$Q27,1,(Holidays!$A$1:$A$248)),0)+IF(AND($P27&gt;=GE$4,$P27&lt;GF$4,$Q27&gt;=GF$4),NETWORKDAYS.INTL($P27,(GF$4)-1,1,(Holidays!$A$1:$A$248)),0)+IF(AND($P27&lt;GE$4,$Q27&lt;GF$4,$Q27&gt;=GE$4),NETWORKDAYS.INTL(GE$4,$Q27,1,(Holidays!$A$1:$A$248)),0)+IF(AND($P27&lt;GE$4,$Q27&gt;=GF$4,$Q27&gt;=GE$4),NETWORKDAYS.INTL(GE$4,(GF$4)-1,1,(Holidays!$A$1:$A$248)),0))*$S27,"")</f>
        <v>0</v>
      </c>
      <c r="GF27" s="191">
        <f>IFERROR((IF(AND($P27&gt;=GF$4,$P27&lt;GG$4,$Q27&lt;GG$4),NETWORKDAYS.INTL($P27,$Q27,1,(Holidays!$A$1:$A$248)),0)+IF(AND($P27&gt;=GF$4,$P27&lt;GG$4,$Q27&gt;=GG$4),NETWORKDAYS.INTL($P27,(GG$4)-1,1,(Holidays!$A$1:$A$248)),0)+IF(AND($P27&lt;GF$4,$Q27&lt;GG$4,$Q27&gt;=GF$4),NETWORKDAYS.INTL(GF$4,$Q27,1,(Holidays!$A$1:$A$248)),0)+IF(AND($P27&lt;GF$4,$Q27&gt;=GG$4,$Q27&gt;=GF$4),NETWORKDAYS.INTL(GF$4,(GG$4)-1,1,(Holidays!$A$1:$A$248)),0))*$S27,"")</f>
        <v>0</v>
      </c>
      <c r="GG27" s="191">
        <f>IFERROR((IF(AND($P27&gt;=GG$4,$P27&lt;GH$4,$Q27&lt;GH$4),NETWORKDAYS.INTL($P27,$Q27,1,(Holidays!$A$1:$A$248)),0)+IF(AND($P27&gt;=GG$4,$P27&lt;GH$4,$Q27&gt;=GH$4),NETWORKDAYS.INTL($P27,(GH$4)-1,1,(Holidays!$A$1:$A$248)),0)+IF(AND($P27&lt;GG$4,$Q27&lt;GH$4,$Q27&gt;=GG$4),NETWORKDAYS.INTL(GG$4,$Q27,1,(Holidays!$A$1:$A$248)),0)+IF(AND($P27&lt;GG$4,$Q27&gt;=GH$4,$Q27&gt;=GG$4),NETWORKDAYS.INTL(GG$4,(GH$4)-1,1,(Holidays!$A$1:$A$248)),0))*$S27,"")</f>
        <v>0</v>
      </c>
      <c r="GH27" s="191">
        <f>IFERROR((IF(AND($P27&gt;=GH$4,$P27&lt;GI$4,$Q27&lt;GI$4),NETWORKDAYS.INTL($P27,$Q27,1,(Holidays!$A$1:$A$248)),0)+IF(AND($P27&gt;=GH$4,$P27&lt;GI$4,$Q27&gt;=GI$4),NETWORKDAYS.INTL($P27,(GI$4)-1,1,(Holidays!$A$1:$A$248)),0)+IF(AND($P27&lt;GH$4,$Q27&lt;GI$4,$Q27&gt;=GH$4),NETWORKDAYS.INTL(GH$4,$Q27,1,(Holidays!$A$1:$A$248)),0)+IF(AND($P27&lt;GH$4,$Q27&gt;=GI$4,$Q27&gt;=GH$4),NETWORKDAYS.INTL(GH$4,(GI$4)-1,1,(Holidays!$A$1:$A$248)),0))*$S27,"")</f>
        <v>0</v>
      </c>
      <c r="GI27" s="191">
        <f>IFERROR((IF(AND($P27&gt;=GI$4,$P27&lt;GJ$4,$Q27&lt;GJ$4),NETWORKDAYS.INTL($P27,$Q27,1,(Holidays!$A$1:$A$248)),0)+IF(AND($P27&gt;=GI$4,$P27&lt;GJ$4,$Q27&gt;=GJ$4),NETWORKDAYS.INTL($P27,(GJ$4)-1,1,(Holidays!$A$1:$A$248)),0)+IF(AND($P27&lt;GI$4,$Q27&lt;GJ$4,$Q27&gt;=GI$4),NETWORKDAYS.INTL(GI$4,$Q27,1,(Holidays!$A$1:$A$248)),0)+IF(AND($P27&lt;GI$4,$Q27&gt;=GJ$4,$Q27&gt;=GI$4),NETWORKDAYS.INTL(GI$4,(GJ$4)-1,1,(Holidays!$A$1:$A$248)),0))*$S27,"")</f>
        <v>0</v>
      </c>
      <c r="GJ27" s="191">
        <f>IFERROR((IF(AND($P27&gt;=GJ$4,$P27&lt;GK$4,$Q27&lt;GK$4),NETWORKDAYS.INTL($P27,$Q27,1,(Holidays!$A$1:$A$248)),0)+IF(AND($P27&gt;=GJ$4,$P27&lt;GK$4,$Q27&gt;=GK$4),NETWORKDAYS.INTL($P27,(GK$4)-1,1,(Holidays!$A$1:$A$248)),0)+IF(AND($P27&lt;GJ$4,$Q27&lt;GK$4,$Q27&gt;=GJ$4),NETWORKDAYS.INTL(GJ$4,$Q27,1,(Holidays!$A$1:$A$248)),0)+IF(AND($P27&lt;GJ$4,$Q27&gt;=GK$4,$Q27&gt;=GJ$4),NETWORKDAYS.INTL(GJ$4,(GK$4)-1,1,(Holidays!$A$1:$A$248)),0))*$S27,"")</f>
        <v>0</v>
      </c>
      <c r="GK27" s="191">
        <f>IFERROR((IF(AND($P27&gt;=GK$4,$P27&lt;GL$4,$Q27&lt;GL$4),NETWORKDAYS.INTL($P27,$Q27,1,(Holidays!$A$1:$A$248)),0)+IF(AND($P27&gt;=GK$4,$P27&lt;GL$4,$Q27&gt;=GL$4),NETWORKDAYS.INTL($P27,(GL$4)-1,1,(Holidays!$A$1:$A$248)),0)+IF(AND($P27&lt;GK$4,$Q27&lt;GL$4,$Q27&gt;=GK$4),NETWORKDAYS.INTL(GK$4,$Q27,1,(Holidays!$A$1:$A$248)),0)+IF(AND($P27&lt;GK$4,$Q27&gt;=GL$4,$Q27&gt;=GK$4),NETWORKDAYS.INTL(GK$4,(GL$4)-1,1,(Holidays!$A$1:$A$248)),0))*$S27,"")</f>
        <v>0</v>
      </c>
      <c r="GL27" s="191">
        <f>IFERROR((IF(AND($P27&gt;=GL$4,$P27&lt;GM$4,$Q27&lt;GM$4),NETWORKDAYS.INTL($P27,$Q27,1,(Holidays!$A$1:$A$248)),0)+IF(AND($P27&gt;=GL$4,$P27&lt;GM$4,$Q27&gt;=GM$4),NETWORKDAYS.INTL($P27,(GM$4)-1,1,(Holidays!$A$1:$A$248)),0)+IF(AND($P27&lt;GL$4,$Q27&lt;GM$4,$Q27&gt;=GL$4),NETWORKDAYS.INTL(GL$4,$Q27,1,(Holidays!$A$1:$A$248)),0)+IF(AND($P27&lt;GL$4,$Q27&gt;=GM$4,$Q27&gt;=GL$4),NETWORKDAYS.INTL(GL$4,(GM$4)-1,1,(Holidays!$A$1:$A$248)),0))*$S27,"")</f>
        <v>0</v>
      </c>
      <c r="GM27" s="191">
        <f>IFERROR((IF(AND($P27&gt;=GM$4,$P27&lt;GN$4,$Q27&lt;GN$4),NETWORKDAYS.INTL($P27,$Q27,1,(Holidays!$A$1:$A$248)),0)+IF(AND($P27&gt;=GM$4,$P27&lt;GN$4,$Q27&gt;=GN$4),NETWORKDAYS.INTL($P27,(GN$4)-1,1,(Holidays!$A$1:$A$248)),0)+IF(AND($P27&lt;GM$4,$Q27&lt;GN$4,$Q27&gt;=GM$4),NETWORKDAYS.INTL(GM$4,$Q27,1,(Holidays!$A$1:$A$248)),0)+IF(AND($P27&lt;GM$4,$Q27&gt;=GN$4,$Q27&gt;=GM$4),NETWORKDAYS.INTL(GM$4,(GN$4)-1,1,(Holidays!$A$1:$A$248)),0))*$S27,"")</f>
        <v>0</v>
      </c>
      <c r="GN27" s="191">
        <f>IFERROR((IF(AND($P27&gt;=GN$4,$P27&lt;GO$4,$Q27&lt;GO$4),NETWORKDAYS.INTL($P27,$Q27,1,(Holidays!$A$1:$A$248)),0)+IF(AND($P27&gt;=GN$4,$P27&lt;GO$4,$Q27&gt;=GO$4),NETWORKDAYS.INTL($P27,(GO$4)-1,1,(Holidays!$A$1:$A$248)),0)+IF(AND($P27&lt;GN$4,$Q27&lt;GO$4,$Q27&gt;=GN$4),NETWORKDAYS.INTL(GN$4,$Q27,1,(Holidays!$A$1:$A$248)),0)+IF(AND($P27&lt;GN$4,$Q27&gt;=GO$4,$Q27&gt;=GN$4),NETWORKDAYS.INTL(GN$4,(GO$4)-1,1,(Holidays!$A$1:$A$248)),0))*$S27,"")</f>
        <v>0</v>
      </c>
      <c r="GO27" s="191">
        <f>IFERROR((IF(AND($P27&gt;=GO$4,$P27&lt;GP$4,$Q27&lt;GP$4),NETWORKDAYS.INTL($P27,$Q27,1,(Holidays!$A$1:$A$248)),0)+IF(AND($P27&gt;=GO$4,$P27&lt;GP$4,$Q27&gt;=GP$4),NETWORKDAYS.INTL($P27,(GP$4)-1,1,(Holidays!$A$1:$A$248)),0)+IF(AND($P27&lt;GO$4,$Q27&lt;GP$4,$Q27&gt;=GO$4),NETWORKDAYS.INTL(GO$4,$Q27,1,(Holidays!$A$1:$A$248)),0)+IF(AND($P27&lt;GO$4,$Q27&gt;=GP$4,$Q27&gt;=GO$4),NETWORKDAYS.INTL(GO$4,(GP$4)-1,1,(Holidays!$A$1:$A$248)),0))*$S27,"")</f>
        <v>0</v>
      </c>
      <c r="GP27" s="191">
        <f>IFERROR((IF(AND($P27&gt;=GP$4,$P27&lt;GQ$4,$Q27&lt;GQ$4),NETWORKDAYS.INTL($P27,$Q27,1,(Holidays!$A$1:$A$248)),0)+IF(AND($P27&gt;=GP$4,$P27&lt;GQ$4,$Q27&gt;=GQ$4),NETWORKDAYS.INTL($P27,(GQ$4)-1,1,(Holidays!$A$1:$A$248)),0)+IF(AND($P27&lt;GP$4,$Q27&lt;GQ$4,$Q27&gt;=GP$4),NETWORKDAYS.INTL(GP$4,$Q27,1,(Holidays!$A$1:$A$248)),0)+IF(AND($P27&lt;GP$4,$Q27&gt;=GQ$4,$Q27&gt;=GP$4),NETWORKDAYS.INTL(GP$4,(GQ$4)-1,1,(Holidays!$A$1:$A$248)),0))*$S27,"")</f>
        <v>0</v>
      </c>
      <c r="GQ27" s="191">
        <f>IFERROR((IF(AND($P27&gt;=GQ$4,$P27&lt;GR$4,$Q27&lt;GR$4),NETWORKDAYS.INTL($P27,$Q27,1,(Holidays!$A$1:$A$248)),0)+IF(AND($P27&gt;=GQ$4,$P27&lt;GR$4,$Q27&gt;=GR$4),NETWORKDAYS.INTL($P27,(GR$4)-1,1,(Holidays!$A$1:$A$248)),0)+IF(AND($P27&lt;GQ$4,$Q27&lt;GR$4,$Q27&gt;=GQ$4),NETWORKDAYS.INTL(GQ$4,$Q27,1,(Holidays!$A$1:$A$248)),0)+IF(AND($P27&lt;GQ$4,$Q27&gt;=GR$4,$Q27&gt;=GQ$4),NETWORKDAYS.INTL(GQ$4,(GR$4)-1,1,(Holidays!$A$1:$A$248)),0))*$S27,"")</f>
        <v>0</v>
      </c>
      <c r="GR27" s="191">
        <f>IFERROR((IF(AND($P27&gt;=GR$4,$P27&lt;GS$4,$Q27&lt;GS$4),NETWORKDAYS.INTL($P27,$Q27,1,(Holidays!$A$1:$A$248)),0)+IF(AND($P27&gt;=GR$4,$P27&lt;GS$4,$Q27&gt;=GS$4),NETWORKDAYS.INTL($P27,(GS$4)-1,1,(Holidays!$A$1:$A$248)),0)+IF(AND($P27&lt;GR$4,$Q27&lt;GS$4,$Q27&gt;=GR$4),NETWORKDAYS.INTL(GR$4,$Q27,1,(Holidays!$A$1:$A$248)),0)+IF(AND($P27&lt;GR$4,$Q27&gt;=GS$4,$Q27&gt;=GR$4),NETWORKDAYS.INTL(GR$4,(GS$4)-1,1,(Holidays!$A$1:$A$248)),0))*$S27,"")</f>
        <v>0</v>
      </c>
      <c r="GS27" s="191">
        <f>IFERROR((IF(AND($P27&gt;=GS$4,$P27&lt;GT$4,$Q27&lt;GT$4),NETWORKDAYS.INTL($P27,$Q27,1,(Holidays!$A$1:$A$248)),0)+IF(AND($P27&gt;=GS$4,$P27&lt;GT$4,$Q27&gt;=GT$4),NETWORKDAYS.INTL($P27,(GT$4)-1,1,(Holidays!$A$1:$A$248)),0)+IF(AND($P27&lt;GS$4,$Q27&lt;GT$4,$Q27&gt;=GS$4),NETWORKDAYS.INTL(GS$4,$Q27,1,(Holidays!$A$1:$A$248)),0)+IF(AND($P27&lt;GS$4,$Q27&gt;=GT$4,$Q27&gt;=GS$4),NETWORKDAYS.INTL(GS$4,(GT$4)-1,1,(Holidays!$A$1:$A$248)),0))*$S27,"")</f>
        <v>0</v>
      </c>
      <c r="GT27" s="191">
        <f>IFERROR((IF(AND($P27&gt;=GT$4,$P27&lt;GU$4,$Q27&lt;GU$4),NETWORKDAYS.INTL($P27,$Q27,1,(Holidays!$A$1:$A$248)),0)+IF(AND($P27&gt;=GT$4,$P27&lt;GU$4,$Q27&gt;=GU$4),NETWORKDAYS.INTL($P27,(GU$4)-1,1,(Holidays!$A$1:$A$248)),0)+IF(AND($P27&lt;GT$4,$Q27&lt;GU$4,$Q27&gt;=GT$4),NETWORKDAYS.INTL(GT$4,$Q27,1,(Holidays!$A$1:$A$248)),0)+IF(AND($P27&lt;GT$4,$Q27&gt;=GU$4,$Q27&gt;=GT$4),NETWORKDAYS.INTL(GT$4,(GU$4)-1,1,(Holidays!$A$1:$A$248)),0))*$S27,"")</f>
        <v>0</v>
      </c>
      <c r="GU27" s="191">
        <f>IFERROR((IF(AND($P27&gt;=GU$4,$P27&lt;GV$4,$Q27&lt;GV$4),NETWORKDAYS.INTL($P27,$Q27,1,(Holidays!$A$1:$A$248)),0)+IF(AND($P27&gt;=GU$4,$P27&lt;GV$4,$Q27&gt;=GV$4),NETWORKDAYS.INTL($P27,(GV$4)-1,1,(Holidays!$A$1:$A$248)),0)+IF(AND($P27&lt;GU$4,$Q27&lt;GV$4,$Q27&gt;=GU$4),NETWORKDAYS.INTL(GU$4,$Q27,1,(Holidays!$A$1:$A$248)),0)+IF(AND($P27&lt;GU$4,$Q27&gt;=GV$4,$Q27&gt;=GU$4),NETWORKDAYS.INTL(GU$4,(GV$4)-1,1,(Holidays!$A$1:$A$248)),0))*$S27,"")</f>
        <v>0</v>
      </c>
      <c r="GV27" s="191">
        <f>IFERROR((IF(AND($P27&gt;=GV$4,$P27&lt;GW$4,$Q27&lt;GW$4),NETWORKDAYS.INTL($P27,$Q27,1,(Holidays!$A$1:$A$248)),0)+IF(AND($P27&gt;=GV$4,$P27&lt;GW$4,$Q27&gt;=GW$4),NETWORKDAYS.INTL($P27,(GW$4)-1,1,(Holidays!$A$1:$A$248)),0)+IF(AND($P27&lt;GV$4,$Q27&lt;GW$4,$Q27&gt;=GV$4),NETWORKDAYS.INTL(GV$4,$Q27,1,(Holidays!$A$1:$A$248)),0)+IF(AND($P27&lt;GV$4,$Q27&gt;=GW$4,$Q27&gt;=GV$4),NETWORKDAYS.INTL(GV$4,(GW$4)-1,1,(Holidays!$A$1:$A$248)),0))*$S27,"")</f>
        <v>0</v>
      </c>
      <c r="GW27" s="191">
        <f>IFERROR((IF(AND($P27&gt;=GW$4,$P27&lt;GX$4,$Q27&lt;GX$4),NETWORKDAYS.INTL($P27,$Q27,1,(Holidays!$A$1:$A$248)),0)+IF(AND($P27&gt;=GW$4,$P27&lt;GX$4,$Q27&gt;=GX$4),NETWORKDAYS.INTL($P27,(GX$4)-1,1,(Holidays!$A$1:$A$248)),0)+IF(AND($P27&lt;GW$4,$Q27&lt;GX$4,$Q27&gt;=GW$4),NETWORKDAYS.INTL(GW$4,$Q27,1,(Holidays!$A$1:$A$248)),0)+IF(AND($P27&lt;GW$4,$Q27&gt;=GX$4,$Q27&gt;=GW$4),NETWORKDAYS.INTL(GW$4,(GX$4)-1,1,(Holidays!$A$1:$A$248)),0))*$S27,"")</f>
        <v>0</v>
      </c>
      <c r="GX27" s="191">
        <f>IFERROR((IF(AND($P27&gt;=GX$4,$P27&lt;GY$4,$Q27&lt;GY$4),NETWORKDAYS.INTL($P27,$Q27,1,(Holidays!$A$1:$A$248)),0)+IF(AND($P27&gt;=GX$4,$P27&lt;GY$4,$Q27&gt;=GY$4),NETWORKDAYS.INTL($P27,(GY$4)-1,1,(Holidays!$A$1:$A$248)),0)+IF(AND($P27&lt;GX$4,$Q27&lt;GY$4,$Q27&gt;=GX$4),NETWORKDAYS.INTL(GX$4,$Q27,1,(Holidays!$A$1:$A$248)),0)+IF(AND($P27&lt;GX$4,$Q27&gt;=GY$4,$Q27&gt;=GX$4),NETWORKDAYS.INTL(GX$4,(GY$4)-1,1,(Holidays!$A$1:$A$248)),0))*$S27,"")</f>
        <v>0</v>
      </c>
      <c r="GY27" s="191">
        <f>IFERROR((IF(AND($P27&gt;=GY$4,$P27&lt;GZ$4,$Q27&lt;GZ$4),NETWORKDAYS.INTL($P27,$Q27,1,(Holidays!$A$1:$A$248)),0)+IF(AND($P27&gt;=GY$4,$P27&lt;GZ$4,$Q27&gt;=GZ$4),NETWORKDAYS.INTL($P27,(GZ$4)-1,1,(Holidays!$A$1:$A$248)),0)+IF(AND($P27&lt;GY$4,$Q27&lt;GZ$4,$Q27&gt;=GY$4),NETWORKDAYS.INTL(GY$4,$Q27,1,(Holidays!$A$1:$A$248)),0)+IF(AND($P27&lt;GY$4,$Q27&gt;=GZ$4,$Q27&gt;=GY$4),NETWORKDAYS.INTL(GY$4,(GZ$4)-1,1,(Holidays!$A$1:$A$248)),0))*$S27,"")</f>
        <v>0</v>
      </c>
      <c r="GZ27" s="191">
        <f>IFERROR((IF(AND($P27&gt;=GZ$4,$P27&lt;HA$4,$Q27&lt;HA$4),NETWORKDAYS.INTL($P27,$Q27,1,(Holidays!$A$1:$A$248)),0)+IF(AND($P27&gt;=GZ$4,$P27&lt;HA$4,$Q27&gt;=HA$4),NETWORKDAYS.INTL($P27,(HA$4)-1,1,(Holidays!$A$1:$A$248)),0)+IF(AND($P27&lt;GZ$4,$Q27&lt;HA$4,$Q27&gt;=GZ$4),NETWORKDAYS.INTL(GZ$4,$Q27,1,(Holidays!$A$1:$A$248)),0)+IF(AND($P27&lt;GZ$4,$Q27&gt;=HA$4,$Q27&gt;=GZ$4),NETWORKDAYS.INTL(GZ$4,(HA$4)-1,1,(Holidays!$A$1:$A$248)),0))*$S27,"")</f>
        <v>0</v>
      </c>
      <c r="HA27" s="191">
        <f>IFERROR((IF(AND($P27&gt;=HA$4,$P27&lt;HB$4,$Q27&lt;HB$4),NETWORKDAYS.INTL($P27,$Q27,1,(Holidays!$A$1:$A$248)),0)+IF(AND($P27&gt;=HA$4,$P27&lt;HB$4,$Q27&gt;=HB$4),NETWORKDAYS.INTL($P27,(HB$4)-1,1,(Holidays!$A$1:$A$248)),0)+IF(AND($P27&lt;HA$4,$Q27&lt;HB$4,$Q27&gt;=HA$4),NETWORKDAYS.INTL(HA$4,$Q27,1,(Holidays!$A$1:$A$248)),0)+IF(AND($P27&lt;HA$4,$Q27&gt;=HB$4,$Q27&gt;=HA$4),NETWORKDAYS.INTL(HA$4,(HB$4)-1,1,(Holidays!$A$1:$A$248)),0))*$S27,"")</f>
        <v>0</v>
      </c>
      <c r="HB27" s="191">
        <f>IFERROR((IF(AND($P27&gt;=HB$4,$P27&lt;HC$4,$Q27&lt;HC$4),NETWORKDAYS.INTL($P27,$Q27,1,(Holidays!$A$1:$A$248)),0)+IF(AND($P27&gt;=HB$4,$P27&lt;HC$4,$Q27&gt;=HC$4),NETWORKDAYS.INTL($P27,(HC$4)-1,1,(Holidays!$A$1:$A$248)),0)+IF(AND($P27&lt;HB$4,$Q27&lt;HC$4,$Q27&gt;=HB$4),NETWORKDAYS.INTL(HB$4,$Q27,1,(Holidays!$A$1:$A$248)),0)+IF(AND($P27&lt;HB$4,$Q27&gt;=HC$4,$Q27&gt;=HB$4),NETWORKDAYS.INTL(HB$4,(HC$4)-1,1,(Holidays!$A$1:$A$248)),0))*$S27,"")</f>
        <v>0</v>
      </c>
      <c r="HC27" s="191">
        <f>IFERROR((IF(AND($P27&gt;=HC$4,$P27&lt;HD$4,$Q27&lt;HD$4),NETWORKDAYS.INTL($P27,$Q27,1,(Holidays!$A$1:$A$248)),0)+IF(AND($P27&gt;=HC$4,$P27&lt;HD$4,$Q27&gt;=HD$4),NETWORKDAYS.INTL($P27,(HD$4)-1,1,(Holidays!$A$1:$A$248)),0)+IF(AND($P27&lt;HC$4,$Q27&lt;HD$4,$Q27&gt;=HC$4),NETWORKDAYS.INTL(HC$4,$Q27,1,(Holidays!$A$1:$A$248)),0)+IF(AND($P27&lt;HC$4,$Q27&gt;=HD$4,$Q27&gt;=HC$4),NETWORKDAYS.INTL(HC$4,(HD$4)-1,1,(Holidays!$A$1:$A$248)),0))*$S27,"")</f>
        <v>0</v>
      </c>
      <c r="HD27" s="191">
        <f>IFERROR((IF(AND($P27&gt;=HD$4,$P27&lt;HE$4,$Q27&lt;HE$4),NETWORKDAYS.INTL($P27,$Q27,1,(Holidays!$A$1:$A$248)),0)+IF(AND($P27&gt;=HD$4,$P27&lt;HE$4,$Q27&gt;=HE$4),NETWORKDAYS.INTL($P27,(HE$4)-1,1,(Holidays!$A$1:$A$248)),0)+IF(AND($P27&lt;HD$4,$Q27&lt;HE$4,$Q27&gt;=HD$4),NETWORKDAYS.INTL(HD$4,$Q27,1,(Holidays!$A$1:$A$248)),0)+IF(AND($P27&lt;HD$4,$Q27&gt;=HE$4,$Q27&gt;=HD$4),NETWORKDAYS.INTL(HD$4,(HE$4)-1,1,(Holidays!$A$1:$A$248)),0))*$S27,"")</f>
        <v>0</v>
      </c>
      <c r="HE27" s="191">
        <f>IFERROR((IF(AND($P27&gt;=HE$4,$P27&lt;HF$4,$Q27&lt;HF$4),NETWORKDAYS.INTL($P27,$Q27,1,(Holidays!$A$1:$A$248)),0)+IF(AND($P27&gt;=HE$4,$P27&lt;HF$4,$Q27&gt;=HF$4),NETWORKDAYS.INTL($P27,(HF$4)-1,1,(Holidays!$A$1:$A$248)),0)+IF(AND($P27&lt;HE$4,$Q27&lt;HF$4,$Q27&gt;=HE$4),NETWORKDAYS.INTL(HE$4,$Q27,1,(Holidays!$A$1:$A$248)),0)+IF(AND($P27&lt;HE$4,$Q27&gt;=HF$4,$Q27&gt;=HE$4),NETWORKDAYS.INTL(HE$4,(HF$4)-1,1,(Holidays!$A$1:$A$248)),0))*$S27,"")</f>
        <v>0</v>
      </c>
      <c r="HF27" s="191">
        <f>IFERROR((IF(AND($P27&gt;=HF$4,$P27&lt;HG$4,$Q27&lt;HG$4),NETWORKDAYS.INTL($P27,$Q27,1,(Holidays!$A$1:$A$248)),0)+IF(AND($P27&gt;=HF$4,$P27&lt;HG$4,$Q27&gt;=HG$4),NETWORKDAYS.INTL($P27,(HG$4)-1,1,(Holidays!$A$1:$A$248)),0)+IF(AND($P27&lt;HF$4,$Q27&lt;HG$4,$Q27&gt;=HF$4),NETWORKDAYS.INTL(HF$4,$Q27,1,(Holidays!$A$1:$A$248)),0)+IF(AND($P27&lt;HF$4,$Q27&gt;=HG$4,$Q27&gt;=HF$4),NETWORKDAYS.INTL(HF$4,(HG$4)-1,1,(Holidays!$A$1:$A$248)),0))*$S27,"")</f>
        <v>0</v>
      </c>
      <c r="HG27" s="191">
        <f>IFERROR((IF(AND($P27&gt;=HG$4,$P27&lt;HH$4,$Q27&lt;HH$4),NETWORKDAYS.INTL($P27,$Q27,1,(Holidays!$A$1:$A$248)),0)+IF(AND($P27&gt;=HG$4,$P27&lt;HH$4,$Q27&gt;=HH$4),NETWORKDAYS.INTL($P27,(HH$4)-1,1,(Holidays!$A$1:$A$248)),0)+IF(AND($P27&lt;HG$4,$Q27&lt;HH$4,$Q27&gt;=HG$4),NETWORKDAYS.INTL(HG$4,$Q27,1,(Holidays!$A$1:$A$248)),0)+IF(AND($P27&lt;HG$4,$Q27&gt;=HH$4,$Q27&gt;=HG$4),NETWORKDAYS.INTL(HG$4,(HH$4)-1,1,(Holidays!$A$1:$A$248)),0))*$S27,"")</f>
        <v>0</v>
      </c>
      <c r="HH27" s="191">
        <f>IFERROR((IF(AND($P27&gt;=HH$4,$P27&lt;HI$4,$Q27&lt;HI$4),NETWORKDAYS.INTL($P27,$Q27,1,(Holidays!$A$1:$A$248)),0)+IF(AND($P27&gt;=HH$4,$P27&lt;HI$4,$Q27&gt;=HI$4),NETWORKDAYS.INTL($P27,(HI$4)-1,1,(Holidays!$A$1:$A$248)),0)+IF(AND($P27&lt;HH$4,$Q27&lt;HI$4,$Q27&gt;=HH$4),NETWORKDAYS.INTL(HH$4,$Q27,1,(Holidays!$A$1:$A$248)),0)+IF(AND($P27&lt;HH$4,$Q27&gt;=HI$4,$Q27&gt;=HH$4),NETWORKDAYS.INTL(HH$4,(HI$4)-1,1,(Holidays!$A$1:$A$248)),0))*$S27,"")</f>
        <v>0</v>
      </c>
      <c r="HI27" s="191">
        <f>IFERROR((IF(AND($P27&gt;=HI$4,$P27&lt;HJ$4,$Q27&lt;HJ$4),NETWORKDAYS.INTL($P27,$Q27,1,(Holidays!$A$1:$A$248)),0)+IF(AND($P27&gt;=HI$4,$P27&lt;HJ$4,$Q27&gt;=HJ$4),NETWORKDAYS.INTL($P27,(HJ$4)-1,1,(Holidays!$A$1:$A$248)),0)+IF(AND($P27&lt;HI$4,$Q27&lt;HJ$4,$Q27&gt;=HI$4),NETWORKDAYS.INTL(HI$4,$Q27,1,(Holidays!$A$1:$A$248)),0)+IF(AND($P27&lt;HI$4,$Q27&gt;=HJ$4,$Q27&gt;=HI$4),NETWORKDAYS.INTL(HI$4,(HJ$4)-1,1,(Holidays!$A$1:$A$248)),0))*$S27,"")</f>
        <v>0</v>
      </c>
      <c r="HJ27" s="191">
        <f>IFERROR((IF(AND($P27&gt;=HJ$4,$P27&lt;HK$4,$Q27&lt;HK$4),NETWORKDAYS.INTL($P27,$Q27,1,(Holidays!$A$1:$A$248)),0)+IF(AND($P27&gt;=HJ$4,$P27&lt;HK$4,$Q27&gt;=HK$4),NETWORKDAYS.INTL($P27,(HK$4)-1,1,(Holidays!$A$1:$A$248)),0)+IF(AND($P27&lt;HJ$4,$Q27&lt;HK$4,$Q27&gt;=HJ$4),NETWORKDAYS.INTL(HJ$4,$Q27,1,(Holidays!$A$1:$A$248)),0)+IF(AND($P27&lt;HJ$4,$Q27&gt;=HK$4,$Q27&gt;=HJ$4),NETWORKDAYS.INTL(HJ$4,(HK$4)-1,1,(Holidays!$A$1:$A$248)),0))*$S27,"")</f>
        <v>0</v>
      </c>
      <c r="HK27" s="191">
        <f>IFERROR((IF(AND($P27&gt;=HK$4,$P27&lt;HL$4,$Q27&lt;HL$4),NETWORKDAYS.INTL($P27,$Q27,1,(Holidays!$A$1:$A$248)),0)+IF(AND($P27&gt;=HK$4,$P27&lt;HL$4,$Q27&gt;=HL$4),NETWORKDAYS.INTL($P27,(HL$4)-1,1,(Holidays!$A$1:$A$248)),0)+IF(AND($P27&lt;HK$4,$Q27&lt;HL$4,$Q27&gt;=HK$4),NETWORKDAYS.INTL(HK$4,$Q27,1,(Holidays!$A$1:$A$248)),0)+IF(AND($P27&lt;HK$4,$Q27&gt;=HL$4,$Q27&gt;=HK$4),NETWORKDAYS.INTL(HK$4,(HL$4)-1,1,(Holidays!$A$1:$A$248)),0))*$S27,"")</f>
        <v>0</v>
      </c>
      <c r="HL27" s="191">
        <f>IFERROR((IF(AND($P27&gt;=HL$4,$P27&lt;HM$4,$Q27&lt;HM$4),NETWORKDAYS.INTL($P27,$Q27,1,(Holidays!$A$1:$A$248)),0)+IF(AND($P27&gt;=HL$4,$P27&lt;HM$4,$Q27&gt;=HM$4),NETWORKDAYS.INTL($P27,(HM$4)-1,1,(Holidays!$A$1:$A$248)),0)+IF(AND($P27&lt;HL$4,$Q27&lt;HM$4,$Q27&gt;=HL$4),NETWORKDAYS.INTL(HL$4,$Q27,1,(Holidays!$A$1:$A$248)),0)+IF(AND($P27&lt;HL$4,$Q27&gt;=HM$4,$Q27&gt;=HL$4),NETWORKDAYS.INTL(HL$4,(HM$4)-1,1,(Holidays!$A$1:$A$248)),0))*$S27,"")</f>
        <v>0</v>
      </c>
      <c r="HM27" s="191">
        <f>IFERROR((IF(AND($P27&gt;=HM$4,$P27&lt;HN$4,$Q27&lt;HN$4),NETWORKDAYS.INTL($P27,$Q27,1,(Holidays!$A$1:$A$248)),0)+IF(AND($P27&gt;=HM$4,$P27&lt;HN$4,$Q27&gt;=HN$4),NETWORKDAYS.INTL($P27,(HN$4)-1,1,(Holidays!$A$1:$A$248)),0)+IF(AND($P27&lt;HM$4,$Q27&lt;HN$4,$Q27&gt;=HM$4),NETWORKDAYS.INTL(HM$4,$Q27,1,(Holidays!$A$1:$A$248)),0)+IF(AND($P27&lt;HM$4,$Q27&gt;=HN$4,$Q27&gt;=HM$4),NETWORKDAYS.INTL(HM$4,(HN$4)-1,1,(Holidays!$A$1:$A$248)),0))*$S27,"")</f>
        <v>0</v>
      </c>
      <c r="HN27" s="191">
        <f>IFERROR((IF(AND($P27&gt;=HN$4,$P27&lt;HO$4,$Q27&lt;HO$4),NETWORKDAYS.INTL($P27,$Q27,1,(Holidays!$A$1:$A$248)),0)+IF(AND($P27&gt;=HN$4,$P27&lt;HO$4,$Q27&gt;=HO$4),NETWORKDAYS.INTL($P27,(HO$4)-1,1,(Holidays!$A$1:$A$248)),0)+IF(AND($P27&lt;HN$4,$Q27&lt;HO$4,$Q27&gt;=HN$4),NETWORKDAYS.INTL(HN$4,$Q27,1,(Holidays!$A$1:$A$248)),0)+IF(AND($P27&lt;HN$4,$Q27&gt;=HO$4,$Q27&gt;=HN$4),NETWORKDAYS.INTL(HN$4,(HO$4)-1,1,(Holidays!$A$1:$A$248)),0))*$S27,"")</f>
        <v>0</v>
      </c>
      <c r="HO27" s="191">
        <f>IFERROR((IF(AND($P27&gt;=HO$4,$P27&lt;HP$4,$Q27&lt;HP$4),NETWORKDAYS.INTL($P27,$Q27,1,(Holidays!$A$1:$A$248)),0)+IF(AND($P27&gt;=HO$4,$P27&lt;HP$4,$Q27&gt;=HP$4),NETWORKDAYS.INTL($P27,(HP$4)-1,1,(Holidays!$A$1:$A$248)),0)+IF(AND($P27&lt;HO$4,$Q27&lt;HP$4,$Q27&gt;=HO$4),NETWORKDAYS.INTL(HO$4,$Q27,1,(Holidays!$A$1:$A$248)),0)+IF(AND($P27&lt;HO$4,$Q27&gt;=HP$4,$Q27&gt;=HO$4),NETWORKDAYS.INTL(HO$4,(HP$4)-1,1,(Holidays!$A$1:$A$248)),0))*$S27,"")</f>
        <v>0</v>
      </c>
      <c r="HP27" s="191">
        <f>IFERROR((IF(AND($P27&gt;=HP$4,$P27&lt;HQ$4,$Q27&lt;HQ$4),NETWORKDAYS.INTL($P27,$Q27,1,(Holidays!$A$1:$A$248)),0)+IF(AND($P27&gt;=HP$4,$P27&lt;HQ$4,$Q27&gt;=HQ$4),NETWORKDAYS.INTL($P27,(HQ$4)-1,1,(Holidays!$A$1:$A$248)),0)+IF(AND($P27&lt;HP$4,$Q27&lt;HQ$4,$Q27&gt;=HP$4),NETWORKDAYS.INTL(HP$4,$Q27,1,(Holidays!$A$1:$A$248)),0)+IF(AND($P27&lt;HP$4,$Q27&gt;=HQ$4,$Q27&gt;=HP$4),NETWORKDAYS.INTL(HP$4,(HQ$4)-1,1,(Holidays!$A$1:$A$248)),0))*$S27,"")</f>
        <v>0</v>
      </c>
      <c r="HQ27" s="191">
        <f>IFERROR((IF(AND($P27&gt;=HQ$4,$P27&lt;HR$4,$Q27&lt;HR$4),NETWORKDAYS.INTL($P27,$Q27,1,(Holidays!$A$1:$A$248)),0)+IF(AND($P27&gt;=HQ$4,$P27&lt;HR$4,$Q27&gt;=HR$4),NETWORKDAYS.INTL($P27,(HR$4)-1,1,(Holidays!$A$1:$A$248)),0)+IF(AND($P27&lt;HQ$4,$Q27&lt;HR$4,$Q27&gt;=HQ$4),NETWORKDAYS.INTL(HQ$4,$Q27,1,(Holidays!$A$1:$A$248)),0)+IF(AND($P27&lt;HQ$4,$Q27&gt;=HR$4,$Q27&gt;=HQ$4),NETWORKDAYS.INTL(HQ$4,(HR$4)-1,1,(Holidays!$A$1:$A$248)),0))*$S27,"")</f>
        <v>0</v>
      </c>
      <c r="HR27" s="191">
        <f>IFERROR((IF(AND($P27&gt;=HR$4,$P27&lt;HS$4,$Q27&lt;HS$4),NETWORKDAYS.INTL($P27,$Q27,1,(Holidays!$A$1:$A$248)),0)+IF(AND($P27&gt;=HR$4,$P27&lt;HS$4,$Q27&gt;=HS$4),NETWORKDAYS.INTL($P27,(HS$4)-1,1,(Holidays!$A$1:$A$248)),0)+IF(AND($P27&lt;HR$4,$Q27&lt;HS$4,$Q27&gt;=HR$4),NETWORKDAYS.INTL(HR$4,$Q27,1,(Holidays!$A$1:$A$248)),0)+IF(AND($P27&lt;HR$4,$Q27&gt;=HS$4,$Q27&gt;=HR$4),NETWORKDAYS.INTL(HR$4,(HS$4)-1,1,(Holidays!$A$1:$A$248)),0))*$S27,"")</f>
        <v>0</v>
      </c>
      <c r="HS27" s="191">
        <f>IFERROR((IF(AND($P27&gt;=HS$4,$P27&lt;HT$4,$Q27&lt;HT$4),NETWORKDAYS.INTL($P27,$Q27,1,(Holidays!$A$1:$A$248)),0)+IF(AND($P27&gt;=HS$4,$P27&lt;HT$4,$Q27&gt;=HT$4),NETWORKDAYS.INTL($P27,(HT$4)-1,1,(Holidays!$A$1:$A$248)),0)+IF(AND($P27&lt;HS$4,$Q27&lt;HT$4,$Q27&gt;=HS$4),NETWORKDAYS.INTL(HS$4,$Q27,1,(Holidays!$A$1:$A$248)),0)+IF(AND($P27&lt;HS$4,$Q27&gt;=HT$4,$Q27&gt;=HS$4),NETWORKDAYS.INTL(HS$4,(HT$4)-1,1,(Holidays!$A$1:$A$248)),0))*$S27,"")</f>
        <v>0</v>
      </c>
      <c r="HT27" s="191">
        <f>IFERROR((IF(AND($P27&gt;=HT$4,$P27&lt;HU$4,$Q27&lt;HU$4),NETWORKDAYS.INTL($P27,$Q27,1,(Holidays!$A$1:$A$248)),0)+IF(AND($P27&gt;=HT$4,$P27&lt;HU$4,$Q27&gt;=HU$4),NETWORKDAYS.INTL($P27,(HU$4)-1,1,(Holidays!$A$1:$A$248)),0)+IF(AND($P27&lt;HT$4,$Q27&lt;HU$4,$Q27&gt;=HT$4),NETWORKDAYS.INTL(HT$4,$Q27,1,(Holidays!$A$1:$A$248)),0)+IF(AND($P27&lt;HT$4,$Q27&gt;=HU$4,$Q27&gt;=HT$4),NETWORKDAYS.INTL(HT$4,(HU$4)-1,1,(Holidays!$A$1:$A$248)),0))*$S27,"")</f>
        <v>0</v>
      </c>
      <c r="HU27" s="191">
        <f>IFERROR((IF(AND($P27&gt;=HU$4,$P27&lt;HV$4,$Q27&lt;HV$4),NETWORKDAYS.INTL($P27,$Q27,1,(Holidays!$A$1:$A$248)),0)+IF(AND($P27&gt;=HU$4,$P27&lt;HV$4,$Q27&gt;=HV$4),NETWORKDAYS.INTL($P27,(HV$4)-1,1,(Holidays!$A$1:$A$248)),0)+IF(AND($P27&lt;HU$4,$Q27&lt;HV$4,$Q27&gt;=HU$4),NETWORKDAYS.INTL(HU$4,$Q27,1,(Holidays!$A$1:$A$248)),0)+IF(AND($P27&lt;HU$4,$Q27&gt;=HV$4,$Q27&gt;=HU$4),NETWORKDAYS.INTL(HU$4,(HV$4)-1,1,(Holidays!$A$1:$A$248)),0))*$S27,"")</f>
        <v>0</v>
      </c>
      <c r="HV27" s="191">
        <f>IFERROR((IF(AND($P27&gt;=HV$4,$P27&lt;HW$4,$Q27&lt;HW$4),NETWORKDAYS.INTL($P27,$Q27,1,(Holidays!$A$1:$A$248)),0)+IF(AND($P27&gt;=HV$4,$P27&lt;HW$4,$Q27&gt;=HW$4),NETWORKDAYS.INTL($P27,(HW$4)-1,1,(Holidays!$A$1:$A$248)),0)+IF(AND($P27&lt;HV$4,$Q27&lt;HW$4,$Q27&gt;=HV$4),NETWORKDAYS.INTL(HV$4,$Q27,1,(Holidays!$A$1:$A$248)),0)+IF(AND($P27&lt;HV$4,$Q27&gt;=HW$4,$Q27&gt;=HV$4),NETWORKDAYS.INTL(HV$4,(HW$4)-1,1,(Holidays!$A$1:$A$248)),0))*$S27,"")</f>
        <v>0</v>
      </c>
      <c r="HW27" s="191">
        <f>IFERROR((IF(AND($P27&gt;=HW$4,$P27&lt;HX$4,$Q27&lt;HX$4),NETWORKDAYS.INTL($P27,$Q27,1,(Holidays!$A$1:$A$248)),0)+IF(AND($P27&gt;=HW$4,$P27&lt;HX$4,$Q27&gt;=HX$4),NETWORKDAYS.INTL($P27,(HX$4)-1,1,(Holidays!$A$1:$A$248)),0)+IF(AND($P27&lt;HW$4,$Q27&lt;HX$4,$Q27&gt;=HW$4),NETWORKDAYS.INTL(HW$4,$Q27,1,(Holidays!$A$1:$A$248)),0)+IF(AND($P27&lt;HW$4,$Q27&gt;=HX$4,$Q27&gt;=HW$4),NETWORKDAYS.INTL(HW$4,(HX$4)-1,1,(Holidays!$A$1:$A$248)),0))*$S27,"")</f>
        <v>0</v>
      </c>
      <c r="HX27" s="191">
        <f>IFERROR((IF(AND($P27&gt;=HX$4,$P27&lt;HY$4,$Q27&lt;HY$4),NETWORKDAYS.INTL($P27,$Q27,1,(Holidays!$A$1:$A$248)),0)+IF(AND($P27&gt;=HX$4,$P27&lt;HY$4,$Q27&gt;=HY$4),NETWORKDAYS.INTL($P27,(HY$4)-1,1,(Holidays!$A$1:$A$248)),0)+IF(AND($P27&lt;HX$4,$Q27&lt;HY$4,$Q27&gt;=HX$4),NETWORKDAYS.INTL(HX$4,$Q27,1,(Holidays!$A$1:$A$248)),0)+IF(AND($P27&lt;HX$4,$Q27&gt;=HY$4,$Q27&gt;=HX$4),NETWORKDAYS.INTL(HX$4,(HY$4)-1,1,(Holidays!$A$1:$A$248)),0))*$S27,"")</f>
        <v>0</v>
      </c>
      <c r="HY27" s="191">
        <f>IFERROR((IF(AND($P27&gt;=HY$4,$P27&lt;HZ$4,$Q27&lt;HZ$4),NETWORKDAYS.INTL($P27,$Q27,1,(Holidays!$A$1:$A$248)),0)+IF(AND($P27&gt;=HY$4,$P27&lt;HZ$4,$Q27&gt;=HZ$4),NETWORKDAYS.INTL($P27,(HZ$4)-1,1,(Holidays!$A$1:$A$248)),0)+IF(AND($P27&lt;HY$4,$Q27&lt;HZ$4,$Q27&gt;=HY$4),NETWORKDAYS.INTL(HY$4,$Q27,1,(Holidays!$A$1:$A$248)),0)+IF(AND($P27&lt;HY$4,$Q27&gt;=HZ$4,$Q27&gt;=HY$4),NETWORKDAYS.INTL(HY$4,(HZ$4)-1,1,(Holidays!$A$1:$A$248)),0))*$S27,"")</f>
        <v>0</v>
      </c>
      <c r="HZ27" s="191">
        <f>IFERROR((IF(AND($P27&gt;=HZ$4,$P27&lt;IA$4,$Q27&lt;IA$4),NETWORKDAYS.INTL($P27,$Q27,1,(Holidays!$A$1:$A$248)),0)+IF(AND($P27&gt;=HZ$4,$P27&lt;IA$4,$Q27&gt;=IA$4),NETWORKDAYS.INTL($P27,(IA$4)-1,1,(Holidays!$A$1:$A$248)),0)+IF(AND($P27&lt;HZ$4,$Q27&lt;IA$4,$Q27&gt;=HZ$4),NETWORKDAYS.INTL(HZ$4,$Q27,1,(Holidays!$A$1:$A$248)),0)+IF(AND($P27&lt;HZ$4,$Q27&gt;=IA$4,$Q27&gt;=HZ$4),NETWORKDAYS.INTL(HZ$4,(IA$4)-1,1,(Holidays!$A$1:$A$248)),0))*$S27,"")</f>
        <v>0</v>
      </c>
      <c r="IA27" s="191">
        <f>IFERROR((IF(AND($P27&gt;=IA$4,$P27&lt;IB$4,$Q27&lt;IB$4),NETWORKDAYS.INTL($P27,$Q27,1,(Holidays!$A$1:$A$248)),0)+IF(AND($P27&gt;=IA$4,$P27&lt;IB$4,$Q27&gt;=IB$4),NETWORKDAYS.INTL($P27,(IB$4)-1,1,(Holidays!$A$1:$A$248)),0)+IF(AND($P27&lt;IA$4,$Q27&lt;IB$4,$Q27&gt;=IA$4),NETWORKDAYS.INTL(IA$4,$Q27,1,(Holidays!$A$1:$A$248)),0)+IF(AND($P27&lt;IA$4,$Q27&gt;=IB$4,$Q27&gt;=IA$4),NETWORKDAYS.INTL(IA$4,(IB$4)-1,1,(Holidays!$A$1:$A$248)),0))*$S27,"")</f>
        <v>0</v>
      </c>
      <c r="IB27" s="191">
        <f>IFERROR((IF(AND($P27&gt;=IB$4,$P27&lt;IC$4,$Q27&lt;IC$4),NETWORKDAYS.INTL($P27,$Q27,1,(Holidays!$A$1:$A$248)),0)+IF(AND($P27&gt;=IB$4,$P27&lt;IC$4,$Q27&gt;=IC$4),NETWORKDAYS.INTL($P27,(IC$4)-1,1,(Holidays!$A$1:$A$248)),0)+IF(AND($P27&lt;IB$4,$Q27&lt;IC$4,$Q27&gt;=IB$4),NETWORKDAYS.INTL(IB$4,$Q27,1,(Holidays!$A$1:$A$248)),0)+IF(AND($P27&lt;IB$4,$Q27&gt;=IC$4,$Q27&gt;=IB$4),NETWORKDAYS.INTL(IB$4,(IC$4)-1,1,(Holidays!$A$1:$A$248)),0))*$S27,"")</f>
        <v>0</v>
      </c>
      <c r="IC27" s="191">
        <f>IFERROR((IF(AND($P27&gt;=IC$4,$P27&lt;ID$4,$Q27&lt;ID$4),NETWORKDAYS.INTL($P27,$Q27,1,(Holidays!$A$1:$A$248)),0)+IF(AND($P27&gt;=IC$4,$P27&lt;ID$4,$Q27&gt;=ID$4),NETWORKDAYS.INTL($P27,(ID$4)-1,1,(Holidays!$A$1:$A$248)),0)+IF(AND($P27&lt;IC$4,$Q27&lt;ID$4,$Q27&gt;=IC$4),NETWORKDAYS.INTL(IC$4,$Q27,1,(Holidays!$A$1:$A$248)),0)+IF(AND($P27&lt;IC$4,$Q27&gt;=ID$4,$Q27&gt;=IC$4),NETWORKDAYS.INTL(IC$4,(ID$4)-1,1,(Holidays!$A$1:$A$248)),0))*$S27,"")</f>
        <v>0</v>
      </c>
      <c r="ID27" s="191">
        <f>IFERROR((IF(AND($P27&gt;=ID$4,$P27&lt;IE$4,$Q27&lt;IE$4),NETWORKDAYS.INTL($P27,$Q27,1,(Holidays!$A$1:$A$248)),0)+IF(AND($P27&gt;=ID$4,$P27&lt;IE$4,$Q27&gt;=IE$4),NETWORKDAYS.INTL($P27,(IE$4)-1,1,(Holidays!$A$1:$A$248)),0)+IF(AND($P27&lt;ID$4,$Q27&lt;IE$4,$Q27&gt;=ID$4),NETWORKDAYS.INTL(ID$4,$Q27,1,(Holidays!$A$1:$A$248)),0)+IF(AND($P27&lt;ID$4,$Q27&gt;=IE$4,$Q27&gt;=ID$4),NETWORKDAYS.INTL(ID$4,(IE$4)-1,1,(Holidays!$A$1:$A$248)),0))*$S27,"")</f>
        <v>0</v>
      </c>
      <c r="IE27" s="191">
        <f>IFERROR((IF(AND($P27&gt;=IE$4,$P27&lt;IF$4,$Q27&lt;IF$4),NETWORKDAYS.INTL($P27,$Q27,1,(Holidays!$A$1:$A$248)),0)+IF(AND($P27&gt;=IE$4,$P27&lt;IF$4,$Q27&gt;=IF$4),NETWORKDAYS.INTL($P27,(IF$4)-1,1,(Holidays!$A$1:$A$248)),0)+IF(AND($P27&lt;IE$4,$Q27&lt;IF$4,$Q27&gt;=IE$4),NETWORKDAYS.INTL(IE$4,$Q27,1,(Holidays!$A$1:$A$248)),0)+IF(AND($P27&lt;IE$4,$Q27&gt;=IF$4,$Q27&gt;=IE$4),NETWORKDAYS.INTL(IE$4,(IF$4)-1,1,(Holidays!$A$1:$A$248)),0))*$S27,"")</f>
        <v>0</v>
      </c>
      <c r="IF27" s="191">
        <f>IFERROR((IF(AND($P27&gt;=IF$4,$P27&lt;IG$4,$Q27&lt;IG$4),NETWORKDAYS.INTL($P27,$Q27,1,(Holidays!$A$1:$A$248)),0)+IF(AND($P27&gt;=IF$4,$P27&lt;IG$4,$Q27&gt;=IG$4),NETWORKDAYS.INTL($P27,(IG$4)-1,1,(Holidays!$A$1:$A$248)),0)+IF(AND($P27&lt;IF$4,$Q27&lt;IG$4,$Q27&gt;=IF$4),NETWORKDAYS.INTL(IF$4,$Q27,1,(Holidays!$A$1:$A$248)),0)+IF(AND($P27&lt;IF$4,$Q27&gt;=IG$4,$Q27&gt;=IF$4),NETWORKDAYS.INTL(IF$4,(IG$4)-1,1,(Holidays!$A$1:$A$248)),0))*$S27,"")</f>
        <v>0</v>
      </c>
      <c r="IG27" s="191">
        <f>IFERROR((IF(AND($P27&gt;=IG$4,$P27&lt;IH$4,$Q27&lt;IH$4),NETWORKDAYS.INTL($P27,$Q27,1,(Holidays!$A$1:$A$248)),0)+IF(AND($P27&gt;=IG$4,$P27&lt;IH$4,$Q27&gt;=IH$4),NETWORKDAYS.INTL($P27,(IH$4)-1,1,(Holidays!$A$1:$A$248)),0)+IF(AND($P27&lt;IG$4,$Q27&lt;IH$4,$Q27&gt;=IG$4),NETWORKDAYS.INTL(IG$4,$Q27,1,(Holidays!$A$1:$A$248)),0)+IF(AND($P27&lt;IG$4,$Q27&gt;=IH$4,$Q27&gt;=IG$4),NETWORKDAYS.INTL(IG$4,(IH$4)-1,1,(Holidays!$A$1:$A$248)),0))*$S27,"")</f>
        <v>0</v>
      </c>
      <c r="IH27" s="191">
        <f>IFERROR((IF(AND($P27&gt;=IH$4,$P27&lt;II$4,$Q27&lt;II$4),NETWORKDAYS.INTL($P27,$Q27,1,(Holidays!$A$1:$A$248)),0)+IF(AND($P27&gt;=IH$4,$P27&lt;II$4,$Q27&gt;=II$4),NETWORKDAYS.INTL($P27,(II$4)-1,1,(Holidays!$A$1:$A$248)),0)+IF(AND($P27&lt;IH$4,$Q27&lt;II$4,$Q27&gt;=IH$4),NETWORKDAYS.INTL(IH$4,$Q27,1,(Holidays!$A$1:$A$248)),0)+IF(AND($P27&lt;IH$4,$Q27&gt;=II$4,$Q27&gt;=IH$4),NETWORKDAYS.INTL(IH$4,(II$4)-1,1,(Holidays!$A$1:$A$248)),0))*$S27,"")</f>
        <v>0</v>
      </c>
      <c r="II27" s="191">
        <f>IFERROR((IF(AND($P27&gt;=II$4,$P27&lt;IJ$4,$Q27&lt;IJ$4),NETWORKDAYS.INTL($P27,$Q27,1,(Holidays!$A$1:$A$248)),0)+IF(AND($P27&gt;=II$4,$P27&lt;IJ$4,$Q27&gt;=IJ$4),NETWORKDAYS.INTL($P27,(IJ$4)-1,1,(Holidays!$A$1:$A$248)),0)+IF(AND($P27&lt;II$4,$Q27&lt;IJ$4,$Q27&gt;=II$4),NETWORKDAYS.INTL(II$4,$Q27,1,(Holidays!$A$1:$A$248)),0)+IF(AND($P27&lt;II$4,$Q27&gt;=IJ$4,$Q27&gt;=II$4),NETWORKDAYS.INTL(II$4,(IJ$4)-1,1,(Holidays!$A$1:$A$248)),0))*$S27,"")</f>
        <v>0</v>
      </c>
      <c r="IJ27" s="191">
        <f>IFERROR((IF(AND($P27&gt;=IJ$4,$P27&lt;IK$4,$Q27&lt;IK$4),NETWORKDAYS.INTL($P27,$Q27,1,(Holidays!$A$1:$A$248)),0)+IF(AND($P27&gt;=IJ$4,$P27&lt;IK$4,$Q27&gt;=IK$4),NETWORKDAYS.INTL($P27,(IK$4)-1,1,(Holidays!$A$1:$A$248)),0)+IF(AND($P27&lt;IJ$4,$Q27&lt;IK$4,$Q27&gt;=IJ$4),NETWORKDAYS.INTL(IJ$4,$Q27,1,(Holidays!$A$1:$A$248)),0)+IF(AND($P27&lt;IJ$4,$Q27&gt;=IK$4,$Q27&gt;=IJ$4),NETWORKDAYS.INTL(IJ$4,(IK$4)-1,1,(Holidays!$A$1:$A$248)),0))*$S27,"")</f>
        <v>0</v>
      </c>
      <c r="IK27" s="191">
        <f>IFERROR((IF(AND($P27&gt;=IK$4,$P27&lt;IL$4,$Q27&lt;IL$4),NETWORKDAYS.INTL($P27,$Q27,1,(Holidays!$A$1:$A$248)),0)+IF(AND($P27&gt;=IK$4,$P27&lt;IL$4,$Q27&gt;=IL$4),NETWORKDAYS.INTL($P27,(IL$4)-1,1,(Holidays!$A$1:$A$248)),0)+IF(AND($P27&lt;IK$4,$Q27&lt;IL$4,$Q27&gt;=IK$4),NETWORKDAYS.INTL(IK$4,$Q27,1,(Holidays!$A$1:$A$248)),0)+IF(AND($P27&lt;IK$4,$Q27&gt;=IL$4,$Q27&gt;=IK$4),NETWORKDAYS.INTL(IK$4,(IL$4)-1,1,(Holidays!$A$1:$A$248)),0))*$S27,"")</f>
        <v>0</v>
      </c>
      <c r="IL27" s="191">
        <f>IFERROR((IF(AND($P27&gt;=IL$4,$P27&lt;IM$4,$Q27&lt;IM$4),NETWORKDAYS.INTL($P27,$Q27,1,(Holidays!$A$1:$A$248)),0)+IF(AND($P27&gt;=IL$4,$P27&lt;IM$4,$Q27&gt;=IM$4),NETWORKDAYS.INTL($P27,(IM$4)-1,1,(Holidays!$A$1:$A$248)),0)+IF(AND($P27&lt;IL$4,$Q27&lt;IM$4,$Q27&gt;=IL$4),NETWORKDAYS.INTL(IL$4,$Q27,1,(Holidays!$A$1:$A$248)),0)+IF(AND($P27&lt;IL$4,$Q27&gt;=IM$4,$Q27&gt;=IL$4),NETWORKDAYS.INTL(IL$4,(IM$4)-1,1,(Holidays!$A$1:$A$248)),0))*$S27,"")</f>
        <v>0</v>
      </c>
      <c r="IM27" s="191">
        <f>IFERROR((IF(AND($P27&gt;=IM$4,$P27&lt;IN$4,$Q27&lt;IN$4),NETWORKDAYS.INTL($P27,$Q27,1,(Holidays!$A$1:$A$248)),0)+IF(AND($P27&gt;=IM$4,$P27&lt;IN$4,$Q27&gt;=IN$4),NETWORKDAYS.INTL($P27,(IN$4)-1,1,(Holidays!$A$1:$A$248)),0)+IF(AND($P27&lt;IM$4,$Q27&lt;IN$4,$Q27&gt;=IM$4),NETWORKDAYS.INTL(IM$4,$Q27,1,(Holidays!$A$1:$A$248)),0)+IF(AND($P27&lt;IM$4,$Q27&gt;=IN$4,$Q27&gt;=IM$4),NETWORKDAYS.INTL(IM$4,(IN$4)-1,1,(Holidays!$A$1:$A$248)),0))*$S27,"")</f>
        <v>0</v>
      </c>
      <c r="IN27" s="191">
        <f>IFERROR((IF(AND($P27&gt;=IN$4,$P27&lt;IO$4,$Q27&lt;IO$4),NETWORKDAYS.INTL($P27,$Q27,1,(Holidays!$A$1:$A$248)),0)+IF(AND($P27&gt;=IN$4,$P27&lt;IO$4,$Q27&gt;=IO$4),NETWORKDAYS.INTL($P27,(IO$4)-1,1,(Holidays!$A$1:$A$248)),0)+IF(AND($P27&lt;IN$4,$Q27&lt;IO$4,$Q27&gt;=IN$4),NETWORKDAYS.INTL(IN$4,$Q27,1,(Holidays!$A$1:$A$248)),0)+IF(AND($P27&lt;IN$4,$Q27&gt;=IO$4,$Q27&gt;=IN$4),NETWORKDAYS.INTL(IN$4,(IO$4)-1,1,(Holidays!$A$1:$A$248)),0))*$S27,"")</f>
        <v>0</v>
      </c>
      <c r="IO27" s="193">
        <f>IFERROR((IF(AND($P27&gt;=IO$4,$P27&lt;IP$4,$Q27&lt;IP$4),NETWORKDAYS.INTL($P27,$Q27,1,(Holidays!$A$1:$A$248)),0)+IF(AND($P27&gt;=IO$4,$P27&lt;IP$4,$Q27&gt;=IP$4),NETWORKDAYS.INTL($P27,(IP$4)-1,1,(Holidays!$A$1:$A$248)),0)+IF(AND($P27&lt;IO$4,$Q27&lt;IP$4,$Q27&gt;=IO$4),NETWORKDAYS.INTL(IO$4,$Q27,1,(Holidays!$A$1:$A$248)),0)+IF(AND($P27&lt;IO$4,$Q27&gt;=IP$4,$Q27&gt;=IO$4),NETWORKDAYS.INTL(IO$4,(IP$4)-1,1,(Holidays!$A$1:$A$248)),0))*$S27,"")</f>
        <v>0</v>
      </c>
    </row>
    <row r="28" spans="1:249" ht="15" customHeight="1">
      <c r="A28" s="215"/>
      <c r="B28" s="59" t="str">
        <f>'A-1_MH Estimation'!B28</f>
        <v>A.21</v>
      </c>
      <c r="C28" s="60" t="str">
        <f>IFERROR(VLOOKUP(B28,'A-1_MH Estimation'!$B$6:$C$54,2,0),"")</f>
        <v>Weld Support Clearance</v>
      </c>
      <c r="D28" s="174">
        <f>IFERROR(VLOOKUP(C28,'A-1_MH Estimation'!$C$7:$K$61,9,0)*1,0)</f>
        <v>15</v>
      </c>
      <c r="E28" s="165">
        <v>1</v>
      </c>
      <c r="F28" s="166"/>
      <c r="G28" s="166"/>
      <c r="H28" s="166"/>
      <c r="I28" s="166"/>
      <c r="J28" s="167"/>
      <c r="K28" s="354">
        <f t="shared" ca="1" si="437"/>
        <v>15</v>
      </c>
      <c r="L28" s="307">
        <v>1</v>
      </c>
      <c r="M28" s="307"/>
      <c r="N28" s="307"/>
      <c r="O28" s="167"/>
      <c r="P28" s="171">
        <v>44607</v>
      </c>
      <c r="Q28" s="171">
        <v>44608</v>
      </c>
      <c r="R28" s="170">
        <f>NETWORKDAYS.INTL(P28,Q28,1,Holidays!$A$1:$A$248)</f>
        <v>2</v>
      </c>
      <c r="S28" s="62">
        <f t="shared" si="436"/>
        <v>7.5</v>
      </c>
      <c r="U28" s="253">
        <f>SUM($V28:IO28)</f>
        <v>15</v>
      </c>
      <c r="V28" s="190">
        <f>IFERROR((IF(AND($P28&gt;=V$4,$P28&lt;W$4,$Q28&lt;W$4),NETWORKDAYS.INTL($P28,$Q28,1,(Holidays!$A$1:$A$248)),0)+IF(AND($P28&gt;=V$4,$P28&lt;W$4,$Q28&gt;=W$4),NETWORKDAYS.INTL($P28,(W$4)-1,1,(Holidays!$A$1:$A$248)),0)+IF(AND($P28&lt;V$4,$Q28&lt;W$4,$Q28&gt;=V$4),NETWORKDAYS.INTL(V$4,$Q28,1,(Holidays!$A$1:$A$248)),0)+IF(AND($P28&lt;V$4,$Q28&gt;=W$4,$Q28&gt;=V$4),NETWORKDAYS.INTL(V$4,(W$4)-1,1,(Holidays!$A$1:$A$248)),0))*$S28,"")</f>
        <v>0</v>
      </c>
      <c r="W28" s="191">
        <f>IFERROR((IF(AND($P28&gt;=W$4,$P28&lt;X$4,$Q28&lt;X$4),NETWORKDAYS.INTL($P28,$Q28,1,(Holidays!$A$1:$A$248)),0)+IF(AND($P28&gt;=W$4,$P28&lt;X$4,$Q28&gt;=X$4),NETWORKDAYS.INTL($P28,(X$4)-1,1,(Holidays!$A$1:$A$248)),0)+IF(AND($P28&lt;W$4,$Q28&lt;X$4,$Q28&gt;=W$4),NETWORKDAYS.INTL(W$4,$Q28,1,(Holidays!$A$1:$A$248)),0)+IF(AND($P28&lt;W$4,$Q28&gt;=X$4,$Q28&gt;=W$4),NETWORKDAYS.INTL(W$4,(X$4)-1,1,(Holidays!$A$1:$A$248)),0))*$S28,"")</f>
        <v>0</v>
      </c>
      <c r="X28" s="191">
        <f>IFERROR((IF(AND($P28&gt;=X$4,$P28&lt;Y$4,$Q28&lt;Y$4),NETWORKDAYS.INTL($P28,$Q28,1,(Holidays!$A$1:$A$248)),0)+IF(AND($P28&gt;=X$4,$P28&lt;Y$4,$Q28&gt;=Y$4),NETWORKDAYS.INTL($P28,(Y$4)-1,1,(Holidays!$A$1:$A$248)),0)+IF(AND($P28&lt;X$4,$Q28&lt;Y$4,$Q28&gt;=X$4),NETWORKDAYS.INTL(X$4,$Q28,1,(Holidays!$A$1:$A$248)),0)+IF(AND($P28&lt;X$4,$Q28&gt;=Y$4,$Q28&gt;=X$4),NETWORKDAYS.INTL(X$4,(Y$4)-1,1,(Holidays!$A$1:$A$248)),0))*$S28,"")</f>
        <v>0</v>
      </c>
      <c r="Y28" s="191">
        <f>IFERROR((IF(AND($P28&gt;=Y$4,$P28&lt;Z$4,$Q28&lt;Z$4),NETWORKDAYS.INTL($P28,$Q28,1,(Holidays!$A$1:$A$248)),0)+IF(AND($P28&gt;=Y$4,$P28&lt;Z$4,$Q28&gt;=Z$4),NETWORKDAYS.INTL($P28,(Z$4)-1,1,(Holidays!$A$1:$A$248)),0)+IF(AND($P28&lt;Y$4,$Q28&lt;Z$4,$Q28&gt;=Y$4),NETWORKDAYS.INTL(Y$4,$Q28,1,(Holidays!$A$1:$A$248)),0)+IF(AND($P28&lt;Y$4,$Q28&gt;=Z$4,$Q28&gt;=Y$4),NETWORKDAYS.INTL(Y$4,(Z$4)-1,1,(Holidays!$A$1:$A$248)),0))*$S28,"")</f>
        <v>0</v>
      </c>
      <c r="Z28" s="191">
        <f>IFERROR((IF(AND($P28&gt;=Z$4,$P28&lt;AA$4,$Q28&lt;AA$4),NETWORKDAYS.INTL($P28,$Q28,1,(Holidays!$A$1:$A$248)),0)+IF(AND($P28&gt;=Z$4,$P28&lt;AA$4,$Q28&gt;=AA$4),NETWORKDAYS.INTL($P28,(AA$4)-1,1,(Holidays!$A$1:$A$248)),0)+IF(AND($P28&lt;Z$4,$Q28&lt;AA$4,$Q28&gt;=Z$4),NETWORKDAYS.INTL(Z$4,$Q28,1,(Holidays!$A$1:$A$248)),0)+IF(AND($P28&lt;Z$4,$Q28&gt;=AA$4,$Q28&gt;=Z$4),NETWORKDAYS.INTL(Z$4,(AA$4)-1,1,(Holidays!$A$1:$A$248)),0))*$S28,"")</f>
        <v>0</v>
      </c>
      <c r="AA28" s="191">
        <f>IFERROR((IF(AND($P28&gt;=AA$4,$P28&lt;AB$4,$Q28&lt;AB$4),NETWORKDAYS.INTL($P28,$Q28,1,(Holidays!$A$1:$A$248)),0)+IF(AND($P28&gt;=AA$4,$P28&lt;AB$4,$Q28&gt;=AB$4),NETWORKDAYS.INTL($P28,(AB$4)-1,1,(Holidays!$A$1:$A$248)),0)+IF(AND($P28&lt;AA$4,$Q28&lt;AB$4,$Q28&gt;=AA$4),NETWORKDAYS.INTL(AA$4,$Q28,1,(Holidays!$A$1:$A$248)),0)+IF(AND($P28&lt;AA$4,$Q28&gt;=AB$4,$Q28&gt;=AA$4),NETWORKDAYS.INTL(AA$4,(AB$4)-1,1,(Holidays!$A$1:$A$248)),0))*$S28,"")</f>
        <v>0</v>
      </c>
      <c r="AB28" s="191">
        <f>IFERROR((IF(AND($P28&gt;=AB$4,$P28&lt;AC$4,$Q28&lt;AC$4),NETWORKDAYS.INTL($P28,$Q28,1,(Holidays!$A$1:$A$248)),0)+IF(AND($P28&gt;=AB$4,$P28&lt;AC$4,$Q28&gt;=AC$4),NETWORKDAYS.INTL($P28,(AC$4)-1,1,(Holidays!$A$1:$A$248)),0)+IF(AND($P28&lt;AB$4,$Q28&lt;AC$4,$Q28&gt;=AB$4),NETWORKDAYS.INTL(AB$4,$Q28,1,(Holidays!$A$1:$A$248)),0)+IF(AND($P28&lt;AB$4,$Q28&gt;=AC$4,$Q28&gt;=AB$4),NETWORKDAYS.INTL(AB$4,(AC$4)-1,1,(Holidays!$A$1:$A$248)),0))*$S28,"")</f>
        <v>0</v>
      </c>
      <c r="AC28" s="191">
        <f>IFERROR((IF(AND($P28&gt;=AC$4,$P28&lt;AD$4,$Q28&lt;AD$4),NETWORKDAYS.INTL($P28,$Q28,1,(Holidays!$A$1:$A$248)),0)+IF(AND($P28&gt;=AC$4,$P28&lt;AD$4,$Q28&gt;=AD$4),NETWORKDAYS.INTL($P28,(AD$4)-1,1,(Holidays!$A$1:$A$248)),0)+IF(AND($P28&lt;AC$4,$Q28&lt;AD$4,$Q28&gt;=AC$4),NETWORKDAYS.INTL(AC$4,$Q28,1,(Holidays!$A$1:$A$248)),0)+IF(AND($P28&lt;AC$4,$Q28&gt;=AD$4,$Q28&gt;=AC$4),NETWORKDAYS.INTL(AC$4,(AD$4)-1,1,(Holidays!$A$1:$A$248)),0))*$S28,"")</f>
        <v>0</v>
      </c>
      <c r="AD28" s="191">
        <f>IFERROR((IF(AND($P28&gt;=AD$4,$P28&lt;AE$4,$Q28&lt;AE$4),NETWORKDAYS.INTL($P28,$Q28,1,(Holidays!$A$1:$A$248)),0)+IF(AND($P28&gt;=AD$4,$P28&lt;AE$4,$Q28&gt;=AE$4),NETWORKDAYS.INTL($P28,(AE$4)-1,1,(Holidays!$A$1:$A$248)),0)+IF(AND($P28&lt;AD$4,$Q28&lt;AE$4,$Q28&gt;=AD$4),NETWORKDAYS.INTL(AD$4,$Q28,1,(Holidays!$A$1:$A$248)),0)+IF(AND($P28&lt;AD$4,$Q28&gt;=AE$4,$Q28&gt;=AD$4),NETWORKDAYS.INTL(AD$4,(AE$4)-1,1,(Holidays!$A$1:$A$248)),0))*$S28,"")</f>
        <v>0</v>
      </c>
      <c r="AE28" s="191">
        <f>IFERROR((IF(AND($P28&gt;=AE$4,$P28&lt;AF$4,$Q28&lt;AF$4),NETWORKDAYS.INTL($P28,$Q28,1,(Holidays!$A$1:$A$248)),0)+IF(AND($P28&gt;=AE$4,$P28&lt;AF$4,$Q28&gt;=AF$4),NETWORKDAYS.INTL($P28,(AF$4)-1,1,(Holidays!$A$1:$A$248)),0)+IF(AND($P28&lt;AE$4,$Q28&lt;AF$4,$Q28&gt;=AE$4),NETWORKDAYS.INTL(AE$4,$Q28,1,(Holidays!$A$1:$A$248)),0)+IF(AND($P28&lt;AE$4,$Q28&gt;=AF$4,$Q28&gt;=AE$4),NETWORKDAYS.INTL(AE$4,(AF$4)-1,1,(Holidays!$A$1:$A$248)),0))*$S28,"")</f>
        <v>0</v>
      </c>
      <c r="AF28" s="191">
        <f>IFERROR((IF(AND($P28&gt;=AF$4,$P28&lt;AG$4,$Q28&lt;AG$4),NETWORKDAYS.INTL($P28,$Q28,1,(Holidays!$A$1:$A$248)),0)+IF(AND($P28&gt;=AF$4,$P28&lt;AG$4,$Q28&gt;=AG$4),NETWORKDAYS.INTL($P28,(AG$4)-1,1,(Holidays!$A$1:$A$248)),0)+IF(AND($P28&lt;AF$4,$Q28&lt;AG$4,$Q28&gt;=AF$4),NETWORKDAYS.INTL(AF$4,$Q28,1,(Holidays!$A$1:$A$248)),0)+IF(AND($P28&lt;AF$4,$Q28&gt;=AG$4,$Q28&gt;=AF$4),NETWORKDAYS.INTL(AF$4,(AG$4)-1,1,(Holidays!$A$1:$A$248)),0))*$S28,"")</f>
        <v>0</v>
      </c>
      <c r="AG28" s="191">
        <f>IFERROR((IF(AND($P28&gt;=AG$4,$P28&lt;AH$4,$Q28&lt;AH$4),NETWORKDAYS.INTL($P28,$Q28,1,(Holidays!$A$1:$A$248)),0)+IF(AND($P28&gt;=AG$4,$P28&lt;AH$4,$Q28&gt;=AH$4),NETWORKDAYS.INTL($P28,(AH$4)-1,1,(Holidays!$A$1:$A$248)),0)+IF(AND($P28&lt;AG$4,$Q28&lt;AH$4,$Q28&gt;=AG$4),NETWORKDAYS.INTL(AG$4,$Q28,1,(Holidays!$A$1:$A$248)),0)+IF(AND($P28&lt;AG$4,$Q28&gt;=AH$4,$Q28&gt;=AG$4),NETWORKDAYS.INTL(AG$4,(AH$4)-1,1,(Holidays!$A$1:$A$248)),0))*$S28,"")</f>
        <v>0</v>
      </c>
      <c r="AH28" s="191">
        <f>IFERROR((IF(AND($P28&gt;=AH$4,$P28&lt;AI$4,$Q28&lt;AI$4),NETWORKDAYS.INTL($P28,$Q28,1,(Holidays!$A$1:$A$248)),0)+IF(AND($P28&gt;=AH$4,$P28&lt;AI$4,$Q28&gt;=AI$4),NETWORKDAYS.INTL($P28,(AI$4)-1,1,(Holidays!$A$1:$A$248)),0)+IF(AND($P28&lt;AH$4,$Q28&lt;AI$4,$Q28&gt;=AH$4),NETWORKDAYS.INTL(AH$4,$Q28,1,(Holidays!$A$1:$A$248)),0)+IF(AND($P28&lt;AH$4,$Q28&gt;=AI$4,$Q28&gt;=AH$4),NETWORKDAYS.INTL(AH$4,(AI$4)-1,1,(Holidays!$A$1:$A$248)),0))*$S28,"")</f>
        <v>0</v>
      </c>
      <c r="AI28" s="191">
        <f>IFERROR((IF(AND($P28&gt;=AI$4,$P28&lt;AJ$4,$Q28&lt;AJ$4),NETWORKDAYS.INTL($P28,$Q28,1,(Holidays!$A$1:$A$248)),0)+IF(AND($P28&gt;=AI$4,$P28&lt;AJ$4,$Q28&gt;=AJ$4),NETWORKDAYS.INTL($P28,(AJ$4)-1,1,(Holidays!$A$1:$A$248)),0)+IF(AND($P28&lt;AI$4,$Q28&lt;AJ$4,$Q28&gt;=AI$4),NETWORKDAYS.INTL(AI$4,$Q28,1,(Holidays!$A$1:$A$248)),0)+IF(AND($P28&lt;AI$4,$Q28&gt;=AJ$4,$Q28&gt;=AI$4),NETWORKDAYS.INTL(AI$4,(AJ$4)-1,1,(Holidays!$A$1:$A$248)),0))*$S28,"")</f>
        <v>0</v>
      </c>
      <c r="AJ28" s="191">
        <f>IFERROR((IF(AND($P28&gt;=AJ$4,$P28&lt;AK$4,$Q28&lt;AK$4),NETWORKDAYS.INTL($P28,$Q28,1,(Holidays!$A$1:$A$248)),0)+IF(AND($P28&gt;=AJ$4,$P28&lt;AK$4,$Q28&gt;=AK$4),NETWORKDAYS.INTL($P28,(AK$4)-1,1,(Holidays!$A$1:$A$248)),0)+IF(AND($P28&lt;AJ$4,$Q28&lt;AK$4,$Q28&gt;=AJ$4),NETWORKDAYS.INTL(AJ$4,$Q28,1,(Holidays!$A$1:$A$248)),0)+IF(AND($P28&lt;AJ$4,$Q28&gt;=AK$4,$Q28&gt;=AJ$4),NETWORKDAYS.INTL(AJ$4,(AK$4)-1,1,(Holidays!$A$1:$A$248)),0))*$S28,"")</f>
        <v>0</v>
      </c>
      <c r="AK28" s="191">
        <f>IFERROR((IF(AND($P28&gt;=AK$4,$P28&lt;AL$4,$Q28&lt;AL$4),NETWORKDAYS.INTL($P28,$Q28,1,(Holidays!$A$1:$A$248)),0)+IF(AND($P28&gt;=AK$4,$P28&lt;AL$4,$Q28&gt;=AL$4),NETWORKDAYS.INTL($P28,(AL$4)-1,1,(Holidays!$A$1:$A$248)),0)+IF(AND($P28&lt;AK$4,$Q28&lt;AL$4,$Q28&gt;=AK$4),NETWORKDAYS.INTL(AK$4,$Q28,1,(Holidays!$A$1:$A$248)),0)+IF(AND($P28&lt;AK$4,$Q28&gt;=AL$4,$Q28&gt;=AK$4),NETWORKDAYS.INTL(AK$4,(AL$4)-1,1,(Holidays!$A$1:$A$248)),0))*$S28,"")</f>
        <v>0</v>
      </c>
      <c r="AL28" s="191">
        <f>IFERROR((IF(AND($P28&gt;=AL$4,$P28&lt;AM$4,$Q28&lt;AM$4),NETWORKDAYS.INTL($P28,$Q28,1,(Holidays!$A$1:$A$248)),0)+IF(AND($P28&gt;=AL$4,$P28&lt;AM$4,$Q28&gt;=AM$4),NETWORKDAYS.INTL($P28,(AM$4)-1,1,(Holidays!$A$1:$A$248)),0)+IF(AND($P28&lt;AL$4,$Q28&lt;AM$4,$Q28&gt;=AL$4),NETWORKDAYS.INTL(AL$4,$Q28,1,(Holidays!$A$1:$A$248)),0)+IF(AND($P28&lt;AL$4,$Q28&gt;=AM$4,$Q28&gt;=AL$4),NETWORKDAYS.INTL(AL$4,(AM$4)-1,1,(Holidays!$A$1:$A$248)),0))*$S28,"")</f>
        <v>0</v>
      </c>
      <c r="AM28" s="191">
        <f>IFERROR((IF(AND($P28&gt;=AM$4,$P28&lt;AN$4,$Q28&lt;AN$4),NETWORKDAYS.INTL($P28,$Q28,1,(Holidays!$A$1:$A$248)),0)+IF(AND($P28&gt;=AM$4,$P28&lt;AN$4,$Q28&gt;=AN$4),NETWORKDAYS.INTL($P28,(AN$4)-1,1,(Holidays!$A$1:$A$248)),0)+IF(AND($P28&lt;AM$4,$Q28&lt;AN$4,$Q28&gt;=AM$4),NETWORKDAYS.INTL(AM$4,$Q28,1,(Holidays!$A$1:$A$248)),0)+IF(AND($P28&lt;AM$4,$Q28&gt;=AN$4,$Q28&gt;=AM$4),NETWORKDAYS.INTL(AM$4,(AN$4)-1,1,(Holidays!$A$1:$A$248)),0))*$S28,"")</f>
        <v>0</v>
      </c>
      <c r="AN28" s="191">
        <f>IFERROR((IF(AND($P28&gt;=AN$4,$P28&lt;AO$4,$Q28&lt;AO$4),NETWORKDAYS.INTL($P28,$Q28,1,(Holidays!$A$1:$A$248)),0)+IF(AND($P28&gt;=AN$4,$P28&lt;AO$4,$Q28&gt;=AO$4),NETWORKDAYS.INTL($P28,(AO$4)-1,1,(Holidays!$A$1:$A$248)),0)+IF(AND($P28&lt;AN$4,$Q28&lt;AO$4,$Q28&gt;=AN$4),NETWORKDAYS.INTL(AN$4,$Q28,1,(Holidays!$A$1:$A$248)),0)+IF(AND($P28&lt;AN$4,$Q28&gt;=AO$4,$Q28&gt;=AN$4),NETWORKDAYS.INTL(AN$4,(AO$4)-1,1,(Holidays!$A$1:$A$248)),0))*$S28,"")</f>
        <v>0</v>
      </c>
      <c r="AO28" s="191">
        <f>IFERROR((IF(AND($P28&gt;=AO$4,$P28&lt;AP$4,$Q28&lt;AP$4),NETWORKDAYS.INTL($P28,$Q28,1,(Holidays!$A$1:$A$248)),0)+IF(AND($P28&gt;=AO$4,$P28&lt;AP$4,$Q28&gt;=AP$4),NETWORKDAYS.INTL($P28,(AP$4)-1,1,(Holidays!$A$1:$A$248)),0)+IF(AND($P28&lt;AO$4,$Q28&lt;AP$4,$Q28&gt;=AO$4),NETWORKDAYS.INTL(AO$4,$Q28,1,(Holidays!$A$1:$A$248)),0)+IF(AND($P28&lt;AO$4,$Q28&gt;=AP$4,$Q28&gt;=AO$4),NETWORKDAYS.INTL(AO$4,(AP$4)-1,1,(Holidays!$A$1:$A$248)),0))*$S28,"")</f>
        <v>15</v>
      </c>
      <c r="AP28" s="191">
        <f>IFERROR((IF(AND($P28&gt;=AP$4,$P28&lt;AQ$4,$Q28&lt;AQ$4),NETWORKDAYS.INTL($P28,$Q28,1,(Holidays!$A$1:$A$248)),0)+IF(AND($P28&gt;=AP$4,$P28&lt;AQ$4,$Q28&gt;=AQ$4),NETWORKDAYS.INTL($P28,(AQ$4)-1,1,(Holidays!$A$1:$A$248)),0)+IF(AND($P28&lt;AP$4,$Q28&lt;AQ$4,$Q28&gt;=AP$4),NETWORKDAYS.INTL(AP$4,$Q28,1,(Holidays!$A$1:$A$248)),0)+IF(AND($P28&lt;AP$4,$Q28&gt;=AQ$4,$Q28&gt;=AP$4),NETWORKDAYS.INTL(AP$4,(AQ$4)-1,1,(Holidays!$A$1:$A$248)),0))*$S28,"")</f>
        <v>0</v>
      </c>
      <c r="AQ28" s="191">
        <f>IFERROR((IF(AND($P28&gt;=AQ$4,$P28&lt;AR$4,$Q28&lt;AR$4),NETWORKDAYS.INTL($P28,$Q28,1,(Holidays!$A$1:$A$248)),0)+IF(AND($P28&gt;=AQ$4,$P28&lt;AR$4,$Q28&gt;=AR$4),NETWORKDAYS.INTL($P28,(AR$4)-1,1,(Holidays!$A$1:$A$248)),0)+IF(AND($P28&lt;AQ$4,$Q28&lt;AR$4,$Q28&gt;=AQ$4),NETWORKDAYS.INTL(AQ$4,$Q28,1,(Holidays!$A$1:$A$248)),0)+IF(AND($P28&lt;AQ$4,$Q28&gt;=AR$4,$Q28&gt;=AQ$4),NETWORKDAYS.INTL(AQ$4,(AR$4)-1,1,(Holidays!$A$1:$A$248)),0))*$S28,"")</f>
        <v>0</v>
      </c>
      <c r="AR28" s="191">
        <f>IFERROR((IF(AND($P28&gt;=AR$4,$P28&lt;AS$4,$Q28&lt;AS$4),NETWORKDAYS.INTL($P28,$Q28,1,(Holidays!$A$1:$A$248)),0)+IF(AND($P28&gt;=AR$4,$P28&lt;AS$4,$Q28&gt;=AS$4),NETWORKDAYS.INTL($P28,(AS$4)-1,1,(Holidays!$A$1:$A$248)),0)+IF(AND($P28&lt;AR$4,$Q28&lt;AS$4,$Q28&gt;=AR$4),NETWORKDAYS.INTL(AR$4,$Q28,1,(Holidays!$A$1:$A$248)),0)+IF(AND($P28&lt;AR$4,$Q28&gt;=AS$4,$Q28&gt;=AR$4),NETWORKDAYS.INTL(AR$4,(AS$4)-1,1,(Holidays!$A$1:$A$248)),0))*$S28,"")</f>
        <v>0</v>
      </c>
      <c r="AS28" s="192">
        <f>IFERROR((IF(AND($P28&gt;=AS$4,$P28&lt;AT$4,$Q28&lt;AT$4),NETWORKDAYS.INTL($P28,$Q28,1,(Holidays!$A$1:$A$248)),0)+IF(AND($P28&gt;=AS$4,$P28&lt;AT$4,$Q28&gt;=AT$4),NETWORKDAYS.INTL($P28,(AT$4)-1,1,(Holidays!$A$1:$A$248)),0)+IF(AND($P28&lt;AS$4,$Q28&lt;AT$4,$Q28&gt;=AS$4),NETWORKDAYS.INTL(AS$4,$Q28,1,(Holidays!$A$1:$A$248)),0)+IF(AND($P28&lt;AS$4,$Q28&gt;=AT$4,$Q28&gt;=AS$4),NETWORKDAYS.INTL(AS$4,(AT$4)-1,1,(Holidays!$A$1:$A$248)),0))*$S28,"")</f>
        <v>0</v>
      </c>
      <c r="AT28" s="191">
        <f>IFERROR((IF(AND($P28&gt;=AT$4,$P28&lt;AU$4,$Q28&lt;AU$4),NETWORKDAYS.INTL($P28,$Q28,1,(Holidays!$A$1:$A$248)),0)+IF(AND($P28&gt;=AT$4,$P28&lt;AU$4,$Q28&gt;=AU$4),NETWORKDAYS.INTL($P28,(AU$4)-1,1,(Holidays!$A$1:$A$248)),0)+IF(AND($P28&lt;AT$4,$Q28&lt;AU$4,$Q28&gt;=AT$4),NETWORKDAYS.INTL(AT$4,$Q28,1,(Holidays!$A$1:$A$248)),0)+IF(AND($P28&lt;AT$4,$Q28&gt;=AU$4,$Q28&gt;=AT$4),NETWORKDAYS.INTL(AT$4,(AU$4)-1,1,(Holidays!$A$1:$A$248)),0))*$S28,"")</f>
        <v>0</v>
      </c>
      <c r="AU28" s="191">
        <f>IFERROR((IF(AND($P28&gt;=AU$4,$P28&lt;AV$4,$Q28&lt;AV$4),NETWORKDAYS.INTL($P28,$Q28,1,(Holidays!$A$1:$A$248)),0)+IF(AND($P28&gt;=AU$4,$P28&lt;AV$4,$Q28&gt;=AV$4),NETWORKDAYS.INTL($P28,(AV$4)-1,1,(Holidays!$A$1:$A$248)),0)+IF(AND($P28&lt;AU$4,$Q28&lt;AV$4,$Q28&gt;=AU$4),NETWORKDAYS.INTL(AU$4,$Q28,1,(Holidays!$A$1:$A$248)),0)+IF(AND($P28&lt;AU$4,$Q28&gt;=AV$4,$Q28&gt;=AU$4),NETWORKDAYS.INTL(AU$4,(AV$4)-1,1,(Holidays!$A$1:$A$248)),0))*$S28,"")</f>
        <v>0</v>
      </c>
      <c r="AV28" s="191">
        <f>IFERROR((IF(AND($P28&gt;=AV$4,$P28&lt;AW$4,$Q28&lt;AW$4),NETWORKDAYS.INTL($P28,$Q28,1,(Holidays!$A$1:$A$248)),0)+IF(AND($P28&gt;=AV$4,$P28&lt;AW$4,$Q28&gt;=AW$4),NETWORKDAYS.INTL($P28,(AW$4)-1,1,(Holidays!$A$1:$A$248)),0)+IF(AND($P28&lt;AV$4,$Q28&lt;AW$4,$Q28&gt;=AV$4),NETWORKDAYS.INTL(AV$4,$Q28,1,(Holidays!$A$1:$A$248)),0)+IF(AND($P28&lt;AV$4,$Q28&gt;=AW$4,$Q28&gt;=AV$4),NETWORKDAYS.INTL(AV$4,(AW$4)-1,1,(Holidays!$A$1:$A$248)),0))*$S28,"")</f>
        <v>0</v>
      </c>
      <c r="AW28" s="191">
        <f>IFERROR((IF(AND($P28&gt;=AW$4,$P28&lt;AX$4,$Q28&lt;AX$4),NETWORKDAYS.INTL($P28,$Q28,1,(Holidays!$A$1:$A$248)),0)+IF(AND($P28&gt;=AW$4,$P28&lt;AX$4,$Q28&gt;=AX$4),NETWORKDAYS.INTL($P28,(AX$4)-1,1,(Holidays!$A$1:$A$248)),0)+IF(AND($P28&lt;AW$4,$Q28&lt;AX$4,$Q28&gt;=AW$4),NETWORKDAYS.INTL(AW$4,$Q28,1,(Holidays!$A$1:$A$248)),0)+IF(AND($P28&lt;AW$4,$Q28&gt;=AX$4,$Q28&gt;=AW$4),NETWORKDAYS.INTL(AW$4,(AX$4)-1,1,(Holidays!$A$1:$A$248)),0))*$S28,"")</f>
        <v>0</v>
      </c>
      <c r="AX28" s="191">
        <f>IFERROR((IF(AND($P28&gt;=AX$4,$P28&lt;AY$4,$Q28&lt;AY$4),NETWORKDAYS.INTL($P28,$Q28,1,(Holidays!$A$1:$A$248)),0)+IF(AND($P28&gt;=AX$4,$P28&lt;AY$4,$Q28&gt;=AY$4),NETWORKDAYS.INTL($P28,(AY$4)-1,1,(Holidays!$A$1:$A$248)),0)+IF(AND($P28&lt;AX$4,$Q28&lt;AY$4,$Q28&gt;=AX$4),NETWORKDAYS.INTL(AX$4,$Q28,1,(Holidays!$A$1:$A$248)),0)+IF(AND($P28&lt;AX$4,$Q28&gt;=AY$4,$Q28&gt;=AX$4),NETWORKDAYS.INTL(AX$4,(AY$4)-1,1,(Holidays!$A$1:$A$248)),0))*$S28,"")</f>
        <v>0</v>
      </c>
      <c r="AY28" s="191">
        <f>IFERROR((IF(AND($P28&gt;=AY$4,$P28&lt;AZ$4,$Q28&lt;AZ$4),NETWORKDAYS.INTL($P28,$Q28,1,(Holidays!$A$1:$A$248)),0)+IF(AND($P28&gt;=AY$4,$P28&lt;AZ$4,$Q28&gt;=AZ$4),NETWORKDAYS.INTL($P28,(AZ$4)-1,1,(Holidays!$A$1:$A$248)),0)+IF(AND($P28&lt;AY$4,$Q28&lt;AZ$4,$Q28&gt;=AY$4),NETWORKDAYS.INTL(AY$4,$Q28,1,(Holidays!$A$1:$A$248)),0)+IF(AND($P28&lt;AY$4,$Q28&gt;=AZ$4,$Q28&gt;=AY$4),NETWORKDAYS.INTL(AY$4,(AZ$4)-1,1,(Holidays!$A$1:$A$248)),0))*$S28,"")</f>
        <v>0</v>
      </c>
      <c r="AZ28" s="191">
        <f>IFERROR((IF(AND($P28&gt;=AZ$4,$P28&lt;BA$4,$Q28&lt;BA$4),NETWORKDAYS.INTL($P28,$Q28,1,(Holidays!$A$1:$A$248)),0)+IF(AND($P28&gt;=AZ$4,$P28&lt;BA$4,$Q28&gt;=BA$4),NETWORKDAYS.INTL($P28,(BA$4)-1,1,(Holidays!$A$1:$A$248)),0)+IF(AND($P28&lt;AZ$4,$Q28&lt;BA$4,$Q28&gt;=AZ$4),NETWORKDAYS.INTL(AZ$4,$Q28,1,(Holidays!$A$1:$A$248)),0)+IF(AND($P28&lt;AZ$4,$Q28&gt;=BA$4,$Q28&gt;=AZ$4),NETWORKDAYS.INTL(AZ$4,(BA$4)-1,1,(Holidays!$A$1:$A$248)),0))*$S28,"")</f>
        <v>0</v>
      </c>
      <c r="BA28" s="191">
        <f>IFERROR((IF(AND($P28&gt;=BA$4,$P28&lt;BB$4,$Q28&lt;BB$4),NETWORKDAYS.INTL($P28,$Q28,1,(Holidays!$A$1:$A$248)),0)+IF(AND($P28&gt;=BA$4,$P28&lt;BB$4,$Q28&gt;=BB$4),NETWORKDAYS.INTL($P28,(BB$4)-1,1,(Holidays!$A$1:$A$248)),0)+IF(AND($P28&lt;BA$4,$Q28&lt;BB$4,$Q28&gt;=BA$4),NETWORKDAYS.INTL(BA$4,$Q28,1,(Holidays!$A$1:$A$248)),0)+IF(AND($P28&lt;BA$4,$Q28&gt;=BB$4,$Q28&gt;=BA$4),NETWORKDAYS.INTL(BA$4,(BB$4)-1,1,(Holidays!$A$1:$A$248)),0))*$S28,"")</f>
        <v>0</v>
      </c>
      <c r="BB28" s="191">
        <f>IFERROR((IF(AND($P28&gt;=BB$4,$P28&lt;BC$4,$Q28&lt;BC$4),NETWORKDAYS.INTL($P28,$Q28,1,(Holidays!$A$1:$A$248)),0)+IF(AND($P28&gt;=BB$4,$P28&lt;BC$4,$Q28&gt;=BC$4),NETWORKDAYS.INTL($P28,(BC$4)-1,1,(Holidays!$A$1:$A$248)),0)+IF(AND($P28&lt;BB$4,$Q28&lt;BC$4,$Q28&gt;=BB$4),NETWORKDAYS.INTL(BB$4,$Q28,1,(Holidays!$A$1:$A$248)),0)+IF(AND($P28&lt;BB$4,$Q28&gt;=BC$4,$Q28&gt;=BB$4),NETWORKDAYS.INTL(BB$4,(BC$4)-1,1,(Holidays!$A$1:$A$248)),0))*$S28,"")</f>
        <v>0</v>
      </c>
      <c r="BC28" s="191">
        <f>IFERROR((IF(AND($P28&gt;=BC$4,$P28&lt;BD$4,$Q28&lt;BD$4),NETWORKDAYS.INTL($P28,$Q28,1,(Holidays!$A$1:$A$248)),0)+IF(AND($P28&gt;=BC$4,$P28&lt;BD$4,$Q28&gt;=BD$4),NETWORKDAYS.INTL($P28,(BD$4)-1,1,(Holidays!$A$1:$A$248)),0)+IF(AND($P28&lt;BC$4,$Q28&lt;BD$4,$Q28&gt;=BC$4),NETWORKDAYS.INTL(BC$4,$Q28,1,(Holidays!$A$1:$A$248)),0)+IF(AND($P28&lt;BC$4,$Q28&gt;=BD$4,$Q28&gt;=BC$4),NETWORKDAYS.INTL(BC$4,(BD$4)-1,1,(Holidays!$A$1:$A$248)),0))*$S28,"")</f>
        <v>0</v>
      </c>
      <c r="BD28" s="191">
        <f>IFERROR((IF(AND($P28&gt;=BD$4,$P28&lt;BE$4,$Q28&lt;BE$4),NETWORKDAYS.INTL($P28,$Q28,1,(Holidays!$A$1:$A$248)),0)+IF(AND($P28&gt;=BD$4,$P28&lt;BE$4,$Q28&gt;=BE$4),NETWORKDAYS.INTL($P28,(BE$4)-1,1,(Holidays!$A$1:$A$248)),0)+IF(AND($P28&lt;BD$4,$Q28&lt;BE$4,$Q28&gt;=BD$4),NETWORKDAYS.INTL(BD$4,$Q28,1,(Holidays!$A$1:$A$248)),0)+IF(AND($P28&lt;BD$4,$Q28&gt;=BE$4,$Q28&gt;=BD$4),NETWORKDAYS.INTL(BD$4,(BE$4)-1,1,(Holidays!$A$1:$A$248)),0))*$S28,"")</f>
        <v>0</v>
      </c>
      <c r="BE28" s="191">
        <f>IFERROR((IF(AND($P28&gt;=BE$4,$P28&lt;BF$4,$Q28&lt;BF$4),NETWORKDAYS.INTL($P28,$Q28,1,(Holidays!$A$1:$A$248)),0)+IF(AND($P28&gt;=BE$4,$P28&lt;BF$4,$Q28&gt;=BF$4),NETWORKDAYS.INTL($P28,(BF$4)-1,1,(Holidays!$A$1:$A$248)),0)+IF(AND($P28&lt;BE$4,$Q28&lt;BF$4,$Q28&gt;=BE$4),NETWORKDAYS.INTL(BE$4,$Q28,1,(Holidays!$A$1:$A$248)),0)+IF(AND($P28&lt;BE$4,$Q28&gt;=BF$4,$Q28&gt;=BE$4),NETWORKDAYS.INTL(BE$4,(BF$4)-1,1,(Holidays!$A$1:$A$248)),0))*$S28,"")</f>
        <v>0</v>
      </c>
      <c r="BF28" s="191">
        <f>IFERROR((IF(AND($P28&gt;=BF$4,$P28&lt;BG$4,$Q28&lt;BG$4),NETWORKDAYS.INTL($P28,$Q28,1,(Holidays!$A$1:$A$248)),0)+IF(AND($P28&gt;=BF$4,$P28&lt;BG$4,$Q28&gt;=BG$4),NETWORKDAYS.INTL($P28,(BG$4)-1,1,(Holidays!$A$1:$A$248)),0)+IF(AND($P28&lt;BF$4,$Q28&lt;BG$4,$Q28&gt;=BF$4),NETWORKDAYS.INTL(BF$4,$Q28,1,(Holidays!$A$1:$A$248)),0)+IF(AND($P28&lt;BF$4,$Q28&gt;=BG$4,$Q28&gt;=BF$4),NETWORKDAYS.INTL(BF$4,(BG$4)-1,1,(Holidays!$A$1:$A$248)),0))*$S28,"")</f>
        <v>0</v>
      </c>
      <c r="BG28" s="191">
        <f>IFERROR((IF(AND($P28&gt;=BG$4,$P28&lt;BH$4,$Q28&lt;BH$4),NETWORKDAYS.INTL($P28,$Q28,1,(Holidays!$A$1:$A$248)),0)+IF(AND($P28&gt;=BG$4,$P28&lt;BH$4,$Q28&gt;=BH$4),NETWORKDAYS.INTL($P28,(BH$4)-1,1,(Holidays!$A$1:$A$248)),0)+IF(AND($P28&lt;BG$4,$Q28&lt;BH$4,$Q28&gt;=BG$4),NETWORKDAYS.INTL(BG$4,$Q28,1,(Holidays!$A$1:$A$248)),0)+IF(AND($P28&lt;BG$4,$Q28&gt;=BH$4,$Q28&gt;=BG$4),NETWORKDAYS.INTL(BG$4,(BH$4)-1,1,(Holidays!$A$1:$A$248)),0))*$S28,"")</f>
        <v>0</v>
      </c>
      <c r="BH28" s="191">
        <f>IFERROR((IF(AND($P28&gt;=BH$4,$P28&lt;BI$4,$Q28&lt;BI$4),NETWORKDAYS.INTL($P28,$Q28,1,(Holidays!$A$1:$A$248)),0)+IF(AND($P28&gt;=BH$4,$P28&lt;BI$4,$Q28&gt;=BI$4),NETWORKDAYS.INTL($P28,(BI$4)-1,1,(Holidays!$A$1:$A$248)),0)+IF(AND($P28&lt;BH$4,$Q28&lt;BI$4,$Q28&gt;=BH$4),NETWORKDAYS.INTL(BH$4,$Q28,1,(Holidays!$A$1:$A$248)),0)+IF(AND($P28&lt;BH$4,$Q28&gt;=BI$4,$Q28&gt;=BH$4),NETWORKDAYS.INTL(BH$4,(BI$4)-1,1,(Holidays!$A$1:$A$248)),0))*$S28,"")</f>
        <v>0</v>
      </c>
      <c r="BI28" s="191">
        <f>IFERROR((IF(AND($P28&gt;=BI$4,$P28&lt;BJ$4,$Q28&lt;BJ$4),NETWORKDAYS.INTL($P28,$Q28,1,(Holidays!$A$1:$A$248)),0)+IF(AND($P28&gt;=BI$4,$P28&lt;BJ$4,$Q28&gt;=BJ$4),NETWORKDAYS.INTL($P28,(BJ$4)-1,1,(Holidays!$A$1:$A$248)),0)+IF(AND($P28&lt;BI$4,$Q28&lt;BJ$4,$Q28&gt;=BI$4),NETWORKDAYS.INTL(BI$4,$Q28,1,(Holidays!$A$1:$A$248)),0)+IF(AND($P28&lt;BI$4,$Q28&gt;=BJ$4,$Q28&gt;=BI$4),NETWORKDAYS.INTL(BI$4,(BJ$4)-1,1,(Holidays!$A$1:$A$248)),0))*$S28,"")</f>
        <v>0</v>
      </c>
      <c r="BJ28" s="191">
        <f>IFERROR((IF(AND($P28&gt;=BJ$4,$P28&lt;BK$4,$Q28&lt;BK$4),NETWORKDAYS.INTL($P28,$Q28,1,(Holidays!$A$1:$A$248)),0)+IF(AND($P28&gt;=BJ$4,$P28&lt;BK$4,$Q28&gt;=BK$4),NETWORKDAYS.INTL($P28,(BK$4)-1,1,(Holidays!$A$1:$A$248)),0)+IF(AND($P28&lt;BJ$4,$Q28&lt;BK$4,$Q28&gt;=BJ$4),NETWORKDAYS.INTL(BJ$4,$Q28,1,(Holidays!$A$1:$A$248)),0)+IF(AND($P28&lt;BJ$4,$Q28&gt;=BK$4,$Q28&gt;=BJ$4),NETWORKDAYS.INTL(BJ$4,(BK$4)-1,1,(Holidays!$A$1:$A$248)),0))*$S28,"")</f>
        <v>0</v>
      </c>
      <c r="BK28" s="191">
        <f>IFERROR((IF(AND($P28&gt;=BK$4,$P28&lt;BL$4,$Q28&lt;BL$4),NETWORKDAYS.INTL($P28,$Q28,1,(Holidays!$A$1:$A$248)),0)+IF(AND($P28&gt;=BK$4,$P28&lt;BL$4,$Q28&gt;=BL$4),NETWORKDAYS.INTL($P28,(BL$4)-1,1,(Holidays!$A$1:$A$248)),0)+IF(AND($P28&lt;BK$4,$Q28&lt;BL$4,$Q28&gt;=BK$4),NETWORKDAYS.INTL(BK$4,$Q28,1,(Holidays!$A$1:$A$248)),0)+IF(AND($P28&lt;BK$4,$Q28&gt;=BL$4,$Q28&gt;=BK$4),NETWORKDAYS.INTL(BK$4,(BL$4)-1,1,(Holidays!$A$1:$A$248)),0))*$S28,"")</f>
        <v>0</v>
      </c>
      <c r="BL28" s="191">
        <f>IFERROR((IF(AND($P28&gt;=BL$4,$P28&lt;BM$4,$Q28&lt;BM$4),NETWORKDAYS.INTL($P28,$Q28,1,(Holidays!$A$1:$A$248)),0)+IF(AND($P28&gt;=BL$4,$P28&lt;BM$4,$Q28&gt;=BM$4),NETWORKDAYS.INTL($P28,(BM$4)-1,1,(Holidays!$A$1:$A$248)),0)+IF(AND($P28&lt;BL$4,$Q28&lt;BM$4,$Q28&gt;=BL$4),NETWORKDAYS.INTL(BL$4,$Q28,1,(Holidays!$A$1:$A$248)),0)+IF(AND($P28&lt;BL$4,$Q28&gt;=BM$4,$Q28&gt;=BL$4),NETWORKDAYS.INTL(BL$4,(BM$4)-1,1,(Holidays!$A$1:$A$248)),0))*$S28,"")</f>
        <v>0</v>
      </c>
      <c r="BM28" s="191">
        <f>IFERROR((IF(AND($P28&gt;=BM$4,$P28&lt;BN$4,$Q28&lt;BN$4),NETWORKDAYS.INTL($P28,$Q28,1,(Holidays!$A$1:$A$248)),0)+IF(AND($P28&gt;=BM$4,$P28&lt;BN$4,$Q28&gt;=BN$4),NETWORKDAYS.INTL($P28,(BN$4)-1,1,(Holidays!$A$1:$A$248)),0)+IF(AND($P28&lt;BM$4,$Q28&lt;BN$4,$Q28&gt;=BM$4),NETWORKDAYS.INTL(BM$4,$Q28,1,(Holidays!$A$1:$A$248)),0)+IF(AND($P28&lt;BM$4,$Q28&gt;=BN$4,$Q28&gt;=BM$4),NETWORKDAYS.INTL(BM$4,(BN$4)-1,1,(Holidays!$A$1:$A$248)),0))*$S28,"")</f>
        <v>0</v>
      </c>
      <c r="BN28" s="191">
        <f>IFERROR((IF(AND($P28&gt;=BN$4,$P28&lt;BO$4,$Q28&lt;BO$4),NETWORKDAYS.INTL($P28,$Q28,1,(Holidays!$A$1:$A$248)),0)+IF(AND($P28&gt;=BN$4,$P28&lt;BO$4,$Q28&gt;=BO$4),NETWORKDAYS.INTL($P28,(BO$4)-1,1,(Holidays!$A$1:$A$248)),0)+IF(AND($P28&lt;BN$4,$Q28&lt;BO$4,$Q28&gt;=BN$4),NETWORKDAYS.INTL(BN$4,$Q28,1,(Holidays!$A$1:$A$248)),0)+IF(AND($P28&lt;BN$4,$Q28&gt;=BO$4,$Q28&gt;=BN$4),NETWORKDAYS.INTL(BN$4,(BO$4)-1,1,(Holidays!$A$1:$A$248)),0))*$S28,"")</f>
        <v>0</v>
      </c>
      <c r="BO28" s="191">
        <f>IFERROR((IF(AND($P28&gt;=BO$4,$P28&lt;BP$4,$Q28&lt;BP$4),NETWORKDAYS.INTL($P28,$Q28,1,(Holidays!$A$1:$A$248)),0)+IF(AND($P28&gt;=BO$4,$P28&lt;BP$4,$Q28&gt;=BP$4),NETWORKDAYS.INTL($P28,(BP$4)-1,1,(Holidays!$A$1:$A$248)),0)+IF(AND($P28&lt;BO$4,$Q28&lt;BP$4,$Q28&gt;=BO$4),NETWORKDAYS.INTL(BO$4,$Q28,1,(Holidays!$A$1:$A$248)),0)+IF(AND($P28&lt;BO$4,$Q28&gt;=BP$4,$Q28&gt;=BO$4),NETWORKDAYS.INTL(BO$4,(BP$4)-1,1,(Holidays!$A$1:$A$248)),0))*$S28,"")</f>
        <v>0</v>
      </c>
      <c r="BP28" s="191">
        <f>IFERROR((IF(AND($P28&gt;=BP$4,$P28&lt;BQ$4,$Q28&lt;BQ$4),NETWORKDAYS.INTL($P28,$Q28,1,(Holidays!$A$1:$A$248)),0)+IF(AND($P28&gt;=BP$4,$P28&lt;BQ$4,$Q28&gt;=BQ$4),NETWORKDAYS.INTL($P28,(BQ$4)-1,1,(Holidays!$A$1:$A$248)),0)+IF(AND($P28&lt;BP$4,$Q28&lt;BQ$4,$Q28&gt;=BP$4),NETWORKDAYS.INTL(BP$4,$Q28,1,(Holidays!$A$1:$A$248)),0)+IF(AND($P28&lt;BP$4,$Q28&gt;=BQ$4,$Q28&gt;=BP$4),NETWORKDAYS.INTL(BP$4,(BQ$4)-1,1,(Holidays!$A$1:$A$248)),0))*$S28,"")</f>
        <v>0</v>
      </c>
      <c r="BQ28" s="191">
        <f>IFERROR((IF(AND($P28&gt;=BQ$4,$P28&lt;BR$4,$Q28&lt;BR$4),NETWORKDAYS.INTL($P28,$Q28,1,(Holidays!$A$1:$A$248)),0)+IF(AND($P28&gt;=BQ$4,$P28&lt;BR$4,$Q28&gt;=BR$4),NETWORKDAYS.INTL($P28,(BR$4)-1,1,(Holidays!$A$1:$A$248)),0)+IF(AND($P28&lt;BQ$4,$Q28&lt;BR$4,$Q28&gt;=BQ$4),NETWORKDAYS.INTL(BQ$4,$Q28,1,(Holidays!$A$1:$A$248)),0)+IF(AND($P28&lt;BQ$4,$Q28&gt;=BR$4,$Q28&gt;=BQ$4),NETWORKDAYS.INTL(BQ$4,(BR$4)-1,1,(Holidays!$A$1:$A$248)),0))*$S28,"")</f>
        <v>0</v>
      </c>
      <c r="BR28" s="191">
        <f>IFERROR((IF(AND($P28&gt;=BR$4,$P28&lt;BS$4,$Q28&lt;BS$4),NETWORKDAYS.INTL($P28,$Q28,1,(Holidays!$A$1:$A$248)),0)+IF(AND($P28&gt;=BR$4,$P28&lt;BS$4,$Q28&gt;=BS$4),NETWORKDAYS.INTL($P28,(BS$4)-1,1,(Holidays!$A$1:$A$248)),0)+IF(AND($P28&lt;BR$4,$Q28&lt;BS$4,$Q28&gt;=BR$4),NETWORKDAYS.INTL(BR$4,$Q28,1,(Holidays!$A$1:$A$248)),0)+IF(AND($P28&lt;BR$4,$Q28&gt;=BS$4,$Q28&gt;=BR$4),NETWORKDAYS.INTL(BR$4,(BS$4)-1,1,(Holidays!$A$1:$A$248)),0))*$S28,"")</f>
        <v>0</v>
      </c>
      <c r="BS28" s="191">
        <f>IFERROR((IF(AND($P28&gt;=BS$4,$P28&lt;BT$4,$Q28&lt;BT$4),NETWORKDAYS.INTL($P28,$Q28,1,(Holidays!$A$1:$A$248)),0)+IF(AND($P28&gt;=BS$4,$P28&lt;BT$4,$Q28&gt;=BT$4),NETWORKDAYS.INTL($P28,(BT$4)-1,1,(Holidays!$A$1:$A$248)),0)+IF(AND($P28&lt;BS$4,$Q28&lt;BT$4,$Q28&gt;=BS$4),NETWORKDAYS.INTL(BS$4,$Q28,1,(Holidays!$A$1:$A$248)),0)+IF(AND($P28&lt;BS$4,$Q28&gt;=BT$4,$Q28&gt;=BS$4),NETWORKDAYS.INTL(BS$4,(BT$4)-1,1,(Holidays!$A$1:$A$248)),0))*$S28,"")</f>
        <v>0</v>
      </c>
      <c r="BT28" s="191">
        <f>IFERROR((IF(AND($P28&gt;=BT$4,$P28&lt;BU$4,$Q28&lt;BU$4),NETWORKDAYS.INTL($P28,$Q28,1,(Holidays!$A$1:$A$248)),0)+IF(AND($P28&gt;=BT$4,$P28&lt;BU$4,$Q28&gt;=BU$4),NETWORKDAYS.INTL($P28,(BU$4)-1,1,(Holidays!$A$1:$A$248)),0)+IF(AND($P28&lt;BT$4,$Q28&lt;BU$4,$Q28&gt;=BT$4),NETWORKDAYS.INTL(BT$4,$Q28,1,(Holidays!$A$1:$A$248)),0)+IF(AND($P28&lt;BT$4,$Q28&gt;=BU$4,$Q28&gt;=BT$4),NETWORKDAYS.INTL(BT$4,(BU$4)-1,1,(Holidays!$A$1:$A$248)),0))*$S28,"")</f>
        <v>0</v>
      </c>
      <c r="BU28" s="191">
        <f>IFERROR((IF(AND($P28&gt;=BU$4,$P28&lt;BV$4,$Q28&lt;BV$4),NETWORKDAYS.INTL($P28,$Q28,1,(Holidays!$A$1:$A$248)),0)+IF(AND($P28&gt;=BU$4,$P28&lt;BV$4,$Q28&gt;=BV$4),NETWORKDAYS.INTL($P28,(BV$4)-1,1,(Holidays!$A$1:$A$248)),0)+IF(AND($P28&lt;BU$4,$Q28&lt;BV$4,$Q28&gt;=BU$4),NETWORKDAYS.INTL(BU$4,$Q28,1,(Holidays!$A$1:$A$248)),0)+IF(AND($P28&lt;BU$4,$Q28&gt;=BV$4,$Q28&gt;=BU$4),NETWORKDAYS.INTL(BU$4,(BV$4)-1,1,(Holidays!$A$1:$A$248)),0))*$S28,"")</f>
        <v>0</v>
      </c>
      <c r="BV28" s="191">
        <f>IFERROR((IF(AND($P28&gt;=BV$4,$P28&lt;BW$4,$Q28&lt;BW$4),NETWORKDAYS.INTL($P28,$Q28,1,(Holidays!$A$1:$A$248)),0)+IF(AND($P28&gt;=BV$4,$P28&lt;BW$4,$Q28&gt;=BW$4),NETWORKDAYS.INTL($P28,(BW$4)-1,1,(Holidays!$A$1:$A$248)),0)+IF(AND($P28&lt;BV$4,$Q28&lt;BW$4,$Q28&gt;=BV$4),NETWORKDAYS.INTL(BV$4,$Q28,1,(Holidays!$A$1:$A$248)),0)+IF(AND($P28&lt;BV$4,$Q28&gt;=BW$4,$Q28&gt;=BV$4),NETWORKDAYS.INTL(BV$4,(BW$4)-1,1,(Holidays!$A$1:$A$248)),0))*$S28,"")</f>
        <v>0</v>
      </c>
      <c r="BW28" s="191">
        <f>IFERROR((IF(AND($P28&gt;=BW$4,$P28&lt;BX$4,$Q28&lt;BX$4),NETWORKDAYS.INTL($P28,$Q28,1,(Holidays!$A$1:$A$248)),0)+IF(AND($P28&gt;=BW$4,$P28&lt;BX$4,$Q28&gt;=BX$4),NETWORKDAYS.INTL($P28,(BX$4)-1,1,(Holidays!$A$1:$A$248)),0)+IF(AND($P28&lt;BW$4,$Q28&lt;BX$4,$Q28&gt;=BW$4),NETWORKDAYS.INTL(BW$4,$Q28,1,(Holidays!$A$1:$A$248)),0)+IF(AND($P28&lt;BW$4,$Q28&gt;=BX$4,$Q28&gt;=BW$4),NETWORKDAYS.INTL(BW$4,(BX$4)-1,1,(Holidays!$A$1:$A$248)),0))*$S28,"")</f>
        <v>0</v>
      </c>
      <c r="BX28" s="191">
        <f>IFERROR((IF(AND($P28&gt;=BX$4,$P28&lt;BY$4,$Q28&lt;BY$4),NETWORKDAYS.INTL($P28,$Q28,1,(Holidays!$A$1:$A$248)),0)+IF(AND($P28&gt;=BX$4,$P28&lt;BY$4,$Q28&gt;=BY$4),NETWORKDAYS.INTL($P28,(BY$4)-1,1,(Holidays!$A$1:$A$248)),0)+IF(AND($P28&lt;BX$4,$Q28&lt;BY$4,$Q28&gt;=BX$4),NETWORKDAYS.INTL(BX$4,$Q28,1,(Holidays!$A$1:$A$248)),0)+IF(AND($P28&lt;BX$4,$Q28&gt;=BY$4,$Q28&gt;=BX$4),NETWORKDAYS.INTL(BX$4,(BY$4)-1,1,(Holidays!$A$1:$A$248)),0))*$S28,"")</f>
        <v>0</v>
      </c>
      <c r="BY28" s="191">
        <f>IFERROR((IF(AND($P28&gt;=BY$4,$P28&lt;BZ$4,$Q28&lt;BZ$4),NETWORKDAYS.INTL($P28,$Q28,1,(Holidays!$A$1:$A$248)),0)+IF(AND($P28&gt;=BY$4,$P28&lt;BZ$4,$Q28&gt;=BZ$4),NETWORKDAYS.INTL($P28,(BZ$4)-1,1,(Holidays!$A$1:$A$248)),0)+IF(AND($P28&lt;BY$4,$Q28&lt;BZ$4,$Q28&gt;=BY$4),NETWORKDAYS.INTL(BY$4,$Q28,1,(Holidays!$A$1:$A$248)),0)+IF(AND($P28&lt;BY$4,$Q28&gt;=BZ$4,$Q28&gt;=BY$4),NETWORKDAYS.INTL(BY$4,(BZ$4)-1,1,(Holidays!$A$1:$A$248)),0))*$S28,"")</f>
        <v>0</v>
      </c>
      <c r="BZ28" s="191">
        <f>IFERROR((IF(AND($P28&gt;=BZ$4,$P28&lt;CA$4,$Q28&lt;CA$4),NETWORKDAYS.INTL($P28,$Q28,1,(Holidays!$A$1:$A$248)),0)+IF(AND($P28&gt;=BZ$4,$P28&lt;CA$4,$Q28&gt;=CA$4),NETWORKDAYS.INTL($P28,(CA$4)-1,1,(Holidays!$A$1:$A$248)),0)+IF(AND($P28&lt;BZ$4,$Q28&lt;CA$4,$Q28&gt;=BZ$4),NETWORKDAYS.INTL(BZ$4,$Q28,1,(Holidays!$A$1:$A$248)),0)+IF(AND($P28&lt;BZ$4,$Q28&gt;=CA$4,$Q28&gt;=BZ$4),NETWORKDAYS.INTL(BZ$4,(CA$4)-1,1,(Holidays!$A$1:$A$248)),0))*$S28,"")</f>
        <v>0</v>
      </c>
      <c r="CA28" s="191">
        <f>IFERROR((IF(AND($P28&gt;=CA$4,$P28&lt;CB$4,$Q28&lt;CB$4),NETWORKDAYS.INTL($P28,$Q28,1,(Holidays!$A$1:$A$248)),0)+IF(AND($P28&gt;=CA$4,$P28&lt;CB$4,$Q28&gt;=CB$4),NETWORKDAYS.INTL($P28,(CB$4)-1,1,(Holidays!$A$1:$A$248)),0)+IF(AND($P28&lt;CA$4,$Q28&lt;CB$4,$Q28&gt;=CA$4),NETWORKDAYS.INTL(CA$4,$Q28,1,(Holidays!$A$1:$A$248)),0)+IF(AND($P28&lt;CA$4,$Q28&gt;=CB$4,$Q28&gt;=CA$4),NETWORKDAYS.INTL(CA$4,(CB$4)-1,1,(Holidays!$A$1:$A$248)),0))*$S28,"")</f>
        <v>0</v>
      </c>
      <c r="CB28" s="191">
        <f>IFERROR((IF(AND($P28&gt;=CB$4,$P28&lt;CC$4,$Q28&lt;CC$4),NETWORKDAYS.INTL($P28,$Q28,1,(Holidays!$A$1:$A$248)),0)+IF(AND($P28&gt;=CB$4,$P28&lt;CC$4,$Q28&gt;=CC$4),NETWORKDAYS.INTL($P28,(CC$4)-1,1,(Holidays!$A$1:$A$248)),0)+IF(AND($P28&lt;CB$4,$Q28&lt;CC$4,$Q28&gt;=CB$4),NETWORKDAYS.INTL(CB$4,$Q28,1,(Holidays!$A$1:$A$248)),0)+IF(AND($P28&lt;CB$4,$Q28&gt;=CC$4,$Q28&gt;=CB$4),NETWORKDAYS.INTL(CB$4,(CC$4)-1,1,(Holidays!$A$1:$A$248)),0))*$S28,"")</f>
        <v>0</v>
      </c>
      <c r="CC28" s="191">
        <f>IFERROR((IF(AND($P28&gt;=CC$4,$P28&lt;CD$4,$Q28&lt;CD$4),NETWORKDAYS.INTL($P28,$Q28,1,(Holidays!$A$1:$A$248)),0)+IF(AND($P28&gt;=CC$4,$P28&lt;CD$4,$Q28&gt;=CD$4),NETWORKDAYS.INTL($P28,(CD$4)-1,1,(Holidays!$A$1:$A$248)),0)+IF(AND($P28&lt;CC$4,$Q28&lt;CD$4,$Q28&gt;=CC$4),NETWORKDAYS.INTL(CC$4,$Q28,1,(Holidays!$A$1:$A$248)),0)+IF(AND($P28&lt;CC$4,$Q28&gt;=CD$4,$Q28&gt;=CC$4),NETWORKDAYS.INTL(CC$4,(CD$4)-1,1,(Holidays!$A$1:$A$248)),0))*$S28,"")</f>
        <v>0</v>
      </c>
      <c r="CD28" s="191">
        <f>IFERROR((IF(AND($P28&gt;=CD$4,$P28&lt;CE$4,$Q28&lt;CE$4),NETWORKDAYS.INTL($P28,$Q28,1,(Holidays!$A$1:$A$248)),0)+IF(AND($P28&gt;=CD$4,$P28&lt;CE$4,$Q28&gt;=CE$4),NETWORKDAYS.INTL($P28,(CE$4)-1,1,(Holidays!$A$1:$A$248)),0)+IF(AND($P28&lt;CD$4,$Q28&lt;CE$4,$Q28&gt;=CD$4),NETWORKDAYS.INTL(CD$4,$Q28,1,(Holidays!$A$1:$A$248)),0)+IF(AND($P28&lt;CD$4,$Q28&gt;=CE$4,$Q28&gt;=CD$4),NETWORKDAYS.INTL(CD$4,(CE$4)-1,1,(Holidays!$A$1:$A$248)),0))*$S28,"")</f>
        <v>0</v>
      </c>
      <c r="CE28" s="191">
        <f>IFERROR((IF(AND($P28&gt;=CE$4,$P28&lt;CF$4,$Q28&lt;CF$4),NETWORKDAYS.INTL($P28,$Q28,1,(Holidays!$A$1:$A$248)),0)+IF(AND($P28&gt;=CE$4,$P28&lt;CF$4,$Q28&gt;=CF$4),NETWORKDAYS.INTL($P28,(CF$4)-1,1,(Holidays!$A$1:$A$248)),0)+IF(AND($P28&lt;CE$4,$Q28&lt;CF$4,$Q28&gt;=CE$4),NETWORKDAYS.INTL(CE$4,$Q28,1,(Holidays!$A$1:$A$248)),0)+IF(AND($P28&lt;CE$4,$Q28&gt;=CF$4,$Q28&gt;=CE$4),NETWORKDAYS.INTL(CE$4,(CF$4)-1,1,(Holidays!$A$1:$A$248)),0))*$S28,"")</f>
        <v>0</v>
      </c>
      <c r="CF28" s="191">
        <f>IFERROR((IF(AND($P28&gt;=CF$4,$P28&lt;CG$4,$Q28&lt;CG$4),NETWORKDAYS.INTL($P28,$Q28,1,(Holidays!$A$1:$A$248)),0)+IF(AND($P28&gt;=CF$4,$P28&lt;CG$4,$Q28&gt;=CG$4),NETWORKDAYS.INTL($P28,(CG$4)-1,1,(Holidays!$A$1:$A$248)),0)+IF(AND($P28&lt;CF$4,$Q28&lt;CG$4,$Q28&gt;=CF$4),NETWORKDAYS.INTL(CF$4,$Q28,1,(Holidays!$A$1:$A$248)),0)+IF(AND($P28&lt;CF$4,$Q28&gt;=CG$4,$Q28&gt;=CF$4),NETWORKDAYS.INTL(CF$4,(CG$4)-1,1,(Holidays!$A$1:$A$248)),0))*$S28,"")</f>
        <v>0</v>
      </c>
      <c r="CG28" s="191">
        <f>IFERROR((IF(AND($P28&gt;=CG$4,$P28&lt;CH$4,$Q28&lt;CH$4),NETWORKDAYS.INTL($P28,$Q28,1,(Holidays!$A$1:$A$248)),0)+IF(AND($P28&gt;=CG$4,$P28&lt;CH$4,$Q28&gt;=CH$4),NETWORKDAYS.INTL($P28,(CH$4)-1,1,(Holidays!$A$1:$A$248)),0)+IF(AND($P28&lt;CG$4,$Q28&lt;CH$4,$Q28&gt;=CG$4),NETWORKDAYS.INTL(CG$4,$Q28,1,(Holidays!$A$1:$A$248)),0)+IF(AND($P28&lt;CG$4,$Q28&gt;=CH$4,$Q28&gt;=CG$4),NETWORKDAYS.INTL(CG$4,(CH$4)-1,1,(Holidays!$A$1:$A$248)),0))*$S28,"")</f>
        <v>0</v>
      </c>
      <c r="CH28" s="191">
        <f>IFERROR((IF(AND($P28&gt;=CH$4,$P28&lt;CI$4,$Q28&lt;CI$4),NETWORKDAYS.INTL($P28,$Q28,1,(Holidays!$A$1:$A$248)),0)+IF(AND($P28&gt;=CH$4,$P28&lt;CI$4,$Q28&gt;=CI$4),NETWORKDAYS.INTL($P28,(CI$4)-1,1,(Holidays!$A$1:$A$248)),0)+IF(AND($P28&lt;CH$4,$Q28&lt;CI$4,$Q28&gt;=CH$4),NETWORKDAYS.INTL(CH$4,$Q28,1,(Holidays!$A$1:$A$248)),0)+IF(AND($P28&lt;CH$4,$Q28&gt;=CI$4,$Q28&gt;=CH$4),NETWORKDAYS.INTL(CH$4,(CI$4)-1,1,(Holidays!$A$1:$A$248)),0))*$S28,"")</f>
        <v>0</v>
      </c>
      <c r="CI28" s="191">
        <f>IFERROR((IF(AND($P28&gt;=CI$4,$P28&lt;CJ$4,$Q28&lt;CJ$4),NETWORKDAYS.INTL($P28,$Q28,1,(Holidays!$A$1:$A$248)),0)+IF(AND($P28&gt;=CI$4,$P28&lt;CJ$4,$Q28&gt;=CJ$4),NETWORKDAYS.INTL($P28,(CJ$4)-1,1,(Holidays!$A$1:$A$248)),0)+IF(AND($P28&lt;CI$4,$Q28&lt;CJ$4,$Q28&gt;=CI$4),NETWORKDAYS.INTL(CI$4,$Q28,1,(Holidays!$A$1:$A$248)),0)+IF(AND($P28&lt;CI$4,$Q28&gt;=CJ$4,$Q28&gt;=CI$4),NETWORKDAYS.INTL(CI$4,(CJ$4)-1,1,(Holidays!$A$1:$A$248)),0))*$S28,"")</f>
        <v>0</v>
      </c>
      <c r="CJ28" s="191">
        <f>IFERROR((IF(AND($P28&gt;=CJ$4,$P28&lt;CK$4,$Q28&lt;CK$4),NETWORKDAYS.INTL($P28,$Q28,1,(Holidays!$A$1:$A$248)),0)+IF(AND($P28&gt;=CJ$4,$P28&lt;CK$4,$Q28&gt;=CK$4),NETWORKDAYS.INTL($P28,(CK$4)-1,1,(Holidays!$A$1:$A$248)),0)+IF(AND($P28&lt;CJ$4,$Q28&lt;CK$4,$Q28&gt;=CJ$4),NETWORKDAYS.INTL(CJ$4,$Q28,1,(Holidays!$A$1:$A$248)),0)+IF(AND($P28&lt;CJ$4,$Q28&gt;=CK$4,$Q28&gt;=CJ$4),NETWORKDAYS.INTL(CJ$4,(CK$4)-1,1,(Holidays!$A$1:$A$248)),0))*$S28,"")</f>
        <v>0</v>
      </c>
      <c r="CK28" s="191">
        <f>IFERROR((IF(AND($P28&gt;=CK$4,$P28&lt;CL$4,$Q28&lt;CL$4),NETWORKDAYS.INTL($P28,$Q28,1,(Holidays!$A$1:$A$248)),0)+IF(AND($P28&gt;=CK$4,$P28&lt;CL$4,$Q28&gt;=CL$4),NETWORKDAYS.INTL($P28,(CL$4)-1,1,(Holidays!$A$1:$A$248)),0)+IF(AND($P28&lt;CK$4,$Q28&lt;CL$4,$Q28&gt;=CK$4),NETWORKDAYS.INTL(CK$4,$Q28,1,(Holidays!$A$1:$A$248)),0)+IF(AND($P28&lt;CK$4,$Q28&gt;=CL$4,$Q28&gt;=CK$4),NETWORKDAYS.INTL(CK$4,(CL$4)-1,1,(Holidays!$A$1:$A$248)),0))*$S28,"")</f>
        <v>0</v>
      </c>
      <c r="CL28" s="191">
        <f>IFERROR((IF(AND($P28&gt;=CL$4,$P28&lt;CM$4,$Q28&lt;CM$4),NETWORKDAYS.INTL($P28,$Q28,1,(Holidays!$A$1:$A$248)),0)+IF(AND($P28&gt;=CL$4,$P28&lt;CM$4,$Q28&gt;=CM$4),NETWORKDAYS.INTL($P28,(CM$4)-1,1,(Holidays!$A$1:$A$248)),0)+IF(AND($P28&lt;CL$4,$Q28&lt;CM$4,$Q28&gt;=CL$4),NETWORKDAYS.INTL(CL$4,$Q28,1,(Holidays!$A$1:$A$248)),0)+IF(AND($P28&lt;CL$4,$Q28&gt;=CM$4,$Q28&gt;=CL$4),NETWORKDAYS.INTL(CL$4,(CM$4)-1,1,(Holidays!$A$1:$A$248)),0))*$S28,"")</f>
        <v>0</v>
      </c>
      <c r="CM28" s="191">
        <f>IFERROR((IF(AND($P28&gt;=CM$4,$P28&lt;CN$4,$Q28&lt;CN$4),NETWORKDAYS.INTL($P28,$Q28,1,(Holidays!$A$1:$A$248)),0)+IF(AND($P28&gt;=CM$4,$P28&lt;CN$4,$Q28&gt;=CN$4),NETWORKDAYS.INTL($P28,(CN$4)-1,1,(Holidays!$A$1:$A$248)),0)+IF(AND($P28&lt;CM$4,$Q28&lt;CN$4,$Q28&gt;=CM$4),NETWORKDAYS.INTL(CM$4,$Q28,1,(Holidays!$A$1:$A$248)),0)+IF(AND($P28&lt;CM$4,$Q28&gt;=CN$4,$Q28&gt;=CM$4),NETWORKDAYS.INTL(CM$4,(CN$4)-1,1,(Holidays!$A$1:$A$248)),0))*$S28,"")</f>
        <v>0</v>
      </c>
      <c r="CN28" s="191">
        <f>IFERROR((IF(AND($P28&gt;=CN$4,$P28&lt;CO$4,$Q28&lt;CO$4),NETWORKDAYS.INTL($P28,$Q28,1,(Holidays!$A$1:$A$248)),0)+IF(AND($P28&gt;=CN$4,$P28&lt;CO$4,$Q28&gt;=CO$4),NETWORKDAYS.INTL($P28,(CO$4)-1,1,(Holidays!$A$1:$A$248)),0)+IF(AND($P28&lt;CN$4,$Q28&lt;CO$4,$Q28&gt;=CN$4),NETWORKDAYS.INTL(CN$4,$Q28,1,(Holidays!$A$1:$A$248)),0)+IF(AND($P28&lt;CN$4,$Q28&gt;=CO$4,$Q28&gt;=CN$4),NETWORKDAYS.INTL(CN$4,(CO$4)-1,1,(Holidays!$A$1:$A$248)),0))*$S28,"")</f>
        <v>0</v>
      </c>
      <c r="CO28" s="191">
        <f>IFERROR((IF(AND($P28&gt;=CO$4,$P28&lt;CP$4,$Q28&lt;CP$4),NETWORKDAYS.INTL($P28,$Q28,1,(Holidays!$A$1:$A$248)),0)+IF(AND($P28&gt;=CO$4,$P28&lt;CP$4,$Q28&gt;=CP$4),NETWORKDAYS.INTL($P28,(CP$4)-1,1,(Holidays!$A$1:$A$248)),0)+IF(AND($P28&lt;CO$4,$Q28&lt;CP$4,$Q28&gt;=CO$4),NETWORKDAYS.INTL(CO$4,$Q28,1,(Holidays!$A$1:$A$248)),0)+IF(AND($P28&lt;CO$4,$Q28&gt;=CP$4,$Q28&gt;=CO$4),NETWORKDAYS.INTL(CO$4,(CP$4)-1,1,(Holidays!$A$1:$A$248)),0))*$S28,"")</f>
        <v>0</v>
      </c>
      <c r="CP28" s="191">
        <f>IFERROR((IF(AND($P28&gt;=CP$4,$P28&lt;CQ$4,$Q28&lt;CQ$4),NETWORKDAYS.INTL($P28,$Q28,1,(Holidays!$A$1:$A$248)),0)+IF(AND($P28&gt;=CP$4,$P28&lt;CQ$4,$Q28&gt;=CQ$4),NETWORKDAYS.INTL($P28,(CQ$4)-1,1,(Holidays!$A$1:$A$248)),0)+IF(AND($P28&lt;CP$4,$Q28&lt;CQ$4,$Q28&gt;=CP$4),NETWORKDAYS.INTL(CP$4,$Q28,1,(Holidays!$A$1:$A$248)),0)+IF(AND($P28&lt;CP$4,$Q28&gt;=CQ$4,$Q28&gt;=CP$4),NETWORKDAYS.INTL(CP$4,(CQ$4)-1,1,(Holidays!$A$1:$A$248)),0))*$S28,"")</f>
        <v>0</v>
      </c>
      <c r="CQ28" s="191">
        <f>IFERROR((IF(AND($P28&gt;=CQ$4,$P28&lt;CR$4,$Q28&lt;CR$4),NETWORKDAYS.INTL($P28,$Q28,1,(Holidays!$A$1:$A$248)),0)+IF(AND($P28&gt;=CQ$4,$P28&lt;CR$4,$Q28&gt;=CR$4),NETWORKDAYS.INTL($P28,(CR$4)-1,1,(Holidays!$A$1:$A$248)),0)+IF(AND($P28&lt;CQ$4,$Q28&lt;CR$4,$Q28&gt;=CQ$4),NETWORKDAYS.INTL(CQ$4,$Q28,1,(Holidays!$A$1:$A$248)),0)+IF(AND($P28&lt;CQ$4,$Q28&gt;=CR$4,$Q28&gt;=CQ$4),NETWORKDAYS.INTL(CQ$4,(CR$4)-1,1,(Holidays!$A$1:$A$248)),0))*$S28,"")</f>
        <v>0</v>
      </c>
      <c r="CR28" s="191">
        <f>IFERROR((IF(AND($P28&gt;=CR$4,$P28&lt;CS$4,$Q28&lt;CS$4),NETWORKDAYS.INTL($P28,$Q28,1,(Holidays!$A$1:$A$248)),0)+IF(AND($P28&gt;=CR$4,$P28&lt;CS$4,$Q28&gt;=CS$4),NETWORKDAYS.INTL($P28,(CS$4)-1,1,(Holidays!$A$1:$A$248)),0)+IF(AND($P28&lt;CR$4,$Q28&lt;CS$4,$Q28&gt;=CR$4),NETWORKDAYS.INTL(CR$4,$Q28,1,(Holidays!$A$1:$A$248)),0)+IF(AND($P28&lt;CR$4,$Q28&gt;=CS$4,$Q28&gt;=CR$4),NETWORKDAYS.INTL(CR$4,(CS$4)-1,1,(Holidays!$A$1:$A$248)),0))*$S28,"")</f>
        <v>0</v>
      </c>
      <c r="CS28" s="191">
        <f>IFERROR((IF(AND($P28&gt;=CS$4,$P28&lt;CT$4,$Q28&lt;CT$4),NETWORKDAYS.INTL($P28,$Q28,1,(Holidays!$A$1:$A$248)),0)+IF(AND($P28&gt;=CS$4,$P28&lt;CT$4,$Q28&gt;=CT$4),NETWORKDAYS.INTL($P28,(CT$4)-1,1,(Holidays!$A$1:$A$248)),0)+IF(AND($P28&lt;CS$4,$Q28&lt;CT$4,$Q28&gt;=CS$4),NETWORKDAYS.INTL(CS$4,$Q28,1,(Holidays!$A$1:$A$248)),0)+IF(AND($P28&lt;CS$4,$Q28&gt;=CT$4,$Q28&gt;=CS$4),NETWORKDAYS.INTL(CS$4,(CT$4)-1,1,(Holidays!$A$1:$A$248)),0))*$S28,"")</f>
        <v>0</v>
      </c>
      <c r="CT28" s="191">
        <f>IFERROR((IF(AND($P28&gt;=CT$4,$P28&lt;CU$4,$Q28&lt;CU$4),NETWORKDAYS.INTL($P28,$Q28,1,(Holidays!$A$1:$A$248)),0)+IF(AND($P28&gt;=CT$4,$P28&lt;CU$4,$Q28&gt;=CU$4),NETWORKDAYS.INTL($P28,(CU$4)-1,1,(Holidays!$A$1:$A$248)),0)+IF(AND($P28&lt;CT$4,$Q28&lt;CU$4,$Q28&gt;=CT$4),NETWORKDAYS.INTL(CT$4,$Q28,1,(Holidays!$A$1:$A$248)),0)+IF(AND($P28&lt;CT$4,$Q28&gt;=CU$4,$Q28&gt;=CT$4),NETWORKDAYS.INTL(CT$4,(CU$4)-1,1,(Holidays!$A$1:$A$248)),0))*$S28,"")</f>
        <v>0</v>
      </c>
      <c r="CU28" s="191">
        <f>IFERROR((IF(AND($P28&gt;=CU$4,$P28&lt;CV$4,$Q28&lt;CV$4),NETWORKDAYS.INTL($P28,$Q28,1,(Holidays!$A$1:$A$248)),0)+IF(AND($P28&gt;=CU$4,$P28&lt;CV$4,$Q28&gt;=CV$4),NETWORKDAYS.INTL($P28,(CV$4)-1,1,(Holidays!$A$1:$A$248)),0)+IF(AND($P28&lt;CU$4,$Q28&lt;CV$4,$Q28&gt;=CU$4),NETWORKDAYS.INTL(CU$4,$Q28,1,(Holidays!$A$1:$A$248)),0)+IF(AND($P28&lt;CU$4,$Q28&gt;=CV$4,$Q28&gt;=CU$4),NETWORKDAYS.INTL(CU$4,(CV$4)-1,1,(Holidays!$A$1:$A$248)),0))*$S28,"")</f>
        <v>0</v>
      </c>
      <c r="CV28" s="191">
        <f>IFERROR((IF(AND($P28&gt;=CV$4,$P28&lt;CW$4,$Q28&lt;CW$4),NETWORKDAYS.INTL($P28,$Q28,1,(Holidays!$A$1:$A$248)),0)+IF(AND($P28&gt;=CV$4,$P28&lt;CW$4,$Q28&gt;=CW$4),NETWORKDAYS.INTL($P28,(CW$4)-1,1,(Holidays!$A$1:$A$248)),0)+IF(AND($P28&lt;CV$4,$Q28&lt;CW$4,$Q28&gt;=CV$4),NETWORKDAYS.INTL(CV$4,$Q28,1,(Holidays!$A$1:$A$248)),0)+IF(AND($P28&lt;CV$4,$Q28&gt;=CW$4,$Q28&gt;=CV$4),NETWORKDAYS.INTL(CV$4,(CW$4)-1,1,(Holidays!$A$1:$A$248)),0))*$S28,"")</f>
        <v>0</v>
      </c>
      <c r="CW28" s="191">
        <f>IFERROR((IF(AND($P28&gt;=CW$4,$P28&lt;CX$4,$Q28&lt;CX$4),NETWORKDAYS.INTL($P28,$Q28,1,(Holidays!$A$1:$A$248)),0)+IF(AND($P28&gt;=CW$4,$P28&lt;CX$4,$Q28&gt;=CX$4),NETWORKDAYS.INTL($P28,(CX$4)-1,1,(Holidays!$A$1:$A$248)),0)+IF(AND($P28&lt;CW$4,$Q28&lt;CX$4,$Q28&gt;=CW$4),NETWORKDAYS.INTL(CW$4,$Q28,1,(Holidays!$A$1:$A$248)),0)+IF(AND($P28&lt;CW$4,$Q28&gt;=CX$4,$Q28&gt;=CW$4),NETWORKDAYS.INTL(CW$4,(CX$4)-1,1,(Holidays!$A$1:$A$248)),0))*$S28,"")</f>
        <v>0</v>
      </c>
      <c r="CX28" s="191">
        <f>IFERROR((IF(AND($P28&gt;=CX$4,$P28&lt;CY$4,$Q28&lt;CY$4),NETWORKDAYS.INTL($P28,$Q28,1,(Holidays!$A$1:$A$248)),0)+IF(AND($P28&gt;=CX$4,$P28&lt;CY$4,$Q28&gt;=CY$4),NETWORKDAYS.INTL($P28,(CY$4)-1,1,(Holidays!$A$1:$A$248)),0)+IF(AND($P28&lt;CX$4,$Q28&lt;CY$4,$Q28&gt;=CX$4),NETWORKDAYS.INTL(CX$4,$Q28,1,(Holidays!$A$1:$A$248)),0)+IF(AND($P28&lt;CX$4,$Q28&gt;=CY$4,$Q28&gt;=CX$4),NETWORKDAYS.INTL(CX$4,(CY$4)-1,1,(Holidays!$A$1:$A$248)),0))*$S28,"")</f>
        <v>0</v>
      </c>
      <c r="CY28" s="191">
        <f>IFERROR((IF(AND($P28&gt;=CY$4,$P28&lt;CZ$4,$Q28&lt;CZ$4),NETWORKDAYS.INTL($P28,$Q28,1,(Holidays!$A$1:$A$248)),0)+IF(AND($P28&gt;=CY$4,$P28&lt;CZ$4,$Q28&gt;=CZ$4),NETWORKDAYS.INTL($P28,(CZ$4)-1,1,(Holidays!$A$1:$A$248)),0)+IF(AND($P28&lt;CY$4,$Q28&lt;CZ$4,$Q28&gt;=CY$4),NETWORKDAYS.INTL(CY$4,$Q28,1,(Holidays!$A$1:$A$248)),0)+IF(AND($P28&lt;CY$4,$Q28&gt;=CZ$4,$Q28&gt;=CY$4),NETWORKDAYS.INTL(CY$4,(CZ$4)-1,1,(Holidays!$A$1:$A$248)),0))*$S28,"")</f>
        <v>0</v>
      </c>
      <c r="CZ28" s="191">
        <f>IFERROR((IF(AND($P28&gt;=CZ$4,$P28&lt;DA$4,$Q28&lt;DA$4),NETWORKDAYS.INTL($P28,$Q28,1,(Holidays!$A$1:$A$248)),0)+IF(AND($P28&gt;=CZ$4,$P28&lt;DA$4,$Q28&gt;=DA$4),NETWORKDAYS.INTL($P28,(DA$4)-1,1,(Holidays!$A$1:$A$248)),0)+IF(AND($P28&lt;CZ$4,$Q28&lt;DA$4,$Q28&gt;=CZ$4),NETWORKDAYS.INTL(CZ$4,$Q28,1,(Holidays!$A$1:$A$248)),0)+IF(AND($P28&lt;CZ$4,$Q28&gt;=DA$4,$Q28&gt;=CZ$4),NETWORKDAYS.INTL(CZ$4,(DA$4)-1,1,(Holidays!$A$1:$A$248)),0))*$S28,"")</f>
        <v>0</v>
      </c>
      <c r="DA28" s="191">
        <f>IFERROR((IF(AND($P28&gt;=DA$4,$P28&lt;DB$4,$Q28&lt;DB$4),NETWORKDAYS.INTL($P28,$Q28,1,(Holidays!$A$1:$A$248)),0)+IF(AND($P28&gt;=DA$4,$P28&lt;DB$4,$Q28&gt;=DB$4),NETWORKDAYS.INTL($P28,(DB$4)-1,1,(Holidays!$A$1:$A$248)),0)+IF(AND($P28&lt;DA$4,$Q28&lt;DB$4,$Q28&gt;=DA$4),NETWORKDAYS.INTL(DA$4,$Q28,1,(Holidays!$A$1:$A$248)),0)+IF(AND($P28&lt;DA$4,$Q28&gt;=DB$4,$Q28&gt;=DA$4),NETWORKDAYS.INTL(DA$4,(DB$4)-1,1,(Holidays!$A$1:$A$248)),0))*$S28,"")</f>
        <v>0</v>
      </c>
      <c r="DB28" s="191">
        <f>IFERROR((IF(AND($P28&gt;=DB$4,$P28&lt;DC$4,$Q28&lt;DC$4),NETWORKDAYS.INTL($P28,$Q28,1,(Holidays!$A$1:$A$248)),0)+IF(AND($P28&gt;=DB$4,$P28&lt;DC$4,$Q28&gt;=DC$4),NETWORKDAYS.INTL($P28,(DC$4)-1,1,(Holidays!$A$1:$A$248)),0)+IF(AND($P28&lt;DB$4,$Q28&lt;DC$4,$Q28&gt;=DB$4),NETWORKDAYS.INTL(DB$4,$Q28,1,(Holidays!$A$1:$A$248)),0)+IF(AND($P28&lt;DB$4,$Q28&gt;=DC$4,$Q28&gt;=DB$4),NETWORKDAYS.INTL(DB$4,(DC$4)-1,1,(Holidays!$A$1:$A$248)),0))*$S28,"")</f>
        <v>0</v>
      </c>
      <c r="DC28" s="191">
        <f>IFERROR((IF(AND($P28&gt;=DC$4,$P28&lt;DD$4,$Q28&lt;DD$4),NETWORKDAYS.INTL($P28,$Q28,1,(Holidays!$A$1:$A$248)),0)+IF(AND($P28&gt;=DC$4,$P28&lt;DD$4,$Q28&gt;=DD$4),NETWORKDAYS.INTL($P28,(DD$4)-1,1,(Holidays!$A$1:$A$248)),0)+IF(AND($P28&lt;DC$4,$Q28&lt;DD$4,$Q28&gt;=DC$4),NETWORKDAYS.INTL(DC$4,$Q28,1,(Holidays!$A$1:$A$248)),0)+IF(AND($P28&lt;DC$4,$Q28&gt;=DD$4,$Q28&gt;=DC$4),NETWORKDAYS.INTL(DC$4,(DD$4)-1,1,(Holidays!$A$1:$A$248)),0))*$S28,"")</f>
        <v>0</v>
      </c>
      <c r="DD28" s="192">
        <f>IFERROR((IF(AND($P28&gt;=DD$4,$P28&lt;DE$4,$Q28&lt;DE$4),NETWORKDAYS.INTL($P28,$Q28,1,(Holidays!$A$1:$A$248)),0)+IF(AND($P28&gt;=DD$4,$P28&lt;DE$4,$Q28&gt;=DE$4),NETWORKDAYS.INTL($P28,(DE$4)-1,1,(Holidays!$A$1:$A$248)),0)+IF(AND($P28&lt;DD$4,$Q28&lt;DE$4,$Q28&gt;=DD$4),NETWORKDAYS.INTL(DD$4,$Q28,1,(Holidays!$A$1:$A$248)),0)+IF(AND($P28&lt;DD$4,$Q28&gt;=DE$4,$Q28&gt;=DD$4),NETWORKDAYS.INTL(DD$4,(DE$4)-1,1,(Holidays!$A$1:$A$248)),0))*$S28,"")</f>
        <v>0</v>
      </c>
      <c r="DE28" s="191">
        <f>IFERROR((IF(AND($P28&gt;=DE$4,$P28&lt;DF$4,$Q28&lt;DF$4),NETWORKDAYS.INTL($P28,$Q28,1,(Holidays!$A$1:$A$248)),0)+IF(AND($P28&gt;=DE$4,$P28&lt;DF$4,$Q28&gt;=DF$4),NETWORKDAYS.INTL($P28,(DF$4)-1,1,(Holidays!$A$1:$A$248)),0)+IF(AND($P28&lt;DE$4,$Q28&lt;DF$4,$Q28&gt;=DE$4),NETWORKDAYS.INTL(DE$4,$Q28,1,(Holidays!$A$1:$A$248)),0)+IF(AND($P28&lt;DE$4,$Q28&gt;=DF$4,$Q28&gt;=DE$4),NETWORKDAYS.INTL(DE$4,(DF$4)-1,1,(Holidays!$A$1:$A$248)),0))*$S28,"")</f>
        <v>0</v>
      </c>
      <c r="DF28" s="191">
        <f>IFERROR((IF(AND($P28&gt;=DF$4,$P28&lt;DG$4,$Q28&lt;DG$4),NETWORKDAYS.INTL($P28,$Q28,1,(Holidays!$A$1:$A$248)),0)+IF(AND($P28&gt;=DF$4,$P28&lt;DG$4,$Q28&gt;=DG$4),NETWORKDAYS.INTL($P28,(DG$4)-1,1,(Holidays!$A$1:$A$248)),0)+IF(AND($P28&lt;DF$4,$Q28&lt;DG$4,$Q28&gt;=DF$4),NETWORKDAYS.INTL(DF$4,$Q28,1,(Holidays!$A$1:$A$248)),0)+IF(AND($P28&lt;DF$4,$Q28&gt;=DG$4,$Q28&gt;=DF$4),NETWORKDAYS.INTL(DF$4,(DG$4)-1,1,(Holidays!$A$1:$A$248)),0))*$S28,"")</f>
        <v>0</v>
      </c>
      <c r="DG28" s="191">
        <f>IFERROR((IF(AND($P28&gt;=DG$4,$P28&lt;DH$4,$Q28&lt;DH$4),NETWORKDAYS.INTL($P28,$Q28,1,(Holidays!$A$1:$A$248)),0)+IF(AND($P28&gt;=DG$4,$P28&lt;DH$4,$Q28&gt;=DH$4),NETWORKDAYS.INTL($P28,(DH$4)-1,1,(Holidays!$A$1:$A$248)),0)+IF(AND($P28&lt;DG$4,$Q28&lt;DH$4,$Q28&gt;=DG$4),NETWORKDAYS.INTL(DG$4,$Q28,1,(Holidays!$A$1:$A$248)),0)+IF(AND($P28&lt;DG$4,$Q28&gt;=DH$4,$Q28&gt;=DG$4),NETWORKDAYS.INTL(DG$4,(DH$4)-1,1,(Holidays!$A$1:$A$248)),0))*$S28,"")</f>
        <v>0</v>
      </c>
      <c r="DH28" s="191">
        <f>IFERROR((IF(AND($P28&gt;=DH$4,$P28&lt;DI$4,$Q28&lt;DI$4),NETWORKDAYS.INTL($P28,$Q28,1,(Holidays!$A$1:$A$248)),0)+IF(AND($P28&gt;=DH$4,$P28&lt;DI$4,$Q28&gt;=DI$4),NETWORKDAYS.INTL($P28,(DI$4)-1,1,(Holidays!$A$1:$A$248)),0)+IF(AND($P28&lt;DH$4,$Q28&lt;DI$4,$Q28&gt;=DH$4),NETWORKDAYS.INTL(DH$4,$Q28,1,(Holidays!$A$1:$A$248)),0)+IF(AND($P28&lt;DH$4,$Q28&gt;=DI$4,$Q28&gt;=DH$4),NETWORKDAYS.INTL(DH$4,(DI$4)-1,1,(Holidays!$A$1:$A$248)),0))*$S28,"")</f>
        <v>0</v>
      </c>
      <c r="DI28" s="191">
        <f>IFERROR((IF(AND($P28&gt;=DI$4,$P28&lt;DJ$4,$Q28&lt;DJ$4),NETWORKDAYS.INTL($P28,$Q28,1,(Holidays!$A$1:$A$248)),0)+IF(AND($P28&gt;=DI$4,$P28&lt;DJ$4,$Q28&gt;=DJ$4),NETWORKDAYS.INTL($P28,(DJ$4)-1,1,(Holidays!$A$1:$A$248)),0)+IF(AND($P28&lt;DI$4,$Q28&lt;DJ$4,$Q28&gt;=DI$4),NETWORKDAYS.INTL(DI$4,$Q28,1,(Holidays!$A$1:$A$248)),0)+IF(AND($P28&lt;DI$4,$Q28&gt;=DJ$4,$Q28&gt;=DI$4),NETWORKDAYS.INTL(DI$4,(DJ$4)-1,1,(Holidays!$A$1:$A$248)),0))*$S28,"")</f>
        <v>0</v>
      </c>
      <c r="DJ28" s="191">
        <f>IFERROR((IF(AND($P28&gt;=DJ$4,$P28&lt;DK$4,$Q28&lt;DK$4),NETWORKDAYS.INTL($P28,$Q28,1,(Holidays!$A$1:$A$248)),0)+IF(AND($P28&gt;=DJ$4,$P28&lt;DK$4,$Q28&gt;=DK$4),NETWORKDAYS.INTL($P28,(DK$4)-1,1,(Holidays!$A$1:$A$248)),0)+IF(AND($P28&lt;DJ$4,$Q28&lt;DK$4,$Q28&gt;=DJ$4),NETWORKDAYS.INTL(DJ$4,$Q28,1,(Holidays!$A$1:$A$248)),0)+IF(AND($P28&lt;DJ$4,$Q28&gt;=DK$4,$Q28&gt;=DJ$4),NETWORKDAYS.INTL(DJ$4,(DK$4)-1,1,(Holidays!$A$1:$A$248)),0))*$S28,"")</f>
        <v>0</v>
      </c>
      <c r="DK28" s="191">
        <f>IFERROR((IF(AND($P28&gt;=DK$4,$P28&lt;DL$4,$Q28&lt;DL$4),NETWORKDAYS.INTL($P28,$Q28,1,(Holidays!$A$1:$A$248)),0)+IF(AND($P28&gt;=DK$4,$P28&lt;DL$4,$Q28&gt;=DL$4),NETWORKDAYS.INTL($P28,(DL$4)-1,1,(Holidays!$A$1:$A$248)),0)+IF(AND($P28&lt;DK$4,$Q28&lt;DL$4,$Q28&gt;=DK$4),NETWORKDAYS.INTL(DK$4,$Q28,1,(Holidays!$A$1:$A$248)),0)+IF(AND($P28&lt;DK$4,$Q28&gt;=DL$4,$Q28&gt;=DK$4),NETWORKDAYS.INTL(DK$4,(DL$4)-1,1,(Holidays!$A$1:$A$248)),0))*$S28,"")</f>
        <v>0</v>
      </c>
      <c r="DL28" s="191">
        <f>IFERROR((IF(AND($P28&gt;=DL$4,$P28&lt;DM$4,$Q28&lt;DM$4),NETWORKDAYS.INTL($P28,$Q28,1,(Holidays!$A$1:$A$248)),0)+IF(AND($P28&gt;=DL$4,$P28&lt;DM$4,$Q28&gt;=DM$4),NETWORKDAYS.INTL($P28,(DM$4)-1,1,(Holidays!$A$1:$A$248)),0)+IF(AND($P28&lt;DL$4,$Q28&lt;DM$4,$Q28&gt;=DL$4),NETWORKDAYS.INTL(DL$4,$Q28,1,(Holidays!$A$1:$A$248)),0)+IF(AND($P28&lt;DL$4,$Q28&gt;=DM$4,$Q28&gt;=DL$4),NETWORKDAYS.INTL(DL$4,(DM$4)-1,1,(Holidays!$A$1:$A$248)),0))*$S28,"")</f>
        <v>0</v>
      </c>
      <c r="DM28" s="191">
        <f>IFERROR((IF(AND($P28&gt;=DM$4,$P28&lt;DN$4,$Q28&lt;DN$4),NETWORKDAYS.INTL($P28,$Q28,1,(Holidays!$A$1:$A$248)),0)+IF(AND($P28&gt;=DM$4,$P28&lt;DN$4,$Q28&gt;=DN$4),NETWORKDAYS.INTL($P28,(DN$4)-1,1,(Holidays!$A$1:$A$248)),0)+IF(AND($P28&lt;DM$4,$Q28&lt;DN$4,$Q28&gt;=DM$4),NETWORKDAYS.INTL(DM$4,$Q28,1,(Holidays!$A$1:$A$248)),0)+IF(AND($P28&lt;DM$4,$Q28&gt;=DN$4,$Q28&gt;=DM$4),NETWORKDAYS.INTL(DM$4,(DN$4)-1,1,(Holidays!$A$1:$A$248)),0))*$S28,"")</f>
        <v>0</v>
      </c>
      <c r="DN28" s="191">
        <f>IFERROR((IF(AND($P28&gt;=DN$4,$P28&lt;DO$4,$Q28&lt;DO$4),NETWORKDAYS.INTL($P28,$Q28,1,(Holidays!$A$1:$A$248)),0)+IF(AND($P28&gt;=DN$4,$P28&lt;DO$4,$Q28&gt;=DO$4),NETWORKDAYS.INTL($P28,(DO$4)-1,1,(Holidays!$A$1:$A$248)),0)+IF(AND($P28&lt;DN$4,$Q28&lt;DO$4,$Q28&gt;=DN$4),NETWORKDAYS.INTL(DN$4,$Q28,1,(Holidays!$A$1:$A$248)),0)+IF(AND($P28&lt;DN$4,$Q28&gt;=DO$4,$Q28&gt;=DN$4),NETWORKDAYS.INTL(DN$4,(DO$4)-1,1,(Holidays!$A$1:$A$248)),0))*$S28,"")</f>
        <v>0</v>
      </c>
      <c r="DO28" s="191">
        <f>IFERROR((IF(AND($P28&gt;=DO$4,$P28&lt;DP$4,$Q28&lt;DP$4),NETWORKDAYS.INTL($P28,$Q28,1,(Holidays!$A$1:$A$248)),0)+IF(AND($P28&gt;=DO$4,$P28&lt;DP$4,$Q28&gt;=DP$4),NETWORKDAYS.INTL($P28,(DP$4)-1,1,(Holidays!$A$1:$A$248)),0)+IF(AND($P28&lt;DO$4,$Q28&lt;DP$4,$Q28&gt;=DO$4),NETWORKDAYS.INTL(DO$4,$Q28,1,(Holidays!$A$1:$A$248)),0)+IF(AND($P28&lt;DO$4,$Q28&gt;=DP$4,$Q28&gt;=DO$4),NETWORKDAYS.INTL(DO$4,(DP$4)-1,1,(Holidays!$A$1:$A$248)),0))*$S28,"")</f>
        <v>0</v>
      </c>
      <c r="DP28" s="191">
        <f>IFERROR((IF(AND($P28&gt;=DP$4,$P28&lt;DQ$4,$Q28&lt;DQ$4),NETWORKDAYS.INTL($P28,$Q28,1,(Holidays!$A$1:$A$248)),0)+IF(AND($P28&gt;=DP$4,$P28&lt;DQ$4,$Q28&gt;=DQ$4),NETWORKDAYS.INTL($P28,(DQ$4)-1,1,(Holidays!$A$1:$A$248)),0)+IF(AND($P28&lt;DP$4,$Q28&lt;DQ$4,$Q28&gt;=DP$4),NETWORKDAYS.INTL(DP$4,$Q28,1,(Holidays!$A$1:$A$248)),0)+IF(AND($P28&lt;DP$4,$Q28&gt;=DQ$4,$Q28&gt;=DP$4),NETWORKDAYS.INTL(DP$4,(DQ$4)-1,1,(Holidays!$A$1:$A$248)),0))*$S28,"")</f>
        <v>0</v>
      </c>
      <c r="DQ28" s="191">
        <f>IFERROR((IF(AND($P28&gt;=DQ$4,$P28&lt;DR$4,$Q28&lt;DR$4),NETWORKDAYS.INTL($P28,$Q28,1,(Holidays!$A$1:$A$248)),0)+IF(AND($P28&gt;=DQ$4,$P28&lt;DR$4,$Q28&gt;=DR$4),NETWORKDAYS.INTL($P28,(DR$4)-1,1,(Holidays!$A$1:$A$248)),0)+IF(AND($P28&lt;DQ$4,$Q28&lt;DR$4,$Q28&gt;=DQ$4),NETWORKDAYS.INTL(DQ$4,$Q28,1,(Holidays!$A$1:$A$248)),0)+IF(AND($P28&lt;DQ$4,$Q28&gt;=DR$4,$Q28&gt;=DQ$4),NETWORKDAYS.INTL(DQ$4,(DR$4)-1,1,(Holidays!$A$1:$A$248)),0))*$S28,"")</f>
        <v>0</v>
      </c>
      <c r="DR28" s="191">
        <f>IFERROR((IF(AND($P28&gt;=DR$4,$P28&lt;DS$4,$Q28&lt;DS$4),NETWORKDAYS.INTL($P28,$Q28,1,(Holidays!$A$1:$A$248)),0)+IF(AND($P28&gt;=DR$4,$P28&lt;DS$4,$Q28&gt;=DS$4),NETWORKDAYS.INTL($P28,(DS$4)-1,1,(Holidays!$A$1:$A$248)),0)+IF(AND($P28&lt;DR$4,$Q28&lt;DS$4,$Q28&gt;=DR$4),NETWORKDAYS.INTL(DR$4,$Q28,1,(Holidays!$A$1:$A$248)),0)+IF(AND($P28&lt;DR$4,$Q28&gt;=DS$4,$Q28&gt;=DR$4),NETWORKDAYS.INTL(DR$4,(DS$4)-1,1,(Holidays!$A$1:$A$248)),0))*$S28,"")</f>
        <v>0</v>
      </c>
      <c r="DS28" s="191">
        <f>IFERROR((IF(AND($P28&gt;=DS$4,$P28&lt;DT$4,$Q28&lt;DT$4),NETWORKDAYS.INTL($P28,$Q28,1,(Holidays!$A$1:$A$248)),0)+IF(AND($P28&gt;=DS$4,$P28&lt;DT$4,$Q28&gt;=DT$4),NETWORKDAYS.INTL($P28,(DT$4)-1,1,(Holidays!$A$1:$A$248)),0)+IF(AND($P28&lt;DS$4,$Q28&lt;DT$4,$Q28&gt;=DS$4),NETWORKDAYS.INTL(DS$4,$Q28,1,(Holidays!$A$1:$A$248)),0)+IF(AND($P28&lt;DS$4,$Q28&gt;=DT$4,$Q28&gt;=DS$4),NETWORKDAYS.INTL(DS$4,(DT$4)-1,1,(Holidays!$A$1:$A$248)),0))*$S28,"")</f>
        <v>0</v>
      </c>
      <c r="DT28" s="191">
        <f>IFERROR((IF(AND($P28&gt;=DT$4,$P28&lt;DU$4,$Q28&lt;DU$4),NETWORKDAYS.INTL($P28,$Q28,1,(Holidays!$A$1:$A$248)),0)+IF(AND($P28&gt;=DT$4,$P28&lt;DU$4,$Q28&gt;=DU$4),NETWORKDAYS.INTL($P28,(DU$4)-1,1,(Holidays!$A$1:$A$248)),0)+IF(AND($P28&lt;DT$4,$Q28&lt;DU$4,$Q28&gt;=DT$4),NETWORKDAYS.INTL(DT$4,$Q28,1,(Holidays!$A$1:$A$248)),0)+IF(AND($P28&lt;DT$4,$Q28&gt;=DU$4,$Q28&gt;=DT$4),NETWORKDAYS.INTL(DT$4,(DU$4)-1,1,(Holidays!$A$1:$A$248)),0))*$S28,"")</f>
        <v>0</v>
      </c>
      <c r="DU28" s="191">
        <f>IFERROR((IF(AND($P28&gt;=DU$4,$P28&lt;DV$4,$Q28&lt;DV$4),NETWORKDAYS.INTL($P28,$Q28,1,(Holidays!$A$1:$A$248)),0)+IF(AND($P28&gt;=DU$4,$P28&lt;DV$4,$Q28&gt;=DV$4),NETWORKDAYS.INTL($P28,(DV$4)-1,1,(Holidays!$A$1:$A$248)),0)+IF(AND($P28&lt;DU$4,$Q28&lt;DV$4,$Q28&gt;=DU$4),NETWORKDAYS.INTL(DU$4,$Q28,1,(Holidays!$A$1:$A$248)),0)+IF(AND($P28&lt;DU$4,$Q28&gt;=DV$4,$Q28&gt;=DU$4),NETWORKDAYS.INTL(DU$4,(DV$4)-1,1,(Holidays!$A$1:$A$248)),0))*$S28,"")</f>
        <v>0</v>
      </c>
      <c r="DV28" s="191">
        <f>IFERROR((IF(AND($P28&gt;=DV$4,$P28&lt;DW$4,$Q28&lt;DW$4),NETWORKDAYS.INTL($P28,$Q28,1,(Holidays!$A$1:$A$248)),0)+IF(AND($P28&gt;=DV$4,$P28&lt;DW$4,$Q28&gt;=DW$4),NETWORKDAYS.INTL($P28,(DW$4)-1,1,(Holidays!$A$1:$A$248)),0)+IF(AND($P28&lt;DV$4,$Q28&lt;DW$4,$Q28&gt;=DV$4),NETWORKDAYS.INTL(DV$4,$Q28,1,(Holidays!$A$1:$A$248)),0)+IF(AND($P28&lt;DV$4,$Q28&gt;=DW$4,$Q28&gt;=DV$4),NETWORKDAYS.INTL(DV$4,(DW$4)-1,1,(Holidays!$A$1:$A$248)),0))*$S28,"")</f>
        <v>0</v>
      </c>
      <c r="DW28" s="191">
        <f>IFERROR((IF(AND($P28&gt;=DW$4,$P28&lt;DX$4,$Q28&lt;DX$4),NETWORKDAYS.INTL($P28,$Q28,1,(Holidays!$A$1:$A$248)),0)+IF(AND($P28&gt;=DW$4,$P28&lt;DX$4,$Q28&gt;=DX$4),NETWORKDAYS.INTL($P28,(DX$4)-1,1,(Holidays!$A$1:$A$248)),0)+IF(AND($P28&lt;DW$4,$Q28&lt;DX$4,$Q28&gt;=DW$4),NETWORKDAYS.INTL(DW$4,$Q28,1,(Holidays!$A$1:$A$248)),0)+IF(AND($P28&lt;DW$4,$Q28&gt;=DX$4,$Q28&gt;=DW$4),NETWORKDAYS.INTL(DW$4,(DX$4)-1,1,(Holidays!$A$1:$A$248)),0))*$S28,"")</f>
        <v>0</v>
      </c>
      <c r="DX28" s="191">
        <f>IFERROR((IF(AND($P28&gt;=DX$4,$P28&lt;DY$4,$Q28&lt;DY$4),NETWORKDAYS.INTL($P28,$Q28,1,(Holidays!$A$1:$A$248)),0)+IF(AND($P28&gt;=DX$4,$P28&lt;DY$4,$Q28&gt;=DY$4),NETWORKDAYS.INTL($P28,(DY$4)-1,1,(Holidays!$A$1:$A$248)),0)+IF(AND($P28&lt;DX$4,$Q28&lt;DY$4,$Q28&gt;=DX$4),NETWORKDAYS.INTL(DX$4,$Q28,1,(Holidays!$A$1:$A$248)),0)+IF(AND($P28&lt;DX$4,$Q28&gt;=DY$4,$Q28&gt;=DX$4),NETWORKDAYS.INTL(DX$4,(DY$4)-1,1,(Holidays!$A$1:$A$248)),0))*$S28,"")</f>
        <v>0</v>
      </c>
      <c r="DY28" s="191">
        <f>IFERROR((IF(AND($P28&gt;=DY$4,$P28&lt;DZ$4,$Q28&lt;DZ$4),NETWORKDAYS.INTL($P28,$Q28,1,(Holidays!$A$1:$A$248)),0)+IF(AND($P28&gt;=DY$4,$P28&lt;DZ$4,$Q28&gt;=DZ$4),NETWORKDAYS.INTL($P28,(DZ$4)-1,1,(Holidays!$A$1:$A$248)),0)+IF(AND($P28&lt;DY$4,$Q28&lt;DZ$4,$Q28&gt;=DY$4),NETWORKDAYS.INTL(DY$4,$Q28,1,(Holidays!$A$1:$A$248)),0)+IF(AND($P28&lt;DY$4,$Q28&gt;=DZ$4,$Q28&gt;=DY$4),NETWORKDAYS.INTL(DY$4,(DZ$4)-1,1,(Holidays!$A$1:$A$248)),0))*$S28,"")</f>
        <v>0</v>
      </c>
      <c r="DZ28" s="191">
        <f>IFERROR((IF(AND($P28&gt;=DZ$4,$P28&lt;EA$4,$Q28&lt;EA$4),NETWORKDAYS.INTL($P28,$Q28,1,(Holidays!$A$1:$A$248)),0)+IF(AND($P28&gt;=DZ$4,$P28&lt;EA$4,$Q28&gt;=EA$4),NETWORKDAYS.INTL($P28,(EA$4)-1,1,(Holidays!$A$1:$A$248)),0)+IF(AND($P28&lt;DZ$4,$Q28&lt;EA$4,$Q28&gt;=DZ$4),NETWORKDAYS.INTL(DZ$4,$Q28,1,(Holidays!$A$1:$A$248)),0)+IF(AND($P28&lt;DZ$4,$Q28&gt;=EA$4,$Q28&gt;=DZ$4),NETWORKDAYS.INTL(DZ$4,(EA$4)-1,1,(Holidays!$A$1:$A$248)),0))*$S28,"")</f>
        <v>0</v>
      </c>
      <c r="EA28" s="191">
        <f>IFERROR((IF(AND($P28&gt;=EA$4,$P28&lt;EB$4,$Q28&lt;EB$4),NETWORKDAYS.INTL($P28,$Q28,1,(Holidays!$A$1:$A$248)),0)+IF(AND($P28&gt;=EA$4,$P28&lt;EB$4,$Q28&gt;=EB$4),NETWORKDAYS.INTL($P28,(EB$4)-1,1,(Holidays!$A$1:$A$248)),0)+IF(AND($P28&lt;EA$4,$Q28&lt;EB$4,$Q28&gt;=EA$4),NETWORKDAYS.INTL(EA$4,$Q28,1,(Holidays!$A$1:$A$248)),0)+IF(AND($P28&lt;EA$4,$Q28&gt;=EB$4,$Q28&gt;=EA$4),NETWORKDAYS.INTL(EA$4,(EB$4)-1,1,(Holidays!$A$1:$A$248)),0))*$S28,"")</f>
        <v>0</v>
      </c>
      <c r="EB28" s="191">
        <f>IFERROR((IF(AND($P28&gt;=EB$4,$P28&lt;EC$4,$Q28&lt;EC$4),NETWORKDAYS.INTL($P28,$Q28,1,(Holidays!$A$1:$A$248)),0)+IF(AND($P28&gt;=EB$4,$P28&lt;EC$4,$Q28&gt;=EC$4),NETWORKDAYS.INTL($P28,(EC$4)-1,1,(Holidays!$A$1:$A$248)),0)+IF(AND($P28&lt;EB$4,$Q28&lt;EC$4,$Q28&gt;=EB$4),NETWORKDAYS.INTL(EB$4,$Q28,1,(Holidays!$A$1:$A$248)),0)+IF(AND($P28&lt;EB$4,$Q28&gt;=EC$4,$Q28&gt;=EB$4),NETWORKDAYS.INTL(EB$4,(EC$4)-1,1,(Holidays!$A$1:$A$248)),0))*$S28,"")</f>
        <v>0</v>
      </c>
      <c r="EC28" s="191">
        <f>IFERROR((IF(AND($P28&gt;=EC$4,$P28&lt;ED$4,$Q28&lt;ED$4),NETWORKDAYS.INTL($P28,$Q28,1,(Holidays!$A$1:$A$248)),0)+IF(AND($P28&gt;=EC$4,$P28&lt;ED$4,$Q28&gt;=ED$4),NETWORKDAYS.INTL($P28,(ED$4)-1,1,(Holidays!$A$1:$A$248)),0)+IF(AND($P28&lt;EC$4,$Q28&lt;ED$4,$Q28&gt;=EC$4),NETWORKDAYS.INTL(EC$4,$Q28,1,(Holidays!$A$1:$A$248)),0)+IF(AND($P28&lt;EC$4,$Q28&gt;=ED$4,$Q28&gt;=EC$4),NETWORKDAYS.INTL(EC$4,(ED$4)-1,1,(Holidays!$A$1:$A$248)),0))*$S28,"")</f>
        <v>0</v>
      </c>
      <c r="ED28" s="191">
        <f>IFERROR((IF(AND($P28&gt;=ED$4,$P28&lt;EE$4,$Q28&lt;EE$4),NETWORKDAYS.INTL($P28,$Q28,1,(Holidays!$A$1:$A$248)),0)+IF(AND($P28&gt;=ED$4,$P28&lt;EE$4,$Q28&gt;=EE$4),NETWORKDAYS.INTL($P28,(EE$4)-1,1,(Holidays!$A$1:$A$248)),0)+IF(AND($P28&lt;ED$4,$Q28&lt;EE$4,$Q28&gt;=ED$4),NETWORKDAYS.INTL(ED$4,$Q28,1,(Holidays!$A$1:$A$248)),0)+IF(AND($P28&lt;ED$4,$Q28&gt;=EE$4,$Q28&gt;=ED$4),NETWORKDAYS.INTL(ED$4,(EE$4)-1,1,(Holidays!$A$1:$A$248)),0))*$S28,"")</f>
        <v>0</v>
      </c>
      <c r="EE28" s="191">
        <f>IFERROR((IF(AND($P28&gt;=EE$4,$P28&lt;EF$4,$Q28&lt;EF$4),NETWORKDAYS.INTL($P28,$Q28,1,(Holidays!$A$1:$A$248)),0)+IF(AND($P28&gt;=EE$4,$P28&lt;EF$4,$Q28&gt;=EF$4),NETWORKDAYS.INTL($P28,(EF$4)-1,1,(Holidays!$A$1:$A$248)),0)+IF(AND($P28&lt;EE$4,$Q28&lt;EF$4,$Q28&gt;=EE$4),NETWORKDAYS.INTL(EE$4,$Q28,1,(Holidays!$A$1:$A$248)),0)+IF(AND($P28&lt;EE$4,$Q28&gt;=EF$4,$Q28&gt;=EE$4),NETWORKDAYS.INTL(EE$4,(EF$4)-1,1,(Holidays!$A$1:$A$248)),0))*$S28,"")</f>
        <v>0</v>
      </c>
      <c r="EF28" s="191">
        <f>IFERROR((IF(AND($P28&gt;=EF$4,$P28&lt;EG$4,$Q28&lt;EG$4),NETWORKDAYS.INTL($P28,$Q28,1,(Holidays!$A$1:$A$248)),0)+IF(AND($P28&gt;=EF$4,$P28&lt;EG$4,$Q28&gt;=EG$4),NETWORKDAYS.INTL($P28,(EG$4)-1,1,(Holidays!$A$1:$A$248)),0)+IF(AND($P28&lt;EF$4,$Q28&lt;EG$4,$Q28&gt;=EF$4),NETWORKDAYS.INTL(EF$4,$Q28,1,(Holidays!$A$1:$A$248)),0)+IF(AND($P28&lt;EF$4,$Q28&gt;=EG$4,$Q28&gt;=EF$4),NETWORKDAYS.INTL(EF$4,(EG$4)-1,1,(Holidays!$A$1:$A$248)),0))*$S28,"")</f>
        <v>0</v>
      </c>
      <c r="EG28" s="191">
        <f>IFERROR((IF(AND($P28&gt;=EG$4,$P28&lt;EH$4,$Q28&lt;EH$4),NETWORKDAYS.INTL($P28,$Q28,1,(Holidays!$A$1:$A$248)),0)+IF(AND($P28&gt;=EG$4,$P28&lt;EH$4,$Q28&gt;=EH$4),NETWORKDAYS.INTL($P28,(EH$4)-1,1,(Holidays!$A$1:$A$248)),0)+IF(AND($P28&lt;EG$4,$Q28&lt;EH$4,$Q28&gt;=EG$4),NETWORKDAYS.INTL(EG$4,$Q28,1,(Holidays!$A$1:$A$248)),0)+IF(AND($P28&lt;EG$4,$Q28&gt;=EH$4,$Q28&gt;=EG$4),NETWORKDAYS.INTL(EG$4,(EH$4)-1,1,(Holidays!$A$1:$A$248)),0))*$S28,"")</f>
        <v>0</v>
      </c>
      <c r="EH28" s="191">
        <f>IFERROR((IF(AND($P28&gt;=EH$4,$P28&lt;EI$4,$Q28&lt;EI$4),NETWORKDAYS.INTL($P28,$Q28,1,(Holidays!$A$1:$A$248)),0)+IF(AND($P28&gt;=EH$4,$P28&lt;EI$4,$Q28&gt;=EI$4),NETWORKDAYS.INTL($P28,(EI$4)-1,1,(Holidays!$A$1:$A$248)),0)+IF(AND($P28&lt;EH$4,$Q28&lt;EI$4,$Q28&gt;=EH$4),NETWORKDAYS.INTL(EH$4,$Q28,1,(Holidays!$A$1:$A$248)),0)+IF(AND($P28&lt;EH$4,$Q28&gt;=EI$4,$Q28&gt;=EH$4),NETWORKDAYS.INTL(EH$4,(EI$4)-1,1,(Holidays!$A$1:$A$248)),0))*$S28,"")</f>
        <v>0</v>
      </c>
      <c r="EI28" s="191">
        <f>IFERROR((IF(AND($P28&gt;=EI$4,$P28&lt;EJ$4,$Q28&lt;EJ$4),NETWORKDAYS.INTL($P28,$Q28,1,(Holidays!$A$1:$A$248)),0)+IF(AND($P28&gt;=EI$4,$P28&lt;EJ$4,$Q28&gt;=EJ$4),NETWORKDAYS.INTL($P28,(EJ$4)-1,1,(Holidays!$A$1:$A$248)),0)+IF(AND($P28&lt;EI$4,$Q28&lt;EJ$4,$Q28&gt;=EI$4),NETWORKDAYS.INTL(EI$4,$Q28,1,(Holidays!$A$1:$A$248)),0)+IF(AND($P28&lt;EI$4,$Q28&gt;=EJ$4,$Q28&gt;=EI$4),NETWORKDAYS.INTL(EI$4,(EJ$4)-1,1,(Holidays!$A$1:$A$248)),0))*$S28,"")</f>
        <v>0</v>
      </c>
      <c r="EJ28" s="191">
        <f>IFERROR((IF(AND($P28&gt;=EJ$4,$P28&lt;EK$4,$Q28&lt;EK$4),NETWORKDAYS.INTL($P28,$Q28,1,(Holidays!$A$1:$A$248)),0)+IF(AND($P28&gt;=EJ$4,$P28&lt;EK$4,$Q28&gt;=EK$4),NETWORKDAYS.INTL($P28,(EK$4)-1,1,(Holidays!$A$1:$A$248)),0)+IF(AND($P28&lt;EJ$4,$Q28&lt;EK$4,$Q28&gt;=EJ$4),NETWORKDAYS.INTL(EJ$4,$Q28,1,(Holidays!$A$1:$A$248)),0)+IF(AND($P28&lt;EJ$4,$Q28&gt;=EK$4,$Q28&gt;=EJ$4),NETWORKDAYS.INTL(EJ$4,(EK$4)-1,1,(Holidays!$A$1:$A$248)),0))*$S28,"")</f>
        <v>0</v>
      </c>
      <c r="EK28" s="191">
        <f>IFERROR((IF(AND($P28&gt;=EK$4,$P28&lt;EL$4,$Q28&lt;EL$4),NETWORKDAYS.INTL($P28,$Q28,1,(Holidays!$A$1:$A$248)),0)+IF(AND($P28&gt;=EK$4,$P28&lt;EL$4,$Q28&gt;=EL$4),NETWORKDAYS.INTL($P28,(EL$4)-1,1,(Holidays!$A$1:$A$248)),0)+IF(AND($P28&lt;EK$4,$Q28&lt;EL$4,$Q28&gt;=EK$4),NETWORKDAYS.INTL(EK$4,$Q28,1,(Holidays!$A$1:$A$248)),0)+IF(AND($P28&lt;EK$4,$Q28&gt;=EL$4,$Q28&gt;=EK$4),NETWORKDAYS.INTL(EK$4,(EL$4)-1,1,(Holidays!$A$1:$A$248)),0))*$S28,"")</f>
        <v>0</v>
      </c>
      <c r="EL28" s="191">
        <f>IFERROR((IF(AND($P28&gt;=EL$4,$P28&lt;EM$4,$Q28&lt;EM$4),NETWORKDAYS.INTL($P28,$Q28,1,(Holidays!$A$1:$A$248)),0)+IF(AND($P28&gt;=EL$4,$P28&lt;EM$4,$Q28&gt;=EM$4),NETWORKDAYS.INTL($P28,(EM$4)-1,1,(Holidays!$A$1:$A$248)),0)+IF(AND($P28&lt;EL$4,$Q28&lt;EM$4,$Q28&gt;=EL$4),NETWORKDAYS.INTL(EL$4,$Q28,1,(Holidays!$A$1:$A$248)),0)+IF(AND($P28&lt;EL$4,$Q28&gt;=EM$4,$Q28&gt;=EL$4),NETWORKDAYS.INTL(EL$4,(EM$4)-1,1,(Holidays!$A$1:$A$248)),0))*$S28,"")</f>
        <v>0</v>
      </c>
      <c r="EM28" s="191">
        <f>IFERROR((IF(AND($P28&gt;=EM$4,$P28&lt;EN$4,$Q28&lt;EN$4),NETWORKDAYS.INTL($P28,$Q28,1,(Holidays!$A$1:$A$248)),0)+IF(AND($P28&gt;=EM$4,$P28&lt;EN$4,$Q28&gt;=EN$4),NETWORKDAYS.INTL($P28,(EN$4)-1,1,(Holidays!$A$1:$A$248)),0)+IF(AND($P28&lt;EM$4,$Q28&lt;EN$4,$Q28&gt;=EM$4),NETWORKDAYS.INTL(EM$4,$Q28,1,(Holidays!$A$1:$A$248)),0)+IF(AND($P28&lt;EM$4,$Q28&gt;=EN$4,$Q28&gt;=EM$4),NETWORKDAYS.INTL(EM$4,(EN$4)-1,1,(Holidays!$A$1:$A$248)),0))*$S28,"")</f>
        <v>0</v>
      </c>
      <c r="EN28" s="191">
        <f>IFERROR((IF(AND($P28&gt;=EN$4,$P28&lt;EO$4,$Q28&lt;EO$4),NETWORKDAYS.INTL($P28,$Q28,1,(Holidays!$A$1:$A$248)),0)+IF(AND($P28&gt;=EN$4,$P28&lt;EO$4,$Q28&gt;=EO$4),NETWORKDAYS.INTL($P28,(EO$4)-1,1,(Holidays!$A$1:$A$248)),0)+IF(AND($P28&lt;EN$4,$Q28&lt;EO$4,$Q28&gt;=EN$4),NETWORKDAYS.INTL(EN$4,$Q28,1,(Holidays!$A$1:$A$248)),0)+IF(AND($P28&lt;EN$4,$Q28&gt;=EO$4,$Q28&gt;=EN$4),NETWORKDAYS.INTL(EN$4,(EO$4)-1,1,(Holidays!$A$1:$A$248)),0))*$S28,"")</f>
        <v>0</v>
      </c>
      <c r="EO28" s="191">
        <f>IFERROR((IF(AND($P28&gt;=EO$4,$P28&lt;EP$4,$Q28&lt;EP$4),NETWORKDAYS.INTL($P28,$Q28,1,(Holidays!$A$1:$A$248)),0)+IF(AND($P28&gt;=EO$4,$P28&lt;EP$4,$Q28&gt;=EP$4),NETWORKDAYS.INTL($P28,(EP$4)-1,1,(Holidays!$A$1:$A$248)),0)+IF(AND($P28&lt;EO$4,$Q28&lt;EP$4,$Q28&gt;=EO$4),NETWORKDAYS.INTL(EO$4,$Q28,1,(Holidays!$A$1:$A$248)),0)+IF(AND($P28&lt;EO$4,$Q28&gt;=EP$4,$Q28&gt;=EO$4),NETWORKDAYS.INTL(EO$4,(EP$4)-1,1,(Holidays!$A$1:$A$248)),0))*$S28,"")</f>
        <v>0</v>
      </c>
      <c r="EP28" s="191">
        <f>IFERROR((IF(AND($P28&gt;=EP$4,$P28&lt;EQ$4,$Q28&lt;EQ$4),NETWORKDAYS.INTL($P28,$Q28,1,(Holidays!$A$1:$A$248)),0)+IF(AND($P28&gt;=EP$4,$P28&lt;EQ$4,$Q28&gt;=EQ$4),NETWORKDAYS.INTL($P28,(EQ$4)-1,1,(Holidays!$A$1:$A$248)),0)+IF(AND($P28&lt;EP$4,$Q28&lt;EQ$4,$Q28&gt;=EP$4),NETWORKDAYS.INTL(EP$4,$Q28,1,(Holidays!$A$1:$A$248)),0)+IF(AND($P28&lt;EP$4,$Q28&gt;=EQ$4,$Q28&gt;=EP$4),NETWORKDAYS.INTL(EP$4,(EQ$4)-1,1,(Holidays!$A$1:$A$248)),0))*$S28,"")</f>
        <v>0</v>
      </c>
      <c r="EQ28" s="191">
        <f>IFERROR((IF(AND($P28&gt;=EQ$4,$P28&lt;ER$4,$Q28&lt;ER$4),NETWORKDAYS.INTL($P28,$Q28,1,(Holidays!$A$1:$A$248)),0)+IF(AND($P28&gt;=EQ$4,$P28&lt;ER$4,$Q28&gt;=ER$4),NETWORKDAYS.INTL($P28,(ER$4)-1,1,(Holidays!$A$1:$A$248)),0)+IF(AND($P28&lt;EQ$4,$Q28&lt;ER$4,$Q28&gt;=EQ$4),NETWORKDAYS.INTL(EQ$4,$Q28,1,(Holidays!$A$1:$A$248)),0)+IF(AND($P28&lt;EQ$4,$Q28&gt;=ER$4,$Q28&gt;=EQ$4),NETWORKDAYS.INTL(EQ$4,(ER$4)-1,1,(Holidays!$A$1:$A$248)),0))*$S28,"")</f>
        <v>0</v>
      </c>
      <c r="ER28" s="191">
        <f>IFERROR((IF(AND($P28&gt;=ER$4,$P28&lt;ES$4,$Q28&lt;ES$4),NETWORKDAYS.INTL($P28,$Q28,1,(Holidays!$A$1:$A$248)),0)+IF(AND($P28&gt;=ER$4,$P28&lt;ES$4,$Q28&gt;=ES$4),NETWORKDAYS.INTL($P28,(ES$4)-1,1,(Holidays!$A$1:$A$248)),0)+IF(AND($P28&lt;ER$4,$Q28&lt;ES$4,$Q28&gt;=ER$4),NETWORKDAYS.INTL(ER$4,$Q28,1,(Holidays!$A$1:$A$248)),0)+IF(AND($P28&lt;ER$4,$Q28&gt;=ES$4,$Q28&gt;=ER$4),NETWORKDAYS.INTL(ER$4,(ES$4)-1,1,(Holidays!$A$1:$A$248)),0))*$S28,"")</f>
        <v>0</v>
      </c>
      <c r="ES28" s="191">
        <f>IFERROR((IF(AND($P28&gt;=ES$4,$P28&lt;ET$4,$Q28&lt;ET$4),NETWORKDAYS.INTL($P28,$Q28,1,(Holidays!$A$1:$A$248)),0)+IF(AND($P28&gt;=ES$4,$P28&lt;ET$4,$Q28&gt;=ET$4),NETWORKDAYS.INTL($P28,(ET$4)-1,1,(Holidays!$A$1:$A$248)),0)+IF(AND($P28&lt;ES$4,$Q28&lt;ET$4,$Q28&gt;=ES$4),NETWORKDAYS.INTL(ES$4,$Q28,1,(Holidays!$A$1:$A$248)),0)+IF(AND($P28&lt;ES$4,$Q28&gt;=ET$4,$Q28&gt;=ES$4),NETWORKDAYS.INTL(ES$4,(ET$4)-1,1,(Holidays!$A$1:$A$248)),0))*$S28,"")</f>
        <v>0</v>
      </c>
      <c r="ET28" s="191">
        <f>IFERROR((IF(AND($P28&gt;=ET$4,$P28&lt;EU$4,$Q28&lt;EU$4),NETWORKDAYS.INTL($P28,$Q28,1,(Holidays!$A$1:$A$248)),0)+IF(AND($P28&gt;=ET$4,$P28&lt;EU$4,$Q28&gt;=EU$4),NETWORKDAYS.INTL($P28,(EU$4)-1,1,(Holidays!$A$1:$A$248)),0)+IF(AND($P28&lt;ET$4,$Q28&lt;EU$4,$Q28&gt;=ET$4),NETWORKDAYS.INTL(ET$4,$Q28,1,(Holidays!$A$1:$A$248)),0)+IF(AND($P28&lt;ET$4,$Q28&gt;=EU$4,$Q28&gt;=ET$4),NETWORKDAYS.INTL(ET$4,(EU$4)-1,1,(Holidays!$A$1:$A$248)),0))*$S28,"")</f>
        <v>0</v>
      </c>
      <c r="EU28" s="191">
        <f>IFERROR((IF(AND($P28&gt;=EU$4,$P28&lt;EV$4,$Q28&lt;EV$4),NETWORKDAYS.INTL($P28,$Q28,1,(Holidays!$A$1:$A$248)),0)+IF(AND($P28&gt;=EU$4,$P28&lt;EV$4,$Q28&gt;=EV$4),NETWORKDAYS.INTL($P28,(EV$4)-1,1,(Holidays!$A$1:$A$248)),0)+IF(AND($P28&lt;EU$4,$Q28&lt;EV$4,$Q28&gt;=EU$4),NETWORKDAYS.INTL(EU$4,$Q28,1,(Holidays!$A$1:$A$248)),0)+IF(AND($P28&lt;EU$4,$Q28&gt;=EV$4,$Q28&gt;=EU$4),NETWORKDAYS.INTL(EU$4,(EV$4)-1,1,(Holidays!$A$1:$A$248)),0))*$S28,"")</f>
        <v>0</v>
      </c>
      <c r="EV28" s="191">
        <f>IFERROR((IF(AND($P28&gt;=EV$4,$P28&lt;EW$4,$Q28&lt;EW$4),NETWORKDAYS.INTL($P28,$Q28,1,(Holidays!$A$1:$A$248)),0)+IF(AND($P28&gt;=EV$4,$P28&lt;EW$4,$Q28&gt;=EW$4),NETWORKDAYS.INTL($P28,(EW$4)-1,1,(Holidays!$A$1:$A$248)),0)+IF(AND($P28&lt;EV$4,$Q28&lt;EW$4,$Q28&gt;=EV$4),NETWORKDAYS.INTL(EV$4,$Q28,1,(Holidays!$A$1:$A$248)),0)+IF(AND($P28&lt;EV$4,$Q28&gt;=EW$4,$Q28&gt;=EV$4),NETWORKDAYS.INTL(EV$4,(EW$4)-1,1,(Holidays!$A$1:$A$248)),0))*$S28,"")</f>
        <v>0</v>
      </c>
      <c r="EW28" s="191">
        <f>IFERROR((IF(AND($P28&gt;=EW$4,$P28&lt;EX$4,$Q28&lt;EX$4),NETWORKDAYS.INTL($P28,$Q28,1,(Holidays!$A$1:$A$248)),0)+IF(AND($P28&gt;=EW$4,$P28&lt;EX$4,$Q28&gt;=EX$4),NETWORKDAYS.INTL($P28,(EX$4)-1,1,(Holidays!$A$1:$A$248)),0)+IF(AND($P28&lt;EW$4,$Q28&lt;EX$4,$Q28&gt;=EW$4),NETWORKDAYS.INTL(EW$4,$Q28,1,(Holidays!$A$1:$A$248)),0)+IF(AND($P28&lt;EW$4,$Q28&gt;=EX$4,$Q28&gt;=EW$4),NETWORKDAYS.INTL(EW$4,(EX$4)-1,1,(Holidays!$A$1:$A$248)),0))*$S28,"")</f>
        <v>0</v>
      </c>
      <c r="EX28" s="191">
        <f>IFERROR((IF(AND($P28&gt;=EX$4,$P28&lt;EY$4,$Q28&lt;EY$4),NETWORKDAYS.INTL($P28,$Q28,1,(Holidays!$A$1:$A$248)),0)+IF(AND($P28&gt;=EX$4,$P28&lt;EY$4,$Q28&gt;=EY$4),NETWORKDAYS.INTL($P28,(EY$4)-1,1,(Holidays!$A$1:$A$248)),0)+IF(AND($P28&lt;EX$4,$Q28&lt;EY$4,$Q28&gt;=EX$4),NETWORKDAYS.INTL(EX$4,$Q28,1,(Holidays!$A$1:$A$248)),0)+IF(AND($P28&lt;EX$4,$Q28&gt;=EY$4,$Q28&gt;=EX$4),NETWORKDAYS.INTL(EX$4,(EY$4)-1,1,(Holidays!$A$1:$A$248)),0))*$S28,"")</f>
        <v>0</v>
      </c>
      <c r="EY28" s="191">
        <f>IFERROR((IF(AND($P28&gt;=EY$4,$P28&lt;EZ$4,$Q28&lt;EZ$4),NETWORKDAYS.INTL($P28,$Q28,1,(Holidays!$A$1:$A$248)),0)+IF(AND($P28&gt;=EY$4,$P28&lt;EZ$4,$Q28&gt;=EZ$4),NETWORKDAYS.INTL($P28,(EZ$4)-1,1,(Holidays!$A$1:$A$248)),0)+IF(AND($P28&lt;EY$4,$Q28&lt;EZ$4,$Q28&gt;=EY$4),NETWORKDAYS.INTL(EY$4,$Q28,1,(Holidays!$A$1:$A$248)),0)+IF(AND($P28&lt;EY$4,$Q28&gt;=EZ$4,$Q28&gt;=EY$4),NETWORKDAYS.INTL(EY$4,(EZ$4)-1,1,(Holidays!$A$1:$A$248)),0))*$S28,"")</f>
        <v>0</v>
      </c>
      <c r="EZ28" s="191">
        <f>IFERROR((IF(AND($P28&gt;=EZ$4,$P28&lt;FA$4,$Q28&lt;FA$4),NETWORKDAYS.INTL($P28,$Q28,1,(Holidays!$A$1:$A$248)),0)+IF(AND($P28&gt;=EZ$4,$P28&lt;FA$4,$Q28&gt;=FA$4),NETWORKDAYS.INTL($P28,(FA$4)-1,1,(Holidays!$A$1:$A$248)),0)+IF(AND($P28&lt;EZ$4,$Q28&lt;FA$4,$Q28&gt;=EZ$4),NETWORKDAYS.INTL(EZ$4,$Q28,1,(Holidays!$A$1:$A$248)),0)+IF(AND($P28&lt;EZ$4,$Q28&gt;=FA$4,$Q28&gt;=EZ$4),NETWORKDAYS.INTL(EZ$4,(FA$4)-1,1,(Holidays!$A$1:$A$248)),0))*$S28,"")</f>
        <v>0</v>
      </c>
      <c r="FA28" s="191">
        <f>IFERROR((IF(AND($P28&gt;=FA$4,$P28&lt;FB$4,$Q28&lt;FB$4),NETWORKDAYS.INTL($P28,$Q28,1,(Holidays!$A$1:$A$248)),0)+IF(AND($P28&gt;=FA$4,$P28&lt;FB$4,$Q28&gt;=FB$4),NETWORKDAYS.INTL($P28,(FB$4)-1,1,(Holidays!$A$1:$A$248)),0)+IF(AND($P28&lt;FA$4,$Q28&lt;FB$4,$Q28&gt;=FA$4),NETWORKDAYS.INTL(FA$4,$Q28,1,(Holidays!$A$1:$A$248)),0)+IF(AND($P28&lt;FA$4,$Q28&gt;=FB$4,$Q28&gt;=FA$4),NETWORKDAYS.INTL(FA$4,(FB$4)-1,1,(Holidays!$A$1:$A$248)),0))*$S28,"")</f>
        <v>0</v>
      </c>
      <c r="FB28" s="191">
        <f>IFERROR((IF(AND($P28&gt;=FB$4,$P28&lt;FC$4,$Q28&lt;FC$4),NETWORKDAYS.INTL($P28,$Q28,1,(Holidays!$A$1:$A$248)),0)+IF(AND($P28&gt;=FB$4,$P28&lt;FC$4,$Q28&gt;=FC$4),NETWORKDAYS.INTL($P28,(FC$4)-1,1,(Holidays!$A$1:$A$248)),0)+IF(AND($P28&lt;FB$4,$Q28&lt;FC$4,$Q28&gt;=FB$4),NETWORKDAYS.INTL(FB$4,$Q28,1,(Holidays!$A$1:$A$248)),0)+IF(AND($P28&lt;FB$4,$Q28&gt;=FC$4,$Q28&gt;=FB$4),NETWORKDAYS.INTL(FB$4,(FC$4)-1,1,(Holidays!$A$1:$A$248)),0))*$S28,"")</f>
        <v>0</v>
      </c>
      <c r="FC28" s="191">
        <f>IFERROR((IF(AND($P28&gt;=FC$4,$P28&lt;FD$4,$Q28&lt;FD$4),NETWORKDAYS.INTL($P28,$Q28,1,(Holidays!$A$1:$A$248)),0)+IF(AND($P28&gt;=FC$4,$P28&lt;FD$4,$Q28&gt;=FD$4),NETWORKDAYS.INTL($P28,(FD$4)-1,1,(Holidays!$A$1:$A$248)),0)+IF(AND($P28&lt;FC$4,$Q28&lt;FD$4,$Q28&gt;=FC$4),NETWORKDAYS.INTL(FC$4,$Q28,1,(Holidays!$A$1:$A$248)),0)+IF(AND($P28&lt;FC$4,$Q28&gt;=FD$4,$Q28&gt;=FC$4),NETWORKDAYS.INTL(FC$4,(FD$4)-1,1,(Holidays!$A$1:$A$248)),0))*$S28,"")</f>
        <v>0</v>
      </c>
      <c r="FD28" s="191">
        <f>IFERROR((IF(AND($P28&gt;=FD$4,$P28&lt;FE$4,$Q28&lt;FE$4),NETWORKDAYS.INTL($P28,$Q28,1,(Holidays!$A$1:$A$248)),0)+IF(AND($P28&gt;=FD$4,$P28&lt;FE$4,$Q28&gt;=FE$4),NETWORKDAYS.INTL($P28,(FE$4)-1,1,(Holidays!$A$1:$A$248)),0)+IF(AND($P28&lt;FD$4,$Q28&lt;FE$4,$Q28&gt;=FD$4),NETWORKDAYS.INTL(FD$4,$Q28,1,(Holidays!$A$1:$A$248)),0)+IF(AND($P28&lt;FD$4,$Q28&gt;=FE$4,$Q28&gt;=FD$4),NETWORKDAYS.INTL(FD$4,(FE$4)-1,1,(Holidays!$A$1:$A$248)),0))*$S28,"")</f>
        <v>0</v>
      </c>
      <c r="FE28" s="191">
        <f>IFERROR((IF(AND($P28&gt;=FE$4,$P28&lt;FF$4,$Q28&lt;FF$4),NETWORKDAYS.INTL($P28,$Q28,1,(Holidays!$A$1:$A$248)),0)+IF(AND($P28&gt;=FE$4,$P28&lt;FF$4,$Q28&gt;=FF$4),NETWORKDAYS.INTL($P28,(FF$4)-1,1,(Holidays!$A$1:$A$248)),0)+IF(AND($P28&lt;FE$4,$Q28&lt;FF$4,$Q28&gt;=FE$4),NETWORKDAYS.INTL(FE$4,$Q28,1,(Holidays!$A$1:$A$248)),0)+IF(AND($P28&lt;FE$4,$Q28&gt;=FF$4,$Q28&gt;=FE$4),NETWORKDAYS.INTL(FE$4,(FF$4)-1,1,(Holidays!$A$1:$A$248)),0))*$S28,"")</f>
        <v>0</v>
      </c>
      <c r="FF28" s="191">
        <f>IFERROR((IF(AND($P28&gt;=FF$4,$P28&lt;FG$4,$Q28&lt;FG$4),NETWORKDAYS.INTL($P28,$Q28,1,(Holidays!$A$1:$A$248)),0)+IF(AND($P28&gt;=FF$4,$P28&lt;FG$4,$Q28&gt;=FG$4),NETWORKDAYS.INTL($P28,(FG$4)-1,1,(Holidays!$A$1:$A$248)),0)+IF(AND($P28&lt;FF$4,$Q28&lt;FG$4,$Q28&gt;=FF$4),NETWORKDAYS.INTL(FF$4,$Q28,1,(Holidays!$A$1:$A$248)),0)+IF(AND($P28&lt;FF$4,$Q28&gt;=FG$4,$Q28&gt;=FF$4),NETWORKDAYS.INTL(FF$4,(FG$4)-1,1,(Holidays!$A$1:$A$248)),0))*$S28,"")</f>
        <v>0</v>
      </c>
      <c r="FG28" s="191">
        <f>IFERROR((IF(AND($P28&gt;=FG$4,$P28&lt;FH$4,$Q28&lt;FH$4),NETWORKDAYS.INTL($P28,$Q28,1,(Holidays!$A$1:$A$248)),0)+IF(AND($P28&gt;=FG$4,$P28&lt;FH$4,$Q28&gt;=FH$4),NETWORKDAYS.INTL($P28,(FH$4)-1,1,(Holidays!$A$1:$A$248)),0)+IF(AND($P28&lt;FG$4,$Q28&lt;FH$4,$Q28&gt;=FG$4),NETWORKDAYS.INTL(FG$4,$Q28,1,(Holidays!$A$1:$A$248)),0)+IF(AND($P28&lt;FG$4,$Q28&gt;=FH$4,$Q28&gt;=FG$4),NETWORKDAYS.INTL(FG$4,(FH$4)-1,1,(Holidays!$A$1:$A$248)),0))*$S28,"")</f>
        <v>0</v>
      </c>
      <c r="FH28" s="191">
        <f>IFERROR((IF(AND($P28&gt;=FH$4,$P28&lt;FI$4,$Q28&lt;FI$4),NETWORKDAYS.INTL($P28,$Q28,1,(Holidays!$A$1:$A$248)),0)+IF(AND($P28&gt;=FH$4,$P28&lt;FI$4,$Q28&gt;=FI$4),NETWORKDAYS.INTL($P28,(FI$4)-1,1,(Holidays!$A$1:$A$248)),0)+IF(AND($P28&lt;FH$4,$Q28&lt;FI$4,$Q28&gt;=FH$4),NETWORKDAYS.INTL(FH$4,$Q28,1,(Holidays!$A$1:$A$248)),0)+IF(AND($P28&lt;FH$4,$Q28&gt;=FI$4,$Q28&gt;=FH$4),NETWORKDAYS.INTL(FH$4,(FI$4)-1,1,(Holidays!$A$1:$A$248)),0))*$S28,"")</f>
        <v>0</v>
      </c>
      <c r="FI28" s="191">
        <f>IFERROR((IF(AND($P28&gt;=FI$4,$P28&lt;FJ$4,$Q28&lt;FJ$4),NETWORKDAYS.INTL($P28,$Q28,1,(Holidays!$A$1:$A$248)),0)+IF(AND($P28&gt;=FI$4,$P28&lt;FJ$4,$Q28&gt;=FJ$4),NETWORKDAYS.INTL($P28,(FJ$4)-1,1,(Holidays!$A$1:$A$248)),0)+IF(AND($P28&lt;FI$4,$Q28&lt;FJ$4,$Q28&gt;=FI$4),NETWORKDAYS.INTL(FI$4,$Q28,1,(Holidays!$A$1:$A$248)),0)+IF(AND($P28&lt;FI$4,$Q28&gt;=FJ$4,$Q28&gt;=FI$4),NETWORKDAYS.INTL(FI$4,(FJ$4)-1,1,(Holidays!$A$1:$A$248)),0))*$S28,"")</f>
        <v>0</v>
      </c>
      <c r="FJ28" s="191">
        <f>IFERROR((IF(AND($P28&gt;=FJ$4,$P28&lt;FK$4,$Q28&lt;FK$4),NETWORKDAYS.INTL($P28,$Q28,1,(Holidays!$A$1:$A$248)),0)+IF(AND($P28&gt;=FJ$4,$P28&lt;FK$4,$Q28&gt;=FK$4),NETWORKDAYS.INTL($P28,(FK$4)-1,1,(Holidays!$A$1:$A$248)),0)+IF(AND($P28&lt;FJ$4,$Q28&lt;FK$4,$Q28&gt;=FJ$4),NETWORKDAYS.INTL(FJ$4,$Q28,1,(Holidays!$A$1:$A$248)),0)+IF(AND($P28&lt;FJ$4,$Q28&gt;=FK$4,$Q28&gt;=FJ$4),NETWORKDAYS.INTL(FJ$4,(FK$4)-1,1,(Holidays!$A$1:$A$248)),0))*$S28,"")</f>
        <v>0</v>
      </c>
      <c r="FK28" s="191">
        <f>IFERROR((IF(AND($P28&gt;=FK$4,$P28&lt;FL$4,$Q28&lt;FL$4),NETWORKDAYS.INTL($P28,$Q28,1,(Holidays!$A$1:$A$248)),0)+IF(AND($P28&gt;=FK$4,$P28&lt;FL$4,$Q28&gt;=FL$4),NETWORKDAYS.INTL($P28,(FL$4)-1,1,(Holidays!$A$1:$A$248)),0)+IF(AND($P28&lt;FK$4,$Q28&lt;FL$4,$Q28&gt;=FK$4),NETWORKDAYS.INTL(FK$4,$Q28,1,(Holidays!$A$1:$A$248)),0)+IF(AND($P28&lt;FK$4,$Q28&gt;=FL$4,$Q28&gt;=FK$4),NETWORKDAYS.INTL(FK$4,(FL$4)-1,1,(Holidays!$A$1:$A$248)),0))*$S28,"")</f>
        <v>0</v>
      </c>
      <c r="FL28" s="191">
        <f>IFERROR((IF(AND($P28&gt;=FL$4,$P28&lt;FM$4,$Q28&lt;FM$4),NETWORKDAYS.INTL($P28,$Q28,1,(Holidays!$A$1:$A$248)),0)+IF(AND($P28&gt;=FL$4,$P28&lt;FM$4,$Q28&gt;=FM$4),NETWORKDAYS.INTL($P28,(FM$4)-1,1,(Holidays!$A$1:$A$248)),0)+IF(AND($P28&lt;FL$4,$Q28&lt;FM$4,$Q28&gt;=FL$4),NETWORKDAYS.INTL(FL$4,$Q28,1,(Holidays!$A$1:$A$248)),0)+IF(AND($P28&lt;FL$4,$Q28&gt;=FM$4,$Q28&gt;=FL$4),NETWORKDAYS.INTL(FL$4,(FM$4)-1,1,(Holidays!$A$1:$A$248)),0))*$S28,"")</f>
        <v>0</v>
      </c>
      <c r="FM28" s="191">
        <f>IFERROR((IF(AND($P28&gt;=FM$4,$P28&lt;FN$4,$Q28&lt;FN$4),NETWORKDAYS.INTL($P28,$Q28,1,(Holidays!$A$1:$A$248)),0)+IF(AND($P28&gt;=FM$4,$P28&lt;FN$4,$Q28&gt;=FN$4),NETWORKDAYS.INTL($P28,(FN$4)-1,1,(Holidays!$A$1:$A$248)),0)+IF(AND($P28&lt;FM$4,$Q28&lt;FN$4,$Q28&gt;=FM$4),NETWORKDAYS.INTL(FM$4,$Q28,1,(Holidays!$A$1:$A$248)),0)+IF(AND($P28&lt;FM$4,$Q28&gt;=FN$4,$Q28&gt;=FM$4),NETWORKDAYS.INTL(FM$4,(FN$4)-1,1,(Holidays!$A$1:$A$248)),0))*$S28,"")</f>
        <v>0</v>
      </c>
      <c r="FN28" s="191">
        <f>IFERROR((IF(AND($P28&gt;=FN$4,$P28&lt;FO$4,$Q28&lt;FO$4),NETWORKDAYS.INTL($P28,$Q28,1,(Holidays!$A$1:$A$248)),0)+IF(AND($P28&gt;=FN$4,$P28&lt;FO$4,$Q28&gt;=FO$4),NETWORKDAYS.INTL($P28,(FO$4)-1,1,(Holidays!$A$1:$A$248)),0)+IF(AND($P28&lt;FN$4,$Q28&lt;FO$4,$Q28&gt;=FN$4),NETWORKDAYS.INTL(FN$4,$Q28,1,(Holidays!$A$1:$A$248)),0)+IF(AND($P28&lt;FN$4,$Q28&gt;=FO$4,$Q28&gt;=FN$4),NETWORKDAYS.INTL(FN$4,(FO$4)-1,1,(Holidays!$A$1:$A$248)),0))*$S28,"")</f>
        <v>0</v>
      </c>
      <c r="FO28" s="191">
        <f>IFERROR((IF(AND($P28&gt;=FO$4,$P28&lt;FP$4,$Q28&lt;FP$4),NETWORKDAYS.INTL($P28,$Q28,1,(Holidays!$A$1:$A$248)),0)+IF(AND($P28&gt;=FO$4,$P28&lt;FP$4,$Q28&gt;=FP$4),NETWORKDAYS.INTL($P28,(FP$4)-1,1,(Holidays!$A$1:$A$248)),0)+IF(AND($P28&lt;FO$4,$Q28&lt;FP$4,$Q28&gt;=FO$4),NETWORKDAYS.INTL(FO$4,$Q28,1,(Holidays!$A$1:$A$248)),0)+IF(AND($P28&lt;FO$4,$Q28&gt;=FP$4,$Q28&gt;=FO$4),NETWORKDAYS.INTL(FO$4,(FP$4)-1,1,(Holidays!$A$1:$A$248)),0))*$S28,"")</f>
        <v>0</v>
      </c>
      <c r="FP28" s="191">
        <f>IFERROR((IF(AND($P28&gt;=FP$4,$P28&lt;FQ$4,$Q28&lt;FQ$4),NETWORKDAYS.INTL($P28,$Q28,1,(Holidays!$A$1:$A$248)),0)+IF(AND($P28&gt;=FP$4,$P28&lt;FQ$4,$Q28&gt;=FQ$4),NETWORKDAYS.INTL($P28,(FQ$4)-1,1,(Holidays!$A$1:$A$248)),0)+IF(AND($P28&lt;FP$4,$Q28&lt;FQ$4,$Q28&gt;=FP$4),NETWORKDAYS.INTL(FP$4,$Q28,1,(Holidays!$A$1:$A$248)),0)+IF(AND($P28&lt;FP$4,$Q28&gt;=FQ$4,$Q28&gt;=FP$4),NETWORKDAYS.INTL(FP$4,(FQ$4)-1,1,(Holidays!$A$1:$A$248)),0))*$S28,"")</f>
        <v>0</v>
      </c>
      <c r="FQ28" s="191">
        <f>IFERROR((IF(AND($P28&gt;=FQ$4,$P28&lt;FR$4,$Q28&lt;FR$4),NETWORKDAYS.INTL($P28,$Q28,1,(Holidays!$A$1:$A$248)),0)+IF(AND($P28&gt;=FQ$4,$P28&lt;FR$4,$Q28&gt;=FR$4),NETWORKDAYS.INTL($P28,(FR$4)-1,1,(Holidays!$A$1:$A$248)),0)+IF(AND($P28&lt;FQ$4,$Q28&lt;FR$4,$Q28&gt;=FQ$4),NETWORKDAYS.INTL(FQ$4,$Q28,1,(Holidays!$A$1:$A$248)),0)+IF(AND($P28&lt;FQ$4,$Q28&gt;=FR$4,$Q28&gt;=FQ$4),NETWORKDAYS.INTL(FQ$4,(FR$4)-1,1,(Holidays!$A$1:$A$248)),0))*$S28,"")</f>
        <v>0</v>
      </c>
      <c r="FR28" s="191">
        <f>IFERROR((IF(AND($P28&gt;=FR$4,$P28&lt;FS$4,$Q28&lt;FS$4),NETWORKDAYS.INTL($P28,$Q28,1,(Holidays!$A$1:$A$248)),0)+IF(AND($P28&gt;=FR$4,$P28&lt;FS$4,$Q28&gt;=FS$4),NETWORKDAYS.INTL($P28,(FS$4)-1,1,(Holidays!$A$1:$A$248)),0)+IF(AND($P28&lt;FR$4,$Q28&lt;FS$4,$Q28&gt;=FR$4),NETWORKDAYS.INTL(FR$4,$Q28,1,(Holidays!$A$1:$A$248)),0)+IF(AND($P28&lt;FR$4,$Q28&gt;=FS$4,$Q28&gt;=FR$4),NETWORKDAYS.INTL(FR$4,(FS$4)-1,1,(Holidays!$A$1:$A$248)),0))*$S28,"")</f>
        <v>0</v>
      </c>
      <c r="FS28" s="191">
        <f>IFERROR((IF(AND($P28&gt;=FS$4,$P28&lt;FT$4,$Q28&lt;FT$4),NETWORKDAYS.INTL($P28,$Q28,1,(Holidays!$A$1:$A$248)),0)+IF(AND($P28&gt;=FS$4,$P28&lt;FT$4,$Q28&gt;=FT$4),NETWORKDAYS.INTL($P28,(FT$4)-1,1,(Holidays!$A$1:$A$248)),0)+IF(AND($P28&lt;FS$4,$Q28&lt;FT$4,$Q28&gt;=FS$4),NETWORKDAYS.INTL(FS$4,$Q28,1,(Holidays!$A$1:$A$248)),0)+IF(AND($P28&lt;FS$4,$Q28&gt;=FT$4,$Q28&gt;=FS$4),NETWORKDAYS.INTL(FS$4,(FT$4)-1,1,(Holidays!$A$1:$A$248)),0))*$S28,"")</f>
        <v>0</v>
      </c>
      <c r="FT28" s="191">
        <f>IFERROR((IF(AND($P28&gt;=FT$4,$P28&lt;FU$4,$Q28&lt;FU$4),NETWORKDAYS.INTL($P28,$Q28,1,(Holidays!$A$1:$A$248)),0)+IF(AND($P28&gt;=FT$4,$P28&lt;FU$4,$Q28&gt;=FU$4),NETWORKDAYS.INTL($P28,(FU$4)-1,1,(Holidays!$A$1:$A$248)),0)+IF(AND($P28&lt;FT$4,$Q28&lt;FU$4,$Q28&gt;=FT$4),NETWORKDAYS.INTL(FT$4,$Q28,1,(Holidays!$A$1:$A$248)),0)+IF(AND($P28&lt;FT$4,$Q28&gt;=FU$4,$Q28&gt;=FT$4),NETWORKDAYS.INTL(FT$4,(FU$4)-1,1,(Holidays!$A$1:$A$248)),0))*$S28,"")</f>
        <v>0</v>
      </c>
      <c r="FU28" s="191">
        <f>IFERROR((IF(AND($P28&gt;=FU$4,$P28&lt;FV$4,$Q28&lt;FV$4),NETWORKDAYS.INTL($P28,$Q28,1,(Holidays!$A$1:$A$248)),0)+IF(AND($P28&gt;=FU$4,$P28&lt;FV$4,$Q28&gt;=FV$4),NETWORKDAYS.INTL($P28,(FV$4)-1,1,(Holidays!$A$1:$A$248)),0)+IF(AND($P28&lt;FU$4,$Q28&lt;FV$4,$Q28&gt;=FU$4),NETWORKDAYS.INTL(FU$4,$Q28,1,(Holidays!$A$1:$A$248)),0)+IF(AND($P28&lt;FU$4,$Q28&gt;=FV$4,$Q28&gt;=FU$4),NETWORKDAYS.INTL(FU$4,(FV$4)-1,1,(Holidays!$A$1:$A$248)),0))*$S28,"")</f>
        <v>0</v>
      </c>
      <c r="FV28" s="191">
        <f>IFERROR((IF(AND($P28&gt;=FV$4,$P28&lt;FW$4,$Q28&lt;FW$4),NETWORKDAYS.INTL($P28,$Q28,1,(Holidays!$A$1:$A$248)),0)+IF(AND($P28&gt;=FV$4,$P28&lt;FW$4,$Q28&gt;=FW$4),NETWORKDAYS.INTL($P28,(FW$4)-1,1,(Holidays!$A$1:$A$248)),0)+IF(AND($P28&lt;FV$4,$Q28&lt;FW$4,$Q28&gt;=FV$4),NETWORKDAYS.INTL(FV$4,$Q28,1,(Holidays!$A$1:$A$248)),0)+IF(AND($P28&lt;FV$4,$Q28&gt;=FW$4,$Q28&gt;=FV$4),NETWORKDAYS.INTL(FV$4,(FW$4)-1,1,(Holidays!$A$1:$A$248)),0))*$S28,"")</f>
        <v>0</v>
      </c>
      <c r="FW28" s="191">
        <f>IFERROR((IF(AND($P28&gt;=FW$4,$P28&lt;FX$4,$Q28&lt;FX$4),NETWORKDAYS.INTL($P28,$Q28,1,(Holidays!$A$1:$A$248)),0)+IF(AND($P28&gt;=FW$4,$P28&lt;FX$4,$Q28&gt;=FX$4),NETWORKDAYS.INTL($P28,(FX$4)-1,1,(Holidays!$A$1:$A$248)),0)+IF(AND($P28&lt;FW$4,$Q28&lt;FX$4,$Q28&gt;=FW$4),NETWORKDAYS.INTL(FW$4,$Q28,1,(Holidays!$A$1:$A$248)),0)+IF(AND($P28&lt;FW$4,$Q28&gt;=FX$4,$Q28&gt;=FW$4),NETWORKDAYS.INTL(FW$4,(FX$4)-1,1,(Holidays!$A$1:$A$248)),0))*$S28,"")</f>
        <v>0</v>
      </c>
      <c r="FX28" s="191">
        <f>IFERROR((IF(AND($P28&gt;=FX$4,$P28&lt;FY$4,$Q28&lt;FY$4),NETWORKDAYS.INTL($P28,$Q28,1,(Holidays!$A$1:$A$248)),0)+IF(AND($P28&gt;=FX$4,$P28&lt;FY$4,$Q28&gt;=FY$4),NETWORKDAYS.INTL($P28,(FY$4)-1,1,(Holidays!$A$1:$A$248)),0)+IF(AND($P28&lt;FX$4,$Q28&lt;FY$4,$Q28&gt;=FX$4),NETWORKDAYS.INTL(FX$4,$Q28,1,(Holidays!$A$1:$A$248)),0)+IF(AND($P28&lt;FX$4,$Q28&gt;=FY$4,$Q28&gt;=FX$4),NETWORKDAYS.INTL(FX$4,(FY$4)-1,1,(Holidays!$A$1:$A$248)),0))*$S28,"")</f>
        <v>0</v>
      </c>
      <c r="FY28" s="191">
        <f>IFERROR((IF(AND($P28&gt;=FY$4,$P28&lt;FZ$4,$Q28&lt;FZ$4),NETWORKDAYS.INTL($P28,$Q28,1,(Holidays!$A$1:$A$248)),0)+IF(AND($P28&gt;=FY$4,$P28&lt;FZ$4,$Q28&gt;=FZ$4),NETWORKDAYS.INTL($P28,(FZ$4)-1,1,(Holidays!$A$1:$A$248)),0)+IF(AND($P28&lt;FY$4,$Q28&lt;FZ$4,$Q28&gt;=FY$4),NETWORKDAYS.INTL(FY$4,$Q28,1,(Holidays!$A$1:$A$248)),0)+IF(AND($P28&lt;FY$4,$Q28&gt;=FZ$4,$Q28&gt;=FY$4),NETWORKDAYS.INTL(FY$4,(FZ$4)-1,1,(Holidays!$A$1:$A$248)),0))*$S28,"")</f>
        <v>0</v>
      </c>
      <c r="FZ28" s="191">
        <f>IFERROR((IF(AND($P28&gt;=FZ$4,$P28&lt;GA$4,$Q28&lt;GA$4),NETWORKDAYS.INTL($P28,$Q28,1,(Holidays!$A$1:$A$248)),0)+IF(AND($P28&gt;=FZ$4,$P28&lt;GA$4,$Q28&gt;=GA$4),NETWORKDAYS.INTL($P28,(GA$4)-1,1,(Holidays!$A$1:$A$248)),0)+IF(AND($P28&lt;FZ$4,$Q28&lt;GA$4,$Q28&gt;=FZ$4),NETWORKDAYS.INTL(FZ$4,$Q28,1,(Holidays!$A$1:$A$248)),0)+IF(AND($P28&lt;FZ$4,$Q28&gt;=GA$4,$Q28&gt;=FZ$4),NETWORKDAYS.INTL(FZ$4,(GA$4)-1,1,(Holidays!$A$1:$A$248)),0))*$S28,"")</f>
        <v>0</v>
      </c>
      <c r="GA28" s="191">
        <f>IFERROR((IF(AND($P28&gt;=GA$4,$P28&lt;GB$4,$Q28&lt;GB$4),NETWORKDAYS.INTL($P28,$Q28,1,(Holidays!$A$1:$A$248)),0)+IF(AND($P28&gt;=GA$4,$P28&lt;GB$4,$Q28&gt;=GB$4),NETWORKDAYS.INTL($P28,(GB$4)-1,1,(Holidays!$A$1:$A$248)),0)+IF(AND($P28&lt;GA$4,$Q28&lt;GB$4,$Q28&gt;=GA$4),NETWORKDAYS.INTL(GA$4,$Q28,1,(Holidays!$A$1:$A$248)),0)+IF(AND($P28&lt;GA$4,$Q28&gt;=GB$4,$Q28&gt;=GA$4),NETWORKDAYS.INTL(GA$4,(GB$4)-1,1,(Holidays!$A$1:$A$248)),0))*$S28,"")</f>
        <v>0</v>
      </c>
      <c r="GB28" s="191">
        <f>IFERROR((IF(AND($P28&gt;=GB$4,$P28&lt;GC$4,$Q28&lt;GC$4),NETWORKDAYS.INTL($P28,$Q28,1,(Holidays!$A$1:$A$248)),0)+IF(AND($P28&gt;=GB$4,$P28&lt;GC$4,$Q28&gt;=GC$4),NETWORKDAYS.INTL($P28,(GC$4)-1,1,(Holidays!$A$1:$A$248)),0)+IF(AND($P28&lt;GB$4,$Q28&lt;GC$4,$Q28&gt;=GB$4),NETWORKDAYS.INTL(GB$4,$Q28,1,(Holidays!$A$1:$A$248)),0)+IF(AND($P28&lt;GB$4,$Q28&gt;=GC$4,$Q28&gt;=GB$4),NETWORKDAYS.INTL(GB$4,(GC$4)-1,1,(Holidays!$A$1:$A$248)),0))*$S28,"")</f>
        <v>0</v>
      </c>
      <c r="GC28" s="191">
        <f>IFERROR((IF(AND($P28&gt;=GC$4,$P28&lt;GD$4,$Q28&lt;GD$4),NETWORKDAYS.INTL($P28,$Q28,1,(Holidays!$A$1:$A$248)),0)+IF(AND($P28&gt;=GC$4,$P28&lt;GD$4,$Q28&gt;=GD$4),NETWORKDAYS.INTL($P28,(GD$4)-1,1,(Holidays!$A$1:$A$248)),0)+IF(AND($P28&lt;GC$4,$Q28&lt;GD$4,$Q28&gt;=GC$4),NETWORKDAYS.INTL(GC$4,$Q28,1,(Holidays!$A$1:$A$248)),0)+IF(AND($P28&lt;GC$4,$Q28&gt;=GD$4,$Q28&gt;=GC$4),NETWORKDAYS.INTL(GC$4,(GD$4)-1,1,(Holidays!$A$1:$A$248)),0))*$S28,"")</f>
        <v>0</v>
      </c>
      <c r="GD28" s="191">
        <f>IFERROR((IF(AND($P28&gt;=GD$4,$P28&lt;GE$4,$Q28&lt;GE$4),NETWORKDAYS.INTL($P28,$Q28,1,(Holidays!$A$1:$A$248)),0)+IF(AND($P28&gt;=GD$4,$P28&lt;GE$4,$Q28&gt;=GE$4),NETWORKDAYS.INTL($P28,(GE$4)-1,1,(Holidays!$A$1:$A$248)),0)+IF(AND($P28&lt;GD$4,$Q28&lt;GE$4,$Q28&gt;=GD$4),NETWORKDAYS.INTL(GD$4,$Q28,1,(Holidays!$A$1:$A$248)),0)+IF(AND($P28&lt;GD$4,$Q28&gt;=GE$4,$Q28&gt;=GD$4),NETWORKDAYS.INTL(GD$4,(GE$4)-1,1,(Holidays!$A$1:$A$248)),0))*$S28,"")</f>
        <v>0</v>
      </c>
      <c r="GE28" s="191">
        <f>IFERROR((IF(AND($P28&gt;=GE$4,$P28&lt;GF$4,$Q28&lt;GF$4),NETWORKDAYS.INTL($P28,$Q28,1,(Holidays!$A$1:$A$248)),0)+IF(AND($P28&gt;=GE$4,$P28&lt;GF$4,$Q28&gt;=GF$4),NETWORKDAYS.INTL($P28,(GF$4)-1,1,(Holidays!$A$1:$A$248)),0)+IF(AND($P28&lt;GE$4,$Q28&lt;GF$4,$Q28&gt;=GE$4),NETWORKDAYS.INTL(GE$4,$Q28,1,(Holidays!$A$1:$A$248)),0)+IF(AND($P28&lt;GE$4,$Q28&gt;=GF$4,$Q28&gt;=GE$4),NETWORKDAYS.INTL(GE$4,(GF$4)-1,1,(Holidays!$A$1:$A$248)),0))*$S28,"")</f>
        <v>0</v>
      </c>
      <c r="GF28" s="191">
        <f>IFERROR((IF(AND($P28&gt;=GF$4,$P28&lt;GG$4,$Q28&lt;GG$4),NETWORKDAYS.INTL($P28,$Q28,1,(Holidays!$A$1:$A$248)),0)+IF(AND($P28&gt;=GF$4,$P28&lt;GG$4,$Q28&gt;=GG$4),NETWORKDAYS.INTL($P28,(GG$4)-1,1,(Holidays!$A$1:$A$248)),0)+IF(AND($P28&lt;GF$4,$Q28&lt;GG$4,$Q28&gt;=GF$4),NETWORKDAYS.INTL(GF$4,$Q28,1,(Holidays!$A$1:$A$248)),0)+IF(AND($P28&lt;GF$4,$Q28&gt;=GG$4,$Q28&gt;=GF$4),NETWORKDAYS.INTL(GF$4,(GG$4)-1,1,(Holidays!$A$1:$A$248)),0))*$S28,"")</f>
        <v>0</v>
      </c>
      <c r="GG28" s="191">
        <f>IFERROR((IF(AND($P28&gt;=GG$4,$P28&lt;GH$4,$Q28&lt;GH$4),NETWORKDAYS.INTL($P28,$Q28,1,(Holidays!$A$1:$A$248)),0)+IF(AND($P28&gt;=GG$4,$P28&lt;GH$4,$Q28&gt;=GH$4),NETWORKDAYS.INTL($P28,(GH$4)-1,1,(Holidays!$A$1:$A$248)),0)+IF(AND($P28&lt;GG$4,$Q28&lt;GH$4,$Q28&gt;=GG$4),NETWORKDAYS.INTL(GG$4,$Q28,1,(Holidays!$A$1:$A$248)),0)+IF(AND($P28&lt;GG$4,$Q28&gt;=GH$4,$Q28&gt;=GG$4),NETWORKDAYS.INTL(GG$4,(GH$4)-1,1,(Holidays!$A$1:$A$248)),0))*$S28,"")</f>
        <v>0</v>
      </c>
      <c r="GH28" s="191">
        <f>IFERROR((IF(AND($P28&gt;=GH$4,$P28&lt;GI$4,$Q28&lt;GI$4),NETWORKDAYS.INTL($P28,$Q28,1,(Holidays!$A$1:$A$248)),0)+IF(AND($P28&gt;=GH$4,$P28&lt;GI$4,$Q28&gt;=GI$4),NETWORKDAYS.INTL($P28,(GI$4)-1,1,(Holidays!$A$1:$A$248)),0)+IF(AND($P28&lt;GH$4,$Q28&lt;GI$4,$Q28&gt;=GH$4),NETWORKDAYS.INTL(GH$4,$Q28,1,(Holidays!$A$1:$A$248)),0)+IF(AND($P28&lt;GH$4,$Q28&gt;=GI$4,$Q28&gt;=GH$4),NETWORKDAYS.INTL(GH$4,(GI$4)-1,1,(Holidays!$A$1:$A$248)),0))*$S28,"")</f>
        <v>0</v>
      </c>
      <c r="GI28" s="191">
        <f>IFERROR((IF(AND($P28&gt;=GI$4,$P28&lt;GJ$4,$Q28&lt;GJ$4),NETWORKDAYS.INTL($P28,$Q28,1,(Holidays!$A$1:$A$248)),0)+IF(AND($P28&gt;=GI$4,$P28&lt;GJ$4,$Q28&gt;=GJ$4),NETWORKDAYS.INTL($P28,(GJ$4)-1,1,(Holidays!$A$1:$A$248)),0)+IF(AND($P28&lt;GI$4,$Q28&lt;GJ$4,$Q28&gt;=GI$4),NETWORKDAYS.INTL(GI$4,$Q28,1,(Holidays!$A$1:$A$248)),0)+IF(AND($P28&lt;GI$4,$Q28&gt;=GJ$4,$Q28&gt;=GI$4),NETWORKDAYS.INTL(GI$4,(GJ$4)-1,1,(Holidays!$A$1:$A$248)),0))*$S28,"")</f>
        <v>0</v>
      </c>
      <c r="GJ28" s="191">
        <f>IFERROR((IF(AND($P28&gt;=GJ$4,$P28&lt;GK$4,$Q28&lt;GK$4),NETWORKDAYS.INTL($P28,$Q28,1,(Holidays!$A$1:$A$248)),0)+IF(AND($P28&gt;=GJ$4,$P28&lt;GK$4,$Q28&gt;=GK$4),NETWORKDAYS.INTL($P28,(GK$4)-1,1,(Holidays!$A$1:$A$248)),0)+IF(AND($P28&lt;GJ$4,$Q28&lt;GK$4,$Q28&gt;=GJ$4),NETWORKDAYS.INTL(GJ$4,$Q28,1,(Holidays!$A$1:$A$248)),0)+IF(AND($P28&lt;GJ$4,$Q28&gt;=GK$4,$Q28&gt;=GJ$4),NETWORKDAYS.INTL(GJ$4,(GK$4)-1,1,(Holidays!$A$1:$A$248)),0))*$S28,"")</f>
        <v>0</v>
      </c>
      <c r="GK28" s="191">
        <f>IFERROR((IF(AND($P28&gt;=GK$4,$P28&lt;GL$4,$Q28&lt;GL$4),NETWORKDAYS.INTL($P28,$Q28,1,(Holidays!$A$1:$A$248)),0)+IF(AND($P28&gt;=GK$4,$P28&lt;GL$4,$Q28&gt;=GL$4),NETWORKDAYS.INTL($P28,(GL$4)-1,1,(Holidays!$A$1:$A$248)),0)+IF(AND($P28&lt;GK$4,$Q28&lt;GL$4,$Q28&gt;=GK$4),NETWORKDAYS.INTL(GK$4,$Q28,1,(Holidays!$A$1:$A$248)),0)+IF(AND($P28&lt;GK$4,$Q28&gt;=GL$4,$Q28&gt;=GK$4),NETWORKDAYS.INTL(GK$4,(GL$4)-1,1,(Holidays!$A$1:$A$248)),0))*$S28,"")</f>
        <v>0</v>
      </c>
      <c r="GL28" s="191">
        <f>IFERROR((IF(AND($P28&gt;=GL$4,$P28&lt;GM$4,$Q28&lt;GM$4),NETWORKDAYS.INTL($P28,$Q28,1,(Holidays!$A$1:$A$248)),0)+IF(AND($P28&gt;=GL$4,$P28&lt;GM$4,$Q28&gt;=GM$4),NETWORKDAYS.INTL($P28,(GM$4)-1,1,(Holidays!$A$1:$A$248)),0)+IF(AND($P28&lt;GL$4,$Q28&lt;GM$4,$Q28&gt;=GL$4),NETWORKDAYS.INTL(GL$4,$Q28,1,(Holidays!$A$1:$A$248)),0)+IF(AND($P28&lt;GL$4,$Q28&gt;=GM$4,$Q28&gt;=GL$4),NETWORKDAYS.INTL(GL$4,(GM$4)-1,1,(Holidays!$A$1:$A$248)),0))*$S28,"")</f>
        <v>0</v>
      </c>
      <c r="GM28" s="191">
        <f>IFERROR((IF(AND($P28&gt;=GM$4,$P28&lt;GN$4,$Q28&lt;GN$4),NETWORKDAYS.INTL($P28,$Q28,1,(Holidays!$A$1:$A$248)),0)+IF(AND($P28&gt;=GM$4,$P28&lt;GN$4,$Q28&gt;=GN$4),NETWORKDAYS.INTL($P28,(GN$4)-1,1,(Holidays!$A$1:$A$248)),0)+IF(AND($P28&lt;GM$4,$Q28&lt;GN$4,$Q28&gt;=GM$4),NETWORKDAYS.INTL(GM$4,$Q28,1,(Holidays!$A$1:$A$248)),0)+IF(AND($P28&lt;GM$4,$Q28&gt;=GN$4,$Q28&gt;=GM$4),NETWORKDAYS.INTL(GM$4,(GN$4)-1,1,(Holidays!$A$1:$A$248)),0))*$S28,"")</f>
        <v>0</v>
      </c>
      <c r="GN28" s="191">
        <f>IFERROR((IF(AND($P28&gt;=GN$4,$P28&lt;GO$4,$Q28&lt;GO$4),NETWORKDAYS.INTL($P28,$Q28,1,(Holidays!$A$1:$A$248)),0)+IF(AND($P28&gt;=GN$4,$P28&lt;GO$4,$Q28&gt;=GO$4),NETWORKDAYS.INTL($P28,(GO$4)-1,1,(Holidays!$A$1:$A$248)),0)+IF(AND($P28&lt;GN$4,$Q28&lt;GO$4,$Q28&gt;=GN$4),NETWORKDAYS.INTL(GN$4,$Q28,1,(Holidays!$A$1:$A$248)),0)+IF(AND($P28&lt;GN$4,$Q28&gt;=GO$4,$Q28&gt;=GN$4),NETWORKDAYS.INTL(GN$4,(GO$4)-1,1,(Holidays!$A$1:$A$248)),0))*$S28,"")</f>
        <v>0</v>
      </c>
      <c r="GO28" s="191">
        <f>IFERROR((IF(AND($P28&gt;=GO$4,$P28&lt;GP$4,$Q28&lt;GP$4),NETWORKDAYS.INTL($P28,$Q28,1,(Holidays!$A$1:$A$248)),0)+IF(AND($P28&gt;=GO$4,$P28&lt;GP$4,$Q28&gt;=GP$4),NETWORKDAYS.INTL($P28,(GP$4)-1,1,(Holidays!$A$1:$A$248)),0)+IF(AND($P28&lt;GO$4,$Q28&lt;GP$4,$Q28&gt;=GO$4),NETWORKDAYS.INTL(GO$4,$Q28,1,(Holidays!$A$1:$A$248)),0)+IF(AND($P28&lt;GO$4,$Q28&gt;=GP$4,$Q28&gt;=GO$4),NETWORKDAYS.INTL(GO$4,(GP$4)-1,1,(Holidays!$A$1:$A$248)),0))*$S28,"")</f>
        <v>0</v>
      </c>
      <c r="GP28" s="191">
        <f>IFERROR((IF(AND($P28&gt;=GP$4,$P28&lt;GQ$4,$Q28&lt;GQ$4),NETWORKDAYS.INTL($P28,$Q28,1,(Holidays!$A$1:$A$248)),0)+IF(AND($P28&gt;=GP$4,$P28&lt;GQ$4,$Q28&gt;=GQ$4),NETWORKDAYS.INTL($P28,(GQ$4)-1,1,(Holidays!$A$1:$A$248)),0)+IF(AND($P28&lt;GP$4,$Q28&lt;GQ$4,$Q28&gt;=GP$4),NETWORKDAYS.INTL(GP$4,$Q28,1,(Holidays!$A$1:$A$248)),0)+IF(AND($P28&lt;GP$4,$Q28&gt;=GQ$4,$Q28&gt;=GP$4),NETWORKDAYS.INTL(GP$4,(GQ$4)-1,1,(Holidays!$A$1:$A$248)),0))*$S28,"")</f>
        <v>0</v>
      </c>
      <c r="GQ28" s="191">
        <f>IFERROR((IF(AND($P28&gt;=GQ$4,$P28&lt;GR$4,$Q28&lt;GR$4),NETWORKDAYS.INTL($P28,$Q28,1,(Holidays!$A$1:$A$248)),0)+IF(AND($P28&gt;=GQ$4,$P28&lt;GR$4,$Q28&gt;=GR$4),NETWORKDAYS.INTL($P28,(GR$4)-1,1,(Holidays!$A$1:$A$248)),0)+IF(AND($P28&lt;GQ$4,$Q28&lt;GR$4,$Q28&gt;=GQ$4),NETWORKDAYS.INTL(GQ$4,$Q28,1,(Holidays!$A$1:$A$248)),0)+IF(AND($P28&lt;GQ$4,$Q28&gt;=GR$4,$Q28&gt;=GQ$4),NETWORKDAYS.INTL(GQ$4,(GR$4)-1,1,(Holidays!$A$1:$A$248)),0))*$S28,"")</f>
        <v>0</v>
      </c>
      <c r="GR28" s="191">
        <f>IFERROR((IF(AND($P28&gt;=GR$4,$P28&lt;GS$4,$Q28&lt;GS$4),NETWORKDAYS.INTL($P28,$Q28,1,(Holidays!$A$1:$A$248)),0)+IF(AND($P28&gt;=GR$4,$P28&lt;GS$4,$Q28&gt;=GS$4),NETWORKDAYS.INTL($P28,(GS$4)-1,1,(Holidays!$A$1:$A$248)),0)+IF(AND($P28&lt;GR$4,$Q28&lt;GS$4,$Q28&gt;=GR$4),NETWORKDAYS.INTL(GR$4,$Q28,1,(Holidays!$A$1:$A$248)),0)+IF(AND($P28&lt;GR$4,$Q28&gt;=GS$4,$Q28&gt;=GR$4),NETWORKDAYS.INTL(GR$4,(GS$4)-1,1,(Holidays!$A$1:$A$248)),0))*$S28,"")</f>
        <v>0</v>
      </c>
      <c r="GS28" s="191">
        <f>IFERROR((IF(AND($P28&gt;=GS$4,$P28&lt;GT$4,$Q28&lt;GT$4),NETWORKDAYS.INTL($P28,$Q28,1,(Holidays!$A$1:$A$248)),0)+IF(AND($P28&gt;=GS$4,$P28&lt;GT$4,$Q28&gt;=GT$4),NETWORKDAYS.INTL($P28,(GT$4)-1,1,(Holidays!$A$1:$A$248)),0)+IF(AND($P28&lt;GS$4,$Q28&lt;GT$4,$Q28&gt;=GS$4),NETWORKDAYS.INTL(GS$4,$Q28,1,(Holidays!$A$1:$A$248)),0)+IF(AND($P28&lt;GS$4,$Q28&gt;=GT$4,$Q28&gt;=GS$4),NETWORKDAYS.INTL(GS$4,(GT$4)-1,1,(Holidays!$A$1:$A$248)),0))*$S28,"")</f>
        <v>0</v>
      </c>
      <c r="GT28" s="191">
        <f>IFERROR((IF(AND($P28&gt;=GT$4,$P28&lt;GU$4,$Q28&lt;GU$4),NETWORKDAYS.INTL($P28,$Q28,1,(Holidays!$A$1:$A$248)),0)+IF(AND($P28&gt;=GT$4,$P28&lt;GU$4,$Q28&gt;=GU$4),NETWORKDAYS.INTL($P28,(GU$4)-1,1,(Holidays!$A$1:$A$248)),0)+IF(AND($P28&lt;GT$4,$Q28&lt;GU$4,$Q28&gt;=GT$4),NETWORKDAYS.INTL(GT$4,$Q28,1,(Holidays!$A$1:$A$248)),0)+IF(AND($P28&lt;GT$4,$Q28&gt;=GU$4,$Q28&gt;=GT$4),NETWORKDAYS.INTL(GT$4,(GU$4)-1,1,(Holidays!$A$1:$A$248)),0))*$S28,"")</f>
        <v>0</v>
      </c>
      <c r="GU28" s="191">
        <f>IFERROR((IF(AND($P28&gt;=GU$4,$P28&lt;GV$4,$Q28&lt;GV$4),NETWORKDAYS.INTL($P28,$Q28,1,(Holidays!$A$1:$A$248)),0)+IF(AND($P28&gt;=GU$4,$P28&lt;GV$4,$Q28&gt;=GV$4),NETWORKDAYS.INTL($P28,(GV$4)-1,1,(Holidays!$A$1:$A$248)),0)+IF(AND($P28&lt;GU$4,$Q28&lt;GV$4,$Q28&gt;=GU$4),NETWORKDAYS.INTL(GU$4,$Q28,1,(Holidays!$A$1:$A$248)),0)+IF(AND($P28&lt;GU$4,$Q28&gt;=GV$4,$Q28&gt;=GU$4),NETWORKDAYS.INTL(GU$4,(GV$4)-1,1,(Holidays!$A$1:$A$248)),0))*$S28,"")</f>
        <v>0</v>
      </c>
      <c r="GV28" s="191">
        <f>IFERROR((IF(AND($P28&gt;=GV$4,$P28&lt;GW$4,$Q28&lt;GW$4),NETWORKDAYS.INTL($P28,$Q28,1,(Holidays!$A$1:$A$248)),0)+IF(AND($P28&gt;=GV$4,$P28&lt;GW$4,$Q28&gt;=GW$4),NETWORKDAYS.INTL($P28,(GW$4)-1,1,(Holidays!$A$1:$A$248)),0)+IF(AND($P28&lt;GV$4,$Q28&lt;GW$4,$Q28&gt;=GV$4),NETWORKDAYS.INTL(GV$4,$Q28,1,(Holidays!$A$1:$A$248)),0)+IF(AND($P28&lt;GV$4,$Q28&gt;=GW$4,$Q28&gt;=GV$4),NETWORKDAYS.INTL(GV$4,(GW$4)-1,1,(Holidays!$A$1:$A$248)),0))*$S28,"")</f>
        <v>0</v>
      </c>
      <c r="GW28" s="191">
        <f>IFERROR((IF(AND($P28&gt;=GW$4,$P28&lt;GX$4,$Q28&lt;GX$4),NETWORKDAYS.INTL($P28,$Q28,1,(Holidays!$A$1:$A$248)),0)+IF(AND($P28&gt;=GW$4,$P28&lt;GX$4,$Q28&gt;=GX$4),NETWORKDAYS.INTL($P28,(GX$4)-1,1,(Holidays!$A$1:$A$248)),0)+IF(AND($P28&lt;GW$4,$Q28&lt;GX$4,$Q28&gt;=GW$4),NETWORKDAYS.INTL(GW$4,$Q28,1,(Holidays!$A$1:$A$248)),0)+IF(AND($P28&lt;GW$4,$Q28&gt;=GX$4,$Q28&gt;=GW$4),NETWORKDAYS.INTL(GW$4,(GX$4)-1,1,(Holidays!$A$1:$A$248)),0))*$S28,"")</f>
        <v>0</v>
      </c>
      <c r="GX28" s="191">
        <f>IFERROR((IF(AND($P28&gt;=GX$4,$P28&lt;GY$4,$Q28&lt;GY$4),NETWORKDAYS.INTL($P28,$Q28,1,(Holidays!$A$1:$A$248)),0)+IF(AND($P28&gt;=GX$4,$P28&lt;GY$4,$Q28&gt;=GY$4),NETWORKDAYS.INTL($P28,(GY$4)-1,1,(Holidays!$A$1:$A$248)),0)+IF(AND($P28&lt;GX$4,$Q28&lt;GY$4,$Q28&gt;=GX$4),NETWORKDAYS.INTL(GX$4,$Q28,1,(Holidays!$A$1:$A$248)),0)+IF(AND($P28&lt;GX$4,$Q28&gt;=GY$4,$Q28&gt;=GX$4),NETWORKDAYS.INTL(GX$4,(GY$4)-1,1,(Holidays!$A$1:$A$248)),0))*$S28,"")</f>
        <v>0</v>
      </c>
      <c r="GY28" s="191">
        <f>IFERROR((IF(AND($P28&gt;=GY$4,$P28&lt;GZ$4,$Q28&lt;GZ$4),NETWORKDAYS.INTL($P28,$Q28,1,(Holidays!$A$1:$A$248)),0)+IF(AND($P28&gt;=GY$4,$P28&lt;GZ$4,$Q28&gt;=GZ$4),NETWORKDAYS.INTL($P28,(GZ$4)-1,1,(Holidays!$A$1:$A$248)),0)+IF(AND($P28&lt;GY$4,$Q28&lt;GZ$4,$Q28&gt;=GY$4),NETWORKDAYS.INTL(GY$4,$Q28,1,(Holidays!$A$1:$A$248)),0)+IF(AND($P28&lt;GY$4,$Q28&gt;=GZ$4,$Q28&gt;=GY$4),NETWORKDAYS.INTL(GY$4,(GZ$4)-1,1,(Holidays!$A$1:$A$248)),0))*$S28,"")</f>
        <v>0</v>
      </c>
      <c r="GZ28" s="191">
        <f>IFERROR((IF(AND($P28&gt;=GZ$4,$P28&lt;HA$4,$Q28&lt;HA$4),NETWORKDAYS.INTL($P28,$Q28,1,(Holidays!$A$1:$A$248)),0)+IF(AND($P28&gt;=GZ$4,$P28&lt;HA$4,$Q28&gt;=HA$4),NETWORKDAYS.INTL($P28,(HA$4)-1,1,(Holidays!$A$1:$A$248)),0)+IF(AND($P28&lt;GZ$4,$Q28&lt;HA$4,$Q28&gt;=GZ$4),NETWORKDAYS.INTL(GZ$4,$Q28,1,(Holidays!$A$1:$A$248)),0)+IF(AND($P28&lt;GZ$4,$Q28&gt;=HA$4,$Q28&gt;=GZ$4),NETWORKDAYS.INTL(GZ$4,(HA$4)-1,1,(Holidays!$A$1:$A$248)),0))*$S28,"")</f>
        <v>0</v>
      </c>
      <c r="HA28" s="191">
        <f>IFERROR((IF(AND($P28&gt;=HA$4,$P28&lt;HB$4,$Q28&lt;HB$4),NETWORKDAYS.INTL($P28,$Q28,1,(Holidays!$A$1:$A$248)),0)+IF(AND($P28&gt;=HA$4,$P28&lt;HB$4,$Q28&gt;=HB$4),NETWORKDAYS.INTL($P28,(HB$4)-1,1,(Holidays!$A$1:$A$248)),0)+IF(AND($P28&lt;HA$4,$Q28&lt;HB$4,$Q28&gt;=HA$4),NETWORKDAYS.INTL(HA$4,$Q28,1,(Holidays!$A$1:$A$248)),0)+IF(AND($P28&lt;HA$4,$Q28&gt;=HB$4,$Q28&gt;=HA$4),NETWORKDAYS.INTL(HA$4,(HB$4)-1,1,(Holidays!$A$1:$A$248)),0))*$S28,"")</f>
        <v>0</v>
      </c>
      <c r="HB28" s="191">
        <f>IFERROR((IF(AND($P28&gt;=HB$4,$P28&lt;HC$4,$Q28&lt;HC$4),NETWORKDAYS.INTL($P28,$Q28,1,(Holidays!$A$1:$A$248)),0)+IF(AND($P28&gt;=HB$4,$P28&lt;HC$4,$Q28&gt;=HC$4),NETWORKDAYS.INTL($P28,(HC$4)-1,1,(Holidays!$A$1:$A$248)),0)+IF(AND($P28&lt;HB$4,$Q28&lt;HC$4,$Q28&gt;=HB$4),NETWORKDAYS.INTL(HB$4,$Q28,1,(Holidays!$A$1:$A$248)),0)+IF(AND($P28&lt;HB$4,$Q28&gt;=HC$4,$Q28&gt;=HB$4),NETWORKDAYS.INTL(HB$4,(HC$4)-1,1,(Holidays!$A$1:$A$248)),0))*$S28,"")</f>
        <v>0</v>
      </c>
      <c r="HC28" s="191">
        <f>IFERROR((IF(AND($P28&gt;=HC$4,$P28&lt;HD$4,$Q28&lt;HD$4),NETWORKDAYS.INTL($P28,$Q28,1,(Holidays!$A$1:$A$248)),0)+IF(AND($P28&gt;=HC$4,$P28&lt;HD$4,$Q28&gt;=HD$4),NETWORKDAYS.INTL($P28,(HD$4)-1,1,(Holidays!$A$1:$A$248)),0)+IF(AND($P28&lt;HC$4,$Q28&lt;HD$4,$Q28&gt;=HC$4),NETWORKDAYS.INTL(HC$4,$Q28,1,(Holidays!$A$1:$A$248)),0)+IF(AND($P28&lt;HC$4,$Q28&gt;=HD$4,$Q28&gt;=HC$4),NETWORKDAYS.INTL(HC$4,(HD$4)-1,1,(Holidays!$A$1:$A$248)),0))*$S28,"")</f>
        <v>0</v>
      </c>
      <c r="HD28" s="191">
        <f>IFERROR((IF(AND($P28&gt;=HD$4,$P28&lt;HE$4,$Q28&lt;HE$4),NETWORKDAYS.INTL($P28,$Q28,1,(Holidays!$A$1:$A$248)),0)+IF(AND($P28&gt;=HD$4,$P28&lt;HE$4,$Q28&gt;=HE$4),NETWORKDAYS.INTL($P28,(HE$4)-1,1,(Holidays!$A$1:$A$248)),0)+IF(AND($P28&lt;HD$4,$Q28&lt;HE$4,$Q28&gt;=HD$4),NETWORKDAYS.INTL(HD$4,$Q28,1,(Holidays!$A$1:$A$248)),0)+IF(AND($P28&lt;HD$4,$Q28&gt;=HE$4,$Q28&gt;=HD$4),NETWORKDAYS.INTL(HD$4,(HE$4)-1,1,(Holidays!$A$1:$A$248)),0))*$S28,"")</f>
        <v>0</v>
      </c>
      <c r="HE28" s="191">
        <f>IFERROR((IF(AND($P28&gt;=HE$4,$P28&lt;HF$4,$Q28&lt;HF$4),NETWORKDAYS.INTL($P28,$Q28,1,(Holidays!$A$1:$A$248)),0)+IF(AND($P28&gt;=HE$4,$P28&lt;HF$4,$Q28&gt;=HF$4),NETWORKDAYS.INTL($P28,(HF$4)-1,1,(Holidays!$A$1:$A$248)),0)+IF(AND($P28&lt;HE$4,$Q28&lt;HF$4,$Q28&gt;=HE$4),NETWORKDAYS.INTL(HE$4,$Q28,1,(Holidays!$A$1:$A$248)),0)+IF(AND($P28&lt;HE$4,$Q28&gt;=HF$4,$Q28&gt;=HE$4),NETWORKDAYS.INTL(HE$4,(HF$4)-1,1,(Holidays!$A$1:$A$248)),0))*$S28,"")</f>
        <v>0</v>
      </c>
      <c r="HF28" s="191">
        <f>IFERROR((IF(AND($P28&gt;=HF$4,$P28&lt;HG$4,$Q28&lt;HG$4),NETWORKDAYS.INTL($P28,$Q28,1,(Holidays!$A$1:$A$248)),0)+IF(AND($P28&gt;=HF$4,$P28&lt;HG$4,$Q28&gt;=HG$4),NETWORKDAYS.INTL($P28,(HG$4)-1,1,(Holidays!$A$1:$A$248)),0)+IF(AND($P28&lt;HF$4,$Q28&lt;HG$4,$Q28&gt;=HF$4),NETWORKDAYS.INTL(HF$4,$Q28,1,(Holidays!$A$1:$A$248)),0)+IF(AND($P28&lt;HF$4,$Q28&gt;=HG$4,$Q28&gt;=HF$4),NETWORKDAYS.INTL(HF$4,(HG$4)-1,1,(Holidays!$A$1:$A$248)),0))*$S28,"")</f>
        <v>0</v>
      </c>
      <c r="HG28" s="191">
        <f>IFERROR((IF(AND($P28&gt;=HG$4,$P28&lt;HH$4,$Q28&lt;HH$4),NETWORKDAYS.INTL($P28,$Q28,1,(Holidays!$A$1:$A$248)),0)+IF(AND($P28&gt;=HG$4,$P28&lt;HH$4,$Q28&gt;=HH$4),NETWORKDAYS.INTL($P28,(HH$4)-1,1,(Holidays!$A$1:$A$248)),0)+IF(AND($P28&lt;HG$4,$Q28&lt;HH$4,$Q28&gt;=HG$4),NETWORKDAYS.INTL(HG$4,$Q28,1,(Holidays!$A$1:$A$248)),0)+IF(AND($P28&lt;HG$4,$Q28&gt;=HH$4,$Q28&gt;=HG$4),NETWORKDAYS.INTL(HG$4,(HH$4)-1,1,(Holidays!$A$1:$A$248)),0))*$S28,"")</f>
        <v>0</v>
      </c>
      <c r="HH28" s="191">
        <f>IFERROR((IF(AND($P28&gt;=HH$4,$P28&lt;HI$4,$Q28&lt;HI$4),NETWORKDAYS.INTL($P28,$Q28,1,(Holidays!$A$1:$A$248)),0)+IF(AND($P28&gt;=HH$4,$P28&lt;HI$4,$Q28&gt;=HI$4),NETWORKDAYS.INTL($P28,(HI$4)-1,1,(Holidays!$A$1:$A$248)),0)+IF(AND($P28&lt;HH$4,$Q28&lt;HI$4,$Q28&gt;=HH$4),NETWORKDAYS.INTL(HH$4,$Q28,1,(Holidays!$A$1:$A$248)),0)+IF(AND($P28&lt;HH$4,$Q28&gt;=HI$4,$Q28&gt;=HH$4),NETWORKDAYS.INTL(HH$4,(HI$4)-1,1,(Holidays!$A$1:$A$248)),0))*$S28,"")</f>
        <v>0</v>
      </c>
      <c r="HI28" s="191">
        <f>IFERROR((IF(AND($P28&gt;=HI$4,$P28&lt;HJ$4,$Q28&lt;HJ$4),NETWORKDAYS.INTL($P28,$Q28,1,(Holidays!$A$1:$A$248)),0)+IF(AND($P28&gt;=HI$4,$P28&lt;HJ$4,$Q28&gt;=HJ$4),NETWORKDAYS.INTL($P28,(HJ$4)-1,1,(Holidays!$A$1:$A$248)),0)+IF(AND($P28&lt;HI$4,$Q28&lt;HJ$4,$Q28&gt;=HI$4),NETWORKDAYS.INTL(HI$4,$Q28,1,(Holidays!$A$1:$A$248)),0)+IF(AND($P28&lt;HI$4,$Q28&gt;=HJ$4,$Q28&gt;=HI$4),NETWORKDAYS.INTL(HI$4,(HJ$4)-1,1,(Holidays!$A$1:$A$248)),0))*$S28,"")</f>
        <v>0</v>
      </c>
      <c r="HJ28" s="191">
        <f>IFERROR((IF(AND($P28&gt;=HJ$4,$P28&lt;HK$4,$Q28&lt;HK$4),NETWORKDAYS.INTL($P28,$Q28,1,(Holidays!$A$1:$A$248)),0)+IF(AND($P28&gt;=HJ$4,$P28&lt;HK$4,$Q28&gt;=HK$4),NETWORKDAYS.INTL($P28,(HK$4)-1,1,(Holidays!$A$1:$A$248)),0)+IF(AND($P28&lt;HJ$4,$Q28&lt;HK$4,$Q28&gt;=HJ$4),NETWORKDAYS.INTL(HJ$4,$Q28,1,(Holidays!$A$1:$A$248)),0)+IF(AND($P28&lt;HJ$4,$Q28&gt;=HK$4,$Q28&gt;=HJ$4),NETWORKDAYS.INTL(HJ$4,(HK$4)-1,1,(Holidays!$A$1:$A$248)),0))*$S28,"")</f>
        <v>0</v>
      </c>
      <c r="HK28" s="191">
        <f>IFERROR((IF(AND($P28&gt;=HK$4,$P28&lt;HL$4,$Q28&lt;HL$4),NETWORKDAYS.INTL($P28,$Q28,1,(Holidays!$A$1:$A$248)),0)+IF(AND($P28&gt;=HK$4,$P28&lt;HL$4,$Q28&gt;=HL$4),NETWORKDAYS.INTL($P28,(HL$4)-1,1,(Holidays!$A$1:$A$248)),0)+IF(AND($P28&lt;HK$4,$Q28&lt;HL$4,$Q28&gt;=HK$4),NETWORKDAYS.INTL(HK$4,$Q28,1,(Holidays!$A$1:$A$248)),0)+IF(AND($P28&lt;HK$4,$Q28&gt;=HL$4,$Q28&gt;=HK$4),NETWORKDAYS.INTL(HK$4,(HL$4)-1,1,(Holidays!$A$1:$A$248)),0))*$S28,"")</f>
        <v>0</v>
      </c>
      <c r="HL28" s="191">
        <f>IFERROR((IF(AND($P28&gt;=HL$4,$P28&lt;HM$4,$Q28&lt;HM$4),NETWORKDAYS.INTL($P28,$Q28,1,(Holidays!$A$1:$A$248)),0)+IF(AND($P28&gt;=HL$4,$P28&lt;HM$4,$Q28&gt;=HM$4),NETWORKDAYS.INTL($P28,(HM$4)-1,1,(Holidays!$A$1:$A$248)),0)+IF(AND($P28&lt;HL$4,$Q28&lt;HM$4,$Q28&gt;=HL$4),NETWORKDAYS.INTL(HL$4,$Q28,1,(Holidays!$A$1:$A$248)),0)+IF(AND($P28&lt;HL$4,$Q28&gt;=HM$4,$Q28&gt;=HL$4),NETWORKDAYS.INTL(HL$4,(HM$4)-1,1,(Holidays!$A$1:$A$248)),0))*$S28,"")</f>
        <v>0</v>
      </c>
      <c r="HM28" s="191">
        <f>IFERROR((IF(AND($P28&gt;=HM$4,$P28&lt;HN$4,$Q28&lt;HN$4),NETWORKDAYS.INTL($P28,$Q28,1,(Holidays!$A$1:$A$248)),0)+IF(AND($P28&gt;=HM$4,$P28&lt;HN$4,$Q28&gt;=HN$4),NETWORKDAYS.INTL($P28,(HN$4)-1,1,(Holidays!$A$1:$A$248)),0)+IF(AND($P28&lt;HM$4,$Q28&lt;HN$4,$Q28&gt;=HM$4),NETWORKDAYS.INTL(HM$4,$Q28,1,(Holidays!$A$1:$A$248)),0)+IF(AND($P28&lt;HM$4,$Q28&gt;=HN$4,$Q28&gt;=HM$4),NETWORKDAYS.INTL(HM$4,(HN$4)-1,1,(Holidays!$A$1:$A$248)),0))*$S28,"")</f>
        <v>0</v>
      </c>
      <c r="HN28" s="191">
        <f>IFERROR((IF(AND($P28&gt;=HN$4,$P28&lt;HO$4,$Q28&lt;HO$4),NETWORKDAYS.INTL($P28,$Q28,1,(Holidays!$A$1:$A$248)),0)+IF(AND($P28&gt;=HN$4,$P28&lt;HO$4,$Q28&gt;=HO$4),NETWORKDAYS.INTL($P28,(HO$4)-1,1,(Holidays!$A$1:$A$248)),0)+IF(AND($P28&lt;HN$4,$Q28&lt;HO$4,$Q28&gt;=HN$4),NETWORKDAYS.INTL(HN$4,$Q28,1,(Holidays!$A$1:$A$248)),0)+IF(AND($P28&lt;HN$4,$Q28&gt;=HO$4,$Q28&gt;=HN$4),NETWORKDAYS.INTL(HN$4,(HO$4)-1,1,(Holidays!$A$1:$A$248)),0))*$S28,"")</f>
        <v>0</v>
      </c>
      <c r="HO28" s="191">
        <f>IFERROR((IF(AND($P28&gt;=HO$4,$P28&lt;HP$4,$Q28&lt;HP$4),NETWORKDAYS.INTL($P28,$Q28,1,(Holidays!$A$1:$A$248)),0)+IF(AND($P28&gt;=HO$4,$P28&lt;HP$4,$Q28&gt;=HP$4),NETWORKDAYS.INTL($P28,(HP$4)-1,1,(Holidays!$A$1:$A$248)),0)+IF(AND($P28&lt;HO$4,$Q28&lt;HP$4,$Q28&gt;=HO$4),NETWORKDAYS.INTL(HO$4,$Q28,1,(Holidays!$A$1:$A$248)),0)+IF(AND($P28&lt;HO$4,$Q28&gt;=HP$4,$Q28&gt;=HO$4),NETWORKDAYS.INTL(HO$4,(HP$4)-1,1,(Holidays!$A$1:$A$248)),0))*$S28,"")</f>
        <v>0</v>
      </c>
      <c r="HP28" s="191">
        <f>IFERROR((IF(AND($P28&gt;=HP$4,$P28&lt;HQ$4,$Q28&lt;HQ$4),NETWORKDAYS.INTL($P28,$Q28,1,(Holidays!$A$1:$A$248)),0)+IF(AND($P28&gt;=HP$4,$P28&lt;HQ$4,$Q28&gt;=HQ$4),NETWORKDAYS.INTL($P28,(HQ$4)-1,1,(Holidays!$A$1:$A$248)),0)+IF(AND($P28&lt;HP$4,$Q28&lt;HQ$4,$Q28&gt;=HP$4),NETWORKDAYS.INTL(HP$4,$Q28,1,(Holidays!$A$1:$A$248)),0)+IF(AND($P28&lt;HP$4,$Q28&gt;=HQ$4,$Q28&gt;=HP$4),NETWORKDAYS.INTL(HP$4,(HQ$4)-1,1,(Holidays!$A$1:$A$248)),0))*$S28,"")</f>
        <v>0</v>
      </c>
      <c r="HQ28" s="191">
        <f>IFERROR((IF(AND($P28&gt;=HQ$4,$P28&lt;HR$4,$Q28&lt;HR$4),NETWORKDAYS.INTL($P28,$Q28,1,(Holidays!$A$1:$A$248)),0)+IF(AND($P28&gt;=HQ$4,$P28&lt;HR$4,$Q28&gt;=HR$4),NETWORKDAYS.INTL($P28,(HR$4)-1,1,(Holidays!$A$1:$A$248)),0)+IF(AND($P28&lt;HQ$4,$Q28&lt;HR$4,$Q28&gt;=HQ$4),NETWORKDAYS.INTL(HQ$4,$Q28,1,(Holidays!$A$1:$A$248)),0)+IF(AND($P28&lt;HQ$4,$Q28&gt;=HR$4,$Q28&gt;=HQ$4),NETWORKDAYS.INTL(HQ$4,(HR$4)-1,1,(Holidays!$A$1:$A$248)),0))*$S28,"")</f>
        <v>0</v>
      </c>
      <c r="HR28" s="191">
        <f>IFERROR((IF(AND($P28&gt;=HR$4,$P28&lt;HS$4,$Q28&lt;HS$4),NETWORKDAYS.INTL($P28,$Q28,1,(Holidays!$A$1:$A$248)),0)+IF(AND($P28&gt;=HR$4,$P28&lt;HS$4,$Q28&gt;=HS$4),NETWORKDAYS.INTL($P28,(HS$4)-1,1,(Holidays!$A$1:$A$248)),0)+IF(AND($P28&lt;HR$4,$Q28&lt;HS$4,$Q28&gt;=HR$4),NETWORKDAYS.INTL(HR$4,$Q28,1,(Holidays!$A$1:$A$248)),0)+IF(AND($P28&lt;HR$4,$Q28&gt;=HS$4,$Q28&gt;=HR$4),NETWORKDAYS.INTL(HR$4,(HS$4)-1,1,(Holidays!$A$1:$A$248)),0))*$S28,"")</f>
        <v>0</v>
      </c>
      <c r="HS28" s="191">
        <f>IFERROR((IF(AND($P28&gt;=HS$4,$P28&lt;HT$4,$Q28&lt;HT$4),NETWORKDAYS.INTL($P28,$Q28,1,(Holidays!$A$1:$A$248)),0)+IF(AND($P28&gt;=HS$4,$P28&lt;HT$4,$Q28&gt;=HT$4),NETWORKDAYS.INTL($P28,(HT$4)-1,1,(Holidays!$A$1:$A$248)),0)+IF(AND($P28&lt;HS$4,$Q28&lt;HT$4,$Q28&gt;=HS$4),NETWORKDAYS.INTL(HS$4,$Q28,1,(Holidays!$A$1:$A$248)),0)+IF(AND($P28&lt;HS$4,$Q28&gt;=HT$4,$Q28&gt;=HS$4),NETWORKDAYS.INTL(HS$4,(HT$4)-1,1,(Holidays!$A$1:$A$248)),0))*$S28,"")</f>
        <v>0</v>
      </c>
      <c r="HT28" s="191">
        <f>IFERROR((IF(AND($P28&gt;=HT$4,$P28&lt;HU$4,$Q28&lt;HU$4),NETWORKDAYS.INTL($P28,$Q28,1,(Holidays!$A$1:$A$248)),0)+IF(AND($P28&gt;=HT$4,$P28&lt;HU$4,$Q28&gt;=HU$4),NETWORKDAYS.INTL($P28,(HU$4)-1,1,(Holidays!$A$1:$A$248)),0)+IF(AND($P28&lt;HT$4,$Q28&lt;HU$4,$Q28&gt;=HT$4),NETWORKDAYS.INTL(HT$4,$Q28,1,(Holidays!$A$1:$A$248)),0)+IF(AND($P28&lt;HT$4,$Q28&gt;=HU$4,$Q28&gt;=HT$4),NETWORKDAYS.INTL(HT$4,(HU$4)-1,1,(Holidays!$A$1:$A$248)),0))*$S28,"")</f>
        <v>0</v>
      </c>
      <c r="HU28" s="191">
        <f>IFERROR((IF(AND($P28&gt;=HU$4,$P28&lt;HV$4,$Q28&lt;HV$4),NETWORKDAYS.INTL($P28,$Q28,1,(Holidays!$A$1:$A$248)),0)+IF(AND($P28&gt;=HU$4,$P28&lt;HV$4,$Q28&gt;=HV$4),NETWORKDAYS.INTL($P28,(HV$4)-1,1,(Holidays!$A$1:$A$248)),0)+IF(AND($P28&lt;HU$4,$Q28&lt;HV$4,$Q28&gt;=HU$4),NETWORKDAYS.INTL(HU$4,$Q28,1,(Holidays!$A$1:$A$248)),0)+IF(AND($P28&lt;HU$4,$Q28&gt;=HV$4,$Q28&gt;=HU$4),NETWORKDAYS.INTL(HU$4,(HV$4)-1,1,(Holidays!$A$1:$A$248)),0))*$S28,"")</f>
        <v>0</v>
      </c>
      <c r="HV28" s="191">
        <f>IFERROR((IF(AND($P28&gt;=HV$4,$P28&lt;HW$4,$Q28&lt;HW$4),NETWORKDAYS.INTL($P28,$Q28,1,(Holidays!$A$1:$A$248)),0)+IF(AND($P28&gt;=HV$4,$P28&lt;HW$4,$Q28&gt;=HW$4),NETWORKDAYS.INTL($P28,(HW$4)-1,1,(Holidays!$A$1:$A$248)),0)+IF(AND($P28&lt;HV$4,$Q28&lt;HW$4,$Q28&gt;=HV$4),NETWORKDAYS.INTL(HV$4,$Q28,1,(Holidays!$A$1:$A$248)),0)+IF(AND($P28&lt;HV$4,$Q28&gt;=HW$4,$Q28&gt;=HV$4),NETWORKDAYS.INTL(HV$4,(HW$4)-1,1,(Holidays!$A$1:$A$248)),0))*$S28,"")</f>
        <v>0</v>
      </c>
      <c r="HW28" s="191">
        <f>IFERROR((IF(AND($P28&gt;=HW$4,$P28&lt;HX$4,$Q28&lt;HX$4),NETWORKDAYS.INTL($P28,$Q28,1,(Holidays!$A$1:$A$248)),0)+IF(AND($P28&gt;=HW$4,$P28&lt;HX$4,$Q28&gt;=HX$4),NETWORKDAYS.INTL($P28,(HX$4)-1,1,(Holidays!$A$1:$A$248)),0)+IF(AND($P28&lt;HW$4,$Q28&lt;HX$4,$Q28&gt;=HW$4),NETWORKDAYS.INTL(HW$4,$Q28,1,(Holidays!$A$1:$A$248)),0)+IF(AND($P28&lt;HW$4,$Q28&gt;=HX$4,$Q28&gt;=HW$4),NETWORKDAYS.INTL(HW$4,(HX$4)-1,1,(Holidays!$A$1:$A$248)),0))*$S28,"")</f>
        <v>0</v>
      </c>
      <c r="HX28" s="191">
        <f>IFERROR((IF(AND($P28&gt;=HX$4,$P28&lt;HY$4,$Q28&lt;HY$4),NETWORKDAYS.INTL($P28,$Q28,1,(Holidays!$A$1:$A$248)),0)+IF(AND($P28&gt;=HX$4,$P28&lt;HY$4,$Q28&gt;=HY$4),NETWORKDAYS.INTL($P28,(HY$4)-1,1,(Holidays!$A$1:$A$248)),0)+IF(AND($P28&lt;HX$4,$Q28&lt;HY$4,$Q28&gt;=HX$4),NETWORKDAYS.INTL(HX$4,$Q28,1,(Holidays!$A$1:$A$248)),0)+IF(AND($P28&lt;HX$4,$Q28&gt;=HY$4,$Q28&gt;=HX$4),NETWORKDAYS.INTL(HX$4,(HY$4)-1,1,(Holidays!$A$1:$A$248)),0))*$S28,"")</f>
        <v>0</v>
      </c>
      <c r="HY28" s="191">
        <f>IFERROR((IF(AND($P28&gt;=HY$4,$P28&lt;HZ$4,$Q28&lt;HZ$4),NETWORKDAYS.INTL($P28,$Q28,1,(Holidays!$A$1:$A$248)),0)+IF(AND($P28&gt;=HY$4,$P28&lt;HZ$4,$Q28&gt;=HZ$4),NETWORKDAYS.INTL($P28,(HZ$4)-1,1,(Holidays!$A$1:$A$248)),0)+IF(AND($P28&lt;HY$4,$Q28&lt;HZ$4,$Q28&gt;=HY$4),NETWORKDAYS.INTL(HY$4,$Q28,1,(Holidays!$A$1:$A$248)),0)+IF(AND($P28&lt;HY$4,$Q28&gt;=HZ$4,$Q28&gt;=HY$4),NETWORKDAYS.INTL(HY$4,(HZ$4)-1,1,(Holidays!$A$1:$A$248)),0))*$S28,"")</f>
        <v>0</v>
      </c>
      <c r="HZ28" s="191">
        <f>IFERROR((IF(AND($P28&gt;=HZ$4,$P28&lt;IA$4,$Q28&lt;IA$4),NETWORKDAYS.INTL($P28,$Q28,1,(Holidays!$A$1:$A$248)),0)+IF(AND($P28&gt;=HZ$4,$P28&lt;IA$4,$Q28&gt;=IA$4),NETWORKDAYS.INTL($P28,(IA$4)-1,1,(Holidays!$A$1:$A$248)),0)+IF(AND($P28&lt;HZ$4,$Q28&lt;IA$4,$Q28&gt;=HZ$4),NETWORKDAYS.INTL(HZ$4,$Q28,1,(Holidays!$A$1:$A$248)),0)+IF(AND($P28&lt;HZ$4,$Q28&gt;=IA$4,$Q28&gt;=HZ$4),NETWORKDAYS.INTL(HZ$4,(IA$4)-1,1,(Holidays!$A$1:$A$248)),0))*$S28,"")</f>
        <v>0</v>
      </c>
      <c r="IA28" s="191">
        <f>IFERROR((IF(AND($P28&gt;=IA$4,$P28&lt;IB$4,$Q28&lt;IB$4),NETWORKDAYS.INTL($P28,$Q28,1,(Holidays!$A$1:$A$248)),0)+IF(AND($P28&gt;=IA$4,$P28&lt;IB$4,$Q28&gt;=IB$4),NETWORKDAYS.INTL($P28,(IB$4)-1,1,(Holidays!$A$1:$A$248)),0)+IF(AND($P28&lt;IA$4,$Q28&lt;IB$4,$Q28&gt;=IA$4),NETWORKDAYS.INTL(IA$4,$Q28,1,(Holidays!$A$1:$A$248)),0)+IF(AND($P28&lt;IA$4,$Q28&gt;=IB$4,$Q28&gt;=IA$4),NETWORKDAYS.INTL(IA$4,(IB$4)-1,1,(Holidays!$A$1:$A$248)),0))*$S28,"")</f>
        <v>0</v>
      </c>
      <c r="IB28" s="191">
        <f>IFERROR((IF(AND($P28&gt;=IB$4,$P28&lt;IC$4,$Q28&lt;IC$4),NETWORKDAYS.INTL($P28,$Q28,1,(Holidays!$A$1:$A$248)),0)+IF(AND($P28&gt;=IB$4,$P28&lt;IC$4,$Q28&gt;=IC$4),NETWORKDAYS.INTL($P28,(IC$4)-1,1,(Holidays!$A$1:$A$248)),0)+IF(AND($P28&lt;IB$4,$Q28&lt;IC$4,$Q28&gt;=IB$4),NETWORKDAYS.INTL(IB$4,$Q28,1,(Holidays!$A$1:$A$248)),0)+IF(AND($P28&lt;IB$4,$Q28&gt;=IC$4,$Q28&gt;=IB$4),NETWORKDAYS.INTL(IB$4,(IC$4)-1,1,(Holidays!$A$1:$A$248)),0))*$S28,"")</f>
        <v>0</v>
      </c>
      <c r="IC28" s="191">
        <f>IFERROR((IF(AND($P28&gt;=IC$4,$P28&lt;ID$4,$Q28&lt;ID$4),NETWORKDAYS.INTL($P28,$Q28,1,(Holidays!$A$1:$A$248)),0)+IF(AND($P28&gt;=IC$4,$P28&lt;ID$4,$Q28&gt;=ID$4),NETWORKDAYS.INTL($P28,(ID$4)-1,1,(Holidays!$A$1:$A$248)),0)+IF(AND($P28&lt;IC$4,$Q28&lt;ID$4,$Q28&gt;=IC$4),NETWORKDAYS.INTL(IC$4,$Q28,1,(Holidays!$A$1:$A$248)),0)+IF(AND($P28&lt;IC$4,$Q28&gt;=ID$4,$Q28&gt;=IC$4),NETWORKDAYS.INTL(IC$4,(ID$4)-1,1,(Holidays!$A$1:$A$248)),0))*$S28,"")</f>
        <v>0</v>
      </c>
      <c r="ID28" s="191">
        <f>IFERROR((IF(AND($P28&gt;=ID$4,$P28&lt;IE$4,$Q28&lt;IE$4),NETWORKDAYS.INTL($P28,$Q28,1,(Holidays!$A$1:$A$248)),0)+IF(AND($P28&gt;=ID$4,$P28&lt;IE$4,$Q28&gt;=IE$4),NETWORKDAYS.INTL($P28,(IE$4)-1,1,(Holidays!$A$1:$A$248)),0)+IF(AND($P28&lt;ID$4,$Q28&lt;IE$4,$Q28&gt;=ID$4),NETWORKDAYS.INTL(ID$4,$Q28,1,(Holidays!$A$1:$A$248)),0)+IF(AND($P28&lt;ID$4,$Q28&gt;=IE$4,$Q28&gt;=ID$4),NETWORKDAYS.INTL(ID$4,(IE$4)-1,1,(Holidays!$A$1:$A$248)),0))*$S28,"")</f>
        <v>0</v>
      </c>
      <c r="IE28" s="191">
        <f>IFERROR((IF(AND($P28&gt;=IE$4,$P28&lt;IF$4,$Q28&lt;IF$4),NETWORKDAYS.INTL($P28,$Q28,1,(Holidays!$A$1:$A$248)),0)+IF(AND($P28&gt;=IE$4,$P28&lt;IF$4,$Q28&gt;=IF$4),NETWORKDAYS.INTL($P28,(IF$4)-1,1,(Holidays!$A$1:$A$248)),0)+IF(AND($P28&lt;IE$4,$Q28&lt;IF$4,$Q28&gt;=IE$4),NETWORKDAYS.INTL(IE$4,$Q28,1,(Holidays!$A$1:$A$248)),0)+IF(AND($P28&lt;IE$4,$Q28&gt;=IF$4,$Q28&gt;=IE$4),NETWORKDAYS.INTL(IE$4,(IF$4)-1,1,(Holidays!$A$1:$A$248)),0))*$S28,"")</f>
        <v>0</v>
      </c>
      <c r="IF28" s="191">
        <f>IFERROR((IF(AND($P28&gt;=IF$4,$P28&lt;IG$4,$Q28&lt;IG$4),NETWORKDAYS.INTL($P28,$Q28,1,(Holidays!$A$1:$A$248)),0)+IF(AND($P28&gt;=IF$4,$P28&lt;IG$4,$Q28&gt;=IG$4),NETWORKDAYS.INTL($P28,(IG$4)-1,1,(Holidays!$A$1:$A$248)),0)+IF(AND($P28&lt;IF$4,$Q28&lt;IG$4,$Q28&gt;=IF$4),NETWORKDAYS.INTL(IF$4,$Q28,1,(Holidays!$A$1:$A$248)),0)+IF(AND($P28&lt;IF$4,$Q28&gt;=IG$4,$Q28&gt;=IF$4),NETWORKDAYS.INTL(IF$4,(IG$4)-1,1,(Holidays!$A$1:$A$248)),0))*$S28,"")</f>
        <v>0</v>
      </c>
      <c r="IG28" s="191">
        <f>IFERROR((IF(AND($P28&gt;=IG$4,$P28&lt;IH$4,$Q28&lt;IH$4),NETWORKDAYS.INTL($P28,$Q28,1,(Holidays!$A$1:$A$248)),0)+IF(AND($P28&gt;=IG$4,$P28&lt;IH$4,$Q28&gt;=IH$4),NETWORKDAYS.INTL($P28,(IH$4)-1,1,(Holidays!$A$1:$A$248)),0)+IF(AND($P28&lt;IG$4,$Q28&lt;IH$4,$Q28&gt;=IG$4),NETWORKDAYS.INTL(IG$4,$Q28,1,(Holidays!$A$1:$A$248)),0)+IF(AND($P28&lt;IG$4,$Q28&gt;=IH$4,$Q28&gt;=IG$4),NETWORKDAYS.INTL(IG$4,(IH$4)-1,1,(Holidays!$A$1:$A$248)),0))*$S28,"")</f>
        <v>0</v>
      </c>
      <c r="IH28" s="191">
        <f>IFERROR((IF(AND($P28&gt;=IH$4,$P28&lt;II$4,$Q28&lt;II$4),NETWORKDAYS.INTL($P28,$Q28,1,(Holidays!$A$1:$A$248)),0)+IF(AND($P28&gt;=IH$4,$P28&lt;II$4,$Q28&gt;=II$4),NETWORKDAYS.INTL($P28,(II$4)-1,1,(Holidays!$A$1:$A$248)),0)+IF(AND($P28&lt;IH$4,$Q28&lt;II$4,$Q28&gt;=IH$4),NETWORKDAYS.INTL(IH$4,$Q28,1,(Holidays!$A$1:$A$248)),0)+IF(AND($P28&lt;IH$4,$Q28&gt;=II$4,$Q28&gt;=IH$4),NETWORKDAYS.INTL(IH$4,(II$4)-1,1,(Holidays!$A$1:$A$248)),0))*$S28,"")</f>
        <v>0</v>
      </c>
      <c r="II28" s="191">
        <f>IFERROR((IF(AND($P28&gt;=II$4,$P28&lt;IJ$4,$Q28&lt;IJ$4),NETWORKDAYS.INTL($P28,$Q28,1,(Holidays!$A$1:$A$248)),0)+IF(AND($P28&gt;=II$4,$P28&lt;IJ$4,$Q28&gt;=IJ$4),NETWORKDAYS.INTL($P28,(IJ$4)-1,1,(Holidays!$A$1:$A$248)),0)+IF(AND($P28&lt;II$4,$Q28&lt;IJ$4,$Q28&gt;=II$4),NETWORKDAYS.INTL(II$4,$Q28,1,(Holidays!$A$1:$A$248)),0)+IF(AND($P28&lt;II$4,$Q28&gt;=IJ$4,$Q28&gt;=II$4),NETWORKDAYS.INTL(II$4,(IJ$4)-1,1,(Holidays!$A$1:$A$248)),0))*$S28,"")</f>
        <v>0</v>
      </c>
      <c r="IJ28" s="191">
        <f>IFERROR((IF(AND($P28&gt;=IJ$4,$P28&lt;IK$4,$Q28&lt;IK$4),NETWORKDAYS.INTL($P28,$Q28,1,(Holidays!$A$1:$A$248)),0)+IF(AND($P28&gt;=IJ$4,$P28&lt;IK$4,$Q28&gt;=IK$4),NETWORKDAYS.INTL($P28,(IK$4)-1,1,(Holidays!$A$1:$A$248)),0)+IF(AND($P28&lt;IJ$4,$Q28&lt;IK$4,$Q28&gt;=IJ$4),NETWORKDAYS.INTL(IJ$4,$Q28,1,(Holidays!$A$1:$A$248)),0)+IF(AND($P28&lt;IJ$4,$Q28&gt;=IK$4,$Q28&gt;=IJ$4),NETWORKDAYS.INTL(IJ$4,(IK$4)-1,1,(Holidays!$A$1:$A$248)),0))*$S28,"")</f>
        <v>0</v>
      </c>
      <c r="IK28" s="191">
        <f>IFERROR((IF(AND($P28&gt;=IK$4,$P28&lt;IL$4,$Q28&lt;IL$4),NETWORKDAYS.INTL($P28,$Q28,1,(Holidays!$A$1:$A$248)),0)+IF(AND($P28&gt;=IK$4,$P28&lt;IL$4,$Q28&gt;=IL$4),NETWORKDAYS.INTL($P28,(IL$4)-1,1,(Holidays!$A$1:$A$248)),0)+IF(AND($P28&lt;IK$4,$Q28&lt;IL$4,$Q28&gt;=IK$4),NETWORKDAYS.INTL(IK$4,$Q28,1,(Holidays!$A$1:$A$248)),0)+IF(AND($P28&lt;IK$4,$Q28&gt;=IL$4,$Q28&gt;=IK$4),NETWORKDAYS.INTL(IK$4,(IL$4)-1,1,(Holidays!$A$1:$A$248)),0))*$S28,"")</f>
        <v>0</v>
      </c>
      <c r="IL28" s="191">
        <f>IFERROR((IF(AND($P28&gt;=IL$4,$P28&lt;IM$4,$Q28&lt;IM$4),NETWORKDAYS.INTL($P28,$Q28,1,(Holidays!$A$1:$A$248)),0)+IF(AND($P28&gt;=IL$4,$P28&lt;IM$4,$Q28&gt;=IM$4),NETWORKDAYS.INTL($P28,(IM$4)-1,1,(Holidays!$A$1:$A$248)),0)+IF(AND($P28&lt;IL$4,$Q28&lt;IM$4,$Q28&gt;=IL$4),NETWORKDAYS.INTL(IL$4,$Q28,1,(Holidays!$A$1:$A$248)),0)+IF(AND($P28&lt;IL$4,$Q28&gt;=IM$4,$Q28&gt;=IL$4),NETWORKDAYS.INTL(IL$4,(IM$4)-1,1,(Holidays!$A$1:$A$248)),0))*$S28,"")</f>
        <v>0</v>
      </c>
      <c r="IM28" s="191">
        <f>IFERROR((IF(AND($P28&gt;=IM$4,$P28&lt;IN$4,$Q28&lt;IN$4),NETWORKDAYS.INTL($P28,$Q28,1,(Holidays!$A$1:$A$248)),0)+IF(AND($P28&gt;=IM$4,$P28&lt;IN$4,$Q28&gt;=IN$4),NETWORKDAYS.INTL($P28,(IN$4)-1,1,(Holidays!$A$1:$A$248)),0)+IF(AND($P28&lt;IM$4,$Q28&lt;IN$4,$Q28&gt;=IM$4),NETWORKDAYS.INTL(IM$4,$Q28,1,(Holidays!$A$1:$A$248)),0)+IF(AND($P28&lt;IM$4,$Q28&gt;=IN$4,$Q28&gt;=IM$4),NETWORKDAYS.INTL(IM$4,(IN$4)-1,1,(Holidays!$A$1:$A$248)),0))*$S28,"")</f>
        <v>0</v>
      </c>
      <c r="IN28" s="191">
        <f>IFERROR((IF(AND($P28&gt;=IN$4,$P28&lt;IO$4,$Q28&lt;IO$4),NETWORKDAYS.INTL($P28,$Q28,1,(Holidays!$A$1:$A$248)),0)+IF(AND($P28&gt;=IN$4,$P28&lt;IO$4,$Q28&gt;=IO$4),NETWORKDAYS.INTL($P28,(IO$4)-1,1,(Holidays!$A$1:$A$248)),0)+IF(AND($P28&lt;IN$4,$Q28&lt;IO$4,$Q28&gt;=IN$4),NETWORKDAYS.INTL(IN$4,$Q28,1,(Holidays!$A$1:$A$248)),0)+IF(AND($P28&lt;IN$4,$Q28&gt;=IO$4,$Q28&gt;=IN$4),NETWORKDAYS.INTL(IN$4,(IO$4)-1,1,(Holidays!$A$1:$A$248)),0))*$S28,"")</f>
        <v>0</v>
      </c>
      <c r="IO28" s="193">
        <f>IFERROR((IF(AND($P28&gt;=IO$4,$P28&lt;IP$4,$Q28&lt;IP$4),NETWORKDAYS.INTL($P28,$Q28,1,(Holidays!$A$1:$A$248)),0)+IF(AND($P28&gt;=IO$4,$P28&lt;IP$4,$Q28&gt;=IP$4),NETWORKDAYS.INTL($P28,(IP$4)-1,1,(Holidays!$A$1:$A$248)),0)+IF(AND($P28&lt;IO$4,$Q28&lt;IP$4,$Q28&gt;=IO$4),NETWORKDAYS.INTL(IO$4,$Q28,1,(Holidays!$A$1:$A$248)),0)+IF(AND($P28&lt;IO$4,$Q28&gt;=IP$4,$Q28&gt;=IO$4),NETWORKDAYS.INTL(IO$4,(IP$4)-1,1,(Holidays!$A$1:$A$248)),0))*$S28,"")</f>
        <v>0</v>
      </c>
    </row>
    <row r="29" spans="1:249" ht="15" customHeight="1">
      <c r="A29" s="215"/>
      <c r="B29" s="59" t="str">
        <f>'A-1_MH Estimation'!B29</f>
        <v>A.22</v>
      </c>
      <c r="C29" s="60" t="str">
        <f>IFERROR(VLOOKUP(B29,'A-1_MH Estimation'!$B$6:$C$54,2,0),"")</f>
        <v>Hole Management</v>
      </c>
      <c r="D29" s="174">
        <f>IFERROR(VLOOKUP(C29,'A-1_MH Estimation'!$C$7:$K$61,9,0)*1,0)</f>
        <v>25</v>
      </c>
      <c r="E29" s="165">
        <v>1</v>
      </c>
      <c r="F29" s="166"/>
      <c r="G29" s="166"/>
      <c r="H29" s="166"/>
      <c r="I29" s="166"/>
      <c r="J29" s="167"/>
      <c r="K29" s="354">
        <f t="shared" ca="1" si="437"/>
        <v>25</v>
      </c>
      <c r="L29" s="307">
        <v>1</v>
      </c>
      <c r="M29" s="307"/>
      <c r="N29" s="307"/>
      <c r="O29" s="167"/>
      <c r="P29" s="171">
        <v>44609</v>
      </c>
      <c r="Q29" s="171">
        <v>44610</v>
      </c>
      <c r="R29" s="170">
        <f>NETWORKDAYS.INTL(P29,Q29,1,Holidays!$A$1:$A$248)</f>
        <v>2</v>
      </c>
      <c r="S29" s="62">
        <f t="shared" si="436"/>
        <v>12.5</v>
      </c>
      <c r="U29" s="253">
        <f>SUM($V29:IO29)</f>
        <v>25</v>
      </c>
      <c r="V29" s="190">
        <f>IFERROR((IF(AND($P29&gt;=V$4,$P29&lt;W$4,$Q29&lt;W$4),NETWORKDAYS.INTL($P29,$Q29,1,(Holidays!$A$1:$A$248)),0)+IF(AND($P29&gt;=V$4,$P29&lt;W$4,$Q29&gt;=W$4),NETWORKDAYS.INTL($P29,(W$4)-1,1,(Holidays!$A$1:$A$248)),0)+IF(AND($P29&lt;V$4,$Q29&lt;W$4,$Q29&gt;=V$4),NETWORKDAYS.INTL(V$4,$Q29,1,(Holidays!$A$1:$A$248)),0)+IF(AND($P29&lt;V$4,$Q29&gt;=W$4,$Q29&gt;=V$4),NETWORKDAYS.INTL(V$4,(W$4)-1,1,(Holidays!$A$1:$A$248)),0))*$S29,"")</f>
        <v>0</v>
      </c>
      <c r="W29" s="191">
        <f>IFERROR((IF(AND($P29&gt;=W$4,$P29&lt;X$4,$Q29&lt;X$4),NETWORKDAYS.INTL($P29,$Q29,1,(Holidays!$A$1:$A$248)),0)+IF(AND($P29&gt;=W$4,$P29&lt;X$4,$Q29&gt;=X$4),NETWORKDAYS.INTL($P29,(X$4)-1,1,(Holidays!$A$1:$A$248)),0)+IF(AND($P29&lt;W$4,$Q29&lt;X$4,$Q29&gt;=W$4),NETWORKDAYS.INTL(W$4,$Q29,1,(Holidays!$A$1:$A$248)),0)+IF(AND($P29&lt;W$4,$Q29&gt;=X$4,$Q29&gt;=W$4),NETWORKDAYS.INTL(W$4,(X$4)-1,1,(Holidays!$A$1:$A$248)),0))*$S29,"")</f>
        <v>0</v>
      </c>
      <c r="X29" s="191">
        <f>IFERROR((IF(AND($P29&gt;=X$4,$P29&lt;Y$4,$Q29&lt;Y$4),NETWORKDAYS.INTL($P29,$Q29,1,(Holidays!$A$1:$A$248)),0)+IF(AND($P29&gt;=X$4,$P29&lt;Y$4,$Q29&gt;=Y$4),NETWORKDAYS.INTL($P29,(Y$4)-1,1,(Holidays!$A$1:$A$248)),0)+IF(AND($P29&lt;X$4,$Q29&lt;Y$4,$Q29&gt;=X$4),NETWORKDAYS.INTL(X$4,$Q29,1,(Holidays!$A$1:$A$248)),0)+IF(AND($P29&lt;X$4,$Q29&gt;=Y$4,$Q29&gt;=X$4),NETWORKDAYS.INTL(X$4,(Y$4)-1,1,(Holidays!$A$1:$A$248)),0))*$S29,"")</f>
        <v>0</v>
      </c>
      <c r="Y29" s="191">
        <f>IFERROR((IF(AND($P29&gt;=Y$4,$P29&lt;Z$4,$Q29&lt;Z$4),NETWORKDAYS.INTL($P29,$Q29,1,(Holidays!$A$1:$A$248)),0)+IF(AND($P29&gt;=Y$4,$P29&lt;Z$4,$Q29&gt;=Z$4),NETWORKDAYS.INTL($P29,(Z$4)-1,1,(Holidays!$A$1:$A$248)),0)+IF(AND($P29&lt;Y$4,$Q29&lt;Z$4,$Q29&gt;=Y$4),NETWORKDAYS.INTL(Y$4,$Q29,1,(Holidays!$A$1:$A$248)),0)+IF(AND($P29&lt;Y$4,$Q29&gt;=Z$4,$Q29&gt;=Y$4),NETWORKDAYS.INTL(Y$4,(Z$4)-1,1,(Holidays!$A$1:$A$248)),0))*$S29,"")</f>
        <v>0</v>
      </c>
      <c r="Z29" s="191">
        <f>IFERROR((IF(AND($P29&gt;=Z$4,$P29&lt;AA$4,$Q29&lt;AA$4),NETWORKDAYS.INTL($P29,$Q29,1,(Holidays!$A$1:$A$248)),0)+IF(AND($P29&gt;=Z$4,$P29&lt;AA$4,$Q29&gt;=AA$4),NETWORKDAYS.INTL($P29,(AA$4)-1,1,(Holidays!$A$1:$A$248)),0)+IF(AND($P29&lt;Z$4,$Q29&lt;AA$4,$Q29&gt;=Z$4),NETWORKDAYS.INTL(Z$4,$Q29,1,(Holidays!$A$1:$A$248)),0)+IF(AND($P29&lt;Z$4,$Q29&gt;=AA$4,$Q29&gt;=Z$4),NETWORKDAYS.INTL(Z$4,(AA$4)-1,1,(Holidays!$A$1:$A$248)),0))*$S29,"")</f>
        <v>0</v>
      </c>
      <c r="AA29" s="191">
        <f>IFERROR((IF(AND($P29&gt;=AA$4,$P29&lt;AB$4,$Q29&lt;AB$4),NETWORKDAYS.INTL($P29,$Q29,1,(Holidays!$A$1:$A$248)),0)+IF(AND($P29&gt;=AA$4,$P29&lt;AB$4,$Q29&gt;=AB$4),NETWORKDAYS.INTL($P29,(AB$4)-1,1,(Holidays!$A$1:$A$248)),0)+IF(AND($P29&lt;AA$4,$Q29&lt;AB$4,$Q29&gt;=AA$4),NETWORKDAYS.INTL(AA$4,$Q29,1,(Holidays!$A$1:$A$248)),0)+IF(AND($P29&lt;AA$4,$Q29&gt;=AB$4,$Q29&gt;=AA$4),NETWORKDAYS.INTL(AA$4,(AB$4)-1,1,(Holidays!$A$1:$A$248)),0))*$S29,"")</f>
        <v>0</v>
      </c>
      <c r="AB29" s="191">
        <f>IFERROR((IF(AND($P29&gt;=AB$4,$P29&lt;AC$4,$Q29&lt;AC$4),NETWORKDAYS.INTL($P29,$Q29,1,(Holidays!$A$1:$A$248)),0)+IF(AND($P29&gt;=AB$4,$P29&lt;AC$4,$Q29&gt;=AC$4),NETWORKDAYS.INTL($P29,(AC$4)-1,1,(Holidays!$A$1:$A$248)),0)+IF(AND($P29&lt;AB$4,$Q29&lt;AC$4,$Q29&gt;=AB$4),NETWORKDAYS.INTL(AB$4,$Q29,1,(Holidays!$A$1:$A$248)),0)+IF(AND($P29&lt;AB$4,$Q29&gt;=AC$4,$Q29&gt;=AB$4),NETWORKDAYS.INTL(AB$4,(AC$4)-1,1,(Holidays!$A$1:$A$248)),0))*$S29,"")</f>
        <v>0</v>
      </c>
      <c r="AC29" s="191">
        <f>IFERROR((IF(AND($P29&gt;=AC$4,$P29&lt;AD$4,$Q29&lt;AD$4),NETWORKDAYS.INTL($P29,$Q29,1,(Holidays!$A$1:$A$248)),0)+IF(AND($P29&gt;=AC$4,$P29&lt;AD$4,$Q29&gt;=AD$4),NETWORKDAYS.INTL($P29,(AD$4)-1,1,(Holidays!$A$1:$A$248)),0)+IF(AND($P29&lt;AC$4,$Q29&lt;AD$4,$Q29&gt;=AC$4),NETWORKDAYS.INTL(AC$4,$Q29,1,(Holidays!$A$1:$A$248)),0)+IF(AND($P29&lt;AC$4,$Q29&gt;=AD$4,$Q29&gt;=AC$4),NETWORKDAYS.INTL(AC$4,(AD$4)-1,1,(Holidays!$A$1:$A$248)),0))*$S29,"")</f>
        <v>0</v>
      </c>
      <c r="AD29" s="191">
        <f>IFERROR((IF(AND($P29&gt;=AD$4,$P29&lt;AE$4,$Q29&lt;AE$4),NETWORKDAYS.INTL($P29,$Q29,1,(Holidays!$A$1:$A$248)),0)+IF(AND($P29&gt;=AD$4,$P29&lt;AE$4,$Q29&gt;=AE$4),NETWORKDAYS.INTL($P29,(AE$4)-1,1,(Holidays!$A$1:$A$248)),0)+IF(AND($P29&lt;AD$4,$Q29&lt;AE$4,$Q29&gt;=AD$4),NETWORKDAYS.INTL(AD$4,$Q29,1,(Holidays!$A$1:$A$248)),0)+IF(AND($P29&lt;AD$4,$Q29&gt;=AE$4,$Q29&gt;=AD$4),NETWORKDAYS.INTL(AD$4,(AE$4)-1,1,(Holidays!$A$1:$A$248)),0))*$S29,"")</f>
        <v>0</v>
      </c>
      <c r="AE29" s="191">
        <f>IFERROR((IF(AND($P29&gt;=AE$4,$P29&lt;AF$4,$Q29&lt;AF$4),NETWORKDAYS.INTL($P29,$Q29,1,(Holidays!$A$1:$A$248)),0)+IF(AND($P29&gt;=AE$4,$P29&lt;AF$4,$Q29&gt;=AF$4),NETWORKDAYS.INTL($P29,(AF$4)-1,1,(Holidays!$A$1:$A$248)),0)+IF(AND($P29&lt;AE$4,$Q29&lt;AF$4,$Q29&gt;=AE$4),NETWORKDAYS.INTL(AE$4,$Q29,1,(Holidays!$A$1:$A$248)),0)+IF(AND($P29&lt;AE$4,$Q29&gt;=AF$4,$Q29&gt;=AE$4),NETWORKDAYS.INTL(AE$4,(AF$4)-1,1,(Holidays!$A$1:$A$248)),0))*$S29,"")</f>
        <v>0</v>
      </c>
      <c r="AF29" s="191">
        <f>IFERROR((IF(AND($P29&gt;=AF$4,$P29&lt;AG$4,$Q29&lt;AG$4),NETWORKDAYS.INTL($P29,$Q29,1,(Holidays!$A$1:$A$248)),0)+IF(AND($P29&gt;=AF$4,$P29&lt;AG$4,$Q29&gt;=AG$4),NETWORKDAYS.INTL($P29,(AG$4)-1,1,(Holidays!$A$1:$A$248)),0)+IF(AND($P29&lt;AF$4,$Q29&lt;AG$4,$Q29&gt;=AF$4),NETWORKDAYS.INTL(AF$4,$Q29,1,(Holidays!$A$1:$A$248)),0)+IF(AND($P29&lt;AF$4,$Q29&gt;=AG$4,$Q29&gt;=AF$4),NETWORKDAYS.INTL(AF$4,(AG$4)-1,1,(Holidays!$A$1:$A$248)),0))*$S29,"")</f>
        <v>0</v>
      </c>
      <c r="AG29" s="191">
        <f>IFERROR((IF(AND($P29&gt;=AG$4,$P29&lt;AH$4,$Q29&lt;AH$4),NETWORKDAYS.INTL($P29,$Q29,1,(Holidays!$A$1:$A$248)),0)+IF(AND($P29&gt;=AG$4,$P29&lt;AH$4,$Q29&gt;=AH$4),NETWORKDAYS.INTL($P29,(AH$4)-1,1,(Holidays!$A$1:$A$248)),0)+IF(AND($P29&lt;AG$4,$Q29&lt;AH$4,$Q29&gt;=AG$4),NETWORKDAYS.INTL(AG$4,$Q29,1,(Holidays!$A$1:$A$248)),0)+IF(AND($P29&lt;AG$4,$Q29&gt;=AH$4,$Q29&gt;=AG$4),NETWORKDAYS.INTL(AG$4,(AH$4)-1,1,(Holidays!$A$1:$A$248)),0))*$S29,"")</f>
        <v>0</v>
      </c>
      <c r="AH29" s="191">
        <f>IFERROR((IF(AND($P29&gt;=AH$4,$P29&lt;AI$4,$Q29&lt;AI$4),NETWORKDAYS.INTL($P29,$Q29,1,(Holidays!$A$1:$A$248)),0)+IF(AND($P29&gt;=AH$4,$P29&lt;AI$4,$Q29&gt;=AI$4),NETWORKDAYS.INTL($P29,(AI$4)-1,1,(Holidays!$A$1:$A$248)),0)+IF(AND($P29&lt;AH$4,$Q29&lt;AI$4,$Q29&gt;=AH$4),NETWORKDAYS.INTL(AH$4,$Q29,1,(Holidays!$A$1:$A$248)),0)+IF(AND($P29&lt;AH$4,$Q29&gt;=AI$4,$Q29&gt;=AH$4),NETWORKDAYS.INTL(AH$4,(AI$4)-1,1,(Holidays!$A$1:$A$248)),0))*$S29,"")</f>
        <v>0</v>
      </c>
      <c r="AI29" s="191">
        <f>IFERROR((IF(AND($P29&gt;=AI$4,$P29&lt;AJ$4,$Q29&lt;AJ$4),NETWORKDAYS.INTL($P29,$Q29,1,(Holidays!$A$1:$A$248)),0)+IF(AND($P29&gt;=AI$4,$P29&lt;AJ$4,$Q29&gt;=AJ$4),NETWORKDAYS.INTL($P29,(AJ$4)-1,1,(Holidays!$A$1:$A$248)),0)+IF(AND($P29&lt;AI$4,$Q29&lt;AJ$4,$Q29&gt;=AI$4),NETWORKDAYS.INTL(AI$4,$Q29,1,(Holidays!$A$1:$A$248)),0)+IF(AND($P29&lt;AI$4,$Q29&gt;=AJ$4,$Q29&gt;=AI$4),NETWORKDAYS.INTL(AI$4,(AJ$4)-1,1,(Holidays!$A$1:$A$248)),0))*$S29,"")</f>
        <v>0</v>
      </c>
      <c r="AJ29" s="191">
        <f>IFERROR((IF(AND($P29&gt;=AJ$4,$P29&lt;AK$4,$Q29&lt;AK$4),NETWORKDAYS.INTL($P29,$Q29,1,(Holidays!$A$1:$A$248)),0)+IF(AND($P29&gt;=AJ$4,$P29&lt;AK$4,$Q29&gt;=AK$4),NETWORKDAYS.INTL($P29,(AK$4)-1,1,(Holidays!$A$1:$A$248)),0)+IF(AND($P29&lt;AJ$4,$Q29&lt;AK$4,$Q29&gt;=AJ$4),NETWORKDAYS.INTL(AJ$4,$Q29,1,(Holidays!$A$1:$A$248)),0)+IF(AND($P29&lt;AJ$4,$Q29&gt;=AK$4,$Q29&gt;=AJ$4),NETWORKDAYS.INTL(AJ$4,(AK$4)-1,1,(Holidays!$A$1:$A$248)),0))*$S29,"")</f>
        <v>0</v>
      </c>
      <c r="AK29" s="191">
        <f>IFERROR((IF(AND($P29&gt;=AK$4,$P29&lt;AL$4,$Q29&lt;AL$4),NETWORKDAYS.INTL($P29,$Q29,1,(Holidays!$A$1:$A$248)),0)+IF(AND($P29&gt;=AK$4,$P29&lt;AL$4,$Q29&gt;=AL$4),NETWORKDAYS.INTL($P29,(AL$4)-1,1,(Holidays!$A$1:$A$248)),0)+IF(AND($P29&lt;AK$4,$Q29&lt;AL$4,$Q29&gt;=AK$4),NETWORKDAYS.INTL(AK$4,$Q29,1,(Holidays!$A$1:$A$248)),0)+IF(AND($P29&lt;AK$4,$Q29&gt;=AL$4,$Q29&gt;=AK$4),NETWORKDAYS.INTL(AK$4,(AL$4)-1,1,(Holidays!$A$1:$A$248)),0))*$S29,"")</f>
        <v>0</v>
      </c>
      <c r="AL29" s="191">
        <f>IFERROR((IF(AND($P29&gt;=AL$4,$P29&lt;AM$4,$Q29&lt;AM$4),NETWORKDAYS.INTL($P29,$Q29,1,(Holidays!$A$1:$A$248)),0)+IF(AND($P29&gt;=AL$4,$P29&lt;AM$4,$Q29&gt;=AM$4),NETWORKDAYS.INTL($P29,(AM$4)-1,1,(Holidays!$A$1:$A$248)),0)+IF(AND($P29&lt;AL$4,$Q29&lt;AM$4,$Q29&gt;=AL$4),NETWORKDAYS.INTL(AL$4,$Q29,1,(Holidays!$A$1:$A$248)),0)+IF(AND($P29&lt;AL$4,$Q29&gt;=AM$4,$Q29&gt;=AL$4),NETWORKDAYS.INTL(AL$4,(AM$4)-1,1,(Holidays!$A$1:$A$248)),0))*$S29,"")</f>
        <v>0</v>
      </c>
      <c r="AM29" s="191">
        <f>IFERROR((IF(AND($P29&gt;=AM$4,$P29&lt;AN$4,$Q29&lt;AN$4),NETWORKDAYS.INTL($P29,$Q29,1,(Holidays!$A$1:$A$248)),0)+IF(AND($P29&gt;=AM$4,$P29&lt;AN$4,$Q29&gt;=AN$4),NETWORKDAYS.INTL($P29,(AN$4)-1,1,(Holidays!$A$1:$A$248)),0)+IF(AND($P29&lt;AM$4,$Q29&lt;AN$4,$Q29&gt;=AM$4),NETWORKDAYS.INTL(AM$4,$Q29,1,(Holidays!$A$1:$A$248)),0)+IF(AND($P29&lt;AM$4,$Q29&gt;=AN$4,$Q29&gt;=AM$4),NETWORKDAYS.INTL(AM$4,(AN$4)-1,1,(Holidays!$A$1:$A$248)),0))*$S29,"")</f>
        <v>0</v>
      </c>
      <c r="AN29" s="191">
        <f>IFERROR((IF(AND($P29&gt;=AN$4,$P29&lt;AO$4,$Q29&lt;AO$4),NETWORKDAYS.INTL($P29,$Q29,1,(Holidays!$A$1:$A$248)),0)+IF(AND($P29&gt;=AN$4,$P29&lt;AO$4,$Q29&gt;=AO$4),NETWORKDAYS.INTL($P29,(AO$4)-1,1,(Holidays!$A$1:$A$248)),0)+IF(AND($P29&lt;AN$4,$Q29&lt;AO$4,$Q29&gt;=AN$4),NETWORKDAYS.INTL(AN$4,$Q29,1,(Holidays!$A$1:$A$248)),0)+IF(AND($P29&lt;AN$4,$Q29&gt;=AO$4,$Q29&gt;=AN$4),NETWORKDAYS.INTL(AN$4,(AO$4)-1,1,(Holidays!$A$1:$A$248)),0))*$S29,"")</f>
        <v>0</v>
      </c>
      <c r="AO29" s="191">
        <f>IFERROR((IF(AND($P29&gt;=AO$4,$P29&lt;AP$4,$Q29&lt;AP$4),NETWORKDAYS.INTL($P29,$Q29,1,(Holidays!$A$1:$A$248)),0)+IF(AND($P29&gt;=AO$4,$P29&lt;AP$4,$Q29&gt;=AP$4),NETWORKDAYS.INTL($P29,(AP$4)-1,1,(Holidays!$A$1:$A$248)),0)+IF(AND($P29&lt;AO$4,$Q29&lt;AP$4,$Q29&gt;=AO$4),NETWORKDAYS.INTL(AO$4,$Q29,1,(Holidays!$A$1:$A$248)),0)+IF(AND($P29&lt;AO$4,$Q29&gt;=AP$4,$Q29&gt;=AO$4),NETWORKDAYS.INTL(AO$4,(AP$4)-1,1,(Holidays!$A$1:$A$248)),0))*$S29,"")</f>
        <v>25</v>
      </c>
      <c r="AP29" s="191">
        <f>IFERROR((IF(AND($P29&gt;=AP$4,$P29&lt;AQ$4,$Q29&lt;AQ$4),NETWORKDAYS.INTL($P29,$Q29,1,(Holidays!$A$1:$A$248)),0)+IF(AND($P29&gt;=AP$4,$P29&lt;AQ$4,$Q29&gt;=AQ$4),NETWORKDAYS.INTL($P29,(AQ$4)-1,1,(Holidays!$A$1:$A$248)),0)+IF(AND($P29&lt;AP$4,$Q29&lt;AQ$4,$Q29&gt;=AP$4),NETWORKDAYS.INTL(AP$4,$Q29,1,(Holidays!$A$1:$A$248)),0)+IF(AND($P29&lt;AP$4,$Q29&gt;=AQ$4,$Q29&gt;=AP$4),NETWORKDAYS.INTL(AP$4,(AQ$4)-1,1,(Holidays!$A$1:$A$248)),0))*$S29,"")</f>
        <v>0</v>
      </c>
      <c r="AQ29" s="191">
        <f>IFERROR((IF(AND($P29&gt;=AQ$4,$P29&lt;AR$4,$Q29&lt;AR$4),NETWORKDAYS.INTL($P29,$Q29,1,(Holidays!$A$1:$A$248)),0)+IF(AND($P29&gt;=AQ$4,$P29&lt;AR$4,$Q29&gt;=AR$4),NETWORKDAYS.INTL($P29,(AR$4)-1,1,(Holidays!$A$1:$A$248)),0)+IF(AND($P29&lt;AQ$4,$Q29&lt;AR$4,$Q29&gt;=AQ$4),NETWORKDAYS.INTL(AQ$4,$Q29,1,(Holidays!$A$1:$A$248)),0)+IF(AND($P29&lt;AQ$4,$Q29&gt;=AR$4,$Q29&gt;=AQ$4),NETWORKDAYS.INTL(AQ$4,(AR$4)-1,1,(Holidays!$A$1:$A$248)),0))*$S29,"")</f>
        <v>0</v>
      </c>
      <c r="AR29" s="191">
        <f>IFERROR((IF(AND($P29&gt;=AR$4,$P29&lt;AS$4,$Q29&lt;AS$4),NETWORKDAYS.INTL($P29,$Q29,1,(Holidays!$A$1:$A$248)),0)+IF(AND($P29&gt;=AR$4,$P29&lt;AS$4,$Q29&gt;=AS$4),NETWORKDAYS.INTL($P29,(AS$4)-1,1,(Holidays!$A$1:$A$248)),0)+IF(AND($P29&lt;AR$4,$Q29&lt;AS$4,$Q29&gt;=AR$4),NETWORKDAYS.INTL(AR$4,$Q29,1,(Holidays!$A$1:$A$248)),0)+IF(AND($P29&lt;AR$4,$Q29&gt;=AS$4,$Q29&gt;=AR$4),NETWORKDAYS.INTL(AR$4,(AS$4)-1,1,(Holidays!$A$1:$A$248)),0))*$S29,"")</f>
        <v>0</v>
      </c>
      <c r="AS29" s="192">
        <f>IFERROR((IF(AND($P29&gt;=AS$4,$P29&lt;AT$4,$Q29&lt;AT$4),NETWORKDAYS.INTL($P29,$Q29,1,(Holidays!$A$1:$A$248)),0)+IF(AND($P29&gt;=AS$4,$P29&lt;AT$4,$Q29&gt;=AT$4),NETWORKDAYS.INTL($P29,(AT$4)-1,1,(Holidays!$A$1:$A$248)),0)+IF(AND($P29&lt;AS$4,$Q29&lt;AT$4,$Q29&gt;=AS$4),NETWORKDAYS.INTL(AS$4,$Q29,1,(Holidays!$A$1:$A$248)),0)+IF(AND($P29&lt;AS$4,$Q29&gt;=AT$4,$Q29&gt;=AS$4),NETWORKDAYS.INTL(AS$4,(AT$4)-1,1,(Holidays!$A$1:$A$248)),0))*$S29,"")</f>
        <v>0</v>
      </c>
      <c r="AT29" s="191">
        <f>IFERROR((IF(AND($P29&gt;=AT$4,$P29&lt;AU$4,$Q29&lt;AU$4),NETWORKDAYS.INTL($P29,$Q29,1,(Holidays!$A$1:$A$248)),0)+IF(AND($P29&gt;=AT$4,$P29&lt;AU$4,$Q29&gt;=AU$4),NETWORKDAYS.INTL($P29,(AU$4)-1,1,(Holidays!$A$1:$A$248)),0)+IF(AND($P29&lt;AT$4,$Q29&lt;AU$4,$Q29&gt;=AT$4),NETWORKDAYS.INTL(AT$4,$Q29,1,(Holidays!$A$1:$A$248)),0)+IF(AND($P29&lt;AT$4,$Q29&gt;=AU$4,$Q29&gt;=AT$4),NETWORKDAYS.INTL(AT$4,(AU$4)-1,1,(Holidays!$A$1:$A$248)),0))*$S29,"")</f>
        <v>0</v>
      </c>
      <c r="AU29" s="191">
        <f>IFERROR((IF(AND($P29&gt;=AU$4,$P29&lt;AV$4,$Q29&lt;AV$4),NETWORKDAYS.INTL($P29,$Q29,1,(Holidays!$A$1:$A$248)),0)+IF(AND($P29&gt;=AU$4,$P29&lt;AV$4,$Q29&gt;=AV$4),NETWORKDAYS.INTL($P29,(AV$4)-1,1,(Holidays!$A$1:$A$248)),0)+IF(AND($P29&lt;AU$4,$Q29&lt;AV$4,$Q29&gt;=AU$4),NETWORKDAYS.INTL(AU$4,$Q29,1,(Holidays!$A$1:$A$248)),0)+IF(AND($P29&lt;AU$4,$Q29&gt;=AV$4,$Q29&gt;=AU$4),NETWORKDAYS.INTL(AU$4,(AV$4)-1,1,(Holidays!$A$1:$A$248)),0))*$S29,"")</f>
        <v>0</v>
      </c>
      <c r="AV29" s="191">
        <f>IFERROR((IF(AND($P29&gt;=AV$4,$P29&lt;AW$4,$Q29&lt;AW$4),NETWORKDAYS.INTL($P29,$Q29,1,(Holidays!$A$1:$A$248)),0)+IF(AND($P29&gt;=AV$4,$P29&lt;AW$4,$Q29&gt;=AW$4),NETWORKDAYS.INTL($P29,(AW$4)-1,1,(Holidays!$A$1:$A$248)),0)+IF(AND($P29&lt;AV$4,$Q29&lt;AW$4,$Q29&gt;=AV$4),NETWORKDAYS.INTL(AV$4,$Q29,1,(Holidays!$A$1:$A$248)),0)+IF(AND($P29&lt;AV$4,$Q29&gt;=AW$4,$Q29&gt;=AV$4),NETWORKDAYS.INTL(AV$4,(AW$4)-1,1,(Holidays!$A$1:$A$248)),0))*$S29,"")</f>
        <v>0</v>
      </c>
      <c r="AW29" s="191">
        <f>IFERROR((IF(AND($P29&gt;=AW$4,$P29&lt;AX$4,$Q29&lt;AX$4),NETWORKDAYS.INTL($P29,$Q29,1,(Holidays!$A$1:$A$248)),0)+IF(AND($P29&gt;=AW$4,$P29&lt;AX$4,$Q29&gt;=AX$4),NETWORKDAYS.INTL($P29,(AX$4)-1,1,(Holidays!$A$1:$A$248)),0)+IF(AND($P29&lt;AW$4,$Q29&lt;AX$4,$Q29&gt;=AW$4),NETWORKDAYS.INTL(AW$4,$Q29,1,(Holidays!$A$1:$A$248)),0)+IF(AND($P29&lt;AW$4,$Q29&gt;=AX$4,$Q29&gt;=AW$4),NETWORKDAYS.INTL(AW$4,(AX$4)-1,1,(Holidays!$A$1:$A$248)),0))*$S29,"")</f>
        <v>0</v>
      </c>
      <c r="AX29" s="191">
        <f>IFERROR((IF(AND($P29&gt;=AX$4,$P29&lt;AY$4,$Q29&lt;AY$4),NETWORKDAYS.INTL($P29,$Q29,1,(Holidays!$A$1:$A$248)),0)+IF(AND($P29&gt;=AX$4,$P29&lt;AY$4,$Q29&gt;=AY$4),NETWORKDAYS.INTL($P29,(AY$4)-1,1,(Holidays!$A$1:$A$248)),0)+IF(AND($P29&lt;AX$4,$Q29&lt;AY$4,$Q29&gt;=AX$4),NETWORKDAYS.INTL(AX$4,$Q29,1,(Holidays!$A$1:$A$248)),0)+IF(AND($P29&lt;AX$4,$Q29&gt;=AY$4,$Q29&gt;=AX$4),NETWORKDAYS.INTL(AX$4,(AY$4)-1,1,(Holidays!$A$1:$A$248)),0))*$S29,"")</f>
        <v>0</v>
      </c>
      <c r="AY29" s="191">
        <f>IFERROR((IF(AND($P29&gt;=AY$4,$P29&lt;AZ$4,$Q29&lt;AZ$4),NETWORKDAYS.INTL($P29,$Q29,1,(Holidays!$A$1:$A$248)),0)+IF(AND($P29&gt;=AY$4,$P29&lt;AZ$4,$Q29&gt;=AZ$4),NETWORKDAYS.INTL($P29,(AZ$4)-1,1,(Holidays!$A$1:$A$248)),0)+IF(AND($P29&lt;AY$4,$Q29&lt;AZ$4,$Q29&gt;=AY$4),NETWORKDAYS.INTL(AY$4,$Q29,1,(Holidays!$A$1:$A$248)),0)+IF(AND($P29&lt;AY$4,$Q29&gt;=AZ$4,$Q29&gt;=AY$4),NETWORKDAYS.INTL(AY$4,(AZ$4)-1,1,(Holidays!$A$1:$A$248)),0))*$S29,"")</f>
        <v>0</v>
      </c>
      <c r="AZ29" s="191">
        <f>IFERROR((IF(AND($P29&gt;=AZ$4,$P29&lt;BA$4,$Q29&lt;BA$4),NETWORKDAYS.INTL($P29,$Q29,1,(Holidays!$A$1:$A$248)),0)+IF(AND($P29&gt;=AZ$4,$P29&lt;BA$4,$Q29&gt;=BA$4),NETWORKDAYS.INTL($P29,(BA$4)-1,1,(Holidays!$A$1:$A$248)),0)+IF(AND($P29&lt;AZ$4,$Q29&lt;BA$4,$Q29&gt;=AZ$4),NETWORKDAYS.INTL(AZ$4,$Q29,1,(Holidays!$A$1:$A$248)),0)+IF(AND($P29&lt;AZ$4,$Q29&gt;=BA$4,$Q29&gt;=AZ$4),NETWORKDAYS.INTL(AZ$4,(BA$4)-1,1,(Holidays!$A$1:$A$248)),0))*$S29,"")</f>
        <v>0</v>
      </c>
      <c r="BA29" s="191">
        <f>IFERROR((IF(AND($P29&gt;=BA$4,$P29&lt;BB$4,$Q29&lt;BB$4),NETWORKDAYS.INTL($P29,$Q29,1,(Holidays!$A$1:$A$248)),0)+IF(AND($P29&gt;=BA$4,$P29&lt;BB$4,$Q29&gt;=BB$4),NETWORKDAYS.INTL($P29,(BB$4)-1,1,(Holidays!$A$1:$A$248)),0)+IF(AND($P29&lt;BA$4,$Q29&lt;BB$4,$Q29&gt;=BA$4),NETWORKDAYS.INTL(BA$4,$Q29,1,(Holidays!$A$1:$A$248)),0)+IF(AND($P29&lt;BA$4,$Q29&gt;=BB$4,$Q29&gt;=BA$4),NETWORKDAYS.INTL(BA$4,(BB$4)-1,1,(Holidays!$A$1:$A$248)),0))*$S29,"")</f>
        <v>0</v>
      </c>
      <c r="BB29" s="191">
        <f>IFERROR((IF(AND($P29&gt;=BB$4,$P29&lt;BC$4,$Q29&lt;BC$4),NETWORKDAYS.INTL($P29,$Q29,1,(Holidays!$A$1:$A$248)),0)+IF(AND($P29&gt;=BB$4,$P29&lt;BC$4,$Q29&gt;=BC$4),NETWORKDAYS.INTL($P29,(BC$4)-1,1,(Holidays!$A$1:$A$248)),0)+IF(AND($P29&lt;BB$4,$Q29&lt;BC$4,$Q29&gt;=BB$4),NETWORKDAYS.INTL(BB$4,$Q29,1,(Holidays!$A$1:$A$248)),0)+IF(AND($P29&lt;BB$4,$Q29&gt;=BC$4,$Q29&gt;=BB$4),NETWORKDAYS.INTL(BB$4,(BC$4)-1,1,(Holidays!$A$1:$A$248)),0))*$S29,"")</f>
        <v>0</v>
      </c>
      <c r="BC29" s="191">
        <f>IFERROR((IF(AND($P29&gt;=BC$4,$P29&lt;BD$4,$Q29&lt;BD$4),NETWORKDAYS.INTL($P29,$Q29,1,(Holidays!$A$1:$A$248)),0)+IF(AND($P29&gt;=BC$4,$P29&lt;BD$4,$Q29&gt;=BD$4),NETWORKDAYS.INTL($P29,(BD$4)-1,1,(Holidays!$A$1:$A$248)),0)+IF(AND($P29&lt;BC$4,$Q29&lt;BD$4,$Q29&gt;=BC$4),NETWORKDAYS.INTL(BC$4,$Q29,1,(Holidays!$A$1:$A$248)),0)+IF(AND($P29&lt;BC$4,$Q29&gt;=BD$4,$Q29&gt;=BC$4),NETWORKDAYS.INTL(BC$4,(BD$4)-1,1,(Holidays!$A$1:$A$248)),0))*$S29,"")</f>
        <v>0</v>
      </c>
      <c r="BD29" s="191">
        <f>IFERROR((IF(AND($P29&gt;=BD$4,$P29&lt;BE$4,$Q29&lt;BE$4),NETWORKDAYS.INTL($P29,$Q29,1,(Holidays!$A$1:$A$248)),0)+IF(AND($P29&gt;=BD$4,$P29&lt;BE$4,$Q29&gt;=BE$4),NETWORKDAYS.INTL($P29,(BE$4)-1,1,(Holidays!$A$1:$A$248)),0)+IF(AND($P29&lt;BD$4,$Q29&lt;BE$4,$Q29&gt;=BD$4),NETWORKDAYS.INTL(BD$4,$Q29,1,(Holidays!$A$1:$A$248)),0)+IF(AND($P29&lt;BD$4,$Q29&gt;=BE$4,$Q29&gt;=BD$4),NETWORKDAYS.INTL(BD$4,(BE$4)-1,1,(Holidays!$A$1:$A$248)),0))*$S29,"")</f>
        <v>0</v>
      </c>
      <c r="BE29" s="191">
        <f>IFERROR((IF(AND($P29&gt;=BE$4,$P29&lt;BF$4,$Q29&lt;BF$4),NETWORKDAYS.INTL($P29,$Q29,1,(Holidays!$A$1:$A$248)),0)+IF(AND($P29&gt;=BE$4,$P29&lt;BF$4,$Q29&gt;=BF$4),NETWORKDAYS.INTL($P29,(BF$4)-1,1,(Holidays!$A$1:$A$248)),0)+IF(AND($P29&lt;BE$4,$Q29&lt;BF$4,$Q29&gt;=BE$4),NETWORKDAYS.INTL(BE$4,$Q29,1,(Holidays!$A$1:$A$248)),0)+IF(AND($P29&lt;BE$4,$Q29&gt;=BF$4,$Q29&gt;=BE$4),NETWORKDAYS.INTL(BE$4,(BF$4)-1,1,(Holidays!$A$1:$A$248)),0))*$S29,"")</f>
        <v>0</v>
      </c>
      <c r="BF29" s="191">
        <f>IFERROR((IF(AND($P29&gt;=BF$4,$P29&lt;BG$4,$Q29&lt;BG$4),NETWORKDAYS.INTL($P29,$Q29,1,(Holidays!$A$1:$A$248)),0)+IF(AND($P29&gt;=BF$4,$P29&lt;BG$4,$Q29&gt;=BG$4),NETWORKDAYS.INTL($P29,(BG$4)-1,1,(Holidays!$A$1:$A$248)),0)+IF(AND($P29&lt;BF$4,$Q29&lt;BG$4,$Q29&gt;=BF$4),NETWORKDAYS.INTL(BF$4,$Q29,1,(Holidays!$A$1:$A$248)),0)+IF(AND($P29&lt;BF$4,$Q29&gt;=BG$4,$Q29&gt;=BF$4),NETWORKDAYS.INTL(BF$4,(BG$4)-1,1,(Holidays!$A$1:$A$248)),0))*$S29,"")</f>
        <v>0</v>
      </c>
      <c r="BG29" s="191">
        <f>IFERROR((IF(AND($P29&gt;=BG$4,$P29&lt;BH$4,$Q29&lt;BH$4),NETWORKDAYS.INTL($P29,$Q29,1,(Holidays!$A$1:$A$248)),0)+IF(AND($P29&gt;=BG$4,$P29&lt;BH$4,$Q29&gt;=BH$4),NETWORKDAYS.INTL($P29,(BH$4)-1,1,(Holidays!$A$1:$A$248)),0)+IF(AND($P29&lt;BG$4,$Q29&lt;BH$4,$Q29&gt;=BG$4),NETWORKDAYS.INTL(BG$4,$Q29,1,(Holidays!$A$1:$A$248)),0)+IF(AND($P29&lt;BG$4,$Q29&gt;=BH$4,$Q29&gt;=BG$4),NETWORKDAYS.INTL(BG$4,(BH$4)-1,1,(Holidays!$A$1:$A$248)),0))*$S29,"")</f>
        <v>0</v>
      </c>
      <c r="BH29" s="191">
        <f>IFERROR((IF(AND($P29&gt;=BH$4,$P29&lt;BI$4,$Q29&lt;BI$4),NETWORKDAYS.INTL($P29,$Q29,1,(Holidays!$A$1:$A$248)),0)+IF(AND($P29&gt;=BH$4,$P29&lt;BI$4,$Q29&gt;=BI$4),NETWORKDAYS.INTL($P29,(BI$4)-1,1,(Holidays!$A$1:$A$248)),0)+IF(AND($P29&lt;BH$4,$Q29&lt;BI$4,$Q29&gt;=BH$4),NETWORKDAYS.INTL(BH$4,$Q29,1,(Holidays!$A$1:$A$248)),0)+IF(AND($P29&lt;BH$4,$Q29&gt;=BI$4,$Q29&gt;=BH$4),NETWORKDAYS.INTL(BH$4,(BI$4)-1,1,(Holidays!$A$1:$A$248)),0))*$S29,"")</f>
        <v>0</v>
      </c>
      <c r="BI29" s="191">
        <f>IFERROR((IF(AND($P29&gt;=BI$4,$P29&lt;BJ$4,$Q29&lt;BJ$4),NETWORKDAYS.INTL($P29,$Q29,1,(Holidays!$A$1:$A$248)),0)+IF(AND($P29&gt;=BI$4,$P29&lt;BJ$4,$Q29&gt;=BJ$4),NETWORKDAYS.INTL($P29,(BJ$4)-1,1,(Holidays!$A$1:$A$248)),0)+IF(AND($P29&lt;BI$4,$Q29&lt;BJ$4,$Q29&gt;=BI$4),NETWORKDAYS.INTL(BI$4,$Q29,1,(Holidays!$A$1:$A$248)),0)+IF(AND($P29&lt;BI$4,$Q29&gt;=BJ$4,$Q29&gt;=BI$4),NETWORKDAYS.INTL(BI$4,(BJ$4)-1,1,(Holidays!$A$1:$A$248)),0))*$S29,"")</f>
        <v>0</v>
      </c>
      <c r="BJ29" s="191">
        <f>IFERROR((IF(AND($P29&gt;=BJ$4,$P29&lt;BK$4,$Q29&lt;BK$4),NETWORKDAYS.INTL($P29,$Q29,1,(Holidays!$A$1:$A$248)),0)+IF(AND($P29&gt;=BJ$4,$P29&lt;BK$4,$Q29&gt;=BK$4),NETWORKDAYS.INTL($P29,(BK$4)-1,1,(Holidays!$A$1:$A$248)),0)+IF(AND($P29&lt;BJ$4,$Q29&lt;BK$4,$Q29&gt;=BJ$4),NETWORKDAYS.INTL(BJ$4,$Q29,1,(Holidays!$A$1:$A$248)),0)+IF(AND($P29&lt;BJ$4,$Q29&gt;=BK$4,$Q29&gt;=BJ$4),NETWORKDAYS.INTL(BJ$4,(BK$4)-1,1,(Holidays!$A$1:$A$248)),0))*$S29,"")</f>
        <v>0</v>
      </c>
      <c r="BK29" s="191">
        <f>IFERROR((IF(AND($P29&gt;=BK$4,$P29&lt;BL$4,$Q29&lt;BL$4),NETWORKDAYS.INTL($P29,$Q29,1,(Holidays!$A$1:$A$248)),0)+IF(AND($P29&gt;=BK$4,$P29&lt;BL$4,$Q29&gt;=BL$4),NETWORKDAYS.INTL($P29,(BL$4)-1,1,(Holidays!$A$1:$A$248)),0)+IF(AND($P29&lt;BK$4,$Q29&lt;BL$4,$Q29&gt;=BK$4),NETWORKDAYS.INTL(BK$4,$Q29,1,(Holidays!$A$1:$A$248)),0)+IF(AND($P29&lt;BK$4,$Q29&gt;=BL$4,$Q29&gt;=BK$4),NETWORKDAYS.INTL(BK$4,(BL$4)-1,1,(Holidays!$A$1:$A$248)),0))*$S29,"")</f>
        <v>0</v>
      </c>
      <c r="BL29" s="191">
        <f>IFERROR((IF(AND($P29&gt;=BL$4,$P29&lt;BM$4,$Q29&lt;BM$4),NETWORKDAYS.INTL($P29,$Q29,1,(Holidays!$A$1:$A$248)),0)+IF(AND($P29&gt;=BL$4,$P29&lt;BM$4,$Q29&gt;=BM$4),NETWORKDAYS.INTL($P29,(BM$4)-1,1,(Holidays!$A$1:$A$248)),0)+IF(AND($P29&lt;BL$4,$Q29&lt;BM$4,$Q29&gt;=BL$4),NETWORKDAYS.INTL(BL$4,$Q29,1,(Holidays!$A$1:$A$248)),0)+IF(AND($P29&lt;BL$4,$Q29&gt;=BM$4,$Q29&gt;=BL$4),NETWORKDAYS.INTL(BL$4,(BM$4)-1,1,(Holidays!$A$1:$A$248)),0))*$S29,"")</f>
        <v>0</v>
      </c>
      <c r="BM29" s="191">
        <f>IFERROR((IF(AND($P29&gt;=BM$4,$P29&lt;BN$4,$Q29&lt;BN$4),NETWORKDAYS.INTL($P29,$Q29,1,(Holidays!$A$1:$A$248)),0)+IF(AND($P29&gt;=BM$4,$P29&lt;BN$4,$Q29&gt;=BN$4),NETWORKDAYS.INTL($P29,(BN$4)-1,1,(Holidays!$A$1:$A$248)),0)+IF(AND($P29&lt;BM$4,$Q29&lt;BN$4,$Q29&gt;=BM$4),NETWORKDAYS.INTL(BM$4,$Q29,1,(Holidays!$A$1:$A$248)),0)+IF(AND($P29&lt;BM$4,$Q29&gt;=BN$4,$Q29&gt;=BM$4),NETWORKDAYS.INTL(BM$4,(BN$4)-1,1,(Holidays!$A$1:$A$248)),0))*$S29,"")</f>
        <v>0</v>
      </c>
      <c r="BN29" s="191">
        <f>IFERROR((IF(AND($P29&gt;=BN$4,$P29&lt;BO$4,$Q29&lt;BO$4),NETWORKDAYS.INTL($P29,$Q29,1,(Holidays!$A$1:$A$248)),0)+IF(AND($P29&gt;=BN$4,$P29&lt;BO$4,$Q29&gt;=BO$4),NETWORKDAYS.INTL($P29,(BO$4)-1,1,(Holidays!$A$1:$A$248)),0)+IF(AND($P29&lt;BN$4,$Q29&lt;BO$4,$Q29&gt;=BN$4),NETWORKDAYS.INTL(BN$4,$Q29,1,(Holidays!$A$1:$A$248)),0)+IF(AND($P29&lt;BN$4,$Q29&gt;=BO$4,$Q29&gt;=BN$4),NETWORKDAYS.INTL(BN$4,(BO$4)-1,1,(Holidays!$A$1:$A$248)),0))*$S29,"")</f>
        <v>0</v>
      </c>
      <c r="BO29" s="191">
        <f>IFERROR((IF(AND($P29&gt;=BO$4,$P29&lt;BP$4,$Q29&lt;BP$4),NETWORKDAYS.INTL($P29,$Q29,1,(Holidays!$A$1:$A$248)),0)+IF(AND($P29&gt;=BO$4,$P29&lt;BP$4,$Q29&gt;=BP$4),NETWORKDAYS.INTL($P29,(BP$4)-1,1,(Holidays!$A$1:$A$248)),0)+IF(AND($P29&lt;BO$4,$Q29&lt;BP$4,$Q29&gt;=BO$4),NETWORKDAYS.INTL(BO$4,$Q29,1,(Holidays!$A$1:$A$248)),0)+IF(AND($P29&lt;BO$4,$Q29&gt;=BP$4,$Q29&gt;=BO$4),NETWORKDAYS.INTL(BO$4,(BP$4)-1,1,(Holidays!$A$1:$A$248)),0))*$S29,"")</f>
        <v>0</v>
      </c>
      <c r="BP29" s="191">
        <f>IFERROR((IF(AND($P29&gt;=BP$4,$P29&lt;BQ$4,$Q29&lt;BQ$4),NETWORKDAYS.INTL($P29,$Q29,1,(Holidays!$A$1:$A$248)),0)+IF(AND($P29&gt;=BP$4,$P29&lt;BQ$4,$Q29&gt;=BQ$4),NETWORKDAYS.INTL($P29,(BQ$4)-1,1,(Holidays!$A$1:$A$248)),0)+IF(AND($P29&lt;BP$4,$Q29&lt;BQ$4,$Q29&gt;=BP$4),NETWORKDAYS.INTL(BP$4,$Q29,1,(Holidays!$A$1:$A$248)),0)+IF(AND($P29&lt;BP$4,$Q29&gt;=BQ$4,$Q29&gt;=BP$4),NETWORKDAYS.INTL(BP$4,(BQ$4)-1,1,(Holidays!$A$1:$A$248)),0))*$S29,"")</f>
        <v>0</v>
      </c>
      <c r="BQ29" s="191">
        <f>IFERROR((IF(AND($P29&gt;=BQ$4,$P29&lt;BR$4,$Q29&lt;BR$4),NETWORKDAYS.INTL($P29,$Q29,1,(Holidays!$A$1:$A$248)),0)+IF(AND($P29&gt;=BQ$4,$P29&lt;BR$4,$Q29&gt;=BR$4),NETWORKDAYS.INTL($P29,(BR$4)-1,1,(Holidays!$A$1:$A$248)),0)+IF(AND($P29&lt;BQ$4,$Q29&lt;BR$4,$Q29&gt;=BQ$4),NETWORKDAYS.INTL(BQ$4,$Q29,1,(Holidays!$A$1:$A$248)),0)+IF(AND($P29&lt;BQ$4,$Q29&gt;=BR$4,$Q29&gt;=BQ$4),NETWORKDAYS.INTL(BQ$4,(BR$4)-1,1,(Holidays!$A$1:$A$248)),0))*$S29,"")</f>
        <v>0</v>
      </c>
      <c r="BR29" s="191">
        <f>IFERROR((IF(AND($P29&gt;=BR$4,$P29&lt;BS$4,$Q29&lt;BS$4),NETWORKDAYS.INTL($P29,$Q29,1,(Holidays!$A$1:$A$248)),0)+IF(AND($P29&gt;=BR$4,$P29&lt;BS$4,$Q29&gt;=BS$4),NETWORKDAYS.INTL($P29,(BS$4)-1,1,(Holidays!$A$1:$A$248)),0)+IF(AND($P29&lt;BR$4,$Q29&lt;BS$4,$Q29&gt;=BR$4),NETWORKDAYS.INTL(BR$4,$Q29,1,(Holidays!$A$1:$A$248)),0)+IF(AND($P29&lt;BR$4,$Q29&gt;=BS$4,$Q29&gt;=BR$4),NETWORKDAYS.INTL(BR$4,(BS$4)-1,1,(Holidays!$A$1:$A$248)),0))*$S29,"")</f>
        <v>0</v>
      </c>
      <c r="BS29" s="191">
        <f>IFERROR((IF(AND($P29&gt;=BS$4,$P29&lt;BT$4,$Q29&lt;BT$4),NETWORKDAYS.INTL($P29,$Q29,1,(Holidays!$A$1:$A$248)),0)+IF(AND($P29&gt;=BS$4,$P29&lt;BT$4,$Q29&gt;=BT$4),NETWORKDAYS.INTL($P29,(BT$4)-1,1,(Holidays!$A$1:$A$248)),0)+IF(AND($P29&lt;BS$4,$Q29&lt;BT$4,$Q29&gt;=BS$4),NETWORKDAYS.INTL(BS$4,$Q29,1,(Holidays!$A$1:$A$248)),0)+IF(AND($P29&lt;BS$4,$Q29&gt;=BT$4,$Q29&gt;=BS$4),NETWORKDAYS.INTL(BS$4,(BT$4)-1,1,(Holidays!$A$1:$A$248)),0))*$S29,"")</f>
        <v>0</v>
      </c>
      <c r="BT29" s="191">
        <f>IFERROR((IF(AND($P29&gt;=BT$4,$P29&lt;BU$4,$Q29&lt;BU$4),NETWORKDAYS.INTL($P29,$Q29,1,(Holidays!$A$1:$A$248)),0)+IF(AND($P29&gt;=BT$4,$P29&lt;BU$4,$Q29&gt;=BU$4),NETWORKDAYS.INTL($P29,(BU$4)-1,1,(Holidays!$A$1:$A$248)),0)+IF(AND($P29&lt;BT$4,$Q29&lt;BU$4,$Q29&gt;=BT$4),NETWORKDAYS.INTL(BT$4,$Q29,1,(Holidays!$A$1:$A$248)),0)+IF(AND($P29&lt;BT$4,$Q29&gt;=BU$4,$Q29&gt;=BT$4),NETWORKDAYS.INTL(BT$4,(BU$4)-1,1,(Holidays!$A$1:$A$248)),0))*$S29,"")</f>
        <v>0</v>
      </c>
      <c r="BU29" s="191">
        <f>IFERROR((IF(AND($P29&gt;=BU$4,$P29&lt;BV$4,$Q29&lt;BV$4),NETWORKDAYS.INTL($P29,$Q29,1,(Holidays!$A$1:$A$248)),0)+IF(AND($P29&gt;=BU$4,$P29&lt;BV$4,$Q29&gt;=BV$4),NETWORKDAYS.INTL($P29,(BV$4)-1,1,(Holidays!$A$1:$A$248)),0)+IF(AND($P29&lt;BU$4,$Q29&lt;BV$4,$Q29&gt;=BU$4),NETWORKDAYS.INTL(BU$4,$Q29,1,(Holidays!$A$1:$A$248)),0)+IF(AND($P29&lt;BU$4,$Q29&gt;=BV$4,$Q29&gt;=BU$4),NETWORKDAYS.INTL(BU$4,(BV$4)-1,1,(Holidays!$A$1:$A$248)),0))*$S29,"")</f>
        <v>0</v>
      </c>
      <c r="BV29" s="191">
        <f>IFERROR((IF(AND($P29&gt;=BV$4,$P29&lt;BW$4,$Q29&lt;BW$4),NETWORKDAYS.INTL($P29,$Q29,1,(Holidays!$A$1:$A$248)),0)+IF(AND($P29&gt;=BV$4,$P29&lt;BW$4,$Q29&gt;=BW$4),NETWORKDAYS.INTL($P29,(BW$4)-1,1,(Holidays!$A$1:$A$248)),0)+IF(AND($P29&lt;BV$4,$Q29&lt;BW$4,$Q29&gt;=BV$4),NETWORKDAYS.INTL(BV$4,$Q29,1,(Holidays!$A$1:$A$248)),0)+IF(AND($P29&lt;BV$4,$Q29&gt;=BW$4,$Q29&gt;=BV$4),NETWORKDAYS.INTL(BV$4,(BW$4)-1,1,(Holidays!$A$1:$A$248)),0))*$S29,"")</f>
        <v>0</v>
      </c>
      <c r="BW29" s="191">
        <f>IFERROR((IF(AND($P29&gt;=BW$4,$P29&lt;BX$4,$Q29&lt;BX$4),NETWORKDAYS.INTL($P29,$Q29,1,(Holidays!$A$1:$A$248)),0)+IF(AND($P29&gt;=BW$4,$P29&lt;BX$4,$Q29&gt;=BX$4),NETWORKDAYS.INTL($P29,(BX$4)-1,1,(Holidays!$A$1:$A$248)),0)+IF(AND($P29&lt;BW$4,$Q29&lt;BX$4,$Q29&gt;=BW$4),NETWORKDAYS.INTL(BW$4,$Q29,1,(Holidays!$A$1:$A$248)),0)+IF(AND($P29&lt;BW$4,$Q29&gt;=BX$4,$Q29&gt;=BW$4),NETWORKDAYS.INTL(BW$4,(BX$4)-1,1,(Holidays!$A$1:$A$248)),0))*$S29,"")</f>
        <v>0</v>
      </c>
      <c r="BX29" s="191">
        <f>IFERROR((IF(AND($P29&gt;=BX$4,$P29&lt;BY$4,$Q29&lt;BY$4),NETWORKDAYS.INTL($P29,$Q29,1,(Holidays!$A$1:$A$248)),0)+IF(AND($P29&gt;=BX$4,$P29&lt;BY$4,$Q29&gt;=BY$4),NETWORKDAYS.INTL($P29,(BY$4)-1,1,(Holidays!$A$1:$A$248)),0)+IF(AND($P29&lt;BX$4,$Q29&lt;BY$4,$Q29&gt;=BX$4),NETWORKDAYS.INTL(BX$4,$Q29,1,(Holidays!$A$1:$A$248)),0)+IF(AND($P29&lt;BX$4,$Q29&gt;=BY$4,$Q29&gt;=BX$4),NETWORKDAYS.INTL(BX$4,(BY$4)-1,1,(Holidays!$A$1:$A$248)),0))*$S29,"")</f>
        <v>0</v>
      </c>
      <c r="BY29" s="191">
        <f>IFERROR((IF(AND($P29&gt;=BY$4,$P29&lt;BZ$4,$Q29&lt;BZ$4),NETWORKDAYS.INTL($P29,$Q29,1,(Holidays!$A$1:$A$248)),0)+IF(AND($P29&gt;=BY$4,$P29&lt;BZ$4,$Q29&gt;=BZ$4),NETWORKDAYS.INTL($P29,(BZ$4)-1,1,(Holidays!$A$1:$A$248)),0)+IF(AND($P29&lt;BY$4,$Q29&lt;BZ$4,$Q29&gt;=BY$4),NETWORKDAYS.INTL(BY$4,$Q29,1,(Holidays!$A$1:$A$248)),0)+IF(AND($P29&lt;BY$4,$Q29&gt;=BZ$4,$Q29&gt;=BY$4),NETWORKDAYS.INTL(BY$4,(BZ$4)-1,1,(Holidays!$A$1:$A$248)),0))*$S29,"")</f>
        <v>0</v>
      </c>
      <c r="BZ29" s="191">
        <f>IFERROR((IF(AND($P29&gt;=BZ$4,$P29&lt;CA$4,$Q29&lt;CA$4),NETWORKDAYS.INTL($P29,$Q29,1,(Holidays!$A$1:$A$248)),0)+IF(AND($P29&gt;=BZ$4,$P29&lt;CA$4,$Q29&gt;=CA$4),NETWORKDAYS.INTL($P29,(CA$4)-1,1,(Holidays!$A$1:$A$248)),0)+IF(AND($P29&lt;BZ$4,$Q29&lt;CA$4,$Q29&gt;=BZ$4),NETWORKDAYS.INTL(BZ$4,$Q29,1,(Holidays!$A$1:$A$248)),0)+IF(AND($P29&lt;BZ$4,$Q29&gt;=CA$4,$Q29&gt;=BZ$4),NETWORKDAYS.INTL(BZ$4,(CA$4)-1,1,(Holidays!$A$1:$A$248)),0))*$S29,"")</f>
        <v>0</v>
      </c>
      <c r="CA29" s="191">
        <f>IFERROR((IF(AND($P29&gt;=CA$4,$P29&lt;CB$4,$Q29&lt;CB$4),NETWORKDAYS.INTL($P29,$Q29,1,(Holidays!$A$1:$A$248)),0)+IF(AND($P29&gt;=CA$4,$P29&lt;CB$4,$Q29&gt;=CB$4),NETWORKDAYS.INTL($P29,(CB$4)-1,1,(Holidays!$A$1:$A$248)),0)+IF(AND($P29&lt;CA$4,$Q29&lt;CB$4,$Q29&gt;=CA$4),NETWORKDAYS.INTL(CA$4,$Q29,1,(Holidays!$A$1:$A$248)),0)+IF(AND($P29&lt;CA$4,$Q29&gt;=CB$4,$Q29&gt;=CA$4),NETWORKDAYS.INTL(CA$4,(CB$4)-1,1,(Holidays!$A$1:$A$248)),0))*$S29,"")</f>
        <v>0</v>
      </c>
      <c r="CB29" s="191">
        <f>IFERROR((IF(AND($P29&gt;=CB$4,$P29&lt;CC$4,$Q29&lt;CC$4),NETWORKDAYS.INTL($P29,$Q29,1,(Holidays!$A$1:$A$248)),0)+IF(AND($P29&gt;=CB$4,$P29&lt;CC$4,$Q29&gt;=CC$4),NETWORKDAYS.INTL($P29,(CC$4)-1,1,(Holidays!$A$1:$A$248)),0)+IF(AND($P29&lt;CB$4,$Q29&lt;CC$4,$Q29&gt;=CB$4),NETWORKDAYS.INTL(CB$4,$Q29,1,(Holidays!$A$1:$A$248)),0)+IF(AND($P29&lt;CB$4,$Q29&gt;=CC$4,$Q29&gt;=CB$4),NETWORKDAYS.INTL(CB$4,(CC$4)-1,1,(Holidays!$A$1:$A$248)),0))*$S29,"")</f>
        <v>0</v>
      </c>
      <c r="CC29" s="191">
        <f>IFERROR((IF(AND($P29&gt;=CC$4,$P29&lt;CD$4,$Q29&lt;CD$4),NETWORKDAYS.INTL($P29,$Q29,1,(Holidays!$A$1:$A$248)),0)+IF(AND($P29&gt;=CC$4,$P29&lt;CD$4,$Q29&gt;=CD$4),NETWORKDAYS.INTL($P29,(CD$4)-1,1,(Holidays!$A$1:$A$248)),0)+IF(AND($P29&lt;CC$4,$Q29&lt;CD$4,$Q29&gt;=CC$4),NETWORKDAYS.INTL(CC$4,$Q29,1,(Holidays!$A$1:$A$248)),0)+IF(AND($P29&lt;CC$4,$Q29&gt;=CD$4,$Q29&gt;=CC$4),NETWORKDAYS.INTL(CC$4,(CD$4)-1,1,(Holidays!$A$1:$A$248)),0))*$S29,"")</f>
        <v>0</v>
      </c>
      <c r="CD29" s="191">
        <f>IFERROR((IF(AND($P29&gt;=CD$4,$P29&lt;CE$4,$Q29&lt;CE$4),NETWORKDAYS.INTL($P29,$Q29,1,(Holidays!$A$1:$A$248)),0)+IF(AND($P29&gt;=CD$4,$P29&lt;CE$4,$Q29&gt;=CE$4),NETWORKDAYS.INTL($P29,(CE$4)-1,1,(Holidays!$A$1:$A$248)),0)+IF(AND($P29&lt;CD$4,$Q29&lt;CE$4,$Q29&gt;=CD$4),NETWORKDAYS.INTL(CD$4,$Q29,1,(Holidays!$A$1:$A$248)),0)+IF(AND($P29&lt;CD$4,$Q29&gt;=CE$4,$Q29&gt;=CD$4),NETWORKDAYS.INTL(CD$4,(CE$4)-1,1,(Holidays!$A$1:$A$248)),0))*$S29,"")</f>
        <v>0</v>
      </c>
      <c r="CE29" s="191">
        <f>IFERROR((IF(AND($P29&gt;=CE$4,$P29&lt;CF$4,$Q29&lt;CF$4),NETWORKDAYS.INTL($P29,$Q29,1,(Holidays!$A$1:$A$248)),0)+IF(AND($P29&gt;=CE$4,$P29&lt;CF$4,$Q29&gt;=CF$4),NETWORKDAYS.INTL($P29,(CF$4)-1,1,(Holidays!$A$1:$A$248)),0)+IF(AND($P29&lt;CE$4,$Q29&lt;CF$4,$Q29&gt;=CE$4),NETWORKDAYS.INTL(CE$4,$Q29,1,(Holidays!$A$1:$A$248)),0)+IF(AND($P29&lt;CE$4,$Q29&gt;=CF$4,$Q29&gt;=CE$4),NETWORKDAYS.INTL(CE$4,(CF$4)-1,1,(Holidays!$A$1:$A$248)),0))*$S29,"")</f>
        <v>0</v>
      </c>
      <c r="CF29" s="191">
        <f>IFERROR((IF(AND($P29&gt;=CF$4,$P29&lt;CG$4,$Q29&lt;CG$4),NETWORKDAYS.INTL($P29,$Q29,1,(Holidays!$A$1:$A$248)),0)+IF(AND($P29&gt;=CF$4,$P29&lt;CG$4,$Q29&gt;=CG$4),NETWORKDAYS.INTL($P29,(CG$4)-1,1,(Holidays!$A$1:$A$248)),0)+IF(AND($P29&lt;CF$4,$Q29&lt;CG$4,$Q29&gt;=CF$4),NETWORKDAYS.INTL(CF$4,$Q29,1,(Holidays!$A$1:$A$248)),0)+IF(AND($P29&lt;CF$4,$Q29&gt;=CG$4,$Q29&gt;=CF$4),NETWORKDAYS.INTL(CF$4,(CG$4)-1,1,(Holidays!$A$1:$A$248)),0))*$S29,"")</f>
        <v>0</v>
      </c>
      <c r="CG29" s="191">
        <f>IFERROR((IF(AND($P29&gt;=CG$4,$P29&lt;CH$4,$Q29&lt;CH$4),NETWORKDAYS.INTL($P29,$Q29,1,(Holidays!$A$1:$A$248)),0)+IF(AND($P29&gt;=CG$4,$P29&lt;CH$4,$Q29&gt;=CH$4),NETWORKDAYS.INTL($P29,(CH$4)-1,1,(Holidays!$A$1:$A$248)),0)+IF(AND($P29&lt;CG$4,$Q29&lt;CH$4,$Q29&gt;=CG$4),NETWORKDAYS.INTL(CG$4,$Q29,1,(Holidays!$A$1:$A$248)),0)+IF(AND($P29&lt;CG$4,$Q29&gt;=CH$4,$Q29&gt;=CG$4),NETWORKDAYS.INTL(CG$4,(CH$4)-1,1,(Holidays!$A$1:$A$248)),0))*$S29,"")</f>
        <v>0</v>
      </c>
      <c r="CH29" s="191">
        <f>IFERROR((IF(AND($P29&gt;=CH$4,$P29&lt;CI$4,$Q29&lt;CI$4),NETWORKDAYS.INTL($P29,$Q29,1,(Holidays!$A$1:$A$248)),0)+IF(AND($P29&gt;=CH$4,$P29&lt;CI$4,$Q29&gt;=CI$4),NETWORKDAYS.INTL($P29,(CI$4)-1,1,(Holidays!$A$1:$A$248)),0)+IF(AND($P29&lt;CH$4,$Q29&lt;CI$4,$Q29&gt;=CH$4),NETWORKDAYS.INTL(CH$4,$Q29,1,(Holidays!$A$1:$A$248)),0)+IF(AND($P29&lt;CH$4,$Q29&gt;=CI$4,$Q29&gt;=CH$4),NETWORKDAYS.INTL(CH$4,(CI$4)-1,1,(Holidays!$A$1:$A$248)),0))*$S29,"")</f>
        <v>0</v>
      </c>
      <c r="CI29" s="191">
        <f>IFERROR((IF(AND($P29&gt;=CI$4,$P29&lt;CJ$4,$Q29&lt;CJ$4),NETWORKDAYS.INTL($P29,$Q29,1,(Holidays!$A$1:$A$248)),0)+IF(AND($P29&gt;=CI$4,$P29&lt;CJ$4,$Q29&gt;=CJ$4),NETWORKDAYS.INTL($P29,(CJ$4)-1,1,(Holidays!$A$1:$A$248)),0)+IF(AND($P29&lt;CI$4,$Q29&lt;CJ$4,$Q29&gt;=CI$4),NETWORKDAYS.INTL(CI$4,$Q29,1,(Holidays!$A$1:$A$248)),0)+IF(AND($P29&lt;CI$4,$Q29&gt;=CJ$4,$Q29&gt;=CI$4),NETWORKDAYS.INTL(CI$4,(CJ$4)-1,1,(Holidays!$A$1:$A$248)),0))*$S29,"")</f>
        <v>0</v>
      </c>
      <c r="CJ29" s="191">
        <f>IFERROR((IF(AND($P29&gt;=CJ$4,$P29&lt;CK$4,$Q29&lt;CK$4),NETWORKDAYS.INTL($P29,$Q29,1,(Holidays!$A$1:$A$248)),0)+IF(AND($P29&gt;=CJ$4,$P29&lt;CK$4,$Q29&gt;=CK$4),NETWORKDAYS.INTL($P29,(CK$4)-1,1,(Holidays!$A$1:$A$248)),0)+IF(AND($P29&lt;CJ$4,$Q29&lt;CK$4,$Q29&gt;=CJ$4),NETWORKDAYS.INTL(CJ$4,$Q29,1,(Holidays!$A$1:$A$248)),0)+IF(AND($P29&lt;CJ$4,$Q29&gt;=CK$4,$Q29&gt;=CJ$4),NETWORKDAYS.INTL(CJ$4,(CK$4)-1,1,(Holidays!$A$1:$A$248)),0))*$S29,"")</f>
        <v>0</v>
      </c>
      <c r="CK29" s="191">
        <f>IFERROR((IF(AND($P29&gt;=CK$4,$P29&lt;CL$4,$Q29&lt;CL$4),NETWORKDAYS.INTL($P29,$Q29,1,(Holidays!$A$1:$A$248)),0)+IF(AND($P29&gt;=CK$4,$P29&lt;CL$4,$Q29&gt;=CL$4),NETWORKDAYS.INTL($P29,(CL$4)-1,1,(Holidays!$A$1:$A$248)),0)+IF(AND($P29&lt;CK$4,$Q29&lt;CL$4,$Q29&gt;=CK$4),NETWORKDAYS.INTL(CK$4,$Q29,1,(Holidays!$A$1:$A$248)),0)+IF(AND($P29&lt;CK$4,$Q29&gt;=CL$4,$Q29&gt;=CK$4),NETWORKDAYS.INTL(CK$4,(CL$4)-1,1,(Holidays!$A$1:$A$248)),0))*$S29,"")</f>
        <v>0</v>
      </c>
      <c r="CL29" s="191">
        <f>IFERROR((IF(AND($P29&gt;=CL$4,$P29&lt;CM$4,$Q29&lt;CM$4),NETWORKDAYS.INTL($P29,$Q29,1,(Holidays!$A$1:$A$248)),0)+IF(AND($P29&gt;=CL$4,$P29&lt;CM$4,$Q29&gt;=CM$4),NETWORKDAYS.INTL($P29,(CM$4)-1,1,(Holidays!$A$1:$A$248)),0)+IF(AND($P29&lt;CL$4,$Q29&lt;CM$4,$Q29&gt;=CL$4),NETWORKDAYS.INTL(CL$4,$Q29,1,(Holidays!$A$1:$A$248)),0)+IF(AND($P29&lt;CL$4,$Q29&gt;=CM$4,$Q29&gt;=CL$4),NETWORKDAYS.INTL(CL$4,(CM$4)-1,1,(Holidays!$A$1:$A$248)),0))*$S29,"")</f>
        <v>0</v>
      </c>
      <c r="CM29" s="191">
        <f>IFERROR((IF(AND($P29&gt;=CM$4,$P29&lt;CN$4,$Q29&lt;CN$4),NETWORKDAYS.INTL($P29,$Q29,1,(Holidays!$A$1:$A$248)),0)+IF(AND($P29&gt;=CM$4,$P29&lt;CN$4,$Q29&gt;=CN$4),NETWORKDAYS.INTL($P29,(CN$4)-1,1,(Holidays!$A$1:$A$248)),0)+IF(AND($P29&lt;CM$4,$Q29&lt;CN$4,$Q29&gt;=CM$4),NETWORKDAYS.INTL(CM$4,$Q29,1,(Holidays!$A$1:$A$248)),0)+IF(AND($P29&lt;CM$4,$Q29&gt;=CN$4,$Q29&gt;=CM$4),NETWORKDAYS.INTL(CM$4,(CN$4)-1,1,(Holidays!$A$1:$A$248)),0))*$S29,"")</f>
        <v>0</v>
      </c>
      <c r="CN29" s="191">
        <f>IFERROR((IF(AND($P29&gt;=CN$4,$P29&lt;CO$4,$Q29&lt;CO$4),NETWORKDAYS.INTL($P29,$Q29,1,(Holidays!$A$1:$A$248)),0)+IF(AND($P29&gt;=CN$4,$P29&lt;CO$4,$Q29&gt;=CO$4),NETWORKDAYS.INTL($P29,(CO$4)-1,1,(Holidays!$A$1:$A$248)),0)+IF(AND($P29&lt;CN$4,$Q29&lt;CO$4,$Q29&gt;=CN$4),NETWORKDAYS.INTL(CN$4,$Q29,1,(Holidays!$A$1:$A$248)),0)+IF(AND($P29&lt;CN$4,$Q29&gt;=CO$4,$Q29&gt;=CN$4),NETWORKDAYS.INTL(CN$4,(CO$4)-1,1,(Holidays!$A$1:$A$248)),0))*$S29,"")</f>
        <v>0</v>
      </c>
      <c r="CO29" s="191">
        <f>IFERROR((IF(AND($P29&gt;=CO$4,$P29&lt;CP$4,$Q29&lt;CP$4),NETWORKDAYS.INTL($P29,$Q29,1,(Holidays!$A$1:$A$248)),0)+IF(AND($P29&gt;=CO$4,$P29&lt;CP$4,$Q29&gt;=CP$4),NETWORKDAYS.INTL($P29,(CP$4)-1,1,(Holidays!$A$1:$A$248)),0)+IF(AND($P29&lt;CO$4,$Q29&lt;CP$4,$Q29&gt;=CO$4),NETWORKDAYS.INTL(CO$4,$Q29,1,(Holidays!$A$1:$A$248)),0)+IF(AND($P29&lt;CO$4,$Q29&gt;=CP$4,$Q29&gt;=CO$4),NETWORKDAYS.INTL(CO$4,(CP$4)-1,1,(Holidays!$A$1:$A$248)),0))*$S29,"")</f>
        <v>0</v>
      </c>
      <c r="CP29" s="191">
        <f>IFERROR((IF(AND($P29&gt;=CP$4,$P29&lt;CQ$4,$Q29&lt;CQ$4),NETWORKDAYS.INTL($P29,$Q29,1,(Holidays!$A$1:$A$248)),0)+IF(AND($P29&gt;=CP$4,$P29&lt;CQ$4,$Q29&gt;=CQ$4),NETWORKDAYS.INTL($P29,(CQ$4)-1,1,(Holidays!$A$1:$A$248)),0)+IF(AND($P29&lt;CP$4,$Q29&lt;CQ$4,$Q29&gt;=CP$4),NETWORKDAYS.INTL(CP$4,$Q29,1,(Holidays!$A$1:$A$248)),0)+IF(AND($P29&lt;CP$4,$Q29&gt;=CQ$4,$Q29&gt;=CP$4),NETWORKDAYS.INTL(CP$4,(CQ$4)-1,1,(Holidays!$A$1:$A$248)),0))*$S29,"")</f>
        <v>0</v>
      </c>
      <c r="CQ29" s="191">
        <f>IFERROR((IF(AND($P29&gt;=CQ$4,$P29&lt;CR$4,$Q29&lt;CR$4),NETWORKDAYS.INTL($P29,$Q29,1,(Holidays!$A$1:$A$248)),0)+IF(AND($P29&gt;=CQ$4,$P29&lt;CR$4,$Q29&gt;=CR$4),NETWORKDAYS.INTL($P29,(CR$4)-1,1,(Holidays!$A$1:$A$248)),0)+IF(AND($P29&lt;CQ$4,$Q29&lt;CR$4,$Q29&gt;=CQ$4),NETWORKDAYS.INTL(CQ$4,$Q29,1,(Holidays!$A$1:$A$248)),0)+IF(AND($P29&lt;CQ$4,$Q29&gt;=CR$4,$Q29&gt;=CQ$4),NETWORKDAYS.INTL(CQ$4,(CR$4)-1,1,(Holidays!$A$1:$A$248)),0))*$S29,"")</f>
        <v>0</v>
      </c>
      <c r="CR29" s="191">
        <f>IFERROR((IF(AND($P29&gt;=CR$4,$P29&lt;CS$4,$Q29&lt;CS$4),NETWORKDAYS.INTL($P29,$Q29,1,(Holidays!$A$1:$A$248)),0)+IF(AND($P29&gt;=CR$4,$P29&lt;CS$4,$Q29&gt;=CS$4),NETWORKDAYS.INTL($P29,(CS$4)-1,1,(Holidays!$A$1:$A$248)),0)+IF(AND($P29&lt;CR$4,$Q29&lt;CS$4,$Q29&gt;=CR$4),NETWORKDAYS.INTL(CR$4,$Q29,1,(Holidays!$A$1:$A$248)),0)+IF(AND($P29&lt;CR$4,$Q29&gt;=CS$4,$Q29&gt;=CR$4),NETWORKDAYS.INTL(CR$4,(CS$4)-1,1,(Holidays!$A$1:$A$248)),0))*$S29,"")</f>
        <v>0</v>
      </c>
      <c r="CS29" s="191">
        <f>IFERROR((IF(AND($P29&gt;=CS$4,$P29&lt;CT$4,$Q29&lt;CT$4),NETWORKDAYS.INTL($P29,$Q29,1,(Holidays!$A$1:$A$248)),0)+IF(AND($P29&gt;=CS$4,$P29&lt;CT$4,$Q29&gt;=CT$4),NETWORKDAYS.INTL($P29,(CT$4)-1,1,(Holidays!$A$1:$A$248)),0)+IF(AND($P29&lt;CS$4,$Q29&lt;CT$4,$Q29&gt;=CS$4),NETWORKDAYS.INTL(CS$4,$Q29,1,(Holidays!$A$1:$A$248)),0)+IF(AND($P29&lt;CS$4,$Q29&gt;=CT$4,$Q29&gt;=CS$4),NETWORKDAYS.INTL(CS$4,(CT$4)-1,1,(Holidays!$A$1:$A$248)),0))*$S29,"")</f>
        <v>0</v>
      </c>
      <c r="CT29" s="191">
        <f>IFERROR((IF(AND($P29&gt;=CT$4,$P29&lt;CU$4,$Q29&lt;CU$4),NETWORKDAYS.INTL($P29,$Q29,1,(Holidays!$A$1:$A$248)),0)+IF(AND($P29&gt;=CT$4,$P29&lt;CU$4,$Q29&gt;=CU$4),NETWORKDAYS.INTL($P29,(CU$4)-1,1,(Holidays!$A$1:$A$248)),0)+IF(AND($P29&lt;CT$4,$Q29&lt;CU$4,$Q29&gt;=CT$4),NETWORKDAYS.INTL(CT$4,$Q29,1,(Holidays!$A$1:$A$248)),0)+IF(AND($P29&lt;CT$4,$Q29&gt;=CU$4,$Q29&gt;=CT$4),NETWORKDAYS.INTL(CT$4,(CU$4)-1,1,(Holidays!$A$1:$A$248)),0))*$S29,"")</f>
        <v>0</v>
      </c>
      <c r="CU29" s="191">
        <f>IFERROR((IF(AND($P29&gt;=CU$4,$P29&lt;CV$4,$Q29&lt;CV$4),NETWORKDAYS.INTL($P29,$Q29,1,(Holidays!$A$1:$A$248)),0)+IF(AND($P29&gt;=CU$4,$P29&lt;CV$4,$Q29&gt;=CV$4),NETWORKDAYS.INTL($P29,(CV$4)-1,1,(Holidays!$A$1:$A$248)),0)+IF(AND($P29&lt;CU$4,$Q29&lt;CV$4,$Q29&gt;=CU$4),NETWORKDAYS.INTL(CU$4,$Q29,1,(Holidays!$A$1:$A$248)),0)+IF(AND($P29&lt;CU$4,$Q29&gt;=CV$4,$Q29&gt;=CU$4),NETWORKDAYS.INTL(CU$4,(CV$4)-1,1,(Holidays!$A$1:$A$248)),0))*$S29,"")</f>
        <v>0</v>
      </c>
      <c r="CV29" s="191">
        <f>IFERROR((IF(AND($P29&gt;=CV$4,$P29&lt;CW$4,$Q29&lt;CW$4),NETWORKDAYS.INTL($P29,$Q29,1,(Holidays!$A$1:$A$248)),0)+IF(AND($P29&gt;=CV$4,$P29&lt;CW$4,$Q29&gt;=CW$4),NETWORKDAYS.INTL($P29,(CW$4)-1,1,(Holidays!$A$1:$A$248)),0)+IF(AND($P29&lt;CV$4,$Q29&lt;CW$4,$Q29&gt;=CV$4),NETWORKDAYS.INTL(CV$4,$Q29,1,(Holidays!$A$1:$A$248)),0)+IF(AND($P29&lt;CV$4,$Q29&gt;=CW$4,$Q29&gt;=CV$4),NETWORKDAYS.INTL(CV$4,(CW$4)-1,1,(Holidays!$A$1:$A$248)),0))*$S29,"")</f>
        <v>0</v>
      </c>
      <c r="CW29" s="191">
        <f>IFERROR((IF(AND($P29&gt;=CW$4,$P29&lt;CX$4,$Q29&lt;CX$4),NETWORKDAYS.INTL($P29,$Q29,1,(Holidays!$A$1:$A$248)),0)+IF(AND($P29&gt;=CW$4,$P29&lt;CX$4,$Q29&gt;=CX$4),NETWORKDAYS.INTL($P29,(CX$4)-1,1,(Holidays!$A$1:$A$248)),0)+IF(AND($P29&lt;CW$4,$Q29&lt;CX$4,$Q29&gt;=CW$4),NETWORKDAYS.INTL(CW$4,$Q29,1,(Holidays!$A$1:$A$248)),0)+IF(AND($P29&lt;CW$4,$Q29&gt;=CX$4,$Q29&gt;=CW$4),NETWORKDAYS.INTL(CW$4,(CX$4)-1,1,(Holidays!$A$1:$A$248)),0))*$S29,"")</f>
        <v>0</v>
      </c>
      <c r="CX29" s="191">
        <f>IFERROR((IF(AND($P29&gt;=CX$4,$P29&lt;CY$4,$Q29&lt;CY$4),NETWORKDAYS.INTL($P29,$Q29,1,(Holidays!$A$1:$A$248)),0)+IF(AND($P29&gt;=CX$4,$P29&lt;CY$4,$Q29&gt;=CY$4),NETWORKDAYS.INTL($P29,(CY$4)-1,1,(Holidays!$A$1:$A$248)),0)+IF(AND($P29&lt;CX$4,$Q29&lt;CY$4,$Q29&gt;=CX$4),NETWORKDAYS.INTL(CX$4,$Q29,1,(Holidays!$A$1:$A$248)),0)+IF(AND($P29&lt;CX$4,$Q29&gt;=CY$4,$Q29&gt;=CX$4),NETWORKDAYS.INTL(CX$4,(CY$4)-1,1,(Holidays!$A$1:$A$248)),0))*$S29,"")</f>
        <v>0</v>
      </c>
      <c r="CY29" s="191">
        <f>IFERROR((IF(AND($P29&gt;=CY$4,$P29&lt;CZ$4,$Q29&lt;CZ$4),NETWORKDAYS.INTL($P29,$Q29,1,(Holidays!$A$1:$A$248)),0)+IF(AND($P29&gt;=CY$4,$P29&lt;CZ$4,$Q29&gt;=CZ$4),NETWORKDAYS.INTL($P29,(CZ$4)-1,1,(Holidays!$A$1:$A$248)),0)+IF(AND($P29&lt;CY$4,$Q29&lt;CZ$4,$Q29&gt;=CY$4),NETWORKDAYS.INTL(CY$4,$Q29,1,(Holidays!$A$1:$A$248)),0)+IF(AND($P29&lt;CY$4,$Q29&gt;=CZ$4,$Q29&gt;=CY$4),NETWORKDAYS.INTL(CY$4,(CZ$4)-1,1,(Holidays!$A$1:$A$248)),0))*$S29,"")</f>
        <v>0</v>
      </c>
      <c r="CZ29" s="191">
        <f>IFERROR((IF(AND($P29&gt;=CZ$4,$P29&lt;DA$4,$Q29&lt;DA$4),NETWORKDAYS.INTL($P29,$Q29,1,(Holidays!$A$1:$A$248)),0)+IF(AND($P29&gt;=CZ$4,$P29&lt;DA$4,$Q29&gt;=DA$4),NETWORKDAYS.INTL($P29,(DA$4)-1,1,(Holidays!$A$1:$A$248)),0)+IF(AND($P29&lt;CZ$4,$Q29&lt;DA$4,$Q29&gt;=CZ$4),NETWORKDAYS.INTL(CZ$4,$Q29,1,(Holidays!$A$1:$A$248)),0)+IF(AND($P29&lt;CZ$4,$Q29&gt;=DA$4,$Q29&gt;=CZ$4),NETWORKDAYS.INTL(CZ$4,(DA$4)-1,1,(Holidays!$A$1:$A$248)),0))*$S29,"")</f>
        <v>0</v>
      </c>
      <c r="DA29" s="191">
        <f>IFERROR((IF(AND($P29&gt;=DA$4,$P29&lt;DB$4,$Q29&lt;DB$4),NETWORKDAYS.INTL($P29,$Q29,1,(Holidays!$A$1:$A$248)),0)+IF(AND($P29&gt;=DA$4,$P29&lt;DB$4,$Q29&gt;=DB$4),NETWORKDAYS.INTL($P29,(DB$4)-1,1,(Holidays!$A$1:$A$248)),0)+IF(AND($P29&lt;DA$4,$Q29&lt;DB$4,$Q29&gt;=DA$4),NETWORKDAYS.INTL(DA$4,$Q29,1,(Holidays!$A$1:$A$248)),0)+IF(AND($P29&lt;DA$4,$Q29&gt;=DB$4,$Q29&gt;=DA$4),NETWORKDAYS.INTL(DA$4,(DB$4)-1,1,(Holidays!$A$1:$A$248)),0))*$S29,"")</f>
        <v>0</v>
      </c>
      <c r="DB29" s="191">
        <f>IFERROR((IF(AND($P29&gt;=DB$4,$P29&lt;DC$4,$Q29&lt;DC$4),NETWORKDAYS.INTL($P29,$Q29,1,(Holidays!$A$1:$A$248)),0)+IF(AND($P29&gt;=DB$4,$P29&lt;DC$4,$Q29&gt;=DC$4),NETWORKDAYS.INTL($P29,(DC$4)-1,1,(Holidays!$A$1:$A$248)),0)+IF(AND($P29&lt;DB$4,$Q29&lt;DC$4,$Q29&gt;=DB$4),NETWORKDAYS.INTL(DB$4,$Q29,1,(Holidays!$A$1:$A$248)),0)+IF(AND($P29&lt;DB$4,$Q29&gt;=DC$4,$Q29&gt;=DB$4),NETWORKDAYS.INTL(DB$4,(DC$4)-1,1,(Holidays!$A$1:$A$248)),0))*$S29,"")</f>
        <v>0</v>
      </c>
      <c r="DC29" s="191">
        <f>IFERROR((IF(AND($P29&gt;=DC$4,$P29&lt;DD$4,$Q29&lt;DD$4),NETWORKDAYS.INTL($P29,$Q29,1,(Holidays!$A$1:$A$248)),0)+IF(AND($P29&gt;=DC$4,$P29&lt;DD$4,$Q29&gt;=DD$4),NETWORKDAYS.INTL($P29,(DD$4)-1,1,(Holidays!$A$1:$A$248)),0)+IF(AND($P29&lt;DC$4,$Q29&lt;DD$4,$Q29&gt;=DC$4),NETWORKDAYS.INTL(DC$4,$Q29,1,(Holidays!$A$1:$A$248)),0)+IF(AND($P29&lt;DC$4,$Q29&gt;=DD$4,$Q29&gt;=DC$4),NETWORKDAYS.INTL(DC$4,(DD$4)-1,1,(Holidays!$A$1:$A$248)),0))*$S29,"")</f>
        <v>0</v>
      </c>
      <c r="DD29" s="192">
        <f>IFERROR((IF(AND($P29&gt;=DD$4,$P29&lt;DE$4,$Q29&lt;DE$4),NETWORKDAYS.INTL($P29,$Q29,1,(Holidays!$A$1:$A$248)),0)+IF(AND($P29&gt;=DD$4,$P29&lt;DE$4,$Q29&gt;=DE$4),NETWORKDAYS.INTL($P29,(DE$4)-1,1,(Holidays!$A$1:$A$248)),0)+IF(AND($P29&lt;DD$4,$Q29&lt;DE$4,$Q29&gt;=DD$4),NETWORKDAYS.INTL(DD$4,$Q29,1,(Holidays!$A$1:$A$248)),0)+IF(AND($P29&lt;DD$4,$Q29&gt;=DE$4,$Q29&gt;=DD$4),NETWORKDAYS.INTL(DD$4,(DE$4)-1,1,(Holidays!$A$1:$A$248)),0))*$S29,"")</f>
        <v>0</v>
      </c>
      <c r="DE29" s="191">
        <f>IFERROR((IF(AND($P29&gt;=DE$4,$P29&lt;DF$4,$Q29&lt;DF$4),NETWORKDAYS.INTL($P29,$Q29,1,(Holidays!$A$1:$A$248)),0)+IF(AND($P29&gt;=DE$4,$P29&lt;DF$4,$Q29&gt;=DF$4),NETWORKDAYS.INTL($P29,(DF$4)-1,1,(Holidays!$A$1:$A$248)),0)+IF(AND($P29&lt;DE$4,$Q29&lt;DF$4,$Q29&gt;=DE$4),NETWORKDAYS.INTL(DE$4,$Q29,1,(Holidays!$A$1:$A$248)),0)+IF(AND($P29&lt;DE$4,$Q29&gt;=DF$4,$Q29&gt;=DE$4),NETWORKDAYS.INTL(DE$4,(DF$4)-1,1,(Holidays!$A$1:$A$248)),0))*$S29,"")</f>
        <v>0</v>
      </c>
      <c r="DF29" s="191">
        <f>IFERROR((IF(AND($P29&gt;=DF$4,$P29&lt;DG$4,$Q29&lt;DG$4),NETWORKDAYS.INTL($P29,$Q29,1,(Holidays!$A$1:$A$248)),0)+IF(AND($P29&gt;=DF$4,$P29&lt;DG$4,$Q29&gt;=DG$4),NETWORKDAYS.INTL($P29,(DG$4)-1,1,(Holidays!$A$1:$A$248)),0)+IF(AND($P29&lt;DF$4,$Q29&lt;DG$4,$Q29&gt;=DF$4),NETWORKDAYS.INTL(DF$4,$Q29,1,(Holidays!$A$1:$A$248)),0)+IF(AND($P29&lt;DF$4,$Q29&gt;=DG$4,$Q29&gt;=DF$4),NETWORKDAYS.INTL(DF$4,(DG$4)-1,1,(Holidays!$A$1:$A$248)),0))*$S29,"")</f>
        <v>0</v>
      </c>
      <c r="DG29" s="191">
        <f>IFERROR((IF(AND($P29&gt;=DG$4,$P29&lt;DH$4,$Q29&lt;DH$4),NETWORKDAYS.INTL($P29,$Q29,1,(Holidays!$A$1:$A$248)),0)+IF(AND($P29&gt;=DG$4,$P29&lt;DH$4,$Q29&gt;=DH$4),NETWORKDAYS.INTL($P29,(DH$4)-1,1,(Holidays!$A$1:$A$248)),0)+IF(AND($P29&lt;DG$4,$Q29&lt;DH$4,$Q29&gt;=DG$4),NETWORKDAYS.INTL(DG$4,$Q29,1,(Holidays!$A$1:$A$248)),0)+IF(AND($P29&lt;DG$4,$Q29&gt;=DH$4,$Q29&gt;=DG$4),NETWORKDAYS.INTL(DG$4,(DH$4)-1,1,(Holidays!$A$1:$A$248)),0))*$S29,"")</f>
        <v>0</v>
      </c>
      <c r="DH29" s="191">
        <f>IFERROR((IF(AND($P29&gt;=DH$4,$P29&lt;DI$4,$Q29&lt;DI$4),NETWORKDAYS.INTL($P29,$Q29,1,(Holidays!$A$1:$A$248)),0)+IF(AND($P29&gt;=DH$4,$P29&lt;DI$4,$Q29&gt;=DI$4),NETWORKDAYS.INTL($P29,(DI$4)-1,1,(Holidays!$A$1:$A$248)),0)+IF(AND($P29&lt;DH$4,$Q29&lt;DI$4,$Q29&gt;=DH$4),NETWORKDAYS.INTL(DH$4,$Q29,1,(Holidays!$A$1:$A$248)),0)+IF(AND($P29&lt;DH$4,$Q29&gt;=DI$4,$Q29&gt;=DH$4),NETWORKDAYS.INTL(DH$4,(DI$4)-1,1,(Holidays!$A$1:$A$248)),0))*$S29,"")</f>
        <v>0</v>
      </c>
      <c r="DI29" s="191">
        <f>IFERROR((IF(AND($P29&gt;=DI$4,$P29&lt;DJ$4,$Q29&lt;DJ$4),NETWORKDAYS.INTL($P29,$Q29,1,(Holidays!$A$1:$A$248)),0)+IF(AND($P29&gt;=DI$4,$P29&lt;DJ$4,$Q29&gt;=DJ$4),NETWORKDAYS.INTL($P29,(DJ$4)-1,1,(Holidays!$A$1:$A$248)),0)+IF(AND($P29&lt;DI$4,$Q29&lt;DJ$4,$Q29&gt;=DI$4),NETWORKDAYS.INTL(DI$4,$Q29,1,(Holidays!$A$1:$A$248)),0)+IF(AND($P29&lt;DI$4,$Q29&gt;=DJ$4,$Q29&gt;=DI$4),NETWORKDAYS.INTL(DI$4,(DJ$4)-1,1,(Holidays!$A$1:$A$248)),0))*$S29,"")</f>
        <v>0</v>
      </c>
      <c r="DJ29" s="191">
        <f>IFERROR((IF(AND($P29&gt;=DJ$4,$P29&lt;DK$4,$Q29&lt;DK$4),NETWORKDAYS.INTL($P29,$Q29,1,(Holidays!$A$1:$A$248)),0)+IF(AND($P29&gt;=DJ$4,$P29&lt;DK$4,$Q29&gt;=DK$4),NETWORKDAYS.INTL($P29,(DK$4)-1,1,(Holidays!$A$1:$A$248)),0)+IF(AND($P29&lt;DJ$4,$Q29&lt;DK$4,$Q29&gt;=DJ$4),NETWORKDAYS.INTL(DJ$4,$Q29,1,(Holidays!$A$1:$A$248)),0)+IF(AND($P29&lt;DJ$4,$Q29&gt;=DK$4,$Q29&gt;=DJ$4),NETWORKDAYS.INTL(DJ$4,(DK$4)-1,1,(Holidays!$A$1:$A$248)),0))*$S29,"")</f>
        <v>0</v>
      </c>
      <c r="DK29" s="191">
        <f>IFERROR((IF(AND($P29&gt;=DK$4,$P29&lt;DL$4,$Q29&lt;DL$4),NETWORKDAYS.INTL($P29,$Q29,1,(Holidays!$A$1:$A$248)),0)+IF(AND($P29&gt;=DK$4,$P29&lt;DL$4,$Q29&gt;=DL$4),NETWORKDAYS.INTL($P29,(DL$4)-1,1,(Holidays!$A$1:$A$248)),0)+IF(AND($P29&lt;DK$4,$Q29&lt;DL$4,$Q29&gt;=DK$4),NETWORKDAYS.INTL(DK$4,$Q29,1,(Holidays!$A$1:$A$248)),0)+IF(AND($P29&lt;DK$4,$Q29&gt;=DL$4,$Q29&gt;=DK$4),NETWORKDAYS.INTL(DK$4,(DL$4)-1,1,(Holidays!$A$1:$A$248)),0))*$S29,"")</f>
        <v>0</v>
      </c>
      <c r="DL29" s="191">
        <f>IFERROR((IF(AND($P29&gt;=DL$4,$P29&lt;DM$4,$Q29&lt;DM$4),NETWORKDAYS.INTL($P29,$Q29,1,(Holidays!$A$1:$A$248)),0)+IF(AND($P29&gt;=DL$4,$P29&lt;DM$4,$Q29&gt;=DM$4),NETWORKDAYS.INTL($P29,(DM$4)-1,1,(Holidays!$A$1:$A$248)),0)+IF(AND($P29&lt;DL$4,$Q29&lt;DM$4,$Q29&gt;=DL$4),NETWORKDAYS.INTL(DL$4,$Q29,1,(Holidays!$A$1:$A$248)),0)+IF(AND($P29&lt;DL$4,$Q29&gt;=DM$4,$Q29&gt;=DL$4),NETWORKDAYS.INTL(DL$4,(DM$4)-1,1,(Holidays!$A$1:$A$248)),0))*$S29,"")</f>
        <v>0</v>
      </c>
      <c r="DM29" s="191">
        <f>IFERROR((IF(AND($P29&gt;=DM$4,$P29&lt;DN$4,$Q29&lt;DN$4),NETWORKDAYS.INTL($P29,$Q29,1,(Holidays!$A$1:$A$248)),0)+IF(AND($P29&gt;=DM$4,$P29&lt;DN$4,$Q29&gt;=DN$4),NETWORKDAYS.INTL($P29,(DN$4)-1,1,(Holidays!$A$1:$A$248)),0)+IF(AND($P29&lt;DM$4,$Q29&lt;DN$4,$Q29&gt;=DM$4),NETWORKDAYS.INTL(DM$4,$Q29,1,(Holidays!$A$1:$A$248)),0)+IF(AND($P29&lt;DM$4,$Q29&gt;=DN$4,$Q29&gt;=DM$4),NETWORKDAYS.INTL(DM$4,(DN$4)-1,1,(Holidays!$A$1:$A$248)),0))*$S29,"")</f>
        <v>0</v>
      </c>
      <c r="DN29" s="191">
        <f>IFERROR((IF(AND($P29&gt;=DN$4,$P29&lt;DO$4,$Q29&lt;DO$4),NETWORKDAYS.INTL($P29,$Q29,1,(Holidays!$A$1:$A$248)),0)+IF(AND($P29&gt;=DN$4,$P29&lt;DO$4,$Q29&gt;=DO$4),NETWORKDAYS.INTL($P29,(DO$4)-1,1,(Holidays!$A$1:$A$248)),0)+IF(AND($P29&lt;DN$4,$Q29&lt;DO$4,$Q29&gt;=DN$4),NETWORKDAYS.INTL(DN$4,$Q29,1,(Holidays!$A$1:$A$248)),0)+IF(AND($P29&lt;DN$4,$Q29&gt;=DO$4,$Q29&gt;=DN$4),NETWORKDAYS.INTL(DN$4,(DO$4)-1,1,(Holidays!$A$1:$A$248)),0))*$S29,"")</f>
        <v>0</v>
      </c>
      <c r="DO29" s="191">
        <f>IFERROR((IF(AND($P29&gt;=DO$4,$P29&lt;DP$4,$Q29&lt;DP$4),NETWORKDAYS.INTL($P29,$Q29,1,(Holidays!$A$1:$A$248)),0)+IF(AND($P29&gt;=DO$4,$P29&lt;DP$4,$Q29&gt;=DP$4),NETWORKDAYS.INTL($P29,(DP$4)-1,1,(Holidays!$A$1:$A$248)),0)+IF(AND($P29&lt;DO$4,$Q29&lt;DP$4,$Q29&gt;=DO$4),NETWORKDAYS.INTL(DO$4,$Q29,1,(Holidays!$A$1:$A$248)),0)+IF(AND($P29&lt;DO$4,$Q29&gt;=DP$4,$Q29&gt;=DO$4),NETWORKDAYS.INTL(DO$4,(DP$4)-1,1,(Holidays!$A$1:$A$248)),0))*$S29,"")</f>
        <v>0</v>
      </c>
      <c r="DP29" s="191">
        <f>IFERROR((IF(AND($P29&gt;=DP$4,$P29&lt;DQ$4,$Q29&lt;DQ$4),NETWORKDAYS.INTL($P29,$Q29,1,(Holidays!$A$1:$A$248)),0)+IF(AND($P29&gt;=DP$4,$P29&lt;DQ$4,$Q29&gt;=DQ$4),NETWORKDAYS.INTL($P29,(DQ$4)-1,1,(Holidays!$A$1:$A$248)),0)+IF(AND($P29&lt;DP$4,$Q29&lt;DQ$4,$Q29&gt;=DP$4),NETWORKDAYS.INTL(DP$4,$Q29,1,(Holidays!$A$1:$A$248)),0)+IF(AND($P29&lt;DP$4,$Q29&gt;=DQ$4,$Q29&gt;=DP$4),NETWORKDAYS.INTL(DP$4,(DQ$4)-1,1,(Holidays!$A$1:$A$248)),0))*$S29,"")</f>
        <v>0</v>
      </c>
      <c r="DQ29" s="191">
        <f>IFERROR((IF(AND($P29&gt;=DQ$4,$P29&lt;DR$4,$Q29&lt;DR$4),NETWORKDAYS.INTL($P29,$Q29,1,(Holidays!$A$1:$A$248)),0)+IF(AND($P29&gt;=DQ$4,$P29&lt;DR$4,$Q29&gt;=DR$4),NETWORKDAYS.INTL($P29,(DR$4)-1,1,(Holidays!$A$1:$A$248)),0)+IF(AND($P29&lt;DQ$4,$Q29&lt;DR$4,$Q29&gt;=DQ$4),NETWORKDAYS.INTL(DQ$4,$Q29,1,(Holidays!$A$1:$A$248)),0)+IF(AND($P29&lt;DQ$4,$Q29&gt;=DR$4,$Q29&gt;=DQ$4),NETWORKDAYS.INTL(DQ$4,(DR$4)-1,1,(Holidays!$A$1:$A$248)),0))*$S29,"")</f>
        <v>0</v>
      </c>
      <c r="DR29" s="191">
        <f>IFERROR((IF(AND($P29&gt;=DR$4,$P29&lt;DS$4,$Q29&lt;DS$4),NETWORKDAYS.INTL($P29,$Q29,1,(Holidays!$A$1:$A$248)),0)+IF(AND($P29&gt;=DR$4,$P29&lt;DS$4,$Q29&gt;=DS$4),NETWORKDAYS.INTL($P29,(DS$4)-1,1,(Holidays!$A$1:$A$248)),0)+IF(AND($P29&lt;DR$4,$Q29&lt;DS$4,$Q29&gt;=DR$4),NETWORKDAYS.INTL(DR$4,$Q29,1,(Holidays!$A$1:$A$248)),0)+IF(AND($P29&lt;DR$4,$Q29&gt;=DS$4,$Q29&gt;=DR$4),NETWORKDAYS.INTL(DR$4,(DS$4)-1,1,(Holidays!$A$1:$A$248)),0))*$S29,"")</f>
        <v>0</v>
      </c>
      <c r="DS29" s="191">
        <f>IFERROR((IF(AND($P29&gt;=DS$4,$P29&lt;DT$4,$Q29&lt;DT$4),NETWORKDAYS.INTL($P29,$Q29,1,(Holidays!$A$1:$A$248)),0)+IF(AND($P29&gt;=DS$4,$P29&lt;DT$4,$Q29&gt;=DT$4),NETWORKDAYS.INTL($P29,(DT$4)-1,1,(Holidays!$A$1:$A$248)),0)+IF(AND($P29&lt;DS$4,$Q29&lt;DT$4,$Q29&gt;=DS$4),NETWORKDAYS.INTL(DS$4,$Q29,1,(Holidays!$A$1:$A$248)),0)+IF(AND($P29&lt;DS$4,$Q29&gt;=DT$4,$Q29&gt;=DS$4),NETWORKDAYS.INTL(DS$4,(DT$4)-1,1,(Holidays!$A$1:$A$248)),0))*$S29,"")</f>
        <v>0</v>
      </c>
      <c r="DT29" s="191">
        <f>IFERROR((IF(AND($P29&gt;=DT$4,$P29&lt;DU$4,$Q29&lt;DU$4),NETWORKDAYS.INTL($P29,$Q29,1,(Holidays!$A$1:$A$248)),0)+IF(AND($P29&gt;=DT$4,$P29&lt;DU$4,$Q29&gt;=DU$4),NETWORKDAYS.INTL($P29,(DU$4)-1,1,(Holidays!$A$1:$A$248)),0)+IF(AND($P29&lt;DT$4,$Q29&lt;DU$4,$Q29&gt;=DT$4),NETWORKDAYS.INTL(DT$4,$Q29,1,(Holidays!$A$1:$A$248)),0)+IF(AND($P29&lt;DT$4,$Q29&gt;=DU$4,$Q29&gt;=DT$4),NETWORKDAYS.INTL(DT$4,(DU$4)-1,1,(Holidays!$A$1:$A$248)),0))*$S29,"")</f>
        <v>0</v>
      </c>
      <c r="DU29" s="191">
        <f>IFERROR((IF(AND($P29&gt;=DU$4,$P29&lt;DV$4,$Q29&lt;DV$4),NETWORKDAYS.INTL($P29,$Q29,1,(Holidays!$A$1:$A$248)),0)+IF(AND($P29&gt;=DU$4,$P29&lt;DV$4,$Q29&gt;=DV$4),NETWORKDAYS.INTL($P29,(DV$4)-1,1,(Holidays!$A$1:$A$248)),0)+IF(AND($P29&lt;DU$4,$Q29&lt;DV$4,$Q29&gt;=DU$4),NETWORKDAYS.INTL(DU$4,$Q29,1,(Holidays!$A$1:$A$248)),0)+IF(AND($P29&lt;DU$4,$Q29&gt;=DV$4,$Q29&gt;=DU$4),NETWORKDAYS.INTL(DU$4,(DV$4)-1,1,(Holidays!$A$1:$A$248)),0))*$S29,"")</f>
        <v>0</v>
      </c>
      <c r="DV29" s="191">
        <f>IFERROR((IF(AND($P29&gt;=DV$4,$P29&lt;DW$4,$Q29&lt;DW$4),NETWORKDAYS.INTL($P29,$Q29,1,(Holidays!$A$1:$A$248)),0)+IF(AND($P29&gt;=DV$4,$P29&lt;DW$4,$Q29&gt;=DW$4),NETWORKDAYS.INTL($P29,(DW$4)-1,1,(Holidays!$A$1:$A$248)),0)+IF(AND($P29&lt;DV$4,$Q29&lt;DW$4,$Q29&gt;=DV$4),NETWORKDAYS.INTL(DV$4,$Q29,1,(Holidays!$A$1:$A$248)),0)+IF(AND($P29&lt;DV$4,$Q29&gt;=DW$4,$Q29&gt;=DV$4),NETWORKDAYS.INTL(DV$4,(DW$4)-1,1,(Holidays!$A$1:$A$248)),0))*$S29,"")</f>
        <v>0</v>
      </c>
      <c r="DW29" s="191">
        <f>IFERROR((IF(AND($P29&gt;=DW$4,$P29&lt;DX$4,$Q29&lt;DX$4),NETWORKDAYS.INTL($P29,$Q29,1,(Holidays!$A$1:$A$248)),0)+IF(AND($P29&gt;=DW$4,$P29&lt;DX$4,$Q29&gt;=DX$4),NETWORKDAYS.INTL($P29,(DX$4)-1,1,(Holidays!$A$1:$A$248)),0)+IF(AND($P29&lt;DW$4,$Q29&lt;DX$4,$Q29&gt;=DW$4),NETWORKDAYS.INTL(DW$4,$Q29,1,(Holidays!$A$1:$A$248)),0)+IF(AND($P29&lt;DW$4,$Q29&gt;=DX$4,$Q29&gt;=DW$4),NETWORKDAYS.INTL(DW$4,(DX$4)-1,1,(Holidays!$A$1:$A$248)),0))*$S29,"")</f>
        <v>0</v>
      </c>
      <c r="DX29" s="191">
        <f>IFERROR((IF(AND($P29&gt;=DX$4,$P29&lt;DY$4,$Q29&lt;DY$4),NETWORKDAYS.INTL($P29,$Q29,1,(Holidays!$A$1:$A$248)),0)+IF(AND($P29&gt;=DX$4,$P29&lt;DY$4,$Q29&gt;=DY$4),NETWORKDAYS.INTL($P29,(DY$4)-1,1,(Holidays!$A$1:$A$248)),0)+IF(AND($P29&lt;DX$4,$Q29&lt;DY$4,$Q29&gt;=DX$4),NETWORKDAYS.INTL(DX$4,$Q29,1,(Holidays!$A$1:$A$248)),0)+IF(AND($P29&lt;DX$4,$Q29&gt;=DY$4,$Q29&gt;=DX$4),NETWORKDAYS.INTL(DX$4,(DY$4)-1,1,(Holidays!$A$1:$A$248)),0))*$S29,"")</f>
        <v>0</v>
      </c>
      <c r="DY29" s="191">
        <f>IFERROR((IF(AND($P29&gt;=DY$4,$P29&lt;DZ$4,$Q29&lt;DZ$4),NETWORKDAYS.INTL($P29,$Q29,1,(Holidays!$A$1:$A$248)),0)+IF(AND($P29&gt;=DY$4,$P29&lt;DZ$4,$Q29&gt;=DZ$4),NETWORKDAYS.INTL($P29,(DZ$4)-1,1,(Holidays!$A$1:$A$248)),0)+IF(AND($P29&lt;DY$4,$Q29&lt;DZ$4,$Q29&gt;=DY$4),NETWORKDAYS.INTL(DY$4,$Q29,1,(Holidays!$A$1:$A$248)),0)+IF(AND($P29&lt;DY$4,$Q29&gt;=DZ$4,$Q29&gt;=DY$4),NETWORKDAYS.INTL(DY$4,(DZ$4)-1,1,(Holidays!$A$1:$A$248)),0))*$S29,"")</f>
        <v>0</v>
      </c>
      <c r="DZ29" s="191">
        <f>IFERROR((IF(AND($P29&gt;=DZ$4,$P29&lt;EA$4,$Q29&lt;EA$4),NETWORKDAYS.INTL($P29,$Q29,1,(Holidays!$A$1:$A$248)),0)+IF(AND($P29&gt;=DZ$4,$P29&lt;EA$4,$Q29&gt;=EA$4),NETWORKDAYS.INTL($P29,(EA$4)-1,1,(Holidays!$A$1:$A$248)),0)+IF(AND($P29&lt;DZ$4,$Q29&lt;EA$4,$Q29&gt;=DZ$4),NETWORKDAYS.INTL(DZ$4,$Q29,1,(Holidays!$A$1:$A$248)),0)+IF(AND($P29&lt;DZ$4,$Q29&gt;=EA$4,$Q29&gt;=DZ$4),NETWORKDAYS.INTL(DZ$4,(EA$4)-1,1,(Holidays!$A$1:$A$248)),0))*$S29,"")</f>
        <v>0</v>
      </c>
      <c r="EA29" s="191">
        <f>IFERROR((IF(AND($P29&gt;=EA$4,$P29&lt;EB$4,$Q29&lt;EB$4),NETWORKDAYS.INTL($P29,$Q29,1,(Holidays!$A$1:$A$248)),0)+IF(AND($P29&gt;=EA$4,$P29&lt;EB$4,$Q29&gt;=EB$4),NETWORKDAYS.INTL($P29,(EB$4)-1,1,(Holidays!$A$1:$A$248)),0)+IF(AND($P29&lt;EA$4,$Q29&lt;EB$4,$Q29&gt;=EA$4),NETWORKDAYS.INTL(EA$4,$Q29,1,(Holidays!$A$1:$A$248)),0)+IF(AND($P29&lt;EA$4,$Q29&gt;=EB$4,$Q29&gt;=EA$4),NETWORKDAYS.INTL(EA$4,(EB$4)-1,1,(Holidays!$A$1:$A$248)),0))*$S29,"")</f>
        <v>0</v>
      </c>
      <c r="EB29" s="191">
        <f>IFERROR((IF(AND($P29&gt;=EB$4,$P29&lt;EC$4,$Q29&lt;EC$4),NETWORKDAYS.INTL($P29,$Q29,1,(Holidays!$A$1:$A$248)),0)+IF(AND($P29&gt;=EB$4,$P29&lt;EC$4,$Q29&gt;=EC$4),NETWORKDAYS.INTL($P29,(EC$4)-1,1,(Holidays!$A$1:$A$248)),0)+IF(AND($P29&lt;EB$4,$Q29&lt;EC$4,$Q29&gt;=EB$4),NETWORKDAYS.INTL(EB$4,$Q29,1,(Holidays!$A$1:$A$248)),0)+IF(AND($P29&lt;EB$4,$Q29&gt;=EC$4,$Q29&gt;=EB$4),NETWORKDAYS.INTL(EB$4,(EC$4)-1,1,(Holidays!$A$1:$A$248)),0))*$S29,"")</f>
        <v>0</v>
      </c>
      <c r="EC29" s="191">
        <f>IFERROR((IF(AND($P29&gt;=EC$4,$P29&lt;ED$4,$Q29&lt;ED$4),NETWORKDAYS.INTL($P29,$Q29,1,(Holidays!$A$1:$A$248)),0)+IF(AND($P29&gt;=EC$4,$P29&lt;ED$4,$Q29&gt;=ED$4),NETWORKDAYS.INTL($P29,(ED$4)-1,1,(Holidays!$A$1:$A$248)),0)+IF(AND($P29&lt;EC$4,$Q29&lt;ED$4,$Q29&gt;=EC$4),NETWORKDAYS.INTL(EC$4,$Q29,1,(Holidays!$A$1:$A$248)),0)+IF(AND($P29&lt;EC$4,$Q29&gt;=ED$4,$Q29&gt;=EC$4),NETWORKDAYS.INTL(EC$4,(ED$4)-1,1,(Holidays!$A$1:$A$248)),0))*$S29,"")</f>
        <v>0</v>
      </c>
      <c r="ED29" s="191">
        <f>IFERROR((IF(AND($P29&gt;=ED$4,$P29&lt;EE$4,$Q29&lt;EE$4),NETWORKDAYS.INTL($P29,$Q29,1,(Holidays!$A$1:$A$248)),0)+IF(AND($P29&gt;=ED$4,$P29&lt;EE$4,$Q29&gt;=EE$4),NETWORKDAYS.INTL($P29,(EE$4)-1,1,(Holidays!$A$1:$A$248)),0)+IF(AND($P29&lt;ED$4,$Q29&lt;EE$4,$Q29&gt;=ED$4),NETWORKDAYS.INTL(ED$4,$Q29,1,(Holidays!$A$1:$A$248)),0)+IF(AND($P29&lt;ED$4,$Q29&gt;=EE$4,$Q29&gt;=ED$4),NETWORKDAYS.INTL(ED$4,(EE$4)-1,1,(Holidays!$A$1:$A$248)),0))*$S29,"")</f>
        <v>0</v>
      </c>
      <c r="EE29" s="191">
        <f>IFERROR((IF(AND($P29&gt;=EE$4,$P29&lt;EF$4,$Q29&lt;EF$4),NETWORKDAYS.INTL($P29,$Q29,1,(Holidays!$A$1:$A$248)),0)+IF(AND($P29&gt;=EE$4,$P29&lt;EF$4,$Q29&gt;=EF$4),NETWORKDAYS.INTL($P29,(EF$4)-1,1,(Holidays!$A$1:$A$248)),0)+IF(AND($P29&lt;EE$4,$Q29&lt;EF$4,$Q29&gt;=EE$4),NETWORKDAYS.INTL(EE$4,$Q29,1,(Holidays!$A$1:$A$248)),0)+IF(AND($P29&lt;EE$4,$Q29&gt;=EF$4,$Q29&gt;=EE$4),NETWORKDAYS.INTL(EE$4,(EF$4)-1,1,(Holidays!$A$1:$A$248)),0))*$S29,"")</f>
        <v>0</v>
      </c>
      <c r="EF29" s="191">
        <f>IFERROR((IF(AND($P29&gt;=EF$4,$P29&lt;EG$4,$Q29&lt;EG$4),NETWORKDAYS.INTL($P29,$Q29,1,(Holidays!$A$1:$A$248)),0)+IF(AND($P29&gt;=EF$4,$P29&lt;EG$4,$Q29&gt;=EG$4),NETWORKDAYS.INTL($P29,(EG$4)-1,1,(Holidays!$A$1:$A$248)),0)+IF(AND($P29&lt;EF$4,$Q29&lt;EG$4,$Q29&gt;=EF$4),NETWORKDAYS.INTL(EF$4,$Q29,1,(Holidays!$A$1:$A$248)),0)+IF(AND($P29&lt;EF$4,$Q29&gt;=EG$4,$Q29&gt;=EF$4),NETWORKDAYS.INTL(EF$4,(EG$4)-1,1,(Holidays!$A$1:$A$248)),0))*$S29,"")</f>
        <v>0</v>
      </c>
      <c r="EG29" s="191">
        <f>IFERROR((IF(AND($P29&gt;=EG$4,$P29&lt;EH$4,$Q29&lt;EH$4),NETWORKDAYS.INTL($P29,$Q29,1,(Holidays!$A$1:$A$248)),0)+IF(AND($P29&gt;=EG$4,$P29&lt;EH$4,$Q29&gt;=EH$4),NETWORKDAYS.INTL($P29,(EH$4)-1,1,(Holidays!$A$1:$A$248)),0)+IF(AND($P29&lt;EG$4,$Q29&lt;EH$4,$Q29&gt;=EG$4),NETWORKDAYS.INTL(EG$4,$Q29,1,(Holidays!$A$1:$A$248)),0)+IF(AND($P29&lt;EG$4,$Q29&gt;=EH$4,$Q29&gt;=EG$4),NETWORKDAYS.INTL(EG$4,(EH$4)-1,1,(Holidays!$A$1:$A$248)),0))*$S29,"")</f>
        <v>0</v>
      </c>
      <c r="EH29" s="191">
        <f>IFERROR((IF(AND($P29&gt;=EH$4,$P29&lt;EI$4,$Q29&lt;EI$4),NETWORKDAYS.INTL($P29,$Q29,1,(Holidays!$A$1:$A$248)),0)+IF(AND($P29&gt;=EH$4,$P29&lt;EI$4,$Q29&gt;=EI$4),NETWORKDAYS.INTL($P29,(EI$4)-1,1,(Holidays!$A$1:$A$248)),0)+IF(AND($P29&lt;EH$4,$Q29&lt;EI$4,$Q29&gt;=EH$4),NETWORKDAYS.INTL(EH$4,$Q29,1,(Holidays!$A$1:$A$248)),0)+IF(AND($P29&lt;EH$4,$Q29&gt;=EI$4,$Q29&gt;=EH$4),NETWORKDAYS.INTL(EH$4,(EI$4)-1,1,(Holidays!$A$1:$A$248)),0))*$S29,"")</f>
        <v>0</v>
      </c>
      <c r="EI29" s="191">
        <f>IFERROR((IF(AND($P29&gt;=EI$4,$P29&lt;EJ$4,$Q29&lt;EJ$4),NETWORKDAYS.INTL($P29,$Q29,1,(Holidays!$A$1:$A$248)),0)+IF(AND($P29&gt;=EI$4,$P29&lt;EJ$4,$Q29&gt;=EJ$4),NETWORKDAYS.INTL($P29,(EJ$4)-1,1,(Holidays!$A$1:$A$248)),0)+IF(AND($P29&lt;EI$4,$Q29&lt;EJ$4,$Q29&gt;=EI$4),NETWORKDAYS.INTL(EI$4,$Q29,1,(Holidays!$A$1:$A$248)),0)+IF(AND($P29&lt;EI$4,$Q29&gt;=EJ$4,$Q29&gt;=EI$4),NETWORKDAYS.INTL(EI$4,(EJ$4)-1,1,(Holidays!$A$1:$A$248)),0))*$S29,"")</f>
        <v>0</v>
      </c>
      <c r="EJ29" s="191">
        <f>IFERROR((IF(AND($P29&gt;=EJ$4,$P29&lt;EK$4,$Q29&lt;EK$4),NETWORKDAYS.INTL($P29,$Q29,1,(Holidays!$A$1:$A$248)),0)+IF(AND($P29&gt;=EJ$4,$P29&lt;EK$4,$Q29&gt;=EK$4),NETWORKDAYS.INTL($P29,(EK$4)-1,1,(Holidays!$A$1:$A$248)),0)+IF(AND($P29&lt;EJ$4,$Q29&lt;EK$4,$Q29&gt;=EJ$4),NETWORKDAYS.INTL(EJ$4,$Q29,1,(Holidays!$A$1:$A$248)),0)+IF(AND($P29&lt;EJ$4,$Q29&gt;=EK$4,$Q29&gt;=EJ$4),NETWORKDAYS.INTL(EJ$4,(EK$4)-1,1,(Holidays!$A$1:$A$248)),0))*$S29,"")</f>
        <v>0</v>
      </c>
      <c r="EK29" s="191">
        <f>IFERROR((IF(AND($P29&gt;=EK$4,$P29&lt;EL$4,$Q29&lt;EL$4),NETWORKDAYS.INTL($P29,$Q29,1,(Holidays!$A$1:$A$248)),0)+IF(AND($P29&gt;=EK$4,$P29&lt;EL$4,$Q29&gt;=EL$4),NETWORKDAYS.INTL($P29,(EL$4)-1,1,(Holidays!$A$1:$A$248)),0)+IF(AND($P29&lt;EK$4,$Q29&lt;EL$4,$Q29&gt;=EK$4),NETWORKDAYS.INTL(EK$4,$Q29,1,(Holidays!$A$1:$A$248)),0)+IF(AND($P29&lt;EK$4,$Q29&gt;=EL$4,$Q29&gt;=EK$4),NETWORKDAYS.INTL(EK$4,(EL$4)-1,1,(Holidays!$A$1:$A$248)),0))*$S29,"")</f>
        <v>0</v>
      </c>
      <c r="EL29" s="191">
        <f>IFERROR((IF(AND($P29&gt;=EL$4,$P29&lt;EM$4,$Q29&lt;EM$4),NETWORKDAYS.INTL($P29,$Q29,1,(Holidays!$A$1:$A$248)),0)+IF(AND($P29&gt;=EL$4,$P29&lt;EM$4,$Q29&gt;=EM$4),NETWORKDAYS.INTL($P29,(EM$4)-1,1,(Holidays!$A$1:$A$248)),0)+IF(AND($P29&lt;EL$4,$Q29&lt;EM$4,$Q29&gt;=EL$4),NETWORKDAYS.INTL(EL$4,$Q29,1,(Holidays!$A$1:$A$248)),0)+IF(AND($P29&lt;EL$4,$Q29&gt;=EM$4,$Q29&gt;=EL$4),NETWORKDAYS.INTL(EL$4,(EM$4)-1,1,(Holidays!$A$1:$A$248)),0))*$S29,"")</f>
        <v>0</v>
      </c>
      <c r="EM29" s="191">
        <f>IFERROR((IF(AND($P29&gt;=EM$4,$P29&lt;EN$4,$Q29&lt;EN$4),NETWORKDAYS.INTL($P29,$Q29,1,(Holidays!$A$1:$A$248)),0)+IF(AND($P29&gt;=EM$4,$P29&lt;EN$4,$Q29&gt;=EN$4),NETWORKDAYS.INTL($P29,(EN$4)-1,1,(Holidays!$A$1:$A$248)),0)+IF(AND($P29&lt;EM$4,$Q29&lt;EN$4,$Q29&gt;=EM$4),NETWORKDAYS.INTL(EM$4,$Q29,1,(Holidays!$A$1:$A$248)),0)+IF(AND($P29&lt;EM$4,$Q29&gt;=EN$4,$Q29&gt;=EM$4),NETWORKDAYS.INTL(EM$4,(EN$4)-1,1,(Holidays!$A$1:$A$248)),0))*$S29,"")</f>
        <v>0</v>
      </c>
      <c r="EN29" s="191">
        <f>IFERROR((IF(AND($P29&gt;=EN$4,$P29&lt;EO$4,$Q29&lt;EO$4),NETWORKDAYS.INTL($P29,$Q29,1,(Holidays!$A$1:$A$248)),0)+IF(AND($P29&gt;=EN$4,$P29&lt;EO$4,$Q29&gt;=EO$4),NETWORKDAYS.INTL($P29,(EO$4)-1,1,(Holidays!$A$1:$A$248)),0)+IF(AND($P29&lt;EN$4,$Q29&lt;EO$4,$Q29&gt;=EN$4),NETWORKDAYS.INTL(EN$4,$Q29,1,(Holidays!$A$1:$A$248)),0)+IF(AND($P29&lt;EN$4,$Q29&gt;=EO$4,$Q29&gt;=EN$4),NETWORKDAYS.INTL(EN$4,(EO$4)-1,1,(Holidays!$A$1:$A$248)),0))*$S29,"")</f>
        <v>0</v>
      </c>
      <c r="EO29" s="191">
        <f>IFERROR((IF(AND($P29&gt;=EO$4,$P29&lt;EP$4,$Q29&lt;EP$4),NETWORKDAYS.INTL($P29,$Q29,1,(Holidays!$A$1:$A$248)),0)+IF(AND($P29&gt;=EO$4,$P29&lt;EP$4,$Q29&gt;=EP$4),NETWORKDAYS.INTL($P29,(EP$4)-1,1,(Holidays!$A$1:$A$248)),0)+IF(AND($P29&lt;EO$4,$Q29&lt;EP$4,$Q29&gt;=EO$4),NETWORKDAYS.INTL(EO$4,$Q29,1,(Holidays!$A$1:$A$248)),0)+IF(AND($P29&lt;EO$4,$Q29&gt;=EP$4,$Q29&gt;=EO$4),NETWORKDAYS.INTL(EO$4,(EP$4)-1,1,(Holidays!$A$1:$A$248)),0))*$S29,"")</f>
        <v>0</v>
      </c>
      <c r="EP29" s="191">
        <f>IFERROR((IF(AND($P29&gt;=EP$4,$P29&lt;EQ$4,$Q29&lt;EQ$4),NETWORKDAYS.INTL($P29,$Q29,1,(Holidays!$A$1:$A$248)),0)+IF(AND($P29&gt;=EP$4,$P29&lt;EQ$4,$Q29&gt;=EQ$4),NETWORKDAYS.INTL($P29,(EQ$4)-1,1,(Holidays!$A$1:$A$248)),0)+IF(AND($P29&lt;EP$4,$Q29&lt;EQ$4,$Q29&gt;=EP$4),NETWORKDAYS.INTL(EP$4,$Q29,1,(Holidays!$A$1:$A$248)),0)+IF(AND($P29&lt;EP$4,$Q29&gt;=EQ$4,$Q29&gt;=EP$4),NETWORKDAYS.INTL(EP$4,(EQ$4)-1,1,(Holidays!$A$1:$A$248)),0))*$S29,"")</f>
        <v>0</v>
      </c>
      <c r="EQ29" s="191">
        <f>IFERROR((IF(AND($P29&gt;=EQ$4,$P29&lt;ER$4,$Q29&lt;ER$4),NETWORKDAYS.INTL($P29,$Q29,1,(Holidays!$A$1:$A$248)),0)+IF(AND($P29&gt;=EQ$4,$P29&lt;ER$4,$Q29&gt;=ER$4),NETWORKDAYS.INTL($P29,(ER$4)-1,1,(Holidays!$A$1:$A$248)),0)+IF(AND($P29&lt;EQ$4,$Q29&lt;ER$4,$Q29&gt;=EQ$4),NETWORKDAYS.INTL(EQ$4,$Q29,1,(Holidays!$A$1:$A$248)),0)+IF(AND($P29&lt;EQ$4,$Q29&gt;=ER$4,$Q29&gt;=EQ$4),NETWORKDAYS.INTL(EQ$4,(ER$4)-1,1,(Holidays!$A$1:$A$248)),0))*$S29,"")</f>
        <v>0</v>
      </c>
      <c r="ER29" s="191">
        <f>IFERROR((IF(AND($P29&gt;=ER$4,$P29&lt;ES$4,$Q29&lt;ES$4),NETWORKDAYS.INTL($P29,$Q29,1,(Holidays!$A$1:$A$248)),0)+IF(AND($P29&gt;=ER$4,$P29&lt;ES$4,$Q29&gt;=ES$4),NETWORKDAYS.INTL($P29,(ES$4)-1,1,(Holidays!$A$1:$A$248)),0)+IF(AND($P29&lt;ER$4,$Q29&lt;ES$4,$Q29&gt;=ER$4),NETWORKDAYS.INTL(ER$4,$Q29,1,(Holidays!$A$1:$A$248)),0)+IF(AND($P29&lt;ER$4,$Q29&gt;=ES$4,$Q29&gt;=ER$4),NETWORKDAYS.INTL(ER$4,(ES$4)-1,1,(Holidays!$A$1:$A$248)),0))*$S29,"")</f>
        <v>0</v>
      </c>
      <c r="ES29" s="191">
        <f>IFERROR((IF(AND($P29&gt;=ES$4,$P29&lt;ET$4,$Q29&lt;ET$4),NETWORKDAYS.INTL($P29,$Q29,1,(Holidays!$A$1:$A$248)),0)+IF(AND($P29&gt;=ES$4,$P29&lt;ET$4,$Q29&gt;=ET$4),NETWORKDAYS.INTL($P29,(ET$4)-1,1,(Holidays!$A$1:$A$248)),0)+IF(AND($P29&lt;ES$4,$Q29&lt;ET$4,$Q29&gt;=ES$4),NETWORKDAYS.INTL(ES$4,$Q29,1,(Holidays!$A$1:$A$248)),0)+IF(AND($P29&lt;ES$4,$Q29&gt;=ET$4,$Q29&gt;=ES$4),NETWORKDAYS.INTL(ES$4,(ET$4)-1,1,(Holidays!$A$1:$A$248)),0))*$S29,"")</f>
        <v>0</v>
      </c>
      <c r="ET29" s="191">
        <f>IFERROR((IF(AND($P29&gt;=ET$4,$P29&lt;EU$4,$Q29&lt;EU$4),NETWORKDAYS.INTL($P29,$Q29,1,(Holidays!$A$1:$A$248)),0)+IF(AND($P29&gt;=ET$4,$P29&lt;EU$4,$Q29&gt;=EU$4),NETWORKDAYS.INTL($P29,(EU$4)-1,1,(Holidays!$A$1:$A$248)),0)+IF(AND($P29&lt;ET$4,$Q29&lt;EU$4,$Q29&gt;=ET$4),NETWORKDAYS.INTL(ET$4,$Q29,1,(Holidays!$A$1:$A$248)),0)+IF(AND($P29&lt;ET$4,$Q29&gt;=EU$4,$Q29&gt;=ET$4),NETWORKDAYS.INTL(ET$4,(EU$4)-1,1,(Holidays!$A$1:$A$248)),0))*$S29,"")</f>
        <v>0</v>
      </c>
      <c r="EU29" s="191">
        <f>IFERROR((IF(AND($P29&gt;=EU$4,$P29&lt;EV$4,$Q29&lt;EV$4),NETWORKDAYS.INTL($P29,$Q29,1,(Holidays!$A$1:$A$248)),0)+IF(AND($P29&gt;=EU$4,$P29&lt;EV$4,$Q29&gt;=EV$4),NETWORKDAYS.INTL($P29,(EV$4)-1,1,(Holidays!$A$1:$A$248)),0)+IF(AND($P29&lt;EU$4,$Q29&lt;EV$4,$Q29&gt;=EU$4),NETWORKDAYS.INTL(EU$4,$Q29,1,(Holidays!$A$1:$A$248)),0)+IF(AND($P29&lt;EU$4,$Q29&gt;=EV$4,$Q29&gt;=EU$4),NETWORKDAYS.INTL(EU$4,(EV$4)-1,1,(Holidays!$A$1:$A$248)),0))*$S29,"")</f>
        <v>0</v>
      </c>
      <c r="EV29" s="191">
        <f>IFERROR((IF(AND($P29&gt;=EV$4,$P29&lt;EW$4,$Q29&lt;EW$4),NETWORKDAYS.INTL($P29,$Q29,1,(Holidays!$A$1:$A$248)),0)+IF(AND($P29&gt;=EV$4,$P29&lt;EW$4,$Q29&gt;=EW$4),NETWORKDAYS.INTL($P29,(EW$4)-1,1,(Holidays!$A$1:$A$248)),0)+IF(AND($P29&lt;EV$4,$Q29&lt;EW$4,$Q29&gt;=EV$4),NETWORKDAYS.INTL(EV$4,$Q29,1,(Holidays!$A$1:$A$248)),0)+IF(AND($P29&lt;EV$4,$Q29&gt;=EW$4,$Q29&gt;=EV$4),NETWORKDAYS.INTL(EV$4,(EW$4)-1,1,(Holidays!$A$1:$A$248)),0))*$S29,"")</f>
        <v>0</v>
      </c>
      <c r="EW29" s="191">
        <f>IFERROR((IF(AND($P29&gt;=EW$4,$P29&lt;EX$4,$Q29&lt;EX$4),NETWORKDAYS.INTL($P29,$Q29,1,(Holidays!$A$1:$A$248)),0)+IF(AND($P29&gt;=EW$4,$P29&lt;EX$4,$Q29&gt;=EX$4),NETWORKDAYS.INTL($P29,(EX$4)-1,1,(Holidays!$A$1:$A$248)),0)+IF(AND($P29&lt;EW$4,$Q29&lt;EX$4,$Q29&gt;=EW$4),NETWORKDAYS.INTL(EW$4,$Q29,1,(Holidays!$A$1:$A$248)),0)+IF(AND($P29&lt;EW$4,$Q29&gt;=EX$4,$Q29&gt;=EW$4),NETWORKDAYS.INTL(EW$4,(EX$4)-1,1,(Holidays!$A$1:$A$248)),0))*$S29,"")</f>
        <v>0</v>
      </c>
      <c r="EX29" s="191">
        <f>IFERROR((IF(AND($P29&gt;=EX$4,$P29&lt;EY$4,$Q29&lt;EY$4),NETWORKDAYS.INTL($P29,$Q29,1,(Holidays!$A$1:$A$248)),0)+IF(AND($P29&gt;=EX$4,$P29&lt;EY$4,$Q29&gt;=EY$4),NETWORKDAYS.INTL($P29,(EY$4)-1,1,(Holidays!$A$1:$A$248)),0)+IF(AND($P29&lt;EX$4,$Q29&lt;EY$4,$Q29&gt;=EX$4),NETWORKDAYS.INTL(EX$4,$Q29,1,(Holidays!$A$1:$A$248)),0)+IF(AND($P29&lt;EX$4,$Q29&gt;=EY$4,$Q29&gt;=EX$4),NETWORKDAYS.INTL(EX$4,(EY$4)-1,1,(Holidays!$A$1:$A$248)),0))*$S29,"")</f>
        <v>0</v>
      </c>
      <c r="EY29" s="191">
        <f>IFERROR((IF(AND($P29&gt;=EY$4,$P29&lt;EZ$4,$Q29&lt;EZ$4),NETWORKDAYS.INTL($P29,$Q29,1,(Holidays!$A$1:$A$248)),0)+IF(AND($P29&gt;=EY$4,$P29&lt;EZ$4,$Q29&gt;=EZ$4),NETWORKDAYS.INTL($P29,(EZ$4)-1,1,(Holidays!$A$1:$A$248)),0)+IF(AND($P29&lt;EY$4,$Q29&lt;EZ$4,$Q29&gt;=EY$4),NETWORKDAYS.INTL(EY$4,$Q29,1,(Holidays!$A$1:$A$248)),0)+IF(AND($P29&lt;EY$4,$Q29&gt;=EZ$4,$Q29&gt;=EY$4),NETWORKDAYS.INTL(EY$4,(EZ$4)-1,1,(Holidays!$A$1:$A$248)),0))*$S29,"")</f>
        <v>0</v>
      </c>
      <c r="EZ29" s="191">
        <f>IFERROR((IF(AND($P29&gt;=EZ$4,$P29&lt;FA$4,$Q29&lt;FA$4),NETWORKDAYS.INTL($P29,$Q29,1,(Holidays!$A$1:$A$248)),0)+IF(AND($P29&gt;=EZ$4,$P29&lt;FA$4,$Q29&gt;=FA$4),NETWORKDAYS.INTL($P29,(FA$4)-1,1,(Holidays!$A$1:$A$248)),0)+IF(AND($P29&lt;EZ$4,$Q29&lt;FA$4,$Q29&gt;=EZ$4),NETWORKDAYS.INTL(EZ$4,$Q29,1,(Holidays!$A$1:$A$248)),0)+IF(AND($P29&lt;EZ$4,$Q29&gt;=FA$4,$Q29&gt;=EZ$4),NETWORKDAYS.INTL(EZ$4,(FA$4)-1,1,(Holidays!$A$1:$A$248)),0))*$S29,"")</f>
        <v>0</v>
      </c>
      <c r="FA29" s="191">
        <f>IFERROR((IF(AND($P29&gt;=FA$4,$P29&lt;FB$4,$Q29&lt;FB$4),NETWORKDAYS.INTL($P29,$Q29,1,(Holidays!$A$1:$A$248)),0)+IF(AND($P29&gt;=FA$4,$P29&lt;FB$4,$Q29&gt;=FB$4),NETWORKDAYS.INTL($P29,(FB$4)-1,1,(Holidays!$A$1:$A$248)),0)+IF(AND($P29&lt;FA$4,$Q29&lt;FB$4,$Q29&gt;=FA$4),NETWORKDAYS.INTL(FA$4,$Q29,1,(Holidays!$A$1:$A$248)),0)+IF(AND($P29&lt;FA$4,$Q29&gt;=FB$4,$Q29&gt;=FA$4),NETWORKDAYS.INTL(FA$4,(FB$4)-1,1,(Holidays!$A$1:$A$248)),0))*$S29,"")</f>
        <v>0</v>
      </c>
      <c r="FB29" s="191">
        <f>IFERROR((IF(AND($P29&gt;=FB$4,$P29&lt;FC$4,$Q29&lt;FC$4),NETWORKDAYS.INTL($P29,$Q29,1,(Holidays!$A$1:$A$248)),0)+IF(AND($P29&gt;=FB$4,$P29&lt;FC$4,$Q29&gt;=FC$4),NETWORKDAYS.INTL($P29,(FC$4)-1,1,(Holidays!$A$1:$A$248)),0)+IF(AND($P29&lt;FB$4,$Q29&lt;FC$4,$Q29&gt;=FB$4),NETWORKDAYS.INTL(FB$4,$Q29,1,(Holidays!$A$1:$A$248)),0)+IF(AND($P29&lt;FB$4,$Q29&gt;=FC$4,$Q29&gt;=FB$4),NETWORKDAYS.INTL(FB$4,(FC$4)-1,1,(Holidays!$A$1:$A$248)),0))*$S29,"")</f>
        <v>0</v>
      </c>
      <c r="FC29" s="191">
        <f>IFERROR((IF(AND($P29&gt;=FC$4,$P29&lt;FD$4,$Q29&lt;FD$4),NETWORKDAYS.INTL($P29,$Q29,1,(Holidays!$A$1:$A$248)),0)+IF(AND($P29&gt;=FC$4,$P29&lt;FD$4,$Q29&gt;=FD$4),NETWORKDAYS.INTL($P29,(FD$4)-1,1,(Holidays!$A$1:$A$248)),0)+IF(AND($P29&lt;FC$4,$Q29&lt;FD$4,$Q29&gt;=FC$4),NETWORKDAYS.INTL(FC$4,$Q29,1,(Holidays!$A$1:$A$248)),0)+IF(AND($P29&lt;FC$4,$Q29&gt;=FD$4,$Q29&gt;=FC$4),NETWORKDAYS.INTL(FC$4,(FD$4)-1,1,(Holidays!$A$1:$A$248)),0))*$S29,"")</f>
        <v>0</v>
      </c>
      <c r="FD29" s="191">
        <f>IFERROR((IF(AND($P29&gt;=FD$4,$P29&lt;FE$4,$Q29&lt;FE$4),NETWORKDAYS.INTL($P29,$Q29,1,(Holidays!$A$1:$A$248)),0)+IF(AND($P29&gt;=FD$4,$P29&lt;FE$4,$Q29&gt;=FE$4),NETWORKDAYS.INTL($P29,(FE$4)-1,1,(Holidays!$A$1:$A$248)),0)+IF(AND($P29&lt;FD$4,$Q29&lt;FE$4,$Q29&gt;=FD$4),NETWORKDAYS.INTL(FD$4,$Q29,1,(Holidays!$A$1:$A$248)),0)+IF(AND($P29&lt;FD$4,$Q29&gt;=FE$4,$Q29&gt;=FD$4),NETWORKDAYS.INTL(FD$4,(FE$4)-1,1,(Holidays!$A$1:$A$248)),0))*$S29,"")</f>
        <v>0</v>
      </c>
      <c r="FE29" s="191">
        <f>IFERROR((IF(AND($P29&gt;=FE$4,$P29&lt;FF$4,$Q29&lt;FF$4),NETWORKDAYS.INTL($P29,$Q29,1,(Holidays!$A$1:$A$248)),0)+IF(AND($P29&gt;=FE$4,$P29&lt;FF$4,$Q29&gt;=FF$4),NETWORKDAYS.INTL($P29,(FF$4)-1,1,(Holidays!$A$1:$A$248)),0)+IF(AND($P29&lt;FE$4,$Q29&lt;FF$4,$Q29&gt;=FE$4),NETWORKDAYS.INTL(FE$4,$Q29,1,(Holidays!$A$1:$A$248)),0)+IF(AND($P29&lt;FE$4,$Q29&gt;=FF$4,$Q29&gt;=FE$4),NETWORKDAYS.INTL(FE$4,(FF$4)-1,1,(Holidays!$A$1:$A$248)),0))*$S29,"")</f>
        <v>0</v>
      </c>
      <c r="FF29" s="191">
        <f>IFERROR((IF(AND($P29&gt;=FF$4,$P29&lt;FG$4,$Q29&lt;FG$4),NETWORKDAYS.INTL($P29,$Q29,1,(Holidays!$A$1:$A$248)),0)+IF(AND($P29&gt;=FF$4,$P29&lt;FG$4,$Q29&gt;=FG$4),NETWORKDAYS.INTL($P29,(FG$4)-1,1,(Holidays!$A$1:$A$248)),0)+IF(AND($P29&lt;FF$4,$Q29&lt;FG$4,$Q29&gt;=FF$4),NETWORKDAYS.INTL(FF$4,$Q29,1,(Holidays!$A$1:$A$248)),0)+IF(AND($P29&lt;FF$4,$Q29&gt;=FG$4,$Q29&gt;=FF$4),NETWORKDAYS.INTL(FF$4,(FG$4)-1,1,(Holidays!$A$1:$A$248)),0))*$S29,"")</f>
        <v>0</v>
      </c>
      <c r="FG29" s="191">
        <f>IFERROR((IF(AND($P29&gt;=FG$4,$P29&lt;FH$4,$Q29&lt;FH$4),NETWORKDAYS.INTL($P29,$Q29,1,(Holidays!$A$1:$A$248)),0)+IF(AND($P29&gt;=FG$4,$P29&lt;FH$4,$Q29&gt;=FH$4),NETWORKDAYS.INTL($P29,(FH$4)-1,1,(Holidays!$A$1:$A$248)),0)+IF(AND($P29&lt;FG$4,$Q29&lt;FH$4,$Q29&gt;=FG$4),NETWORKDAYS.INTL(FG$4,$Q29,1,(Holidays!$A$1:$A$248)),0)+IF(AND($P29&lt;FG$4,$Q29&gt;=FH$4,$Q29&gt;=FG$4),NETWORKDAYS.INTL(FG$4,(FH$4)-1,1,(Holidays!$A$1:$A$248)),0))*$S29,"")</f>
        <v>0</v>
      </c>
      <c r="FH29" s="191">
        <f>IFERROR((IF(AND($P29&gt;=FH$4,$P29&lt;FI$4,$Q29&lt;FI$4),NETWORKDAYS.INTL($P29,$Q29,1,(Holidays!$A$1:$A$248)),0)+IF(AND($P29&gt;=FH$4,$P29&lt;FI$4,$Q29&gt;=FI$4),NETWORKDAYS.INTL($P29,(FI$4)-1,1,(Holidays!$A$1:$A$248)),0)+IF(AND($P29&lt;FH$4,$Q29&lt;FI$4,$Q29&gt;=FH$4),NETWORKDAYS.INTL(FH$4,$Q29,1,(Holidays!$A$1:$A$248)),0)+IF(AND($P29&lt;FH$4,$Q29&gt;=FI$4,$Q29&gt;=FH$4),NETWORKDAYS.INTL(FH$4,(FI$4)-1,1,(Holidays!$A$1:$A$248)),0))*$S29,"")</f>
        <v>0</v>
      </c>
      <c r="FI29" s="191">
        <f>IFERROR((IF(AND($P29&gt;=FI$4,$P29&lt;FJ$4,$Q29&lt;FJ$4),NETWORKDAYS.INTL($P29,$Q29,1,(Holidays!$A$1:$A$248)),0)+IF(AND($P29&gt;=FI$4,$P29&lt;FJ$4,$Q29&gt;=FJ$4),NETWORKDAYS.INTL($P29,(FJ$4)-1,1,(Holidays!$A$1:$A$248)),0)+IF(AND($P29&lt;FI$4,$Q29&lt;FJ$4,$Q29&gt;=FI$4),NETWORKDAYS.INTL(FI$4,$Q29,1,(Holidays!$A$1:$A$248)),0)+IF(AND($P29&lt;FI$4,$Q29&gt;=FJ$4,$Q29&gt;=FI$4),NETWORKDAYS.INTL(FI$4,(FJ$4)-1,1,(Holidays!$A$1:$A$248)),0))*$S29,"")</f>
        <v>0</v>
      </c>
      <c r="FJ29" s="191">
        <f>IFERROR((IF(AND($P29&gt;=FJ$4,$P29&lt;FK$4,$Q29&lt;FK$4),NETWORKDAYS.INTL($P29,$Q29,1,(Holidays!$A$1:$A$248)),0)+IF(AND($P29&gt;=FJ$4,$P29&lt;FK$4,$Q29&gt;=FK$4),NETWORKDAYS.INTL($P29,(FK$4)-1,1,(Holidays!$A$1:$A$248)),0)+IF(AND($P29&lt;FJ$4,$Q29&lt;FK$4,$Q29&gt;=FJ$4),NETWORKDAYS.INTL(FJ$4,$Q29,1,(Holidays!$A$1:$A$248)),0)+IF(AND($P29&lt;FJ$4,$Q29&gt;=FK$4,$Q29&gt;=FJ$4),NETWORKDAYS.INTL(FJ$4,(FK$4)-1,1,(Holidays!$A$1:$A$248)),0))*$S29,"")</f>
        <v>0</v>
      </c>
      <c r="FK29" s="191">
        <f>IFERROR((IF(AND($P29&gt;=FK$4,$P29&lt;FL$4,$Q29&lt;FL$4),NETWORKDAYS.INTL($P29,$Q29,1,(Holidays!$A$1:$A$248)),0)+IF(AND($P29&gt;=FK$4,$P29&lt;FL$4,$Q29&gt;=FL$4),NETWORKDAYS.INTL($P29,(FL$4)-1,1,(Holidays!$A$1:$A$248)),0)+IF(AND($P29&lt;FK$4,$Q29&lt;FL$4,$Q29&gt;=FK$4),NETWORKDAYS.INTL(FK$4,$Q29,1,(Holidays!$A$1:$A$248)),0)+IF(AND($P29&lt;FK$4,$Q29&gt;=FL$4,$Q29&gt;=FK$4),NETWORKDAYS.INTL(FK$4,(FL$4)-1,1,(Holidays!$A$1:$A$248)),0))*$S29,"")</f>
        <v>0</v>
      </c>
      <c r="FL29" s="191">
        <f>IFERROR((IF(AND($P29&gt;=FL$4,$P29&lt;FM$4,$Q29&lt;FM$4),NETWORKDAYS.INTL($P29,$Q29,1,(Holidays!$A$1:$A$248)),0)+IF(AND($P29&gt;=FL$4,$P29&lt;FM$4,$Q29&gt;=FM$4),NETWORKDAYS.INTL($P29,(FM$4)-1,1,(Holidays!$A$1:$A$248)),0)+IF(AND($P29&lt;FL$4,$Q29&lt;FM$4,$Q29&gt;=FL$4),NETWORKDAYS.INTL(FL$4,$Q29,1,(Holidays!$A$1:$A$248)),0)+IF(AND($P29&lt;FL$4,$Q29&gt;=FM$4,$Q29&gt;=FL$4),NETWORKDAYS.INTL(FL$4,(FM$4)-1,1,(Holidays!$A$1:$A$248)),0))*$S29,"")</f>
        <v>0</v>
      </c>
      <c r="FM29" s="191">
        <f>IFERROR((IF(AND($P29&gt;=FM$4,$P29&lt;FN$4,$Q29&lt;FN$4),NETWORKDAYS.INTL($P29,$Q29,1,(Holidays!$A$1:$A$248)),0)+IF(AND($P29&gt;=FM$4,$P29&lt;FN$4,$Q29&gt;=FN$4),NETWORKDAYS.INTL($P29,(FN$4)-1,1,(Holidays!$A$1:$A$248)),0)+IF(AND($P29&lt;FM$4,$Q29&lt;FN$4,$Q29&gt;=FM$4),NETWORKDAYS.INTL(FM$4,$Q29,1,(Holidays!$A$1:$A$248)),0)+IF(AND($P29&lt;FM$4,$Q29&gt;=FN$4,$Q29&gt;=FM$4),NETWORKDAYS.INTL(FM$4,(FN$4)-1,1,(Holidays!$A$1:$A$248)),0))*$S29,"")</f>
        <v>0</v>
      </c>
      <c r="FN29" s="191">
        <f>IFERROR((IF(AND($P29&gt;=FN$4,$P29&lt;FO$4,$Q29&lt;FO$4),NETWORKDAYS.INTL($P29,$Q29,1,(Holidays!$A$1:$A$248)),0)+IF(AND($P29&gt;=FN$4,$P29&lt;FO$4,$Q29&gt;=FO$4),NETWORKDAYS.INTL($P29,(FO$4)-1,1,(Holidays!$A$1:$A$248)),0)+IF(AND($P29&lt;FN$4,$Q29&lt;FO$4,$Q29&gt;=FN$4),NETWORKDAYS.INTL(FN$4,$Q29,1,(Holidays!$A$1:$A$248)),0)+IF(AND($P29&lt;FN$4,$Q29&gt;=FO$4,$Q29&gt;=FN$4),NETWORKDAYS.INTL(FN$4,(FO$4)-1,1,(Holidays!$A$1:$A$248)),0))*$S29,"")</f>
        <v>0</v>
      </c>
      <c r="FO29" s="191">
        <f>IFERROR((IF(AND($P29&gt;=FO$4,$P29&lt;FP$4,$Q29&lt;FP$4),NETWORKDAYS.INTL($P29,$Q29,1,(Holidays!$A$1:$A$248)),0)+IF(AND($P29&gt;=FO$4,$P29&lt;FP$4,$Q29&gt;=FP$4),NETWORKDAYS.INTL($P29,(FP$4)-1,1,(Holidays!$A$1:$A$248)),0)+IF(AND($P29&lt;FO$4,$Q29&lt;FP$4,$Q29&gt;=FO$4),NETWORKDAYS.INTL(FO$4,$Q29,1,(Holidays!$A$1:$A$248)),0)+IF(AND($P29&lt;FO$4,$Q29&gt;=FP$4,$Q29&gt;=FO$4),NETWORKDAYS.INTL(FO$4,(FP$4)-1,1,(Holidays!$A$1:$A$248)),0))*$S29,"")</f>
        <v>0</v>
      </c>
      <c r="FP29" s="191">
        <f>IFERROR((IF(AND($P29&gt;=FP$4,$P29&lt;FQ$4,$Q29&lt;FQ$4),NETWORKDAYS.INTL($P29,$Q29,1,(Holidays!$A$1:$A$248)),0)+IF(AND($P29&gt;=FP$4,$P29&lt;FQ$4,$Q29&gt;=FQ$4),NETWORKDAYS.INTL($P29,(FQ$4)-1,1,(Holidays!$A$1:$A$248)),0)+IF(AND($P29&lt;FP$4,$Q29&lt;FQ$4,$Q29&gt;=FP$4),NETWORKDAYS.INTL(FP$4,$Q29,1,(Holidays!$A$1:$A$248)),0)+IF(AND($P29&lt;FP$4,$Q29&gt;=FQ$4,$Q29&gt;=FP$4),NETWORKDAYS.INTL(FP$4,(FQ$4)-1,1,(Holidays!$A$1:$A$248)),0))*$S29,"")</f>
        <v>0</v>
      </c>
      <c r="FQ29" s="191">
        <f>IFERROR((IF(AND($P29&gt;=FQ$4,$P29&lt;FR$4,$Q29&lt;FR$4),NETWORKDAYS.INTL($P29,$Q29,1,(Holidays!$A$1:$A$248)),0)+IF(AND($P29&gt;=FQ$4,$P29&lt;FR$4,$Q29&gt;=FR$4),NETWORKDAYS.INTL($P29,(FR$4)-1,1,(Holidays!$A$1:$A$248)),0)+IF(AND($P29&lt;FQ$4,$Q29&lt;FR$4,$Q29&gt;=FQ$4),NETWORKDAYS.INTL(FQ$4,$Q29,1,(Holidays!$A$1:$A$248)),0)+IF(AND($P29&lt;FQ$4,$Q29&gt;=FR$4,$Q29&gt;=FQ$4),NETWORKDAYS.INTL(FQ$4,(FR$4)-1,1,(Holidays!$A$1:$A$248)),0))*$S29,"")</f>
        <v>0</v>
      </c>
      <c r="FR29" s="191">
        <f>IFERROR((IF(AND($P29&gt;=FR$4,$P29&lt;FS$4,$Q29&lt;FS$4),NETWORKDAYS.INTL($P29,$Q29,1,(Holidays!$A$1:$A$248)),0)+IF(AND($P29&gt;=FR$4,$P29&lt;FS$4,$Q29&gt;=FS$4),NETWORKDAYS.INTL($P29,(FS$4)-1,1,(Holidays!$A$1:$A$248)),0)+IF(AND($P29&lt;FR$4,$Q29&lt;FS$4,$Q29&gt;=FR$4),NETWORKDAYS.INTL(FR$4,$Q29,1,(Holidays!$A$1:$A$248)),0)+IF(AND($P29&lt;FR$4,$Q29&gt;=FS$4,$Q29&gt;=FR$4),NETWORKDAYS.INTL(FR$4,(FS$4)-1,1,(Holidays!$A$1:$A$248)),0))*$S29,"")</f>
        <v>0</v>
      </c>
      <c r="FS29" s="191">
        <f>IFERROR((IF(AND($P29&gt;=FS$4,$P29&lt;FT$4,$Q29&lt;FT$4),NETWORKDAYS.INTL($P29,$Q29,1,(Holidays!$A$1:$A$248)),0)+IF(AND($P29&gt;=FS$4,$P29&lt;FT$4,$Q29&gt;=FT$4),NETWORKDAYS.INTL($P29,(FT$4)-1,1,(Holidays!$A$1:$A$248)),0)+IF(AND($P29&lt;FS$4,$Q29&lt;FT$4,$Q29&gt;=FS$4),NETWORKDAYS.INTL(FS$4,$Q29,1,(Holidays!$A$1:$A$248)),0)+IF(AND($P29&lt;FS$4,$Q29&gt;=FT$4,$Q29&gt;=FS$4),NETWORKDAYS.INTL(FS$4,(FT$4)-1,1,(Holidays!$A$1:$A$248)),0))*$S29,"")</f>
        <v>0</v>
      </c>
      <c r="FT29" s="191">
        <f>IFERROR((IF(AND($P29&gt;=FT$4,$P29&lt;FU$4,$Q29&lt;FU$4),NETWORKDAYS.INTL($P29,$Q29,1,(Holidays!$A$1:$A$248)),0)+IF(AND($P29&gt;=FT$4,$P29&lt;FU$4,$Q29&gt;=FU$4),NETWORKDAYS.INTL($P29,(FU$4)-1,1,(Holidays!$A$1:$A$248)),0)+IF(AND($P29&lt;FT$4,$Q29&lt;FU$4,$Q29&gt;=FT$4),NETWORKDAYS.INTL(FT$4,$Q29,1,(Holidays!$A$1:$A$248)),0)+IF(AND($P29&lt;FT$4,$Q29&gt;=FU$4,$Q29&gt;=FT$4),NETWORKDAYS.INTL(FT$4,(FU$4)-1,1,(Holidays!$A$1:$A$248)),0))*$S29,"")</f>
        <v>0</v>
      </c>
      <c r="FU29" s="191">
        <f>IFERROR((IF(AND($P29&gt;=FU$4,$P29&lt;FV$4,$Q29&lt;FV$4),NETWORKDAYS.INTL($P29,$Q29,1,(Holidays!$A$1:$A$248)),0)+IF(AND($P29&gt;=FU$4,$P29&lt;FV$4,$Q29&gt;=FV$4),NETWORKDAYS.INTL($P29,(FV$4)-1,1,(Holidays!$A$1:$A$248)),0)+IF(AND($P29&lt;FU$4,$Q29&lt;FV$4,$Q29&gt;=FU$4),NETWORKDAYS.INTL(FU$4,$Q29,1,(Holidays!$A$1:$A$248)),0)+IF(AND($P29&lt;FU$4,$Q29&gt;=FV$4,$Q29&gt;=FU$4),NETWORKDAYS.INTL(FU$4,(FV$4)-1,1,(Holidays!$A$1:$A$248)),0))*$S29,"")</f>
        <v>0</v>
      </c>
      <c r="FV29" s="191">
        <f>IFERROR((IF(AND($P29&gt;=FV$4,$P29&lt;FW$4,$Q29&lt;FW$4),NETWORKDAYS.INTL($P29,$Q29,1,(Holidays!$A$1:$A$248)),0)+IF(AND($P29&gt;=FV$4,$P29&lt;FW$4,$Q29&gt;=FW$4),NETWORKDAYS.INTL($P29,(FW$4)-1,1,(Holidays!$A$1:$A$248)),0)+IF(AND($P29&lt;FV$4,$Q29&lt;FW$4,$Q29&gt;=FV$4),NETWORKDAYS.INTL(FV$4,$Q29,1,(Holidays!$A$1:$A$248)),0)+IF(AND($P29&lt;FV$4,$Q29&gt;=FW$4,$Q29&gt;=FV$4),NETWORKDAYS.INTL(FV$4,(FW$4)-1,1,(Holidays!$A$1:$A$248)),0))*$S29,"")</f>
        <v>0</v>
      </c>
      <c r="FW29" s="191">
        <f>IFERROR((IF(AND($P29&gt;=FW$4,$P29&lt;FX$4,$Q29&lt;FX$4),NETWORKDAYS.INTL($P29,$Q29,1,(Holidays!$A$1:$A$248)),0)+IF(AND($P29&gt;=FW$4,$P29&lt;FX$4,$Q29&gt;=FX$4),NETWORKDAYS.INTL($P29,(FX$4)-1,1,(Holidays!$A$1:$A$248)),0)+IF(AND($P29&lt;FW$4,$Q29&lt;FX$4,$Q29&gt;=FW$4),NETWORKDAYS.INTL(FW$4,$Q29,1,(Holidays!$A$1:$A$248)),0)+IF(AND($P29&lt;FW$4,$Q29&gt;=FX$4,$Q29&gt;=FW$4),NETWORKDAYS.INTL(FW$4,(FX$4)-1,1,(Holidays!$A$1:$A$248)),0))*$S29,"")</f>
        <v>0</v>
      </c>
      <c r="FX29" s="191">
        <f>IFERROR((IF(AND($P29&gt;=FX$4,$P29&lt;FY$4,$Q29&lt;FY$4),NETWORKDAYS.INTL($P29,$Q29,1,(Holidays!$A$1:$A$248)),0)+IF(AND($P29&gt;=FX$4,$P29&lt;FY$4,$Q29&gt;=FY$4),NETWORKDAYS.INTL($P29,(FY$4)-1,1,(Holidays!$A$1:$A$248)),0)+IF(AND($P29&lt;FX$4,$Q29&lt;FY$4,$Q29&gt;=FX$4),NETWORKDAYS.INTL(FX$4,$Q29,1,(Holidays!$A$1:$A$248)),0)+IF(AND($P29&lt;FX$4,$Q29&gt;=FY$4,$Q29&gt;=FX$4),NETWORKDAYS.INTL(FX$4,(FY$4)-1,1,(Holidays!$A$1:$A$248)),0))*$S29,"")</f>
        <v>0</v>
      </c>
      <c r="FY29" s="191">
        <f>IFERROR((IF(AND($P29&gt;=FY$4,$P29&lt;FZ$4,$Q29&lt;FZ$4),NETWORKDAYS.INTL($P29,$Q29,1,(Holidays!$A$1:$A$248)),0)+IF(AND($P29&gt;=FY$4,$P29&lt;FZ$4,$Q29&gt;=FZ$4),NETWORKDAYS.INTL($P29,(FZ$4)-1,1,(Holidays!$A$1:$A$248)),0)+IF(AND($P29&lt;FY$4,$Q29&lt;FZ$4,$Q29&gt;=FY$4),NETWORKDAYS.INTL(FY$4,$Q29,1,(Holidays!$A$1:$A$248)),0)+IF(AND($P29&lt;FY$4,$Q29&gt;=FZ$4,$Q29&gt;=FY$4),NETWORKDAYS.INTL(FY$4,(FZ$4)-1,1,(Holidays!$A$1:$A$248)),0))*$S29,"")</f>
        <v>0</v>
      </c>
      <c r="FZ29" s="191">
        <f>IFERROR((IF(AND($P29&gt;=FZ$4,$P29&lt;GA$4,$Q29&lt;GA$4),NETWORKDAYS.INTL($P29,$Q29,1,(Holidays!$A$1:$A$248)),0)+IF(AND($P29&gt;=FZ$4,$P29&lt;GA$4,$Q29&gt;=GA$4),NETWORKDAYS.INTL($P29,(GA$4)-1,1,(Holidays!$A$1:$A$248)),0)+IF(AND($P29&lt;FZ$4,$Q29&lt;GA$4,$Q29&gt;=FZ$4),NETWORKDAYS.INTL(FZ$4,$Q29,1,(Holidays!$A$1:$A$248)),0)+IF(AND($P29&lt;FZ$4,$Q29&gt;=GA$4,$Q29&gt;=FZ$4),NETWORKDAYS.INTL(FZ$4,(GA$4)-1,1,(Holidays!$A$1:$A$248)),0))*$S29,"")</f>
        <v>0</v>
      </c>
      <c r="GA29" s="191">
        <f>IFERROR((IF(AND($P29&gt;=GA$4,$P29&lt;GB$4,$Q29&lt;GB$4),NETWORKDAYS.INTL($P29,$Q29,1,(Holidays!$A$1:$A$248)),0)+IF(AND($P29&gt;=GA$4,$P29&lt;GB$4,$Q29&gt;=GB$4),NETWORKDAYS.INTL($P29,(GB$4)-1,1,(Holidays!$A$1:$A$248)),0)+IF(AND($P29&lt;GA$4,$Q29&lt;GB$4,$Q29&gt;=GA$4),NETWORKDAYS.INTL(GA$4,$Q29,1,(Holidays!$A$1:$A$248)),0)+IF(AND($P29&lt;GA$4,$Q29&gt;=GB$4,$Q29&gt;=GA$4),NETWORKDAYS.INTL(GA$4,(GB$4)-1,1,(Holidays!$A$1:$A$248)),0))*$S29,"")</f>
        <v>0</v>
      </c>
      <c r="GB29" s="191">
        <f>IFERROR((IF(AND($P29&gt;=GB$4,$P29&lt;GC$4,$Q29&lt;GC$4),NETWORKDAYS.INTL($P29,$Q29,1,(Holidays!$A$1:$A$248)),0)+IF(AND($P29&gt;=GB$4,$P29&lt;GC$4,$Q29&gt;=GC$4),NETWORKDAYS.INTL($P29,(GC$4)-1,1,(Holidays!$A$1:$A$248)),0)+IF(AND($P29&lt;GB$4,$Q29&lt;GC$4,$Q29&gt;=GB$4),NETWORKDAYS.INTL(GB$4,$Q29,1,(Holidays!$A$1:$A$248)),0)+IF(AND($P29&lt;GB$4,$Q29&gt;=GC$4,$Q29&gt;=GB$4),NETWORKDAYS.INTL(GB$4,(GC$4)-1,1,(Holidays!$A$1:$A$248)),0))*$S29,"")</f>
        <v>0</v>
      </c>
      <c r="GC29" s="191">
        <f>IFERROR((IF(AND($P29&gt;=GC$4,$P29&lt;GD$4,$Q29&lt;GD$4),NETWORKDAYS.INTL($P29,$Q29,1,(Holidays!$A$1:$A$248)),0)+IF(AND($P29&gt;=GC$4,$P29&lt;GD$4,$Q29&gt;=GD$4),NETWORKDAYS.INTL($P29,(GD$4)-1,1,(Holidays!$A$1:$A$248)),0)+IF(AND($P29&lt;GC$4,$Q29&lt;GD$4,$Q29&gt;=GC$4),NETWORKDAYS.INTL(GC$4,$Q29,1,(Holidays!$A$1:$A$248)),0)+IF(AND($P29&lt;GC$4,$Q29&gt;=GD$4,$Q29&gt;=GC$4),NETWORKDAYS.INTL(GC$4,(GD$4)-1,1,(Holidays!$A$1:$A$248)),0))*$S29,"")</f>
        <v>0</v>
      </c>
      <c r="GD29" s="191">
        <f>IFERROR((IF(AND($P29&gt;=GD$4,$P29&lt;GE$4,$Q29&lt;GE$4),NETWORKDAYS.INTL($P29,$Q29,1,(Holidays!$A$1:$A$248)),0)+IF(AND($P29&gt;=GD$4,$P29&lt;GE$4,$Q29&gt;=GE$4),NETWORKDAYS.INTL($P29,(GE$4)-1,1,(Holidays!$A$1:$A$248)),0)+IF(AND($P29&lt;GD$4,$Q29&lt;GE$4,$Q29&gt;=GD$4),NETWORKDAYS.INTL(GD$4,$Q29,1,(Holidays!$A$1:$A$248)),0)+IF(AND($P29&lt;GD$4,$Q29&gt;=GE$4,$Q29&gt;=GD$4),NETWORKDAYS.INTL(GD$4,(GE$4)-1,1,(Holidays!$A$1:$A$248)),0))*$S29,"")</f>
        <v>0</v>
      </c>
      <c r="GE29" s="191">
        <f>IFERROR((IF(AND($P29&gt;=GE$4,$P29&lt;GF$4,$Q29&lt;GF$4),NETWORKDAYS.INTL($P29,$Q29,1,(Holidays!$A$1:$A$248)),0)+IF(AND($P29&gt;=GE$4,$P29&lt;GF$4,$Q29&gt;=GF$4),NETWORKDAYS.INTL($P29,(GF$4)-1,1,(Holidays!$A$1:$A$248)),0)+IF(AND($P29&lt;GE$4,$Q29&lt;GF$4,$Q29&gt;=GE$4),NETWORKDAYS.INTL(GE$4,$Q29,1,(Holidays!$A$1:$A$248)),0)+IF(AND($P29&lt;GE$4,$Q29&gt;=GF$4,$Q29&gt;=GE$4),NETWORKDAYS.INTL(GE$4,(GF$4)-1,1,(Holidays!$A$1:$A$248)),0))*$S29,"")</f>
        <v>0</v>
      </c>
      <c r="GF29" s="191">
        <f>IFERROR((IF(AND($P29&gt;=GF$4,$P29&lt;GG$4,$Q29&lt;GG$4),NETWORKDAYS.INTL($P29,$Q29,1,(Holidays!$A$1:$A$248)),0)+IF(AND($P29&gt;=GF$4,$P29&lt;GG$4,$Q29&gt;=GG$4),NETWORKDAYS.INTL($P29,(GG$4)-1,1,(Holidays!$A$1:$A$248)),0)+IF(AND($P29&lt;GF$4,$Q29&lt;GG$4,$Q29&gt;=GF$4),NETWORKDAYS.INTL(GF$4,$Q29,1,(Holidays!$A$1:$A$248)),0)+IF(AND($P29&lt;GF$4,$Q29&gt;=GG$4,$Q29&gt;=GF$4),NETWORKDAYS.INTL(GF$4,(GG$4)-1,1,(Holidays!$A$1:$A$248)),0))*$S29,"")</f>
        <v>0</v>
      </c>
      <c r="GG29" s="191">
        <f>IFERROR((IF(AND($P29&gt;=GG$4,$P29&lt;GH$4,$Q29&lt;GH$4),NETWORKDAYS.INTL($P29,$Q29,1,(Holidays!$A$1:$A$248)),0)+IF(AND($P29&gt;=GG$4,$P29&lt;GH$4,$Q29&gt;=GH$4),NETWORKDAYS.INTL($P29,(GH$4)-1,1,(Holidays!$A$1:$A$248)),0)+IF(AND($P29&lt;GG$4,$Q29&lt;GH$4,$Q29&gt;=GG$4),NETWORKDAYS.INTL(GG$4,$Q29,1,(Holidays!$A$1:$A$248)),0)+IF(AND($P29&lt;GG$4,$Q29&gt;=GH$4,$Q29&gt;=GG$4),NETWORKDAYS.INTL(GG$4,(GH$4)-1,1,(Holidays!$A$1:$A$248)),0))*$S29,"")</f>
        <v>0</v>
      </c>
      <c r="GH29" s="191">
        <f>IFERROR((IF(AND($P29&gt;=GH$4,$P29&lt;GI$4,$Q29&lt;GI$4),NETWORKDAYS.INTL($P29,$Q29,1,(Holidays!$A$1:$A$248)),0)+IF(AND($P29&gt;=GH$4,$P29&lt;GI$4,$Q29&gt;=GI$4),NETWORKDAYS.INTL($P29,(GI$4)-1,1,(Holidays!$A$1:$A$248)),0)+IF(AND($P29&lt;GH$4,$Q29&lt;GI$4,$Q29&gt;=GH$4),NETWORKDAYS.INTL(GH$4,$Q29,1,(Holidays!$A$1:$A$248)),0)+IF(AND($P29&lt;GH$4,$Q29&gt;=GI$4,$Q29&gt;=GH$4),NETWORKDAYS.INTL(GH$4,(GI$4)-1,1,(Holidays!$A$1:$A$248)),0))*$S29,"")</f>
        <v>0</v>
      </c>
      <c r="GI29" s="191">
        <f>IFERROR((IF(AND($P29&gt;=GI$4,$P29&lt;GJ$4,$Q29&lt;GJ$4),NETWORKDAYS.INTL($P29,$Q29,1,(Holidays!$A$1:$A$248)),0)+IF(AND($P29&gt;=GI$4,$P29&lt;GJ$4,$Q29&gt;=GJ$4),NETWORKDAYS.INTL($P29,(GJ$4)-1,1,(Holidays!$A$1:$A$248)),0)+IF(AND($P29&lt;GI$4,$Q29&lt;GJ$4,$Q29&gt;=GI$4),NETWORKDAYS.INTL(GI$4,$Q29,1,(Holidays!$A$1:$A$248)),0)+IF(AND($P29&lt;GI$4,$Q29&gt;=GJ$4,$Q29&gt;=GI$4),NETWORKDAYS.INTL(GI$4,(GJ$4)-1,1,(Holidays!$A$1:$A$248)),0))*$S29,"")</f>
        <v>0</v>
      </c>
      <c r="GJ29" s="191">
        <f>IFERROR((IF(AND($P29&gt;=GJ$4,$P29&lt;GK$4,$Q29&lt;GK$4),NETWORKDAYS.INTL($P29,$Q29,1,(Holidays!$A$1:$A$248)),0)+IF(AND($P29&gt;=GJ$4,$P29&lt;GK$4,$Q29&gt;=GK$4),NETWORKDAYS.INTL($P29,(GK$4)-1,1,(Holidays!$A$1:$A$248)),0)+IF(AND($P29&lt;GJ$4,$Q29&lt;GK$4,$Q29&gt;=GJ$4),NETWORKDAYS.INTL(GJ$4,$Q29,1,(Holidays!$A$1:$A$248)),0)+IF(AND($P29&lt;GJ$4,$Q29&gt;=GK$4,$Q29&gt;=GJ$4),NETWORKDAYS.INTL(GJ$4,(GK$4)-1,1,(Holidays!$A$1:$A$248)),0))*$S29,"")</f>
        <v>0</v>
      </c>
      <c r="GK29" s="191">
        <f>IFERROR((IF(AND($P29&gt;=GK$4,$P29&lt;GL$4,$Q29&lt;GL$4),NETWORKDAYS.INTL($P29,$Q29,1,(Holidays!$A$1:$A$248)),0)+IF(AND($P29&gt;=GK$4,$P29&lt;GL$4,$Q29&gt;=GL$4),NETWORKDAYS.INTL($P29,(GL$4)-1,1,(Holidays!$A$1:$A$248)),0)+IF(AND($P29&lt;GK$4,$Q29&lt;GL$4,$Q29&gt;=GK$4),NETWORKDAYS.INTL(GK$4,$Q29,1,(Holidays!$A$1:$A$248)),0)+IF(AND($P29&lt;GK$4,$Q29&gt;=GL$4,$Q29&gt;=GK$4),NETWORKDAYS.INTL(GK$4,(GL$4)-1,1,(Holidays!$A$1:$A$248)),0))*$S29,"")</f>
        <v>0</v>
      </c>
      <c r="GL29" s="191">
        <f>IFERROR((IF(AND($P29&gt;=GL$4,$P29&lt;GM$4,$Q29&lt;GM$4),NETWORKDAYS.INTL($P29,$Q29,1,(Holidays!$A$1:$A$248)),0)+IF(AND($P29&gt;=GL$4,$P29&lt;GM$4,$Q29&gt;=GM$4),NETWORKDAYS.INTL($P29,(GM$4)-1,1,(Holidays!$A$1:$A$248)),0)+IF(AND($P29&lt;GL$4,$Q29&lt;GM$4,$Q29&gt;=GL$4),NETWORKDAYS.INTL(GL$4,$Q29,1,(Holidays!$A$1:$A$248)),0)+IF(AND($P29&lt;GL$4,$Q29&gt;=GM$4,$Q29&gt;=GL$4),NETWORKDAYS.INTL(GL$4,(GM$4)-1,1,(Holidays!$A$1:$A$248)),0))*$S29,"")</f>
        <v>0</v>
      </c>
      <c r="GM29" s="191">
        <f>IFERROR((IF(AND($P29&gt;=GM$4,$P29&lt;GN$4,$Q29&lt;GN$4),NETWORKDAYS.INTL($P29,$Q29,1,(Holidays!$A$1:$A$248)),0)+IF(AND($P29&gt;=GM$4,$P29&lt;GN$4,$Q29&gt;=GN$4),NETWORKDAYS.INTL($P29,(GN$4)-1,1,(Holidays!$A$1:$A$248)),0)+IF(AND($P29&lt;GM$4,$Q29&lt;GN$4,$Q29&gt;=GM$4),NETWORKDAYS.INTL(GM$4,$Q29,1,(Holidays!$A$1:$A$248)),0)+IF(AND($P29&lt;GM$4,$Q29&gt;=GN$4,$Q29&gt;=GM$4),NETWORKDAYS.INTL(GM$4,(GN$4)-1,1,(Holidays!$A$1:$A$248)),0))*$S29,"")</f>
        <v>0</v>
      </c>
      <c r="GN29" s="191">
        <f>IFERROR((IF(AND($P29&gt;=GN$4,$P29&lt;GO$4,$Q29&lt;GO$4),NETWORKDAYS.INTL($P29,$Q29,1,(Holidays!$A$1:$A$248)),0)+IF(AND($P29&gt;=GN$4,$P29&lt;GO$4,$Q29&gt;=GO$4),NETWORKDAYS.INTL($P29,(GO$4)-1,1,(Holidays!$A$1:$A$248)),0)+IF(AND($P29&lt;GN$4,$Q29&lt;GO$4,$Q29&gt;=GN$4),NETWORKDAYS.INTL(GN$4,$Q29,1,(Holidays!$A$1:$A$248)),0)+IF(AND($P29&lt;GN$4,$Q29&gt;=GO$4,$Q29&gt;=GN$4),NETWORKDAYS.INTL(GN$4,(GO$4)-1,1,(Holidays!$A$1:$A$248)),0))*$S29,"")</f>
        <v>0</v>
      </c>
      <c r="GO29" s="191">
        <f>IFERROR((IF(AND($P29&gt;=GO$4,$P29&lt;GP$4,$Q29&lt;GP$4),NETWORKDAYS.INTL($P29,$Q29,1,(Holidays!$A$1:$A$248)),0)+IF(AND($P29&gt;=GO$4,$P29&lt;GP$4,$Q29&gt;=GP$4),NETWORKDAYS.INTL($P29,(GP$4)-1,1,(Holidays!$A$1:$A$248)),0)+IF(AND($P29&lt;GO$4,$Q29&lt;GP$4,$Q29&gt;=GO$4),NETWORKDAYS.INTL(GO$4,$Q29,1,(Holidays!$A$1:$A$248)),0)+IF(AND($P29&lt;GO$4,$Q29&gt;=GP$4,$Q29&gt;=GO$4),NETWORKDAYS.INTL(GO$4,(GP$4)-1,1,(Holidays!$A$1:$A$248)),0))*$S29,"")</f>
        <v>0</v>
      </c>
      <c r="GP29" s="191">
        <f>IFERROR((IF(AND($P29&gt;=GP$4,$P29&lt;GQ$4,$Q29&lt;GQ$4),NETWORKDAYS.INTL($P29,$Q29,1,(Holidays!$A$1:$A$248)),0)+IF(AND($P29&gt;=GP$4,$P29&lt;GQ$4,$Q29&gt;=GQ$4),NETWORKDAYS.INTL($P29,(GQ$4)-1,1,(Holidays!$A$1:$A$248)),0)+IF(AND($P29&lt;GP$4,$Q29&lt;GQ$4,$Q29&gt;=GP$4),NETWORKDAYS.INTL(GP$4,$Q29,1,(Holidays!$A$1:$A$248)),0)+IF(AND($P29&lt;GP$4,$Q29&gt;=GQ$4,$Q29&gt;=GP$4),NETWORKDAYS.INTL(GP$4,(GQ$4)-1,1,(Holidays!$A$1:$A$248)),0))*$S29,"")</f>
        <v>0</v>
      </c>
      <c r="GQ29" s="191">
        <f>IFERROR((IF(AND($P29&gt;=GQ$4,$P29&lt;GR$4,$Q29&lt;GR$4),NETWORKDAYS.INTL($P29,$Q29,1,(Holidays!$A$1:$A$248)),0)+IF(AND($P29&gt;=GQ$4,$P29&lt;GR$4,$Q29&gt;=GR$4),NETWORKDAYS.INTL($P29,(GR$4)-1,1,(Holidays!$A$1:$A$248)),0)+IF(AND($P29&lt;GQ$4,$Q29&lt;GR$4,$Q29&gt;=GQ$4),NETWORKDAYS.INTL(GQ$4,$Q29,1,(Holidays!$A$1:$A$248)),0)+IF(AND($P29&lt;GQ$4,$Q29&gt;=GR$4,$Q29&gt;=GQ$4),NETWORKDAYS.INTL(GQ$4,(GR$4)-1,1,(Holidays!$A$1:$A$248)),0))*$S29,"")</f>
        <v>0</v>
      </c>
      <c r="GR29" s="191">
        <f>IFERROR((IF(AND($P29&gt;=GR$4,$P29&lt;GS$4,$Q29&lt;GS$4),NETWORKDAYS.INTL($P29,$Q29,1,(Holidays!$A$1:$A$248)),0)+IF(AND($P29&gt;=GR$4,$P29&lt;GS$4,$Q29&gt;=GS$4),NETWORKDAYS.INTL($P29,(GS$4)-1,1,(Holidays!$A$1:$A$248)),0)+IF(AND($P29&lt;GR$4,$Q29&lt;GS$4,$Q29&gt;=GR$4),NETWORKDAYS.INTL(GR$4,$Q29,1,(Holidays!$A$1:$A$248)),0)+IF(AND($P29&lt;GR$4,$Q29&gt;=GS$4,$Q29&gt;=GR$4),NETWORKDAYS.INTL(GR$4,(GS$4)-1,1,(Holidays!$A$1:$A$248)),0))*$S29,"")</f>
        <v>0</v>
      </c>
      <c r="GS29" s="191">
        <f>IFERROR((IF(AND($P29&gt;=GS$4,$P29&lt;GT$4,$Q29&lt;GT$4),NETWORKDAYS.INTL($P29,$Q29,1,(Holidays!$A$1:$A$248)),0)+IF(AND($P29&gt;=GS$4,$P29&lt;GT$4,$Q29&gt;=GT$4),NETWORKDAYS.INTL($P29,(GT$4)-1,1,(Holidays!$A$1:$A$248)),0)+IF(AND($P29&lt;GS$4,$Q29&lt;GT$4,$Q29&gt;=GS$4),NETWORKDAYS.INTL(GS$4,$Q29,1,(Holidays!$A$1:$A$248)),0)+IF(AND($P29&lt;GS$4,$Q29&gt;=GT$4,$Q29&gt;=GS$4),NETWORKDAYS.INTL(GS$4,(GT$4)-1,1,(Holidays!$A$1:$A$248)),0))*$S29,"")</f>
        <v>0</v>
      </c>
      <c r="GT29" s="191">
        <f>IFERROR((IF(AND($P29&gt;=GT$4,$P29&lt;GU$4,$Q29&lt;GU$4),NETWORKDAYS.INTL($P29,$Q29,1,(Holidays!$A$1:$A$248)),0)+IF(AND($P29&gt;=GT$4,$P29&lt;GU$4,$Q29&gt;=GU$4),NETWORKDAYS.INTL($P29,(GU$4)-1,1,(Holidays!$A$1:$A$248)),0)+IF(AND($P29&lt;GT$4,$Q29&lt;GU$4,$Q29&gt;=GT$4),NETWORKDAYS.INTL(GT$4,$Q29,1,(Holidays!$A$1:$A$248)),0)+IF(AND($P29&lt;GT$4,$Q29&gt;=GU$4,$Q29&gt;=GT$4),NETWORKDAYS.INTL(GT$4,(GU$4)-1,1,(Holidays!$A$1:$A$248)),0))*$S29,"")</f>
        <v>0</v>
      </c>
      <c r="GU29" s="191">
        <f>IFERROR((IF(AND($P29&gt;=GU$4,$P29&lt;GV$4,$Q29&lt;GV$4),NETWORKDAYS.INTL($P29,$Q29,1,(Holidays!$A$1:$A$248)),0)+IF(AND($P29&gt;=GU$4,$P29&lt;GV$4,$Q29&gt;=GV$4),NETWORKDAYS.INTL($P29,(GV$4)-1,1,(Holidays!$A$1:$A$248)),0)+IF(AND($P29&lt;GU$4,$Q29&lt;GV$4,$Q29&gt;=GU$4),NETWORKDAYS.INTL(GU$4,$Q29,1,(Holidays!$A$1:$A$248)),0)+IF(AND($P29&lt;GU$4,$Q29&gt;=GV$4,$Q29&gt;=GU$4),NETWORKDAYS.INTL(GU$4,(GV$4)-1,1,(Holidays!$A$1:$A$248)),0))*$S29,"")</f>
        <v>0</v>
      </c>
      <c r="GV29" s="191">
        <f>IFERROR((IF(AND($P29&gt;=GV$4,$P29&lt;GW$4,$Q29&lt;GW$4),NETWORKDAYS.INTL($P29,$Q29,1,(Holidays!$A$1:$A$248)),0)+IF(AND($P29&gt;=GV$4,$P29&lt;GW$4,$Q29&gt;=GW$4),NETWORKDAYS.INTL($P29,(GW$4)-1,1,(Holidays!$A$1:$A$248)),0)+IF(AND($P29&lt;GV$4,$Q29&lt;GW$4,$Q29&gt;=GV$4),NETWORKDAYS.INTL(GV$4,$Q29,1,(Holidays!$A$1:$A$248)),0)+IF(AND($P29&lt;GV$4,$Q29&gt;=GW$4,$Q29&gt;=GV$4),NETWORKDAYS.INTL(GV$4,(GW$4)-1,1,(Holidays!$A$1:$A$248)),0))*$S29,"")</f>
        <v>0</v>
      </c>
      <c r="GW29" s="191">
        <f>IFERROR((IF(AND($P29&gt;=GW$4,$P29&lt;GX$4,$Q29&lt;GX$4),NETWORKDAYS.INTL($P29,$Q29,1,(Holidays!$A$1:$A$248)),0)+IF(AND($P29&gt;=GW$4,$P29&lt;GX$4,$Q29&gt;=GX$4),NETWORKDAYS.INTL($P29,(GX$4)-1,1,(Holidays!$A$1:$A$248)),0)+IF(AND($P29&lt;GW$4,$Q29&lt;GX$4,$Q29&gt;=GW$4),NETWORKDAYS.INTL(GW$4,$Q29,1,(Holidays!$A$1:$A$248)),0)+IF(AND($P29&lt;GW$4,$Q29&gt;=GX$4,$Q29&gt;=GW$4),NETWORKDAYS.INTL(GW$4,(GX$4)-1,1,(Holidays!$A$1:$A$248)),0))*$S29,"")</f>
        <v>0</v>
      </c>
      <c r="GX29" s="191">
        <f>IFERROR((IF(AND($P29&gt;=GX$4,$P29&lt;GY$4,$Q29&lt;GY$4),NETWORKDAYS.INTL($P29,$Q29,1,(Holidays!$A$1:$A$248)),0)+IF(AND($P29&gt;=GX$4,$P29&lt;GY$4,$Q29&gt;=GY$4),NETWORKDAYS.INTL($P29,(GY$4)-1,1,(Holidays!$A$1:$A$248)),0)+IF(AND($P29&lt;GX$4,$Q29&lt;GY$4,$Q29&gt;=GX$4),NETWORKDAYS.INTL(GX$4,$Q29,1,(Holidays!$A$1:$A$248)),0)+IF(AND($P29&lt;GX$4,$Q29&gt;=GY$4,$Q29&gt;=GX$4),NETWORKDAYS.INTL(GX$4,(GY$4)-1,1,(Holidays!$A$1:$A$248)),0))*$S29,"")</f>
        <v>0</v>
      </c>
      <c r="GY29" s="191">
        <f>IFERROR((IF(AND($P29&gt;=GY$4,$P29&lt;GZ$4,$Q29&lt;GZ$4),NETWORKDAYS.INTL($P29,$Q29,1,(Holidays!$A$1:$A$248)),0)+IF(AND($P29&gt;=GY$4,$P29&lt;GZ$4,$Q29&gt;=GZ$4),NETWORKDAYS.INTL($P29,(GZ$4)-1,1,(Holidays!$A$1:$A$248)),0)+IF(AND($P29&lt;GY$4,$Q29&lt;GZ$4,$Q29&gt;=GY$4),NETWORKDAYS.INTL(GY$4,$Q29,1,(Holidays!$A$1:$A$248)),0)+IF(AND($P29&lt;GY$4,$Q29&gt;=GZ$4,$Q29&gt;=GY$4),NETWORKDAYS.INTL(GY$4,(GZ$4)-1,1,(Holidays!$A$1:$A$248)),0))*$S29,"")</f>
        <v>0</v>
      </c>
      <c r="GZ29" s="191">
        <f>IFERROR((IF(AND($P29&gt;=GZ$4,$P29&lt;HA$4,$Q29&lt;HA$4),NETWORKDAYS.INTL($P29,$Q29,1,(Holidays!$A$1:$A$248)),0)+IF(AND($P29&gt;=GZ$4,$P29&lt;HA$4,$Q29&gt;=HA$4),NETWORKDAYS.INTL($P29,(HA$4)-1,1,(Holidays!$A$1:$A$248)),0)+IF(AND($P29&lt;GZ$4,$Q29&lt;HA$4,$Q29&gt;=GZ$4),NETWORKDAYS.INTL(GZ$4,$Q29,1,(Holidays!$A$1:$A$248)),0)+IF(AND($P29&lt;GZ$4,$Q29&gt;=HA$4,$Q29&gt;=GZ$4),NETWORKDAYS.INTL(GZ$4,(HA$4)-1,1,(Holidays!$A$1:$A$248)),0))*$S29,"")</f>
        <v>0</v>
      </c>
      <c r="HA29" s="191">
        <f>IFERROR((IF(AND($P29&gt;=HA$4,$P29&lt;HB$4,$Q29&lt;HB$4),NETWORKDAYS.INTL($P29,$Q29,1,(Holidays!$A$1:$A$248)),0)+IF(AND($P29&gt;=HA$4,$P29&lt;HB$4,$Q29&gt;=HB$4),NETWORKDAYS.INTL($P29,(HB$4)-1,1,(Holidays!$A$1:$A$248)),0)+IF(AND($P29&lt;HA$4,$Q29&lt;HB$4,$Q29&gt;=HA$4),NETWORKDAYS.INTL(HA$4,$Q29,1,(Holidays!$A$1:$A$248)),0)+IF(AND($P29&lt;HA$4,$Q29&gt;=HB$4,$Q29&gt;=HA$4),NETWORKDAYS.INTL(HA$4,(HB$4)-1,1,(Holidays!$A$1:$A$248)),0))*$S29,"")</f>
        <v>0</v>
      </c>
      <c r="HB29" s="191">
        <f>IFERROR((IF(AND($P29&gt;=HB$4,$P29&lt;HC$4,$Q29&lt;HC$4),NETWORKDAYS.INTL($P29,$Q29,1,(Holidays!$A$1:$A$248)),0)+IF(AND($P29&gt;=HB$4,$P29&lt;HC$4,$Q29&gt;=HC$4),NETWORKDAYS.INTL($P29,(HC$4)-1,1,(Holidays!$A$1:$A$248)),0)+IF(AND($P29&lt;HB$4,$Q29&lt;HC$4,$Q29&gt;=HB$4),NETWORKDAYS.INTL(HB$4,$Q29,1,(Holidays!$A$1:$A$248)),0)+IF(AND($P29&lt;HB$4,$Q29&gt;=HC$4,$Q29&gt;=HB$4),NETWORKDAYS.INTL(HB$4,(HC$4)-1,1,(Holidays!$A$1:$A$248)),0))*$S29,"")</f>
        <v>0</v>
      </c>
      <c r="HC29" s="191">
        <f>IFERROR((IF(AND($P29&gt;=HC$4,$P29&lt;HD$4,$Q29&lt;HD$4),NETWORKDAYS.INTL($P29,$Q29,1,(Holidays!$A$1:$A$248)),0)+IF(AND($P29&gt;=HC$4,$P29&lt;HD$4,$Q29&gt;=HD$4),NETWORKDAYS.INTL($P29,(HD$4)-1,1,(Holidays!$A$1:$A$248)),0)+IF(AND($P29&lt;HC$4,$Q29&lt;HD$4,$Q29&gt;=HC$4),NETWORKDAYS.INTL(HC$4,$Q29,1,(Holidays!$A$1:$A$248)),0)+IF(AND($P29&lt;HC$4,$Q29&gt;=HD$4,$Q29&gt;=HC$4),NETWORKDAYS.INTL(HC$4,(HD$4)-1,1,(Holidays!$A$1:$A$248)),0))*$S29,"")</f>
        <v>0</v>
      </c>
      <c r="HD29" s="191">
        <f>IFERROR((IF(AND($P29&gt;=HD$4,$P29&lt;HE$4,$Q29&lt;HE$4),NETWORKDAYS.INTL($P29,$Q29,1,(Holidays!$A$1:$A$248)),0)+IF(AND($P29&gt;=HD$4,$P29&lt;HE$4,$Q29&gt;=HE$4),NETWORKDAYS.INTL($P29,(HE$4)-1,1,(Holidays!$A$1:$A$248)),0)+IF(AND($P29&lt;HD$4,$Q29&lt;HE$4,$Q29&gt;=HD$4),NETWORKDAYS.INTL(HD$4,$Q29,1,(Holidays!$A$1:$A$248)),0)+IF(AND($P29&lt;HD$4,$Q29&gt;=HE$4,$Q29&gt;=HD$4),NETWORKDAYS.INTL(HD$4,(HE$4)-1,1,(Holidays!$A$1:$A$248)),0))*$S29,"")</f>
        <v>0</v>
      </c>
      <c r="HE29" s="191">
        <f>IFERROR((IF(AND($P29&gt;=HE$4,$P29&lt;HF$4,$Q29&lt;HF$4),NETWORKDAYS.INTL($P29,$Q29,1,(Holidays!$A$1:$A$248)),0)+IF(AND($P29&gt;=HE$4,$P29&lt;HF$4,$Q29&gt;=HF$4),NETWORKDAYS.INTL($P29,(HF$4)-1,1,(Holidays!$A$1:$A$248)),0)+IF(AND($P29&lt;HE$4,$Q29&lt;HF$4,$Q29&gt;=HE$4),NETWORKDAYS.INTL(HE$4,$Q29,1,(Holidays!$A$1:$A$248)),0)+IF(AND($P29&lt;HE$4,$Q29&gt;=HF$4,$Q29&gt;=HE$4),NETWORKDAYS.INTL(HE$4,(HF$4)-1,1,(Holidays!$A$1:$A$248)),0))*$S29,"")</f>
        <v>0</v>
      </c>
      <c r="HF29" s="191">
        <f>IFERROR((IF(AND($P29&gt;=HF$4,$P29&lt;HG$4,$Q29&lt;HG$4),NETWORKDAYS.INTL($P29,$Q29,1,(Holidays!$A$1:$A$248)),0)+IF(AND($P29&gt;=HF$4,$P29&lt;HG$4,$Q29&gt;=HG$4),NETWORKDAYS.INTL($P29,(HG$4)-1,1,(Holidays!$A$1:$A$248)),0)+IF(AND($P29&lt;HF$4,$Q29&lt;HG$4,$Q29&gt;=HF$4),NETWORKDAYS.INTL(HF$4,$Q29,1,(Holidays!$A$1:$A$248)),0)+IF(AND($P29&lt;HF$4,$Q29&gt;=HG$4,$Q29&gt;=HF$4),NETWORKDAYS.INTL(HF$4,(HG$4)-1,1,(Holidays!$A$1:$A$248)),0))*$S29,"")</f>
        <v>0</v>
      </c>
      <c r="HG29" s="191">
        <f>IFERROR((IF(AND($P29&gt;=HG$4,$P29&lt;HH$4,$Q29&lt;HH$4),NETWORKDAYS.INTL($P29,$Q29,1,(Holidays!$A$1:$A$248)),0)+IF(AND($P29&gt;=HG$4,$P29&lt;HH$4,$Q29&gt;=HH$4),NETWORKDAYS.INTL($P29,(HH$4)-1,1,(Holidays!$A$1:$A$248)),0)+IF(AND($P29&lt;HG$4,$Q29&lt;HH$4,$Q29&gt;=HG$4),NETWORKDAYS.INTL(HG$4,$Q29,1,(Holidays!$A$1:$A$248)),0)+IF(AND($P29&lt;HG$4,$Q29&gt;=HH$4,$Q29&gt;=HG$4),NETWORKDAYS.INTL(HG$4,(HH$4)-1,1,(Holidays!$A$1:$A$248)),0))*$S29,"")</f>
        <v>0</v>
      </c>
      <c r="HH29" s="191">
        <f>IFERROR((IF(AND($P29&gt;=HH$4,$P29&lt;HI$4,$Q29&lt;HI$4),NETWORKDAYS.INTL($P29,$Q29,1,(Holidays!$A$1:$A$248)),0)+IF(AND($P29&gt;=HH$4,$P29&lt;HI$4,$Q29&gt;=HI$4),NETWORKDAYS.INTL($P29,(HI$4)-1,1,(Holidays!$A$1:$A$248)),0)+IF(AND($P29&lt;HH$4,$Q29&lt;HI$4,$Q29&gt;=HH$4),NETWORKDAYS.INTL(HH$4,$Q29,1,(Holidays!$A$1:$A$248)),0)+IF(AND($P29&lt;HH$4,$Q29&gt;=HI$4,$Q29&gt;=HH$4),NETWORKDAYS.INTL(HH$4,(HI$4)-1,1,(Holidays!$A$1:$A$248)),0))*$S29,"")</f>
        <v>0</v>
      </c>
      <c r="HI29" s="191">
        <f>IFERROR((IF(AND($P29&gt;=HI$4,$P29&lt;HJ$4,$Q29&lt;HJ$4),NETWORKDAYS.INTL($P29,$Q29,1,(Holidays!$A$1:$A$248)),0)+IF(AND($P29&gt;=HI$4,$P29&lt;HJ$4,$Q29&gt;=HJ$4),NETWORKDAYS.INTL($P29,(HJ$4)-1,1,(Holidays!$A$1:$A$248)),0)+IF(AND($P29&lt;HI$4,$Q29&lt;HJ$4,$Q29&gt;=HI$4),NETWORKDAYS.INTL(HI$4,$Q29,1,(Holidays!$A$1:$A$248)),0)+IF(AND($P29&lt;HI$4,$Q29&gt;=HJ$4,$Q29&gt;=HI$4),NETWORKDAYS.INTL(HI$4,(HJ$4)-1,1,(Holidays!$A$1:$A$248)),0))*$S29,"")</f>
        <v>0</v>
      </c>
      <c r="HJ29" s="191">
        <f>IFERROR((IF(AND($P29&gt;=HJ$4,$P29&lt;HK$4,$Q29&lt;HK$4),NETWORKDAYS.INTL($P29,$Q29,1,(Holidays!$A$1:$A$248)),0)+IF(AND($P29&gt;=HJ$4,$P29&lt;HK$4,$Q29&gt;=HK$4),NETWORKDAYS.INTL($P29,(HK$4)-1,1,(Holidays!$A$1:$A$248)),0)+IF(AND($P29&lt;HJ$4,$Q29&lt;HK$4,$Q29&gt;=HJ$4),NETWORKDAYS.INTL(HJ$4,$Q29,1,(Holidays!$A$1:$A$248)),0)+IF(AND($P29&lt;HJ$4,$Q29&gt;=HK$4,$Q29&gt;=HJ$4),NETWORKDAYS.INTL(HJ$4,(HK$4)-1,1,(Holidays!$A$1:$A$248)),0))*$S29,"")</f>
        <v>0</v>
      </c>
      <c r="HK29" s="191">
        <f>IFERROR((IF(AND($P29&gt;=HK$4,$P29&lt;HL$4,$Q29&lt;HL$4),NETWORKDAYS.INTL($P29,$Q29,1,(Holidays!$A$1:$A$248)),0)+IF(AND($P29&gt;=HK$4,$P29&lt;HL$4,$Q29&gt;=HL$4),NETWORKDAYS.INTL($P29,(HL$4)-1,1,(Holidays!$A$1:$A$248)),0)+IF(AND($P29&lt;HK$4,$Q29&lt;HL$4,$Q29&gt;=HK$4),NETWORKDAYS.INTL(HK$4,$Q29,1,(Holidays!$A$1:$A$248)),0)+IF(AND($P29&lt;HK$4,$Q29&gt;=HL$4,$Q29&gt;=HK$4),NETWORKDAYS.INTL(HK$4,(HL$4)-1,1,(Holidays!$A$1:$A$248)),0))*$S29,"")</f>
        <v>0</v>
      </c>
      <c r="HL29" s="191">
        <f>IFERROR((IF(AND($P29&gt;=HL$4,$P29&lt;HM$4,$Q29&lt;HM$4),NETWORKDAYS.INTL($P29,$Q29,1,(Holidays!$A$1:$A$248)),0)+IF(AND($P29&gt;=HL$4,$P29&lt;HM$4,$Q29&gt;=HM$4),NETWORKDAYS.INTL($P29,(HM$4)-1,1,(Holidays!$A$1:$A$248)),0)+IF(AND($P29&lt;HL$4,$Q29&lt;HM$4,$Q29&gt;=HL$4),NETWORKDAYS.INTL(HL$4,$Q29,1,(Holidays!$A$1:$A$248)),0)+IF(AND($P29&lt;HL$4,$Q29&gt;=HM$4,$Q29&gt;=HL$4),NETWORKDAYS.INTL(HL$4,(HM$4)-1,1,(Holidays!$A$1:$A$248)),0))*$S29,"")</f>
        <v>0</v>
      </c>
      <c r="HM29" s="191">
        <f>IFERROR((IF(AND($P29&gt;=HM$4,$P29&lt;HN$4,$Q29&lt;HN$4),NETWORKDAYS.INTL($P29,$Q29,1,(Holidays!$A$1:$A$248)),0)+IF(AND($P29&gt;=HM$4,$P29&lt;HN$4,$Q29&gt;=HN$4),NETWORKDAYS.INTL($P29,(HN$4)-1,1,(Holidays!$A$1:$A$248)),0)+IF(AND($P29&lt;HM$4,$Q29&lt;HN$4,$Q29&gt;=HM$4),NETWORKDAYS.INTL(HM$4,$Q29,1,(Holidays!$A$1:$A$248)),0)+IF(AND($P29&lt;HM$4,$Q29&gt;=HN$4,$Q29&gt;=HM$4),NETWORKDAYS.INTL(HM$4,(HN$4)-1,1,(Holidays!$A$1:$A$248)),0))*$S29,"")</f>
        <v>0</v>
      </c>
      <c r="HN29" s="191">
        <f>IFERROR((IF(AND($P29&gt;=HN$4,$P29&lt;HO$4,$Q29&lt;HO$4),NETWORKDAYS.INTL($P29,$Q29,1,(Holidays!$A$1:$A$248)),0)+IF(AND($P29&gt;=HN$4,$P29&lt;HO$4,$Q29&gt;=HO$4),NETWORKDAYS.INTL($P29,(HO$4)-1,1,(Holidays!$A$1:$A$248)),0)+IF(AND($P29&lt;HN$4,$Q29&lt;HO$4,$Q29&gt;=HN$4),NETWORKDAYS.INTL(HN$4,$Q29,1,(Holidays!$A$1:$A$248)),0)+IF(AND($P29&lt;HN$4,$Q29&gt;=HO$4,$Q29&gt;=HN$4),NETWORKDAYS.INTL(HN$4,(HO$4)-1,1,(Holidays!$A$1:$A$248)),0))*$S29,"")</f>
        <v>0</v>
      </c>
      <c r="HO29" s="191">
        <f>IFERROR((IF(AND($P29&gt;=HO$4,$P29&lt;HP$4,$Q29&lt;HP$4),NETWORKDAYS.INTL($P29,$Q29,1,(Holidays!$A$1:$A$248)),0)+IF(AND($P29&gt;=HO$4,$P29&lt;HP$4,$Q29&gt;=HP$4),NETWORKDAYS.INTL($P29,(HP$4)-1,1,(Holidays!$A$1:$A$248)),0)+IF(AND($P29&lt;HO$4,$Q29&lt;HP$4,$Q29&gt;=HO$4),NETWORKDAYS.INTL(HO$4,$Q29,1,(Holidays!$A$1:$A$248)),0)+IF(AND($P29&lt;HO$4,$Q29&gt;=HP$4,$Q29&gt;=HO$4),NETWORKDAYS.INTL(HO$4,(HP$4)-1,1,(Holidays!$A$1:$A$248)),0))*$S29,"")</f>
        <v>0</v>
      </c>
      <c r="HP29" s="191">
        <f>IFERROR((IF(AND($P29&gt;=HP$4,$P29&lt;HQ$4,$Q29&lt;HQ$4),NETWORKDAYS.INTL($P29,$Q29,1,(Holidays!$A$1:$A$248)),0)+IF(AND($P29&gt;=HP$4,$P29&lt;HQ$4,$Q29&gt;=HQ$4),NETWORKDAYS.INTL($P29,(HQ$4)-1,1,(Holidays!$A$1:$A$248)),0)+IF(AND($P29&lt;HP$4,$Q29&lt;HQ$4,$Q29&gt;=HP$4),NETWORKDAYS.INTL(HP$4,$Q29,1,(Holidays!$A$1:$A$248)),0)+IF(AND($P29&lt;HP$4,$Q29&gt;=HQ$4,$Q29&gt;=HP$4),NETWORKDAYS.INTL(HP$4,(HQ$4)-1,1,(Holidays!$A$1:$A$248)),0))*$S29,"")</f>
        <v>0</v>
      </c>
      <c r="HQ29" s="191">
        <f>IFERROR((IF(AND($P29&gt;=HQ$4,$P29&lt;HR$4,$Q29&lt;HR$4),NETWORKDAYS.INTL($P29,$Q29,1,(Holidays!$A$1:$A$248)),0)+IF(AND($P29&gt;=HQ$4,$P29&lt;HR$4,$Q29&gt;=HR$4),NETWORKDAYS.INTL($P29,(HR$4)-1,1,(Holidays!$A$1:$A$248)),0)+IF(AND($P29&lt;HQ$4,$Q29&lt;HR$4,$Q29&gt;=HQ$4),NETWORKDAYS.INTL(HQ$4,$Q29,1,(Holidays!$A$1:$A$248)),0)+IF(AND($P29&lt;HQ$4,$Q29&gt;=HR$4,$Q29&gt;=HQ$4),NETWORKDAYS.INTL(HQ$4,(HR$4)-1,1,(Holidays!$A$1:$A$248)),0))*$S29,"")</f>
        <v>0</v>
      </c>
      <c r="HR29" s="191">
        <f>IFERROR((IF(AND($P29&gt;=HR$4,$P29&lt;HS$4,$Q29&lt;HS$4),NETWORKDAYS.INTL($P29,$Q29,1,(Holidays!$A$1:$A$248)),0)+IF(AND($P29&gt;=HR$4,$P29&lt;HS$4,$Q29&gt;=HS$4),NETWORKDAYS.INTL($P29,(HS$4)-1,1,(Holidays!$A$1:$A$248)),0)+IF(AND($P29&lt;HR$4,$Q29&lt;HS$4,$Q29&gt;=HR$4),NETWORKDAYS.INTL(HR$4,$Q29,1,(Holidays!$A$1:$A$248)),0)+IF(AND($P29&lt;HR$4,$Q29&gt;=HS$4,$Q29&gt;=HR$4),NETWORKDAYS.INTL(HR$4,(HS$4)-1,1,(Holidays!$A$1:$A$248)),0))*$S29,"")</f>
        <v>0</v>
      </c>
      <c r="HS29" s="191">
        <f>IFERROR((IF(AND($P29&gt;=HS$4,$P29&lt;HT$4,$Q29&lt;HT$4),NETWORKDAYS.INTL($P29,$Q29,1,(Holidays!$A$1:$A$248)),0)+IF(AND($P29&gt;=HS$4,$P29&lt;HT$4,$Q29&gt;=HT$4),NETWORKDAYS.INTL($P29,(HT$4)-1,1,(Holidays!$A$1:$A$248)),0)+IF(AND($P29&lt;HS$4,$Q29&lt;HT$4,$Q29&gt;=HS$4),NETWORKDAYS.INTL(HS$4,$Q29,1,(Holidays!$A$1:$A$248)),0)+IF(AND($P29&lt;HS$4,$Q29&gt;=HT$4,$Q29&gt;=HS$4),NETWORKDAYS.INTL(HS$4,(HT$4)-1,1,(Holidays!$A$1:$A$248)),0))*$S29,"")</f>
        <v>0</v>
      </c>
      <c r="HT29" s="191">
        <f>IFERROR((IF(AND($P29&gt;=HT$4,$P29&lt;HU$4,$Q29&lt;HU$4),NETWORKDAYS.INTL($P29,$Q29,1,(Holidays!$A$1:$A$248)),0)+IF(AND($P29&gt;=HT$4,$P29&lt;HU$4,$Q29&gt;=HU$4),NETWORKDAYS.INTL($P29,(HU$4)-1,1,(Holidays!$A$1:$A$248)),0)+IF(AND($P29&lt;HT$4,$Q29&lt;HU$4,$Q29&gt;=HT$4),NETWORKDAYS.INTL(HT$4,$Q29,1,(Holidays!$A$1:$A$248)),0)+IF(AND($P29&lt;HT$4,$Q29&gt;=HU$4,$Q29&gt;=HT$4),NETWORKDAYS.INTL(HT$4,(HU$4)-1,1,(Holidays!$A$1:$A$248)),0))*$S29,"")</f>
        <v>0</v>
      </c>
      <c r="HU29" s="191">
        <f>IFERROR((IF(AND($P29&gt;=HU$4,$P29&lt;HV$4,$Q29&lt;HV$4),NETWORKDAYS.INTL($P29,$Q29,1,(Holidays!$A$1:$A$248)),0)+IF(AND($P29&gt;=HU$4,$P29&lt;HV$4,$Q29&gt;=HV$4),NETWORKDAYS.INTL($P29,(HV$4)-1,1,(Holidays!$A$1:$A$248)),0)+IF(AND($P29&lt;HU$4,$Q29&lt;HV$4,$Q29&gt;=HU$4),NETWORKDAYS.INTL(HU$4,$Q29,1,(Holidays!$A$1:$A$248)),0)+IF(AND($P29&lt;HU$4,$Q29&gt;=HV$4,$Q29&gt;=HU$4),NETWORKDAYS.INTL(HU$4,(HV$4)-1,1,(Holidays!$A$1:$A$248)),0))*$S29,"")</f>
        <v>0</v>
      </c>
      <c r="HV29" s="191">
        <f>IFERROR((IF(AND($P29&gt;=HV$4,$P29&lt;HW$4,$Q29&lt;HW$4),NETWORKDAYS.INTL($P29,$Q29,1,(Holidays!$A$1:$A$248)),0)+IF(AND($P29&gt;=HV$4,$P29&lt;HW$4,$Q29&gt;=HW$4),NETWORKDAYS.INTL($P29,(HW$4)-1,1,(Holidays!$A$1:$A$248)),0)+IF(AND($P29&lt;HV$4,$Q29&lt;HW$4,$Q29&gt;=HV$4),NETWORKDAYS.INTL(HV$4,$Q29,1,(Holidays!$A$1:$A$248)),0)+IF(AND($P29&lt;HV$4,$Q29&gt;=HW$4,$Q29&gt;=HV$4),NETWORKDAYS.INTL(HV$4,(HW$4)-1,1,(Holidays!$A$1:$A$248)),0))*$S29,"")</f>
        <v>0</v>
      </c>
      <c r="HW29" s="191">
        <f>IFERROR((IF(AND($P29&gt;=HW$4,$P29&lt;HX$4,$Q29&lt;HX$4),NETWORKDAYS.INTL($P29,$Q29,1,(Holidays!$A$1:$A$248)),0)+IF(AND($P29&gt;=HW$4,$P29&lt;HX$4,$Q29&gt;=HX$4),NETWORKDAYS.INTL($P29,(HX$4)-1,1,(Holidays!$A$1:$A$248)),0)+IF(AND($P29&lt;HW$4,$Q29&lt;HX$4,$Q29&gt;=HW$4),NETWORKDAYS.INTL(HW$4,$Q29,1,(Holidays!$A$1:$A$248)),0)+IF(AND($P29&lt;HW$4,$Q29&gt;=HX$4,$Q29&gt;=HW$4),NETWORKDAYS.INTL(HW$4,(HX$4)-1,1,(Holidays!$A$1:$A$248)),0))*$S29,"")</f>
        <v>0</v>
      </c>
      <c r="HX29" s="191">
        <f>IFERROR((IF(AND($P29&gt;=HX$4,$P29&lt;HY$4,$Q29&lt;HY$4),NETWORKDAYS.INTL($P29,$Q29,1,(Holidays!$A$1:$A$248)),0)+IF(AND($P29&gt;=HX$4,$P29&lt;HY$4,$Q29&gt;=HY$4),NETWORKDAYS.INTL($P29,(HY$4)-1,1,(Holidays!$A$1:$A$248)),0)+IF(AND($P29&lt;HX$4,$Q29&lt;HY$4,$Q29&gt;=HX$4),NETWORKDAYS.INTL(HX$4,$Q29,1,(Holidays!$A$1:$A$248)),0)+IF(AND($P29&lt;HX$4,$Q29&gt;=HY$4,$Q29&gt;=HX$4),NETWORKDAYS.INTL(HX$4,(HY$4)-1,1,(Holidays!$A$1:$A$248)),0))*$S29,"")</f>
        <v>0</v>
      </c>
      <c r="HY29" s="191">
        <f>IFERROR((IF(AND($P29&gt;=HY$4,$P29&lt;HZ$4,$Q29&lt;HZ$4),NETWORKDAYS.INTL($P29,$Q29,1,(Holidays!$A$1:$A$248)),0)+IF(AND($P29&gt;=HY$4,$P29&lt;HZ$4,$Q29&gt;=HZ$4),NETWORKDAYS.INTL($P29,(HZ$4)-1,1,(Holidays!$A$1:$A$248)),0)+IF(AND($P29&lt;HY$4,$Q29&lt;HZ$4,$Q29&gt;=HY$4),NETWORKDAYS.INTL(HY$4,$Q29,1,(Holidays!$A$1:$A$248)),0)+IF(AND($P29&lt;HY$4,$Q29&gt;=HZ$4,$Q29&gt;=HY$4),NETWORKDAYS.INTL(HY$4,(HZ$4)-1,1,(Holidays!$A$1:$A$248)),0))*$S29,"")</f>
        <v>0</v>
      </c>
      <c r="HZ29" s="191">
        <f>IFERROR((IF(AND($P29&gt;=HZ$4,$P29&lt;IA$4,$Q29&lt;IA$4),NETWORKDAYS.INTL($P29,$Q29,1,(Holidays!$A$1:$A$248)),0)+IF(AND($P29&gt;=HZ$4,$P29&lt;IA$4,$Q29&gt;=IA$4),NETWORKDAYS.INTL($P29,(IA$4)-1,1,(Holidays!$A$1:$A$248)),0)+IF(AND($P29&lt;HZ$4,$Q29&lt;IA$4,$Q29&gt;=HZ$4),NETWORKDAYS.INTL(HZ$4,$Q29,1,(Holidays!$A$1:$A$248)),0)+IF(AND($P29&lt;HZ$4,$Q29&gt;=IA$4,$Q29&gt;=HZ$4),NETWORKDAYS.INTL(HZ$4,(IA$4)-1,1,(Holidays!$A$1:$A$248)),0))*$S29,"")</f>
        <v>0</v>
      </c>
      <c r="IA29" s="191">
        <f>IFERROR((IF(AND($P29&gt;=IA$4,$P29&lt;IB$4,$Q29&lt;IB$4),NETWORKDAYS.INTL($P29,$Q29,1,(Holidays!$A$1:$A$248)),0)+IF(AND($P29&gt;=IA$4,$P29&lt;IB$4,$Q29&gt;=IB$4),NETWORKDAYS.INTL($P29,(IB$4)-1,1,(Holidays!$A$1:$A$248)),0)+IF(AND($P29&lt;IA$4,$Q29&lt;IB$4,$Q29&gt;=IA$4),NETWORKDAYS.INTL(IA$4,$Q29,1,(Holidays!$A$1:$A$248)),0)+IF(AND($P29&lt;IA$4,$Q29&gt;=IB$4,$Q29&gt;=IA$4),NETWORKDAYS.INTL(IA$4,(IB$4)-1,1,(Holidays!$A$1:$A$248)),0))*$S29,"")</f>
        <v>0</v>
      </c>
      <c r="IB29" s="191">
        <f>IFERROR((IF(AND($P29&gt;=IB$4,$P29&lt;IC$4,$Q29&lt;IC$4),NETWORKDAYS.INTL($P29,$Q29,1,(Holidays!$A$1:$A$248)),0)+IF(AND($P29&gt;=IB$4,$P29&lt;IC$4,$Q29&gt;=IC$4),NETWORKDAYS.INTL($P29,(IC$4)-1,1,(Holidays!$A$1:$A$248)),0)+IF(AND($P29&lt;IB$4,$Q29&lt;IC$4,$Q29&gt;=IB$4),NETWORKDAYS.INTL(IB$4,$Q29,1,(Holidays!$A$1:$A$248)),0)+IF(AND($P29&lt;IB$4,$Q29&gt;=IC$4,$Q29&gt;=IB$4),NETWORKDAYS.INTL(IB$4,(IC$4)-1,1,(Holidays!$A$1:$A$248)),0))*$S29,"")</f>
        <v>0</v>
      </c>
      <c r="IC29" s="191">
        <f>IFERROR((IF(AND($P29&gt;=IC$4,$P29&lt;ID$4,$Q29&lt;ID$4),NETWORKDAYS.INTL($P29,$Q29,1,(Holidays!$A$1:$A$248)),0)+IF(AND($P29&gt;=IC$4,$P29&lt;ID$4,$Q29&gt;=ID$4),NETWORKDAYS.INTL($P29,(ID$4)-1,1,(Holidays!$A$1:$A$248)),0)+IF(AND($P29&lt;IC$4,$Q29&lt;ID$4,$Q29&gt;=IC$4),NETWORKDAYS.INTL(IC$4,$Q29,1,(Holidays!$A$1:$A$248)),0)+IF(AND($P29&lt;IC$4,$Q29&gt;=ID$4,$Q29&gt;=IC$4),NETWORKDAYS.INTL(IC$4,(ID$4)-1,1,(Holidays!$A$1:$A$248)),0))*$S29,"")</f>
        <v>0</v>
      </c>
      <c r="ID29" s="191">
        <f>IFERROR((IF(AND($P29&gt;=ID$4,$P29&lt;IE$4,$Q29&lt;IE$4),NETWORKDAYS.INTL($P29,$Q29,1,(Holidays!$A$1:$A$248)),0)+IF(AND($P29&gt;=ID$4,$P29&lt;IE$4,$Q29&gt;=IE$4),NETWORKDAYS.INTL($P29,(IE$4)-1,1,(Holidays!$A$1:$A$248)),0)+IF(AND($P29&lt;ID$4,$Q29&lt;IE$4,$Q29&gt;=ID$4),NETWORKDAYS.INTL(ID$4,$Q29,1,(Holidays!$A$1:$A$248)),0)+IF(AND($P29&lt;ID$4,$Q29&gt;=IE$4,$Q29&gt;=ID$4),NETWORKDAYS.INTL(ID$4,(IE$4)-1,1,(Holidays!$A$1:$A$248)),0))*$S29,"")</f>
        <v>0</v>
      </c>
      <c r="IE29" s="191">
        <f>IFERROR((IF(AND($P29&gt;=IE$4,$P29&lt;IF$4,$Q29&lt;IF$4),NETWORKDAYS.INTL($P29,$Q29,1,(Holidays!$A$1:$A$248)),0)+IF(AND($P29&gt;=IE$4,$P29&lt;IF$4,$Q29&gt;=IF$4),NETWORKDAYS.INTL($P29,(IF$4)-1,1,(Holidays!$A$1:$A$248)),0)+IF(AND($P29&lt;IE$4,$Q29&lt;IF$4,$Q29&gt;=IE$4),NETWORKDAYS.INTL(IE$4,$Q29,1,(Holidays!$A$1:$A$248)),0)+IF(AND($P29&lt;IE$4,$Q29&gt;=IF$4,$Q29&gt;=IE$4),NETWORKDAYS.INTL(IE$4,(IF$4)-1,1,(Holidays!$A$1:$A$248)),0))*$S29,"")</f>
        <v>0</v>
      </c>
      <c r="IF29" s="191">
        <f>IFERROR((IF(AND($P29&gt;=IF$4,$P29&lt;IG$4,$Q29&lt;IG$4),NETWORKDAYS.INTL($P29,$Q29,1,(Holidays!$A$1:$A$248)),0)+IF(AND($P29&gt;=IF$4,$P29&lt;IG$4,$Q29&gt;=IG$4),NETWORKDAYS.INTL($P29,(IG$4)-1,1,(Holidays!$A$1:$A$248)),0)+IF(AND($P29&lt;IF$4,$Q29&lt;IG$4,$Q29&gt;=IF$4),NETWORKDAYS.INTL(IF$4,$Q29,1,(Holidays!$A$1:$A$248)),0)+IF(AND($P29&lt;IF$4,$Q29&gt;=IG$4,$Q29&gt;=IF$4),NETWORKDAYS.INTL(IF$4,(IG$4)-1,1,(Holidays!$A$1:$A$248)),0))*$S29,"")</f>
        <v>0</v>
      </c>
      <c r="IG29" s="191">
        <f>IFERROR((IF(AND($P29&gt;=IG$4,$P29&lt;IH$4,$Q29&lt;IH$4),NETWORKDAYS.INTL($P29,$Q29,1,(Holidays!$A$1:$A$248)),0)+IF(AND($P29&gt;=IG$4,$P29&lt;IH$4,$Q29&gt;=IH$4),NETWORKDAYS.INTL($P29,(IH$4)-1,1,(Holidays!$A$1:$A$248)),0)+IF(AND($P29&lt;IG$4,$Q29&lt;IH$4,$Q29&gt;=IG$4),NETWORKDAYS.INTL(IG$4,$Q29,1,(Holidays!$A$1:$A$248)),0)+IF(AND($P29&lt;IG$4,$Q29&gt;=IH$4,$Q29&gt;=IG$4),NETWORKDAYS.INTL(IG$4,(IH$4)-1,1,(Holidays!$A$1:$A$248)),0))*$S29,"")</f>
        <v>0</v>
      </c>
      <c r="IH29" s="191">
        <f>IFERROR((IF(AND($P29&gt;=IH$4,$P29&lt;II$4,$Q29&lt;II$4),NETWORKDAYS.INTL($P29,$Q29,1,(Holidays!$A$1:$A$248)),0)+IF(AND($P29&gt;=IH$4,$P29&lt;II$4,$Q29&gt;=II$4),NETWORKDAYS.INTL($P29,(II$4)-1,1,(Holidays!$A$1:$A$248)),0)+IF(AND($P29&lt;IH$4,$Q29&lt;II$4,$Q29&gt;=IH$4),NETWORKDAYS.INTL(IH$4,$Q29,1,(Holidays!$A$1:$A$248)),0)+IF(AND($P29&lt;IH$4,$Q29&gt;=II$4,$Q29&gt;=IH$4),NETWORKDAYS.INTL(IH$4,(II$4)-1,1,(Holidays!$A$1:$A$248)),0))*$S29,"")</f>
        <v>0</v>
      </c>
      <c r="II29" s="191">
        <f>IFERROR((IF(AND($P29&gt;=II$4,$P29&lt;IJ$4,$Q29&lt;IJ$4),NETWORKDAYS.INTL($P29,$Q29,1,(Holidays!$A$1:$A$248)),0)+IF(AND($P29&gt;=II$4,$P29&lt;IJ$4,$Q29&gt;=IJ$4),NETWORKDAYS.INTL($P29,(IJ$4)-1,1,(Holidays!$A$1:$A$248)),0)+IF(AND($P29&lt;II$4,$Q29&lt;IJ$4,$Q29&gt;=II$4),NETWORKDAYS.INTL(II$4,$Q29,1,(Holidays!$A$1:$A$248)),0)+IF(AND($P29&lt;II$4,$Q29&gt;=IJ$4,$Q29&gt;=II$4),NETWORKDAYS.INTL(II$4,(IJ$4)-1,1,(Holidays!$A$1:$A$248)),0))*$S29,"")</f>
        <v>0</v>
      </c>
      <c r="IJ29" s="191">
        <f>IFERROR((IF(AND($P29&gt;=IJ$4,$P29&lt;IK$4,$Q29&lt;IK$4),NETWORKDAYS.INTL($P29,$Q29,1,(Holidays!$A$1:$A$248)),0)+IF(AND($P29&gt;=IJ$4,$P29&lt;IK$4,$Q29&gt;=IK$4),NETWORKDAYS.INTL($P29,(IK$4)-1,1,(Holidays!$A$1:$A$248)),0)+IF(AND($P29&lt;IJ$4,$Q29&lt;IK$4,$Q29&gt;=IJ$4),NETWORKDAYS.INTL(IJ$4,$Q29,1,(Holidays!$A$1:$A$248)),0)+IF(AND($P29&lt;IJ$4,$Q29&gt;=IK$4,$Q29&gt;=IJ$4),NETWORKDAYS.INTL(IJ$4,(IK$4)-1,1,(Holidays!$A$1:$A$248)),0))*$S29,"")</f>
        <v>0</v>
      </c>
      <c r="IK29" s="191">
        <f>IFERROR((IF(AND($P29&gt;=IK$4,$P29&lt;IL$4,$Q29&lt;IL$4),NETWORKDAYS.INTL($P29,$Q29,1,(Holidays!$A$1:$A$248)),0)+IF(AND($P29&gt;=IK$4,$P29&lt;IL$4,$Q29&gt;=IL$4),NETWORKDAYS.INTL($P29,(IL$4)-1,1,(Holidays!$A$1:$A$248)),0)+IF(AND($P29&lt;IK$4,$Q29&lt;IL$4,$Q29&gt;=IK$4),NETWORKDAYS.INTL(IK$4,$Q29,1,(Holidays!$A$1:$A$248)),0)+IF(AND($P29&lt;IK$4,$Q29&gt;=IL$4,$Q29&gt;=IK$4),NETWORKDAYS.INTL(IK$4,(IL$4)-1,1,(Holidays!$A$1:$A$248)),0))*$S29,"")</f>
        <v>0</v>
      </c>
      <c r="IL29" s="191">
        <f>IFERROR((IF(AND($P29&gt;=IL$4,$P29&lt;IM$4,$Q29&lt;IM$4),NETWORKDAYS.INTL($P29,$Q29,1,(Holidays!$A$1:$A$248)),0)+IF(AND($P29&gt;=IL$4,$P29&lt;IM$4,$Q29&gt;=IM$4),NETWORKDAYS.INTL($P29,(IM$4)-1,1,(Holidays!$A$1:$A$248)),0)+IF(AND($P29&lt;IL$4,$Q29&lt;IM$4,$Q29&gt;=IL$4),NETWORKDAYS.INTL(IL$4,$Q29,1,(Holidays!$A$1:$A$248)),0)+IF(AND($P29&lt;IL$4,$Q29&gt;=IM$4,$Q29&gt;=IL$4),NETWORKDAYS.INTL(IL$4,(IM$4)-1,1,(Holidays!$A$1:$A$248)),0))*$S29,"")</f>
        <v>0</v>
      </c>
      <c r="IM29" s="191">
        <f>IFERROR((IF(AND($P29&gt;=IM$4,$P29&lt;IN$4,$Q29&lt;IN$4),NETWORKDAYS.INTL($P29,$Q29,1,(Holidays!$A$1:$A$248)),0)+IF(AND($P29&gt;=IM$4,$P29&lt;IN$4,$Q29&gt;=IN$4),NETWORKDAYS.INTL($P29,(IN$4)-1,1,(Holidays!$A$1:$A$248)),0)+IF(AND($P29&lt;IM$4,$Q29&lt;IN$4,$Q29&gt;=IM$4),NETWORKDAYS.INTL(IM$4,$Q29,1,(Holidays!$A$1:$A$248)),0)+IF(AND($P29&lt;IM$4,$Q29&gt;=IN$4,$Q29&gt;=IM$4),NETWORKDAYS.INTL(IM$4,(IN$4)-1,1,(Holidays!$A$1:$A$248)),0))*$S29,"")</f>
        <v>0</v>
      </c>
      <c r="IN29" s="191">
        <f>IFERROR((IF(AND($P29&gt;=IN$4,$P29&lt;IO$4,$Q29&lt;IO$4),NETWORKDAYS.INTL($P29,$Q29,1,(Holidays!$A$1:$A$248)),0)+IF(AND($P29&gt;=IN$4,$P29&lt;IO$4,$Q29&gt;=IO$4),NETWORKDAYS.INTL($P29,(IO$4)-1,1,(Holidays!$A$1:$A$248)),0)+IF(AND($P29&lt;IN$4,$Q29&lt;IO$4,$Q29&gt;=IN$4),NETWORKDAYS.INTL(IN$4,$Q29,1,(Holidays!$A$1:$A$248)),0)+IF(AND($P29&lt;IN$4,$Q29&gt;=IO$4,$Q29&gt;=IN$4),NETWORKDAYS.INTL(IN$4,(IO$4)-1,1,(Holidays!$A$1:$A$248)),0))*$S29,"")</f>
        <v>0</v>
      </c>
      <c r="IO29" s="193">
        <f>IFERROR((IF(AND($P29&gt;=IO$4,$P29&lt;IP$4,$Q29&lt;IP$4),NETWORKDAYS.INTL($P29,$Q29,1,(Holidays!$A$1:$A$248)),0)+IF(AND($P29&gt;=IO$4,$P29&lt;IP$4,$Q29&gt;=IP$4),NETWORKDAYS.INTL($P29,(IP$4)-1,1,(Holidays!$A$1:$A$248)),0)+IF(AND($P29&lt;IO$4,$Q29&lt;IP$4,$Q29&gt;=IO$4),NETWORKDAYS.INTL(IO$4,$Q29,1,(Holidays!$A$1:$A$248)),0)+IF(AND($P29&lt;IO$4,$Q29&gt;=IP$4,$Q29&gt;=IO$4),NETWORKDAYS.INTL(IO$4,(IP$4)-1,1,(Holidays!$A$1:$A$248)),0))*$S29,"")</f>
        <v>0</v>
      </c>
    </row>
    <row r="30" spans="1:249" ht="15" customHeight="1">
      <c r="A30" s="215" t="s">
        <v>3</v>
      </c>
      <c r="B30" s="59" t="str">
        <f>'A-1_MH Estimation'!B30</f>
        <v>A.23</v>
      </c>
      <c r="C30" s="60" t="str">
        <f>IFERROR(VLOOKUP(B30,'A-1_MH Estimation'!$B$6:$C$54,2,0),"")</f>
        <v>Head to head component Checking</v>
      </c>
      <c r="D30" s="174">
        <f>IFERROR(VLOOKUP(C30,'A-1_MH Estimation'!$C$7:$K$61,9,0)*1,0)</f>
        <v>17</v>
      </c>
      <c r="E30" s="165">
        <v>1</v>
      </c>
      <c r="F30" s="166"/>
      <c r="G30" s="166"/>
      <c r="H30" s="166"/>
      <c r="I30" s="166"/>
      <c r="J30" s="167"/>
      <c r="K30" s="354">
        <f t="shared" ca="1" si="437"/>
        <v>17</v>
      </c>
      <c r="L30" s="307">
        <v>1</v>
      </c>
      <c r="M30" s="307"/>
      <c r="N30" s="307"/>
      <c r="O30" s="167"/>
      <c r="P30" s="668">
        <v>44508</v>
      </c>
      <c r="Q30" s="668">
        <v>44514</v>
      </c>
      <c r="R30" s="170">
        <f>NETWORKDAYS.INTL(P30,Q30,1,Holidays!$A$1:$A$248)</f>
        <v>5</v>
      </c>
      <c r="S30" s="62">
        <f t="shared" si="436"/>
        <v>3.4</v>
      </c>
      <c r="U30" s="253">
        <f>SUM($V30:IO30)</f>
        <v>17</v>
      </c>
      <c r="V30" s="190">
        <f>IFERROR((IF(AND($P30&gt;=V$4,$P30&lt;W$4,$Q30&lt;W$4),NETWORKDAYS.INTL($P30,$Q30,1,(Holidays!$A$1:$A$248)),0)+IF(AND($P30&gt;=V$4,$P30&lt;W$4,$Q30&gt;=W$4),NETWORKDAYS.INTL($P30,(W$4)-1,1,(Holidays!$A$1:$A$248)),0)+IF(AND($P30&lt;V$4,$Q30&lt;W$4,$Q30&gt;=V$4),NETWORKDAYS.INTL(V$4,$Q30,1,(Holidays!$A$1:$A$248)),0)+IF(AND($P30&lt;V$4,$Q30&gt;=W$4,$Q30&gt;=V$4),NETWORKDAYS.INTL(V$4,(W$4)-1,1,(Holidays!$A$1:$A$248)),0))*$S30,"")</f>
        <v>0</v>
      </c>
      <c r="W30" s="191">
        <f>IFERROR((IF(AND($P30&gt;=W$4,$P30&lt;X$4,$Q30&lt;X$4),NETWORKDAYS.INTL($P30,$Q30,1,(Holidays!$A$1:$A$248)),0)+IF(AND($P30&gt;=W$4,$P30&lt;X$4,$Q30&gt;=X$4),NETWORKDAYS.INTL($P30,(X$4)-1,1,(Holidays!$A$1:$A$248)),0)+IF(AND($P30&lt;W$4,$Q30&lt;X$4,$Q30&gt;=W$4),NETWORKDAYS.INTL(W$4,$Q30,1,(Holidays!$A$1:$A$248)),0)+IF(AND($P30&lt;W$4,$Q30&gt;=X$4,$Q30&gt;=W$4),NETWORKDAYS.INTL(W$4,(X$4)-1,1,(Holidays!$A$1:$A$248)),0))*$S30,"")</f>
        <v>0</v>
      </c>
      <c r="X30" s="191">
        <f>IFERROR((IF(AND($P30&gt;=X$4,$P30&lt;Y$4,$Q30&lt;Y$4),NETWORKDAYS.INTL($P30,$Q30,1,(Holidays!$A$1:$A$248)),0)+IF(AND($P30&gt;=X$4,$P30&lt;Y$4,$Q30&gt;=Y$4),NETWORKDAYS.INTL($P30,(Y$4)-1,1,(Holidays!$A$1:$A$248)),0)+IF(AND($P30&lt;X$4,$Q30&lt;Y$4,$Q30&gt;=X$4),NETWORKDAYS.INTL(X$4,$Q30,1,(Holidays!$A$1:$A$248)),0)+IF(AND($P30&lt;X$4,$Q30&gt;=Y$4,$Q30&gt;=X$4),NETWORKDAYS.INTL(X$4,(Y$4)-1,1,(Holidays!$A$1:$A$248)),0))*$S30,"")</f>
        <v>0</v>
      </c>
      <c r="Y30" s="191">
        <f>IFERROR((IF(AND($P30&gt;=Y$4,$P30&lt;Z$4,$Q30&lt;Z$4),NETWORKDAYS.INTL($P30,$Q30,1,(Holidays!$A$1:$A$248)),0)+IF(AND($P30&gt;=Y$4,$P30&lt;Z$4,$Q30&gt;=Z$4),NETWORKDAYS.INTL($P30,(Z$4)-1,1,(Holidays!$A$1:$A$248)),0)+IF(AND($P30&lt;Y$4,$Q30&lt;Z$4,$Q30&gt;=Y$4),NETWORKDAYS.INTL(Y$4,$Q30,1,(Holidays!$A$1:$A$248)),0)+IF(AND($P30&lt;Y$4,$Q30&gt;=Z$4,$Q30&gt;=Y$4),NETWORKDAYS.INTL(Y$4,(Z$4)-1,1,(Holidays!$A$1:$A$248)),0))*$S30,"")</f>
        <v>0</v>
      </c>
      <c r="Z30" s="191">
        <f>IFERROR((IF(AND($P30&gt;=Z$4,$P30&lt;AA$4,$Q30&lt;AA$4),NETWORKDAYS.INTL($P30,$Q30,1,(Holidays!$A$1:$A$248)),0)+IF(AND($P30&gt;=Z$4,$P30&lt;AA$4,$Q30&gt;=AA$4),NETWORKDAYS.INTL($P30,(AA$4)-1,1,(Holidays!$A$1:$A$248)),0)+IF(AND($P30&lt;Z$4,$Q30&lt;AA$4,$Q30&gt;=Z$4),NETWORKDAYS.INTL(Z$4,$Q30,1,(Holidays!$A$1:$A$248)),0)+IF(AND($P30&lt;Z$4,$Q30&gt;=AA$4,$Q30&gt;=Z$4),NETWORKDAYS.INTL(Z$4,(AA$4)-1,1,(Holidays!$A$1:$A$248)),0))*$S30,"")</f>
        <v>0</v>
      </c>
      <c r="AA30" s="191">
        <f>IFERROR((IF(AND($P30&gt;=AA$4,$P30&lt;AB$4,$Q30&lt;AB$4),NETWORKDAYS.INTL($P30,$Q30,1,(Holidays!$A$1:$A$248)),0)+IF(AND($P30&gt;=AA$4,$P30&lt;AB$4,$Q30&gt;=AB$4),NETWORKDAYS.INTL($P30,(AB$4)-1,1,(Holidays!$A$1:$A$248)),0)+IF(AND($P30&lt;AA$4,$Q30&lt;AB$4,$Q30&gt;=AA$4),NETWORKDAYS.INTL(AA$4,$Q30,1,(Holidays!$A$1:$A$248)),0)+IF(AND($P30&lt;AA$4,$Q30&gt;=AB$4,$Q30&gt;=AA$4),NETWORKDAYS.INTL(AA$4,(AB$4)-1,1,(Holidays!$A$1:$A$248)),0))*$S30,"")</f>
        <v>17</v>
      </c>
      <c r="AB30" s="191">
        <f>IFERROR((IF(AND($P30&gt;=AB$4,$P30&lt;AC$4,$Q30&lt;AC$4),NETWORKDAYS.INTL($P30,$Q30,1,(Holidays!$A$1:$A$248)),0)+IF(AND($P30&gt;=AB$4,$P30&lt;AC$4,$Q30&gt;=AC$4),NETWORKDAYS.INTL($P30,(AC$4)-1,1,(Holidays!$A$1:$A$248)),0)+IF(AND($P30&lt;AB$4,$Q30&lt;AC$4,$Q30&gt;=AB$4),NETWORKDAYS.INTL(AB$4,$Q30,1,(Holidays!$A$1:$A$248)),0)+IF(AND($P30&lt;AB$4,$Q30&gt;=AC$4,$Q30&gt;=AB$4),NETWORKDAYS.INTL(AB$4,(AC$4)-1,1,(Holidays!$A$1:$A$248)),0))*$S30,"")</f>
        <v>0</v>
      </c>
      <c r="AC30" s="191">
        <f>IFERROR((IF(AND($P30&gt;=AC$4,$P30&lt;AD$4,$Q30&lt;AD$4),NETWORKDAYS.INTL($P30,$Q30,1,(Holidays!$A$1:$A$248)),0)+IF(AND($P30&gt;=AC$4,$P30&lt;AD$4,$Q30&gt;=AD$4),NETWORKDAYS.INTL($P30,(AD$4)-1,1,(Holidays!$A$1:$A$248)),0)+IF(AND($P30&lt;AC$4,$Q30&lt;AD$4,$Q30&gt;=AC$4),NETWORKDAYS.INTL(AC$4,$Q30,1,(Holidays!$A$1:$A$248)),0)+IF(AND($P30&lt;AC$4,$Q30&gt;=AD$4,$Q30&gt;=AC$4),NETWORKDAYS.INTL(AC$4,(AD$4)-1,1,(Holidays!$A$1:$A$248)),0))*$S30,"")</f>
        <v>0</v>
      </c>
      <c r="AD30" s="191">
        <f>IFERROR((IF(AND($P30&gt;=AD$4,$P30&lt;AE$4,$Q30&lt;AE$4),NETWORKDAYS.INTL($P30,$Q30,1,(Holidays!$A$1:$A$248)),0)+IF(AND($P30&gt;=AD$4,$P30&lt;AE$4,$Q30&gt;=AE$4),NETWORKDAYS.INTL($P30,(AE$4)-1,1,(Holidays!$A$1:$A$248)),0)+IF(AND($P30&lt;AD$4,$Q30&lt;AE$4,$Q30&gt;=AD$4),NETWORKDAYS.INTL(AD$4,$Q30,1,(Holidays!$A$1:$A$248)),0)+IF(AND($P30&lt;AD$4,$Q30&gt;=AE$4,$Q30&gt;=AD$4),NETWORKDAYS.INTL(AD$4,(AE$4)-1,1,(Holidays!$A$1:$A$248)),0))*$S30,"")</f>
        <v>0</v>
      </c>
      <c r="AE30" s="191">
        <f>IFERROR((IF(AND($P30&gt;=AE$4,$P30&lt;AF$4,$Q30&lt;AF$4),NETWORKDAYS.INTL($P30,$Q30,1,(Holidays!$A$1:$A$248)),0)+IF(AND($P30&gt;=AE$4,$P30&lt;AF$4,$Q30&gt;=AF$4),NETWORKDAYS.INTL($P30,(AF$4)-1,1,(Holidays!$A$1:$A$248)),0)+IF(AND($P30&lt;AE$4,$Q30&lt;AF$4,$Q30&gt;=AE$4),NETWORKDAYS.INTL(AE$4,$Q30,1,(Holidays!$A$1:$A$248)),0)+IF(AND($P30&lt;AE$4,$Q30&gt;=AF$4,$Q30&gt;=AE$4),NETWORKDAYS.INTL(AE$4,(AF$4)-1,1,(Holidays!$A$1:$A$248)),0))*$S30,"")</f>
        <v>0</v>
      </c>
      <c r="AF30" s="191">
        <f>IFERROR((IF(AND($P30&gt;=AF$4,$P30&lt;AG$4,$Q30&lt;AG$4),NETWORKDAYS.INTL($P30,$Q30,1,(Holidays!$A$1:$A$248)),0)+IF(AND($P30&gt;=AF$4,$P30&lt;AG$4,$Q30&gt;=AG$4),NETWORKDAYS.INTL($P30,(AG$4)-1,1,(Holidays!$A$1:$A$248)),0)+IF(AND($P30&lt;AF$4,$Q30&lt;AG$4,$Q30&gt;=AF$4),NETWORKDAYS.INTL(AF$4,$Q30,1,(Holidays!$A$1:$A$248)),0)+IF(AND($P30&lt;AF$4,$Q30&gt;=AG$4,$Q30&gt;=AF$4),NETWORKDAYS.INTL(AF$4,(AG$4)-1,1,(Holidays!$A$1:$A$248)),0))*$S30,"")</f>
        <v>0</v>
      </c>
      <c r="AG30" s="191">
        <f>IFERROR((IF(AND($P30&gt;=AG$4,$P30&lt;AH$4,$Q30&lt;AH$4),NETWORKDAYS.INTL($P30,$Q30,1,(Holidays!$A$1:$A$248)),0)+IF(AND($P30&gt;=AG$4,$P30&lt;AH$4,$Q30&gt;=AH$4),NETWORKDAYS.INTL($P30,(AH$4)-1,1,(Holidays!$A$1:$A$248)),0)+IF(AND($P30&lt;AG$4,$Q30&lt;AH$4,$Q30&gt;=AG$4),NETWORKDAYS.INTL(AG$4,$Q30,1,(Holidays!$A$1:$A$248)),0)+IF(AND($P30&lt;AG$4,$Q30&gt;=AH$4,$Q30&gt;=AG$4),NETWORKDAYS.INTL(AG$4,(AH$4)-1,1,(Holidays!$A$1:$A$248)),0))*$S30,"")</f>
        <v>0</v>
      </c>
      <c r="AH30" s="191">
        <f>IFERROR((IF(AND($P30&gt;=AH$4,$P30&lt;AI$4,$Q30&lt;AI$4),NETWORKDAYS.INTL($P30,$Q30,1,(Holidays!$A$1:$A$248)),0)+IF(AND($P30&gt;=AH$4,$P30&lt;AI$4,$Q30&gt;=AI$4),NETWORKDAYS.INTL($P30,(AI$4)-1,1,(Holidays!$A$1:$A$248)),0)+IF(AND($P30&lt;AH$4,$Q30&lt;AI$4,$Q30&gt;=AH$4),NETWORKDAYS.INTL(AH$4,$Q30,1,(Holidays!$A$1:$A$248)),0)+IF(AND($P30&lt;AH$4,$Q30&gt;=AI$4,$Q30&gt;=AH$4),NETWORKDAYS.INTL(AH$4,(AI$4)-1,1,(Holidays!$A$1:$A$248)),0))*$S30,"")</f>
        <v>0</v>
      </c>
      <c r="AI30" s="191">
        <f>IFERROR((IF(AND($P30&gt;=AI$4,$P30&lt;AJ$4,$Q30&lt;AJ$4),NETWORKDAYS.INTL($P30,$Q30,1,(Holidays!$A$1:$A$248)),0)+IF(AND($P30&gt;=AI$4,$P30&lt;AJ$4,$Q30&gt;=AJ$4),NETWORKDAYS.INTL($P30,(AJ$4)-1,1,(Holidays!$A$1:$A$248)),0)+IF(AND($P30&lt;AI$4,$Q30&lt;AJ$4,$Q30&gt;=AI$4),NETWORKDAYS.INTL(AI$4,$Q30,1,(Holidays!$A$1:$A$248)),0)+IF(AND($P30&lt;AI$4,$Q30&gt;=AJ$4,$Q30&gt;=AI$4),NETWORKDAYS.INTL(AI$4,(AJ$4)-1,1,(Holidays!$A$1:$A$248)),0))*$S30,"")</f>
        <v>0</v>
      </c>
      <c r="AJ30" s="191">
        <f>IFERROR((IF(AND($P30&gt;=AJ$4,$P30&lt;AK$4,$Q30&lt;AK$4),NETWORKDAYS.INTL($P30,$Q30,1,(Holidays!$A$1:$A$248)),0)+IF(AND($P30&gt;=AJ$4,$P30&lt;AK$4,$Q30&gt;=AK$4),NETWORKDAYS.INTL($P30,(AK$4)-1,1,(Holidays!$A$1:$A$248)),0)+IF(AND($P30&lt;AJ$4,$Q30&lt;AK$4,$Q30&gt;=AJ$4),NETWORKDAYS.INTL(AJ$4,$Q30,1,(Holidays!$A$1:$A$248)),0)+IF(AND($P30&lt;AJ$4,$Q30&gt;=AK$4,$Q30&gt;=AJ$4),NETWORKDAYS.INTL(AJ$4,(AK$4)-1,1,(Holidays!$A$1:$A$248)),0))*$S30,"")</f>
        <v>0</v>
      </c>
      <c r="AK30" s="191">
        <f>IFERROR((IF(AND($P30&gt;=AK$4,$P30&lt;AL$4,$Q30&lt;AL$4),NETWORKDAYS.INTL($P30,$Q30,1,(Holidays!$A$1:$A$248)),0)+IF(AND($P30&gt;=AK$4,$P30&lt;AL$4,$Q30&gt;=AL$4),NETWORKDAYS.INTL($P30,(AL$4)-1,1,(Holidays!$A$1:$A$248)),0)+IF(AND($P30&lt;AK$4,$Q30&lt;AL$4,$Q30&gt;=AK$4),NETWORKDAYS.INTL(AK$4,$Q30,1,(Holidays!$A$1:$A$248)),0)+IF(AND($P30&lt;AK$4,$Q30&gt;=AL$4,$Q30&gt;=AK$4),NETWORKDAYS.INTL(AK$4,(AL$4)-1,1,(Holidays!$A$1:$A$248)),0))*$S30,"")</f>
        <v>0</v>
      </c>
      <c r="AL30" s="191">
        <f>IFERROR((IF(AND($P30&gt;=AL$4,$P30&lt;AM$4,$Q30&lt;AM$4),NETWORKDAYS.INTL($P30,$Q30,1,(Holidays!$A$1:$A$248)),0)+IF(AND($P30&gt;=AL$4,$P30&lt;AM$4,$Q30&gt;=AM$4),NETWORKDAYS.INTL($P30,(AM$4)-1,1,(Holidays!$A$1:$A$248)),0)+IF(AND($P30&lt;AL$4,$Q30&lt;AM$4,$Q30&gt;=AL$4),NETWORKDAYS.INTL(AL$4,$Q30,1,(Holidays!$A$1:$A$248)),0)+IF(AND($P30&lt;AL$4,$Q30&gt;=AM$4,$Q30&gt;=AL$4),NETWORKDAYS.INTL(AL$4,(AM$4)-1,1,(Holidays!$A$1:$A$248)),0))*$S30,"")</f>
        <v>0</v>
      </c>
      <c r="AM30" s="191">
        <f>IFERROR((IF(AND($P30&gt;=AM$4,$P30&lt;AN$4,$Q30&lt;AN$4),NETWORKDAYS.INTL($P30,$Q30,1,(Holidays!$A$1:$A$248)),0)+IF(AND($P30&gt;=AM$4,$P30&lt;AN$4,$Q30&gt;=AN$4),NETWORKDAYS.INTL($P30,(AN$4)-1,1,(Holidays!$A$1:$A$248)),0)+IF(AND($P30&lt;AM$4,$Q30&lt;AN$4,$Q30&gt;=AM$4),NETWORKDAYS.INTL(AM$4,$Q30,1,(Holidays!$A$1:$A$248)),0)+IF(AND($P30&lt;AM$4,$Q30&gt;=AN$4,$Q30&gt;=AM$4),NETWORKDAYS.INTL(AM$4,(AN$4)-1,1,(Holidays!$A$1:$A$248)),0))*$S30,"")</f>
        <v>0</v>
      </c>
      <c r="AN30" s="191">
        <f>IFERROR((IF(AND($P30&gt;=AN$4,$P30&lt;AO$4,$Q30&lt;AO$4),NETWORKDAYS.INTL($P30,$Q30,1,(Holidays!$A$1:$A$248)),0)+IF(AND($P30&gt;=AN$4,$P30&lt;AO$4,$Q30&gt;=AO$4),NETWORKDAYS.INTL($P30,(AO$4)-1,1,(Holidays!$A$1:$A$248)),0)+IF(AND($P30&lt;AN$4,$Q30&lt;AO$4,$Q30&gt;=AN$4),NETWORKDAYS.INTL(AN$4,$Q30,1,(Holidays!$A$1:$A$248)),0)+IF(AND($P30&lt;AN$4,$Q30&gt;=AO$4,$Q30&gt;=AN$4),NETWORKDAYS.INTL(AN$4,(AO$4)-1,1,(Holidays!$A$1:$A$248)),0))*$S30,"")</f>
        <v>0</v>
      </c>
      <c r="AO30" s="191">
        <f>IFERROR((IF(AND($P30&gt;=AO$4,$P30&lt;AP$4,$Q30&lt;AP$4),NETWORKDAYS.INTL($P30,$Q30,1,(Holidays!$A$1:$A$248)),0)+IF(AND($P30&gt;=AO$4,$P30&lt;AP$4,$Q30&gt;=AP$4),NETWORKDAYS.INTL($P30,(AP$4)-1,1,(Holidays!$A$1:$A$248)),0)+IF(AND($P30&lt;AO$4,$Q30&lt;AP$4,$Q30&gt;=AO$4),NETWORKDAYS.INTL(AO$4,$Q30,1,(Holidays!$A$1:$A$248)),0)+IF(AND($P30&lt;AO$4,$Q30&gt;=AP$4,$Q30&gt;=AO$4),NETWORKDAYS.INTL(AO$4,(AP$4)-1,1,(Holidays!$A$1:$A$248)),0))*$S30,"")</f>
        <v>0</v>
      </c>
      <c r="AP30" s="191">
        <f>IFERROR((IF(AND($P30&gt;=AP$4,$P30&lt;AQ$4,$Q30&lt;AQ$4),NETWORKDAYS.INTL($P30,$Q30,1,(Holidays!$A$1:$A$248)),0)+IF(AND($P30&gt;=AP$4,$P30&lt;AQ$4,$Q30&gt;=AQ$4),NETWORKDAYS.INTL($P30,(AQ$4)-1,1,(Holidays!$A$1:$A$248)),0)+IF(AND($P30&lt;AP$4,$Q30&lt;AQ$4,$Q30&gt;=AP$4),NETWORKDAYS.INTL(AP$4,$Q30,1,(Holidays!$A$1:$A$248)),0)+IF(AND($P30&lt;AP$4,$Q30&gt;=AQ$4,$Q30&gt;=AP$4),NETWORKDAYS.INTL(AP$4,(AQ$4)-1,1,(Holidays!$A$1:$A$248)),0))*$S30,"")</f>
        <v>0</v>
      </c>
      <c r="AQ30" s="191">
        <f>IFERROR((IF(AND($P30&gt;=AQ$4,$P30&lt;AR$4,$Q30&lt;AR$4),NETWORKDAYS.INTL($P30,$Q30,1,(Holidays!$A$1:$A$248)),0)+IF(AND($P30&gt;=AQ$4,$P30&lt;AR$4,$Q30&gt;=AR$4),NETWORKDAYS.INTL($P30,(AR$4)-1,1,(Holidays!$A$1:$A$248)),0)+IF(AND($P30&lt;AQ$4,$Q30&lt;AR$4,$Q30&gt;=AQ$4),NETWORKDAYS.INTL(AQ$4,$Q30,1,(Holidays!$A$1:$A$248)),0)+IF(AND($P30&lt;AQ$4,$Q30&gt;=AR$4,$Q30&gt;=AQ$4),NETWORKDAYS.INTL(AQ$4,(AR$4)-1,1,(Holidays!$A$1:$A$248)),0))*$S30,"")</f>
        <v>0</v>
      </c>
      <c r="AR30" s="191">
        <f>IFERROR((IF(AND($P30&gt;=AR$4,$P30&lt;AS$4,$Q30&lt;AS$4),NETWORKDAYS.INTL($P30,$Q30,1,(Holidays!$A$1:$A$248)),0)+IF(AND($P30&gt;=AR$4,$P30&lt;AS$4,$Q30&gt;=AS$4),NETWORKDAYS.INTL($P30,(AS$4)-1,1,(Holidays!$A$1:$A$248)),0)+IF(AND($P30&lt;AR$4,$Q30&lt;AS$4,$Q30&gt;=AR$4),NETWORKDAYS.INTL(AR$4,$Q30,1,(Holidays!$A$1:$A$248)),0)+IF(AND($P30&lt;AR$4,$Q30&gt;=AS$4,$Q30&gt;=AR$4),NETWORKDAYS.INTL(AR$4,(AS$4)-1,1,(Holidays!$A$1:$A$248)),0))*$S30,"")</f>
        <v>0</v>
      </c>
      <c r="AS30" s="192">
        <f>IFERROR((IF(AND($P30&gt;=AS$4,$P30&lt;AT$4,$Q30&lt;AT$4),NETWORKDAYS.INTL($P30,$Q30,1,(Holidays!$A$1:$A$248)),0)+IF(AND($P30&gt;=AS$4,$P30&lt;AT$4,$Q30&gt;=AT$4),NETWORKDAYS.INTL($P30,(AT$4)-1,1,(Holidays!$A$1:$A$248)),0)+IF(AND($P30&lt;AS$4,$Q30&lt;AT$4,$Q30&gt;=AS$4),NETWORKDAYS.INTL(AS$4,$Q30,1,(Holidays!$A$1:$A$248)),0)+IF(AND($P30&lt;AS$4,$Q30&gt;=AT$4,$Q30&gt;=AS$4),NETWORKDAYS.INTL(AS$4,(AT$4)-1,1,(Holidays!$A$1:$A$248)),0))*$S30,"")</f>
        <v>0</v>
      </c>
      <c r="AT30" s="191">
        <f>IFERROR((IF(AND($P30&gt;=AT$4,$P30&lt;AU$4,$Q30&lt;AU$4),NETWORKDAYS.INTL($P30,$Q30,1,(Holidays!$A$1:$A$248)),0)+IF(AND($P30&gt;=AT$4,$P30&lt;AU$4,$Q30&gt;=AU$4),NETWORKDAYS.INTL($P30,(AU$4)-1,1,(Holidays!$A$1:$A$248)),0)+IF(AND($P30&lt;AT$4,$Q30&lt;AU$4,$Q30&gt;=AT$4),NETWORKDAYS.INTL(AT$4,$Q30,1,(Holidays!$A$1:$A$248)),0)+IF(AND($P30&lt;AT$4,$Q30&gt;=AU$4,$Q30&gt;=AT$4),NETWORKDAYS.INTL(AT$4,(AU$4)-1,1,(Holidays!$A$1:$A$248)),0))*$S30,"")</f>
        <v>0</v>
      </c>
      <c r="AU30" s="191">
        <f>IFERROR((IF(AND($P30&gt;=AU$4,$P30&lt;AV$4,$Q30&lt;AV$4),NETWORKDAYS.INTL($P30,$Q30,1,(Holidays!$A$1:$A$248)),0)+IF(AND($P30&gt;=AU$4,$P30&lt;AV$4,$Q30&gt;=AV$4),NETWORKDAYS.INTL($P30,(AV$4)-1,1,(Holidays!$A$1:$A$248)),0)+IF(AND($P30&lt;AU$4,$Q30&lt;AV$4,$Q30&gt;=AU$4),NETWORKDAYS.INTL(AU$4,$Q30,1,(Holidays!$A$1:$A$248)),0)+IF(AND($P30&lt;AU$4,$Q30&gt;=AV$4,$Q30&gt;=AU$4),NETWORKDAYS.INTL(AU$4,(AV$4)-1,1,(Holidays!$A$1:$A$248)),0))*$S30,"")</f>
        <v>0</v>
      </c>
      <c r="AV30" s="191">
        <f>IFERROR((IF(AND($P30&gt;=AV$4,$P30&lt;AW$4,$Q30&lt;AW$4),NETWORKDAYS.INTL($P30,$Q30,1,(Holidays!$A$1:$A$248)),0)+IF(AND($P30&gt;=AV$4,$P30&lt;AW$4,$Q30&gt;=AW$4),NETWORKDAYS.INTL($P30,(AW$4)-1,1,(Holidays!$A$1:$A$248)),0)+IF(AND($P30&lt;AV$4,$Q30&lt;AW$4,$Q30&gt;=AV$4),NETWORKDAYS.INTL(AV$4,$Q30,1,(Holidays!$A$1:$A$248)),0)+IF(AND($P30&lt;AV$4,$Q30&gt;=AW$4,$Q30&gt;=AV$4),NETWORKDAYS.INTL(AV$4,(AW$4)-1,1,(Holidays!$A$1:$A$248)),0))*$S30,"")</f>
        <v>0</v>
      </c>
      <c r="AW30" s="191">
        <f>IFERROR((IF(AND($P30&gt;=AW$4,$P30&lt;AX$4,$Q30&lt;AX$4),NETWORKDAYS.INTL($P30,$Q30,1,(Holidays!$A$1:$A$248)),0)+IF(AND($P30&gt;=AW$4,$P30&lt;AX$4,$Q30&gt;=AX$4),NETWORKDAYS.INTL($P30,(AX$4)-1,1,(Holidays!$A$1:$A$248)),0)+IF(AND($P30&lt;AW$4,$Q30&lt;AX$4,$Q30&gt;=AW$4),NETWORKDAYS.INTL(AW$4,$Q30,1,(Holidays!$A$1:$A$248)),0)+IF(AND($P30&lt;AW$4,$Q30&gt;=AX$4,$Q30&gt;=AW$4),NETWORKDAYS.INTL(AW$4,(AX$4)-1,1,(Holidays!$A$1:$A$248)),0))*$S30,"")</f>
        <v>0</v>
      </c>
      <c r="AX30" s="191">
        <f>IFERROR((IF(AND($P30&gt;=AX$4,$P30&lt;AY$4,$Q30&lt;AY$4),NETWORKDAYS.INTL($P30,$Q30,1,(Holidays!$A$1:$A$248)),0)+IF(AND($P30&gt;=AX$4,$P30&lt;AY$4,$Q30&gt;=AY$4),NETWORKDAYS.INTL($P30,(AY$4)-1,1,(Holidays!$A$1:$A$248)),0)+IF(AND($P30&lt;AX$4,$Q30&lt;AY$4,$Q30&gt;=AX$4),NETWORKDAYS.INTL(AX$4,$Q30,1,(Holidays!$A$1:$A$248)),0)+IF(AND($P30&lt;AX$4,$Q30&gt;=AY$4,$Q30&gt;=AX$4),NETWORKDAYS.INTL(AX$4,(AY$4)-1,1,(Holidays!$A$1:$A$248)),0))*$S30,"")</f>
        <v>0</v>
      </c>
      <c r="AY30" s="191">
        <f>IFERROR((IF(AND($P30&gt;=AY$4,$P30&lt;AZ$4,$Q30&lt;AZ$4),NETWORKDAYS.INTL($P30,$Q30,1,(Holidays!$A$1:$A$248)),0)+IF(AND($P30&gt;=AY$4,$P30&lt;AZ$4,$Q30&gt;=AZ$4),NETWORKDAYS.INTL($P30,(AZ$4)-1,1,(Holidays!$A$1:$A$248)),0)+IF(AND($P30&lt;AY$4,$Q30&lt;AZ$4,$Q30&gt;=AY$4),NETWORKDAYS.INTL(AY$4,$Q30,1,(Holidays!$A$1:$A$248)),0)+IF(AND($P30&lt;AY$4,$Q30&gt;=AZ$4,$Q30&gt;=AY$4),NETWORKDAYS.INTL(AY$4,(AZ$4)-1,1,(Holidays!$A$1:$A$248)),0))*$S30,"")</f>
        <v>0</v>
      </c>
      <c r="AZ30" s="191">
        <f>IFERROR((IF(AND($P30&gt;=AZ$4,$P30&lt;BA$4,$Q30&lt;BA$4),NETWORKDAYS.INTL($P30,$Q30,1,(Holidays!$A$1:$A$248)),0)+IF(AND($P30&gt;=AZ$4,$P30&lt;BA$4,$Q30&gt;=BA$4),NETWORKDAYS.INTL($P30,(BA$4)-1,1,(Holidays!$A$1:$A$248)),0)+IF(AND($P30&lt;AZ$4,$Q30&lt;BA$4,$Q30&gt;=AZ$4),NETWORKDAYS.INTL(AZ$4,$Q30,1,(Holidays!$A$1:$A$248)),0)+IF(AND($P30&lt;AZ$4,$Q30&gt;=BA$4,$Q30&gt;=AZ$4),NETWORKDAYS.INTL(AZ$4,(BA$4)-1,1,(Holidays!$A$1:$A$248)),0))*$S30,"")</f>
        <v>0</v>
      </c>
      <c r="BA30" s="191">
        <f>IFERROR((IF(AND($P30&gt;=BA$4,$P30&lt;BB$4,$Q30&lt;BB$4),NETWORKDAYS.INTL($P30,$Q30,1,(Holidays!$A$1:$A$248)),0)+IF(AND($P30&gt;=BA$4,$P30&lt;BB$4,$Q30&gt;=BB$4),NETWORKDAYS.INTL($P30,(BB$4)-1,1,(Holidays!$A$1:$A$248)),0)+IF(AND($P30&lt;BA$4,$Q30&lt;BB$4,$Q30&gt;=BA$4),NETWORKDAYS.INTL(BA$4,$Q30,1,(Holidays!$A$1:$A$248)),0)+IF(AND($P30&lt;BA$4,$Q30&gt;=BB$4,$Q30&gt;=BA$4),NETWORKDAYS.INTL(BA$4,(BB$4)-1,1,(Holidays!$A$1:$A$248)),0))*$S30,"")</f>
        <v>0</v>
      </c>
      <c r="BB30" s="191">
        <f>IFERROR((IF(AND($P30&gt;=BB$4,$P30&lt;BC$4,$Q30&lt;BC$4),NETWORKDAYS.INTL($P30,$Q30,1,(Holidays!$A$1:$A$248)),0)+IF(AND($P30&gt;=BB$4,$P30&lt;BC$4,$Q30&gt;=BC$4),NETWORKDAYS.INTL($P30,(BC$4)-1,1,(Holidays!$A$1:$A$248)),0)+IF(AND($P30&lt;BB$4,$Q30&lt;BC$4,$Q30&gt;=BB$4),NETWORKDAYS.INTL(BB$4,$Q30,1,(Holidays!$A$1:$A$248)),0)+IF(AND($P30&lt;BB$4,$Q30&gt;=BC$4,$Q30&gt;=BB$4),NETWORKDAYS.INTL(BB$4,(BC$4)-1,1,(Holidays!$A$1:$A$248)),0))*$S30,"")</f>
        <v>0</v>
      </c>
      <c r="BC30" s="191">
        <f>IFERROR((IF(AND($P30&gt;=BC$4,$P30&lt;BD$4,$Q30&lt;BD$4),NETWORKDAYS.INTL($P30,$Q30,1,(Holidays!$A$1:$A$248)),0)+IF(AND($P30&gt;=BC$4,$P30&lt;BD$4,$Q30&gt;=BD$4),NETWORKDAYS.INTL($P30,(BD$4)-1,1,(Holidays!$A$1:$A$248)),0)+IF(AND($P30&lt;BC$4,$Q30&lt;BD$4,$Q30&gt;=BC$4),NETWORKDAYS.INTL(BC$4,$Q30,1,(Holidays!$A$1:$A$248)),0)+IF(AND($P30&lt;BC$4,$Q30&gt;=BD$4,$Q30&gt;=BC$4),NETWORKDAYS.INTL(BC$4,(BD$4)-1,1,(Holidays!$A$1:$A$248)),0))*$S30,"")</f>
        <v>0</v>
      </c>
      <c r="BD30" s="191">
        <f>IFERROR((IF(AND($P30&gt;=BD$4,$P30&lt;BE$4,$Q30&lt;BE$4),NETWORKDAYS.INTL($P30,$Q30,1,(Holidays!$A$1:$A$248)),0)+IF(AND($P30&gt;=BD$4,$P30&lt;BE$4,$Q30&gt;=BE$4),NETWORKDAYS.INTL($P30,(BE$4)-1,1,(Holidays!$A$1:$A$248)),0)+IF(AND($P30&lt;BD$4,$Q30&lt;BE$4,$Q30&gt;=BD$4),NETWORKDAYS.INTL(BD$4,$Q30,1,(Holidays!$A$1:$A$248)),0)+IF(AND($P30&lt;BD$4,$Q30&gt;=BE$4,$Q30&gt;=BD$4),NETWORKDAYS.INTL(BD$4,(BE$4)-1,1,(Holidays!$A$1:$A$248)),0))*$S30,"")</f>
        <v>0</v>
      </c>
      <c r="BE30" s="191">
        <f>IFERROR((IF(AND($P30&gt;=BE$4,$P30&lt;BF$4,$Q30&lt;BF$4),NETWORKDAYS.INTL($P30,$Q30,1,(Holidays!$A$1:$A$248)),0)+IF(AND($P30&gt;=BE$4,$P30&lt;BF$4,$Q30&gt;=BF$4),NETWORKDAYS.INTL($P30,(BF$4)-1,1,(Holidays!$A$1:$A$248)),0)+IF(AND($P30&lt;BE$4,$Q30&lt;BF$4,$Q30&gt;=BE$4),NETWORKDAYS.INTL(BE$4,$Q30,1,(Holidays!$A$1:$A$248)),0)+IF(AND($P30&lt;BE$4,$Q30&gt;=BF$4,$Q30&gt;=BE$4),NETWORKDAYS.INTL(BE$4,(BF$4)-1,1,(Holidays!$A$1:$A$248)),0))*$S30,"")</f>
        <v>0</v>
      </c>
      <c r="BF30" s="191">
        <f>IFERROR((IF(AND($P30&gt;=BF$4,$P30&lt;BG$4,$Q30&lt;BG$4),NETWORKDAYS.INTL($P30,$Q30,1,(Holidays!$A$1:$A$248)),0)+IF(AND($P30&gt;=BF$4,$P30&lt;BG$4,$Q30&gt;=BG$4),NETWORKDAYS.INTL($P30,(BG$4)-1,1,(Holidays!$A$1:$A$248)),0)+IF(AND($P30&lt;BF$4,$Q30&lt;BG$4,$Q30&gt;=BF$4),NETWORKDAYS.INTL(BF$4,$Q30,1,(Holidays!$A$1:$A$248)),0)+IF(AND($P30&lt;BF$4,$Q30&gt;=BG$4,$Q30&gt;=BF$4),NETWORKDAYS.INTL(BF$4,(BG$4)-1,1,(Holidays!$A$1:$A$248)),0))*$S30,"")</f>
        <v>0</v>
      </c>
      <c r="BG30" s="191">
        <f>IFERROR((IF(AND($P30&gt;=BG$4,$P30&lt;BH$4,$Q30&lt;BH$4),NETWORKDAYS.INTL($P30,$Q30,1,(Holidays!$A$1:$A$248)),0)+IF(AND($P30&gt;=BG$4,$P30&lt;BH$4,$Q30&gt;=BH$4),NETWORKDAYS.INTL($P30,(BH$4)-1,1,(Holidays!$A$1:$A$248)),0)+IF(AND($P30&lt;BG$4,$Q30&lt;BH$4,$Q30&gt;=BG$4),NETWORKDAYS.INTL(BG$4,$Q30,1,(Holidays!$A$1:$A$248)),0)+IF(AND($P30&lt;BG$4,$Q30&gt;=BH$4,$Q30&gt;=BG$4),NETWORKDAYS.INTL(BG$4,(BH$4)-1,1,(Holidays!$A$1:$A$248)),0))*$S30,"")</f>
        <v>0</v>
      </c>
      <c r="BH30" s="191">
        <f>IFERROR((IF(AND($P30&gt;=BH$4,$P30&lt;BI$4,$Q30&lt;BI$4),NETWORKDAYS.INTL($P30,$Q30,1,(Holidays!$A$1:$A$248)),0)+IF(AND($P30&gt;=BH$4,$P30&lt;BI$4,$Q30&gt;=BI$4),NETWORKDAYS.INTL($P30,(BI$4)-1,1,(Holidays!$A$1:$A$248)),0)+IF(AND($P30&lt;BH$4,$Q30&lt;BI$4,$Q30&gt;=BH$4),NETWORKDAYS.INTL(BH$4,$Q30,1,(Holidays!$A$1:$A$248)),0)+IF(AND($P30&lt;BH$4,$Q30&gt;=BI$4,$Q30&gt;=BH$4),NETWORKDAYS.INTL(BH$4,(BI$4)-1,1,(Holidays!$A$1:$A$248)),0))*$S30,"")</f>
        <v>0</v>
      </c>
      <c r="BI30" s="191">
        <f>IFERROR((IF(AND($P30&gt;=BI$4,$P30&lt;BJ$4,$Q30&lt;BJ$4),NETWORKDAYS.INTL($P30,$Q30,1,(Holidays!$A$1:$A$248)),0)+IF(AND($P30&gt;=BI$4,$P30&lt;BJ$4,$Q30&gt;=BJ$4),NETWORKDAYS.INTL($P30,(BJ$4)-1,1,(Holidays!$A$1:$A$248)),0)+IF(AND($P30&lt;BI$4,$Q30&lt;BJ$4,$Q30&gt;=BI$4),NETWORKDAYS.INTL(BI$4,$Q30,1,(Holidays!$A$1:$A$248)),0)+IF(AND($P30&lt;BI$4,$Q30&gt;=BJ$4,$Q30&gt;=BI$4),NETWORKDAYS.INTL(BI$4,(BJ$4)-1,1,(Holidays!$A$1:$A$248)),0))*$S30,"")</f>
        <v>0</v>
      </c>
      <c r="BJ30" s="191">
        <f>IFERROR((IF(AND($P30&gt;=BJ$4,$P30&lt;BK$4,$Q30&lt;BK$4),NETWORKDAYS.INTL($P30,$Q30,1,(Holidays!$A$1:$A$248)),0)+IF(AND($P30&gt;=BJ$4,$P30&lt;BK$4,$Q30&gt;=BK$4),NETWORKDAYS.INTL($P30,(BK$4)-1,1,(Holidays!$A$1:$A$248)),0)+IF(AND($P30&lt;BJ$4,$Q30&lt;BK$4,$Q30&gt;=BJ$4),NETWORKDAYS.INTL(BJ$4,$Q30,1,(Holidays!$A$1:$A$248)),0)+IF(AND($P30&lt;BJ$4,$Q30&gt;=BK$4,$Q30&gt;=BJ$4),NETWORKDAYS.INTL(BJ$4,(BK$4)-1,1,(Holidays!$A$1:$A$248)),0))*$S30,"")</f>
        <v>0</v>
      </c>
      <c r="BK30" s="191">
        <f>IFERROR((IF(AND($P30&gt;=BK$4,$P30&lt;BL$4,$Q30&lt;BL$4),NETWORKDAYS.INTL($P30,$Q30,1,(Holidays!$A$1:$A$248)),0)+IF(AND($P30&gt;=BK$4,$P30&lt;BL$4,$Q30&gt;=BL$4),NETWORKDAYS.INTL($P30,(BL$4)-1,1,(Holidays!$A$1:$A$248)),0)+IF(AND($P30&lt;BK$4,$Q30&lt;BL$4,$Q30&gt;=BK$4),NETWORKDAYS.INTL(BK$4,$Q30,1,(Holidays!$A$1:$A$248)),0)+IF(AND($P30&lt;BK$4,$Q30&gt;=BL$4,$Q30&gt;=BK$4),NETWORKDAYS.INTL(BK$4,(BL$4)-1,1,(Holidays!$A$1:$A$248)),0))*$S30,"")</f>
        <v>0</v>
      </c>
      <c r="BL30" s="191">
        <f>IFERROR((IF(AND($P30&gt;=BL$4,$P30&lt;BM$4,$Q30&lt;BM$4),NETWORKDAYS.INTL($P30,$Q30,1,(Holidays!$A$1:$A$248)),0)+IF(AND($P30&gt;=BL$4,$P30&lt;BM$4,$Q30&gt;=BM$4),NETWORKDAYS.INTL($P30,(BM$4)-1,1,(Holidays!$A$1:$A$248)),0)+IF(AND($P30&lt;BL$4,$Q30&lt;BM$4,$Q30&gt;=BL$4),NETWORKDAYS.INTL(BL$4,$Q30,1,(Holidays!$A$1:$A$248)),0)+IF(AND($P30&lt;BL$4,$Q30&gt;=BM$4,$Q30&gt;=BL$4),NETWORKDAYS.INTL(BL$4,(BM$4)-1,1,(Holidays!$A$1:$A$248)),0))*$S30,"")</f>
        <v>0</v>
      </c>
      <c r="BM30" s="191">
        <f>IFERROR((IF(AND($P30&gt;=BM$4,$P30&lt;BN$4,$Q30&lt;BN$4),NETWORKDAYS.INTL($P30,$Q30,1,(Holidays!$A$1:$A$248)),0)+IF(AND($P30&gt;=BM$4,$P30&lt;BN$4,$Q30&gt;=BN$4),NETWORKDAYS.INTL($P30,(BN$4)-1,1,(Holidays!$A$1:$A$248)),0)+IF(AND($P30&lt;BM$4,$Q30&lt;BN$4,$Q30&gt;=BM$4),NETWORKDAYS.INTL(BM$4,$Q30,1,(Holidays!$A$1:$A$248)),0)+IF(AND($P30&lt;BM$4,$Q30&gt;=BN$4,$Q30&gt;=BM$4),NETWORKDAYS.INTL(BM$4,(BN$4)-1,1,(Holidays!$A$1:$A$248)),0))*$S30,"")</f>
        <v>0</v>
      </c>
      <c r="BN30" s="191">
        <f>IFERROR((IF(AND($P30&gt;=BN$4,$P30&lt;BO$4,$Q30&lt;BO$4),NETWORKDAYS.INTL($P30,$Q30,1,(Holidays!$A$1:$A$248)),0)+IF(AND($P30&gt;=BN$4,$P30&lt;BO$4,$Q30&gt;=BO$4),NETWORKDAYS.INTL($P30,(BO$4)-1,1,(Holidays!$A$1:$A$248)),0)+IF(AND($P30&lt;BN$4,$Q30&lt;BO$4,$Q30&gt;=BN$4),NETWORKDAYS.INTL(BN$4,$Q30,1,(Holidays!$A$1:$A$248)),0)+IF(AND($P30&lt;BN$4,$Q30&gt;=BO$4,$Q30&gt;=BN$4),NETWORKDAYS.INTL(BN$4,(BO$4)-1,1,(Holidays!$A$1:$A$248)),0))*$S30,"")</f>
        <v>0</v>
      </c>
      <c r="BO30" s="191">
        <f>IFERROR((IF(AND($P30&gt;=BO$4,$P30&lt;BP$4,$Q30&lt;BP$4),NETWORKDAYS.INTL($P30,$Q30,1,(Holidays!$A$1:$A$248)),0)+IF(AND($P30&gt;=BO$4,$P30&lt;BP$4,$Q30&gt;=BP$4),NETWORKDAYS.INTL($P30,(BP$4)-1,1,(Holidays!$A$1:$A$248)),0)+IF(AND($P30&lt;BO$4,$Q30&lt;BP$4,$Q30&gt;=BO$4),NETWORKDAYS.INTL(BO$4,$Q30,1,(Holidays!$A$1:$A$248)),0)+IF(AND($P30&lt;BO$4,$Q30&gt;=BP$4,$Q30&gt;=BO$4),NETWORKDAYS.INTL(BO$4,(BP$4)-1,1,(Holidays!$A$1:$A$248)),0))*$S30,"")</f>
        <v>0</v>
      </c>
      <c r="BP30" s="191">
        <f>IFERROR((IF(AND($P30&gt;=BP$4,$P30&lt;BQ$4,$Q30&lt;BQ$4),NETWORKDAYS.INTL($P30,$Q30,1,(Holidays!$A$1:$A$248)),0)+IF(AND($P30&gt;=BP$4,$P30&lt;BQ$4,$Q30&gt;=BQ$4),NETWORKDAYS.INTL($P30,(BQ$4)-1,1,(Holidays!$A$1:$A$248)),0)+IF(AND($P30&lt;BP$4,$Q30&lt;BQ$4,$Q30&gt;=BP$4),NETWORKDAYS.INTL(BP$4,$Q30,1,(Holidays!$A$1:$A$248)),0)+IF(AND($P30&lt;BP$4,$Q30&gt;=BQ$4,$Q30&gt;=BP$4),NETWORKDAYS.INTL(BP$4,(BQ$4)-1,1,(Holidays!$A$1:$A$248)),0))*$S30,"")</f>
        <v>0</v>
      </c>
      <c r="BQ30" s="191">
        <f>IFERROR((IF(AND($P30&gt;=BQ$4,$P30&lt;BR$4,$Q30&lt;BR$4),NETWORKDAYS.INTL($P30,$Q30,1,(Holidays!$A$1:$A$248)),0)+IF(AND($P30&gt;=BQ$4,$P30&lt;BR$4,$Q30&gt;=BR$4),NETWORKDAYS.INTL($P30,(BR$4)-1,1,(Holidays!$A$1:$A$248)),0)+IF(AND($P30&lt;BQ$4,$Q30&lt;BR$4,$Q30&gt;=BQ$4),NETWORKDAYS.INTL(BQ$4,$Q30,1,(Holidays!$A$1:$A$248)),0)+IF(AND($P30&lt;BQ$4,$Q30&gt;=BR$4,$Q30&gt;=BQ$4),NETWORKDAYS.INTL(BQ$4,(BR$4)-1,1,(Holidays!$A$1:$A$248)),0))*$S30,"")</f>
        <v>0</v>
      </c>
      <c r="BR30" s="191">
        <f>IFERROR((IF(AND($P30&gt;=BR$4,$P30&lt;BS$4,$Q30&lt;BS$4),NETWORKDAYS.INTL($P30,$Q30,1,(Holidays!$A$1:$A$248)),0)+IF(AND($P30&gt;=BR$4,$P30&lt;BS$4,$Q30&gt;=BS$4),NETWORKDAYS.INTL($P30,(BS$4)-1,1,(Holidays!$A$1:$A$248)),0)+IF(AND($P30&lt;BR$4,$Q30&lt;BS$4,$Q30&gt;=BR$4),NETWORKDAYS.INTL(BR$4,$Q30,1,(Holidays!$A$1:$A$248)),0)+IF(AND($P30&lt;BR$4,$Q30&gt;=BS$4,$Q30&gt;=BR$4),NETWORKDAYS.INTL(BR$4,(BS$4)-1,1,(Holidays!$A$1:$A$248)),0))*$S30,"")</f>
        <v>0</v>
      </c>
      <c r="BS30" s="191">
        <f>IFERROR((IF(AND($P30&gt;=BS$4,$P30&lt;BT$4,$Q30&lt;BT$4),NETWORKDAYS.INTL($P30,$Q30,1,(Holidays!$A$1:$A$248)),0)+IF(AND($P30&gt;=BS$4,$P30&lt;BT$4,$Q30&gt;=BT$4),NETWORKDAYS.INTL($P30,(BT$4)-1,1,(Holidays!$A$1:$A$248)),0)+IF(AND($P30&lt;BS$4,$Q30&lt;BT$4,$Q30&gt;=BS$4),NETWORKDAYS.INTL(BS$4,$Q30,1,(Holidays!$A$1:$A$248)),0)+IF(AND($P30&lt;BS$4,$Q30&gt;=BT$4,$Q30&gt;=BS$4),NETWORKDAYS.INTL(BS$4,(BT$4)-1,1,(Holidays!$A$1:$A$248)),0))*$S30,"")</f>
        <v>0</v>
      </c>
      <c r="BT30" s="191">
        <f>IFERROR((IF(AND($P30&gt;=BT$4,$P30&lt;BU$4,$Q30&lt;BU$4),NETWORKDAYS.INTL($P30,$Q30,1,(Holidays!$A$1:$A$248)),0)+IF(AND($P30&gt;=BT$4,$P30&lt;BU$4,$Q30&gt;=BU$4),NETWORKDAYS.INTL($P30,(BU$4)-1,1,(Holidays!$A$1:$A$248)),0)+IF(AND($P30&lt;BT$4,$Q30&lt;BU$4,$Q30&gt;=BT$4),NETWORKDAYS.INTL(BT$4,$Q30,1,(Holidays!$A$1:$A$248)),0)+IF(AND($P30&lt;BT$4,$Q30&gt;=BU$4,$Q30&gt;=BT$4),NETWORKDAYS.INTL(BT$4,(BU$4)-1,1,(Holidays!$A$1:$A$248)),0))*$S30,"")</f>
        <v>0</v>
      </c>
      <c r="BU30" s="191">
        <f>IFERROR((IF(AND($P30&gt;=BU$4,$P30&lt;BV$4,$Q30&lt;BV$4),NETWORKDAYS.INTL($P30,$Q30,1,(Holidays!$A$1:$A$248)),0)+IF(AND($P30&gt;=BU$4,$P30&lt;BV$4,$Q30&gt;=BV$4),NETWORKDAYS.INTL($P30,(BV$4)-1,1,(Holidays!$A$1:$A$248)),0)+IF(AND($P30&lt;BU$4,$Q30&lt;BV$4,$Q30&gt;=BU$4),NETWORKDAYS.INTL(BU$4,$Q30,1,(Holidays!$A$1:$A$248)),0)+IF(AND($P30&lt;BU$4,$Q30&gt;=BV$4,$Q30&gt;=BU$4),NETWORKDAYS.INTL(BU$4,(BV$4)-1,1,(Holidays!$A$1:$A$248)),0))*$S30,"")</f>
        <v>0</v>
      </c>
      <c r="BV30" s="191">
        <f>IFERROR((IF(AND($P30&gt;=BV$4,$P30&lt;BW$4,$Q30&lt;BW$4),NETWORKDAYS.INTL($P30,$Q30,1,(Holidays!$A$1:$A$248)),0)+IF(AND($P30&gt;=BV$4,$P30&lt;BW$4,$Q30&gt;=BW$4),NETWORKDAYS.INTL($P30,(BW$4)-1,1,(Holidays!$A$1:$A$248)),0)+IF(AND($P30&lt;BV$4,$Q30&lt;BW$4,$Q30&gt;=BV$4),NETWORKDAYS.INTL(BV$4,$Q30,1,(Holidays!$A$1:$A$248)),0)+IF(AND($P30&lt;BV$4,$Q30&gt;=BW$4,$Q30&gt;=BV$4),NETWORKDAYS.INTL(BV$4,(BW$4)-1,1,(Holidays!$A$1:$A$248)),0))*$S30,"")</f>
        <v>0</v>
      </c>
      <c r="BW30" s="191">
        <f>IFERROR((IF(AND($P30&gt;=BW$4,$P30&lt;BX$4,$Q30&lt;BX$4),NETWORKDAYS.INTL($P30,$Q30,1,(Holidays!$A$1:$A$248)),0)+IF(AND($P30&gt;=BW$4,$P30&lt;BX$4,$Q30&gt;=BX$4),NETWORKDAYS.INTL($P30,(BX$4)-1,1,(Holidays!$A$1:$A$248)),0)+IF(AND($P30&lt;BW$4,$Q30&lt;BX$4,$Q30&gt;=BW$4),NETWORKDAYS.INTL(BW$4,$Q30,1,(Holidays!$A$1:$A$248)),0)+IF(AND($P30&lt;BW$4,$Q30&gt;=BX$4,$Q30&gt;=BW$4),NETWORKDAYS.INTL(BW$4,(BX$4)-1,1,(Holidays!$A$1:$A$248)),0))*$S30,"")</f>
        <v>0</v>
      </c>
      <c r="BX30" s="191">
        <f>IFERROR((IF(AND($P30&gt;=BX$4,$P30&lt;BY$4,$Q30&lt;BY$4),NETWORKDAYS.INTL($P30,$Q30,1,(Holidays!$A$1:$A$248)),0)+IF(AND($P30&gt;=BX$4,$P30&lt;BY$4,$Q30&gt;=BY$4),NETWORKDAYS.INTL($P30,(BY$4)-1,1,(Holidays!$A$1:$A$248)),0)+IF(AND($P30&lt;BX$4,$Q30&lt;BY$4,$Q30&gt;=BX$4),NETWORKDAYS.INTL(BX$4,$Q30,1,(Holidays!$A$1:$A$248)),0)+IF(AND($P30&lt;BX$4,$Q30&gt;=BY$4,$Q30&gt;=BX$4),NETWORKDAYS.INTL(BX$4,(BY$4)-1,1,(Holidays!$A$1:$A$248)),0))*$S30,"")</f>
        <v>0</v>
      </c>
      <c r="BY30" s="191">
        <f>IFERROR((IF(AND($P30&gt;=BY$4,$P30&lt;BZ$4,$Q30&lt;BZ$4),NETWORKDAYS.INTL($P30,$Q30,1,(Holidays!$A$1:$A$248)),0)+IF(AND($P30&gt;=BY$4,$P30&lt;BZ$4,$Q30&gt;=BZ$4),NETWORKDAYS.INTL($P30,(BZ$4)-1,1,(Holidays!$A$1:$A$248)),0)+IF(AND($P30&lt;BY$4,$Q30&lt;BZ$4,$Q30&gt;=BY$4),NETWORKDAYS.INTL(BY$4,$Q30,1,(Holidays!$A$1:$A$248)),0)+IF(AND($P30&lt;BY$4,$Q30&gt;=BZ$4,$Q30&gt;=BY$4),NETWORKDAYS.INTL(BY$4,(BZ$4)-1,1,(Holidays!$A$1:$A$248)),0))*$S30,"")</f>
        <v>0</v>
      </c>
      <c r="BZ30" s="191">
        <f>IFERROR((IF(AND($P30&gt;=BZ$4,$P30&lt;CA$4,$Q30&lt;CA$4),NETWORKDAYS.INTL($P30,$Q30,1,(Holidays!$A$1:$A$248)),0)+IF(AND($P30&gt;=BZ$4,$P30&lt;CA$4,$Q30&gt;=CA$4),NETWORKDAYS.INTL($P30,(CA$4)-1,1,(Holidays!$A$1:$A$248)),0)+IF(AND($P30&lt;BZ$4,$Q30&lt;CA$4,$Q30&gt;=BZ$4),NETWORKDAYS.INTL(BZ$4,$Q30,1,(Holidays!$A$1:$A$248)),0)+IF(AND($P30&lt;BZ$4,$Q30&gt;=CA$4,$Q30&gt;=BZ$4),NETWORKDAYS.INTL(BZ$4,(CA$4)-1,1,(Holidays!$A$1:$A$248)),0))*$S30,"")</f>
        <v>0</v>
      </c>
      <c r="CA30" s="191">
        <f>IFERROR((IF(AND($P30&gt;=CA$4,$P30&lt;CB$4,$Q30&lt;CB$4),NETWORKDAYS.INTL($P30,$Q30,1,(Holidays!$A$1:$A$248)),0)+IF(AND($P30&gt;=CA$4,$P30&lt;CB$4,$Q30&gt;=CB$4),NETWORKDAYS.INTL($P30,(CB$4)-1,1,(Holidays!$A$1:$A$248)),0)+IF(AND($P30&lt;CA$4,$Q30&lt;CB$4,$Q30&gt;=CA$4),NETWORKDAYS.INTL(CA$4,$Q30,1,(Holidays!$A$1:$A$248)),0)+IF(AND($P30&lt;CA$4,$Q30&gt;=CB$4,$Q30&gt;=CA$4),NETWORKDAYS.INTL(CA$4,(CB$4)-1,1,(Holidays!$A$1:$A$248)),0))*$S30,"")</f>
        <v>0</v>
      </c>
      <c r="CB30" s="191">
        <f>IFERROR((IF(AND($P30&gt;=CB$4,$P30&lt;CC$4,$Q30&lt;CC$4),NETWORKDAYS.INTL($P30,$Q30,1,(Holidays!$A$1:$A$248)),0)+IF(AND($P30&gt;=CB$4,$P30&lt;CC$4,$Q30&gt;=CC$4),NETWORKDAYS.INTL($P30,(CC$4)-1,1,(Holidays!$A$1:$A$248)),0)+IF(AND($P30&lt;CB$4,$Q30&lt;CC$4,$Q30&gt;=CB$4),NETWORKDAYS.INTL(CB$4,$Q30,1,(Holidays!$A$1:$A$248)),0)+IF(AND($P30&lt;CB$4,$Q30&gt;=CC$4,$Q30&gt;=CB$4),NETWORKDAYS.INTL(CB$4,(CC$4)-1,1,(Holidays!$A$1:$A$248)),0))*$S30,"")</f>
        <v>0</v>
      </c>
      <c r="CC30" s="191">
        <f>IFERROR((IF(AND($P30&gt;=CC$4,$P30&lt;CD$4,$Q30&lt;CD$4),NETWORKDAYS.INTL($P30,$Q30,1,(Holidays!$A$1:$A$248)),0)+IF(AND($P30&gt;=CC$4,$P30&lt;CD$4,$Q30&gt;=CD$4),NETWORKDAYS.INTL($P30,(CD$4)-1,1,(Holidays!$A$1:$A$248)),0)+IF(AND($P30&lt;CC$4,$Q30&lt;CD$4,$Q30&gt;=CC$4),NETWORKDAYS.INTL(CC$4,$Q30,1,(Holidays!$A$1:$A$248)),0)+IF(AND($P30&lt;CC$4,$Q30&gt;=CD$4,$Q30&gt;=CC$4),NETWORKDAYS.INTL(CC$4,(CD$4)-1,1,(Holidays!$A$1:$A$248)),0))*$S30,"")</f>
        <v>0</v>
      </c>
      <c r="CD30" s="191">
        <f>IFERROR((IF(AND($P30&gt;=CD$4,$P30&lt;CE$4,$Q30&lt;CE$4),NETWORKDAYS.INTL($P30,$Q30,1,(Holidays!$A$1:$A$248)),0)+IF(AND($P30&gt;=CD$4,$P30&lt;CE$4,$Q30&gt;=CE$4),NETWORKDAYS.INTL($P30,(CE$4)-1,1,(Holidays!$A$1:$A$248)),0)+IF(AND($P30&lt;CD$4,$Q30&lt;CE$4,$Q30&gt;=CD$4),NETWORKDAYS.INTL(CD$4,$Q30,1,(Holidays!$A$1:$A$248)),0)+IF(AND($P30&lt;CD$4,$Q30&gt;=CE$4,$Q30&gt;=CD$4),NETWORKDAYS.INTL(CD$4,(CE$4)-1,1,(Holidays!$A$1:$A$248)),0))*$S30,"")</f>
        <v>0</v>
      </c>
      <c r="CE30" s="191">
        <f>IFERROR((IF(AND($P30&gt;=CE$4,$P30&lt;CF$4,$Q30&lt;CF$4),NETWORKDAYS.INTL($P30,$Q30,1,(Holidays!$A$1:$A$248)),0)+IF(AND($P30&gt;=CE$4,$P30&lt;CF$4,$Q30&gt;=CF$4),NETWORKDAYS.INTL($P30,(CF$4)-1,1,(Holidays!$A$1:$A$248)),0)+IF(AND($P30&lt;CE$4,$Q30&lt;CF$4,$Q30&gt;=CE$4),NETWORKDAYS.INTL(CE$4,$Q30,1,(Holidays!$A$1:$A$248)),0)+IF(AND($P30&lt;CE$4,$Q30&gt;=CF$4,$Q30&gt;=CE$4),NETWORKDAYS.INTL(CE$4,(CF$4)-1,1,(Holidays!$A$1:$A$248)),0))*$S30,"")</f>
        <v>0</v>
      </c>
      <c r="CF30" s="191">
        <f>IFERROR((IF(AND($P30&gt;=CF$4,$P30&lt;CG$4,$Q30&lt;CG$4),NETWORKDAYS.INTL($P30,$Q30,1,(Holidays!$A$1:$A$248)),0)+IF(AND($P30&gt;=CF$4,$P30&lt;CG$4,$Q30&gt;=CG$4),NETWORKDAYS.INTL($P30,(CG$4)-1,1,(Holidays!$A$1:$A$248)),0)+IF(AND($P30&lt;CF$4,$Q30&lt;CG$4,$Q30&gt;=CF$4),NETWORKDAYS.INTL(CF$4,$Q30,1,(Holidays!$A$1:$A$248)),0)+IF(AND($P30&lt;CF$4,$Q30&gt;=CG$4,$Q30&gt;=CF$4),NETWORKDAYS.INTL(CF$4,(CG$4)-1,1,(Holidays!$A$1:$A$248)),0))*$S30,"")</f>
        <v>0</v>
      </c>
      <c r="CG30" s="191">
        <f>IFERROR((IF(AND($P30&gt;=CG$4,$P30&lt;CH$4,$Q30&lt;CH$4),NETWORKDAYS.INTL($P30,$Q30,1,(Holidays!$A$1:$A$248)),0)+IF(AND($P30&gt;=CG$4,$P30&lt;CH$4,$Q30&gt;=CH$4),NETWORKDAYS.INTL($P30,(CH$4)-1,1,(Holidays!$A$1:$A$248)),0)+IF(AND($P30&lt;CG$4,$Q30&lt;CH$4,$Q30&gt;=CG$4),NETWORKDAYS.INTL(CG$4,$Q30,1,(Holidays!$A$1:$A$248)),0)+IF(AND($P30&lt;CG$4,$Q30&gt;=CH$4,$Q30&gt;=CG$4),NETWORKDAYS.INTL(CG$4,(CH$4)-1,1,(Holidays!$A$1:$A$248)),0))*$S30,"")</f>
        <v>0</v>
      </c>
      <c r="CH30" s="191">
        <f>IFERROR((IF(AND($P30&gt;=CH$4,$P30&lt;CI$4,$Q30&lt;CI$4),NETWORKDAYS.INTL($P30,$Q30,1,(Holidays!$A$1:$A$248)),0)+IF(AND($P30&gt;=CH$4,$P30&lt;CI$4,$Q30&gt;=CI$4),NETWORKDAYS.INTL($P30,(CI$4)-1,1,(Holidays!$A$1:$A$248)),0)+IF(AND($P30&lt;CH$4,$Q30&lt;CI$4,$Q30&gt;=CH$4),NETWORKDAYS.INTL(CH$4,$Q30,1,(Holidays!$A$1:$A$248)),0)+IF(AND($P30&lt;CH$4,$Q30&gt;=CI$4,$Q30&gt;=CH$4),NETWORKDAYS.INTL(CH$4,(CI$4)-1,1,(Holidays!$A$1:$A$248)),0))*$S30,"")</f>
        <v>0</v>
      </c>
      <c r="CI30" s="191">
        <f>IFERROR((IF(AND($P30&gt;=CI$4,$P30&lt;CJ$4,$Q30&lt;CJ$4),NETWORKDAYS.INTL($P30,$Q30,1,(Holidays!$A$1:$A$248)),0)+IF(AND($P30&gt;=CI$4,$P30&lt;CJ$4,$Q30&gt;=CJ$4),NETWORKDAYS.INTL($P30,(CJ$4)-1,1,(Holidays!$A$1:$A$248)),0)+IF(AND($P30&lt;CI$4,$Q30&lt;CJ$4,$Q30&gt;=CI$4),NETWORKDAYS.INTL(CI$4,$Q30,1,(Holidays!$A$1:$A$248)),0)+IF(AND($P30&lt;CI$4,$Q30&gt;=CJ$4,$Q30&gt;=CI$4),NETWORKDAYS.INTL(CI$4,(CJ$4)-1,1,(Holidays!$A$1:$A$248)),0))*$S30,"")</f>
        <v>0</v>
      </c>
      <c r="CJ30" s="191">
        <f>IFERROR((IF(AND($P30&gt;=CJ$4,$P30&lt;CK$4,$Q30&lt;CK$4),NETWORKDAYS.INTL($P30,$Q30,1,(Holidays!$A$1:$A$248)),0)+IF(AND($P30&gt;=CJ$4,$P30&lt;CK$4,$Q30&gt;=CK$4),NETWORKDAYS.INTL($P30,(CK$4)-1,1,(Holidays!$A$1:$A$248)),0)+IF(AND($P30&lt;CJ$4,$Q30&lt;CK$4,$Q30&gt;=CJ$4),NETWORKDAYS.INTL(CJ$4,$Q30,1,(Holidays!$A$1:$A$248)),0)+IF(AND($P30&lt;CJ$4,$Q30&gt;=CK$4,$Q30&gt;=CJ$4),NETWORKDAYS.INTL(CJ$4,(CK$4)-1,1,(Holidays!$A$1:$A$248)),0))*$S30,"")</f>
        <v>0</v>
      </c>
      <c r="CK30" s="191">
        <f>IFERROR((IF(AND($P30&gt;=CK$4,$P30&lt;CL$4,$Q30&lt;CL$4),NETWORKDAYS.INTL($P30,$Q30,1,(Holidays!$A$1:$A$248)),0)+IF(AND($P30&gt;=CK$4,$P30&lt;CL$4,$Q30&gt;=CL$4),NETWORKDAYS.INTL($P30,(CL$4)-1,1,(Holidays!$A$1:$A$248)),0)+IF(AND($P30&lt;CK$4,$Q30&lt;CL$4,$Q30&gt;=CK$4),NETWORKDAYS.INTL(CK$4,$Q30,1,(Holidays!$A$1:$A$248)),0)+IF(AND($P30&lt;CK$4,$Q30&gt;=CL$4,$Q30&gt;=CK$4),NETWORKDAYS.INTL(CK$4,(CL$4)-1,1,(Holidays!$A$1:$A$248)),0))*$S30,"")</f>
        <v>0</v>
      </c>
      <c r="CL30" s="191">
        <f>IFERROR((IF(AND($P30&gt;=CL$4,$P30&lt;CM$4,$Q30&lt;CM$4),NETWORKDAYS.INTL($P30,$Q30,1,(Holidays!$A$1:$A$248)),0)+IF(AND($P30&gt;=CL$4,$P30&lt;CM$4,$Q30&gt;=CM$4),NETWORKDAYS.INTL($P30,(CM$4)-1,1,(Holidays!$A$1:$A$248)),0)+IF(AND($P30&lt;CL$4,$Q30&lt;CM$4,$Q30&gt;=CL$4),NETWORKDAYS.INTL(CL$4,$Q30,1,(Holidays!$A$1:$A$248)),0)+IF(AND($P30&lt;CL$4,$Q30&gt;=CM$4,$Q30&gt;=CL$4),NETWORKDAYS.INTL(CL$4,(CM$4)-1,1,(Holidays!$A$1:$A$248)),0))*$S30,"")</f>
        <v>0</v>
      </c>
      <c r="CM30" s="191">
        <f>IFERROR((IF(AND($P30&gt;=CM$4,$P30&lt;CN$4,$Q30&lt;CN$4),NETWORKDAYS.INTL($P30,$Q30,1,(Holidays!$A$1:$A$248)),0)+IF(AND($P30&gt;=CM$4,$P30&lt;CN$4,$Q30&gt;=CN$4),NETWORKDAYS.INTL($P30,(CN$4)-1,1,(Holidays!$A$1:$A$248)),0)+IF(AND($P30&lt;CM$4,$Q30&lt;CN$4,$Q30&gt;=CM$4),NETWORKDAYS.INTL(CM$4,$Q30,1,(Holidays!$A$1:$A$248)),0)+IF(AND($P30&lt;CM$4,$Q30&gt;=CN$4,$Q30&gt;=CM$4),NETWORKDAYS.INTL(CM$4,(CN$4)-1,1,(Holidays!$A$1:$A$248)),0))*$S30,"")</f>
        <v>0</v>
      </c>
      <c r="CN30" s="191">
        <f>IFERROR((IF(AND($P30&gt;=CN$4,$P30&lt;CO$4,$Q30&lt;CO$4),NETWORKDAYS.INTL($P30,$Q30,1,(Holidays!$A$1:$A$248)),0)+IF(AND($P30&gt;=CN$4,$P30&lt;CO$4,$Q30&gt;=CO$4),NETWORKDAYS.INTL($P30,(CO$4)-1,1,(Holidays!$A$1:$A$248)),0)+IF(AND($P30&lt;CN$4,$Q30&lt;CO$4,$Q30&gt;=CN$4),NETWORKDAYS.INTL(CN$4,$Q30,1,(Holidays!$A$1:$A$248)),0)+IF(AND($P30&lt;CN$4,$Q30&gt;=CO$4,$Q30&gt;=CN$4),NETWORKDAYS.INTL(CN$4,(CO$4)-1,1,(Holidays!$A$1:$A$248)),0))*$S30,"")</f>
        <v>0</v>
      </c>
      <c r="CO30" s="191">
        <f>IFERROR((IF(AND($P30&gt;=CO$4,$P30&lt;CP$4,$Q30&lt;CP$4),NETWORKDAYS.INTL($P30,$Q30,1,(Holidays!$A$1:$A$248)),0)+IF(AND($P30&gt;=CO$4,$P30&lt;CP$4,$Q30&gt;=CP$4),NETWORKDAYS.INTL($P30,(CP$4)-1,1,(Holidays!$A$1:$A$248)),0)+IF(AND($P30&lt;CO$4,$Q30&lt;CP$4,$Q30&gt;=CO$4),NETWORKDAYS.INTL(CO$4,$Q30,1,(Holidays!$A$1:$A$248)),0)+IF(AND($P30&lt;CO$4,$Q30&gt;=CP$4,$Q30&gt;=CO$4),NETWORKDAYS.INTL(CO$4,(CP$4)-1,1,(Holidays!$A$1:$A$248)),0))*$S30,"")</f>
        <v>0</v>
      </c>
      <c r="CP30" s="191">
        <f>IFERROR((IF(AND($P30&gt;=CP$4,$P30&lt;CQ$4,$Q30&lt;CQ$4),NETWORKDAYS.INTL($P30,$Q30,1,(Holidays!$A$1:$A$248)),0)+IF(AND($P30&gt;=CP$4,$P30&lt;CQ$4,$Q30&gt;=CQ$4),NETWORKDAYS.INTL($P30,(CQ$4)-1,1,(Holidays!$A$1:$A$248)),0)+IF(AND($P30&lt;CP$4,$Q30&lt;CQ$4,$Q30&gt;=CP$4),NETWORKDAYS.INTL(CP$4,$Q30,1,(Holidays!$A$1:$A$248)),0)+IF(AND($P30&lt;CP$4,$Q30&gt;=CQ$4,$Q30&gt;=CP$4),NETWORKDAYS.INTL(CP$4,(CQ$4)-1,1,(Holidays!$A$1:$A$248)),0))*$S30,"")</f>
        <v>0</v>
      </c>
      <c r="CQ30" s="191">
        <f>IFERROR((IF(AND($P30&gt;=CQ$4,$P30&lt;CR$4,$Q30&lt;CR$4),NETWORKDAYS.INTL($P30,$Q30,1,(Holidays!$A$1:$A$248)),0)+IF(AND($P30&gt;=CQ$4,$P30&lt;CR$4,$Q30&gt;=CR$4),NETWORKDAYS.INTL($P30,(CR$4)-1,1,(Holidays!$A$1:$A$248)),0)+IF(AND($P30&lt;CQ$4,$Q30&lt;CR$4,$Q30&gt;=CQ$4),NETWORKDAYS.INTL(CQ$4,$Q30,1,(Holidays!$A$1:$A$248)),0)+IF(AND($P30&lt;CQ$4,$Q30&gt;=CR$4,$Q30&gt;=CQ$4),NETWORKDAYS.INTL(CQ$4,(CR$4)-1,1,(Holidays!$A$1:$A$248)),0))*$S30,"")</f>
        <v>0</v>
      </c>
      <c r="CR30" s="191">
        <f>IFERROR((IF(AND($P30&gt;=CR$4,$P30&lt;CS$4,$Q30&lt;CS$4),NETWORKDAYS.INTL($P30,$Q30,1,(Holidays!$A$1:$A$248)),0)+IF(AND($P30&gt;=CR$4,$P30&lt;CS$4,$Q30&gt;=CS$4),NETWORKDAYS.INTL($P30,(CS$4)-1,1,(Holidays!$A$1:$A$248)),0)+IF(AND($P30&lt;CR$4,$Q30&lt;CS$4,$Q30&gt;=CR$4),NETWORKDAYS.INTL(CR$4,$Q30,1,(Holidays!$A$1:$A$248)),0)+IF(AND($P30&lt;CR$4,$Q30&gt;=CS$4,$Q30&gt;=CR$4),NETWORKDAYS.INTL(CR$4,(CS$4)-1,1,(Holidays!$A$1:$A$248)),0))*$S30,"")</f>
        <v>0</v>
      </c>
      <c r="CS30" s="191">
        <f>IFERROR((IF(AND($P30&gt;=CS$4,$P30&lt;CT$4,$Q30&lt;CT$4),NETWORKDAYS.INTL($P30,$Q30,1,(Holidays!$A$1:$A$248)),0)+IF(AND($P30&gt;=CS$4,$P30&lt;CT$4,$Q30&gt;=CT$4),NETWORKDAYS.INTL($P30,(CT$4)-1,1,(Holidays!$A$1:$A$248)),0)+IF(AND($P30&lt;CS$4,$Q30&lt;CT$4,$Q30&gt;=CS$4),NETWORKDAYS.INTL(CS$4,$Q30,1,(Holidays!$A$1:$A$248)),0)+IF(AND($P30&lt;CS$4,$Q30&gt;=CT$4,$Q30&gt;=CS$4),NETWORKDAYS.INTL(CS$4,(CT$4)-1,1,(Holidays!$A$1:$A$248)),0))*$S30,"")</f>
        <v>0</v>
      </c>
      <c r="CT30" s="191">
        <f>IFERROR((IF(AND($P30&gt;=CT$4,$P30&lt;CU$4,$Q30&lt;CU$4),NETWORKDAYS.INTL($P30,$Q30,1,(Holidays!$A$1:$A$248)),0)+IF(AND($P30&gt;=CT$4,$P30&lt;CU$4,$Q30&gt;=CU$4),NETWORKDAYS.INTL($P30,(CU$4)-1,1,(Holidays!$A$1:$A$248)),0)+IF(AND($P30&lt;CT$4,$Q30&lt;CU$4,$Q30&gt;=CT$4),NETWORKDAYS.INTL(CT$4,$Q30,1,(Holidays!$A$1:$A$248)),0)+IF(AND($P30&lt;CT$4,$Q30&gt;=CU$4,$Q30&gt;=CT$4),NETWORKDAYS.INTL(CT$4,(CU$4)-1,1,(Holidays!$A$1:$A$248)),0))*$S30,"")</f>
        <v>0</v>
      </c>
      <c r="CU30" s="191">
        <f>IFERROR((IF(AND($P30&gt;=CU$4,$P30&lt;CV$4,$Q30&lt;CV$4),NETWORKDAYS.INTL($P30,$Q30,1,(Holidays!$A$1:$A$248)),0)+IF(AND($P30&gt;=CU$4,$P30&lt;CV$4,$Q30&gt;=CV$4),NETWORKDAYS.INTL($P30,(CV$4)-1,1,(Holidays!$A$1:$A$248)),0)+IF(AND($P30&lt;CU$4,$Q30&lt;CV$4,$Q30&gt;=CU$4),NETWORKDAYS.INTL(CU$4,$Q30,1,(Holidays!$A$1:$A$248)),0)+IF(AND($P30&lt;CU$4,$Q30&gt;=CV$4,$Q30&gt;=CU$4),NETWORKDAYS.INTL(CU$4,(CV$4)-1,1,(Holidays!$A$1:$A$248)),0))*$S30,"")</f>
        <v>0</v>
      </c>
      <c r="CV30" s="191">
        <f>IFERROR((IF(AND($P30&gt;=CV$4,$P30&lt;CW$4,$Q30&lt;CW$4),NETWORKDAYS.INTL($P30,$Q30,1,(Holidays!$A$1:$A$248)),0)+IF(AND($P30&gt;=CV$4,$P30&lt;CW$4,$Q30&gt;=CW$4),NETWORKDAYS.INTL($P30,(CW$4)-1,1,(Holidays!$A$1:$A$248)),0)+IF(AND($P30&lt;CV$4,$Q30&lt;CW$4,$Q30&gt;=CV$4),NETWORKDAYS.INTL(CV$4,$Q30,1,(Holidays!$A$1:$A$248)),0)+IF(AND($P30&lt;CV$4,$Q30&gt;=CW$4,$Q30&gt;=CV$4),NETWORKDAYS.INTL(CV$4,(CW$4)-1,1,(Holidays!$A$1:$A$248)),0))*$S30,"")</f>
        <v>0</v>
      </c>
      <c r="CW30" s="191">
        <f>IFERROR((IF(AND($P30&gt;=CW$4,$P30&lt;CX$4,$Q30&lt;CX$4),NETWORKDAYS.INTL($P30,$Q30,1,(Holidays!$A$1:$A$248)),0)+IF(AND($P30&gt;=CW$4,$P30&lt;CX$4,$Q30&gt;=CX$4),NETWORKDAYS.INTL($P30,(CX$4)-1,1,(Holidays!$A$1:$A$248)),0)+IF(AND($P30&lt;CW$4,$Q30&lt;CX$4,$Q30&gt;=CW$4),NETWORKDAYS.INTL(CW$4,$Q30,1,(Holidays!$A$1:$A$248)),0)+IF(AND($P30&lt;CW$4,$Q30&gt;=CX$4,$Q30&gt;=CW$4),NETWORKDAYS.INTL(CW$4,(CX$4)-1,1,(Holidays!$A$1:$A$248)),0))*$S30,"")</f>
        <v>0</v>
      </c>
      <c r="CX30" s="191">
        <f>IFERROR((IF(AND($P30&gt;=CX$4,$P30&lt;CY$4,$Q30&lt;CY$4),NETWORKDAYS.INTL($P30,$Q30,1,(Holidays!$A$1:$A$248)),0)+IF(AND($P30&gt;=CX$4,$P30&lt;CY$4,$Q30&gt;=CY$4),NETWORKDAYS.INTL($P30,(CY$4)-1,1,(Holidays!$A$1:$A$248)),0)+IF(AND($P30&lt;CX$4,$Q30&lt;CY$4,$Q30&gt;=CX$4),NETWORKDAYS.INTL(CX$4,$Q30,1,(Holidays!$A$1:$A$248)),0)+IF(AND($P30&lt;CX$4,$Q30&gt;=CY$4,$Q30&gt;=CX$4),NETWORKDAYS.INTL(CX$4,(CY$4)-1,1,(Holidays!$A$1:$A$248)),0))*$S30,"")</f>
        <v>0</v>
      </c>
      <c r="CY30" s="191">
        <f>IFERROR((IF(AND($P30&gt;=CY$4,$P30&lt;CZ$4,$Q30&lt;CZ$4),NETWORKDAYS.INTL($P30,$Q30,1,(Holidays!$A$1:$A$248)),0)+IF(AND($P30&gt;=CY$4,$P30&lt;CZ$4,$Q30&gt;=CZ$4),NETWORKDAYS.INTL($P30,(CZ$4)-1,1,(Holidays!$A$1:$A$248)),0)+IF(AND($P30&lt;CY$4,$Q30&lt;CZ$4,$Q30&gt;=CY$4),NETWORKDAYS.INTL(CY$4,$Q30,1,(Holidays!$A$1:$A$248)),0)+IF(AND($P30&lt;CY$4,$Q30&gt;=CZ$4,$Q30&gt;=CY$4),NETWORKDAYS.INTL(CY$4,(CZ$4)-1,1,(Holidays!$A$1:$A$248)),0))*$S30,"")</f>
        <v>0</v>
      </c>
      <c r="CZ30" s="191">
        <f>IFERROR((IF(AND($P30&gt;=CZ$4,$P30&lt;DA$4,$Q30&lt;DA$4),NETWORKDAYS.INTL($P30,$Q30,1,(Holidays!$A$1:$A$248)),0)+IF(AND($P30&gt;=CZ$4,$P30&lt;DA$4,$Q30&gt;=DA$4),NETWORKDAYS.INTL($P30,(DA$4)-1,1,(Holidays!$A$1:$A$248)),0)+IF(AND($P30&lt;CZ$4,$Q30&lt;DA$4,$Q30&gt;=CZ$4),NETWORKDAYS.INTL(CZ$4,$Q30,1,(Holidays!$A$1:$A$248)),0)+IF(AND($P30&lt;CZ$4,$Q30&gt;=DA$4,$Q30&gt;=CZ$4),NETWORKDAYS.INTL(CZ$4,(DA$4)-1,1,(Holidays!$A$1:$A$248)),0))*$S30,"")</f>
        <v>0</v>
      </c>
      <c r="DA30" s="191">
        <f>IFERROR((IF(AND($P30&gt;=DA$4,$P30&lt;DB$4,$Q30&lt;DB$4),NETWORKDAYS.INTL($P30,$Q30,1,(Holidays!$A$1:$A$248)),0)+IF(AND($P30&gt;=DA$4,$P30&lt;DB$4,$Q30&gt;=DB$4),NETWORKDAYS.INTL($P30,(DB$4)-1,1,(Holidays!$A$1:$A$248)),0)+IF(AND($P30&lt;DA$4,$Q30&lt;DB$4,$Q30&gt;=DA$4),NETWORKDAYS.INTL(DA$4,$Q30,1,(Holidays!$A$1:$A$248)),0)+IF(AND($P30&lt;DA$4,$Q30&gt;=DB$4,$Q30&gt;=DA$4),NETWORKDAYS.INTL(DA$4,(DB$4)-1,1,(Holidays!$A$1:$A$248)),0))*$S30,"")</f>
        <v>0</v>
      </c>
      <c r="DB30" s="191">
        <f>IFERROR((IF(AND($P30&gt;=DB$4,$P30&lt;DC$4,$Q30&lt;DC$4),NETWORKDAYS.INTL($P30,$Q30,1,(Holidays!$A$1:$A$248)),0)+IF(AND($P30&gt;=DB$4,$P30&lt;DC$4,$Q30&gt;=DC$4),NETWORKDAYS.INTL($P30,(DC$4)-1,1,(Holidays!$A$1:$A$248)),0)+IF(AND($P30&lt;DB$4,$Q30&lt;DC$4,$Q30&gt;=DB$4),NETWORKDAYS.INTL(DB$4,$Q30,1,(Holidays!$A$1:$A$248)),0)+IF(AND($P30&lt;DB$4,$Q30&gt;=DC$4,$Q30&gt;=DB$4),NETWORKDAYS.INTL(DB$4,(DC$4)-1,1,(Holidays!$A$1:$A$248)),0))*$S30,"")</f>
        <v>0</v>
      </c>
      <c r="DC30" s="191">
        <f>IFERROR((IF(AND($P30&gt;=DC$4,$P30&lt;DD$4,$Q30&lt;DD$4),NETWORKDAYS.INTL($P30,$Q30,1,(Holidays!$A$1:$A$248)),0)+IF(AND($P30&gt;=DC$4,$P30&lt;DD$4,$Q30&gt;=DD$4),NETWORKDAYS.INTL($P30,(DD$4)-1,1,(Holidays!$A$1:$A$248)),0)+IF(AND($P30&lt;DC$4,$Q30&lt;DD$4,$Q30&gt;=DC$4),NETWORKDAYS.INTL(DC$4,$Q30,1,(Holidays!$A$1:$A$248)),0)+IF(AND($P30&lt;DC$4,$Q30&gt;=DD$4,$Q30&gt;=DC$4),NETWORKDAYS.INTL(DC$4,(DD$4)-1,1,(Holidays!$A$1:$A$248)),0))*$S30,"")</f>
        <v>0</v>
      </c>
      <c r="DD30" s="192">
        <f>IFERROR((IF(AND($P30&gt;=DD$4,$P30&lt;DE$4,$Q30&lt;DE$4),NETWORKDAYS.INTL($P30,$Q30,1,(Holidays!$A$1:$A$248)),0)+IF(AND($P30&gt;=DD$4,$P30&lt;DE$4,$Q30&gt;=DE$4),NETWORKDAYS.INTL($P30,(DE$4)-1,1,(Holidays!$A$1:$A$248)),0)+IF(AND($P30&lt;DD$4,$Q30&lt;DE$4,$Q30&gt;=DD$4),NETWORKDAYS.INTL(DD$4,$Q30,1,(Holidays!$A$1:$A$248)),0)+IF(AND($P30&lt;DD$4,$Q30&gt;=DE$4,$Q30&gt;=DD$4),NETWORKDAYS.INTL(DD$4,(DE$4)-1,1,(Holidays!$A$1:$A$248)),0))*$S30,"")</f>
        <v>0</v>
      </c>
      <c r="DE30" s="191">
        <f>IFERROR((IF(AND($P30&gt;=DE$4,$P30&lt;DF$4,$Q30&lt;DF$4),NETWORKDAYS.INTL($P30,$Q30,1,(Holidays!$A$1:$A$248)),0)+IF(AND($P30&gt;=DE$4,$P30&lt;DF$4,$Q30&gt;=DF$4),NETWORKDAYS.INTL($P30,(DF$4)-1,1,(Holidays!$A$1:$A$248)),0)+IF(AND($P30&lt;DE$4,$Q30&lt;DF$4,$Q30&gt;=DE$4),NETWORKDAYS.INTL(DE$4,$Q30,1,(Holidays!$A$1:$A$248)),0)+IF(AND($P30&lt;DE$4,$Q30&gt;=DF$4,$Q30&gt;=DE$4),NETWORKDAYS.INTL(DE$4,(DF$4)-1,1,(Holidays!$A$1:$A$248)),0))*$S30,"")</f>
        <v>0</v>
      </c>
      <c r="DF30" s="191">
        <f>IFERROR((IF(AND($P30&gt;=DF$4,$P30&lt;DG$4,$Q30&lt;DG$4),NETWORKDAYS.INTL($P30,$Q30,1,(Holidays!$A$1:$A$248)),0)+IF(AND($P30&gt;=DF$4,$P30&lt;DG$4,$Q30&gt;=DG$4),NETWORKDAYS.INTL($P30,(DG$4)-1,1,(Holidays!$A$1:$A$248)),0)+IF(AND($P30&lt;DF$4,$Q30&lt;DG$4,$Q30&gt;=DF$4),NETWORKDAYS.INTL(DF$4,$Q30,1,(Holidays!$A$1:$A$248)),0)+IF(AND($P30&lt;DF$4,$Q30&gt;=DG$4,$Q30&gt;=DF$4),NETWORKDAYS.INTL(DF$4,(DG$4)-1,1,(Holidays!$A$1:$A$248)),0))*$S30,"")</f>
        <v>0</v>
      </c>
      <c r="DG30" s="191">
        <f>IFERROR((IF(AND($P30&gt;=DG$4,$P30&lt;DH$4,$Q30&lt;DH$4),NETWORKDAYS.INTL($P30,$Q30,1,(Holidays!$A$1:$A$248)),0)+IF(AND($P30&gt;=DG$4,$P30&lt;DH$4,$Q30&gt;=DH$4),NETWORKDAYS.INTL($P30,(DH$4)-1,1,(Holidays!$A$1:$A$248)),0)+IF(AND($P30&lt;DG$4,$Q30&lt;DH$4,$Q30&gt;=DG$4),NETWORKDAYS.INTL(DG$4,$Q30,1,(Holidays!$A$1:$A$248)),0)+IF(AND($P30&lt;DG$4,$Q30&gt;=DH$4,$Q30&gt;=DG$4),NETWORKDAYS.INTL(DG$4,(DH$4)-1,1,(Holidays!$A$1:$A$248)),0))*$S30,"")</f>
        <v>0</v>
      </c>
      <c r="DH30" s="191">
        <f>IFERROR((IF(AND($P30&gt;=DH$4,$P30&lt;DI$4,$Q30&lt;DI$4),NETWORKDAYS.INTL($P30,$Q30,1,(Holidays!$A$1:$A$248)),0)+IF(AND($P30&gt;=DH$4,$P30&lt;DI$4,$Q30&gt;=DI$4),NETWORKDAYS.INTL($P30,(DI$4)-1,1,(Holidays!$A$1:$A$248)),0)+IF(AND($P30&lt;DH$4,$Q30&lt;DI$4,$Q30&gt;=DH$4),NETWORKDAYS.INTL(DH$4,$Q30,1,(Holidays!$A$1:$A$248)),0)+IF(AND($P30&lt;DH$4,$Q30&gt;=DI$4,$Q30&gt;=DH$4),NETWORKDAYS.INTL(DH$4,(DI$4)-1,1,(Holidays!$A$1:$A$248)),0))*$S30,"")</f>
        <v>0</v>
      </c>
      <c r="DI30" s="191">
        <f>IFERROR((IF(AND($P30&gt;=DI$4,$P30&lt;DJ$4,$Q30&lt;DJ$4),NETWORKDAYS.INTL($P30,$Q30,1,(Holidays!$A$1:$A$248)),0)+IF(AND($P30&gt;=DI$4,$P30&lt;DJ$4,$Q30&gt;=DJ$4),NETWORKDAYS.INTL($P30,(DJ$4)-1,1,(Holidays!$A$1:$A$248)),0)+IF(AND($P30&lt;DI$4,$Q30&lt;DJ$4,$Q30&gt;=DI$4),NETWORKDAYS.INTL(DI$4,$Q30,1,(Holidays!$A$1:$A$248)),0)+IF(AND($P30&lt;DI$4,$Q30&gt;=DJ$4,$Q30&gt;=DI$4),NETWORKDAYS.INTL(DI$4,(DJ$4)-1,1,(Holidays!$A$1:$A$248)),0))*$S30,"")</f>
        <v>0</v>
      </c>
      <c r="DJ30" s="191">
        <f>IFERROR((IF(AND($P30&gt;=DJ$4,$P30&lt;DK$4,$Q30&lt;DK$4),NETWORKDAYS.INTL($P30,$Q30,1,(Holidays!$A$1:$A$248)),0)+IF(AND($P30&gt;=DJ$4,$P30&lt;DK$4,$Q30&gt;=DK$4),NETWORKDAYS.INTL($P30,(DK$4)-1,1,(Holidays!$A$1:$A$248)),0)+IF(AND($P30&lt;DJ$4,$Q30&lt;DK$4,$Q30&gt;=DJ$4),NETWORKDAYS.INTL(DJ$4,$Q30,1,(Holidays!$A$1:$A$248)),0)+IF(AND($P30&lt;DJ$4,$Q30&gt;=DK$4,$Q30&gt;=DJ$4),NETWORKDAYS.INTL(DJ$4,(DK$4)-1,1,(Holidays!$A$1:$A$248)),0))*$S30,"")</f>
        <v>0</v>
      </c>
      <c r="DK30" s="191">
        <f>IFERROR((IF(AND($P30&gt;=DK$4,$P30&lt;DL$4,$Q30&lt;DL$4),NETWORKDAYS.INTL($P30,$Q30,1,(Holidays!$A$1:$A$248)),0)+IF(AND($P30&gt;=DK$4,$P30&lt;DL$4,$Q30&gt;=DL$4),NETWORKDAYS.INTL($P30,(DL$4)-1,1,(Holidays!$A$1:$A$248)),0)+IF(AND($P30&lt;DK$4,$Q30&lt;DL$4,$Q30&gt;=DK$4),NETWORKDAYS.INTL(DK$4,$Q30,1,(Holidays!$A$1:$A$248)),0)+IF(AND($P30&lt;DK$4,$Q30&gt;=DL$4,$Q30&gt;=DK$4),NETWORKDAYS.INTL(DK$4,(DL$4)-1,1,(Holidays!$A$1:$A$248)),0))*$S30,"")</f>
        <v>0</v>
      </c>
      <c r="DL30" s="191">
        <f>IFERROR((IF(AND($P30&gt;=DL$4,$P30&lt;DM$4,$Q30&lt;DM$4),NETWORKDAYS.INTL($P30,$Q30,1,(Holidays!$A$1:$A$248)),0)+IF(AND($P30&gt;=DL$4,$P30&lt;DM$4,$Q30&gt;=DM$4),NETWORKDAYS.INTL($P30,(DM$4)-1,1,(Holidays!$A$1:$A$248)),0)+IF(AND($P30&lt;DL$4,$Q30&lt;DM$4,$Q30&gt;=DL$4),NETWORKDAYS.INTL(DL$4,$Q30,1,(Holidays!$A$1:$A$248)),0)+IF(AND($P30&lt;DL$4,$Q30&gt;=DM$4,$Q30&gt;=DL$4),NETWORKDAYS.INTL(DL$4,(DM$4)-1,1,(Holidays!$A$1:$A$248)),0))*$S30,"")</f>
        <v>0</v>
      </c>
      <c r="DM30" s="191">
        <f>IFERROR((IF(AND($P30&gt;=DM$4,$P30&lt;DN$4,$Q30&lt;DN$4),NETWORKDAYS.INTL($P30,$Q30,1,(Holidays!$A$1:$A$248)),0)+IF(AND($P30&gt;=DM$4,$P30&lt;DN$4,$Q30&gt;=DN$4),NETWORKDAYS.INTL($P30,(DN$4)-1,1,(Holidays!$A$1:$A$248)),0)+IF(AND($P30&lt;DM$4,$Q30&lt;DN$4,$Q30&gt;=DM$4),NETWORKDAYS.INTL(DM$4,$Q30,1,(Holidays!$A$1:$A$248)),0)+IF(AND($P30&lt;DM$4,$Q30&gt;=DN$4,$Q30&gt;=DM$4),NETWORKDAYS.INTL(DM$4,(DN$4)-1,1,(Holidays!$A$1:$A$248)),0))*$S30,"")</f>
        <v>0</v>
      </c>
      <c r="DN30" s="191">
        <f>IFERROR((IF(AND($P30&gt;=DN$4,$P30&lt;DO$4,$Q30&lt;DO$4),NETWORKDAYS.INTL($P30,$Q30,1,(Holidays!$A$1:$A$248)),0)+IF(AND($P30&gt;=DN$4,$P30&lt;DO$4,$Q30&gt;=DO$4),NETWORKDAYS.INTL($P30,(DO$4)-1,1,(Holidays!$A$1:$A$248)),0)+IF(AND($P30&lt;DN$4,$Q30&lt;DO$4,$Q30&gt;=DN$4),NETWORKDAYS.INTL(DN$4,$Q30,1,(Holidays!$A$1:$A$248)),0)+IF(AND($P30&lt;DN$4,$Q30&gt;=DO$4,$Q30&gt;=DN$4),NETWORKDAYS.INTL(DN$4,(DO$4)-1,1,(Holidays!$A$1:$A$248)),0))*$S30,"")</f>
        <v>0</v>
      </c>
      <c r="DO30" s="191">
        <f>IFERROR((IF(AND($P30&gt;=DO$4,$P30&lt;DP$4,$Q30&lt;DP$4),NETWORKDAYS.INTL($P30,$Q30,1,(Holidays!$A$1:$A$248)),0)+IF(AND($P30&gt;=DO$4,$P30&lt;DP$4,$Q30&gt;=DP$4),NETWORKDAYS.INTL($P30,(DP$4)-1,1,(Holidays!$A$1:$A$248)),0)+IF(AND($P30&lt;DO$4,$Q30&lt;DP$4,$Q30&gt;=DO$4),NETWORKDAYS.INTL(DO$4,$Q30,1,(Holidays!$A$1:$A$248)),0)+IF(AND($P30&lt;DO$4,$Q30&gt;=DP$4,$Q30&gt;=DO$4),NETWORKDAYS.INTL(DO$4,(DP$4)-1,1,(Holidays!$A$1:$A$248)),0))*$S30,"")</f>
        <v>0</v>
      </c>
      <c r="DP30" s="191">
        <f>IFERROR((IF(AND($P30&gt;=DP$4,$P30&lt;DQ$4,$Q30&lt;DQ$4),NETWORKDAYS.INTL($P30,$Q30,1,(Holidays!$A$1:$A$248)),0)+IF(AND($P30&gt;=DP$4,$P30&lt;DQ$4,$Q30&gt;=DQ$4),NETWORKDAYS.INTL($P30,(DQ$4)-1,1,(Holidays!$A$1:$A$248)),0)+IF(AND($P30&lt;DP$4,$Q30&lt;DQ$4,$Q30&gt;=DP$4),NETWORKDAYS.INTL(DP$4,$Q30,1,(Holidays!$A$1:$A$248)),0)+IF(AND($P30&lt;DP$4,$Q30&gt;=DQ$4,$Q30&gt;=DP$4),NETWORKDAYS.INTL(DP$4,(DQ$4)-1,1,(Holidays!$A$1:$A$248)),0))*$S30,"")</f>
        <v>0</v>
      </c>
      <c r="DQ30" s="191">
        <f>IFERROR((IF(AND($P30&gt;=DQ$4,$P30&lt;DR$4,$Q30&lt;DR$4),NETWORKDAYS.INTL($P30,$Q30,1,(Holidays!$A$1:$A$248)),0)+IF(AND($P30&gt;=DQ$4,$P30&lt;DR$4,$Q30&gt;=DR$4),NETWORKDAYS.INTL($P30,(DR$4)-1,1,(Holidays!$A$1:$A$248)),0)+IF(AND($P30&lt;DQ$4,$Q30&lt;DR$4,$Q30&gt;=DQ$4),NETWORKDAYS.INTL(DQ$4,$Q30,1,(Holidays!$A$1:$A$248)),0)+IF(AND($P30&lt;DQ$4,$Q30&gt;=DR$4,$Q30&gt;=DQ$4),NETWORKDAYS.INTL(DQ$4,(DR$4)-1,1,(Holidays!$A$1:$A$248)),0))*$S30,"")</f>
        <v>0</v>
      </c>
      <c r="DR30" s="191">
        <f>IFERROR((IF(AND($P30&gt;=DR$4,$P30&lt;DS$4,$Q30&lt;DS$4),NETWORKDAYS.INTL($P30,$Q30,1,(Holidays!$A$1:$A$248)),0)+IF(AND($P30&gt;=DR$4,$P30&lt;DS$4,$Q30&gt;=DS$4),NETWORKDAYS.INTL($P30,(DS$4)-1,1,(Holidays!$A$1:$A$248)),0)+IF(AND($P30&lt;DR$4,$Q30&lt;DS$4,$Q30&gt;=DR$4),NETWORKDAYS.INTL(DR$4,$Q30,1,(Holidays!$A$1:$A$248)),0)+IF(AND($P30&lt;DR$4,$Q30&gt;=DS$4,$Q30&gt;=DR$4),NETWORKDAYS.INTL(DR$4,(DS$4)-1,1,(Holidays!$A$1:$A$248)),0))*$S30,"")</f>
        <v>0</v>
      </c>
      <c r="DS30" s="191">
        <f>IFERROR((IF(AND($P30&gt;=DS$4,$P30&lt;DT$4,$Q30&lt;DT$4),NETWORKDAYS.INTL($P30,$Q30,1,(Holidays!$A$1:$A$248)),0)+IF(AND($P30&gt;=DS$4,$P30&lt;DT$4,$Q30&gt;=DT$4),NETWORKDAYS.INTL($P30,(DT$4)-1,1,(Holidays!$A$1:$A$248)),0)+IF(AND($P30&lt;DS$4,$Q30&lt;DT$4,$Q30&gt;=DS$4),NETWORKDAYS.INTL(DS$4,$Q30,1,(Holidays!$A$1:$A$248)),0)+IF(AND($P30&lt;DS$4,$Q30&gt;=DT$4,$Q30&gt;=DS$4),NETWORKDAYS.INTL(DS$4,(DT$4)-1,1,(Holidays!$A$1:$A$248)),0))*$S30,"")</f>
        <v>0</v>
      </c>
      <c r="DT30" s="191">
        <f>IFERROR((IF(AND($P30&gt;=DT$4,$P30&lt;DU$4,$Q30&lt;DU$4),NETWORKDAYS.INTL($P30,$Q30,1,(Holidays!$A$1:$A$248)),0)+IF(AND($P30&gt;=DT$4,$P30&lt;DU$4,$Q30&gt;=DU$4),NETWORKDAYS.INTL($P30,(DU$4)-1,1,(Holidays!$A$1:$A$248)),0)+IF(AND($P30&lt;DT$4,$Q30&lt;DU$4,$Q30&gt;=DT$4),NETWORKDAYS.INTL(DT$4,$Q30,1,(Holidays!$A$1:$A$248)),0)+IF(AND($P30&lt;DT$4,$Q30&gt;=DU$4,$Q30&gt;=DT$4),NETWORKDAYS.INTL(DT$4,(DU$4)-1,1,(Holidays!$A$1:$A$248)),0))*$S30,"")</f>
        <v>0</v>
      </c>
      <c r="DU30" s="191">
        <f>IFERROR((IF(AND($P30&gt;=DU$4,$P30&lt;DV$4,$Q30&lt;DV$4),NETWORKDAYS.INTL($P30,$Q30,1,(Holidays!$A$1:$A$248)),0)+IF(AND($P30&gt;=DU$4,$P30&lt;DV$4,$Q30&gt;=DV$4),NETWORKDAYS.INTL($P30,(DV$4)-1,1,(Holidays!$A$1:$A$248)),0)+IF(AND($P30&lt;DU$4,$Q30&lt;DV$4,$Q30&gt;=DU$4),NETWORKDAYS.INTL(DU$4,$Q30,1,(Holidays!$A$1:$A$248)),0)+IF(AND($P30&lt;DU$4,$Q30&gt;=DV$4,$Q30&gt;=DU$4),NETWORKDAYS.INTL(DU$4,(DV$4)-1,1,(Holidays!$A$1:$A$248)),0))*$S30,"")</f>
        <v>0</v>
      </c>
      <c r="DV30" s="191">
        <f>IFERROR((IF(AND($P30&gt;=DV$4,$P30&lt;DW$4,$Q30&lt;DW$4),NETWORKDAYS.INTL($P30,$Q30,1,(Holidays!$A$1:$A$248)),0)+IF(AND($P30&gt;=DV$4,$P30&lt;DW$4,$Q30&gt;=DW$4),NETWORKDAYS.INTL($P30,(DW$4)-1,1,(Holidays!$A$1:$A$248)),0)+IF(AND($P30&lt;DV$4,$Q30&lt;DW$4,$Q30&gt;=DV$4),NETWORKDAYS.INTL(DV$4,$Q30,1,(Holidays!$A$1:$A$248)),0)+IF(AND($P30&lt;DV$4,$Q30&gt;=DW$4,$Q30&gt;=DV$4),NETWORKDAYS.INTL(DV$4,(DW$4)-1,1,(Holidays!$A$1:$A$248)),0))*$S30,"")</f>
        <v>0</v>
      </c>
      <c r="DW30" s="191">
        <f>IFERROR((IF(AND($P30&gt;=DW$4,$P30&lt;DX$4,$Q30&lt;DX$4),NETWORKDAYS.INTL($P30,$Q30,1,(Holidays!$A$1:$A$248)),0)+IF(AND($P30&gt;=DW$4,$P30&lt;DX$4,$Q30&gt;=DX$4),NETWORKDAYS.INTL($P30,(DX$4)-1,1,(Holidays!$A$1:$A$248)),0)+IF(AND($P30&lt;DW$4,$Q30&lt;DX$4,$Q30&gt;=DW$4),NETWORKDAYS.INTL(DW$4,$Q30,1,(Holidays!$A$1:$A$248)),0)+IF(AND($P30&lt;DW$4,$Q30&gt;=DX$4,$Q30&gt;=DW$4),NETWORKDAYS.INTL(DW$4,(DX$4)-1,1,(Holidays!$A$1:$A$248)),0))*$S30,"")</f>
        <v>0</v>
      </c>
      <c r="DX30" s="191">
        <f>IFERROR((IF(AND($P30&gt;=DX$4,$P30&lt;DY$4,$Q30&lt;DY$4),NETWORKDAYS.INTL($P30,$Q30,1,(Holidays!$A$1:$A$248)),0)+IF(AND($P30&gt;=DX$4,$P30&lt;DY$4,$Q30&gt;=DY$4),NETWORKDAYS.INTL($P30,(DY$4)-1,1,(Holidays!$A$1:$A$248)),0)+IF(AND($P30&lt;DX$4,$Q30&lt;DY$4,$Q30&gt;=DX$4),NETWORKDAYS.INTL(DX$4,$Q30,1,(Holidays!$A$1:$A$248)),0)+IF(AND($P30&lt;DX$4,$Q30&gt;=DY$4,$Q30&gt;=DX$4),NETWORKDAYS.INTL(DX$4,(DY$4)-1,1,(Holidays!$A$1:$A$248)),0))*$S30,"")</f>
        <v>0</v>
      </c>
      <c r="DY30" s="191">
        <f>IFERROR((IF(AND($P30&gt;=DY$4,$P30&lt;DZ$4,$Q30&lt;DZ$4),NETWORKDAYS.INTL($P30,$Q30,1,(Holidays!$A$1:$A$248)),0)+IF(AND($P30&gt;=DY$4,$P30&lt;DZ$4,$Q30&gt;=DZ$4),NETWORKDAYS.INTL($P30,(DZ$4)-1,1,(Holidays!$A$1:$A$248)),0)+IF(AND($P30&lt;DY$4,$Q30&lt;DZ$4,$Q30&gt;=DY$4),NETWORKDAYS.INTL(DY$4,$Q30,1,(Holidays!$A$1:$A$248)),0)+IF(AND($P30&lt;DY$4,$Q30&gt;=DZ$4,$Q30&gt;=DY$4),NETWORKDAYS.INTL(DY$4,(DZ$4)-1,1,(Holidays!$A$1:$A$248)),0))*$S30,"")</f>
        <v>0</v>
      </c>
      <c r="DZ30" s="191">
        <f>IFERROR((IF(AND($P30&gt;=DZ$4,$P30&lt;EA$4,$Q30&lt;EA$4),NETWORKDAYS.INTL($P30,$Q30,1,(Holidays!$A$1:$A$248)),0)+IF(AND($P30&gt;=DZ$4,$P30&lt;EA$4,$Q30&gt;=EA$4),NETWORKDAYS.INTL($P30,(EA$4)-1,1,(Holidays!$A$1:$A$248)),0)+IF(AND($P30&lt;DZ$4,$Q30&lt;EA$4,$Q30&gt;=DZ$4),NETWORKDAYS.INTL(DZ$4,$Q30,1,(Holidays!$A$1:$A$248)),0)+IF(AND($P30&lt;DZ$4,$Q30&gt;=EA$4,$Q30&gt;=DZ$4),NETWORKDAYS.INTL(DZ$4,(EA$4)-1,1,(Holidays!$A$1:$A$248)),0))*$S30,"")</f>
        <v>0</v>
      </c>
      <c r="EA30" s="191">
        <f>IFERROR((IF(AND($P30&gt;=EA$4,$P30&lt;EB$4,$Q30&lt;EB$4),NETWORKDAYS.INTL($P30,$Q30,1,(Holidays!$A$1:$A$248)),0)+IF(AND($P30&gt;=EA$4,$P30&lt;EB$4,$Q30&gt;=EB$4),NETWORKDAYS.INTL($P30,(EB$4)-1,1,(Holidays!$A$1:$A$248)),0)+IF(AND($P30&lt;EA$4,$Q30&lt;EB$4,$Q30&gt;=EA$4),NETWORKDAYS.INTL(EA$4,$Q30,1,(Holidays!$A$1:$A$248)),0)+IF(AND($P30&lt;EA$4,$Q30&gt;=EB$4,$Q30&gt;=EA$4),NETWORKDAYS.INTL(EA$4,(EB$4)-1,1,(Holidays!$A$1:$A$248)),0))*$S30,"")</f>
        <v>0</v>
      </c>
      <c r="EB30" s="191">
        <f>IFERROR((IF(AND($P30&gt;=EB$4,$P30&lt;EC$4,$Q30&lt;EC$4),NETWORKDAYS.INTL($P30,$Q30,1,(Holidays!$A$1:$A$248)),0)+IF(AND($P30&gt;=EB$4,$P30&lt;EC$4,$Q30&gt;=EC$4),NETWORKDAYS.INTL($P30,(EC$4)-1,1,(Holidays!$A$1:$A$248)),0)+IF(AND($P30&lt;EB$4,$Q30&lt;EC$4,$Q30&gt;=EB$4),NETWORKDAYS.INTL(EB$4,$Q30,1,(Holidays!$A$1:$A$248)),0)+IF(AND($P30&lt;EB$4,$Q30&gt;=EC$4,$Q30&gt;=EB$4),NETWORKDAYS.INTL(EB$4,(EC$4)-1,1,(Holidays!$A$1:$A$248)),0))*$S30,"")</f>
        <v>0</v>
      </c>
      <c r="EC30" s="191">
        <f>IFERROR((IF(AND($P30&gt;=EC$4,$P30&lt;ED$4,$Q30&lt;ED$4),NETWORKDAYS.INTL($P30,$Q30,1,(Holidays!$A$1:$A$248)),0)+IF(AND($P30&gt;=EC$4,$P30&lt;ED$4,$Q30&gt;=ED$4),NETWORKDAYS.INTL($P30,(ED$4)-1,1,(Holidays!$A$1:$A$248)),0)+IF(AND($P30&lt;EC$4,$Q30&lt;ED$4,$Q30&gt;=EC$4),NETWORKDAYS.INTL(EC$4,$Q30,1,(Holidays!$A$1:$A$248)),0)+IF(AND($P30&lt;EC$4,$Q30&gt;=ED$4,$Q30&gt;=EC$4),NETWORKDAYS.INTL(EC$4,(ED$4)-1,1,(Holidays!$A$1:$A$248)),0))*$S30,"")</f>
        <v>0</v>
      </c>
      <c r="ED30" s="191">
        <f>IFERROR((IF(AND($P30&gt;=ED$4,$P30&lt;EE$4,$Q30&lt;EE$4),NETWORKDAYS.INTL($P30,$Q30,1,(Holidays!$A$1:$A$248)),0)+IF(AND($P30&gt;=ED$4,$P30&lt;EE$4,$Q30&gt;=EE$4),NETWORKDAYS.INTL($P30,(EE$4)-1,1,(Holidays!$A$1:$A$248)),0)+IF(AND($P30&lt;ED$4,$Q30&lt;EE$4,$Q30&gt;=ED$4),NETWORKDAYS.INTL(ED$4,$Q30,1,(Holidays!$A$1:$A$248)),0)+IF(AND($P30&lt;ED$4,$Q30&gt;=EE$4,$Q30&gt;=ED$4),NETWORKDAYS.INTL(ED$4,(EE$4)-1,1,(Holidays!$A$1:$A$248)),0))*$S30,"")</f>
        <v>0</v>
      </c>
      <c r="EE30" s="191">
        <f>IFERROR((IF(AND($P30&gt;=EE$4,$P30&lt;EF$4,$Q30&lt;EF$4),NETWORKDAYS.INTL($P30,$Q30,1,(Holidays!$A$1:$A$248)),0)+IF(AND($P30&gt;=EE$4,$P30&lt;EF$4,$Q30&gt;=EF$4),NETWORKDAYS.INTL($P30,(EF$4)-1,1,(Holidays!$A$1:$A$248)),0)+IF(AND($P30&lt;EE$4,$Q30&lt;EF$4,$Q30&gt;=EE$4),NETWORKDAYS.INTL(EE$4,$Q30,1,(Holidays!$A$1:$A$248)),0)+IF(AND($P30&lt;EE$4,$Q30&gt;=EF$4,$Q30&gt;=EE$4),NETWORKDAYS.INTL(EE$4,(EF$4)-1,1,(Holidays!$A$1:$A$248)),0))*$S30,"")</f>
        <v>0</v>
      </c>
      <c r="EF30" s="191">
        <f>IFERROR((IF(AND($P30&gt;=EF$4,$P30&lt;EG$4,$Q30&lt;EG$4),NETWORKDAYS.INTL($P30,$Q30,1,(Holidays!$A$1:$A$248)),0)+IF(AND($P30&gt;=EF$4,$P30&lt;EG$4,$Q30&gt;=EG$4),NETWORKDAYS.INTL($P30,(EG$4)-1,1,(Holidays!$A$1:$A$248)),0)+IF(AND($P30&lt;EF$4,$Q30&lt;EG$4,$Q30&gt;=EF$4),NETWORKDAYS.INTL(EF$4,$Q30,1,(Holidays!$A$1:$A$248)),0)+IF(AND($P30&lt;EF$4,$Q30&gt;=EG$4,$Q30&gt;=EF$4),NETWORKDAYS.INTL(EF$4,(EG$4)-1,1,(Holidays!$A$1:$A$248)),0))*$S30,"")</f>
        <v>0</v>
      </c>
      <c r="EG30" s="191">
        <f>IFERROR((IF(AND($P30&gt;=EG$4,$P30&lt;EH$4,$Q30&lt;EH$4),NETWORKDAYS.INTL($P30,$Q30,1,(Holidays!$A$1:$A$248)),0)+IF(AND($P30&gt;=EG$4,$P30&lt;EH$4,$Q30&gt;=EH$4),NETWORKDAYS.INTL($P30,(EH$4)-1,1,(Holidays!$A$1:$A$248)),0)+IF(AND($P30&lt;EG$4,$Q30&lt;EH$4,$Q30&gt;=EG$4),NETWORKDAYS.INTL(EG$4,$Q30,1,(Holidays!$A$1:$A$248)),0)+IF(AND($P30&lt;EG$4,$Q30&gt;=EH$4,$Q30&gt;=EG$4),NETWORKDAYS.INTL(EG$4,(EH$4)-1,1,(Holidays!$A$1:$A$248)),0))*$S30,"")</f>
        <v>0</v>
      </c>
      <c r="EH30" s="191">
        <f>IFERROR((IF(AND($P30&gt;=EH$4,$P30&lt;EI$4,$Q30&lt;EI$4),NETWORKDAYS.INTL($P30,$Q30,1,(Holidays!$A$1:$A$248)),0)+IF(AND($P30&gt;=EH$4,$P30&lt;EI$4,$Q30&gt;=EI$4),NETWORKDAYS.INTL($P30,(EI$4)-1,1,(Holidays!$A$1:$A$248)),0)+IF(AND($P30&lt;EH$4,$Q30&lt;EI$4,$Q30&gt;=EH$4),NETWORKDAYS.INTL(EH$4,$Q30,1,(Holidays!$A$1:$A$248)),0)+IF(AND($P30&lt;EH$4,$Q30&gt;=EI$4,$Q30&gt;=EH$4),NETWORKDAYS.INTL(EH$4,(EI$4)-1,1,(Holidays!$A$1:$A$248)),0))*$S30,"")</f>
        <v>0</v>
      </c>
      <c r="EI30" s="191">
        <f>IFERROR((IF(AND($P30&gt;=EI$4,$P30&lt;EJ$4,$Q30&lt;EJ$4),NETWORKDAYS.INTL($P30,$Q30,1,(Holidays!$A$1:$A$248)),0)+IF(AND($P30&gt;=EI$4,$P30&lt;EJ$4,$Q30&gt;=EJ$4),NETWORKDAYS.INTL($P30,(EJ$4)-1,1,(Holidays!$A$1:$A$248)),0)+IF(AND($P30&lt;EI$4,$Q30&lt;EJ$4,$Q30&gt;=EI$4),NETWORKDAYS.INTL(EI$4,$Q30,1,(Holidays!$A$1:$A$248)),0)+IF(AND($P30&lt;EI$4,$Q30&gt;=EJ$4,$Q30&gt;=EI$4),NETWORKDAYS.INTL(EI$4,(EJ$4)-1,1,(Holidays!$A$1:$A$248)),0))*$S30,"")</f>
        <v>0</v>
      </c>
      <c r="EJ30" s="191">
        <f>IFERROR((IF(AND($P30&gt;=EJ$4,$P30&lt;EK$4,$Q30&lt;EK$4),NETWORKDAYS.INTL($P30,$Q30,1,(Holidays!$A$1:$A$248)),0)+IF(AND($P30&gt;=EJ$4,$P30&lt;EK$4,$Q30&gt;=EK$4),NETWORKDAYS.INTL($P30,(EK$4)-1,1,(Holidays!$A$1:$A$248)),0)+IF(AND($P30&lt;EJ$4,$Q30&lt;EK$4,$Q30&gt;=EJ$4),NETWORKDAYS.INTL(EJ$4,$Q30,1,(Holidays!$A$1:$A$248)),0)+IF(AND($P30&lt;EJ$4,$Q30&gt;=EK$4,$Q30&gt;=EJ$4),NETWORKDAYS.INTL(EJ$4,(EK$4)-1,1,(Holidays!$A$1:$A$248)),0))*$S30,"")</f>
        <v>0</v>
      </c>
      <c r="EK30" s="191">
        <f>IFERROR((IF(AND($P30&gt;=EK$4,$P30&lt;EL$4,$Q30&lt;EL$4),NETWORKDAYS.INTL($P30,$Q30,1,(Holidays!$A$1:$A$248)),0)+IF(AND($P30&gt;=EK$4,$P30&lt;EL$4,$Q30&gt;=EL$4),NETWORKDAYS.INTL($P30,(EL$4)-1,1,(Holidays!$A$1:$A$248)),0)+IF(AND($P30&lt;EK$4,$Q30&lt;EL$4,$Q30&gt;=EK$4),NETWORKDAYS.INTL(EK$4,$Q30,1,(Holidays!$A$1:$A$248)),0)+IF(AND($P30&lt;EK$4,$Q30&gt;=EL$4,$Q30&gt;=EK$4),NETWORKDAYS.INTL(EK$4,(EL$4)-1,1,(Holidays!$A$1:$A$248)),0))*$S30,"")</f>
        <v>0</v>
      </c>
      <c r="EL30" s="191">
        <f>IFERROR((IF(AND($P30&gt;=EL$4,$P30&lt;EM$4,$Q30&lt;EM$4),NETWORKDAYS.INTL($P30,$Q30,1,(Holidays!$A$1:$A$248)),0)+IF(AND($P30&gt;=EL$4,$P30&lt;EM$4,$Q30&gt;=EM$4),NETWORKDAYS.INTL($P30,(EM$4)-1,1,(Holidays!$A$1:$A$248)),0)+IF(AND($P30&lt;EL$4,$Q30&lt;EM$4,$Q30&gt;=EL$4),NETWORKDAYS.INTL(EL$4,$Q30,1,(Holidays!$A$1:$A$248)),0)+IF(AND($P30&lt;EL$4,$Q30&gt;=EM$4,$Q30&gt;=EL$4),NETWORKDAYS.INTL(EL$4,(EM$4)-1,1,(Holidays!$A$1:$A$248)),0))*$S30,"")</f>
        <v>0</v>
      </c>
      <c r="EM30" s="191">
        <f>IFERROR((IF(AND($P30&gt;=EM$4,$P30&lt;EN$4,$Q30&lt;EN$4),NETWORKDAYS.INTL($P30,$Q30,1,(Holidays!$A$1:$A$248)),0)+IF(AND($P30&gt;=EM$4,$P30&lt;EN$4,$Q30&gt;=EN$4),NETWORKDAYS.INTL($P30,(EN$4)-1,1,(Holidays!$A$1:$A$248)),0)+IF(AND($P30&lt;EM$4,$Q30&lt;EN$4,$Q30&gt;=EM$4),NETWORKDAYS.INTL(EM$4,$Q30,1,(Holidays!$A$1:$A$248)),0)+IF(AND($P30&lt;EM$4,$Q30&gt;=EN$4,$Q30&gt;=EM$4),NETWORKDAYS.INTL(EM$4,(EN$4)-1,1,(Holidays!$A$1:$A$248)),0))*$S30,"")</f>
        <v>0</v>
      </c>
      <c r="EN30" s="191">
        <f>IFERROR((IF(AND($P30&gt;=EN$4,$P30&lt;EO$4,$Q30&lt;EO$4),NETWORKDAYS.INTL($P30,$Q30,1,(Holidays!$A$1:$A$248)),0)+IF(AND($P30&gt;=EN$4,$P30&lt;EO$4,$Q30&gt;=EO$4),NETWORKDAYS.INTL($P30,(EO$4)-1,1,(Holidays!$A$1:$A$248)),0)+IF(AND($P30&lt;EN$4,$Q30&lt;EO$4,$Q30&gt;=EN$4),NETWORKDAYS.INTL(EN$4,$Q30,1,(Holidays!$A$1:$A$248)),0)+IF(AND($P30&lt;EN$4,$Q30&gt;=EO$4,$Q30&gt;=EN$4),NETWORKDAYS.INTL(EN$4,(EO$4)-1,1,(Holidays!$A$1:$A$248)),0))*$S30,"")</f>
        <v>0</v>
      </c>
      <c r="EO30" s="191">
        <f>IFERROR((IF(AND($P30&gt;=EO$4,$P30&lt;EP$4,$Q30&lt;EP$4),NETWORKDAYS.INTL($P30,$Q30,1,(Holidays!$A$1:$A$248)),0)+IF(AND($P30&gt;=EO$4,$P30&lt;EP$4,$Q30&gt;=EP$4),NETWORKDAYS.INTL($P30,(EP$4)-1,1,(Holidays!$A$1:$A$248)),0)+IF(AND($P30&lt;EO$4,$Q30&lt;EP$4,$Q30&gt;=EO$4),NETWORKDAYS.INTL(EO$4,$Q30,1,(Holidays!$A$1:$A$248)),0)+IF(AND($P30&lt;EO$4,$Q30&gt;=EP$4,$Q30&gt;=EO$4),NETWORKDAYS.INTL(EO$4,(EP$4)-1,1,(Holidays!$A$1:$A$248)),0))*$S30,"")</f>
        <v>0</v>
      </c>
      <c r="EP30" s="191">
        <f>IFERROR((IF(AND($P30&gt;=EP$4,$P30&lt;EQ$4,$Q30&lt;EQ$4),NETWORKDAYS.INTL($P30,$Q30,1,(Holidays!$A$1:$A$248)),0)+IF(AND($P30&gt;=EP$4,$P30&lt;EQ$4,$Q30&gt;=EQ$4),NETWORKDAYS.INTL($P30,(EQ$4)-1,1,(Holidays!$A$1:$A$248)),0)+IF(AND($P30&lt;EP$4,$Q30&lt;EQ$4,$Q30&gt;=EP$4),NETWORKDAYS.INTL(EP$4,$Q30,1,(Holidays!$A$1:$A$248)),0)+IF(AND($P30&lt;EP$4,$Q30&gt;=EQ$4,$Q30&gt;=EP$4),NETWORKDAYS.INTL(EP$4,(EQ$4)-1,1,(Holidays!$A$1:$A$248)),0))*$S30,"")</f>
        <v>0</v>
      </c>
      <c r="EQ30" s="191">
        <f>IFERROR((IF(AND($P30&gt;=EQ$4,$P30&lt;ER$4,$Q30&lt;ER$4),NETWORKDAYS.INTL($P30,$Q30,1,(Holidays!$A$1:$A$248)),0)+IF(AND($P30&gt;=EQ$4,$P30&lt;ER$4,$Q30&gt;=ER$4),NETWORKDAYS.INTL($P30,(ER$4)-1,1,(Holidays!$A$1:$A$248)),0)+IF(AND($P30&lt;EQ$4,$Q30&lt;ER$4,$Q30&gt;=EQ$4),NETWORKDAYS.INTL(EQ$4,$Q30,1,(Holidays!$A$1:$A$248)),0)+IF(AND($P30&lt;EQ$4,$Q30&gt;=ER$4,$Q30&gt;=EQ$4),NETWORKDAYS.INTL(EQ$4,(ER$4)-1,1,(Holidays!$A$1:$A$248)),0))*$S30,"")</f>
        <v>0</v>
      </c>
      <c r="ER30" s="191">
        <f>IFERROR((IF(AND($P30&gt;=ER$4,$P30&lt;ES$4,$Q30&lt;ES$4),NETWORKDAYS.INTL($P30,$Q30,1,(Holidays!$A$1:$A$248)),0)+IF(AND($P30&gt;=ER$4,$P30&lt;ES$4,$Q30&gt;=ES$4),NETWORKDAYS.INTL($P30,(ES$4)-1,1,(Holidays!$A$1:$A$248)),0)+IF(AND($P30&lt;ER$4,$Q30&lt;ES$4,$Q30&gt;=ER$4),NETWORKDAYS.INTL(ER$4,$Q30,1,(Holidays!$A$1:$A$248)),0)+IF(AND($P30&lt;ER$4,$Q30&gt;=ES$4,$Q30&gt;=ER$4),NETWORKDAYS.INTL(ER$4,(ES$4)-1,1,(Holidays!$A$1:$A$248)),0))*$S30,"")</f>
        <v>0</v>
      </c>
      <c r="ES30" s="191">
        <f>IFERROR((IF(AND($P30&gt;=ES$4,$P30&lt;ET$4,$Q30&lt;ET$4),NETWORKDAYS.INTL($P30,$Q30,1,(Holidays!$A$1:$A$248)),0)+IF(AND($P30&gt;=ES$4,$P30&lt;ET$4,$Q30&gt;=ET$4),NETWORKDAYS.INTL($P30,(ET$4)-1,1,(Holidays!$A$1:$A$248)),0)+IF(AND($P30&lt;ES$4,$Q30&lt;ET$4,$Q30&gt;=ES$4),NETWORKDAYS.INTL(ES$4,$Q30,1,(Holidays!$A$1:$A$248)),0)+IF(AND($P30&lt;ES$4,$Q30&gt;=ET$4,$Q30&gt;=ES$4),NETWORKDAYS.INTL(ES$4,(ET$4)-1,1,(Holidays!$A$1:$A$248)),0))*$S30,"")</f>
        <v>0</v>
      </c>
      <c r="ET30" s="191">
        <f>IFERROR((IF(AND($P30&gt;=ET$4,$P30&lt;EU$4,$Q30&lt;EU$4),NETWORKDAYS.INTL($P30,$Q30,1,(Holidays!$A$1:$A$248)),0)+IF(AND($P30&gt;=ET$4,$P30&lt;EU$4,$Q30&gt;=EU$4),NETWORKDAYS.INTL($P30,(EU$4)-1,1,(Holidays!$A$1:$A$248)),0)+IF(AND($P30&lt;ET$4,$Q30&lt;EU$4,$Q30&gt;=ET$4),NETWORKDAYS.INTL(ET$4,$Q30,1,(Holidays!$A$1:$A$248)),0)+IF(AND($P30&lt;ET$4,$Q30&gt;=EU$4,$Q30&gt;=ET$4),NETWORKDAYS.INTL(ET$4,(EU$4)-1,1,(Holidays!$A$1:$A$248)),0))*$S30,"")</f>
        <v>0</v>
      </c>
      <c r="EU30" s="191">
        <f>IFERROR((IF(AND($P30&gt;=EU$4,$P30&lt;EV$4,$Q30&lt;EV$4),NETWORKDAYS.INTL($P30,$Q30,1,(Holidays!$A$1:$A$248)),0)+IF(AND($P30&gt;=EU$4,$P30&lt;EV$4,$Q30&gt;=EV$4),NETWORKDAYS.INTL($P30,(EV$4)-1,1,(Holidays!$A$1:$A$248)),0)+IF(AND($P30&lt;EU$4,$Q30&lt;EV$4,$Q30&gt;=EU$4),NETWORKDAYS.INTL(EU$4,$Q30,1,(Holidays!$A$1:$A$248)),0)+IF(AND($P30&lt;EU$4,$Q30&gt;=EV$4,$Q30&gt;=EU$4),NETWORKDAYS.INTL(EU$4,(EV$4)-1,1,(Holidays!$A$1:$A$248)),0))*$S30,"")</f>
        <v>0</v>
      </c>
      <c r="EV30" s="191">
        <f>IFERROR((IF(AND($P30&gt;=EV$4,$P30&lt;EW$4,$Q30&lt;EW$4),NETWORKDAYS.INTL($P30,$Q30,1,(Holidays!$A$1:$A$248)),0)+IF(AND($P30&gt;=EV$4,$P30&lt;EW$4,$Q30&gt;=EW$4),NETWORKDAYS.INTL($P30,(EW$4)-1,1,(Holidays!$A$1:$A$248)),0)+IF(AND($P30&lt;EV$4,$Q30&lt;EW$4,$Q30&gt;=EV$4),NETWORKDAYS.INTL(EV$4,$Q30,1,(Holidays!$A$1:$A$248)),0)+IF(AND($P30&lt;EV$4,$Q30&gt;=EW$4,$Q30&gt;=EV$4),NETWORKDAYS.INTL(EV$4,(EW$4)-1,1,(Holidays!$A$1:$A$248)),0))*$S30,"")</f>
        <v>0</v>
      </c>
      <c r="EW30" s="191">
        <f>IFERROR((IF(AND($P30&gt;=EW$4,$P30&lt;EX$4,$Q30&lt;EX$4),NETWORKDAYS.INTL($P30,$Q30,1,(Holidays!$A$1:$A$248)),0)+IF(AND($P30&gt;=EW$4,$P30&lt;EX$4,$Q30&gt;=EX$4),NETWORKDAYS.INTL($P30,(EX$4)-1,1,(Holidays!$A$1:$A$248)),0)+IF(AND($P30&lt;EW$4,$Q30&lt;EX$4,$Q30&gt;=EW$4),NETWORKDAYS.INTL(EW$4,$Q30,1,(Holidays!$A$1:$A$248)),0)+IF(AND($P30&lt;EW$4,$Q30&gt;=EX$4,$Q30&gt;=EW$4),NETWORKDAYS.INTL(EW$4,(EX$4)-1,1,(Holidays!$A$1:$A$248)),0))*$S30,"")</f>
        <v>0</v>
      </c>
      <c r="EX30" s="191">
        <f>IFERROR((IF(AND($P30&gt;=EX$4,$P30&lt;EY$4,$Q30&lt;EY$4),NETWORKDAYS.INTL($P30,$Q30,1,(Holidays!$A$1:$A$248)),0)+IF(AND($P30&gt;=EX$4,$P30&lt;EY$4,$Q30&gt;=EY$4),NETWORKDAYS.INTL($P30,(EY$4)-1,1,(Holidays!$A$1:$A$248)),0)+IF(AND($P30&lt;EX$4,$Q30&lt;EY$4,$Q30&gt;=EX$4),NETWORKDAYS.INTL(EX$4,$Q30,1,(Holidays!$A$1:$A$248)),0)+IF(AND($P30&lt;EX$4,$Q30&gt;=EY$4,$Q30&gt;=EX$4),NETWORKDAYS.INTL(EX$4,(EY$4)-1,1,(Holidays!$A$1:$A$248)),0))*$S30,"")</f>
        <v>0</v>
      </c>
      <c r="EY30" s="191">
        <f>IFERROR((IF(AND($P30&gt;=EY$4,$P30&lt;EZ$4,$Q30&lt;EZ$4),NETWORKDAYS.INTL($P30,$Q30,1,(Holidays!$A$1:$A$248)),0)+IF(AND($P30&gt;=EY$4,$P30&lt;EZ$4,$Q30&gt;=EZ$4),NETWORKDAYS.INTL($P30,(EZ$4)-1,1,(Holidays!$A$1:$A$248)),0)+IF(AND($P30&lt;EY$4,$Q30&lt;EZ$4,$Q30&gt;=EY$4),NETWORKDAYS.INTL(EY$4,$Q30,1,(Holidays!$A$1:$A$248)),0)+IF(AND($P30&lt;EY$4,$Q30&gt;=EZ$4,$Q30&gt;=EY$4),NETWORKDAYS.INTL(EY$4,(EZ$4)-1,1,(Holidays!$A$1:$A$248)),0))*$S30,"")</f>
        <v>0</v>
      </c>
      <c r="EZ30" s="191">
        <f>IFERROR((IF(AND($P30&gt;=EZ$4,$P30&lt;FA$4,$Q30&lt;FA$4),NETWORKDAYS.INTL($P30,$Q30,1,(Holidays!$A$1:$A$248)),0)+IF(AND($P30&gt;=EZ$4,$P30&lt;FA$4,$Q30&gt;=FA$4),NETWORKDAYS.INTL($P30,(FA$4)-1,1,(Holidays!$A$1:$A$248)),0)+IF(AND($P30&lt;EZ$4,$Q30&lt;FA$4,$Q30&gt;=EZ$4),NETWORKDAYS.INTL(EZ$4,$Q30,1,(Holidays!$A$1:$A$248)),0)+IF(AND($P30&lt;EZ$4,$Q30&gt;=FA$4,$Q30&gt;=EZ$4),NETWORKDAYS.INTL(EZ$4,(FA$4)-1,1,(Holidays!$A$1:$A$248)),0))*$S30,"")</f>
        <v>0</v>
      </c>
      <c r="FA30" s="191">
        <f>IFERROR((IF(AND($P30&gt;=FA$4,$P30&lt;FB$4,$Q30&lt;FB$4),NETWORKDAYS.INTL($P30,$Q30,1,(Holidays!$A$1:$A$248)),0)+IF(AND($P30&gt;=FA$4,$P30&lt;FB$4,$Q30&gt;=FB$4),NETWORKDAYS.INTL($P30,(FB$4)-1,1,(Holidays!$A$1:$A$248)),0)+IF(AND($P30&lt;FA$4,$Q30&lt;FB$4,$Q30&gt;=FA$4),NETWORKDAYS.INTL(FA$4,$Q30,1,(Holidays!$A$1:$A$248)),0)+IF(AND($P30&lt;FA$4,$Q30&gt;=FB$4,$Q30&gt;=FA$4),NETWORKDAYS.INTL(FA$4,(FB$4)-1,1,(Holidays!$A$1:$A$248)),0))*$S30,"")</f>
        <v>0</v>
      </c>
      <c r="FB30" s="191">
        <f>IFERROR((IF(AND($P30&gt;=FB$4,$P30&lt;FC$4,$Q30&lt;FC$4),NETWORKDAYS.INTL($P30,$Q30,1,(Holidays!$A$1:$A$248)),0)+IF(AND($P30&gt;=FB$4,$P30&lt;FC$4,$Q30&gt;=FC$4),NETWORKDAYS.INTL($P30,(FC$4)-1,1,(Holidays!$A$1:$A$248)),0)+IF(AND($P30&lt;FB$4,$Q30&lt;FC$4,$Q30&gt;=FB$4),NETWORKDAYS.INTL(FB$4,$Q30,1,(Holidays!$A$1:$A$248)),0)+IF(AND($P30&lt;FB$4,$Q30&gt;=FC$4,$Q30&gt;=FB$4),NETWORKDAYS.INTL(FB$4,(FC$4)-1,1,(Holidays!$A$1:$A$248)),0))*$S30,"")</f>
        <v>0</v>
      </c>
      <c r="FC30" s="191">
        <f>IFERROR((IF(AND($P30&gt;=FC$4,$P30&lt;FD$4,$Q30&lt;FD$4),NETWORKDAYS.INTL($P30,$Q30,1,(Holidays!$A$1:$A$248)),0)+IF(AND($P30&gt;=FC$4,$P30&lt;FD$4,$Q30&gt;=FD$4),NETWORKDAYS.INTL($P30,(FD$4)-1,1,(Holidays!$A$1:$A$248)),0)+IF(AND($P30&lt;FC$4,$Q30&lt;FD$4,$Q30&gt;=FC$4),NETWORKDAYS.INTL(FC$4,$Q30,1,(Holidays!$A$1:$A$248)),0)+IF(AND($P30&lt;FC$4,$Q30&gt;=FD$4,$Q30&gt;=FC$4),NETWORKDAYS.INTL(FC$4,(FD$4)-1,1,(Holidays!$A$1:$A$248)),0))*$S30,"")</f>
        <v>0</v>
      </c>
      <c r="FD30" s="191">
        <f>IFERROR((IF(AND($P30&gt;=FD$4,$P30&lt;FE$4,$Q30&lt;FE$4),NETWORKDAYS.INTL($P30,$Q30,1,(Holidays!$A$1:$A$248)),0)+IF(AND($P30&gt;=FD$4,$P30&lt;FE$4,$Q30&gt;=FE$4),NETWORKDAYS.INTL($P30,(FE$4)-1,1,(Holidays!$A$1:$A$248)),0)+IF(AND($P30&lt;FD$4,$Q30&lt;FE$4,$Q30&gt;=FD$4),NETWORKDAYS.INTL(FD$4,$Q30,1,(Holidays!$A$1:$A$248)),0)+IF(AND($P30&lt;FD$4,$Q30&gt;=FE$4,$Q30&gt;=FD$4),NETWORKDAYS.INTL(FD$4,(FE$4)-1,1,(Holidays!$A$1:$A$248)),0))*$S30,"")</f>
        <v>0</v>
      </c>
      <c r="FE30" s="191">
        <f>IFERROR((IF(AND($P30&gt;=FE$4,$P30&lt;FF$4,$Q30&lt;FF$4),NETWORKDAYS.INTL($P30,$Q30,1,(Holidays!$A$1:$A$248)),0)+IF(AND($P30&gt;=FE$4,$P30&lt;FF$4,$Q30&gt;=FF$4),NETWORKDAYS.INTL($P30,(FF$4)-1,1,(Holidays!$A$1:$A$248)),0)+IF(AND($P30&lt;FE$4,$Q30&lt;FF$4,$Q30&gt;=FE$4),NETWORKDAYS.INTL(FE$4,$Q30,1,(Holidays!$A$1:$A$248)),0)+IF(AND($P30&lt;FE$4,$Q30&gt;=FF$4,$Q30&gt;=FE$4),NETWORKDAYS.INTL(FE$4,(FF$4)-1,1,(Holidays!$A$1:$A$248)),0))*$S30,"")</f>
        <v>0</v>
      </c>
      <c r="FF30" s="191">
        <f>IFERROR((IF(AND($P30&gt;=FF$4,$P30&lt;FG$4,$Q30&lt;FG$4),NETWORKDAYS.INTL($P30,$Q30,1,(Holidays!$A$1:$A$248)),0)+IF(AND($P30&gt;=FF$4,$P30&lt;FG$4,$Q30&gt;=FG$4),NETWORKDAYS.INTL($P30,(FG$4)-1,1,(Holidays!$A$1:$A$248)),0)+IF(AND($P30&lt;FF$4,$Q30&lt;FG$4,$Q30&gt;=FF$4),NETWORKDAYS.INTL(FF$4,$Q30,1,(Holidays!$A$1:$A$248)),0)+IF(AND($P30&lt;FF$4,$Q30&gt;=FG$4,$Q30&gt;=FF$4),NETWORKDAYS.INTL(FF$4,(FG$4)-1,1,(Holidays!$A$1:$A$248)),0))*$S30,"")</f>
        <v>0</v>
      </c>
      <c r="FG30" s="191">
        <f>IFERROR((IF(AND($P30&gt;=FG$4,$P30&lt;FH$4,$Q30&lt;FH$4),NETWORKDAYS.INTL($P30,$Q30,1,(Holidays!$A$1:$A$248)),0)+IF(AND($P30&gt;=FG$4,$P30&lt;FH$4,$Q30&gt;=FH$4),NETWORKDAYS.INTL($P30,(FH$4)-1,1,(Holidays!$A$1:$A$248)),0)+IF(AND($P30&lt;FG$4,$Q30&lt;FH$4,$Q30&gt;=FG$4),NETWORKDAYS.INTL(FG$4,$Q30,1,(Holidays!$A$1:$A$248)),0)+IF(AND($P30&lt;FG$4,$Q30&gt;=FH$4,$Q30&gt;=FG$4),NETWORKDAYS.INTL(FG$4,(FH$4)-1,1,(Holidays!$A$1:$A$248)),0))*$S30,"")</f>
        <v>0</v>
      </c>
      <c r="FH30" s="191">
        <f>IFERROR((IF(AND($P30&gt;=FH$4,$P30&lt;FI$4,$Q30&lt;FI$4),NETWORKDAYS.INTL($P30,$Q30,1,(Holidays!$A$1:$A$248)),0)+IF(AND($P30&gt;=FH$4,$P30&lt;FI$4,$Q30&gt;=FI$4),NETWORKDAYS.INTL($P30,(FI$4)-1,1,(Holidays!$A$1:$A$248)),0)+IF(AND($P30&lt;FH$4,$Q30&lt;FI$4,$Q30&gt;=FH$4),NETWORKDAYS.INTL(FH$4,$Q30,1,(Holidays!$A$1:$A$248)),0)+IF(AND($P30&lt;FH$4,$Q30&gt;=FI$4,$Q30&gt;=FH$4),NETWORKDAYS.INTL(FH$4,(FI$4)-1,1,(Holidays!$A$1:$A$248)),0))*$S30,"")</f>
        <v>0</v>
      </c>
      <c r="FI30" s="191">
        <f>IFERROR((IF(AND($P30&gt;=FI$4,$P30&lt;FJ$4,$Q30&lt;FJ$4),NETWORKDAYS.INTL($P30,$Q30,1,(Holidays!$A$1:$A$248)),0)+IF(AND($P30&gt;=FI$4,$P30&lt;FJ$4,$Q30&gt;=FJ$4),NETWORKDAYS.INTL($P30,(FJ$4)-1,1,(Holidays!$A$1:$A$248)),0)+IF(AND($P30&lt;FI$4,$Q30&lt;FJ$4,$Q30&gt;=FI$4),NETWORKDAYS.INTL(FI$4,$Q30,1,(Holidays!$A$1:$A$248)),0)+IF(AND($P30&lt;FI$4,$Q30&gt;=FJ$4,$Q30&gt;=FI$4),NETWORKDAYS.INTL(FI$4,(FJ$4)-1,1,(Holidays!$A$1:$A$248)),0))*$S30,"")</f>
        <v>0</v>
      </c>
      <c r="FJ30" s="191">
        <f>IFERROR((IF(AND($P30&gt;=FJ$4,$P30&lt;FK$4,$Q30&lt;FK$4),NETWORKDAYS.INTL($P30,$Q30,1,(Holidays!$A$1:$A$248)),0)+IF(AND($P30&gt;=FJ$4,$P30&lt;FK$4,$Q30&gt;=FK$4),NETWORKDAYS.INTL($P30,(FK$4)-1,1,(Holidays!$A$1:$A$248)),0)+IF(AND($P30&lt;FJ$4,$Q30&lt;FK$4,$Q30&gt;=FJ$4),NETWORKDAYS.INTL(FJ$4,$Q30,1,(Holidays!$A$1:$A$248)),0)+IF(AND($P30&lt;FJ$4,$Q30&gt;=FK$4,$Q30&gt;=FJ$4),NETWORKDAYS.INTL(FJ$4,(FK$4)-1,1,(Holidays!$A$1:$A$248)),0))*$S30,"")</f>
        <v>0</v>
      </c>
      <c r="FK30" s="191">
        <f>IFERROR((IF(AND($P30&gt;=FK$4,$P30&lt;FL$4,$Q30&lt;FL$4),NETWORKDAYS.INTL($P30,$Q30,1,(Holidays!$A$1:$A$248)),0)+IF(AND($P30&gt;=FK$4,$P30&lt;FL$4,$Q30&gt;=FL$4),NETWORKDAYS.INTL($P30,(FL$4)-1,1,(Holidays!$A$1:$A$248)),0)+IF(AND($P30&lt;FK$4,$Q30&lt;FL$4,$Q30&gt;=FK$4),NETWORKDAYS.INTL(FK$4,$Q30,1,(Holidays!$A$1:$A$248)),0)+IF(AND($P30&lt;FK$4,$Q30&gt;=FL$4,$Q30&gt;=FK$4),NETWORKDAYS.INTL(FK$4,(FL$4)-1,1,(Holidays!$A$1:$A$248)),0))*$S30,"")</f>
        <v>0</v>
      </c>
      <c r="FL30" s="191">
        <f>IFERROR((IF(AND($P30&gt;=FL$4,$P30&lt;FM$4,$Q30&lt;FM$4),NETWORKDAYS.INTL($P30,$Q30,1,(Holidays!$A$1:$A$248)),0)+IF(AND($P30&gt;=FL$4,$P30&lt;FM$4,$Q30&gt;=FM$4),NETWORKDAYS.INTL($P30,(FM$4)-1,1,(Holidays!$A$1:$A$248)),0)+IF(AND($P30&lt;FL$4,$Q30&lt;FM$4,$Q30&gt;=FL$4),NETWORKDAYS.INTL(FL$4,$Q30,1,(Holidays!$A$1:$A$248)),0)+IF(AND($P30&lt;FL$4,$Q30&gt;=FM$4,$Q30&gt;=FL$4),NETWORKDAYS.INTL(FL$4,(FM$4)-1,1,(Holidays!$A$1:$A$248)),0))*$S30,"")</f>
        <v>0</v>
      </c>
      <c r="FM30" s="191">
        <f>IFERROR((IF(AND($P30&gt;=FM$4,$P30&lt;FN$4,$Q30&lt;FN$4),NETWORKDAYS.INTL($P30,$Q30,1,(Holidays!$A$1:$A$248)),0)+IF(AND($P30&gt;=FM$4,$P30&lt;FN$4,$Q30&gt;=FN$4),NETWORKDAYS.INTL($P30,(FN$4)-1,1,(Holidays!$A$1:$A$248)),0)+IF(AND($P30&lt;FM$4,$Q30&lt;FN$4,$Q30&gt;=FM$4),NETWORKDAYS.INTL(FM$4,$Q30,1,(Holidays!$A$1:$A$248)),0)+IF(AND($P30&lt;FM$4,$Q30&gt;=FN$4,$Q30&gt;=FM$4),NETWORKDAYS.INTL(FM$4,(FN$4)-1,1,(Holidays!$A$1:$A$248)),0))*$S30,"")</f>
        <v>0</v>
      </c>
      <c r="FN30" s="191">
        <f>IFERROR((IF(AND($P30&gt;=FN$4,$P30&lt;FO$4,$Q30&lt;FO$4),NETWORKDAYS.INTL($P30,$Q30,1,(Holidays!$A$1:$A$248)),0)+IF(AND($P30&gt;=FN$4,$P30&lt;FO$4,$Q30&gt;=FO$4),NETWORKDAYS.INTL($P30,(FO$4)-1,1,(Holidays!$A$1:$A$248)),0)+IF(AND($P30&lt;FN$4,$Q30&lt;FO$4,$Q30&gt;=FN$4),NETWORKDAYS.INTL(FN$4,$Q30,1,(Holidays!$A$1:$A$248)),0)+IF(AND($P30&lt;FN$4,$Q30&gt;=FO$4,$Q30&gt;=FN$4),NETWORKDAYS.INTL(FN$4,(FO$4)-1,1,(Holidays!$A$1:$A$248)),0))*$S30,"")</f>
        <v>0</v>
      </c>
      <c r="FO30" s="191">
        <f>IFERROR((IF(AND($P30&gt;=FO$4,$P30&lt;FP$4,$Q30&lt;FP$4),NETWORKDAYS.INTL($P30,$Q30,1,(Holidays!$A$1:$A$248)),0)+IF(AND($P30&gt;=FO$4,$P30&lt;FP$4,$Q30&gt;=FP$4),NETWORKDAYS.INTL($P30,(FP$4)-1,1,(Holidays!$A$1:$A$248)),0)+IF(AND($P30&lt;FO$4,$Q30&lt;FP$4,$Q30&gt;=FO$4),NETWORKDAYS.INTL(FO$4,$Q30,1,(Holidays!$A$1:$A$248)),0)+IF(AND($P30&lt;FO$4,$Q30&gt;=FP$4,$Q30&gt;=FO$4),NETWORKDAYS.INTL(FO$4,(FP$4)-1,1,(Holidays!$A$1:$A$248)),0))*$S30,"")</f>
        <v>0</v>
      </c>
      <c r="FP30" s="191">
        <f>IFERROR((IF(AND($P30&gt;=FP$4,$P30&lt;FQ$4,$Q30&lt;FQ$4),NETWORKDAYS.INTL($P30,$Q30,1,(Holidays!$A$1:$A$248)),0)+IF(AND($P30&gt;=FP$4,$P30&lt;FQ$4,$Q30&gt;=FQ$4),NETWORKDAYS.INTL($P30,(FQ$4)-1,1,(Holidays!$A$1:$A$248)),0)+IF(AND($P30&lt;FP$4,$Q30&lt;FQ$4,$Q30&gt;=FP$4),NETWORKDAYS.INTL(FP$4,$Q30,1,(Holidays!$A$1:$A$248)),0)+IF(AND($P30&lt;FP$4,$Q30&gt;=FQ$4,$Q30&gt;=FP$4),NETWORKDAYS.INTL(FP$4,(FQ$4)-1,1,(Holidays!$A$1:$A$248)),0))*$S30,"")</f>
        <v>0</v>
      </c>
      <c r="FQ30" s="191">
        <f>IFERROR((IF(AND($P30&gt;=FQ$4,$P30&lt;FR$4,$Q30&lt;FR$4),NETWORKDAYS.INTL($P30,$Q30,1,(Holidays!$A$1:$A$248)),0)+IF(AND($P30&gt;=FQ$4,$P30&lt;FR$4,$Q30&gt;=FR$4),NETWORKDAYS.INTL($P30,(FR$4)-1,1,(Holidays!$A$1:$A$248)),0)+IF(AND($P30&lt;FQ$4,$Q30&lt;FR$4,$Q30&gt;=FQ$4),NETWORKDAYS.INTL(FQ$4,$Q30,1,(Holidays!$A$1:$A$248)),0)+IF(AND($P30&lt;FQ$4,$Q30&gt;=FR$4,$Q30&gt;=FQ$4),NETWORKDAYS.INTL(FQ$4,(FR$4)-1,1,(Holidays!$A$1:$A$248)),0))*$S30,"")</f>
        <v>0</v>
      </c>
      <c r="FR30" s="191">
        <f>IFERROR((IF(AND($P30&gt;=FR$4,$P30&lt;FS$4,$Q30&lt;FS$4),NETWORKDAYS.INTL($P30,$Q30,1,(Holidays!$A$1:$A$248)),0)+IF(AND($P30&gt;=FR$4,$P30&lt;FS$4,$Q30&gt;=FS$4),NETWORKDAYS.INTL($P30,(FS$4)-1,1,(Holidays!$A$1:$A$248)),0)+IF(AND($P30&lt;FR$4,$Q30&lt;FS$4,$Q30&gt;=FR$4),NETWORKDAYS.INTL(FR$4,$Q30,1,(Holidays!$A$1:$A$248)),0)+IF(AND($P30&lt;FR$4,$Q30&gt;=FS$4,$Q30&gt;=FR$4),NETWORKDAYS.INTL(FR$4,(FS$4)-1,1,(Holidays!$A$1:$A$248)),0))*$S30,"")</f>
        <v>0</v>
      </c>
      <c r="FS30" s="191">
        <f>IFERROR((IF(AND($P30&gt;=FS$4,$P30&lt;FT$4,$Q30&lt;FT$4),NETWORKDAYS.INTL($P30,$Q30,1,(Holidays!$A$1:$A$248)),0)+IF(AND($P30&gt;=FS$4,$P30&lt;FT$4,$Q30&gt;=FT$4),NETWORKDAYS.INTL($P30,(FT$4)-1,1,(Holidays!$A$1:$A$248)),0)+IF(AND($P30&lt;FS$4,$Q30&lt;FT$4,$Q30&gt;=FS$4),NETWORKDAYS.INTL(FS$4,$Q30,1,(Holidays!$A$1:$A$248)),0)+IF(AND($P30&lt;FS$4,$Q30&gt;=FT$4,$Q30&gt;=FS$4),NETWORKDAYS.INTL(FS$4,(FT$4)-1,1,(Holidays!$A$1:$A$248)),0))*$S30,"")</f>
        <v>0</v>
      </c>
      <c r="FT30" s="191">
        <f>IFERROR((IF(AND($P30&gt;=FT$4,$P30&lt;FU$4,$Q30&lt;FU$4),NETWORKDAYS.INTL($P30,$Q30,1,(Holidays!$A$1:$A$248)),0)+IF(AND($P30&gt;=FT$4,$P30&lt;FU$4,$Q30&gt;=FU$4),NETWORKDAYS.INTL($P30,(FU$4)-1,1,(Holidays!$A$1:$A$248)),0)+IF(AND($P30&lt;FT$4,$Q30&lt;FU$4,$Q30&gt;=FT$4),NETWORKDAYS.INTL(FT$4,$Q30,1,(Holidays!$A$1:$A$248)),0)+IF(AND($P30&lt;FT$4,$Q30&gt;=FU$4,$Q30&gt;=FT$4),NETWORKDAYS.INTL(FT$4,(FU$4)-1,1,(Holidays!$A$1:$A$248)),0))*$S30,"")</f>
        <v>0</v>
      </c>
      <c r="FU30" s="191">
        <f>IFERROR((IF(AND($P30&gt;=FU$4,$P30&lt;FV$4,$Q30&lt;FV$4),NETWORKDAYS.INTL($P30,$Q30,1,(Holidays!$A$1:$A$248)),0)+IF(AND($P30&gt;=FU$4,$P30&lt;FV$4,$Q30&gt;=FV$4),NETWORKDAYS.INTL($P30,(FV$4)-1,1,(Holidays!$A$1:$A$248)),0)+IF(AND($P30&lt;FU$4,$Q30&lt;FV$4,$Q30&gt;=FU$4),NETWORKDAYS.INTL(FU$4,$Q30,1,(Holidays!$A$1:$A$248)),0)+IF(AND($P30&lt;FU$4,$Q30&gt;=FV$4,$Q30&gt;=FU$4),NETWORKDAYS.INTL(FU$4,(FV$4)-1,1,(Holidays!$A$1:$A$248)),0))*$S30,"")</f>
        <v>0</v>
      </c>
      <c r="FV30" s="191">
        <f>IFERROR((IF(AND($P30&gt;=FV$4,$P30&lt;FW$4,$Q30&lt;FW$4),NETWORKDAYS.INTL($P30,$Q30,1,(Holidays!$A$1:$A$248)),0)+IF(AND($P30&gt;=FV$4,$P30&lt;FW$4,$Q30&gt;=FW$4),NETWORKDAYS.INTL($P30,(FW$4)-1,1,(Holidays!$A$1:$A$248)),0)+IF(AND($P30&lt;FV$4,$Q30&lt;FW$4,$Q30&gt;=FV$4),NETWORKDAYS.INTL(FV$4,$Q30,1,(Holidays!$A$1:$A$248)),0)+IF(AND($P30&lt;FV$4,$Q30&gt;=FW$4,$Q30&gt;=FV$4),NETWORKDAYS.INTL(FV$4,(FW$4)-1,1,(Holidays!$A$1:$A$248)),0))*$S30,"")</f>
        <v>0</v>
      </c>
      <c r="FW30" s="191">
        <f>IFERROR((IF(AND($P30&gt;=FW$4,$P30&lt;FX$4,$Q30&lt;FX$4),NETWORKDAYS.INTL($P30,$Q30,1,(Holidays!$A$1:$A$248)),0)+IF(AND($P30&gt;=FW$4,$P30&lt;FX$4,$Q30&gt;=FX$4),NETWORKDAYS.INTL($P30,(FX$4)-1,1,(Holidays!$A$1:$A$248)),0)+IF(AND($P30&lt;FW$4,$Q30&lt;FX$4,$Q30&gt;=FW$4),NETWORKDAYS.INTL(FW$4,$Q30,1,(Holidays!$A$1:$A$248)),0)+IF(AND($P30&lt;FW$4,$Q30&gt;=FX$4,$Q30&gt;=FW$4),NETWORKDAYS.INTL(FW$4,(FX$4)-1,1,(Holidays!$A$1:$A$248)),0))*$S30,"")</f>
        <v>0</v>
      </c>
      <c r="FX30" s="191">
        <f>IFERROR((IF(AND($P30&gt;=FX$4,$P30&lt;FY$4,$Q30&lt;FY$4),NETWORKDAYS.INTL($P30,$Q30,1,(Holidays!$A$1:$A$248)),0)+IF(AND($P30&gt;=FX$4,$P30&lt;FY$4,$Q30&gt;=FY$4),NETWORKDAYS.INTL($P30,(FY$4)-1,1,(Holidays!$A$1:$A$248)),0)+IF(AND($P30&lt;FX$4,$Q30&lt;FY$4,$Q30&gt;=FX$4),NETWORKDAYS.INTL(FX$4,$Q30,1,(Holidays!$A$1:$A$248)),0)+IF(AND($P30&lt;FX$4,$Q30&gt;=FY$4,$Q30&gt;=FX$4),NETWORKDAYS.INTL(FX$4,(FY$4)-1,1,(Holidays!$A$1:$A$248)),0))*$S30,"")</f>
        <v>0</v>
      </c>
      <c r="FY30" s="191">
        <f>IFERROR((IF(AND($P30&gt;=FY$4,$P30&lt;FZ$4,$Q30&lt;FZ$4),NETWORKDAYS.INTL($P30,$Q30,1,(Holidays!$A$1:$A$248)),0)+IF(AND($P30&gt;=FY$4,$P30&lt;FZ$4,$Q30&gt;=FZ$4),NETWORKDAYS.INTL($P30,(FZ$4)-1,1,(Holidays!$A$1:$A$248)),0)+IF(AND($P30&lt;FY$4,$Q30&lt;FZ$4,$Q30&gt;=FY$4),NETWORKDAYS.INTL(FY$4,$Q30,1,(Holidays!$A$1:$A$248)),0)+IF(AND($P30&lt;FY$4,$Q30&gt;=FZ$4,$Q30&gt;=FY$4),NETWORKDAYS.INTL(FY$4,(FZ$4)-1,1,(Holidays!$A$1:$A$248)),0))*$S30,"")</f>
        <v>0</v>
      </c>
      <c r="FZ30" s="191">
        <f>IFERROR((IF(AND($P30&gt;=FZ$4,$P30&lt;GA$4,$Q30&lt;GA$4),NETWORKDAYS.INTL($P30,$Q30,1,(Holidays!$A$1:$A$248)),0)+IF(AND($P30&gt;=FZ$4,$P30&lt;GA$4,$Q30&gt;=GA$4),NETWORKDAYS.INTL($P30,(GA$4)-1,1,(Holidays!$A$1:$A$248)),0)+IF(AND($P30&lt;FZ$4,$Q30&lt;GA$4,$Q30&gt;=FZ$4),NETWORKDAYS.INTL(FZ$4,$Q30,1,(Holidays!$A$1:$A$248)),0)+IF(AND($P30&lt;FZ$4,$Q30&gt;=GA$4,$Q30&gt;=FZ$4),NETWORKDAYS.INTL(FZ$4,(GA$4)-1,1,(Holidays!$A$1:$A$248)),0))*$S30,"")</f>
        <v>0</v>
      </c>
      <c r="GA30" s="191">
        <f>IFERROR((IF(AND($P30&gt;=GA$4,$P30&lt;GB$4,$Q30&lt;GB$4),NETWORKDAYS.INTL($P30,$Q30,1,(Holidays!$A$1:$A$248)),0)+IF(AND($P30&gt;=GA$4,$P30&lt;GB$4,$Q30&gt;=GB$4),NETWORKDAYS.INTL($P30,(GB$4)-1,1,(Holidays!$A$1:$A$248)),0)+IF(AND($P30&lt;GA$4,$Q30&lt;GB$4,$Q30&gt;=GA$4),NETWORKDAYS.INTL(GA$4,$Q30,1,(Holidays!$A$1:$A$248)),0)+IF(AND($P30&lt;GA$4,$Q30&gt;=GB$4,$Q30&gt;=GA$4),NETWORKDAYS.INTL(GA$4,(GB$4)-1,1,(Holidays!$A$1:$A$248)),0))*$S30,"")</f>
        <v>0</v>
      </c>
      <c r="GB30" s="191">
        <f>IFERROR((IF(AND($P30&gt;=GB$4,$P30&lt;GC$4,$Q30&lt;GC$4),NETWORKDAYS.INTL($P30,$Q30,1,(Holidays!$A$1:$A$248)),0)+IF(AND($P30&gt;=GB$4,$P30&lt;GC$4,$Q30&gt;=GC$4),NETWORKDAYS.INTL($P30,(GC$4)-1,1,(Holidays!$A$1:$A$248)),0)+IF(AND($P30&lt;GB$4,$Q30&lt;GC$4,$Q30&gt;=GB$4),NETWORKDAYS.INTL(GB$4,$Q30,1,(Holidays!$A$1:$A$248)),0)+IF(AND($P30&lt;GB$4,$Q30&gt;=GC$4,$Q30&gt;=GB$4),NETWORKDAYS.INTL(GB$4,(GC$4)-1,1,(Holidays!$A$1:$A$248)),0))*$S30,"")</f>
        <v>0</v>
      </c>
      <c r="GC30" s="191">
        <f>IFERROR((IF(AND($P30&gt;=GC$4,$P30&lt;GD$4,$Q30&lt;GD$4),NETWORKDAYS.INTL($P30,$Q30,1,(Holidays!$A$1:$A$248)),0)+IF(AND($P30&gt;=GC$4,$P30&lt;GD$4,$Q30&gt;=GD$4),NETWORKDAYS.INTL($P30,(GD$4)-1,1,(Holidays!$A$1:$A$248)),0)+IF(AND($P30&lt;GC$4,$Q30&lt;GD$4,$Q30&gt;=GC$4),NETWORKDAYS.INTL(GC$4,$Q30,1,(Holidays!$A$1:$A$248)),0)+IF(AND($P30&lt;GC$4,$Q30&gt;=GD$4,$Q30&gt;=GC$4),NETWORKDAYS.INTL(GC$4,(GD$4)-1,1,(Holidays!$A$1:$A$248)),0))*$S30,"")</f>
        <v>0</v>
      </c>
      <c r="GD30" s="191">
        <f>IFERROR((IF(AND($P30&gt;=GD$4,$P30&lt;GE$4,$Q30&lt;GE$4),NETWORKDAYS.INTL($P30,$Q30,1,(Holidays!$A$1:$A$248)),0)+IF(AND($P30&gt;=GD$4,$P30&lt;GE$4,$Q30&gt;=GE$4),NETWORKDAYS.INTL($P30,(GE$4)-1,1,(Holidays!$A$1:$A$248)),0)+IF(AND($P30&lt;GD$4,$Q30&lt;GE$4,$Q30&gt;=GD$4),NETWORKDAYS.INTL(GD$4,$Q30,1,(Holidays!$A$1:$A$248)),0)+IF(AND($P30&lt;GD$4,$Q30&gt;=GE$4,$Q30&gt;=GD$4),NETWORKDAYS.INTL(GD$4,(GE$4)-1,1,(Holidays!$A$1:$A$248)),0))*$S30,"")</f>
        <v>0</v>
      </c>
      <c r="GE30" s="191">
        <f>IFERROR((IF(AND($P30&gt;=GE$4,$P30&lt;GF$4,$Q30&lt;GF$4),NETWORKDAYS.INTL($P30,$Q30,1,(Holidays!$A$1:$A$248)),0)+IF(AND($P30&gt;=GE$4,$P30&lt;GF$4,$Q30&gt;=GF$4),NETWORKDAYS.INTL($P30,(GF$4)-1,1,(Holidays!$A$1:$A$248)),0)+IF(AND($P30&lt;GE$4,$Q30&lt;GF$4,$Q30&gt;=GE$4),NETWORKDAYS.INTL(GE$4,$Q30,1,(Holidays!$A$1:$A$248)),0)+IF(AND($P30&lt;GE$4,$Q30&gt;=GF$4,$Q30&gt;=GE$4),NETWORKDAYS.INTL(GE$4,(GF$4)-1,1,(Holidays!$A$1:$A$248)),0))*$S30,"")</f>
        <v>0</v>
      </c>
      <c r="GF30" s="191">
        <f>IFERROR((IF(AND($P30&gt;=GF$4,$P30&lt;GG$4,$Q30&lt;GG$4),NETWORKDAYS.INTL($P30,$Q30,1,(Holidays!$A$1:$A$248)),0)+IF(AND($P30&gt;=GF$4,$P30&lt;GG$4,$Q30&gt;=GG$4),NETWORKDAYS.INTL($P30,(GG$4)-1,1,(Holidays!$A$1:$A$248)),0)+IF(AND($P30&lt;GF$4,$Q30&lt;GG$4,$Q30&gt;=GF$4),NETWORKDAYS.INTL(GF$4,$Q30,1,(Holidays!$A$1:$A$248)),0)+IF(AND($P30&lt;GF$4,$Q30&gt;=GG$4,$Q30&gt;=GF$4),NETWORKDAYS.INTL(GF$4,(GG$4)-1,1,(Holidays!$A$1:$A$248)),0))*$S30,"")</f>
        <v>0</v>
      </c>
      <c r="GG30" s="191">
        <f>IFERROR((IF(AND($P30&gt;=GG$4,$P30&lt;GH$4,$Q30&lt;GH$4),NETWORKDAYS.INTL($P30,$Q30,1,(Holidays!$A$1:$A$248)),0)+IF(AND($P30&gt;=GG$4,$P30&lt;GH$4,$Q30&gt;=GH$4),NETWORKDAYS.INTL($P30,(GH$4)-1,1,(Holidays!$A$1:$A$248)),0)+IF(AND($P30&lt;GG$4,$Q30&lt;GH$4,$Q30&gt;=GG$4),NETWORKDAYS.INTL(GG$4,$Q30,1,(Holidays!$A$1:$A$248)),0)+IF(AND($P30&lt;GG$4,$Q30&gt;=GH$4,$Q30&gt;=GG$4),NETWORKDAYS.INTL(GG$4,(GH$4)-1,1,(Holidays!$A$1:$A$248)),0))*$S30,"")</f>
        <v>0</v>
      </c>
      <c r="GH30" s="191">
        <f>IFERROR((IF(AND($P30&gt;=GH$4,$P30&lt;GI$4,$Q30&lt;GI$4),NETWORKDAYS.INTL($P30,$Q30,1,(Holidays!$A$1:$A$248)),0)+IF(AND($P30&gt;=GH$4,$P30&lt;GI$4,$Q30&gt;=GI$4),NETWORKDAYS.INTL($P30,(GI$4)-1,1,(Holidays!$A$1:$A$248)),0)+IF(AND($P30&lt;GH$4,$Q30&lt;GI$4,$Q30&gt;=GH$4),NETWORKDAYS.INTL(GH$4,$Q30,1,(Holidays!$A$1:$A$248)),0)+IF(AND($P30&lt;GH$4,$Q30&gt;=GI$4,$Q30&gt;=GH$4),NETWORKDAYS.INTL(GH$4,(GI$4)-1,1,(Holidays!$A$1:$A$248)),0))*$S30,"")</f>
        <v>0</v>
      </c>
      <c r="GI30" s="191">
        <f>IFERROR((IF(AND($P30&gt;=GI$4,$P30&lt;GJ$4,$Q30&lt;GJ$4),NETWORKDAYS.INTL($P30,$Q30,1,(Holidays!$A$1:$A$248)),0)+IF(AND($P30&gt;=GI$4,$P30&lt;GJ$4,$Q30&gt;=GJ$4),NETWORKDAYS.INTL($P30,(GJ$4)-1,1,(Holidays!$A$1:$A$248)),0)+IF(AND($P30&lt;GI$4,$Q30&lt;GJ$4,$Q30&gt;=GI$4),NETWORKDAYS.INTL(GI$4,$Q30,1,(Holidays!$A$1:$A$248)),0)+IF(AND($P30&lt;GI$4,$Q30&gt;=GJ$4,$Q30&gt;=GI$4),NETWORKDAYS.INTL(GI$4,(GJ$4)-1,1,(Holidays!$A$1:$A$248)),0))*$S30,"")</f>
        <v>0</v>
      </c>
      <c r="GJ30" s="191">
        <f>IFERROR((IF(AND($P30&gt;=GJ$4,$P30&lt;GK$4,$Q30&lt;GK$4),NETWORKDAYS.INTL($P30,$Q30,1,(Holidays!$A$1:$A$248)),0)+IF(AND($P30&gt;=GJ$4,$P30&lt;GK$4,$Q30&gt;=GK$4),NETWORKDAYS.INTL($P30,(GK$4)-1,1,(Holidays!$A$1:$A$248)),0)+IF(AND($P30&lt;GJ$4,$Q30&lt;GK$4,$Q30&gt;=GJ$4),NETWORKDAYS.INTL(GJ$4,$Q30,1,(Holidays!$A$1:$A$248)),0)+IF(AND($P30&lt;GJ$4,$Q30&gt;=GK$4,$Q30&gt;=GJ$4),NETWORKDAYS.INTL(GJ$4,(GK$4)-1,1,(Holidays!$A$1:$A$248)),0))*$S30,"")</f>
        <v>0</v>
      </c>
      <c r="GK30" s="191">
        <f>IFERROR((IF(AND($P30&gt;=GK$4,$P30&lt;GL$4,$Q30&lt;GL$4),NETWORKDAYS.INTL($P30,$Q30,1,(Holidays!$A$1:$A$248)),0)+IF(AND($P30&gt;=GK$4,$P30&lt;GL$4,$Q30&gt;=GL$4),NETWORKDAYS.INTL($P30,(GL$4)-1,1,(Holidays!$A$1:$A$248)),0)+IF(AND($P30&lt;GK$4,$Q30&lt;GL$4,$Q30&gt;=GK$4),NETWORKDAYS.INTL(GK$4,$Q30,1,(Holidays!$A$1:$A$248)),0)+IF(AND($P30&lt;GK$4,$Q30&gt;=GL$4,$Q30&gt;=GK$4),NETWORKDAYS.INTL(GK$4,(GL$4)-1,1,(Holidays!$A$1:$A$248)),0))*$S30,"")</f>
        <v>0</v>
      </c>
      <c r="GL30" s="191">
        <f>IFERROR((IF(AND($P30&gt;=GL$4,$P30&lt;GM$4,$Q30&lt;GM$4),NETWORKDAYS.INTL($P30,$Q30,1,(Holidays!$A$1:$A$248)),0)+IF(AND($P30&gt;=GL$4,$P30&lt;GM$4,$Q30&gt;=GM$4),NETWORKDAYS.INTL($P30,(GM$4)-1,1,(Holidays!$A$1:$A$248)),0)+IF(AND($P30&lt;GL$4,$Q30&lt;GM$4,$Q30&gt;=GL$4),NETWORKDAYS.INTL(GL$4,$Q30,1,(Holidays!$A$1:$A$248)),0)+IF(AND($P30&lt;GL$4,$Q30&gt;=GM$4,$Q30&gt;=GL$4),NETWORKDAYS.INTL(GL$4,(GM$4)-1,1,(Holidays!$A$1:$A$248)),0))*$S30,"")</f>
        <v>0</v>
      </c>
      <c r="GM30" s="191">
        <f>IFERROR((IF(AND($P30&gt;=GM$4,$P30&lt;GN$4,$Q30&lt;GN$4),NETWORKDAYS.INTL($P30,$Q30,1,(Holidays!$A$1:$A$248)),0)+IF(AND($P30&gt;=GM$4,$P30&lt;GN$4,$Q30&gt;=GN$4),NETWORKDAYS.INTL($P30,(GN$4)-1,1,(Holidays!$A$1:$A$248)),0)+IF(AND($P30&lt;GM$4,$Q30&lt;GN$4,$Q30&gt;=GM$4),NETWORKDAYS.INTL(GM$4,$Q30,1,(Holidays!$A$1:$A$248)),0)+IF(AND($P30&lt;GM$4,$Q30&gt;=GN$4,$Q30&gt;=GM$4),NETWORKDAYS.INTL(GM$4,(GN$4)-1,1,(Holidays!$A$1:$A$248)),0))*$S30,"")</f>
        <v>0</v>
      </c>
      <c r="GN30" s="191">
        <f>IFERROR((IF(AND($P30&gt;=GN$4,$P30&lt;GO$4,$Q30&lt;GO$4),NETWORKDAYS.INTL($P30,$Q30,1,(Holidays!$A$1:$A$248)),0)+IF(AND($P30&gt;=GN$4,$P30&lt;GO$4,$Q30&gt;=GO$4),NETWORKDAYS.INTL($P30,(GO$4)-1,1,(Holidays!$A$1:$A$248)),0)+IF(AND($P30&lt;GN$4,$Q30&lt;GO$4,$Q30&gt;=GN$4),NETWORKDAYS.INTL(GN$4,$Q30,1,(Holidays!$A$1:$A$248)),0)+IF(AND($P30&lt;GN$4,$Q30&gt;=GO$4,$Q30&gt;=GN$4),NETWORKDAYS.INTL(GN$4,(GO$4)-1,1,(Holidays!$A$1:$A$248)),0))*$S30,"")</f>
        <v>0</v>
      </c>
      <c r="GO30" s="191">
        <f>IFERROR((IF(AND($P30&gt;=GO$4,$P30&lt;GP$4,$Q30&lt;GP$4),NETWORKDAYS.INTL($P30,$Q30,1,(Holidays!$A$1:$A$248)),0)+IF(AND($P30&gt;=GO$4,$P30&lt;GP$4,$Q30&gt;=GP$4),NETWORKDAYS.INTL($P30,(GP$4)-1,1,(Holidays!$A$1:$A$248)),0)+IF(AND($P30&lt;GO$4,$Q30&lt;GP$4,$Q30&gt;=GO$4),NETWORKDAYS.INTL(GO$4,$Q30,1,(Holidays!$A$1:$A$248)),0)+IF(AND($P30&lt;GO$4,$Q30&gt;=GP$4,$Q30&gt;=GO$4),NETWORKDAYS.INTL(GO$4,(GP$4)-1,1,(Holidays!$A$1:$A$248)),0))*$S30,"")</f>
        <v>0</v>
      </c>
      <c r="GP30" s="191">
        <f>IFERROR((IF(AND($P30&gt;=GP$4,$P30&lt;GQ$4,$Q30&lt;GQ$4),NETWORKDAYS.INTL($P30,$Q30,1,(Holidays!$A$1:$A$248)),0)+IF(AND($P30&gt;=GP$4,$P30&lt;GQ$4,$Q30&gt;=GQ$4),NETWORKDAYS.INTL($P30,(GQ$4)-1,1,(Holidays!$A$1:$A$248)),0)+IF(AND($P30&lt;GP$4,$Q30&lt;GQ$4,$Q30&gt;=GP$4),NETWORKDAYS.INTL(GP$4,$Q30,1,(Holidays!$A$1:$A$248)),0)+IF(AND($P30&lt;GP$4,$Q30&gt;=GQ$4,$Q30&gt;=GP$4),NETWORKDAYS.INTL(GP$4,(GQ$4)-1,1,(Holidays!$A$1:$A$248)),0))*$S30,"")</f>
        <v>0</v>
      </c>
      <c r="GQ30" s="191">
        <f>IFERROR((IF(AND($P30&gt;=GQ$4,$P30&lt;GR$4,$Q30&lt;GR$4),NETWORKDAYS.INTL($P30,$Q30,1,(Holidays!$A$1:$A$248)),0)+IF(AND($P30&gt;=GQ$4,$P30&lt;GR$4,$Q30&gt;=GR$4),NETWORKDAYS.INTL($P30,(GR$4)-1,1,(Holidays!$A$1:$A$248)),0)+IF(AND($P30&lt;GQ$4,$Q30&lt;GR$4,$Q30&gt;=GQ$4),NETWORKDAYS.INTL(GQ$4,$Q30,1,(Holidays!$A$1:$A$248)),0)+IF(AND($P30&lt;GQ$4,$Q30&gt;=GR$4,$Q30&gt;=GQ$4),NETWORKDAYS.INTL(GQ$4,(GR$4)-1,1,(Holidays!$A$1:$A$248)),0))*$S30,"")</f>
        <v>0</v>
      </c>
      <c r="GR30" s="191">
        <f>IFERROR((IF(AND($P30&gt;=GR$4,$P30&lt;GS$4,$Q30&lt;GS$4),NETWORKDAYS.INTL($P30,$Q30,1,(Holidays!$A$1:$A$248)),0)+IF(AND($P30&gt;=GR$4,$P30&lt;GS$4,$Q30&gt;=GS$4),NETWORKDAYS.INTL($P30,(GS$4)-1,1,(Holidays!$A$1:$A$248)),0)+IF(AND($P30&lt;GR$4,$Q30&lt;GS$4,$Q30&gt;=GR$4),NETWORKDAYS.INTL(GR$4,$Q30,1,(Holidays!$A$1:$A$248)),0)+IF(AND($P30&lt;GR$4,$Q30&gt;=GS$4,$Q30&gt;=GR$4),NETWORKDAYS.INTL(GR$4,(GS$4)-1,1,(Holidays!$A$1:$A$248)),0))*$S30,"")</f>
        <v>0</v>
      </c>
      <c r="GS30" s="191">
        <f>IFERROR((IF(AND($P30&gt;=GS$4,$P30&lt;GT$4,$Q30&lt;GT$4),NETWORKDAYS.INTL($P30,$Q30,1,(Holidays!$A$1:$A$248)),0)+IF(AND($P30&gt;=GS$4,$P30&lt;GT$4,$Q30&gt;=GT$4),NETWORKDAYS.INTL($P30,(GT$4)-1,1,(Holidays!$A$1:$A$248)),0)+IF(AND($P30&lt;GS$4,$Q30&lt;GT$4,$Q30&gt;=GS$4),NETWORKDAYS.INTL(GS$4,$Q30,1,(Holidays!$A$1:$A$248)),0)+IF(AND($P30&lt;GS$4,$Q30&gt;=GT$4,$Q30&gt;=GS$4),NETWORKDAYS.INTL(GS$4,(GT$4)-1,1,(Holidays!$A$1:$A$248)),0))*$S30,"")</f>
        <v>0</v>
      </c>
      <c r="GT30" s="191">
        <f>IFERROR((IF(AND($P30&gt;=GT$4,$P30&lt;GU$4,$Q30&lt;GU$4),NETWORKDAYS.INTL($P30,$Q30,1,(Holidays!$A$1:$A$248)),0)+IF(AND($P30&gt;=GT$4,$P30&lt;GU$4,$Q30&gt;=GU$4),NETWORKDAYS.INTL($P30,(GU$4)-1,1,(Holidays!$A$1:$A$248)),0)+IF(AND($P30&lt;GT$4,$Q30&lt;GU$4,$Q30&gt;=GT$4),NETWORKDAYS.INTL(GT$4,$Q30,1,(Holidays!$A$1:$A$248)),0)+IF(AND($P30&lt;GT$4,$Q30&gt;=GU$4,$Q30&gt;=GT$4),NETWORKDAYS.INTL(GT$4,(GU$4)-1,1,(Holidays!$A$1:$A$248)),0))*$S30,"")</f>
        <v>0</v>
      </c>
      <c r="GU30" s="191">
        <f>IFERROR((IF(AND($P30&gt;=GU$4,$P30&lt;GV$4,$Q30&lt;GV$4),NETWORKDAYS.INTL($P30,$Q30,1,(Holidays!$A$1:$A$248)),0)+IF(AND($P30&gt;=GU$4,$P30&lt;GV$4,$Q30&gt;=GV$4),NETWORKDAYS.INTL($P30,(GV$4)-1,1,(Holidays!$A$1:$A$248)),0)+IF(AND($P30&lt;GU$4,$Q30&lt;GV$4,$Q30&gt;=GU$4),NETWORKDAYS.INTL(GU$4,$Q30,1,(Holidays!$A$1:$A$248)),0)+IF(AND($P30&lt;GU$4,$Q30&gt;=GV$4,$Q30&gt;=GU$4),NETWORKDAYS.INTL(GU$4,(GV$4)-1,1,(Holidays!$A$1:$A$248)),0))*$S30,"")</f>
        <v>0</v>
      </c>
      <c r="GV30" s="191">
        <f>IFERROR((IF(AND($P30&gt;=GV$4,$P30&lt;GW$4,$Q30&lt;GW$4),NETWORKDAYS.INTL($P30,$Q30,1,(Holidays!$A$1:$A$248)),0)+IF(AND($P30&gt;=GV$4,$P30&lt;GW$4,$Q30&gt;=GW$4),NETWORKDAYS.INTL($P30,(GW$4)-1,1,(Holidays!$A$1:$A$248)),0)+IF(AND($P30&lt;GV$4,$Q30&lt;GW$4,$Q30&gt;=GV$4),NETWORKDAYS.INTL(GV$4,$Q30,1,(Holidays!$A$1:$A$248)),0)+IF(AND($P30&lt;GV$4,$Q30&gt;=GW$4,$Q30&gt;=GV$4),NETWORKDAYS.INTL(GV$4,(GW$4)-1,1,(Holidays!$A$1:$A$248)),0))*$S30,"")</f>
        <v>0</v>
      </c>
      <c r="GW30" s="191">
        <f>IFERROR((IF(AND($P30&gt;=GW$4,$P30&lt;GX$4,$Q30&lt;GX$4),NETWORKDAYS.INTL($P30,$Q30,1,(Holidays!$A$1:$A$248)),0)+IF(AND($P30&gt;=GW$4,$P30&lt;GX$4,$Q30&gt;=GX$4),NETWORKDAYS.INTL($P30,(GX$4)-1,1,(Holidays!$A$1:$A$248)),0)+IF(AND($P30&lt;GW$4,$Q30&lt;GX$4,$Q30&gt;=GW$4),NETWORKDAYS.INTL(GW$4,$Q30,1,(Holidays!$A$1:$A$248)),0)+IF(AND($P30&lt;GW$4,$Q30&gt;=GX$4,$Q30&gt;=GW$4),NETWORKDAYS.INTL(GW$4,(GX$4)-1,1,(Holidays!$A$1:$A$248)),0))*$S30,"")</f>
        <v>0</v>
      </c>
      <c r="GX30" s="191">
        <f>IFERROR((IF(AND($P30&gt;=GX$4,$P30&lt;GY$4,$Q30&lt;GY$4),NETWORKDAYS.INTL($P30,$Q30,1,(Holidays!$A$1:$A$248)),0)+IF(AND($P30&gt;=GX$4,$P30&lt;GY$4,$Q30&gt;=GY$4),NETWORKDAYS.INTL($P30,(GY$4)-1,1,(Holidays!$A$1:$A$248)),0)+IF(AND($P30&lt;GX$4,$Q30&lt;GY$4,$Q30&gt;=GX$4),NETWORKDAYS.INTL(GX$4,$Q30,1,(Holidays!$A$1:$A$248)),0)+IF(AND($P30&lt;GX$4,$Q30&gt;=GY$4,$Q30&gt;=GX$4),NETWORKDAYS.INTL(GX$4,(GY$4)-1,1,(Holidays!$A$1:$A$248)),0))*$S30,"")</f>
        <v>0</v>
      </c>
      <c r="GY30" s="191">
        <f>IFERROR((IF(AND($P30&gt;=GY$4,$P30&lt;GZ$4,$Q30&lt;GZ$4),NETWORKDAYS.INTL($P30,$Q30,1,(Holidays!$A$1:$A$248)),0)+IF(AND($P30&gt;=GY$4,$P30&lt;GZ$4,$Q30&gt;=GZ$4),NETWORKDAYS.INTL($P30,(GZ$4)-1,1,(Holidays!$A$1:$A$248)),0)+IF(AND($P30&lt;GY$4,$Q30&lt;GZ$4,$Q30&gt;=GY$4),NETWORKDAYS.INTL(GY$4,$Q30,1,(Holidays!$A$1:$A$248)),0)+IF(AND($P30&lt;GY$4,$Q30&gt;=GZ$4,$Q30&gt;=GY$4),NETWORKDAYS.INTL(GY$4,(GZ$4)-1,1,(Holidays!$A$1:$A$248)),0))*$S30,"")</f>
        <v>0</v>
      </c>
      <c r="GZ30" s="191">
        <f>IFERROR((IF(AND($P30&gt;=GZ$4,$P30&lt;HA$4,$Q30&lt;HA$4),NETWORKDAYS.INTL($P30,$Q30,1,(Holidays!$A$1:$A$248)),0)+IF(AND($P30&gt;=GZ$4,$P30&lt;HA$4,$Q30&gt;=HA$4),NETWORKDAYS.INTL($P30,(HA$4)-1,1,(Holidays!$A$1:$A$248)),0)+IF(AND($P30&lt;GZ$4,$Q30&lt;HA$4,$Q30&gt;=GZ$4),NETWORKDAYS.INTL(GZ$4,$Q30,1,(Holidays!$A$1:$A$248)),0)+IF(AND($P30&lt;GZ$4,$Q30&gt;=HA$4,$Q30&gt;=GZ$4),NETWORKDAYS.INTL(GZ$4,(HA$4)-1,1,(Holidays!$A$1:$A$248)),0))*$S30,"")</f>
        <v>0</v>
      </c>
      <c r="HA30" s="191">
        <f>IFERROR((IF(AND($P30&gt;=HA$4,$P30&lt;HB$4,$Q30&lt;HB$4),NETWORKDAYS.INTL($P30,$Q30,1,(Holidays!$A$1:$A$248)),0)+IF(AND($P30&gt;=HA$4,$P30&lt;HB$4,$Q30&gt;=HB$4),NETWORKDAYS.INTL($P30,(HB$4)-1,1,(Holidays!$A$1:$A$248)),0)+IF(AND($P30&lt;HA$4,$Q30&lt;HB$4,$Q30&gt;=HA$4),NETWORKDAYS.INTL(HA$4,$Q30,1,(Holidays!$A$1:$A$248)),0)+IF(AND($P30&lt;HA$4,$Q30&gt;=HB$4,$Q30&gt;=HA$4),NETWORKDAYS.INTL(HA$4,(HB$4)-1,1,(Holidays!$A$1:$A$248)),0))*$S30,"")</f>
        <v>0</v>
      </c>
      <c r="HB30" s="191">
        <f>IFERROR((IF(AND($P30&gt;=HB$4,$P30&lt;HC$4,$Q30&lt;HC$4),NETWORKDAYS.INTL($P30,$Q30,1,(Holidays!$A$1:$A$248)),0)+IF(AND($P30&gt;=HB$4,$P30&lt;HC$4,$Q30&gt;=HC$4),NETWORKDAYS.INTL($P30,(HC$4)-1,1,(Holidays!$A$1:$A$248)),0)+IF(AND($P30&lt;HB$4,$Q30&lt;HC$4,$Q30&gt;=HB$4),NETWORKDAYS.INTL(HB$4,$Q30,1,(Holidays!$A$1:$A$248)),0)+IF(AND($P30&lt;HB$4,$Q30&gt;=HC$4,$Q30&gt;=HB$4),NETWORKDAYS.INTL(HB$4,(HC$4)-1,1,(Holidays!$A$1:$A$248)),0))*$S30,"")</f>
        <v>0</v>
      </c>
      <c r="HC30" s="191">
        <f>IFERROR((IF(AND($P30&gt;=HC$4,$P30&lt;HD$4,$Q30&lt;HD$4),NETWORKDAYS.INTL($P30,$Q30,1,(Holidays!$A$1:$A$248)),0)+IF(AND($P30&gt;=HC$4,$P30&lt;HD$4,$Q30&gt;=HD$4),NETWORKDAYS.INTL($P30,(HD$4)-1,1,(Holidays!$A$1:$A$248)),0)+IF(AND($P30&lt;HC$4,$Q30&lt;HD$4,$Q30&gt;=HC$4),NETWORKDAYS.INTL(HC$4,$Q30,1,(Holidays!$A$1:$A$248)),0)+IF(AND($P30&lt;HC$4,$Q30&gt;=HD$4,$Q30&gt;=HC$4),NETWORKDAYS.INTL(HC$4,(HD$4)-1,1,(Holidays!$A$1:$A$248)),0))*$S30,"")</f>
        <v>0</v>
      </c>
      <c r="HD30" s="191">
        <f>IFERROR((IF(AND($P30&gt;=HD$4,$P30&lt;HE$4,$Q30&lt;HE$4),NETWORKDAYS.INTL($P30,$Q30,1,(Holidays!$A$1:$A$248)),0)+IF(AND($P30&gt;=HD$4,$P30&lt;HE$4,$Q30&gt;=HE$4),NETWORKDAYS.INTL($P30,(HE$4)-1,1,(Holidays!$A$1:$A$248)),0)+IF(AND($P30&lt;HD$4,$Q30&lt;HE$4,$Q30&gt;=HD$4),NETWORKDAYS.INTL(HD$4,$Q30,1,(Holidays!$A$1:$A$248)),0)+IF(AND($P30&lt;HD$4,$Q30&gt;=HE$4,$Q30&gt;=HD$4),NETWORKDAYS.INTL(HD$4,(HE$4)-1,1,(Holidays!$A$1:$A$248)),0))*$S30,"")</f>
        <v>0</v>
      </c>
      <c r="HE30" s="191">
        <f>IFERROR((IF(AND($P30&gt;=HE$4,$P30&lt;HF$4,$Q30&lt;HF$4),NETWORKDAYS.INTL($P30,$Q30,1,(Holidays!$A$1:$A$248)),0)+IF(AND($P30&gt;=HE$4,$P30&lt;HF$4,$Q30&gt;=HF$4),NETWORKDAYS.INTL($P30,(HF$4)-1,1,(Holidays!$A$1:$A$248)),0)+IF(AND($P30&lt;HE$4,$Q30&lt;HF$4,$Q30&gt;=HE$4),NETWORKDAYS.INTL(HE$4,$Q30,1,(Holidays!$A$1:$A$248)),0)+IF(AND($P30&lt;HE$4,$Q30&gt;=HF$4,$Q30&gt;=HE$4),NETWORKDAYS.INTL(HE$4,(HF$4)-1,1,(Holidays!$A$1:$A$248)),0))*$S30,"")</f>
        <v>0</v>
      </c>
      <c r="HF30" s="191">
        <f>IFERROR((IF(AND($P30&gt;=HF$4,$P30&lt;HG$4,$Q30&lt;HG$4),NETWORKDAYS.INTL($P30,$Q30,1,(Holidays!$A$1:$A$248)),0)+IF(AND($P30&gt;=HF$4,$P30&lt;HG$4,$Q30&gt;=HG$4),NETWORKDAYS.INTL($P30,(HG$4)-1,1,(Holidays!$A$1:$A$248)),0)+IF(AND($P30&lt;HF$4,$Q30&lt;HG$4,$Q30&gt;=HF$4),NETWORKDAYS.INTL(HF$4,$Q30,1,(Holidays!$A$1:$A$248)),0)+IF(AND($P30&lt;HF$4,$Q30&gt;=HG$4,$Q30&gt;=HF$4),NETWORKDAYS.INTL(HF$4,(HG$4)-1,1,(Holidays!$A$1:$A$248)),0))*$S30,"")</f>
        <v>0</v>
      </c>
      <c r="HG30" s="191">
        <f>IFERROR((IF(AND($P30&gt;=HG$4,$P30&lt;HH$4,$Q30&lt;HH$4),NETWORKDAYS.INTL($P30,$Q30,1,(Holidays!$A$1:$A$248)),0)+IF(AND($P30&gt;=HG$4,$P30&lt;HH$4,$Q30&gt;=HH$4),NETWORKDAYS.INTL($P30,(HH$4)-1,1,(Holidays!$A$1:$A$248)),0)+IF(AND($P30&lt;HG$4,$Q30&lt;HH$4,$Q30&gt;=HG$4),NETWORKDAYS.INTL(HG$4,$Q30,1,(Holidays!$A$1:$A$248)),0)+IF(AND($P30&lt;HG$4,$Q30&gt;=HH$4,$Q30&gt;=HG$4),NETWORKDAYS.INTL(HG$4,(HH$4)-1,1,(Holidays!$A$1:$A$248)),0))*$S30,"")</f>
        <v>0</v>
      </c>
      <c r="HH30" s="191">
        <f>IFERROR((IF(AND($P30&gt;=HH$4,$P30&lt;HI$4,$Q30&lt;HI$4),NETWORKDAYS.INTL($P30,$Q30,1,(Holidays!$A$1:$A$248)),0)+IF(AND($P30&gt;=HH$4,$P30&lt;HI$4,$Q30&gt;=HI$4),NETWORKDAYS.INTL($P30,(HI$4)-1,1,(Holidays!$A$1:$A$248)),0)+IF(AND($P30&lt;HH$4,$Q30&lt;HI$4,$Q30&gt;=HH$4),NETWORKDAYS.INTL(HH$4,$Q30,1,(Holidays!$A$1:$A$248)),0)+IF(AND($P30&lt;HH$4,$Q30&gt;=HI$4,$Q30&gt;=HH$4),NETWORKDAYS.INTL(HH$4,(HI$4)-1,1,(Holidays!$A$1:$A$248)),0))*$S30,"")</f>
        <v>0</v>
      </c>
      <c r="HI30" s="191">
        <f>IFERROR((IF(AND($P30&gt;=HI$4,$P30&lt;HJ$4,$Q30&lt;HJ$4),NETWORKDAYS.INTL($P30,$Q30,1,(Holidays!$A$1:$A$248)),0)+IF(AND($P30&gt;=HI$4,$P30&lt;HJ$4,$Q30&gt;=HJ$4),NETWORKDAYS.INTL($P30,(HJ$4)-1,1,(Holidays!$A$1:$A$248)),0)+IF(AND($P30&lt;HI$4,$Q30&lt;HJ$4,$Q30&gt;=HI$4),NETWORKDAYS.INTL(HI$4,$Q30,1,(Holidays!$A$1:$A$248)),0)+IF(AND($P30&lt;HI$4,$Q30&gt;=HJ$4,$Q30&gt;=HI$4),NETWORKDAYS.INTL(HI$4,(HJ$4)-1,1,(Holidays!$A$1:$A$248)),0))*$S30,"")</f>
        <v>0</v>
      </c>
      <c r="HJ30" s="191">
        <f>IFERROR((IF(AND($P30&gt;=HJ$4,$P30&lt;HK$4,$Q30&lt;HK$4),NETWORKDAYS.INTL($P30,$Q30,1,(Holidays!$A$1:$A$248)),0)+IF(AND($P30&gt;=HJ$4,$P30&lt;HK$4,$Q30&gt;=HK$4),NETWORKDAYS.INTL($P30,(HK$4)-1,1,(Holidays!$A$1:$A$248)),0)+IF(AND($P30&lt;HJ$4,$Q30&lt;HK$4,$Q30&gt;=HJ$4),NETWORKDAYS.INTL(HJ$4,$Q30,1,(Holidays!$A$1:$A$248)),0)+IF(AND($P30&lt;HJ$4,$Q30&gt;=HK$4,$Q30&gt;=HJ$4),NETWORKDAYS.INTL(HJ$4,(HK$4)-1,1,(Holidays!$A$1:$A$248)),0))*$S30,"")</f>
        <v>0</v>
      </c>
      <c r="HK30" s="191">
        <f>IFERROR((IF(AND($P30&gt;=HK$4,$P30&lt;HL$4,$Q30&lt;HL$4),NETWORKDAYS.INTL($P30,$Q30,1,(Holidays!$A$1:$A$248)),0)+IF(AND($P30&gt;=HK$4,$P30&lt;HL$4,$Q30&gt;=HL$4),NETWORKDAYS.INTL($P30,(HL$4)-1,1,(Holidays!$A$1:$A$248)),0)+IF(AND($P30&lt;HK$4,$Q30&lt;HL$4,$Q30&gt;=HK$4),NETWORKDAYS.INTL(HK$4,$Q30,1,(Holidays!$A$1:$A$248)),0)+IF(AND($P30&lt;HK$4,$Q30&gt;=HL$4,$Q30&gt;=HK$4),NETWORKDAYS.INTL(HK$4,(HL$4)-1,1,(Holidays!$A$1:$A$248)),0))*$S30,"")</f>
        <v>0</v>
      </c>
      <c r="HL30" s="191">
        <f>IFERROR((IF(AND($P30&gt;=HL$4,$P30&lt;HM$4,$Q30&lt;HM$4),NETWORKDAYS.INTL($P30,$Q30,1,(Holidays!$A$1:$A$248)),0)+IF(AND($P30&gt;=HL$4,$P30&lt;HM$4,$Q30&gt;=HM$4),NETWORKDAYS.INTL($P30,(HM$4)-1,1,(Holidays!$A$1:$A$248)),0)+IF(AND($P30&lt;HL$4,$Q30&lt;HM$4,$Q30&gt;=HL$4),NETWORKDAYS.INTL(HL$4,$Q30,1,(Holidays!$A$1:$A$248)),0)+IF(AND($P30&lt;HL$4,$Q30&gt;=HM$4,$Q30&gt;=HL$4),NETWORKDAYS.INTL(HL$4,(HM$4)-1,1,(Holidays!$A$1:$A$248)),0))*$S30,"")</f>
        <v>0</v>
      </c>
      <c r="HM30" s="191">
        <f>IFERROR((IF(AND($P30&gt;=HM$4,$P30&lt;HN$4,$Q30&lt;HN$4),NETWORKDAYS.INTL($P30,$Q30,1,(Holidays!$A$1:$A$248)),0)+IF(AND($P30&gt;=HM$4,$P30&lt;HN$4,$Q30&gt;=HN$4),NETWORKDAYS.INTL($P30,(HN$4)-1,1,(Holidays!$A$1:$A$248)),0)+IF(AND($P30&lt;HM$4,$Q30&lt;HN$4,$Q30&gt;=HM$4),NETWORKDAYS.INTL(HM$4,$Q30,1,(Holidays!$A$1:$A$248)),0)+IF(AND($P30&lt;HM$4,$Q30&gt;=HN$4,$Q30&gt;=HM$4),NETWORKDAYS.INTL(HM$4,(HN$4)-1,1,(Holidays!$A$1:$A$248)),0))*$S30,"")</f>
        <v>0</v>
      </c>
      <c r="HN30" s="191">
        <f>IFERROR((IF(AND($P30&gt;=HN$4,$P30&lt;HO$4,$Q30&lt;HO$4),NETWORKDAYS.INTL($P30,$Q30,1,(Holidays!$A$1:$A$248)),0)+IF(AND($P30&gt;=HN$4,$P30&lt;HO$4,$Q30&gt;=HO$4),NETWORKDAYS.INTL($P30,(HO$4)-1,1,(Holidays!$A$1:$A$248)),0)+IF(AND($P30&lt;HN$4,$Q30&lt;HO$4,$Q30&gt;=HN$4),NETWORKDAYS.INTL(HN$4,$Q30,1,(Holidays!$A$1:$A$248)),0)+IF(AND($P30&lt;HN$4,$Q30&gt;=HO$4,$Q30&gt;=HN$4),NETWORKDAYS.INTL(HN$4,(HO$4)-1,1,(Holidays!$A$1:$A$248)),0))*$S30,"")</f>
        <v>0</v>
      </c>
      <c r="HO30" s="191">
        <f>IFERROR((IF(AND($P30&gt;=HO$4,$P30&lt;HP$4,$Q30&lt;HP$4),NETWORKDAYS.INTL($P30,$Q30,1,(Holidays!$A$1:$A$248)),0)+IF(AND($P30&gt;=HO$4,$P30&lt;HP$4,$Q30&gt;=HP$4),NETWORKDAYS.INTL($P30,(HP$4)-1,1,(Holidays!$A$1:$A$248)),0)+IF(AND($P30&lt;HO$4,$Q30&lt;HP$4,$Q30&gt;=HO$4),NETWORKDAYS.INTL(HO$4,$Q30,1,(Holidays!$A$1:$A$248)),0)+IF(AND($P30&lt;HO$4,$Q30&gt;=HP$4,$Q30&gt;=HO$4),NETWORKDAYS.INTL(HO$4,(HP$4)-1,1,(Holidays!$A$1:$A$248)),0))*$S30,"")</f>
        <v>0</v>
      </c>
      <c r="HP30" s="191">
        <f>IFERROR((IF(AND($P30&gt;=HP$4,$P30&lt;HQ$4,$Q30&lt;HQ$4),NETWORKDAYS.INTL($P30,$Q30,1,(Holidays!$A$1:$A$248)),0)+IF(AND($P30&gt;=HP$4,$P30&lt;HQ$4,$Q30&gt;=HQ$4),NETWORKDAYS.INTL($P30,(HQ$4)-1,1,(Holidays!$A$1:$A$248)),0)+IF(AND($P30&lt;HP$4,$Q30&lt;HQ$4,$Q30&gt;=HP$4),NETWORKDAYS.INTL(HP$4,$Q30,1,(Holidays!$A$1:$A$248)),0)+IF(AND($P30&lt;HP$4,$Q30&gt;=HQ$4,$Q30&gt;=HP$4),NETWORKDAYS.INTL(HP$4,(HQ$4)-1,1,(Holidays!$A$1:$A$248)),0))*$S30,"")</f>
        <v>0</v>
      </c>
      <c r="HQ30" s="191">
        <f>IFERROR((IF(AND($P30&gt;=HQ$4,$P30&lt;HR$4,$Q30&lt;HR$4),NETWORKDAYS.INTL($P30,$Q30,1,(Holidays!$A$1:$A$248)),0)+IF(AND($P30&gt;=HQ$4,$P30&lt;HR$4,$Q30&gt;=HR$4),NETWORKDAYS.INTL($P30,(HR$4)-1,1,(Holidays!$A$1:$A$248)),0)+IF(AND($P30&lt;HQ$4,$Q30&lt;HR$4,$Q30&gt;=HQ$4),NETWORKDAYS.INTL(HQ$4,$Q30,1,(Holidays!$A$1:$A$248)),0)+IF(AND($P30&lt;HQ$4,$Q30&gt;=HR$4,$Q30&gt;=HQ$4),NETWORKDAYS.INTL(HQ$4,(HR$4)-1,1,(Holidays!$A$1:$A$248)),0))*$S30,"")</f>
        <v>0</v>
      </c>
      <c r="HR30" s="191">
        <f>IFERROR((IF(AND($P30&gt;=HR$4,$P30&lt;HS$4,$Q30&lt;HS$4),NETWORKDAYS.INTL($P30,$Q30,1,(Holidays!$A$1:$A$248)),0)+IF(AND($P30&gt;=HR$4,$P30&lt;HS$4,$Q30&gt;=HS$4),NETWORKDAYS.INTL($P30,(HS$4)-1,1,(Holidays!$A$1:$A$248)),0)+IF(AND($P30&lt;HR$4,$Q30&lt;HS$4,$Q30&gt;=HR$4),NETWORKDAYS.INTL(HR$4,$Q30,1,(Holidays!$A$1:$A$248)),0)+IF(AND($P30&lt;HR$4,$Q30&gt;=HS$4,$Q30&gt;=HR$4),NETWORKDAYS.INTL(HR$4,(HS$4)-1,1,(Holidays!$A$1:$A$248)),0))*$S30,"")</f>
        <v>0</v>
      </c>
      <c r="HS30" s="191">
        <f>IFERROR((IF(AND($P30&gt;=HS$4,$P30&lt;HT$4,$Q30&lt;HT$4),NETWORKDAYS.INTL($P30,$Q30,1,(Holidays!$A$1:$A$248)),0)+IF(AND($P30&gt;=HS$4,$P30&lt;HT$4,$Q30&gt;=HT$4),NETWORKDAYS.INTL($P30,(HT$4)-1,1,(Holidays!$A$1:$A$248)),0)+IF(AND($P30&lt;HS$4,$Q30&lt;HT$4,$Q30&gt;=HS$4),NETWORKDAYS.INTL(HS$4,$Q30,1,(Holidays!$A$1:$A$248)),0)+IF(AND($P30&lt;HS$4,$Q30&gt;=HT$4,$Q30&gt;=HS$4),NETWORKDAYS.INTL(HS$4,(HT$4)-1,1,(Holidays!$A$1:$A$248)),0))*$S30,"")</f>
        <v>0</v>
      </c>
      <c r="HT30" s="191">
        <f>IFERROR((IF(AND($P30&gt;=HT$4,$P30&lt;HU$4,$Q30&lt;HU$4),NETWORKDAYS.INTL($P30,$Q30,1,(Holidays!$A$1:$A$248)),0)+IF(AND($P30&gt;=HT$4,$P30&lt;HU$4,$Q30&gt;=HU$4),NETWORKDAYS.INTL($P30,(HU$4)-1,1,(Holidays!$A$1:$A$248)),0)+IF(AND($P30&lt;HT$4,$Q30&lt;HU$4,$Q30&gt;=HT$4),NETWORKDAYS.INTL(HT$4,$Q30,1,(Holidays!$A$1:$A$248)),0)+IF(AND($P30&lt;HT$4,$Q30&gt;=HU$4,$Q30&gt;=HT$4),NETWORKDAYS.INTL(HT$4,(HU$4)-1,1,(Holidays!$A$1:$A$248)),0))*$S30,"")</f>
        <v>0</v>
      </c>
      <c r="HU30" s="191">
        <f>IFERROR((IF(AND($P30&gt;=HU$4,$P30&lt;HV$4,$Q30&lt;HV$4),NETWORKDAYS.INTL($P30,$Q30,1,(Holidays!$A$1:$A$248)),0)+IF(AND($P30&gt;=HU$4,$P30&lt;HV$4,$Q30&gt;=HV$4),NETWORKDAYS.INTL($P30,(HV$4)-1,1,(Holidays!$A$1:$A$248)),0)+IF(AND($P30&lt;HU$4,$Q30&lt;HV$4,$Q30&gt;=HU$4),NETWORKDAYS.INTL(HU$4,$Q30,1,(Holidays!$A$1:$A$248)),0)+IF(AND($P30&lt;HU$4,$Q30&gt;=HV$4,$Q30&gt;=HU$4),NETWORKDAYS.INTL(HU$4,(HV$4)-1,1,(Holidays!$A$1:$A$248)),0))*$S30,"")</f>
        <v>0</v>
      </c>
      <c r="HV30" s="191">
        <f>IFERROR((IF(AND($P30&gt;=HV$4,$P30&lt;HW$4,$Q30&lt;HW$4),NETWORKDAYS.INTL($P30,$Q30,1,(Holidays!$A$1:$A$248)),0)+IF(AND($P30&gt;=HV$4,$P30&lt;HW$4,$Q30&gt;=HW$4),NETWORKDAYS.INTL($P30,(HW$4)-1,1,(Holidays!$A$1:$A$248)),0)+IF(AND($P30&lt;HV$4,$Q30&lt;HW$4,$Q30&gt;=HV$4),NETWORKDAYS.INTL(HV$4,$Q30,1,(Holidays!$A$1:$A$248)),0)+IF(AND($P30&lt;HV$4,$Q30&gt;=HW$4,$Q30&gt;=HV$4),NETWORKDAYS.INTL(HV$4,(HW$4)-1,1,(Holidays!$A$1:$A$248)),0))*$S30,"")</f>
        <v>0</v>
      </c>
      <c r="HW30" s="191">
        <f>IFERROR((IF(AND($P30&gt;=HW$4,$P30&lt;HX$4,$Q30&lt;HX$4),NETWORKDAYS.INTL($P30,$Q30,1,(Holidays!$A$1:$A$248)),0)+IF(AND($P30&gt;=HW$4,$P30&lt;HX$4,$Q30&gt;=HX$4),NETWORKDAYS.INTL($P30,(HX$4)-1,1,(Holidays!$A$1:$A$248)),0)+IF(AND($P30&lt;HW$4,$Q30&lt;HX$4,$Q30&gt;=HW$4),NETWORKDAYS.INTL(HW$4,$Q30,1,(Holidays!$A$1:$A$248)),0)+IF(AND($P30&lt;HW$4,$Q30&gt;=HX$4,$Q30&gt;=HW$4),NETWORKDAYS.INTL(HW$4,(HX$4)-1,1,(Holidays!$A$1:$A$248)),0))*$S30,"")</f>
        <v>0</v>
      </c>
      <c r="HX30" s="191">
        <f>IFERROR((IF(AND($P30&gt;=HX$4,$P30&lt;HY$4,$Q30&lt;HY$4),NETWORKDAYS.INTL($P30,$Q30,1,(Holidays!$A$1:$A$248)),0)+IF(AND($P30&gt;=HX$4,$P30&lt;HY$4,$Q30&gt;=HY$4),NETWORKDAYS.INTL($P30,(HY$4)-1,1,(Holidays!$A$1:$A$248)),0)+IF(AND($P30&lt;HX$4,$Q30&lt;HY$4,$Q30&gt;=HX$4),NETWORKDAYS.INTL(HX$4,$Q30,1,(Holidays!$A$1:$A$248)),0)+IF(AND($P30&lt;HX$4,$Q30&gt;=HY$4,$Q30&gt;=HX$4),NETWORKDAYS.INTL(HX$4,(HY$4)-1,1,(Holidays!$A$1:$A$248)),0))*$S30,"")</f>
        <v>0</v>
      </c>
      <c r="HY30" s="191">
        <f>IFERROR((IF(AND($P30&gt;=HY$4,$P30&lt;HZ$4,$Q30&lt;HZ$4),NETWORKDAYS.INTL($P30,$Q30,1,(Holidays!$A$1:$A$248)),0)+IF(AND($P30&gt;=HY$4,$P30&lt;HZ$4,$Q30&gt;=HZ$4),NETWORKDAYS.INTL($P30,(HZ$4)-1,1,(Holidays!$A$1:$A$248)),0)+IF(AND($P30&lt;HY$4,$Q30&lt;HZ$4,$Q30&gt;=HY$4),NETWORKDAYS.INTL(HY$4,$Q30,1,(Holidays!$A$1:$A$248)),0)+IF(AND($P30&lt;HY$4,$Q30&gt;=HZ$4,$Q30&gt;=HY$4),NETWORKDAYS.INTL(HY$4,(HZ$4)-1,1,(Holidays!$A$1:$A$248)),0))*$S30,"")</f>
        <v>0</v>
      </c>
      <c r="HZ30" s="191">
        <f>IFERROR((IF(AND($P30&gt;=HZ$4,$P30&lt;IA$4,$Q30&lt;IA$4),NETWORKDAYS.INTL($P30,$Q30,1,(Holidays!$A$1:$A$248)),0)+IF(AND($P30&gt;=HZ$4,$P30&lt;IA$4,$Q30&gt;=IA$4),NETWORKDAYS.INTL($P30,(IA$4)-1,1,(Holidays!$A$1:$A$248)),0)+IF(AND($P30&lt;HZ$4,$Q30&lt;IA$4,$Q30&gt;=HZ$4),NETWORKDAYS.INTL(HZ$4,$Q30,1,(Holidays!$A$1:$A$248)),0)+IF(AND($P30&lt;HZ$4,$Q30&gt;=IA$4,$Q30&gt;=HZ$4),NETWORKDAYS.INTL(HZ$4,(IA$4)-1,1,(Holidays!$A$1:$A$248)),0))*$S30,"")</f>
        <v>0</v>
      </c>
      <c r="IA30" s="191">
        <f>IFERROR((IF(AND($P30&gt;=IA$4,$P30&lt;IB$4,$Q30&lt;IB$4),NETWORKDAYS.INTL($P30,$Q30,1,(Holidays!$A$1:$A$248)),0)+IF(AND($P30&gt;=IA$4,$P30&lt;IB$4,$Q30&gt;=IB$4),NETWORKDAYS.INTL($P30,(IB$4)-1,1,(Holidays!$A$1:$A$248)),0)+IF(AND($P30&lt;IA$4,$Q30&lt;IB$4,$Q30&gt;=IA$4),NETWORKDAYS.INTL(IA$4,$Q30,1,(Holidays!$A$1:$A$248)),0)+IF(AND($P30&lt;IA$4,$Q30&gt;=IB$4,$Q30&gt;=IA$4),NETWORKDAYS.INTL(IA$4,(IB$4)-1,1,(Holidays!$A$1:$A$248)),0))*$S30,"")</f>
        <v>0</v>
      </c>
      <c r="IB30" s="191">
        <f>IFERROR((IF(AND($P30&gt;=IB$4,$P30&lt;IC$4,$Q30&lt;IC$4),NETWORKDAYS.INTL($P30,$Q30,1,(Holidays!$A$1:$A$248)),0)+IF(AND($P30&gt;=IB$4,$P30&lt;IC$4,$Q30&gt;=IC$4),NETWORKDAYS.INTL($P30,(IC$4)-1,1,(Holidays!$A$1:$A$248)),0)+IF(AND($P30&lt;IB$4,$Q30&lt;IC$4,$Q30&gt;=IB$4),NETWORKDAYS.INTL(IB$4,$Q30,1,(Holidays!$A$1:$A$248)),0)+IF(AND($P30&lt;IB$4,$Q30&gt;=IC$4,$Q30&gt;=IB$4),NETWORKDAYS.INTL(IB$4,(IC$4)-1,1,(Holidays!$A$1:$A$248)),0))*$S30,"")</f>
        <v>0</v>
      </c>
      <c r="IC30" s="191">
        <f>IFERROR((IF(AND($P30&gt;=IC$4,$P30&lt;ID$4,$Q30&lt;ID$4),NETWORKDAYS.INTL($P30,$Q30,1,(Holidays!$A$1:$A$248)),0)+IF(AND($P30&gt;=IC$4,$P30&lt;ID$4,$Q30&gt;=ID$4),NETWORKDAYS.INTL($P30,(ID$4)-1,1,(Holidays!$A$1:$A$248)),0)+IF(AND($P30&lt;IC$4,$Q30&lt;ID$4,$Q30&gt;=IC$4),NETWORKDAYS.INTL(IC$4,$Q30,1,(Holidays!$A$1:$A$248)),0)+IF(AND($P30&lt;IC$4,$Q30&gt;=ID$4,$Q30&gt;=IC$4),NETWORKDAYS.INTL(IC$4,(ID$4)-1,1,(Holidays!$A$1:$A$248)),0))*$S30,"")</f>
        <v>0</v>
      </c>
      <c r="ID30" s="191">
        <f>IFERROR((IF(AND($P30&gt;=ID$4,$P30&lt;IE$4,$Q30&lt;IE$4),NETWORKDAYS.INTL($P30,$Q30,1,(Holidays!$A$1:$A$248)),0)+IF(AND($P30&gt;=ID$4,$P30&lt;IE$4,$Q30&gt;=IE$4),NETWORKDAYS.INTL($P30,(IE$4)-1,1,(Holidays!$A$1:$A$248)),0)+IF(AND($P30&lt;ID$4,$Q30&lt;IE$4,$Q30&gt;=ID$4),NETWORKDAYS.INTL(ID$4,$Q30,1,(Holidays!$A$1:$A$248)),0)+IF(AND($P30&lt;ID$4,$Q30&gt;=IE$4,$Q30&gt;=ID$4),NETWORKDAYS.INTL(ID$4,(IE$4)-1,1,(Holidays!$A$1:$A$248)),0))*$S30,"")</f>
        <v>0</v>
      </c>
      <c r="IE30" s="191">
        <f>IFERROR((IF(AND($P30&gt;=IE$4,$P30&lt;IF$4,$Q30&lt;IF$4),NETWORKDAYS.INTL($P30,$Q30,1,(Holidays!$A$1:$A$248)),0)+IF(AND($P30&gt;=IE$4,$P30&lt;IF$4,$Q30&gt;=IF$4),NETWORKDAYS.INTL($P30,(IF$4)-1,1,(Holidays!$A$1:$A$248)),0)+IF(AND($P30&lt;IE$4,$Q30&lt;IF$4,$Q30&gt;=IE$4),NETWORKDAYS.INTL(IE$4,$Q30,1,(Holidays!$A$1:$A$248)),0)+IF(AND($P30&lt;IE$4,$Q30&gt;=IF$4,$Q30&gt;=IE$4),NETWORKDAYS.INTL(IE$4,(IF$4)-1,1,(Holidays!$A$1:$A$248)),0))*$S30,"")</f>
        <v>0</v>
      </c>
      <c r="IF30" s="191">
        <f>IFERROR((IF(AND($P30&gt;=IF$4,$P30&lt;IG$4,$Q30&lt;IG$4),NETWORKDAYS.INTL($P30,$Q30,1,(Holidays!$A$1:$A$248)),0)+IF(AND($P30&gt;=IF$4,$P30&lt;IG$4,$Q30&gt;=IG$4),NETWORKDAYS.INTL($P30,(IG$4)-1,1,(Holidays!$A$1:$A$248)),0)+IF(AND($P30&lt;IF$4,$Q30&lt;IG$4,$Q30&gt;=IF$4),NETWORKDAYS.INTL(IF$4,$Q30,1,(Holidays!$A$1:$A$248)),0)+IF(AND($P30&lt;IF$4,$Q30&gt;=IG$4,$Q30&gt;=IF$4),NETWORKDAYS.INTL(IF$4,(IG$4)-1,1,(Holidays!$A$1:$A$248)),0))*$S30,"")</f>
        <v>0</v>
      </c>
      <c r="IG30" s="191">
        <f>IFERROR((IF(AND($P30&gt;=IG$4,$P30&lt;IH$4,$Q30&lt;IH$4),NETWORKDAYS.INTL($P30,$Q30,1,(Holidays!$A$1:$A$248)),0)+IF(AND($P30&gt;=IG$4,$P30&lt;IH$4,$Q30&gt;=IH$4),NETWORKDAYS.INTL($P30,(IH$4)-1,1,(Holidays!$A$1:$A$248)),0)+IF(AND($P30&lt;IG$4,$Q30&lt;IH$4,$Q30&gt;=IG$4),NETWORKDAYS.INTL(IG$4,$Q30,1,(Holidays!$A$1:$A$248)),0)+IF(AND($P30&lt;IG$4,$Q30&gt;=IH$4,$Q30&gt;=IG$4),NETWORKDAYS.INTL(IG$4,(IH$4)-1,1,(Holidays!$A$1:$A$248)),0))*$S30,"")</f>
        <v>0</v>
      </c>
      <c r="IH30" s="191">
        <f>IFERROR((IF(AND($P30&gt;=IH$4,$P30&lt;II$4,$Q30&lt;II$4),NETWORKDAYS.INTL($P30,$Q30,1,(Holidays!$A$1:$A$248)),0)+IF(AND($P30&gt;=IH$4,$P30&lt;II$4,$Q30&gt;=II$4),NETWORKDAYS.INTL($P30,(II$4)-1,1,(Holidays!$A$1:$A$248)),0)+IF(AND($P30&lt;IH$4,$Q30&lt;II$4,$Q30&gt;=IH$4),NETWORKDAYS.INTL(IH$4,$Q30,1,(Holidays!$A$1:$A$248)),0)+IF(AND($P30&lt;IH$4,$Q30&gt;=II$4,$Q30&gt;=IH$4),NETWORKDAYS.INTL(IH$4,(II$4)-1,1,(Holidays!$A$1:$A$248)),0))*$S30,"")</f>
        <v>0</v>
      </c>
      <c r="II30" s="191">
        <f>IFERROR((IF(AND($P30&gt;=II$4,$P30&lt;IJ$4,$Q30&lt;IJ$4),NETWORKDAYS.INTL($P30,$Q30,1,(Holidays!$A$1:$A$248)),0)+IF(AND($P30&gt;=II$4,$P30&lt;IJ$4,$Q30&gt;=IJ$4),NETWORKDAYS.INTL($P30,(IJ$4)-1,1,(Holidays!$A$1:$A$248)),0)+IF(AND($P30&lt;II$4,$Q30&lt;IJ$4,$Q30&gt;=II$4),NETWORKDAYS.INTL(II$4,$Q30,1,(Holidays!$A$1:$A$248)),0)+IF(AND($P30&lt;II$4,$Q30&gt;=IJ$4,$Q30&gt;=II$4),NETWORKDAYS.INTL(II$4,(IJ$4)-1,1,(Holidays!$A$1:$A$248)),0))*$S30,"")</f>
        <v>0</v>
      </c>
      <c r="IJ30" s="191">
        <f>IFERROR((IF(AND($P30&gt;=IJ$4,$P30&lt;IK$4,$Q30&lt;IK$4),NETWORKDAYS.INTL($P30,$Q30,1,(Holidays!$A$1:$A$248)),0)+IF(AND($P30&gt;=IJ$4,$P30&lt;IK$4,$Q30&gt;=IK$4),NETWORKDAYS.INTL($P30,(IK$4)-1,1,(Holidays!$A$1:$A$248)),0)+IF(AND($P30&lt;IJ$4,$Q30&lt;IK$4,$Q30&gt;=IJ$4),NETWORKDAYS.INTL(IJ$4,$Q30,1,(Holidays!$A$1:$A$248)),0)+IF(AND($P30&lt;IJ$4,$Q30&gt;=IK$4,$Q30&gt;=IJ$4),NETWORKDAYS.INTL(IJ$4,(IK$4)-1,1,(Holidays!$A$1:$A$248)),0))*$S30,"")</f>
        <v>0</v>
      </c>
      <c r="IK30" s="191">
        <f>IFERROR((IF(AND($P30&gt;=IK$4,$P30&lt;IL$4,$Q30&lt;IL$4),NETWORKDAYS.INTL($P30,$Q30,1,(Holidays!$A$1:$A$248)),0)+IF(AND($P30&gt;=IK$4,$P30&lt;IL$4,$Q30&gt;=IL$4),NETWORKDAYS.INTL($P30,(IL$4)-1,1,(Holidays!$A$1:$A$248)),0)+IF(AND($P30&lt;IK$4,$Q30&lt;IL$4,$Q30&gt;=IK$4),NETWORKDAYS.INTL(IK$4,$Q30,1,(Holidays!$A$1:$A$248)),0)+IF(AND($P30&lt;IK$4,$Q30&gt;=IL$4,$Q30&gt;=IK$4),NETWORKDAYS.INTL(IK$4,(IL$4)-1,1,(Holidays!$A$1:$A$248)),0))*$S30,"")</f>
        <v>0</v>
      </c>
      <c r="IL30" s="191">
        <f>IFERROR((IF(AND($P30&gt;=IL$4,$P30&lt;IM$4,$Q30&lt;IM$4),NETWORKDAYS.INTL($P30,$Q30,1,(Holidays!$A$1:$A$248)),0)+IF(AND($P30&gt;=IL$4,$P30&lt;IM$4,$Q30&gt;=IM$4),NETWORKDAYS.INTL($P30,(IM$4)-1,1,(Holidays!$A$1:$A$248)),0)+IF(AND($P30&lt;IL$4,$Q30&lt;IM$4,$Q30&gt;=IL$4),NETWORKDAYS.INTL(IL$4,$Q30,1,(Holidays!$A$1:$A$248)),0)+IF(AND($P30&lt;IL$4,$Q30&gt;=IM$4,$Q30&gt;=IL$4),NETWORKDAYS.INTL(IL$4,(IM$4)-1,1,(Holidays!$A$1:$A$248)),0))*$S30,"")</f>
        <v>0</v>
      </c>
      <c r="IM30" s="191">
        <f>IFERROR((IF(AND($P30&gt;=IM$4,$P30&lt;IN$4,$Q30&lt;IN$4),NETWORKDAYS.INTL($P30,$Q30,1,(Holidays!$A$1:$A$248)),0)+IF(AND($P30&gt;=IM$4,$P30&lt;IN$4,$Q30&gt;=IN$4),NETWORKDAYS.INTL($P30,(IN$4)-1,1,(Holidays!$A$1:$A$248)),0)+IF(AND($P30&lt;IM$4,$Q30&lt;IN$4,$Q30&gt;=IM$4),NETWORKDAYS.INTL(IM$4,$Q30,1,(Holidays!$A$1:$A$248)),0)+IF(AND($P30&lt;IM$4,$Q30&gt;=IN$4,$Q30&gt;=IM$4),NETWORKDAYS.INTL(IM$4,(IN$4)-1,1,(Holidays!$A$1:$A$248)),0))*$S30,"")</f>
        <v>0</v>
      </c>
      <c r="IN30" s="191">
        <f>IFERROR((IF(AND($P30&gt;=IN$4,$P30&lt;IO$4,$Q30&lt;IO$4),NETWORKDAYS.INTL($P30,$Q30,1,(Holidays!$A$1:$A$248)),0)+IF(AND($P30&gt;=IN$4,$P30&lt;IO$4,$Q30&gt;=IO$4),NETWORKDAYS.INTL($P30,(IO$4)-1,1,(Holidays!$A$1:$A$248)),0)+IF(AND($P30&lt;IN$4,$Q30&lt;IO$4,$Q30&gt;=IN$4),NETWORKDAYS.INTL(IN$4,$Q30,1,(Holidays!$A$1:$A$248)),0)+IF(AND($P30&lt;IN$4,$Q30&gt;=IO$4,$Q30&gt;=IN$4),NETWORKDAYS.INTL(IN$4,(IO$4)-1,1,(Holidays!$A$1:$A$248)),0))*$S30,"")</f>
        <v>0</v>
      </c>
      <c r="IO30" s="193">
        <f>IFERROR((IF(AND($P30&gt;=IO$4,$P30&lt;IP$4,$Q30&lt;IP$4),NETWORKDAYS.INTL($P30,$Q30,1,(Holidays!$A$1:$A$248)),0)+IF(AND($P30&gt;=IO$4,$P30&lt;IP$4,$Q30&gt;=IP$4),NETWORKDAYS.INTL($P30,(IP$4)-1,1,(Holidays!$A$1:$A$248)),0)+IF(AND($P30&lt;IO$4,$Q30&lt;IP$4,$Q30&gt;=IO$4),NETWORKDAYS.INTL(IO$4,$Q30,1,(Holidays!$A$1:$A$248)),0)+IF(AND($P30&lt;IO$4,$Q30&gt;=IP$4,$Q30&gt;=IO$4),NETWORKDAYS.INTL(IO$4,(IP$4)-1,1,(Holidays!$A$1:$A$248)),0))*$S30,"")</f>
        <v>0</v>
      </c>
    </row>
    <row r="31" spans="1:249" ht="15" customHeight="1">
      <c r="A31" s="215"/>
      <c r="B31" s="59" t="str">
        <f>'A-1_MH Estimation'!B31</f>
        <v>B.1</v>
      </c>
      <c r="C31" s="60" t="str">
        <f>IFERROR(VLOOKUP(B31,'A-1_MH Estimation'!$B$6:$C$54,2,0),"")</f>
        <v>On-The-Fly items - Administrative Documentation &amp; Customer Comment Followed up</v>
      </c>
      <c r="D31" s="174">
        <f>IFERROR(VLOOKUP(C31,'A-1_MH Estimation'!$C$7:$K$61,9,0)*1,0)</f>
        <v>14</v>
      </c>
      <c r="E31" s="165">
        <v>1</v>
      </c>
      <c r="F31" s="166"/>
      <c r="G31" s="166"/>
      <c r="H31" s="166"/>
      <c r="I31" s="166"/>
      <c r="J31" s="167"/>
      <c r="K31" s="354">
        <f t="shared" ca="1" si="437"/>
        <v>14</v>
      </c>
      <c r="L31" s="307">
        <v>0.43</v>
      </c>
      <c r="M31" s="307">
        <v>0.56999999999999995</v>
      </c>
      <c r="N31" s="307"/>
      <c r="O31" s="167"/>
      <c r="P31" s="171">
        <v>44537</v>
      </c>
      <c r="Q31" s="171">
        <v>44539</v>
      </c>
      <c r="R31" s="170">
        <f>NETWORKDAYS.INTL(P31,Q31,1,Holidays!$A$1:$A$248)</f>
        <v>2</v>
      </c>
      <c r="S31" s="62">
        <f t="shared" si="436"/>
        <v>7</v>
      </c>
      <c r="U31" s="253">
        <f>SUM($V31:IO31)</f>
        <v>14</v>
      </c>
      <c r="V31" s="190">
        <f>IFERROR((IF(AND($P31&gt;=V$4,$P31&lt;W$4,$Q31&lt;W$4),NETWORKDAYS.INTL($P31,$Q31,1,(Holidays!$A$1:$A$248)),0)+IF(AND($P31&gt;=V$4,$P31&lt;W$4,$Q31&gt;=W$4),NETWORKDAYS.INTL($P31,(W$4)-1,1,(Holidays!$A$1:$A$248)),0)+IF(AND($P31&lt;V$4,$Q31&lt;W$4,$Q31&gt;=V$4),NETWORKDAYS.INTL(V$4,$Q31,1,(Holidays!$A$1:$A$248)),0)+IF(AND($P31&lt;V$4,$Q31&gt;=W$4,$Q31&gt;=V$4),NETWORKDAYS.INTL(V$4,(W$4)-1,1,(Holidays!$A$1:$A$248)),0))*$S31,"")</f>
        <v>0</v>
      </c>
      <c r="W31" s="191">
        <f>IFERROR((IF(AND($P31&gt;=W$4,$P31&lt;X$4,$Q31&lt;X$4),NETWORKDAYS.INTL($P31,$Q31,1,(Holidays!$A$1:$A$248)),0)+IF(AND($P31&gt;=W$4,$P31&lt;X$4,$Q31&gt;=X$4),NETWORKDAYS.INTL($P31,(X$4)-1,1,(Holidays!$A$1:$A$248)),0)+IF(AND($P31&lt;W$4,$Q31&lt;X$4,$Q31&gt;=W$4),NETWORKDAYS.INTL(W$4,$Q31,1,(Holidays!$A$1:$A$248)),0)+IF(AND($P31&lt;W$4,$Q31&gt;=X$4,$Q31&gt;=W$4),NETWORKDAYS.INTL(W$4,(X$4)-1,1,(Holidays!$A$1:$A$248)),0))*$S31,"")</f>
        <v>0</v>
      </c>
      <c r="X31" s="191">
        <f>IFERROR((IF(AND($P31&gt;=X$4,$P31&lt;Y$4,$Q31&lt;Y$4),NETWORKDAYS.INTL($P31,$Q31,1,(Holidays!$A$1:$A$248)),0)+IF(AND($P31&gt;=X$4,$P31&lt;Y$4,$Q31&gt;=Y$4),NETWORKDAYS.INTL($P31,(Y$4)-1,1,(Holidays!$A$1:$A$248)),0)+IF(AND($P31&lt;X$4,$Q31&lt;Y$4,$Q31&gt;=X$4),NETWORKDAYS.INTL(X$4,$Q31,1,(Holidays!$A$1:$A$248)),0)+IF(AND($P31&lt;X$4,$Q31&gt;=Y$4,$Q31&gt;=X$4),NETWORKDAYS.INTL(X$4,(Y$4)-1,1,(Holidays!$A$1:$A$248)),0))*$S31,"")</f>
        <v>0</v>
      </c>
      <c r="Y31" s="191">
        <f>IFERROR((IF(AND($P31&gt;=Y$4,$P31&lt;Z$4,$Q31&lt;Z$4),NETWORKDAYS.INTL($P31,$Q31,1,(Holidays!$A$1:$A$248)),0)+IF(AND($P31&gt;=Y$4,$P31&lt;Z$4,$Q31&gt;=Z$4),NETWORKDAYS.INTL($P31,(Z$4)-1,1,(Holidays!$A$1:$A$248)),0)+IF(AND($P31&lt;Y$4,$Q31&lt;Z$4,$Q31&gt;=Y$4),NETWORKDAYS.INTL(Y$4,$Q31,1,(Holidays!$A$1:$A$248)),0)+IF(AND($P31&lt;Y$4,$Q31&gt;=Z$4,$Q31&gt;=Y$4),NETWORKDAYS.INTL(Y$4,(Z$4)-1,1,(Holidays!$A$1:$A$248)),0))*$S31,"")</f>
        <v>0</v>
      </c>
      <c r="Z31" s="191">
        <f>IFERROR((IF(AND($P31&gt;=Z$4,$P31&lt;AA$4,$Q31&lt;AA$4),NETWORKDAYS.INTL($P31,$Q31,1,(Holidays!$A$1:$A$248)),0)+IF(AND($P31&gt;=Z$4,$P31&lt;AA$4,$Q31&gt;=AA$4),NETWORKDAYS.INTL($P31,(AA$4)-1,1,(Holidays!$A$1:$A$248)),0)+IF(AND($P31&lt;Z$4,$Q31&lt;AA$4,$Q31&gt;=Z$4),NETWORKDAYS.INTL(Z$4,$Q31,1,(Holidays!$A$1:$A$248)),0)+IF(AND($P31&lt;Z$4,$Q31&gt;=AA$4,$Q31&gt;=Z$4),NETWORKDAYS.INTL(Z$4,(AA$4)-1,1,(Holidays!$A$1:$A$248)),0))*$S31,"")</f>
        <v>0</v>
      </c>
      <c r="AA31" s="191">
        <f>IFERROR((IF(AND($P31&gt;=AA$4,$P31&lt;AB$4,$Q31&lt;AB$4),NETWORKDAYS.INTL($P31,$Q31,1,(Holidays!$A$1:$A$248)),0)+IF(AND($P31&gt;=AA$4,$P31&lt;AB$4,$Q31&gt;=AB$4),NETWORKDAYS.INTL($P31,(AB$4)-1,1,(Holidays!$A$1:$A$248)),0)+IF(AND($P31&lt;AA$4,$Q31&lt;AB$4,$Q31&gt;=AA$4),NETWORKDAYS.INTL(AA$4,$Q31,1,(Holidays!$A$1:$A$248)),0)+IF(AND($P31&lt;AA$4,$Q31&gt;=AB$4,$Q31&gt;=AA$4),NETWORKDAYS.INTL(AA$4,(AB$4)-1,1,(Holidays!$A$1:$A$248)),0))*$S31,"")</f>
        <v>0</v>
      </c>
      <c r="AB31" s="191">
        <f>IFERROR((IF(AND($P31&gt;=AB$4,$P31&lt;AC$4,$Q31&lt;AC$4),NETWORKDAYS.INTL($P31,$Q31,1,(Holidays!$A$1:$A$248)),0)+IF(AND($P31&gt;=AB$4,$P31&lt;AC$4,$Q31&gt;=AC$4),NETWORKDAYS.INTL($P31,(AC$4)-1,1,(Holidays!$A$1:$A$248)),0)+IF(AND($P31&lt;AB$4,$Q31&lt;AC$4,$Q31&gt;=AB$4),NETWORKDAYS.INTL(AB$4,$Q31,1,(Holidays!$A$1:$A$248)),0)+IF(AND($P31&lt;AB$4,$Q31&gt;=AC$4,$Q31&gt;=AB$4),NETWORKDAYS.INTL(AB$4,(AC$4)-1,1,(Holidays!$A$1:$A$248)),0))*$S31,"")</f>
        <v>0</v>
      </c>
      <c r="AC31" s="191">
        <f>IFERROR((IF(AND($P31&gt;=AC$4,$P31&lt;AD$4,$Q31&lt;AD$4),NETWORKDAYS.INTL($P31,$Q31,1,(Holidays!$A$1:$A$248)),0)+IF(AND($P31&gt;=AC$4,$P31&lt;AD$4,$Q31&gt;=AD$4),NETWORKDAYS.INTL($P31,(AD$4)-1,1,(Holidays!$A$1:$A$248)),0)+IF(AND($P31&lt;AC$4,$Q31&lt;AD$4,$Q31&gt;=AC$4),NETWORKDAYS.INTL(AC$4,$Q31,1,(Holidays!$A$1:$A$248)),0)+IF(AND($P31&lt;AC$4,$Q31&gt;=AD$4,$Q31&gt;=AC$4),NETWORKDAYS.INTL(AC$4,(AD$4)-1,1,(Holidays!$A$1:$A$248)),0))*$S31,"")</f>
        <v>0</v>
      </c>
      <c r="AD31" s="191">
        <f>IFERROR((IF(AND($P31&gt;=AD$4,$P31&lt;AE$4,$Q31&lt;AE$4),NETWORKDAYS.INTL($P31,$Q31,1,(Holidays!$A$1:$A$248)),0)+IF(AND($P31&gt;=AD$4,$P31&lt;AE$4,$Q31&gt;=AE$4),NETWORKDAYS.INTL($P31,(AE$4)-1,1,(Holidays!$A$1:$A$248)),0)+IF(AND($P31&lt;AD$4,$Q31&lt;AE$4,$Q31&gt;=AD$4),NETWORKDAYS.INTL(AD$4,$Q31,1,(Holidays!$A$1:$A$248)),0)+IF(AND($P31&lt;AD$4,$Q31&gt;=AE$4,$Q31&gt;=AD$4),NETWORKDAYS.INTL(AD$4,(AE$4)-1,1,(Holidays!$A$1:$A$248)),0))*$S31,"")</f>
        <v>0</v>
      </c>
      <c r="AE31" s="191">
        <f>IFERROR((IF(AND($P31&gt;=AE$4,$P31&lt;AF$4,$Q31&lt;AF$4),NETWORKDAYS.INTL($P31,$Q31,1,(Holidays!$A$1:$A$248)),0)+IF(AND($P31&gt;=AE$4,$P31&lt;AF$4,$Q31&gt;=AF$4),NETWORKDAYS.INTL($P31,(AF$4)-1,1,(Holidays!$A$1:$A$248)),0)+IF(AND($P31&lt;AE$4,$Q31&lt;AF$4,$Q31&gt;=AE$4),NETWORKDAYS.INTL(AE$4,$Q31,1,(Holidays!$A$1:$A$248)),0)+IF(AND($P31&lt;AE$4,$Q31&gt;=AF$4,$Q31&gt;=AE$4),NETWORKDAYS.INTL(AE$4,(AF$4)-1,1,(Holidays!$A$1:$A$248)),0))*$S31,"")</f>
        <v>14</v>
      </c>
      <c r="AF31" s="191">
        <f>IFERROR((IF(AND($P31&gt;=AF$4,$P31&lt;AG$4,$Q31&lt;AG$4),NETWORKDAYS.INTL($P31,$Q31,1,(Holidays!$A$1:$A$248)),0)+IF(AND($P31&gt;=AF$4,$P31&lt;AG$4,$Q31&gt;=AG$4),NETWORKDAYS.INTL($P31,(AG$4)-1,1,(Holidays!$A$1:$A$248)),0)+IF(AND($P31&lt;AF$4,$Q31&lt;AG$4,$Q31&gt;=AF$4),NETWORKDAYS.INTL(AF$4,$Q31,1,(Holidays!$A$1:$A$248)),0)+IF(AND($P31&lt;AF$4,$Q31&gt;=AG$4,$Q31&gt;=AF$4),NETWORKDAYS.INTL(AF$4,(AG$4)-1,1,(Holidays!$A$1:$A$248)),0))*$S31,"")</f>
        <v>0</v>
      </c>
      <c r="AG31" s="191">
        <f>IFERROR((IF(AND($P31&gt;=AG$4,$P31&lt;AH$4,$Q31&lt;AH$4),NETWORKDAYS.INTL($P31,$Q31,1,(Holidays!$A$1:$A$248)),0)+IF(AND($P31&gt;=AG$4,$P31&lt;AH$4,$Q31&gt;=AH$4),NETWORKDAYS.INTL($P31,(AH$4)-1,1,(Holidays!$A$1:$A$248)),0)+IF(AND($P31&lt;AG$4,$Q31&lt;AH$4,$Q31&gt;=AG$4),NETWORKDAYS.INTL(AG$4,$Q31,1,(Holidays!$A$1:$A$248)),0)+IF(AND($P31&lt;AG$4,$Q31&gt;=AH$4,$Q31&gt;=AG$4),NETWORKDAYS.INTL(AG$4,(AH$4)-1,1,(Holidays!$A$1:$A$248)),0))*$S31,"")</f>
        <v>0</v>
      </c>
      <c r="AH31" s="191">
        <f>IFERROR((IF(AND($P31&gt;=AH$4,$P31&lt;AI$4,$Q31&lt;AI$4),NETWORKDAYS.INTL($P31,$Q31,1,(Holidays!$A$1:$A$248)),0)+IF(AND($P31&gt;=AH$4,$P31&lt;AI$4,$Q31&gt;=AI$4),NETWORKDAYS.INTL($P31,(AI$4)-1,1,(Holidays!$A$1:$A$248)),0)+IF(AND($P31&lt;AH$4,$Q31&lt;AI$4,$Q31&gt;=AH$4),NETWORKDAYS.INTL(AH$4,$Q31,1,(Holidays!$A$1:$A$248)),0)+IF(AND($P31&lt;AH$4,$Q31&gt;=AI$4,$Q31&gt;=AH$4),NETWORKDAYS.INTL(AH$4,(AI$4)-1,1,(Holidays!$A$1:$A$248)),0))*$S31,"")</f>
        <v>0</v>
      </c>
      <c r="AI31" s="191">
        <f>IFERROR((IF(AND($P31&gt;=AI$4,$P31&lt;AJ$4,$Q31&lt;AJ$4),NETWORKDAYS.INTL($P31,$Q31,1,(Holidays!$A$1:$A$248)),0)+IF(AND($P31&gt;=AI$4,$P31&lt;AJ$4,$Q31&gt;=AJ$4),NETWORKDAYS.INTL($P31,(AJ$4)-1,1,(Holidays!$A$1:$A$248)),0)+IF(AND($P31&lt;AI$4,$Q31&lt;AJ$4,$Q31&gt;=AI$4),NETWORKDAYS.INTL(AI$4,$Q31,1,(Holidays!$A$1:$A$248)),0)+IF(AND($P31&lt;AI$4,$Q31&gt;=AJ$4,$Q31&gt;=AI$4),NETWORKDAYS.INTL(AI$4,(AJ$4)-1,1,(Holidays!$A$1:$A$248)),0))*$S31,"")</f>
        <v>0</v>
      </c>
      <c r="AJ31" s="191">
        <f>IFERROR((IF(AND($P31&gt;=AJ$4,$P31&lt;AK$4,$Q31&lt;AK$4),NETWORKDAYS.INTL($P31,$Q31,1,(Holidays!$A$1:$A$248)),0)+IF(AND($P31&gt;=AJ$4,$P31&lt;AK$4,$Q31&gt;=AK$4),NETWORKDAYS.INTL($P31,(AK$4)-1,1,(Holidays!$A$1:$A$248)),0)+IF(AND($P31&lt;AJ$4,$Q31&lt;AK$4,$Q31&gt;=AJ$4),NETWORKDAYS.INTL(AJ$4,$Q31,1,(Holidays!$A$1:$A$248)),0)+IF(AND($P31&lt;AJ$4,$Q31&gt;=AK$4,$Q31&gt;=AJ$4),NETWORKDAYS.INTL(AJ$4,(AK$4)-1,1,(Holidays!$A$1:$A$248)),0))*$S31,"")</f>
        <v>0</v>
      </c>
      <c r="AK31" s="191">
        <f>IFERROR((IF(AND($P31&gt;=AK$4,$P31&lt;AL$4,$Q31&lt;AL$4),NETWORKDAYS.INTL($P31,$Q31,1,(Holidays!$A$1:$A$248)),0)+IF(AND($P31&gt;=AK$4,$P31&lt;AL$4,$Q31&gt;=AL$4),NETWORKDAYS.INTL($P31,(AL$4)-1,1,(Holidays!$A$1:$A$248)),0)+IF(AND($P31&lt;AK$4,$Q31&lt;AL$4,$Q31&gt;=AK$4),NETWORKDAYS.INTL(AK$4,$Q31,1,(Holidays!$A$1:$A$248)),0)+IF(AND($P31&lt;AK$4,$Q31&gt;=AL$4,$Q31&gt;=AK$4),NETWORKDAYS.INTL(AK$4,(AL$4)-1,1,(Holidays!$A$1:$A$248)),0))*$S31,"")</f>
        <v>0</v>
      </c>
      <c r="AL31" s="191">
        <f>IFERROR((IF(AND($P31&gt;=AL$4,$P31&lt;AM$4,$Q31&lt;AM$4),NETWORKDAYS.INTL($P31,$Q31,1,(Holidays!$A$1:$A$248)),0)+IF(AND($P31&gt;=AL$4,$P31&lt;AM$4,$Q31&gt;=AM$4),NETWORKDAYS.INTL($P31,(AM$4)-1,1,(Holidays!$A$1:$A$248)),0)+IF(AND($P31&lt;AL$4,$Q31&lt;AM$4,$Q31&gt;=AL$4),NETWORKDAYS.INTL(AL$4,$Q31,1,(Holidays!$A$1:$A$248)),0)+IF(AND($P31&lt;AL$4,$Q31&gt;=AM$4,$Q31&gt;=AL$4),NETWORKDAYS.INTL(AL$4,(AM$4)-1,1,(Holidays!$A$1:$A$248)),0))*$S31,"")</f>
        <v>0</v>
      </c>
      <c r="AM31" s="191">
        <f>IFERROR((IF(AND($P31&gt;=AM$4,$P31&lt;AN$4,$Q31&lt;AN$4),NETWORKDAYS.INTL($P31,$Q31,1,(Holidays!$A$1:$A$248)),0)+IF(AND($P31&gt;=AM$4,$P31&lt;AN$4,$Q31&gt;=AN$4),NETWORKDAYS.INTL($P31,(AN$4)-1,1,(Holidays!$A$1:$A$248)),0)+IF(AND($P31&lt;AM$4,$Q31&lt;AN$4,$Q31&gt;=AM$4),NETWORKDAYS.INTL(AM$4,$Q31,1,(Holidays!$A$1:$A$248)),0)+IF(AND($P31&lt;AM$4,$Q31&gt;=AN$4,$Q31&gt;=AM$4),NETWORKDAYS.INTL(AM$4,(AN$4)-1,1,(Holidays!$A$1:$A$248)),0))*$S31,"")</f>
        <v>0</v>
      </c>
      <c r="AN31" s="191">
        <f>IFERROR((IF(AND($P31&gt;=AN$4,$P31&lt;AO$4,$Q31&lt;AO$4),NETWORKDAYS.INTL($P31,$Q31,1,(Holidays!$A$1:$A$248)),0)+IF(AND($P31&gt;=AN$4,$P31&lt;AO$4,$Q31&gt;=AO$4),NETWORKDAYS.INTL($P31,(AO$4)-1,1,(Holidays!$A$1:$A$248)),0)+IF(AND($P31&lt;AN$4,$Q31&lt;AO$4,$Q31&gt;=AN$4),NETWORKDAYS.INTL(AN$4,$Q31,1,(Holidays!$A$1:$A$248)),0)+IF(AND($P31&lt;AN$4,$Q31&gt;=AO$4,$Q31&gt;=AN$4),NETWORKDAYS.INTL(AN$4,(AO$4)-1,1,(Holidays!$A$1:$A$248)),0))*$S31,"")</f>
        <v>0</v>
      </c>
      <c r="AO31" s="191">
        <f>IFERROR((IF(AND($P31&gt;=AO$4,$P31&lt;AP$4,$Q31&lt;AP$4),NETWORKDAYS.INTL($P31,$Q31,1,(Holidays!$A$1:$A$248)),0)+IF(AND($P31&gt;=AO$4,$P31&lt;AP$4,$Q31&gt;=AP$4),NETWORKDAYS.INTL($P31,(AP$4)-1,1,(Holidays!$A$1:$A$248)),0)+IF(AND($P31&lt;AO$4,$Q31&lt;AP$4,$Q31&gt;=AO$4),NETWORKDAYS.INTL(AO$4,$Q31,1,(Holidays!$A$1:$A$248)),0)+IF(AND($P31&lt;AO$4,$Q31&gt;=AP$4,$Q31&gt;=AO$4),NETWORKDAYS.INTL(AO$4,(AP$4)-1,1,(Holidays!$A$1:$A$248)),0))*$S31,"")</f>
        <v>0</v>
      </c>
      <c r="AP31" s="191">
        <f>IFERROR((IF(AND($P31&gt;=AP$4,$P31&lt;AQ$4,$Q31&lt;AQ$4),NETWORKDAYS.INTL($P31,$Q31,1,(Holidays!$A$1:$A$248)),0)+IF(AND($P31&gt;=AP$4,$P31&lt;AQ$4,$Q31&gt;=AQ$4),NETWORKDAYS.INTL($P31,(AQ$4)-1,1,(Holidays!$A$1:$A$248)),0)+IF(AND($P31&lt;AP$4,$Q31&lt;AQ$4,$Q31&gt;=AP$4),NETWORKDAYS.INTL(AP$4,$Q31,1,(Holidays!$A$1:$A$248)),0)+IF(AND($P31&lt;AP$4,$Q31&gt;=AQ$4,$Q31&gt;=AP$4),NETWORKDAYS.INTL(AP$4,(AQ$4)-1,1,(Holidays!$A$1:$A$248)),0))*$S31,"")</f>
        <v>0</v>
      </c>
      <c r="AQ31" s="191">
        <f>IFERROR((IF(AND($P31&gt;=AQ$4,$P31&lt;AR$4,$Q31&lt;AR$4),NETWORKDAYS.INTL($P31,$Q31,1,(Holidays!$A$1:$A$248)),0)+IF(AND($P31&gt;=AQ$4,$P31&lt;AR$4,$Q31&gt;=AR$4),NETWORKDAYS.INTL($P31,(AR$4)-1,1,(Holidays!$A$1:$A$248)),0)+IF(AND($P31&lt;AQ$4,$Q31&lt;AR$4,$Q31&gt;=AQ$4),NETWORKDAYS.INTL(AQ$4,$Q31,1,(Holidays!$A$1:$A$248)),0)+IF(AND($P31&lt;AQ$4,$Q31&gt;=AR$4,$Q31&gt;=AQ$4),NETWORKDAYS.INTL(AQ$4,(AR$4)-1,1,(Holidays!$A$1:$A$248)),0))*$S31,"")</f>
        <v>0</v>
      </c>
      <c r="AR31" s="191">
        <f>IFERROR((IF(AND($P31&gt;=AR$4,$P31&lt;AS$4,$Q31&lt;AS$4),NETWORKDAYS.INTL($P31,$Q31,1,(Holidays!$A$1:$A$248)),0)+IF(AND($P31&gt;=AR$4,$P31&lt;AS$4,$Q31&gt;=AS$4),NETWORKDAYS.INTL($P31,(AS$4)-1,1,(Holidays!$A$1:$A$248)),0)+IF(AND($P31&lt;AR$4,$Q31&lt;AS$4,$Q31&gt;=AR$4),NETWORKDAYS.INTL(AR$4,$Q31,1,(Holidays!$A$1:$A$248)),0)+IF(AND($P31&lt;AR$4,$Q31&gt;=AS$4,$Q31&gt;=AR$4),NETWORKDAYS.INTL(AR$4,(AS$4)-1,1,(Holidays!$A$1:$A$248)),0))*$S31,"")</f>
        <v>0</v>
      </c>
      <c r="AS31" s="192">
        <f>IFERROR((IF(AND($P31&gt;=AS$4,$P31&lt;AT$4,$Q31&lt;AT$4),NETWORKDAYS.INTL($P31,$Q31,1,(Holidays!$A$1:$A$248)),0)+IF(AND($P31&gt;=AS$4,$P31&lt;AT$4,$Q31&gt;=AT$4),NETWORKDAYS.INTL($P31,(AT$4)-1,1,(Holidays!$A$1:$A$248)),0)+IF(AND($P31&lt;AS$4,$Q31&lt;AT$4,$Q31&gt;=AS$4),NETWORKDAYS.INTL(AS$4,$Q31,1,(Holidays!$A$1:$A$248)),0)+IF(AND($P31&lt;AS$4,$Q31&gt;=AT$4,$Q31&gt;=AS$4),NETWORKDAYS.INTL(AS$4,(AT$4)-1,1,(Holidays!$A$1:$A$248)),0))*$S31,"")</f>
        <v>0</v>
      </c>
      <c r="AT31" s="191">
        <f>IFERROR((IF(AND($P31&gt;=AT$4,$P31&lt;AU$4,$Q31&lt;AU$4),NETWORKDAYS.INTL($P31,$Q31,1,(Holidays!$A$1:$A$248)),0)+IF(AND($P31&gt;=AT$4,$P31&lt;AU$4,$Q31&gt;=AU$4),NETWORKDAYS.INTL($P31,(AU$4)-1,1,(Holidays!$A$1:$A$248)),0)+IF(AND($P31&lt;AT$4,$Q31&lt;AU$4,$Q31&gt;=AT$4),NETWORKDAYS.INTL(AT$4,$Q31,1,(Holidays!$A$1:$A$248)),0)+IF(AND($P31&lt;AT$4,$Q31&gt;=AU$4,$Q31&gt;=AT$4),NETWORKDAYS.INTL(AT$4,(AU$4)-1,1,(Holidays!$A$1:$A$248)),0))*$S31,"")</f>
        <v>0</v>
      </c>
      <c r="AU31" s="191">
        <f>IFERROR((IF(AND($P31&gt;=AU$4,$P31&lt;AV$4,$Q31&lt;AV$4),NETWORKDAYS.INTL($P31,$Q31,1,(Holidays!$A$1:$A$248)),0)+IF(AND($P31&gt;=AU$4,$P31&lt;AV$4,$Q31&gt;=AV$4),NETWORKDAYS.INTL($P31,(AV$4)-1,1,(Holidays!$A$1:$A$248)),0)+IF(AND($P31&lt;AU$4,$Q31&lt;AV$4,$Q31&gt;=AU$4),NETWORKDAYS.INTL(AU$4,$Q31,1,(Holidays!$A$1:$A$248)),0)+IF(AND($P31&lt;AU$4,$Q31&gt;=AV$4,$Q31&gt;=AU$4),NETWORKDAYS.INTL(AU$4,(AV$4)-1,1,(Holidays!$A$1:$A$248)),0))*$S31,"")</f>
        <v>0</v>
      </c>
      <c r="AV31" s="191">
        <f>IFERROR((IF(AND($P31&gt;=AV$4,$P31&lt;AW$4,$Q31&lt;AW$4),NETWORKDAYS.INTL($P31,$Q31,1,(Holidays!$A$1:$A$248)),0)+IF(AND($P31&gt;=AV$4,$P31&lt;AW$4,$Q31&gt;=AW$4),NETWORKDAYS.INTL($P31,(AW$4)-1,1,(Holidays!$A$1:$A$248)),0)+IF(AND($P31&lt;AV$4,$Q31&lt;AW$4,$Q31&gt;=AV$4),NETWORKDAYS.INTL(AV$4,$Q31,1,(Holidays!$A$1:$A$248)),0)+IF(AND($P31&lt;AV$4,$Q31&gt;=AW$4,$Q31&gt;=AV$4),NETWORKDAYS.INTL(AV$4,(AW$4)-1,1,(Holidays!$A$1:$A$248)),0))*$S31,"")</f>
        <v>0</v>
      </c>
      <c r="AW31" s="191">
        <f>IFERROR((IF(AND($P31&gt;=AW$4,$P31&lt;AX$4,$Q31&lt;AX$4),NETWORKDAYS.INTL($P31,$Q31,1,(Holidays!$A$1:$A$248)),0)+IF(AND($P31&gt;=AW$4,$P31&lt;AX$4,$Q31&gt;=AX$4),NETWORKDAYS.INTL($P31,(AX$4)-1,1,(Holidays!$A$1:$A$248)),0)+IF(AND($P31&lt;AW$4,$Q31&lt;AX$4,$Q31&gt;=AW$4),NETWORKDAYS.INTL(AW$4,$Q31,1,(Holidays!$A$1:$A$248)),0)+IF(AND($P31&lt;AW$4,$Q31&gt;=AX$4,$Q31&gt;=AW$4),NETWORKDAYS.INTL(AW$4,(AX$4)-1,1,(Holidays!$A$1:$A$248)),0))*$S31,"")</f>
        <v>0</v>
      </c>
      <c r="AX31" s="191">
        <f>IFERROR((IF(AND($P31&gt;=AX$4,$P31&lt;AY$4,$Q31&lt;AY$4),NETWORKDAYS.INTL($P31,$Q31,1,(Holidays!$A$1:$A$248)),0)+IF(AND($P31&gt;=AX$4,$P31&lt;AY$4,$Q31&gt;=AY$4),NETWORKDAYS.INTL($P31,(AY$4)-1,1,(Holidays!$A$1:$A$248)),0)+IF(AND($P31&lt;AX$4,$Q31&lt;AY$4,$Q31&gt;=AX$4),NETWORKDAYS.INTL(AX$4,$Q31,1,(Holidays!$A$1:$A$248)),0)+IF(AND($P31&lt;AX$4,$Q31&gt;=AY$4,$Q31&gt;=AX$4),NETWORKDAYS.INTL(AX$4,(AY$4)-1,1,(Holidays!$A$1:$A$248)),0))*$S31,"")</f>
        <v>0</v>
      </c>
      <c r="AY31" s="191">
        <f>IFERROR((IF(AND($P31&gt;=AY$4,$P31&lt;AZ$4,$Q31&lt;AZ$4),NETWORKDAYS.INTL($P31,$Q31,1,(Holidays!$A$1:$A$248)),0)+IF(AND($P31&gt;=AY$4,$P31&lt;AZ$4,$Q31&gt;=AZ$4),NETWORKDAYS.INTL($P31,(AZ$4)-1,1,(Holidays!$A$1:$A$248)),0)+IF(AND($P31&lt;AY$4,$Q31&lt;AZ$4,$Q31&gt;=AY$4),NETWORKDAYS.INTL(AY$4,$Q31,1,(Holidays!$A$1:$A$248)),0)+IF(AND($P31&lt;AY$4,$Q31&gt;=AZ$4,$Q31&gt;=AY$4),NETWORKDAYS.INTL(AY$4,(AZ$4)-1,1,(Holidays!$A$1:$A$248)),0))*$S31,"")</f>
        <v>0</v>
      </c>
      <c r="AZ31" s="191">
        <f>IFERROR((IF(AND($P31&gt;=AZ$4,$P31&lt;BA$4,$Q31&lt;BA$4),NETWORKDAYS.INTL($P31,$Q31,1,(Holidays!$A$1:$A$248)),0)+IF(AND($P31&gt;=AZ$4,$P31&lt;BA$4,$Q31&gt;=BA$4),NETWORKDAYS.INTL($P31,(BA$4)-1,1,(Holidays!$A$1:$A$248)),0)+IF(AND($P31&lt;AZ$4,$Q31&lt;BA$4,$Q31&gt;=AZ$4),NETWORKDAYS.INTL(AZ$4,$Q31,1,(Holidays!$A$1:$A$248)),0)+IF(AND($P31&lt;AZ$4,$Q31&gt;=BA$4,$Q31&gt;=AZ$4),NETWORKDAYS.INTL(AZ$4,(BA$4)-1,1,(Holidays!$A$1:$A$248)),0))*$S31,"")</f>
        <v>0</v>
      </c>
      <c r="BA31" s="191">
        <f>IFERROR((IF(AND($P31&gt;=BA$4,$P31&lt;BB$4,$Q31&lt;BB$4),NETWORKDAYS.INTL($P31,$Q31,1,(Holidays!$A$1:$A$248)),0)+IF(AND($P31&gt;=BA$4,$P31&lt;BB$4,$Q31&gt;=BB$4),NETWORKDAYS.INTL($P31,(BB$4)-1,1,(Holidays!$A$1:$A$248)),0)+IF(AND($P31&lt;BA$4,$Q31&lt;BB$4,$Q31&gt;=BA$4),NETWORKDAYS.INTL(BA$4,$Q31,1,(Holidays!$A$1:$A$248)),0)+IF(AND($P31&lt;BA$4,$Q31&gt;=BB$4,$Q31&gt;=BA$4),NETWORKDAYS.INTL(BA$4,(BB$4)-1,1,(Holidays!$A$1:$A$248)),0))*$S31,"")</f>
        <v>0</v>
      </c>
      <c r="BB31" s="191">
        <f>IFERROR((IF(AND($P31&gt;=BB$4,$P31&lt;BC$4,$Q31&lt;BC$4),NETWORKDAYS.INTL($P31,$Q31,1,(Holidays!$A$1:$A$248)),0)+IF(AND($P31&gt;=BB$4,$P31&lt;BC$4,$Q31&gt;=BC$4),NETWORKDAYS.INTL($P31,(BC$4)-1,1,(Holidays!$A$1:$A$248)),0)+IF(AND($P31&lt;BB$4,$Q31&lt;BC$4,$Q31&gt;=BB$4),NETWORKDAYS.INTL(BB$4,$Q31,1,(Holidays!$A$1:$A$248)),0)+IF(AND($P31&lt;BB$4,$Q31&gt;=BC$4,$Q31&gt;=BB$4),NETWORKDAYS.INTL(BB$4,(BC$4)-1,1,(Holidays!$A$1:$A$248)),0))*$S31,"")</f>
        <v>0</v>
      </c>
      <c r="BC31" s="191">
        <f>IFERROR((IF(AND($P31&gt;=BC$4,$P31&lt;BD$4,$Q31&lt;BD$4),NETWORKDAYS.INTL($P31,$Q31,1,(Holidays!$A$1:$A$248)),0)+IF(AND($P31&gt;=BC$4,$P31&lt;BD$4,$Q31&gt;=BD$4),NETWORKDAYS.INTL($P31,(BD$4)-1,1,(Holidays!$A$1:$A$248)),0)+IF(AND($P31&lt;BC$4,$Q31&lt;BD$4,$Q31&gt;=BC$4),NETWORKDAYS.INTL(BC$4,$Q31,1,(Holidays!$A$1:$A$248)),0)+IF(AND($P31&lt;BC$4,$Q31&gt;=BD$4,$Q31&gt;=BC$4),NETWORKDAYS.INTL(BC$4,(BD$4)-1,1,(Holidays!$A$1:$A$248)),0))*$S31,"")</f>
        <v>0</v>
      </c>
      <c r="BD31" s="191">
        <f>IFERROR((IF(AND($P31&gt;=BD$4,$P31&lt;BE$4,$Q31&lt;BE$4),NETWORKDAYS.INTL($P31,$Q31,1,(Holidays!$A$1:$A$248)),0)+IF(AND($P31&gt;=BD$4,$P31&lt;BE$4,$Q31&gt;=BE$4),NETWORKDAYS.INTL($P31,(BE$4)-1,1,(Holidays!$A$1:$A$248)),0)+IF(AND($P31&lt;BD$4,$Q31&lt;BE$4,$Q31&gt;=BD$4),NETWORKDAYS.INTL(BD$4,$Q31,1,(Holidays!$A$1:$A$248)),0)+IF(AND($P31&lt;BD$4,$Q31&gt;=BE$4,$Q31&gt;=BD$4),NETWORKDAYS.INTL(BD$4,(BE$4)-1,1,(Holidays!$A$1:$A$248)),0))*$S31,"")</f>
        <v>0</v>
      </c>
      <c r="BE31" s="191">
        <f>IFERROR((IF(AND($P31&gt;=BE$4,$P31&lt;BF$4,$Q31&lt;BF$4),NETWORKDAYS.INTL($P31,$Q31,1,(Holidays!$A$1:$A$248)),0)+IF(AND($P31&gt;=BE$4,$P31&lt;BF$4,$Q31&gt;=BF$4),NETWORKDAYS.INTL($P31,(BF$4)-1,1,(Holidays!$A$1:$A$248)),0)+IF(AND($P31&lt;BE$4,$Q31&lt;BF$4,$Q31&gt;=BE$4),NETWORKDAYS.INTL(BE$4,$Q31,1,(Holidays!$A$1:$A$248)),0)+IF(AND($P31&lt;BE$4,$Q31&gt;=BF$4,$Q31&gt;=BE$4),NETWORKDAYS.INTL(BE$4,(BF$4)-1,1,(Holidays!$A$1:$A$248)),0))*$S31,"")</f>
        <v>0</v>
      </c>
      <c r="BF31" s="191">
        <f>IFERROR((IF(AND($P31&gt;=BF$4,$P31&lt;BG$4,$Q31&lt;BG$4),NETWORKDAYS.INTL($P31,$Q31,1,(Holidays!$A$1:$A$248)),0)+IF(AND($P31&gt;=BF$4,$P31&lt;BG$4,$Q31&gt;=BG$4),NETWORKDAYS.INTL($P31,(BG$4)-1,1,(Holidays!$A$1:$A$248)),0)+IF(AND($P31&lt;BF$4,$Q31&lt;BG$4,$Q31&gt;=BF$4),NETWORKDAYS.INTL(BF$4,$Q31,1,(Holidays!$A$1:$A$248)),0)+IF(AND($P31&lt;BF$4,$Q31&gt;=BG$4,$Q31&gt;=BF$4),NETWORKDAYS.INTL(BF$4,(BG$4)-1,1,(Holidays!$A$1:$A$248)),0))*$S31,"")</f>
        <v>0</v>
      </c>
      <c r="BG31" s="191">
        <f>IFERROR((IF(AND($P31&gt;=BG$4,$P31&lt;BH$4,$Q31&lt;BH$4),NETWORKDAYS.INTL($P31,$Q31,1,(Holidays!$A$1:$A$248)),0)+IF(AND($P31&gt;=BG$4,$P31&lt;BH$4,$Q31&gt;=BH$4),NETWORKDAYS.INTL($P31,(BH$4)-1,1,(Holidays!$A$1:$A$248)),0)+IF(AND($P31&lt;BG$4,$Q31&lt;BH$4,$Q31&gt;=BG$4),NETWORKDAYS.INTL(BG$4,$Q31,1,(Holidays!$A$1:$A$248)),0)+IF(AND($P31&lt;BG$4,$Q31&gt;=BH$4,$Q31&gt;=BG$4),NETWORKDAYS.INTL(BG$4,(BH$4)-1,1,(Holidays!$A$1:$A$248)),0))*$S31,"")</f>
        <v>0</v>
      </c>
      <c r="BH31" s="191">
        <f>IFERROR((IF(AND($P31&gt;=BH$4,$P31&lt;BI$4,$Q31&lt;BI$4),NETWORKDAYS.INTL($P31,$Q31,1,(Holidays!$A$1:$A$248)),0)+IF(AND($P31&gt;=BH$4,$P31&lt;BI$4,$Q31&gt;=BI$4),NETWORKDAYS.INTL($P31,(BI$4)-1,1,(Holidays!$A$1:$A$248)),0)+IF(AND($P31&lt;BH$4,$Q31&lt;BI$4,$Q31&gt;=BH$4),NETWORKDAYS.INTL(BH$4,$Q31,1,(Holidays!$A$1:$A$248)),0)+IF(AND($P31&lt;BH$4,$Q31&gt;=BI$4,$Q31&gt;=BH$4),NETWORKDAYS.INTL(BH$4,(BI$4)-1,1,(Holidays!$A$1:$A$248)),0))*$S31,"")</f>
        <v>0</v>
      </c>
      <c r="BI31" s="191">
        <f>IFERROR((IF(AND($P31&gt;=BI$4,$P31&lt;BJ$4,$Q31&lt;BJ$4),NETWORKDAYS.INTL($P31,$Q31,1,(Holidays!$A$1:$A$248)),0)+IF(AND($P31&gt;=BI$4,$P31&lt;BJ$4,$Q31&gt;=BJ$4),NETWORKDAYS.INTL($P31,(BJ$4)-1,1,(Holidays!$A$1:$A$248)),0)+IF(AND($P31&lt;BI$4,$Q31&lt;BJ$4,$Q31&gt;=BI$4),NETWORKDAYS.INTL(BI$4,$Q31,1,(Holidays!$A$1:$A$248)),0)+IF(AND($P31&lt;BI$4,$Q31&gt;=BJ$4,$Q31&gt;=BI$4),NETWORKDAYS.INTL(BI$4,(BJ$4)-1,1,(Holidays!$A$1:$A$248)),0))*$S31,"")</f>
        <v>0</v>
      </c>
      <c r="BJ31" s="191">
        <f>IFERROR((IF(AND($P31&gt;=BJ$4,$P31&lt;BK$4,$Q31&lt;BK$4),NETWORKDAYS.INTL($P31,$Q31,1,(Holidays!$A$1:$A$248)),0)+IF(AND($P31&gt;=BJ$4,$P31&lt;BK$4,$Q31&gt;=BK$4),NETWORKDAYS.INTL($P31,(BK$4)-1,1,(Holidays!$A$1:$A$248)),0)+IF(AND($P31&lt;BJ$4,$Q31&lt;BK$4,$Q31&gt;=BJ$4),NETWORKDAYS.INTL(BJ$4,$Q31,1,(Holidays!$A$1:$A$248)),0)+IF(AND($P31&lt;BJ$4,$Q31&gt;=BK$4,$Q31&gt;=BJ$4),NETWORKDAYS.INTL(BJ$4,(BK$4)-1,1,(Holidays!$A$1:$A$248)),0))*$S31,"")</f>
        <v>0</v>
      </c>
      <c r="BK31" s="191">
        <f>IFERROR((IF(AND($P31&gt;=BK$4,$P31&lt;BL$4,$Q31&lt;BL$4),NETWORKDAYS.INTL($P31,$Q31,1,(Holidays!$A$1:$A$248)),0)+IF(AND($P31&gt;=BK$4,$P31&lt;BL$4,$Q31&gt;=BL$4),NETWORKDAYS.INTL($P31,(BL$4)-1,1,(Holidays!$A$1:$A$248)),0)+IF(AND($P31&lt;BK$4,$Q31&lt;BL$4,$Q31&gt;=BK$4),NETWORKDAYS.INTL(BK$4,$Q31,1,(Holidays!$A$1:$A$248)),0)+IF(AND($P31&lt;BK$4,$Q31&gt;=BL$4,$Q31&gt;=BK$4),NETWORKDAYS.INTL(BK$4,(BL$4)-1,1,(Holidays!$A$1:$A$248)),0))*$S31,"")</f>
        <v>0</v>
      </c>
      <c r="BL31" s="191">
        <f>IFERROR((IF(AND($P31&gt;=BL$4,$P31&lt;BM$4,$Q31&lt;BM$4),NETWORKDAYS.INTL($P31,$Q31,1,(Holidays!$A$1:$A$248)),0)+IF(AND($P31&gt;=BL$4,$P31&lt;BM$4,$Q31&gt;=BM$4),NETWORKDAYS.INTL($P31,(BM$4)-1,1,(Holidays!$A$1:$A$248)),0)+IF(AND($P31&lt;BL$4,$Q31&lt;BM$4,$Q31&gt;=BL$4),NETWORKDAYS.INTL(BL$4,$Q31,1,(Holidays!$A$1:$A$248)),0)+IF(AND($P31&lt;BL$4,$Q31&gt;=BM$4,$Q31&gt;=BL$4),NETWORKDAYS.INTL(BL$4,(BM$4)-1,1,(Holidays!$A$1:$A$248)),0))*$S31,"")</f>
        <v>0</v>
      </c>
      <c r="BM31" s="191">
        <f>IFERROR((IF(AND($P31&gt;=BM$4,$P31&lt;BN$4,$Q31&lt;BN$4),NETWORKDAYS.INTL($P31,$Q31,1,(Holidays!$A$1:$A$248)),0)+IF(AND($P31&gt;=BM$4,$P31&lt;BN$4,$Q31&gt;=BN$4),NETWORKDAYS.INTL($P31,(BN$4)-1,1,(Holidays!$A$1:$A$248)),0)+IF(AND($P31&lt;BM$4,$Q31&lt;BN$4,$Q31&gt;=BM$4),NETWORKDAYS.INTL(BM$4,$Q31,1,(Holidays!$A$1:$A$248)),0)+IF(AND($P31&lt;BM$4,$Q31&gt;=BN$4,$Q31&gt;=BM$4),NETWORKDAYS.INTL(BM$4,(BN$4)-1,1,(Holidays!$A$1:$A$248)),0))*$S31,"")</f>
        <v>0</v>
      </c>
      <c r="BN31" s="191">
        <f>IFERROR((IF(AND($P31&gt;=BN$4,$P31&lt;BO$4,$Q31&lt;BO$4),NETWORKDAYS.INTL($P31,$Q31,1,(Holidays!$A$1:$A$248)),0)+IF(AND($P31&gt;=BN$4,$P31&lt;BO$4,$Q31&gt;=BO$4),NETWORKDAYS.INTL($P31,(BO$4)-1,1,(Holidays!$A$1:$A$248)),0)+IF(AND($P31&lt;BN$4,$Q31&lt;BO$4,$Q31&gt;=BN$4),NETWORKDAYS.INTL(BN$4,$Q31,1,(Holidays!$A$1:$A$248)),0)+IF(AND($P31&lt;BN$4,$Q31&gt;=BO$4,$Q31&gt;=BN$4),NETWORKDAYS.INTL(BN$4,(BO$4)-1,1,(Holidays!$A$1:$A$248)),0))*$S31,"")</f>
        <v>0</v>
      </c>
      <c r="BO31" s="191">
        <f>IFERROR((IF(AND($P31&gt;=BO$4,$P31&lt;BP$4,$Q31&lt;BP$4),NETWORKDAYS.INTL($P31,$Q31,1,(Holidays!$A$1:$A$248)),0)+IF(AND($P31&gt;=BO$4,$P31&lt;BP$4,$Q31&gt;=BP$4),NETWORKDAYS.INTL($P31,(BP$4)-1,1,(Holidays!$A$1:$A$248)),0)+IF(AND($P31&lt;BO$4,$Q31&lt;BP$4,$Q31&gt;=BO$4),NETWORKDAYS.INTL(BO$4,$Q31,1,(Holidays!$A$1:$A$248)),0)+IF(AND($P31&lt;BO$4,$Q31&gt;=BP$4,$Q31&gt;=BO$4),NETWORKDAYS.INTL(BO$4,(BP$4)-1,1,(Holidays!$A$1:$A$248)),0))*$S31,"")</f>
        <v>0</v>
      </c>
      <c r="BP31" s="191">
        <f>IFERROR((IF(AND($P31&gt;=BP$4,$P31&lt;BQ$4,$Q31&lt;BQ$4),NETWORKDAYS.INTL($P31,$Q31,1,(Holidays!$A$1:$A$248)),0)+IF(AND($P31&gt;=BP$4,$P31&lt;BQ$4,$Q31&gt;=BQ$4),NETWORKDAYS.INTL($P31,(BQ$4)-1,1,(Holidays!$A$1:$A$248)),0)+IF(AND($P31&lt;BP$4,$Q31&lt;BQ$4,$Q31&gt;=BP$4),NETWORKDAYS.INTL(BP$4,$Q31,1,(Holidays!$A$1:$A$248)),0)+IF(AND($P31&lt;BP$4,$Q31&gt;=BQ$4,$Q31&gt;=BP$4),NETWORKDAYS.INTL(BP$4,(BQ$4)-1,1,(Holidays!$A$1:$A$248)),0))*$S31,"")</f>
        <v>0</v>
      </c>
      <c r="BQ31" s="191">
        <f>IFERROR((IF(AND($P31&gt;=BQ$4,$P31&lt;BR$4,$Q31&lt;BR$4),NETWORKDAYS.INTL($P31,$Q31,1,(Holidays!$A$1:$A$248)),0)+IF(AND($P31&gt;=BQ$4,$P31&lt;BR$4,$Q31&gt;=BR$4),NETWORKDAYS.INTL($P31,(BR$4)-1,1,(Holidays!$A$1:$A$248)),0)+IF(AND($P31&lt;BQ$4,$Q31&lt;BR$4,$Q31&gt;=BQ$4),NETWORKDAYS.INTL(BQ$4,$Q31,1,(Holidays!$A$1:$A$248)),0)+IF(AND($P31&lt;BQ$4,$Q31&gt;=BR$4,$Q31&gt;=BQ$4),NETWORKDAYS.INTL(BQ$4,(BR$4)-1,1,(Holidays!$A$1:$A$248)),0))*$S31,"")</f>
        <v>0</v>
      </c>
      <c r="BR31" s="191">
        <f>IFERROR((IF(AND($P31&gt;=BR$4,$P31&lt;BS$4,$Q31&lt;BS$4),NETWORKDAYS.INTL($P31,$Q31,1,(Holidays!$A$1:$A$248)),0)+IF(AND($P31&gt;=BR$4,$P31&lt;BS$4,$Q31&gt;=BS$4),NETWORKDAYS.INTL($P31,(BS$4)-1,1,(Holidays!$A$1:$A$248)),0)+IF(AND($P31&lt;BR$4,$Q31&lt;BS$4,$Q31&gt;=BR$4),NETWORKDAYS.INTL(BR$4,$Q31,1,(Holidays!$A$1:$A$248)),0)+IF(AND($P31&lt;BR$4,$Q31&gt;=BS$4,$Q31&gt;=BR$4),NETWORKDAYS.INTL(BR$4,(BS$4)-1,1,(Holidays!$A$1:$A$248)),0))*$S31,"")</f>
        <v>0</v>
      </c>
      <c r="BS31" s="191">
        <f>IFERROR((IF(AND($P31&gt;=BS$4,$P31&lt;BT$4,$Q31&lt;BT$4),NETWORKDAYS.INTL($P31,$Q31,1,(Holidays!$A$1:$A$248)),0)+IF(AND($P31&gt;=BS$4,$P31&lt;BT$4,$Q31&gt;=BT$4),NETWORKDAYS.INTL($P31,(BT$4)-1,1,(Holidays!$A$1:$A$248)),0)+IF(AND($P31&lt;BS$4,$Q31&lt;BT$4,$Q31&gt;=BS$4),NETWORKDAYS.INTL(BS$4,$Q31,1,(Holidays!$A$1:$A$248)),0)+IF(AND($P31&lt;BS$4,$Q31&gt;=BT$4,$Q31&gt;=BS$4),NETWORKDAYS.INTL(BS$4,(BT$4)-1,1,(Holidays!$A$1:$A$248)),0))*$S31,"")</f>
        <v>0</v>
      </c>
      <c r="BT31" s="191">
        <f>IFERROR((IF(AND($P31&gt;=BT$4,$P31&lt;BU$4,$Q31&lt;BU$4),NETWORKDAYS.INTL($P31,$Q31,1,(Holidays!$A$1:$A$248)),0)+IF(AND($P31&gt;=BT$4,$P31&lt;BU$4,$Q31&gt;=BU$4),NETWORKDAYS.INTL($P31,(BU$4)-1,1,(Holidays!$A$1:$A$248)),0)+IF(AND($P31&lt;BT$4,$Q31&lt;BU$4,$Q31&gt;=BT$4),NETWORKDAYS.INTL(BT$4,$Q31,1,(Holidays!$A$1:$A$248)),0)+IF(AND($P31&lt;BT$4,$Q31&gt;=BU$4,$Q31&gt;=BT$4),NETWORKDAYS.INTL(BT$4,(BU$4)-1,1,(Holidays!$A$1:$A$248)),0))*$S31,"")</f>
        <v>0</v>
      </c>
      <c r="BU31" s="191">
        <f>IFERROR((IF(AND($P31&gt;=BU$4,$P31&lt;BV$4,$Q31&lt;BV$4),NETWORKDAYS.INTL($P31,$Q31,1,(Holidays!$A$1:$A$248)),0)+IF(AND($P31&gt;=BU$4,$P31&lt;BV$4,$Q31&gt;=BV$4),NETWORKDAYS.INTL($P31,(BV$4)-1,1,(Holidays!$A$1:$A$248)),0)+IF(AND($P31&lt;BU$4,$Q31&lt;BV$4,$Q31&gt;=BU$4),NETWORKDAYS.INTL(BU$4,$Q31,1,(Holidays!$A$1:$A$248)),0)+IF(AND($P31&lt;BU$4,$Q31&gt;=BV$4,$Q31&gt;=BU$4),NETWORKDAYS.INTL(BU$4,(BV$4)-1,1,(Holidays!$A$1:$A$248)),0))*$S31,"")</f>
        <v>0</v>
      </c>
      <c r="BV31" s="191">
        <f>IFERROR((IF(AND($P31&gt;=BV$4,$P31&lt;BW$4,$Q31&lt;BW$4),NETWORKDAYS.INTL($P31,$Q31,1,(Holidays!$A$1:$A$248)),0)+IF(AND($P31&gt;=BV$4,$P31&lt;BW$4,$Q31&gt;=BW$4),NETWORKDAYS.INTL($P31,(BW$4)-1,1,(Holidays!$A$1:$A$248)),0)+IF(AND($P31&lt;BV$4,$Q31&lt;BW$4,$Q31&gt;=BV$4),NETWORKDAYS.INTL(BV$4,$Q31,1,(Holidays!$A$1:$A$248)),0)+IF(AND($P31&lt;BV$4,$Q31&gt;=BW$4,$Q31&gt;=BV$4),NETWORKDAYS.INTL(BV$4,(BW$4)-1,1,(Holidays!$A$1:$A$248)),0))*$S31,"")</f>
        <v>0</v>
      </c>
      <c r="BW31" s="191">
        <f>IFERROR((IF(AND($P31&gt;=BW$4,$P31&lt;BX$4,$Q31&lt;BX$4),NETWORKDAYS.INTL($P31,$Q31,1,(Holidays!$A$1:$A$248)),0)+IF(AND($P31&gt;=BW$4,$P31&lt;BX$4,$Q31&gt;=BX$4),NETWORKDAYS.INTL($P31,(BX$4)-1,1,(Holidays!$A$1:$A$248)),0)+IF(AND($P31&lt;BW$4,$Q31&lt;BX$4,$Q31&gt;=BW$4),NETWORKDAYS.INTL(BW$4,$Q31,1,(Holidays!$A$1:$A$248)),0)+IF(AND($P31&lt;BW$4,$Q31&gt;=BX$4,$Q31&gt;=BW$4),NETWORKDAYS.INTL(BW$4,(BX$4)-1,1,(Holidays!$A$1:$A$248)),0))*$S31,"")</f>
        <v>0</v>
      </c>
      <c r="BX31" s="191">
        <f>IFERROR((IF(AND($P31&gt;=BX$4,$P31&lt;BY$4,$Q31&lt;BY$4),NETWORKDAYS.INTL($P31,$Q31,1,(Holidays!$A$1:$A$248)),0)+IF(AND($P31&gt;=BX$4,$P31&lt;BY$4,$Q31&gt;=BY$4),NETWORKDAYS.INTL($P31,(BY$4)-1,1,(Holidays!$A$1:$A$248)),0)+IF(AND($P31&lt;BX$4,$Q31&lt;BY$4,$Q31&gt;=BX$4),NETWORKDAYS.INTL(BX$4,$Q31,1,(Holidays!$A$1:$A$248)),0)+IF(AND($P31&lt;BX$4,$Q31&gt;=BY$4,$Q31&gt;=BX$4),NETWORKDAYS.INTL(BX$4,(BY$4)-1,1,(Holidays!$A$1:$A$248)),0))*$S31,"")</f>
        <v>0</v>
      </c>
      <c r="BY31" s="191">
        <f>IFERROR((IF(AND($P31&gt;=BY$4,$P31&lt;BZ$4,$Q31&lt;BZ$4),NETWORKDAYS.INTL($P31,$Q31,1,(Holidays!$A$1:$A$248)),0)+IF(AND($P31&gt;=BY$4,$P31&lt;BZ$4,$Q31&gt;=BZ$4),NETWORKDAYS.INTL($P31,(BZ$4)-1,1,(Holidays!$A$1:$A$248)),0)+IF(AND($P31&lt;BY$4,$Q31&lt;BZ$4,$Q31&gt;=BY$4),NETWORKDAYS.INTL(BY$4,$Q31,1,(Holidays!$A$1:$A$248)),0)+IF(AND($P31&lt;BY$4,$Q31&gt;=BZ$4,$Q31&gt;=BY$4),NETWORKDAYS.INTL(BY$4,(BZ$4)-1,1,(Holidays!$A$1:$A$248)),0))*$S31,"")</f>
        <v>0</v>
      </c>
      <c r="BZ31" s="191">
        <f>IFERROR((IF(AND($P31&gt;=BZ$4,$P31&lt;CA$4,$Q31&lt;CA$4),NETWORKDAYS.INTL($P31,$Q31,1,(Holidays!$A$1:$A$248)),0)+IF(AND($P31&gt;=BZ$4,$P31&lt;CA$4,$Q31&gt;=CA$4),NETWORKDAYS.INTL($P31,(CA$4)-1,1,(Holidays!$A$1:$A$248)),0)+IF(AND($P31&lt;BZ$4,$Q31&lt;CA$4,$Q31&gt;=BZ$4),NETWORKDAYS.INTL(BZ$4,$Q31,1,(Holidays!$A$1:$A$248)),0)+IF(AND($P31&lt;BZ$4,$Q31&gt;=CA$4,$Q31&gt;=BZ$4),NETWORKDAYS.INTL(BZ$4,(CA$4)-1,1,(Holidays!$A$1:$A$248)),0))*$S31,"")</f>
        <v>0</v>
      </c>
      <c r="CA31" s="191">
        <f>IFERROR((IF(AND($P31&gt;=CA$4,$P31&lt;CB$4,$Q31&lt;CB$4),NETWORKDAYS.INTL($P31,$Q31,1,(Holidays!$A$1:$A$248)),0)+IF(AND($P31&gt;=CA$4,$P31&lt;CB$4,$Q31&gt;=CB$4),NETWORKDAYS.INTL($P31,(CB$4)-1,1,(Holidays!$A$1:$A$248)),0)+IF(AND($P31&lt;CA$4,$Q31&lt;CB$4,$Q31&gt;=CA$4),NETWORKDAYS.INTL(CA$4,$Q31,1,(Holidays!$A$1:$A$248)),0)+IF(AND($P31&lt;CA$4,$Q31&gt;=CB$4,$Q31&gt;=CA$4),NETWORKDAYS.INTL(CA$4,(CB$4)-1,1,(Holidays!$A$1:$A$248)),0))*$S31,"")</f>
        <v>0</v>
      </c>
      <c r="CB31" s="191">
        <f>IFERROR((IF(AND($P31&gt;=CB$4,$P31&lt;CC$4,$Q31&lt;CC$4),NETWORKDAYS.INTL($P31,$Q31,1,(Holidays!$A$1:$A$248)),0)+IF(AND($P31&gt;=CB$4,$P31&lt;CC$4,$Q31&gt;=CC$4),NETWORKDAYS.INTL($P31,(CC$4)-1,1,(Holidays!$A$1:$A$248)),0)+IF(AND($P31&lt;CB$4,$Q31&lt;CC$4,$Q31&gt;=CB$4),NETWORKDAYS.INTL(CB$4,$Q31,1,(Holidays!$A$1:$A$248)),0)+IF(AND($P31&lt;CB$4,$Q31&gt;=CC$4,$Q31&gt;=CB$4),NETWORKDAYS.INTL(CB$4,(CC$4)-1,1,(Holidays!$A$1:$A$248)),0))*$S31,"")</f>
        <v>0</v>
      </c>
      <c r="CC31" s="191">
        <f>IFERROR((IF(AND($P31&gt;=CC$4,$P31&lt;CD$4,$Q31&lt;CD$4),NETWORKDAYS.INTL($P31,$Q31,1,(Holidays!$A$1:$A$248)),0)+IF(AND($P31&gt;=CC$4,$P31&lt;CD$4,$Q31&gt;=CD$4),NETWORKDAYS.INTL($P31,(CD$4)-1,1,(Holidays!$A$1:$A$248)),0)+IF(AND($P31&lt;CC$4,$Q31&lt;CD$4,$Q31&gt;=CC$4),NETWORKDAYS.INTL(CC$4,$Q31,1,(Holidays!$A$1:$A$248)),0)+IF(AND($P31&lt;CC$4,$Q31&gt;=CD$4,$Q31&gt;=CC$4),NETWORKDAYS.INTL(CC$4,(CD$4)-1,1,(Holidays!$A$1:$A$248)),0))*$S31,"")</f>
        <v>0</v>
      </c>
      <c r="CD31" s="191">
        <f>IFERROR((IF(AND($P31&gt;=CD$4,$P31&lt;CE$4,$Q31&lt;CE$4),NETWORKDAYS.INTL($P31,$Q31,1,(Holidays!$A$1:$A$248)),0)+IF(AND($P31&gt;=CD$4,$P31&lt;CE$4,$Q31&gt;=CE$4),NETWORKDAYS.INTL($P31,(CE$4)-1,1,(Holidays!$A$1:$A$248)),0)+IF(AND($P31&lt;CD$4,$Q31&lt;CE$4,$Q31&gt;=CD$4),NETWORKDAYS.INTL(CD$4,$Q31,1,(Holidays!$A$1:$A$248)),0)+IF(AND($P31&lt;CD$4,$Q31&gt;=CE$4,$Q31&gt;=CD$4),NETWORKDAYS.INTL(CD$4,(CE$4)-1,1,(Holidays!$A$1:$A$248)),0))*$S31,"")</f>
        <v>0</v>
      </c>
      <c r="CE31" s="191">
        <f>IFERROR((IF(AND($P31&gt;=CE$4,$P31&lt;CF$4,$Q31&lt;CF$4),NETWORKDAYS.INTL($P31,$Q31,1,(Holidays!$A$1:$A$248)),0)+IF(AND($P31&gt;=CE$4,$P31&lt;CF$4,$Q31&gt;=CF$4),NETWORKDAYS.INTL($P31,(CF$4)-1,1,(Holidays!$A$1:$A$248)),0)+IF(AND($P31&lt;CE$4,$Q31&lt;CF$4,$Q31&gt;=CE$4),NETWORKDAYS.INTL(CE$4,$Q31,1,(Holidays!$A$1:$A$248)),0)+IF(AND($P31&lt;CE$4,$Q31&gt;=CF$4,$Q31&gt;=CE$4),NETWORKDAYS.INTL(CE$4,(CF$4)-1,1,(Holidays!$A$1:$A$248)),0))*$S31,"")</f>
        <v>0</v>
      </c>
      <c r="CF31" s="191">
        <f>IFERROR((IF(AND($P31&gt;=CF$4,$P31&lt;CG$4,$Q31&lt;CG$4),NETWORKDAYS.INTL($P31,$Q31,1,(Holidays!$A$1:$A$248)),0)+IF(AND($P31&gt;=CF$4,$P31&lt;CG$4,$Q31&gt;=CG$4),NETWORKDAYS.INTL($P31,(CG$4)-1,1,(Holidays!$A$1:$A$248)),0)+IF(AND($P31&lt;CF$4,$Q31&lt;CG$4,$Q31&gt;=CF$4),NETWORKDAYS.INTL(CF$4,$Q31,1,(Holidays!$A$1:$A$248)),0)+IF(AND($P31&lt;CF$4,$Q31&gt;=CG$4,$Q31&gt;=CF$4),NETWORKDAYS.INTL(CF$4,(CG$4)-1,1,(Holidays!$A$1:$A$248)),0))*$S31,"")</f>
        <v>0</v>
      </c>
      <c r="CG31" s="191">
        <f>IFERROR((IF(AND($P31&gt;=CG$4,$P31&lt;CH$4,$Q31&lt;CH$4),NETWORKDAYS.INTL($P31,$Q31,1,(Holidays!$A$1:$A$248)),0)+IF(AND($P31&gt;=CG$4,$P31&lt;CH$4,$Q31&gt;=CH$4),NETWORKDAYS.INTL($P31,(CH$4)-1,1,(Holidays!$A$1:$A$248)),0)+IF(AND($P31&lt;CG$4,$Q31&lt;CH$4,$Q31&gt;=CG$4),NETWORKDAYS.INTL(CG$4,$Q31,1,(Holidays!$A$1:$A$248)),0)+IF(AND($P31&lt;CG$4,$Q31&gt;=CH$4,$Q31&gt;=CG$4),NETWORKDAYS.INTL(CG$4,(CH$4)-1,1,(Holidays!$A$1:$A$248)),0))*$S31,"")</f>
        <v>0</v>
      </c>
      <c r="CH31" s="191">
        <f>IFERROR((IF(AND($P31&gt;=CH$4,$P31&lt;CI$4,$Q31&lt;CI$4),NETWORKDAYS.INTL($P31,$Q31,1,(Holidays!$A$1:$A$248)),0)+IF(AND($P31&gt;=CH$4,$P31&lt;CI$4,$Q31&gt;=CI$4),NETWORKDAYS.INTL($P31,(CI$4)-1,1,(Holidays!$A$1:$A$248)),0)+IF(AND($P31&lt;CH$4,$Q31&lt;CI$4,$Q31&gt;=CH$4),NETWORKDAYS.INTL(CH$4,$Q31,1,(Holidays!$A$1:$A$248)),0)+IF(AND($P31&lt;CH$4,$Q31&gt;=CI$4,$Q31&gt;=CH$4),NETWORKDAYS.INTL(CH$4,(CI$4)-1,1,(Holidays!$A$1:$A$248)),0))*$S31,"")</f>
        <v>0</v>
      </c>
      <c r="CI31" s="191">
        <f>IFERROR((IF(AND($P31&gt;=CI$4,$P31&lt;CJ$4,$Q31&lt;CJ$4),NETWORKDAYS.INTL($P31,$Q31,1,(Holidays!$A$1:$A$248)),0)+IF(AND($P31&gt;=CI$4,$P31&lt;CJ$4,$Q31&gt;=CJ$4),NETWORKDAYS.INTL($P31,(CJ$4)-1,1,(Holidays!$A$1:$A$248)),0)+IF(AND($P31&lt;CI$4,$Q31&lt;CJ$4,$Q31&gt;=CI$4),NETWORKDAYS.INTL(CI$4,$Q31,1,(Holidays!$A$1:$A$248)),0)+IF(AND($P31&lt;CI$4,$Q31&gt;=CJ$4,$Q31&gt;=CI$4),NETWORKDAYS.INTL(CI$4,(CJ$4)-1,1,(Holidays!$A$1:$A$248)),0))*$S31,"")</f>
        <v>0</v>
      </c>
      <c r="CJ31" s="191">
        <f>IFERROR((IF(AND($P31&gt;=CJ$4,$P31&lt;CK$4,$Q31&lt;CK$4),NETWORKDAYS.INTL($P31,$Q31,1,(Holidays!$A$1:$A$248)),0)+IF(AND($P31&gt;=CJ$4,$P31&lt;CK$4,$Q31&gt;=CK$4),NETWORKDAYS.INTL($P31,(CK$4)-1,1,(Holidays!$A$1:$A$248)),0)+IF(AND($P31&lt;CJ$4,$Q31&lt;CK$4,$Q31&gt;=CJ$4),NETWORKDAYS.INTL(CJ$4,$Q31,1,(Holidays!$A$1:$A$248)),0)+IF(AND($P31&lt;CJ$4,$Q31&gt;=CK$4,$Q31&gt;=CJ$4),NETWORKDAYS.INTL(CJ$4,(CK$4)-1,1,(Holidays!$A$1:$A$248)),0))*$S31,"")</f>
        <v>0</v>
      </c>
      <c r="CK31" s="191">
        <f>IFERROR((IF(AND($P31&gt;=CK$4,$P31&lt;CL$4,$Q31&lt;CL$4),NETWORKDAYS.INTL($P31,$Q31,1,(Holidays!$A$1:$A$248)),0)+IF(AND($P31&gt;=CK$4,$P31&lt;CL$4,$Q31&gt;=CL$4),NETWORKDAYS.INTL($P31,(CL$4)-1,1,(Holidays!$A$1:$A$248)),0)+IF(AND($P31&lt;CK$4,$Q31&lt;CL$4,$Q31&gt;=CK$4),NETWORKDAYS.INTL(CK$4,$Q31,1,(Holidays!$A$1:$A$248)),0)+IF(AND($P31&lt;CK$4,$Q31&gt;=CL$4,$Q31&gt;=CK$4),NETWORKDAYS.INTL(CK$4,(CL$4)-1,1,(Holidays!$A$1:$A$248)),0))*$S31,"")</f>
        <v>0</v>
      </c>
      <c r="CL31" s="191">
        <f>IFERROR((IF(AND($P31&gt;=CL$4,$P31&lt;CM$4,$Q31&lt;CM$4),NETWORKDAYS.INTL($P31,$Q31,1,(Holidays!$A$1:$A$248)),0)+IF(AND($P31&gt;=CL$4,$P31&lt;CM$4,$Q31&gt;=CM$4),NETWORKDAYS.INTL($P31,(CM$4)-1,1,(Holidays!$A$1:$A$248)),0)+IF(AND($P31&lt;CL$4,$Q31&lt;CM$4,$Q31&gt;=CL$4),NETWORKDAYS.INTL(CL$4,$Q31,1,(Holidays!$A$1:$A$248)),0)+IF(AND($P31&lt;CL$4,$Q31&gt;=CM$4,$Q31&gt;=CL$4),NETWORKDAYS.INTL(CL$4,(CM$4)-1,1,(Holidays!$A$1:$A$248)),0))*$S31,"")</f>
        <v>0</v>
      </c>
      <c r="CM31" s="191">
        <f>IFERROR((IF(AND($P31&gt;=CM$4,$P31&lt;CN$4,$Q31&lt;CN$4),NETWORKDAYS.INTL($P31,$Q31,1,(Holidays!$A$1:$A$248)),0)+IF(AND($P31&gt;=CM$4,$P31&lt;CN$4,$Q31&gt;=CN$4),NETWORKDAYS.INTL($P31,(CN$4)-1,1,(Holidays!$A$1:$A$248)),0)+IF(AND($P31&lt;CM$4,$Q31&lt;CN$4,$Q31&gt;=CM$4),NETWORKDAYS.INTL(CM$4,$Q31,1,(Holidays!$A$1:$A$248)),0)+IF(AND($P31&lt;CM$4,$Q31&gt;=CN$4,$Q31&gt;=CM$4),NETWORKDAYS.INTL(CM$4,(CN$4)-1,1,(Holidays!$A$1:$A$248)),0))*$S31,"")</f>
        <v>0</v>
      </c>
      <c r="CN31" s="191">
        <f>IFERROR((IF(AND($P31&gt;=CN$4,$P31&lt;CO$4,$Q31&lt;CO$4),NETWORKDAYS.INTL($P31,$Q31,1,(Holidays!$A$1:$A$248)),0)+IF(AND($P31&gt;=CN$4,$P31&lt;CO$4,$Q31&gt;=CO$4),NETWORKDAYS.INTL($P31,(CO$4)-1,1,(Holidays!$A$1:$A$248)),0)+IF(AND($P31&lt;CN$4,$Q31&lt;CO$4,$Q31&gt;=CN$4),NETWORKDAYS.INTL(CN$4,$Q31,1,(Holidays!$A$1:$A$248)),0)+IF(AND($P31&lt;CN$4,$Q31&gt;=CO$4,$Q31&gt;=CN$4),NETWORKDAYS.INTL(CN$4,(CO$4)-1,1,(Holidays!$A$1:$A$248)),0))*$S31,"")</f>
        <v>0</v>
      </c>
      <c r="CO31" s="191">
        <f>IFERROR((IF(AND($P31&gt;=CO$4,$P31&lt;CP$4,$Q31&lt;CP$4),NETWORKDAYS.INTL($P31,$Q31,1,(Holidays!$A$1:$A$248)),0)+IF(AND($P31&gt;=CO$4,$P31&lt;CP$4,$Q31&gt;=CP$4),NETWORKDAYS.INTL($P31,(CP$4)-1,1,(Holidays!$A$1:$A$248)),0)+IF(AND($P31&lt;CO$4,$Q31&lt;CP$4,$Q31&gt;=CO$4),NETWORKDAYS.INTL(CO$4,$Q31,1,(Holidays!$A$1:$A$248)),0)+IF(AND($P31&lt;CO$4,$Q31&gt;=CP$4,$Q31&gt;=CO$4),NETWORKDAYS.INTL(CO$4,(CP$4)-1,1,(Holidays!$A$1:$A$248)),0))*$S31,"")</f>
        <v>0</v>
      </c>
      <c r="CP31" s="191">
        <f>IFERROR((IF(AND($P31&gt;=CP$4,$P31&lt;CQ$4,$Q31&lt;CQ$4),NETWORKDAYS.INTL($P31,$Q31,1,(Holidays!$A$1:$A$248)),0)+IF(AND($P31&gt;=CP$4,$P31&lt;CQ$4,$Q31&gt;=CQ$4),NETWORKDAYS.INTL($P31,(CQ$4)-1,1,(Holidays!$A$1:$A$248)),0)+IF(AND($P31&lt;CP$4,$Q31&lt;CQ$4,$Q31&gt;=CP$4),NETWORKDAYS.INTL(CP$4,$Q31,1,(Holidays!$A$1:$A$248)),0)+IF(AND($P31&lt;CP$4,$Q31&gt;=CQ$4,$Q31&gt;=CP$4),NETWORKDAYS.INTL(CP$4,(CQ$4)-1,1,(Holidays!$A$1:$A$248)),0))*$S31,"")</f>
        <v>0</v>
      </c>
      <c r="CQ31" s="191">
        <f>IFERROR((IF(AND($P31&gt;=CQ$4,$P31&lt;CR$4,$Q31&lt;CR$4),NETWORKDAYS.INTL($P31,$Q31,1,(Holidays!$A$1:$A$248)),0)+IF(AND($P31&gt;=CQ$4,$P31&lt;CR$4,$Q31&gt;=CR$4),NETWORKDAYS.INTL($P31,(CR$4)-1,1,(Holidays!$A$1:$A$248)),0)+IF(AND($P31&lt;CQ$4,$Q31&lt;CR$4,$Q31&gt;=CQ$4),NETWORKDAYS.INTL(CQ$4,$Q31,1,(Holidays!$A$1:$A$248)),0)+IF(AND($P31&lt;CQ$4,$Q31&gt;=CR$4,$Q31&gt;=CQ$4),NETWORKDAYS.INTL(CQ$4,(CR$4)-1,1,(Holidays!$A$1:$A$248)),0))*$S31,"")</f>
        <v>0</v>
      </c>
      <c r="CR31" s="191">
        <f>IFERROR((IF(AND($P31&gt;=CR$4,$P31&lt;CS$4,$Q31&lt;CS$4),NETWORKDAYS.INTL($P31,$Q31,1,(Holidays!$A$1:$A$248)),0)+IF(AND($P31&gt;=CR$4,$P31&lt;CS$4,$Q31&gt;=CS$4),NETWORKDAYS.INTL($P31,(CS$4)-1,1,(Holidays!$A$1:$A$248)),0)+IF(AND($P31&lt;CR$4,$Q31&lt;CS$4,$Q31&gt;=CR$4),NETWORKDAYS.INTL(CR$4,$Q31,1,(Holidays!$A$1:$A$248)),0)+IF(AND($P31&lt;CR$4,$Q31&gt;=CS$4,$Q31&gt;=CR$4),NETWORKDAYS.INTL(CR$4,(CS$4)-1,1,(Holidays!$A$1:$A$248)),0))*$S31,"")</f>
        <v>0</v>
      </c>
      <c r="CS31" s="191">
        <f>IFERROR((IF(AND($P31&gt;=CS$4,$P31&lt;CT$4,$Q31&lt;CT$4),NETWORKDAYS.INTL($P31,$Q31,1,(Holidays!$A$1:$A$248)),0)+IF(AND($P31&gt;=CS$4,$P31&lt;CT$4,$Q31&gt;=CT$4),NETWORKDAYS.INTL($P31,(CT$4)-1,1,(Holidays!$A$1:$A$248)),0)+IF(AND($P31&lt;CS$4,$Q31&lt;CT$4,$Q31&gt;=CS$4),NETWORKDAYS.INTL(CS$4,$Q31,1,(Holidays!$A$1:$A$248)),0)+IF(AND($P31&lt;CS$4,$Q31&gt;=CT$4,$Q31&gt;=CS$4),NETWORKDAYS.INTL(CS$4,(CT$4)-1,1,(Holidays!$A$1:$A$248)),0))*$S31,"")</f>
        <v>0</v>
      </c>
      <c r="CT31" s="191">
        <f>IFERROR((IF(AND($P31&gt;=CT$4,$P31&lt;CU$4,$Q31&lt;CU$4),NETWORKDAYS.INTL($P31,$Q31,1,(Holidays!$A$1:$A$248)),0)+IF(AND($P31&gt;=CT$4,$P31&lt;CU$4,$Q31&gt;=CU$4),NETWORKDAYS.INTL($P31,(CU$4)-1,1,(Holidays!$A$1:$A$248)),0)+IF(AND($P31&lt;CT$4,$Q31&lt;CU$4,$Q31&gt;=CT$4),NETWORKDAYS.INTL(CT$4,$Q31,1,(Holidays!$A$1:$A$248)),0)+IF(AND($P31&lt;CT$4,$Q31&gt;=CU$4,$Q31&gt;=CT$4),NETWORKDAYS.INTL(CT$4,(CU$4)-1,1,(Holidays!$A$1:$A$248)),0))*$S31,"")</f>
        <v>0</v>
      </c>
      <c r="CU31" s="191">
        <f>IFERROR((IF(AND($P31&gt;=CU$4,$P31&lt;CV$4,$Q31&lt;CV$4),NETWORKDAYS.INTL($P31,$Q31,1,(Holidays!$A$1:$A$248)),0)+IF(AND($P31&gt;=CU$4,$P31&lt;CV$4,$Q31&gt;=CV$4),NETWORKDAYS.INTL($P31,(CV$4)-1,1,(Holidays!$A$1:$A$248)),0)+IF(AND($P31&lt;CU$4,$Q31&lt;CV$4,$Q31&gt;=CU$4),NETWORKDAYS.INTL(CU$4,$Q31,1,(Holidays!$A$1:$A$248)),0)+IF(AND($P31&lt;CU$4,$Q31&gt;=CV$4,$Q31&gt;=CU$4),NETWORKDAYS.INTL(CU$4,(CV$4)-1,1,(Holidays!$A$1:$A$248)),0))*$S31,"")</f>
        <v>0</v>
      </c>
      <c r="CV31" s="191">
        <f>IFERROR((IF(AND($P31&gt;=CV$4,$P31&lt;CW$4,$Q31&lt;CW$4),NETWORKDAYS.INTL($P31,$Q31,1,(Holidays!$A$1:$A$248)),0)+IF(AND($P31&gt;=CV$4,$P31&lt;CW$4,$Q31&gt;=CW$4),NETWORKDAYS.INTL($P31,(CW$4)-1,1,(Holidays!$A$1:$A$248)),0)+IF(AND($P31&lt;CV$4,$Q31&lt;CW$4,$Q31&gt;=CV$4),NETWORKDAYS.INTL(CV$4,$Q31,1,(Holidays!$A$1:$A$248)),0)+IF(AND($P31&lt;CV$4,$Q31&gt;=CW$4,$Q31&gt;=CV$4),NETWORKDAYS.INTL(CV$4,(CW$4)-1,1,(Holidays!$A$1:$A$248)),0))*$S31,"")</f>
        <v>0</v>
      </c>
      <c r="CW31" s="191">
        <f>IFERROR((IF(AND($P31&gt;=CW$4,$P31&lt;CX$4,$Q31&lt;CX$4),NETWORKDAYS.INTL($P31,$Q31,1,(Holidays!$A$1:$A$248)),0)+IF(AND($P31&gt;=CW$4,$P31&lt;CX$4,$Q31&gt;=CX$4),NETWORKDAYS.INTL($P31,(CX$4)-1,1,(Holidays!$A$1:$A$248)),0)+IF(AND($P31&lt;CW$4,$Q31&lt;CX$4,$Q31&gt;=CW$4),NETWORKDAYS.INTL(CW$4,$Q31,1,(Holidays!$A$1:$A$248)),0)+IF(AND($P31&lt;CW$4,$Q31&gt;=CX$4,$Q31&gt;=CW$4),NETWORKDAYS.INTL(CW$4,(CX$4)-1,1,(Holidays!$A$1:$A$248)),0))*$S31,"")</f>
        <v>0</v>
      </c>
      <c r="CX31" s="191">
        <f>IFERROR((IF(AND($P31&gt;=CX$4,$P31&lt;CY$4,$Q31&lt;CY$4),NETWORKDAYS.INTL($P31,$Q31,1,(Holidays!$A$1:$A$248)),0)+IF(AND($P31&gt;=CX$4,$P31&lt;CY$4,$Q31&gt;=CY$4),NETWORKDAYS.INTL($P31,(CY$4)-1,1,(Holidays!$A$1:$A$248)),0)+IF(AND($P31&lt;CX$4,$Q31&lt;CY$4,$Q31&gt;=CX$4),NETWORKDAYS.INTL(CX$4,$Q31,1,(Holidays!$A$1:$A$248)),0)+IF(AND($P31&lt;CX$4,$Q31&gt;=CY$4,$Q31&gt;=CX$4),NETWORKDAYS.INTL(CX$4,(CY$4)-1,1,(Holidays!$A$1:$A$248)),0))*$S31,"")</f>
        <v>0</v>
      </c>
      <c r="CY31" s="191">
        <f>IFERROR((IF(AND($P31&gt;=CY$4,$P31&lt;CZ$4,$Q31&lt;CZ$4),NETWORKDAYS.INTL($P31,$Q31,1,(Holidays!$A$1:$A$248)),0)+IF(AND($P31&gt;=CY$4,$P31&lt;CZ$4,$Q31&gt;=CZ$4),NETWORKDAYS.INTL($P31,(CZ$4)-1,1,(Holidays!$A$1:$A$248)),0)+IF(AND($P31&lt;CY$4,$Q31&lt;CZ$4,$Q31&gt;=CY$4),NETWORKDAYS.INTL(CY$4,$Q31,1,(Holidays!$A$1:$A$248)),0)+IF(AND($P31&lt;CY$4,$Q31&gt;=CZ$4,$Q31&gt;=CY$4),NETWORKDAYS.INTL(CY$4,(CZ$4)-1,1,(Holidays!$A$1:$A$248)),0))*$S31,"")</f>
        <v>0</v>
      </c>
      <c r="CZ31" s="191">
        <f>IFERROR((IF(AND($P31&gt;=CZ$4,$P31&lt;DA$4,$Q31&lt;DA$4),NETWORKDAYS.INTL($P31,$Q31,1,(Holidays!$A$1:$A$248)),0)+IF(AND($P31&gt;=CZ$4,$P31&lt;DA$4,$Q31&gt;=DA$4),NETWORKDAYS.INTL($P31,(DA$4)-1,1,(Holidays!$A$1:$A$248)),0)+IF(AND($P31&lt;CZ$4,$Q31&lt;DA$4,$Q31&gt;=CZ$4),NETWORKDAYS.INTL(CZ$4,$Q31,1,(Holidays!$A$1:$A$248)),0)+IF(AND($P31&lt;CZ$4,$Q31&gt;=DA$4,$Q31&gt;=CZ$4),NETWORKDAYS.INTL(CZ$4,(DA$4)-1,1,(Holidays!$A$1:$A$248)),0))*$S31,"")</f>
        <v>0</v>
      </c>
      <c r="DA31" s="191">
        <f>IFERROR((IF(AND($P31&gt;=DA$4,$P31&lt;DB$4,$Q31&lt;DB$4),NETWORKDAYS.INTL($P31,$Q31,1,(Holidays!$A$1:$A$248)),0)+IF(AND($P31&gt;=DA$4,$P31&lt;DB$4,$Q31&gt;=DB$4),NETWORKDAYS.INTL($P31,(DB$4)-1,1,(Holidays!$A$1:$A$248)),0)+IF(AND($P31&lt;DA$4,$Q31&lt;DB$4,$Q31&gt;=DA$4),NETWORKDAYS.INTL(DA$4,$Q31,1,(Holidays!$A$1:$A$248)),0)+IF(AND($P31&lt;DA$4,$Q31&gt;=DB$4,$Q31&gt;=DA$4),NETWORKDAYS.INTL(DA$4,(DB$4)-1,1,(Holidays!$A$1:$A$248)),0))*$S31,"")</f>
        <v>0</v>
      </c>
      <c r="DB31" s="191">
        <f>IFERROR((IF(AND($P31&gt;=DB$4,$P31&lt;DC$4,$Q31&lt;DC$4),NETWORKDAYS.INTL($P31,$Q31,1,(Holidays!$A$1:$A$248)),0)+IF(AND($P31&gt;=DB$4,$P31&lt;DC$4,$Q31&gt;=DC$4),NETWORKDAYS.INTL($P31,(DC$4)-1,1,(Holidays!$A$1:$A$248)),0)+IF(AND($P31&lt;DB$4,$Q31&lt;DC$4,$Q31&gt;=DB$4),NETWORKDAYS.INTL(DB$4,$Q31,1,(Holidays!$A$1:$A$248)),0)+IF(AND($P31&lt;DB$4,$Q31&gt;=DC$4,$Q31&gt;=DB$4),NETWORKDAYS.INTL(DB$4,(DC$4)-1,1,(Holidays!$A$1:$A$248)),0))*$S31,"")</f>
        <v>0</v>
      </c>
      <c r="DC31" s="191">
        <f>IFERROR((IF(AND($P31&gt;=DC$4,$P31&lt;DD$4,$Q31&lt;DD$4),NETWORKDAYS.INTL($P31,$Q31,1,(Holidays!$A$1:$A$248)),0)+IF(AND($P31&gt;=DC$4,$P31&lt;DD$4,$Q31&gt;=DD$4),NETWORKDAYS.INTL($P31,(DD$4)-1,1,(Holidays!$A$1:$A$248)),0)+IF(AND($P31&lt;DC$4,$Q31&lt;DD$4,$Q31&gt;=DC$4),NETWORKDAYS.INTL(DC$4,$Q31,1,(Holidays!$A$1:$A$248)),0)+IF(AND($P31&lt;DC$4,$Q31&gt;=DD$4,$Q31&gt;=DC$4),NETWORKDAYS.INTL(DC$4,(DD$4)-1,1,(Holidays!$A$1:$A$248)),0))*$S31,"")</f>
        <v>0</v>
      </c>
      <c r="DD31" s="192">
        <f>IFERROR((IF(AND($P31&gt;=DD$4,$P31&lt;DE$4,$Q31&lt;DE$4),NETWORKDAYS.INTL($P31,$Q31,1,(Holidays!$A$1:$A$248)),0)+IF(AND($P31&gt;=DD$4,$P31&lt;DE$4,$Q31&gt;=DE$4),NETWORKDAYS.INTL($P31,(DE$4)-1,1,(Holidays!$A$1:$A$248)),0)+IF(AND($P31&lt;DD$4,$Q31&lt;DE$4,$Q31&gt;=DD$4),NETWORKDAYS.INTL(DD$4,$Q31,1,(Holidays!$A$1:$A$248)),0)+IF(AND($P31&lt;DD$4,$Q31&gt;=DE$4,$Q31&gt;=DD$4),NETWORKDAYS.INTL(DD$4,(DE$4)-1,1,(Holidays!$A$1:$A$248)),0))*$S31,"")</f>
        <v>0</v>
      </c>
      <c r="DE31" s="191">
        <f>IFERROR((IF(AND($P31&gt;=DE$4,$P31&lt;DF$4,$Q31&lt;DF$4),NETWORKDAYS.INTL($P31,$Q31,1,(Holidays!$A$1:$A$248)),0)+IF(AND($P31&gt;=DE$4,$P31&lt;DF$4,$Q31&gt;=DF$4),NETWORKDAYS.INTL($P31,(DF$4)-1,1,(Holidays!$A$1:$A$248)),0)+IF(AND($P31&lt;DE$4,$Q31&lt;DF$4,$Q31&gt;=DE$4),NETWORKDAYS.INTL(DE$4,$Q31,1,(Holidays!$A$1:$A$248)),0)+IF(AND($P31&lt;DE$4,$Q31&gt;=DF$4,$Q31&gt;=DE$4),NETWORKDAYS.INTL(DE$4,(DF$4)-1,1,(Holidays!$A$1:$A$248)),0))*$S31,"")</f>
        <v>0</v>
      </c>
      <c r="DF31" s="191">
        <f>IFERROR((IF(AND($P31&gt;=DF$4,$P31&lt;DG$4,$Q31&lt;DG$4),NETWORKDAYS.INTL($P31,$Q31,1,(Holidays!$A$1:$A$248)),0)+IF(AND($P31&gt;=DF$4,$P31&lt;DG$4,$Q31&gt;=DG$4),NETWORKDAYS.INTL($P31,(DG$4)-1,1,(Holidays!$A$1:$A$248)),0)+IF(AND($P31&lt;DF$4,$Q31&lt;DG$4,$Q31&gt;=DF$4),NETWORKDAYS.INTL(DF$4,$Q31,1,(Holidays!$A$1:$A$248)),0)+IF(AND($P31&lt;DF$4,$Q31&gt;=DG$4,$Q31&gt;=DF$4),NETWORKDAYS.INTL(DF$4,(DG$4)-1,1,(Holidays!$A$1:$A$248)),0))*$S31,"")</f>
        <v>0</v>
      </c>
      <c r="DG31" s="191">
        <f>IFERROR((IF(AND($P31&gt;=DG$4,$P31&lt;DH$4,$Q31&lt;DH$4),NETWORKDAYS.INTL($P31,$Q31,1,(Holidays!$A$1:$A$248)),0)+IF(AND($P31&gt;=DG$4,$P31&lt;DH$4,$Q31&gt;=DH$4),NETWORKDAYS.INTL($P31,(DH$4)-1,1,(Holidays!$A$1:$A$248)),0)+IF(AND($P31&lt;DG$4,$Q31&lt;DH$4,$Q31&gt;=DG$4),NETWORKDAYS.INTL(DG$4,$Q31,1,(Holidays!$A$1:$A$248)),0)+IF(AND($P31&lt;DG$4,$Q31&gt;=DH$4,$Q31&gt;=DG$4),NETWORKDAYS.INTL(DG$4,(DH$4)-1,1,(Holidays!$A$1:$A$248)),0))*$S31,"")</f>
        <v>0</v>
      </c>
      <c r="DH31" s="191">
        <f>IFERROR((IF(AND($P31&gt;=DH$4,$P31&lt;DI$4,$Q31&lt;DI$4),NETWORKDAYS.INTL($P31,$Q31,1,(Holidays!$A$1:$A$248)),0)+IF(AND($P31&gt;=DH$4,$P31&lt;DI$4,$Q31&gt;=DI$4),NETWORKDAYS.INTL($P31,(DI$4)-1,1,(Holidays!$A$1:$A$248)),0)+IF(AND($P31&lt;DH$4,$Q31&lt;DI$4,$Q31&gt;=DH$4),NETWORKDAYS.INTL(DH$4,$Q31,1,(Holidays!$A$1:$A$248)),0)+IF(AND($P31&lt;DH$4,$Q31&gt;=DI$4,$Q31&gt;=DH$4),NETWORKDAYS.INTL(DH$4,(DI$4)-1,1,(Holidays!$A$1:$A$248)),0))*$S31,"")</f>
        <v>0</v>
      </c>
      <c r="DI31" s="191">
        <f>IFERROR((IF(AND($P31&gt;=DI$4,$P31&lt;DJ$4,$Q31&lt;DJ$4),NETWORKDAYS.INTL($P31,$Q31,1,(Holidays!$A$1:$A$248)),0)+IF(AND($P31&gt;=DI$4,$P31&lt;DJ$4,$Q31&gt;=DJ$4),NETWORKDAYS.INTL($P31,(DJ$4)-1,1,(Holidays!$A$1:$A$248)),0)+IF(AND($P31&lt;DI$4,$Q31&lt;DJ$4,$Q31&gt;=DI$4),NETWORKDAYS.INTL(DI$4,$Q31,1,(Holidays!$A$1:$A$248)),0)+IF(AND($P31&lt;DI$4,$Q31&gt;=DJ$4,$Q31&gt;=DI$4),NETWORKDAYS.INTL(DI$4,(DJ$4)-1,1,(Holidays!$A$1:$A$248)),0))*$S31,"")</f>
        <v>0</v>
      </c>
      <c r="DJ31" s="191">
        <f>IFERROR((IF(AND($P31&gt;=DJ$4,$P31&lt;DK$4,$Q31&lt;DK$4),NETWORKDAYS.INTL($P31,$Q31,1,(Holidays!$A$1:$A$248)),0)+IF(AND($P31&gt;=DJ$4,$P31&lt;DK$4,$Q31&gt;=DK$4),NETWORKDAYS.INTL($P31,(DK$4)-1,1,(Holidays!$A$1:$A$248)),0)+IF(AND($P31&lt;DJ$4,$Q31&lt;DK$4,$Q31&gt;=DJ$4),NETWORKDAYS.INTL(DJ$4,$Q31,1,(Holidays!$A$1:$A$248)),0)+IF(AND($P31&lt;DJ$4,$Q31&gt;=DK$4,$Q31&gt;=DJ$4),NETWORKDAYS.INTL(DJ$4,(DK$4)-1,1,(Holidays!$A$1:$A$248)),0))*$S31,"")</f>
        <v>0</v>
      </c>
      <c r="DK31" s="191">
        <f>IFERROR((IF(AND($P31&gt;=DK$4,$P31&lt;DL$4,$Q31&lt;DL$4),NETWORKDAYS.INTL($P31,$Q31,1,(Holidays!$A$1:$A$248)),0)+IF(AND($P31&gt;=DK$4,$P31&lt;DL$4,$Q31&gt;=DL$4),NETWORKDAYS.INTL($P31,(DL$4)-1,1,(Holidays!$A$1:$A$248)),0)+IF(AND($P31&lt;DK$4,$Q31&lt;DL$4,$Q31&gt;=DK$4),NETWORKDAYS.INTL(DK$4,$Q31,1,(Holidays!$A$1:$A$248)),0)+IF(AND($P31&lt;DK$4,$Q31&gt;=DL$4,$Q31&gt;=DK$4),NETWORKDAYS.INTL(DK$4,(DL$4)-1,1,(Holidays!$A$1:$A$248)),0))*$S31,"")</f>
        <v>0</v>
      </c>
      <c r="DL31" s="191">
        <f>IFERROR((IF(AND($P31&gt;=DL$4,$P31&lt;DM$4,$Q31&lt;DM$4),NETWORKDAYS.INTL($P31,$Q31,1,(Holidays!$A$1:$A$248)),0)+IF(AND($P31&gt;=DL$4,$P31&lt;DM$4,$Q31&gt;=DM$4),NETWORKDAYS.INTL($P31,(DM$4)-1,1,(Holidays!$A$1:$A$248)),0)+IF(AND($P31&lt;DL$4,$Q31&lt;DM$4,$Q31&gt;=DL$4),NETWORKDAYS.INTL(DL$4,$Q31,1,(Holidays!$A$1:$A$248)),0)+IF(AND($P31&lt;DL$4,$Q31&gt;=DM$4,$Q31&gt;=DL$4),NETWORKDAYS.INTL(DL$4,(DM$4)-1,1,(Holidays!$A$1:$A$248)),0))*$S31,"")</f>
        <v>0</v>
      </c>
      <c r="DM31" s="191">
        <f>IFERROR((IF(AND($P31&gt;=DM$4,$P31&lt;DN$4,$Q31&lt;DN$4),NETWORKDAYS.INTL($P31,$Q31,1,(Holidays!$A$1:$A$248)),0)+IF(AND($P31&gt;=DM$4,$P31&lt;DN$4,$Q31&gt;=DN$4),NETWORKDAYS.INTL($P31,(DN$4)-1,1,(Holidays!$A$1:$A$248)),0)+IF(AND($P31&lt;DM$4,$Q31&lt;DN$4,$Q31&gt;=DM$4),NETWORKDAYS.INTL(DM$4,$Q31,1,(Holidays!$A$1:$A$248)),0)+IF(AND($P31&lt;DM$4,$Q31&gt;=DN$4,$Q31&gt;=DM$4),NETWORKDAYS.INTL(DM$4,(DN$4)-1,1,(Holidays!$A$1:$A$248)),0))*$S31,"")</f>
        <v>0</v>
      </c>
      <c r="DN31" s="191">
        <f>IFERROR((IF(AND($P31&gt;=DN$4,$P31&lt;DO$4,$Q31&lt;DO$4),NETWORKDAYS.INTL($P31,$Q31,1,(Holidays!$A$1:$A$248)),0)+IF(AND($P31&gt;=DN$4,$P31&lt;DO$4,$Q31&gt;=DO$4),NETWORKDAYS.INTL($P31,(DO$4)-1,1,(Holidays!$A$1:$A$248)),0)+IF(AND($P31&lt;DN$4,$Q31&lt;DO$4,$Q31&gt;=DN$4),NETWORKDAYS.INTL(DN$4,$Q31,1,(Holidays!$A$1:$A$248)),0)+IF(AND($P31&lt;DN$4,$Q31&gt;=DO$4,$Q31&gt;=DN$4),NETWORKDAYS.INTL(DN$4,(DO$4)-1,1,(Holidays!$A$1:$A$248)),0))*$S31,"")</f>
        <v>0</v>
      </c>
      <c r="DO31" s="191">
        <f>IFERROR((IF(AND($P31&gt;=DO$4,$P31&lt;DP$4,$Q31&lt;DP$4),NETWORKDAYS.INTL($P31,$Q31,1,(Holidays!$A$1:$A$248)),0)+IF(AND($P31&gt;=DO$4,$P31&lt;DP$4,$Q31&gt;=DP$4),NETWORKDAYS.INTL($P31,(DP$4)-1,1,(Holidays!$A$1:$A$248)),0)+IF(AND($P31&lt;DO$4,$Q31&lt;DP$4,$Q31&gt;=DO$4),NETWORKDAYS.INTL(DO$4,$Q31,1,(Holidays!$A$1:$A$248)),0)+IF(AND($P31&lt;DO$4,$Q31&gt;=DP$4,$Q31&gt;=DO$4),NETWORKDAYS.INTL(DO$4,(DP$4)-1,1,(Holidays!$A$1:$A$248)),0))*$S31,"")</f>
        <v>0</v>
      </c>
      <c r="DP31" s="191">
        <f>IFERROR((IF(AND($P31&gt;=DP$4,$P31&lt;DQ$4,$Q31&lt;DQ$4),NETWORKDAYS.INTL($P31,$Q31,1,(Holidays!$A$1:$A$248)),0)+IF(AND($P31&gt;=DP$4,$P31&lt;DQ$4,$Q31&gt;=DQ$4),NETWORKDAYS.INTL($P31,(DQ$4)-1,1,(Holidays!$A$1:$A$248)),0)+IF(AND($P31&lt;DP$4,$Q31&lt;DQ$4,$Q31&gt;=DP$4),NETWORKDAYS.INTL(DP$4,$Q31,1,(Holidays!$A$1:$A$248)),0)+IF(AND($P31&lt;DP$4,$Q31&gt;=DQ$4,$Q31&gt;=DP$4),NETWORKDAYS.INTL(DP$4,(DQ$4)-1,1,(Holidays!$A$1:$A$248)),0))*$S31,"")</f>
        <v>0</v>
      </c>
      <c r="DQ31" s="191">
        <f>IFERROR((IF(AND($P31&gt;=DQ$4,$P31&lt;DR$4,$Q31&lt;DR$4),NETWORKDAYS.INTL($P31,$Q31,1,(Holidays!$A$1:$A$248)),0)+IF(AND($P31&gt;=DQ$4,$P31&lt;DR$4,$Q31&gt;=DR$4),NETWORKDAYS.INTL($P31,(DR$4)-1,1,(Holidays!$A$1:$A$248)),0)+IF(AND($P31&lt;DQ$4,$Q31&lt;DR$4,$Q31&gt;=DQ$4),NETWORKDAYS.INTL(DQ$4,$Q31,1,(Holidays!$A$1:$A$248)),0)+IF(AND($P31&lt;DQ$4,$Q31&gt;=DR$4,$Q31&gt;=DQ$4),NETWORKDAYS.INTL(DQ$4,(DR$4)-1,1,(Holidays!$A$1:$A$248)),0))*$S31,"")</f>
        <v>0</v>
      </c>
      <c r="DR31" s="191">
        <f>IFERROR((IF(AND($P31&gt;=DR$4,$P31&lt;DS$4,$Q31&lt;DS$4),NETWORKDAYS.INTL($P31,$Q31,1,(Holidays!$A$1:$A$248)),0)+IF(AND($P31&gt;=DR$4,$P31&lt;DS$4,$Q31&gt;=DS$4),NETWORKDAYS.INTL($P31,(DS$4)-1,1,(Holidays!$A$1:$A$248)),0)+IF(AND($P31&lt;DR$4,$Q31&lt;DS$4,$Q31&gt;=DR$4),NETWORKDAYS.INTL(DR$4,$Q31,1,(Holidays!$A$1:$A$248)),0)+IF(AND($P31&lt;DR$4,$Q31&gt;=DS$4,$Q31&gt;=DR$4),NETWORKDAYS.INTL(DR$4,(DS$4)-1,1,(Holidays!$A$1:$A$248)),0))*$S31,"")</f>
        <v>0</v>
      </c>
      <c r="DS31" s="191">
        <f>IFERROR((IF(AND($P31&gt;=DS$4,$P31&lt;DT$4,$Q31&lt;DT$4),NETWORKDAYS.INTL($P31,$Q31,1,(Holidays!$A$1:$A$248)),0)+IF(AND($P31&gt;=DS$4,$P31&lt;DT$4,$Q31&gt;=DT$4),NETWORKDAYS.INTL($P31,(DT$4)-1,1,(Holidays!$A$1:$A$248)),0)+IF(AND($P31&lt;DS$4,$Q31&lt;DT$4,$Q31&gt;=DS$4),NETWORKDAYS.INTL(DS$4,$Q31,1,(Holidays!$A$1:$A$248)),0)+IF(AND($P31&lt;DS$4,$Q31&gt;=DT$4,$Q31&gt;=DS$4),NETWORKDAYS.INTL(DS$4,(DT$4)-1,1,(Holidays!$A$1:$A$248)),0))*$S31,"")</f>
        <v>0</v>
      </c>
      <c r="DT31" s="191">
        <f>IFERROR((IF(AND($P31&gt;=DT$4,$P31&lt;DU$4,$Q31&lt;DU$4),NETWORKDAYS.INTL($P31,$Q31,1,(Holidays!$A$1:$A$248)),0)+IF(AND($P31&gt;=DT$4,$P31&lt;DU$4,$Q31&gt;=DU$4),NETWORKDAYS.INTL($P31,(DU$4)-1,1,(Holidays!$A$1:$A$248)),0)+IF(AND($P31&lt;DT$4,$Q31&lt;DU$4,$Q31&gt;=DT$4),NETWORKDAYS.INTL(DT$4,$Q31,1,(Holidays!$A$1:$A$248)),0)+IF(AND($P31&lt;DT$4,$Q31&gt;=DU$4,$Q31&gt;=DT$4),NETWORKDAYS.INTL(DT$4,(DU$4)-1,1,(Holidays!$A$1:$A$248)),0))*$S31,"")</f>
        <v>0</v>
      </c>
      <c r="DU31" s="191">
        <f>IFERROR((IF(AND($P31&gt;=DU$4,$P31&lt;DV$4,$Q31&lt;DV$4),NETWORKDAYS.INTL($P31,$Q31,1,(Holidays!$A$1:$A$248)),0)+IF(AND($P31&gt;=DU$4,$P31&lt;DV$4,$Q31&gt;=DV$4),NETWORKDAYS.INTL($P31,(DV$4)-1,1,(Holidays!$A$1:$A$248)),0)+IF(AND($P31&lt;DU$4,$Q31&lt;DV$4,$Q31&gt;=DU$4),NETWORKDAYS.INTL(DU$4,$Q31,1,(Holidays!$A$1:$A$248)),0)+IF(AND($P31&lt;DU$4,$Q31&gt;=DV$4,$Q31&gt;=DU$4),NETWORKDAYS.INTL(DU$4,(DV$4)-1,1,(Holidays!$A$1:$A$248)),0))*$S31,"")</f>
        <v>0</v>
      </c>
      <c r="DV31" s="191">
        <f>IFERROR((IF(AND($P31&gt;=DV$4,$P31&lt;DW$4,$Q31&lt;DW$4),NETWORKDAYS.INTL($P31,$Q31,1,(Holidays!$A$1:$A$248)),0)+IF(AND($P31&gt;=DV$4,$P31&lt;DW$4,$Q31&gt;=DW$4),NETWORKDAYS.INTL($P31,(DW$4)-1,1,(Holidays!$A$1:$A$248)),0)+IF(AND($P31&lt;DV$4,$Q31&lt;DW$4,$Q31&gt;=DV$4),NETWORKDAYS.INTL(DV$4,$Q31,1,(Holidays!$A$1:$A$248)),0)+IF(AND($P31&lt;DV$4,$Q31&gt;=DW$4,$Q31&gt;=DV$4),NETWORKDAYS.INTL(DV$4,(DW$4)-1,1,(Holidays!$A$1:$A$248)),0))*$S31,"")</f>
        <v>0</v>
      </c>
      <c r="DW31" s="191">
        <f>IFERROR((IF(AND($P31&gt;=DW$4,$P31&lt;DX$4,$Q31&lt;DX$4),NETWORKDAYS.INTL($P31,$Q31,1,(Holidays!$A$1:$A$248)),0)+IF(AND($P31&gt;=DW$4,$P31&lt;DX$4,$Q31&gt;=DX$4),NETWORKDAYS.INTL($P31,(DX$4)-1,1,(Holidays!$A$1:$A$248)),0)+IF(AND($P31&lt;DW$4,$Q31&lt;DX$4,$Q31&gt;=DW$4),NETWORKDAYS.INTL(DW$4,$Q31,1,(Holidays!$A$1:$A$248)),0)+IF(AND($P31&lt;DW$4,$Q31&gt;=DX$4,$Q31&gt;=DW$4),NETWORKDAYS.INTL(DW$4,(DX$4)-1,1,(Holidays!$A$1:$A$248)),0))*$S31,"")</f>
        <v>0</v>
      </c>
      <c r="DX31" s="191">
        <f>IFERROR((IF(AND($P31&gt;=DX$4,$P31&lt;DY$4,$Q31&lt;DY$4),NETWORKDAYS.INTL($P31,$Q31,1,(Holidays!$A$1:$A$248)),0)+IF(AND($P31&gt;=DX$4,$P31&lt;DY$4,$Q31&gt;=DY$4),NETWORKDAYS.INTL($P31,(DY$4)-1,1,(Holidays!$A$1:$A$248)),0)+IF(AND($P31&lt;DX$4,$Q31&lt;DY$4,$Q31&gt;=DX$4),NETWORKDAYS.INTL(DX$4,$Q31,1,(Holidays!$A$1:$A$248)),0)+IF(AND($P31&lt;DX$4,$Q31&gt;=DY$4,$Q31&gt;=DX$4),NETWORKDAYS.INTL(DX$4,(DY$4)-1,1,(Holidays!$A$1:$A$248)),0))*$S31,"")</f>
        <v>0</v>
      </c>
      <c r="DY31" s="191">
        <f>IFERROR((IF(AND($P31&gt;=DY$4,$P31&lt;DZ$4,$Q31&lt;DZ$4),NETWORKDAYS.INTL($P31,$Q31,1,(Holidays!$A$1:$A$248)),0)+IF(AND($P31&gt;=DY$4,$P31&lt;DZ$4,$Q31&gt;=DZ$4),NETWORKDAYS.INTL($P31,(DZ$4)-1,1,(Holidays!$A$1:$A$248)),0)+IF(AND($P31&lt;DY$4,$Q31&lt;DZ$4,$Q31&gt;=DY$4),NETWORKDAYS.INTL(DY$4,$Q31,1,(Holidays!$A$1:$A$248)),0)+IF(AND($P31&lt;DY$4,$Q31&gt;=DZ$4,$Q31&gt;=DY$4),NETWORKDAYS.INTL(DY$4,(DZ$4)-1,1,(Holidays!$A$1:$A$248)),0))*$S31,"")</f>
        <v>0</v>
      </c>
      <c r="DZ31" s="191">
        <f>IFERROR((IF(AND($P31&gt;=DZ$4,$P31&lt;EA$4,$Q31&lt;EA$4),NETWORKDAYS.INTL($P31,$Q31,1,(Holidays!$A$1:$A$248)),0)+IF(AND($P31&gt;=DZ$4,$P31&lt;EA$4,$Q31&gt;=EA$4),NETWORKDAYS.INTL($P31,(EA$4)-1,1,(Holidays!$A$1:$A$248)),0)+IF(AND($P31&lt;DZ$4,$Q31&lt;EA$4,$Q31&gt;=DZ$4),NETWORKDAYS.INTL(DZ$4,$Q31,1,(Holidays!$A$1:$A$248)),0)+IF(AND($P31&lt;DZ$4,$Q31&gt;=EA$4,$Q31&gt;=DZ$4),NETWORKDAYS.INTL(DZ$4,(EA$4)-1,1,(Holidays!$A$1:$A$248)),0))*$S31,"")</f>
        <v>0</v>
      </c>
      <c r="EA31" s="191">
        <f>IFERROR((IF(AND($P31&gt;=EA$4,$P31&lt;EB$4,$Q31&lt;EB$4),NETWORKDAYS.INTL($P31,$Q31,1,(Holidays!$A$1:$A$248)),0)+IF(AND($P31&gt;=EA$4,$P31&lt;EB$4,$Q31&gt;=EB$4),NETWORKDAYS.INTL($P31,(EB$4)-1,1,(Holidays!$A$1:$A$248)),0)+IF(AND($P31&lt;EA$4,$Q31&lt;EB$4,$Q31&gt;=EA$4),NETWORKDAYS.INTL(EA$4,$Q31,1,(Holidays!$A$1:$A$248)),0)+IF(AND($P31&lt;EA$4,$Q31&gt;=EB$4,$Q31&gt;=EA$4),NETWORKDAYS.INTL(EA$4,(EB$4)-1,1,(Holidays!$A$1:$A$248)),0))*$S31,"")</f>
        <v>0</v>
      </c>
      <c r="EB31" s="191">
        <f>IFERROR((IF(AND($P31&gt;=EB$4,$P31&lt;EC$4,$Q31&lt;EC$4),NETWORKDAYS.INTL($P31,$Q31,1,(Holidays!$A$1:$A$248)),0)+IF(AND($P31&gt;=EB$4,$P31&lt;EC$4,$Q31&gt;=EC$4),NETWORKDAYS.INTL($P31,(EC$4)-1,1,(Holidays!$A$1:$A$248)),0)+IF(AND($P31&lt;EB$4,$Q31&lt;EC$4,$Q31&gt;=EB$4),NETWORKDAYS.INTL(EB$4,$Q31,1,(Holidays!$A$1:$A$248)),0)+IF(AND($P31&lt;EB$4,$Q31&gt;=EC$4,$Q31&gt;=EB$4),NETWORKDAYS.INTL(EB$4,(EC$4)-1,1,(Holidays!$A$1:$A$248)),0))*$S31,"")</f>
        <v>0</v>
      </c>
      <c r="EC31" s="191">
        <f>IFERROR((IF(AND($P31&gt;=EC$4,$P31&lt;ED$4,$Q31&lt;ED$4),NETWORKDAYS.INTL($P31,$Q31,1,(Holidays!$A$1:$A$248)),0)+IF(AND($P31&gt;=EC$4,$P31&lt;ED$4,$Q31&gt;=ED$4),NETWORKDAYS.INTL($P31,(ED$4)-1,1,(Holidays!$A$1:$A$248)),0)+IF(AND($P31&lt;EC$4,$Q31&lt;ED$4,$Q31&gt;=EC$4),NETWORKDAYS.INTL(EC$4,$Q31,1,(Holidays!$A$1:$A$248)),0)+IF(AND($P31&lt;EC$4,$Q31&gt;=ED$4,$Q31&gt;=EC$4),NETWORKDAYS.INTL(EC$4,(ED$4)-1,1,(Holidays!$A$1:$A$248)),0))*$S31,"")</f>
        <v>0</v>
      </c>
      <c r="ED31" s="191">
        <f>IFERROR((IF(AND($P31&gt;=ED$4,$P31&lt;EE$4,$Q31&lt;EE$4),NETWORKDAYS.INTL($P31,$Q31,1,(Holidays!$A$1:$A$248)),0)+IF(AND($P31&gt;=ED$4,$P31&lt;EE$4,$Q31&gt;=EE$4),NETWORKDAYS.INTL($P31,(EE$4)-1,1,(Holidays!$A$1:$A$248)),0)+IF(AND($P31&lt;ED$4,$Q31&lt;EE$4,$Q31&gt;=ED$4),NETWORKDAYS.INTL(ED$4,$Q31,1,(Holidays!$A$1:$A$248)),0)+IF(AND($P31&lt;ED$4,$Q31&gt;=EE$4,$Q31&gt;=ED$4),NETWORKDAYS.INTL(ED$4,(EE$4)-1,1,(Holidays!$A$1:$A$248)),0))*$S31,"")</f>
        <v>0</v>
      </c>
      <c r="EE31" s="191">
        <f>IFERROR((IF(AND($P31&gt;=EE$4,$P31&lt;EF$4,$Q31&lt;EF$4),NETWORKDAYS.INTL($P31,$Q31,1,(Holidays!$A$1:$A$248)),0)+IF(AND($P31&gt;=EE$4,$P31&lt;EF$4,$Q31&gt;=EF$4),NETWORKDAYS.INTL($P31,(EF$4)-1,1,(Holidays!$A$1:$A$248)),0)+IF(AND($P31&lt;EE$4,$Q31&lt;EF$4,$Q31&gt;=EE$4),NETWORKDAYS.INTL(EE$4,$Q31,1,(Holidays!$A$1:$A$248)),0)+IF(AND($P31&lt;EE$4,$Q31&gt;=EF$4,$Q31&gt;=EE$4),NETWORKDAYS.INTL(EE$4,(EF$4)-1,1,(Holidays!$A$1:$A$248)),0))*$S31,"")</f>
        <v>0</v>
      </c>
      <c r="EF31" s="191">
        <f>IFERROR((IF(AND($P31&gt;=EF$4,$P31&lt;EG$4,$Q31&lt;EG$4),NETWORKDAYS.INTL($P31,$Q31,1,(Holidays!$A$1:$A$248)),0)+IF(AND($P31&gt;=EF$4,$P31&lt;EG$4,$Q31&gt;=EG$4),NETWORKDAYS.INTL($P31,(EG$4)-1,1,(Holidays!$A$1:$A$248)),0)+IF(AND($P31&lt;EF$4,$Q31&lt;EG$4,$Q31&gt;=EF$4),NETWORKDAYS.INTL(EF$4,$Q31,1,(Holidays!$A$1:$A$248)),0)+IF(AND($P31&lt;EF$4,$Q31&gt;=EG$4,$Q31&gt;=EF$4),NETWORKDAYS.INTL(EF$4,(EG$4)-1,1,(Holidays!$A$1:$A$248)),0))*$S31,"")</f>
        <v>0</v>
      </c>
      <c r="EG31" s="191">
        <f>IFERROR((IF(AND($P31&gt;=EG$4,$P31&lt;EH$4,$Q31&lt;EH$4),NETWORKDAYS.INTL($P31,$Q31,1,(Holidays!$A$1:$A$248)),0)+IF(AND($P31&gt;=EG$4,$P31&lt;EH$4,$Q31&gt;=EH$4),NETWORKDAYS.INTL($P31,(EH$4)-1,1,(Holidays!$A$1:$A$248)),0)+IF(AND($P31&lt;EG$4,$Q31&lt;EH$4,$Q31&gt;=EG$4),NETWORKDAYS.INTL(EG$4,$Q31,1,(Holidays!$A$1:$A$248)),0)+IF(AND($P31&lt;EG$4,$Q31&gt;=EH$4,$Q31&gt;=EG$4),NETWORKDAYS.INTL(EG$4,(EH$4)-1,1,(Holidays!$A$1:$A$248)),0))*$S31,"")</f>
        <v>0</v>
      </c>
      <c r="EH31" s="191">
        <f>IFERROR((IF(AND($P31&gt;=EH$4,$P31&lt;EI$4,$Q31&lt;EI$4),NETWORKDAYS.INTL($P31,$Q31,1,(Holidays!$A$1:$A$248)),0)+IF(AND($P31&gt;=EH$4,$P31&lt;EI$4,$Q31&gt;=EI$4),NETWORKDAYS.INTL($P31,(EI$4)-1,1,(Holidays!$A$1:$A$248)),0)+IF(AND($P31&lt;EH$4,$Q31&lt;EI$4,$Q31&gt;=EH$4),NETWORKDAYS.INTL(EH$4,$Q31,1,(Holidays!$A$1:$A$248)),0)+IF(AND($P31&lt;EH$4,$Q31&gt;=EI$4,$Q31&gt;=EH$4),NETWORKDAYS.INTL(EH$4,(EI$4)-1,1,(Holidays!$A$1:$A$248)),0))*$S31,"")</f>
        <v>0</v>
      </c>
      <c r="EI31" s="191">
        <f>IFERROR((IF(AND($P31&gt;=EI$4,$P31&lt;EJ$4,$Q31&lt;EJ$4),NETWORKDAYS.INTL($P31,$Q31,1,(Holidays!$A$1:$A$248)),0)+IF(AND($P31&gt;=EI$4,$P31&lt;EJ$4,$Q31&gt;=EJ$4),NETWORKDAYS.INTL($P31,(EJ$4)-1,1,(Holidays!$A$1:$A$248)),0)+IF(AND($P31&lt;EI$4,$Q31&lt;EJ$4,$Q31&gt;=EI$4),NETWORKDAYS.INTL(EI$4,$Q31,1,(Holidays!$A$1:$A$248)),0)+IF(AND($P31&lt;EI$4,$Q31&gt;=EJ$4,$Q31&gt;=EI$4),NETWORKDAYS.INTL(EI$4,(EJ$4)-1,1,(Holidays!$A$1:$A$248)),0))*$S31,"")</f>
        <v>0</v>
      </c>
      <c r="EJ31" s="191">
        <f>IFERROR((IF(AND($P31&gt;=EJ$4,$P31&lt;EK$4,$Q31&lt;EK$4),NETWORKDAYS.INTL($P31,$Q31,1,(Holidays!$A$1:$A$248)),0)+IF(AND($P31&gt;=EJ$4,$P31&lt;EK$4,$Q31&gt;=EK$4),NETWORKDAYS.INTL($P31,(EK$4)-1,1,(Holidays!$A$1:$A$248)),0)+IF(AND($P31&lt;EJ$4,$Q31&lt;EK$4,$Q31&gt;=EJ$4),NETWORKDAYS.INTL(EJ$4,$Q31,1,(Holidays!$A$1:$A$248)),0)+IF(AND($P31&lt;EJ$4,$Q31&gt;=EK$4,$Q31&gt;=EJ$4),NETWORKDAYS.INTL(EJ$4,(EK$4)-1,1,(Holidays!$A$1:$A$248)),0))*$S31,"")</f>
        <v>0</v>
      </c>
      <c r="EK31" s="191">
        <f>IFERROR((IF(AND($P31&gt;=EK$4,$P31&lt;EL$4,$Q31&lt;EL$4),NETWORKDAYS.INTL($P31,$Q31,1,(Holidays!$A$1:$A$248)),0)+IF(AND($P31&gt;=EK$4,$P31&lt;EL$4,$Q31&gt;=EL$4),NETWORKDAYS.INTL($P31,(EL$4)-1,1,(Holidays!$A$1:$A$248)),0)+IF(AND($P31&lt;EK$4,$Q31&lt;EL$4,$Q31&gt;=EK$4),NETWORKDAYS.INTL(EK$4,$Q31,1,(Holidays!$A$1:$A$248)),0)+IF(AND($P31&lt;EK$4,$Q31&gt;=EL$4,$Q31&gt;=EK$4),NETWORKDAYS.INTL(EK$4,(EL$4)-1,1,(Holidays!$A$1:$A$248)),0))*$S31,"")</f>
        <v>0</v>
      </c>
      <c r="EL31" s="191">
        <f>IFERROR((IF(AND($P31&gt;=EL$4,$P31&lt;EM$4,$Q31&lt;EM$4),NETWORKDAYS.INTL($P31,$Q31,1,(Holidays!$A$1:$A$248)),0)+IF(AND($P31&gt;=EL$4,$P31&lt;EM$4,$Q31&gt;=EM$4),NETWORKDAYS.INTL($P31,(EM$4)-1,1,(Holidays!$A$1:$A$248)),0)+IF(AND($P31&lt;EL$4,$Q31&lt;EM$4,$Q31&gt;=EL$4),NETWORKDAYS.INTL(EL$4,$Q31,1,(Holidays!$A$1:$A$248)),0)+IF(AND($P31&lt;EL$4,$Q31&gt;=EM$4,$Q31&gt;=EL$4),NETWORKDAYS.INTL(EL$4,(EM$4)-1,1,(Holidays!$A$1:$A$248)),0))*$S31,"")</f>
        <v>0</v>
      </c>
      <c r="EM31" s="191">
        <f>IFERROR((IF(AND($P31&gt;=EM$4,$P31&lt;EN$4,$Q31&lt;EN$4),NETWORKDAYS.INTL($P31,$Q31,1,(Holidays!$A$1:$A$248)),0)+IF(AND($P31&gt;=EM$4,$P31&lt;EN$4,$Q31&gt;=EN$4),NETWORKDAYS.INTL($P31,(EN$4)-1,1,(Holidays!$A$1:$A$248)),0)+IF(AND($P31&lt;EM$4,$Q31&lt;EN$4,$Q31&gt;=EM$4),NETWORKDAYS.INTL(EM$4,$Q31,1,(Holidays!$A$1:$A$248)),0)+IF(AND($P31&lt;EM$4,$Q31&gt;=EN$4,$Q31&gt;=EM$4),NETWORKDAYS.INTL(EM$4,(EN$4)-1,1,(Holidays!$A$1:$A$248)),0))*$S31,"")</f>
        <v>0</v>
      </c>
      <c r="EN31" s="191">
        <f>IFERROR((IF(AND($P31&gt;=EN$4,$P31&lt;EO$4,$Q31&lt;EO$4),NETWORKDAYS.INTL($P31,$Q31,1,(Holidays!$A$1:$A$248)),0)+IF(AND($P31&gt;=EN$4,$P31&lt;EO$4,$Q31&gt;=EO$4),NETWORKDAYS.INTL($P31,(EO$4)-1,1,(Holidays!$A$1:$A$248)),0)+IF(AND($P31&lt;EN$4,$Q31&lt;EO$4,$Q31&gt;=EN$4),NETWORKDAYS.INTL(EN$4,$Q31,1,(Holidays!$A$1:$A$248)),0)+IF(AND($P31&lt;EN$4,$Q31&gt;=EO$4,$Q31&gt;=EN$4),NETWORKDAYS.INTL(EN$4,(EO$4)-1,1,(Holidays!$A$1:$A$248)),0))*$S31,"")</f>
        <v>0</v>
      </c>
      <c r="EO31" s="191">
        <f>IFERROR((IF(AND($P31&gt;=EO$4,$P31&lt;EP$4,$Q31&lt;EP$4),NETWORKDAYS.INTL($P31,$Q31,1,(Holidays!$A$1:$A$248)),0)+IF(AND($P31&gt;=EO$4,$P31&lt;EP$4,$Q31&gt;=EP$4),NETWORKDAYS.INTL($P31,(EP$4)-1,1,(Holidays!$A$1:$A$248)),0)+IF(AND($P31&lt;EO$4,$Q31&lt;EP$4,$Q31&gt;=EO$4),NETWORKDAYS.INTL(EO$4,$Q31,1,(Holidays!$A$1:$A$248)),0)+IF(AND($P31&lt;EO$4,$Q31&gt;=EP$4,$Q31&gt;=EO$4),NETWORKDAYS.INTL(EO$4,(EP$4)-1,1,(Holidays!$A$1:$A$248)),0))*$S31,"")</f>
        <v>0</v>
      </c>
      <c r="EP31" s="191">
        <f>IFERROR((IF(AND($P31&gt;=EP$4,$P31&lt;EQ$4,$Q31&lt;EQ$4),NETWORKDAYS.INTL($P31,$Q31,1,(Holidays!$A$1:$A$248)),0)+IF(AND($P31&gt;=EP$4,$P31&lt;EQ$4,$Q31&gt;=EQ$4),NETWORKDAYS.INTL($P31,(EQ$4)-1,1,(Holidays!$A$1:$A$248)),0)+IF(AND($P31&lt;EP$4,$Q31&lt;EQ$4,$Q31&gt;=EP$4),NETWORKDAYS.INTL(EP$4,$Q31,1,(Holidays!$A$1:$A$248)),0)+IF(AND($P31&lt;EP$4,$Q31&gt;=EQ$4,$Q31&gt;=EP$4),NETWORKDAYS.INTL(EP$4,(EQ$4)-1,1,(Holidays!$A$1:$A$248)),0))*$S31,"")</f>
        <v>0</v>
      </c>
      <c r="EQ31" s="191">
        <f>IFERROR((IF(AND($P31&gt;=EQ$4,$P31&lt;ER$4,$Q31&lt;ER$4),NETWORKDAYS.INTL($P31,$Q31,1,(Holidays!$A$1:$A$248)),0)+IF(AND($P31&gt;=EQ$4,$P31&lt;ER$4,$Q31&gt;=ER$4),NETWORKDAYS.INTL($P31,(ER$4)-1,1,(Holidays!$A$1:$A$248)),0)+IF(AND($P31&lt;EQ$4,$Q31&lt;ER$4,$Q31&gt;=EQ$4),NETWORKDAYS.INTL(EQ$4,$Q31,1,(Holidays!$A$1:$A$248)),0)+IF(AND($P31&lt;EQ$4,$Q31&gt;=ER$4,$Q31&gt;=EQ$4),NETWORKDAYS.INTL(EQ$4,(ER$4)-1,1,(Holidays!$A$1:$A$248)),0))*$S31,"")</f>
        <v>0</v>
      </c>
      <c r="ER31" s="191">
        <f>IFERROR((IF(AND($P31&gt;=ER$4,$P31&lt;ES$4,$Q31&lt;ES$4),NETWORKDAYS.INTL($P31,$Q31,1,(Holidays!$A$1:$A$248)),0)+IF(AND($P31&gt;=ER$4,$P31&lt;ES$4,$Q31&gt;=ES$4),NETWORKDAYS.INTL($P31,(ES$4)-1,1,(Holidays!$A$1:$A$248)),0)+IF(AND($P31&lt;ER$4,$Q31&lt;ES$4,$Q31&gt;=ER$4),NETWORKDAYS.INTL(ER$4,$Q31,1,(Holidays!$A$1:$A$248)),0)+IF(AND($P31&lt;ER$4,$Q31&gt;=ES$4,$Q31&gt;=ER$4),NETWORKDAYS.INTL(ER$4,(ES$4)-1,1,(Holidays!$A$1:$A$248)),0))*$S31,"")</f>
        <v>0</v>
      </c>
      <c r="ES31" s="191">
        <f>IFERROR((IF(AND($P31&gt;=ES$4,$P31&lt;ET$4,$Q31&lt;ET$4),NETWORKDAYS.INTL($P31,$Q31,1,(Holidays!$A$1:$A$248)),0)+IF(AND($P31&gt;=ES$4,$P31&lt;ET$4,$Q31&gt;=ET$4),NETWORKDAYS.INTL($P31,(ET$4)-1,1,(Holidays!$A$1:$A$248)),0)+IF(AND($P31&lt;ES$4,$Q31&lt;ET$4,$Q31&gt;=ES$4),NETWORKDAYS.INTL(ES$4,$Q31,1,(Holidays!$A$1:$A$248)),0)+IF(AND($P31&lt;ES$4,$Q31&gt;=ET$4,$Q31&gt;=ES$4),NETWORKDAYS.INTL(ES$4,(ET$4)-1,1,(Holidays!$A$1:$A$248)),0))*$S31,"")</f>
        <v>0</v>
      </c>
      <c r="ET31" s="191">
        <f>IFERROR((IF(AND($P31&gt;=ET$4,$P31&lt;EU$4,$Q31&lt;EU$4),NETWORKDAYS.INTL($P31,$Q31,1,(Holidays!$A$1:$A$248)),0)+IF(AND($P31&gt;=ET$4,$P31&lt;EU$4,$Q31&gt;=EU$4),NETWORKDAYS.INTL($P31,(EU$4)-1,1,(Holidays!$A$1:$A$248)),0)+IF(AND($P31&lt;ET$4,$Q31&lt;EU$4,$Q31&gt;=ET$4),NETWORKDAYS.INTL(ET$4,$Q31,1,(Holidays!$A$1:$A$248)),0)+IF(AND($P31&lt;ET$4,$Q31&gt;=EU$4,$Q31&gt;=ET$4),NETWORKDAYS.INTL(ET$4,(EU$4)-1,1,(Holidays!$A$1:$A$248)),0))*$S31,"")</f>
        <v>0</v>
      </c>
      <c r="EU31" s="191">
        <f>IFERROR((IF(AND($P31&gt;=EU$4,$P31&lt;EV$4,$Q31&lt;EV$4),NETWORKDAYS.INTL($P31,$Q31,1,(Holidays!$A$1:$A$248)),0)+IF(AND($P31&gt;=EU$4,$P31&lt;EV$4,$Q31&gt;=EV$4),NETWORKDAYS.INTL($P31,(EV$4)-1,1,(Holidays!$A$1:$A$248)),0)+IF(AND($P31&lt;EU$4,$Q31&lt;EV$4,$Q31&gt;=EU$4),NETWORKDAYS.INTL(EU$4,$Q31,1,(Holidays!$A$1:$A$248)),0)+IF(AND($P31&lt;EU$4,$Q31&gt;=EV$4,$Q31&gt;=EU$4),NETWORKDAYS.INTL(EU$4,(EV$4)-1,1,(Holidays!$A$1:$A$248)),0))*$S31,"")</f>
        <v>0</v>
      </c>
      <c r="EV31" s="191">
        <f>IFERROR((IF(AND($P31&gt;=EV$4,$P31&lt;EW$4,$Q31&lt;EW$4),NETWORKDAYS.INTL($P31,$Q31,1,(Holidays!$A$1:$A$248)),0)+IF(AND($P31&gt;=EV$4,$P31&lt;EW$4,$Q31&gt;=EW$4),NETWORKDAYS.INTL($P31,(EW$4)-1,1,(Holidays!$A$1:$A$248)),0)+IF(AND($P31&lt;EV$4,$Q31&lt;EW$4,$Q31&gt;=EV$4),NETWORKDAYS.INTL(EV$4,$Q31,1,(Holidays!$A$1:$A$248)),0)+IF(AND($P31&lt;EV$4,$Q31&gt;=EW$4,$Q31&gt;=EV$4),NETWORKDAYS.INTL(EV$4,(EW$4)-1,1,(Holidays!$A$1:$A$248)),0))*$S31,"")</f>
        <v>0</v>
      </c>
      <c r="EW31" s="191">
        <f>IFERROR((IF(AND($P31&gt;=EW$4,$P31&lt;EX$4,$Q31&lt;EX$4),NETWORKDAYS.INTL($P31,$Q31,1,(Holidays!$A$1:$A$248)),0)+IF(AND($P31&gt;=EW$4,$P31&lt;EX$4,$Q31&gt;=EX$4),NETWORKDAYS.INTL($P31,(EX$4)-1,1,(Holidays!$A$1:$A$248)),0)+IF(AND($P31&lt;EW$4,$Q31&lt;EX$4,$Q31&gt;=EW$4),NETWORKDAYS.INTL(EW$4,$Q31,1,(Holidays!$A$1:$A$248)),0)+IF(AND($P31&lt;EW$4,$Q31&gt;=EX$4,$Q31&gt;=EW$4),NETWORKDAYS.INTL(EW$4,(EX$4)-1,1,(Holidays!$A$1:$A$248)),0))*$S31,"")</f>
        <v>0</v>
      </c>
      <c r="EX31" s="191">
        <f>IFERROR((IF(AND($P31&gt;=EX$4,$P31&lt;EY$4,$Q31&lt;EY$4),NETWORKDAYS.INTL($P31,$Q31,1,(Holidays!$A$1:$A$248)),0)+IF(AND($P31&gt;=EX$4,$P31&lt;EY$4,$Q31&gt;=EY$4),NETWORKDAYS.INTL($P31,(EY$4)-1,1,(Holidays!$A$1:$A$248)),0)+IF(AND($P31&lt;EX$4,$Q31&lt;EY$4,$Q31&gt;=EX$4),NETWORKDAYS.INTL(EX$4,$Q31,1,(Holidays!$A$1:$A$248)),0)+IF(AND($P31&lt;EX$4,$Q31&gt;=EY$4,$Q31&gt;=EX$4),NETWORKDAYS.INTL(EX$4,(EY$4)-1,1,(Holidays!$A$1:$A$248)),0))*$S31,"")</f>
        <v>0</v>
      </c>
      <c r="EY31" s="191">
        <f>IFERROR((IF(AND($P31&gt;=EY$4,$P31&lt;EZ$4,$Q31&lt;EZ$4),NETWORKDAYS.INTL($P31,$Q31,1,(Holidays!$A$1:$A$248)),0)+IF(AND($P31&gt;=EY$4,$P31&lt;EZ$4,$Q31&gt;=EZ$4),NETWORKDAYS.INTL($P31,(EZ$4)-1,1,(Holidays!$A$1:$A$248)),0)+IF(AND($P31&lt;EY$4,$Q31&lt;EZ$4,$Q31&gt;=EY$4),NETWORKDAYS.INTL(EY$4,$Q31,1,(Holidays!$A$1:$A$248)),0)+IF(AND($P31&lt;EY$4,$Q31&gt;=EZ$4,$Q31&gt;=EY$4),NETWORKDAYS.INTL(EY$4,(EZ$4)-1,1,(Holidays!$A$1:$A$248)),0))*$S31,"")</f>
        <v>0</v>
      </c>
      <c r="EZ31" s="191">
        <f>IFERROR((IF(AND($P31&gt;=EZ$4,$P31&lt;FA$4,$Q31&lt;FA$4),NETWORKDAYS.INTL($P31,$Q31,1,(Holidays!$A$1:$A$248)),0)+IF(AND($P31&gt;=EZ$4,$P31&lt;FA$4,$Q31&gt;=FA$4),NETWORKDAYS.INTL($P31,(FA$4)-1,1,(Holidays!$A$1:$A$248)),0)+IF(AND($P31&lt;EZ$4,$Q31&lt;FA$4,$Q31&gt;=EZ$4),NETWORKDAYS.INTL(EZ$4,$Q31,1,(Holidays!$A$1:$A$248)),0)+IF(AND($P31&lt;EZ$4,$Q31&gt;=FA$4,$Q31&gt;=EZ$4),NETWORKDAYS.INTL(EZ$4,(FA$4)-1,1,(Holidays!$A$1:$A$248)),0))*$S31,"")</f>
        <v>0</v>
      </c>
      <c r="FA31" s="191">
        <f>IFERROR((IF(AND($P31&gt;=FA$4,$P31&lt;FB$4,$Q31&lt;FB$4),NETWORKDAYS.INTL($P31,$Q31,1,(Holidays!$A$1:$A$248)),0)+IF(AND($P31&gt;=FA$4,$P31&lt;FB$4,$Q31&gt;=FB$4),NETWORKDAYS.INTL($P31,(FB$4)-1,1,(Holidays!$A$1:$A$248)),0)+IF(AND($P31&lt;FA$4,$Q31&lt;FB$4,$Q31&gt;=FA$4),NETWORKDAYS.INTL(FA$4,$Q31,1,(Holidays!$A$1:$A$248)),0)+IF(AND($P31&lt;FA$4,$Q31&gt;=FB$4,$Q31&gt;=FA$4),NETWORKDAYS.INTL(FA$4,(FB$4)-1,1,(Holidays!$A$1:$A$248)),0))*$S31,"")</f>
        <v>0</v>
      </c>
      <c r="FB31" s="191">
        <f>IFERROR((IF(AND($P31&gt;=FB$4,$P31&lt;FC$4,$Q31&lt;FC$4),NETWORKDAYS.INTL($P31,$Q31,1,(Holidays!$A$1:$A$248)),0)+IF(AND($P31&gt;=FB$4,$P31&lt;FC$4,$Q31&gt;=FC$4),NETWORKDAYS.INTL($P31,(FC$4)-1,1,(Holidays!$A$1:$A$248)),0)+IF(AND($P31&lt;FB$4,$Q31&lt;FC$4,$Q31&gt;=FB$4),NETWORKDAYS.INTL(FB$4,$Q31,1,(Holidays!$A$1:$A$248)),0)+IF(AND($P31&lt;FB$4,$Q31&gt;=FC$4,$Q31&gt;=FB$4),NETWORKDAYS.INTL(FB$4,(FC$4)-1,1,(Holidays!$A$1:$A$248)),0))*$S31,"")</f>
        <v>0</v>
      </c>
      <c r="FC31" s="191">
        <f>IFERROR((IF(AND($P31&gt;=FC$4,$P31&lt;FD$4,$Q31&lt;FD$4),NETWORKDAYS.INTL($P31,$Q31,1,(Holidays!$A$1:$A$248)),0)+IF(AND($P31&gt;=FC$4,$P31&lt;FD$4,$Q31&gt;=FD$4),NETWORKDAYS.INTL($P31,(FD$4)-1,1,(Holidays!$A$1:$A$248)),0)+IF(AND($P31&lt;FC$4,$Q31&lt;FD$4,$Q31&gt;=FC$4),NETWORKDAYS.INTL(FC$4,$Q31,1,(Holidays!$A$1:$A$248)),0)+IF(AND($P31&lt;FC$4,$Q31&gt;=FD$4,$Q31&gt;=FC$4),NETWORKDAYS.INTL(FC$4,(FD$4)-1,1,(Holidays!$A$1:$A$248)),0))*$S31,"")</f>
        <v>0</v>
      </c>
      <c r="FD31" s="191">
        <f>IFERROR((IF(AND($P31&gt;=FD$4,$P31&lt;FE$4,$Q31&lt;FE$4),NETWORKDAYS.INTL($P31,$Q31,1,(Holidays!$A$1:$A$248)),0)+IF(AND($P31&gt;=FD$4,$P31&lt;FE$4,$Q31&gt;=FE$4),NETWORKDAYS.INTL($P31,(FE$4)-1,1,(Holidays!$A$1:$A$248)),0)+IF(AND($P31&lt;FD$4,$Q31&lt;FE$4,$Q31&gt;=FD$4),NETWORKDAYS.INTL(FD$4,$Q31,1,(Holidays!$A$1:$A$248)),0)+IF(AND($P31&lt;FD$4,$Q31&gt;=FE$4,$Q31&gt;=FD$4),NETWORKDAYS.INTL(FD$4,(FE$4)-1,1,(Holidays!$A$1:$A$248)),0))*$S31,"")</f>
        <v>0</v>
      </c>
      <c r="FE31" s="191">
        <f>IFERROR((IF(AND($P31&gt;=FE$4,$P31&lt;FF$4,$Q31&lt;FF$4),NETWORKDAYS.INTL($P31,$Q31,1,(Holidays!$A$1:$A$248)),0)+IF(AND($P31&gt;=FE$4,$P31&lt;FF$4,$Q31&gt;=FF$4),NETWORKDAYS.INTL($P31,(FF$4)-1,1,(Holidays!$A$1:$A$248)),0)+IF(AND($P31&lt;FE$4,$Q31&lt;FF$4,$Q31&gt;=FE$4),NETWORKDAYS.INTL(FE$4,$Q31,1,(Holidays!$A$1:$A$248)),0)+IF(AND($P31&lt;FE$4,$Q31&gt;=FF$4,$Q31&gt;=FE$4),NETWORKDAYS.INTL(FE$4,(FF$4)-1,1,(Holidays!$A$1:$A$248)),0))*$S31,"")</f>
        <v>0</v>
      </c>
      <c r="FF31" s="191">
        <f>IFERROR((IF(AND($P31&gt;=FF$4,$P31&lt;FG$4,$Q31&lt;FG$4),NETWORKDAYS.INTL($P31,$Q31,1,(Holidays!$A$1:$A$248)),0)+IF(AND($P31&gt;=FF$4,$P31&lt;FG$4,$Q31&gt;=FG$4),NETWORKDAYS.INTL($P31,(FG$4)-1,1,(Holidays!$A$1:$A$248)),0)+IF(AND($P31&lt;FF$4,$Q31&lt;FG$4,$Q31&gt;=FF$4),NETWORKDAYS.INTL(FF$4,$Q31,1,(Holidays!$A$1:$A$248)),0)+IF(AND($P31&lt;FF$4,$Q31&gt;=FG$4,$Q31&gt;=FF$4),NETWORKDAYS.INTL(FF$4,(FG$4)-1,1,(Holidays!$A$1:$A$248)),0))*$S31,"")</f>
        <v>0</v>
      </c>
      <c r="FG31" s="191">
        <f>IFERROR((IF(AND($P31&gt;=FG$4,$P31&lt;FH$4,$Q31&lt;FH$4),NETWORKDAYS.INTL($P31,$Q31,1,(Holidays!$A$1:$A$248)),0)+IF(AND($P31&gt;=FG$4,$P31&lt;FH$4,$Q31&gt;=FH$4),NETWORKDAYS.INTL($P31,(FH$4)-1,1,(Holidays!$A$1:$A$248)),0)+IF(AND($P31&lt;FG$4,$Q31&lt;FH$4,$Q31&gt;=FG$4),NETWORKDAYS.INTL(FG$4,$Q31,1,(Holidays!$A$1:$A$248)),0)+IF(AND($P31&lt;FG$4,$Q31&gt;=FH$4,$Q31&gt;=FG$4),NETWORKDAYS.INTL(FG$4,(FH$4)-1,1,(Holidays!$A$1:$A$248)),0))*$S31,"")</f>
        <v>0</v>
      </c>
      <c r="FH31" s="191">
        <f>IFERROR((IF(AND($P31&gt;=FH$4,$P31&lt;FI$4,$Q31&lt;FI$4),NETWORKDAYS.INTL($P31,$Q31,1,(Holidays!$A$1:$A$248)),0)+IF(AND($P31&gt;=FH$4,$P31&lt;FI$4,$Q31&gt;=FI$4),NETWORKDAYS.INTL($P31,(FI$4)-1,1,(Holidays!$A$1:$A$248)),0)+IF(AND($P31&lt;FH$4,$Q31&lt;FI$4,$Q31&gt;=FH$4),NETWORKDAYS.INTL(FH$4,$Q31,1,(Holidays!$A$1:$A$248)),0)+IF(AND($P31&lt;FH$4,$Q31&gt;=FI$4,$Q31&gt;=FH$4),NETWORKDAYS.INTL(FH$4,(FI$4)-1,1,(Holidays!$A$1:$A$248)),0))*$S31,"")</f>
        <v>0</v>
      </c>
      <c r="FI31" s="191">
        <f>IFERROR((IF(AND($P31&gt;=FI$4,$P31&lt;FJ$4,$Q31&lt;FJ$4),NETWORKDAYS.INTL($P31,$Q31,1,(Holidays!$A$1:$A$248)),0)+IF(AND($P31&gt;=FI$4,$P31&lt;FJ$4,$Q31&gt;=FJ$4),NETWORKDAYS.INTL($P31,(FJ$4)-1,1,(Holidays!$A$1:$A$248)),0)+IF(AND($P31&lt;FI$4,$Q31&lt;FJ$4,$Q31&gt;=FI$4),NETWORKDAYS.INTL(FI$4,$Q31,1,(Holidays!$A$1:$A$248)),0)+IF(AND($P31&lt;FI$4,$Q31&gt;=FJ$4,$Q31&gt;=FI$4),NETWORKDAYS.INTL(FI$4,(FJ$4)-1,1,(Holidays!$A$1:$A$248)),0))*$S31,"")</f>
        <v>0</v>
      </c>
      <c r="FJ31" s="191">
        <f>IFERROR((IF(AND($P31&gt;=FJ$4,$P31&lt;FK$4,$Q31&lt;FK$4),NETWORKDAYS.INTL($P31,$Q31,1,(Holidays!$A$1:$A$248)),0)+IF(AND($P31&gt;=FJ$4,$P31&lt;FK$4,$Q31&gt;=FK$4),NETWORKDAYS.INTL($P31,(FK$4)-1,1,(Holidays!$A$1:$A$248)),0)+IF(AND($P31&lt;FJ$4,$Q31&lt;FK$4,$Q31&gt;=FJ$4),NETWORKDAYS.INTL(FJ$4,$Q31,1,(Holidays!$A$1:$A$248)),0)+IF(AND($P31&lt;FJ$4,$Q31&gt;=FK$4,$Q31&gt;=FJ$4),NETWORKDAYS.INTL(FJ$4,(FK$4)-1,1,(Holidays!$A$1:$A$248)),0))*$S31,"")</f>
        <v>0</v>
      </c>
      <c r="FK31" s="191">
        <f>IFERROR((IF(AND($P31&gt;=FK$4,$P31&lt;FL$4,$Q31&lt;FL$4),NETWORKDAYS.INTL($P31,$Q31,1,(Holidays!$A$1:$A$248)),0)+IF(AND($P31&gt;=FK$4,$P31&lt;FL$4,$Q31&gt;=FL$4),NETWORKDAYS.INTL($P31,(FL$4)-1,1,(Holidays!$A$1:$A$248)),0)+IF(AND($P31&lt;FK$4,$Q31&lt;FL$4,$Q31&gt;=FK$4),NETWORKDAYS.INTL(FK$4,$Q31,1,(Holidays!$A$1:$A$248)),0)+IF(AND($P31&lt;FK$4,$Q31&gt;=FL$4,$Q31&gt;=FK$4),NETWORKDAYS.INTL(FK$4,(FL$4)-1,1,(Holidays!$A$1:$A$248)),0))*$S31,"")</f>
        <v>0</v>
      </c>
      <c r="FL31" s="191">
        <f>IFERROR((IF(AND($P31&gt;=FL$4,$P31&lt;FM$4,$Q31&lt;FM$4),NETWORKDAYS.INTL($P31,$Q31,1,(Holidays!$A$1:$A$248)),0)+IF(AND($P31&gt;=FL$4,$P31&lt;FM$4,$Q31&gt;=FM$4),NETWORKDAYS.INTL($P31,(FM$4)-1,1,(Holidays!$A$1:$A$248)),0)+IF(AND($P31&lt;FL$4,$Q31&lt;FM$4,$Q31&gt;=FL$4),NETWORKDAYS.INTL(FL$4,$Q31,1,(Holidays!$A$1:$A$248)),0)+IF(AND($P31&lt;FL$4,$Q31&gt;=FM$4,$Q31&gt;=FL$4),NETWORKDAYS.INTL(FL$4,(FM$4)-1,1,(Holidays!$A$1:$A$248)),0))*$S31,"")</f>
        <v>0</v>
      </c>
      <c r="FM31" s="191">
        <f>IFERROR((IF(AND($P31&gt;=FM$4,$P31&lt;FN$4,$Q31&lt;FN$4),NETWORKDAYS.INTL($P31,$Q31,1,(Holidays!$A$1:$A$248)),0)+IF(AND($P31&gt;=FM$4,$P31&lt;FN$4,$Q31&gt;=FN$4),NETWORKDAYS.INTL($P31,(FN$4)-1,1,(Holidays!$A$1:$A$248)),0)+IF(AND($P31&lt;FM$4,$Q31&lt;FN$4,$Q31&gt;=FM$4),NETWORKDAYS.INTL(FM$4,$Q31,1,(Holidays!$A$1:$A$248)),0)+IF(AND($P31&lt;FM$4,$Q31&gt;=FN$4,$Q31&gt;=FM$4),NETWORKDAYS.INTL(FM$4,(FN$4)-1,1,(Holidays!$A$1:$A$248)),0))*$S31,"")</f>
        <v>0</v>
      </c>
      <c r="FN31" s="191">
        <f>IFERROR((IF(AND($P31&gt;=FN$4,$P31&lt;FO$4,$Q31&lt;FO$4),NETWORKDAYS.INTL($P31,$Q31,1,(Holidays!$A$1:$A$248)),0)+IF(AND($P31&gt;=FN$4,$P31&lt;FO$4,$Q31&gt;=FO$4),NETWORKDAYS.INTL($P31,(FO$4)-1,1,(Holidays!$A$1:$A$248)),0)+IF(AND($P31&lt;FN$4,$Q31&lt;FO$4,$Q31&gt;=FN$4),NETWORKDAYS.INTL(FN$4,$Q31,1,(Holidays!$A$1:$A$248)),0)+IF(AND($P31&lt;FN$4,$Q31&gt;=FO$4,$Q31&gt;=FN$4),NETWORKDAYS.INTL(FN$4,(FO$4)-1,1,(Holidays!$A$1:$A$248)),0))*$S31,"")</f>
        <v>0</v>
      </c>
      <c r="FO31" s="191">
        <f>IFERROR((IF(AND($P31&gt;=FO$4,$P31&lt;FP$4,$Q31&lt;FP$4),NETWORKDAYS.INTL($P31,$Q31,1,(Holidays!$A$1:$A$248)),0)+IF(AND($P31&gt;=FO$4,$P31&lt;FP$4,$Q31&gt;=FP$4),NETWORKDAYS.INTL($P31,(FP$4)-1,1,(Holidays!$A$1:$A$248)),0)+IF(AND($P31&lt;FO$4,$Q31&lt;FP$4,$Q31&gt;=FO$4),NETWORKDAYS.INTL(FO$4,$Q31,1,(Holidays!$A$1:$A$248)),0)+IF(AND($P31&lt;FO$4,$Q31&gt;=FP$4,$Q31&gt;=FO$4),NETWORKDAYS.INTL(FO$4,(FP$4)-1,1,(Holidays!$A$1:$A$248)),0))*$S31,"")</f>
        <v>0</v>
      </c>
      <c r="FP31" s="191">
        <f>IFERROR((IF(AND($P31&gt;=FP$4,$P31&lt;FQ$4,$Q31&lt;FQ$4),NETWORKDAYS.INTL($P31,$Q31,1,(Holidays!$A$1:$A$248)),0)+IF(AND($P31&gt;=FP$4,$P31&lt;FQ$4,$Q31&gt;=FQ$4),NETWORKDAYS.INTL($P31,(FQ$4)-1,1,(Holidays!$A$1:$A$248)),0)+IF(AND($P31&lt;FP$4,$Q31&lt;FQ$4,$Q31&gt;=FP$4),NETWORKDAYS.INTL(FP$4,$Q31,1,(Holidays!$A$1:$A$248)),0)+IF(AND($P31&lt;FP$4,$Q31&gt;=FQ$4,$Q31&gt;=FP$4),NETWORKDAYS.INTL(FP$4,(FQ$4)-1,1,(Holidays!$A$1:$A$248)),0))*$S31,"")</f>
        <v>0</v>
      </c>
      <c r="FQ31" s="191">
        <f>IFERROR((IF(AND($P31&gt;=FQ$4,$P31&lt;FR$4,$Q31&lt;FR$4),NETWORKDAYS.INTL($P31,$Q31,1,(Holidays!$A$1:$A$248)),0)+IF(AND($P31&gt;=FQ$4,$P31&lt;FR$4,$Q31&gt;=FR$4),NETWORKDAYS.INTL($P31,(FR$4)-1,1,(Holidays!$A$1:$A$248)),0)+IF(AND($P31&lt;FQ$4,$Q31&lt;FR$4,$Q31&gt;=FQ$4),NETWORKDAYS.INTL(FQ$4,$Q31,1,(Holidays!$A$1:$A$248)),0)+IF(AND($P31&lt;FQ$4,$Q31&gt;=FR$4,$Q31&gt;=FQ$4),NETWORKDAYS.INTL(FQ$4,(FR$4)-1,1,(Holidays!$A$1:$A$248)),0))*$S31,"")</f>
        <v>0</v>
      </c>
      <c r="FR31" s="191">
        <f>IFERROR((IF(AND($P31&gt;=FR$4,$P31&lt;FS$4,$Q31&lt;FS$4),NETWORKDAYS.INTL($P31,$Q31,1,(Holidays!$A$1:$A$248)),0)+IF(AND($P31&gt;=FR$4,$P31&lt;FS$4,$Q31&gt;=FS$4),NETWORKDAYS.INTL($P31,(FS$4)-1,1,(Holidays!$A$1:$A$248)),0)+IF(AND($P31&lt;FR$4,$Q31&lt;FS$4,$Q31&gt;=FR$4),NETWORKDAYS.INTL(FR$4,$Q31,1,(Holidays!$A$1:$A$248)),0)+IF(AND($P31&lt;FR$4,$Q31&gt;=FS$4,$Q31&gt;=FR$4),NETWORKDAYS.INTL(FR$4,(FS$4)-1,1,(Holidays!$A$1:$A$248)),0))*$S31,"")</f>
        <v>0</v>
      </c>
      <c r="FS31" s="191">
        <f>IFERROR((IF(AND($P31&gt;=FS$4,$P31&lt;FT$4,$Q31&lt;FT$4),NETWORKDAYS.INTL($P31,$Q31,1,(Holidays!$A$1:$A$248)),0)+IF(AND($P31&gt;=FS$4,$P31&lt;FT$4,$Q31&gt;=FT$4),NETWORKDAYS.INTL($P31,(FT$4)-1,1,(Holidays!$A$1:$A$248)),0)+IF(AND($P31&lt;FS$4,$Q31&lt;FT$4,$Q31&gt;=FS$4),NETWORKDAYS.INTL(FS$4,$Q31,1,(Holidays!$A$1:$A$248)),0)+IF(AND($P31&lt;FS$4,$Q31&gt;=FT$4,$Q31&gt;=FS$4),NETWORKDAYS.INTL(FS$4,(FT$4)-1,1,(Holidays!$A$1:$A$248)),0))*$S31,"")</f>
        <v>0</v>
      </c>
      <c r="FT31" s="191">
        <f>IFERROR((IF(AND($P31&gt;=FT$4,$P31&lt;FU$4,$Q31&lt;FU$4),NETWORKDAYS.INTL($P31,$Q31,1,(Holidays!$A$1:$A$248)),0)+IF(AND($P31&gt;=FT$4,$P31&lt;FU$4,$Q31&gt;=FU$4),NETWORKDAYS.INTL($P31,(FU$4)-1,1,(Holidays!$A$1:$A$248)),0)+IF(AND($P31&lt;FT$4,$Q31&lt;FU$4,$Q31&gt;=FT$4),NETWORKDAYS.INTL(FT$4,$Q31,1,(Holidays!$A$1:$A$248)),0)+IF(AND($P31&lt;FT$4,$Q31&gt;=FU$4,$Q31&gt;=FT$4),NETWORKDAYS.INTL(FT$4,(FU$4)-1,1,(Holidays!$A$1:$A$248)),0))*$S31,"")</f>
        <v>0</v>
      </c>
      <c r="FU31" s="191">
        <f>IFERROR((IF(AND($P31&gt;=FU$4,$P31&lt;FV$4,$Q31&lt;FV$4),NETWORKDAYS.INTL($P31,$Q31,1,(Holidays!$A$1:$A$248)),0)+IF(AND($P31&gt;=FU$4,$P31&lt;FV$4,$Q31&gt;=FV$4),NETWORKDAYS.INTL($P31,(FV$4)-1,1,(Holidays!$A$1:$A$248)),0)+IF(AND($P31&lt;FU$4,$Q31&lt;FV$4,$Q31&gt;=FU$4),NETWORKDAYS.INTL(FU$4,$Q31,1,(Holidays!$A$1:$A$248)),0)+IF(AND($P31&lt;FU$4,$Q31&gt;=FV$4,$Q31&gt;=FU$4),NETWORKDAYS.INTL(FU$4,(FV$4)-1,1,(Holidays!$A$1:$A$248)),0))*$S31,"")</f>
        <v>0</v>
      </c>
      <c r="FV31" s="191">
        <f>IFERROR((IF(AND($P31&gt;=FV$4,$P31&lt;FW$4,$Q31&lt;FW$4),NETWORKDAYS.INTL($P31,$Q31,1,(Holidays!$A$1:$A$248)),0)+IF(AND($P31&gt;=FV$4,$P31&lt;FW$4,$Q31&gt;=FW$4),NETWORKDAYS.INTL($P31,(FW$4)-1,1,(Holidays!$A$1:$A$248)),0)+IF(AND($P31&lt;FV$4,$Q31&lt;FW$4,$Q31&gt;=FV$4),NETWORKDAYS.INTL(FV$4,$Q31,1,(Holidays!$A$1:$A$248)),0)+IF(AND($P31&lt;FV$4,$Q31&gt;=FW$4,$Q31&gt;=FV$4),NETWORKDAYS.INTL(FV$4,(FW$4)-1,1,(Holidays!$A$1:$A$248)),0))*$S31,"")</f>
        <v>0</v>
      </c>
      <c r="FW31" s="191">
        <f>IFERROR((IF(AND($P31&gt;=FW$4,$P31&lt;FX$4,$Q31&lt;FX$4),NETWORKDAYS.INTL($P31,$Q31,1,(Holidays!$A$1:$A$248)),0)+IF(AND($P31&gt;=FW$4,$P31&lt;FX$4,$Q31&gt;=FX$4),NETWORKDAYS.INTL($P31,(FX$4)-1,1,(Holidays!$A$1:$A$248)),0)+IF(AND($P31&lt;FW$4,$Q31&lt;FX$4,$Q31&gt;=FW$4),NETWORKDAYS.INTL(FW$4,$Q31,1,(Holidays!$A$1:$A$248)),0)+IF(AND($P31&lt;FW$4,$Q31&gt;=FX$4,$Q31&gt;=FW$4),NETWORKDAYS.INTL(FW$4,(FX$4)-1,1,(Holidays!$A$1:$A$248)),0))*$S31,"")</f>
        <v>0</v>
      </c>
      <c r="FX31" s="191">
        <f>IFERROR((IF(AND($P31&gt;=FX$4,$P31&lt;FY$4,$Q31&lt;FY$4),NETWORKDAYS.INTL($P31,$Q31,1,(Holidays!$A$1:$A$248)),0)+IF(AND($P31&gt;=FX$4,$P31&lt;FY$4,$Q31&gt;=FY$4),NETWORKDAYS.INTL($P31,(FY$4)-1,1,(Holidays!$A$1:$A$248)),0)+IF(AND($P31&lt;FX$4,$Q31&lt;FY$4,$Q31&gt;=FX$4),NETWORKDAYS.INTL(FX$4,$Q31,1,(Holidays!$A$1:$A$248)),0)+IF(AND($P31&lt;FX$4,$Q31&gt;=FY$4,$Q31&gt;=FX$4),NETWORKDAYS.INTL(FX$4,(FY$4)-1,1,(Holidays!$A$1:$A$248)),0))*$S31,"")</f>
        <v>0</v>
      </c>
      <c r="FY31" s="191">
        <f>IFERROR((IF(AND($P31&gt;=FY$4,$P31&lt;FZ$4,$Q31&lt;FZ$4),NETWORKDAYS.INTL($P31,$Q31,1,(Holidays!$A$1:$A$248)),0)+IF(AND($P31&gt;=FY$4,$P31&lt;FZ$4,$Q31&gt;=FZ$4),NETWORKDAYS.INTL($P31,(FZ$4)-1,1,(Holidays!$A$1:$A$248)),0)+IF(AND($P31&lt;FY$4,$Q31&lt;FZ$4,$Q31&gt;=FY$4),NETWORKDAYS.INTL(FY$4,$Q31,1,(Holidays!$A$1:$A$248)),0)+IF(AND($P31&lt;FY$4,$Q31&gt;=FZ$4,$Q31&gt;=FY$4),NETWORKDAYS.INTL(FY$4,(FZ$4)-1,1,(Holidays!$A$1:$A$248)),0))*$S31,"")</f>
        <v>0</v>
      </c>
      <c r="FZ31" s="191">
        <f>IFERROR((IF(AND($P31&gt;=FZ$4,$P31&lt;GA$4,$Q31&lt;GA$4),NETWORKDAYS.INTL($P31,$Q31,1,(Holidays!$A$1:$A$248)),0)+IF(AND($P31&gt;=FZ$4,$P31&lt;GA$4,$Q31&gt;=GA$4),NETWORKDAYS.INTL($P31,(GA$4)-1,1,(Holidays!$A$1:$A$248)),0)+IF(AND($P31&lt;FZ$4,$Q31&lt;GA$4,$Q31&gt;=FZ$4),NETWORKDAYS.INTL(FZ$4,$Q31,1,(Holidays!$A$1:$A$248)),0)+IF(AND($P31&lt;FZ$4,$Q31&gt;=GA$4,$Q31&gt;=FZ$4),NETWORKDAYS.INTL(FZ$4,(GA$4)-1,1,(Holidays!$A$1:$A$248)),0))*$S31,"")</f>
        <v>0</v>
      </c>
      <c r="GA31" s="191">
        <f>IFERROR((IF(AND($P31&gt;=GA$4,$P31&lt;GB$4,$Q31&lt;GB$4),NETWORKDAYS.INTL($P31,$Q31,1,(Holidays!$A$1:$A$248)),0)+IF(AND($P31&gt;=GA$4,$P31&lt;GB$4,$Q31&gt;=GB$4),NETWORKDAYS.INTL($P31,(GB$4)-1,1,(Holidays!$A$1:$A$248)),0)+IF(AND($P31&lt;GA$4,$Q31&lt;GB$4,$Q31&gt;=GA$4),NETWORKDAYS.INTL(GA$4,$Q31,1,(Holidays!$A$1:$A$248)),0)+IF(AND($P31&lt;GA$4,$Q31&gt;=GB$4,$Q31&gt;=GA$4),NETWORKDAYS.INTL(GA$4,(GB$4)-1,1,(Holidays!$A$1:$A$248)),0))*$S31,"")</f>
        <v>0</v>
      </c>
      <c r="GB31" s="191">
        <f>IFERROR((IF(AND($P31&gt;=GB$4,$P31&lt;GC$4,$Q31&lt;GC$4),NETWORKDAYS.INTL($P31,$Q31,1,(Holidays!$A$1:$A$248)),0)+IF(AND($P31&gt;=GB$4,$P31&lt;GC$4,$Q31&gt;=GC$4),NETWORKDAYS.INTL($P31,(GC$4)-1,1,(Holidays!$A$1:$A$248)),0)+IF(AND($P31&lt;GB$4,$Q31&lt;GC$4,$Q31&gt;=GB$4),NETWORKDAYS.INTL(GB$4,$Q31,1,(Holidays!$A$1:$A$248)),0)+IF(AND($P31&lt;GB$4,$Q31&gt;=GC$4,$Q31&gt;=GB$4),NETWORKDAYS.INTL(GB$4,(GC$4)-1,1,(Holidays!$A$1:$A$248)),0))*$S31,"")</f>
        <v>0</v>
      </c>
      <c r="GC31" s="191">
        <f>IFERROR((IF(AND($P31&gt;=GC$4,$P31&lt;GD$4,$Q31&lt;GD$4),NETWORKDAYS.INTL($P31,$Q31,1,(Holidays!$A$1:$A$248)),0)+IF(AND($P31&gt;=GC$4,$P31&lt;GD$4,$Q31&gt;=GD$4),NETWORKDAYS.INTL($P31,(GD$4)-1,1,(Holidays!$A$1:$A$248)),0)+IF(AND($P31&lt;GC$4,$Q31&lt;GD$4,$Q31&gt;=GC$4),NETWORKDAYS.INTL(GC$4,$Q31,1,(Holidays!$A$1:$A$248)),0)+IF(AND($P31&lt;GC$4,$Q31&gt;=GD$4,$Q31&gt;=GC$4),NETWORKDAYS.INTL(GC$4,(GD$4)-1,1,(Holidays!$A$1:$A$248)),0))*$S31,"")</f>
        <v>0</v>
      </c>
      <c r="GD31" s="191">
        <f>IFERROR((IF(AND($P31&gt;=GD$4,$P31&lt;GE$4,$Q31&lt;GE$4),NETWORKDAYS.INTL($P31,$Q31,1,(Holidays!$A$1:$A$248)),0)+IF(AND($P31&gt;=GD$4,$P31&lt;GE$4,$Q31&gt;=GE$4),NETWORKDAYS.INTL($P31,(GE$4)-1,1,(Holidays!$A$1:$A$248)),0)+IF(AND($P31&lt;GD$4,$Q31&lt;GE$4,$Q31&gt;=GD$4),NETWORKDAYS.INTL(GD$4,$Q31,1,(Holidays!$A$1:$A$248)),0)+IF(AND($P31&lt;GD$4,$Q31&gt;=GE$4,$Q31&gt;=GD$4),NETWORKDAYS.INTL(GD$4,(GE$4)-1,1,(Holidays!$A$1:$A$248)),0))*$S31,"")</f>
        <v>0</v>
      </c>
      <c r="GE31" s="191">
        <f>IFERROR((IF(AND($P31&gt;=GE$4,$P31&lt;GF$4,$Q31&lt;GF$4),NETWORKDAYS.INTL($P31,$Q31,1,(Holidays!$A$1:$A$248)),0)+IF(AND($P31&gt;=GE$4,$P31&lt;GF$4,$Q31&gt;=GF$4),NETWORKDAYS.INTL($P31,(GF$4)-1,1,(Holidays!$A$1:$A$248)),0)+IF(AND($P31&lt;GE$4,$Q31&lt;GF$4,$Q31&gt;=GE$4),NETWORKDAYS.INTL(GE$4,$Q31,1,(Holidays!$A$1:$A$248)),0)+IF(AND($P31&lt;GE$4,$Q31&gt;=GF$4,$Q31&gt;=GE$4),NETWORKDAYS.INTL(GE$4,(GF$4)-1,1,(Holidays!$A$1:$A$248)),0))*$S31,"")</f>
        <v>0</v>
      </c>
      <c r="GF31" s="191">
        <f>IFERROR((IF(AND($P31&gt;=GF$4,$P31&lt;GG$4,$Q31&lt;GG$4),NETWORKDAYS.INTL($P31,$Q31,1,(Holidays!$A$1:$A$248)),0)+IF(AND($P31&gt;=GF$4,$P31&lt;GG$4,$Q31&gt;=GG$4),NETWORKDAYS.INTL($P31,(GG$4)-1,1,(Holidays!$A$1:$A$248)),0)+IF(AND($P31&lt;GF$4,$Q31&lt;GG$4,$Q31&gt;=GF$4),NETWORKDAYS.INTL(GF$4,$Q31,1,(Holidays!$A$1:$A$248)),0)+IF(AND($P31&lt;GF$4,$Q31&gt;=GG$4,$Q31&gt;=GF$4),NETWORKDAYS.INTL(GF$4,(GG$4)-1,1,(Holidays!$A$1:$A$248)),0))*$S31,"")</f>
        <v>0</v>
      </c>
      <c r="GG31" s="191">
        <f>IFERROR((IF(AND($P31&gt;=GG$4,$P31&lt;GH$4,$Q31&lt;GH$4),NETWORKDAYS.INTL($P31,$Q31,1,(Holidays!$A$1:$A$248)),0)+IF(AND($P31&gt;=GG$4,$P31&lt;GH$4,$Q31&gt;=GH$4),NETWORKDAYS.INTL($P31,(GH$4)-1,1,(Holidays!$A$1:$A$248)),0)+IF(AND($P31&lt;GG$4,$Q31&lt;GH$4,$Q31&gt;=GG$4),NETWORKDAYS.INTL(GG$4,$Q31,1,(Holidays!$A$1:$A$248)),0)+IF(AND($P31&lt;GG$4,$Q31&gt;=GH$4,$Q31&gt;=GG$4),NETWORKDAYS.INTL(GG$4,(GH$4)-1,1,(Holidays!$A$1:$A$248)),0))*$S31,"")</f>
        <v>0</v>
      </c>
      <c r="GH31" s="191">
        <f>IFERROR((IF(AND($P31&gt;=GH$4,$P31&lt;GI$4,$Q31&lt;GI$4),NETWORKDAYS.INTL($P31,$Q31,1,(Holidays!$A$1:$A$248)),0)+IF(AND($P31&gt;=GH$4,$P31&lt;GI$4,$Q31&gt;=GI$4),NETWORKDAYS.INTL($P31,(GI$4)-1,1,(Holidays!$A$1:$A$248)),0)+IF(AND($P31&lt;GH$4,$Q31&lt;GI$4,$Q31&gt;=GH$4),NETWORKDAYS.INTL(GH$4,$Q31,1,(Holidays!$A$1:$A$248)),0)+IF(AND($P31&lt;GH$4,$Q31&gt;=GI$4,$Q31&gt;=GH$4),NETWORKDAYS.INTL(GH$4,(GI$4)-1,1,(Holidays!$A$1:$A$248)),0))*$S31,"")</f>
        <v>0</v>
      </c>
      <c r="GI31" s="191">
        <f>IFERROR((IF(AND($P31&gt;=GI$4,$P31&lt;GJ$4,$Q31&lt;GJ$4),NETWORKDAYS.INTL($P31,$Q31,1,(Holidays!$A$1:$A$248)),0)+IF(AND($P31&gt;=GI$4,$P31&lt;GJ$4,$Q31&gt;=GJ$4),NETWORKDAYS.INTL($P31,(GJ$4)-1,1,(Holidays!$A$1:$A$248)),0)+IF(AND($P31&lt;GI$4,$Q31&lt;GJ$4,$Q31&gt;=GI$4),NETWORKDAYS.INTL(GI$4,$Q31,1,(Holidays!$A$1:$A$248)),0)+IF(AND($P31&lt;GI$4,$Q31&gt;=GJ$4,$Q31&gt;=GI$4),NETWORKDAYS.INTL(GI$4,(GJ$4)-1,1,(Holidays!$A$1:$A$248)),0))*$S31,"")</f>
        <v>0</v>
      </c>
      <c r="GJ31" s="191">
        <f>IFERROR((IF(AND($P31&gt;=GJ$4,$P31&lt;GK$4,$Q31&lt;GK$4),NETWORKDAYS.INTL($P31,$Q31,1,(Holidays!$A$1:$A$248)),0)+IF(AND($P31&gt;=GJ$4,$P31&lt;GK$4,$Q31&gt;=GK$4),NETWORKDAYS.INTL($P31,(GK$4)-1,1,(Holidays!$A$1:$A$248)),0)+IF(AND($P31&lt;GJ$4,$Q31&lt;GK$4,$Q31&gt;=GJ$4),NETWORKDAYS.INTL(GJ$4,$Q31,1,(Holidays!$A$1:$A$248)),0)+IF(AND($P31&lt;GJ$4,$Q31&gt;=GK$4,$Q31&gt;=GJ$4),NETWORKDAYS.INTL(GJ$4,(GK$4)-1,1,(Holidays!$A$1:$A$248)),0))*$S31,"")</f>
        <v>0</v>
      </c>
      <c r="GK31" s="191">
        <f>IFERROR((IF(AND($P31&gt;=GK$4,$P31&lt;GL$4,$Q31&lt;GL$4),NETWORKDAYS.INTL($P31,$Q31,1,(Holidays!$A$1:$A$248)),0)+IF(AND($P31&gt;=GK$4,$P31&lt;GL$4,$Q31&gt;=GL$4),NETWORKDAYS.INTL($P31,(GL$4)-1,1,(Holidays!$A$1:$A$248)),0)+IF(AND($P31&lt;GK$4,$Q31&lt;GL$4,$Q31&gt;=GK$4),NETWORKDAYS.INTL(GK$4,$Q31,1,(Holidays!$A$1:$A$248)),0)+IF(AND($P31&lt;GK$4,$Q31&gt;=GL$4,$Q31&gt;=GK$4),NETWORKDAYS.INTL(GK$4,(GL$4)-1,1,(Holidays!$A$1:$A$248)),0))*$S31,"")</f>
        <v>0</v>
      </c>
      <c r="GL31" s="191">
        <f>IFERROR((IF(AND($P31&gt;=GL$4,$P31&lt;GM$4,$Q31&lt;GM$4),NETWORKDAYS.INTL($P31,$Q31,1,(Holidays!$A$1:$A$248)),0)+IF(AND($P31&gt;=GL$4,$P31&lt;GM$4,$Q31&gt;=GM$4),NETWORKDAYS.INTL($P31,(GM$4)-1,1,(Holidays!$A$1:$A$248)),0)+IF(AND($P31&lt;GL$4,$Q31&lt;GM$4,$Q31&gt;=GL$4),NETWORKDAYS.INTL(GL$4,$Q31,1,(Holidays!$A$1:$A$248)),0)+IF(AND($P31&lt;GL$4,$Q31&gt;=GM$4,$Q31&gt;=GL$4),NETWORKDAYS.INTL(GL$4,(GM$4)-1,1,(Holidays!$A$1:$A$248)),0))*$S31,"")</f>
        <v>0</v>
      </c>
      <c r="GM31" s="191">
        <f>IFERROR((IF(AND($P31&gt;=GM$4,$P31&lt;GN$4,$Q31&lt;GN$4),NETWORKDAYS.INTL($P31,$Q31,1,(Holidays!$A$1:$A$248)),0)+IF(AND($P31&gt;=GM$4,$P31&lt;GN$4,$Q31&gt;=GN$4),NETWORKDAYS.INTL($P31,(GN$4)-1,1,(Holidays!$A$1:$A$248)),0)+IF(AND($P31&lt;GM$4,$Q31&lt;GN$4,$Q31&gt;=GM$4),NETWORKDAYS.INTL(GM$4,$Q31,1,(Holidays!$A$1:$A$248)),0)+IF(AND($P31&lt;GM$4,$Q31&gt;=GN$4,$Q31&gt;=GM$4),NETWORKDAYS.INTL(GM$4,(GN$4)-1,1,(Holidays!$A$1:$A$248)),0))*$S31,"")</f>
        <v>0</v>
      </c>
      <c r="GN31" s="191">
        <f>IFERROR((IF(AND($P31&gt;=GN$4,$P31&lt;GO$4,$Q31&lt;GO$4),NETWORKDAYS.INTL($P31,$Q31,1,(Holidays!$A$1:$A$248)),0)+IF(AND($P31&gt;=GN$4,$P31&lt;GO$4,$Q31&gt;=GO$4),NETWORKDAYS.INTL($P31,(GO$4)-1,1,(Holidays!$A$1:$A$248)),0)+IF(AND($P31&lt;GN$4,$Q31&lt;GO$4,$Q31&gt;=GN$4),NETWORKDAYS.INTL(GN$4,$Q31,1,(Holidays!$A$1:$A$248)),0)+IF(AND($P31&lt;GN$4,$Q31&gt;=GO$4,$Q31&gt;=GN$4),NETWORKDAYS.INTL(GN$4,(GO$4)-1,1,(Holidays!$A$1:$A$248)),0))*$S31,"")</f>
        <v>0</v>
      </c>
      <c r="GO31" s="191">
        <f>IFERROR((IF(AND($P31&gt;=GO$4,$P31&lt;GP$4,$Q31&lt;GP$4),NETWORKDAYS.INTL($P31,$Q31,1,(Holidays!$A$1:$A$248)),0)+IF(AND($P31&gt;=GO$4,$P31&lt;GP$4,$Q31&gt;=GP$4),NETWORKDAYS.INTL($P31,(GP$4)-1,1,(Holidays!$A$1:$A$248)),0)+IF(AND($P31&lt;GO$4,$Q31&lt;GP$4,$Q31&gt;=GO$4),NETWORKDAYS.INTL(GO$4,$Q31,1,(Holidays!$A$1:$A$248)),0)+IF(AND($P31&lt;GO$4,$Q31&gt;=GP$4,$Q31&gt;=GO$4),NETWORKDAYS.INTL(GO$4,(GP$4)-1,1,(Holidays!$A$1:$A$248)),0))*$S31,"")</f>
        <v>0</v>
      </c>
      <c r="GP31" s="191">
        <f>IFERROR((IF(AND($P31&gt;=GP$4,$P31&lt;GQ$4,$Q31&lt;GQ$4),NETWORKDAYS.INTL($P31,$Q31,1,(Holidays!$A$1:$A$248)),0)+IF(AND($P31&gt;=GP$4,$P31&lt;GQ$4,$Q31&gt;=GQ$4),NETWORKDAYS.INTL($P31,(GQ$4)-1,1,(Holidays!$A$1:$A$248)),0)+IF(AND($P31&lt;GP$4,$Q31&lt;GQ$4,$Q31&gt;=GP$4),NETWORKDAYS.INTL(GP$4,$Q31,1,(Holidays!$A$1:$A$248)),0)+IF(AND($P31&lt;GP$4,$Q31&gt;=GQ$4,$Q31&gt;=GP$4),NETWORKDAYS.INTL(GP$4,(GQ$4)-1,1,(Holidays!$A$1:$A$248)),0))*$S31,"")</f>
        <v>0</v>
      </c>
      <c r="GQ31" s="191">
        <f>IFERROR((IF(AND($P31&gt;=GQ$4,$P31&lt;GR$4,$Q31&lt;GR$4),NETWORKDAYS.INTL($P31,$Q31,1,(Holidays!$A$1:$A$248)),0)+IF(AND($P31&gt;=GQ$4,$P31&lt;GR$4,$Q31&gt;=GR$4),NETWORKDAYS.INTL($P31,(GR$4)-1,1,(Holidays!$A$1:$A$248)),0)+IF(AND($P31&lt;GQ$4,$Q31&lt;GR$4,$Q31&gt;=GQ$4),NETWORKDAYS.INTL(GQ$4,$Q31,1,(Holidays!$A$1:$A$248)),0)+IF(AND($P31&lt;GQ$4,$Q31&gt;=GR$4,$Q31&gt;=GQ$4),NETWORKDAYS.INTL(GQ$4,(GR$4)-1,1,(Holidays!$A$1:$A$248)),0))*$S31,"")</f>
        <v>0</v>
      </c>
      <c r="GR31" s="191">
        <f>IFERROR((IF(AND($P31&gt;=GR$4,$P31&lt;GS$4,$Q31&lt;GS$4),NETWORKDAYS.INTL($P31,$Q31,1,(Holidays!$A$1:$A$248)),0)+IF(AND($P31&gt;=GR$4,$P31&lt;GS$4,$Q31&gt;=GS$4),NETWORKDAYS.INTL($P31,(GS$4)-1,1,(Holidays!$A$1:$A$248)),0)+IF(AND($P31&lt;GR$4,$Q31&lt;GS$4,$Q31&gt;=GR$4),NETWORKDAYS.INTL(GR$4,$Q31,1,(Holidays!$A$1:$A$248)),0)+IF(AND($P31&lt;GR$4,$Q31&gt;=GS$4,$Q31&gt;=GR$4),NETWORKDAYS.INTL(GR$4,(GS$4)-1,1,(Holidays!$A$1:$A$248)),0))*$S31,"")</f>
        <v>0</v>
      </c>
      <c r="GS31" s="191">
        <f>IFERROR((IF(AND($P31&gt;=GS$4,$P31&lt;GT$4,$Q31&lt;GT$4),NETWORKDAYS.INTL($P31,$Q31,1,(Holidays!$A$1:$A$248)),0)+IF(AND($P31&gt;=GS$4,$P31&lt;GT$4,$Q31&gt;=GT$4),NETWORKDAYS.INTL($P31,(GT$4)-1,1,(Holidays!$A$1:$A$248)),0)+IF(AND($P31&lt;GS$4,$Q31&lt;GT$4,$Q31&gt;=GS$4),NETWORKDAYS.INTL(GS$4,$Q31,1,(Holidays!$A$1:$A$248)),0)+IF(AND($P31&lt;GS$4,$Q31&gt;=GT$4,$Q31&gt;=GS$4),NETWORKDAYS.INTL(GS$4,(GT$4)-1,1,(Holidays!$A$1:$A$248)),0))*$S31,"")</f>
        <v>0</v>
      </c>
      <c r="GT31" s="191">
        <f>IFERROR((IF(AND($P31&gt;=GT$4,$P31&lt;GU$4,$Q31&lt;GU$4),NETWORKDAYS.INTL($P31,$Q31,1,(Holidays!$A$1:$A$248)),0)+IF(AND($P31&gt;=GT$4,$P31&lt;GU$4,$Q31&gt;=GU$4),NETWORKDAYS.INTL($P31,(GU$4)-1,1,(Holidays!$A$1:$A$248)),0)+IF(AND($P31&lt;GT$4,$Q31&lt;GU$4,$Q31&gt;=GT$4),NETWORKDAYS.INTL(GT$4,$Q31,1,(Holidays!$A$1:$A$248)),0)+IF(AND($P31&lt;GT$4,$Q31&gt;=GU$4,$Q31&gt;=GT$4),NETWORKDAYS.INTL(GT$4,(GU$4)-1,1,(Holidays!$A$1:$A$248)),0))*$S31,"")</f>
        <v>0</v>
      </c>
      <c r="GU31" s="191">
        <f>IFERROR((IF(AND($P31&gt;=GU$4,$P31&lt;GV$4,$Q31&lt;GV$4),NETWORKDAYS.INTL($P31,$Q31,1,(Holidays!$A$1:$A$248)),0)+IF(AND($P31&gt;=GU$4,$P31&lt;GV$4,$Q31&gt;=GV$4),NETWORKDAYS.INTL($P31,(GV$4)-1,1,(Holidays!$A$1:$A$248)),0)+IF(AND($P31&lt;GU$4,$Q31&lt;GV$4,$Q31&gt;=GU$4),NETWORKDAYS.INTL(GU$4,$Q31,1,(Holidays!$A$1:$A$248)),0)+IF(AND($P31&lt;GU$4,$Q31&gt;=GV$4,$Q31&gt;=GU$4),NETWORKDAYS.INTL(GU$4,(GV$4)-1,1,(Holidays!$A$1:$A$248)),0))*$S31,"")</f>
        <v>0</v>
      </c>
      <c r="GV31" s="191">
        <f>IFERROR((IF(AND($P31&gt;=GV$4,$P31&lt;GW$4,$Q31&lt;GW$4),NETWORKDAYS.INTL($P31,$Q31,1,(Holidays!$A$1:$A$248)),0)+IF(AND($P31&gt;=GV$4,$P31&lt;GW$4,$Q31&gt;=GW$4),NETWORKDAYS.INTL($P31,(GW$4)-1,1,(Holidays!$A$1:$A$248)),0)+IF(AND($P31&lt;GV$4,$Q31&lt;GW$4,$Q31&gt;=GV$4),NETWORKDAYS.INTL(GV$4,$Q31,1,(Holidays!$A$1:$A$248)),0)+IF(AND($P31&lt;GV$4,$Q31&gt;=GW$4,$Q31&gt;=GV$4),NETWORKDAYS.INTL(GV$4,(GW$4)-1,1,(Holidays!$A$1:$A$248)),0))*$S31,"")</f>
        <v>0</v>
      </c>
      <c r="GW31" s="191">
        <f>IFERROR((IF(AND($P31&gt;=GW$4,$P31&lt;GX$4,$Q31&lt;GX$4),NETWORKDAYS.INTL($P31,$Q31,1,(Holidays!$A$1:$A$248)),0)+IF(AND($P31&gt;=GW$4,$P31&lt;GX$4,$Q31&gt;=GX$4),NETWORKDAYS.INTL($P31,(GX$4)-1,1,(Holidays!$A$1:$A$248)),0)+IF(AND($P31&lt;GW$4,$Q31&lt;GX$4,$Q31&gt;=GW$4),NETWORKDAYS.INTL(GW$4,$Q31,1,(Holidays!$A$1:$A$248)),0)+IF(AND($P31&lt;GW$4,$Q31&gt;=GX$4,$Q31&gt;=GW$4),NETWORKDAYS.INTL(GW$4,(GX$4)-1,1,(Holidays!$A$1:$A$248)),0))*$S31,"")</f>
        <v>0</v>
      </c>
      <c r="GX31" s="191">
        <f>IFERROR((IF(AND($P31&gt;=GX$4,$P31&lt;GY$4,$Q31&lt;GY$4),NETWORKDAYS.INTL($P31,$Q31,1,(Holidays!$A$1:$A$248)),0)+IF(AND($P31&gt;=GX$4,$P31&lt;GY$4,$Q31&gt;=GY$4),NETWORKDAYS.INTL($P31,(GY$4)-1,1,(Holidays!$A$1:$A$248)),0)+IF(AND($P31&lt;GX$4,$Q31&lt;GY$4,$Q31&gt;=GX$4),NETWORKDAYS.INTL(GX$4,$Q31,1,(Holidays!$A$1:$A$248)),0)+IF(AND($P31&lt;GX$4,$Q31&gt;=GY$4,$Q31&gt;=GX$4),NETWORKDAYS.INTL(GX$4,(GY$4)-1,1,(Holidays!$A$1:$A$248)),0))*$S31,"")</f>
        <v>0</v>
      </c>
      <c r="GY31" s="191">
        <f>IFERROR((IF(AND($P31&gt;=GY$4,$P31&lt;GZ$4,$Q31&lt;GZ$4),NETWORKDAYS.INTL($P31,$Q31,1,(Holidays!$A$1:$A$248)),0)+IF(AND($P31&gt;=GY$4,$P31&lt;GZ$4,$Q31&gt;=GZ$4),NETWORKDAYS.INTL($P31,(GZ$4)-1,1,(Holidays!$A$1:$A$248)),0)+IF(AND($P31&lt;GY$4,$Q31&lt;GZ$4,$Q31&gt;=GY$4),NETWORKDAYS.INTL(GY$4,$Q31,1,(Holidays!$A$1:$A$248)),0)+IF(AND($P31&lt;GY$4,$Q31&gt;=GZ$4,$Q31&gt;=GY$4),NETWORKDAYS.INTL(GY$4,(GZ$4)-1,1,(Holidays!$A$1:$A$248)),0))*$S31,"")</f>
        <v>0</v>
      </c>
      <c r="GZ31" s="191">
        <f>IFERROR((IF(AND($P31&gt;=GZ$4,$P31&lt;HA$4,$Q31&lt;HA$4),NETWORKDAYS.INTL($P31,$Q31,1,(Holidays!$A$1:$A$248)),0)+IF(AND($P31&gt;=GZ$4,$P31&lt;HA$4,$Q31&gt;=HA$4),NETWORKDAYS.INTL($P31,(HA$4)-1,1,(Holidays!$A$1:$A$248)),0)+IF(AND($P31&lt;GZ$4,$Q31&lt;HA$4,$Q31&gt;=GZ$4),NETWORKDAYS.INTL(GZ$4,$Q31,1,(Holidays!$A$1:$A$248)),0)+IF(AND($P31&lt;GZ$4,$Q31&gt;=HA$4,$Q31&gt;=GZ$4),NETWORKDAYS.INTL(GZ$4,(HA$4)-1,1,(Holidays!$A$1:$A$248)),0))*$S31,"")</f>
        <v>0</v>
      </c>
      <c r="HA31" s="191">
        <f>IFERROR((IF(AND($P31&gt;=HA$4,$P31&lt;HB$4,$Q31&lt;HB$4),NETWORKDAYS.INTL($P31,$Q31,1,(Holidays!$A$1:$A$248)),0)+IF(AND($P31&gt;=HA$4,$P31&lt;HB$4,$Q31&gt;=HB$4),NETWORKDAYS.INTL($P31,(HB$4)-1,1,(Holidays!$A$1:$A$248)),0)+IF(AND($P31&lt;HA$4,$Q31&lt;HB$4,$Q31&gt;=HA$4),NETWORKDAYS.INTL(HA$4,$Q31,1,(Holidays!$A$1:$A$248)),0)+IF(AND($P31&lt;HA$4,$Q31&gt;=HB$4,$Q31&gt;=HA$4),NETWORKDAYS.INTL(HA$4,(HB$4)-1,1,(Holidays!$A$1:$A$248)),0))*$S31,"")</f>
        <v>0</v>
      </c>
      <c r="HB31" s="191">
        <f>IFERROR((IF(AND($P31&gt;=HB$4,$P31&lt;HC$4,$Q31&lt;HC$4),NETWORKDAYS.INTL($P31,$Q31,1,(Holidays!$A$1:$A$248)),0)+IF(AND($P31&gt;=HB$4,$P31&lt;HC$4,$Q31&gt;=HC$4),NETWORKDAYS.INTL($P31,(HC$4)-1,1,(Holidays!$A$1:$A$248)),0)+IF(AND($P31&lt;HB$4,$Q31&lt;HC$4,$Q31&gt;=HB$4),NETWORKDAYS.INTL(HB$4,$Q31,1,(Holidays!$A$1:$A$248)),0)+IF(AND($P31&lt;HB$4,$Q31&gt;=HC$4,$Q31&gt;=HB$4),NETWORKDAYS.INTL(HB$4,(HC$4)-1,1,(Holidays!$A$1:$A$248)),0))*$S31,"")</f>
        <v>0</v>
      </c>
      <c r="HC31" s="191">
        <f>IFERROR((IF(AND($P31&gt;=HC$4,$P31&lt;HD$4,$Q31&lt;HD$4),NETWORKDAYS.INTL($P31,$Q31,1,(Holidays!$A$1:$A$248)),0)+IF(AND($P31&gt;=HC$4,$P31&lt;HD$4,$Q31&gt;=HD$4),NETWORKDAYS.INTL($P31,(HD$4)-1,1,(Holidays!$A$1:$A$248)),0)+IF(AND($P31&lt;HC$4,$Q31&lt;HD$4,$Q31&gt;=HC$4),NETWORKDAYS.INTL(HC$4,$Q31,1,(Holidays!$A$1:$A$248)),0)+IF(AND($P31&lt;HC$4,$Q31&gt;=HD$4,$Q31&gt;=HC$4),NETWORKDAYS.INTL(HC$4,(HD$4)-1,1,(Holidays!$A$1:$A$248)),0))*$S31,"")</f>
        <v>0</v>
      </c>
      <c r="HD31" s="191">
        <f>IFERROR((IF(AND($P31&gt;=HD$4,$P31&lt;HE$4,$Q31&lt;HE$4),NETWORKDAYS.INTL($P31,$Q31,1,(Holidays!$A$1:$A$248)),0)+IF(AND($P31&gt;=HD$4,$P31&lt;HE$4,$Q31&gt;=HE$4),NETWORKDAYS.INTL($P31,(HE$4)-1,1,(Holidays!$A$1:$A$248)),0)+IF(AND($P31&lt;HD$4,$Q31&lt;HE$4,$Q31&gt;=HD$4),NETWORKDAYS.INTL(HD$4,$Q31,1,(Holidays!$A$1:$A$248)),0)+IF(AND($P31&lt;HD$4,$Q31&gt;=HE$4,$Q31&gt;=HD$4),NETWORKDAYS.INTL(HD$4,(HE$4)-1,1,(Holidays!$A$1:$A$248)),0))*$S31,"")</f>
        <v>0</v>
      </c>
      <c r="HE31" s="191">
        <f>IFERROR((IF(AND($P31&gt;=HE$4,$P31&lt;HF$4,$Q31&lt;HF$4),NETWORKDAYS.INTL($P31,$Q31,1,(Holidays!$A$1:$A$248)),0)+IF(AND($P31&gt;=HE$4,$P31&lt;HF$4,$Q31&gt;=HF$4),NETWORKDAYS.INTL($P31,(HF$4)-1,1,(Holidays!$A$1:$A$248)),0)+IF(AND($P31&lt;HE$4,$Q31&lt;HF$4,$Q31&gt;=HE$4),NETWORKDAYS.INTL(HE$4,$Q31,1,(Holidays!$A$1:$A$248)),0)+IF(AND($P31&lt;HE$4,$Q31&gt;=HF$4,$Q31&gt;=HE$4),NETWORKDAYS.INTL(HE$4,(HF$4)-1,1,(Holidays!$A$1:$A$248)),0))*$S31,"")</f>
        <v>0</v>
      </c>
      <c r="HF31" s="191">
        <f>IFERROR((IF(AND($P31&gt;=HF$4,$P31&lt;HG$4,$Q31&lt;HG$4),NETWORKDAYS.INTL($P31,$Q31,1,(Holidays!$A$1:$A$248)),0)+IF(AND($P31&gt;=HF$4,$P31&lt;HG$4,$Q31&gt;=HG$4),NETWORKDAYS.INTL($P31,(HG$4)-1,1,(Holidays!$A$1:$A$248)),0)+IF(AND($P31&lt;HF$4,$Q31&lt;HG$4,$Q31&gt;=HF$4),NETWORKDAYS.INTL(HF$4,$Q31,1,(Holidays!$A$1:$A$248)),0)+IF(AND($P31&lt;HF$4,$Q31&gt;=HG$4,$Q31&gt;=HF$4),NETWORKDAYS.INTL(HF$4,(HG$4)-1,1,(Holidays!$A$1:$A$248)),0))*$S31,"")</f>
        <v>0</v>
      </c>
      <c r="HG31" s="191">
        <f>IFERROR((IF(AND($P31&gt;=HG$4,$P31&lt;HH$4,$Q31&lt;HH$4),NETWORKDAYS.INTL($P31,$Q31,1,(Holidays!$A$1:$A$248)),0)+IF(AND($P31&gt;=HG$4,$P31&lt;HH$4,$Q31&gt;=HH$4),NETWORKDAYS.INTL($P31,(HH$4)-1,1,(Holidays!$A$1:$A$248)),0)+IF(AND($P31&lt;HG$4,$Q31&lt;HH$4,$Q31&gt;=HG$4),NETWORKDAYS.INTL(HG$4,$Q31,1,(Holidays!$A$1:$A$248)),0)+IF(AND($P31&lt;HG$4,$Q31&gt;=HH$4,$Q31&gt;=HG$4),NETWORKDAYS.INTL(HG$4,(HH$4)-1,1,(Holidays!$A$1:$A$248)),0))*$S31,"")</f>
        <v>0</v>
      </c>
      <c r="HH31" s="191">
        <f>IFERROR((IF(AND($P31&gt;=HH$4,$P31&lt;HI$4,$Q31&lt;HI$4),NETWORKDAYS.INTL($P31,$Q31,1,(Holidays!$A$1:$A$248)),0)+IF(AND($P31&gt;=HH$4,$P31&lt;HI$4,$Q31&gt;=HI$4),NETWORKDAYS.INTL($P31,(HI$4)-1,1,(Holidays!$A$1:$A$248)),0)+IF(AND($P31&lt;HH$4,$Q31&lt;HI$4,$Q31&gt;=HH$4),NETWORKDAYS.INTL(HH$4,$Q31,1,(Holidays!$A$1:$A$248)),0)+IF(AND($P31&lt;HH$4,$Q31&gt;=HI$4,$Q31&gt;=HH$4),NETWORKDAYS.INTL(HH$4,(HI$4)-1,1,(Holidays!$A$1:$A$248)),0))*$S31,"")</f>
        <v>0</v>
      </c>
      <c r="HI31" s="191">
        <f>IFERROR((IF(AND($P31&gt;=HI$4,$P31&lt;HJ$4,$Q31&lt;HJ$4),NETWORKDAYS.INTL($P31,$Q31,1,(Holidays!$A$1:$A$248)),0)+IF(AND($P31&gt;=HI$4,$P31&lt;HJ$4,$Q31&gt;=HJ$4),NETWORKDAYS.INTL($P31,(HJ$4)-1,1,(Holidays!$A$1:$A$248)),0)+IF(AND($P31&lt;HI$4,$Q31&lt;HJ$4,$Q31&gt;=HI$4),NETWORKDAYS.INTL(HI$4,$Q31,1,(Holidays!$A$1:$A$248)),0)+IF(AND($P31&lt;HI$4,$Q31&gt;=HJ$4,$Q31&gt;=HI$4),NETWORKDAYS.INTL(HI$4,(HJ$4)-1,1,(Holidays!$A$1:$A$248)),0))*$S31,"")</f>
        <v>0</v>
      </c>
      <c r="HJ31" s="191">
        <f>IFERROR((IF(AND($P31&gt;=HJ$4,$P31&lt;HK$4,$Q31&lt;HK$4),NETWORKDAYS.INTL($P31,$Q31,1,(Holidays!$A$1:$A$248)),0)+IF(AND($P31&gt;=HJ$4,$P31&lt;HK$4,$Q31&gt;=HK$4),NETWORKDAYS.INTL($P31,(HK$4)-1,1,(Holidays!$A$1:$A$248)),0)+IF(AND($P31&lt;HJ$4,$Q31&lt;HK$4,$Q31&gt;=HJ$4),NETWORKDAYS.INTL(HJ$4,$Q31,1,(Holidays!$A$1:$A$248)),0)+IF(AND($P31&lt;HJ$4,$Q31&gt;=HK$4,$Q31&gt;=HJ$4),NETWORKDAYS.INTL(HJ$4,(HK$4)-1,1,(Holidays!$A$1:$A$248)),0))*$S31,"")</f>
        <v>0</v>
      </c>
      <c r="HK31" s="191">
        <f>IFERROR((IF(AND($P31&gt;=HK$4,$P31&lt;HL$4,$Q31&lt;HL$4),NETWORKDAYS.INTL($P31,$Q31,1,(Holidays!$A$1:$A$248)),0)+IF(AND($P31&gt;=HK$4,$P31&lt;HL$4,$Q31&gt;=HL$4),NETWORKDAYS.INTL($P31,(HL$4)-1,1,(Holidays!$A$1:$A$248)),0)+IF(AND($P31&lt;HK$4,$Q31&lt;HL$4,$Q31&gt;=HK$4),NETWORKDAYS.INTL(HK$4,$Q31,1,(Holidays!$A$1:$A$248)),0)+IF(AND($P31&lt;HK$4,$Q31&gt;=HL$4,$Q31&gt;=HK$4),NETWORKDAYS.INTL(HK$4,(HL$4)-1,1,(Holidays!$A$1:$A$248)),0))*$S31,"")</f>
        <v>0</v>
      </c>
      <c r="HL31" s="191">
        <f>IFERROR((IF(AND($P31&gt;=HL$4,$P31&lt;HM$4,$Q31&lt;HM$4),NETWORKDAYS.INTL($P31,$Q31,1,(Holidays!$A$1:$A$248)),0)+IF(AND($P31&gt;=HL$4,$P31&lt;HM$4,$Q31&gt;=HM$4),NETWORKDAYS.INTL($P31,(HM$4)-1,1,(Holidays!$A$1:$A$248)),0)+IF(AND($P31&lt;HL$4,$Q31&lt;HM$4,$Q31&gt;=HL$4),NETWORKDAYS.INTL(HL$4,$Q31,1,(Holidays!$A$1:$A$248)),0)+IF(AND($P31&lt;HL$4,$Q31&gt;=HM$4,$Q31&gt;=HL$4),NETWORKDAYS.INTL(HL$4,(HM$4)-1,1,(Holidays!$A$1:$A$248)),0))*$S31,"")</f>
        <v>0</v>
      </c>
      <c r="HM31" s="191">
        <f>IFERROR((IF(AND($P31&gt;=HM$4,$P31&lt;HN$4,$Q31&lt;HN$4),NETWORKDAYS.INTL($P31,$Q31,1,(Holidays!$A$1:$A$248)),0)+IF(AND($P31&gt;=HM$4,$P31&lt;HN$4,$Q31&gt;=HN$4),NETWORKDAYS.INTL($P31,(HN$4)-1,1,(Holidays!$A$1:$A$248)),0)+IF(AND($P31&lt;HM$4,$Q31&lt;HN$4,$Q31&gt;=HM$4),NETWORKDAYS.INTL(HM$4,$Q31,1,(Holidays!$A$1:$A$248)),0)+IF(AND($P31&lt;HM$4,$Q31&gt;=HN$4,$Q31&gt;=HM$4),NETWORKDAYS.INTL(HM$4,(HN$4)-1,1,(Holidays!$A$1:$A$248)),0))*$S31,"")</f>
        <v>0</v>
      </c>
      <c r="HN31" s="191">
        <f>IFERROR((IF(AND($P31&gt;=HN$4,$P31&lt;HO$4,$Q31&lt;HO$4),NETWORKDAYS.INTL($P31,$Q31,1,(Holidays!$A$1:$A$248)),0)+IF(AND($P31&gt;=HN$4,$P31&lt;HO$4,$Q31&gt;=HO$4),NETWORKDAYS.INTL($P31,(HO$4)-1,1,(Holidays!$A$1:$A$248)),0)+IF(AND($P31&lt;HN$4,$Q31&lt;HO$4,$Q31&gt;=HN$4),NETWORKDAYS.INTL(HN$4,$Q31,1,(Holidays!$A$1:$A$248)),0)+IF(AND($P31&lt;HN$4,$Q31&gt;=HO$4,$Q31&gt;=HN$4),NETWORKDAYS.INTL(HN$4,(HO$4)-1,1,(Holidays!$A$1:$A$248)),0))*$S31,"")</f>
        <v>0</v>
      </c>
      <c r="HO31" s="191">
        <f>IFERROR((IF(AND($P31&gt;=HO$4,$P31&lt;HP$4,$Q31&lt;HP$4),NETWORKDAYS.INTL($P31,$Q31,1,(Holidays!$A$1:$A$248)),0)+IF(AND($P31&gt;=HO$4,$P31&lt;HP$4,$Q31&gt;=HP$4),NETWORKDAYS.INTL($P31,(HP$4)-1,1,(Holidays!$A$1:$A$248)),0)+IF(AND($P31&lt;HO$4,$Q31&lt;HP$4,$Q31&gt;=HO$4),NETWORKDAYS.INTL(HO$4,$Q31,1,(Holidays!$A$1:$A$248)),0)+IF(AND($P31&lt;HO$4,$Q31&gt;=HP$4,$Q31&gt;=HO$4),NETWORKDAYS.INTL(HO$4,(HP$4)-1,1,(Holidays!$A$1:$A$248)),0))*$S31,"")</f>
        <v>0</v>
      </c>
      <c r="HP31" s="191">
        <f>IFERROR((IF(AND($P31&gt;=HP$4,$P31&lt;HQ$4,$Q31&lt;HQ$4),NETWORKDAYS.INTL($P31,$Q31,1,(Holidays!$A$1:$A$248)),0)+IF(AND($P31&gt;=HP$4,$P31&lt;HQ$4,$Q31&gt;=HQ$4),NETWORKDAYS.INTL($P31,(HQ$4)-1,1,(Holidays!$A$1:$A$248)),0)+IF(AND($P31&lt;HP$4,$Q31&lt;HQ$4,$Q31&gt;=HP$4),NETWORKDAYS.INTL(HP$4,$Q31,1,(Holidays!$A$1:$A$248)),0)+IF(AND($P31&lt;HP$4,$Q31&gt;=HQ$4,$Q31&gt;=HP$4),NETWORKDAYS.INTL(HP$4,(HQ$4)-1,1,(Holidays!$A$1:$A$248)),0))*$S31,"")</f>
        <v>0</v>
      </c>
      <c r="HQ31" s="191">
        <f>IFERROR((IF(AND($P31&gt;=HQ$4,$P31&lt;HR$4,$Q31&lt;HR$4),NETWORKDAYS.INTL($P31,$Q31,1,(Holidays!$A$1:$A$248)),0)+IF(AND($P31&gt;=HQ$4,$P31&lt;HR$4,$Q31&gt;=HR$4),NETWORKDAYS.INTL($P31,(HR$4)-1,1,(Holidays!$A$1:$A$248)),0)+IF(AND($P31&lt;HQ$4,$Q31&lt;HR$4,$Q31&gt;=HQ$4),NETWORKDAYS.INTL(HQ$4,$Q31,1,(Holidays!$A$1:$A$248)),0)+IF(AND($P31&lt;HQ$4,$Q31&gt;=HR$4,$Q31&gt;=HQ$4),NETWORKDAYS.INTL(HQ$4,(HR$4)-1,1,(Holidays!$A$1:$A$248)),0))*$S31,"")</f>
        <v>0</v>
      </c>
      <c r="HR31" s="191">
        <f>IFERROR((IF(AND($P31&gt;=HR$4,$P31&lt;HS$4,$Q31&lt;HS$4),NETWORKDAYS.INTL($P31,$Q31,1,(Holidays!$A$1:$A$248)),0)+IF(AND($P31&gt;=HR$4,$P31&lt;HS$4,$Q31&gt;=HS$4),NETWORKDAYS.INTL($P31,(HS$4)-1,1,(Holidays!$A$1:$A$248)),0)+IF(AND($P31&lt;HR$4,$Q31&lt;HS$4,$Q31&gt;=HR$4),NETWORKDAYS.INTL(HR$4,$Q31,1,(Holidays!$A$1:$A$248)),0)+IF(AND($P31&lt;HR$4,$Q31&gt;=HS$4,$Q31&gt;=HR$4),NETWORKDAYS.INTL(HR$4,(HS$4)-1,1,(Holidays!$A$1:$A$248)),0))*$S31,"")</f>
        <v>0</v>
      </c>
      <c r="HS31" s="191">
        <f>IFERROR((IF(AND($P31&gt;=HS$4,$P31&lt;HT$4,$Q31&lt;HT$4),NETWORKDAYS.INTL($P31,$Q31,1,(Holidays!$A$1:$A$248)),0)+IF(AND($P31&gt;=HS$4,$P31&lt;HT$4,$Q31&gt;=HT$4),NETWORKDAYS.INTL($P31,(HT$4)-1,1,(Holidays!$A$1:$A$248)),0)+IF(AND($P31&lt;HS$4,$Q31&lt;HT$4,$Q31&gt;=HS$4),NETWORKDAYS.INTL(HS$4,$Q31,1,(Holidays!$A$1:$A$248)),0)+IF(AND($P31&lt;HS$4,$Q31&gt;=HT$4,$Q31&gt;=HS$4),NETWORKDAYS.INTL(HS$4,(HT$4)-1,1,(Holidays!$A$1:$A$248)),0))*$S31,"")</f>
        <v>0</v>
      </c>
      <c r="HT31" s="191">
        <f>IFERROR((IF(AND($P31&gt;=HT$4,$P31&lt;HU$4,$Q31&lt;HU$4),NETWORKDAYS.INTL($P31,$Q31,1,(Holidays!$A$1:$A$248)),0)+IF(AND($P31&gt;=HT$4,$P31&lt;HU$4,$Q31&gt;=HU$4),NETWORKDAYS.INTL($P31,(HU$4)-1,1,(Holidays!$A$1:$A$248)),0)+IF(AND($P31&lt;HT$4,$Q31&lt;HU$4,$Q31&gt;=HT$4),NETWORKDAYS.INTL(HT$4,$Q31,1,(Holidays!$A$1:$A$248)),0)+IF(AND($P31&lt;HT$4,$Q31&gt;=HU$4,$Q31&gt;=HT$4),NETWORKDAYS.INTL(HT$4,(HU$4)-1,1,(Holidays!$A$1:$A$248)),0))*$S31,"")</f>
        <v>0</v>
      </c>
      <c r="HU31" s="191">
        <f>IFERROR((IF(AND($P31&gt;=HU$4,$P31&lt;HV$4,$Q31&lt;HV$4),NETWORKDAYS.INTL($P31,$Q31,1,(Holidays!$A$1:$A$248)),0)+IF(AND($P31&gt;=HU$4,$P31&lt;HV$4,$Q31&gt;=HV$4),NETWORKDAYS.INTL($P31,(HV$4)-1,1,(Holidays!$A$1:$A$248)),0)+IF(AND($P31&lt;HU$4,$Q31&lt;HV$4,$Q31&gt;=HU$4),NETWORKDAYS.INTL(HU$4,$Q31,1,(Holidays!$A$1:$A$248)),0)+IF(AND($P31&lt;HU$4,$Q31&gt;=HV$4,$Q31&gt;=HU$4),NETWORKDAYS.INTL(HU$4,(HV$4)-1,1,(Holidays!$A$1:$A$248)),0))*$S31,"")</f>
        <v>0</v>
      </c>
      <c r="HV31" s="191">
        <f>IFERROR((IF(AND($P31&gt;=HV$4,$P31&lt;HW$4,$Q31&lt;HW$4),NETWORKDAYS.INTL($P31,$Q31,1,(Holidays!$A$1:$A$248)),0)+IF(AND($P31&gt;=HV$4,$P31&lt;HW$4,$Q31&gt;=HW$4),NETWORKDAYS.INTL($P31,(HW$4)-1,1,(Holidays!$A$1:$A$248)),0)+IF(AND($P31&lt;HV$4,$Q31&lt;HW$4,$Q31&gt;=HV$4),NETWORKDAYS.INTL(HV$4,$Q31,1,(Holidays!$A$1:$A$248)),0)+IF(AND($P31&lt;HV$4,$Q31&gt;=HW$4,$Q31&gt;=HV$4),NETWORKDAYS.INTL(HV$4,(HW$4)-1,1,(Holidays!$A$1:$A$248)),0))*$S31,"")</f>
        <v>0</v>
      </c>
      <c r="HW31" s="191">
        <f>IFERROR((IF(AND($P31&gt;=HW$4,$P31&lt;HX$4,$Q31&lt;HX$4),NETWORKDAYS.INTL($P31,$Q31,1,(Holidays!$A$1:$A$248)),0)+IF(AND($P31&gt;=HW$4,$P31&lt;HX$4,$Q31&gt;=HX$4),NETWORKDAYS.INTL($P31,(HX$4)-1,1,(Holidays!$A$1:$A$248)),0)+IF(AND($P31&lt;HW$4,$Q31&lt;HX$4,$Q31&gt;=HW$4),NETWORKDAYS.INTL(HW$4,$Q31,1,(Holidays!$A$1:$A$248)),0)+IF(AND($P31&lt;HW$4,$Q31&gt;=HX$4,$Q31&gt;=HW$4),NETWORKDAYS.INTL(HW$4,(HX$4)-1,1,(Holidays!$A$1:$A$248)),0))*$S31,"")</f>
        <v>0</v>
      </c>
      <c r="HX31" s="191">
        <f>IFERROR((IF(AND($P31&gt;=HX$4,$P31&lt;HY$4,$Q31&lt;HY$4),NETWORKDAYS.INTL($P31,$Q31,1,(Holidays!$A$1:$A$248)),0)+IF(AND($P31&gt;=HX$4,$P31&lt;HY$4,$Q31&gt;=HY$4),NETWORKDAYS.INTL($P31,(HY$4)-1,1,(Holidays!$A$1:$A$248)),0)+IF(AND($P31&lt;HX$4,$Q31&lt;HY$4,$Q31&gt;=HX$4),NETWORKDAYS.INTL(HX$4,$Q31,1,(Holidays!$A$1:$A$248)),0)+IF(AND($P31&lt;HX$4,$Q31&gt;=HY$4,$Q31&gt;=HX$4),NETWORKDAYS.INTL(HX$4,(HY$4)-1,1,(Holidays!$A$1:$A$248)),0))*$S31,"")</f>
        <v>0</v>
      </c>
      <c r="HY31" s="191">
        <f>IFERROR((IF(AND($P31&gt;=HY$4,$P31&lt;HZ$4,$Q31&lt;HZ$4),NETWORKDAYS.INTL($P31,$Q31,1,(Holidays!$A$1:$A$248)),0)+IF(AND($P31&gt;=HY$4,$P31&lt;HZ$4,$Q31&gt;=HZ$4),NETWORKDAYS.INTL($P31,(HZ$4)-1,1,(Holidays!$A$1:$A$248)),0)+IF(AND($P31&lt;HY$4,$Q31&lt;HZ$4,$Q31&gt;=HY$4),NETWORKDAYS.INTL(HY$4,$Q31,1,(Holidays!$A$1:$A$248)),0)+IF(AND($P31&lt;HY$4,$Q31&gt;=HZ$4,$Q31&gt;=HY$4),NETWORKDAYS.INTL(HY$4,(HZ$4)-1,1,(Holidays!$A$1:$A$248)),0))*$S31,"")</f>
        <v>0</v>
      </c>
      <c r="HZ31" s="191">
        <f>IFERROR((IF(AND($P31&gt;=HZ$4,$P31&lt;IA$4,$Q31&lt;IA$4),NETWORKDAYS.INTL($P31,$Q31,1,(Holidays!$A$1:$A$248)),0)+IF(AND($P31&gt;=HZ$4,$P31&lt;IA$4,$Q31&gt;=IA$4),NETWORKDAYS.INTL($P31,(IA$4)-1,1,(Holidays!$A$1:$A$248)),0)+IF(AND($P31&lt;HZ$4,$Q31&lt;IA$4,$Q31&gt;=HZ$4),NETWORKDAYS.INTL(HZ$4,$Q31,1,(Holidays!$A$1:$A$248)),0)+IF(AND($P31&lt;HZ$4,$Q31&gt;=IA$4,$Q31&gt;=HZ$4),NETWORKDAYS.INTL(HZ$4,(IA$4)-1,1,(Holidays!$A$1:$A$248)),0))*$S31,"")</f>
        <v>0</v>
      </c>
      <c r="IA31" s="191">
        <f>IFERROR((IF(AND($P31&gt;=IA$4,$P31&lt;IB$4,$Q31&lt;IB$4),NETWORKDAYS.INTL($P31,$Q31,1,(Holidays!$A$1:$A$248)),0)+IF(AND($P31&gt;=IA$4,$P31&lt;IB$4,$Q31&gt;=IB$4),NETWORKDAYS.INTL($P31,(IB$4)-1,1,(Holidays!$A$1:$A$248)),0)+IF(AND($P31&lt;IA$4,$Q31&lt;IB$4,$Q31&gt;=IA$4),NETWORKDAYS.INTL(IA$4,$Q31,1,(Holidays!$A$1:$A$248)),0)+IF(AND($P31&lt;IA$4,$Q31&gt;=IB$4,$Q31&gt;=IA$4),NETWORKDAYS.INTL(IA$4,(IB$4)-1,1,(Holidays!$A$1:$A$248)),0))*$S31,"")</f>
        <v>0</v>
      </c>
      <c r="IB31" s="191">
        <f>IFERROR((IF(AND($P31&gt;=IB$4,$P31&lt;IC$4,$Q31&lt;IC$4),NETWORKDAYS.INTL($P31,$Q31,1,(Holidays!$A$1:$A$248)),0)+IF(AND($P31&gt;=IB$4,$P31&lt;IC$4,$Q31&gt;=IC$4),NETWORKDAYS.INTL($P31,(IC$4)-1,1,(Holidays!$A$1:$A$248)),0)+IF(AND($P31&lt;IB$4,$Q31&lt;IC$4,$Q31&gt;=IB$4),NETWORKDAYS.INTL(IB$4,$Q31,1,(Holidays!$A$1:$A$248)),0)+IF(AND($P31&lt;IB$4,$Q31&gt;=IC$4,$Q31&gt;=IB$4),NETWORKDAYS.INTL(IB$4,(IC$4)-1,1,(Holidays!$A$1:$A$248)),0))*$S31,"")</f>
        <v>0</v>
      </c>
      <c r="IC31" s="191">
        <f>IFERROR((IF(AND($P31&gt;=IC$4,$P31&lt;ID$4,$Q31&lt;ID$4),NETWORKDAYS.INTL($P31,$Q31,1,(Holidays!$A$1:$A$248)),0)+IF(AND($P31&gt;=IC$4,$P31&lt;ID$4,$Q31&gt;=ID$4),NETWORKDAYS.INTL($P31,(ID$4)-1,1,(Holidays!$A$1:$A$248)),0)+IF(AND($P31&lt;IC$4,$Q31&lt;ID$4,$Q31&gt;=IC$4),NETWORKDAYS.INTL(IC$4,$Q31,1,(Holidays!$A$1:$A$248)),0)+IF(AND($P31&lt;IC$4,$Q31&gt;=ID$4,$Q31&gt;=IC$4),NETWORKDAYS.INTL(IC$4,(ID$4)-1,1,(Holidays!$A$1:$A$248)),0))*$S31,"")</f>
        <v>0</v>
      </c>
      <c r="ID31" s="191">
        <f>IFERROR((IF(AND($P31&gt;=ID$4,$P31&lt;IE$4,$Q31&lt;IE$4),NETWORKDAYS.INTL($P31,$Q31,1,(Holidays!$A$1:$A$248)),0)+IF(AND($P31&gt;=ID$4,$P31&lt;IE$4,$Q31&gt;=IE$4),NETWORKDAYS.INTL($P31,(IE$4)-1,1,(Holidays!$A$1:$A$248)),0)+IF(AND($P31&lt;ID$4,$Q31&lt;IE$4,$Q31&gt;=ID$4),NETWORKDAYS.INTL(ID$4,$Q31,1,(Holidays!$A$1:$A$248)),0)+IF(AND($P31&lt;ID$4,$Q31&gt;=IE$4,$Q31&gt;=ID$4),NETWORKDAYS.INTL(ID$4,(IE$4)-1,1,(Holidays!$A$1:$A$248)),0))*$S31,"")</f>
        <v>0</v>
      </c>
      <c r="IE31" s="191">
        <f>IFERROR((IF(AND($P31&gt;=IE$4,$P31&lt;IF$4,$Q31&lt;IF$4),NETWORKDAYS.INTL($P31,$Q31,1,(Holidays!$A$1:$A$248)),0)+IF(AND($P31&gt;=IE$4,$P31&lt;IF$4,$Q31&gt;=IF$4),NETWORKDAYS.INTL($P31,(IF$4)-1,1,(Holidays!$A$1:$A$248)),0)+IF(AND($P31&lt;IE$4,$Q31&lt;IF$4,$Q31&gt;=IE$4),NETWORKDAYS.INTL(IE$4,$Q31,1,(Holidays!$A$1:$A$248)),0)+IF(AND($P31&lt;IE$4,$Q31&gt;=IF$4,$Q31&gt;=IE$4),NETWORKDAYS.INTL(IE$4,(IF$4)-1,1,(Holidays!$A$1:$A$248)),0))*$S31,"")</f>
        <v>0</v>
      </c>
      <c r="IF31" s="191">
        <f>IFERROR((IF(AND($P31&gt;=IF$4,$P31&lt;IG$4,$Q31&lt;IG$4),NETWORKDAYS.INTL($P31,$Q31,1,(Holidays!$A$1:$A$248)),0)+IF(AND($P31&gt;=IF$4,$P31&lt;IG$4,$Q31&gt;=IG$4),NETWORKDAYS.INTL($P31,(IG$4)-1,1,(Holidays!$A$1:$A$248)),0)+IF(AND($P31&lt;IF$4,$Q31&lt;IG$4,$Q31&gt;=IF$4),NETWORKDAYS.INTL(IF$4,$Q31,1,(Holidays!$A$1:$A$248)),0)+IF(AND($P31&lt;IF$4,$Q31&gt;=IG$4,$Q31&gt;=IF$4),NETWORKDAYS.INTL(IF$4,(IG$4)-1,1,(Holidays!$A$1:$A$248)),0))*$S31,"")</f>
        <v>0</v>
      </c>
      <c r="IG31" s="191">
        <f>IFERROR((IF(AND($P31&gt;=IG$4,$P31&lt;IH$4,$Q31&lt;IH$4),NETWORKDAYS.INTL($P31,$Q31,1,(Holidays!$A$1:$A$248)),0)+IF(AND($P31&gt;=IG$4,$P31&lt;IH$4,$Q31&gt;=IH$4),NETWORKDAYS.INTL($P31,(IH$4)-1,1,(Holidays!$A$1:$A$248)),0)+IF(AND($P31&lt;IG$4,$Q31&lt;IH$4,$Q31&gt;=IG$4),NETWORKDAYS.INTL(IG$4,$Q31,1,(Holidays!$A$1:$A$248)),0)+IF(AND($P31&lt;IG$4,$Q31&gt;=IH$4,$Q31&gt;=IG$4),NETWORKDAYS.INTL(IG$4,(IH$4)-1,1,(Holidays!$A$1:$A$248)),0))*$S31,"")</f>
        <v>0</v>
      </c>
      <c r="IH31" s="191">
        <f>IFERROR((IF(AND($P31&gt;=IH$4,$P31&lt;II$4,$Q31&lt;II$4),NETWORKDAYS.INTL($P31,$Q31,1,(Holidays!$A$1:$A$248)),0)+IF(AND($P31&gt;=IH$4,$P31&lt;II$4,$Q31&gt;=II$4),NETWORKDAYS.INTL($P31,(II$4)-1,1,(Holidays!$A$1:$A$248)),0)+IF(AND($P31&lt;IH$4,$Q31&lt;II$4,$Q31&gt;=IH$4),NETWORKDAYS.INTL(IH$4,$Q31,1,(Holidays!$A$1:$A$248)),0)+IF(AND($P31&lt;IH$4,$Q31&gt;=II$4,$Q31&gt;=IH$4),NETWORKDAYS.INTL(IH$4,(II$4)-1,1,(Holidays!$A$1:$A$248)),0))*$S31,"")</f>
        <v>0</v>
      </c>
      <c r="II31" s="191">
        <f>IFERROR((IF(AND($P31&gt;=II$4,$P31&lt;IJ$4,$Q31&lt;IJ$4),NETWORKDAYS.INTL($P31,$Q31,1,(Holidays!$A$1:$A$248)),0)+IF(AND($P31&gt;=II$4,$P31&lt;IJ$4,$Q31&gt;=IJ$4),NETWORKDAYS.INTL($P31,(IJ$4)-1,1,(Holidays!$A$1:$A$248)),0)+IF(AND($P31&lt;II$4,$Q31&lt;IJ$4,$Q31&gt;=II$4),NETWORKDAYS.INTL(II$4,$Q31,1,(Holidays!$A$1:$A$248)),0)+IF(AND($P31&lt;II$4,$Q31&gt;=IJ$4,$Q31&gt;=II$4),NETWORKDAYS.INTL(II$4,(IJ$4)-1,1,(Holidays!$A$1:$A$248)),0))*$S31,"")</f>
        <v>0</v>
      </c>
      <c r="IJ31" s="191">
        <f>IFERROR((IF(AND($P31&gt;=IJ$4,$P31&lt;IK$4,$Q31&lt;IK$4),NETWORKDAYS.INTL($P31,$Q31,1,(Holidays!$A$1:$A$248)),0)+IF(AND($P31&gt;=IJ$4,$P31&lt;IK$4,$Q31&gt;=IK$4),NETWORKDAYS.INTL($P31,(IK$4)-1,1,(Holidays!$A$1:$A$248)),0)+IF(AND($P31&lt;IJ$4,$Q31&lt;IK$4,$Q31&gt;=IJ$4),NETWORKDAYS.INTL(IJ$4,$Q31,1,(Holidays!$A$1:$A$248)),0)+IF(AND($P31&lt;IJ$4,$Q31&gt;=IK$4,$Q31&gt;=IJ$4),NETWORKDAYS.INTL(IJ$4,(IK$4)-1,1,(Holidays!$A$1:$A$248)),0))*$S31,"")</f>
        <v>0</v>
      </c>
      <c r="IK31" s="191">
        <f>IFERROR((IF(AND($P31&gt;=IK$4,$P31&lt;IL$4,$Q31&lt;IL$4),NETWORKDAYS.INTL($P31,$Q31,1,(Holidays!$A$1:$A$248)),0)+IF(AND($P31&gt;=IK$4,$P31&lt;IL$4,$Q31&gt;=IL$4),NETWORKDAYS.INTL($P31,(IL$4)-1,1,(Holidays!$A$1:$A$248)),0)+IF(AND($P31&lt;IK$4,$Q31&lt;IL$4,$Q31&gt;=IK$4),NETWORKDAYS.INTL(IK$4,$Q31,1,(Holidays!$A$1:$A$248)),0)+IF(AND($P31&lt;IK$4,$Q31&gt;=IL$4,$Q31&gt;=IK$4),NETWORKDAYS.INTL(IK$4,(IL$4)-1,1,(Holidays!$A$1:$A$248)),0))*$S31,"")</f>
        <v>0</v>
      </c>
      <c r="IL31" s="191">
        <f>IFERROR((IF(AND($P31&gt;=IL$4,$P31&lt;IM$4,$Q31&lt;IM$4),NETWORKDAYS.INTL($P31,$Q31,1,(Holidays!$A$1:$A$248)),0)+IF(AND($P31&gt;=IL$4,$P31&lt;IM$4,$Q31&gt;=IM$4),NETWORKDAYS.INTL($P31,(IM$4)-1,1,(Holidays!$A$1:$A$248)),0)+IF(AND($P31&lt;IL$4,$Q31&lt;IM$4,$Q31&gt;=IL$4),NETWORKDAYS.INTL(IL$4,$Q31,1,(Holidays!$A$1:$A$248)),0)+IF(AND($P31&lt;IL$4,$Q31&gt;=IM$4,$Q31&gt;=IL$4),NETWORKDAYS.INTL(IL$4,(IM$4)-1,1,(Holidays!$A$1:$A$248)),0))*$S31,"")</f>
        <v>0</v>
      </c>
      <c r="IM31" s="191">
        <f>IFERROR((IF(AND($P31&gt;=IM$4,$P31&lt;IN$4,$Q31&lt;IN$4),NETWORKDAYS.INTL($P31,$Q31,1,(Holidays!$A$1:$A$248)),0)+IF(AND($P31&gt;=IM$4,$P31&lt;IN$4,$Q31&gt;=IN$4),NETWORKDAYS.INTL($P31,(IN$4)-1,1,(Holidays!$A$1:$A$248)),0)+IF(AND($P31&lt;IM$4,$Q31&lt;IN$4,$Q31&gt;=IM$4),NETWORKDAYS.INTL(IM$4,$Q31,1,(Holidays!$A$1:$A$248)),0)+IF(AND($P31&lt;IM$4,$Q31&gt;=IN$4,$Q31&gt;=IM$4),NETWORKDAYS.INTL(IM$4,(IN$4)-1,1,(Holidays!$A$1:$A$248)),0))*$S31,"")</f>
        <v>0</v>
      </c>
      <c r="IN31" s="191">
        <f>IFERROR((IF(AND($P31&gt;=IN$4,$P31&lt;IO$4,$Q31&lt;IO$4),NETWORKDAYS.INTL($P31,$Q31,1,(Holidays!$A$1:$A$248)),0)+IF(AND($P31&gt;=IN$4,$P31&lt;IO$4,$Q31&gt;=IO$4),NETWORKDAYS.INTL($P31,(IO$4)-1,1,(Holidays!$A$1:$A$248)),0)+IF(AND($P31&lt;IN$4,$Q31&lt;IO$4,$Q31&gt;=IN$4),NETWORKDAYS.INTL(IN$4,$Q31,1,(Holidays!$A$1:$A$248)),0)+IF(AND($P31&lt;IN$4,$Q31&gt;=IO$4,$Q31&gt;=IN$4),NETWORKDAYS.INTL(IN$4,(IO$4)-1,1,(Holidays!$A$1:$A$248)),0))*$S31,"")</f>
        <v>0</v>
      </c>
      <c r="IO31" s="193">
        <f>IFERROR((IF(AND($P31&gt;=IO$4,$P31&lt;IP$4,$Q31&lt;IP$4),NETWORKDAYS.INTL($P31,$Q31,1,(Holidays!$A$1:$A$248)),0)+IF(AND($P31&gt;=IO$4,$P31&lt;IP$4,$Q31&gt;=IP$4),NETWORKDAYS.INTL($P31,(IP$4)-1,1,(Holidays!$A$1:$A$248)),0)+IF(AND($P31&lt;IO$4,$Q31&lt;IP$4,$Q31&gt;=IO$4),NETWORKDAYS.INTL(IO$4,$Q31,1,(Holidays!$A$1:$A$248)),0)+IF(AND($P31&lt;IO$4,$Q31&gt;=IP$4,$Q31&gt;=IO$4),NETWORKDAYS.INTL(IO$4,(IP$4)-1,1,(Holidays!$A$1:$A$248)),0))*$S31,"")</f>
        <v>0</v>
      </c>
    </row>
    <row r="32" spans="1:249" ht="15" customHeight="1">
      <c r="B32" s="59" t="str">
        <f>'A-1_MH Estimation'!B32</f>
        <v>B.2</v>
      </c>
      <c r="C32" s="60" t="str">
        <f>IFERROR(VLOOKUP(B32,'A-1_MH Estimation'!$B$6:$C$54,2,0),"")</f>
        <v>Pipe Flow U-Shape  - Administrative Documentation &amp; Customer Comment Followed up</v>
      </c>
      <c r="D32" s="174">
        <f>IFERROR(VLOOKUP(C32,'A-1_MH Estimation'!$C$7:$K$61,9,0)*1,0)</f>
        <v>16</v>
      </c>
      <c r="E32" s="165">
        <v>1</v>
      </c>
      <c r="F32" s="166"/>
      <c r="G32" s="166"/>
      <c r="H32" s="166"/>
      <c r="I32" s="166"/>
      <c r="J32" s="167"/>
      <c r="K32" s="354">
        <f t="shared" ca="1" si="437"/>
        <v>16</v>
      </c>
      <c r="L32" s="307">
        <v>0.5</v>
      </c>
      <c r="M32" s="307">
        <v>0.5</v>
      </c>
      <c r="N32" s="307"/>
      <c r="O32" s="167"/>
      <c r="P32" s="171">
        <v>44540</v>
      </c>
      <c r="Q32" s="171">
        <v>44543</v>
      </c>
      <c r="R32" s="170">
        <f>NETWORKDAYS.INTL(P32,Q32,1,Holidays!$A$1:$A$248)</f>
        <v>2</v>
      </c>
      <c r="S32" s="62">
        <f t="shared" si="436"/>
        <v>8</v>
      </c>
      <c r="U32" s="253">
        <f>SUM($V32:IO32)</f>
        <v>16</v>
      </c>
      <c r="V32" s="190">
        <f>IFERROR((IF(AND($P32&gt;=V$4,$P32&lt;W$4,$Q32&lt;W$4),NETWORKDAYS.INTL($P32,$Q32,1,(Holidays!$A$1:$A$248)),0)+IF(AND($P32&gt;=V$4,$P32&lt;W$4,$Q32&gt;=W$4),NETWORKDAYS.INTL($P32,(W$4)-1,1,(Holidays!$A$1:$A$248)),0)+IF(AND($P32&lt;V$4,$Q32&lt;W$4,$Q32&gt;=V$4),NETWORKDAYS.INTL(V$4,$Q32,1,(Holidays!$A$1:$A$248)),0)+IF(AND($P32&lt;V$4,$Q32&gt;=W$4,$Q32&gt;=V$4),NETWORKDAYS.INTL(V$4,(W$4)-1,1,(Holidays!$A$1:$A$248)),0))*$S32,"")</f>
        <v>0</v>
      </c>
      <c r="W32" s="191">
        <f>IFERROR((IF(AND($P32&gt;=W$4,$P32&lt;X$4,$Q32&lt;X$4),NETWORKDAYS.INTL($P32,$Q32,1,(Holidays!$A$1:$A$248)),0)+IF(AND($P32&gt;=W$4,$P32&lt;X$4,$Q32&gt;=X$4),NETWORKDAYS.INTL($P32,(X$4)-1,1,(Holidays!$A$1:$A$248)),0)+IF(AND($P32&lt;W$4,$Q32&lt;X$4,$Q32&gt;=W$4),NETWORKDAYS.INTL(W$4,$Q32,1,(Holidays!$A$1:$A$248)),0)+IF(AND($P32&lt;W$4,$Q32&gt;=X$4,$Q32&gt;=W$4),NETWORKDAYS.INTL(W$4,(X$4)-1,1,(Holidays!$A$1:$A$248)),0))*$S32,"")</f>
        <v>0</v>
      </c>
      <c r="X32" s="191">
        <f>IFERROR((IF(AND($P32&gt;=X$4,$P32&lt;Y$4,$Q32&lt;Y$4),NETWORKDAYS.INTL($P32,$Q32,1,(Holidays!$A$1:$A$248)),0)+IF(AND($P32&gt;=X$4,$P32&lt;Y$4,$Q32&gt;=Y$4),NETWORKDAYS.INTL($P32,(Y$4)-1,1,(Holidays!$A$1:$A$248)),0)+IF(AND($P32&lt;X$4,$Q32&lt;Y$4,$Q32&gt;=X$4),NETWORKDAYS.INTL(X$4,$Q32,1,(Holidays!$A$1:$A$248)),0)+IF(AND($P32&lt;X$4,$Q32&gt;=Y$4,$Q32&gt;=X$4),NETWORKDAYS.INTL(X$4,(Y$4)-1,1,(Holidays!$A$1:$A$248)),0))*$S32,"")</f>
        <v>0</v>
      </c>
      <c r="Y32" s="191">
        <f>IFERROR((IF(AND($P32&gt;=Y$4,$P32&lt;Z$4,$Q32&lt;Z$4),NETWORKDAYS.INTL($P32,$Q32,1,(Holidays!$A$1:$A$248)),0)+IF(AND($P32&gt;=Y$4,$P32&lt;Z$4,$Q32&gt;=Z$4),NETWORKDAYS.INTL($P32,(Z$4)-1,1,(Holidays!$A$1:$A$248)),0)+IF(AND($P32&lt;Y$4,$Q32&lt;Z$4,$Q32&gt;=Y$4),NETWORKDAYS.INTL(Y$4,$Q32,1,(Holidays!$A$1:$A$248)),0)+IF(AND($P32&lt;Y$4,$Q32&gt;=Z$4,$Q32&gt;=Y$4),NETWORKDAYS.INTL(Y$4,(Z$4)-1,1,(Holidays!$A$1:$A$248)),0))*$S32,"")</f>
        <v>0</v>
      </c>
      <c r="Z32" s="191">
        <f>IFERROR((IF(AND($P32&gt;=Z$4,$P32&lt;AA$4,$Q32&lt;AA$4),NETWORKDAYS.INTL($P32,$Q32,1,(Holidays!$A$1:$A$248)),0)+IF(AND($P32&gt;=Z$4,$P32&lt;AA$4,$Q32&gt;=AA$4),NETWORKDAYS.INTL($P32,(AA$4)-1,1,(Holidays!$A$1:$A$248)),0)+IF(AND($P32&lt;Z$4,$Q32&lt;AA$4,$Q32&gt;=Z$4),NETWORKDAYS.INTL(Z$4,$Q32,1,(Holidays!$A$1:$A$248)),0)+IF(AND($P32&lt;Z$4,$Q32&gt;=AA$4,$Q32&gt;=Z$4),NETWORKDAYS.INTL(Z$4,(AA$4)-1,1,(Holidays!$A$1:$A$248)),0))*$S32,"")</f>
        <v>0</v>
      </c>
      <c r="AA32" s="191">
        <f>IFERROR((IF(AND($P32&gt;=AA$4,$P32&lt;AB$4,$Q32&lt;AB$4),NETWORKDAYS.INTL($P32,$Q32,1,(Holidays!$A$1:$A$248)),0)+IF(AND($P32&gt;=AA$4,$P32&lt;AB$4,$Q32&gt;=AB$4),NETWORKDAYS.INTL($P32,(AB$4)-1,1,(Holidays!$A$1:$A$248)),0)+IF(AND($P32&lt;AA$4,$Q32&lt;AB$4,$Q32&gt;=AA$4),NETWORKDAYS.INTL(AA$4,$Q32,1,(Holidays!$A$1:$A$248)),0)+IF(AND($P32&lt;AA$4,$Q32&gt;=AB$4,$Q32&gt;=AA$4),NETWORKDAYS.INTL(AA$4,(AB$4)-1,1,(Holidays!$A$1:$A$248)),0))*$S32,"")</f>
        <v>0</v>
      </c>
      <c r="AB32" s="191">
        <f>IFERROR((IF(AND($P32&gt;=AB$4,$P32&lt;AC$4,$Q32&lt;AC$4),NETWORKDAYS.INTL($P32,$Q32,1,(Holidays!$A$1:$A$248)),0)+IF(AND($P32&gt;=AB$4,$P32&lt;AC$4,$Q32&gt;=AC$4),NETWORKDAYS.INTL($P32,(AC$4)-1,1,(Holidays!$A$1:$A$248)),0)+IF(AND($P32&lt;AB$4,$Q32&lt;AC$4,$Q32&gt;=AB$4),NETWORKDAYS.INTL(AB$4,$Q32,1,(Holidays!$A$1:$A$248)),0)+IF(AND($P32&lt;AB$4,$Q32&gt;=AC$4,$Q32&gt;=AB$4),NETWORKDAYS.INTL(AB$4,(AC$4)-1,1,(Holidays!$A$1:$A$248)),0))*$S32,"")</f>
        <v>0</v>
      </c>
      <c r="AC32" s="191">
        <f>IFERROR((IF(AND($P32&gt;=AC$4,$P32&lt;AD$4,$Q32&lt;AD$4),NETWORKDAYS.INTL($P32,$Q32,1,(Holidays!$A$1:$A$248)),0)+IF(AND($P32&gt;=AC$4,$P32&lt;AD$4,$Q32&gt;=AD$4),NETWORKDAYS.INTL($P32,(AD$4)-1,1,(Holidays!$A$1:$A$248)),0)+IF(AND($P32&lt;AC$4,$Q32&lt;AD$4,$Q32&gt;=AC$4),NETWORKDAYS.INTL(AC$4,$Q32,1,(Holidays!$A$1:$A$248)),0)+IF(AND($P32&lt;AC$4,$Q32&gt;=AD$4,$Q32&gt;=AC$4),NETWORKDAYS.INTL(AC$4,(AD$4)-1,1,(Holidays!$A$1:$A$248)),0))*$S32,"")</f>
        <v>0</v>
      </c>
      <c r="AD32" s="191">
        <f>IFERROR((IF(AND($P32&gt;=AD$4,$P32&lt;AE$4,$Q32&lt;AE$4),NETWORKDAYS.INTL($P32,$Q32,1,(Holidays!$A$1:$A$248)),0)+IF(AND($P32&gt;=AD$4,$P32&lt;AE$4,$Q32&gt;=AE$4),NETWORKDAYS.INTL($P32,(AE$4)-1,1,(Holidays!$A$1:$A$248)),0)+IF(AND($P32&lt;AD$4,$Q32&lt;AE$4,$Q32&gt;=AD$4),NETWORKDAYS.INTL(AD$4,$Q32,1,(Holidays!$A$1:$A$248)),0)+IF(AND($P32&lt;AD$4,$Q32&gt;=AE$4,$Q32&gt;=AD$4),NETWORKDAYS.INTL(AD$4,(AE$4)-1,1,(Holidays!$A$1:$A$248)),0))*$S32,"")</f>
        <v>0</v>
      </c>
      <c r="AE32" s="191">
        <f>IFERROR((IF(AND($P32&gt;=AE$4,$P32&lt;AF$4,$Q32&lt;AF$4),NETWORKDAYS.INTL($P32,$Q32,1,(Holidays!$A$1:$A$248)),0)+IF(AND($P32&gt;=AE$4,$P32&lt;AF$4,$Q32&gt;=AF$4),NETWORKDAYS.INTL($P32,(AF$4)-1,1,(Holidays!$A$1:$A$248)),0)+IF(AND($P32&lt;AE$4,$Q32&lt;AF$4,$Q32&gt;=AE$4),NETWORKDAYS.INTL(AE$4,$Q32,1,(Holidays!$A$1:$A$248)),0)+IF(AND($P32&lt;AE$4,$Q32&gt;=AF$4,$Q32&gt;=AE$4),NETWORKDAYS.INTL(AE$4,(AF$4)-1,1,(Holidays!$A$1:$A$248)),0))*$S32,"")</f>
        <v>8</v>
      </c>
      <c r="AF32" s="191">
        <f>IFERROR((IF(AND($P32&gt;=AF$4,$P32&lt;AG$4,$Q32&lt;AG$4),NETWORKDAYS.INTL($P32,$Q32,1,(Holidays!$A$1:$A$248)),0)+IF(AND($P32&gt;=AF$4,$P32&lt;AG$4,$Q32&gt;=AG$4),NETWORKDAYS.INTL($P32,(AG$4)-1,1,(Holidays!$A$1:$A$248)),0)+IF(AND($P32&lt;AF$4,$Q32&lt;AG$4,$Q32&gt;=AF$4),NETWORKDAYS.INTL(AF$4,$Q32,1,(Holidays!$A$1:$A$248)),0)+IF(AND($P32&lt;AF$4,$Q32&gt;=AG$4,$Q32&gt;=AF$4),NETWORKDAYS.INTL(AF$4,(AG$4)-1,1,(Holidays!$A$1:$A$248)),0))*$S32,"")</f>
        <v>8</v>
      </c>
      <c r="AG32" s="191">
        <f>IFERROR((IF(AND($P32&gt;=AG$4,$P32&lt;AH$4,$Q32&lt;AH$4),NETWORKDAYS.INTL($P32,$Q32,1,(Holidays!$A$1:$A$248)),0)+IF(AND($P32&gt;=AG$4,$P32&lt;AH$4,$Q32&gt;=AH$4),NETWORKDAYS.INTL($P32,(AH$4)-1,1,(Holidays!$A$1:$A$248)),0)+IF(AND($P32&lt;AG$4,$Q32&lt;AH$4,$Q32&gt;=AG$4),NETWORKDAYS.INTL(AG$4,$Q32,1,(Holidays!$A$1:$A$248)),0)+IF(AND($P32&lt;AG$4,$Q32&gt;=AH$4,$Q32&gt;=AG$4),NETWORKDAYS.INTL(AG$4,(AH$4)-1,1,(Holidays!$A$1:$A$248)),0))*$S32,"")</f>
        <v>0</v>
      </c>
      <c r="AH32" s="191">
        <f>IFERROR((IF(AND($P32&gt;=AH$4,$P32&lt;AI$4,$Q32&lt;AI$4),NETWORKDAYS.INTL($P32,$Q32,1,(Holidays!$A$1:$A$248)),0)+IF(AND($P32&gt;=AH$4,$P32&lt;AI$4,$Q32&gt;=AI$4),NETWORKDAYS.INTL($P32,(AI$4)-1,1,(Holidays!$A$1:$A$248)),0)+IF(AND($P32&lt;AH$4,$Q32&lt;AI$4,$Q32&gt;=AH$4),NETWORKDAYS.INTL(AH$4,$Q32,1,(Holidays!$A$1:$A$248)),0)+IF(AND($P32&lt;AH$4,$Q32&gt;=AI$4,$Q32&gt;=AH$4),NETWORKDAYS.INTL(AH$4,(AI$4)-1,1,(Holidays!$A$1:$A$248)),0))*$S32,"")</f>
        <v>0</v>
      </c>
      <c r="AI32" s="191">
        <f>IFERROR((IF(AND($P32&gt;=AI$4,$P32&lt;AJ$4,$Q32&lt;AJ$4),NETWORKDAYS.INTL($P32,$Q32,1,(Holidays!$A$1:$A$248)),0)+IF(AND($P32&gt;=AI$4,$P32&lt;AJ$4,$Q32&gt;=AJ$4),NETWORKDAYS.INTL($P32,(AJ$4)-1,1,(Holidays!$A$1:$A$248)),0)+IF(AND($P32&lt;AI$4,$Q32&lt;AJ$4,$Q32&gt;=AI$4),NETWORKDAYS.INTL(AI$4,$Q32,1,(Holidays!$A$1:$A$248)),0)+IF(AND($P32&lt;AI$4,$Q32&gt;=AJ$4,$Q32&gt;=AI$4),NETWORKDAYS.INTL(AI$4,(AJ$4)-1,1,(Holidays!$A$1:$A$248)),0))*$S32,"")</f>
        <v>0</v>
      </c>
      <c r="AJ32" s="191">
        <f>IFERROR((IF(AND($P32&gt;=AJ$4,$P32&lt;AK$4,$Q32&lt;AK$4),NETWORKDAYS.INTL($P32,$Q32,1,(Holidays!$A$1:$A$248)),0)+IF(AND($P32&gt;=AJ$4,$P32&lt;AK$4,$Q32&gt;=AK$4),NETWORKDAYS.INTL($P32,(AK$4)-1,1,(Holidays!$A$1:$A$248)),0)+IF(AND($P32&lt;AJ$4,$Q32&lt;AK$4,$Q32&gt;=AJ$4),NETWORKDAYS.INTL(AJ$4,$Q32,1,(Holidays!$A$1:$A$248)),0)+IF(AND($P32&lt;AJ$4,$Q32&gt;=AK$4,$Q32&gt;=AJ$4),NETWORKDAYS.INTL(AJ$4,(AK$4)-1,1,(Holidays!$A$1:$A$248)),0))*$S32,"")</f>
        <v>0</v>
      </c>
      <c r="AK32" s="191">
        <f>IFERROR((IF(AND($P32&gt;=AK$4,$P32&lt;AL$4,$Q32&lt;AL$4),NETWORKDAYS.INTL($P32,$Q32,1,(Holidays!$A$1:$A$248)),0)+IF(AND($P32&gt;=AK$4,$P32&lt;AL$4,$Q32&gt;=AL$4),NETWORKDAYS.INTL($P32,(AL$4)-1,1,(Holidays!$A$1:$A$248)),0)+IF(AND($P32&lt;AK$4,$Q32&lt;AL$4,$Q32&gt;=AK$4),NETWORKDAYS.INTL(AK$4,$Q32,1,(Holidays!$A$1:$A$248)),0)+IF(AND($P32&lt;AK$4,$Q32&gt;=AL$4,$Q32&gt;=AK$4),NETWORKDAYS.INTL(AK$4,(AL$4)-1,1,(Holidays!$A$1:$A$248)),0))*$S32,"")</f>
        <v>0</v>
      </c>
      <c r="AL32" s="191">
        <f>IFERROR((IF(AND($P32&gt;=AL$4,$P32&lt;AM$4,$Q32&lt;AM$4),NETWORKDAYS.INTL($P32,$Q32,1,(Holidays!$A$1:$A$248)),0)+IF(AND($P32&gt;=AL$4,$P32&lt;AM$4,$Q32&gt;=AM$4),NETWORKDAYS.INTL($P32,(AM$4)-1,1,(Holidays!$A$1:$A$248)),0)+IF(AND($P32&lt;AL$4,$Q32&lt;AM$4,$Q32&gt;=AL$4),NETWORKDAYS.INTL(AL$4,$Q32,1,(Holidays!$A$1:$A$248)),0)+IF(AND($P32&lt;AL$4,$Q32&gt;=AM$4,$Q32&gt;=AL$4),NETWORKDAYS.INTL(AL$4,(AM$4)-1,1,(Holidays!$A$1:$A$248)),0))*$S32,"")</f>
        <v>0</v>
      </c>
      <c r="AM32" s="191">
        <f>IFERROR((IF(AND($P32&gt;=AM$4,$P32&lt;AN$4,$Q32&lt;AN$4),NETWORKDAYS.INTL($P32,$Q32,1,(Holidays!$A$1:$A$248)),0)+IF(AND($P32&gt;=AM$4,$P32&lt;AN$4,$Q32&gt;=AN$4),NETWORKDAYS.INTL($P32,(AN$4)-1,1,(Holidays!$A$1:$A$248)),0)+IF(AND($P32&lt;AM$4,$Q32&lt;AN$4,$Q32&gt;=AM$4),NETWORKDAYS.INTL(AM$4,$Q32,1,(Holidays!$A$1:$A$248)),0)+IF(AND($P32&lt;AM$4,$Q32&gt;=AN$4,$Q32&gt;=AM$4),NETWORKDAYS.INTL(AM$4,(AN$4)-1,1,(Holidays!$A$1:$A$248)),0))*$S32,"")</f>
        <v>0</v>
      </c>
      <c r="AN32" s="191">
        <f>IFERROR((IF(AND($P32&gt;=AN$4,$P32&lt;AO$4,$Q32&lt;AO$4),NETWORKDAYS.INTL($P32,$Q32,1,(Holidays!$A$1:$A$248)),0)+IF(AND($P32&gt;=AN$4,$P32&lt;AO$4,$Q32&gt;=AO$4),NETWORKDAYS.INTL($P32,(AO$4)-1,1,(Holidays!$A$1:$A$248)),0)+IF(AND($P32&lt;AN$4,$Q32&lt;AO$4,$Q32&gt;=AN$4),NETWORKDAYS.INTL(AN$4,$Q32,1,(Holidays!$A$1:$A$248)),0)+IF(AND($P32&lt;AN$4,$Q32&gt;=AO$4,$Q32&gt;=AN$4),NETWORKDAYS.INTL(AN$4,(AO$4)-1,1,(Holidays!$A$1:$A$248)),0))*$S32,"")</f>
        <v>0</v>
      </c>
      <c r="AO32" s="191">
        <f>IFERROR((IF(AND($P32&gt;=AO$4,$P32&lt;AP$4,$Q32&lt;AP$4),NETWORKDAYS.INTL($P32,$Q32,1,(Holidays!$A$1:$A$248)),0)+IF(AND($P32&gt;=AO$4,$P32&lt;AP$4,$Q32&gt;=AP$4),NETWORKDAYS.INTL($P32,(AP$4)-1,1,(Holidays!$A$1:$A$248)),0)+IF(AND($P32&lt;AO$4,$Q32&lt;AP$4,$Q32&gt;=AO$4),NETWORKDAYS.INTL(AO$4,$Q32,1,(Holidays!$A$1:$A$248)),0)+IF(AND($P32&lt;AO$4,$Q32&gt;=AP$4,$Q32&gt;=AO$4),NETWORKDAYS.INTL(AO$4,(AP$4)-1,1,(Holidays!$A$1:$A$248)),0))*$S32,"")</f>
        <v>0</v>
      </c>
      <c r="AP32" s="191">
        <f>IFERROR((IF(AND($P32&gt;=AP$4,$P32&lt;AQ$4,$Q32&lt;AQ$4),NETWORKDAYS.INTL($P32,$Q32,1,(Holidays!$A$1:$A$248)),0)+IF(AND($P32&gt;=AP$4,$P32&lt;AQ$4,$Q32&gt;=AQ$4),NETWORKDAYS.INTL($P32,(AQ$4)-1,1,(Holidays!$A$1:$A$248)),0)+IF(AND($P32&lt;AP$4,$Q32&lt;AQ$4,$Q32&gt;=AP$4),NETWORKDAYS.INTL(AP$4,$Q32,1,(Holidays!$A$1:$A$248)),0)+IF(AND($P32&lt;AP$4,$Q32&gt;=AQ$4,$Q32&gt;=AP$4),NETWORKDAYS.INTL(AP$4,(AQ$4)-1,1,(Holidays!$A$1:$A$248)),0))*$S32,"")</f>
        <v>0</v>
      </c>
      <c r="AQ32" s="191">
        <f>IFERROR((IF(AND($P32&gt;=AQ$4,$P32&lt;AR$4,$Q32&lt;AR$4),NETWORKDAYS.INTL($P32,$Q32,1,(Holidays!$A$1:$A$248)),0)+IF(AND($P32&gt;=AQ$4,$P32&lt;AR$4,$Q32&gt;=AR$4),NETWORKDAYS.INTL($P32,(AR$4)-1,1,(Holidays!$A$1:$A$248)),0)+IF(AND($P32&lt;AQ$4,$Q32&lt;AR$4,$Q32&gt;=AQ$4),NETWORKDAYS.INTL(AQ$4,$Q32,1,(Holidays!$A$1:$A$248)),0)+IF(AND($P32&lt;AQ$4,$Q32&gt;=AR$4,$Q32&gt;=AQ$4),NETWORKDAYS.INTL(AQ$4,(AR$4)-1,1,(Holidays!$A$1:$A$248)),0))*$S32,"")</f>
        <v>0</v>
      </c>
      <c r="AR32" s="191">
        <f>IFERROR((IF(AND($P32&gt;=AR$4,$P32&lt;AS$4,$Q32&lt;AS$4),NETWORKDAYS.INTL($P32,$Q32,1,(Holidays!$A$1:$A$248)),0)+IF(AND($P32&gt;=AR$4,$P32&lt;AS$4,$Q32&gt;=AS$4),NETWORKDAYS.INTL($P32,(AS$4)-1,1,(Holidays!$A$1:$A$248)),0)+IF(AND($P32&lt;AR$4,$Q32&lt;AS$4,$Q32&gt;=AR$4),NETWORKDAYS.INTL(AR$4,$Q32,1,(Holidays!$A$1:$A$248)),0)+IF(AND($P32&lt;AR$4,$Q32&gt;=AS$4,$Q32&gt;=AR$4),NETWORKDAYS.INTL(AR$4,(AS$4)-1,1,(Holidays!$A$1:$A$248)),0))*$S32,"")</f>
        <v>0</v>
      </c>
      <c r="AS32" s="192">
        <f>IFERROR((IF(AND($P32&gt;=AS$4,$P32&lt;AT$4,$Q32&lt;AT$4),NETWORKDAYS.INTL($P32,$Q32,1,(Holidays!$A$1:$A$248)),0)+IF(AND($P32&gt;=AS$4,$P32&lt;AT$4,$Q32&gt;=AT$4),NETWORKDAYS.INTL($P32,(AT$4)-1,1,(Holidays!$A$1:$A$248)),0)+IF(AND($P32&lt;AS$4,$Q32&lt;AT$4,$Q32&gt;=AS$4),NETWORKDAYS.INTL(AS$4,$Q32,1,(Holidays!$A$1:$A$248)),0)+IF(AND($P32&lt;AS$4,$Q32&gt;=AT$4,$Q32&gt;=AS$4),NETWORKDAYS.INTL(AS$4,(AT$4)-1,1,(Holidays!$A$1:$A$248)),0))*$S32,"")</f>
        <v>0</v>
      </c>
      <c r="AT32" s="191">
        <f>IFERROR((IF(AND($P32&gt;=AT$4,$P32&lt;AU$4,$Q32&lt;AU$4),NETWORKDAYS.INTL($P32,$Q32,1,(Holidays!$A$1:$A$248)),0)+IF(AND($P32&gt;=AT$4,$P32&lt;AU$4,$Q32&gt;=AU$4),NETWORKDAYS.INTL($P32,(AU$4)-1,1,(Holidays!$A$1:$A$248)),0)+IF(AND($P32&lt;AT$4,$Q32&lt;AU$4,$Q32&gt;=AT$4),NETWORKDAYS.INTL(AT$4,$Q32,1,(Holidays!$A$1:$A$248)),0)+IF(AND($P32&lt;AT$4,$Q32&gt;=AU$4,$Q32&gt;=AT$4),NETWORKDAYS.INTL(AT$4,(AU$4)-1,1,(Holidays!$A$1:$A$248)),0))*$S32,"")</f>
        <v>0</v>
      </c>
      <c r="AU32" s="191">
        <f>IFERROR((IF(AND($P32&gt;=AU$4,$P32&lt;AV$4,$Q32&lt;AV$4),NETWORKDAYS.INTL($P32,$Q32,1,(Holidays!$A$1:$A$248)),0)+IF(AND($P32&gt;=AU$4,$P32&lt;AV$4,$Q32&gt;=AV$4),NETWORKDAYS.INTL($P32,(AV$4)-1,1,(Holidays!$A$1:$A$248)),0)+IF(AND($P32&lt;AU$4,$Q32&lt;AV$4,$Q32&gt;=AU$4),NETWORKDAYS.INTL(AU$4,$Q32,1,(Holidays!$A$1:$A$248)),0)+IF(AND($P32&lt;AU$4,$Q32&gt;=AV$4,$Q32&gt;=AU$4),NETWORKDAYS.INTL(AU$4,(AV$4)-1,1,(Holidays!$A$1:$A$248)),0))*$S32,"")</f>
        <v>0</v>
      </c>
      <c r="AV32" s="191">
        <f>IFERROR((IF(AND($P32&gt;=AV$4,$P32&lt;AW$4,$Q32&lt;AW$4),NETWORKDAYS.INTL($P32,$Q32,1,(Holidays!$A$1:$A$248)),0)+IF(AND($P32&gt;=AV$4,$P32&lt;AW$4,$Q32&gt;=AW$4),NETWORKDAYS.INTL($P32,(AW$4)-1,1,(Holidays!$A$1:$A$248)),0)+IF(AND($P32&lt;AV$4,$Q32&lt;AW$4,$Q32&gt;=AV$4),NETWORKDAYS.INTL(AV$4,$Q32,1,(Holidays!$A$1:$A$248)),0)+IF(AND($P32&lt;AV$4,$Q32&gt;=AW$4,$Q32&gt;=AV$4),NETWORKDAYS.INTL(AV$4,(AW$4)-1,1,(Holidays!$A$1:$A$248)),0))*$S32,"")</f>
        <v>0</v>
      </c>
      <c r="AW32" s="191">
        <f>IFERROR((IF(AND($P32&gt;=AW$4,$P32&lt;AX$4,$Q32&lt;AX$4),NETWORKDAYS.INTL($P32,$Q32,1,(Holidays!$A$1:$A$248)),0)+IF(AND($P32&gt;=AW$4,$P32&lt;AX$4,$Q32&gt;=AX$4),NETWORKDAYS.INTL($P32,(AX$4)-1,1,(Holidays!$A$1:$A$248)),0)+IF(AND($P32&lt;AW$4,$Q32&lt;AX$4,$Q32&gt;=AW$4),NETWORKDAYS.INTL(AW$4,$Q32,1,(Holidays!$A$1:$A$248)),0)+IF(AND($P32&lt;AW$4,$Q32&gt;=AX$4,$Q32&gt;=AW$4),NETWORKDAYS.INTL(AW$4,(AX$4)-1,1,(Holidays!$A$1:$A$248)),0))*$S32,"")</f>
        <v>0</v>
      </c>
      <c r="AX32" s="191">
        <f>IFERROR((IF(AND($P32&gt;=AX$4,$P32&lt;AY$4,$Q32&lt;AY$4),NETWORKDAYS.INTL($P32,$Q32,1,(Holidays!$A$1:$A$248)),0)+IF(AND($P32&gt;=AX$4,$P32&lt;AY$4,$Q32&gt;=AY$4),NETWORKDAYS.INTL($P32,(AY$4)-1,1,(Holidays!$A$1:$A$248)),0)+IF(AND($P32&lt;AX$4,$Q32&lt;AY$4,$Q32&gt;=AX$4),NETWORKDAYS.INTL(AX$4,$Q32,1,(Holidays!$A$1:$A$248)),0)+IF(AND($P32&lt;AX$4,$Q32&gt;=AY$4,$Q32&gt;=AX$4),NETWORKDAYS.INTL(AX$4,(AY$4)-1,1,(Holidays!$A$1:$A$248)),0))*$S32,"")</f>
        <v>0</v>
      </c>
      <c r="AY32" s="191">
        <f>IFERROR((IF(AND($P32&gt;=AY$4,$P32&lt;AZ$4,$Q32&lt;AZ$4),NETWORKDAYS.INTL($P32,$Q32,1,(Holidays!$A$1:$A$248)),0)+IF(AND($P32&gt;=AY$4,$P32&lt;AZ$4,$Q32&gt;=AZ$4),NETWORKDAYS.INTL($P32,(AZ$4)-1,1,(Holidays!$A$1:$A$248)),0)+IF(AND($P32&lt;AY$4,$Q32&lt;AZ$4,$Q32&gt;=AY$4),NETWORKDAYS.INTL(AY$4,$Q32,1,(Holidays!$A$1:$A$248)),0)+IF(AND($P32&lt;AY$4,$Q32&gt;=AZ$4,$Q32&gt;=AY$4),NETWORKDAYS.INTL(AY$4,(AZ$4)-1,1,(Holidays!$A$1:$A$248)),0))*$S32,"")</f>
        <v>0</v>
      </c>
      <c r="AZ32" s="191">
        <f>IFERROR((IF(AND($P32&gt;=AZ$4,$P32&lt;BA$4,$Q32&lt;BA$4),NETWORKDAYS.INTL($P32,$Q32,1,(Holidays!$A$1:$A$248)),0)+IF(AND($P32&gt;=AZ$4,$P32&lt;BA$4,$Q32&gt;=BA$4),NETWORKDAYS.INTL($P32,(BA$4)-1,1,(Holidays!$A$1:$A$248)),0)+IF(AND($P32&lt;AZ$4,$Q32&lt;BA$4,$Q32&gt;=AZ$4),NETWORKDAYS.INTL(AZ$4,$Q32,1,(Holidays!$A$1:$A$248)),0)+IF(AND($P32&lt;AZ$4,$Q32&gt;=BA$4,$Q32&gt;=AZ$4),NETWORKDAYS.INTL(AZ$4,(BA$4)-1,1,(Holidays!$A$1:$A$248)),0))*$S32,"")</f>
        <v>0</v>
      </c>
      <c r="BA32" s="191">
        <f>IFERROR((IF(AND($P32&gt;=BA$4,$P32&lt;BB$4,$Q32&lt;BB$4),NETWORKDAYS.INTL($P32,$Q32,1,(Holidays!$A$1:$A$248)),0)+IF(AND($P32&gt;=BA$4,$P32&lt;BB$4,$Q32&gt;=BB$4),NETWORKDAYS.INTL($P32,(BB$4)-1,1,(Holidays!$A$1:$A$248)),0)+IF(AND($P32&lt;BA$4,$Q32&lt;BB$4,$Q32&gt;=BA$4),NETWORKDAYS.INTL(BA$4,$Q32,1,(Holidays!$A$1:$A$248)),0)+IF(AND($P32&lt;BA$4,$Q32&gt;=BB$4,$Q32&gt;=BA$4),NETWORKDAYS.INTL(BA$4,(BB$4)-1,1,(Holidays!$A$1:$A$248)),0))*$S32,"")</f>
        <v>0</v>
      </c>
      <c r="BB32" s="191">
        <f>IFERROR((IF(AND($P32&gt;=BB$4,$P32&lt;BC$4,$Q32&lt;BC$4),NETWORKDAYS.INTL($P32,$Q32,1,(Holidays!$A$1:$A$248)),0)+IF(AND($P32&gt;=BB$4,$P32&lt;BC$4,$Q32&gt;=BC$4),NETWORKDAYS.INTL($P32,(BC$4)-1,1,(Holidays!$A$1:$A$248)),0)+IF(AND($P32&lt;BB$4,$Q32&lt;BC$4,$Q32&gt;=BB$4),NETWORKDAYS.INTL(BB$4,$Q32,1,(Holidays!$A$1:$A$248)),0)+IF(AND($P32&lt;BB$4,$Q32&gt;=BC$4,$Q32&gt;=BB$4),NETWORKDAYS.INTL(BB$4,(BC$4)-1,1,(Holidays!$A$1:$A$248)),0))*$S32,"")</f>
        <v>0</v>
      </c>
      <c r="BC32" s="191">
        <f>IFERROR((IF(AND($P32&gt;=BC$4,$P32&lt;BD$4,$Q32&lt;BD$4),NETWORKDAYS.INTL($P32,$Q32,1,(Holidays!$A$1:$A$248)),0)+IF(AND($P32&gt;=BC$4,$P32&lt;BD$4,$Q32&gt;=BD$4),NETWORKDAYS.INTL($P32,(BD$4)-1,1,(Holidays!$A$1:$A$248)),0)+IF(AND($P32&lt;BC$4,$Q32&lt;BD$4,$Q32&gt;=BC$4),NETWORKDAYS.INTL(BC$4,$Q32,1,(Holidays!$A$1:$A$248)),0)+IF(AND($P32&lt;BC$4,$Q32&gt;=BD$4,$Q32&gt;=BC$4),NETWORKDAYS.INTL(BC$4,(BD$4)-1,1,(Holidays!$A$1:$A$248)),0))*$S32,"")</f>
        <v>0</v>
      </c>
      <c r="BD32" s="191">
        <f>IFERROR((IF(AND($P32&gt;=BD$4,$P32&lt;BE$4,$Q32&lt;BE$4),NETWORKDAYS.INTL($P32,$Q32,1,(Holidays!$A$1:$A$248)),0)+IF(AND($P32&gt;=BD$4,$P32&lt;BE$4,$Q32&gt;=BE$4),NETWORKDAYS.INTL($P32,(BE$4)-1,1,(Holidays!$A$1:$A$248)),0)+IF(AND($P32&lt;BD$4,$Q32&lt;BE$4,$Q32&gt;=BD$4),NETWORKDAYS.INTL(BD$4,$Q32,1,(Holidays!$A$1:$A$248)),0)+IF(AND($P32&lt;BD$4,$Q32&gt;=BE$4,$Q32&gt;=BD$4),NETWORKDAYS.INTL(BD$4,(BE$4)-1,1,(Holidays!$A$1:$A$248)),0))*$S32,"")</f>
        <v>0</v>
      </c>
      <c r="BE32" s="191">
        <f>IFERROR((IF(AND($P32&gt;=BE$4,$P32&lt;BF$4,$Q32&lt;BF$4),NETWORKDAYS.INTL($P32,$Q32,1,(Holidays!$A$1:$A$248)),0)+IF(AND($P32&gt;=BE$4,$P32&lt;BF$4,$Q32&gt;=BF$4),NETWORKDAYS.INTL($P32,(BF$4)-1,1,(Holidays!$A$1:$A$248)),0)+IF(AND($P32&lt;BE$4,$Q32&lt;BF$4,$Q32&gt;=BE$4),NETWORKDAYS.INTL(BE$4,$Q32,1,(Holidays!$A$1:$A$248)),0)+IF(AND($P32&lt;BE$4,$Q32&gt;=BF$4,$Q32&gt;=BE$4),NETWORKDAYS.INTL(BE$4,(BF$4)-1,1,(Holidays!$A$1:$A$248)),0))*$S32,"")</f>
        <v>0</v>
      </c>
      <c r="BF32" s="191">
        <f>IFERROR((IF(AND($P32&gt;=BF$4,$P32&lt;BG$4,$Q32&lt;BG$4),NETWORKDAYS.INTL($P32,$Q32,1,(Holidays!$A$1:$A$248)),0)+IF(AND($P32&gt;=BF$4,$P32&lt;BG$4,$Q32&gt;=BG$4),NETWORKDAYS.INTL($P32,(BG$4)-1,1,(Holidays!$A$1:$A$248)),0)+IF(AND($P32&lt;BF$4,$Q32&lt;BG$4,$Q32&gt;=BF$4),NETWORKDAYS.INTL(BF$4,$Q32,1,(Holidays!$A$1:$A$248)),0)+IF(AND($P32&lt;BF$4,$Q32&gt;=BG$4,$Q32&gt;=BF$4),NETWORKDAYS.INTL(BF$4,(BG$4)-1,1,(Holidays!$A$1:$A$248)),0))*$S32,"")</f>
        <v>0</v>
      </c>
      <c r="BG32" s="191">
        <f>IFERROR((IF(AND($P32&gt;=BG$4,$P32&lt;BH$4,$Q32&lt;BH$4),NETWORKDAYS.INTL($P32,$Q32,1,(Holidays!$A$1:$A$248)),0)+IF(AND($P32&gt;=BG$4,$P32&lt;BH$4,$Q32&gt;=BH$4),NETWORKDAYS.INTL($P32,(BH$4)-1,1,(Holidays!$A$1:$A$248)),0)+IF(AND($P32&lt;BG$4,$Q32&lt;BH$4,$Q32&gt;=BG$4),NETWORKDAYS.INTL(BG$4,$Q32,1,(Holidays!$A$1:$A$248)),0)+IF(AND($P32&lt;BG$4,$Q32&gt;=BH$4,$Q32&gt;=BG$4),NETWORKDAYS.INTL(BG$4,(BH$4)-1,1,(Holidays!$A$1:$A$248)),0))*$S32,"")</f>
        <v>0</v>
      </c>
      <c r="BH32" s="191">
        <f>IFERROR((IF(AND($P32&gt;=BH$4,$P32&lt;BI$4,$Q32&lt;BI$4),NETWORKDAYS.INTL($P32,$Q32,1,(Holidays!$A$1:$A$248)),0)+IF(AND($P32&gt;=BH$4,$P32&lt;BI$4,$Q32&gt;=BI$4),NETWORKDAYS.INTL($P32,(BI$4)-1,1,(Holidays!$A$1:$A$248)),0)+IF(AND($P32&lt;BH$4,$Q32&lt;BI$4,$Q32&gt;=BH$4),NETWORKDAYS.INTL(BH$4,$Q32,1,(Holidays!$A$1:$A$248)),0)+IF(AND($P32&lt;BH$4,$Q32&gt;=BI$4,$Q32&gt;=BH$4),NETWORKDAYS.INTL(BH$4,(BI$4)-1,1,(Holidays!$A$1:$A$248)),0))*$S32,"")</f>
        <v>0</v>
      </c>
      <c r="BI32" s="191">
        <f>IFERROR((IF(AND($P32&gt;=BI$4,$P32&lt;BJ$4,$Q32&lt;BJ$4),NETWORKDAYS.INTL($P32,$Q32,1,(Holidays!$A$1:$A$248)),0)+IF(AND($P32&gt;=BI$4,$P32&lt;BJ$4,$Q32&gt;=BJ$4),NETWORKDAYS.INTL($P32,(BJ$4)-1,1,(Holidays!$A$1:$A$248)),0)+IF(AND($P32&lt;BI$4,$Q32&lt;BJ$4,$Q32&gt;=BI$4),NETWORKDAYS.INTL(BI$4,$Q32,1,(Holidays!$A$1:$A$248)),0)+IF(AND($P32&lt;BI$4,$Q32&gt;=BJ$4,$Q32&gt;=BI$4),NETWORKDAYS.INTL(BI$4,(BJ$4)-1,1,(Holidays!$A$1:$A$248)),0))*$S32,"")</f>
        <v>0</v>
      </c>
      <c r="BJ32" s="191">
        <f>IFERROR((IF(AND($P32&gt;=BJ$4,$P32&lt;BK$4,$Q32&lt;BK$4),NETWORKDAYS.INTL($P32,$Q32,1,(Holidays!$A$1:$A$248)),0)+IF(AND($P32&gt;=BJ$4,$P32&lt;BK$4,$Q32&gt;=BK$4),NETWORKDAYS.INTL($P32,(BK$4)-1,1,(Holidays!$A$1:$A$248)),0)+IF(AND($P32&lt;BJ$4,$Q32&lt;BK$4,$Q32&gt;=BJ$4),NETWORKDAYS.INTL(BJ$4,$Q32,1,(Holidays!$A$1:$A$248)),0)+IF(AND($P32&lt;BJ$4,$Q32&gt;=BK$4,$Q32&gt;=BJ$4),NETWORKDAYS.INTL(BJ$4,(BK$4)-1,1,(Holidays!$A$1:$A$248)),0))*$S32,"")</f>
        <v>0</v>
      </c>
      <c r="BK32" s="191">
        <f>IFERROR((IF(AND($P32&gt;=BK$4,$P32&lt;BL$4,$Q32&lt;BL$4),NETWORKDAYS.INTL($P32,$Q32,1,(Holidays!$A$1:$A$248)),0)+IF(AND($P32&gt;=BK$4,$P32&lt;BL$4,$Q32&gt;=BL$4),NETWORKDAYS.INTL($P32,(BL$4)-1,1,(Holidays!$A$1:$A$248)),0)+IF(AND($P32&lt;BK$4,$Q32&lt;BL$4,$Q32&gt;=BK$4),NETWORKDAYS.INTL(BK$4,$Q32,1,(Holidays!$A$1:$A$248)),0)+IF(AND($P32&lt;BK$4,$Q32&gt;=BL$4,$Q32&gt;=BK$4),NETWORKDAYS.INTL(BK$4,(BL$4)-1,1,(Holidays!$A$1:$A$248)),0))*$S32,"")</f>
        <v>0</v>
      </c>
      <c r="BL32" s="191">
        <f>IFERROR((IF(AND($P32&gt;=BL$4,$P32&lt;BM$4,$Q32&lt;BM$4),NETWORKDAYS.INTL($P32,$Q32,1,(Holidays!$A$1:$A$248)),0)+IF(AND($P32&gt;=BL$4,$P32&lt;BM$4,$Q32&gt;=BM$4),NETWORKDAYS.INTL($P32,(BM$4)-1,1,(Holidays!$A$1:$A$248)),0)+IF(AND($P32&lt;BL$4,$Q32&lt;BM$4,$Q32&gt;=BL$4),NETWORKDAYS.INTL(BL$4,$Q32,1,(Holidays!$A$1:$A$248)),0)+IF(AND($P32&lt;BL$4,$Q32&gt;=BM$4,$Q32&gt;=BL$4),NETWORKDAYS.INTL(BL$4,(BM$4)-1,1,(Holidays!$A$1:$A$248)),0))*$S32,"")</f>
        <v>0</v>
      </c>
      <c r="BM32" s="191">
        <f>IFERROR((IF(AND($P32&gt;=BM$4,$P32&lt;BN$4,$Q32&lt;BN$4),NETWORKDAYS.INTL($P32,$Q32,1,(Holidays!$A$1:$A$248)),0)+IF(AND($P32&gt;=BM$4,$P32&lt;BN$4,$Q32&gt;=BN$4),NETWORKDAYS.INTL($P32,(BN$4)-1,1,(Holidays!$A$1:$A$248)),0)+IF(AND($P32&lt;BM$4,$Q32&lt;BN$4,$Q32&gt;=BM$4),NETWORKDAYS.INTL(BM$4,$Q32,1,(Holidays!$A$1:$A$248)),0)+IF(AND($P32&lt;BM$4,$Q32&gt;=BN$4,$Q32&gt;=BM$4),NETWORKDAYS.INTL(BM$4,(BN$4)-1,1,(Holidays!$A$1:$A$248)),0))*$S32,"")</f>
        <v>0</v>
      </c>
      <c r="BN32" s="191">
        <f>IFERROR((IF(AND($P32&gt;=BN$4,$P32&lt;BO$4,$Q32&lt;BO$4),NETWORKDAYS.INTL($P32,$Q32,1,(Holidays!$A$1:$A$248)),0)+IF(AND($P32&gt;=BN$4,$P32&lt;BO$4,$Q32&gt;=BO$4),NETWORKDAYS.INTL($P32,(BO$4)-1,1,(Holidays!$A$1:$A$248)),0)+IF(AND($P32&lt;BN$4,$Q32&lt;BO$4,$Q32&gt;=BN$4),NETWORKDAYS.INTL(BN$4,$Q32,1,(Holidays!$A$1:$A$248)),0)+IF(AND($P32&lt;BN$4,$Q32&gt;=BO$4,$Q32&gt;=BN$4),NETWORKDAYS.INTL(BN$4,(BO$4)-1,1,(Holidays!$A$1:$A$248)),0))*$S32,"")</f>
        <v>0</v>
      </c>
      <c r="BO32" s="191">
        <f>IFERROR((IF(AND($P32&gt;=BO$4,$P32&lt;BP$4,$Q32&lt;BP$4),NETWORKDAYS.INTL($P32,$Q32,1,(Holidays!$A$1:$A$248)),0)+IF(AND($P32&gt;=BO$4,$P32&lt;BP$4,$Q32&gt;=BP$4),NETWORKDAYS.INTL($P32,(BP$4)-1,1,(Holidays!$A$1:$A$248)),0)+IF(AND($P32&lt;BO$4,$Q32&lt;BP$4,$Q32&gt;=BO$4),NETWORKDAYS.INTL(BO$4,$Q32,1,(Holidays!$A$1:$A$248)),0)+IF(AND($P32&lt;BO$4,$Q32&gt;=BP$4,$Q32&gt;=BO$4),NETWORKDAYS.INTL(BO$4,(BP$4)-1,1,(Holidays!$A$1:$A$248)),0))*$S32,"")</f>
        <v>0</v>
      </c>
      <c r="BP32" s="191">
        <f>IFERROR((IF(AND($P32&gt;=BP$4,$P32&lt;BQ$4,$Q32&lt;BQ$4),NETWORKDAYS.INTL($P32,$Q32,1,(Holidays!$A$1:$A$248)),0)+IF(AND($P32&gt;=BP$4,$P32&lt;BQ$4,$Q32&gt;=BQ$4),NETWORKDAYS.INTL($P32,(BQ$4)-1,1,(Holidays!$A$1:$A$248)),0)+IF(AND($P32&lt;BP$4,$Q32&lt;BQ$4,$Q32&gt;=BP$4),NETWORKDAYS.INTL(BP$4,$Q32,1,(Holidays!$A$1:$A$248)),0)+IF(AND($P32&lt;BP$4,$Q32&gt;=BQ$4,$Q32&gt;=BP$4),NETWORKDAYS.INTL(BP$4,(BQ$4)-1,1,(Holidays!$A$1:$A$248)),0))*$S32,"")</f>
        <v>0</v>
      </c>
      <c r="BQ32" s="191">
        <f>IFERROR((IF(AND($P32&gt;=BQ$4,$P32&lt;BR$4,$Q32&lt;BR$4),NETWORKDAYS.INTL($P32,$Q32,1,(Holidays!$A$1:$A$248)),0)+IF(AND($P32&gt;=BQ$4,$P32&lt;BR$4,$Q32&gt;=BR$4),NETWORKDAYS.INTL($P32,(BR$4)-1,1,(Holidays!$A$1:$A$248)),0)+IF(AND($P32&lt;BQ$4,$Q32&lt;BR$4,$Q32&gt;=BQ$4),NETWORKDAYS.INTL(BQ$4,$Q32,1,(Holidays!$A$1:$A$248)),0)+IF(AND($P32&lt;BQ$4,$Q32&gt;=BR$4,$Q32&gt;=BQ$4),NETWORKDAYS.INTL(BQ$4,(BR$4)-1,1,(Holidays!$A$1:$A$248)),0))*$S32,"")</f>
        <v>0</v>
      </c>
      <c r="BR32" s="191">
        <f>IFERROR((IF(AND($P32&gt;=BR$4,$P32&lt;BS$4,$Q32&lt;BS$4),NETWORKDAYS.INTL($P32,$Q32,1,(Holidays!$A$1:$A$248)),0)+IF(AND($P32&gt;=BR$4,$P32&lt;BS$4,$Q32&gt;=BS$4),NETWORKDAYS.INTL($P32,(BS$4)-1,1,(Holidays!$A$1:$A$248)),0)+IF(AND($P32&lt;BR$4,$Q32&lt;BS$4,$Q32&gt;=BR$4),NETWORKDAYS.INTL(BR$4,$Q32,1,(Holidays!$A$1:$A$248)),0)+IF(AND($P32&lt;BR$4,$Q32&gt;=BS$4,$Q32&gt;=BR$4),NETWORKDAYS.INTL(BR$4,(BS$4)-1,1,(Holidays!$A$1:$A$248)),0))*$S32,"")</f>
        <v>0</v>
      </c>
      <c r="BS32" s="191">
        <f>IFERROR((IF(AND($P32&gt;=BS$4,$P32&lt;BT$4,$Q32&lt;BT$4),NETWORKDAYS.INTL($P32,$Q32,1,(Holidays!$A$1:$A$248)),0)+IF(AND($P32&gt;=BS$4,$P32&lt;BT$4,$Q32&gt;=BT$4),NETWORKDAYS.INTL($P32,(BT$4)-1,1,(Holidays!$A$1:$A$248)),0)+IF(AND($P32&lt;BS$4,$Q32&lt;BT$4,$Q32&gt;=BS$4),NETWORKDAYS.INTL(BS$4,$Q32,1,(Holidays!$A$1:$A$248)),0)+IF(AND($P32&lt;BS$4,$Q32&gt;=BT$4,$Q32&gt;=BS$4),NETWORKDAYS.INTL(BS$4,(BT$4)-1,1,(Holidays!$A$1:$A$248)),0))*$S32,"")</f>
        <v>0</v>
      </c>
      <c r="BT32" s="191">
        <f>IFERROR((IF(AND($P32&gt;=BT$4,$P32&lt;BU$4,$Q32&lt;BU$4),NETWORKDAYS.INTL($P32,$Q32,1,(Holidays!$A$1:$A$248)),0)+IF(AND($P32&gt;=BT$4,$P32&lt;BU$4,$Q32&gt;=BU$4),NETWORKDAYS.INTL($P32,(BU$4)-1,1,(Holidays!$A$1:$A$248)),0)+IF(AND($P32&lt;BT$4,$Q32&lt;BU$4,$Q32&gt;=BT$4),NETWORKDAYS.INTL(BT$4,$Q32,1,(Holidays!$A$1:$A$248)),0)+IF(AND($P32&lt;BT$4,$Q32&gt;=BU$4,$Q32&gt;=BT$4),NETWORKDAYS.INTL(BT$4,(BU$4)-1,1,(Holidays!$A$1:$A$248)),0))*$S32,"")</f>
        <v>0</v>
      </c>
      <c r="BU32" s="191">
        <f>IFERROR((IF(AND($P32&gt;=BU$4,$P32&lt;BV$4,$Q32&lt;BV$4),NETWORKDAYS.INTL($P32,$Q32,1,(Holidays!$A$1:$A$248)),0)+IF(AND($P32&gt;=BU$4,$P32&lt;BV$4,$Q32&gt;=BV$4),NETWORKDAYS.INTL($P32,(BV$4)-1,1,(Holidays!$A$1:$A$248)),0)+IF(AND($P32&lt;BU$4,$Q32&lt;BV$4,$Q32&gt;=BU$4),NETWORKDAYS.INTL(BU$4,$Q32,1,(Holidays!$A$1:$A$248)),0)+IF(AND($P32&lt;BU$4,$Q32&gt;=BV$4,$Q32&gt;=BU$4),NETWORKDAYS.INTL(BU$4,(BV$4)-1,1,(Holidays!$A$1:$A$248)),0))*$S32,"")</f>
        <v>0</v>
      </c>
      <c r="BV32" s="191">
        <f>IFERROR((IF(AND($P32&gt;=BV$4,$P32&lt;BW$4,$Q32&lt;BW$4),NETWORKDAYS.INTL($P32,$Q32,1,(Holidays!$A$1:$A$248)),0)+IF(AND($P32&gt;=BV$4,$P32&lt;BW$4,$Q32&gt;=BW$4),NETWORKDAYS.INTL($P32,(BW$4)-1,1,(Holidays!$A$1:$A$248)),0)+IF(AND($P32&lt;BV$4,$Q32&lt;BW$4,$Q32&gt;=BV$4),NETWORKDAYS.INTL(BV$4,$Q32,1,(Holidays!$A$1:$A$248)),0)+IF(AND($P32&lt;BV$4,$Q32&gt;=BW$4,$Q32&gt;=BV$4),NETWORKDAYS.INTL(BV$4,(BW$4)-1,1,(Holidays!$A$1:$A$248)),0))*$S32,"")</f>
        <v>0</v>
      </c>
      <c r="BW32" s="191">
        <f>IFERROR((IF(AND($P32&gt;=BW$4,$P32&lt;BX$4,$Q32&lt;BX$4),NETWORKDAYS.INTL($P32,$Q32,1,(Holidays!$A$1:$A$248)),0)+IF(AND($P32&gt;=BW$4,$P32&lt;BX$4,$Q32&gt;=BX$4),NETWORKDAYS.INTL($P32,(BX$4)-1,1,(Holidays!$A$1:$A$248)),0)+IF(AND($P32&lt;BW$4,$Q32&lt;BX$4,$Q32&gt;=BW$4),NETWORKDAYS.INTL(BW$4,$Q32,1,(Holidays!$A$1:$A$248)),0)+IF(AND($P32&lt;BW$4,$Q32&gt;=BX$4,$Q32&gt;=BW$4),NETWORKDAYS.INTL(BW$4,(BX$4)-1,1,(Holidays!$A$1:$A$248)),0))*$S32,"")</f>
        <v>0</v>
      </c>
      <c r="BX32" s="191">
        <f>IFERROR((IF(AND($P32&gt;=BX$4,$P32&lt;BY$4,$Q32&lt;BY$4),NETWORKDAYS.INTL($P32,$Q32,1,(Holidays!$A$1:$A$248)),0)+IF(AND($P32&gt;=BX$4,$P32&lt;BY$4,$Q32&gt;=BY$4),NETWORKDAYS.INTL($P32,(BY$4)-1,1,(Holidays!$A$1:$A$248)),0)+IF(AND($P32&lt;BX$4,$Q32&lt;BY$4,$Q32&gt;=BX$4),NETWORKDAYS.INTL(BX$4,$Q32,1,(Holidays!$A$1:$A$248)),0)+IF(AND($P32&lt;BX$4,$Q32&gt;=BY$4,$Q32&gt;=BX$4),NETWORKDAYS.INTL(BX$4,(BY$4)-1,1,(Holidays!$A$1:$A$248)),0))*$S32,"")</f>
        <v>0</v>
      </c>
      <c r="BY32" s="191">
        <f>IFERROR((IF(AND($P32&gt;=BY$4,$P32&lt;BZ$4,$Q32&lt;BZ$4),NETWORKDAYS.INTL($P32,$Q32,1,(Holidays!$A$1:$A$248)),0)+IF(AND($P32&gt;=BY$4,$P32&lt;BZ$4,$Q32&gt;=BZ$4),NETWORKDAYS.INTL($P32,(BZ$4)-1,1,(Holidays!$A$1:$A$248)),0)+IF(AND($P32&lt;BY$4,$Q32&lt;BZ$4,$Q32&gt;=BY$4),NETWORKDAYS.INTL(BY$4,$Q32,1,(Holidays!$A$1:$A$248)),0)+IF(AND($P32&lt;BY$4,$Q32&gt;=BZ$4,$Q32&gt;=BY$4),NETWORKDAYS.INTL(BY$4,(BZ$4)-1,1,(Holidays!$A$1:$A$248)),0))*$S32,"")</f>
        <v>0</v>
      </c>
      <c r="BZ32" s="191">
        <f>IFERROR((IF(AND($P32&gt;=BZ$4,$P32&lt;CA$4,$Q32&lt;CA$4),NETWORKDAYS.INTL($P32,$Q32,1,(Holidays!$A$1:$A$248)),0)+IF(AND($P32&gt;=BZ$4,$P32&lt;CA$4,$Q32&gt;=CA$4),NETWORKDAYS.INTL($P32,(CA$4)-1,1,(Holidays!$A$1:$A$248)),0)+IF(AND($P32&lt;BZ$4,$Q32&lt;CA$4,$Q32&gt;=BZ$4),NETWORKDAYS.INTL(BZ$4,$Q32,1,(Holidays!$A$1:$A$248)),0)+IF(AND($P32&lt;BZ$4,$Q32&gt;=CA$4,$Q32&gt;=BZ$4),NETWORKDAYS.INTL(BZ$4,(CA$4)-1,1,(Holidays!$A$1:$A$248)),0))*$S32,"")</f>
        <v>0</v>
      </c>
      <c r="CA32" s="191">
        <f>IFERROR((IF(AND($P32&gt;=CA$4,$P32&lt;CB$4,$Q32&lt;CB$4),NETWORKDAYS.INTL($P32,$Q32,1,(Holidays!$A$1:$A$248)),0)+IF(AND($P32&gt;=CA$4,$P32&lt;CB$4,$Q32&gt;=CB$4),NETWORKDAYS.INTL($P32,(CB$4)-1,1,(Holidays!$A$1:$A$248)),0)+IF(AND($P32&lt;CA$4,$Q32&lt;CB$4,$Q32&gt;=CA$4),NETWORKDAYS.INTL(CA$4,$Q32,1,(Holidays!$A$1:$A$248)),0)+IF(AND($P32&lt;CA$4,$Q32&gt;=CB$4,$Q32&gt;=CA$4),NETWORKDAYS.INTL(CA$4,(CB$4)-1,1,(Holidays!$A$1:$A$248)),0))*$S32,"")</f>
        <v>0</v>
      </c>
      <c r="CB32" s="191">
        <f>IFERROR((IF(AND($P32&gt;=CB$4,$P32&lt;CC$4,$Q32&lt;CC$4),NETWORKDAYS.INTL($P32,$Q32,1,(Holidays!$A$1:$A$248)),0)+IF(AND($P32&gt;=CB$4,$P32&lt;CC$4,$Q32&gt;=CC$4),NETWORKDAYS.INTL($P32,(CC$4)-1,1,(Holidays!$A$1:$A$248)),0)+IF(AND($P32&lt;CB$4,$Q32&lt;CC$4,$Q32&gt;=CB$4),NETWORKDAYS.INTL(CB$4,$Q32,1,(Holidays!$A$1:$A$248)),0)+IF(AND($P32&lt;CB$4,$Q32&gt;=CC$4,$Q32&gt;=CB$4),NETWORKDAYS.INTL(CB$4,(CC$4)-1,1,(Holidays!$A$1:$A$248)),0))*$S32,"")</f>
        <v>0</v>
      </c>
      <c r="CC32" s="191">
        <f>IFERROR((IF(AND($P32&gt;=CC$4,$P32&lt;CD$4,$Q32&lt;CD$4),NETWORKDAYS.INTL($P32,$Q32,1,(Holidays!$A$1:$A$248)),0)+IF(AND($P32&gt;=CC$4,$P32&lt;CD$4,$Q32&gt;=CD$4),NETWORKDAYS.INTL($P32,(CD$4)-1,1,(Holidays!$A$1:$A$248)),0)+IF(AND($P32&lt;CC$4,$Q32&lt;CD$4,$Q32&gt;=CC$4),NETWORKDAYS.INTL(CC$4,$Q32,1,(Holidays!$A$1:$A$248)),0)+IF(AND($P32&lt;CC$4,$Q32&gt;=CD$4,$Q32&gt;=CC$4),NETWORKDAYS.INTL(CC$4,(CD$4)-1,1,(Holidays!$A$1:$A$248)),0))*$S32,"")</f>
        <v>0</v>
      </c>
      <c r="CD32" s="191">
        <f>IFERROR((IF(AND($P32&gt;=CD$4,$P32&lt;CE$4,$Q32&lt;CE$4),NETWORKDAYS.INTL($P32,$Q32,1,(Holidays!$A$1:$A$248)),0)+IF(AND($P32&gt;=CD$4,$P32&lt;CE$4,$Q32&gt;=CE$4),NETWORKDAYS.INTL($P32,(CE$4)-1,1,(Holidays!$A$1:$A$248)),0)+IF(AND($P32&lt;CD$4,$Q32&lt;CE$4,$Q32&gt;=CD$4),NETWORKDAYS.INTL(CD$4,$Q32,1,(Holidays!$A$1:$A$248)),0)+IF(AND($P32&lt;CD$4,$Q32&gt;=CE$4,$Q32&gt;=CD$4),NETWORKDAYS.INTL(CD$4,(CE$4)-1,1,(Holidays!$A$1:$A$248)),0))*$S32,"")</f>
        <v>0</v>
      </c>
      <c r="CE32" s="191">
        <f>IFERROR((IF(AND($P32&gt;=CE$4,$P32&lt;CF$4,$Q32&lt;CF$4),NETWORKDAYS.INTL($P32,$Q32,1,(Holidays!$A$1:$A$248)),0)+IF(AND($P32&gt;=CE$4,$P32&lt;CF$4,$Q32&gt;=CF$4),NETWORKDAYS.INTL($P32,(CF$4)-1,1,(Holidays!$A$1:$A$248)),0)+IF(AND($P32&lt;CE$4,$Q32&lt;CF$4,$Q32&gt;=CE$4),NETWORKDAYS.INTL(CE$4,$Q32,1,(Holidays!$A$1:$A$248)),0)+IF(AND($P32&lt;CE$4,$Q32&gt;=CF$4,$Q32&gt;=CE$4),NETWORKDAYS.INTL(CE$4,(CF$4)-1,1,(Holidays!$A$1:$A$248)),0))*$S32,"")</f>
        <v>0</v>
      </c>
      <c r="CF32" s="191">
        <f>IFERROR((IF(AND($P32&gt;=CF$4,$P32&lt;CG$4,$Q32&lt;CG$4),NETWORKDAYS.INTL($P32,$Q32,1,(Holidays!$A$1:$A$248)),0)+IF(AND($P32&gt;=CF$4,$P32&lt;CG$4,$Q32&gt;=CG$4),NETWORKDAYS.INTL($P32,(CG$4)-1,1,(Holidays!$A$1:$A$248)),0)+IF(AND($P32&lt;CF$4,$Q32&lt;CG$4,$Q32&gt;=CF$4),NETWORKDAYS.INTL(CF$4,$Q32,1,(Holidays!$A$1:$A$248)),0)+IF(AND($P32&lt;CF$4,$Q32&gt;=CG$4,$Q32&gt;=CF$4),NETWORKDAYS.INTL(CF$4,(CG$4)-1,1,(Holidays!$A$1:$A$248)),0))*$S32,"")</f>
        <v>0</v>
      </c>
      <c r="CG32" s="191">
        <f>IFERROR((IF(AND($P32&gt;=CG$4,$P32&lt;CH$4,$Q32&lt;CH$4),NETWORKDAYS.INTL($P32,$Q32,1,(Holidays!$A$1:$A$248)),0)+IF(AND($P32&gt;=CG$4,$P32&lt;CH$4,$Q32&gt;=CH$4),NETWORKDAYS.INTL($P32,(CH$4)-1,1,(Holidays!$A$1:$A$248)),0)+IF(AND($P32&lt;CG$4,$Q32&lt;CH$4,$Q32&gt;=CG$4),NETWORKDAYS.INTL(CG$4,$Q32,1,(Holidays!$A$1:$A$248)),0)+IF(AND($P32&lt;CG$4,$Q32&gt;=CH$4,$Q32&gt;=CG$4),NETWORKDAYS.INTL(CG$4,(CH$4)-1,1,(Holidays!$A$1:$A$248)),0))*$S32,"")</f>
        <v>0</v>
      </c>
      <c r="CH32" s="191">
        <f>IFERROR((IF(AND($P32&gt;=CH$4,$P32&lt;CI$4,$Q32&lt;CI$4),NETWORKDAYS.INTL($P32,$Q32,1,(Holidays!$A$1:$A$248)),0)+IF(AND($P32&gt;=CH$4,$P32&lt;CI$4,$Q32&gt;=CI$4),NETWORKDAYS.INTL($P32,(CI$4)-1,1,(Holidays!$A$1:$A$248)),0)+IF(AND($P32&lt;CH$4,$Q32&lt;CI$4,$Q32&gt;=CH$4),NETWORKDAYS.INTL(CH$4,$Q32,1,(Holidays!$A$1:$A$248)),0)+IF(AND($P32&lt;CH$4,$Q32&gt;=CI$4,$Q32&gt;=CH$4),NETWORKDAYS.INTL(CH$4,(CI$4)-1,1,(Holidays!$A$1:$A$248)),0))*$S32,"")</f>
        <v>0</v>
      </c>
      <c r="CI32" s="191">
        <f>IFERROR((IF(AND($P32&gt;=CI$4,$P32&lt;CJ$4,$Q32&lt;CJ$4),NETWORKDAYS.INTL($P32,$Q32,1,(Holidays!$A$1:$A$248)),0)+IF(AND($P32&gt;=CI$4,$P32&lt;CJ$4,$Q32&gt;=CJ$4),NETWORKDAYS.INTL($P32,(CJ$4)-1,1,(Holidays!$A$1:$A$248)),0)+IF(AND($P32&lt;CI$4,$Q32&lt;CJ$4,$Q32&gt;=CI$4),NETWORKDAYS.INTL(CI$4,$Q32,1,(Holidays!$A$1:$A$248)),0)+IF(AND($P32&lt;CI$4,$Q32&gt;=CJ$4,$Q32&gt;=CI$4),NETWORKDAYS.INTL(CI$4,(CJ$4)-1,1,(Holidays!$A$1:$A$248)),0))*$S32,"")</f>
        <v>0</v>
      </c>
      <c r="CJ32" s="191">
        <f>IFERROR((IF(AND($P32&gt;=CJ$4,$P32&lt;CK$4,$Q32&lt;CK$4),NETWORKDAYS.INTL($P32,$Q32,1,(Holidays!$A$1:$A$248)),0)+IF(AND($P32&gt;=CJ$4,$P32&lt;CK$4,$Q32&gt;=CK$4),NETWORKDAYS.INTL($P32,(CK$4)-1,1,(Holidays!$A$1:$A$248)),0)+IF(AND($P32&lt;CJ$4,$Q32&lt;CK$4,$Q32&gt;=CJ$4),NETWORKDAYS.INTL(CJ$4,$Q32,1,(Holidays!$A$1:$A$248)),0)+IF(AND($P32&lt;CJ$4,$Q32&gt;=CK$4,$Q32&gt;=CJ$4),NETWORKDAYS.INTL(CJ$4,(CK$4)-1,1,(Holidays!$A$1:$A$248)),0))*$S32,"")</f>
        <v>0</v>
      </c>
      <c r="CK32" s="191">
        <f>IFERROR((IF(AND($P32&gt;=CK$4,$P32&lt;CL$4,$Q32&lt;CL$4),NETWORKDAYS.INTL($P32,$Q32,1,(Holidays!$A$1:$A$248)),0)+IF(AND($P32&gt;=CK$4,$P32&lt;CL$4,$Q32&gt;=CL$4),NETWORKDAYS.INTL($P32,(CL$4)-1,1,(Holidays!$A$1:$A$248)),0)+IF(AND($P32&lt;CK$4,$Q32&lt;CL$4,$Q32&gt;=CK$4),NETWORKDAYS.INTL(CK$4,$Q32,1,(Holidays!$A$1:$A$248)),0)+IF(AND($P32&lt;CK$4,$Q32&gt;=CL$4,$Q32&gt;=CK$4),NETWORKDAYS.INTL(CK$4,(CL$4)-1,1,(Holidays!$A$1:$A$248)),0))*$S32,"")</f>
        <v>0</v>
      </c>
      <c r="CL32" s="191">
        <f>IFERROR((IF(AND($P32&gt;=CL$4,$P32&lt;CM$4,$Q32&lt;CM$4),NETWORKDAYS.INTL($P32,$Q32,1,(Holidays!$A$1:$A$248)),0)+IF(AND($P32&gt;=CL$4,$P32&lt;CM$4,$Q32&gt;=CM$4),NETWORKDAYS.INTL($P32,(CM$4)-1,1,(Holidays!$A$1:$A$248)),0)+IF(AND($P32&lt;CL$4,$Q32&lt;CM$4,$Q32&gt;=CL$4),NETWORKDAYS.INTL(CL$4,$Q32,1,(Holidays!$A$1:$A$248)),0)+IF(AND($P32&lt;CL$4,$Q32&gt;=CM$4,$Q32&gt;=CL$4),NETWORKDAYS.INTL(CL$4,(CM$4)-1,1,(Holidays!$A$1:$A$248)),0))*$S32,"")</f>
        <v>0</v>
      </c>
      <c r="CM32" s="191">
        <f>IFERROR((IF(AND($P32&gt;=CM$4,$P32&lt;CN$4,$Q32&lt;CN$4),NETWORKDAYS.INTL($P32,$Q32,1,(Holidays!$A$1:$A$248)),0)+IF(AND($P32&gt;=CM$4,$P32&lt;CN$4,$Q32&gt;=CN$4),NETWORKDAYS.INTL($P32,(CN$4)-1,1,(Holidays!$A$1:$A$248)),0)+IF(AND($P32&lt;CM$4,$Q32&lt;CN$4,$Q32&gt;=CM$4),NETWORKDAYS.INTL(CM$4,$Q32,1,(Holidays!$A$1:$A$248)),0)+IF(AND($P32&lt;CM$4,$Q32&gt;=CN$4,$Q32&gt;=CM$4),NETWORKDAYS.INTL(CM$4,(CN$4)-1,1,(Holidays!$A$1:$A$248)),0))*$S32,"")</f>
        <v>0</v>
      </c>
      <c r="CN32" s="191">
        <f>IFERROR((IF(AND($P32&gt;=CN$4,$P32&lt;CO$4,$Q32&lt;CO$4),NETWORKDAYS.INTL($P32,$Q32,1,(Holidays!$A$1:$A$248)),0)+IF(AND($P32&gt;=CN$4,$P32&lt;CO$4,$Q32&gt;=CO$4),NETWORKDAYS.INTL($P32,(CO$4)-1,1,(Holidays!$A$1:$A$248)),0)+IF(AND($P32&lt;CN$4,$Q32&lt;CO$4,$Q32&gt;=CN$4),NETWORKDAYS.INTL(CN$4,$Q32,1,(Holidays!$A$1:$A$248)),0)+IF(AND($P32&lt;CN$4,$Q32&gt;=CO$4,$Q32&gt;=CN$4),NETWORKDAYS.INTL(CN$4,(CO$4)-1,1,(Holidays!$A$1:$A$248)),0))*$S32,"")</f>
        <v>0</v>
      </c>
      <c r="CO32" s="191">
        <f>IFERROR((IF(AND($P32&gt;=CO$4,$P32&lt;CP$4,$Q32&lt;CP$4),NETWORKDAYS.INTL($P32,$Q32,1,(Holidays!$A$1:$A$248)),0)+IF(AND($P32&gt;=CO$4,$P32&lt;CP$4,$Q32&gt;=CP$4),NETWORKDAYS.INTL($P32,(CP$4)-1,1,(Holidays!$A$1:$A$248)),0)+IF(AND($P32&lt;CO$4,$Q32&lt;CP$4,$Q32&gt;=CO$4),NETWORKDAYS.INTL(CO$4,$Q32,1,(Holidays!$A$1:$A$248)),0)+IF(AND($P32&lt;CO$4,$Q32&gt;=CP$4,$Q32&gt;=CO$4),NETWORKDAYS.INTL(CO$4,(CP$4)-1,1,(Holidays!$A$1:$A$248)),0))*$S32,"")</f>
        <v>0</v>
      </c>
      <c r="CP32" s="191">
        <f>IFERROR((IF(AND($P32&gt;=CP$4,$P32&lt;CQ$4,$Q32&lt;CQ$4),NETWORKDAYS.INTL($P32,$Q32,1,(Holidays!$A$1:$A$248)),0)+IF(AND($P32&gt;=CP$4,$P32&lt;CQ$4,$Q32&gt;=CQ$4),NETWORKDAYS.INTL($P32,(CQ$4)-1,1,(Holidays!$A$1:$A$248)),0)+IF(AND($P32&lt;CP$4,$Q32&lt;CQ$4,$Q32&gt;=CP$4),NETWORKDAYS.INTL(CP$4,$Q32,1,(Holidays!$A$1:$A$248)),0)+IF(AND($P32&lt;CP$4,$Q32&gt;=CQ$4,$Q32&gt;=CP$4),NETWORKDAYS.INTL(CP$4,(CQ$4)-1,1,(Holidays!$A$1:$A$248)),0))*$S32,"")</f>
        <v>0</v>
      </c>
      <c r="CQ32" s="191">
        <f>IFERROR((IF(AND($P32&gt;=CQ$4,$P32&lt;CR$4,$Q32&lt;CR$4),NETWORKDAYS.INTL($P32,$Q32,1,(Holidays!$A$1:$A$248)),0)+IF(AND($P32&gt;=CQ$4,$P32&lt;CR$4,$Q32&gt;=CR$4),NETWORKDAYS.INTL($P32,(CR$4)-1,1,(Holidays!$A$1:$A$248)),0)+IF(AND($P32&lt;CQ$4,$Q32&lt;CR$4,$Q32&gt;=CQ$4),NETWORKDAYS.INTL(CQ$4,$Q32,1,(Holidays!$A$1:$A$248)),0)+IF(AND($P32&lt;CQ$4,$Q32&gt;=CR$4,$Q32&gt;=CQ$4),NETWORKDAYS.INTL(CQ$4,(CR$4)-1,1,(Holidays!$A$1:$A$248)),0))*$S32,"")</f>
        <v>0</v>
      </c>
      <c r="CR32" s="191">
        <f>IFERROR((IF(AND($P32&gt;=CR$4,$P32&lt;CS$4,$Q32&lt;CS$4),NETWORKDAYS.INTL($P32,$Q32,1,(Holidays!$A$1:$A$248)),0)+IF(AND($P32&gt;=CR$4,$P32&lt;CS$4,$Q32&gt;=CS$4),NETWORKDAYS.INTL($P32,(CS$4)-1,1,(Holidays!$A$1:$A$248)),0)+IF(AND($P32&lt;CR$4,$Q32&lt;CS$4,$Q32&gt;=CR$4),NETWORKDAYS.INTL(CR$4,$Q32,1,(Holidays!$A$1:$A$248)),0)+IF(AND($P32&lt;CR$4,$Q32&gt;=CS$4,$Q32&gt;=CR$4),NETWORKDAYS.INTL(CR$4,(CS$4)-1,1,(Holidays!$A$1:$A$248)),0))*$S32,"")</f>
        <v>0</v>
      </c>
      <c r="CS32" s="191">
        <f>IFERROR((IF(AND($P32&gt;=CS$4,$P32&lt;CT$4,$Q32&lt;CT$4),NETWORKDAYS.INTL($P32,$Q32,1,(Holidays!$A$1:$A$248)),0)+IF(AND($P32&gt;=CS$4,$P32&lt;CT$4,$Q32&gt;=CT$4),NETWORKDAYS.INTL($P32,(CT$4)-1,1,(Holidays!$A$1:$A$248)),0)+IF(AND($P32&lt;CS$4,$Q32&lt;CT$4,$Q32&gt;=CS$4),NETWORKDAYS.INTL(CS$4,$Q32,1,(Holidays!$A$1:$A$248)),0)+IF(AND($P32&lt;CS$4,$Q32&gt;=CT$4,$Q32&gt;=CS$4),NETWORKDAYS.INTL(CS$4,(CT$4)-1,1,(Holidays!$A$1:$A$248)),0))*$S32,"")</f>
        <v>0</v>
      </c>
      <c r="CT32" s="191">
        <f>IFERROR((IF(AND($P32&gt;=CT$4,$P32&lt;CU$4,$Q32&lt;CU$4),NETWORKDAYS.INTL($P32,$Q32,1,(Holidays!$A$1:$A$248)),0)+IF(AND($P32&gt;=CT$4,$P32&lt;CU$4,$Q32&gt;=CU$4),NETWORKDAYS.INTL($P32,(CU$4)-1,1,(Holidays!$A$1:$A$248)),0)+IF(AND($P32&lt;CT$4,$Q32&lt;CU$4,$Q32&gt;=CT$4),NETWORKDAYS.INTL(CT$4,$Q32,1,(Holidays!$A$1:$A$248)),0)+IF(AND($P32&lt;CT$4,$Q32&gt;=CU$4,$Q32&gt;=CT$4),NETWORKDAYS.INTL(CT$4,(CU$4)-1,1,(Holidays!$A$1:$A$248)),0))*$S32,"")</f>
        <v>0</v>
      </c>
      <c r="CU32" s="191">
        <f>IFERROR((IF(AND($P32&gt;=CU$4,$P32&lt;CV$4,$Q32&lt;CV$4),NETWORKDAYS.INTL($P32,$Q32,1,(Holidays!$A$1:$A$248)),0)+IF(AND($P32&gt;=CU$4,$P32&lt;CV$4,$Q32&gt;=CV$4),NETWORKDAYS.INTL($P32,(CV$4)-1,1,(Holidays!$A$1:$A$248)),0)+IF(AND($P32&lt;CU$4,$Q32&lt;CV$4,$Q32&gt;=CU$4),NETWORKDAYS.INTL(CU$4,$Q32,1,(Holidays!$A$1:$A$248)),0)+IF(AND($P32&lt;CU$4,$Q32&gt;=CV$4,$Q32&gt;=CU$4),NETWORKDAYS.INTL(CU$4,(CV$4)-1,1,(Holidays!$A$1:$A$248)),0))*$S32,"")</f>
        <v>0</v>
      </c>
      <c r="CV32" s="191">
        <f>IFERROR((IF(AND($P32&gt;=CV$4,$P32&lt;CW$4,$Q32&lt;CW$4),NETWORKDAYS.INTL($P32,$Q32,1,(Holidays!$A$1:$A$248)),0)+IF(AND($P32&gt;=CV$4,$P32&lt;CW$4,$Q32&gt;=CW$4),NETWORKDAYS.INTL($P32,(CW$4)-1,1,(Holidays!$A$1:$A$248)),0)+IF(AND($P32&lt;CV$4,$Q32&lt;CW$4,$Q32&gt;=CV$4),NETWORKDAYS.INTL(CV$4,$Q32,1,(Holidays!$A$1:$A$248)),0)+IF(AND($P32&lt;CV$4,$Q32&gt;=CW$4,$Q32&gt;=CV$4),NETWORKDAYS.INTL(CV$4,(CW$4)-1,1,(Holidays!$A$1:$A$248)),0))*$S32,"")</f>
        <v>0</v>
      </c>
      <c r="CW32" s="191">
        <f>IFERROR((IF(AND($P32&gt;=CW$4,$P32&lt;CX$4,$Q32&lt;CX$4),NETWORKDAYS.INTL($P32,$Q32,1,(Holidays!$A$1:$A$248)),0)+IF(AND($P32&gt;=CW$4,$P32&lt;CX$4,$Q32&gt;=CX$4),NETWORKDAYS.INTL($P32,(CX$4)-1,1,(Holidays!$A$1:$A$248)),0)+IF(AND($P32&lt;CW$4,$Q32&lt;CX$4,$Q32&gt;=CW$4),NETWORKDAYS.INTL(CW$4,$Q32,1,(Holidays!$A$1:$A$248)),0)+IF(AND($P32&lt;CW$4,$Q32&gt;=CX$4,$Q32&gt;=CW$4),NETWORKDAYS.INTL(CW$4,(CX$4)-1,1,(Holidays!$A$1:$A$248)),0))*$S32,"")</f>
        <v>0</v>
      </c>
      <c r="CX32" s="191">
        <f>IFERROR((IF(AND($P32&gt;=CX$4,$P32&lt;CY$4,$Q32&lt;CY$4),NETWORKDAYS.INTL($P32,$Q32,1,(Holidays!$A$1:$A$248)),0)+IF(AND($P32&gt;=CX$4,$P32&lt;CY$4,$Q32&gt;=CY$4),NETWORKDAYS.INTL($P32,(CY$4)-1,1,(Holidays!$A$1:$A$248)),0)+IF(AND($P32&lt;CX$4,$Q32&lt;CY$4,$Q32&gt;=CX$4),NETWORKDAYS.INTL(CX$4,$Q32,1,(Holidays!$A$1:$A$248)),0)+IF(AND($P32&lt;CX$4,$Q32&gt;=CY$4,$Q32&gt;=CX$4),NETWORKDAYS.INTL(CX$4,(CY$4)-1,1,(Holidays!$A$1:$A$248)),0))*$S32,"")</f>
        <v>0</v>
      </c>
      <c r="CY32" s="191">
        <f>IFERROR((IF(AND($P32&gt;=CY$4,$P32&lt;CZ$4,$Q32&lt;CZ$4),NETWORKDAYS.INTL($P32,$Q32,1,(Holidays!$A$1:$A$248)),0)+IF(AND($P32&gt;=CY$4,$P32&lt;CZ$4,$Q32&gt;=CZ$4),NETWORKDAYS.INTL($P32,(CZ$4)-1,1,(Holidays!$A$1:$A$248)),0)+IF(AND($P32&lt;CY$4,$Q32&lt;CZ$4,$Q32&gt;=CY$4),NETWORKDAYS.INTL(CY$4,$Q32,1,(Holidays!$A$1:$A$248)),0)+IF(AND($P32&lt;CY$4,$Q32&gt;=CZ$4,$Q32&gt;=CY$4),NETWORKDAYS.INTL(CY$4,(CZ$4)-1,1,(Holidays!$A$1:$A$248)),0))*$S32,"")</f>
        <v>0</v>
      </c>
      <c r="CZ32" s="191">
        <f>IFERROR((IF(AND($P32&gt;=CZ$4,$P32&lt;DA$4,$Q32&lt;DA$4),NETWORKDAYS.INTL($P32,$Q32,1,(Holidays!$A$1:$A$248)),0)+IF(AND($P32&gt;=CZ$4,$P32&lt;DA$4,$Q32&gt;=DA$4),NETWORKDAYS.INTL($P32,(DA$4)-1,1,(Holidays!$A$1:$A$248)),0)+IF(AND($P32&lt;CZ$4,$Q32&lt;DA$4,$Q32&gt;=CZ$4),NETWORKDAYS.INTL(CZ$4,$Q32,1,(Holidays!$A$1:$A$248)),0)+IF(AND($P32&lt;CZ$4,$Q32&gt;=DA$4,$Q32&gt;=CZ$4),NETWORKDAYS.INTL(CZ$4,(DA$4)-1,1,(Holidays!$A$1:$A$248)),0))*$S32,"")</f>
        <v>0</v>
      </c>
      <c r="DA32" s="191">
        <f>IFERROR((IF(AND($P32&gt;=DA$4,$P32&lt;DB$4,$Q32&lt;DB$4),NETWORKDAYS.INTL($P32,$Q32,1,(Holidays!$A$1:$A$248)),0)+IF(AND($P32&gt;=DA$4,$P32&lt;DB$4,$Q32&gt;=DB$4),NETWORKDAYS.INTL($P32,(DB$4)-1,1,(Holidays!$A$1:$A$248)),0)+IF(AND($P32&lt;DA$4,$Q32&lt;DB$4,$Q32&gt;=DA$4),NETWORKDAYS.INTL(DA$4,$Q32,1,(Holidays!$A$1:$A$248)),0)+IF(AND($P32&lt;DA$4,$Q32&gt;=DB$4,$Q32&gt;=DA$4),NETWORKDAYS.INTL(DA$4,(DB$4)-1,1,(Holidays!$A$1:$A$248)),0))*$S32,"")</f>
        <v>0</v>
      </c>
      <c r="DB32" s="191">
        <f>IFERROR((IF(AND($P32&gt;=DB$4,$P32&lt;DC$4,$Q32&lt;DC$4),NETWORKDAYS.INTL($P32,$Q32,1,(Holidays!$A$1:$A$248)),0)+IF(AND($P32&gt;=DB$4,$P32&lt;DC$4,$Q32&gt;=DC$4),NETWORKDAYS.INTL($P32,(DC$4)-1,1,(Holidays!$A$1:$A$248)),0)+IF(AND($P32&lt;DB$4,$Q32&lt;DC$4,$Q32&gt;=DB$4),NETWORKDAYS.INTL(DB$4,$Q32,1,(Holidays!$A$1:$A$248)),0)+IF(AND($P32&lt;DB$4,$Q32&gt;=DC$4,$Q32&gt;=DB$4),NETWORKDAYS.INTL(DB$4,(DC$4)-1,1,(Holidays!$A$1:$A$248)),0))*$S32,"")</f>
        <v>0</v>
      </c>
      <c r="DC32" s="191">
        <f>IFERROR((IF(AND($P32&gt;=DC$4,$P32&lt;DD$4,$Q32&lt;DD$4),NETWORKDAYS.INTL($P32,$Q32,1,(Holidays!$A$1:$A$248)),0)+IF(AND($P32&gt;=DC$4,$P32&lt;DD$4,$Q32&gt;=DD$4),NETWORKDAYS.INTL($P32,(DD$4)-1,1,(Holidays!$A$1:$A$248)),0)+IF(AND($P32&lt;DC$4,$Q32&lt;DD$4,$Q32&gt;=DC$4),NETWORKDAYS.INTL(DC$4,$Q32,1,(Holidays!$A$1:$A$248)),0)+IF(AND($P32&lt;DC$4,$Q32&gt;=DD$4,$Q32&gt;=DC$4),NETWORKDAYS.INTL(DC$4,(DD$4)-1,1,(Holidays!$A$1:$A$248)),0))*$S32,"")</f>
        <v>0</v>
      </c>
      <c r="DD32" s="192">
        <f>IFERROR((IF(AND($P32&gt;=DD$4,$P32&lt;DE$4,$Q32&lt;DE$4),NETWORKDAYS.INTL($P32,$Q32,1,(Holidays!$A$1:$A$248)),0)+IF(AND($P32&gt;=DD$4,$P32&lt;DE$4,$Q32&gt;=DE$4),NETWORKDAYS.INTL($P32,(DE$4)-1,1,(Holidays!$A$1:$A$248)),0)+IF(AND($P32&lt;DD$4,$Q32&lt;DE$4,$Q32&gt;=DD$4),NETWORKDAYS.INTL(DD$4,$Q32,1,(Holidays!$A$1:$A$248)),0)+IF(AND($P32&lt;DD$4,$Q32&gt;=DE$4,$Q32&gt;=DD$4),NETWORKDAYS.INTL(DD$4,(DE$4)-1,1,(Holidays!$A$1:$A$248)),0))*$S32,"")</f>
        <v>0</v>
      </c>
      <c r="DE32" s="191">
        <f>IFERROR((IF(AND($P32&gt;=DE$4,$P32&lt;DF$4,$Q32&lt;DF$4),NETWORKDAYS.INTL($P32,$Q32,1,(Holidays!$A$1:$A$248)),0)+IF(AND($P32&gt;=DE$4,$P32&lt;DF$4,$Q32&gt;=DF$4),NETWORKDAYS.INTL($P32,(DF$4)-1,1,(Holidays!$A$1:$A$248)),0)+IF(AND($P32&lt;DE$4,$Q32&lt;DF$4,$Q32&gt;=DE$4),NETWORKDAYS.INTL(DE$4,$Q32,1,(Holidays!$A$1:$A$248)),0)+IF(AND($P32&lt;DE$4,$Q32&gt;=DF$4,$Q32&gt;=DE$4),NETWORKDAYS.INTL(DE$4,(DF$4)-1,1,(Holidays!$A$1:$A$248)),0))*$S32,"")</f>
        <v>0</v>
      </c>
      <c r="DF32" s="191">
        <f>IFERROR((IF(AND($P32&gt;=DF$4,$P32&lt;DG$4,$Q32&lt;DG$4),NETWORKDAYS.INTL($P32,$Q32,1,(Holidays!$A$1:$A$248)),0)+IF(AND($P32&gt;=DF$4,$P32&lt;DG$4,$Q32&gt;=DG$4),NETWORKDAYS.INTL($P32,(DG$4)-1,1,(Holidays!$A$1:$A$248)),0)+IF(AND($P32&lt;DF$4,$Q32&lt;DG$4,$Q32&gt;=DF$4),NETWORKDAYS.INTL(DF$4,$Q32,1,(Holidays!$A$1:$A$248)),0)+IF(AND($P32&lt;DF$4,$Q32&gt;=DG$4,$Q32&gt;=DF$4),NETWORKDAYS.INTL(DF$4,(DG$4)-1,1,(Holidays!$A$1:$A$248)),0))*$S32,"")</f>
        <v>0</v>
      </c>
      <c r="DG32" s="191">
        <f>IFERROR((IF(AND($P32&gt;=DG$4,$P32&lt;DH$4,$Q32&lt;DH$4),NETWORKDAYS.INTL($P32,$Q32,1,(Holidays!$A$1:$A$248)),0)+IF(AND($P32&gt;=DG$4,$P32&lt;DH$4,$Q32&gt;=DH$4),NETWORKDAYS.INTL($P32,(DH$4)-1,1,(Holidays!$A$1:$A$248)),0)+IF(AND($P32&lt;DG$4,$Q32&lt;DH$4,$Q32&gt;=DG$4),NETWORKDAYS.INTL(DG$4,$Q32,1,(Holidays!$A$1:$A$248)),0)+IF(AND($P32&lt;DG$4,$Q32&gt;=DH$4,$Q32&gt;=DG$4),NETWORKDAYS.INTL(DG$4,(DH$4)-1,1,(Holidays!$A$1:$A$248)),0))*$S32,"")</f>
        <v>0</v>
      </c>
      <c r="DH32" s="191">
        <f>IFERROR((IF(AND($P32&gt;=DH$4,$P32&lt;DI$4,$Q32&lt;DI$4),NETWORKDAYS.INTL($P32,$Q32,1,(Holidays!$A$1:$A$248)),0)+IF(AND($P32&gt;=DH$4,$P32&lt;DI$4,$Q32&gt;=DI$4),NETWORKDAYS.INTL($P32,(DI$4)-1,1,(Holidays!$A$1:$A$248)),0)+IF(AND($P32&lt;DH$4,$Q32&lt;DI$4,$Q32&gt;=DH$4),NETWORKDAYS.INTL(DH$4,$Q32,1,(Holidays!$A$1:$A$248)),0)+IF(AND($P32&lt;DH$4,$Q32&gt;=DI$4,$Q32&gt;=DH$4),NETWORKDAYS.INTL(DH$4,(DI$4)-1,1,(Holidays!$A$1:$A$248)),0))*$S32,"")</f>
        <v>0</v>
      </c>
      <c r="DI32" s="191">
        <f>IFERROR((IF(AND($P32&gt;=DI$4,$P32&lt;DJ$4,$Q32&lt;DJ$4),NETWORKDAYS.INTL($P32,$Q32,1,(Holidays!$A$1:$A$248)),0)+IF(AND($P32&gt;=DI$4,$P32&lt;DJ$4,$Q32&gt;=DJ$4),NETWORKDAYS.INTL($P32,(DJ$4)-1,1,(Holidays!$A$1:$A$248)),0)+IF(AND($P32&lt;DI$4,$Q32&lt;DJ$4,$Q32&gt;=DI$4),NETWORKDAYS.INTL(DI$4,$Q32,1,(Holidays!$A$1:$A$248)),0)+IF(AND($P32&lt;DI$4,$Q32&gt;=DJ$4,$Q32&gt;=DI$4),NETWORKDAYS.INTL(DI$4,(DJ$4)-1,1,(Holidays!$A$1:$A$248)),0))*$S32,"")</f>
        <v>0</v>
      </c>
      <c r="DJ32" s="191">
        <f>IFERROR((IF(AND($P32&gt;=DJ$4,$P32&lt;DK$4,$Q32&lt;DK$4),NETWORKDAYS.INTL($P32,$Q32,1,(Holidays!$A$1:$A$248)),0)+IF(AND($P32&gt;=DJ$4,$P32&lt;DK$4,$Q32&gt;=DK$4),NETWORKDAYS.INTL($P32,(DK$4)-1,1,(Holidays!$A$1:$A$248)),0)+IF(AND($P32&lt;DJ$4,$Q32&lt;DK$4,$Q32&gt;=DJ$4),NETWORKDAYS.INTL(DJ$4,$Q32,1,(Holidays!$A$1:$A$248)),0)+IF(AND($P32&lt;DJ$4,$Q32&gt;=DK$4,$Q32&gt;=DJ$4),NETWORKDAYS.INTL(DJ$4,(DK$4)-1,1,(Holidays!$A$1:$A$248)),0))*$S32,"")</f>
        <v>0</v>
      </c>
      <c r="DK32" s="191">
        <f>IFERROR((IF(AND($P32&gt;=DK$4,$P32&lt;DL$4,$Q32&lt;DL$4),NETWORKDAYS.INTL($P32,$Q32,1,(Holidays!$A$1:$A$248)),0)+IF(AND($P32&gt;=DK$4,$P32&lt;DL$4,$Q32&gt;=DL$4),NETWORKDAYS.INTL($P32,(DL$4)-1,1,(Holidays!$A$1:$A$248)),0)+IF(AND($P32&lt;DK$4,$Q32&lt;DL$4,$Q32&gt;=DK$4),NETWORKDAYS.INTL(DK$4,$Q32,1,(Holidays!$A$1:$A$248)),0)+IF(AND($P32&lt;DK$4,$Q32&gt;=DL$4,$Q32&gt;=DK$4),NETWORKDAYS.INTL(DK$4,(DL$4)-1,1,(Holidays!$A$1:$A$248)),0))*$S32,"")</f>
        <v>0</v>
      </c>
      <c r="DL32" s="191">
        <f>IFERROR((IF(AND($P32&gt;=DL$4,$P32&lt;DM$4,$Q32&lt;DM$4),NETWORKDAYS.INTL($P32,$Q32,1,(Holidays!$A$1:$A$248)),0)+IF(AND($P32&gt;=DL$4,$P32&lt;DM$4,$Q32&gt;=DM$4),NETWORKDAYS.INTL($P32,(DM$4)-1,1,(Holidays!$A$1:$A$248)),0)+IF(AND($P32&lt;DL$4,$Q32&lt;DM$4,$Q32&gt;=DL$4),NETWORKDAYS.INTL(DL$4,$Q32,1,(Holidays!$A$1:$A$248)),0)+IF(AND($P32&lt;DL$4,$Q32&gt;=DM$4,$Q32&gt;=DL$4),NETWORKDAYS.INTL(DL$4,(DM$4)-1,1,(Holidays!$A$1:$A$248)),0))*$S32,"")</f>
        <v>0</v>
      </c>
      <c r="DM32" s="191">
        <f>IFERROR((IF(AND($P32&gt;=DM$4,$P32&lt;DN$4,$Q32&lt;DN$4),NETWORKDAYS.INTL($P32,$Q32,1,(Holidays!$A$1:$A$248)),0)+IF(AND($P32&gt;=DM$4,$P32&lt;DN$4,$Q32&gt;=DN$4),NETWORKDAYS.INTL($P32,(DN$4)-1,1,(Holidays!$A$1:$A$248)),0)+IF(AND($P32&lt;DM$4,$Q32&lt;DN$4,$Q32&gt;=DM$4),NETWORKDAYS.INTL(DM$4,$Q32,1,(Holidays!$A$1:$A$248)),0)+IF(AND($P32&lt;DM$4,$Q32&gt;=DN$4,$Q32&gt;=DM$4),NETWORKDAYS.INTL(DM$4,(DN$4)-1,1,(Holidays!$A$1:$A$248)),0))*$S32,"")</f>
        <v>0</v>
      </c>
      <c r="DN32" s="191">
        <f>IFERROR((IF(AND($P32&gt;=DN$4,$P32&lt;DO$4,$Q32&lt;DO$4),NETWORKDAYS.INTL($P32,$Q32,1,(Holidays!$A$1:$A$248)),0)+IF(AND($P32&gt;=DN$4,$P32&lt;DO$4,$Q32&gt;=DO$4),NETWORKDAYS.INTL($P32,(DO$4)-1,1,(Holidays!$A$1:$A$248)),0)+IF(AND($P32&lt;DN$4,$Q32&lt;DO$4,$Q32&gt;=DN$4),NETWORKDAYS.INTL(DN$4,$Q32,1,(Holidays!$A$1:$A$248)),0)+IF(AND($P32&lt;DN$4,$Q32&gt;=DO$4,$Q32&gt;=DN$4),NETWORKDAYS.INTL(DN$4,(DO$4)-1,1,(Holidays!$A$1:$A$248)),0))*$S32,"")</f>
        <v>0</v>
      </c>
      <c r="DO32" s="191">
        <f>IFERROR((IF(AND($P32&gt;=DO$4,$P32&lt;DP$4,$Q32&lt;DP$4),NETWORKDAYS.INTL($P32,$Q32,1,(Holidays!$A$1:$A$248)),0)+IF(AND($P32&gt;=DO$4,$P32&lt;DP$4,$Q32&gt;=DP$4),NETWORKDAYS.INTL($P32,(DP$4)-1,1,(Holidays!$A$1:$A$248)),0)+IF(AND($P32&lt;DO$4,$Q32&lt;DP$4,$Q32&gt;=DO$4),NETWORKDAYS.INTL(DO$4,$Q32,1,(Holidays!$A$1:$A$248)),0)+IF(AND($P32&lt;DO$4,$Q32&gt;=DP$4,$Q32&gt;=DO$4),NETWORKDAYS.INTL(DO$4,(DP$4)-1,1,(Holidays!$A$1:$A$248)),0))*$S32,"")</f>
        <v>0</v>
      </c>
      <c r="DP32" s="191">
        <f>IFERROR((IF(AND($P32&gt;=DP$4,$P32&lt;DQ$4,$Q32&lt;DQ$4),NETWORKDAYS.INTL($P32,$Q32,1,(Holidays!$A$1:$A$248)),0)+IF(AND($P32&gt;=DP$4,$P32&lt;DQ$4,$Q32&gt;=DQ$4),NETWORKDAYS.INTL($P32,(DQ$4)-1,1,(Holidays!$A$1:$A$248)),0)+IF(AND($P32&lt;DP$4,$Q32&lt;DQ$4,$Q32&gt;=DP$4),NETWORKDAYS.INTL(DP$4,$Q32,1,(Holidays!$A$1:$A$248)),0)+IF(AND($P32&lt;DP$4,$Q32&gt;=DQ$4,$Q32&gt;=DP$4),NETWORKDAYS.INTL(DP$4,(DQ$4)-1,1,(Holidays!$A$1:$A$248)),0))*$S32,"")</f>
        <v>0</v>
      </c>
      <c r="DQ32" s="191">
        <f>IFERROR((IF(AND($P32&gt;=DQ$4,$P32&lt;DR$4,$Q32&lt;DR$4),NETWORKDAYS.INTL($P32,$Q32,1,(Holidays!$A$1:$A$248)),0)+IF(AND($P32&gt;=DQ$4,$P32&lt;DR$4,$Q32&gt;=DR$4),NETWORKDAYS.INTL($P32,(DR$4)-1,1,(Holidays!$A$1:$A$248)),0)+IF(AND($P32&lt;DQ$4,$Q32&lt;DR$4,$Q32&gt;=DQ$4),NETWORKDAYS.INTL(DQ$4,$Q32,1,(Holidays!$A$1:$A$248)),0)+IF(AND($P32&lt;DQ$4,$Q32&gt;=DR$4,$Q32&gt;=DQ$4),NETWORKDAYS.INTL(DQ$4,(DR$4)-1,1,(Holidays!$A$1:$A$248)),0))*$S32,"")</f>
        <v>0</v>
      </c>
      <c r="DR32" s="191">
        <f>IFERROR((IF(AND($P32&gt;=DR$4,$P32&lt;DS$4,$Q32&lt;DS$4),NETWORKDAYS.INTL($P32,$Q32,1,(Holidays!$A$1:$A$248)),0)+IF(AND($P32&gt;=DR$4,$P32&lt;DS$4,$Q32&gt;=DS$4),NETWORKDAYS.INTL($P32,(DS$4)-1,1,(Holidays!$A$1:$A$248)),0)+IF(AND($P32&lt;DR$4,$Q32&lt;DS$4,$Q32&gt;=DR$4),NETWORKDAYS.INTL(DR$4,$Q32,1,(Holidays!$A$1:$A$248)),0)+IF(AND($P32&lt;DR$4,$Q32&gt;=DS$4,$Q32&gt;=DR$4),NETWORKDAYS.INTL(DR$4,(DS$4)-1,1,(Holidays!$A$1:$A$248)),0))*$S32,"")</f>
        <v>0</v>
      </c>
      <c r="DS32" s="191">
        <f>IFERROR((IF(AND($P32&gt;=DS$4,$P32&lt;DT$4,$Q32&lt;DT$4),NETWORKDAYS.INTL($P32,$Q32,1,(Holidays!$A$1:$A$248)),0)+IF(AND($P32&gt;=DS$4,$P32&lt;DT$4,$Q32&gt;=DT$4),NETWORKDAYS.INTL($P32,(DT$4)-1,1,(Holidays!$A$1:$A$248)),0)+IF(AND($P32&lt;DS$4,$Q32&lt;DT$4,$Q32&gt;=DS$4),NETWORKDAYS.INTL(DS$4,$Q32,1,(Holidays!$A$1:$A$248)),0)+IF(AND($P32&lt;DS$4,$Q32&gt;=DT$4,$Q32&gt;=DS$4),NETWORKDAYS.INTL(DS$4,(DT$4)-1,1,(Holidays!$A$1:$A$248)),0))*$S32,"")</f>
        <v>0</v>
      </c>
      <c r="DT32" s="191">
        <f>IFERROR((IF(AND($P32&gt;=DT$4,$P32&lt;DU$4,$Q32&lt;DU$4),NETWORKDAYS.INTL($P32,$Q32,1,(Holidays!$A$1:$A$248)),0)+IF(AND($P32&gt;=DT$4,$P32&lt;DU$4,$Q32&gt;=DU$4),NETWORKDAYS.INTL($P32,(DU$4)-1,1,(Holidays!$A$1:$A$248)),0)+IF(AND($P32&lt;DT$4,$Q32&lt;DU$4,$Q32&gt;=DT$4),NETWORKDAYS.INTL(DT$4,$Q32,1,(Holidays!$A$1:$A$248)),0)+IF(AND($P32&lt;DT$4,$Q32&gt;=DU$4,$Q32&gt;=DT$4),NETWORKDAYS.INTL(DT$4,(DU$4)-1,1,(Holidays!$A$1:$A$248)),0))*$S32,"")</f>
        <v>0</v>
      </c>
      <c r="DU32" s="191">
        <f>IFERROR((IF(AND($P32&gt;=DU$4,$P32&lt;DV$4,$Q32&lt;DV$4),NETWORKDAYS.INTL($P32,$Q32,1,(Holidays!$A$1:$A$248)),0)+IF(AND($P32&gt;=DU$4,$P32&lt;DV$4,$Q32&gt;=DV$4),NETWORKDAYS.INTL($P32,(DV$4)-1,1,(Holidays!$A$1:$A$248)),0)+IF(AND($P32&lt;DU$4,$Q32&lt;DV$4,$Q32&gt;=DU$4),NETWORKDAYS.INTL(DU$4,$Q32,1,(Holidays!$A$1:$A$248)),0)+IF(AND($P32&lt;DU$4,$Q32&gt;=DV$4,$Q32&gt;=DU$4),NETWORKDAYS.INTL(DU$4,(DV$4)-1,1,(Holidays!$A$1:$A$248)),0))*$S32,"")</f>
        <v>0</v>
      </c>
      <c r="DV32" s="191">
        <f>IFERROR((IF(AND($P32&gt;=DV$4,$P32&lt;DW$4,$Q32&lt;DW$4),NETWORKDAYS.INTL($P32,$Q32,1,(Holidays!$A$1:$A$248)),0)+IF(AND($P32&gt;=DV$4,$P32&lt;DW$4,$Q32&gt;=DW$4),NETWORKDAYS.INTL($P32,(DW$4)-1,1,(Holidays!$A$1:$A$248)),0)+IF(AND($P32&lt;DV$4,$Q32&lt;DW$4,$Q32&gt;=DV$4),NETWORKDAYS.INTL(DV$4,$Q32,1,(Holidays!$A$1:$A$248)),0)+IF(AND($P32&lt;DV$4,$Q32&gt;=DW$4,$Q32&gt;=DV$4),NETWORKDAYS.INTL(DV$4,(DW$4)-1,1,(Holidays!$A$1:$A$248)),0))*$S32,"")</f>
        <v>0</v>
      </c>
      <c r="DW32" s="191">
        <f>IFERROR((IF(AND($P32&gt;=DW$4,$P32&lt;DX$4,$Q32&lt;DX$4),NETWORKDAYS.INTL($P32,$Q32,1,(Holidays!$A$1:$A$248)),0)+IF(AND($P32&gt;=DW$4,$P32&lt;DX$4,$Q32&gt;=DX$4),NETWORKDAYS.INTL($P32,(DX$4)-1,1,(Holidays!$A$1:$A$248)),0)+IF(AND($P32&lt;DW$4,$Q32&lt;DX$4,$Q32&gt;=DW$4),NETWORKDAYS.INTL(DW$4,$Q32,1,(Holidays!$A$1:$A$248)),0)+IF(AND($P32&lt;DW$4,$Q32&gt;=DX$4,$Q32&gt;=DW$4),NETWORKDAYS.INTL(DW$4,(DX$4)-1,1,(Holidays!$A$1:$A$248)),0))*$S32,"")</f>
        <v>0</v>
      </c>
      <c r="DX32" s="191">
        <f>IFERROR((IF(AND($P32&gt;=DX$4,$P32&lt;DY$4,$Q32&lt;DY$4),NETWORKDAYS.INTL($P32,$Q32,1,(Holidays!$A$1:$A$248)),0)+IF(AND($P32&gt;=DX$4,$P32&lt;DY$4,$Q32&gt;=DY$4),NETWORKDAYS.INTL($P32,(DY$4)-1,1,(Holidays!$A$1:$A$248)),0)+IF(AND($P32&lt;DX$4,$Q32&lt;DY$4,$Q32&gt;=DX$4),NETWORKDAYS.INTL(DX$4,$Q32,1,(Holidays!$A$1:$A$248)),0)+IF(AND($P32&lt;DX$4,$Q32&gt;=DY$4,$Q32&gt;=DX$4),NETWORKDAYS.INTL(DX$4,(DY$4)-1,1,(Holidays!$A$1:$A$248)),0))*$S32,"")</f>
        <v>0</v>
      </c>
      <c r="DY32" s="191">
        <f>IFERROR((IF(AND($P32&gt;=DY$4,$P32&lt;DZ$4,$Q32&lt;DZ$4),NETWORKDAYS.INTL($P32,$Q32,1,(Holidays!$A$1:$A$248)),0)+IF(AND($P32&gt;=DY$4,$P32&lt;DZ$4,$Q32&gt;=DZ$4),NETWORKDAYS.INTL($P32,(DZ$4)-1,1,(Holidays!$A$1:$A$248)),0)+IF(AND($P32&lt;DY$4,$Q32&lt;DZ$4,$Q32&gt;=DY$4),NETWORKDAYS.INTL(DY$4,$Q32,1,(Holidays!$A$1:$A$248)),0)+IF(AND($P32&lt;DY$4,$Q32&gt;=DZ$4,$Q32&gt;=DY$4),NETWORKDAYS.INTL(DY$4,(DZ$4)-1,1,(Holidays!$A$1:$A$248)),0))*$S32,"")</f>
        <v>0</v>
      </c>
      <c r="DZ32" s="191">
        <f>IFERROR((IF(AND($P32&gt;=DZ$4,$P32&lt;EA$4,$Q32&lt;EA$4),NETWORKDAYS.INTL($P32,$Q32,1,(Holidays!$A$1:$A$248)),0)+IF(AND($P32&gt;=DZ$4,$P32&lt;EA$4,$Q32&gt;=EA$4),NETWORKDAYS.INTL($P32,(EA$4)-1,1,(Holidays!$A$1:$A$248)),0)+IF(AND($P32&lt;DZ$4,$Q32&lt;EA$4,$Q32&gt;=DZ$4),NETWORKDAYS.INTL(DZ$4,$Q32,1,(Holidays!$A$1:$A$248)),0)+IF(AND($P32&lt;DZ$4,$Q32&gt;=EA$4,$Q32&gt;=DZ$4),NETWORKDAYS.INTL(DZ$4,(EA$4)-1,1,(Holidays!$A$1:$A$248)),0))*$S32,"")</f>
        <v>0</v>
      </c>
      <c r="EA32" s="191">
        <f>IFERROR((IF(AND($P32&gt;=EA$4,$P32&lt;EB$4,$Q32&lt;EB$4),NETWORKDAYS.INTL($P32,$Q32,1,(Holidays!$A$1:$A$248)),0)+IF(AND($P32&gt;=EA$4,$P32&lt;EB$4,$Q32&gt;=EB$4),NETWORKDAYS.INTL($P32,(EB$4)-1,1,(Holidays!$A$1:$A$248)),0)+IF(AND($P32&lt;EA$4,$Q32&lt;EB$4,$Q32&gt;=EA$4),NETWORKDAYS.INTL(EA$4,$Q32,1,(Holidays!$A$1:$A$248)),0)+IF(AND($P32&lt;EA$4,$Q32&gt;=EB$4,$Q32&gt;=EA$4),NETWORKDAYS.INTL(EA$4,(EB$4)-1,1,(Holidays!$A$1:$A$248)),0))*$S32,"")</f>
        <v>0</v>
      </c>
      <c r="EB32" s="191">
        <f>IFERROR((IF(AND($P32&gt;=EB$4,$P32&lt;EC$4,$Q32&lt;EC$4),NETWORKDAYS.INTL($P32,$Q32,1,(Holidays!$A$1:$A$248)),0)+IF(AND($P32&gt;=EB$4,$P32&lt;EC$4,$Q32&gt;=EC$4),NETWORKDAYS.INTL($P32,(EC$4)-1,1,(Holidays!$A$1:$A$248)),0)+IF(AND($P32&lt;EB$4,$Q32&lt;EC$4,$Q32&gt;=EB$4),NETWORKDAYS.INTL(EB$4,$Q32,1,(Holidays!$A$1:$A$248)),0)+IF(AND($P32&lt;EB$4,$Q32&gt;=EC$4,$Q32&gt;=EB$4),NETWORKDAYS.INTL(EB$4,(EC$4)-1,1,(Holidays!$A$1:$A$248)),0))*$S32,"")</f>
        <v>0</v>
      </c>
      <c r="EC32" s="191">
        <f>IFERROR((IF(AND($P32&gt;=EC$4,$P32&lt;ED$4,$Q32&lt;ED$4),NETWORKDAYS.INTL($P32,$Q32,1,(Holidays!$A$1:$A$248)),0)+IF(AND($P32&gt;=EC$4,$P32&lt;ED$4,$Q32&gt;=ED$4),NETWORKDAYS.INTL($P32,(ED$4)-1,1,(Holidays!$A$1:$A$248)),0)+IF(AND($P32&lt;EC$4,$Q32&lt;ED$4,$Q32&gt;=EC$4),NETWORKDAYS.INTL(EC$4,$Q32,1,(Holidays!$A$1:$A$248)),0)+IF(AND($P32&lt;EC$4,$Q32&gt;=ED$4,$Q32&gt;=EC$4),NETWORKDAYS.INTL(EC$4,(ED$4)-1,1,(Holidays!$A$1:$A$248)),0))*$S32,"")</f>
        <v>0</v>
      </c>
      <c r="ED32" s="191">
        <f>IFERROR((IF(AND($P32&gt;=ED$4,$P32&lt;EE$4,$Q32&lt;EE$4),NETWORKDAYS.INTL($P32,$Q32,1,(Holidays!$A$1:$A$248)),0)+IF(AND($P32&gt;=ED$4,$P32&lt;EE$4,$Q32&gt;=EE$4),NETWORKDAYS.INTL($P32,(EE$4)-1,1,(Holidays!$A$1:$A$248)),0)+IF(AND($P32&lt;ED$4,$Q32&lt;EE$4,$Q32&gt;=ED$4),NETWORKDAYS.INTL(ED$4,$Q32,1,(Holidays!$A$1:$A$248)),0)+IF(AND($P32&lt;ED$4,$Q32&gt;=EE$4,$Q32&gt;=ED$4),NETWORKDAYS.INTL(ED$4,(EE$4)-1,1,(Holidays!$A$1:$A$248)),0))*$S32,"")</f>
        <v>0</v>
      </c>
      <c r="EE32" s="191">
        <f>IFERROR((IF(AND($P32&gt;=EE$4,$P32&lt;EF$4,$Q32&lt;EF$4),NETWORKDAYS.INTL($P32,$Q32,1,(Holidays!$A$1:$A$248)),0)+IF(AND($P32&gt;=EE$4,$P32&lt;EF$4,$Q32&gt;=EF$4),NETWORKDAYS.INTL($P32,(EF$4)-1,1,(Holidays!$A$1:$A$248)),0)+IF(AND($P32&lt;EE$4,$Q32&lt;EF$4,$Q32&gt;=EE$4),NETWORKDAYS.INTL(EE$4,$Q32,1,(Holidays!$A$1:$A$248)),0)+IF(AND($P32&lt;EE$4,$Q32&gt;=EF$4,$Q32&gt;=EE$4),NETWORKDAYS.INTL(EE$4,(EF$4)-1,1,(Holidays!$A$1:$A$248)),0))*$S32,"")</f>
        <v>0</v>
      </c>
      <c r="EF32" s="191">
        <f>IFERROR((IF(AND($P32&gt;=EF$4,$P32&lt;EG$4,$Q32&lt;EG$4),NETWORKDAYS.INTL($P32,$Q32,1,(Holidays!$A$1:$A$248)),0)+IF(AND($P32&gt;=EF$4,$P32&lt;EG$4,$Q32&gt;=EG$4),NETWORKDAYS.INTL($P32,(EG$4)-1,1,(Holidays!$A$1:$A$248)),0)+IF(AND($P32&lt;EF$4,$Q32&lt;EG$4,$Q32&gt;=EF$4),NETWORKDAYS.INTL(EF$4,$Q32,1,(Holidays!$A$1:$A$248)),0)+IF(AND($P32&lt;EF$4,$Q32&gt;=EG$4,$Q32&gt;=EF$4),NETWORKDAYS.INTL(EF$4,(EG$4)-1,1,(Holidays!$A$1:$A$248)),0))*$S32,"")</f>
        <v>0</v>
      </c>
      <c r="EG32" s="191">
        <f>IFERROR((IF(AND($P32&gt;=EG$4,$P32&lt;EH$4,$Q32&lt;EH$4),NETWORKDAYS.INTL($P32,$Q32,1,(Holidays!$A$1:$A$248)),0)+IF(AND($P32&gt;=EG$4,$P32&lt;EH$4,$Q32&gt;=EH$4),NETWORKDAYS.INTL($P32,(EH$4)-1,1,(Holidays!$A$1:$A$248)),0)+IF(AND($P32&lt;EG$4,$Q32&lt;EH$4,$Q32&gt;=EG$4),NETWORKDAYS.INTL(EG$4,$Q32,1,(Holidays!$A$1:$A$248)),0)+IF(AND($P32&lt;EG$4,$Q32&gt;=EH$4,$Q32&gt;=EG$4),NETWORKDAYS.INTL(EG$4,(EH$4)-1,1,(Holidays!$A$1:$A$248)),0))*$S32,"")</f>
        <v>0</v>
      </c>
      <c r="EH32" s="191">
        <f>IFERROR((IF(AND($P32&gt;=EH$4,$P32&lt;EI$4,$Q32&lt;EI$4),NETWORKDAYS.INTL($P32,$Q32,1,(Holidays!$A$1:$A$248)),0)+IF(AND($P32&gt;=EH$4,$P32&lt;EI$4,$Q32&gt;=EI$4),NETWORKDAYS.INTL($P32,(EI$4)-1,1,(Holidays!$A$1:$A$248)),0)+IF(AND($P32&lt;EH$4,$Q32&lt;EI$4,$Q32&gt;=EH$4),NETWORKDAYS.INTL(EH$4,$Q32,1,(Holidays!$A$1:$A$248)),0)+IF(AND($P32&lt;EH$4,$Q32&gt;=EI$4,$Q32&gt;=EH$4),NETWORKDAYS.INTL(EH$4,(EI$4)-1,1,(Holidays!$A$1:$A$248)),0))*$S32,"")</f>
        <v>0</v>
      </c>
      <c r="EI32" s="191">
        <f>IFERROR((IF(AND($P32&gt;=EI$4,$P32&lt;EJ$4,$Q32&lt;EJ$4),NETWORKDAYS.INTL($P32,$Q32,1,(Holidays!$A$1:$A$248)),0)+IF(AND($P32&gt;=EI$4,$P32&lt;EJ$4,$Q32&gt;=EJ$4),NETWORKDAYS.INTL($P32,(EJ$4)-1,1,(Holidays!$A$1:$A$248)),0)+IF(AND($P32&lt;EI$4,$Q32&lt;EJ$4,$Q32&gt;=EI$4),NETWORKDAYS.INTL(EI$4,$Q32,1,(Holidays!$A$1:$A$248)),0)+IF(AND($P32&lt;EI$4,$Q32&gt;=EJ$4,$Q32&gt;=EI$4),NETWORKDAYS.INTL(EI$4,(EJ$4)-1,1,(Holidays!$A$1:$A$248)),0))*$S32,"")</f>
        <v>0</v>
      </c>
      <c r="EJ32" s="191">
        <f>IFERROR((IF(AND($P32&gt;=EJ$4,$P32&lt;EK$4,$Q32&lt;EK$4),NETWORKDAYS.INTL($P32,$Q32,1,(Holidays!$A$1:$A$248)),0)+IF(AND($P32&gt;=EJ$4,$P32&lt;EK$4,$Q32&gt;=EK$4),NETWORKDAYS.INTL($P32,(EK$4)-1,1,(Holidays!$A$1:$A$248)),0)+IF(AND($P32&lt;EJ$4,$Q32&lt;EK$4,$Q32&gt;=EJ$4),NETWORKDAYS.INTL(EJ$4,$Q32,1,(Holidays!$A$1:$A$248)),0)+IF(AND($P32&lt;EJ$4,$Q32&gt;=EK$4,$Q32&gt;=EJ$4),NETWORKDAYS.INTL(EJ$4,(EK$4)-1,1,(Holidays!$A$1:$A$248)),0))*$S32,"")</f>
        <v>0</v>
      </c>
      <c r="EK32" s="191">
        <f>IFERROR((IF(AND($P32&gt;=EK$4,$P32&lt;EL$4,$Q32&lt;EL$4),NETWORKDAYS.INTL($P32,$Q32,1,(Holidays!$A$1:$A$248)),0)+IF(AND($P32&gt;=EK$4,$P32&lt;EL$4,$Q32&gt;=EL$4),NETWORKDAYS.INTL($P32,(EL$4)-1,1,(Holidays!$A$1:$A$248)),0)+IF(AND($P32&lt;EK$4,$Q32&lt;EL$4,$Q32&gt;=EK$4),NETWORKDAYS.INTL(EK$4,$Q32,1,(Holidays!$A$1:$A$248)),0)+IF(AND($P32&lt;EK$4,$Q32&gt;=EL$4,$Q32&gt;=EK$4),NETWORKDAYS.INTL(EK$4,(EL$4)-1,1,(Holidays!$A$1:$A$248)),0))*$S32,"")</f>
        <v>0</v>
      </c>
      <c r="EL32" s="191">
        <f>IFERROR((IF(AND($P32&gt;=EL$4,$P32&lt;EM$4,$Q32&lt;EM$4),NETWORKDAYS.INTL($P32,$Q32,1,(Holidays!$A$1:$A$248)),0)+IF(AND($P32&gt;=EL$4,$P32&lt;EM$4,$Q32&gt;=EM$4),NETWORKDAYS.INTL($P32,(EM$4)-1,1,(Holidays!$A$1:$A$248)),0)+IF(AND($P32&lt;EL$4,$Q32&lt;EM$4,$Q32&gt;=EL$4),NETWORKDAYS.INTL(EL$4,$Q32,1,(Holidays!$A$1:$A$248)),0)+IF(AND($P32&lt;EL$4,$Q32&gt;=EM$4,$Q32&gt;=EL$4),NETWORKDAYS.INTL(EL$4,(EM$4)-1,1,(Holidays!$A$1:$A$248)),0))*$S32,"")</f>
        <v>0</v>
      </c>
      <c r="EM32" s="191">
        <f>IFERROR((IF(AND($P32&gt;=EM$4,$P32&lt;EN$4,$Q32&lt;EN$4),NETWORKDAYS.INTL($P32,$Q32,1,(Holidays!$A$1:$A$248)),0)+IF(AND($P32&gt;=EM$4,$P32&lt;EN$4,$Q32&gt;=EN$4),NETWORKDAYS.INTL($P32,(EN$4)-1,1,(Holidays!$A$1:$A$248)),0)+IF(AND($P32&lt;EM$4,$Q32&lt;EN$4,$Q32&gt;=EM$4),NETWORKDAYS.INTL(EM$4,$Q32,1,(Holidays!$A$1:$A$248)),0)+IF(AND($P32&lt;EM$4,$Q32&gt;=EN$4,$Q32&gt;=EM$4),NETWORKDAYS.INTL(EM$4,(EN$4)-1,1,(Holidays!$A$1:$A$248)),0))*$S32,"")</f>
        <v>0</v>
      </c>
      <c r="EN32" s="191">
        <f>IFERROR((IF(AND($P32&gt;=EN$4,$P32&lt;EO$4,$Q32&lt;EO$4),NETWORKDAYS.INTL($P32,$Q32,1,(Holidays!$A$1:$A$248)),0)+IF(AND($P32&gt;=EN$4,$P32&lt;EO$4,$Q32&gt;=EO$4),NETWORKDAYS.INTL($P32,(EO$4)-1,1,(Holidays!$A$1:$A$248)),0)+IF(AND($P32&lt;EN$4,$Q32&lt;EO$4,$Q32&gt;=EN$4),NETWORKDAYS.INTL(EN$4,$Q32,1,(Holidays!$A$1:$A$248)),0)+IF(AND($P32&lt;EN$4,$Q32&gt;=EO$4,$Q32&gt;=EN$4),NETWORKDAYS.INTL(EN$4,(EO$4)-1,1,(Holidays!$A$1:$A$248)),0))*$S32,"")</f>
        <v>0</v>
      </c>
      <c r="EO32" s="191">
        <f>IFERROR((IF(AND($P32&gt;=EO$4,$P32&lt;EP$4,$Q32&lt;EP$4),NETWORKDAYS.INTL($P32,$Q32,1,(Holidays!$A$1:$A$248)),0)+IF(AND($P32&gt;=EO$4,$P32&lt;EP$4,$Q32&gt;=EP$4),NETWORKDAYS.INTL($P32,(EP$4)-1,1,(Holidays!$A$1:$A$248)),0)+IF(AND($P32&lt;EO$4,$Q32&lt;EP$4,$Q32&gt;=EO$4),NETWORKDAYS.INTL(EO$4,$Q32,1,(Holidays!$A$1:$A$248)),0)+IF(AND($P32&lt;EO$4,$Q32&gt;=EP$4,$Q32&gt;=EO$4),NETWORKDAYS.INTL(EO$4,(EP$4)-1,1,(Holidays!$A$1:$A$248)),0))*$S32,"")</f>
        <v>0</v>
      </c>
      <c r="EP32" s="191">
        <f>IFERROR((IF(AND($P32&gt;=EP$4,$P32&lt;EQ$4,$Q32&lt;EQ$4),NETWORKDAYS.INTL($P32,$Q32,1,(Holidays!$A$1:$A$248)),0)+IF(AND($P32&gt;=EP$4,$P32&lt;EQ$4,$Q32&gt;=EQ$4),NETWORKDAYS.INTL($P32,(EQ$4)-1,1,(Holidays!$A$1:$A$248)),0)+IF(AND($P32&lt;EP$4,$Q32&lt;EQ$4,$Q32&gt;=EP$4),NETWORKDAYS.INTL(EP$4,$Q32,1,(Holidays!$A$1:$A$248)),0)+IF(AND($P32&lt;EP$4,$Q32&gt;=EQ$4,$Q32&gt;=EP$4),NETWORKDAYS.INTL(EP$4,(EQ$4)-1,1,(Holidays!$A$1:$A$248)),0))*$S32,"")</f>
        <v>0</v>
      </c>
      <c r="EQ32" s="191">
        <f>IFERROR((IF(AND($P32&gt;=EQ$4,$P32&lt;ER$4,$Q32&lt;ER$4),NETWORKDAYS.INTL($P32,$Q32,1,(Holidays!$A$1:$A$248)),0)+IF(AND($P32&gt;=EQ$4,$P32&lt;ER$4,$Q32&gt;=ER$4),NETWORKDAYS.INTL($P32,(ER$4)-1,1,(Holidays!$A$1:$A$248)),0)+IF(AND($P32&lt;EQ$4,$Q32&lt;ER$4,$Q32&gt;=EQ$4),NETWORKDAYS.INTL(EQ$4,$Q32,1,(Holidays!$A$1:$A$248)),0)+IF(AND($P32&lt;EQ$4,$Q32&gt;=ER$4,$Q32&gt;=EQ$4),NETWORKDAYS.INTL(EQ$4,(ER$4)-1,1,(Holidays!$A$1:$A$248)),0))*$S32,"")</f>
        <v>0</v>
      </c>
      <c r="ER32" s="191">
        <f>IFERROR((IF(AND($P32&gt;=ER$4,$P32&lt;ES$4,$Q32&lt;ES$4),NETWORKDAYS.INTL($P32,$Q32,1,(Holidays!$A$1:$A$248)),0)+IF(AND($P32&gt;=ER$4,$P32&lt;ES$4,$Q32&gt;=ES$4),NETWORKDAYS.INTL($P32,(ES$4)-1,1,(Holidays!$A$1:$A$248)),0)+IF(AND($P32&lt;ER$4,$Q32&lt;ES$4,$Q32&gt;=ER$4),NETWORKDAYS.INTL(ER$4,$Q32,1,(Holidays!$A$1:$A$248)),0)+IF(AND($P32&lt;ER$4,$Q32&gt;=ES$4,$Q32&gt;=ER$4),NETWORKDAYS.INTL(ER$4,(ES$4)-1,1,(Holidays!$A$1:$A$248)),0))*$S32,"")</f>
        <v>0</v>
      </c>
      <c r="ES32" s="191">
        <f>IFERROR((IF(AND($P32&gt;=ES$4,$P32&lt;ET$4,$Q32&lt;ET$4),NETWORKDAYS.INTL($P32,$Q32,1,(Holidays!$A$1:$A$248)),0)+IF(AND($P32&gt;=ES$4,$P32&lt;ET$4,$Q32&gt;=ET$4),NETWORKDAYS.INTL($P32,(ET$4)-1,1,(Holidays!$A$1:$A$248)),0)+IF(AND($P32&lt;ES$4,$Q32&lt;ET$4,$Q32&gt;=ES$4),NETWORKDAYS.INTL(ES$4,$Q32,1,(Holidays!$A$1:$A$248)),0)+IF(AND($P32&lt;ES$4,$Q32&gt;=ET$4,$Q32&gt;=ES$4),NETWORKDAYS.INTL(ES$4,(ET$4)-1,1,(Holidays!$A$1:$A$248)),0))*$S32,"")</f>
        <v>0</v>
      </c>
      <c r="ET32" s="191">
        <f>IFERROR((IF(AND($P32&gt;=ET$4,$P32&lt;EU$4,$Q32&lt;EU$4),NETWORKDAYS.INTL($P32,$Q32,1,(Holidays!$A$1:$A$248)),0)+IF(AND($P32&gt;=ET$4,$P32&lt;EU$4,$Q32&gt;=EU$4),NETWORKDAYS.INTL($P32,(EU$4)-1,1,(Holidays!$A$1:$A$248)),0)+IF(AND($P32&lt;ET$4,$Q32&lt;EU$4,$Q32&gt;=ET$4),NETWORKDAYS.INTL(ET$4,$Q32,1,(Holidays!$A$1:$A$248)),0)+IF(AND($P32&lt;ET$4,$Q32&gt;=EU$4,$Q32&gt;=ET$4),NETWORKDAYS.INTL(ET$4,(EU$4)-1,1,(Holidays!$A$1:$A$248)),0))*$S32,"")</f>
        <v>0</v>
      </c>
      <c r="EU32" s="191">
        <f>IFERROR((IF(AND($P32&gt;=EU$4,$P32&lt;EV$4,$Q32&lt;EV$4),NETWORKDAYS.INTL($P32,$Q32,1,(Holidays!$A$1:$A$248)),0)+IF(AND($P32&gt;=EU$4,$P32&lt;EV$4,$Q32&gt;=EV$4),NETWORKDAYS.INTL($P32,(EV$4)-1,1,(Holidays!$A$1:$A$248)),0)+IF(AND($P32&lt;EU$4,$Q32&lt;EV$4,$Q32&gt;=EU$4),NETWORKDAYS.INTL(EU$4,$Q32,1,(Holidays!$A$1:$A$248)),0)+IF(AND($P32&lt;EU$4,$Q32&gt;=EV$4,$Q32&gt;=EU$4),NETWORKDAYS.INTL(EU$4,(EV$4)-1,1,(Holidays!$A$1:$A$248)),0))*$S32,"")</f>
        <v>0</v>
      </c>
      <c r="EV32" s="191">
        <f>IFERROR((IF(AND($P32&gt;=EV$4,$P32&lt;EW$4,$Q32&lt;EW$4),NETWORKDAYS.INTL($P32,$Q32,1,(Holidays!$A$1:$A$248)),0)+IF(AND($P32&gt;=EV$4,$P32&lt;EW$4,$Q32&gt;=EW$4),NETWORKDAYS.INTL($P32,(EW$4)-1,1,(Holidays!$A$1:$A$248)),0)+IF(AND($P32&lt;EV$4,$Q32&lt;EW$4,$Q32&gt;=EV$4),NETWORKDAYS.INTL(EV$4,$Q32,1,(Holidays!$A$1:$A$248)),0)+IF(AND($P32&lt;EV$4,$Q32&gt;=EW$4,$Q32&gt;=EV$4),NETWORKDAYS.INTL(EV$4,(EW$4)-1,1,(Holidays!$A$1:$A$248)),0))*$S32,"")</f>
        <v>0</v>
      </c>
      <c r="EW32" s="191">
        <f>IFERROR((IF(AND($P32&gt;=EW$4,$P32&lt;EX$4,$Q32&lt;EX$4),NETWORKDAYS.INTL($P32,$Q32,1,(Holidays!$A$1:$A$248)),0)+IF(AND($P32&gt;=EW$4,$P32&lt;EX$4,$Q32&gt;=EX$4),NETWORKDAYS.INTL($P32,(EX$4)-1,1,(Holidays!$A$1:$A$248)),0)+IF(AND($P32&lt;EW$4,$Q32&lt;EX$4,$Q32&gt;=EW$4),NETWORKDAYS.INTL(EW$4,$Q32,1,(Holidays!$A$1:$A$248)),0)+IF(AND($P32&lt;EW$4,$Q32&gt;=EX$4,$Q32&gt;=EW$4),NETWORKDAYS.INTL(EW$4,(EX$4)-1,1,(Holidays!$A$1:$A$248)),0))*$S32,"")</f>
        <v>0</v>
      </c>
      <c r="EX32" s="191">
        <f>IFERROR((IF(AND($P32&gt;=EX$4,$P32&lt;EY$4,$Q32&lt;EY$4),NETWORKDAYS.INTL($P32,$Q32,1,(Holidays!$A$1:$A$248)),0)+IF(AND($P32&gt;=EX$4,$P32&lt;EY$4,$Q32&gt;=EY$4),NETWORKDAYS.INTL($P32,(EY$4)-1,1,(Holidays!$A$1:$A$248)),0)+IF(AND($P32&lt;EX$4,$Q32&lt;EY$4,$Q32&gt;=EX$4),NETWORKDAYS.INTL(EX$4,$Q32,1,(Holidays!$A$1:$A$248)),0)+IF(AND($P32&lt;EX$4,$Q32&gt;=EY$4,$Q32&gt;=EX$4),NETWORKDAYS.INTL(EX$4,(EY$4)-1,1,(Holidays!$A$1:$A$248)),0))*$S32,"")</f>
        <v>0</v>
      </c>
      <c r="EY32" s="191">
        <f>IFERROR((IF(AND($P32&gt;=EY$4,$P32&lt;EZ$4,$Q32&lt;EZ$4),NETWORKDAYS.INTL($P32,$Q32,1,(Holidays!$A$1:$A$248)),0)+IF(AND($P32&gt;=EY$4,$P32&lt;EZ$4,$Q32&gt;=EZ$4),NETWORKDAYS.INTL($P32,(EZ$4)-1,1,(Holidays!$A$1:$A$248)),0)+IF(AND($P32&lt;EY$4,$Q32&lt;EZ$4,$Q32&gt;=EY$4),NETWORKDAYS.INTL(EY$4,$Q32,1,(Holidays!$A$1:$A$248)),0)+IF(AND($P32&lt;EY$4,$Q32&gt;=EZ$4,$Q32&gt;=EY$4),NETWORKDAYS.INTL(EY$4,(EZ$4)-1,1,(Holidays!$A$1:$A$248)),0))*$S32,"")</f>
        <v>0</v>
      </c>
      <c r="EZ32" s="191">
        <f>IFERROR((IF(AND($P32&gt;=EZ$4,$P32&lt;FA$4,$Q32&lt;FA$4),NETWORKDAYS.INTL($P32,$Q32,1,(Holidays!$A$1:$A$248)),0)+IF(AND($P32&gt;=EZ$4,$P32&lt;FA$4,$Q32&gt;=FA$4),NETWORKDAYS.INTL($P32,(FA$4)-1,1,(Holidays!$A$1:$A$248)),0)+IF(AND($P32&lt;EZ$4,$Q32&lt;FA$4,$Q32&gt;=EZ$4),NETWORKDAYS.INTL(EZ$4,$Q32,1,(Holidays!$A$1:$A$248)),0)+IF(AND($P32&lt;EZ$4,$Q32&gt;=FA$4,$Q32&gt;=EZ$4),NETWORKDAYS.INTL(EZ$4,(FA$4)-1,1,(Holidays!$A$1:$A$248)),0))*$S32,"")</f>
        <v>0</v>
      </c>
      <c r="FA32" s="191">
        <f>IFERROR((IF(AND($P32&gt;=FA$4,$P32&lt;FB$4,$Q32&lt;FB$4),NETWORKDAYS.INTL($P32,$Q32,1,(Holidays!$A$1:$A$248)),0)+IF(AND($P32&gt;=FA$4,$P32&lt;FB$4,$Q32&gt;=FB$4),NETWORKDAYS.INTL($P32,(FB$4)-1,1,(Holidays!$A$1:$A$248)),0)+IF(AND($P32&lt;FA$4,$Q32&lt;FB$4,$Q32&gt;=FA$4),NETWORKDAYS.INTL(FA$4,$Q32,1,(Holidays!$A$1:$A$248)),0)+IF(AND($P32&lt;FA$4,$Q32&gt;=FB$4,$Q32&gt;=FA$4),NETWORKDAYS.INTL(FA$4,(FB$4)-1,1,(Holidays!$A$1:$A$248)),0))*$S32,"")</f>
        <v>0</v>
      </c>
      <c r="FB32" s="191">
        <f>IFERROR((IF(AND($P32&gt;=FB$4,$P32&lt;FC$4,$Q32&lt;FC$4),NETWORKDAYS.INTL($P32,$Q32,1,(Holidays!$A$1:$A$248)),0)+IF(AND($P32&gt;=FB$4,$P32&lt;FC$4,$Q32&gt;=FC$4),NETWORKDAYS.INTL($P32,(FC$4)-1,1,(Holidays!$A$1:$A$248)),0)+IF(AND($P32&lt;FB$4,$Q32&lt;FC$4,$Q32&gt;=FB$4),NETWORKDAYS.INTL(FB$4,$Q32,1,(Holidays!$A$1:$A$248)),0)+IF(AND($P32&lt;FB$4,$Q32&gt;=FC$4,$Q32&gt;=FB$4),NETWORKDAYS.INTL(FB$4,(FC$4)-1,1,(Holidays!$A$1:$A$248)),0))*$S32,"")</f>
        <v>0</v>
      </c>
      <c r="FC32" s="191">
        <f>IFERROR((IF(AND($P32&gt;=FC$4,$P32&lt;FD$4,$Q32&lt;FD$4),NETWORKDAYS.INTL($P32,$Q32,1,(Holidays!$A$1:$A$248)),0)+IF(AND($P32&gt;=FC$4,$P32&lt;FD$4,$Q32&gt;=FD$4),NETWORKDAYS.INTL($P32,(FD$4)-1,1,(Holidays!$A$1:$A$248)),0)+IF(AND($P32&lt;FC$4,$Q32&lt;FD$4,$Q32&gt;=FC$4),NETWORKDAYS.INTL(FC$4,$Q32,1,(Holidays!$A$1:$A$248)),0)+IF(AND($P32&lt;FC$4,$Q32&gt;=FD$4,$Q32&gt;=FC$4),NETWORKDAYS.INTL(FC$4,(FD$4)-1,1,(Holidays!$A$1:$A$248)),0))*$S32,"")</f>
        <v>0</v>
      </c>
      <c r="FD32" s="191">
        <f>IFERROR((IF(AND($P32&gt;=FD$4,$P32&lt;FE$4,$Q32&lt;FE$4),NETWORKDAYS.INTL($P32,$Q32,1,(Holidays!$A$1:$A$248)),0)+IF(AND($P32&gt;=FD$4,$P32&lt;FE$4,$Q32&gt;=FE$4),NETWORKDAYS.INTL($P32,(FE$4)-1,1,(Holidays!$A$1:$A$248)),0)+IF(AND($P32&lt;FD$4,$Q32&lt;FE$4,$Q32&gt;=FD$4),NETWORKDAYS.INTL(FD$4,$Q32,1,(Holidays!$A$1:$A$248)),0)+IF(AND($P32&lt;FD$4,$Q32&gt;=FE$4,$Q32&gt;=FD$4),NETWORKDAYS.INTL(FD$4,(FE$4)-1,1,(Holidays!$A$1:$A$248)),0))*$S32,"")</f>
        <v>0</v>
      </c>
      <c r="FE32" s="191">
        <f>IFERROR((IF(AND($P32&gt;=FE$4,$P32&lt;FF$4,$Q32&lt;FF$4),NETWORKDAYS.INTL($P32,$Q32,1,(Holidays!$A$1:$A$248)),0)+IF(AND($P32&gt;=FE$4,$P32&lt;FF$4,$Q32&gt;=FF$4),NETWORKDAYS.INTL($P32,(FF$4)-1,1,(Holidays!$A$1:$A$248)),0)+IF(AND($P32&lt;FE$4,$Q32&lt;FF$4,$Q32&gt;=FE$4),NETWORKDAYS.INTL(FE$4,$Q32,1,(Holidays!$A$1:$A$248)),0)+IF(AND($P32&lt;FE$4,$Q32&gt;=FF$4,$Q32&gt;=FE$4),NETWORKDAYS.INTL(FE$4,(FF$4)-1,1,(Holidays!$A$1:$A$248)),0))*$S32,"")</f>
        <v>0</v>
      </c>
      <c r="FF32" s="191">
        <f>IFERROR((IF(AND($P32&gt;=FF$4,$P32&lt;FG$4,$Q32&lt;FG$4),NETWORKDAYS.INTL($P32,$Q32,1,(Holidays!$A$1:$A$248)),0)+IF(AND($P32&gt;=FF$4,$P32&lt;FG$4,$Q32&gt;=FG$4),NETWORKDAYS.INTL($P32,(FG$4)-1,1,(Holidays!$A$1:$A$248)),0)+IF(AND($P32&lt;FF$4,$Q32&lt;FG$4,$Q32&gt;=FF$4),NETWORKDAYS.INTL(FF$4,$Q32,1,(Holidays!$A$1:$A$248)),0)+IF(AND($P32&lt;FF$4,$Q32&gt;=FG$4,$Q32&gt;=FF$4),NETWORKDAYS.INTL(FF$4,(FG$4)-1,1,(Holidays!$A$1:$A$248)),0))*$S32,"")</f>
        <v>0</v>
      </c>
      <c r="FG32" s="191">
        <f>IFERROR((IF(AND($P32&gt;=FG$4,$P32&lt;FH$4,$Q32&lt;FH$4),NETWORKDAYS.INTL($P32,$Q32,1,(Holidays!$A$1:$A$248)),0)+IF(AND($P32&gt;=FG$4,$P32&lt;FH$4,$Q32&gt;=FH$4),NETWORKDAYS.INTL($P32,(FH$4)-1,1,(Holidays!$A$1:$A$248)),0)+IF(AND($P32&lt;FG$4,$Q32&lt;FH$4,$Q32&gt;=FG$4),NETWORKDAYS.INTL(FG$4,$Q32,1,(Holidays!$A$1:$A$248)),0)+IF(AND($P32&lt;FG$4,$Q32&gt;=FH$4,$Q32&gt;=FG$4),NETWORKDAYS.INTL(FG$4,(FH$4)-1,1,(Holidays!$A$1:$A$248)),0))*$S32,"")</f>
        <v>0</v>
      </c>
      <c r="FH32" s="191">
        <f>IFERROR((IF(AND($P32&gt;=FH$4,$P32&lt;FI$4,$Q32&lt;FI$4),NETWORKDAYS.INTL($P32,$Q32,1,(Holidays!$A$1:$A$248)),0)+IF(AND($P32&gt;=FH$4,$P32&lt;FI$4,$Q32&gt;=FI$4),NETWORKDAYS.INTL($P32,(FI$4)-1,1,(Holidays!$A$1:$A$248)),0)+IF(AND($P32&lt;FH$4,$Q32&lt;FI$4,$Q32&gt;=FH$4),NETWORKDAYS.INTL(FH$4,$Q32,1,(Holidays!$A$1:$A$248)),0)+IF(AND($P32&lt;FH$4,$Q32&gt;=FI$4,$Q32&gt;=FH$4),NETWORKDAYS.INTL(FH$4,(FI$4)-1,1,(Holidays!$A$1:$A$248)),0))*$S32,"")</f>
        <v>0</v>
      </c>
      <c r="FI32" s="191">
        <f>IFERROR((IF(AND($P32&gt;=FI$4,$P32&lt;FJ$4,$Q32&lt;FJ$4),NETWORKDAYS.INTL($P32,$Q32,1,(Holidays!$A$1:$A$248)),0)+IF(AND($P32&gt;=FI$4,$P32&lt;FJ$4,$Q32&gt;=FJ$4),NETWORKDAYS.INTL($P32,(FJ$4)-1,1,(Holidays!$A$1:$A$248)),0)+IF(AND($P32&lt;FI$4,$Q32&lt;FJ$4,$Q32&gt;=FI$4),NETWORKDAYS.INTL(FI$4,$Q32,1,(Holidays!$A$1:$A$248)),0)+IF(AND($P32&lt;FI$4,$Q32&gt;=FJ$4,$Q32&gt;=FI$4),NETWORKDAYS.INTL(FI$4,(FJ$4)-1,1,(Holidays!$A$1:$A$248)),0))*$S32,"")</f>
        <v>0</v>
      </c>
      <c r="FJ32" s="191">
        <f>IFERROR((IF(AND($P32&gt;=FJ$4,$P32&lt;FK$4,$Q32&lt;FK$4),NETWORKDAYS.INTL($P32,$Q32,1,(Holidays!$A$1:$A$248)),0)+IF(AND($P32&gt;=FJ$4,$P32&lt;FK$4,$Q32&gt;=FK$4),NETWORKDAYS.INTL($P32,(FK$4)-1,1,(Holidays!$A$1:$A$248)),0)+IF(AND($P32&lt;FJ$4,$Q32&lt;FK$4,$Q32&gt;=FJ$4),NETWORKDAYS.INTL(FJ$4,$Q32,1,(Holidays!$A$1:$A$248)),0)+IF(AND($P32&lt;FJ$4,$Q32&gt;=FK$4,$Q32&gt;=FJ$4),NETWORKDAYS.INTL(FJ$4,(FK$4)-1,1,(Holidays!$A$1:$A$248)),0))*$S32,"")</f>
        <v>0</v>
      </c>
      <c r="FK32" s="191">
        <f>IFERROR((IF(AND($P32&gt;=FK$4,$P32&lt;FL$4,$Q32&lt;FL$4),NETWORKDAYS.INTL($P32,$Q32,1,(Holidays!$A$1:$A$248)),0)+IF(AND($P32&gt;=FK$4,$P32&lt;FL$4,$Q32&gt;=FL$4),NETWORKDAYS.INTL($P32,(FL$4)-1,1,(Holidays!$A$1:$A$248)),0)+IF(AND($P32&lt;FK$4,$Q32&lt;FL$4,$Q32&gt;=FK$4),NETWORKDAYS.INTL(FK$4,$Q32,1,(Holidays!$A$1:$A$248)),0)+IF(AND($P32&lt;FK$4,$Q32&gt;=FL$4,$Q32&gt;=FK$4),NETWORKDAYS.INTL(FK$4,(FL$4)-1,1,(Holidays!$A$1:$A$248)),0))*$S32,"")</f>
        <v>0</v>
      </c>
      <c r="FL32" s="191">
        <f>IFERROR((IF(AND($P32&gt;=FL$4,$P32&lt;FM$4,$Q32&lt;FM$4),NETWORKDAYS.INTL($P32,$Q32,1,(Holidays!$A$1:$A$248)),0)+IF(AND($P32&gt;=FL$4,$P32&lt;FM$4,$Q32&gt;=FM$4),NETWORKDAYS.INTL($P32,(FM$4)-1,1,(Holidays!$A$1:$A$248)),0)+IF(AND($P32&lt;FL$4,$Q32&lt;FM$4,$Q32&gt;=FL$4),NETWORKDAYS.INTL(FL$4,$Q32,1,(Holidays!$A$1:$A$248)),0)+IF(AND($P32&lt;FL$4,$Q32&gt;=FM$4,$Q32&gt;=FL$4),NETWORKDAYS.INTL(FL$4,(FM$4)-1,1,(Holidays!$A$1:$A$248)),0))*$S32,"")</f>
        <v>0</v>
      </c>
      <c r="FM32" s="191">
        <f>IFERROR((IF(AND($P32&gt;=FM$4,$P32&lt;FN$4,$Q32&lt;FN$4),NETWORKDAYS.INTL($P32,$Q32,1,(Holidays!$A$1:$A$248)),0)+IF(AND($P32&gt;=FM$4,$P32&lt;FN$4,$Q32&gt;=FN$4),NETWORKDAYS.INTL($P32,(FN$4)-1,1,(Holidays!$A$1:$A$248)),0)+IF(AND($P32&lt;FM$4,$Q32&lt;FN$4,$Q32&gt;=FM$4),NETWORKDAYS.INTL(FM$4,$Q32,1,(Holidays!$A$1:$A$248)),0)+IF(AND($P32&lt;FM$4,$Q32&gt;=FN$4,$Q32&gt;=FM$4),NETWORKDAYS.INTL(FM$4,(FN$4)-1,1,(Holidays!$A$1:$A$248)),0))*$S32,"")</f>
        <v>0</v>
      </c>
      <c r="FN32" s="191">
        <f>IFERROR((IF(AND($P32&gt;=FN$4,$P32&lt;FO$4,$Q32&lt;FO$4),NETWORKDAYS.INTL($P32,$Q32,1,(Holidays!$A$1:$A$248)),0)+IF(AND($P32&gt;=FN$4,$P32&lt;FO$4,$Q32&gt;=FO$4),NETWORKDAYS.INTL($P32,(FO$4)-1,1,(Holidays!$A$1:$A$248)),0)+IF(AND($P32&lt;FN$4,$Q32&lt;FO$4,$Q32&gt;=FN$4),NETWORKDAYS.INTL(FN$4,$Q32,1,(Holidays!$A$1:$A$248)),0)+IF(AND($P32&lt;FN$4,$Q32&gt;=FO$4,$Q32&gt;=FN$4),NETWORKDAYS.INTL(FN$4,(FO$4)-1,1,(Holidays!$A$1:$A$248)),0))*$S32,"")</f>
        <v>0</v>
      </c>
      <c r="FO32" s="191">
        <f>IFERROR((IF(AND($P32&gt;=FO$4,$P32&lt;FP$4,$Q32&lt;FP$4),NETWORKDAYS.INTL($P32,$Q32,1,(Holidays!$A$1:$A$248)),0)+IF(AND($P32&gt;=FO$4,$P32&lt;FP$4,$Q32&gt;=FP$4),NETWORKDAYS.INTL($P32,(FP$4)-1,1,(Holidays!$A$1:$A$248)),0)+IF(AND($P32&lt;FO$4,$Q32&lt;FP$4,$Q32&gt;=FO$4),NETWORKDAYS.INTL(FO$4,$Q32,1,(Holidays!$A$1:$A$248)),0)+IF(AND($P32&lt;FO$4,$Q32&gt;=FP$4,$Q32&gt;=FO$4),NETWORKDAYS.INTL(FO$4,(FP$4)-1,1,(Holidays!$A$1:$A$248)),0))*$S32,"")</f>
        <v>0</v>
      </c>
      <c r="FP32" s="191">
        <f>IFERROR((IF(AND($P32&gt;=FP$4,$P32&lt;FQ$4,$Q32&lt;FQ$4),NETWORKDAYS.INTL($P32,$Q32,1,(Holidays!$A$1:$A$248)),0)+IF(AND($P32&gt;=FP$4,$P32&lt;FQ$4,$Q32&gt;=FQ$4),NETWORKDAYS.INTL($P32,(FQ$4)-1,1,(Holidays!$A$1:$A$248)),0)+IF(AND($P32&lt;FP$4,$Q32&lt;FQ$4,$Q32&gt;=FP$4),NETWORKDAYS.INTL(FP$4,$Q32,1,(Holidays!$A$1:$A$248)),0)+IF(AND($P32&lt;FP$4,$Q32&gt;=FQ$4,$Q32&gt;=FP$4),NETWORKDAYS.INTL(FP$4,(FQ$4)-1,1,(Holidays!$A$1:$A$248)),0))*$S32,"")</f>
        <v>0</v>
      </c>
      <c r="FQ32" s="191">
        <f>IFERROR((IF(AND($P32&gt;=FQ$4,$P32&lt;FR$4,$Q32&lt;FR$4),NETWORKDAYS.INTL($P32,$Q32,1,(Holidays!$A$1:$A$248)),0)+IF(AND($P32&gt;=FQ$4,$P32&lt;FR$4,$Q32&gt;=FR$4),NETWORKDAYS.INTL($P32,(FR$4)-1,1,(Holidays!$A$1:$A$248)),0)+IF(AND($P32&lt;FQ$4,$Q32&lt;FR$4,$Q32&gt;=FQ$4),NETWORKDAYS.INTL(FQ$4,$Q32,1,(Holidays!$A$1:$A$248)),0)+IF(AND($P32&lt;FQ$4,$Q32&gt;=FR$4,$Q32&gt;=FQ$4),NETWORKDAYS.INTL(FQ$4,(FR$4)-1,1,(Holidays!$A$1:$A$248)),0))*$S32,"")</f>
        <v>0</v>
      </c>
      <c r="FR32" s="191">
        <f>IFERROR((IF(AND($P32&gt;=FR$4,$P32&lt;FS$4,$Q32&lt;FS$4),NETWORKDAYS.INTL($P32,$Q32,1,(Holidays!$A$1:$A$248)),0)+IF(AND($P32&gt;=FR$4,$P32&lt;FS$4,$Q32&gt;=FS$4),NETWORKDAYS.INTL($P32,(FS$4)-1,1,(Holidays!$A$1:$A$248)),0)+IF(AND($P32&lt;FR$4,$Q32&lt;FS$4,$Q32&gt;=FR$4),NETWORKDAYS.INTL(FR$4,$Q32,1,(Holidays!$A$1:$A$248)),0)+IF(AND($P32&lt;FR$4,$Q32&gt;=FS$4,$Q32&gt;=FR$4),NETWORKDAYS.INTL(FR$4,(FS$4)-1,1,(Holidays!$A$1:$A$248)),0))*$S32,"")</f>
        <v>0</v>
      </c>
      <c r="FS32" s="191">
        <f>IFERROR((IF(AND($P32&gt;=FS$4,$P32&lt;FT$4,$Q32&lt;FT$4),NETWORKDAYS.INTL($P32,$Q32,1,(Holidays!$A$1:$A$248)),0)+IF(AND($P32&gt;=FS$4,$P32&lt;FT$4,$Q32&gt;=FT$4),NETWORKDAYS.INTL($P32,(FT$4)-1,1,(Holidays!$A$1:$A$248)),0)+IF(AND($P32&lt;FS$4,$Q32&lt;FT$4,$Q32&gt;=FS$4),NETWORKDAYS.INTL(FS$4,$Q32,1,(Holidays!$A$1:$A$248)),0)+IF(AND($P32&lt;FS$4,$Q32&gt;=FT$4,$Q32&gt;=FS$4),NETWORKDAYS.INTL(FS$4,(FT$4)-1,1,(Holidays!$A$1:$A$248)),0))*$S32,"")</f>
        <v>0</v>
      </c>
      <c r="FT32" s="191">
        <f>IFERROR((IF(AND($P32&gt;=FT$4,$P32&lt;FU$4,$Q32&lt;FU$4),NETWORKDAYS.INTL($P32,$Q32,1,(Holidays!$A$1:$A$248)),0)+IF(AND($P32&gt;=FT$4,$P32&lt;FU$4,$Q32&gt;=FU$4),NETWORKDAYS.INTL($P32,(FU$4)-1,1,(Holidays!$A$1:$A$248)),0)+IF(AND($P32&lt;FT$4,$Q32&lt;FU$4,$Q32&gt;=FT$4),NETWORKDAYS.INTL(FT$4,$Q32,1,(Holidays!$A$1:$A$248)),0)+IF(AND($P32&lt;FT$4,$Q32&gt;=FU$4,$Q32&gt;=FT$4),NETWORKDAYS.INTL(FT$4,(FU$4)-1,1,(Holidays!$A$1:$A$248)),0))*$S32,"")</f>
        <v>0</v>
      </c>
      <c r="FU32" s="191">
        <f>IFERROR((IF(AND($P32&gt;=FU$4,$P32&lt;FV$4,$Q32&lt;FV$4),NETWORKDAYS.INTL($P32,$Q32,1,(Holidays!$A$1:$A$248)),0)+IF(AND($P32&gt;=FU$4,$P32&lt;FV$4,$Q32&gt;=FV$4),NETWORKDAYS.INTL($P32,(FV$4)-1,1,(Holidays!$A$1:$A$248)),0)+IF(AND($P32&lt;FU$4,$Q32&lt;FV$4,$Q32&gt;=FU$4),NETWORKDAYS.INTL(FU$4,$Q32,1,(Holidays!$A$1:$A$248)),0)+IF(AND($P32&lt;FU$4,$Q32&gt;=FV$4,$Q32&gt;=FU$4),NETWORKDAYS.INTL(FU$4,(FV$4)-1,1,(Holidays!$A$1:$A$248)),0))*$S32,"")</f>
        <v>0</v>
      </c>
      <c r="FV32" s="191">
        <f>IFERROR((IF(AND($P32&gt;=FV$4,$P32&lt;FW$4,$Q32&lt;FW$4),NETWORKDAYS.INTL($P32,$Q32,1,(Holidays!$A$1:$A$248)),0)+IF(AND($P32&gt;=FV$4,$P32&lt;FW$4,$Q32&gt;=FW$4),NETWORKDAYS.INTL($P32,(FW$4)-1,1,(Holidays!$A$1:$A$248)),0)+IF(AND($P32&lt;FV$4,$Q32&lt;FW$4,$Q32&gt;=FV$4),NETWORKDAYS.INTL(FV$4,$Q32,1,(Holidays!$A$1:$A$248)),0)+IF(AND($P32&lt;FV$4,$Q32&gt;=FW$4,$Q32&gt;=FV$4),NETWORKDAYS.INTL(FV$4,(FW$4)-1,1,(Holidays!$A$1:$A$248)),0))*$S32,"")</f>
        <v>0</v>
      </c>
      <c r="FW32" s="191">
        <f>IFERROR((IF(AND($P32&gt;=FW$4,$P32&lt;FX$4,$Q32&lt;FX$4),NETWORKDAYS.INTL($P32,$Q32,1,(Holidays!$A$1:$A$248)),0)+IF(AND($P32&gt;=FW$4,$P32&lt;FX$4,$Q32&gt;=FX$4),NETWORKDAYS.INTL($P32,(FX$4)-1,1,(Holidays!$A$1:$A$248)),0)+IF(AND($P32&lt;FW$4,$Q32&lt;FX$4,$Q32&gt;=FW$4),NETWORKDAYS.INTL(FW$4,$Q32,1,(Holidays!$A$1:$A$248)),0)+IF(AND($P32&lt;FW$4,$Q32&gt;=FX$4,$Q32&gt;=FW$4),NETWORKDAYS.INTL(FW$4,(FX$4)-1,1,(Holidays!$A$1:$A$248)),0))*$S32,"")</f>
        <v>0</v>
      </c>
      <c r="FX32" s="191">
        <f>IFERROR((IF(AND($P32&gt;=FX$4,$P32&lt;FY$4,$Q32&lt;FY$4),NETWORKDAYS.INTL($P32,$Q32,1,(Holidays!$A$1:$A$248)),0)+IF(AND($P32&gt;=FX$4,$P32&lt;FY$4,$Q32&gt;=FY$4),NETWORKDAYS.INTL($P32,(FY$4)-1,1,(Holidays!$A$1:$A$248)),0)+IF(AND($P32&lt;FX$4,$Q32&lt;FY$4,$Q32&gt;=FX$4),NETWORKDAYS.INTL(FX$4,$Q32,1,(Holidays!$A$1:$A$248)),0)+IF(AND($P32&lt;FX$4,$Q32&gt;=FY$4,$Q32&gt;=FX$4),NETWORKDAYS.INTL(FX$4,(FY$4)-1,1,(Holidays!$A$1:$A$248)),0))*$S32,"")</f>
        <v>0</v>
      </c>
      <c r="FY32" s="191">
        <f>IFERROR((IF(AND($P32&gt;=FY$4,$P32&lt;FZ$4,$Q32&lt;FZ$4),NETWORKDAYS.INTL($P32,$Q32,1,(Holidays!$A$1:$A$248)),0)+IF(AND($P32&gt;=FY$4,$P32&lt;FZ$4,$Q32&gt;=FZ$4),NETWORKDAYS.INTL($P32,(FZ$4)-1,1,(Holidays!$A$1:$A$248)),0)+IF(AND($P32&lt;FY$4,$Q32&lt;FZ$4,$Q32&gt;=FY$4),NETWORKDAYS.INTL(FY$4,$Q32,1,(Holidays!$A$1:$A$248)),0)+IF(AND($P32&lt;FY$4,$Q32&gt;=FZ$4,$Q32&gt;=FY$4),NETWORKDAYS.INTL(FY$4,(FZ$4)-1,1,(Holidays!$A$1:$A$248)),0))*$S32,"")</f>
        <v>0</v>
      </c>
      <c r="FZ32" s="191">
        <f>IFERROR((IF(AND($P32&gt;=FZ$4,$P32&lt;GA$4,$Q32&lt;GA$4),NETWORKDAYS.INTL($P32,$Q32,1,(Holidays!$A$1:$A$248)),0)+IF(AND($P32&gt;=FZ$4,$P32&lt;GA$4,$Q32&gt;=GA$4),NETWORKDAYS.INTL($P32,(GA$4)-1,1,(Holidays!$A$1:$A$248)),0)+IF(AND($P32&lt;FZ$4,$Q32&lt;GA$4,$Q32&gt;=FZ$4),NETWORKDAYS.INTL(FZ$4,$Q32,1,(Holidays!$A$1:$A$248)),0)+IF(AND($P32&lt;FZ$4,$Q32&gt;=GA$4,$Q32&gt;=FZ$4),NETWORKDAYS.INTL(FZ$4,(GA$4)-1,1,(Holidays!$A$1:$A$248)),0))*$S32,"")</f>
        <v>0</v>
      </c>
      <c r="GA32" s="191">
        <f>IFERROR((IF(AND($P32&gt;=GA$4,$P32&lt;GB$4,$Q32&lt;GB$4),NETWORKDAYS.INTL($P32,$Q32,1,(Holidays!$A$1:$A$248)),0)+IF(AND($P32&gt;=GA$4,$P32&lt;GB$4,$Q32&gt;=GB$4),NETWORKDAYS.INTL($P32,(GB$4)-1,1,(Holidays!$A$1:$A$248)),0)+IF(AND($P32&lt;GA$4,$Q32&lt;GB$4,$Q32&gt;=GA$4),NETWORKDAYS.INTL(GA$4,$Q32,1,(Holidays!$A$1:$A$248)),0)+IF(AND($P32&lt;GA$4,$Q32&gt;=GB$4,$Q32&gt;=GA$4),NETWORKDAYS.INTL(GA$4,(GB$4)-1,1,(Holidays!$A$1:$A$248)),0))*$S32,"")</f>
        <v>0</v>
      </c>
      <c r="GB32" s="191">
        <f>IFERROR((IF(AND($P32&gt;=GB$4,$P32&lt;GC$4,$Q32&lt;GC$4),NETWORKDAYS.INTL($P32,$Q32,1,(Holidays!$A$1:$A$248)),0)+IF(AND($P32&gt;=GB$4,$P32&lt;GC$4,$Q32&gt;=GC$4),NETWORKDAYS.INTL($P32,(GC$4)-1,1,(Holidays!$A$1:$A$248)),0)+IF(AND($P32&lt;GB$4,$Q32&lt;GC$4,$Q32&gt;=GB$4),NETWORKDAYS.INTL(GB$4,$Q32,1,(Holidays!$A$1:$A$248)),0)+IF(AND($P32&lt;GB$4,$Q32&gt;=GC$4,$Q32&gt;=GB$4),NETWORKDAYS.INTL(GB$4,(GC$4)-1,1,(Holidays!$A$1:$A$248)),0))*$S32,"")</f>
        <v>0</v>
      </c>
      <c r="GC32" s="191">
        <f>IFERROR((IF(AND($P32&gt;=GC$4,$P32&lt;GD$4,$Q32&lt;GD$4),NETWORKDAYS.INTL($P32,$Q32,1,(Holidays!$A$1:$A$248)),0)+IF(AND($P32&gt;=GC$4,$P32&lt;GD$4,$Q32&gt;=GD$4),NETWORKDAYS.INTL($P32,(GD$4)-1,1,(Holidays!$A$1:$A$248)),0)+IF(AND($P32&lt;GC$4,$Q32&lt;GD$4,$Q32&gt;=GC$4),NETWORKDAYS.INTL(GC$4,$Q32,1,(Holidays!$A$1:$A$248)),0)+IF(AND($P32&lt;GC$4,$Q32&gt;=GD$4,$Q32&gt;=GC$4),NETWORKDAYS.INTL(GC$4,(GD$4)-1,1,(Holidays!$A$1:$A$248)),0))*$S32,"")</f>
        <v>0</v>
      </c>
      <c r="GD32" s="191">
        <f>IFERROR((IF(AND($P32&gt;=GD$4,$P32&lt;GE$4,$Q32&lt;GE$4),NETWORKDAYS.INTL($P32,$Q32,1,(Holidays!$A$1:$A$248)),0)+IF(AND($P32&gt;=GD$4,$P32&lt;GE$4,$Q32&gt;=GE$4),NETWORKDAYS.INTL($P32,(GE$4)-1,1,(Holidays!$A$1:$A$248)),0)+IF(AND($P32&lt;GD$4,$Q32&lt;GE$4,$Q32&gt;=GD$4),NETWORKDAYS.INTL(GD$4,$Q32,1,(Holidays!$A$1:$A$248)),0)+IF(AND($P32&lt;GD$4,$Q32&gt;=GE$4,$Q32&gt;=GD$4),NETWORKDAYS.INTL(GD$4,(GE$4)-1,1,(Holidays!$A$1:$A$248)),0))*$S32,"")</f>
        <v>0</v>
      </c>
      <c r="GE32" s="191">
        <f>IFERROR((IF(AND($P32&gt;=GE$4,$P32&lt;GF$4,$Q32&lt;GF$4),NETWORKDAYS.INTL($P32,$Q32,1,(Holidays!$A$1:$A$248)),0)+IF(AND($P32&gt;=GE$4,$P32&lt;GF$4,$Q32&gt;=GF$4),NETWORKDAYS.INTL($P32,(GF$4)-1,1,(Holidays!$A$1:$A$248)),0)+IF(AND($P32&lt;GE$4,$Q32&lt;GF$4,$Q32&gt;=GE$4),NETWORKDAYS.INTL(GE$4,$Q32,1,(Holidays!$A$1:$A$248)),0)+IF(AND($P32&lt;GE$4,$Q32&gt;=GF$4,$Q32&gt;=GE$4),NETWORKDAYS.INTL(GE$4,(GF$4)-1,1,(Holidays!$A$1:$A$248)),0))*$S32,"")</f>
        <v>0</v>
      </c>
      <c r="GF32" s="191">
        <f>IFERROR((IF(AND($P32&gt;=GF$4,$P32&lt;GG$4,$Q32&lt;GG$4),NETWORKDAYS.INTL($P32,$Q32,1,(Holidays!$A$1:$A$248)),0)+IF(AND($P32&gt;=GF$4,$P32&lt;GG$4,$Q32&gt;=GG$4),NETWORKDAYS.INTL($P32,(GG$4)-1,1,(Holidays!$A$1:$A$248)),0)+IF(AND($P32&lt;GF$4,$Q32&lt;GG$4,$Q32&gt;=GF$4),NETWORKDAYS.INTL(GF$4,$Q32,1,(Holidays!$A$1:$A$248)),0)+IF(AND($P32&lt;GF$4,$Q32&gt;=GG$4,$Q32&gt;=GF$4),NETWORKDAYS.INTL(GF$4,(GG$4)-1,1,(Holidays!$A$1:$A$248)),0))*$S32,"")</f>
        <v>0</v>
      </c>
      <c r="GG32" s="191">
        <f>IFERROR((IF(AND($P32&gt;=GG$4,$P32&lt;GH$4,$Q32&lt;GH$4),NETWORKDAYS.INTL($P32,$Q32,1,(Holidays!$A$1:$A$248)),0)+IF(AND($P32&gt;=GG$4,$P32&lt;GH$4,$Q32&gt;=GH$4),NETWORKDAYS.INTL($P32,(GH$4)-1,1,(Holidays!$A$1:$A$248)),0)+IF(AND($P32&lt;GG$4,$Q32&lt;GH$4,$Q32&gt;=GG$4),NETWORKDAYS.INTL(GG$4,$Q32,1,(Holidays!$A$1:$A$248)),0)+IF(AND($P32&lt;GG$4,$Q32&gt;=GH$4,$Q32&gt;=GG$4),NETWORKDAYS.INTL(GG$4,(GH$4)-1,1,(Holidays!$A$1:$A$248)),0))*$S32,"")</f>
        <v>0</v>
      </c>
      <c r="GH32" s="191">
        <f>IFERROR((IF(AND($P32&gt;=GH$4,$P32&lt;GI$4,$Q32&lt;GI$4),NETWORKDAYS.INTL($P32,$Q32,1,(Holidays!$A$1:$A$248)),0)+IF(AND($P32&gt;=GH$4,$P32&lt;GI$4,$Q32&gt;=GI$4),NETWORKDAYS.INTL($P32,(GI$4)-1,1,(Holidays!$A$1:$A$248)),0)+IF(AND($P32&lt;GH$4,$Q32&lt;GI$4,$Q32&gt;=GH$4),NETWORKDAYS.INTL(GH$4,$Q32,1,(Holidays!$A$1:$A$248)),0)+IF(AND($P32&lt;GH$4,$Q32&gt;=GI$4,$Q32&gt;=GH$4),NETWORKDAYS.INTL(GH$4,(GI$4)-1,1,(Holidays!$A$1:$A$248)),0))*$S32,"")</f>
        <v>0</v>
      </c>
      <c r="GI32" s="191">
        <f>IFERROR((IF(AND($P32&gt;=GI$4,$P32&lt;GJ$4,$Q32&lt;GJ$4),NETWORKDAYS.INTL($P32,$Q32,1,(Holidays!$A$1:$A$248)),0)+IF(AND($P32&gt;=GI$4,$P32&lt;GJ$4,$Q32&gt;=GJ$4),NETWORKDAYS.INTL($P32,(GJ$4)-1,1,(Holidays!$A$1:$A$248)),0)+IF(AND($P32&lt;GI$4,$Q32&lt;GJ$4,$Q32&gt;=GI$4),NETWORKDAYS.INTL(GI$4,$Q32,1,(Holidays!$A$1:$A$248)),0)+IF(AND($P32&lt;GI$4,$Q32&gt;=GJ$4,$Q32&gt;=GI$4),NETWORKDAYS.INTL(GI$4,(GJ$4)-1,1,(Holidays!$A$1:$A$248)),0))*$S32,"")</f>
        <v>0</v>
      </c>
      <c r="GJ32" s="191">
        <f>IFERROR((IF(AND($P32&gt;=GJ$4,$P32&lt;GK$4,$Q32&lt;GK$4),NETWORKDAYS.INTL($P32,$Q32,1,(Holidays!$A$1:$A$248)),0)+IF(AND($P32&gt;=GJ$4,$P32&lt;GK$4,$Q32&gt;=GK$4),NETWORKDAYS.INTL($P32,(GK$4)-1,1,(Holidays!$A$1:$A$248)),0)+IF(AND($P32&lt;GJ$4,$Q32&lt;GK$4,$Q32&gt;=GJ$4),NETWORKDAYS.INTL(GJ$4,$Q32,1,(Holidays!$A$1:$A$248)),0)+IF(AND($P32&lt;GJ$4,$Q32&gt;=GK$4,$Q32&gt;=GJ$4),NETWORKDAYS.INTL(GJ$4,(GK$4)-1,1,(Holidays!$A$1:$A$248)),0))*$S32,"")</f>
        <v>0</v>
      </c>
      <c r="GK32" s="191">
        <f>IFERROR((IF(AND($P32&gt;=GK$4,$P32&lt;GL$4,$Q32&lt;GL$4),NETWORKDAYS.INTL($P32,$Q32,1,(Holidays!$A$1:$A$248)),0)+IF(AND($P32&gt;=GK$4,$P32&lt;GL$4,$Q32&gt;=GL$4),NETWORKDAYS.INTL($P32,(GL$4)-1,1,(Holidays!$A$1:$A$248)),0)+IF(AND($P32&lt;GK$4,$Q32&lt;GL$4,$Q32&gt;=GK$4),NETWORKDAYS.INTL(GK$4,$Q32,1,(Holidays!$A$1:$A$248)),0)+IF(AND($P32&lt;GK$4,$Q32&gt;=GL$4,$Q32&gt;=GK$4),NETWORKDAYS.INTL(GK$4,(GL$4)-1,1,(Holidays!$A$1:$A$248)),0))*$S32,"")</f>
        <v>0</v>
      </c>
      <c r="GL32" s="191">
        <f>IFERROR((IF(AND($P32&gt;=GL$4,$P32&lt;GM$4,$Q32&lt;GM$4),NETWORKDAYS.INTL($P32,$Q32,1,(Holidays!$A$1:$A$248)),0)+IF(AND($P32&gt;=GL$4,$P32&lt;GM$4,$Q32&gt;=GM$4),NETWORKDAYS.INTL($P32,(GM$4)-1,1,(Holidays!$A$1:$A$248)),0)+IF(AND($P32&lt;GL$4,$Q32&lt;GM$4,$Q32&gt;=GL$4),NETWORKDAYS.INTL(GL$4,$Q32,1,(Holidays!$A$1:$A$248)),0)+IF(AND($P32&lt;GL$4,$Q32&gt;=GM$4,$Q32&gt;=GL$4),NETWORKDAYS.INTL(GL$4,(GM$4)-1,1,(Holidays!$A$1:$A$248)),0))*$S32,"")</f>
        <v>0</v>
      </c>
      <c r="GM32" s="191">
        <f>IFERROR((IF(AND($P32&gt;=GM$4,$P32&lt;GN$4,$Q32&lt;GN$4),NETWORKDAYS.INTL($P32,$Q32,1,(Holidays!$A$1:$A$248)),0)+IF(AND($P32&gt;=GM$4,$P32&lt;GN$4,$Q32&gt;=GN$4),NETWORKDAYS.INTL($P32,(GN$4)-1,1,(Holidays!$A$1:$A$248)),0)+IF(AND($P32&lt;GM$4,$Q32&lt;GN$4,$Q32&gt;=GM$4),NETWORKDAYS.INTL(GM$4,$Q32,1,(Holidays!$A$1:$A$248)),0)+IF(AND($P32&lt;GM$4,$Q32&gt;=GN$4,$Q32&gt;=GM$4),NETWORKDAYS.INTL(GM$4,(GN$4)-1,1,(Holidays!$A$1:$A$248)),0))*$S32,"")</f>
        <v>0</v>
      </c>
      <c r="GN32" s="191">
        <f>IFERROR((IF(AND($P32&gt;=GN$4,$P32&lt;GO$4,$Q32&lt;GO$4),NETWORKDAYS.INTL($P32,$Q32,1,(Holidays!$A$1:$A$248)),0)+IF(AND($P32&gt;=GN$4,$P32&lt;GO$4,$Q32&gt;=GO$4),NETWORKDAYS.INTL($P32,(GO$4)-1,1,(Holidays!$A$1:$A$248)),0)+IF(AND($P32&lt;GN$4,$Q32&lt;GO$4,$Q32&gt;=GN$4),NETWORKDAYS.INTL(GN$4,$Q32,1,(Holidays!$A$1:$A$248)),0)+IF(AND($P32&lt;GN$4,$Q32&gt;=GO$4,$Q32&gt;=GN$4),NETWORKDAYS.INTL(GN$4,(GO$4)-1,1,(Holidays!$A$1:$A$248)),0))*$S32,"")</f>
        <v>0</v>
      </c>
      <c r="GO32" s="191">
        <f>IFERROR((IF(AND($P32&gt;=GO$4,$P32&lt;GP$4,$Q32&lt;GP$4),NETWORKDAYS.INTL($P32,$Q32,1,(Holidays!$A$1:$A$248)),0)+IF(AND($P32&gt;=GO$4,$P32&lt;GP$4,$Q32&gt;=GP$4),NETWORKDAYS.INTL($P32,(GP$4)-1,1,(Holidays!$A$1:$A$248)),0)+IF(AND($P32&lt;GO$4,$Q32&lt;GP$4,$Q32&gt;=GO$4),NETWORKDAYS.INTL(GO$4,$Q32,1,(Holidays!$A$1:$A$248)),0)+IF(AND($P32&lt;GO$4,$Q32&gt;=GP$4,$Q32&gt;=GO$4),NETWORKDAYS.INTL(GO$4,(GP$4)-1,1,(Holidays!$A$1:$A$248)),0))*$S32,"")</f>
        <v>0</v>
      </c>
      <c r="GP32" s="191">
        <f>IFERROR((IF(AND($P32&gt;=GP$4,$P32&lt;GQ$4,$Q32&lt;GQ$4),NETWORKDAYS.INTL($P32,$Q32,1,(Holidays!$A$1:$A$248)),0)+IF(AND($P32&gt;=GP$4,$P32&lt;GQ$4,$Q32&gt;=GQ$4),NETWORKDAYS.INTL($P32,(GQ$4)-1,1,(Holidays!$A$1:$A$248)),0)+IF(AND($P32&lt;GP$4,$Q32&lt;GQ$4,$Q32&gt;=GP$4),NETWORKDAYS.INTL(GP$4,$Q32,1,(Holidays!$A$1:$A$248)),0)+IF(AND($P32&lt;GP$4,$Q32&gt;=GQ$4,$Q32&gt;=GP$4),NETWORKDAYS.INTL(GP$4,(GQ$4)-1,1,(Holidays!$A$1:$A$248)),0))*$S32,"")</f>
        <v>0</v>
      </c>
      <c r="GQ32" s="191">
        <f>IFERROR((IF(AND($P32&gt;=GQ$4,$P32&lt;GR$4,$Q32&lt;GR$4),NETWORKDAYS.INTL($P32,$Q32,1,(Holidays!$A$1:$A$248)),0)+IF(AND($P32&gt;=GQ$4,$P32&lt;GR$4,$Q32&gt;=GR$4),NETWORKDAYS.INTL($P32,(GR$4)-1,1,(Holidays!$A$1:$A$248)),0)+IF(AND($P32&lt;GQ$4,$Q32&lt;GR$4,$Q32&gt;=GQ$4),NETWORKDAYS.INTL(GQ$4,$Q32,1,(Holidays!$A$1:$A$248)),0)+IF(AND($P32&lt;GQ$4,$Q32&gt;=GR$4,$Q32&gt;=GQ$4),NETWORKDAYS.INTL(GQ$4,(GR$4)-1,1,(Holidays!$A$1:$A$248)),0))*$S32,"")</f>
        <v>0</v>
      </c>
      <c r="GR32" s="191">
        <f>IFERROR((IF(AND($P32&gt;=GR$4,$P32&lt;GS$4,$Q32&lt;GS$4),NETWORKDAYS.INTL($P32,$Q32,1,(Holidays!$A$1:$A$248)),0)+IF(AND($P32&gt;=GR$4,$P32&lt;GS$4,$Q32&gt;=GS$4),NETWORKDAYS.INTL($P32,(GS$4)-1,1,(Holidays!$A$1:$A$248)),0)+IF(AND($P32&lt;GR$4,$Q32&lt;GS$4,$Q32&gt;=GR$4),NETWORKDAYS.INTL(GR$4,$Q32,1,(Holidays!$A$1:$A$248)),0)+IF(AND($P32&lt;GR$4,$Q32&gt;=GS$4,$Q32&gt;=GR$4),NETWORKDAYS.INTL(GR$4,(GS$4)-1,1,(Holidays!$A$1:$A$248)),0))*$S32,"")</f>
        <v>0</v>
      </c>
      <c r="GS32" s="191">
        <f>IFERROR((IF(AND($P32&gt;=GS$4,$P32&lt;GT$4,$Q32&lt;GT$4),NETWORKDAYS.INTL($P32,$Q32,1,(Holidays!$A$1:$A$248)),0)+IF(AND($P32&gt;=GS$4,$P32&lt;GT$4,$Q32&gt;=GT$4),NETWORKDAYS.INTL($P32,(GT$4)-1,1,(Holidays!$A$1:$A$248)),0)+IF(AND($P32&lt;GS$4,$Q32&lt;GT$4,$Q32&gt;=GS$4),NETWORKDAYS.INTL(GS$4,$Q32,1,(Holidays!$A$1:$A$248)),0)+IF(AND($P32&lt;GS$4,$Q32&gt;=GT$4,$Q32&gt;=GS$4),NETWORKDAYS.INTL(GS$4,(GT$4)-1,1,(Holidays!$A$1:$A$248)),0))*$S32,"")</f>
        <v>0</v>
      </c>
      <c r="GT32" s="191">
        <f>IFERROR((IF(AND($P32&gt;=GT$4,$P32&lt;GU$4,$Q32&lt;GU$4),NETWORKDAYS.INTL($P32,$Q32,1,(Holidays!$A$1:$A$248)),0)+IF(AND($P32&gt;=GT$4,$P32&lt;GU$4,$Q32&gt;=GU$4),NETWORKDAYS.INTL($P32,(GU$4)-1,1,(Holidays!$A$1:$A$248)),0)+IF(AND($P32&lt;GT$4,$Q32&lt;GU$4,$Q32&gt;=GT$4),NETWORKDAYS.INTL(GT$4,$Q32,1,(Holidays!$A$1:$A$248)),0)+IF(AND($P32&lt;GT$4,$Q32&gt;=GU$4,$Q32&gt;=GT$4),NETWORKDAYS.INTL(GT$4,(GU$4)-1,1,(Holidays!$A$1:$A$248)),0))*$S32,"")</f>
        <v>0</v>
      </c>
      <c r="GU32" s="191">
        <f>IFERROR((IF(AND($P32&gt;=GU$4,$P32&lt;GV$4,$Q32&lt;GV$4),NETWORKDAYS.INTL($P32,$Q32,1,(Holidays!$A$1:$A$248)),0)+IF(AND($P32&gt;=GU$4,$P32&lt;GV$4,$Q32&gt;=GV$4),NETWORKDAYS.INTL($P32,(GV$4)-1,1,(Holidays!$A$1:$A$248)),0)+IF(AND($P32&lt;GU$4,$Q32&lt;GV$4,$Q32&gt;=GU$4),NETWORKDAYS.INTL(GU$4,$Q32,1,(Holidays!$A$1:$A$248)),0)+IF(AND($P32&lt;GU$4,$Q32&gt;=GV$4,$Q32&gt;=GU$4),NETWORKDAYS.INTL(GU$4,(GV$4)-1,1,(Holidays!$A$1:$A$248)),0))*$S32,"")</f>
        <v>0</v>
      </c>
      <c r="GV32" s="191">
        <f>IFERROR((IF(AND($P32&gt;=GV$4,$P32&lt;GW$4,$Q32&lt;GW$4),NETWORKDAYS.INTL($P32,$Q32,1,(Holidays!$A$1:$A$248)),0)+IF(AND($P32&gt;=GV$4,$P32&lt;GW$4,$Q32&gt;=GW$4),NETWORKDAYS.INTL($P32,(GW$4)-1,1,(Holidays!$A$1:$A$248)),0)+IF(AND($P32&lt;GV$4,$Q32&lt;GW$4,$Q32&gt;=GV$4),NETWORKDAYS.INTL(GV$4,$Q32,1,(Holidays!$A$1:$A$248)),0)+IF(AND($P32&lt;GV$4,$Q32&gt;=GW$4,$Q32&gt;=GV$4),NETWORKDAYS.INTL(GV$4,(GW$4)-1,1,(Holidays!$A$1:$A$248)),0))*$S32,"")</f>
        <v>0</v>
      </c>
      <c r="GW32" s="191">
        <f>IFERROR((IF(AND($P32&gt;=GW$4,$P32&lt;GX$4,$Q32&lt;GX$4),NETWORKDAYS.INTL($P32,$Q32,1,(Holidays!$A$1:$A$248)),0)+IF(AND($P32&gt;=GW$4,$P32&lt;GX$4,$Q32&gt;=GX$4),NETWORKDAYS.INTL($P32,(GX$4)-1,1,(Holidays!$A$1:$A$248)),0)+IF(AND($P32&lt;GW$4,$Q32&lt;GX$4,$Q32&gt;=GW$4),NETWORKDAYS.INTL(GW$4,$Q32,1,(Holidays!$A$1:$A$248)),0)+IF(AND($P32&lt;GW$4,$Q32&gt;=GX$4,$Q32&gt;=GW$4),NETWORKDAYS.INTL(GW$4,(GX$4)-1,1,(Holidays!$A$1:$A$248)),0))*$S32,"")</f>
        <v>0</v>
      </c>
      <c r="GX32" s="191">
        <f>IFERROR((IF(AND($P32&gt;=GX$4,$P32&lt;GY$4,$Q32&lt;GY$4),NETWORKDAYS.INTL($P32,$Q32,1,(Holidays!$A$1:$A$248)),0)+IF(AND($P32&gt;=GX$4,$P32&lt;GY$4,$Q32&gt;=GY$4),NETWORKDAYS.INTL($P32,(GY$4)-1,1,(Holidays!$A$1:$A$248)),0)+IF(AND($P32&lt;GX$4,$Q32&lt;GY$4,$Q32&gt;=GX$4),NETWORKDAYS.INTL(GX$4,$Q32,1,(Holidays!$A$1:$A$248)),0)+IF(AND($P32&lt;GX$4,$Q32&gt;=GY$4,$Q32&gt;=GX$4),NETWORKDAYS.INTL(GX$4,(GY$4)-1,1,(Holidays!$A$1:$A$248)),0))*$S32,"")</f>
        <v>0</v>
      </c>
      <c r="GY32" s="191">
        <f>IFERROR((IF(AND($P32&gt;=GY$4,$P32&lt;GZ$4,$Q32&lt;GZ$4),NETWORKDAYS.INTL($P32,$Q32,1,(Holidays!$A$1:$A$248)),0)+IF(AND($P32&gt;=GY$4,$P32&lt;GZ$4,$Q32&gt;=GZ$4),NETWORKDAYS.INTL($P32,(GZ$4)-1,1,(Holidays!$A$1:$A$248)),0)+IF(AND($P32&lt;GY$4,$Q32&lt;GZ$4,$Q32&gt;=GY$4),NETWORKDAYS.INTL(GY$4,$Q32,1,(Holidays!$A$1:$A$248)),0)+IF(AND($P32&lt;GY$4,$Q32&gt;=GZ$4,$Q32&gt;=GY$4),NETWORKDAYS.INTL(GY$4,(GZ$4)-1,1,(Holidays!$A$1:$A$248)),0))*$S32,"")</f>
        <v>0</v>
      </c>
      <c r="GZ32" s="191">
        <f>IFERROR((IF(AND($P32&gt;=GZ$4,$P32&lt;HA$4,$Q32&lt;HA$4),NETWORKDAYS.INTL($P32,$Q32,1,(Holidays!$A$1:$A$248)),0)+IF(AND($P32&gt;=GZ$4,$P32&lt;HA$4,$Q32&gt;=HA$4),NETWORKDAYS.INTL($P32,(HA$4)-1,1,(Holidays!$A$1:$A$248)),0)+IF(AND($P32&lt;GZ$4,$Q32&lt;HA$4,$Q32&gt;=GZ$4),NETWORKDAYS.INTL(GZ$4,$Q32,1,(Holidays!$A$1:$A$248)),0)+IF(AND($P32&lt;GZ$4,$Q32&gt;=HA$4,$Q32&gt;=GZ$4),NETWORKDAYS.INTL(GZ$4,(HA$4)-1,1,(Holidays!$A$1:$A$248)),0))*$S32,"")</f>
        <v>0</v>
      </c>
      <c r="HA32" s="191">
        <f>IFERROR((IF(AND($P32&gt;=HA$4,$P32&lt;HB$4,$Q32&lt;HB$4),NETWORKDAYS.INTL($P32,$Q32,1,(Holidays!$A$1:$A$248)),0)+IF(AND($P32&gt;=HA$4,$P32&lt;HB$4,$Q32&gt;=HB$4),NETWORKDAYS.INTL($P32,(HB$4)-1,1,(Holidays!$A$1:$A$248)),0)+IF(AND($P32&lt;HA$4,$Q32&lt;HB$4,$Q32&gt;=HA$4),NETWORKDAYS.INTL(HA$4,$Q32,1,(Holidays!$A$1:$A$248)),0)+IF(AND($P32&lt;HA$4,$Q32&gt;=HB$4,$Q32&gt;=HA$4),NETWORKDAYS.INTL(HA$4,(HB$4)-1,1,(Holidays!$A$1:$A$248)),0))*$S32,"")</f>
        <v>0</v>
      </c>
      <c r="HB32" s="191">
        <f>IFERROR((IF(AND($P32&gt;=HB$4,$P32&lt;HC$4,$Q32&lt;HC$4),NETWORKDAYS.INTL($P32,$Q32,1,(Holidays!$A$1:$A$248)),0)+IF(AND($P32&gt;=HB$4,$P32&lt;HC$4,$Q32&gt;=HC$4),NETWORKDAYS.INTL($P32,(HC$4)-1,1,(Holidays!$A$1:$A$248)),0)+IF(AND($P32&lt;HB$4,$Q32&lt;HC$4,$Q32&gt;=HB$4),NETWORKDAYS.INTL(HB$4,$Q32,1,(Holidays!$A$1:$A$248)),0)+IF(AND($P32&lt;HB$4,$Q32&gt;=HC$4,$Q32&gt;=HB$4),NETWORKDAYS.INTL(HB$4,(HC$4)-1,1,(Holidays!$A$1:$A$248)),0))*$S32,"")</f>
        <v>0</v>
      </c>
      <c r="HC32" s="191">
        <f>IFERROR((IF(AND($P32&gt;=HC$4,$P32&lt;HD$4,$Q32&lt;HD$4),NETWORKDAYS.INTL($P32,$Q32,1,(Holidays!$A$1:$A$248)),0)+IF(AND($P32&gt;=HC$4,$P32&lt;HD$4,$Q32&gt;=HD$4),NETWORKDAYS.INTL($P32,(HD$4)-1,1,(Holidays!$A$1:$A$248)),0)+IF(AND($P32&lt;HC$4,$Q32&lt;HD$4,$Q32&gt;=HC$4),NETWORKDAYS.INTL(HC$4,$Q32,1,(Holidays!$A$1:$A$248)),0)+IF(AND($P32&lt;HC$4,$Q32&gt;=HD$4,$Q32&gt;=HC$4),NETWORKDAYS.INTL(HC$4,(HD$4)-1,1,(Holidays!$A$1:$A$248)),0))*$S32,"")</f>
        <v>0</v>
      </c>
      <c r="HD32" s="191">
        <f>IFERROR((IF(AND($P32&gt;=HD$4,$P32&lt;HE$4,$Q32&lt;HE$4),NETWORKDAYS.INTL($P32,$Q32,1,(Holidays!$A$1:$A$248)),0)+IF(AND($P32&gt;=HD$4,$P32&lt;HE$4,$Q32&gt;=HE$4),NETWORKDAYS.INTL($P32,(HE$4)-1,1,(Holidays!$A$1:$A$248)),0)+IF(AND($P32&lt;HD$4,$Q32&lt;HE$4,$Q32&gt;=HD$4),NETWORKDAYS.INTL(HD$4,$Q32,1,(Holidays!$A$1:$A$248)),0)+IF(AND($P32&lt;HD$4,$Q32&gt;=HE$4,$Q32&gt;=HD$4),NETWORKDAYS.INTL(HD$4,(HE$4)-1,1,(Holidays!$A$1:$A$248)),0))*$S32,"")</f>
        <v>0</v>
      </c>
      <c r="HE32" s="191">
        <f>IFERROR((IF(AND($P32&gt;=HE$4,$P32&lt;HF$4,$Q32&lt;HF$4),NETWORKDAYS.INTL($P32,$Q32,1,(Holidays!$A$1:$A$248)),0)+IF(AND($P32&gt;=HE$4,$P32&lt;HF$4,$Q32&gt;=HF$4),NETWORKDAYS.INTL($P32,(HF$4)-1,1,(Holidays!$A$1:$A$248)),0)+IF(AND($P32&lt;HE$4,$Q32&lt;HF$4,$Q32&gt;=HE$4),NETWORKDAYS.INTL(HE$4,$Q32,1,(Holidays!$A$1:$A$248)),0)+IF(AND($P32&lt;HE$4,$Q32&gt;=HF$4,$Q32&gt;=HE$4),NETWORKDAYS.INTL(HE$4,(HF$4)-1,1,(Holidays!$A$1:$A$248)),0))*$S32,"")</f>
        <v>0</v>
      </c>
      <c r="HF32" s="191">
        <f>IFERROR((IF(AND($P32&gt;=HF$4,$P32&lt;HG$4,$Q32&lt;HG$4),NETWORKDAYS.INTL($P32,$Q32,1,(Holidays!$A$1:$A$248)),0)+IF(AND($P32&gt;=HF$4,$P32&lt;HG$4,$Q32&gt;=HG$4),NETWORKDAYS.INTL($P32,(HG$4)-1,1,(Holidays!$A$1:$A$248)),0)+IF(AND($P32&lt;HF$4,$Q32&lt;HG$4,$Q32&gt;=HF$4),NETWORKDAYS.INTL(HF$4,$Q32,1,(Holidays!$A$1:$A$248)),0)+IF(AND($P32&lt;HF$4,$Q32&gt;=HG$4,$Q32&gt;=HF$4),NETWORKDAYS.INTL(HF$4,(HG$4)-1,1,(Holidays!$A$1:$A$248)),0))*$S32,"")</f>
        <v>0</v>
      </c>
      <c r="HG32" s="191">
        <f>IFERROR((IF(AND($P32&gt;=HG$4,$P32&lt;HH$4,$Q32&lt;HH$4),NETWORKDAYS.INTL($P32,$Q32,1,(Holidays!$A$1:$A$248)),0)+IF(AND($P32&gt;=HG$4,$P32&lt;HH$4,$Q32&gt;=HH$4),NETWORKDAYS.INTL($P32,(HH$4)-1,1,(Holidays!$A$1:$A$248)),0)+IF(AND($P32&lt;HG$4,$Q32&lt;HH$4,$Q32&gt;=HG$4),NETWORKDAYS.INTL(HG$4,$Q32,1,(Holidays!$A$1:$A$248)),0)+IF(AND($P32&lt;HG$4,$Q32&gt;=HH$4,$Q32&gt;=HG$4),NETWORKDAYS.INTL(HG$4,(HH$4)-1,1,(Holidays!$A$1:$A$248)),0))*$S32,"")</f>
        <v>0</v>
      </c>
      <c r="HH32" s="191">
        <f>IFERROR((IF(AND($P32&gt;=HH$4,$P32&lt;HI$4,$Q32&lt;HI$4),NETWORKDAYS.INTL($P32,$Q32,1,(Holidays!$A$1:$A$248)),0)+IF(AND($P32&gt;=HH$4,$P32&lt;HI$4,$Q32&gt;=HI$4),NETWORKDAYS.INTL($P32,(HI$4)-1,1,(Holidays!$A$1:$A$248)),0)+IF(AND($P32&lt;HH$4,$Q32&lt;HI$4,$Q32&gt;=HH$4),NETWORKDAYS.INTL(HH$4,$Q32,1,(Holidays!$A$1:$A$248)),0)+IF(AND($P32&lt;HH$4,$Q32&gt;=HI$4,$Q32&gt;=HH$4),NETWORKDAYS.INTL(HH$4,(HI$4)-1,1,(Holidays!$A$1:$A$248)),0))*$S32,"")</f>
        <v>0</v>
      </c>
      <c r="HI32" s="191">
        <f>IFERROR((IF(AND($P32&gt;=HI$4,$P32&lt;HJ$4,$Q32&lt;HJ$4),NETWORKDAYS.INTL($P32,$Q32,1,(Holidays!$A$1:$A$248)),0)+IF(AND($P32&gt;=HI$4,$P32&lt;HJ$4,$Q32&gt;=HJ$4),NETWORKDAYS.INTL($P32,(HJ$4)-1,1,(Holidays!$A$1:$A$248)),0)+IF(AND($P32&lt;HI$4,$Q32&lt;HJ$4,$Q32&gt;=HI$4),NETWORKDAYS.INTL(HI$4,$Q32,1,(Holidays!$A$1:$A$248)),0)+IF(AND($P32&lt;HI$4,$Q32&gt;=HJ$4,$Q32&gt;=HI$4),NETWORKDAYS.INTL(HI$4,(HJ$4)-1,1,(Holidays!$A$1:$A$248)),0))*$S32,"")</f>
        <v>0</v>
      </c>
      <c r="HJ32" s="191">
        <f>IFERROR((IF(AND($P32&gt;=HJ$4,$P32&lt;HK$4,$Q32&lt;HK$4),NETWORKDAYS.INTL($P32,$Q32,1,(Holidays!$A$1:$A$248)),0)+IF(AND($P32&gt;=HJ$4,$P32&lt;HK$4,$Q32&gt;=HK$4),NETWORKDAYS.INTL($P32,(HK$4)-1,1,(Holidays!$A$1:$A$248)),0)+IF(AND($P32&lt;HJ$4,$Q32&lt;HK$4,$Q32&gt;=HJ$4),NETWORKDAYS.INTL(HJ$4,$Q32,1,(Holidays!$A$1:$A$248)),0)+IF(AND($P32&lt;HJ$4,$Q32&gt;=HK$4,$Q32&gt;=HJ$4),NETWORKDAYS.INTL(HJ$4,(HK$4)-1,1,(Holidays!$A$1:$A$248)),0))*$S32,"")</f>
        <v>0</v>
      </c>
      <c r="HK32" s="191">
        <f>IFERROR((IF(AND($P32&gt;=HK$4,$P32&lt;HL$4,$Q32&lt;HL$4),NETWORKDAYS.INTL($P32,$Q32,1,(Holidays!$A$1:$A$248)),0)+IF(AND($P32&gt;=HK$4,$P32&lt;HL$4,$Q32&gt;=HL$4),NETWORKDAYS.INTL($P32,(HL$4)-1,1,(Holidays!$A$1:$A$248)),0)+IF(AND($P32&lt;HK$4,$Q32&lt;HL$4,$Q32&gt;=HK$4),NETWORKDAYS.INTL(HK$4,$Q32,1,(Holidays!$A$1:$A$248)),0)+IF(AND($P32&lt;HK$4,$Q32&gt;=HL$4,$Q32&gt;=HK$4),NETWORKDAYS.INTL(HK$4,(HL$4)-1,1,(Holidays!$A$1:$A$248)),0))*$S32,"")</f>
        <v>0</v>
      </c>
      <c r="HL32" s="191">
        <f>IFERROR((IF(AND($P32&gt;=HL$4,$P32&lt;HM$4,$Q32&lt;HM$4),NETWORKDAYS.INTL($P32,$Q32,1,(Holidays!$A$1:$A$248)),0)+IF(AND($P32&gt;=HL$4,$P32&lt;HM$4,$Q32&gt;=HM$4),NETWORKDAYS.INTL($P32,(HM$4)-1,1,(Holidays!$A$1:$A$248)),0)+IF(AND($P32&lt;HL$4,$Q32&lt;HM$4,$Q32&gt;=HL$4),NETWORKDAYS.INTL(HL$4,$Q32,1,(Holidays!$A$1:$A$248)),0)+IF(AND($P32&lt;HL$4,$Q32&gt;=HM$4,$Q32&gt;=HL$4),NETWORKDAYS.INTL(HL$4,(HM$4)-1,1,(Holidays!$A$1:$A$248)),0))*$S32,"")</f>
        <v>0</v>
      </c>
      <c r="HM32" s="191">
        <f>IFERROR((IF(AND($P32&gt;=HM$4,$P32&lt;HN$4,$Q32&lt;HN$4),NETWORKDAYS.INTL($P32,$Q32,1,(Holidays!$A$1:$A$248)),0)+IF(AND($P32&gt;=HM$4,$P32&lt;HN$4,$Q32&gt;=HN$4),NETWORKDAYS.INTL($P32,(HN$4)-1,1,(Holidays!$A$1:$A$248)),0)+IF(AND($P32&lt;HM$4,$Q32&lt;HN$4,$Q32&gt;=HM$4),NETWORKDAYS.INTL(HM$4,$Q32,1,(Holidays!$A$1:$A$248)),0)+IF(AND($P32&lt;HM$4,$Q32&gt;=HN$4,$Q32&gt;=HM$4),NETWORKDAYS.INTL(HM$4,(HN$4)-1,1,(Holidays!$A$1:$A$248)),0))*$S32,"")</f>
        <v>0</v>
      </c>
      <c r="HN32" s="191">
        <f>IFERROR((IF(AND($P32&gt;=HN$4,$P32&lt;HO$4,$Q32&lt;HO$4),NETWORKDAYS.INTL($P32,$Q32,1,(Holidays!$A$1:$A$248)),0)+IF(AND($P32&gt;=HN$4,$P32&lt;HO$4,$Q32&gt;=HO$4),NETWORKDAYS.INTL($P32,(HO$4)-1,1,(Holidays!$A$1:$A$248)),0)+IF(AND($P32&lt;HN$4,$Q32&lt;HO$4,$Q32&gt;=HN$4),NETWORKDAYS.INTL(HN$4,$Q32,1,(Holidays!$A$1:$A$248)),0)+IF(AND($P32&lt;HN$4,$Q32&gt;=HO$4,$Q32&gt;=HN$4),NETWORKDAYS.INTL(HN$4,(HO$4)-1,1,(Holidays!$A$1:$A$248)),0))*$S32,"")</f>
        <v>0</v>
      </c>
      <c r="HO32" s="191">
        <f>IFERROR((IF(AND($P32&gt;=HO$4,$P32&lt;HP$4,$Q32&lt;HP$4),NETWORKDAYS.INTL($P32,$Q32,1,(Holidays!$A$1:$A$248)),0)+IF(AND($P32&gt;=HO$4,$P32&lt;HP$4,$Q32&gt;=HP$4),NETWORKDAYS.INTL($P32,(HP$4)-1,1,(Holidays!$A$1:$A$248)),0)+IF(AND($P32&lt;HO$4,$Q32&lt;HP$4,$Q32&gt;=HO$4),NETWORKDAYS.INTL(HO$4,$Q32,1,(Holidays!$A$1:$A$248)),0)+IF(AND($P32&lt;HO$4,$Q32&gt;=HP$4,$Q32&gt;=HO$4),NETWORKDAYS.INTL(HO$4,(HP$4)-1,1,(Holidays!$A$1:$A$248)),0))*$S32,"")</f>
        <v>0</v>
      </c>
      <c r="HP32" s="191">
        <f>IFERROR((IF(AND($P32&gt;=HP$4,$P32&lt;HQ$4,$Q32&lt;HQ$4),NETWORKDAYS.INTL($P32,$Q32,1,(Holidays!$A$1:$A$248)),0)+IF(AND($P32&gt;=HP$4,$P32&lt;HQ$4,$Q32&gt;=HQ$4),NETWORKDAYS.INTL($P32,(HQ$4)-1,1,(Holidays!$A$1:$A$248)),0)+IF(AND($P32&lt;HP$4,$Q32&lt;HQ$4,$Q32&gt;=HP$4),NETWORKDAYS.INTL(HP$4,$Q32,1,(Holidays!$A$1:$A$248)),0)+IF(AND($P32&lt;HP$4,$Q32&gt;=HQ$4,$Q32&gt;=HP$4),NETWORKDAYS.INTL(HP$4,(HQ$4)-1,1,(Holidays!$A$1:$A$248)),0))*$S32,"")</f>
        <v>0</v>
      </c>
      <c r="HQ32" s="191">
        <f>IFERROR((IF(AND($P32&gt;=HQ$4,$P32&lt;HR$4,$Q32&lt;HR$4),NETWORKDAYS.INTL($P32,$Q32,1,(Holidays!$A$1:$A$248)),0)+IF(AND($P32&gt;=HQ$4,$P32&lt;HR$4,$Q32&gt;=HR$4),NETWORKDAYS.INTL($P32,(HR$4)-1,1,(Holidays!$A$1:$A$248)),0)+IF(AND($P32&lt;HQ$4,$Q32&lt;HR$4,$Q32&gt;=HQ$4),NETWORKDAYS.INTL(HQ$4,$Q32,1,(Holidays!$A$1:$A$248)),0)+IF(AND($P32&lt;HQ$4,$Q32&gt;=HR$4,$Q32&gt;=HQ$4),NETWORKDAYS.INTL(HQ$4,(HR$4)-1,1,(Holidays!$A$1:$A$248)),0))*$S32,"")</f>
        <v>0</v>
      </c>
      <c r="HR32" s="191">
        <f>IFERROR((IF(AND($P32&gt;=HR$4,$P32&lt;HS$4,$Q32&lt;HS$4),NETWORKDAYS.INTL($P32,$Q32,1,(Holidays!$A$1:$A$248)),0)+IF(AND($P32&gt;=HR$4,$P32&lt;HS$4,$Q32&gt;=HS$4),NETWORKDAYS.INTL($P32,(HS$4)-1,1,(Holidays!$A$1:$A$248)),0)+IF(AND($P32&lt;HR$4,$Q32&lt;HS$4,$Q32&gt;=HR$4),NETWORKDAYS.INTL(HR$4,$Q32,1,(Holidays!$A$1:$A$248)),0)+IF(AND($P32&lt;HR$4,$Q32&gt;=HS$4,$Q32&gt;=HR$4),NETWORKDAYS.INTL(HR$4,(HS$4)-1,1,(Holidays!$A$1:$A$248)),0))*$S32,"")</f>
        <v>0</v>
      </c>
      <c r="HS32" s="191">
        <f>IFERROR((IF(AND($P32&gt;=HS$4,$P32&lt;HT$4,$Q32&lt;HT$4),NETWORKDAYS.INTL($P32,$Q32,1,(Holidays!$A$1:$A$248)),0)+IF(AND($P32&gt;=HS$4,$P32&lt;HT$4,$Q32&gt;=HT$4),NETWORKDAYS.INTL($P32,(HT$4)-1,1,(Holidays!$A$1:$A$248)),0)+IF(AND($P32&lt;HS$4,$Q32&lt;HT$4,$Q32&gt;=HS$4),NETWORKDAYS.INTL(HS$4,$Q32,1,(Holidays!$A$1:$A$248)),0)+IF(AND($P32&lt;HS$4,$Q32&gt;=HT$4,$Q32&gt;=HS$4),NETWORKDAYS.INTL(HS$4,(HT$4)-1,1,(Holidays!$A$1:$A$248)),0))*$S32,"")</f>
        <v>0</v>
      </c>
      <c r="HT32" s="191">
        <f>IFERROR((IF(AND($P32&gt;=HT$4,$P32&lt;HU$4,$Q32&lt;HU$4),NETWORKDAYS.INTL($P32,$Q32,1,(Holidays!$A$1:$A$248)),0)+IF(AND($P32&gt;=HT$4,$P32&lt;HU$4,$Q32&gt;=HU$4),NETWORKDAYS.INTL($P32,(HU$4)-1,1,(Holidays!$A$1:$A$248)),0)+IF(AND($P32&lt;HT$4,$Q32&lt;HU$4,$Q32&gt;=HT$4),NETWORKDAYS.INTL(HT$4,$Q32,1,(Holidays!$A$1:$A$248)),0)+IF(AND($P32&lt;HT$4,$Q32&gt;=HU$4,$Q32&gt;=HT$4),NETWORKDAYS.INTL(HT$4,(HU$4)-1,1,(Holidays!$A$1:$A$248)),0))*$S32,"")</f>
        <v>0</v>
      </c>
      <c r="HU32" s="191">
        <f>IFERROR((IF(AND($P32&gt;=HU$4,$P32&lt;HV$4,$Q32&lt;HV$4),NETWORKDAYS.INTL($P32,$Q32,1,(Holidays!$A$1:$A$248)),0)+IF(AND($P32&gt;=HU$4,$P32&lt;HV$4,$Q32&gt;=HV$4),NETWORKDAYS.INTL($P32,(HV$4)-1,1,(Holidays!$A$1:$A$248)),0)+IF(AND($P32&lt;HU$4,$Q32&lt;HV$4,$Q32&gt;=HU$4),NETWORKDAYS.INTL(HU$4,$Q32,1,(Holidays!$A$1:$A$248)),0)+IF(AND($P32&lt;HU$4,$Q32&gt;=HV$4,$Q32&gt;=HU$4),NETWORKDAYS.INTL(HU$4,(HV$4)-1,1,(Holidays!$A$1:$A$248)),0))*$S32,"")</f>
        <v>0</v>
      </c>
      <c r="HV32" s="191">
        <f>IFERROR((IF(AND($P32&gt;=HV$4,$P32&lt;HW$4,$Q32&lt;HW$4),NETWORKDAYS.INTL($P32,$Q32,1,(Holidays!$A$1:$A$248)),0)+IF(AND($P32&gt;=HV$4,$P32&lt;HW$4,$Q32&gt;=HW$4),NETWORKDAYS.INTL($P32,(HW$4)-1,1,(Holidays!$A$1:$A$248)),0)+IF(AND($P32&lt;HV$4,$Q32&lt;HW$4,$Q32&gt;=HV$4),NETWORKDAYS.INTL(HV$4,$Q32,1,(Holidays!$A$1:$A$248)),0)+IF(AND($P32&lt;HV$4,$Q32&gt;=HW$4,$Q32&gt;=HV$4),NETWORKDAYS.INTL(HV$4,(HW$4)-1,1,(Holidays!$A$1:$A$248)),0))*$S32,"")</f>
        <v>0</v>
      </c>
      <c r="HW32" s="191">
        <f>IFERROR((IF(AND($P32&gt;=HW$4,$P32&lt;HX$4,$Q32&lt;HX$4),NETWORKDAYS.INTL($P32,$Q32,1,(Holidays!$A$1:$A$248)),0)+IF(AND($P32&gt;=HW$4,$P32&lt;HX$4,$Q32&gt;=HX$4),NETWORKDAYS.INTL($P32,(HX$4)-1,1,(Holidays!$A$1:$A$248)),0)+IF(AND($P32&lt;HW$4,$Q32&lt;HX$4,$Q32&gt;=HW$4),NETWORKDAYS.INTL(HW$4,$Q32,1,(Holidays!$A$1:$A$248)),0)+IF(AND($P32&lt;HW$4,$Q32&gt;=HX$4,$Q32&gt;=HW$4),NETWORKDAYS.INTL(HW$4,(HX$4)-1,1,(Holidays!$A$1:$A$248)),0))*$S32,"")</f>
        <v>0</v>
      </c>
      <c r="HX32" s="191">
        <f>IFERROR((IF(AND($P32&gt;=HX$4,$P32&lt;HY$4,$Q32&lt;HY$4),NETWORKDAYS.INTL($P32,$Q32,1,(Holidays!$A$1:$A$248)),0)+IF(AND($P32&gt;=HX$4,$P32&lt;HY$4,$Q32&gt;=HY$4),NETWORKDAYS.INTL($P32,(HY$4)-1,1,(Holidays!$A$1:$A$248)),0)+IF(AND($P32&lt;HX$4,$Q32&lt;HY$4,$Q32&gt;=HX$4),NETWORKDAYS.INTL(HX$4,$Q32,1,(Holidays!$A$1:$A$248)),0)+IF(AND($P32&lt;HX$4,$Q32&gt;=HY$4,$Q32&gt;=HX$4),NETWORKDAYS.INTL(HX$4,(HY$4)-1,1,(Holidays!$A$1:$A$248)),0))*$S32,"")</f>
        <v>0</v>
      </c>
      <c r="HY32" s="191">
        <f>IFERROR((IF(AND($P32&gt;=HY$4,$P32&lt;HZ$4,$Q32&lt;HZ$4),NETWORKDAYS.INTL($P32,$Q32,1,(Holidays!$A$1:$A$248)),0)+IF(AND($P32&gt;=HY$4,$P32&lt;HZ$4,$Q32&gt;=HZ$4),NETWORKDAYS.INTL($P32,(HZ$4)-1,1,(Holidays!$A$1:$A$248)),0)+IF(AND($P32&lt;HY$4,$Q32&lt;HZ$4,$Q32&gt;=HY$4),NETWORKDAYS.INTL(HY$4,$Q32,1,(Holidays!$A$1:$A$248)),0)+IF(AND($P32&lt;HY$4,$Q32&gt;=HZ$4,$Q32&gt;=HY$4),NETWORKDAYS.INTL(HY$4,(HZ$4)-1,1,(Holidays!$A$1:$A$248)),0))*$S32,"")</f>
        <v>0</v>
      </c>
      <c r="HZ32" s="191">
        <f>IFERROR((IF(AND($P32&gt;=HZ$4,$P32&lt;IA$4,$Q32&lt;IA$4),NETWORKDAYS.INTL($P32,$Q32,1,(Holidays!$A$1:$A$248)),0)+IF(AND($P32&gt;=HZ$4,$P32&lt;IA$4,$Q32&gt;=IA$4),NETWORKDAYS.INTL($P32,(IA$4)-1,1,(Holidays!$A$1:$A$248)),0)+IF(AND($P32&lt;HZ$4,$Q32&lt;IA$4,$Q32&gt;=HZ$4),NETWORKDAYS.INTL(HZ$4,$Q32,1,(Holidays!$A$1:$A$248)),0)+IF(AND($P32&lt;HZ$4,$Q32&gt;=IA$4,$Q32&gt;=HZ$4),NETWORKDAYS.INTL(HZ$4,(IA$4)-1,1,(Holidays!$A$1:$A$248)),0))*$S32,"")</f>
        <v>0</v>
      </c>
      <c r="IA32" s="191">
        <f>IFERROR((IF(AND($P32&gt;=IA$4,$P32&lt;IB$4,$Q32&lt;IB$4),NETWORKDAYS.INTL($P32,$Q32,1,(Holidays!$A$1:$A$248)),0)+IF(AND($P32&gt;=IA$4,$P32&lt;IB$4,$Q32&gt;=IB$4),NETWORKDAYS.INTL($P32,(IB$4)-1,1,(Holidays!$A$1:$A$248)),0)+IF(AND($P32&lt;IA$4,$Q32&lt;IB$4,$Q32&gt;=IA$4),NETWORKDAYS.INTL(IA$4,$Q32,1,(Holidays!$A$1:$A$248)),0)+IF(AND($P32&lt;IA$4,$Q32&gt;=IB$4,$Q32&gt;=IA$4),NETWORKDAYS.INTL(IA$4,(IB$4)-1,1,(Holidays!$A$1:$A$248)),0))*$S32,"")</f>
        <v>0</v>
      </c>
      <c r="IB32" s="191">
        <f>IFERROR((IF(AND($P32&gt;=IB$4,$P32&lt;IC$4,$Q32&lt;IC$4),NETWORKDAYS.INTL($P32,$Q32,1,(Holidays!$A$1:$A$248)),0)+IF(AND($P32&gt;=IB$4,$P32&lt;IC$4,$Q32&gt;=IC$4),NETWORKDAYS.INTL($P32,(IC$4)-1,1,(Holidays!$A$1:$A$248)),0)+IF(AND($P32&lt;IB$4,$Q32&lt;IC$4,$Q32&gt;=IB$4),NETWORKDAYS.INTL(IB$4,$Q32,1,(Holidays!$A$1:$A$248)),0)+IF(AND($P32&lt;IB$4,$Q32&gt;=IC$4,$Q32&gt;=IB$4),NETWORKDAYS.INTL(IB$4,(IC$4)-1,1,(Holidays!$A$1:$A$248)),0))*$S32,"")</f>
        <v>0</v>
      </c>
      <c r="IC32" s="191">
        <f>IFERROR((IF(AND($P32&gt;=IC$4,$P32&lt;ID$4,$Q32&lt;ID$4),NETWORKDAYS.INTL($P32,$Q32,1,(Holidays!$A$1:$A$248)),0)+IF(AND($P32&gt;=IC$4,$P32&lt;ID$4,$Q32&gt;=ID$4),NETWORKDAYS.INTL($P32,(ID$4)-1,1,(Holidays!$A$1:$A$248)),0)+IF(AND($P32&lt;IC$4,$Q32&lt;ID$4,$Q32&gt;=IC$4),NETWORKDAYS.INTL(IC$4,$Q32,1,(Holidays!$A$1:$A$248)),0)+IF(AND($P32&lt;IC$4,$Q32&gt;=ID$4,$Q32&gt;=IC$4),NETWORKDAYS.INTL(IC$4,(ID$4)-1,1,(Holidays!$A$1:$A$248)),0))*$S32,"")</f>
        <v>0</v>
      </c>
      <c r="ID32" s="191">
        <f>IFERROR((IF(AND($P32&gt;=ID$4,$P32&lt;IE$4,$Q32&lt;IE$4),NETWORKDAYS.INTL($P32,$Q32,1,(Holidays!$A$1:$A$248)),0)+IF(AND($P32&gt;=ID$4,$P32&lt;IE$4,$Q32&gt;=IE$4),NETWORKDAYS.INTL($P32,(IE$4)-1,1,(Holidays!$A$1:$A$248)),0)+IF(AND($P32&lt;ID$4,$Q32&lt;IE$4,$Q32&gt;=ID$4),NETWORKDAYS.INTL(ID$4,$Q32,1,(Holidays!$A$1:$A$248)),0)+IF(AND($P32&lt;ID$4,$Q32&gt;=IE$4,$Q32&gt;=ID$4),NETWORKDAYS.INTL(ID$4,(IE$4)-1,1,(Holidays!$A$1:$A$248)),0))*$S32,"")</f>
        <v>0</v>
      </c>
      <c r="IE32" s="191">
        <f>IFERROR((IF(AND($P32&gt;=IE$4,$P32&lt;IF$4,$Q32&lt;IF$4),NETWORKDAYS.INTL($P32,$Q32,1,(Holidays!$A$1:$A$248)),0)+IF(AND($P32&gt;=IE$4,$P32&lt;IF$4,$Q32&gt;=IF$4),NETWORKDAYS.INTL($P32,(IF$4)-1,1,(Holidays!$A$1:$A$248)),0)+IF(AND($P32&lt;IE$4,$Q32&lt;IF$4,$Q32&gt;=IE$4),NETWORKDAYS.INTL(IE$4,$Q32,1,(Holidays!$A$1:$A$248)),0)+IF(AND($P32&lt;IE$4,$Q32&gt;=IF$4,$Q32&gt;=IE$4),NETWORKDAYS.INTL(IE$4,(IF$4)-1,1,(Holidays!$A$1:$A$248)),0))*$S32,"")</f>
        <v>0</v>
      </c>
      <c r="IF32" s="191">
        <f>IFERROR((IF(AND($P32&gt;=IF$4,$P32&lt;IG$4,$Q32&lt;IG$4),NETWORKDAYS.INTL($P32,$Q32,1,(Holidays!$A$1:$A$248)),0)+IF(AND($P32&gt;=IF$4,$P32&lt;IG$4,$Q32&gt;=IG$4),NETWORKDAYS.INTL($P32,(IG$4)-1,1,(Holidays!$A$1:$A$248)),0)+IF(AND($P32&lt;IF$4,$Q32&lt;IG$4,$Q32&gt;=IF$4),NETWORKDAYS.INTL(IF$4,$Q32,1,(Holidays!$A$1:$A$248)),0)+IF(AND($P32&lt;IF$4,$Q32&gt;=IG$4,$Q32&gt;=IF$4),NETWORKDAYS.INTL(IF$4,(IG$4)-1,1,(Holidays!$A$1:$A$248)),0))*$S32,"")</f>
        <v>0</v>
      </c>
      <c r="IG32" s="191">
        <f>IFERROR((IF(AND($P32&gt;=IG$4,$P32&lt;IH$4,$Q32&lt;IH$4),NETWORKDAYS.INTL($P32,$Q32,1,(Holidays!$A$1:$A$248)),0)+IF(AND($P32&gt;=IG$4,$P32&lt;IH$4,$Q32&gt;=IH$4),NETWORKDAYS.INTL($P32,(IH$4)-1,1,(Holidays!$A$1:$A$248)),0)+IF(AND($P32&lt;IG$4,$Q32&lt;IH$4,$Q32&gt;=IG$4),NETWORKDAYS.INTL(IG$4,$Q32,1,(Holidays!$A$1:$A$248)),0)+IF(AND($P32&lt;IG$4,$Q32&gt;=IH$4,$Q32&gt;=IG$4),NETWORKDAYS.INTL(IG$4,(IH$4)-1,1,(Holidays!$A$1:$A$248)),0))*$S32,"")</f>
        <v>0</v>
      </c>
      <c r="IH32" s="191">
        <f>IFERROR((IF(AND($P32&gt;=IH$4,$P32&lt;II$4,$Q32&lt;II$4),NETWORKDAYS.INTL($P32,$Q32,1,(Holidays!$A$1:$A$248)),0)+IF(AND($P32&gt;=IH$4,$P32&lt;II$4,$Q32&gt;=II$4),NETWORKDAYS.INTL($P32,(II$4)-1,1,(Holidays!$A$1:$A$248)),0)+IF(AND($P32&lt;IH$4,$Q32&lt;II$4,$Q32&gt;=IH$4),NETWORKDAYS.INTL(IH$4,$Q32,1,(Holidays!$A$1:$A$248)),0)+IF(AND($P32&lt;IH$4,$Q32&gt;=II$4,$Q32&gt;=IH$4),NETWORKDAYS.INTL(IH$4,(II$4)-1,1,(Holidays!$A$1:$A$248)),0))*$S32,"")</f>
        <v>0</v>
      </c>
      <c r="II32" s="191">
        <f>IFERROR((IF(AND($P32&gt;=II$4,$P32&lt;IJ$4,$Q32&lt;IJ$4),NETWORKDAYS.INTL($P32,$Q32,1,(Holidays!$A$1:$A$248)),0)+IF(AND($P32&gt;=II$4,$P32&lt;IJ$4,$Q32&gt;=IJ$4),NETWORKDAYS.INTL($P32,(IJ$4)-1,1,(Holidays!$A$1:$A$248)),0)+IF(AND($P32&lt;II$4,$Q32&lt;IJ$4,$Q32&gt;=II$4),NETWORKDAYS.INTL(II$4,$Q32,1,(Holidays!$A$1:$A$248)),0)+IF(AND($P32&lt;II$4,$Q32&gt;=IJ$4,$Q32&gt;=II$4),NETWORKDAYS.INTL(II$4,(IJ$4)-1,1,(Holidays!$A$1:$A$248)),0))*$S32,"")</f>
        <v>0</v>
      </c>
      <c r="IJ32" s="191">
        <f>IFERROR((IF(AND($P32&gt;=IJ$4,$P32&lt;IK$4,$Q32&lt;IK$4),NETWORKDAYS.INTL($P32,$Q32,1,(Holidays!$A$1:$A$248)),0)+IF(AND($P32&gt;=IJ$4,$P32&lt;IK$4,$Q32&gt;=IK$4),NETWORKDAYS.INTL($P32,(IK$4)-1,1,(Holidays!$A$1:$A$248)),0)+IF(AND($P32&lt;IJ$4,$Q32&lt;IK$4,$Q32&gt;=IJ$4),NETWORKDAYS.INTL(IJ$4,$Q32,1,(Holidays!$A$1:$A$248)),0)+IF(AND($P32&lt;IJ$4,$Q32&gt;=IK$4,$Q32&gt;=IJ$4),NETWORKDAYS.INTL(IJ$4,(IK$4)-1,1,(Holidays!$A$1:$A$248)),0))*$S32,"")</f>
        <v>0</v>
      </c>
      <c r="IK32" s="191">
        <f>IFERROR((IF(AND($P32&gt;=IK$4,$P32&lt;IL$4,$Q32&lt;IL$4),NETWORKDAYS.INTL($P32,$Q32,1,(Holidays!$A$1:$A$248)),0)+IF(AND($P32&gt;=IK$4,$P32&lt;IL$4,$Q32&gt;=IL$4),NETWORKDAYS.INTL($P32,(IL$4)-1,1,(Holidays!$A$1:$A$248)),0)+IF(AND($P32&lt;IK$4,$Q32&lt;IL$4,$Q32&gt;=IK$4),NETWORKDAYS.INTL(IK$4,$Q32,1,(Holidays!$A$1:$A$248)),0)+IF(AND($P32&lt;IK$4,$Q32&gt;=IL$4,$Q32&gt;=IK$4),NETWORKDAYS.INTL(IK$4,(IL$4)-1,1,(Holidays!$A$1:$A$248)),0))*$S32,"")</f>
        <v>0</v>
      </c>
      <c r="IL32" s="191">
        <f>IFERROR((IF(AND($P32&gt;=IL$4,$P32&lt;IM$4,$Q32&lt;IM$4),NETWORKDAYS.INTL($P32,$Q32,1,(Holidays!$A$1:$A$248)),0)+IF(AND($P32&gt;=IL$4,$P32&lt;IM$4,$Q32&gt;=IM$4),NETWORKDAYS.INTL($P32,(IM$4)-1,1,(Holidays!$A$1:$A$248)),0)+IF(AND($P32&lt;IL$4,$Q32&lt;IM$4,$Q32&gt;=IL$4),NETWORKDAYS.INTL(IL$4,$Q32,1,(Holidays!$A$1:$A$248)),0)+IF(AND($P32&lt;IL$4,$Q32&gt;=IM$4,$Q32&gt;=IL$4),NETWORKDAYS.INTL(IL$4,(IM$4)-1,1,(Holidays!$A$1:$A$248)),0))*$S32,"")</f>
        <v>0</v>
      </c>
      <c r="IM32" s="191">
        <f>IFERROR((IF(AND($P32&gt;=IM$4,$P32&lt;IN$4,$Q32&lt;IN$4),NETWORKDAYS.INTL($P32,$Q32,1,(Holidays!$A$1:$A$248)),0)+IF(AND($P32&gt;=IM$4,$P32&lt;IN$4,$Q32&gt;=IN$4),NETWORKDAYS.INTL($P32,(IN$4)-1,1,(Holidays!$A$1:$A$248)),0)+IF(AND($P32&lt;IM$4,$Q32&lt;IN$4,$Q32&gt;=IM$4),NETWORKDAYS.INTL(IM$4,$Q32,1,(Holidays!$A$1:$A$248)),0)+IF(AND($P32&lt;IM$4,$Q32&gt;=IN$4,$Q32&gt;=IM$4),NETWORKDAYS.INTL(IM$4,(IN$4)-1,1,(Holidays!$A$1:$A$248)),0))*$S32,"")</f>
        <v>0</v>
      </c>
      <c r="IN32" s="191">
        <f>IFERROR((IF(AND($P32&gt;=IN$4,$P32&lt;IO$4,$Q32&lt;IO$4),NETWORKDAYS.INTL($P32,$Q32,1,(Holidays!$A$1:$A$248)),0)+IF(AND($P32&gt;=IN$4,$P32&lt;IO$4,$Q32&gt;=IO$4),NETWORKDAYS.INTL($P32,(IO$4)-1,1,(Holidays!$A$1:$A$248)),0)+IF(AND($P32&lt;IN$4,$Q32&lt;IO$4,$Q32&gt;=IN$4),NETWORKDAYS.INTL(IN$4,$Q32,1,(Holidays!$A$1:$A$248)),0)+IF(AND($P32&lt;IN$4,$Q32&gt;=IO$4,$Q32&gt;=IN$4),NETWORKDAYS.INTL(IN$4,(IO$4)-1,1,(Holidays!$A$1:$A$248)),0))*$S32,"")</f>
        <v>0</v>
      </c>
      <c r="IO32" s="193">
        <f>IFERROR((IF(AND($P32&gt;=IO$4,$P32&lt;IP$4,$Q32&lt;IP$4),NETWORKDAYS.INTL($P32,$Q32,1,(Holidays!$A$1:$A$248)),0)+IF(AND($P32&gt;=IO$4,$P32&lt;IP$4,$Q32&gt;=IP$4),NETWORKDAYS.INTL($P32,(IP$4)-1,1,(Holidays!$A$1:$A$248)),0)+IF(AND($P32&lt;IO$4,$Q32&lt;IP$4,$Q32&gt;=IO$4),NETWORKDAYS.INTL(IO$4,$Q32,1,(Holidays!$A$1:$A$248)),0)+IF(AND($P32&lt;IO$4,$Q32&gt;=IP$4,$Q32&gt;=IO$4),NETWORKDAYS.INTL(IO$4,(IP$4)-1,1,(Holidays!$A$1:$A$248)),0))*$S32,"")</f>
        <v>0</v>
      </c>
    </row>
    <row r="33" spans="2:249" ht="15" customHeight="1">
      <c r="B33" s="59" t="str">
        <f>'A-1_MH Estimation'!B33</f>
        <v>B.3</v>
      </c>
      <c r="C33" s="60" t="str">
        <f>IFERROR(VLOOKUP(B33,'A-1_MH Estimation'!$B$6:$C$54,2,0),"")</f>
        <v>Pipe Flow N-Shape  - Administrative Documentation &amp; Customer Comment Followed up</v>
      </c>
      <c r="D33" s="174">
        <f>IFERROR(VLOOKUP(C33,'A-1_MH Estimation'!$C$7:$K$61,9,0)*1,0)</f>
        <v>16</v>
      </c>
      <c r="E33" s="165">
        <v>1</v>
      </c>
      <c r="F33" s="166"/>
      <c r="G33" s="166"/>
      <c r="H33" s="166"/>
      <c r="I33" s="166"/>
      <c r="J33" s="167"/>
      <c r="K33" s="354">
        <f t="shared" ca="1" si="437"/>
        <v>16</v>
      </c>
      <c r="L33" s="307">
        <v>0.5</v>
      </c>
      <c r="M33" s="307">
        <v>0.5</v>
      </c>
      <c r="N33" s="307"/>
      <c r="O33" s="167"/>
      <c r="P33" s="171">
        <v>44544</v>
      </c>
      <c r="Q33" s="171">
        <v>44545</v>
      </c>
      <c r="R33" s="170">
        <f>NETWORKDAYS.INTL(P33,Q33,1,Holidays!$A$1:$A$248)</f>
        <v>2</v>
      </c>
      <c r="S33" s="62">
        <f t="shared" si="436"/>
        <v>8</v>
      </c>
      <c r="U33" s="253">
        <f>SUM($V33:IO33)</f>
        <v>16</v>
      </c>
      <c r="V33" s="190">
        <f>IFERROR((IF(AND($P33&gt;=V$4,$P33&lt;W$4,$Q33&lt;W$4),NETWORKDAYS.INTL($P33,$Q33,1,(Holidays!$A$1:$A$248)),0)+IF(AND($P33&gt;=V$4,$P33&lt;W$4,$Q33&gt;=W$4),NETWORKDAYS.INTL($P33,(W$4)-1,1,(Holidays!$A$1:$A$248)),0)+IF(AND($P33&lt;V$4,$Q33&lt;W$4,$Q33&gt;=V$4),NETWORKDAYS.INTL(V$4,$Q33,1,(Holidays!$A$1:$A$248)),0)+IF(AND($P33&lt;V$4,$Q33&gt;=W$4,$Q33&gt;=V$4),NETWORKDAYS.INTL(V$4,(W$4)-1,1,(Holidays!$A$1:$A$248)),0))*$S33,"")</f>
        <v>0</v>
      </c>
      <c r="W33" s="191">
        <f>IFERROR((IF(AND($P33&gt;=W$4,$P33&lt;X$4,$Q33&lt;X$4),NETWORKDAYS.INTL($P33,$Q33,1,(Holidays!$A$1:$A$248)),0)+IF(AND($P33&gt;=W$4,$P33&lt;X$4,$Q33&gt;=X$4),NETWORKDAYS.INTL($P33,(X$4)-1,1,(Holidays!$A$1:$A$248)),0)+IF(AND($P33&lt;W$4,$Q33&lt;X$4,$Q33&gt;=W$4),NETWORKDAYS.INTL(W$4,$Q33,1,(Holidays!$A$1:$A$248)),0)+IF(AND($P33&lt;W$4,$Q33&gt;=X$4,$Q33&gt;=W$4),NETWORKDAYS.INTL(W$4,(X$4)-1,1,(Holidays!$A$1:$A$248)),0))*$S33,"")</f>
        <v>0</v>
      </c>
      <c r="X33" s="191">
        <f>IFERROR((IF(AND($P33&gt;=X$4,$P33&lt;Y$4,$Q33&lt;Y$4),NETWORKDAYS.INTL($P33,$Q33,1,(Holidays!$A$1:$A$248)),0)+IF(AND($P33&gt;=X$4,$P33&lt;Y$4,$Q33&gt;=Y$4),NETWORKDAYS.INTL($P33,(Y$4)-1,1,(Holidays!$A$1:$A$248)),0)+IF(AND($P33&lt;X$4,$Q33&lt;Y$4,$Q33&gt;=X$4),NETWORKDAYS.INTL(X$4,$Q33,1,(Holidays!$A$1:$A$248)),0)+IF(AND($P33&lt;X$4,$Q33&gt;=Y$4,$Q33&gt;=X$4),NETWORKDAYS.INTL(X$4,(Y$4)-1,1,(Holidays!$A$1:$A$248)),0))*$S33,"")</f>
        <v>0</v>
      </c>
      <c r="Y33" s="191">
        <f>IFERROR((IF(AND($P33&gt;=Y$4,$P33&lt;Z$4,$Q33&lt;Z$4),NETWORKDAYS.INTL($P33,$Q33,1,(Holidays!$A$1:$A$248)),0)+IF(AND($P33&gt;=Y$4,$P33&lt;Z$4,$Q33&gt;=Z$4),NETWORKDAYS.INTL($P33,(Z$4)-1,1,(Holidays!$A$1:$A$248)),0)+IF(AND($P33&lt;Y$4,$Q33&lt;Z$4,$Q33&gt;=Y$4),NETWORKDAYS.INTL(Y$4,$Q33,1,(Holidays!$A$1:$A$248)),0)+IF(AND($P33&lt;Y$4,$Q33&gt;=Z$4,$Q33&gt;=Y$4),NETWORKDAYS.INTL(Y$4,(Z$4)-1,1,(Holidays!$A$1:$A$248)),0))*$S33,"")</f>
        <v>0</v>
      </c>
      <c r="Z33" s="191">
        <f>IFERROR((IF(AND($P33&gt;=Z$4,$P33&lt;AA$4,$Q33&lt;AA$4),NETWORKDAYS.INTL($P33,$Q33,1,(Holidays!$A$1:$A$248)),0)+IF(AND($P33&gt;=Z$4,$P33&lt;AA$4,$Q33&gt;=AA$4),NETWORKDAYS.INTL($P33,(AA$4)-1,1,(Holidays!$A$1:$A$248)),0)+IF(AND($P33&lt;Z$4,$Q33&lt;AA$4,$Q33&gt;=Z$4),NETWORKDAYS.INTL(Z$4,$Q33,1,(Holidays!$A$1:$A$248)),0)+IF(AND($P33&lt;Z$4,$Q33&gt;=AA$4,$Q33&gt;=Z$4),NETWORKDAYS.INTL(Z$4,(AA$4)-1,1,(Holidays!$A$1:$A$248)),0))*$S33,"")</f>
        <v>0</v>
      </c>
      <c r="AA33" s="191">
        <f>IFERROR((IF(AND($P33&gt;=AA$4,$P33&lt;AB$4,$Q33&lt;AB$4),NETWORKDAYS.INTL($P33,$Q33,1,(Holidays!$A$1:$A$248)),0)+IF(AND($P33&gt;=AA$4,$P33&lt;AB$4,$Q33&gt;=AB$4),NETWORKDAYS.INTL($P33,(AB$4)-1,1,(Holidays!$A$1:$A$248)),0)+IF(AND($P33&lt;AA$4,$Q33&lt;AB$4,$Q33&gt;=AA$4),NETWORKDAYS.INTL(AA$4,$Q33,1,(Holidays!$A$1:$A$248)),0)+IF(AND($P33&lt;AA$4,$Q33&gt;=AB$4,$Q33&gt;=AA$4),NETWORKDAYS.INTL(AA$4,(AB$4)-1,1,(Holidays!$A$1:$A$248)),0))*$S33,"")</f>
        <v>0</v>
      </c>
      <c r="AB33" s="191">
        <f>IFERROR((IF(AND($P33&gt;=AB$4,$P33&lt;AC$4,$Q33&lt;AC$4),NETWORKDAYS.INTL($P33,$Q33,1,(Holidays!$A$1:$A$248)),0)+IF(AND($P33&gt;=AB$4,$P33&lt;AC$4,$Q33&gt;=AC$4),NETWORKDAYS.INTL($P33,(AC$4)-1,1,(Holidays!$A$1:$A$248)),0)+IF(AND($P33&lt;AB$4,$Q33&lt;AC$4,$Q33&gt;=AB$4),NETWORKDAYS.INTL(AB$4,$Q33,1,(Holidays!$A$1:$A$248)),0)+IF(AND($P33&lt;AB$4,$Q33&gt;=AC$4,$Q33&gt;=AB$4),NETWORKDAYS.INTL(AB$4,(AC$4)-1,1,(Holidays!$A$1:$A$248)),0))*$S33,"")</f>
        <v>0</v>
      </c>
      <c r="AC33" s="191">
        <f>IFERROR((IF(AND($P33&gt;=AC$4,$P33&lt;AD$4,$Q33&lt;AD$4),NETWORKDAYS.INTL($P33,$Q33,1,(Holidays!$A$1:$A$248)),0)+IF(AND($P33&gt;=AC$4,$P33&lt;AD$4,$Q33&gt;=AD$4),NETWORKDAYS.INTL($P33,(AD$4)-1,1,(Holidays!$A$1:$A$248)),0)+IF(AND($P33&lt;AC$4,$Q33&lt;AD$4,$Q33&gt;=AC$4),NETWORKDAYS.INTL(AC$4,$Q33,1,(Holidays!$A$1:$A$248)),0)+IF(AND($P33&lt;AC$4,$Q33&gt;=AD$4,$Q33&gt;=AC$4),NETWORKDAYS.INTL(AC$4,(AD$4)-1,1,(Holidays!$A$1:$A$248)),0))*$S33,"")</f>
        <v>0</v>
      </c>
      <c r="AD33" s="191">
        <f>IFERROR((IF(AND($P33&gt;=AD$4,$P33&lt;AE$4,$Q33&lt;AE$4),NETWORKDAYS.INTL($P33,$Q33,1,(Holidays!$A$1:$A$248)),0)+IF(AND($P33&gt;=AD$4,$P33&lt;AE$4,$Q33&gt;=AE$4),NETWORKDAYS.INTL($P33,(AE$4)-1,1,(Holidays!$A$1:$A$248)),0)+IF(AND($P33&lt;AD$4,$Q33&lt;AE$4,$Q33&gt;=AD$4),NETWORKDAYS.INTL(AD$4,$Q33,1,(Holidays!$A$1:$A$248)),0)+IF(AND($P33&lt;AD$4,$Q33&gt;=AE$4,$Q33&gt;=AD$4),NETWORKDAYS.INTL(AD$4,(AE$4)-1,1,(Holidays!$A$1:$A$248)),0))*$S33,"")</f>
        <v>0</v>
      </c>
      <c r="AE33" s="191">
        <f>IFERROR((IF(AND($P33&gt;=AE$4,$P33&lt;AF$4,$Q33&lt;AF$4),NETWORKDAYS.INTL($P33,$Q33,1,(Holidays!$A$1:$A$248)),0)+IF(AND($P33&gt;=AE$4,$P33&lt;AF$4,$Q33&gt;=AF$4),NETWORKDAYS.INTL($P33,(AF$4)-1,1,(Holidays!$A$1:$A$248)),0)+IF(AND($P33&lt;AE$4,$Q33&lt;AF$4,$Q33&gt;=AE$4),NETWORKDAYS.INTL(AE$4,$Q33,1,(Holidays!$A$1:$A$248)),0)+IF(AND($P33&lt;AE$4,$Q33&gt;=AF$4,$Q33&gt;=AE$4),NETWORKDAYS.INTL(AE$4,(AF$4)-1,1,(Holidays!$A$1:$A$248)),0))*$S33,"")</f>
        <v>0</v>
      </c>
      <c r="AF33" s="191">
        <f>IFERROR((IF(AND($P33&gt;=AF$4,$P33&lt;AG$4,$Q33&lt;AG$4),NETWORKDAYS.INTL($P33,$Q33,1,(Holidays!$A$1:$A$248)),0)+IF(AND($P33&gt;=AF$4,$P33&lt;AG$4,$Q33&gt;=AG$4),NETWORKDAYS.INTL($P33,(AG$4)-1,1,(Holidays!$A$1:$A$248)),0)+IF(AND($P33&lt;AF$4,$Q33&lt;AG$4,$Q33&gt;=AF$4),NETWORKDAYS.INTL(AF$4,$Q33,1,(Holidays!$A$1:$A$248)),0)+IF(AND($P33&lt;AF$4,$Q33&gt;=AG$4,$Q33&gt;=AF$4),NETWORKDAYS.INTL(AF$4,(AG$4)-1,1,(Holidays!$A$1:$A$248)),0))*$S33,"")</f>
        <v>16</v>
      </c>
      <c r="AG33" s="191">
        <f>IFERROR((IF(AND($P33&gt;=AG$4,$P33&lt;AH$4,$Q33&lt;AH$4),NETWORKDAYS.INTL($P33,$Q33,1,(Holidays!$A$1:$A$248)),0)+IF(AND($P33&gt;=AG$4,$P33&lt;AH$4,$Q33&gt;=AH$4),NETWORKDAYS.INTL($P33,(AH$4)-1,1,(Holidays!$A$1:$A$248)),0)+IF(AND($P33&lt;AG$4,$Q33&lt;AH$4,$Q33&gt;=AG$4),NETWORKDAYS.INTL(AG$4,$Q33,1,(Holidays!$A$1:$A$248)),0)+IF(AND($P33&lt;AG$4,$Q33&gt;=AH$4,$Q33&gt;=AG$4),NETWORKDAYS.INTL(AG$4,(AH$4)-1,1,(Holidays!$A$1:$A$248)),0))*$S33,"")</f>
        <v>0</v>
      </c>
      <c r="AH33" s="191">
        <f>IFERROR((IF(AND($P33&gt;=AH$4,$P33&lt;AI$4,$Q33&lt;AI$4),NETWORKDAYS.INTL($P33,$Q33,1,(Holidays!$A$1:$A$248)),0)+IF(AND($P33&gt;=AH$4,$P33&lt;AI$4,$Q33&gt;=AI$4),NETWORKDAYS.INTL($P33,(AI$4)-1,1,(Holidays!$A$1:$A$248)),0)+IF(AND($P33&lt;AH$4,$Q33&lt;AI$4,$Q33&gt;=AH$4),NETWORKDAYS.INTL(AH$4,$Q33,1,(Holidays!$A$1:$A$248)),0)+IF(AND($P33&lt;AH$4,$Q33&gt;=AI$4,$Q33&gt;=AH$4),NETWORKDAYS.INTL(AH$4,(AI$4)-1,1,(Holidays!$A$1:$A$248)),0))*$S33,"")</f>
        <v>0</v>
      </c>
      <c r="AI33" s="191">
        <f>IFERROR((IF(AND($P33&gt;=AI$4,$P33&lt;AJ$4,$Q33&lt;AJ$4),NETWORKDAYS.INTL($P33,$Q33,1,(Holidays!$A$1:$A$248)),0)+IF(AND($P33&gt;=AI$4,$P33&lt;AJ$4,$Q33&gt;=AJ$4),NETWORKDAYS.INTL($P33,(AJ$4)-1,1,(Holidays!$A$1:$A$248)),0)+IF(AND($P33&lt;AI$4,$Q33&lt;AJ$4,$Q33&gt;=AI$4),NETWORKDAYS.INTL(AI$4,$Q33,1,(Holidays!$A$1:$A$248)),0)+IF(AND($P33&lt;AI$4,$Q33&gt;=AJ$4,$Q33&gt;=AI$4),NETWORKDAYS.INTL(AI$4,(AJ$4)-1,1,(Holidays!$A$1:$A$248)),0))*$S33,"")</f>
        <v>0</v>
      </c>
      <c r="AJ33" s="191">
        <f>IFERROR((IF(AND($P33&gt;=AJ$4,$P33&lt;AK$4,$Q33&lt;AK$4),NETWORKDAYS.INTL($P33,$Q33,1,(Holidays!$A$1:$A$248)),0)+IF(AND($P33&gt;=AJ$4,$P33&lt;AK$4,$Q33&gt;=AK$4),NETWORKDAYS.INTL($P33,(AK$4)-1,1,(Holidays!$A$1:$A$248)),0)+IF(AND($P33&lt;AJ$4,$Q33&lt;AK$4,$Q33&gt;=AJ$4),NETWORKDAYS.INTL(AJ$4,$Q33,1,(Holidays!$A$1:$A$248)),0)+IF(AND($P33&lt;AJ$4,$Q33&gt;=AK$4,$Q33&gt;=AJ$4),NETWORKDAYS.INTL(AJ$4,(AK$4)-1,1,(Holidays!$A$1:$A$248)),0))*$S33,"")</f>
        <v>0</v>
      </c>
      <c r="AK33" s="191">
        <f>IFERROR((IF(AND($P33&gt;=AK$4,$P33&lt;AL$4,$Q33&lt;AL$4),NETWORKDAYS.INTL($P33,$Q33,1,(Holidays!$A$1:$A$248)),0)+IF(AND($P33&gt;=AK$4,$P33&lt;AL$4,$Q33&gt;=AL$4),NETWORKDAYS.INTL($P33,(AL$4)-1,1,(Holidays!$A$1:$A$248)),0)+IF(AND($P33&lt;AK$4,$Q33&lt;AL$4,$Q33&gt;=AK$4),NETWORKDAYS.INTL(AK$4,$Q33,1,(Holidays!$A$1:$A$248)),0)+IF(AND($P33&lt;AK$4,$Q33&gt;=AL$4,$Q33&gt;=AK$4),NETWORKDAYS.INTL(AK$4,(AL$4)-1,1,(Holidays!$A$1:$A$248)),0))*$S33,"")</f>
        <v>0</v>
      </c>
      <c r="AL33" s="191">
        <f>IFERROR((IF(AND($P33&gt;=AL$4,$P33&lt;AM$4,$Q33&lt;AM$4),NETWORKDAYS.INTL($P33,$Q33,1,(Holidays!$A$1:$A$248)),0)+IF(AND($P33&gt;=AL$4,$P33&lt;AM$4,$Q33&gt;=AM$4),NETWORKDAYS.INTL($P33,(AM$4)-1,1,(Holidays!$A$1:$A$248)),0)+IF(AND($P33&lt;AL$4,$Q33&lt;AM$4,$Q33&gt;=AL$4),NETWORKDAYS.INTL(AL$4,$Q33,1,(Holidays!$A$1:$A$248)),0)+IF(AND($P33&lt;AL$4,$Q33&gt;=AM$4,$Q33&gt;=AL$4),NETWORKDAYS.INTL(AL$4,(AM$4)-1,1,(Holidays!$A$1:$A$248)),0))*$S33,"")</f>
        <v>0</v>
      </c>
      <c r="AM33" s="191">
        <f>IFERROR((IF(AND($P33&gt;=AM$4,$P33&lt;AN$4,$Q33&lt;AN$4),NETWORKDAYS.INTL($P33,$Q33,1,(Holidays!$A$1:$A$248)),0)+IF(AND($P33&gt;=AM$4,$P33&lt;AN$4,$Q33&gt;=AN$4),NETWORKDAYS.INTL($P33,(AN$4)-1,1,(Holidays!$A$1:$A$248)),0)+IF(AND($P33&lt;AM$4,$Q33&lt;AN$4,$Q33&gt;=AM$4),NETWORKDAYS.INTL(AM$4,$Q33,1,(Holidays!$A$1:$A$248)),0)+IF(AND($P33&lt;AM$4,$Q33&gt;=AN$4,$Q33&gt;=AM$4),NETWORKDAYS.INTL(AM$4,(AN$4)-1,1,(Holidays!$A$1:$A$248)),0))*$S33,"")</f>
        <v>0</v>
      </c>
      <c r="AN33" s="191">
        <f>IFERROR((IF(AND($P33&gt;=AN$4,$P33&lt;AO$4,$Q33&lt;AO$4),NETWORKDAYS.INTL($P33,$Q33,1,(Holidays!$A$1:$A$248)),0)+IF(AND($P33&gt;=AN$4,$P33&lt;AO$4,$Q33&gt;=AO$4),NETWORKDAYS.INTL($P33,(AO$4)-1,1,(Holidays!$A$1:$A$248)),0)+IF(AND($P33&lt;AN$4,$Q33&lt;AO$4,$Q33&gt;=AN$4),NETWORKDAYS.INTL(AN$4,$Q33,1,(Holidays!$A$1:$A$248)),0)+IF(AND($P33&lt;AN$4,$Q33&gt;=AO$4,$Q33&gt;=AN$4),NETWORKDAYS.INTL(AN$4,(AO$4)-1,1,(Holidays!$A$1:$A$248)),0))*$S33,"")</f>
        <v>0</v>
      </c>
      <c r="AO33" s="191">
        <f>IFERROR((IF(AND($P33&gt;=AO$4,$P33&lt;AP$4,$Q33&lt;AP$4),NETWORKDAYS.INTL($P33,$Q33,1,(Holidays!$A$1:$A$248)),0)+IF(AND($P33&gt;=AO$4,$P33&lt;AP$4,$Q33&gt;=AP$4),NETWORKDAYS.INTL($P33,(AP$4)-1,1,(Holidays!$A$1:$A$248)),0)+IF(AND($P33&lt;AO$4,$Q33&lt;AP$4,$Q33&gt;=AO$4),NETWORKDAYS.INTL(AO$4,$Q33,1,(Holidays!$A$1:$A$248)),0)+IF(AND($P33&lt;AO$4,$Q33&gt;=AP$4,$Q33&gt;=AO$4),NETWORKDAYS.INTL(AO$4,(AP$4)-1,1,(Holidays!$A$1:$A$248)),0))*$S33,"")</f>
        <v>0</v>
      </c>
      <c r="AP33" s="191">
        <f>IFERROR((IF(AND($P33&gt;=AP$4,$P33&lt;AQ$4,$Q33&lt;AQ$4),NETWORKDAYS.INTL($P33,$Q33,1,(Holidays!$A$1:$A$248)),0)+IF(AND($P33&gt;=AP$4,$P33&lt;AQ$4,$Q33&gt;=AQ$4),NETWORKDAYS.INTL($P33,(AQ$4)-1,1,(Holidays!$A$1:$A$248)),0)+IF(AND($P33&lt;AP$4,$Q33&lt;AQ$4,$Q33&gt;=AP$4),NETWORKDAYS.INTL(AP$4,$Q33,1,(Holidays!$A$1:$A$248)),0)+IF(AND($P33&lt;AP$4,$Q33&gt;=AQ$4,$Q33&gt;=AP$4),NETWORKDAYS.INTL(AP$4,(AQ$4)-1,1,(Holidays!$A$1:$A$248)),0))*$S33,"")</f>
        <v>0</v>
      </c>
      <c r="AQ33" s="191">
        <f>IFERROR((IF(AND($P33&gt;=AQ$4,$P33&lt;AR$4,$Q33&lt;AR$4),NETWORKDAYS.INTL($P33,$Q33,1,(Holidays!$A$1:$A$248)),0)+IF(AND($P33&gt;=AQ$4,$P33&lt;AR$4,$Q33&gt;=AR$4),NETWORKDAYS.INTL($P33,(AR$4)-1,1,(Holidays!$A$1:$A$248)),0)+IF(AND($P33&lt;AQ$4,$Q33&lt;AR$4,$Q33&gt;=AQ$4),NETWORKDAYS.INTL(AQ$4,$Q33,1,(Holidays!$A$1:$A$248)),0)+IF(AND($P33&lt;AQ$4,$Q33&gt;=AR$4,$Q33&gt;=AQ$4),NETWORKDAYS.INTL(AQ$4,(AR$4)-1,1,(Holidays!$A$1:$A$248)),0))*$S33,"")</f>
        <v>0</v>
      </c>
      <c r="AR33" s="191">
        <f>IFERROR((IF(AND($P33&gt;=AR$4,$P33&lt;AS$4,$Q33&lt;AS$4),NETWORKDAYS.INTL($P33,$Q33,1,(Holidays!$A$1:$A$248)),0)+IF(AND($P33&gt;=AR$4,$P33&lt;AS$4,$Q33&gt;=AS$4),NETWORKDAYS.INTL($P33,(AS$4)-1,1,(Holidays!$A$1:$A$248)),0)+IF(AND($P33&lt;AR$4,$Q33&lt;AS$4,$Q33&gt;=AR$4),NETWORKDAYS.INTL(AR$4,$Q33,1,(Holidays!$A$1:$A$248)),0)+IF(AND($P33&lt;AR$4,$Q33&gt;=AS$4,$Q33&gt;=AR$4),NETWORKDAYS.INTL(AR$4,(AS$4)-1,1,(Holidays!$A$1:$A$248)),0))*$S33,"")</f>
        <v>0</v>
      </c>
      <c r="AS33" s="192">
        <f>IFERROR((IF(AND($P33&gt;=AS$4,$P33&lt;AT$4,$Q33&lt;AT$4),NETWORKDAYS.INTL($P33,$Q33,1,(Holidays!$A$1:$A$248)),0)+IF(AND($P33&gt;=AS$4,$P33&lt;AT$4,$Q33&gt;=AT$4),NETWORKDAYS.INTL($P33,(AT$4)-1,1,(Holidays!$A$1:$A$248)),0)+IF(AND($P33&lt;AS$4,$Q33&lt;AT$4,$Q33&gt;=AS$4),NETWORKDAYS.INTL(AS$4,$Q33,1,(Holidays!$A$1:$A$248)),0)+IF(AND($P33&lt;AS$4,$Q33&gt;=AT$4,$Q33&gt;=AS$4),NETWORKDAYS.INTL(AS$4,(AT$4)-1,1,(Holidays!$A$1:$A$248)),0))*$S33,"")</f>
        <v>0</v>
      </c>
      <c r="AT33" s="191">
        <f>IFERROR((IF(AND($P33&gt;=AT$4,$P33&lt;AU$4,$Q33&lt;AU$4),NETWORKDAYS.INTL($P33,$Q33,1,(Holidays!$A$1:$A$248)),0)+IF(AND($P33&gt;=AT$4,$P33&lt;AU$4,$Q33&gt;=AU$4),NETWORKDAYS.INTL($P33,(AU$4)-1,1,(Holidays!$A$1:$A$248)),0)+IF(AND($P33&lt;AT$4,$Q33&lt;AU$4,$Q33&gt;=AT$4),NETWORKDAYS.INTL(AT$4,$Q33,1,(Holidays!$A$1:$A$248)),0)+IF(AND($P33&lt;AT$4,$Q33&gt;=AU$4,$Q33&gt;=AT$4),NETWORKDAYS.INTL(AT$4,(AU$4)-1,1,(Holidays!$A$1:$A$248)),0))*$S33,"")</f>
        <v>0</v>
      </c>
      <c r="AU33" s="191">
        <f>IFERROR((IF(AND($P33&gt;=AU$4,$P33&lt;AV$4,$Q33&lt;AV$4),NETWORKDAYS.INTL($P33,$Q33,1,(Holidays!$A$1:$A$248)),0)+IF(AND($P33&gt;=AU$4,$P33&lt;AV$4,$Q33&gt;=AV$4),NETWORKDAYS.INTL($P33,(AV$4)-1,1,(Holidays!$A$1:$A$248)),0)+IF(AND($P33&lt;AU$4,$Q33&lt;AV$4,$Q33&gt;=AU$4),NETWORKDAYS.INTL(AU$4,$Q33,1,(Holidays!$A$1:$A$248)),0)+IF(AND($P33&lt;AU$4,$Q33&gt;=AV$4,$Q33&gt;=AU$4),NETWORKDAYS.INTL(AU$4,(AV$4)-1,1,(Holidays!$A$1:$A$248)),0))*$S33,"")</f>
        <v>0</v>
      </c>
      <c r="AV33" s="191">
        <f>IFERROR((IF(AND($P33&gt;=AV$4,$P33&lt;AW$4,$Q33&lt;AW$4),NETWORKDAYS.INTL($P33,$Q33,1,(Holidays!$A$1:$A$248)),0)+IF(AND($P33&gt;=AV$4,$P33&lt;AW$4,$Q33&gt;=AW$4),NETWORKDAYS.INTL($P33,(AW$4)-1,1,(Holidays!$A$1:$A$248)),0)+IF(AND($P33&lt;AV$4,$Q33&lt;AW$4,$Q33&gt;=AV$4),NETWORKDAYS.INTL(AV$4,$Q33,1,(Holidays!$A$1:$A$248)),0)+IF(AND($P33&lt;AV$4,$Q33&gt;=AW$4,$Q33&gt;=AV$4),NETWORKDAYS.INTL(AV$4,(AW$4)-1,1,(Holidays!$A$1:$A$248)),0))*$S33,"")</f>
        <v>0</v>
      </c>
      <c r="AW33" s="191">
        <f>IFERROR((IF(AND($P33&gt;=AW$4,$P33&lt;AX$4,$Q33&lt;AX$4),NETWORKDAYS.INTL($P33,$Q33,1,(Holidays!$A$1:$A$248)),0)+IF(AND($P33&gt;=AW$4,$P33&lt;AX$4,$Q33&gt;=AX$4),NETWORKDAYS.INTL($P33,(AX$4)-1,1,(Holidays!$A$1:$A$248)),0)+IF(AND($P33&lt;AW$4,$Q33&lt;AX$4,$Q33&gt;=AW$4),NETWORKDAYS.INTL(AW$4,$Q33,1,(Holidays!$A$1:$A$248)),0)+IF(AND($P33&lt;AW$4,$Q33&gt;=AX$4,$Q33&gt;=AW$4),NETWORKDAYS.INTL(AW$4,(AX$4)-1,1,(Holidays!$A$1:$A$248)),0))*$S33,"")</f>
        <v>0</v>
      </c>
      <c r="AX33" s="191">
        <f>IFERROR((IF(AND($P33&gt;=AX$4,$P33&lt;AY$4,$Q33&lt;AY$4),NETWORKDAYS.INTL($P33,$Q33,1,(Holidays!$A$1:$A$248)),0)+IF(AND($P33&gt;=AX$4,$P33&lt;AY$4,$Q33&gt;=AY$4),NETWORKDAYS.INTL($P33,(AY$4)-1,1,(Holidays!$A$1:$A$248)),0)+IF(AND($P33&lt;AX$4,$Q33&lt;AY$4,$Q33&gt;=AX$4),NETWORKDAYS.INTL(AX$4,$Q33,1,(Holidays!$A$1:$A$248)),0)+IF(AND($P33&lt;AX$4,$Q33&gt;=AY$4,$Q33&gt;=AX$4),NETWORKDAYS.INTL(AX$4,(AY$4)-1,1,(Holidays!$A$1:$A$248)),0))*$S33,"")</f>
        <v>0</v>
      </c>
      <c r="AY33" s="191">
        <f>IFERROR((IF(AND($P33&gt;=AY$4,$P33&lt;AZ$4,$Q33&lt;AZ$4),NETWORKDAYS.INTL($P33,$Q33,1,(Holidays!$A$1:$A$248)),0)+IF(AND($P33&gt;=AY$4,$P33&lt;AZ$4,$Q33&gt;=AZ$4),NETWORKDAYS.INTL($P33,(AZ$4)-1,1,(Holidays!$A$1:$A$248)),0)+IF(AND($P33&lt;AY$4,$Q33&lt;AZ$4,$Q33&gt;=AY$4),NETWORKDAYS.INTL(AY$4,$Q33,1,(Holidays!$A$1:$A$248)),0)+IF(AND($P33&lt;AY$4,$Q33&gt;=AZ$4,$Q33&gt;=AY$4),NETWORKDAYS.INTL(AY$4,(AZ$4)-1,1,(Holidays!$A$1:$A$248)),0))*$S33,"")</f>
        <v>0</v>
      </c>
      <c r="AZ33" s="191">
        <f>IFERROR((IF(AND($P33&gt;=AZ$4,$P33&lt;BA$4,$Q33&lt;BA$4),NETWORKDAYS.INTL($P33,$Q33,1,(Holidays!$A$1:$A$248)),0)+IF(AND($P33&gt;=AZ$4,$P33&lt;BA$4,$Q33&gt;=BA$4),NETWORKDAYS.INTL($P33,(BA$4)-1,1,(Holidays!$A$1:$A$248)),0)+IF(AND($P33&lt;AZ$4,$Q33&lt;BA$4,$Q33&gt;=AZ$4),NETWORKDAYS.INTL(AZ$4,$Q33,1,(Holidays!$A$1:$A$248)),0)+IF(AND($P33&lt;AZ$4,$Q33&gt;=BA$4,$Q33&gt;=AZ$4),NETWORKDAYS.INTL(AZ$4,(BA$4)-1,1,(Holidays!$A$1:$A$248)),0))*$S33,"")</f>
        <v>0</v>
      </c>
      <c r="BA33" s="191">
        <f>IFERROR((IF(AND($P33&gt;=BA$4,$P33&lt;BB$4,$Q33&lt;BB$4),NETWORKDAYS.INTL($P33,$Q33,1,(Holidays!$A$1:$A$248)),0)+IF(AND($P33&gt;=BA$4,$P33&lt;BB$4,$Q33&gt;=BB$4),NETWORKDAYS.INTL($P33,(BB$4)-1,1,(Holidays!$A$1:$A$248)),0)+IF(AND($P33&lt;BA$4,$Q33&lt;BB$4,$Q33&gt;=BA$4),NETWORKDAYS.INTL(BA$4,$Q33,1,(Holidays!$A$1:$A$248)),0)+IF(AND($P33&lt;BA$4,$Q33&gt;=BB$4,$Q33&gt;=BA$4),NETWORKDAYS.INTL(BA$4,(BB$4)-1,1,(Holidays!$A$1:$A$248)),0))*$S33,"")</f>
        <v>0</v>
      </c>
      <c r="BB33" s="191">
        <f>IFERROR((IF(AND($P33&gt;=BB$4,$P33&lt;BC$4,$Q33&lt;BC$4),NETWORKDAYS.INTL($P33,$Q33,1,(Holidays!$A$1:$A$248)),0)+IF(AND($P33&gt;=BB$4,$P33&lt;BC$4,$Q33&gt;=BC$4),NETWORKDAYS.INTL($P33,(BC$4)-1,1,(Holidays!$A$1:$A$248)),0)+IF(AND($P33&lt;BB$4,$Q33&lt;BC$4,$Q33&gt;=BB$4),NETWORKDAYS.INTL(BB$4,$Q33,1,(Holidays!$A$1:$A$248)),0)+IF(AND($P33&lt;BB$4,$Q33&gt;=BC$4,$Q33&gt;=BB$4),NETWORKDAYS.INTL(BB$4,(BC$4)-1,1,(Holidays!$A$1:$A$248)),0))*$S33,"")</f>
        <v>0</v>
      </c>
      <c r="BC33" s="191">
        <f>IFERROR((IF(AND($P33&gt;=BC$4,$P33&lt;BD$4,$Q33&lt;BD$4),NETWORKDAYS.INTL($P33,$Q33,1,(Holidays!$A$1:$A$248)),0)+IF(AND($P33&gt;=BC$4,$P33&lt;BD$4,$Q33&gt;=BD$4),NETWORKDAYS.INTL($P33,(BD$4)-1,1,(Holidays!$A$1:$A$248)),0)+IF(AND($P33&lt;BC$4,$Q33&lt;BD$4,$Q33&gt;=BC$4),NETWORKDAYS.INTL(BC$4,$Q33,1,(Holidays!$A$1:$A$248)),0)+IF(AND($P33&lt;BC$4,$Q33&gt;=BD$4,$Q33&gt;=BC$4),NETWORKDAYS.INTL(BC$4,(BD$4)-1,1,(Holidays!$A$1:$A$248)),0))*$S33,"")</f>
        <v>0</v>
      </c>
      <c r="BD33" s="191">
        <f>IFERROR((IF(AND($P33&gt;=BD$4,$P33&lt;BE$4,$Q33&lt;BE$4),NETWORKDAYS.INTL($P33,$Q33,1,(Holidays!$A$1:$A$248)),0)+IF(AND($P33&gt;=BD$4,$P33&lt;BE$4,$Q33&gt;=BE$4),NETWORKDAYS.INTL($P33,(BE$4)-1,1,(Holidays!$A$1:$A$248)),0)+IF(AND($P33&lt;BD$4,$Q33&lt;BE$4,$Q33&gt;=BD$4),NETWORKDAYS.INTL(BD$4,$Q33,1,(Holidays!$A$1:$A$248)),0)+IF(AND($P33&lt;BD$4,$Q33&gt;=BE$4,$Q33&gt;=BD$4),NETWORKDAYS.INTL(BD$4,(BE$4)-1,1,(Holidays!$A$1:$A$248)),0))*$S33,"")</f>
        <v>0</v>
      </c>
      <c r="BE33" s="191">
        <f>IFERROR((IF(AND($P33&gt;=BE$4,$P33&lt;BF$4,$Q33&lt;BF$4),NETWORKDAYS.INTL($P33,$Q33,1,(Holidays!$A$1:$A$248)),0)+IF(AND($P33&gt;=BE$4,$P33&lt;BF$4,$Q33&gt;=BF$4),NETWORKDAYS.INTL($P33,(BF$4)-1,1,(Holidays!$A$1:$A$248)),0)+IF(AND($P33&lt;BE$4,$Q33&lt;BF$4,$Q33&gt;=BE$4),NETWORKDAYS.INTL(BE$4,$Q33,1,(Holidays!$A$1:$A$248)),0)+IF(AND($P33&lt;BE$4,$Q33&gt;=BF$4,$Q33&gt;=BE$4),NETWORKDAYS.INTL(BE$4,(BF$4)-1,1,(Holidays!$A$1:$A$248)),0))*$S33,"")</f>
        <v>0</v>
      </c>
      <c r="BF33" s="191">
        <f>IFERROR((IF(AND($P33&gt;=BF$4,$P33&lt;BG$4,$Q33&lt;BG$4),NETWORKDAYS.INTL($P33,$Q33,1,(Holidays!$A$1:$A$248)),0)+IF(AND($P33&gt;=BF$4,$P33&lt;BG$4,$Q33&gt;=BG$4),NETWORKDAYS.INTL($P33,(BG$4)-1,1,(Holidays!$A$1:$A$248)),0)+IF(AND($P33&lt;BF$4,$Q33&lt;BG$4,$Q33&gt;=BF$4),NETWORKDAYS.INTL(BF$4,$Q33,1,(Holidays!$A$1:$A$248)),0)+IF(AND($P33&lt;BF$4,$Q33&gt;=BG$4,$Q33&gt;=BF$4),NETWORKDAYS.INTL(BF$4,(BG$4)-1,1,(Holidays!$A$1:$A$248)),0))*$S33,"")</f>
        <v>0</v>
      </c>
      <c r="BG33" s="191">
        <f>IFERROR((IF(AND($P33&gt;=BG$4,$P33&lt;BH$4,$Q33&lt;BH$4),NETWORKDAYS.INTL($P33,$Q33,1,(Holidays!$A$1:$A$248)),0)+IF(AND($P33&gt;=BG$4,$P33&lt;BH$4,$Q33&gt;=BH$4),NETWORKDAYS.INTL($P33,(BH$4)-1,1,(Holidays!$A$1:$A$248)),0)+IF(AND($P33&lt;BG$4,$Q33&lt;BH$4,$Q33&gt;=BG$4),NETWORKDAYS.INTL(BG$4,$Q33,1,(Holidays!$A$1:$A$248)),0)+IF(AND($P33&lt;BG$4,$Q33&gt;=BH$4,$Q33&gt;=BG$4),NETWORKDAYS.INTL(BG$4,(BH$4)-1,1,(Holidays!$A$1:$A$248)),0))*$S33,"")</f>
        <v>0</v>
      </c>
      <c r="BH33" s="191">
        <f>IFERROR((IF(AND($P33&gt;=BH$4,$P33&lt;BI$4,$Q33&lt;BI$4),NETWORKDAYS.INTL($P33,$Q33,1,(Holidays!$A$1:$A$248)),0)+IF(AND($P33&gt;=BH$4,$P33&lt;BI$4,$Q33&gt;=BI$4),NETWORKDAYS.INTL($P33,(BI$4)-1,1,(Holidays!$A$1:$A$248)),0)+IF(AND($P33&lt;BH$4,$Q33&lt;BI$4,$Q33&gt;=BH$4),NETWORKDAYS.INTL(BH$4,$Q33,1,(Holidays!$A$1:$A$248)),0)+IF(AND($P33&lt;BH$4,$Q33&gt;=BI$4,$Q33&gt;=BH$4),NETWORKDAYS.INTL(BH$4,(BI$4)-1,1,(Holidays!$A$1:$A$248)),0))*$S33,"")</f>
        <v>0</v>
      </c>
      <c r="BI33" s="191">
        <f>IFERROR((IF(AND($P33&gt;=BI$4,$P33&lt;BJ$4,$Q33&lt;BJ$4),NETWORKDAYS.INTL($P33,$Q33,1,(Holidays!$A$1:$A$248)),0)+IF(AND($P33&gt;=BI$4,$P33&lt;BJ$4,$Q33&gt;=BJ$4),NETWORKDAYS.INTL($P33,(BJ$4)-1,1,(Holidays!$A$1:$A$248)),0)+IF(AND($P33&lt;BI$4,$Q33&lt;BJ$4,$Q33&gt;=BI$4),NETWORKDAYS.INTL(BI$4,$Q33,1,(Holidays!$A$1:$A$248)),0)+IF(AND($P33&lt;BI$4,$Q33&gt;=BJ$4,$Q33&gt;=BI$4),NETWORKDAYS.INTL(BI$4,(BJ$4)-1,1,(Holidays!$A$1:$A$248)),0))*$S33,"")</f>
        <v>0</v>
      </c>
      <c r="BJ33" s="191">
        <f>IFERROR((IF(AND($P33&gt;=BJ$4,$P33&lt;BK$4,$Q33&lt;BK$4),NETWORKDAYS.INTL($P33,$Q33,1,(Holidays!$A$1:$A$248)),0)+IF(AND($P33&gt;=BJ$4,$P33&lt;BK$4,$Q33&gt;=BK$4),NETWORKDAYS.INTL($P33,(BK$4)-1,1,(Holidays!$A$1:$A$248)),0)+IF(AND($P33&lt;BJ$4,$Q33&lt;BK$4,$Q33&gt;=BJ$4),NETWORKDAYS.INTL(BJ$4,$Q33,1,(Holidays!$A$1:$A$248)),0)+IF(AND($P33&lt;BJ$4,$Q33&gt;=BK$4,$Q33&gt;=BJ$4),NETWORKDAYS.INTL(BJ$4,(BK$4)-1,1,(Holidays!$A$1:$A$248)),0))*$S33,"")</f>
        <v>0</v>
      </c>
      <c r="BK33" s="191">
        <f>IFERROR((IF(AND($P33&gt;=BK$4,$P33&lt;BL$4,$Q33&lt;BL$4),NETWORKDAYS.INTL($P33,$Q33,1,(Holidays!$A$1:$A$248)),0)+IF(AND($P33&gt;=BK$4,$P33&lt;BL$4,$Q33&gt;=BL$4),NETWORKDAYS.INTL($P33,(BL$4)-1,1,(Holidays!$A$1:$A$248)),0)+IF(AND($P33&lt;BK$4,$Q33&lt;BL$4,$Q33&gt;=BK$4),NETWORKDAYS.INTL(BK$4,$Q33,1,(Holidays!$A$1:$A$248)),0)+IF(AND($P33&lt;BK$4,$Q33&gt;=BL$4,$Q33&gt;=BK$4),NETWORKDAYS.INTL(BK$4,(BL$4)-1,1,(Holidays!$A$1:$A$248)),0))*$S33,"")</f>
        <v>0</v>
      </c>
      <c r="BL33" s="191">
        <f>IFERROR((IF(AND($P33&gt;=BL$4,$P33&lt;BM$4,$Q33&lt;BM$4),NETWORKDAYS.INTL($P33,$Q33,1,(Holidays!$A$1:$A$248)),0)+IF(AND($P33&gt;=BL$4,$P33&lt;BM$4,$Q33&gt;=BM$4),NETWORKDAYS.INTL($P33,(BM$4)-1,1,(Holidays!$A$1:$A$248)),0)+IF(AND($P33&lt;BL$4,$Q33&lt;BM$4,$Q33&gt;=BL$4),NETWORKDAYS.INTL(BL$4,$Q33,1,(Holidays!$A$1:$A$248)),0)+IF(AND($P33&lt;BL$4,$Q33&gt;=BM$4,$Q33&gt;=BL$4),NETWORKDAYS.INTL(BL$4,(BM$4)-1,1,(Holidays!$A$1:$A$248)),0))*$S33,"")</f>
        <v>0</v>
      </c>
      <c r="BM33" s="191">
        <f>IFERROR((IF(AND($P33&gt;=BM$4,$P33&lt;BN$4,$Q33&lt;BN$4),NETWORKDAYS.INTL($P33,$Q33,1,(Holidays!$A$1:$A$248)),0)+IF(AND($P33&gt;=BM$4,$P33&lt;BN$4,$Q33&gt;=BN$4),NETWORKDAYS.INTL($P33,(BN$4)-1,1,(Holidays!$A$1:$A$248)),0)+IF(AND($P33&lt;BM$4,$Q33&lt;BN$4,$Q33&gt;=BM$4),NETWORKDAYS.INTL(BM$4,$Q33,1,(Holidays!$A$1:$A$248)),0)+IF(AND($P33&lt;BM$4,$Q33&gt;=BN$4,$Q33&gt;=BM$4),NETWORKDAYS.INTL(BM$4,(BN$4)-1,1,(Holidays!$A$1:$A$248)),0))*$S33,"")</f>
        <v>0</v>
      </c>
      <c r="BN33" s="191">
        <f>IFERROR((IF(AND($P33&gt;=BN$4,$P33&lt;BO$4,$Q33&lt;BO$4),NETWORKDAYS.INTL($P33,$Q33,1,(Holidays!$A$1:$A$248)),0)+IF(AND($P33&gt;=BN$4,$P33&lt;BO$4,$Q33&gt;=BO$4),NETWORKDAYS.INTL($P33,(BO$4)-1,1,(Holidays!$A$1:$A$248)),0)+IF(AND($P33&lt;BN$4,$Q33&lt;BO$4,$Q33&gt;=BN$4),NETWORKDAYS.INTL(BN$4,$Q33,1,(Holidays!$A$1:$A$248)),0)+IF(AND($P33&lt;BN$4,$Q33&gt;=BO$4,$Q33&gt;=BN$4),NETWORKDAYS.INTL(BN$4,(BO$4)-1,1,(Holidays!$A$1:$A$248)),0))*$S33,"")</f>
        <v>0</v>
      </c>
      <c r="BO33" s="191">
        <f>IFERROR((IF(AND($P33&gt;=BO$4,$P33&lt;BP$4,$Q33&lt;BP$4),NETWORKDAYS.INTL($P33,$Q33,1,(Holidays!$A$1:$A$248)),0)+IF(AND($P33&gt;=BO$4,$P33&lt;BP$4,$Q33&gt;=BP$4),NETWORKDAYS.INTL($P33,(BP$4)-1,1,(Holidays!$A$1:$A$248)),0)+IF(AND($P33&lt;BO$4,$Q33&lt;BP$4,$Q33&gt;=BO$4),NETWORKDAYS.INTL(BO$4,$Q33,1,(Holidays!$A$1:$A$248)),0)+IF(AND($P33&lt;BO$4,$Q33&gt;=BP$4,$Q33&gt;=BO$4),NETWORKDAYS.INTL(BO$4,(BP$4)-1,1,(Holidays!$A$1:$A$248)),0))*$S33,"")</f>
        <v>0</v>
      </c>
      <c r="BP33" s="191">
        <f>IFERROR((IF(AND($P33&gt;=BP$4,$P33&lt;BQ$4,$Q33&lt;BQ$4),NETWORKDAYS.INTL($P33,$Q33,1,(Holidays!$A$1:$A$248)),0)+IF(AND($P33&gt;=BP$4,$P33&lt;BQ$4,$Q33&gt;=BQ$4),NETWORKDAYS.INTL($P33,(BQ$4)-1,1,(Holidays!$A$1:$A$248)),0)+IF(AND($P33&lt;BP$4,$Q33&lt;BQ$4,$Q33&gt;=BP$4),NETWORKDAYS.INTL(BP$4,$Q33,1,(Holidays!$A$1:$A$248)),0)+IF(AND($P33&lt;BP$4,$Q33&gt;=BQ$4,$Q33&gt;=BP$4),NETWORKDAYS.INTL(BP$4,(BQ$4)-1,1,(Holidays!$A$1:$A$248)),0))*$S33,"")</f>
        <v>0</v>
      </c>
      <c r="BQ33" s="191">
        <f>IFERROR((IF(AND($P33&gt;=BQ$4,$P33&lt;BR$4,$Q33&lt;BR$4),NETWORKDAYS.INTL($P33,$Q33,1,(Holidays!$A$1:$A$248)),0)+IF(AND($P33&gt;=BQ$4,$P33&lt;BR$4,$Q33&gt;=BR$4),NETWORKDAYS.INTL($P33,(BR$4)-1,1,(Holidays!$A$1:$A$248)),0)+IF(AND($P33&lt;BQ$4,$Q33&lt;BR$4,$Q33&gt;=BQ$4),NETWORKDAYS.INTL(BQ$4,$Q33,1,(Holidays!$A$1:$A$248)),0)+IF(AND($P33&lt;BQ$4,$Q33&gt;=BR$4,$Q33&gt;=BQ$4),NETWORKDAYS.INTL(BQ$4,(BR$4)-1,1,(Holidays!$A$1:$A$248)),0))*$S33,"")</f>
        <v>0</v>
      </c>
      <c r="BR33" s="191">
        <f>IFERROR((IF(AND($P33&gt;=BR$4,$P33&lt;BS$4,$Q33&lt;BS$4),NETWORKDAYS.INTL($P33,$Q33,1,(Holidays!$A$1:$A$248)),0)+IF(AND($P33&gt;=BR$4,$P33&lt;BS$4,$Q33&gt;=BS$4),NETWORKDAYS.INTL($P33,(BS$4)-1,1,(Holidays!$A$1:$A$248)),0)+IF(AND($P33&lt;BR$4,$Q33&lt;BS$4,$Q33&gt;=BR$4),NETWORKDAYS.INTL(BR$4,$Q33,1,(Holidays!$A$1:$A$248)),0)+IF(AND($P33&lt;BR$4,$Q33&gt;=BS$4,$Q33&gt;=BR$4),NETWORKDAYS.INTL(BR$4,(BS$4)-1,1,(Holidays!$A$1:$A$248)),0))*$S33,"")</f>
        <v>0</v>
      </c>
      <c r="BS33" s="191">
        <f>IFERROR((IF(AND($P33&gt;=BS$4,$P33&lt;BT$4,$Q33&lt;BT$4),NETWORKDAYS.INTL($P33,$Q33,1,(Holidays!$A$1:$A$248)),0)+IF(AND($P33&gt;=BS$4,$P33&lt;BT$4,$Q33&gt;=BT$4),NETWORKDAYS.INTL($P33,(BT$4)-1,1,(Holidays!$A$1:$A$248)),0)+IF(AND($P33&lt;BS$4,$Q33&lt;BT$4,$Q33&gt;=BS$4),NETWORKDAYS.INTL(BS$4,$Q33,1,(Holidays!$A$1:$A$248)),0)+IF(AND($P33&lt;BS$4,$Q33&gt;=BT$4,$Q33&gt;=BS$4),NETWORKDAYS.INTL(BS$4,(BT$4)-1,1,(Holidays!$A$1:$A$248)),0))*$S33,"")</f>
        <v>0</v>
      </c>
      <c r="BT33" s="191">
        <f>IFERROR((IF(AND($P33&gt;=BT$4,$P33&lt;BU$4,$Q33&lt;BU$4),NETWORKDAYS.INTL($P33,$Q33,1,(Holidays!$A$1:$A$248)),0)+IF(AND($P33&gt;=BT$4,$P33&lt;BU$4,$Q33&gt;=BU$4),NETWORKDAYS.INTL($P33,(BU$4)-1,1,(Holidays!$A$1:$A$248)),0)+IF(AND($P33&lt;BT$4,$Q33&lt;BU$4,$Q33&gt;=BT$4),NETWORKDAYS.INTL(BT$4,$Q33,1,(Holidays!$A$1:$A$248)),0)+IF(AND($P33&lt;BT$4,$Q33&gt;=BU$4,$Q33&gt;=BT$4),NETWORKDAYS.INTL(BT$4,(BU$4)-1,1,(Holidays!$A$1:$A$248)),0))*$S33,"")</f>
        <v>0</v>
      </c>
      <c r="BU33" s="191">
        <f>IFERROR((IF(AND($P33&gt;=BU$4,$P33&lt;BV$4,$Q33&lt;BV$4),NETWORKDAYS.INTL($P33,$Q33,1,(Holidays!$A$1:$A$248)),0)+IF(AND($P33&gt;=BU$4,$P33&lt;BV$4,$Q33&gt;=BV$4),NETWORKDAYS.INTL($P33,(BV$4)-1,1,(Holidays!$A$1:$A$248)),0)+IF(AND($P33&lt;BU$4,$Q33&lt;BV$4,$Q33&gt;=BU$4),NETWORKDAYS.INTL(BU$4,$Q33,1,(Holidays!$A$1:$A$248)),0)+IF(AND($P33&lt;BU$4,$Q33&gt;=BV$4,$Q33&gt;=BU$4),NETWORKDAYS.INTL(BU$4,(BV$4)-1,1,(Holidays!$A$1:$A$248)),0))*$S33,"")</f>
        <v>0</v>
      </c>
      <c r="BV33" s="191">
        <f>IFERROR((IF(AND($P33&gt;=BV$4,$P33&lt;BW$4,$Q33&lt;BW$4),NETWORKDAYS.INTL($P33,$Q33,1,(Holidays!$A$1:$A$248)),0)+IF(AND($P33&gt;=BV$4,$P33&lt;BW$4,$Q33&gt;=BW$4),NETWORKDAYS.INTL($P33,(BW$4)-1,1,(Holidays!$A$1:$A$248)),0)+IF(AND($P33&lt;BV$4,$Q33&lt;BW$4,$Q33&gt;=BV$4),NETWORKDAYS.INTL(BV$4,$Q33,1,(Holidays!$A$1:$A$248)),0)+IF(AND($P33&lt;BV$4,$Q33&gt;=BW$4,$Q33&gt;=BV$4),NETWORKDAYS.INTL(BV$4,(BW$4)-1,1,(Holidays!$A$1:$A$248)),0))*$S33,"")</f>
        <v>0</v>
      </c>
      <c r="BW33" s="191">
        <f>IFERROR((IF(AND($P33&gt;=BW$4,$P33&lt;BX$4,$Q33&lt;BX$4),NETWORKDAYS.INTL($P33,$Q33,1,(Holidays!$A$1:$A$248)),0)+IF(AND($P33&gt;=BW$4,$P33&lt;BX$4,$Q33&gt;=BX$4),NETWORKDAYS.INTL($P33,(BX$4)-1,1,(Holidays!$A$1:$A$248)),0)+IF(AND($P33&lt;BW$4,$Q33&lt;BX$4,$Q33&gt;=BW$4),NETWORKDAYS.INTL(BW$4,$Q33,1,(Holidays!$A$1:$A$248)),0)+IF(AND($P33&lt;BW$4,$Q33&gt;=BX$4,$Q33&gt;=BW$4),NETWORKDAYS.INTL(BW$4,(BX$4)-1,1,(Holidays!$A$1:$A$248)),0))*$S33,"")</f>
        <v>0</v>
      </c>
      <c r="BX33" s="191">
        <f>IFERROR((IF(AND($P33&gt;=BX$4,$P33&lt;BY$4,$Q33&lt;BY$4),NETWORKDAYS.INTL($P33,$Q33,1,(Holidays!$A$1:$A$248)),0)+IF(AND($P33&gt;=BX$4,$P33&lt;BY$4,$Q33&gt;=BY$4),NETWORKDAYS.INTL($P33,(BY$4)-1,1,(Holidays!$A$1:$A$248)),0)+IF(AND($P33&lt;BX$4,$Q33&lt;BY$4,$Q33&gt;=BX$4),NETWORKDAYS.INTL(BX$4,$Q33,1,(Holidays!$A$1:$A$248)),0)+IF(AND($P33&lt;BX$4,$Q33&gt;=BY$4,$Q33&gt;=BX$4),NETWORKDAYS.INTL(BX$4,(BY$4)-1,1,(Holidays!$A$1:$A$248)),0))*$S33,"")</f>
        <v>0</v>
      </c>
      <c r="BY33" s="191">
        <f>IFERROR((IF(AND($P33&gt;=BY$4,$P33&lt;BZ$4,$Q33&lt;BZ$4),NETWORKDAYS.INTL($P33,$Q33,1,(Holidays!$A$1:$A$248)),0)+IF(AND($P33&gt;=BY$4,$P33&lt;BZ$4,$Q33&gt;=BZ$4),NETWORKDAYS.INTL($P33,(BZ$4)-1,1,(Holidays!$A$1:$A$248)),0)+IF(AND($P33&lt;BY$4,$Q33&lt;BZ$4,$Q33&gt;=BY$4),NETWORKDAYS.INTL(BY$4,$Q33,1,(Holidays!$A$1:$A$248)),0)+IF(AND($P33&lt;BY$4,$Q33&gt;=BZ$4,$Q33&gt;=BY$4),NETWORKDAYS.INTL(BY$4,(BZ$4)-1,1,(Holidays!$A$1:$A$248)),0))*$S33,"")</f>
        <v>0</v>
      </c>
      <c r="BZ33" s="191">
        <f>IFERROR((IF(AND($P33&gt;=BZ$4,$P33&lt;CA$4,$Q33&lt;CA$4),NETWORKDAYS.INTL($P33,$Q33,1,(Holidays!$A$1:$A$248)),0)+IF(AND($P33&gt;=BZ$4,$P33&lt;CA$4,$Q33&gt;=CA$4),NETWORKDAYS.INTL($P33,(CA$4)-1,1,(Holidays!$A$1:$A$248)),0)+IF(AND($P33&lt;BZ$4,$Q33&lt;CA$4,$Q33&gt;=BZ$4),NETWORKDAYS.INTL(BZ$4,$Q33,1,(Holidays!$A$1:$A$248)),0)+IF(AND($P33&lt;BZ$4,$Q33&gt;=CA$4,$Q33&gt;=BZ$4),NETWORKDAYS.INTL(BZ$4,(CA$4)-1,1,(Holidays!$A$1:$A$248)),0))*$S33,"")</f>
        <v>0</v>
      </c>
      <c r="CA33" s="191">
        <f>IFERROR((IF(AND($P33&gt;=CA$4,$P33&lt;CB$4,$Q33&lt;CB$4),NETWORKDAYS.INTL($P33,$Q33,1,(Holidays!$A$1:$A$248)),0)+IF(AND($P33&gt;=CA$4,$P33&lt;CB$4,$Q33&gt;=CB$4),NETWORKDAYS.INTL($P33,(CB$4)-1,1,(Holidays!$A$1:$A$248)),0)+IF(AND($P33&lt;CA$4,$Q33&lt;CB$4,$Q33&gt;=CA$4),NETWORKDAYS.INTL(CA$4,$Q33,1,(Holidays!$A$1:$A$248)),0)+IF(AND($P33&lt;CA$4,$Q33&gt;=CB$4,$Q33&gt;=CA$4),NETWORKDAYS.INTL(CA$4,(CB$4)-1,1,(Holidays!$A$1:$A$248)),0))*$S33,"")</f>
        <v>0</v>
      </c>
      <c r="CB33" s="191">
        <f>IFERROR((IF(AND($P33&gt;=CB$4,$P33&lt;CC$4,$Q33&lt;CC$4),NETWORKDAYS.INTL($P33,$Q33,1,(Holidays!$A$1:$A$248)),0)+IF(AND($P33&gt;=CB$4,$P33&lt;CC$4,$Q33&gt;=CC$4),NETWORKDAYS.INTL($P33,(CC$4)-1,1,(Holidays!$A$1:$A$248)),0)+IF(AND($P33&lt;CB$4,$Q33&lt;CC$4,$Q33&gt;=CB$4),NETWORKDAYS.INTL(CB$4,$Q33,1,(Holidays!$A$1:$A$248)),0)+IF(AND($P33&lt;CB$4,$Q33&gt;=CC$4,$Q33&gt;=CB$4),NETWORKDAYS.INTL(CB$4,(CC$4)-1,1,(Holidays!$A$1:$A$248)),0))*$S33,"")</f>
        <v>0</v>
      </c>
      <c r="CC33" s="191">
        <f>IFERROR((IF(AND($P33&gt;=CC$4,$P33&lt;CD$4,$Q33&lt;CD$4),NETWORKDAYS.INTL($P33,$Q33,1,(Holidays!$A$1:$A$248)),0)+IF(AND($P33&gt;=CC$4,$P33&lt;CD$4,$Q33&gt;=CD$4),NETWORKDAYS.INTL($P33,(CD$4)-1,1,(Holidays!$A$1:$A$248)),0)+IF(AND($P33&lt;CC$4,$Q33&lt;CD$4,$Q33&gt;=CC$4),NETWORKDAYS.INTL(CC$4,$Q33,1,(Holidays!$A$1:$A$248)),0)+IF(AND($P33&lt;CC$4,$Q33&gt;=CD$4,$Q33&gt;=CC$4),NETWORKDAYS.INTL(CC$4,(CD$4)-1,1,(Holidays!$A$1:$A$248)),0))*$S33,"")</f>
        <v>0</v>
      </c>
      <c r="CD33" s="191">
        <f>IFERROR((IF(AND($P33&gt;=CD$4,$P33&lt;CE$4,$Q33&lt;CE$4),NETWORKDAYS.INTL($P33,$Q33,1,(Holidays!$A$1:$A$248)),0)+IF(AND($P33&gt;=CD$4,$P33&lt;CE$4,$Q33&gt;=CE$4),NETWORKDAYS.INTL($P33,(CE$4)-1,1,(Holidays!$A$1:$A$248)),0)+IF(AND($P33&lt;CD$4,$Q33&lt;CE$4,$Q33&gt;=CD$4),NETWORKDAYS.INTL(CD$4,$Q33,1,(Holidays!$A$1:$A$248)),0)+IF(AND($P33&lt;CD$4,$Q33&gt;=CE$4,$Q33&gt;=CD$4),NETWORKDAYS.INTL(CD$4,(CE$4)-1,1,(Holidays!$A$1:$A$248)),0))*$S33,"")</f>
        <v>0</v>
      </c>
      <c r="CE33" s="191">
        <f>IFERROR((IF(AND($P33&gt;=CE$4,$P33&lt;CF$4,$Q33&lt;CF$4),NETWORKDAYS.INTL($P33,$Q33,1,(Holidays!$A$1:$A$248)),0)+IF(AND($P33&gt;=CE$4,$P33&lt;CF$4,$Q33&gt;=CF$4),NETWORKDAYS.INTL($P33,(CF$4)-1,1,(Holidays!$A$1:$A$248)),0)+IF(AND($P33&lt;CE$4,$Q33&lt;CF$4,$Q33&gt;=CE$4),NETWORKDAYS.INTL(CE$4,$Q33,1,(Holidays!$A$1:$A$248)),0)+IF(AND($P33&lt;CE$4,$Q33&gt;=CF$4,$Q33&gt;=CE$4),NETWORKDAYS.INTL(CE$4,(CF$4)-1,1,(Holidays!$A$1:$A$248)),0))*$S33,"")</f>
        <v>0</v>
      </c>
      <c r="CF33" s="191">
        <f>IFERROR((IF(AND($P33&gt;=CF$4,$P33&lt;CG$4,$Q33&lt;CG$4),NETWORKDAYS.INTL($P33,$Q33,1,(Holidays!$A$1:$A$248)),0)+IF(AND($P33&gt;=CF$4,$P33&lt;CG$4,$Q33&gt;=CG$4),NETWORKDAYS.INTL($P33,(CG$4)-1,1,(Holidays!$A$1:$A$248)),0)+IF(AND($P33&lt;CF$4,$Q33&lt;CG$4,$Q33&gt;=CF$4),NETWORKDAYS.INTL(CF$4,$Q33,1,(Holidays!$A$1:$A$248)),0)+IF(AND($P33&lt;CF$4,$Q33&gt;=CG$4,$Q33&gt;=CF$4),NETWORKDAYS.INTL(CF$4,(CG$4)-1,1,(Holidays!$A$1:$A$248)),0))*$S33,"")</f>
        <v>0</v>
      </c>
      <c r="CG33" s="191">
        <f>IFERROR((IF(AND($P33&gt;=CG$4,$P33&lt;CH$4,$Q33&lt;CH$4),NETWORKDAYS.INTL($P33,$Q33,1,(Holidays!$A$1:$A$248)),0)+IF(AND($P33&gt;=CG$4,$P33&lt;CH$4,$Q33&gt;=CH$4),NETWORKDAYS.INTL($P33,(CH$4)-1,1,(Holidays!$A$1:$A$248)),0)+IF(AND($P33&lt;CG$4,$Q33&lt;CH$4,$Q33&gt;=CG$4),NETWORKDAYS.INTL(CG$4,$Q33,1,(Holidays!$A$1:$A$248)),0)+IF(AND($P33&lt;CG$4,$Q33&gt;=CH$4,$Q33&gt;=CG$4),NETWORKDAYS.INTL(CG$4,(CH$4)-1,1,(Holidays!$A$1:$A$248)),0))*$S33,"")</f>
        <v>0</v>
      </c>
      <c r="CH33" s="191">
        <f>IFERROR((IF(AND($P33&gt;=CH$4,$P33&lt;CI$4,$Q33&lt;CI$4),NETWORKDAYS.INTL($P33,$Q33,1,(Holidays!$A$1:$A$248)),0)+IF(AND($P33&gt;=CH$4,$P33&lt;CI$4,$Q33&gt;=CI$4),NETWORKDAYS.INTL($P33,(CI$4)-1,1,(Holidays!$A$1:$A$248)),0)+IF(AND($P33&lt;CH$4,$Q33&lt;CI$4,$Q33&gt;=CH$4),NETWORKDAYS.INTL(CH$4,$Q33,1,(Holidays!$A$1:$A$248)),0)+IF(AND($P33&lt;CH$4,$Q33&gt;=CI$4,$Q33&gt;=CH$4),NETWORKDAYS.INTL(CH$4,(CI$4)-1,1,(Holidays!$A$1:$A$248)),0))*$S33,"")</f>
        <v>0</v>
      </c>
      <c r="CI33" s="191">
        <f>IFERROR((IF(AND($P33&gt;=CI$4,$P33&lt;CJ$4,$Q33&lt;CJ$4),NETWORKDAYS.INTL($P33,$Q33,1,(Holidays!$A$1:$A$248)),0)+IF(AND($P33&gt;=CI$4,$P33&lt;CJ$4,$Q33&gt;=CJ$4),NETWORKDAYS.INTL($P33,(CJ$4)-1,1,(Holidays!$A$1:$A$248)),0)+IF(AND($P33&lt;CI$4,$Q33&lt;CJ$4,$Q33&gt;=CI$4),NETWORKDAYS.INTL(CI$4,$Q33,1,(Holidays!$A$1:$A$248)),0)+IF(AND($P33&lt;CI$4,$Q33&gt;=CJ$4,$Q33&gt;=CI$4),NETWORKDAYS.INTL(CI$4,(CJ$4)-1,1,(Holidays!$A$1:$A$248)),0))*$S33,"")</f>
        <v>0</v>
      </c>
      <c r="CJ33" s="191">
        <f>IFERROR((IF(AND($P33&gt;=CJ$4,$P33&lt;CK$4,$Q33&lt;CK$4),NETWORKDAYS.INTL($P33,$Q33,1,(Holidays!$A$1:$A$248)),0)+IF(AND($P33&gt;=CJ$4,$P33&lt;CK$4,$Q33&gt;=CK$4),NETWORKDAYS.INTL($P33,(CK$4)-1,1,(Holidays!$A$1:$A$248)),0)+IF(AND($P33&lt;CJ$4,$Q33&lt;CK$4,$Q33&gt;=CJ$4),NETWORKDAYS.INTL(CJ$4,$Q33,1,(Holidays!$A$1:$A$248)),0)+IF(AND($P33&lt;CJ$4,$Q33&gt;=CK$4,$Q33&gt;=CJ$4),NETWORKDAYS.INTL(CJ$4,(CK$4)-1,1,(Holidays!$A$1:$A$248)),0))*$S33,"")</f>
        <v>0</v>
      </c>
      <c r="CK33" s="191">
        <f>IFERROR((IF(AND($P33&gt;=CK$4,$P33&lt;CL$4,$Q33&lt;CL$4),NETWORKDAYS.INTL($P33,$Q33,1,(Holidays!$A$1:$A$248)),0)+IF(AND($P33&gt;=CK$4,$P33&lt;CL$4,$Q33&gt;=CL$4),NETWORKDAYS.INTL($P33,(CL$4)-1,1,(Holidays!$A$1:$A$248)),0)+IF(AND($P33&lt;CK$4,$Q33&lt;CL$4,$Q33&gt;=CK$4),NETWORKDAYS.INTL(CK$4,$Q33,1,(Holidays!$A$1:$A$248)),0)+IF(AND($P33&lt;CK$4,$Q33&gt;=CL$4,$Q33&gt;=CK$4),NETWORKDAYS.INTL(CK$4,(CL$4)-1,1,(Holidays!$A$1:$A$248)),0))*$S33,"")</f>
        <v>0</v>
      </c>
      <c r="CL33" s="191">
        <f>IFERROR((IF(AND($P33&gt;=CL$4,$P33&lt;CM$4,$Q33&lt;CM$4),NETWORKDAYS.INTL($P33,$Q33,1,(Holidays!$A$1:$A$248)),0)+IF(AND($P33&gt;=CL$4,$P33&lt;CM$4,$Q33&gt;=CM$4),NETWORKDAYS.INTL($P33,(CM$4)-1,1,(Holidays!$A$1:$A$248)),0)+IF(AND($P33&lt;CL$4,$Q33&lt;CM$4,$Q33&gt;=CL$4),NETWORKDAYS.INTL(CL$4,$Q33,1,(Holidays!$A$1:$A$248)),0)+IF(AND($P33&lt;CL$4,$Q33&gt;=CM$4,$Q33&gt;=CL$4),NETWORKDAYS.INTL(CL$4,(CM$4)-1,1,(Holidays!$A$1:$A$248)),0))*$S33,"")</f>
        <v>0</v>
      </c>
      <c r="CM33" s="191">
        <f>IFERROR((IF(AND($P33&gt;=CM$4,$P33&lt;CN$4,$Q33&lt;CN$4),NETWORKDAYS.INTL($P33,$Q33,1,(Holidays!$A$1:$A$248)),0)+IF(AND($P33&gt;=CM$4,$P33&lt;CN$4,$Q33&gt;=CN$4),NETWORKDAYS.INTL($P33,(CN$4)-1,1,(Holidays!$A$1:$A$248)),0)+IF(AND($P33&lt;CM$4,$Q33&lt;CN$4,$Q33&gt;=CM$4),NETWORKDAYS.INTL(CM$4,$Q33,1,(Holidays!$A$1:$A$248)),0)+IF(AND($P33&lt;CM$4,$Q33&gt;=CN$4,$Q33&gt;=CM$4),NETWORKDAYS.INTL(CM$4,(CN$4)-1,1,(Holidays!$A$1:$A$248)),0))*$S33,"")</f>
        <v>0</v>
      </c>
      <c r="CN33" s="191">
        <f>IFERROR((IF(AND($P33&gt;=CN$4,$P33&lt;CO$4,$Q33&lt;CO$4),NETWORKDAYS.INTL($P33,$Q33,1,(Holidays!$A$1:$A$248)),0)+IF(AND($P33&gt;=CN$4,$P33&lt;CO$4,$Q33&gt;=CO$4),NETWORKDAYS.INTL($P33,(CO$4)-1,1,(Holidays!$A$1:$A$248)),0)+IF(AND($P33&lt;CN$4,$Q33&lt;CO$4,$Q33&gt;=CN$4),NETWORKDAYS.INTL(CN$4,$Q33,1,(Holidays!$A$1:$A$248)),0)+IF(AND($P33&lt;CN$4,$Q33&gt;=CO$4,$Q33&gt;=CN$4),NETWORKDAYS.INTL(CN$4,(CO$4)-1,1,(Holidays!$A$1:$A$248)),0))*$S33,"")</f>
        <v>0</v>
      </c>
      <c r="CO33" s="191">
        <f>IFERROR((IF(AND($P33&gt;=CO$4,$P33&lt;CP$4,$Q33&lt;CP$4),NETWORKDAYS.INTL($P33,$Q33,1,(Holidays!$A$1:$A$248)),0)+IF(AND($P33&gt;=CO$4,$P33&lt;CP$4,$Q33&gt;=CP$4),NETWORKDAYS.INTL($P33,(CP$4)-1,1,(Holidays!$A$1:$A$248)),0)+IF(AND($P33&lt;CO$4,$Q33&lt;CP$4,$Q33&gt;=CO$4),NETWORKDAYS.INTL(CO$4,$Q33,1,(Holidays!$A$1:$A$248)),0)+IF(AND($P33&lt;CO$4,$Q33&gt;=CP$4,$Q33&gt;=CO$4),NETWORKDAYS.INTL(CO$4,(CP$4)-1,1,(Holidays!$A$1:$A$248)),0))*$S33,"")</f>
        <v>0</v>
      </c>
      <c r="CP33" s="191">
        <f>IFERROR((IF(AND($P33&gt;=CP$4,$P33&lt;CQ$4,$Q33&lt;CQ$4),NETWORKDAYS.INTL($P33,$Q33,1,(Holidays!$A$1:$A$248)),0)+IF(AND($P33&gt;=CP$4,$P33&lt;CQ$4,$Q33&gt;=CQ$4),NETWORKDAYS.INTL($P33,(CQ$4)-1,1,(Holidays!$A$1:$A$248)),0)+IF(AND($P33&lt;CP$4,$Q33&lt;CQ$4,$Q33&gt;=CP$4),NETWORKDAYS.INTL(CP$4,$Q33,1,(Holidays!$A$1:$A$248)),0)+IF(AND($P33&lt;CP$4,$Q33&gt;=CQ$4,$Q33&gt;=CP$4),NETWORKDAYS.INTL(CP$4,(CQ$4)-1,1,(Holidays!$A$1:$A$248)),0))*$S33,"")</f>
        <v>0</v>
      </c>
      <c r="CQ33" s="191">
        <f>IFERROR((IF(AND($P33&gt;=CQ$4,$P33&lt;CR$4,$Q33&lt;CR$4),NETWORKDAYS.INTL($P33,$Q33,1,(Holidays!$A$1:$A$248)),0)+IF(AND($P33&gt;=CQ$4,$P33&lt;CR$4,$Q33&gt;=CR$4),NETWORKDAYS.INTL($P33,(CR$4)-1,1,(Holidays!$A$1:$A$248)),0)+IF(AND($P33&lt;CQ$4,$Q33&lt;CR$4,$Q33&gt;=CQ$4),NETWORKDAYS.INTL(CQ$4,$Q33,1,(Holidays!$A$1:$A$248)),0)+IF(AND($P33&lt;CQ$4,$Q33&gt;=CR$4,$Q33&gt;=CQ$4),NETWORKDAYS.INTL(CQ$4,(CR$4)-1,1,(Holidays!$A$1:$A$248)),0))*$S33,"")</f>
        <v>0</v>
      </c>
      <c r="CR33" s="191">
        <f>IFERROR((IF(AND($P33&gt;=CR$4,$P33&lt;CS$4,$Q33&lt;CS$4),NETWORKDAYS.INTL($P33,$Q33,1,(Holidays!$A$1:$A$248)),0)+IF(AND($P33&gt;=CR$4,$P33&lt;CS$4,$Q33&gt;=CS$4),NETWORKDAYS.INTL($P33,(CS$4)-1,1,(Holidays!$A$1:$A$248)),0)+IF(AND($P33&lt;CR$4,$Q33&lt;CS$4,$Q33&gt;=CR$4),NETWORKDAYS.INTL(CR$4,$Q33,1,(Holidays!$A$1:$A$248)),0)+IF(AND($P33&lt;CR$4,$Q33&gt;=CS$4,$Q33&gt;=CR$4),NETWORKDAYS.INTL(CR$4,(CS$4)-1,1,(Holidays!$A$1:$A$248)),0))*$S33,"")</f>
        <v>0</v>
      </c>
      <c r="CS33" s="191">
        <f>IFERROR((IF(AND($P33&gt;=CS$4,$P33&lt;CT$4,$Q33&lt;CT$4),NETWORKDAYS.INTL($P33,$Q33,1,(Holidays!$A$1:$A$248)),0)+IF(AND($P33&gt;=CS$4,$P33&lt;CT$4,$Q33&gt;=CT$4),NETWORKDAYS.INTL($P33,(CT$4)-1,1,(Holidays!$A$1:$A$248)),0)+IF(AND($P33&lt;CS$4,$Q33&lt;CT$4,$Q33&gt;=CS$4),NETWORKDAYS.INTL(CS$4,$Q33,1,(Holidays!$A$1:$A$248)),0)+IF(AND($P33&lt;CS$4,$Q33&gt;=CT$4,$Q33&gt;=CS$4),NETWORKDAYS.INTL(CS$4,(CT$4)-1,1,(Holidays!$A$1:$A$248)),0))*$S33,"")</f>
        <v>0</v>
      </c>
      <c r="CT33" s="191">
        <f>IFERROR((IF(AND($P33&gt;=CT$4,$P33&lt;CU$4,$Q33&lt;CU$4),NETWORKDAYS.INTL($P33,$Q33,1,(Holidays!$A$1:$A$248)),0)+IF(AND($P33&gt;=CT$4,$P33&lt;CU$4,$Q33&gt;=CU$4),NETWORKDAYS.INTL($P33,(CU$4)-1,1,(Holidays!$A$1:$A$248)),0)+IF(AND($P33&lt;CT$4,$Q33&lt;CU$4,$Q33&gt;=CT$4),NETWORKDAYS.INTL(CT$4,$Q33,1,(Holidays!$A$1:$A$248)),0)+IF(AND($P33&lt;CT$4,$Q33&gt;=CU$4,$Q33&gt;=CT$4),NETWORKDAYS.INTL(CT$4,(CU$4)-1,1,(Holidays!$A$1:$A$248)),0))*$S33,"")</f>
        <v>0</v>
      </c>
      <c r="CU33" s="191">
        <f>IFERROR((IF(AND($P33&gt;=CU$4,$P33&lt;CV$4,$Q33&lt;CV$4),NETWORKDAYS.INTL($P33,$Q33,1,(Holidays!$A$1:$A$248)),0)+IF(AND($P33&gt;=CU$4,$P33&lt;CV$4,$Q33&gt;=CV$4),NETWORKDAYS.INTL($P33,(CV$4)-1,1,(Holidays!$A$1:$A$248)),0)+IF(AND($P33&lt;CU$4,$Q33&lt;CV$4,$Q33&gt;=CU$4),NETWORKDAYS.INTL(CU$4,$Q33,1,(Holidays!$A$1:$A$248)),0)+IF(AND($P33&lt;CU$4,$Q33&gt;=CV$4,$Q33&gt;=CU$4),NETWORKDAYS.INTL(CU$4,(CV$4)-1,1,(Holidays!$A$1:$A$248)),0))*$S33,"")</f>
        <v>0</v>
      </c>
      <c r="CV33" s="191">
        <f>IFERROR((IF(AND($P33&gt;=CV$4,$P33&lt;CW$4,$Q33&lt;CW$4),NETWORKDAYS.INTL($P33,$Q33,1,(Holidays!$A$1:$A$248)),0)+IF(AND($P33&gt;=CV$4,$P33&lt;CW$4,$Q33&gt;=CW$4),NETWORKDAYS.INTL($P33,(CW$4)-1,1,(Holidays!$A$1:$A$248)),0)+IF(AND($P33&lt;CV$4,$Q33&lt;CW$4,$Q33&gt;=CV$4),NETWORKDAYS.INTL(CV$4,$Q33,1,(Holidays!$A$1:$A$248)),0)+IF(AND($P33&lt;CV$4,$Q33&gt;=CW$4,$Q33&gt;=CV$4),NETWORKDAYS.INTL(CV$4,(CW$4)-1,1,(Holidays!$A$1:$A$248)),0))*$S33,"")</f>
        <v>0</v>
      </c>
      <c r="CW33" s="191">
        <f>IFERROR((IF(AND($P33&gt;=CW$4,$P33&lt;CX$4,$Q33&lt;CX$4),NETWORKDAYS.INTL($P33,$Q33,1,(Holidays!$A$1:$A$248)),0)+IF(AND($P33&gt;=CW$4,$P33&lt;CX$4,$Q33&gt;=CX$4),NETWORKDAYS.INTL($P33,(CX$4)-1,1,(Holidays!$A$1:$A$248)),0)+IF(AND($P33&lt;CW$4,$Q33&lt;CX$4,$Q33&gt;=CW$4),NETWORKDAYS.INTL(CW$4,$Q33,1,(Holidays!$A$1:$A$248)),0)+IF(AND($P33&lt;CW$4,$Q33&gt;=CX$4,$Q33&gt;=CW$4),NETWORKDAYS.INTL(CW$4,(CX$4)-1,1,(Holidays!$A$1:$A$248)),0))*$S33,"")</f>
        <v>0</v>
      </c>
      <c r="CX33" s="191">
        <f>IFERROR((IF(AND($P33&gt;=CX$4,$P33&lt;CY$4,$Q33&lt;CY$4),NETWORKDAYS.INTL($P33,$Q33,1,(Holidays!$A$1:$A$248)),0)+IF(AND($P33&gt;=CX$4,$P33&lt;CY$4,$Q33&gt;=CY$4),NETWORKDAYS.INTL($P33,(CY$4)-1,1,(Holidays!$A$1:$A$248)),0)+IF(AND($P33&lt;CX$4,$Q33&lt;CY$4,$Q33&gt;=CX$4),NETWORKDAYS.INTL(CX$4,$Q33,1,(Holidays!$A$1:$A$248)),0)+IF(AND($P33&lt;CX$4,$Q33&gt;=CY$4,$Q33&gt;=CX$4),NETWORKDAYS.INTL(CX$4,(CY$4)-1,1,(Holidays!$A$1:$A$248)),0))*$S33,"")</f>
        <v>0</v>
      </c>
      <c r="CY33" s="191">
        <f>IFERROR((IF(AND($P33&gt;=CY$4,$P33&lt;CZ$4,$Q33&lt;CZ$4),NETWORKDAYS.INTL($P33,$Q33,1,(Holidays!$A$1:$A$248)),0)+IF(AND($P33&gt;=CY$4,$P33&lt;CZ$4,$Q33&gt;=CZ$4),NETWORKDAYS.INTL($P33,(CZ$4)-1,1,(Holidays!$A$1:$A$248)),0)+IF(AND($P33&lt;CY$4,$Q33&lt;CZ$4,$Q33&gt;=CY$4),NETWORKDAYS.INTL(CY$4,$Q33,1,(Holidays!$A$1:$A$248)),0)+IF(AND($P33&lt;CY$4,$Q33&gt;=CZ$4,$Q33&gt;=CY$4),NETWORKDAYS.INTL(CY$4,(CZ$4)-1,1,(Holidays!$A$1:$A$248)),0))*$S33,"")</f>
        <v>0</v>
      </c>
      <c r="CZ33" s="191">
        <f>IFERROR((IF(AND($P33&gt;=CZ$4,$P33&lt;DA$4,$Q33&lt;DA$4),NETWORKDAYS.INTL($P33,$Q33,1,(Holidays!$A$1:$A$248)),0)+IF(AND($P33&gt;=CZ$4,$P33&lt;DA$4,$Q33&gt;=DA$4),NETWORKDAYS.INTL($P33,(DA$4)-1,1,(Holidays!$A$1:$A$248)),0)+IF(AND($P33&lt;CZ$4,$Q33&lt;DA$4,$Q33&gt;=CZ$4),NETWORKDAYS.INTL(CZ$4,$Q33,1,(Holidays!$A$1:$A$248)),0)+IF(AND($P33&lt;CZ$4,$Q33&gt;=DA$4,$Q33&gt;=CZ$4),NETWORKDAYS.INTL(CZ$4,(DA$4)-1,1,(Holidays!$A$1:$A$248)),0))*$S33,"")</f>
        <v>0</v>
      </c>
      <c r="DA33" s="191">
        <f>IFERROR((IF(AND($P33&gt;=DA$4,$P33&lt;DB$4,$Q33&lt;DB$4),NETWORKDAYS.INTL($P33,$Q33,1,(Holidays!$A$1:$A$248)),0)+IF(AND($P33&gt;=DA$4,$P33&lt;DB$4,$Q33&gt;=DB$4),NETWORKDAYS.INTL($P33,(DB$4)-1,1,(Holidays!$A$1:$A$248)),0)+IF(AND($P33&lt;DA$4,$Q33&lt;DB$4,$Q33&gt;=DA$4),NETWORKDAYS.INTL(DA$4,$Q33,1,(Holidays!$A$1:$A$248)),0)+IF(AND($P33&lt;DA$4,$Q33&gt;=DB$4,$Q33&gt;=DA$4),NETWORKDAYS.INTL(DA$4,(DB$4)-1,1,(Holidays!$A$1:$A$248)),0))*$S33,"")</f>
        <v>0</v>
      </c>
      <c r="DB33" s="191">
        <f>IFERROR((IF(AND($P33&gt;=DB$4,$P33&lt;DC$4,$Q33&lt;DC$4),NETWORKDAYS.INTL($P33,$Q33,1,(Holidays!$A$1:$A$248)),0)+IF(AND($P33&gt;=DB$4,$P33&lt;DC$4,$Q33&gt;=DC$4),NETWORKDAYS.INTL($P33,(DC$4)-1,1,(Holidays!$A$1:$A$248)),0)+IF(AND($P33&lt;DB$4,$Q33&lt;DC$4,$Q33&gt;=DB$4),NETWORKDAYS.INTL(DB$4,$Q33,1,(Holidays!$A$1:$A$248)),0)+IF(AND($P33&lt;DB$4,$Q33&gt;=DC$4,$Q33&gt;=DB$4),NETWORKDAYS.INTL(DB$4,(DC$4)-1,1,(Holidays!$A$1:$A$248)),0))*$S33,"")</f>
        <v>0</v>
      </c>
      <c r="DC33" s="191">
        <f>IFERROR((IF(AND($P33&gt;=DC$4,$P33&lt;DD$4,$Q33&lt;DD$4),NETWORKDAYS.INTL($P33,$Q33,1,(Holidays!$A$1:$A$248)),0)+IF(AND($P33&gt;=DC$4,$P33&lt;DD$4,$Q33&gt;=DD$4),NETWORKDAYS.INTL($P33,(DD$4)-1,1,(Holidays!$A$1:$A$248)),0)+IF(AND($P33&lt;DC$4,$Q33&lt;DD$4,$Q33&gt;=DC$4),NETWORKDAYS.INTL(DC$4,$Q33,1,(Holidays!$A$1:$A$248)),0)+IF(AND($P33&lt;DC$4,$Q33&gt;=DD$4,$Q33&gt;=DC$4),NETWORKDAYS.INTL(DC$4,(DD$4)-1,1,(Holidays!$A$1:$A$248)),0))*$S33,"")</f>
        <v>0</v>
      </c>
      <c r="DD33" s="192">
        <f>IFERROR((IF(AND($P33&gt;=DD$4,$P33&lt;DE$4,$Q33&lt;DE$4),NETWORKDAYS.INTL($P33,$Q33,1,(Holidays!$A$1:$A$248)),0)+IF(AND($P33&gt;=DD$4,$P33&lt;DE$4,$Q33&gt;=DE$4),NETWORKDAYS.INTL($P33,(DE$4)-1,1,(Holidays!$A$1:$A$248)),0)+IF(AND($P33&lt;DD$4,$Q33&lt;DE$4,$Q33&gt;=DD$4),NETWORKDAYS.INTL(DD$4,$Q33,1,(Holidays!$A$1:$A$248)),0)+IF(AND($P33&lt;DD$4,$Q33&gt;=DE$4,$Q33&gt;=DD$4),NETWORKDAYS.INTL(DD$4,(DE$4)-1,1,(Holidays!$A$1:$A$248)),0))*$S33,"")</f>
        <v>0</v>
      </c>
      <c r="DE33" s="191">
        <f>IFERROR((IF(AND($P33&gt;=DE$4,$P33&lt;DF$4,$Q33&lt;DF$4),NETWORKDAYS.INTL($P33,$Q33,1,(Holidays!$A$1:$A$248)),0)+IF(AND($P33&gt;=DE$4,$P33&lt;DF$4,$Q33&gt;=DF$4),NETWORKDAYS.INTL($P33,(DF$4)-1,1,(Holidays!$A$1:$A$248)),0)+IF(AND($P33&lt;DE$4,$Q33&lt;DF$4,$Q33&gt;=DE$4),NETWORKDAYS.INTL(DE$4,$Q33,1,(Holidays!$A$1:$A$248)),0)+IF(AND($P33&lt;DE$4,$Q33&gt;=DF$4,$Q33&gt;=DE$4),NETWORKDAYS.INTL(DE$4,(DF$4)-1,1,(Holidays!$A$1:$A$248)),0))*$S33,"")</f>
        <v>0</v>
      </c>
      <c r="DF33" s="191">
        <f>IFERROR((IF(AND($P33&gt;=DF$4,$P33&lt;DG$4,$Q33&lt;DG$4),NETWORKDAYS.INTL($P33,$Q33,1,(Holidays!$A$1:$A$248)),0)+IF(AND($P33&gt;=DF$4,$P33&lt;DG$4,$Q33&gt;=DG$4),NETWORKDAYS.INTL($P33,(DG$4)-1,1,(Holidays!$A$1:$A$248)),0)+IF(AND($P33&lt;DF$4,$Q33&lt;DG$4,$Q33&gt;=DF$4),NETWORKDAYS.INTL(DF$4,$Q33,1,(Holidays!$A$1:$A$248)),0)+IF(AND($P33&lt;DF$4,$Q33&gt;=DG$4,$Q33&gt;=DF$4),NETWORKDAYS.INTL(DF$4,(DG$4)-1,1,(Holidays!$A$1:$A$248)),0))*$S33,"")</f>
        <v>0</v>
      </c>
      <c r="DG33" s="191">
        <f>IFERROR((IF(AND($P33&gt;=DG$4,$P33&lt;DH$4,$Q33&lt;DH$4),NETWORKDAYS.INTL($P33,$Q33,1,(Holidays!$A$1:$A$248)),0)+IF(AND($P33&gt;=DG$4,$P33&lt;DH$4,$Q33&gt;=DH$4),NETWORKDAYS.INTL($P33,(DH$4)-1,1,(Holidays!$A$1:$A$248)),0)+IF(AND($P33&lt;DG$4,$Q33&lt;DH$4,$Q33&gt;=DG$4),NETWORKDAYS.INTL(DG$4,$Q33,1,(Holidays!$A$1:$A$248)),0)+IF(AND($P33&lt;DG$4,$Q33&gt;=DH$4,$Q33&gt;=DG$4),NETWORKDAYS.INTL(DG$4,(DH$4)-1,1,(Holidays!$A$1:$A$248)),0))*$S33,"")</f>
        <v>0</v>
      </c>
      <c r="DH33" s="191">
        <f>IFERROR((IF(AND($P33&gt;=DH$4,$P33&lt;DI$4,$Q33&lt;DI$4),NETWORKDAYS.INTL($P33,$Q33,1,(Holidays!$A$1:$A$248)),0)+IF(AND($P33&gt;=DH$4,$P33&lt;DI$4,$Q33&gt;=DI$4),NETWORKDAYS.INTL($P33,(DI$4)-1,1,(Holidays!$A$1:$A$248)),0)+IF(AND($P33&lt;DH$4,$Q33&lt;DI$4,$Q33&gt;=DH$4),NETWORKDAYS.INTL(DH$4,$Q33,1,(Holidays!$A$1:$A$248)),0)+IF(AND($P33&lt;DH$4,$Q33&gt;=DI$4,$Q33&gt;=DH$4),NETWORKDAYS.INTL(DH$4,(DI$4)-1,1,(Holidays!$A$1:$A$248)),0))*$S33,"")</f>
        <v>0</v>
      </c>
      <c r="DI33" s="191">
        <f>IFERROR((IF(AND($P33&gt;=DI$4,$P33&lt;DJ$4,$Q33&lt;DJ$4),NETWORKDAYS.INTL($P33,$Q33,1,(Holidays!$A$1:$A$248)),0)+IF(AND($P33&gt;=DI$4,$P33&lt;DJ$4,$Q33&gt;=DJ$4),NETWORKDAYS.INTL($P33,(DJ$4)-1,1,(Holidays!$A$1:$A$248)),0)+IF(AND($P33&lt;DI$4,$Q33&lt;DJ$4,$Q33&gt;=DI$4),NETWORKDAYS.INTL(DI$4,$Q33,1,(Holidays!$A$1:$A$248)),0)+IF(AND($P33&lt;DI$4,$Q33&gt;=DJ$4,$Q33&gt;=DI$4),NETWORKDAYS.INTL(DI$4,(DJ$4)-1,1,(Holidays!$A$1:$A$248)),0))*$S33,"")</f>
        <v>0</v>
      </c>
      <c r="DJ33" s="191">
        <f>IFERROR((IF(AND($P33&gt;=DJ$4,$P33&lt;DK$4,$Q33&lt;DK$4),NETWORKDAYS.INTL($P33,$Q33,1,(Holidays!$A$1:$A$248)),0)+IF(AND($P33&gt;=DJ$4,$P33&lt;DK$4,$Q33&gt;=DK$4),NETWORKDAYS.INTL($P33,(DK$4)-1,1,(Holidays!$A$1:$A$248)),0)+IF(AND($P33&lt;DJ$4,$Q33&lt;DK$4,$Q33&gt;=DJ$4),NETWORKDAYS.INTL(DJ$4,$Q33,1,(Holidays!$A$1:$A$248)),0)+IF(AND($P33&lt;DJ$4,$Q33&gt;=DK$4,$Q33&gt;=DJ$4),NETWORKDAYS.INTL(DJ$4,(DK$4)-1,1,(Holidays!$A$1:$A$248)),0))*$S33,"")</f>
        <v>0</v>
      </c>
      <c r="DK33" s="191">
        <f>IFERROR((IF(AND($P33&gt;=DK$4,$P33&lt;DL$4,$Q33&lt;DL$4),NETWORKDAYS.INTL($P33,$Q33,1,(Holidays!$A$1:$A$248)),0)+IF(AND($P33&gt;=DK$4,$P33&lt;DL$4,$Q33&gt;=DL$4),NETWORKDAYS.INTL($P33,(DL$4)-1,1,(Holidays!$A$1:$A$248)),0)+IF(AND($P33&lt;DK$4,$Q33&lt;DL$4,$Q33&gt;=DK$4),NETWORKDAYS.INTL(DK$4,$Q33,1,(Holidays!$A$1:$A$248)),0)+IF(AND($P33&lt;DK$4,$Q33&gt;=DL$4,$Q33&gt;=DK$4),NETWORKDAYS.INTL(DK$4,(DL$4)-1,1,(Holidays!$A$1:$A$248)),0))*$S33,"")</f>
        <v>0</v>
      </c>
      <c r="DL33" s="191">
        <f>IFERROR((IF(AND($P33&gt;=DL$4,$P33&lt;DM$4,$Q33&lt;DM$4),NETWORKDAYS.INTL($P33,$Q33,1,(Holidays!$A$1:$A$248)),0)+IF(AND($P33&gt;=DL$4,$P33&lt;DM$4,$Q33&gt;=DM$4),NETWORKDAYS.INTL($P33,(DM$4)-1,1,(Holidays!$A$1:$A$248)),0)+IF(AND($P33&lt;DL$4,$Q33&lt;DM$4,$Q33&gt;=DL$4),NETWORKDAYS.INTL(DL$4,$Q33,1,(Holidays!$A$1:$A$248)),0)+IF(AND($P33&lt;DL$4,$Q33&gt;=DM$4,$Q33&gt;=DL$4),NETWORKDAYS.INTL(DL$4,(DM$4)-1,1,(Holidays!$A$1:$A$248)),0))*$S33,"")</f>
        <v>0</v>
      </c>
      <c r="DM33" s="191">
        <f>IFERROR((IF(AND($P33&gt;=DM$4,$P33&lt;DN$4,$Q33&lt;DN$4),NETWORKDAYS.INTL($P33,$Q33,1,(Holidays!$A$1:$A$248)),0)+IF(AND($P33&gt;=DM$4,$P33&lt;DN$4,$Q33&gt;=DN$4),NETWORKDAYS.INTL($P33,(DN$4)-1,1,(Holidays!$A$1:$A$248)),0)+IF(AND($P33&lt;DM$4,$Q33&lt;DN$4,$Q33&gt;=DM$4),NETWORKDAYS.INTL(DM$4,$Q33,1,(Holidays!$A$1:$A$248)),0)+IF(AND($P33&lt;DM$4,$Q33&gt;=DN$4,$Q33&gt;=DM$4),NETWORKDAYS.INTL(DM$4,(DN$4)-1,1,(Holidays!$A$1:$A$248)),0))*$S33,"")</f>
        <v>0</v>
      </c>
      <c r="DN33" s="191">
        <f>IFERROR((IF(AND($P33&gt;=DN$4,$P33&lt;DO$4,$Q33&lt;DO$4),NETWORKDAYS.INTL($P33,$Q33,1,(Holidays!$A$1:$A$248)),0)+IF(AND($P33&gt;=DN$4,$P33&lt;DO$4,$Q33&gt;=DO$4),NETWORKDAYS.INTL($P33,(DO$4)-1,1,(Holidays!$A$1:$A$248)),0)+IF(AND($P33&lt;DN$4,$Q33&lt;DO$4,$Q33&gt;=DN$4),NETWORKDAYS.INTL(DN$4,$Q33,1,(Holidays!$A$1:$A$248)),0)+IF(AND($P33&lt;DN$4,$Q33&gt;=DO$4,$Q33&gt;=DN$4),NETWORKDAYS.INTL(DN$4,(DO$4)-1,1,(Holidays!$A$1:$A$248)),0))*$S33,"")</f>
        <v>0</v>
      </c>
      <c r="DO33" s="191">
        <f>IFERROR((IF(AND($P33&gt;=DO$4,$P33&lt;DP$4,$Q33&lt;DP$4),NETWORKDAYS.INTL($P33,$Q33,1,(Holidays!$A$1:$A$248)),0)+IF(AND($P33&gt;=DO$4,$P33&lt;DP$4,$Q33&gt;=DP$4),NETWORKDAYS.INTL($P33,(DP$4)-1,1,(Holidays!$A$1:$A$248)),0)+IF(AND($P33&lt;DO$4,$Q33&lt;DP$4,$Q33&gt;=DO$4),NETWORKDAYS.INTL(DO$4,$Q33,1,(Holidays!$A$1:$A$248)),0)+IF(AND($P33&lt;DO$4,$Q33&gt;=DP$4,$Q33&gt;=DO$4),NETWORKDAYS.INTL(DO$4,(DP$4)-1,1,(Holidays!$A$1:$A$248)),0))*$S33,"")</f>
        <v>0</v>
      </c>
      <c r="DP33" s="191">
        <f>IFERROR((IF(AND($P33&gt;=DP$4,$P33&lt;DQ$4,$Q33&lt;DQ$4),NETWORKDAYS.INTL($P33,$Q33,1,(Holidays!$A$1:$A$248)),0)+IF(AND($P33&gt;=DP$4,$P33&lt;DQ$4,$Q33&gt;=DQ$4),NETWORKDAYS.INTL($P33,(DQ$4)-1,1,(Holidays!$A$1:$A$248)),0)+IF(AND($P33&lt;DP$4,$Q33&lt;DQ$4,$Q33&gt;=DP$4),NETWORKDAYS.INTL(DP$4,$Q33,1,(Holidays!$A$1:$A$248)),0)+IF(AND($P33&lt;DP$4,$Q33&gt;=DQ$4,$Q33&gt;=DP$4),NETWORKDAYS.INTL(DP$4,(DQ$4)-1,1,(Holidays!$A$1:$A$248)),0))*$S33,"")</f>
        <v>0</v>
      </c>
      <c r="DQ33" s="191">
        <f>IFERROR((IF(AND($P33&gt;=DQ$4,$P33&lt;DR$4,$Q33&lt;DR$4),NETWORKDAYS.INTL($P33,$Q33,1,(Holidays!$A$1:$A$248)),0)+IF(AND($P33&gt;=DQ$4,$P33&lt;DR$4,$Q33&gt;=DR$4),NETWORKDAYS.INTL($P33,(DR$4)-1,1,(Holidays!$A$1:$A$248)),0)+IF(AND($P33&lt;DQ$4,$Q33&lt;DR$4,$Q33&gt;=DQ$4),NETWORKDAYS.INTL(DQ$4,$Q33,1,(Holidays!$A$1:$A$248)),0)+IF(AND($P33&lt;DQ$4,$Q33&gt;=DR$4,$Q33&gt;=DQ$4),NETWORKDAYS.INTL(DQ$4,(DR$4)-1,1,(Holidays!$A$1:$A$248)),0))*$S33,"")</f>
        <v>0</v>
      </c>
      <c r="DR33" s="191">
        <f>IFERROR((IF(AND($P33&gt;=DR$4,$P33&lt;DS$4,$Q33&lt;DS$4),NETWORKDAYS.INTL($P33,$Q33,1,(Holidays!$A$1:$A$248)),0)+IF(AND($P33&gt;=DR$4,$P33&lt;DS$4,$Q33&gt;=DS$4),NETWORKDAYS.INTL($P33,(DS$4)-1,1,(Holidays!$A$1:$A$248)),0)+IF(AND($P33&lt;DR$4,$Q33&lt;DS$4,$Q33&gt;=DR$4),NETWORKDAYS.INTL(DR$4,$Q33,1,(Holidays!$A$1:$A$248)),0)+IF(AND($P33&lt;DR$4,$Q33&gt;=DS$4,$Q33&gt;=DR$4),NETWORKDAYS.INTL(DR$4,(DS$4)-1,1,(Holidays!$A$1:$A$248)),0))*$S33,"")</f>
        <v>0</v>
      </c>
      <c r="DS33" s="191">
        <f>IFERROR((IF(AND($P33&gt;=DS$4,$P33&lt;DT$4,$Q33&lt;DT$4),NETWORKDAYS.INTL($P33,$Q33,1,(Holidays!$A$1:$A$248)),0)+IF(AND($P33&gt;=DS$4,$P33&lt;DT$4,$Q33&gt;=DT$4),NETWORKDAYS.INTL($P33,(DT$4)-1,1,(Holidays!$A$1:$A$248)),0)+IF(AND($P33&lt;DS$4,$Q33&lt;DT$4,$Q33&gt;=DS$4),NETWORKDAYS.INTL(DS$4,$Q33,1,(Holidays!$A$1:$A$248)),0)+IF(AND($P33&lt;DS$4,$Q33&gt;=DT$4,$Q33&gt;=DS$4),NETWORKDAYS.INTL(DS$4,(DT$4)-1,1,(Holidays!$A$1:$A$248)),0))*$S33,"")</f>
        <v>0</v>
      </c>
      <c r="DT33" s="191">
        <f>IFERROR((IF(AND($P33&gt;=DT$4,$P33&lt;DU$4,$Q33&lt;DU$4),NETWORKDAYS.INTL($P33,$Q33,1,(Holidays!$A$1:$A$248)),0)+IF(AND($P33&gt;=DT$4,$P33&lt;DU$4,$Q33&gt;=DU$4),NETWORKDAYS.INTL($P33,(DU$4)-1,1,(Holidays!$A$1:$A$248)),0)+IF(AND($P33&lt;DT$4,$Q33&lt;DU$4,$Q33&gt;=DT$4),NETWORKDAYS.INTL(DT$4,$Q33,1,(Holidays!$A$1:$A$248)),0)+IF(AND($P33&lt;DT$4,$Q33&gt;=DU$4,$Q33&gt;=DT$4),NETWORKDAYS.INTL(DT$4,(DU$4)-1,1,(Holidays!$A$1:$A$248)),0))*$S33,"")</f>
        <v>0</v>
      </c>
      <c r="DU33" s="191">
        <f>IFERROR((IF(AND($P33&gt;=DU$4,$P33&lt;DV$4,$Q33&lt;DV$4),NETWORKDAYS.INTL($P33,$Q33,1,(Holidays!$A$1:$A$248)),0)+IF(AND($P33&gt;=DU$4,$P33&lt;DV$4,$Q33&gt;=DV$4),NETWORKDAYS.INTL($P33,(DV$4)-1,1,(Holidays!$A$1:$A$248)),0)+IF(AND($P33&lt;DU$4,$Q33&lt;DV$4,$Q33&gt;=DU$4),NETWORKDAYS.INTL(DU$4,$Q33,1,(Holidays!$A$1:$A$248)),0)+IF(AND($P33&lt;DU$4,$Q33&gt;=DV$4,$Q33&gt;=DU$4),NETWORKDAYS.INTL(DU$4,(DV$4)-1,1,(Holidays!$A$1:$A$248)),0))*$S33,"")</f>
        <v>0</v>
      </c>
      <c r="DV33" s="191">
        <f>IFERROR((IF(AND($P33&gt;=DV$4,$P33&lt;DW$4,$Q33&lt;DW$4),NETWORKDAYS.INTL($P33,$Q33,1,(Holidays!$A$1:$A$248)),0)+IF(AND($P33&gt;=DV$4,$P33&lt;DW$4,$Q33&gt;=DW$4),NETWORKDAYS.INTL($P33,(DW$4)-1,1,(Holidays!$A$1:$A$248)),0)+IF(AND($P33&lt;DV$4,$Q33&lt;DW$4,$Q33&gt;=DV$4),NETWORKDAYS.INTL(DV$4,$Q33,1,(Holidays!$A$1:$A$248)),0)+IF(AND($P33&lt;DV$4,$Q33&gt;=DW$4,$Q33&gt;=DV$4),NETWORKDAYS.INTL(DV$4,(DW$4)-1,1,(Holidays!$A$1:$A$248)),0))*$S33,"")</f>
        <v>0</v>
      </c>
      <c r="DW33" s="191">
        <f>IFERROR((IF(AND($P33&gt;=DW$4,$P33&lt;DX$4,$Q33&lt;DX$4),NETWORKDAYS.INTL($P33,$Q33,1,(Holidays!$A$1:$A$248)),0)+IF(AND($P33&gt;=DW$4,$P33&lt;DX$4,$Q33&gt;=DX$4),NETWORKDAYS.INTL($P33,(DX$4)-1,1,(Holidays!$A$1:$A$248)),0)+IF(AND($P33&lt;DW$4,$Q33&lt;DX$4,$Q33&gt;=DW$4),NETWORKDAYS.INTL(DW$4,$Q33,1,(Holidays!$A$1:$A$248)),0)+IF(AND($P33&lt;DW$4,$Q33&gt;=DX$4,$Q33&gt;=DW$4),NETWORKDAYS.INTL(DW$4,(DX$4)-1,1,(Holidays!$A$1:$A$248)),0))*$S33,"")</f>
        <v>0</v>
      </c>
      <c r="DX33" s="191">
        <f>IFERROR((IF(AND($P33&gt;=DX$4,$P33&lt;DY$4,$Q33&lt;DY$4),NETWORKDAYS.INTL($P33,$Q33,1,(Holidays!$A$1:$A$248)),0)+IF(AND($P33&gt;=DX$4,$P33&lt;DY$4,$Q33&gt;=DY$4),NETWORKDAYS.INTL($P33,(DY$4)-1,1,(Holidays!$A$1:$A$248)),0)+IF(AND($P33&lt;DX$4,$Q33&lt;DY$4,$Q33&gt;=DX$4),NETWORKDAYS.INTL(DX$4,$Q33,1,(Holidays!$A$1:$A$248)),0)+IF(AND($P33&lt;DX$4,$Q33&gt;=DY$4,$Q33&gt;=DX$4),NETWORKDAYS.INTL(DX$4,(DY$4)-1,1,(Holidays!$A$1:$A$248)),0))*$S33,"")</f>
        <v>0</v>
      </c>
      <c r="DY33" s="191">
        <f>IFERROR((IF(AND($P33&gt;=DY$4,$P33&lt;DZ$4,$Q33&lt;DZ$4),NETWORKDAYS.INTL($P33,$Q33,1,(Holidays!$A$1:$A$248)),0)+IF(AND($P33&gt;=DY$4,$P33&lt;DZ$4,$Q33&gt;=DZ$4),NETWORKDAYS.INTL($P33,(DZ$4)-1,1,(Holidays!$A$1:$A$248)),0)+IF(AND($P33&lt;DY$4,$Q33&lt;DZ$4,$Q33&gt;=DY$4),NETWORKDAYS.INTL(DY$4,$Q33,1,(Holidays!$A$1:$A$248)),0)+IF(AND($P33&lt;DY$4,$Q33&gt;=DZ$4,$Q33&gt;=DY$4),NETWORKDAYS.INTL(DY$4,(DZ$4)-1,1,(Holidays!$A$1:$A$248)),0))*$S33,"")</f>
        <v>0</v>
      </c>
      <c r="DZ33" s="191">
        <f>IFERROR((IF(AND($P33&gt;=DZ$4,$P33&lt;EA$4,$Q33&lt;EA$4),NETWORKDAYS.INTL($P33,$Q33,1,(Holidays!$A$1:$A$248)),0)+IF(AND($P33&gt;=DZ$4,$P33&lt;EA$4,$Q33&gt;=EA$4),NETWORKDAYS.INTL($P33,(EA$4)-1,1,(Holidays!$A$1:$A$248)),0)+IF(AND($P33&lt;DZ$4,$Q33&lt;EA$4,$Q33&gt;=DZ$4),NETWORKDAYS.INTL(DZ$4,$Q33,1,(Holidays!$A$1:$A$248)),0)+IF(AND($P33&lt;DZ$4,$Q33&gt;=EA$4,$Q33&gt;=DZ$4),NETWORKDAYS.INTL(DZ$4,(EA$4)-1,1,(Holidays!$A$1:$A$248)),0))*$S33,"")</f>
        <v>0</v>
      </c>
      <c r="EA33" s="191">
        <f>IFERROR((IF(AND($P33&gt;=EA$4,$P33&lt;EB$4,$Q33&lt;EB$4),NETWORKDAYS.INTL($P33,$Q33,1,(Holidays!$A$1:$A$248)),0)+IF(AND($P33&gt;=EA$4,$P33&lt;EB$4,$Q33&gt;=EB$4),NETWORKDAYS.INTL($P33,(EB$4)-1,1,(Holidays!$A$1:$A$248)),0)+IF(AND($P33&lt;EA$4,$Q33&lt;EB$4,$Q33&gt;=EA$4),NETWORKDAYS.INTL(EA$4,$Q33,1,(Holidays!$A$1:$A$248)),0)+IF(AND($P33&lt;EA$4,$Q33&gt;=EB$4,$Q33&gt;=EA$4),NETWORKDAYS.INTL(EA$4,(EB$4)-1,1,(Holidays!$A$1:$A$248)),0))*$S33,"")</f>
        <v>0</v>
      </c>
      <c r="EB33" s="191">
        <f>IFERROR((IF(AND($P33&gt;=EB$4,$P33&lt;EC$4,$Q33&lt;EC$4),NETWORKDAYS.INTL($P33,$Q33,1,(Holidays!$A$1:$A$248)),0)+IF(AND($P33&gt;=EB$4,$P33&lt;EC$4,$Q33&gt;=EC$4),NETWORKDAYS.INTL($P33,(EC$4)-1,1,(Holidays!$A$1:$A$248)),0)+IF(AND($P33&lt;EB$4,$Q33&lt;EC$4,$Q33&gt;=EB$4),NETWORKDAYS.INTL(EB$4,$Q33,1,(Holidays!$A$1:$A$248)),0)+IF(AND($P33&lt;EB$4,$Q33&gt;=EC$4,$Q33&gt;=EB$4),NETWORKDAYS.INTL(EB$4,(EC$4)-1,1,(Holidays!$A$1:$A$248)),0))*$S33,"")</f>
        <v>0</v>
      </c>
      <c r="EC33" s="191">
        <f>IFERROR((IF(AND($P33&gt;=EC$4,$P33&lt;ED$4,$Q33&lt;ED$4),NETWORKDAYS.INTL($P33,$Q33,1,(Holidays!$A$1:$A$248)),0)+IF(AND($P33&gt;=EC$4,$P33&lt;ED$4,$Q33&gt;=ED$4),NETWORKDAYS.INTL($P33,(ED$4)-1,1,(Holidays!$A$1:$A$248)),0)+IF(AND($P33&lt;EC$4,$Q33&lt;ED$4,$Q33&gt;=EC$4),NETWORKDAYS.INTL(EC$4,$Q33,1,(Holidays!$A$1:$A$248)),0)+IF(AND($P33&lt;EC$4,$Q33&gt;=ED$4,$Q33&gt;=EC$4),NETWORKDAYS.INTL(EC$4,(ED$4)-1,1,(Holidays!$A$1:$A$248)),0))*$S33,"")</f>
        <v>0</v>
      </c>
      <c r="ED33" s="191">
        <f>IFERROR((IF(AND($P33&gt;=ED$4,$P33&lt;EE$4,$Q33&lt;EE$4),NETWORKDAYS.INTL($P33,$Q33,1,(Holidays!$A$1:$A$248)),0)+IF(AND($P33&gt;=ED$4,$P33&lt;EE$4,$Q33&gt;=EE$4),NETWORKDAYS.INTL($P33,(EE$4)-1,1,(Holidays!$A$1:$A$248)),0)+IF(AND($P33&lt;ED$4,$Q33&lt;EE$4,$Q33&gt;=ED$4),NETWORKDAYS.INTL(ED$4,$Q33,1,(Holidays!$A$1:$A$248)),0)+IF(AND($P33&lt;ED$4,$Q33&gt;=EE$4,$Q33&gt;=ED$4),NETWORKDAYS.INTL(ED$4,(EE$4)-1,1,(Holidays!$A$1:$A$248)),0))*$S33,"")</f>
        <v>0</v>
      </c>
      <c r="EE33" s="191">
        <f>IFERROR((IF(AND($P33&gt;=EE$4,$P33&lt;EF$4,$Q33&lt;EF$4),NETWORKDAYS.INTL($P33,$Q33,1,(Holidays!$A$1:$A$248)),0)+IF(AND($P33&gt;=EE$4,$P33&lt;EF$4,$Q33&gt;=EF$4),NETWORKDAYS.INTL($P33,(EF$4)-1,1,(Holidays!$A$1:$A$248)),0)+IF(AND($P33&lt;EE$4,$Q33&lt;EF$4,$Q33&gt;=EE$4),NETWORKDAYS.INTL(EE$4,$Q33,1,(Holidays!$A$1:$A$248)),0)+IF(AND($P33&lt;EE$4,$Q33&gt;=EF$4,$Q33&gt;=EE$4),NETWORKDAYS.INTL(EE$4,(EF$4)-1,1,(Holidays!$A$1:$A$248)),0))*$S33,"")</f>
        <v>0</v>
      </c>
      <c r="EF33" s="191">
        <f>IFERROR((IF(AND($P33&gt;=EF$4,$P33&lt;EG$4,$Q33&lt;EG$4),NETWORKDAYS.INTL($P33,$Q33,1,(Holidays!$A$1:$A$248)),0)+IF(AND($P33&gt;=EF$4,$P33&lt;EG$4,$Q33&gt;=EG$4),NETWORKDAYS.INTL($P33,(EG$4)-1,1,(Holidays!$A$1:$A$248)),0)+IF(AND($P33&lt;EF$4,$Q33&lt;EG$4,$Q33&gt;=EF$4),NETWORKDAYS.INTL(EF$4,$Q33,1,(Holidays!$A$1:$A$248)),0)+IF(AND($P33&lt;EF$4,$Q33&gt;=EG$4,$Q33&gt;=EF$4),NETWORKDAYS.INTL(EF$4,(EG$4)-1,1,(Holidays!$A$1:$A$248)),0))*$S33,"")</f>
        <v>0</v>
      </c>
      <c r="EG33" s="191">
        <f>IFERROR((IF(AND($P33&gt;=EG$4,$P33&lt;EH$4,$Q33&lt;EH$4),NETWORKDAYS.INTL($P33,$Q33,1,(Holidays!$A$1:$A$248)),0)+IF(AND($P33&gt;=EG$4,$P33&lt;EH$4,$Q33&gt;=EH$4),NETWORKDAYS.INTL($P33,(EH$4)-1,1,(Holidays!$A$1:$A$248)),0)+IF(AND($P33&lt;EG$4,$Q33&lt;EH$4,$Q33&gt;=EG$4),NETWORKDAYS.INTL(EG$4,$Q33,1,(Holidays!$A$1:$A$248)),0)+IF(AND($P33&lt;EG$4,$Q33&gt;=EH$4,$Q33&gt;=EG$4),NETWORKDAYS.INTL(EG$4,(EH$4)-1,1,(Holidays!$A$1:$A$248)),0))*$S33,"")</f>
        <v>0</v>
      </c>
      <c r="EH33" s="191">
        <f>IFERROR((IF(AND($P33&gt;=EH$4,$P33&lt;EI$4,$Q33&lt;EI$4),NETWORKDAYS.INTL($P33,$Q33,1,(Holidays!$A$1:$A$248)),0)+IF(AND($P33&gt;=EH$4,$P33&lt;EI$4,$Q33&gt;=EI$4),NETWORKDAYS.INTL($P33,(EI$4)-1,1,(Holidays!$A$1:$A$248)),0)+IF(AND($P33&lt;EH$4,$Q33&lt;EI$4,$Q33&gt;=EH$4),NETWORKDAYS.INTL(EH$4,$Q33,1,(Holidays!$A$1:$A$248)),0)+IF(AND($P33&lt;EH$4,$Q33&gt;=EI$4,$Q33&gt;=EH$4),NETWORKDAYS.INTL(EH$4,(EI$4)-1,1,(Holidays!$A$1:$A$248)),0))*$S33,"")</f>
        <v>0</v>
      </c>
      <c r="EI33" s="191">
        <f>IFERROR((IF(AND($P33&gt;=EI$4,$P33&lt;EJ$4,$Q33&lt;EJ$4),NETWORKDAYS.INTL($P33,$Q33,1,(Holidays!$A$1:$A$248)),0)+IF(AND($P33&gt;=EI$4,$P33&lt;EJ$4,$Q33&gt;=EJ$4),NETWORKDAYS.INTL($P33,(EJ$4)-1,1,(Holidays!$A$1:$A$248)),0)+IF(AND($P33&lt;EI$4,$Q33&lt;EJ$4,$Q33&gt;=EI$4),NETWORKDAYS.INTL(EI$4,$Q33,1,(Holidays!$A$1:$A$248)),0)+IF(AND($P33&lt;EI$4,$Q33&gt;=EJ$4,$Q33&gt;=EI$4),NETWORKDAYS.INTL(EI$4,(EJ$4)-1,1,(Holidays!$A$1:$A$248)),0))*$S33,"")</f>
        <v>0</v>
      </c>
      <c r="EJ33" s="191">
        <f>IFERROR((IF(AND($P33&gt;=EJ$4,$P33&lt;EK$4,$Q33&lt;EK$4),NETWORKDAYS.INTL($P33,$Q33,1,(Holidays!$A$1:$A$248)),0)+IF(AND($P33&gt;=EJ$4,$P33&lt;EK$4,$Q33&gt;=EK$4),NETWORKDAYS.INTL($P33,(EK$4)-1,1,(Holidays!$A$1:$A$248)),0)+IF(AND($P33&lt;EJ$4,$Q33&lt;EK$4,$Q33&gt;=EJ$4),NETWORKDAYS.INTL(EJ$4,$Q33,1,(Holidays!$A$1:$A$248)),0)+IF(AND($P33&lt;EJ$4,$Q33&gt;=EK$4,$Q33&gt;=EJ$4),NETWORKDAYS.INTL(EJ$4,(EK$4)-1,1,(Holidays!$A$1:$A$248)),0))*$S33,"")</f>
        <v>0</v>
      </c>
      <c r="EK33" s="191">
        <f>IFERROR((IF(AND($P33&gt;=EK$4,$P33&lt;EL$4,$Q33&lt;EL$4),NETWORKDAYS.INTL($P33,$Q33,1,(Holidays!$A$1:$A$248)),0)+IF(AND($P33&gt;=EK$4,$P33&lt;EL$4,$Q33&gt;=EL$4),NETWORKDAYS.INTL($P33,(EL$4)-1,1,(Holidays!$A$1:$A$248)),0)+IF(AND($P33&lt;EK$4,$Q33&lt;EL$4,$Q33&gt;=EK$4),NETWORKDAYS.INTL(EK$4,$Q33,1,(Holidays!$A$1:$A$248)),0)+IF(AND($P33&lt;EK$4,$Q33&gt;=EL$4,$Q33&gt;=EK$4),NETWORKDAYS.INTL(EK$4,(EL$4)-1,1,(Holidays!$A$1:$A$248)),0))*$S33,"")</f>
        <v>0</v>
      </c>
      <c r="EL33" s="191">
        <f>IFERROR((IF(AND($P33&gt;=EL$4,$P33&lt;EM$4,$Q33&lt;EM$4),NETWORKDAYS.INTL($P33,$Q33,1,(Holidays!$A$1:$A$248)),0)+IF(AND($P33&gt;=EL$4,$P33&lt;EM$4,$Q33&gt;=EM$4),NETWORKDAYS.INTL($P33,(EM$4)-1,1,(Holidays!$A$1:$A$248)),0)+IF(AND($P33&lt;EL$4,$Q33&lt;EM$4,$Q33&gt;=EL$4),NETWORKDAYS.INTL(EL$4,$Q33,1,(Holidays!$A$1:$A$248)),0)+IF(AND($P33&lt;EL$4,$Q33&gt;=EM$4,$Q33&gt;=EL$4),NETWORKDAYS.INTL(EL$4,(EM$4)-1,1,(Holidays!$A$1:$A$248)),0))*$S33,"")</f>
        <v>0</v>
      </c>
      <c r="EM33" s="191">
        <f>IFERROR((IF(AND($P33&gt;=EM$4,$P33&lt;EN$4,$Q33&lt;EN$4),NETWORKDAYS.INTL($P33,$Q33,1,(Holidays!$A$1:$A$248)),0)+IF(AND($P33&gt;=EM$4,$P33&lt;EN$4,$Q33&gt;=EN$4),NETWORKDAYS.INTL($P33,(EN$4)-1,1,(Holidays!$A$1:$A$248)),0)+IF(AND($P33&lt;EM$4,$Q33&lt;EN$4,$Q33&gt;=EM$4),NETWORKDAYS.INTL(EM$4,$Q33,1,(Holidays!$A$1:$A$248)),0)+IF(AND($P33&lt;EM$4,$Q33&gt;=EN$4,$Q33&gt;=EM$4),NETWORKDAYS.INTL(EM$4,(EN$4)-1,1,(Holidays!$A$1:$A$248)),0))*$S33,"")</f>
        <v>0</v>
      </c>
      <c r="EN33" s="191">
        <f>IFERROR((IF(AND($P33&gt;=EN$4,$P33&lt;EO$4,$Q33&lt;EO$4),NETWORKDAYS.INTL($P33,$Q33,1,(Holidays!$A$1:$A$248)),0)+IF(AND($P33&gt;=EN$4,$P33&lt;EO$4,$Q33&gt;=EO$4),NETWORKDAYS.INTL($P33,(EO$4)-1,1,(Holidays!$A$1:$A$248)),0)+IF(AND($P33&lt;EN$4,$Q33&lt;EO$4,$Q33&gt;=EN$4),NETWORKDAYS.INTL(EN$4,$Q33,1,(Holidays!$A$1:$A$248)),0)+IF(AND($P33&lt;EN$4,$Q33&gt;=EO$4,$Q33&gt;=EN$4),NETWORKDAYS.INTL(EN$4,(EO$4)-1,1,(Holidays!$A$1:$A$248)),0))*$S33,"")</f>
        <v>0</v>
      </c>
      <c r="EO33" s="191">
        <f>IFERROR((IF(AND($P33&gt;=EO$4,$P33&lt;EP$4,$Q33&lt;EP$4),NETWORKDAYS.INTL($P33,$Q33,1,(Holidays!$A$1:$A$248)),0)+IF(AND($P33&gt;=EO$4,$P33&lt;EP$4,$Q33&gt;=EP$4),NETWORKDAYS.INTL($P33,(EP$4)-1,1,(Holidays!$A$1:$A$248)),0)+IF(AND($P33&lt;EO$4,$Q33&lt;EP$4,$Q33&gt;=EO$4),NETWORKDAYS.INTL(EO$4,$Q33,1,(Holidays!$A$1:$A$248)),0)+IF(AND($P33&lt;EO$4,$Q33&gt;=EP$4,$Q33&gt;=EO$4),NETWORKDAYS.INTL(EO$4,(EP$4)-1,1,(Holidays!$A$1:$A$248)),0))*$S33,"")</f>
        <v>0</v>
      </c>
      <c r="EP33" s="191">
        <f>IFERROR((IF(AND($P33&gt;=EP$4,$P33&lt;EQ$4,$Q33&lt;EQ$4),NETWORKDAYS.INTL($P33,$Q33,1,(Holidays!$A$1:$A$248)),0)+IF(AND($P33&gt;=EP$4,$P33&lt;EQ$4,$Q33&gt;=EQ$4),NETWORKDAYS.INTL($P33,(EQ$4)-1,1,(Holidays!$A$1:$A$248)),0)+IF(AND($P33&lt;EP$4,$Q33&lt;EQ$4,$Q33&gt;=EP$4),NETWORKDAYS.INTL(EP$4,$Q33,1,(Holidays!$A$1:$A$248)),0)+IF(AND($P33&lt;EP$4,$Q33&gt;=EQ$4,$Q33&gt;=EP$4),NETWORKDAYS.INTL(EP$4,(EQ$4)-1,1,(Holidays!$A$1:$A$248)),0))*$S33,"")</f>
        <v>0</v>
      </c>
      <c r="EQ33" s="191">
        <f>IFERROR((IF(AND($P33&gt;=EQ$4,$P33&lt;ER$4,$Q33&lt;ER$4),NETWORKDAYS.INTL($P33,$Q33,1,(Holidays!$A$1:$A$248)),0)+IF(AND($P33&gt;=EQ$4,$P33&lt;ER$4,$Q33&gt;=ER$4),NETWORKDAYS.INTL($P33,(ER$4)-1,1,(Holidays!$A$1:$A$248)),0)+IF(AND($P33&lt;EQ$4,$Q33&lt;ER$4,$Q33&gt;=EQ$4),NETWORKDAYS.INTL(EQ$4,$Q33,1,(Holidays!$A$1:$A$248)),0)+IF(AND($P33&lt;EQ$4,$Q33&gt;=ER$4,$Q33&gt;=EQ$4),NETWORKDAYS.INTL(EQ$4,(ER$4)-1,1,(Holidays!$A$1:$A$248)),0))*$S33,"")</f>
        <v>0</v>
      </c>
      <c r="ER33" s="191">
        <f>IFERROR((IF(AND($P33&gt;=ER$4,$P33&lt;ES$4,$Q33&lt;ES$4),NETWORKDAYS.INTL($P33,$Q33,1,(Holidays!$A$1:$A$248)),0)+IF(AND($P33&gt;=ER$4,$P33&lt;ES$4,$Q33&gt;=ES$4),NETWORKDAYS.INTL($P33,(ES$4)-1,1,(Holidays!$A$1:$A$248)),0)+IF(AND($P33&lt;ER$4,$Q33&lt;ES$4,$Q33&gt;=ER$4),NETWORKDAYS.INTL(ER$4,$Q33,1,(Holidays!$A$1:$A$248)),0)+IF(AND($P33&lt;ER$4,$Q33&gt;=ES$4,$Q33&gt;=ER$4),NETWORKDAYS.INTL(ER$4,(ES$4)-1,1,(Holidays!$A$1:$A$248)),0))*$S33,"")</f>
        <v>0</v>
      </c>
      <c r="ES33" s="191">
        <f>IFERROR((IF(AND($P33&gt;=ES$4,$P33&lt;ET$4,$Q33&lt;ET$4),NETWORKDAYS.INTL($P33,$Q33,1,(Holidays!$A$1:$A$248)),0)+IF(AND($P33&gt;=ES$4,$P33&lt;ET$4,$Q33&gt;=ET$4),NETWORKDAYS.INTL($P33,(ET$4)-1,1,(Holidays!$A$1:$A$248)),0)+IF(AND($P33&lt;ES$4,$Q33&lt;ET$4,$Q33&gt;=ES$4),NETWORKDAYS.INTL(ES$4,$Q33,1,(Holidays!$A$1:$A$248)),0)+IF(AND($P33&lt;ES$4,$Q33&gt;=ET$4,$Q33&gt;=ES$4),NETWORKDAYS.INTL(ES$4,(ET$4)-1,1,(Holidays!$A$1:$A$248)),0))*$S33,"")</f>
        <v>0</v>
      </c>
      <c r="ET33" s="191">
        <f>IFERROR((IF(AND($P33&gt;=ET$4,$P33&lt;EU$4,$Q33&lt;EU$4),NETWORKDAYS.INTL($P33,$Q33,1,(Holidays!$A$1:$A$248)),0)+IF(AND($P33&gt;=ET$4,$P33&lt;EU$4,$Q33&gt;=EU$4),NETWORKDAYS.INTL($P33,(EU$4)-1,1,(Holidays!$A$1:$A$248)),0)+IF(AND($P33&lt;ET$4,$Q33&lt;EU$4,$Q33&gt;=ET$4),NETWORKDAYS.INTL(ET$4,$Q33,1,(Holidays!$A$1:$A$248)),0)+IF(AND($P33&lt;ET$4,$Q33&gt;=EU$4,$Q33&gt;=ET$4),NETWORKDAYS.INTL(ET$4,(EU$4)-1,1,(Holidays!$A$1:$A$248)),0))*$S33,"")</f>
        <v>0</v>
      </c>
      <c r="EU33" s="191">
        <f>IFERROR((IF(AND($P33&gt;=EU$4,$P33&lt;EV$4,$Q33&lt;EV$4),NETWORKDAYS.INTL($P33,$Q33,1,(Holidays!$A$1:$A$248)),0)+IF(AND($P33&gt;=EU$4,$P33&lt;EV$4,$Q33&gt;=EV$4),NETWORKDAYS.INTL($P33,(EV$4)-1,1,(Holidays!$A$1:$A$248)),0)+IF(AND($P33&lt;EU$4,$Q33&lt;EV$4,$Q33&gt;=EU$4),NETWORKDAYS.INTL(EU$4,$Q33,1,(Holidays!$A$1:$A$248)),0)+IF(AND($P33&lt;EU$4,$Q33&gt;=EV$4,$Q33&gt;=EU$4),NETWORKDAYS.INTL(EU$4,(EV$4)-1,1,(Holidays!$A$1:$A$248)),0))*$S33,"")</f>
        <v>0</v>
      </c>
      <c r="EV33" s="191">
        <f>IFERROR((IF(AND($P33&gt;=EV$4,$P33&lt;EW$4,$Q33&lt;EW$4),NETWORKDAYS.INTL($P33,$Q33,1,(Holidays!$A$1:$A$248)),0)+IF(AND($P33&gt;=EV$4,$P33&lt;EW$4,$Q33&gt;=EW$4),NETWORKDAYS.INTL($P33,(EW$4)-1,1,(Holidays!$A$1:$A$248)),0)+IF(AND($P33&lt;EV$4,$Q33&lt;EW$4,$Q33&gt;=EV$4),NETWORKDAYS.INTL(EV$4,$Q33,1,(Holidays!$A$1:$A$248)),0)+IF(AND($P33&lt;EV$4,$Q33&gt;=EW$4,$Q33&gt;=EV$4),NETWORKDAYS.INTL(EV$4,(EW$4)-1,1,(Holidays!$A$1:$A$248)),0))*$S33,"")</f>
        <v>0</v>
      </c>
      <c r="EW33" s="191">
        <f>IFERROR((IF(AND($P33&gt;=EW$4,$P33&lt;EX$4,$Q33&lt;EX$4),NETWORKDAYS.INTL($P33,$Q33,1,(Holidays!$A$1:$A$248)),0)+IF(AND($P33&gt;=EW$4,$P33&lt;EX$4,$Q33&gt;=EX$4),NETWORKDAYS.INTL($P33,(EX$4)-1,1,(Holidays!$A$1:$A$248)),0)+IF(AND($P33&lt;EW$4,$Q33&lt;EX$4,$Q33&gt;=EW$4),NETWORKDAYS.INTL(EW$4,$Q33,1,(Holidays!$A$1:$A$248)),0)+IF(AND($P33&lt;EW$4,$Q33&gt;=EX$4,$Q33&gt;=EW$4),NETWORKDAYS.INTL(EW$4,(EX$4)-1,1,(Holidays!$A$1:$A$248)),0))*$S33,"")</f>
        <v>0</v>
      </c>
      <c r="EX33" s="191">
        <f>IFERROR((IF(AND($P33&gt;=EX$4,$P33&lt;EY$4,$Q33&lt;EY$4),NETWORKDAYS.INTL($P33,$Q33,1,(Holidays!$A$1:$A$248)),0)+IF(AND($P33&gt;=EX$4,$P33&lt;EY$4,$Q33&gt;=EY$4),NETWORKDAYS.INTL($P33,(EY$4)-1,1,(Holidays!$A$1:$A$248)),0)+IF(AND($P33&lt;EX$4,$Q33&lt;EY$4,$Q33&gt;=EX$4),NETWORKDAYS.INTL(EX$4,$Q33,1,(Holidays!$A$1:$A$248)),0)+IF(AND($P33&lt;EX$4,$Q33&gt;=EY$4,$Q33&gt;=EX$4),NETWORKDAYS.INTL(EX$4,(EY$4)-1,1,(Holidays!$A$1:$A$248)),0))*$S33,"")</f>
        <v>0</v>
      </c>
      <c r="EY33" s="191">
        <f>IFERROR((IF(AND($P33&gt;=EY$4,$P33&lt;EZ$4,$Q33&lt;EZ$4),NETWORKDAYS.INTL($P33,$Q33,1,(Holidays!$A$1:$A$248)),0)+IF(AND($P33&gt;=EY$4,$P33&lt;EZ$4,$Q33&gt;=EZ$4),NETWORKDAYS.INTL($P33,(EZ$4)-1,1,(Holidays!$A$1:$A$248)),0)+IF(AND($P33&lt;EY$4,$Q33&lt;EZ$4,$Q33&gt;=EY$4),NETWORKDAYS.INTL(EY$4,$Q33,1,(Holidays!$A$1:$A$248)),0)+IF(AND($P33&lt;EY$4,$Q33&gt;=EZ$4,$Q33&gt;=EY$4),NETWORKDAYS.INTL(EY$4,(EZ$4)-1,1,(Holidays!$A$1:$A$248)),0))*$S33,"")</f>
        <v>0</v>
      </c>
      <c r="EZ33" s="191">
        <f>IFERROR((IF(AND($P33&gt;=EZ$4,$P33&lt;FA$4,$Q33&lt;FA$4),NETWORKDAYS.INTL($P33,$Q33,1,(Holidays!$A$1:$A$248)),0)+IF(AND($P33&gt;=EZ$4,$P33&lt;FA$4,$Q33&gt;=FA$4),NETWORKDAYS.INTL($P33,(FA$4)-1,1,(Holidays!$A$1:$A$248)),0)+IF(AND($P33&lt;EZ$4,$Q33&lt;FA$4,$Q33&gt;=EZ$4),NETWORKDAYS.INTL(EZ$4,$Q33,1,(Holidays!$A$1:$A$248)),0)+IF(AND($P33&lt;EZ$4,$Q33&gt;=FA$4,$Q33&gt;=EZ$4),NETWORKDAYS.INTL(EZ$4,(FA$4)-1,1,(Holidays!$A$1:$A$248)),0))*$S33,"")</f>
        <v>0</v>
      </c>
      <c r="FA33" s="191">
        <f>IFERROR((IF(AND($P33&gt;=FA$4,$P33&lt;FB$4,$Q33&lt;FB$4),NETWORKDAYS.INTL($P33,$Q33,1,(Holidays!$A$1:$A$248)),0)+IF(AND($P33&gt;=FA$4,$P33&lt;FB$4,$Q33&gt;=FB$4),NETWORKDAYS.INTL($P33,(FB$4)-1,1,(Holidays!$A$1:$A$248)),0)+IF(AND($P33&lt;FA$4,$Q33&lt;FB$4,$Q33&gt;=FA$4),NETWORKDAYS.INTL(FA$4,$Q33,1,(Holidays!$A$1:$A$248)),0)+IF(AND($P33&lt;FA$4,$Q33&gt;=FB$4,$Q33&gt;=FA$4),NETWORKDAYS.INTL(FA$4,(FB$4)-1,1,(Holidays!$A$1:$A$248)),0))*$S33,"")</f>
        <v>0</v>
      </c>
      <c r="FB33" s="191">
        <f>IFERROR((IF(AND($P33&gt;=FB$4,$P33&lt;FC$4,$Q33&lt;FC$4),NETWORKDAYS.INTL($P33,$Q33,1,(Holidays!$A$1:$A$248)),0)+IF(AND($P33&gt;=FB$4,$P33&lt;FC$4,$Q33&gt;=FC$4),NETWORKDAYS.INTL($P33,(FC$4)-1,1,(Holidays!$A$1:$A$248)),0)+IF(AND($P33&lt;FB$4,$Q33&lt;FC$4,$Q33&gt;=FB$4),NETWORKDAYS.INTL(FB$4,$Q33,1,(Holidays!$A$1:$A$248)),0)+IF(AND($P33&lt;FB$4,$Q33&gt;=FC$4,$Q33&gt;=FB$4),NETWORKDAYS.INTL(FB$4,(FC$4)-1,1,(Holidays!$A$1:$A$248)),0))*$S33,"")</f>
        <v>0</v>
      </c>
      <c r="FC33" s="191">
        <f>IFERROR((IF(AND($P33&gt;=FC$4,$P33&lt;FD$4,$Q33&lt;FD$4),NETWORKDAYS.INTL($P33,$Q33,1,(Holidays!$A$1:$A$248)),0)+IF(AND($P33&gt;=FC$4,$P33&lt;FD$4,$Q33&gt;=FD$4),NETWORKDAYS.INTL($P33,(FD$4)-1,1,(Holidays!$A$1:$A$248)),0)+IF(AND($P33&lt;FC$4,$Q33&lt;FD$4,$Q33&gt;=FC$4),NETWORKDAYS.INTL(FC$4,$Q33,1,(Holidays!$A$1:$A$248)),0)+IF(AND($P33&lt;FC$4,$Q33&gt;=FD$4,$Q33&gt;=FC$4),NETWORKDAYS.INTL(FC$4,(FD$4)-1,1,(Holidays!$A$1:$A$248)),0))*$S33,"")</f>
        <v>0</v>
      </c>
      <c r="FD33" s="191">
        <f>IFERROR((IF(AND($P33&gt;=FD$4,$P33&lt;FE$4,$Q33&lt;FE$4),NETWORKDAYS.INTL($P33,$Q33,1,(Holidays!$A$1:$A$248)),0)+IF(AND($P33&gt;=FD$4,$P33&lt;FE$4,$Q33&gt;=FE$4),NETWORKDAYS.INTL($P33,(FE$4)-1,1,(Holidays!$A$1:$A$248)),0)+IF(AND($P33&lt;FD$4,$Q33&lt;FE$4,$Q33&gt;=FD$4),NETWORKDAYS.INTL(FD$4,$Q33,1,(Holidays!$A$1:$A$248)),0)+IF(AND($P33&lt;FD$4,$Q33&gt;=FE$4,$Q33&gt;=FD$4),NETWORKDAYS.INTL(FD$4,(FE$4)-1,1,(Holidays!$A$1:$A$248)),0))*$S33,"")</f>
        <v>0</v>
      </c>
      <c r="FE33" s="191">
        <f>IFERROR((IF(AND($P33&gt;=FE$4,$P33&lt;FF$4,$Q33&lt;FF$4),NETWORKDAYS.INTL($P33,$Q33,1,(Holidays!$A$1:$A$248)),0)+IF(AND($P33&gt;=FE$4,$P33&lt;FF$4,$Q33&gt;=FF$4),NETWORKDAYS.INTL($P33,(FF$4)-1,1,(Holidays!$A$1:$A$248)),0)+IF(AND($P33&lt;FE$4,$Q33&lt;FF$4,$Q33&gt;=FE$4),NETWORKDAYS.INTL(FE$4,$Q33,1,(Holidays!$A$1:$A$248)),0)+IF(AND($P33&lt;FE$4,$Q33&gt;=FF$4,$Q33&gt;=FE$4),NETWORKDAYS.INTL(FE$4,(FF$4)-1,1,(Holidays!$A$1:$A$248)),0))*$S33,"")</f>
        <v>0</v>
      </c>
      <c r="FF33" s="191">
        <f>IFERROR((IF(AND($P33&gt;=FF$4,$P33&lt;FG$4,$Q33&lt;FG$4),NETWORKDAYS.INTL($P33,$Q33,1,(Holidays!$A$1:$A$248)),0)+IF(AND($P33&gt;=FF$4,$P33&lt;FG$4,$Q33&gt;=FG$4),NETWORKDAYS.INTL($P33,(FG$4)-1,1,(Holidays!$A$1:$A$248)),0)+IF(AND($P33&lt;FF$4,$Q33&lt;FG$4,$Q33&gt;=FF$4),NETWORKDAYS.INTL(FF$4,$Q33,1,(Holidays!$A$1:$A$248)),0)+IF(AND($P33&lt;FF$4,$Q33&gt;=FG$4,$Q33&gt;=FF$4),NETWORKDAYS.INTL(FF$4,(FG$4)-1,1,(Holidays!$A$1:$A$248)),0))*$S33,"")</f>
        <v>0</v>
      </c>
      <c r="FG33" s="191">
        <f>IFERROR((IF(AND($P33&gt;=FG$4,$P33&lt;FH$4,$Q33&lt;FH$4),NETWORKDAYS.INTL($P33,$Q33,1,(Holidays!$A$1:$A$248)),0)+IF(AND($P33&gt;=FG$4,$P33&lt;FH$4,$Q33&gt;=FH$4),NETWORKDAYS.INTL($P33,(FH$4)-1,1,(Holidays!$A$1:$A$248)),0)+IF(AND($P33&lt;FG$4,$Q33&lt;FH$4,$Q33&gt;=FG$4),NETWORKDAYS.INTL(FG$4,$Q33,1,(Holidays!$A$1:$A$248)),0)+IF(AND($P33&lt;FG$4,$Q33&gt;=FH$4,$Q33&gt;=FG$4),NETWORKDAYS.INTL(FG$4,(FH$4)-1,1,(Holidays!$A$1:$A$248)),0))*$S33,"")</f>
        <v>0</v>
      </c>
      <c r="FH33" s="191">
        <f>IFERROR((IF(AND($P33&gt;=FH$4,$P33&lt;FI$4,$Q33&lt;FI$4),NETWORKDAYS.INTL($P33,$Q33,1,(Holidays!$A$1:$A$248)),0)+IF(AND($P33&gt;=FH$4,$P33&lt;FI$4,$Q33&gt;=FI$4),NETWORKDAYS.INTL($P33,(FI$4)-1,1,(Holidays!$A$1:$A$248)),0)+IF(AND($P33&lt;FH$4,$Q33&lt;FI$4,$Q33&gt;=FH$4),NETWORKDAYS.INTL(FH$4,$Q33,1,(Holidays!$A$1:$A$248)),0)+IF(AND($P33&lt;FH$4,$Q33&gt;=FI$4,$Q33&gt;=FH$4),NETWORKDAYS.INTL(FH$4,(FI$4)-1,1,(Holidays!$A$1:$A$248)),0))*$S33,"")</f>
        <v>0</v>
      </c>
      <c r="FI33" s="191">
        <f>IFERROR((IF(AND($P33&gt;=FI$4,$P33&lt;FJ$4,$Q33&lt;FJ$4),NETWORKDAYS.INTL($P33,$Q33,1,(Holidays!$A$1:$A$248)),0)+IF(AND($P33&gt;=FI$4,$P33&lt;FJ$4,$Q33&gt;=FJ$4),NETWORKDAYS.INTL($P33,(FJ$4)-1,1,(Holidays!$A$1:$A$248)),0)+IF(AND($P33&lt;FI$4,$Q33&lt;FJ$4,$Q33&gt;=FI$4),NETWORKDAYS.INTL(FI$4,$Q33,1,(Holidays!$A$1:$A$248)),0)+IF(AND($P33&lt;FI$4,$Q33&gt;=FJ$4,$Q33&gt;=FI$4),NETWORKDAYS.INTL(FI$4,(FJ$4)-1,1,(Holidays!$A$1:$A$248)),0))*$S33,"")</f>
        <v>0</v>
      </c>
      <c r="FJ33" s="191">
        <f>IFERROR((IF(AND($P33&gt;=FJ$4,$P33&lt;FK$4,$Q33&lt;FK$4),NETWORKDAYS.INTL($P33,$Q33,1,(Holidays!$A$1:$A$248)),0)+IF(AND($P33&gt;=FJ$4,$P33&lt;FK$4,$Q33&gt;=FK$4),NETWORKDAYS.INTL($P33,(FK$4)-1,1,(Holidays!$A$1:$A$248)),0)+IF(AND($P33&lt;FJ$4,$Q33&lt;FK$4,$Q33&gt;=FJ$4),NETWORKDAYS.INTL(FJ$4,$Q33,1,(Holidays!$A$1:$A$248)),0)+IF(AND($P33&lt;FJ$4,$Q33&gt;=FK$4,$Q33&gt;=FJ$4),NETWORKDAYS.INTL(FJ$4,(FK$4)-1,1,(Holidays!$A$1:$A$248)),0))*$S33,"")</f>
        <v>0</v>
      </c>
      <c r="FK33" s="191">
        <f>IFERROR((IF(AND($P33&gt;=FK$4,$P33&lt;FL$4,$Q33&lt;FL$4),NETWORKDAYS.INTL($P33,$Q33,1,(Holidays!$A$1:$A$248)),0)+IF(AND($P33&gt;=FK$4,$P33&lt;FL$4,$Q33&gt;=FL$4),NETWORKDAYS.INTL($P33,(FL$4)-1,1,(Holidays!$A$1:$A$248)),0)+IF(AND($P33&lt;FK$4,$Q33&lt;FL$4,$Q33&gt;=FK$4),NETWORKDAYS.INTL(FK$4,$Q33,1,(Holidays!$A$1:$A$248)),0)+IF(AND($P33&lt;FK$4,$Q33&gt;=FL$4,$Q33&gt;=FK$4),NETWORKDAYS.INTL(FK$4,(FL$4)-1,1,(Holidays!$A$1:$A$248)),0))*$S33,"")</f>
        <v>0</v>
      </c>
      <c r="FL33" s="191">
        <f>IFERROR((IF(AND($P33&gt;=FL$4,$P33&lt;FM$4,$Q33&lt;FM$4),NETWORKDAYS.INTL($P33,$Q33,1,(Holidays!$A$1:$A$248)),0)+IF(AND($P33&gt;=FL$4,$P33&lt;FM$4,$Q33&gt;=FM$4),NETWORKDAYS.INTL($P33,(FM$4)-1,1,(Holidays!$A$1:$A$248)),0)+IF(AND($P33&lt;FL$4,$Q33&lt;FM$4,$Q33&gt;=FL$4),NETWORKDAYS.INTL(FL$4,$Q33,1,(Holidays!$A$1:$A$248)),0)+IF(AND($P33&lt;FL$4,$Q33&gt;=FM$4,$Q33&gt;=FL$4),NETWORKDAYS.INTL(FL$4,(FM$4)-1,1,(Holidays!$A$1:$A$248)),0))*$S33,"")</f>
        <v>0</v>
      </c>
      <c r="FM33" s="191">
        <f>IFERROR((IF(AND($P33&gt;=FM$4,$P33&lt;FN$4,$Q33&lt;FN$4),NETWORKDAYS.INTL($P33,$Q33,1,(Holidays!$A$1:$A$248)),0)+IF(AND($P33&gt;=FM$4,$P33&lt;FN$4,$Q33&gt;=FN$4),NETWORKDAYS.INTL($P33,(FN$4)-1,1,(Holidays!$A$1:$A$248)),0)+IF(AND($P33&lt;FM$4,$Q33&lt;FN$4,$Q33&gt;=FM$4),NETWORKDAYS.INTL(FM$4,$Q33,1,(Holidays!$A$1:$A$248)),0)+IF(AND($P33&lt;FM$4,$Q33&gt;=FN$4,$Q33&gt;=FM$4),NETWORKDAYS.INTL(FM$4,(FN$4)-1,1,(Holidays!$A$1:$A$248)),0))*$S33,"")</f>
        <v>0</v>
      </c>
      <c r="FN33" s="191">
        <f>IFERROR((IF(AND($P33&gt;=FN$4,$P33&lt;FO$4,$Q33&lt;FO$4),NETWORKDAYS.INTL($P33,$Q33,1,(Holidays!$A$1:$A$248)),0)+IF(AND($P33&gt;=FN$4,$P33&lt;FO$4,$Q33&gt;=FO$4),NETWORKDAYS.INTL($P33,(FO$4)-1,1,(Holidays!$A$1:$A$248)),0)+IF(AND($P33&lt;FN$4,$Q33&lt;FO$4,$Q33&gt;=FN$4),NETWORKDAYS.INTL(FN$4,$Q33,1,(Holidays!$A$1:$A$248)),0)+IF(AND($P33&lt;FN$4,$Q33&gt;=FO$4,$Q33&gt;=FN$4),NETWORKDAYS.INTL(FN$4,(FO$4)-1,1,(Holidays!$A$1:$A$248)),0))*$S33,"")</f>
        <v>0</v>
      </c>
      <c r="FO33" s="191">
        <f>IFERROR((IF(AND($P33&gt;=FO$4,$P33&lt;FP$4,$Q33&lt;FP$4),NETWORKDAYS.INTL($P33,$Q33,1,(Holidays!$A$1:$A$248)),0)+IF(AND($P33&gt;=FO$4,$P33&lt;FP$4,$Q33&gt;=FP$4),NETWORKDAYS.INTL($P33,(FP$4)-1,1,(Holidays!$A$1:$A$248)),0)+IF(AND($P33&lt;FO$4,$Q33&lt;FP$4,$Q33&gt;=FO$4),NETWORKDAYS.INTL(FO$4,$Q33,1,(Holidays!$A$1:$A$248)),0)+IF(AND($P33&lt;FO$4,$Q33&gt;=FP$4,$Q33&gt;=FO$4),NETWORKDAYS.INTL(FO$4,(FP$4)-1,1,(Holidays!$A$1:$A$248)),0))*$S33,"")</f>
        <v>0</v>
      </c>
      <c r="FP33" s="191">
        <f>IFERROR((IF(AND($P33&gt;=FP$4,$P33&lt;FQ$4,$Q33&lt;FQ$4),NETWORKDAYS.INTL($P33,$Q33,1,(Holidays!$A$1:$A$248)),0)+IF(AND($P33&gt;=FP$4,$P33&lt;FQ$4,$Q33&gt;=FQ$4),NETWORKDAYS.INTL($P33,(FQ$4)-1,1,(Holidays!$A$1:$A$248)),0)+IF(AND($P33&lt;FP$4,$Q33&lt;FQ$4,$Q33&gt;=FP$4),NETWORKDAYS.INTL(FP$4,$Q33,1,(Holidays!$A$1:$A$248)),0)+IF(AND($P33&lt;FP$4,$Q33&gt;=FQ$4,$Q33&gt;=FP$4),NETWORKDAYS.INTL(FP$4,(FQ$4)-1,1,(Holidays!$A$1:$A$248)),0))*$S33,"")</f>
        <v>0</v>
      </c>
      <c r="FQ33" s="191">
        <f>IFERROR((IF(AND($P33&gt;=FQ$4,$P33&lt;FR$4,$Q33&lt;FR$4),NETWORKDAYS.INTL($P33,$Q33,1,(Holidays!$A$1:$A$248)),0)+IF(AND($P33&gt;=FQ$4,$P33&lt;FR$4,$Q33&gt;=FR$4),NETWORKDAYS.INTL($P33,(FR$4)-1,1,(Holidays!$A$1:$A$248)),0)+IF(AND($P33&lt;FQ$4,$Q33&lt;FR$4,$Q33&gt;=FQ$4),NETWORKDAYS.INTL(FQ$4,$Q33,1,(Holidays!$A$1:$A$248)),0)+IF(AND($P33&lt;FQ$4,$Q33&gt;=FR$4,$Q33&gt;=FQ$4),NETWORKDAYS.INTL(FQ$4,(FR$4)-1,1,(Holidays!$A$1:$A$248)),0))*$S33,"")</f>
        <v>0</v>
      </c>
      <c r="FR33" s="191">
        <f>IFERROR((IF(AND($P33&gt;=FR$4,$P33&lt;FS$4,$Q33&lt;FS$4),NETWORKDAYS.INTL($P33,$Q33,1,(Holidays!$A$1:$A$248)),0)+IF(AND($P33&gt;=FR$4,$P33&lt;FS$4,$Q33&gt;=FS$4),NETWORKDAYS.INTL($P33,(FS$4)-1,1,(Holidays!$A$1:$A$248)),0)+IF(AND($P33&lt;FR$4,$Q33&lt;FS$4,$Q33&gt;=FR$4),NETWORKDAYS.INTL(FR$4,$Q33,1,(Holidays!$A$1:$A$248)),0)+IF(AND($P33&lt;FR$4,$Q33&gt;=FS$4,$Q33&gt;=FR$4),NETWORKDAYS.INTL(FR$4,(FS$4)-1,1,(Holidays!$A$1:$A$248)),0))*$S33,"")</f>
        <v>0</v>
      </c>
      <c r="FS33" s="191">
        <f>IFERROR((IF(AND($P33&gt;=FS$4,$P33&lt;FT$4,$Q33&lt;FT$4),NETWORKDAYS.INTL($P33,$Q33,1,(Holidays!$A$1:$A$248)),0)+IF(AND($P33&gt;=FS$4,$P33&lt;FT$4,$Q33&gt;=FT$4),NETWORKDAYS.INTL($P33,(FT$4)-1,1,(Holidays!$A$1:$A$248)),0)+IF(AND($P33&lt;FS$4,$Q33&lt;FT$4,$Q33&gt;=FS$4),NETWORKDAYS.INTL(FS$4,$Q33,1,(Holidays!$A$1:$A$248)),0)+IF(AND($P33&lt;FS$4,$Q33&gt;=FT$4,$Q33&gt;=FS$4),NETWORKDAYS.INTL(FS$4,(FT$4)-1,1,(Holidays!$A$1:$A$248)),0))*$S33,"")</f>
        <v>0</v>
      </c>
      <c r="FT33" s="191">
        <f>IFERROR((IF(AND($P33&gt;=FT$4,$P33&lt;FU$4,$Q33&lt;FU$4),NETWORKDAYS.INTL($P33,$Q33,1,(Holidays!$A$1:$A$248)),0)+IF(AND($P33&gt;=FT$4,$P33&lt;FU$4,$Q33&gt;=FU$4),NETWORKDAYS.INTL($P33,(FU$4)-1,1,(Holidays!$A$1:$A$248)),0)+IF(AND($P33&lt;FT$4,$Q33&lt;FU$4,$Q33&gt;=FT$4),NETWORKDAYS.INTL(FT$4,$Q33,1,(Holidays!$A$1:$A$248)),0)+IF(AND($P33&lt;FT$4,$Q33&gt;=FU$4,$Q33&gt;=FT$4),NETWORKDAYS.INTL(FT$4,(FU$4)-1,1,(Holidays!$A$1:$A$248)),0))*$S33,"")</f>
        <v>0</v>
      </c>
      <c r="FU33" s="191">
        <f>IFERROR((IF(AND($P33&gt;=FU$4,$P33&lt;FV$4,$Q33&lt;FV$4),NETWORKDAYS.INTL($P33,$Q33,1,(Holidays!$A$1:$A$248)),0)+IF(AND($P33&gt;=FU$4,$P33&lt;FV$4,$Q33&gt;=FV$4),NETWORKDAYS.INTL($P33,(FV$4)-1,1,(Holidays!$A$1:$A$248)),0)+IF(AND($P33&lt;FU$4,$Q33&lt;FV$4,$Q33&gt;=FU$4),NETWORKDAYS.INTL(FU$4,$Q33,1,(Holidays!$A$1:$A$248)),0)+IF(AND($P33&lt;FU$4,$Q33&gt;=FV$4,$Q33&gt;=FU$4),NETWORKDAYS.INTL(FU$4,(FV$4)-1,1,(Holidays!$A$1:$A$248)),0))*$S33,"")</f>
        <v>0</v>
      </c>
      <c r="FV33" s="191">
        <f>IFERROR((IF(AND($P33&gt;=FV$4,$P33&lt;FW$4,$Q33&lt;FW$4),NETWORKDAYS.INTL($P33,$Q33,1,(Holidays!$A$1:$A$248)),0)+IF(AND($P33&gt;=FV$4,$P33&lt;FW$4,$Q33&gt;=FW$4),NETWORKDAYS.INTL($P33,(FW$4)-1,1,(Holidays!$A$1:$A$248)),0)+IF(AND($P33&lt;FV$4,$Q33&lt;FW$4,$Q33&gt;=FV$4),NETWORKDAYS.INTL(FV$4,$Q33,1,(Holidays!$A$1:$A$248)),0)+IF(AND($P33&lt;FV$4,$Q33&gt;=FW$4,$Q33&gt;=FV$4),NETWORKDAYS.INTL(FV$4,(FW$4)-1,1,(Holidays!$A$1:$A$248)),0))*$S33,"")</f>
        <v>0</v>
      </c>
      <c r="FW33" s="191">
        <f>IFERROR((IF(AND($P33&gt;=FW$4,$P33&lt;FX$4,$Q33&lt;FX$4),NETWORKDAYS.INTL($P33,$Q33,1,(Holidays!$A$1:$A$248)),0)+IF(AND($P33&gt;=FW$4,$P33&lt;FX$4,$Q33&gt;=FX$4),NETWORKDAYS.INTL($P33,(FX$4)-1,1,(Holidays!$A$1:$A$248)),0)+IF(AND($P33&lt;FW$4,$Q33&lt;FX$4,$Q33&gt;=FW$4),NETWORKDAYS.INTL(FW$4,$Q33,1,(Holidays!$A$1:$A$248)),0)+IF(AND($P33&lt;FW$4,$Q33&gt;=FX$4,$Q33&gt;=FW$4),NETWORKDAYS.INTL(FW$4,(FX$4)-1,1,(Holidays!$A$1:$A$248)),0))*$S33,"")</f>
        <v>0</v>
      </c>
      <c r="FX33" s="191">
        <f>IFERROR((IF(AND($P33&gt;=FX$4,$P33&lt;FY$4,$Q33&lt;FY$4),NETWORKDAYS.INTL($P33,$Q33,1,(Holidays!$A$1:$A$248)),0)+IF(AND($P33&gt;=FX$4,$P33&lt;FY$4,$Q33&gt;=FY$4),NETWORKDAYS.INTL($P33,(FY$4)-1,1,(Holidays!$A$1:$A$248)),0)+IF(AND($P33&lt;FX$4,$Q33&lt;FY$4,$Q33&gt;=FX$4),NETWORKDAYS.INTL(FX$4,$Q33,1,(Holidays!$A$1:$A$248)),0)+IF(AND($P33&lt;FX$4,$Q33&gt;=FY$4,$Q33&gt;=FX$4),NETWORKDAYS.INTL(FX$4,(FY$4)-1,1,(Holidays!$A$1:$A$248)),0))*$S33,"")</f>
        <v>0</v>
      </c>
      <c r="FY33" s="191">
        <f>IFERROR((IF(AND($P33&gt;=FY$4,$P33&lt;FZ$4,$Q33&lt;FZ$4),NETWORKDAYS.INTL($P33,$Q33,1,(Holidays!$A$1:$A$248)),0)+IF(AND($P33&gt;=FY$4,$P33&lt;FZ$4,$Q33&gt;=FZ$4),NETWORKDAYS.INTL($P33,(FZ$4)-1,1,(Holidays!$A$1:$A$248)),0)+IF(AND($P33&lt;FY$4,$Q33&lt;FZ$4,$Q33&gt;=FY$4),NETWORKDAYS.INTL(FY$4,$Q33,1,(Holidays!$A$1:$A$248)),0)+IF(AND($P33&lt;FY$4,$Q33&gt;=FZ$4,$Q33&gt;=FY$4),NETWORKDAYS.INTL(FY$4,(FZ$4)-1,1,(Holidays!$A$1:$A$248)),0))*$S33,"")</f>
        <v>0</v>
      </c>
      <c r="FZ33" s="191">
        <f>IFERROR((IF(AND($P33&gt;=FZ$4,$P33&lt;GA$4,$Q33&lt;GA$4),NETWORKDAYS.INTL($P33,$Q33,1,(Holidays!$A$1:$A$248)),0)+IF(AND($P33&gt;=FZ$4,$P33&lt;GA$4,$Q33&gt;=GA$4),NETWORKDAYS.INTL($P33,(GA$4)-1,1,(Holidays!$A$1:$A$248)),0)+IF(AND($P33&lt;FZ$4,$Q33&lt;GA$4,$Q33&gt;=FZ$4),NETWORKDAYS.INTL(FZ$4,$Q33,1,(Holidays!$A$1:$A$248)),0)+IF(AND($P33&lt;FZ$4,$Q33&gt;=GA$4,$Q33&gt;=FZ$4),NETWORKDAYS.INTL(FZ$4,(GA$4)-1,1,(Holidays!$A$1:$A$248)),0))*$S33,"")</f>
        <v>0</v>
      </c>
      <c r="GA33" s="191">
        <f>IFERROR((IF(AND($P33&gt;=GA$4,$P33&lt;GB$4,$Q33&lt;GB$4),NETWORKDAYS.INTL($P33,$Q33,1,(Holidays!$A$1:$A$248)),0)+IF(AND($P33&gt;=GA$4,$P33&lt;GB$4,$Q33&gt;=GB$4),NETWORKDAYS.INTL($P33,(GB$4)-1,1,(Holidays!$A$1:$A$248)),0)+IF(AND($P33&lt;GA$4,$Q33&lt;GB$4,$Q33&gt;=GA$4),NETWORKDAYS.INTL(GA$4,$Q33,1,(Holidays!$A$1:$A$248)),0)+IF(AND($P33&lt;GA$4,$Q33&gt;=GB$4,$Q33&gt;=GA$4),NETWORKDAYS.INTL(GA$4,(GB$4)-1,1,(Holidays!$A$1:$A$248)),0))*$S33,"")</f>
        <v>0</v>
      </c>
      <c r="GB33" s="191">
        <f>IFERROR((IF(AND($P33&gt;=GB$4,$P33&lt;GC$4,$Q33&lt;GC$4),NETWORKDAYS.INTL($P33,$Q33,1,(Holidays!$A$1:$A$248)),0)+IF(AND($P33&gt;=GB$4,$P33&lt;GC$4,$Q33&gt;=GC$4),NETWORKDAYS.INTL($P33,(GC$4)-1,1,(Holidays!$A$1:$A$248)),0)+IF(AND($P33&lt;GB$4,$Q33&lt;GC$4,$Q33&gt;=GB$4),NETWORKDAYS.INTL(GB$4,$Q33,1,(Holidays!$A$1:$A$248)),0)+IF(AND($P33&lt;GB$4,$Q33&gt;=GC$4,$Q33&gt;=GB$4),NETWORKDAYS.INTL(GB$4,(GC$4)-1,1,(Holidays!$A$1:$A$248)),0))*$S33,"")</f>
        <v>0</v>
      </c>
      <c r="GC33" s="191">
        <f>IFERROR((IF(AND($P33&gt;=GC$4,$P33&lt;GD$4,$Q33&lt;GD$4),NETWORKDAYS.INTL($P33,$Q33,1,(Holidays!$A$1:$A$248)),0)+IF(AND($P33&gt;=GC$4,$P33&lt;GD$4,$Q33&gt;=GD$4),NETWORKDAYS.INTL($P33,(GD$4)-1,1,(Holidays!$A$1:$A$248)),0)+IF(AND($P33&lt;GC$4,$Q33&lt;GD$4,$Q33&gt;=GC$4),NETWORKDAYS.INTL(GC$4,$Q33,1,(Holidays!$A$1:$A$248)),0)+IF(AND($P33&lt;GC$4,$Q33&gt;=GD$4,$Q33&gt;=GC$4),NETWORKDAYS.INTL(GC$4,(GD$4)-1,1,(Holidays!$A$1:$A$248)),0))*$S33,"")</f>
        <v>0</v>
      </c>
      <c r="GD33" s="191">
        <f>IFERROR((IF(AND($P33&gt;=GD$4,$P33&lt;GE$4,$Q33&lt;GE$4),NETWORKDAYS.INTL($P33,$Q33,1,(Holidays!$A$1:$A$248)),0)+IF(AND($P33&gt;=GD$4,$P33&lt;GE$4,$Q33&gt;=GE$4),NETWORKDAYS.INTL($P33,(GE$4)-1,1,(Holidays!$A$1:$A$248)),0)+IF(AND($P33&lt;GD$4,$Q33&lt;GE$4,$Q33&gt;=GD$4),NETWORKDAYS.INTL(GD$4,$Q33,1,(Holidays!$A$1:$A$248)),0)+IF(AND($P33&lt;GD$4,$Q33&gt;=GE$4,$Q33&gt;=GD$4),NETWORKDAYS.INTL(GD$4,(GE$4)-1,1,(Holidays!$A$1:$A$248)),0))*$S33,"")</f>
        <v>0</v>
      </c>
      <c r="GE33" s="191">
        <f>IFERROR((IF(AND($P33&gt;=GE$4,$P33&lt;GF$4,$Q33&lt;GF$4),NETWORKDAYS.INTL($P33,$Q33,1,(Holidays!$A$1:$A$248)),0)+IF(AND($P33&gt;=GE$4,$P33&lt;GF$4,$Q33&gt;=GF$4),NETWORKDAYS.INTL($P33,(GF$4)-1,1,(Holidays!$A$1:$A$248)),0)+IF(AND($P33&lt;GE$4,$Q33&lt;GF$4,$Q33&gt;=GE$4),NETWORKDAYS.INTL(GE$4,$Q33,1,(Holidays!$A$1:$A$248)),0)+IF(AND($P33&lt;GE$4,$Q33&gt;=GF$4,$Q33&gt;=GE$4),NETWORKDAYS.INTL(GE$4,(GF$4)-1,1,(Holidays!$A$1:$A$248)),0))*$S33,"")</f>
        <v>0</v>
      </c>
      <c r="GF33" s="191">
        <f>IFERROR((IF(AND($P33&gt;=GF$4,$P33&lt;GG$4,$Q33&lt;GG$4),NETWORKDAYS.INTL($P33,$Q33,1,(Holidays!$A$1:$A$248)),0)+IF(AND($P33&gt;=GF$4,$P33&lt;GG$4,$Q33&gt;=GG$4),NETWORKDAYS.INTL($P33,(GG$4)-1,1,(Holidays!$A$1:$A$248)),0)+IF(AND($P33&lt;GF$4,$Q33&lt;GG$4,$Q33&gt;=GF$4),NETWORKDAYS.INTL(GF$4,$Q33,1,(Holidays!$A$1:$A$248)),0)+IF(AND($P33&lt;GF$4,$Q33&gt;=GG$4,$Q33&gt;=GF$4),NETWORKDAYS.INTL(GF$4,(GG$4)-1,1,(Holidays!$A$1:$A$248)),0))*$S33,"")</f>
        <v>0</v>
      </c>
      <c r="GG33" s="191">
        <f>IFERROR((IF(AND($P33&gt;=GG$4,$P33&lt;GH$4,$Q33&lt;GH$4),NETWORKDAYS.INTL($P33,$Q33,1,(Holidays!$A$1:$A$248)),0)+IF(AND($P33&gt;=GG$4,$P33&lt;GH$4,$Q33&gt;=GH$4),NETWORKDAYS.INTL($P33,(GH$4)-1,1,(Holidays!$A$1:$A$248)),0)+IF(AND($P33&lt;GG$4,$Q33&lt;GH$4,$Q33&gt;=GG$4),NETWORKDAYS.INTL(GG$4,$Q33,1,(Holidays!$A$1:$A$248)),0)+IF(AND($P33&lt;GG$4,$Q33&gt;=GH$4,$Q33&gt;=GG$4),NETWORKDAYS.INTL(GG$4,(GH$4)-1,1,(Holidays!$A$1:$A$248)),0))*$S33,"")</f>
        <v>0</v>
      </c>
      <c r="GH33" s="191">
        <f>IFERROR((IF(AND($P33&gt;=GH$4,$P33&lt;GI$4,$Q33&lt;GI$4),NETWORKDAYS.INTL($P33,$Q33,1,(Holidays!$A$1:$A$248)),0)+IF(AND($P33&gt;=GH$4,$P33&lt;GI$4,$Q33&gt;=GI$4),NETWORKDAYS.INTL($P33,(GI$4)-1,1,(Holidays!$A$1:$A$248)),0)+IF(AND($P33&lt;GH$4,$Q33&lt;GI$4,$Q33&gt;=GH$4),NETWORKDAYS.INTL(GH$4,$Q33,1,(Holidays!$A$1:$A$248)),0)+IF(AND($P33&lt;GH$4,$Q33&gt;=GI$4,$Q33&gt;=GH$4),NETWORKDAYS.INTL(GH$4,(GI$4)-1,1,(Holidays!$A$1:$A$248)),0))*$S33,"")</f>
        <v>0</v>
      </c>
      <c r="GI33" s="191">
        <f>IFERROR((IF(AND($P33&gt;=GI$4,$P33&lt;GJ$4,$Q33&lt;GJ$4),NETWORKDAYS.INTL($P33,$Q33,1,(Holidays!$A$1:$A$248)),0)+IF(AND($P33&gt;=GI$4,$P33&lt;GJ$4,$Q33&gt;=GJ$4),NETWORKDAYS.INTL($P33,(GJ$4)-1,1,(Holidays!$A$1:$A$248)),0)+IF(AND($P33&lt;GI$4,$Q33&lt;GJ$4,$Q33&gt;=GI$4),NETWORKDAYS.INTL(GI$4,$Q33,1,(Holidays!$A$1:$A$248)),0)+IF(AND($P33&lt;GI$4,$Q33&gt;=GJ$4,$Q33&gt;=GI$4),NETWORKDAYS.INTL(GI$4,(GJ$4)-1,1,(Holidays!$A$1:$A$248)),0))*$S33,"")</f>
        <v>0</v>
      </c>
      <c r="GJ33" s="191">
        <f>IFERROR((IF(AND($P33&gt;=GJ$4,$P33&lt;GK$4,$Q33&lt;GK$4),NETWORKDAYS.INTL($P33,$Q33,1,(Holidays!$A$1:$A$248)),0)+IF(AND($P33&gt;=GJ$4,$P33&lt;GK$4,$Q33&gt;=GK$4),NETWORKDAYS.INTL($P33,(GK$4)-1,1,(Holidays!$A$1:$A$248)),0)+IF(AND($P33&lt;GJ$4,$Q33&lt;GK$4,$Q33&gt;=GJ$4),NETWORKDAYS.INTL(GJ$4,$Q33,1,(Holidays!$A$1:$A$248)),0)+IF(AND($P33&lt;GJ$4,$Q33&gt;=GK$4,$Q33&gt;=GJ$4),NETWORKDAYS.INTL(GJ$4,(GK$4)-1,1,(Holidays!$A$1:$A$248)),0))*$S33,"")</f>
        <v>0</v>
      </c>
      <c r="GK33" s="191">
        <f>IFERROR((IF(AND($P33&gt;=GK$4,$P33&lt;GL$4,$Q33&lt;GL$4),NETWORKDAYS.INTL($P33,$Q33,1,(Holidays!$A$1:$A$248)),0)+IF(AND($P33&gt;=GK$4,$P33&lt;GL$4,$Q33&gt;=GL$4),NETWORKDAYS.INTL($P33,(GL$4)-1,1,(Holidays!$A$1:$A$248)),0)+IF(AND($P33&lt;GK$4,$Q33&lt;GL$4,$Q33&gt;=GK$4),NETWORKDAYS.INTL(GK$4,$Q33,1,(Holidays!$A$1:$A$248)),0)+IF(AND($P33&lt;GK$4,$Q33&gt;=GL$4,$Q33&gt;=GK$4),NETWORKDAYS.INTL(GK$4,(GL$4)-1,1,(Holidays!$A$1:$A$248)),0))*$S33,"")</f>
        <v>0</v>
      </c>
      <c r="GL33" s="191">
        <f>IFERROR((IF(AND($P33&gt;=GL$4,$P33&lt;GM$4,$Q33&lt;GM$4),NETWORKDAYS.INTL($P33,$Q33,1,(Holidays!$A$1:$A$248)),0)+IF(AND($P33&gt;=GL$4,$P33&lt;GM$4,$Q33&gt;=GM$4),NETWORKDAYS.INTL($P33,(GM$4)-1,1,(Holidays!$A$1:$A$248)),0)+IF(AND($P33&lt;GL$4,$Q33&lt;GM$4,$Q33&gt;=GL$4),NETWORKDAYS.INTL(GL$4,$Q33,1,(Holidays!$A$1:$A$248)),0)+IF(AND($P33&lt;GL$4,$Q33&gt;=GM$4,$Q33&gt;=GL$4),NETWORKDAYS.INTL(GL$4,(GM$4)-1,1,(Holidays!$A$1:$A$248)),0))*$S33,"")</f>
        <v>0</v>
      </c>
      <c r="GM33" s="191">
        <f>IFERROR((IF(AND($P33&gt;=GM$4,$P33&lt;GN$4,$Q33&lt;GN$4),NETWORKDAYS.INTL($P33,$Q33,1,(Holidays!$A$1:$A$248)),0)+IF(AND($P33&gt;=GM$4,$P33&lt;GN$4,$Q33&gt;=GN$4),NETWORKDAYS.INTL($P33,(GN$4)-1,1,(Holidays!$A$1:$A$248)),0)+IF(AND($P33&lt;GM$4,$Q33&lt;GN$4,$Q33&gt;=GM$4),NETWORKDAYS.INTL(GM$4,$Q33,1,(Holidays!$A$1:$A$248)),0)+IF(AND($P33&lt;GM$4,$Q33&gt;=GN$4,$Q33&gt;=GM$4),NETWORKDAYS.INTL(GM$4,(GN$4)-1,1,(Holidays!$A$1:$A$248)),0))*$S33,"")</f>
        <v>0</v>
      </c>
      <c r="GN33" s="191">
        <f>IFERROR((IF(AND($P33&gt;=GN$4,$P33&lt;GO$4,$Q33&lt;GO$4),NETWORKDAYS.INTL($P33,$Q33,1,(Holidays!$A$1:$A$248)),0)+IF(AND($P33&gt;=GN$4,$P33&lt;GO$4,$Q33&gt;=GO$4),NETWORKDAYS.INTL($P33,(GO$4)-1,1,(Holidays!$A$1:$A$248)),0)+IF(AND($P33&lt;GN$4,$Q33&lt;GO$4,$Q33&gt;=GN$4),NETWORKDAYS.INTL(GN$4,$Q33,1,(Holidays!$A$1:$A$248)),0)+IF(AND($P33&lt;GN$4,$Q33&gt;=GO$4,$Q33&gt;=GN$4),NETWORKDAYS.INTL(GN$4,(GO$4)-1,1,(Holidays!$A$1:$A$248)),0))*$S33,"")</f>
        <v>0</v>
      </c>
      <c r="GO33" s="191">
        <f>IFERROR((IF(AND($P33&gt;=GO$4,$P33&lt;GP$4,$Q33&lt;GP$4),NETWORKDAYS.INTL($P33,$Q33,1,(Holidays!$A$1:$A$248)),0)+IF(AND($P33&gt;=GO$4,$P33&lt;GP$4,$Q33&gt;=GP$4),NETWORKDAYS.INTL($P33,(GP$4)-1,1,(Holidays!$A$1:$A$248)),0)+IF(AND($P33&lt;GO$4,$Q33&lt;GP$4,$Q33&gt;=GO$4),NETWORKDAYS.INTL(GO$4,$Q33,1,(Holidays!$A$1:$A$248)),0)+IF(AND($P33&lt;GO$4,$Q33&gt;=GP$4,$Q33&gt;=GO$4),NETWORKDAYS.INTL(GO$4,(GP$4)-1,1,(Holidays!$A$1:$A$248)),0))*$S33,"")</f>
        <v>0</v>
      </c>
      <c r="GP33" s="191">
        <f>IFERROR((IF(AND($P33&gt;=GP$4,$P33&lt;GQ$4,$Q33&lt;GQ$4),NETWORKDAYS.INTL($P33,$Q33,1,(Holidays!$A$1:$A$248)),0)+IF(AND($P33&gt;=GP$4,$P33&lt;GQ$4,$Q33&gt;=GQ$4),NETWORKDAYS.INTL($P33,(GQ$4)-1,1,(Holidays!$A$1:$A$248)),0)+IF(AND($P33&lt;GP$4,$Q33&lt;GQ$4,$Q33&gt;=GP$4),NETWORKDAYS.INTL(GP$4,$Q33,1,(Holidays!$A$1:$A$248)),0)+IF(AND($P33&lt;GP$4,$Q33&gt;=GQ$4,$Q33&gt;=GP$4),NETWORKDAYS.INTL(GP$4,(GQ$4)-1,1,(Holidays!$A$1:$A$248)),0))*$S33,"")</f>
        <v>0</v>
      </c>
      <c r="GQ33" s="191">
        <f>IFERROR((IF(AND($P33&gt;=GQ$4,$P33&lt;GR$4,$Q33&lt;GR$4),NETWORKDAYS.INTL($P33,$Q33,1,(Holidays!$A$1:$A$248)),0)+IF(AND($P33&gt;=GQ$4,$P33&lt;GR$4,$Q33&gt;=GR$4),NETWORKDAYS.INTL($P33,(GR$4)-1,1,(Holidays!$A$1:$A$248)),0)+IF(AND($P33&lt;GQ$4,$Q33&lt;GR$4,$Q33&gt;=GQ$4),NETWORKDAYS.INTL(GQ$4,$Q33,1,(Holidays!$A$1:$A$248)),0)+IF(AND($P33&lt;GQ$4,$Q33&gt;=GR$4,$Q33&gt;=GQ$4),NETWORKDAYS.INTL(GQ$4,(GR$4)-1,1,(Holidays!$A$1:$A$248)),0))*$S33,"")</f>
        <v>0</v>
      </c>
      <c r="GR33" s="191">
        <f>IFERROR((IF(AND($P33&gt;=GR$4,$P33&lt;GS$4,$Q33&lt;GS$4),NETWORKDAYS.INTL($P33,$Q33,1,(Holidays!$A$1:$A$248)),0)+IF(AND($P33&gt;=GR$4,$P33&lt;GS$4,$Q33&gt;=GS$4),NETWORKDAYS.INTL($P33,(GS$4)-1,1,(Holidays!$A$1:$A$248)),0)+IF(AND($P33&lt;GR$4,$Q33&lt;GS$4,$Q33&gt;=GR$4),NETWORKDAYS.INTL(GR$4,$Q33,1,(Holidays!$A$1:$A$248)),0)+IF(AND($P33&lt;GR$4,$Q33&gt;=GS$4,$Q33&gt;=GR$4),NETWORKDAYS.INTL(GR$4,(GS$4)-1,1,(Holidays!$A$1:$A$248)),0))*$S33,"")</f>
        <v>0</v>
      </c>
      <c r="GS33" s="191">
        <f>IFERROR((IF(AND($P33&gt;=GS$4,$P33&lt;GT$4,$Q33&lt;GT$4),NETWORKDAYS.INTL($P33,$Q33,1,(Holidays!$A$1:$A$248)),0)+IF(AND($P33&gt;=GS$4,$P33&lt;GT$4,$Q33&gt;=GT$4),NETWORKDAYS.INTL($P33,(GT$4)-1,1,(Holidays!$A$1:$A$248)),0)+IF(AND($P33&lt;GS$4,$Q33&lt;GT$4,$Q33&gt;=GS$4),NETWORKDAYS.INTL(GS$4,$Q33,1,(Holidays!$A$1:$A$248)),0)+IF(AND($P33&lt;GS$4,$Q33&gt;=GT$4,$Q33&gt;=GS$4),NETWORKDAYS.INTL(GS$4,(GT$4)-1,1,(Holidays!$A$1:$A$248)),0))*$S33,"")</f>
        <v>0</v>
      </c>
      <c r="GT33" s="191">
        <f>IFERROR((IF(AND($P33&gt;=GT$4,$P33&lt;GU$4,$Q33&lt;GU$4),NETWORKDAYS.INTL($P33,$Q33,1,(Holidays!$A$1:$A$248)),0)+IF(AND($P33&gt;=GT$4,$P33&lt;GU$4,$Q33&gt;=GU$4),NETWORKDAYS.INTL($P33,(GU$4)-1,1,(Holidays!$A$1:$A$248)),0)+IF(AND($P33&lt;GT$4,$Q33&lt;GU$4,$Q33&gt;=GT$4),NETWORKDAYS.INTL(GT$4,$Q33,1,(Holidays!$A$1:$A$248)),0)+IF(AND($P33&lt;GT$4,$Q33&gt;=GU$4,$Q33&gt;=GT$4),NETWORKDAYS.INTL(GT$4,(GU$4)-1,1,(Holidays!$A$1:$A$248)),0))*$S33,"")</f>
        <v>0</v>
      </c>
      <c r="GU33" s="191">
        <f>IFERROR((IF(AND($P33&gt;=GU$4,$P33&lt;GV$4,$Q33&lt;GV$4),NETWORKDAYS.INTL($P33,$Q33,1,(Holidays!$A$1:$A$248)),0)+IF(AND($P33&gt;=GU$4,$P33&lt;GV$4,$Q33&gt;=GV$4),NETWORKDAYS.INTL($P33,(GV$4)-1,1,(Holidays!$A$1:$A$248)),0)+IF(AND($P33&lt;GU$4,$Q33&lt;GV$4,$Q33&gt;=GU$4),NETWORKDAYS.INTL(GU$4,$Q33,1,(Holidays!$A$1:$A$248)),0)+IF(AND($P33&lt;GU$4,$Q33&gt;=GV$4,$Q33&gt;=GU$4),NETWORKDAYS.INTL(GU$4,(GV$4)-1,1,(Holidays!$A$1:$A$248)),0))*$S33,"")</f>
        <v>0</v>
      </c>
      <c r="GV33" s="191">
        <f>IFERROR((IF(AND($P33&gt;=GV$4,$P33&lt;GW$4,$Q33&lt;GW$4),NETWORKDAYS.INTL($P33,$Q33,1,(Holidays!$A$1:$A$248)),0)+IF(AND($P33&gt;=GV$4,$P33&lt;GW$4,$Q33&gt;=GW$4),NETWORKDAYS.INTL($P33,(GW$4)-1,1,(Holidays!$A$1:$A$248)),0)+IF(AND($P33&lt;GV$4,$Q33&lt;GW$4,$Q33&gt;=GV$4),NETWORKDAYS.INTL(GV$4,$Q33,1,(Holidays!$A$1:$A$248)),0)+IF(AND($P33&lt;GV$4,$Q33&gt;=GW$4,$Q33&gt;=GV$4),NETWORKDAYS.INTL(GV$4,(GW$4)-1,1,(Holidays!$A$1:$A$248)),0))*$S33,"")</f>
        <v>0</v>
      </c>
      <c r="GW33" s="191">
        <f>IFERROR((IF(AND($P33&gt;=GW$4,$P33&lt;GX$4,$Q33&lt;GX$4),NETWORKDAYS.INTL($P33,$Q33,1,(Holidays!$A$1:$A$248)),0)+IF(AND($P33&gt;=GW$4,$P33&lt;GX$4,$Q33&gt;=GX$4),NETWORKDAYS.INTL($P33,(GX$4)-1,1,(Holidays!$A$1:$A$248)),0)+IF(AND($P33&lt;GW$4,$Q33&lt;GX$4,$Q33&gt;=GW$4),NETWORKDAYS.INTL(GW$4,$Q33,1,(Holidays!$A$1:$A$248)),0)+IF(AND($P33&lt;GW$4,$Q33&gt;=GX$4,$Q33&gt;=GW$4),NETWORKDAYS.INTL(GW$4,(GX$4)-1,1,(Holidays!$A$1:$A$248)),0))*$S33,"")</f>
        <v>0</v>
      </c>
      <c r="GX33" s="191">
        <f>IFERROR((IF(AND($P33&gt;=GX$4,$P33&lt;GY$4,$Q33&lt;GY$4),NETWORKDAYS.INTL($P33,$Q33,1,(Holidays!$A$1:$A$248)),0)+IF(AND($P33&gt;=GX$4,$P33&lt;GY$4,$Q33&gt;=GY$4),NETWORKDAYS.INTL($P33,(GY$4)-1,1,(Holidays!$A$1:$A$248)),0)+IF(AND($P33&lt;GX$4,$Q33&lt;GY$4,$Q33&gt;=GX$4),NETWORKDAYS.INTL(GX$4,$Q33,1,(Holidays!$A$1:$A$248)),0)+IF(AND($P33&lt;GX$4,$Q33&gt;=GY$4,$Q33&gt;=GX$4),NETWORKDAYS.INTL(GX$4,(GY$4)-1,1,(Holidays!$A$1:$A$248)),0))*$S33,"")</f>
        <v>0</v>
      </c>
      <c r="GY33" s="191">
        <f>IFERROR((IF(AND($P33&gt;=GY$4,$P33&lt;GZ$4,$Q33&lt;GZ$4),NETWORKDAYS.INTL($P33,$Q33,1,(Holidays!$A$1:$A$248)),0)+IF(AND($P33&gt;=GY$4,$P33&lt;GZ$4,$Q33&gt;=GZ$4),NETWORKDAYS.INTL($P33,(GZ$4)-1,1,(Holidays!$A$1:$A$248)),0)+IF(AND($P33&lt;GY$4,$Q33&lt;GZ$4,$Q33&gt;=GY$4),NETWORKDAYS.INTL(GY$4,$Q33,1,(Holidays!$A$1:$A$248)),0)+IF(AND($P33&lt;GY$4,$Q33&gt;=GZ$4,$Q33&gt;=GY$4),NETWORKDAYS.INTL(GY$4,(GZ$4)-1,1,(Holidays!$A$1:$A$248)),0))*$S33,"")</f>
        <v>0</v>
      </c>
      <c r="GZ33" s="191">
        <f>IFERROR((IF(AND($P33&gt;=GZ$4,$P33&lt;HA$4,$Q33&lt;HA$4),NETWORKDAYS.INTL($P33,$Q33,1,(Holidays!$A$1:$A$248)),0)+IF(AND($P33&gt;=GZ$4,$P33&lt;HA$4,$Q33&gt;=HA$4),NETWORKDAYS.INTL($P33,(HA$4)-1,1,(Holidays!$A$1:$A$248)),0)+IF(AND($P33&lt;GZ$4,$Q33&lt;HA$4,$Q33&gt;=GZ$4),NETWORKDAYS.INTL(GZ$4,$Q33,1,(Holidays!$A$1:$A$248)),0)+IF(AND($P33&lt;GZ$4,$Q33&gt;=HA$4,$Q33&gt;=GZ$4),NETWORKDAYS.INTL(GZ$4,(HA$4)-1,1,(Holidays!$A$1:$A$248)),0))*$S33,"")</f>
        <v>0</v>
      </c>
      <c r="HA33" s="191">
        <f>IFERROR((IF(AND($P33&gt;=HA$4,$P33&lt;HB$4,$Q33&lt;HB$4),NETWORKDAYS.INTL($P33,$Q33,1,(Holidays!$A$1:$A$248)),0)+IF(AND($P33&gt;=HA$4,$P33&lt;HB$4,$Q33&gt;=HB$4),NETWORKDAYS.INTL($P33,(HB$4)-1,1,(Holidays!$A$1:$A$248)),0)+IF(AND($P33&lt;HA$4,$Q33&lt;HB$4,$Q33&gt;=HA$4),NETWORKDAYS.INTL(HA$4,$Q33,1,(Holidays!$A$1:$A$248)),0)+IF(AND($P33&lt;HA$4,$Q33&gt;=HB$4,$Q33&gt;=HA$4),NETWORKDAYS.INTL(HA$4,(HB$4)-1,1,(Holidays!$A$1:$A$248)),0))*$S33,"")</f>
        <v>0</v>
      </c>
      <c r="HB33" s="191">
        <f>IFERROR((IF(AND($P33&gt;=HB$4,$P33&lt;HC$4,$Q33&lt;HC$4),NETWORKDAYS.INTL($P33,$Q33,1,(Holidays!$A$1:$A$248)),0)+IF(AND($P33&gt;=HB$4,$P33&lt;HC$4,$Q33&gt;=HC$4),NETWORKDAYS.INTL($P33,(HC$4)-1,1,(Holidays!$A$1:$A$248)),0)+IF(AND($P33&lt;HB$4,$Q33&lt;HC$4,$Q33&gt;=HB$4),NETWORKDAYS.INTL(HB$4,$Q33,1,(Holidays!$A$1:$A$248)),0)+IF(AND($P33&lt;HB$4,$Q33&gt;=HC$4,$Q33&gt;=HB$4),NETWORKDAYS.INTL(HB$4,(HC$4)-1,1,(Holidays!$A$1:$A$248)),0))*$S33,"")</f>
        <v>0</v>
      </c>
      <c r="HC33" s="191">
        <f>IFERROR((IF(AND($P33&gt;=HC$4,$P33&lt;HD$4,$Q33&lt;HD$4),NETWORKDAYS.INTL($P33,$Q33,1,(Holidays!$A$1:$A$248)),0)+IF(AND($P33&gt;=HC$4,$P33&lt;HD$4,$Q33&gt;=HD$4),NETWORKDAYS.INTL($P33,(HD$4)-1,1,(Holidays!$A$1:$A$248)),0)+IF(AND($P33&lt;HC$4,$Q33&lt;HD$4,$Q33&gt;=HC$4),NETWORKDAYS.INTL(HC$4,$Q33,1,(Holidays!$A$1:$A$248)),0)+IF(AND($P33&lt;HC$4,$Q33&gt;=HD$4,$Q33&gt;=HC$4),NETWORKDAYS.INTL(HC$4,(HD$4)-1,1,(Holidays!$A$1:$A$248)),0))*$S33,"")</f>
        <v>0</v>
      </c>
      <c r="HD33" s="191">
        <f>IFERROR((IF(AND($P33&gt;=HD$4,$P33&lt;HE$4,$Q33&lt;HE$4),NETWORKDAYS.INTL($P33,$Q33,1,(Holidays!$A$1:$A$248)),0)+IF(AND($P33&gt;=HD$4,$P33&lt;HE$4,$Q33&gt;=HE$4),NETWORKDAYS.INTL($P33,(HE$4)-1,1,(Holidays!$A$1:$A$248)),0)+IF(AND($P33&lt;HD$4,$Q33&lt;HE$4,$Q33&gt;=HD$4),NETWORKDAYS.INTL(HD$4,$Q33,1,(Holidays!$A$1:$A$248)),0)+IF(AND($P33&lt;HD$4,$Q33&gt;=HE$4,$Q33&gt;=HD$4),NETWORKDAYS.INTL(HD$4,(HE$4)-1,1,(Holidays!$A$1:$A$248)),0))*$S33,"")</f>
        <v>0</v>
      </c>
      <c r="HE33" s="191">
        <f>IFERROR((IF(AND($P33&gt;=HE$4,$P33&lt;HF$4,$Q33&lt;HF$4),NETWORKDAYS.INTL($P33,$Q33,1,(Holidays!$A$1:$A$248)),0)+IF(AND($P33&gt;=HE$4,$P33&lt;HF$4,$Q33&gt;=HF$4),NETWORKDAYS.INTL($P33,(HF$4)-1,1,(Holidays!$A$1:$A$248)),0)+IF(AND($P33&lt;HE$4,$Q33&lt;HF$4,$Q33&gt;=HE$4),NETWORKDAYS.INTL(HE$4,$Q33,1,(Holidays!$A$1:$A$248)),0)+IF(AND($P33&lt;HE$4,$Q33&gt;=HF$4,$Q33&gt;=HE$4),NETWORKDAYS.INTL(HE$4,(HF$4)-1,1,(Holidays!$A$1:$A$248)),0))*$S33,"")</f>
        <v>0</v>
      </c>
      <c r="HF33" s="191">
        <f>IFERROR((IF(AND($P33&gt;=HF$4,$P33&lt;HG$4,$Q33&lt;HG$4),NETWORKDAYS.INTL($P33,$Q33,1,(Holidays!$A$1:$A$248)),0)+IF(AND($P33&gt;=HF$4,$P33&lt;HG$4,$Q33&gt;=HG$4),NETWORKDAYS.INTL($P33,(HG$4)-1,1,(Holidays!$A$1:$A$248)),0)+IF(AND($P33&lt;HF$4,$Q33&lt;HG$4,$Q33&gt;=HF$4),NETWORKDAYS.INTL(HF$4,$Q33,1,(Holidays!$A$1:$A$248)),0)+IF(AND($P33&lt;HF$4,$Q33&gt;=HG$4,$Q33&gt;=HF$4),NETWORKDAYS.INTL(HF$4,(HG$4)-1,1,(Holidays!$A$1:$A$248)),0))*$S33,"")</f>
        <v>0</v>
      </c>
      <c r="HG33" s="191">
        <f>IFERROR((IF(AND($P33&gt;=HG$4,$P33&lt;HH$4,$Q33&lt;HH$4),NETWORKDAYS.INTL($P33,$Q33,1,(Holidays!$A$1:$A$248)),0)+IF(AND($P33&gt;=HG$4,$P33&lt;HH$4,$Q33&gt;=HH$4),NETWORKDAYS.INTL($P33,(HH$4)-1,1,(Holidays!$A$1:$A$248)),0)+IF(AND($P33&lt;HG$4,$Q33&lt;HH$4,$Q33&gt;=HG$4),NETWORKDAYS.INTL(HG$4,$Q33,1,(Holidays!$A$1:$A$248)),0)+IF(AND($P33&lt;HG$4,$Q33&gt;=HH$4,$Q33&gt;=HG$4),NETWORKDAYS.INTL(HG$4,(HH$4)-1,1,(Holidays!$A$1:$A$248)),0))*$S33,"")</f>
        <v>0</v>
      </c>
      <c r="HH33" s="191">
        <f>IFERROR((IF(AND($P33&gt;=HH$4,$P33&lt;HI$4,$Q33&lt;HI$4),NETWORKDAYS.INTL($P33,$Q33,1,(Holidays!$A$1:$A$248)),0)+IF(AND($P33&gt;=HH$4,$P33&lt;HI$4,$Q33&gt;=HI$4),NETWORKDAYS.INTL($P33,(HI$4)-1,1,(Holidays!$A$1:$A$248)),0)+IF(AND($P33&lt;HH$4,$Q33&lt;HI$4,$Q33&gt;=HH$4),NETWORKDAYS.INTL(HH$4,$Q33,1,(Holidays!$A$1:$A$248)),0)+IF(AND($P33&lt;HH$4,$Q33&gt;=HI$4,$Q33&gt;=HH$4),NETWORKDAYS.INTL(HH$4,(HI$4)-1,1,(Holidays!$A$1:$A$248)),0))*$S33,"")</f>
        <v>0</v>
      </c>
      <c r="HI33" s="191">
        <f>IFERROR((IF(AND($P33&gt;=HI$4,$P33&lt;HJ$4,$Q33&lt;HJ$4),NETWORKDAYS.INTL($P33,$Q33,1,(Holidays!$A$1:$A$248)),0)+IF(AND($P33&gt;=HI$4,$P33&lt;HJ$4,$Q33&gt;=HJ$4),NETWORKDAYS.INTL($P33,(HJ$4)-1,1,(Holidays!$A$1:$A$248)),0)+IF(AND($P33&lt;HI$4,$Q33&lt;HJ$4,$Q33&gt;=HI$4),NETWORKDAYS.INTL(HI$4,$Q33,1,(Holidays!$A$1:$A$248)),0)+IF(AND($P33&lt;HI$4,$Q33&gt;=HJ$4,$Q33&gt;=HI$4),NETWORKDAYS.INTL(HI$4,(HJ$4)-1,1,(Holidays!$A$1:$A$248)),0))*$S33,"")</f>
        <v>0</v>
      </c>
      <c r="HJ33" s="191">
        <f>IFERROR((IF(AND($P33&gt;=HJ$4,$P33&lt;HK$4,$Q33&lt;HK$4),NETWORKDAYS.INTL($P33,$Q33,1,(Holidays!$A$1:$A$248)),0)+IF(AND($P33&gt;=HJ$4,$P33&lt;HK$4,$Q33&gt;=HK$4),NETWORKDAYS.INTL($P33,(HK$4)-1,1,(Holidays!$A$1:$A$248)),0)+IF(AND($P33&lt;HJ$4,$Q33&lt;HK$4,$Q33&gt;=HJ$4),NETWORKDAYS.INTL(HJ$4,$Q33,1,(Holidays!$A$1:$A$248)),0)+IF(AND($P33&lt;HJ$4,$Q33&gt;=HK$4,$Q33&gt;=HJ$4),NETWORKDAYS.INTL(HJ$4,(HK$4)-1,1,(Holidays!$A$1:$A$248)),0))*$S33,"")</f>
        <v>0</v>
      </c>
      <c r="HK33" s="191">
        <f>IFERROR((IF(AND($P33&gt;=HK$4,$P33&lt;HL$4,$Q33&lt;HL$4),NETWORKDAYS.INTL($P33,$Q33,1,(Holidays!$A$1:$A$248)),0)+IF(AND($P33&gt;=HK$4,$P33&lt;HL$4,$Q33&gt;=HL$4),NETWORKDAYS.INTL($P33,(HL$4)-1,1,(Holidays!$A$1:$A$248)),0)+IF(AND($P33&lt;HK$4,$Q33&lt;HL$4,$Q33&gt;=HK$4),NETWORKDAYS.INTL(HK$4,$Q33,1,(Holidays!$A$1:$A$248)),0)+IF(AND($P33&lt;HK$4,$Q33&gt;=HL$4,$Q33&gt;=HK$4),NETWORKDAYS.INTL(HK$4,(HL$4)-1,1,(Holidays!$A$1:$A$248)),0))*$S33,"")</f>
        <v>0</v>
      </c>
      <c r="HL33" s="191">
        <f>IFERROR((IF(AND($P33&gt;=HL$4,$P33&lt;HM$4,$Q33&lt;HM$4),NETWORKDAYS.INTL($P33,$Q33,1,(Holidays!$A$1:$A$248)),0)+IF(AND($P33&gt;=HL$4,$P33&lt;HM$4,$Q33&gt;=HM$4),NETWORKDAYS.INTL($P33,(HM$4)-1,1,(Holidays!$A$1:$A$248)),0)+IF(AND($P33&lt;HL$4,$Q33&lt;HM$4,$Q33&gt;=HL$4),NETWORKDAYS.INTL(HL$4,$Q33,1,(Holidays!$A$1:$A$248)),0)+IF(AND($P33&lt;HL$4,$Q33&gt;=HM$4,$Q33&gt;=HL$4),NETWORKDAYS.INTL(HL$4,(HM$4)-1,1,(Holidays!$A$1:$A$248)),0))*$S33,"")</f>
        <v>0</v>
      </c>
      <c r="HM33" s="191">
        <f>IFERROR((IF(AND($P33&gt;=HM$4,$P33&lt;HN$4,$Q33&lt;HN$4),NETWORKDAYS.INTL($P33,$Q33,1,(Holidays!$A$1:$A$248)),0)+IF(AND($P33&gt;=HM$4,$P33&lt;HN$4,$Q33&gt;=HN$4),NETWORKDAYS.INTL($P33,(HN$4)-1,1,(Holidays!$A$1:$A$248)),0)+IF(AND($P33&lt;HM$4,$Q33&lt;HN$4,$Q33&gt;=HM$4),NETWORKDAYS.INTL(HM$4,$Q33,1,(Holidays!$A$1:$A$248)),0)+IF(AND($P33&lt;HM$4,$Q33&gt;=HN$4,$Q33&gt;=HM$4),NETWORKDAYS.INTL(HM$4,(HN$4)-1,1,(Holidays!$A$1:$A$248)),0))*$S33,"")</f>
        <v>0</v>
      </c>
      <c r="HN33" s="191">
        <f>IFERROR((IF(AND($P33&gt;=HN$4,$P33&lt;HO$4,$Q33&lt;HO$4),NETWORKDAYS.INTL($P33,$Q33,1,(Holidays!$A$1:$A$248)),0)+IF(AND($P33&gt;=HN$4,$P33&lt;HO$4,$Q33&gt;=HO$4),NETWORKDAYS.INTL($P33,(HO$4)-1,1,(Holidays!$A$1:$A$248)),0)+IF(AND($P33&lt;HN$4,$Q33&lt;HO$4,$Q33&gt;=HN$4),NETWORKDAYS.INTL(HN$4,$Q33,1,(Holidays!$A$1:$A$248)),0)+IF(AND($P33&lt;HN$4,$Q33&gt;=HO$4,$Q33&gt;=HN$4),NETWORKDAYS.INTL(HN$4,(HO$4)-1,1,(Holidays!$A$1:$A$248)),0))*$S33,"")</f>
        <v>0</v>
      </c>
      <c r="HO33" s="191">
        <f>IFERROR((IF(AND($P33&gt;=HO$4,$P33&lt;HP$4,$Q33&lt;HP$4),NETWORKDAYS.INTL($P33,$Q33,1,(Holidays!$A$1:$A$248)),0)+IF(AND($P33&gt;=HO$4,$P33&lt;HP$4,$Q33&gt;=HP$4),NETWORKDAYS.INTL($P33,(HP$4)-1,1,(Holidays!$A$1:$A$248)),0)+IF(AND($P33&lt;HO$4,$Q33&lt;HP$4,$Q33&gt;=HO$4),NETWORKDAYS.INTL(HO$4,$Q33,1,(Holidays!$A$1:$A$248)),0)+IF(AND($P33&lt;HO$4,$Q33&gt;=HP$4,$Q33&gt;=HO$4),NETWORKDAYS.INTL(HO$4,(HP$4)-1,1,(Holidays!$A$1:$A$248)),0))*$S33,"")</f>
        <v>0</v>
      </c>
      <c r="HP33" s="191">
        <f>IFERROR((IF(AND($P33&gt;=HP$4,$P33&lt;HQ$4,$Q33&lt;HQ$4),NETWORKDAYS.INTL($P33,$Q33,1,(Holidays!$A$1:$A$248)),0)+IF(AND($P33&gt;=HP$4,$P33&lt;HQ$4,$Q33&gt;=HQ$4),NETWORKDAYS.INTL($P33,(HQ$4)-1,1,(Holidays!$A$1:$A$248)),0)+IF(AND($P33&lt;HP$4,$Q33&lt;HQ$4,$Q33&gt;=HP$4),NETWORKDAYS.INTL(HP$4,$Q33,1,(Holidays!$A$1:$A$248)),0)+IF(AND($P33&lt;HP$4,$Q33&gt;=HQ$4,$Q33&gt;=HP$4),NETWORKDAYS.INTL(HP$4,(HQ$4)-1,1,(Holidays!$A$1:$A$248)),0))*$S33,"")</f>
        <v>0</v>
      </c>
      <c r="HQ33" s="191">
        <f>IFERROR((IF(AND($P33&gt;=HQ$4,$P33&lt;HR$4,$Q33&lt;HR$4),NETWORKDAYS.INTL($P33,$Q33,1,(Holidays!$A$1:$A$248)),0)+IF(AND($P33&gt;=HQ$4,$P33&lt;HR$4,$Q33&gt;=HR$4),NETWORKDAYS.INTL($P33,(HR$4)-1,1,(Holidays!$A$1:$A$248)),0)+IF(AND($P33&lt;HQ$4,$Q33&lt;HR$4,$Q33&gt;=HQ$4),NETWORKDAYS.INTL(HQ$4,$Q33,1,(Holidays!$A$1:$A$248)),0)+IF(AND($P33&lt;HQ$4,$Q33&gt;=HR$4,$Q33&gt;=HQ$4),NETWORKDAYS.INTL(HQ$4,(HR$4)-1,1,(Holidays!$A$1:$A$248)),0))*$S33,"")</f>
        <v>0</v>
      </c>
      <c r="HR33" s="191">
        <f>IFERROR((IF(AND($P33&gt;=HR$4,$P33&lt;HS$4,$Q33&lt;HS$4),NETWORKDAYS.INTL($P33,$Q33,1,(Holidays!$A$1:$A$248)),0)+IF(AND($P33&gt;=HR$4,$P33&lt;HS$4,$Q33&gt;=HS$4),NETWORKDAYS.INTL($P33,(HS$4)-1,1,(Holidays!$A$1:$A$248)),0)+IF(AND($P33&lt;HR$4,$Q33&lt;HS$4,$Q33&gt;=HR$4),NETWORKDAYS.INTL(HR$4,$Q33,1,(Holidays!$A$1:$A$248)),0)+IF(AND($P33&lt;HR$4,$Q33&gt;=HS$4,$Q33&gt;=HR$4),NETWORKDAYS.INTL(HR$4,(HS$4)-1,1,(Holidays!$A$1:$A$248)),0))*$S33,"")</f>
        <v>0</v>
      </c>
      <c r="HS33" s="191">
        <f>IFERROR((IF(AND($P33&gt;=HS$4,$P33&lt;HT$4,$Q33&lt;HT$4),NETWORKDAYS.INTL($P33,$Q33,1,(Holidays!$A$1:$A$248)),0)+IF(AND($P33&gt;=HS$4,$P33&lt;HT$4,$Q33&gt;=HT$4),NETWORKDAYS.INTL($P33,(HT$4)-1,1,(Holidays!$A$1:$A$248)),0)+IF(AND($P33&lt;HS$4,$Q33&lt;HT$4,$Q33&gt;=HS$4),NETWORKDAYS.INTL(HS$4,$Q33,1,(Holidays!$A$1:$A$248)),0)+IF(AND($P33&lt;HS$4,$Q33&gt;=HT$4,$Q33&gt;=HS$4),NETWORKDAYS.INTL(HS$4,(HT$4)-1,1,(Holidays!$A$1:$A$248)),0))*$S33,"")</f>
        <v>0</v>
      </c>
      <c r="HT33" s="191">
        <f>IFERROR((IF(AND($P33&gt;=HT$4,$P33&lt;HU$4,$Q33&lt;HU$4),NETWORKDAYS.INTL($P33,$Q33,1,(Holidays!$A$1:$A$248)),0)+IF(AND($P33&gt;=HT$4,$P33&lt;HU$4,$Q33&gt;=HU$4),NETWORKDAYS.INTL($P33,(HU$4)-1,1,(Holidays!$A$1:$A$248)),0)+IF(AND($P33&lt;HT$4,$Q33&lt;HU$4,$Q33&gt;=HT$4),NETWORKDAYS.INTL(HT$4,$Q33,1,(Holidays!$A$1:$A$248)),0)+IF(AND($P33&lt;HT$4,$Q33&gt;=HU$4,$Q33&gt;=HT$4),NETWORKDAYS.INTL(HT$4,(HU$4)-1,1,(Holidays!$A$1:$A$248)),0))*$S33,"")</f>
        <v>0</v>
      </c>
      <c r="HU33" s="191">
        <f>IFERROR((IF(AND($P33&gt;=HU$4,$P33&lt;HV$4,$Q33&lt;HV$4),NETWORKDAYS.INTL($P33,$Q33,1,(Holidays!$A$1:$A$248)),0)+IF(AND($P33&gt;=HU$4,$P33&lt;HV$4,$Q33&gt;=HV$4),NETWORKDAYS.INTL($P33,(HV$4)-1,1,(Holidays!$A$1:$A$248)),0)+IF(AND($P33&lt;HU$4,$Q33&lt;HV$4,$Q33&gt;=HU$4),NETWORKDAYS.INTL(HU$4,$Q33,1,(Holidays!$A$1:$A$248)),0)+IF(AND($P33&lt;HU$4,$Q33&gt;=HV$4,$Q33&gt;=HU$4),NETWORKDAYS.INTL(HU$4,(HV$4)-1,1,(Holidays!$A$1:$A$248)),0))*$S33,"")</f>
        <v>0</v>
      </c>
      <c r="HV33" s="191">
        <f>IFERROR((IF(AND($P33&gt;=HV$4,$P33&lt;HW$4,$Q33&lt;HW$4),NETWORKDAYS.INTL($P33,$Q33,1,(Holidays!$A$1:$A$248)),0)+IF(AND($P33&gt;=HV$4,$P33&lt;HW$4,$Q33&gt;=HW$4),NETWORKDAYS.INTL($P33,(HW$4)-1,1,(Holidays!$A$1:$A$248)),0)+IF(AND($P33&lt;HV$4,$Q33&lt;HW$4,$Q33&gt;=HV$4),NETWORKDAYS.INTL(HV$4,$Q33,1,(Holidays!$A$1:$A$248)),0)+IF(AND($P33&lt;HV$4,$Q33&gt;=HW$4,$Q33&gt;=HV$4),NETWORKDAYS.INTL(HV$4,(HW$4)-1,1,(Holidays!$A$1:$A$248)),0))*$S33,"")</f>
        <v>0</v>
      </c>
      <c r="HW33" s="191">
        <f>IFERROR((IF(AND($P33&gt;=HW$4,$P33&lt;HX$4,$Q33&lt;HX$4),NETWORKDAYS.INTL($P33,$Q33,1,(Holidays!$A$1:$A$248)),0)+IF(AND($P33&gt;=HW$4,$P33&lt;HX$4,$Q33&gt;=HX$4),NETWORKDAYS.INTL($P33,(HX$4)-1,1,(Holidays!$A$1:$A$248)),0)+IF(AND($P33&lt;HW$4,$Q33&lt;HX$4,$Q33&gt;=HW$4),NETWORKDAYS.INTL(HW$4,$Q33,1,(Holidays!$A$1:$A$248)),0)+IF(AND($P33&lt;HW$4,$Q33&gt;=HX$4,$Q33&gt;=HW$4),NETWORKDAYS.INTL(HW$4,(HX$4)-1,1,(Holidays!$A$1:$A$248)),0))*$S33,"")</f>
        <v>0</v>
      </c>
      <c r="HX33" s="191">
        <f>IFERROR((IF(AND($P33&gt;=HX$4,$P33&lt;HY$4,$Q33&lt;HY$4),NETWORKDAYS.INTL($P33,$Q33,1,(Holidays!$A$1:$A$248)),0)+IF(AND($P33&gt;=HX$4,$P33&lt;HY$4,$Q33&gt;=HY$4),NETWORKDAYS.INTL($P33,(HY$4)-1,1,(Holidays!$A$1:$A$248)),0)+IF(AND($P33&lt;HX$4,$Q33&lt;HY$4,$Q33&gt;=HX$4),NETWORKDAYS.INTL(HX$4,$Q33,1,(Holidays!$A$1:$A$248)),0)+IF(AND($P33&lt;HX$4,$Q33&gt;=HY$4,$Q33&gt;=HX$4),NETWORKDAYS.INTL(HX$4,(HY$4)-1,1,(Holidays!$A$1:$A$248)),0))*$S33,"")</f>
        <v>0</v>
      </c>
      <c r="HY33" s="191">
        <f>IFERROR((IF(AND($P33&gt;=HY$4,$P33&lt;HZ$4,$Q33&lt;HZ$4),NETWORKDAYS.INTL($P33,$Q33,1,(Holidays!$A$1:$A$248)),0)+IF(AND($P33&gt;=HY$4,$P33&lt;HZ$4,$Q33&gt;=HZ$4),NETWORKDAYS.INTL($P33,(HZ$4)-1,1,(Holidays!$A$1:$A$248)),0)+IF(AND($P33&lt;HY$4,$Q33&lt;HZ$4,$Q33&gt;=HY$4),NETWORKDAYS.INTL(HY$4,$Q33,1,(Holidays!$A$1:$A$248)),0)+IF(AND($P33&lt;HY$4,$Q33&gt;=HZ$4,$Q33&gt;=HY$4),NETWORKDAYS.INTL(HY$4,(HZ$4)-1,1,(Holidays!$A$1:$A$248)),0))*$S33,"")</f>
        <v>0</v>
      </c>
      <c r="HZ33" s="191">
        <f>IFERROR((IF(AND($P33&gt;=HZ$4,$P33&lt;IA$4,$Q33&lt;IA$4),NETWORKDAYS.INTL($P33,$Q33,1,(Holidays!$A$1:$A$248)),0)+IF(AND($P33&gt;=HZ$4,$P33&lt;IA$4,$Q33&gt;=IA$4),NETWORKDAYS.INTL($P33,(IA$4)-1,1,(Holidays!$A$1:$A$248)),0)+IF(AND($P33&lt;HZ$4,$Q33&lt;IA$4,$Q33&gt;=HZ$4),NETWORKDAYS.INTL(HZ$4,$Q33,1,(Holidays!$A$1:$A$248)),0)+IF(AND($P33&lt;HZ$4,$Q33&gt;=IA$4,$Q33&gt;=HZ$4),NETWORKDAYS.INTL(HZ$4,(IA$4)-1,1,(Holidays!$A$1:$A$248)),0))*$S33,"")</f>
        <v>0</v>
      </c>
      <c r="IA33" s="191">
        <f>IFERROR((IF(AND($P33&gt;=IA$4,$P33&lt;IB$4,$Q33&lt;IB$4),NETWORKDAYS.INTL($P33,$Q33,1,(Holidays!$A$1:$A$248)),0)+IF(AND($P33&gt;=IA$4,$P33&lt;IB$4,$Q33&gt;=IB$4),NETWORKDAYS.INTL($P33,(IB$4)-1,1,(Holidays!$A$1:$A$248)),0)+IF(AND($P33&lt;IA$4,$Q33&lt;IB$4,$Q33&gt;=IA$4),NETWORKDAYS.INTL(IA$4,$Q33,1,(Holidays!$A$1:$A$248)),0)+IF(AND($P33&lt;IA$4,$Q33&gt;=IB$4,$Q33&gt;=IA$4),NETWORKDAYS.INTL(IA$4,(IB$4)-1,1,(Holidays!$A$1:$A$248)),0))*$S33,"")</f>
        <v>0</v>
      </c>
      <c r="IB33" s="191">
        <f>IFERROR((IF(AND($P33&gt;=IB$4,$P33&lt;IC$4,$Q33&lt;IC$4),NETWORKDAYS.INTL($P33,$Q33,1,(Holidays!$A$1:$A$248)),0)+IF(AND($P33&gt;=IB$4,$P33&lt;IC$4,$Q33&gt;=IC$4),NETWORKDAYS.INTL($P33,(IC$4)-1,1,(Holidays!$A$1:$A$248)),0)+IF(AND($P33&lt;IB$4,$Q33&lt;IC$4,$Q33&gt;=IB$4),NETWORKDAYS.INTL(IB$4,$Q33,1,(Holidays!$A$1:$A$248)),0)+IF(AND($P33&lt;IB$4,$Q33&gt;=IC$4,$Q33&gt;=IB$4),NETWORKDAYS.INTL(IB$4,(IC$4)-1,1,(Holidays!$A$1:$A$248)),0))*$S33,"")</f>
        <v>0</v>
      </c>
      <c r="IC33" s="191">
        <f>IFERROR((IF(AND($P33&gt;=IC$4,$P33&lt;ID$4,$Q33&lt;ID$4),NETWORKDAYS.INTL($P33,$Q33,1,(Holidays!$A$1:$A$248)),0)+IF(AND($P33&gt;=IC$4,$P33&lt;ID$4,$Q33&gt;=ID$4),NETWORKDAYS.INTL($P33,(ID$4)-1,1,(Holidays!$A$1:$A$248)),0)+IF(AND($P33&lt;IC$4,$Q33&lt;ID$4,$Q33&gt;=IC$4),NETWORKDAYS.INTL(IC$4,$Q33,1,(Holidays!$A$1:$A$248)),0)+IF(AND($P33&lt;IC$4,$Q33&gt;=ID$4,$Q33&gt;=IC$4),NETWORKDAYS.INTL(IC$4,(ID$4)-1,1,(Holidays!$A$1:$A$248)),0))*$S33,"")</f>
        <v>0</v>
      </c>
      <c r="ID33" s="191">
        <f>IFERROR((IF(AND($P33&gt;=ID$4,$P33&lt;IE$4,$Q33&lt;IE$4),NETWORKDAYS.INTL($P33,$Q33,1,(Holidays!$A$1:$A$248)),0)+IF(AND($P33&gt;=ID$4,$P33&lt;IE$4,$Q33&gt;=IE$4),NETWORKDAYS.INTL($P33,(IE$4)-1,1,(Holidays!$A$1:$A$248)),0)+IF(AND($P33&lt;ID$4,$Q33&lt;IE$4,$Q33&gt;=ID$4),NETWORKDAYS.INTL(ID$4,$Q33,1,(Holidays!$A$1:$A$248)),0)+IF(AND($P33&lt;ID$4,$Q33&gt;=IE$4,$Q33&gt;=ID$4),NETWORKDAYS.INTL(ID$4,(IE$4)-1,1,(Holidays!$A$1:$A$248)),0))*$S33,"")</f>
        <v>0</v>
      </c>
      <c r="IE33" s="191">
        <f>IFERROR((IF(AND($P33&gt;=IE$4,$P33&lt;IF$4,$Q33&lt;IF$4),NETWORKDAYS.INTL($P33,$Q33,1,(Holidays!$A$1:$A$248)),0)+IF(AND($P33&gt;=IE$4,$P33&lt;IF$4,$Q33&gt;=IF$4),NETWORKDAYS.INTL($P33,(IF$4)-1,1,(Holidays!$A$1:$A$248)),0)+IF(AND($P33&lt;IE$4,$Q33&lt;IF$4,$Q33&gt;=IE$4),NETWORKDAYS.INTL(IE$4,$Q33,1,(Holidays!$A$1:$A$248)),0)+IF(AND($P33&lt;IE$4,$Q33&gt;=IF$4,$Q33&gt;=IE$4),NETWORKDAYS.INTL(IE$4,(IF$4)-1,1,(Holidays!$A$1:$A$248)),0))*$S33,"")</f>
        <v>0</v>
      </c>
      <c r="IF33" s="191">
        <f>IFERROR((IF(AND($P33&gt;=IF$4,$P33&lt;IG$4,$Q33&lt;IG$4),NETWORKDAYS.INTL($P33,$Q33,1,(Holidays!$A$1:$A$248)),0)+IF(AND($P33&gt;=IF$4,$P33&lt;IG$4,$Q33&gt;=IG$4),NETWORKDAYS.INTL($P33,(IG$4)-1,1,(Holidays!$A$1:$A$248)),0)+IF(AND($P33&lt;IF$4,$Q33&lt;IG$4,$Q33&gt;=IF$4),NETWORKDAYS.INTL(IF$4,$Q33,1,(Holidays!$A$1:$A$248)),0)+IF(AND($P33&lt;IF$4,$Q33&gt;=IG$4,$Q33&gt;=IF$4),NETWORKDAYS.INTL(IF$4,(IG$4)-1,1,(Holidays!$A$1:$A$248)),0))*$S33,"")</f>
        <v>0</v>
      </c>
      <c r="IG33" s="191">
        <f>IFERROR((IF(AND($P33&gt;=IG$4,$P33&lt;IH$4,$Q33&lt;IH$4),NETWORKDAYS.INTL($P33,$Q33,1,(Holidays!$A$1:$A$248)),0)+IF(AND($P33&gt;=IG$4,$P33&lt;IH$4,$Q33&gt;=IH$4),NETWORKDAYS.INTL($P33,(IH$4)-1,1,(Holidays!$A$1:$A$248)),0)+IF(AND($P33&lt;IG$4,$Q33&lt;IH$4,$Q33&gt;=IG$4),NETWORKDAYS.INTL(IG$4,$Q33,1,(Holidays!$A$1:$A$248)),0)+IF(AND($P33&lt;IG$4,$Q33&gt;=IH$4,$Q33&gt;=IG$4),NETWORKDAYS.INTL(IG$4,(IH$4)-1,1,(Holidays!$A$1:$A$248)),0))*$S33,"")</f>
        <v>0</v>
      </c>
      <c r="IH33" s="191">
        <f>IFERROR((IF(AND($P33&gt;=IH$4,$P33&lt;II$4,$Q33&lt;II$4),NETWORKDAYS.INTL($P33,$Q33,1,(Holidays!$A$1:$A$248)),0)+IF(AND($P33&gt;=IH$4,$P33&lt;II$4,$Q33&gt;=II$4),NETWORKDAYS.INTL($P33,(II$4)-1,1,(Holidays!$A$1:$A$248)),0)+IF(AND($P33&lt;IH$4,$Q33&lt;II$4,$Q33&gt;=IH$4),NETWORKDAYS.INTL(IH$4,$Q33,1,(Holidays!$A$1:$A$248)),0)+IF(AND($P33&lt;IH$4,$Q33&gt;=II$4,$Q33&gt;=IH$4),NETWORKDAYS.INTL(IH$4,(II$4)-1,1,(Holidays!$A$1:$A$248)),0))*$S33,"")</f>
        <v>0</v>
      </c>
      <c r="II33" s="191">
        <f>IFERROR((IF(AND($P33&gt;=II$4,$P33&lt;IJ$4,$Q33&lt;IJ$4),NETWORKDAYS.INTL($P33,$Q33,1,(Holidays!$A$1:$A$248)),0)+IF(AND($P33&gt;=II$4,$P33&lt;IJ$4,$Q33&gt;=IJ$4),NETWORKDAYS.INTL($P33,(IJ$4)-1,1,(Holidays!$A$1:$A$248)),0)+IF(AND($P33&lt;II$4,$Q33&lt;IJ$4,$Q33&gt;=II$4),NETWORKDAYS.INTL(II$4,$Q33,1,(Holidays!$A$1:$A$248)),0)+IF(AND($P33&lt;II$4,$Q33&gt;=IJ$4,$Q33&gt;=II$4),NETWORKDAYS.INTL(II$4,(IJ$4)-1,1,(Holidays!$A$1:$A$248)),0))*$S33,"")</f>
        <v>0</v>
      </c>
      <c r="IJ33" s="191">
        <f>IFERROR((IF(AND($P33&gt;=IJ$4,$P33&lt;IK$4,$Q33&lt;IK$4),NETWORKDAYS.INTL($P33,$Q33,1,(Holidays!$A$1:$A$248)),0)+IF(AND($P33&gt;=IJ$4,$P33&lt;IK$4,$Q33&gt;=IK$4),NETWORKDAYS.INTL($P33,(IK$4)-1,1,(Holidays!$A$1:$A$248)),0)+IF(AND($P33&lt;IJ$4,$Q33&lt;IK$4,$Q33&gt;=IJ$4),NETWORKDAYS.INTL(IJ$4,$Q33,1,(Holidays!$A$1:$A$248)),0)+IF(AND($P33&lt;IJ$4,$Q33&gt;=IK$4,$Q33&gt;=IJ$4),NETWORKDAYS.INTL(IJ$4,(IK$4)-1,1,(Holidays!$A$1:$A$248)),0))*$S33,"")</f>
        <v>0</v>
      </c>
      <c r="IK33" s="191">
        <f>IFERROR((IF(AND($P33&gt;=IK$4,$P33&lt;IL$4,$Q33&lt;IL$4),NETWORKDAYS.INTL($P33,$Q33,1,(Holidays!$A$1:$A$248)),0)+IF(AND($P33&gt;=IK$4,$P33&lt;IL$4,$Q33&gt;=IL$4),NETWORKDAYS.INTL($P33,(IL$4)-1,1,(Holidays!$A$1:$A$248)),0)+IF(AND($P33&lt;IK$4,$Q33&lt;IL$4,$Q33&gt;=IK$4),NETWORKDAYS.INTL(IK$4,$Q33,1,(Holidays!$A$1:$A$248)),0)+IF(AND($P33&lt;IK$4,$Q33&gt;=IL$4,$Q33&gt;=IK$4),NETWORKDAYS.INTL(IK$4,(IL$4)-1,1,(Holidays!$A$1:$A$248)),0))*$S33,"")</f>
        <v>0</v>
      </c>
      <c r="IL33" s="191">
        <f>IFERROR((IF(AND($P33&gt;=IL$4,$P33&lt;IM$4,$Q33&lt;IM$4),NETWORKDAYS.INTL($P33,$Q33,1,(Holidays!$A$1:$A$248)),0)+IF(AND($P33&gt;=IL$4,$P33&lt;IM$4,$Q33&gt;=IM$4),NETWORKDAYS.INTL($P33,(IM$4)-1,1,(Holidays!$A$1:$A$248)),0)+IF(AND($P33&lt;IL$4,$Q33&lt;IM$4,$Q33&gt;=IL$4),NETWORKDAYS.INTL(IL$4,$Q33,1,(Holidays!$A$1:$A$248)),0)+IF(AND($P33&lt;IL$4,$Q33&gt;=IM$4,$Q33&gt;=IL$4),NETWORKDAYS.INTL(IL$4,(IM$4)-1,1,(Holidays!$A$1:$A$248)),0))*$S33,"")</f>
        <v>0</v>
      </c>
      <c r="IM33" s="191">
        <f>IFERROR((IF(AND($P33&gt;=IM$4,$P33&lt;IN$4,$Q33&lt;IN$4),NETWORKDAYS.INTL($P33,$Q33,1,(Holidays!$A$1:$A$248)),0)+IF(AND($P33&gt;=IM$4,$P33&lt;IN$4,$Q33&gt;=IN$4),NETWORKDAYS.INTL($P33,(IN$4)-1,1,(Holidays!$A$1:$A$248)),0)+IF(AND($P33&lt;IM$4,$Q33&lt;IN$4,$Q33&gt;=IM$4),NETWORKDAYS.INTL(IM$4,$Q33,1,(Holidays!$A$1:$A$248)),0)+IF(AND($P33&lt;IM$4,$Q33&gt;=IN$4,$Q33&gt;=IM$4),NETWORKDAYS.INTL(IM$4,(IN$4)-1,1,(Holidays!$A$1:$A$248)),0))*$S33,"")</f>
        <v>0</v>
      </c>
      <c r="IN33" s="191">
        <f>IFERROR((IF(AND($P33&gt;=IN$4,$P33&lt;IO$4,$Q33&lt;IO$4),NETWORKDAYS.INTL($P33,$Q33,1,(Holidays!$A$1:$A$248)),0)+IF(AND($P33&gt;=IN$4,$P33&lt;IO$4,$Q33&gt;=IO$4),NETWORKDAYS.INTL($P33,(IO$4)-1,1,(Holidays!$A$1:$A$248)),0)+IF(AND($P33&lt;IN$4,$Q33&lt;IO$4,$Q33&gt;=IN$4),NETWORKDAYS.INTL(IN$4,$Q33,1,(Holidays!$A$1:$A$248)),0)+IF(AND($P33&lt;IN$4,$Q33&gt;=IO$4,$Q33&gt;=IN$4),NETWORKDAYS.INTL(IN$4,(IO$4)-1,1,(Holidays!$A$1:$A$248)),0))*$S33,"")</f>
        <v>0</v>
      </c>
      <c r="IO33" s="193">
        <f>IFERROR((IF(AND($P33&gt;=IO$4,$P33&lt;IP$4,$Q33&lt;IP$4),NETWORKDAYS.INTL($P33,$Q33,1,(Holidays!$A$1:$A$248)),0)+IF(AND($P33&gt;=IO$4,$P33&lt;IP$4,$Q33&gt;=IP$4),NETWORKDAYS.INTL($P33,(IP$4)-1,1,(Holidays!$A$1:$A$248)),0)+IF(AND($P33&lt;IO$4,$Q33&lt;IP$4,$Q33&gt;=IO$4),NETWORKDAYS.INTL(IO$4,$Q33,1,(Holidays!$A$1:$A$248)),0)+IF(AND($P33&lt;IO$4,$Q33&gt;=IP$4,$Q33&gt;=IO$4),NETWORKDAYS.INTL(IO$4,(IP$4)-1,1,(Holidays!$A$1:$A$248)),0))*$S33,"")</f>
        <v>0</v>
      </c>
    </row>
    <row r="34" spans="2:249" ht="15" customHeight="1">
      <c r="B34" s="59" t="str">
        <f>'A-1_MH Estimation'!B34</f>
        <v>B.4</v>
      </c>
      <c r="C34" s="60" t="str">
        <f>IFERROR(VLOOKUP(B34,'A-1_MH Estimation'!$B$6:$C$54,2,0),"")</f>
        <v>Rotameter Direction  - Administrative Documentation &amp; Customer Comment Followed up</v>
      </c>
      <c r="D34" s="174">
        <f>IFERROR(VLOOKUP(C34,'A-1_MH Estimation'!$C$7:$K$61,9,0)*1,0)</f>
        <v>16</v>
      </c>
      <c r="E34" s="165">
        <v>1</v>
      </c>
      <c r="F34" s="166"/>
      <c r="G34" s="166"/>
      <c r="H34" s="166"/>
      <c r="I34" s="166"/>
      <c r="J34" s="167"/>
      <c r="K34" s="354">
        <f t="shared" ca="1" si="437"/>
        <v>16</v>
      </c>
      <c r="L34" s="307">
        <v>0.5</v>
      </c>
      <c r="M34" s="307">
        <v>0.5</v>
      </c>
      <c r="N34" s="307"/>
      <c r="O34" s="167"/>
      <c r="P34" s="171">
        <v>44613</v>
      </c>
      <c r="Q34" s="171">
        <v>44616</v>
      </c>
      <c r="R34" s="170">
        <f>NETWORKDAYS.INTL(P34,Q34,1,Holidays!$A$1:$A$248)</f>
        <v>4</v>
      </c>
      <c r="S34" s="62">
        <f t="shared" si="436"/>
        <v>4</v>
      </c>
      <c r="U34" s="253">
        <f>SUM($V34:IO34)</f>
        <v>16</v>
      </c>
      <c r="V34" s="190">
        <f>IFERROR((IF(AND($P34&gt;=V$4,$P34&lt;W$4,$Q34&lt;W$4),NETWORKDAYS.INTL($P34,$Q34,1,(Holidays!$A$1:$A$248)),0)+IF(AND($P34&gt;=V$4,$P34&lt;W$4,$Q34&gt;=W$4),NETWORKDAYS.INTL($P34,(W$4)-1,1,(Holidays!$A$1:$A$248)),0)+IF(AND($P34&lt;V$4,$Q34&lt;W$4,$Q34&gt;=V$4),NETWORKDAYS.INTL(V$4,$Q34,1,(Holidays!$A$1:$A$248)),0)+IF(AND($P34&lt;V$4,$Q34&gt;=W$4,$Q34&gt;=V$4),NETWORKDAYS.INTL(V$4,(W$4)-1,1,(Holidays!$A$1:$A$248)),0))*$S34,"")</f>
        <v>0</v>
      </c>
      <c r="W34" s="191">
        <f>IFERROR((IF(AND($P34&gt;=W$4,$P34&lt;X$4,$Q34&lt;X$4),NETWORKDAYS.INTL($P34,$Q34,1,(Holidays!$A$1:$A$248)),0)+IF(AND($P34&gt;=W$4,$P34&lt;X$4,$Q34&gt;=X$4),NETWORKDAYS.INTL($P34,(X$4)-1,1,(Holidays!$A$1:$A$248)),0)+IF(AND($P34&lt;W$4,$Q34&lt;X$4,$Q34&gt;=W$4),NETWORKDAYS.INTL(W$4,$Q34,1,(Holidays!$A$1:$A$248)),0)+IF(AND($P34&lt;W$4,$Q34&gt;=X$4,$Q34&gt;=W$4),NETWORKDAYS.INTL(W$4,(X$4)-1,1,(Holidays!$A$1:$A$248)),0))*$S34,"")</f>
        <v>0</v>
      </c>
      <c r="X34" s="191">
        <f>IFERROR((IF(AND($P34&gt;=X$4,$P34&lt;Y$4,$Q34&lt;Y$4),NETWORKDAYS.INTL($P34,$Q34,1,(Holidays!$A$1:$A$248)),0)+IF(AND($P34&gt;=X$4,$P34&lt;Y$4,$Q34&gt;=Y$4),NETWORKDAYS.INTL($P34,(Y$4)-1,1,(Holidays!$A$1:$A$248)),0)+IF(AND($P34&lt;X$4,$Q34&lt;Y$4,$Q34&gt;=X$4),NETWORKDAYS.INTL(X$4,$Q34,1,(Holidays!$A$1:$A$248)),0)+IF(AND($P34&lt;X$4,$Q34&gt;=Y$4,$Q34&gt;=X$4),NETWORKDAYS.INTL(X$4,(Y$4)-1,1,(Holidays!$A$1:$A$248)),0))*$S34,"")</f>
        <v>0</v>
      </c>
      <c r="Y34" s="191">
        <f>IFERROR((IF(AND($P34&gt;=Y$4,$P34&lt;Z$4,$Q34&lt;Z$4),NETWORKDAYS.INTL($P34,$Q34,1,(Holidays!$A$1:$A$248)),0)+IF(AND($P34&gt;=Y$4,$P34&lt;Z$4,$Q34&gt;=Z$4),NETWORKDAYS.INTL($P34,(Z$4)-1,1,(Holidays!$A$1:$A$248)),0)+IF(AND($P34&lt;Y$4,$Q34&lt;Z$4,$Q34&gt;=Y$4),NETWORKDAYS.INTL(Y$4,$Q34,1,(Holidays!$A$1:$A$248)),0)+IF(AND($P34&lt;Y$4,$Q34&gt;=Z$4,$Q34&gt;=Y$4),NETWORKDAYS.INTL(Y$4,(Z$4)-1,1,(Holidays!$A$1:$A$248)),0))*$S34,"")</f>
        <v>0</v>
      </c>
      <c r="Z34" s="191">
        <f>IFERROR((IF(AND($P34&gt;=Z$4,$P34&lt;AA$4,$Q34&lt;AA$4),NETWORKDAYS.INTL($P34,$Q34,1,(Holidays!$A$1:$A$248)),0)+IF(AND($P34&gt;=Z$4,$P34&lt;AA$4,$Q34&gt;=AA$4),NETWORKDAYS.INTL($P34,(AA$4)-1,1,(Holidays!$A$1:$A$248)),0)+IF(AND($P34&lt;Z$4,$Q34&lt;AA$4,$Q34&gt;=Z$4),NETWORKDAYS.INTL(Z$4,$Q34,1,(Holidays!$A$1:$A$248)),0)+IF(AND($P34&lt;Z$4,$Q34&gt;=AA$4,$Q34&gt;=Z$4),NETWORKDAYS.INTL(Z$4,(AA$4)-1,1,(Holidays!$A$1:$A$248)),0))*$S34,"")</f>
        <v>0</v>
      </c>
      <c r="AA34" s="191">
        <f>IFERROR((IF(AND($P34&gt;=AA$4,$P34&lt;AB$4,$Q34&lt;AB$4),NETWORKDAYS.INTL($P34,$Q34,1,(Holidays!$A$1:$A$248)),0)+IF(AND($P34&gt;=AA$4,$P34&lt;AB$4,$Q34&gt;=AB$4),NETWORKDAYS.INTL($P34,(AB$4)-1,1,(Holidays!$A$1:$A$248)),0)+IF(AND($P34&lt;AA$4,$Q34&lt;AB$4,$Q34&gt;=AA$4),NETWORKDAYS.INTL(AA$4,$Q34,1,(Holidays!$A$1:$A$248)),0)+IF(AND($P34&lt;AA$4,$Q34&gt;=AB$4,$Q34&gt;=AA$4),NETWORKDAYS.INTL(AA$4,(AB$4)-1,1,(Holidays!$A$1:$A$248)),0))*$S34,"")</f>
        <v>0</v>
      </c>
      <c r="AB34" s="191">
        <f>IFERROR((IF(AND($P34&gt;=AB$4,$P34&lt;AC$4,$Q34&lt;AC$4),NETWORKDAYS.INTL($P34,$Q34,1,(Holidays!$A$1:$A$248)),0)+IF(AND($P34&gt;=AB$4,$P34&lt;AC$4,$Q34&gt;=AC$4),NETWORKDAYS.INTL($P34,(AC$4)-1,1,(Holidays!$A$1:$A$248)),0)+IF(AND($P34&lt;AB$4,$Q34&lt;AC$4,$Q34&gt;=AB$4),NETWORKDAYS.INTL(AB$4,$Q34,1,(Holidays!$A$1:$A$248)),0)+IF(AND($P34&lt;AB$4,$Q34&gt;=AC$4,$Q34&gt;=AB$4),NETWORKDAYS.INTL(AB$4,(AC$4)-1,1,(Holidays!$A$1:$A$248)),0))*$S34,"")</f>
        <v>0</v>
      </c>
      <c r="AC34" s="191">
        <f>IFERROR((IF(AND($P34&gt;=AC$4,$P34&lt;AD$4,$Q34&lt;AD$4),NETWORKDAYS.INTL($P34,$Q34,1,(Holidays!$A$1:$A$248)),0)+IF(AND($P34&gt;=AC$4,$P34&lt;AD$4,$Q34&gt;=AD$4),NETWORKDAYS.INTL($P34,(AD$4)-1,1,(Holidays!$A$1:$A$248)),0)+IF(AND($P34&lt;AC$4,$Q34&lt;AD$4,$Q34&gt;=AC$4),NETWORKDAYS.INTL(AC$4,$Q34,1,(Holidays!$A$1:$A$248)),0)+IF(AND($P34&lt;AC$4,$Q34&gt;=AD$4,$Q34&gt;=AC$4),NETWORKDAYS.INTL(AC$4,(AD$4)-1,1,(Holidays!$A$1:$A$248)),0))*$S34,"")</f>
        <v>0</v>
      </c>
      <c r="AD34" s="191">
        <f>IFERROR((IF(AND($P34&gt;=AD$4,$P34&lt;AE$4,$Q34&lt;AE$4),NETWORKDAYS.INTL($P34,$Q34,1,(Holidays!$A$1:$A$248)),0)+IF(AND($P34&gt;=AD$4,$P34&lt;AE$4,$Q34&gt;=AE$4),NETWORKDAYS.INTL($P34,(AE$4)-1,1,(Holidays!$A$1:$A$248)),0)+IF(AND($P34&lt;AD$4,$Q34&lt;AE$4,$Q34&gt;=AD$4),NETWORKDAYS.INTL(AD$4,$Q34,1,(Holidays!$A$1:$A$248)),0)+IF(AND($P34&lt;AD$4,$Q34&gt;=AE$4,$Q34&gt;=AD$4),NETWORKDAYS.INTL(AD$4,(AE$4)-1,1,(Holidays!$A$1:$A$248)),0))*$S34,"")</f>
        <v>0</v>
      </c>
      <c r="AE34" s="191">
        <f>IFERROR((IF(AND($P34&gt;=AE$4,$P34&lt;AF$4,$Q34&lt;AF$4),NETWORKDAYS.INTL($P34,$Q34,1,(Holidays!$A$1:$A$248)),0)+IF(AND($P34&gt;=AE$4,$P34&lt;AF$4,$Q34&gt;=AF$4),NETWORKDAYS.INTL($P34,(AF$4)-1,1,(Holidays!$A$1:$A$248)),0)+IF(AND($P34&lt;AE$4,$Q34&lt;AF$4,$Q34&gt;=AE$4),NETWORKDAYS.INTL(AE$4,$Q34,1,(Holidays!$A$1:$A$248)),0)+IF(AND($P34&lt;AE$4,$Q34&gt;=AF$4,$Q34&gt;=AE$4),NETWORKDAYS.INTL(AE$4,(AF$4)-1,1,(Holidays!$A$1:$A$248)),0))*$S34,"")</f>
        <v>0</v>
      </c>
      <c r="AF34" s="191">
        <f>IFERROR((IF(AND($P34&gt;=AF$4,$P34&lt;AG$4,$Q34&lt;AG$4),NETWORKDAYS.INTL($P34,$Q34,1,(Holidays!$A$1:$A$248)),0)+IF(AND($P34&gt;=AF$4,$P34&lt;AG$4,$Q34&gt;=AG$4),NETWORKDAYS.INTL($P34,(AG$4)-1,1,(Holidays!$A$1:$A$248)),0)+IF(AND($P34&lt;AF$4,$Q34&lt;AG$4,$Q34&gt;=AF$4),NETWORKDAYS.INTL(AF$4,$Q34,1,(Holidays!$A$1:$A$248)),0)+IF(AND($P34&lt;AF$4,$Q34&gt;=AG$4,$Q34&gt;=AF$4),NETWORKDAYS.INTL(AF$4,(AG$4)-1,1,(Holidays!$A$1:$A$248)),0))*$S34,"")</f>
        <v>0</v>
      </c>
      <c r="AG34" s="191">
        <f>IFERROR((IF(AND($P34&gt;=AG$4,$P34&lt;AH$4,$Q34&lt;AH$4),NETWORKDAYS.INTL($P34,$Q34,1,(Holidays!$A$1:$A$248)),0)+IF(AND($P34&gt;=AG$4,$P34&lt;AH$4,$Q34&gt;=AH$4),NETWORKDAYS.INTL($P34,(AH$4)-1,1,(Holidays!$A$1:$A$248)),0)+IF(AND($P34&lt;AG$4,$Q34&lt;AH$4,$Q34&gt;=AG$4),NETWORKDAYS.INTL(AG$4,$Q34,1,(Holidays!$A$1:$A$248)),0)+IF(AND($P34&lt;AG$4,$Q34&gt;=AH$4,$Q34&gt;=AG$4),NETWORKDAYS.INTL(AG$4,(AH$4)-1,1,(Holidays!$A$1:$A$248)),0))*$S34,"")</f>
        <v>0</v>
      </c>
      <c r="AH34" s="191">
        <f>IFERROR((IF(AND($P34&gt;=AH$4,$P34&lt;AI$4,$Q34&lt;AI$4),NETWORKDAYS.INTL($P34,$Q34,1,(Holidays!$A$1:$A$248)),0)+IF(AND($P34&gt;=AH$4,$P34&lt;AI$4,$Q34&gt;=AI$4),NETWORKDAYS.INTL($P34,(AI$4)-1,1,(Holidays!$A$1:$A$248)),0)+IF(AND($P34&lt;AH$4,$Q34&lt;AI$4,$Q34&gt;=AH$4),NETWORKDAYS.INTL(AH$4,$Q34,1,(Holidays!$A$1:$A$248)),0)+IF(AND($P34&lt;AH$4,$Q34&gt;=AI$4,$Q34&gt;=AH$4),NETWORKDAYS.INTL(AH$4,(AI$4)-1,1,(Holidays!$A$1:$A$248)),0))*$S34,"")</f>
        <v>0</v>
      </c>
      <c r="AI34" s="191">
        <f>IFERROR((IF(AND($P34&gt;=AI$4,$P34&lt;AJ$4,$Q34&lt;AJ$4),NETWORKDAYS.INTL($P34,$Q34,1,(Holidays!$A$1:$A$248)),0)+IF(AND($P34&gt;=AI$4,$P34&lt;AJ$4,$Q34&gt;=AJ$4),NETWORKDAYS.INTL($P34,(AJ$4)-1,1,(Holidays!$A$1:$A$248)),0)+IF(AND($P34&lt;AI$4,$Q34&lt;AJ$4,$Q34&gt;=AI$4),NETWORKDAYS.INTL(AI$4,$Q34,1,(Holidays!$A$1:$A$248)),0)+IF(AND($P34&lt;AI$4,$Q34&gt;=AJ$4,$Q34&gt;=AI$4),NETWORKDAYS.INTL(AI$4,(AJ$4)-1,1,(Holidays!$A$1:$A$248)),0))*$S34,"")</f>
        <v>0</v>
      </c>
      <c r="AJ34" s="191">
        <f>IFERROR((IF(AND($P34&gt;=AJ$4,$P34&lt;AK$4,$Q34&lt;AK$4),NETWORKDAYS.INTL($P34,$Q34,1,(Holidays!$A$1:$A$248)),0)+IF(AND($P34&gt;=AJ$4,$P34&lt;AK$4,$Q34&gt;=AK$4),NETWORKDAYS.INTL($P34,(AK$4)-1,1,(Holidays!$A$1:$A$248)),0)+IF(AND($P34&lt;AJ$4,$Q34&lt;AK$4,$Q34&gt;=AJ$4),NETWORKDAYS.INTL(AJ$4,$Q34,1,(Holidays!$A$1:$A$248)),0)+IF(AND($P34&lt;AJ$4,$Q34&gt;=AK$4,$Q34&gt;=AJ$4),NETWORKDAYS.INTL(AJ$4,(AK$4)-1,1,(Holidays!$A$1:$A$248)),0))*$S34,"")</f>
        <v>0</v>
      </c>
      <c r="AK34" s="191">
        <f>IFERROR((IF(AND($P34&gt;=AK$4,$P34&lt;AL$4,$Q34&lt;AL$4),NETWORKDAYS.INTL($P34,$Q34,1,(Holidays!$A$1:$A$248)),0)+IF(AND($P34&gt;=AK$4,$P34&lt;AL$4,$Q34&gt;=AL$4),NETWORKDAYS.INTL($P34,(AL$4)-1,1,(Holidays!$A$1:$A$248)),0)+IF(AND($P34&lt;AK$4,$Q34&lt;AL$4,$Q34&gt;=AK$4),NETWORKDAYS.INTL(AK$4,$Q34,1,(Holidays!$A$1:$A$248)),0)+IF(AND($P34&lt;AK$4,$Q34&gt;=AL$4,$Q34&gt;=AK$4),NETWORKDAYS.INTL(AK$4,(AL$4)-1,1,(Holidays!$A$1:$A$248)),0))*$S34,"")</f>
        <v>0</v>
      </c>
      <c r="AL34" s="191">
        <f>IFERROR((IF(AND($P34&gt;=AL$4,$P34&lt;AM$4,$Q34&lt;AM$4),NETWORKDAYS.INTL($P34,$Q34,1,(Holidays!$A$1:$A$248)),0)+IF(AND($P34&gt;=AL$4,$P34&lt;AM$4,$Q34&gt;=AM$4),NETWORKDAYS.INTL($P34,(AM$4)-1,1,(Holidays!$A$1:$A$248)),0)+IF(AND($P34&lt;AL$4,$Q34&lt;AM$4,$Q34&gt;=AL$4),NETWORKDAYS.INTL(AL$4,$Q34,1,(Holidays!$A$1:$A$248)),0)+IF(AND($P34&lt;AL$4,$Q34&gt;=AM$4,$Q34&gt;=AL$4),NETWORKDAYS.INTL(AL$4,(AM$4)-1,1,(Holidays!$A$1:$A$248)),0))*$S34,"")</f>
        <v>0</v>
      </c>
      <c r="AM34" s="191">
        <f>IFERROR((IF(AND($P34&gt;=AM$4,$P34&lt;AN$4,$Q34&lt;AN$4),NETWORKDAYS.INTL($P34,$Q34,1,(Holidays!$A$1:$A$248)),0)+IF(AND($P34&gt;=AM$4,$P34&lt;AN$4,$Q34&gt;=AN$4),NETWORKDAYS.INTL($P34,(AN$4)-1,1,(Holidays!$A$1:$A$248)),0)+IF(AND($P34&lt;AM$4,$Q34&lt;AN$4,$Q34&gt;=AM$4),NETWORKDAYS.INTL(AM$4,$Q34,1,(Holidays!$A$1:$A$248)),0)+IF(AND($P34&lt;AM$4,$Q34&gt;=AN$4,$Q34&gt;=AM$4),NETWORKDAYS.INTL(AM$4,(AN$4)-1,1,(Holidays!$A$1:$A$248)),0))*$S34,"")</f>
        <v>0</v>
      </c>
      <c r="AN34" s="191">
        <f>IFERROR((IF(AND($P34&gt;=AN$4,$P34&lt;AO$4,$Q34&lt;AO$4),NETWORKDAYS.INTL($P34,$Q34,1,(Holidays!$A$1:$A$248)),0)+IF(AND($P34&gt;=AN$4,$P34&lt;AO$4,$Q34&gt;=AO$4),NETWORKDAYS.INTL($P34,(AO$4)-1,1,(Holidays!$A$1:$A$248)),0)+IF(AND($P34&lt;AN$4,$Q34&lt;AO$4,$Q34&gt;=AN$4),NETWORKDAYS.INTL(AN$4,$Q34,1,(Holidays!$A$1:$A$248)),0)+IF(AND($P34&lt;AN$4,$Q34&gt;=AO$4,$Q34&gt;=AN$4),NETWORKDAYS.INTL(AN$4,(AO$4)-1,1,(Holidays!$A$1:$A$248)),0))*$S34,"")</f>
        <v>0</v>
      </c>
      <c r="AO34" s="191">
        <f>IFERROR((IF(AND($P34&gt;=AO$4,$P34&lt;AP$4,$Q34&lt;AP$4),NETWORKDAYS.INTL($P34,$Q34,1,(Holidays!$A$1:$A$248)),0)+IF(AND($P34&gt;=AO$4,$P34&lt;AP$4,$Q34&gt;=AP$4),NETWORKDAYS.INTL($P34,(AP$4)-1,1,(Holidays!$A$1:$A$248)),0)+IF(AND($P34&lt;AO$4,$Q34&lt;AP$4,$Q34&gt;=AO$4),NETWORKDAYS.INTL(AO$4,$Q34,1,(Holidays!$A$1:$A$248)),0)+IF(AND($P34&lt;AO$4,$Q34&gt;=AP$4,$Q34&gt;=AO$4),NETWORKDAYS.INTL(AO$4,(AP$4)-1,1,(Holidays!$A$1:$A$248)),0))*$S34,"")</f>
        <v>0</v>
      </c>
      <c r="AP34" s="191">
        <f>IFERROR((IF(AND($P34&gt;=AP$4,$P34&lt;AQ$4,$Q34&lt;AQ$4),NETWORKDAYS.INTL($P34,$Q34,1,(Holidays!$A$1:$A$248)),0)+IF(AND($P34&gt;=AP$4,$P34&lt;AQ$4,$Q34&gt;=AQ$4),NETWORKDAYS.INTL($P34,(AQ$4)-1,1,(Holidays!$A$1:$A$248)),0)+IF(AND($P34&lt;AP$4,$Q34&lt;AQ$4,$Q34&gt;=AP$4),NETWORKDAYS.INTL(AP$4,$Q34,1,(Holidays!$A$1:$A$248)),0)+IF(AND($P34&lt;AP$4,$Q34&gt;=AQ$4,$Q34&gt;=AP$4),NETWORKDAYS.INTL(AP$4,(AQ$4)-1,1,(Holidays!$A$1:$A$248)),0))*$S34,"")</f>
        <v>16</v>
      </c>
      <c r="AQ34" s="191">
        <f>IFERROR((IF(AND($P34&gt;=AQ$4,$P34&lt;AR$4,$Q34&lt;AR$4),NETWORKDAYS.INTL($P34,$Q34,1,(Holidays!$A$1:$A$248)),0)+IF(AND($P34&gt;=AQ$4,$P34&lt;AR$4,$Q34&gt;=AR$4),NETWORKDAYS.INTL($P34,(AR$4)-1,1,(Holidays!$A$1:$A$248)),0)+IF(AND($P34&lt;AQ$4,$Q34&lt;AR$4,$Q34&gt;=AQ$4),NETWORKDAYS.INTL(AQ$4,$Q34,1,(Holidays!$A$1:$A$248)),0)+IF(AND($P34&lt;AQ$4,$Q34&gt;=AR$4,$Q34&gt;=AQ$4),NETWORKDAYS.INTL(AQ$4,(AR$4)-1,1,(Holidays!$A$1:$A$248)),0))*$S34,"")</f>
        <v>0</v>
      </c>
      <c r="AR34" s="191">
        <f>IFERROR((IF(AND($P34&gt;=AR$4,$P34&lt;AS$4,$Q34&lt;AS$4),NETWORKDAYS.INTL($P34,$Q34,1,(Holidays!$A$1:$A$248)),0)+IF(AND($P34&gt;=AR$4,$P34&lt;AS$4,$Q34&gt;=AS$4),NETWORKDAYS.INTL($P34,(AS$4)-1,1,(Holidays!$A$1:$A$248)),0)+IF(AND($P34&lt;AR$4,$Q34&lt;AS$4,$Q34&gt;=AR$4),NETWORKDAYS.INTL(AR$4,$Q34,1,(Holidays!$A$1:$A$248)),0)+IF(AND($P34&lt;AR$4,$Q34&gt;=AS$4,$Q34&gt;=AR$4),NETWORKDAYS.INTL(AR$4,(AS$4)-1,1,(Holidays!$A$1:$A$248)),0))*$S34,"")</f>
        <v>0</v>
      </c>
      <c r="AS34" s="192">
        <f>IFERROR((IF(AND($P34&gt;=AS$4,$P34&lt;AT$4,$Q34&lt;AT$4),NETWORKDAYS.INTL($P34,$Q34,1,(Holidays!$A$1:$A$248)),0)+IF(AND($P34&gt;=AS$4,$P34&lt;AT$4,$Q34&gt;=AT$4),NETWORKDAYS.INTL($P34,(AT$4)-1,1,(Holidays!$A$1:$A$248)),0)+IF(AND($P34&lt;AS$4,$Q34&lt;AT$4,$Q34&gt;=AS$4),NETWORKDAYS.INTL(AS$4,$Q34,1,(Holidays!$A$1:$A$248)),0)+IF(AND($P34&lt;AS$4,$Q34&gt;=AT$4,$Q34&gt;=AS$4),NETWORKDAYS.INTL(AS$4,(AT$4)-1,1,(Holidays!$A$1:$A$248)),0))*$S34,"")</f>
        <v>0</v>
      </c>
      <c r="AT34" s="191">
        <f>IFERROR((IF(AND($P34&gt;=AT$4,$P34&lt;AU$4,$Q34&lt;AU$4),NETWORKDAYS.INTL($P34,$Q34,1,(Holidays!$A$1:$A$248)),0)+IF(AND($P34&gt;=AT$4,$P34&lt;AU$4,$Q34&gt;=AU$4),NETWORKDAYS.INTL($P34,(AU$4)-1,1,(Holidays!$A$1:$A$248)),0)+IF(AND($P34&lt;AT$4,$Q34&lt;AU$4,$Q34&gt;=AT$4),NETWORKDAYS.INTL(AT$4,$Q34,1,(Holidays!$A$1:$A$248)),0)+IF(AND($P34&lt;AT$4,$Q34&gt;=AU$4,$Q34&gt;=AT$4),NETWORKDAYS.INTL(AT$4,(AU$4)-1,1,(Holidays!$A$1:$A$248)),0))*$S34,"")</f>
        <v>0</v>
      </c>
      <c r="AU34" s="191">
        <f>IFERROR((IF(AND($P34&gt;=AU$4,$P34&lt;AV$4,$Q34&lt;AV$4),NETWORKDAYS.INTL($P34,$Q34,1,(Holidays!$A$1:$A$248)),0)+IF(AND($P34&gt;=AU$4,$P34&lt;AV$4,$Q34&gt;=AV$4),NETWORKDAYS.INTL($P34,(AV$4)-1,1,(Holidays!$A$1:$A$248)),0)+IF(AND($P34&lt;AU$4,$Q34&lt;AV$4,$Q34&gt;=AU$4),NETWORKDAYS.INTL(AU$4,$Q34,1,(Holidays!$A$1:$A$248)),0)+IF(AND($P34&lt;AU$4,$Q34&gt;=AV$4,$Q34&gt;=AU$4),NETWORKDAYS.INTL(AU$4,(AV$4)-1,1,(Holidays!$A$1:$A$248)),0))*$S34,"")</f>
        <v>0</v>
      </c>
      <c r="AV34" s="191">
        <f>IFERROR((IF(AND($P34&gt;=AV$4,$P34&lt;AW$4,$Q34&lt;AW$4),NETWORKDAYS.INTL($P34,$Q34,1,(Holidays!$A$1:$A$248)),0)+IF(AND($P34&gt;=AV$4,$P34&lt;AW$4,$Q34&gt;=AW$4),NETWORKDAYS.INTL($P34,(AW$4)-1,1,(Holidays!$A$1:$A$248)),0)+IF(AND($P34&lt;AV$4,$Q34&lt;AW$4,$Q34&gt;=AV$4),NETWORKDAYS.INTL(AV$4,$Q34,1,(Holidays!$A$1:$A$248)),0)+IF(AND($P34&lt;AV$4,$Q34&gt;=AW$4,$Q34&gt;=AV$4),NETWORKDAYS.INTL(AV$4,(AW$4)-1,1,(Holidays!$A$1:$A$248)),0))*$S34,"")</f>
        <v>0</v>
      </c>
      <c r="AW34" s="191">
        <f>IFERROR((IF(AND($P34&gt;=AW$4,$P34&lt;AX$4,$Q34&lt;AX$4),NETWORKDAYS.INTL($P34,$Q34,1,(Holidays!$A$1:$A$248)),0)+IF(AND($P34&gt;=AW$4,$P34&lt;AX$4,$Q34&gt;=AX$4),NETWORKDAYS.INTL($P34,(AX$4)-1,1,(Holidays!$A$1:$A$248)),0)+IF(AND($P34&lt;AW$4,$Q34&lt;AX$4,$Q34&gt;=AW$4),NETWORKDAYS.INTL(AW$4,$Q34,1,(Holidays!$A$1:$A$248)),0)+IF(AND($P34&lt;AW$4,$Q34&gt;=AX$4,$Q34&gt;=AW$4),NETWORKDAYS.INTL(AW$4,(AX$4)-1,1,(Holidays!$A$1:$A$248)),0))*$S34,"")</f>
        <v>0</v>
      </c>
      <c r="AX34" s="191">
        <f>IFERROR((IF(AND($P34&gt;=AX$4,$P34&lt;AY$4,$Q34&lt;AY$4),NETWORKDAYS.INTL($P34,$Q34,1,(Holidays!$A$1:$A$248)),0)+IF(AND($P34&gt;=AX$4,$P34&lt;AY$4,$Q34&gt;=AY$4),NETWORKDAYS.INTL($P34,(AY$4)-1,1,(Holidays!$A$1:$A$248)),0)+IF(AND($P34&lt;AX$4,$Q34&lt;AY$4,$Q34&gt;=AX$4),NETWORKDAYS.INTL(AX$4,$Q34,1,(Holidays!$A$1:$A$248)),0)+IF(AND($P34&lt;AX$4,$Q34&gt;=AY$4,$Q34&gt;=AX$4),NETWORKDAYS.INTL(AX$4,(AY$4)-1,1,(Holidays!$A$1:$A$248)),0))*$S34,"")</f>
        <v>0</v>
      </c>
      <c r="AY34" s="191">
        <f>IFERROR((IF(AND($P34&gt;=AY$4,$P34&lt;AZ$4,$Q34&lt;AZ$4),NETWORKDAYS.INTL($P34,$Q34,1,(Holidays!$A$1:$A$248)),0)+IF(AND($P34&gt;=AY$4,$P34&lt;AZ$4,$Q34&gt;=AZ$4),NETWORKDAYS.INTL($P34,(AZ$4)-1,1,(Holidays!$A$1:$A$248)),0)+IF(AND($P34&lt;AY$4,$Q34&lt;AZ$4,$Q34&gt;=AY$4),NETWORKDAYS.INTL(AY$4,$Q34,1,(Holidays!$A$1:$A$248)),0)+IF(AND($P34&lt;AY$4,$Q34&gt;=AZ$4,$Q34&gt;=AY$4),NETWORKDAYS.INTL(AY$4,(AZ$4)-1,1,(Holidays!$A$1:$A$248)),0))*$S34,"")</f>
        <v>0</v>
      </c>
      <c r="AZ34" s="191">
        <f>IFERROR((IF(AND($P34&gt;=AZ$4,$P34&lt;BA$4,$Q34&lt;BA$4),NETWORKDAYS.INTL($P34,$Q34,1,(Holidays!$A$1:$A$248)),0)+IF(AND($P34&gt;=AZ$4,$P34&lt;BA$4,$Q34&gt;=BA$4),NETWORKDAYS.INTL($P34,(BA$4)-1,1,(Holidays!$A$1:$A$248)),0)+IF(AND($P34&lt;AZ$4,$Q34&lt;BA$4,$Q34&gt;=AZ$4),NETWORKDAYS.INTL(AZ$4,$Q34,1,(Holidays!$A$1:$A$248)),0)+IF(AND($P34&lt;AZ$4,$Q34&gt;=BA$4,$Q34&gt;=AZ$4),NETWORKDAYS.INTL(AZ$4,(BA$4)-1,1,(Holidays!$A$1:$A$248)),0))*$S34,"")</f>
        <v>0</v>
      </c>
      <c r="BA34" s="191">
        <f>IFERROR((IF(AND($P34&gt;=BA$4,$P34&lt;BB$4,$Q34&lt;BB$4),NETWORKDAYS.INTL($P34,$Q34,1,(Holidays!$A$1:$A$248)),0)+IF(AND($P34&gt;=BA$4,$P34&lt;BB$4,$Q34&gt;=BB$4),NETWORKDAYS.INTL($P34,(BB$4)-1,1,(Holidays!$A$1:$A$248)),0)+IF(AND($P34&lt;BA$4,$Q34&lt;BB$4,$Q34&gt;=BA$4),NETWORKDAYS.INTL(BA$4,$Q34,1,(Holidays!$A$1:$A$248)),0)+IF(AND($P34&lt;BA$4,$Q34&gt;=BB$4,$Q34&gt;=BA$4),NETWORKDAYS.INTL(BA$4,(BB$4)-1,1,(Holidays!$A$1:$A$248)),0))*$S34,"")</f>
        <v>0</v>
      </c>
      <c r="BB34" s="191">
        <f>IFERROR((IF(AND($P34&gt;=BB$4,$P34&lt;BC$4,$Q34&lt;BC$4),NETWORKDAYS.INTL($P34,$Q34,1,(Holidays!$A$1:$A$248)),0)+IF(AND($P34&gt;=BB$4,$P34&lt;BC$4,$Q34&gt;=BC$4),NETWORKDAYS.INTL($P34,(BC$4)-1,1,(Holidays!$A$1:$A$248)),0)+IF(AND($P34&lt;BB$4,$Q34&lt;BC$4,$Q34&gt;=BB$4),NETWORKDAYS.INTL(BB$4,$Q34,1,(Holidays!$A$1:$A$248)),0)+IF(AND($P34&lt;BB$4,$Q34&gt;=BC$4,$Q34&gt;=BB$4),NETWORKDAYS.INTL(BB$4,(BC$4)-1,1,(Holidays!$A$1:$A$248)),0))*$S34,"")</f>
        <v>0</v>
      </c>
      <c r="BC34" s="191">
        <f>IFERROR((IF(AND($P34&gt;=BC$4,$P34&lt;BD$4,$Q34&lt;BD$4),NETWORKDAYS.INTL($P34,$Q34,1,(Holidays!$A$1:$A$248)),0)+IF(AND($P34&gt;=BC$4,$P34&lt;BD$4,$Q34&gt;=BD$4),NETWORKDAYS.INTL($P34,(BD$4)-1,1,(Holidays!$A$1:$A$248)),0)+IF(AND($P34&lt;BC$4,$Q34&lt;BD$4,$Q34&gt;=BC$4),NETWORKDAYS.INTL(BC$4,$Q34,1,(Holidays!$A$1:$A$248)),0)+IF(AND($P34&lt;BC$4,$Q34&gt;=BD$4,$Q34&gt;=BC$4),NETWORKDAYS.INTL(BC$4,(BD$4)-1,1,(Holidays!$A$1:$A$248)),0))*$S34,"")</f>
        <v>0</v>
      </c>
      <c r="BD34" s="191">
        <f>IFERROR((IF(AND($P34&gt;=BD$4,$P34&lt;BE$4,$Q34&lt;BE$4),NETWORKDAYS.INTL($P34,$Q34,1,(Holidays!$A$1:$A$248)),0)+IF(AND($P34&gt;=BD$4,$P34&lt;BE$4,$Q34&gt;=BE$4),NETWORKDAYS.INTL($P34,(BE$4)-1,1,(Holidays!$A$1:$A$248)),0)+IF(AND($P34&lt;BD$4,$Q34&lt;BE$4,$Q34&gt;=BD$4),NETWORKDAYS.INTL(BD$4,$Q34,1,(Holidays!$A$1:$A$248)),0)+IF(AND($P34&lt;BD$4,$Q34&gt;=BE$4,$Q34&gt;=BD$4),NETWORKDAYS.INTL(BD$4,(BE$4)-1,1,(Holidays!$A$1:$A$248)),0))*$S34,"")</f>
        <v>0</v>
      </c>
      <c r="BE34" s="191">
        <f>IFERROR((IF(AND($P34&gt;=BE$4,$P34&lt;BF$4,$Q34&lt;BF$4),NETWORKDAYS.INTL($P34,$Q34,1,(Holidays!$A$1:$A$248)),0)+IF(AND($P34&gt;=BE$4,$P34&lt;BF$4,$Q34&gt;=BF$4),NETWORKDAYS.INTL($P34,(BF$4)-1,1,(Holidays!$A$1:$A$248)),0)+IF(AND($P34&lt;BE$4,$Q34&lt;BF$4,$Q34&gt;=BE$4),NETWORKDAYS.INTL(BE$4,$Q34,1,(Holidays!$A$1:$A$248)),0)+IF(AND($P34&lt;BE$4,$Q34&gt;=BF$4,$Q34&gt;=BE$4),NETWORKDAYS.INTL(BE$4,(BF$4)-1,1,(Holidays!$A$1:$A$248)),0))*$S34,"")</f>
        <v>0</v>
      </c>
      <c r="BF34" s="191">
        <f>IFERROR((IF(AND($P34&gt;=BF$4,$P34&lt;BG$4,$Q34&lt;BG$4),NETWORKDAYS.INTL($P34,$Q34,1,(Holidays!$A$1:$A$248)),0)+IF(AND($P34&gt;=BF$4,$P34&lt;BG$4,$Q34&gt;=BG$4),NETWORKDAYS.INTL($P34,(BG$4)-1,1,(Holidays!$A$1:$A$248)),0)+IF(AND($P34&lt;BF$4,$Q34&lt;BG$4,$Q34&gt;=BF$4),NETWORKDAYS.INTL(BF$4,$Q34,1,(Holidays!$A$1:$A$248)),0)+IF(AND($P34&lt;BF$4,$Q34&gt;=BG$4,$Q34&gt;=BF$4),NETWORKDAYS.INTL(BF$4,(BG$4)-1,1,(Holidays!$A$1:$A$248)),0))*$S34,"")</f>
        <v>0</v>
      </c>
      <c r="BG34" s="191">
        <f>IFERROR((IF(AND($P34&gt;=BG$4,$P34&lt;BH$4,$Q34&lt;BH$4),NETWORKDAYS.INTL($P34,$Q34,1,(Holidays!$A$1:$A$248)),0)+IF(AND($P34&gt;=BG$4,$P34&lt;BH$4,$Q34&gt;=BH$4),NETWORKDAYS.INTL($P34,(BH$4)-1,1,(Holidays!$A$1:$A$248)),0)+IF(AND($P34&lt;BG$4,$Q34&lt;BH$4,$Q34&gt;=BG$4),NETWORKDAYS.INTL(BG$4,$Q34,1,(Holidays!$A$1:$A$248)),0)+IF(AND($P34&lt;BG$4,$Q34&gt;=BH$4,$Q34&gt;=BG$4),NETWORKDAYS.INTL(BG$4,(BH$4)-1,1,(Holidays!$A$1:$A$248)),0))*$S34,"")</f>
        <v>0</v>
      </c>
      <c r="BH34" s="191">
        <f>IFERROR((IF(AND($P34&gt;=BH$4,$P34&lt;BI$4,$Q34&lt;BI$4),NETWORKDAYS.INTL($P34,$Q34,1,(Holidays!$A$1:$A$248)),0)+IF(AND($P34&gt;=BH$4,$P34&lt;BI$4,$Q34&gt;=BI$4),NETWORKDAYS.INTL($P34,(BI$4)-1,1,(Holidays!$A$1:$A$248)),0)+IF(AND($P34&lt;BH$4,$Q34&lt;BI$4,$Q34&gt;=BH$4),NETWORKDAYS.INTL(BH$4,$Q34,1,(Holidays!$A$1:$A$248)),0)+IF(AND($P34&lt;BH$4,$Q34&gt;=BI$4,$Q34&gt;=BH$4),NETWORKDAYS.INTL(BH$4,(BI$4)-1,1,(Holidays!$A$1:$A$248)),0))*$S34,"")</f>
        <v>0</v>
      </c>
      <c r="BI34" s="191">
        <f>IFERROR((IF(AND($P34&gt;=BI$4,$P34&lt;BJ$4,$Q34&lt;BJ$4),NETWORKDAYS.INTL($P34,$Q34,1,(Holidays!$A$1:$A$248)),0)+IF(AND($P34&gt;=BI$4,$P34&lt;BJ$4,$Q34&gt;=BJ$4),NETWORKDAYS.INTL($P34,(BJ$4)-1,1,(Holidays!$A$1:$A$248)),0)+IF(AND($P34&lt;BI$4,$Q34&lt;BJ$4,$Q34&gt;=BI$4),NETWORKDAYS.INTL(BI$4,$Q34,1,(Holidays!$A$1:$A$248)),0)+IF(AND($P34&lt;BI$4,$Q34&gt;=BJ$4,$Q34&gt;=BI$4),NETWORKDAYS.INTL(BI$4,(BJ$4)-1,1,(Holidays!$A$1:$A$248)),0))*$S34,"")</f>
        <v>0</v>
      </c>
      <c r="BJ34" s="191">
        <f>IFERROR((IF(AND($P34&gt;=BJ$4,$P34&lt;BK$4,$Q34&lt;BK$4),NETWORKDAYS.INTL($P34,$Q34,1,(Holidays!$A$1:$A$248)),0)+IF(AND($P34&gt;=BJ$4,$P34&lt;BK$4,$Q34&gt;=BK$4),NETWORKDAYS.INTL($P34,(BK$4)-1,1,(Holidays!$A$1:$A$248)),0)+IF(AND($P34&lt;BJ$4,$Q34&lt;BK$4,$Q34&gt;=BJ$4),NETWORKDAYS.INTL(BJ$4,$Q34,1,(Holidays!$A$1:$A$248)),0)+IF(AND($P34&lt;BJ$4,$Q34&gt;=BK$4,$Q34&gt;=BJ$4),NETWORKDAYS.INTL(BJ$4,(BK$4)-1,1,(Holidays!$A$1:$A$248)),0))*$S34,"")</f>
        <v>0</v>
      </c>
      <c r="BK34" s="191">
        <f>IFERROR((IF(AND($P34&gt;=BK$4,$P34&lt;BL$4,$Q34&lt;BL$4),NETWORKDAYS.INTL($P34,$Q34,1,(Holidays!$A$1:$A$248)),0)+IF(AND($P34&gt;=BK$4,$P34&lt;BL$4,$Q34&gt;=BL$4),NETWORKDAYS.INTL($P34,(BL$4)-1,1,(Holidays!$A$1:$A$248)),0)+IF(AND($P34&lt;BK$4,$Q34&lt;BL$4,$Q34&gt;=BK$4),NETWORKDAYS.INTL(BK$4,$Q34,1,(Holidays!$A$1:$A$248)),0)+IF(AND($P34&lt;BK$4,$Q34&gt;=BL$4,$Q34&gt;=BK$4),NETWORKDAYS.INTL(BK$4,(BL$4)-1,1,(Holidays!$A$1:$A$248)),0))*$S34,"")</f>
        <v>0</v>
      </c>
      <c r="BL34" s="191">
        <f>IFERROR((IF(AND($P34&gt;=BL$4,$P34&lt;BM$4,$Q34&lt;BM$4),NETWORKDAYS.INTL($P34,$Q34,1,(Holidays!$A$1:$A$248)),0)+IF(AND($P34&gt;=BL$4,$P34&lt;BM$4,$Q34&gt;=BM$4),NETWORKDAYS.INTL($P34,(BM$4)-1,1,(Holidays!$A$1:$A$248)),0)+IF(AND($P34&lt;BL$4,$Q34&lt;BM$4,$Q34&gt;=BL$4),NETWORKDAYS.INTL(BL$4,$Q34,1,(Holidays!$A$1:$A$248)),0)+IF(AND($P34&lt;BL$4,$Q34&gt;=BM$4,$Q34&gt;=BL$4),NETWORKDAYS.INTL(BL$4,(BM$4)-1,1,(Holidays!$A$1:$A$248)),0))*$S34,"")</f>
        <v>0</v>
      </c>
      <c r="BM34" s="191">
        <f>IFERROR((IF(AND($P34&gt;=BM$4,$P34&lt;BN$4,$Q34&lt;BN$4),NETWORKDAYS.INTL($P34,$Q34,1,(Holidays!$A$1:$A$248)),0)+IF(AND($P34&gt;=BM$4,$P34&lt;BN$4,$Q34&gt;=BN$4),NETWORKDAYS.INTL($P34,(BN$4)-1,1,(Holidays!$A$1:$A$248)),0)+IF(AND($P34&lt;BM$4,$Q34&lt;BN$4,$Q34&gt;=BM$4),NETWORKDAYS.INTL(BM$4,$Q34,1,(Holidays!$A$1:$A$248)),0)+IF(AND($P34&lt;BM$4,$Q34&gt;=BN$4,$Q34&gt;=BM$4),NETWORKDAYS.INTL(BM$4,(BN$4)-1,1,(Holidays!$A$1:$A$248)),0))*$S34,"")</f>
        <v>0</v>
      </c>
      <c r="BN34" s="191">
        <f>IFERROR((IF(AND($P34&gt;=BN$4,$P34&lt;BO$4,$Q34&lt;BO$4),NETWORKDAYS.INTL($P34,$Q34,1,(Holidays!$A$1:$A$248)),0)+IF(AND($P34&gt;=BN$4,$P34&lt;BO$4,$Q34&gt;=BO$4),NETWORKDAYS.INTL($P34,(BO$4)-1,1,(Holidays!$A$1:$A$248)),0)+IF(AND($P34&lt;BN$4,$Q34&lt;BO$4,$Q34&gt;=BN$4),NETWORKDAYS.INTL(BN$4,$Q34,1,(Holidays!$A$1:$A$248)),0)+IF(AND($P34&lt;BN$4,$Q34&gt;=BO$4,$Q34&gt;=BN$4),NETWORKDAYS.INTL(BN$4,(BO$4)-1,1,(Holidays!$A$1:$A$248)),0))*$S34,"")</f>
        <v>0</v>
      </c>
      <c r="BO34" s="191">
        <f>IFERROR((IF(AND($P34&gt;=BO$4,$P34&lt;BP$4,$Q34&lt;BP$4),NETWORKDAYS.INTL($P34,$Q34,1,(Holidays!$A$1:$A$248)),0)+IF(AND($P34&gt;=BO$4,$P34&lt;BP$4,$Q34&gt;=BP$4),NETWORKDAYS.INTL($P34,(BP$4)-1,1,(Holidays!$A$1:$A$248)),0)+IF(AND($P34&lt;BO$4,$Q34&lt;BP$4,$Q34&gt;=BO$4),NETWORKDAYS.INTL(BO$4,$Q34,1,(Holidays!$A$1:$A$248)),0)+IF(AND($P34&lt;BO$4,$Q34&gt;=BP$4,$Q34&gt;=BO$4),NETWORKDAYS.INTL(BO$4,(BP$4)-1,1,(Holidays!$A$1:$A$248)),0))*$S34,"")</f>
        <v>0</v>
      </c>
      <c r="BP34" s="191">
        <f>IFERROR((IF(AND($P34&gt;=BP$4,$P34&lt;BQ$4,$Q34&lt;BQ$4),NETWORKDAYS.INTL($P34,$Q34,1,(Holidays!$A$1:$A$248)),0)+IF(AND($P34&gt;=BP$4,$P34&lt;BQ$4,$Q34&gt;=BQ$4),NETWORKDAYS.INTL($P34,(BQ$4)-1,1,(Holidays!$A$1:$A$248)),0)+IF(AND($P34&lt;BP$4,$Q34&lt;BQ$4,$Q34&gt;=BP$4),NETWORKDAYS.INTL(BP$4,$Q34,1,(Holidays!$A$1:$A$248)),0)+IF(AND($P34&lt;BP$4,$Q34&gt;=BQ$4,$Q34&gt;=BP$4),NETWORKDAYS.INTL(BP$4,(BQ$4)-1,1,(Holidays!$A$1:$A$248)),0))*$S34,"")</f>
        <v>0</v>
      </c>
      <c r="BQ34" s="191">
        <f>IFERROR((IF(AND($P34&gt;=BQ$4,$P34&lt;BR$4,$Q34&lt;BR$4),NETWORKDAYS.INTL($P34,$Q34,1,(Holidays!$A$1:$A$248)),0)+IF(AND($P34&gt;=BQ$4,$P34&lt;BR$4,$Q34&gt;=BR$4),NETWORKDAYS.INTL($P34,(BR$4)-1,1,(Holidays!$A$1:$A$248)),0)+IF(AND($P34&lt;BQ$4,$Q34&lt;BR$4,$Q34&gt;=BQ$4),NETWORKDAYS.INTL(BQ$4,$Q34,1,(Holidays!$A$1:$A$248)),0)+IF(AND($P34&lt;BQ$4,$Q34&gt;=BR$4,$Q34&gt;=BQ$4),NETWORKDAYS.INTL(BQ$4,(BR$4)-1,1,(Holidays!$A$1:$A$248)),0))*$S34,"")</f>
        <v>0</v>
      </c>
      <c r="BR34" s="191">
        <f>IFERROR((IF(AND($P34&gt;=BR$4,$P34&lt;BS$4,$Q34&lt;BS$4),NETWORKDAYS.INTL($P34,$Q34,1,(Holidays!$A$1:$A$248)),0)+IF(AND($P34&gt;=BR$4,$P34&lt;BS$4,$Q34&gt;=BS$4),NETWORKDAYS.INTL($P34,(BS$4)-1,1,(Holidays!$A$1:$A$248)),0)+IF(AND($P34&lt;BR$4,$Q34&lt;BS$4,$Q34&gt;=BR$4),NETWORKDAYS.INTL(BR$4,$Q34,1,(Holidays!$A$1:$A$248)),0)+IF(AND($P34&lt;BR$4,$Q34&gt;=BS$4,$Q34&gt;=BR$4),NETWORKDAYS.INTL(BR$4,(BS$4)-1,1,(Holidays!$A$1:$A$248)),0))*$S34,"")</f>
        <v>0</v>
      </c>
      <c r="BS34" s="191">
        <f>IFERROR((IF(AND($P34&gt;=BS$4,$P34&lt;BT$4,$Q34&lt;BT$4),NETWORKDAYS.INTL($P34,$Q34,1,(Holidays!$A$1:$A$248)),0)+IF(AND($P34&gt;=BS$4,$P34&lt;BT$4,$Q34&gt;=BT$4),NETWORKDAYS.INTL($P34,(BT$4)-1,1,(Holidays!$A$1:$A$248)),0)+IF(AND($P34&lt;BS$4,$Q34&lt;BT$4,$Q34&gt;=BS$4),NETWORKDAYS.INTL(BS$4,$Q34,1,(Holidays!$A$1:$A$248)),0)+IF(AND($P34&lt;BS$4,$Q34&gt;=BT$4,$Q34&gt;=BS$4),NETWORKDAYS.INTL(BS$4,(BT$4)-1,1,(Holidays!$A$1:$A$248)),0))*$S34,"")</f>
        <v>0</v>
      </c>
      <c r="BT34" s="191">
        <f>IFERROR((IF(AND($P34&gt;=BT$4,$P34&lt;BU$4,$Q34&lt;BU$4),NETWORKDAYS.INTL($P34,$Q34,1,(Holidays!$A$1:$A$248)),0)+IF(AND($P34&gt;=BT$4,$P34&lt;BU$4,$Q34&gt;=BU$4),NETWORKDAYS.INTL($P34,(BU$4)-1,1,(Holidays!$A$1:$A$248)),0)+IF(AND($P34&lt;BT$4,$Q34&lt;BU$4,$Q34&gt;=BT$4),NETWORKDAYS.INTL(BT$4,$Q34,1,(Holidays!$A$1:$A$248)),0)+IF(AND($P34&lt;BT$4,$Q34&gt;=BU$4,$Q34&gt;=BT$4),NETWORKDAYS.INTL(BT$4,(BU$4)-1,1,(Holidays!$A$1:$A$248)),0))*$S34,"")</f>
        <v>0</v>
      </c>
      <c r="BU34" s="191">
        <f>IFERROR((IF(AND($P34&gt;=BU$4,$P34&lt;BV$4,$Q34&lt;BV$4),NETWORKDAYS.INTL($P34,$Q34,1,(Holidays!$A$1:$A$248)),0)+IF(AND($P34&gt;=BU$4,$P34&lt;BV$4,$Q34&gt;=BV$4),NETWORKDAYS.INTL($P34,(BV$4)-1,1,(Holidays!$A$1:$A$248)),0)+IF(AND($P34&lt;BU$4,$Q34&lt;BV$4,$Q34&gt;=BU$4),NETWORKDAYS.INTL(BU$4,$Q34,1,(Holidays!$A$1:$A$248)),0)+IF(AND($P34&lt;BU$4,$Q34&gt;=BV$4,$Q34&gt;=BU$4),NETWORKDAYS.INTL(BU$4,(BV$4)-1,1,(Holidays!$A$1:$A$248)),0))*$S34,"")</f>
        <v>0</v>
      </c>
      <c r="BV34" s="191">
        <f>IFERROR((IF(AND($P34&gt;=BV$4,$P34&lt;BW$4,$Q34&lt;BW$4),NETWORKDAYS.INTL($P34,$Q34,1,(Holidays!$A$1:$A$248)),0)+IF(AND($P34&gt;=BV$4,$P34&lt;BW$4,$Q34&gt;=BW$4),NETWORKDAYS.INTL($P34,(BW$4)-1,1,(Holidays!$A$1:$A$248)),0)+IF(AND($P34&lt;BV$4,$Q34&lt;BW$4,$Q34&gt;=BV$4),NETWORKDAYS.INTL(BV$4,$Q34,1,(Holidays!$A$1:$A$248)),0)+IF(AND($P34&lt;BV$4,$Q34&gt;=BW$4,$Q34&gt;=BV$4),NETWORKDAYS.INTL(BV$4,(BW$4)-1,1,(Holidays!$A$1:$A$248)),0))*$S34,"")</f>
        <v>0</v>
      </c>
      <c r="BW34" s="191">
        <f>IFERROR((IF(AND($P34&gt;=BW$4,$P34&lt;BX$4,$Q34&lt;BX$4),NETWORKDAYS.INTL($P34,$Q34,1,(Holidays!$A$1:$A$248)),0)+IF(AND($P34&gt;=BW$4,$P34&lt;BX$4,$Q34&gt;=BX$4),NETWORKDAYS.INTL($P34,(BX$4)-1,1,(Holidays!$A$1:$A$248)),0)+IF(AND($P34&lt;BW$4,$Q34&lt;BX$4,$Q34&gt;=BW$4),NETWORKDAYS.INTL(BW$4,$Q34,1,(Holidays!$A$1:$A$248)),0)+IF(AND($P34&lt;BW$4,$Q34&gt;=BX$4,$Q34&gt;=BW$4),NETWORKDAYS.INTL(BW$4,(BX$4)-1,1,(Holidays!$A$1:$A$248)),0))*$S34,"")</f>
        <v>0</v>
      </c>
      <c r="BX34" s="191">
        <f>IFERROR((IF(AND($P34&gt;=BX$4,$P34&lt;BY$4,$Q34&lt;BY$4),NETWORKDAYS.INTL($P34,$Q34,1,(Holidays!$A$1:$A$248)),0)+IF(AND($P34&gt;=BX$4,$P34&lt;BY$4,$Q34&gt;=BY$4),NETWORKDAYS.INTL($P34,(BY$4)-1,1,(Holidays!$A$1:$A$248)),0)+IF(AND($P34&lt;BX$4,$Q34&lt;BY$4,$Q34&gt;=BX$4),NETWORKDAYS.INTL(BX$4,$Q34,1,(Holidays!$A$1:$A$248)),0)+IF(AND($P34&lt;BX$4,$Q34&gt;=BY$4,$Q34&gt;=BX$4),NETWORKDAYS.INTL(BX$4,(BY$4)-1,1,(Holidays!$A$1:$A$248)),0))*$S34,"")</f>
        <v>0</v>
      </c>
      <c r="BY34" s="191">
        <f>IFERROR((IF(AND($P34&gt;=BY$4,$P34&lt;BZ$4,$Q34&lt;BZ$4),NETWORKDAYS.INTL($P34,$Q34,1,(Holidays!$A$1:$A$248)),0)+IF(AND($P34&gt;=BY$4,$P34&lt;BZ$4,$Q34&gt;=BZ$4),NETWORKDAYS.INTL($P34,(BZ$4)-1,1,(Holidays!$A$1:$A$248)),0)+IF(AND($P34&lt;BY$4,$Q34&lt;BZ$4,$Q34&gt;=BY$4),NETWORKDAYS.INTL(BY$4,$Q34,1,(Holidays!$A$1:$A$248)),0)+IF(AND($P34&lt;BY$4,$Q34&gt;=BZ$4,$Q34&gt;=BY$4),NETWORKDAYS.INTL(BY$4,(BZ$4)-1,1,(Holidays!$A$1:$A$248)),0))*$S34,"")</f>
        <v>0</v>
      </c>
      <c r="BZ34" s="191">
        <f>IFERROR((IF(AND($P34&gt;=BZ$4,$P34&lt;CA$4,$Q34&lt;CA$4),NETWORKDAYS.INTL($P34,$Q34,1,(Holidays!$A$1:$A$248)),0)+IF(AND($P34&gt;=BZ$4,$P34&lt;CA$4,$Q34&gt;=CA$4),NETWORKDAYS.INTL($P34,(CA$4)-1,1,(Holidays!$A$1:$A$248)),0)+IF(AND($P34&lt;BZ$4,$Q34&lt;CA$4,$Q34&gt;=BZ$4),NETWORKDAYS.INTL(BZ$4,$Q34,1,(Holidays!$A$1:$A$248)),0)+IF(AND($P34&lt;BZ$4,$Q34&gt;=CA$4,$Q34&gt;=BZ$4),NETWORKDAYS.INTL(BZ$4,(CA$4)-1,1,(Holidays!$A$1:$A$248)),0))*$S34,"")</f>
        <v>0</v>
      </c>
      <c r="CA34" s="191">
        <f>IFERROR((IF(AND($P34&gt;=CA$4,$P34&lt;CB$4,$Q34&lt;CB$4),NETWORKDAYS.INTL($P34,$Q34,1,(Holidays!$A$1:$A$248)),0)+IF(AND($P34&gt;=CA$4,$P34&lt;CB$4,$Q34&gt;=CB$4),NETWORKDAYS.INTL($P34,(CB$4)-1,1,(Holidays!$A$1:$A$248)),0)+IF(AND($P34&lt;CA$4,$Q34&lt;CB$4,$Q34&gt;=CA$4),NETWORKDAYS.INTL(CA$4,$Q34,1,(Holidays!$A$1:$A$248)),0)+IF(AND($P34&lt;CA$4,$Q34&gt;=CB$4,$Q34&gt;=CA$4),NETWORKDAYS.INTL(CA$4,(CB$4)-1,1,(Holidays!$A$1:$A$248)),0))*$S34,"")</f>
        <v>0</v>
      </c>
      <c r="CB34" s="191">
        <f>IFERROR((IF(AND($P34&gt;=CB$4,$P34&lt;CC$4,$Q34&lt;CC$4),NETWORKDAYS.INTL($P34,$Q34,1,(Holidays!$A$1:$A$248)),0)+IF(AND($P34&gt;=CB$4,$P34&lt;CC$4,$Q34&gt;=CC$4),NETWORKDAYS.INTL($P34,(CC$4)-1,1,(Holidays!$A$1:$A$248)),0)+IF(AND($P34&lt;CB$4,$Q34&lt;CC$4,$Q34&gt;=CB$4),NETWORKDAYS.INTL(CB$4,$Q34,1,(Holidays!$A$1:$A$248)),0)+IF(AND($P34&lt;CB$4,$Q34&gt;=CC$4,$Q34&gt;=CB$4),NETWORKDAYS.INTL(CB$4,(CC$4)-1,1,(Holidays!$A$1:$A$248)),0))*$S34,"")</f>
        <v>0</v>
      </c>
      <c r="CC34" s="191">
        <f>IFERROR((IF(AND($P34&gt;=CC$4,$P34&lt;CD$4,$Q34&lt;CD$4),NETWORKDAYS.INTL($P34,$Q34,1,(Holidays!$A$1:$A$248)),0)+IF(AND($P34&gt;=CC$4,$P34&lt;CD$4,$Q34&gt;=CD$4),NETWORKDAYS.INTL($P34,(CD$4)-1,1,(Holidays!$A$1:$A$248)),0)+IF(AND($P34&lt;CC$4,$Q34&lt;CD$4,$Q34&gt;=CC$4),NETWORKDAYS.INTL(CC$4,$Q34,1,(Holidays!$A$1:$A$248)),0)+IF(AND($P34&lt;CC$4,$Q34&gt;=CD$4,$Q34&gt;=CC$4),NETWORKDAYS.INTL(CC$4,(CD$4)-1,1,(Holidays!$A$1:$A$248)),0))*$S34,"")</f>
        <v>0</v>
      </c>
      <c r="CD34" s="191">
        <f>IFERROR((IF(AND($P34&gt;=CD$4,$P34&lt;CE$4,$Q34&lt;CE$4),NETWORKDAYS.INTL($P34,$Q34,1,(Holidays!$A$1:$A$248)),0)+IF(AND($P34&gt;=CD$4,$P34&lt;CE$4,$Q34&gt;=CE$4),NETWORKDAYS.INTL($P34,(CE$4)-1,1,(Holidays!$A$1:$A$248)),0)+IF(AND($P34&lt;CD$4,$Q34&lt;CE$4,$Q34&gt;=CD$4),NETWORKDAYS.INTL(CD$4,$Q34,1,(Holidays!$A$1:$A$248)),0)+IF(AND($P34&lt;CD$4,$Q34&gt;=CE$4,$Q34&gt;=CD$4),NETWORKDAYS.INTL(CD$4,(CE$4)-1,1,(Holidays!$A$1:$A$248)),0))*$S34,"")</f>
        <v>0</v>
      </c>
      <c r="CE34" s="191">
        <f>IFERROR((IF(AND($P34&gt;=CE$4,$P34&lt;CF$4,$Q34&lt;CF$4),NETWORKDAYS.INTL($P34,$Q34,1,(Holidays!$A$1:$A$248)),0)+IF(AND($P34&gt;=CE$4,$P34&lt;CF$4,$Q34&gt;=CF$4),NETWORKDAYS.INTL($P34,(CF$4)-1,1,(Holidays!$A$1:$A$248)),0)+IF(AND($P34&lt;CE$4,$Q34&lt;CF$4,$Q34&gt;=CE$4),NETWORKDAYS.INTL(CE$4,$Q34,1,(Holidays!$A$1:$A$248)),0)+IF(AND($P34&lt;CE$4,$Q34&gt;=CF$4,$Q34&gt;=CE$4),NETWORKDAYS.INTL(CE$4,(CF$4)-1,1,(Holidays!$A$1:$A$248)),0))*$S34,"")</f>
        <v>0</v>
      </c>
      <c r="CF34" s="191">
        <f>IFERROR((IF(AND($P34&gt;=CF$4,$P34&lt;CG$4,$Q34&lt;CG$4),NETWORKDAYS.INTL($P34,$Q34,1,(Holidays!$A$1:$A$248)),0)+IF(AND($P34&gt;=CF$4,$P34&lt;CG$4,$Q34&gt;=CG$4),NETWORKDAYS.INTL($P34,(CG$4)-1,1,(Holidays!$A$1:$A$248)),0)+IF(AND($P34&lt;CF$4,$Q34&lt;CG$4,$Q34&gt;=CF$4),NETWORKDAYS.INTL(CF$4,$Q34,1,(Holidays!$A$1:$A$248)),0)+IF(AND($P34&lt;CF$4,$Q34&gt;=CG$4,$Q34&gt;=CF$4),NETWORKDAYS.INTL(CF$4,(CG$4)-1,1,(Holidays!$A$1:$A$248)),0))*$S34,"")</f>
        <v>0</v>
      </c>
      <c r="CG34" s="191">
        <f>IFERROR((IF(AND($P34&gt;=CG$4,$P34&lt;CH$4,$Q34&lt;CH$4),NETWORKDAYS.INTL($P34,$Q34,1,(Holidays!$A$1:$A$248)),0)+IF(AND($P34&gt;=CG$4,$P34&lt;CH$4,$Q34&gt;=CH$4),NETWORKDAYS.INTL($P34,(CH$4)-1,1,(Holidays!$A$1:$A$248)),0)+IF(AND($P34&lt;CG$4,$Q34&lt;CH$4,$Q34&gt;=CG$4),NETWORKDAYS.INTL(CG$4,$Q34,1,(Holidays!$A$1:$A$248)),0)+IF(AND($P34&lt;CG$4,$Q34&gt;=CH$4,$Q34&gt;=CG$4),NETWORKDAYS.INTL(CG$4,(CH$4)-1,1,(Holidays!$A$1:$A$248)),0))*$S34,"")</f>
        <v>0</v>
      </c>
      <c r="CH34" s="191">
        <f>IFERROR((IF(AND($P34&gt;=CH$4,$P34&lt;CI$4,$Q34&lt;CI$4),NETWORKDAYS.INTL($P34,$Q34,1,(Holidays!$A$1:$A$248)),0)+IF(AND($P34&gt;=CH$4,$P34&lt;CI$4,$Q34&gt;=CI$4),NETWORKDAYS.INTL($P34,(CI$4)-1,1,(Holidays!$A$1:$A$248)),0)+IF(AND($P34&lt;CH$4,$Q34&lt;CI$4,$Q34&gt;=CH$4),NETWORKDAYS.INTL(CH$4,$Q34,1,(Holidays!$A$1:$A$248)),0)+IF(AND($P34&lt;CH$4,$Q34&gt;=CI$4,$Q34&gt;=CH$4),NETWORKDAYS.INTL(CH$4,(CI$4)-1,1,(Holidays!$A$1:$A$248)),0))*$S34,"")</f>
        <v>0</v>
      </c>
      <c r="CI34" s="191">
        <f>IFERROR((IF(AND($P34&gt;=CI$4,$P34&lt;CJ$4,$Q34&lt;CJ$4),NETWORKDAYS.INTL($P34,$Q34,1,(Holidays!$A$1:$A$248)),0)+IF(AND($P34&gt;=CI$4,$P34&lt;CJ$4,$Q34&gt;=CJ$4),NETWORKDAYS.INTL($P34,(CJ$4)-1,1,(Holidays!$A$1:$A$248)),0)+IF(AND($P34&lt;CI$4,$Q34&lt;CJ$4,$Q34&gt;=CI$4),NETWORKDAYS.INTL(CI$4,$Q34,1,(Holidays!$A$1:$A$248)),0)+IF(AND($P34&lt;CI$4,$Q34&gt;=CJ$4,$Q34&gt;=CI$4),NETWORKDAYS.INTL(CI$4,(CJ$4)-1,1,(Holidays!$A$1:$A$248)),0))*$S34,"")</f>
        <v>0</v>
      </c>
      <c r="CJ34" s="191">
        <f>IFERROR((IF(AND($P34&gt;=CJ$4,$P34&lt;CK$4,$Q34&lt;CK$4),NETWORKDAYS.INTL($P34,$Q34,1,(Holidays!$A$1:$A$248)),0)+IF(AND($P34&gt;=CJ$4,$P34&lt;CK$4,$Q34&gt;=CK$4),NETWORKDAYS.INTL($P34,(CK$4)-1,1,(Holidays!$A$1:$A$248)),0)+IF(AND($P34&lt;CJ$4,$Q34&lt;CK$4,$Q34&gt;=CJ$4),NETWORKDAYS.INTL(CJ$4,$Q34,1,(Holidays!$A$1:$A$248)),0)+IF(AND($P34&lt;CJ$4,$Q34&gt;=CK$4,$Q34&gt;=CJ$4),NETWORKDAYS.INTL(CJ$4,(CK$4)-1,1,(Holidays!$A$1:$A$248)),0))*$S34,"")</f>
        <v>0</v>
      </c>
      <c r="CK34" s="191">
        <f>IFERROR((IF(AND($P34&gt;=CK$4,$P34&lt;CL$4,$Q34&lt;CL$4),NETWORKDAYS.INTL($P34,$Q34,1,(Holidays!$A$1:$A$248)),0)+IF(AND($P34&gt;=CK$4,$P34&lt;CL$4,$Q34&gt;=CL$4),NETWORKDAYS.INTL($P34,(CL$4)-1,1,(Holidays!$A$1:$A$248)),0)+IF(AND($P34&lt;CK$4,$Q34&lt;CL$4,$Q34&gt;=CK$4),NETWORKDAYS.INTL(CK$4,$Q34,1,(Holidays!$A$1:$A$248)),0)+IF(AND($P34&lt;CK$4,$Q34&gt;=CL$4,$Q34&gt;=CK$4),NETWORKDAYS.INTL(CK$4,(CL$4)-1,1,(Holidays!$A$1:$A$248)),0))*$S34,"")</f>
        <v>0</v>
      </c>
      <c r="CL34" s="191">
        <f>IFERROR((IF(AND($P34&gt;=CL$4,$P34&lt;CM$4,$Q34&lt;CM$4),NETWORKDAYS.INTL($P34,$Q34,1,(Holidays!$A$1:$A$248)),0)+IF(AND($P34&gt;=CL$4,$P34&lt;CM$4,$Q34&gt;=CM$4),NETWORKDAYS.INTL($P34,(CM$4)-1,1,(Holidays!$A$1:$A$248)),0)+IF(AND($P34&lt;CL$4,$Q34&lt;CM$4,$Q34&gt;=CL$4),NETWORKDAYS.INTL(CL$4,$Q34,1,(Holidays!$A$1:$A$248)),0)+IF(AND($P34&lt;CL$4,$Q34&gt;=CM$4,$Q34&gt;=CL$4),NETWORKDAYS.INTL(CL$4,(CM$4)-1,1,(Holidays!$A$1:$A$248)),0))*$S34,"")</f>
        <v>0</v>
      </c>
      <c r="CM34" s="191">
        <f>IFERROR((IF(AND($P34&gt;=CM$4,$P34&lt;CN$4,$Q34&lt;CN$4),NETWORKDAYS.INTL($P34,$Q34,1,(Holidays!$A$1:$A$248)),0)+IF(AND($P34&gt;=CM$4,$P34&lt;CN$4,$Q34&gt;=CN$4),NETWORKDAYS.INTL($P34,(CN$4)-1,1,(Holidays!$A$1:$A$248)),0)+IF(AND($P34&lt;CM$4,$Q34&lt;CN$4,$Q34&gt;=CM$4),NETWORKDAYS.INTL(CM$4,$Q34,1,(Holidays!$A$1:$A$248)),0)+IF(AND($P34&lt;CM$4,$Q34&gt;=CN$4,$Q34&gt;=CM$4),NETWORKDAYS.INTL(CM$4,(CN$4)-1,1,(Holidays!$A$1:$A$248)),0))*$S34,"")</f>
        <v>0</v>
      </c>
      <c r="CN34" s="191">
        <f>IFERROR((IF(AND($P34&gt;=CN$4,$P34&lt;CO$4,$Q34&lt;CO$4),NETWORKDAYS.INTL($P34,$Q34,1,(Holidays!$A$1:$A$248)),0)+IF(AND($P34&gt;=CN$4,$P34&lt;CO$4,$Q34&gt;=CO$4),NETWORKDAYS.INTL($P34,(CO$4)-1,1,(Holidays!$A$1:$A$248)),0)+IF(AND($P34&lt;CN$4,$Q34&lt;CO$4,$Q34&gt;=CN$4),NETWORKDAYS.INTL(CN$4,$Q34,1,(Holidays!$A$1:$A$248)),0)+IF(AND($P34&lt;CN$4,$Q34&gt;=CO$4,$Q34&gt;=CN$4),NETWORKDAYS.INTL(CN$4,(CO$4)-1,1,(Holidays!$A$1:$A$248)),0))*$S34,"")</f>
        <v>0</v>
      </c>
      <c r="CO34" s="191">
        <f>IFERROR((IF(AND($P34&gt;=CO$4,$P34&lt;CP$4,$Q34&lt;CP$4),NETWORKDAYS.INTL($P34,$Q34,1,(Holidays!$A$1:$A$248)),0)+IF(AND($P34&gt;=CO$4,$P34&lt;CP$4,$Q34&gt;=CP$4),NETWORKDAYS.INTL($P34,(CP$4)-1,1,(Holidays!$A$1:$A$248)),0)+IF(AND($P34&lt;CO$4,$Q34&lt;CP$4,$Q34&gt;=CO$4),NETWORKDAYS.INTL(CO$4,$Q34,1,(Holidays!$A$1:$A$248)),0)+IF(AND($P34&lt;CO$4,$Q34&gt;=CP$4,$Q34&gt;=CO$4),NETWORKDAYS.INTL(CO$4,(CP$4)-1,1,(Holidays!$A$1:$A$248)),0))*$S34,"")</f>
        <v>0</v>
      </c>
      <c r="CP34" s="191">
        <f>IFERROR((IF(AND($P34&gt;=CP$4,$P34&lt;CQ$4,$Q34&lt;CQ$4),NETWORKDAYS.INTL($P34,$Q34,1,(Holidays!$A$1:$A$248)),0)+IF(AND($P34&gt;=CP$4,$P34&lt;CQ$4,$Q34&gt;=CQ$4),NETWORKDAYS.INTL($P34,(CQ$4)-1,1,(Holidays!$A$1:$A$248)),0)+IF(AND($P34&lt;CP$4,$Q34&lt;CQ$4,$Q34&gt;=CP$4),NETWORKDAYS.INTL(CP$4,$Q34,1,(Holidays!$A$1:$A$248)),0)+IF(AND($P34&lt;CP$4,$Q34&gt;=CQ$4,$Q34&gt;=CP$4),NETWORKDAYS.INTL(CP$4,(CQ$4)-1,1,(Holidays!$A$1:$A$248)),0))*$S34,"")</f>
        <v>0</v>
      </c>
      <c r="CQ34" s="191">
        <f>IFERROR((IF(AND($P34&gt;=CQ$4,$P34&lt;CR$4,$Q34&lt;CR$4),NETWORKDAYS.INTL($P34,$Q34,1,(Holidays!$A$1:$A$248)),0)+IF(AND($P34&gt;=CQ$4,$P34&lt;CR$4,$Q34&gt;=CR$4),NETWORKDAYS.INTL($P34,(CR$4)-1,1,(Holidays!$A$1:$A$248)),0)+IF(AND($P34&lt;CQ$4,$Q34&lt;CR$4,$Q34&gt;=CQ$4),NETWORKDAYS.INTL(CQ$4,$Q34,1,(Holidays!$A$1:$A$248)),0)+IF(AND($P34&lt;CQ$4,$Q34&gt;=CR$4,$Q34&gt;=CQ$4),NETWORKDAYS.INTL(CQ$4,(CR$4)-1,1,(Holidays!$A$1:$A$248)),0))*$S34,"")</f>
        <v>0</v>
      </c>
      <c r="CR34" s="191">
        <f>IFERROR((IF(AND($P34&gt;=CR$4,$P34&lt;CS$4,$Q34&lt;CS$4),NETWORKDAYS.INTL($P34,$Q34,1,(Holidays!$A$1:$A$248)),0)+IF(AND($P34&gt;=CR$4,$P34&lt;CS$4,$Q34&gt;=CS$4),NETWORKDAYS.INTL($P34,(CS$4)-1,1,(Holidays!$A$1:$A$248)),0)+IF(AND($P34&lt;CR$4,$Q34&lt;CS$4,$Q34&gt;=CR$4),NETWORKDAYS.INTL(CR$4,$Q34,1,(Holidays!$A$1:$A$248)),0)+IF(AND($P34&lt;CR$4,$Q34&gt;=CS$4,$Q34&gt;=CR$4),NETWORKDAYS.INTL(CR$4,(CS$4)-1,1,(Holidays!$A$1:$A$248)),0))*$S34,"")</f>
        <v>0</v>
      </c>
      <c r="CS34" s="191">
        <f>IFERROR((IF(AND($P34&gt;=CS$4,$P34&lt;CT$4,$Q34&lt;CT$4),NETWORKDAYS.INTL($P34,$Q34,1,(Holidays!$A$1:$A$248)),0)+IF(AND($P34&gt;=CS$4,$P34&lt;CT$4,$Q34&gt;=CT$4),NETWORKDAYS.INTL($P34,(CT$4)-1,1,(Holidays!$A$1:$A$248)),0)+IF(AND($P34&lt;CS$4,$Q34&lt;CT$4,$Q34&gt;=CS$4),NETWORKDAYS.INTL(CS$4,$Q34,1,(Holidays!$A$1:$A$248)),0)+IF(AND($P34&lt;CS$4,$Q34&gt;=CT$4,$Q34&gt;=CS$4),NETWORKDAYS.INTL(CS$4,(CT$4)-1,1,(Holidays!$A$1:$A$248)),0))*$S34,"")</f>
        <v>0</v>
      </c>
      <c r="CT34" s="191">
        <f>IFERROR((IF(AND($P34&gt;=CT$4,$P34&lt;CU$4,$Q34&lt;CU$4),NETWORKDAYS.INTL($P34,$Q34,1,(Holidays!$A$1:$A$248)),0)+IF(AND($P34&gt;=CT$4,$P34&lt;CU$4,$Q34&gt;=CU$4),NETWORKDAYS.INTL($P34,(CU$4)-1,1,(Holidays!$A$1:$A$248)),0)+IF(AND($P34&lt;CT$4,$Q34&lt;CU$4,$Q34&gt;=CT$4),NETWORKDAYS.INTL(CT$4,$Q34,1,(Holidays!$A$1:$A$248)),0)+IF(AND($P34&lt;CT$4,$Q34&gt;=CU$4,$Q34&gt;=CT$4),NETWORKDAYS.INTL(CT$4,(CU$4)-1,1,(Holidays!$A$1:$A$248)),0))*$S34,"")</f>
        <v>0</v>
      </c>
      <c r="CU34" s="191">
        <f>IFERROR((IF(AND($P34&gt;=CU$4,$P34&lt;CV$4,$Q34&lt;CV$4),NETWORKDAYS.INTL($P34,$Q34,1,(Holidays!$A$1:$A$248)),0)+IF(AND($P34&gt;=CU$4,$P34&lt;CV$4,$Q34&gt;=CV$4),NETWORKDAYS.INTL($P34,(CV$4)-1,1,(Holidays!$A$1:$A$248)),0)+IF(AND($P34&lt;CU$4,$Q34&lt;CV$4,$Q34&gt;=CU$4),NETWORKDAYS.INTL(CU$4,$Q34,1,(Holidays!$A$1:$A$248)),0)+IF(AND($P34&lt;CU$4,$Q34&gt;=CV$4,$Q34&gt;=CU$4),NETWORKDAYS.INTL(CU$4,(CV$4)-1,1,(Holidays!$A$1:$A$248)),0))*$S34,"")</f>
        <v>0</v>
      </c>
      <c r="CV34" s="191">
        <f>IFERROR((IF(AND($P34&gt;=CV$4,$P34&lt;CW$4,$Q34&lt;CW$4),NETWORKDAYS.INTL($P34,$Q34,1,(Holidays!$A$1:$A$248)),0)+IF(AND($P34&gt;=CV$4,$P34&lt;CW$4,$Q34&gt;=CW$4),NETWORKDAYS.INTL($P34,(CW$4)-1,1,(Holidays!$A$1:$A$248)),0)+IF(AND($P34&lt;CV$4,$Q34&lt;CW$4,$Q34&gt;=CV$4),NETWORKDAYS.INTL(CV$4,$Q34,1,(Holidays!$A$1:$A$248)),0)+IF(AND($P34&lt;CV$4,$Q34&gt;=CW$4,$Q34&gt;=CV$4),NETWORKDAYS.INTL(CV$4,(CW$4)-1,1,(Holidays!$A$1:$A$248)),0))*$S34,"")</f>
        <v>0</v>
      </c>
      <c r="CW34" s="191">
        <f>IFERROR((IF(AND($P34&gt;=CW$4,$P34&lt;CX$4,$Q34&lt;CX$4),NETWORKDAYS.INTL($P34,$Q34,1,(Holidays!$A$1:$A$248)),0)+IF(AND($P34&gt;=CW$4,$P34&lt;CX$4,$Q34&gt;=CX$4),NETWORKDAYS.INTL($P34,(CX$4)-1,1,(Holidays!$A$1:$A$248)),0)+IF(AND($P34&lt;CW$4,$Q34&lt;CX$4,$Q34&gt;=CW$4),NETWORKDAYS.INTL(CW$4,$Q34,1,(Holidays!$A$1:$A$248)),0)+IF(AND($P34&lt;CW$4,$Q34&gt;=CX$4,$Q34&gt;=CW$4),NETWORKDAYS.INTL(CW$4,(CX$4)-1,1,(Holidays!$A$1:$A$248)),0))*$S34,"")</f>
        <v>0</v>
      </c>
      <c r="CX34" s="191">
        <f>IFERROR((IF(AND($P34&gt;=CX$4,$P34&lt;CY$4,$Q34&lt;CY$4),NETWORKDAYS.INTL($P34,$Q34,1,(Holidays!$A$1:$A$248)),0)+IF(AND($P34&gt;=CX$4,$P34&lt;CY$4,$Q34&gt;=CY$4),NETWORKDAYS.INTL($P34,(CY$4)-1,1,(Holidays!$A$1:$A$248)),0)+IF(AND($P34&lt;CX$4,$Q34&lt;CY$4,$Q34&gt;=CX$4),NETWORKDAYS.INTL(CX$4,$Q34,1,(Holidays!$A$1:$A$248)),0)+IF(AND($P34&lt;CX$4,$Q34&gt;=CY$4,$Q34&gt;=CX$4),NETWORKDAYS.INTL(CX$4,(CY$4)-1,1,(Holidays!$A$1:$A$248)),0))*$S34,"")</f>
        <v>0</v>
      </c>
      <c r="CY34" s="191">
        <f>IFERROR((IF(AND($P34&gt;=CY$4,$P34&lt;CZ$4,$Q34&lt;CZ$4),NETWORKDAYS.INTL($P34,$Q34,1,(Holidays!$A$1:$A$248)),0)+IF(AND($P34&gt;=CY$4,$P34&lt;CZ$4,$Q34&gt;=CZ$4),NETWORKDAYS.INTL($P34,(CZ$4)-1,1,(Holidays!$A$1:$A$248)),0)+IF(AND($P34&lt;CY$4,$Q34&lt;CZ$4,$Q34&gt;=CY$4),NETWORKDAYS.INTL(CY$4,$Q34,1,(Holidays!$A$1:$A$248)),0)+IF(AND($P34&lt;CY$4,$Q34&gt;=CZ$4,$Q34&gt;=CY$4),NETWORKDAYS.INTL(CY$4,(CZ$4)-1,1,(Holidays!$A$1:$A$248)),0))*$S34,"")</f>
        <v>0</v>
      </c>
      <c r="CZ34" s="191">
        <f>IFERROR((IF(AND($P34&gt;=CZ$4,$P34&lt;DA$4,$Q34&lt;DA$4),NETWORKDAYS.INTL($P34,$Q34,1,(Holidays!$A$1:$A$248)),0)+IF(AND($P34&gt;=CZ$4,$P34&lt;DA$4,$Q34&gt;=DA$4),NETWORKDAYS.INTL($P34,(DA$4)-1,1,(Holidays!$A$1:$A$248)),0)+IF(AND($P34&lt;CZ$4,$Q34&lt;DA$4,$Q34&gt;=CZ$4),NETWORKDAYS.INTL(CZ$4,$Q34,1,(Holidays!$A$1:$A$248)),0)+IF(AND($P34&lt;CZ$4,$Q34&gt;=DA$4,$Q34&gt;=CZ$4),NETWORKDAYS.INTL(CZ$4,(DA$4)-1,1,(Holidays!$A$1:$A$248)),0))*$S34,"")</f>
        <v>0</v>
      </c>
      <c r="DA34" s="191">
        <f>IFERROR((IF(AND($P34&gt;=DA$4,$P34&lt;DB$4,$Q34&lt;DB$4),NETWORKDAYS.INTL($P34,$Q34,1,(Holidays!$A$1:$A$248)),0)+IF(AND($P34&gt;=DA$4,$P34&lt;DB$4,$Q34&gt;=DB$4),NETWORKDAYS.INTL($P34,(DB$4)-1,1,(Holidays!$A$1:$A$248)),0)+IF(AND($P34&lt;DA$4,$Q34&lt;DB$4,$Q34&gt;=DA$4),NETWORKDAYS.INTL(DA$4,$Q34,1,(Holidays!$A$1:$A$248)),0)+IF(AND($P34&lt;DA$4,$Q34&gt;=DB$4,$Q34&gt;=DA$4),NETWORKDAYS.INTL(DA$4,(DB$4)-1,1,(Holidays!$A$1:$A$248)),0))*$S34,"")</f>
        <v>0</v>
      </c>
      <c r="DB34" s="191">
        <f>IFERROR((IF(AND($P34&gt;=DB$4,$P34&lt;DC$4,$Q34&lt;DC$4),NETWORKDAYS.INTL($P34,$Q34,1,(Holidays!$A$1:$A$248)),0)+IF(AND($P34&gt;=DB$4,$P34&lt;DC$4,$Q34&gt;=DC$4),NETWORKDAYS.INTL($P34,(DC$4)-1,1,(Holidays!$A$1:$A$248)),0)+IF(AND($P34&lt;DB$4,$Q34&lt;DC$4,$Q34&gt;=DB$4),NETWORKDAYS.INTL(DB$4,$Q34,1,(Holidays!$A$1:$A$248)),0)+IF(AND($P34&lt;DB$4,$Q34&gt;=DC$4,$Q34&gt;=DB$4),NETWORKDAYS.INTL(DB$4,(DC$4)-1,1,(Holidays!$A$1:$A$248)),0))*$S34,"")</f>
        <v>0</v>
      </c>
      <c r="DC34" s="191">
        <f>IFERROR((IF(AND($P34&gt;=DC$4,$P34&lt;DD$4,$Q34&lt;DD$4),NETWORKDAYS.INTL($P34,$Q34,1,(Holidays!$A$1:$A$248)),0)+IF(AND($P34&gt;=DC$4,$P34&lt;DD$4,$Q34&gt;=DD$4),NETWORKDAYS.INTL($P34,(DD$4)-1,1,(Holidays!$A$1:$A$248)),0)+IF(AND($P34&lt;DC$4,$Q34&lt;DD$4,$Q34&gt;=DC$4),NETWORKDAYS.INTL(DC$4,$Q34,1,(Holidays!$A$1:$A$248)),0)+IF(AND($P34&lt;DC$4,$Q34&gt;=DD$4,$Q34&gt;=DC$4),NETWORKDAYS.INTL(DC$4,(DD$4)-1,1,(Holidays!$A$1:$A$248)),0))*$S34,"")</f>
        <v>0</v>
      </c>
      <c r="DD34" s="192">
        <f>IFERROR((IF(AND($P34&gt;=DD$4,$P34&lt;DE$4,$Q34&lt;DE$4),NETWORKDAYS.INTL($P34,$Q34,1,(Holidays!$A$1:$A$248)),0)+IF(AND($P34&gt;=DD$4,$P34&lt;DE$4,$Q34&gt;=DE$4),NETWORKDAYS.INTL($P34,(DE$4)-1,1,(Holidays!$A$1:$A$248)),0)+IF(AND($P34&lt;DD$4,$Q34&lt;DE$4,$Q34&gt;=DD$4),NETWORKDAYS.INTL(DD$4,$Q34,1,(Holidays!$A$1:$A$248)),0)+IF(AND($P34&lt;DD$4,$Q34&gt;=DE$4,$Q34&gt;=DD$4),NETWORKDAYS.INTL(DD$4,(DE$4)-1,1,(Holidays!$A$1:$A$248)),0))*$S34,"")</f>
        <v>0</v>
      </c>
      <c r="DE34" s="191">
        <f>IFERROR((IF(AND($P34&gt;=DE$4,$P34&lt;DF$4,$Q34&lt;DF$4),NETWORKDAYS.INTL($P34,$Q34,1,(Holidays!$A$1:$A$248)),0)+IF(AND($P34&gt;=DE$4,$P34&lt;DF$4,$Q34&gt;=DF$4),NETWORKDAYS.INTL($P34,(DF$4)-1,1,(Holidays!$A$1:$A$248)),0)+IF(AND($P34&lt;DE$4,$Q34&lt;DF$4,$Q34&gt;=DE$4),NETWORKDAYS.INTL(DE$4,$Q34,1,(Holidays!$A$1:$A$248)),0)+IF(AND($P34&lt;DE$4,$Q34&gt;=DF$4,$Q34&gt;=DE$4),NETWORKDAYS.INTL(DE$4,(DF$4)-1,1,(Holidays!$A$1:$A$248)),0))*$S34,"")</f>
        <v>0</v>
      </c>
      <c r="DF34" s="191">
        <f>IFERROR((IF(AND($P34&gt;=DF$4,$P34&lt;DG$4,$Q34&lt;DG$4),NETWORKDAYS.INTL($P34,$Q34,1,(Holidays!$A$1:$A$248)),0)+IF(AND($P34&gt;=DF$4,$P34&lt;DG$4,$Q34&gt;=DG$4),NETWORKDAYS.INTL($P34,(DG$4)-1,1,(Holidays!$A$1:$A$248)),0)+IF(AND($P34&lt;DF$4,$Q34&lt;DG$4,$Q34&gt;=DF$4),NETWORKDAYS.INTL(DF$4,$Q34,1,(Holidays!$A$1:$A$248)),0)+IF(AND($P34&lt;DF$4,$Q34&gt;=DG$4,$Q34&gt;=DF$4),NETWORKDAYS.INTL(DF$4,(DG$4)-1,1,(Holidays!$A$1:$A$248)),0))*$S34,"")</f>
        <v>0</v>
      </c>
      <c r="DG34" s="191">
        <f>IFERROR((IF(AND($P34&gt;=DG$4,$P34&lt;DH$4,$Q34&lt;DH$4),NETWORKDAYS.INTL($P34,$Q34,1,(Holidays!$A$1:$A$248)),0)+IF(AND($P34&gt;=DG$4,$P34&lt;DH$4,$Q34&gt;=DH$4),NETWORKDAYS.INTL($P34,(DH$4)-1,1,(Holidays!$A$1:$A$248)),0)+IF(AND($P34&lt;DG$4,$Q34&lt;DH$4,$Q34&gt;=DG$4),NETWORKDAYS.INTL(DG$4,$Q34,1,(Holidays!$A$1:$A$248)),0)+IF(AND($P34&lt;DG$4,$Q34&gt;=DH$4,$Q34&gt;=DG$4),NETWORKDAYS.INTL(DG$4,(DH$4)-1,1,(Holidays!$A$1:$A$248)),0))*$S34,"")</f>
        <v>0</v>
      </c>
      <c r="DH34" s="191">
        <f>IFERROR((IF(AND($P34&gt;=DH$4,$P34&lt;DI$4,$Q34&lt;DI$4),NETWORKDAYS.INTL($P34,$Q34,1,(Holidays!$A$1:$A$248)),0)+IF(AND($P34&gt;=DH$4,$P34&lt;DI$4,$Q34&gt;=DI$4),NETWORKDAYS.INTL($P34,(DI$4)-1,1,(Holidays!$A$1:$A$248)),0)+IF(AND($P34&lt;DH$4,$Q34&lt;DI$4,$Q34&gt;=DH$4),NETWORKDAYS.INTL(DH$4,$Q34,1,(Holidays!$A$1:$A$248)),0)+IF(AND($P34&lt;DH$4,$Q34&gt;=DI$4,$Q34&gt;=DH$4),NETWORKDAYS.INTL(DH$4,(DI$4)-1,1,(Holidays!$A$1:$A$248)),0))*$S34,"")</f>
        <v>0</v>
      </c>
      <c r="DI34" s="191">
        <f>IFERROR((IF(AND($P34&gt;=DI$4,$P34&lt;DJ$4,$Q34&lt;DJ$4),NETWORKDAYS.INTL($P34,$Q34,1,(Holidays!$A$1:$A$248)),0)+IF(AND($P34&gt;=DI$4,$P34&lt;DJ$4,$Q34&gt;=DJ$4),NETWORKDAYS.INTL($P34,(DJ$4)-1,1,(Holidays!$A$1:$A$248)),0)+IF(AND($P34&lt;DI$4,$Q34&lt;DJ$4,$Q34&gt;=DI$4),NETWORKDAYS.INTL(DI$4,$Q34,1,(Holidays!$A$1:$A$248)),0)+IF(AND($P34&lt;DI$4,$Q34&gt;=DJ$4,$Q34&gt;=DI$4),NETWORKDAYS.INTL(DI$4,(DJ$4)-1,1,(Holidays!$A$1:$A$248)),0))*$S34,"")</f>
        <v>0</v>
      </c>
      <c r="DJ34" s="191">
        <f>IFERROR((IF(AND($P34&gt;=DJ$4,$P34&lt;DK$4,$Q34&lt;DK$4),NETWORKDAYS.INTL($P34,$Q34,1,(Holidays!$A$1:$A$248)),0)+IF(AND($P34&gt;=DJ$4,$P34&lt;DK$4,$Q34&gt;=DK$4),NETWORKDAYS.INTL($P34,(DK$4)-1,1,(Holidays!$A$1:$A$248)),0)+IF(AND($P34&lt;DJ$4,$Q34&lt;DK$4,$Q34&gt;=DJ$4),NETWORKDAYS.INTL(DJ$4,$Q34,1,(Holidays!$A$1:$A$248)),0)+IF(AND($P34&lt;DJ$4,$Q34&gt;=DK$4,$Q34&gt;=DJ$4),NETWORKDAYS.INTL(DJ$4,(DK$4)-1,1,(Holidays!$A$1:$A$248)),0))*$S34,"")</f>
        <v>0</v>
      </c>
      <c r="DK34" s="191">
        <f>IFERROR((IF(AND($P34&gt;=DK$4,$P34&lt;DL$4,$Q34&lt;DL$4),NETWORKDAYS.INTL($P34,$Q34,1,(Holidays!$A$1:$A$248)),0)+IF(AND($P34&gt;=DK$4,$P34&lt;DL$4,$Q34&gt;=DL$4),NETWORKDAYS.INTL($P34,(DL$4)-1,1,(Holidays!$A$1:$A$248)),0)+IF(AND($P34&lt;DK$4,$Q34&lt;DL$4,$Q34&gt;=DK$4),NETWORKDAYS.INTL(DK$4,$Q34,1,(Holidays!$A$1:$A$248)),0)+IF(AND($P34&lt;DK$4,$Q34&gt;=DL$4,$Q34&gt;=DK$4),NETWORKDAYS.INTL(DK$4,(DL$4)-1,1,(Holidays!$A$1:$A$248)),0))*$S34,"")</f>
        <v>0</v>
      </c>
      <c r="DL34" s="191">
        <f>IFERROR((IF(AND($P34&gt;=DL$4,$P34&lt;DM$4,$Q34&lt;DM$4),NETWORKDAYS.INTL($P34,$Q34,1,(Holidays!$A$1:$A$248)),0)+IF(AND($P34&gt;=DL$4,$P34&lt;DM$4,$Q34&gt;=DM$4),NETWORKDAYS.INTL($P34,(DM$4)-1,1,(Holidays!$A$1:$A$248)),0)+IF(AND($P34&lt;DL$4,$Q34&lt;DM$4,$Q34&gt;=DL$4),NETWORKDAYS.INTL(DL$4,$Q34,1,(Holidays!$A$1:$A$248)),0)+IF(AND($P34&lt;DL$4,$Q34&gt;=DM$4,$Q34&gt;=DL$4),NETWORKDAYS.INTL(DL$4,(DM$4)-1,1,(Holidays!$A$1:$A$248)),0))*$S34,"")</f>
        <v>0</v>
      </c>
      <c r="DM34" s="191">
        <f>IFERROR((IF(AND($P34&gt;=DM$4,$P34&lt;DN$4,$Q34&lt;DN$4),NETWORKDAYS.INTL($P34,$Q34,1,(Holidays!$A$1:$A$248)),0)+IF(AND($P34&gt;=DM$4,$P34&lt;DN$4,$Q34&gt;=DN$4),NETWORKDAYS.INTL($P34,(DN$4)-1,1,(Holidays!$A$1:$A$248)),0)+IF(AND($P34&lt;DM$4,$Q34&lt;DN$4,$Q34&gt;=DM$4),NETWORKDAYS.INTL(DM$4,$Q34,1,(Holidays!$A$1:$A$248)),0)+IF(AND($P34&lt;DM$4,$Q34&gt;=DN$4,$Q34&gt;=DM$4),NETWORKDAYS.INTL(DM$4,(DN$4)-1,1,(Holidays!$A$1:$A$248)),0))*$S34,"")</f>
        <v>0</v>
      </c>
      <c r="DN34" s="191">
        <f>IFERROR((IF(AND($P34&gt;=DN$4,$P34&lt;DO$4,$Q34&lt;DO$4),NETWORKDAYS.INTL($P34,$Q34,1,(Holidays!$A$1:$A$248)),0)+IF(AND($P34&gt;=DN$4,$P34&lt;DO$4,$Q34&gt;=DO$4),NETWORKDAYS.INTL($P34,(DO$4)-1,1,(Holidays!$A$1:$A$248)),0)+IF(AND($P34&lt;DN$4,$Q34&lt;DO$4,$Q34&gt;=DN$4),NETWORKDAYS.INTL(DN$4,$Q34,1,(Holidays!$A$1:$A$248)),0)+IF(AND($P34&lt;DN$4,$Q34&gt;=DO$4,$Q34&gt;=DN$4),NETWORKDAYS.INTL(DN$4,(DO$4)-1,1,(Holidays!$A$1:$A$248)),0))*$S34,"")</f>
        <v>0</v>
      </c>
      <c r="DO34" s="191">
        <f>IFERROR((IF(AND($P34&gt;=DO$4,$P34&lt;DP$4,$Q34&lt;DP$4),NETWORKDAYS.INTL($P34,$Q34,1,(Holidays!$A$1:$A$248)),0)+IF(AND($P34&gt;=DO$4,$P34&lt;DP$4,$Q34&gt;=DP$4),NETWORKDAYS.INTL($P34,(DP$4)-1,1,(Holidays!$A$1:$A$248)),0)+IF(AND($P34&lt;DO$4,$Q34&lt;DP$4,$Q34&gt;=DO$4),NETWORKDAYS.INTL(DO$4,$Q34,1,(Holidays!$A$1:$A$248)),0)+IF(AND($P34&lt;DO$4,$Q34&gt;=DP$4,$Q34&gt;=DO$4),NETWORKDAYS.INTL(DO$4,(DP$4)-1,1,(Holidays!$A$1:$A$248)),0))*$S34,"")</f>
        <v>0</v>
      </c>
      <c r="DP34" s="191">
        <f>IFERROR((IF(AND($P34&gt;=DP$4,$P34&lt;DQ$4,$Q34&lt;DQ$4),NETWORKDAYS.INTL($P34,$Q34,1,(Holidays!$A$1:$A$248)),0)+IF(AND($P34&gt;=DP$4,$P34&lt;DQ$4,$Q34&gt;=DQ$4),NETWORKDAYS.INTL($P34,(DQ$4)-1,1,(Holidays!$A$1:$A$248)),0)+IF(AND($P34&lt;DP$4,$Q34&lt;DQ$4,$Q34&gt;=DP$4),NETWORKDAYS.INTL(DP$4,$Q34,1,(Holidays!$A$1:$A$248)),0)+IF(AND($P34&lt;DP$4,$Q34&gt;=DQ$4,$Q34&gt;=DP$4),NETWORKDAYS.INTL(DP$4,(DQ$4)-1,1,(Holidays!$A$1:$A$248)),0))*$S34,"")</f>
        <v>0</v>
      </c>
      <c r="DQ34" s="191">
        <f>IFERROR((IF(AND($P34&gt;=DQ$4,$P34&lt;DR$4,$Q34&lt;DR$4),NETWORKDAYS.INTL($P34,$Q34,1,(Holidays!$A$1:$A$248)),0)+IF(AND($P34&gt;=DQ$4,$P34&lt;DR$4,$Q34&gt;=DR$4),NETWORKDAYS.INTL($P34,(DR$4)-1,1,(Holidays!$A$1:$A$248)),0)+IF(AND($P34&lt;DQ$4,$Q34&lt;DR$4,$Q34&gt;=DQ$4),NETWORKDAYS.INTL(DQ$4,$Q34,1,(Holidays!$A$1:$A$248)),0)+IF(AND($P34&lt;DQ$4,$Q34&gt;=DR$4,$Q34&gt;=DQ$4),NETWORKDAYS.INTL(DQ$4,(DR$4)-1,1,(Holidays!$A$1:$A$248)),0))*$S34,"")</f>
        <v>0</v>
      </c>
      <c r="DR34" s="191">
        <f>IFERROR((IF(AND($P34&gt;=DR$4,$P34&lt;DS$4,$Q34&lt;DS$4),NETWORKDAYS.INTL($P34,$Q34,1,(Holidays!$A$1:$A$248)),0)+IF(AND($P34&gt;=DR$4,$P34&lt;DS$4,$Q34&gt;=DS$4),NETWORKDAYS.INTL($P34,(DS$4)-1,1,(Holidays!$A$1:$A$248)),0)+IF(AND($P34&lt;DR$4,$Q34&lt;DS$4,$Q34&gt;=DR$4),NETWORKDAYS.INTL(DR$4,$Q34,1,(Holidays!$A$1:$A$248)),0)+IF(AND($P34&lt;DR$4,$Q34&gt;=DS$4,$Q34&gt;=DR$4),NETWORKDAYS.INTL(DR$4,(DS$4)-1,1,(Holidays!$A$1:$A$248)),0))*$S34,"")</f>
        <v>0</v>
      </c>
      <c r="DS34" s="191">
        <f>IFERROR((IF(AND($P34&gt;=DS$4,$P34&lt;DT$4,$Q34&lt;DT$4),NETWORKDAYS.INTL($P34,$Q34,1,(Holidays!$A$1:$A$248)),0)+IF(AND($P34&gt;=DS$4,$P34&lt;DT$4,$Q34&gt;=DT$4),NETWORKDAYS.INTL($P34,(DT$4)-1,1,(Holidays!$A$1:$A$248)),0)+IF(AND($P34&lt;DS$4,$Q34&lt;DT$4,$Q34&gt;=DS$4),NETWORKDAYS.INTL(DS$4,$Q34,1,(Holidays!$A$1:$A$248)),0)+IF(AND($P34&lt;DS$4,$Q34&gt;=DT$4,$Q34&gt;=DS$4),NETWORKDAYS.INTL(DS$4,(DT$4)-1,1,(Holidays!$A$1:$A$248)),0))*$S34,"")</f>
        <v>0</v>
      </c>
      <c r="DT34" s="191">
        <f>IFERROR((IF(AND($P34&gt;=DT$4,$P34&lt;DU$4,$Q34&lt;DU$4),NETWORKDAYS.INTL($P34,$Q34,1,(Holidays!$A$1:$A$248)),0)+IF(AND($P34&gt;=DT$4,$P34&lt;DU$4,$Q34&gt;=DU$4),NETWORKDAYS.INTL($P34,(DU$4)-1,1,(Holidays!$A$1:$A$248)),0)+IF(AND($P34&lt;DT$4,$Q34&lt;DU$4,$Q34&gt;=DT$4),NETWORKDAYS.INTL(DT$4,$Q34,1,(Holidays!$A$1:$A$248)),0)+IF(AND($P34&lt;DT$4,$Q34&gt;=DU$4,$Q34&gt;=DT$4),NETWORKDAYS.INTL(DT$4,(DU$4)-1,1,(Holidays!$A$1:$A$248)),0))*$S34,"")</f>
        <v>0</v>
      </c>
      <c r="DU34" s="191">
        <f>IFERROR((IF(AND($P34&gt;=DU$4,$P34&lt;DV$4,$Q34&lt;DV$4),NETWORKDAYS.INTL($P34,$Q34,1,(Holidays!$A$1:$A$248)),0)+IF(AND($P34&gt;=DU$4,$P34&lt;DV$4,$Q34&gt;=DV$4),NETWORKDAYS.INTL($P34,(DV$4)-1,1,(Holidays!$A$1:$A$248)),0)+IF(AND($P34&lt;DU$4,$Q34&lt;DV$4,$Q34&gt;=DU$4),NETWORKDAYS.INTL(DU$4,$Q34,1,(Holidays!$A$1:$A$248)),0)+IF(AND($P34&lt;DU$4,$Q34&gt;=DV$4,$Q34&gt;=DU$4),NETWORKDAYS.INTL(DU$4,(DV$4)-1,1,(Holidays!$A$1:$A$248)),0))*$S34,"")</f>
        <v>0</v>
      </c>
      <c r="DV34" s="191">
        <f>IFERROR((IF(AND($P34&gt;=DV$4,$P34&lt;DW$4,$Q34&lt;DW$4),NETWORKDAYS.INTL($P34,$Q34,1,(Holidays!$A$1:$A$248)),0)+IF(AND($P34&gt;=DV$4,$P34&lt;DW$4,$Q34&gt;=DW$4),NETWORKDAYS.INTL($P34,(DW$4)-1,1,(Holidays!$A$1:$A$248)),0)+IF(AND($P34&lt;DV$4,$Q34&lt;DW$4,$Q34&gt;=DV$4),NETWORKDAYS.INTL(DV$4,$Q34,1,(Holidays!$A$1:$A$248)),0)+IF(AND($P34&lt;DV$4,$Q34&gt;=DW$4,$Q34&gt;=DV$4),NETWORKDAYS.INTL(DV$4,(DW$4)-1,1,(Holidays!$A$1:$A$248)),0))*$S34,"")</f>
        <v>0</v>
      </c>
      <c r="DW34" s="191">
        <f>IFERROR((IF(AND($P34&gt;=DW$4,$P34&lt;DX$4,$Q34&lt;DX$4),NETWORKDAYS.INTL($P34,$Q34,1,(Holidays!$A$1:$A$248)),0)+IF(AND($P34&gt;=DW$4,$P34&lt;DX$4,$Q34&gt;=DX$4),NETWORKDAYS.INTL($P34,(DX$4)-1,1,(Holidays!$A$1:$A$248)),0)+IF(AND($P34&lt;DW$4,$Q34&lt;DX$4,$Q34&gt;=DW$4),NETWORKDAYS.INTL(DW$4,$Q34,1,(Holidays!$A$1:$A$248)),0)+IF(AND($P34&lt;DW$4,$Q34&gt;=DX$4,$Q34&gt;=DW$4),NETWORKDAYS.INTL(DW$4,(DX$4)-1,1,(Holidays!$A$1:$A$248)),0))*$S34,"")</f>
        <v>0</v>
      </c>
      <c r="DX34" s="191">
        <f>IFERROR((IF(AND($P34&gt;=DX$4,$P34&lt;DY$4,$Q34&lt;DY$4),NETWORKDAYS.INTL($P34,$Q34,1,(Holidays!$A$1:$A$248)),0)+IF(AND($P34&gt;=DX$4,$P34&lt;DY$4,$Q34&gt;=DY$4),NETWORKDAYS.INTL($P34,(DY$4)-1,1,(Holidays!$A$1:$A$248)),0)+IF(AND($P34&lt;DX$4,$Q34&lt;DY$4,$Q34&gt;=DX$4),NETWORKDAYS.INTL(DX$4,$Q34,1,(Holidays!$A$1:$A$248)),0)+IF(AND($P34&lt;DX$4,$Q34&gt;=DY$4,$Q34&gt;=DX$4),NETWORKDAYS.INTL(DX$4,(DY$4)-1,1,(Holidays!$A$1:$A$248)),0))*$S34,"")</f>
        <v>0</v>
      </c>
      <c r="DY34" s="191">
        <f>IFERROR((IF(AND($P34&gt;=DY$4,$P34&lt;DZ$4,$Q34&lt;DZ$4),NETWORKDAYS.INTL($P34,$Q34,1,(Holidays!$A$1:$A$248)),0)+IF(AND($P34&gt;=DY$4,$P34&lt;DZ$4,$Q34&gt;=DZ$4),NETWORKDAYS.INTL($P34,(DZ$4)-1,1,(Holidays!$A$1:$A$248)),0)+IF(AND($P34&lt;DY$4,$Q34&lt;DZ$4,$Q34&gt;=DY$4),NETWORKDAYS.INTL(DY$4,$Q34,1,(Holidays!$A$1:$A$248)),0)+IF(AND($P34&lt;DY$4,$Q34&gt;=DZ$4,$Q34&gt;=DY$4),NETWORKDAYS.INTL(DY$4,(DZ$4)-1,1,(Holidays!$A$1:$A$248)),0))*$S34,"")</f>
        <v>0</v>
      </c>
      <c r="DZ34" s="191">
        <f>IFERROR((IF(AND($P34&gt;=DZ$4,$P34&lt;EA$4,$Q34&lt;EA$4),NETWORKDAYS.INTL($P34,$Q34,1,(Holidays!$A$1:$A$248)),0)+IF(AND($P34&gt;=DZ$4,$P34&lt;EA$4,$Q34&gt;=EA$4),NETWORKDAYS.INTL($P34,(EA$4)-1,1,(Holidays!$A$1:$A$248)),0)+IF(AND($P34&lt;DZ$4,$Q34&lt;EA$4,$Q34&gt;=DZ$4),NETWORKDAYS.INTL(DZ$4,$Q34,1,(Holidays!$A$1:$A$248)),0)+IF(AND($P34&lt;DZ$4,$Q34&gt;=EA$4,$Q34&gt;=DZ$4),NETWORKDAYS.INTL(DZ$4,(EA$4)-1,1,(Holidays!$A$1:$A$248)),0))*$S34,"")</f>
        <v>0</v>
      </c>
      <c r="EA34" s="191">
        <f>IFERROR((IF(AND($P34&gt;=EA$4,$P34&lt;EB$4,$Q34&lt;EB$4),NETWORKDAYS.INTL($P34,$Q34,1,(Holidays!$A$1:$A$248)),0)+IF(AND($P34&gt;=EA$4,$P34&lt;EB$4,$Q34&gt;=EB$4),NETWORKDAYS.INTL($P34,(EB$4)-1,1,(Holidays!$A$1:$A$248)),0)+IF(AND($P34&lt;EA$4,$Q34&lt;EB$4,$Q34&gt;=EA$4),NETWORKDAYS.INTL(EA$4,$Q34,1,(Holidays!$A$1:$A$248)),0)+IF(AND($P34&lt;EA$4,$Q34&gt;=EB$4,$Q34&gt;=EA$4),NETWORKDAYS.INTL(EA$4,(EB$4)-1,1,(Holidays!$A$1:$A$248)),0))*$S34,"")</f>
        <v>0</v>
      </c>
      <c r="EB34" s="191">
        <f>IFERROR((IF(AND($P34&gt;=EB$4,$P34&lt;EC$4,$Q34&lt;EC$4),NETWORKDAYS.INTL($P34,$Q34,1,(Holidays!$A$1:$A$248)),0)+IF(AND($P34&gt;=EB$4,$P34&lt;EC$4,$Q34&gt;=EC$4),NETWORKDAYS.INTL($P34,(EC$4)-1,1,(Holidays!$A$1:$A$248)),0)+IF(AND($P34&lt;EB$4,$Q34&lt;EC$4,$Q34&gt;=EB$4),NETWORKDAYS.INTL(EB$4,$Q34,1,(Holidays!$A$1:$A$248)),0)+IF(AND($P34&lt;EB$4,$Q34&gt;=EC$4,$Q34&gt;=EB$4),NETWORKDAYS.INTL(EB$4,(EC$4)-1,1,(Holidays!$A$1:$A$248)),0))*$S34,"")</f>
        <v>0</v>
      </c>
      <c r="EC34" s="191">
        <f>IFERROR((IF(AND($P34&gt;=EC$4,$P34&lt;ED$4,$Q34&lt;ED$4),NETWORKDAYS.INTL($P34,$Q34,1,(Holidays!$A$1:$A$248)),0)+IF(AND($P34&gt;=EC$4,$P34&lt;ED$4,$Q34&gt;=ED$4),NETWORKDAYS.INTL($P34,(ED$4)-1,1,(Holidays!$A$1:$A$248)),0)+IF(AND($P34&lt;EC$4,$Q34&lt;ED$4,$Q34&gt;=EC$4),NETWORKDAYS.INTL(EC$4,$Q34,1,(Holidays!$A$1:$A$248)),0)+IF(AND($P34&lt;EC$4,$Q34&gt;=ED$4,$Q34&gt;=EC$4),NETWORKDAYS.INTL(EC$4,(ED$4)-1,1,(Holidays!$A$1:$A$248)),0))*$S34,"")</f>
        <v>0</v>
      </c>
      <c r="ED34" s="191">
        <f>IFERROR((IF(AND($P34&gt;=ED$4,$P34&lt;EE$4,$Q34&lt;EE$4),NETWORKDAYS.INTL($P34,$Q34,1,(Holidays!$A$1:$A$248)),0)+IF(AND($P34&gt;=ED$4,$P34&lt;EE$4,$Q34&gt;=EE$4),NETWORKDAYS.INTL($P34,(EE$4)-1,1,(Holidays!$A$1:$A$248)),0)+IF(AND($P34&lt;ED$4,$Q34&lt;EE$4,$Q34&gt;=ED$4),NETWORKDAYS.INTL(ED$4,$Q34,1,(Holidays!$A$1:$A$248)),0)+IF(AND($P34&lt;ED$4,$Q34&gt;=EE$4,$Q34&gt;=ED$4),NETWORKDAYS.INTL(ED$4,(EE$4)-1,1,(Holidays!$A$1:$A$248)),0))*$S34,"")</f>
        <v>0</v>
      </c>
      <c r="EE34" s="191">
        <f>IFERROR((IF(AND($P34&gt;=EE$4,$P34&lt;EF$4,$Q34&lt;EF$4),NETWORKDAYS.INTL($P34,$Q34,1,(Holidays!$A$1:$A$248)),0)+IF(AND($P34&gt;=EE$4,$P34&lt;EF$4,$Q34&gt;=EF$4),NETWORKDAYS.INTL($P34,(EF$4)-1,1,(Holidays!$A$1:$A$248)),0)+IF(AND($P34&lt;EE$4,$Q34&lt;EF$4,$Q34&gt;=EE$4),NETWORKDAYS.INTL(EE$4,$Q34,1,(Holidays!$A$1:$A$248)),0)+IF(AND($P34&lt;EE$4,$Q34&gt;=EF$4,$Q34&gt;=EE$4),NETWORKDAYS.INTL(EE$4,(EF$4)-1,1,(Holidays!$A$1:$A$248)),0))*$S34,"")</f>
        <v>0</v>
      </c>
      <c r="EF34" s="191">
        <f>IFERROR((IF(AND($P34&gt;=EF$4,$P34&lt;EG$4,$Q34&lt;EG$4),NETWORKDAYS.INTL($P34,$Q34,1,(Holidays!$A$1:$A$248)),0)+IF(AND($P34&gt;=EF$4,$P34&lt;EG$4,$Q34&gt;=EG$4),NETWORKDAYS.INTL($P34,(EG$4)-1,1,(Holidays!$A$1:$A$248)),0)+IF(AND($P34&lt;EF$4,$Q34&lt;EG$4,$Q34&gt;=EF$4),NETWORKDAYS.INTL(EF$4,$Q34,1,(Holidays!$A$1:$A$248)),0)+IF(AND($P34&lt;EF$4,$Q34&gt;=EG$4,$Q34&gt;=EF$4),NETWORKDAYS.INTL(EF$4,(EG$4)-1,1,(Holidays!$A$1:$A$248)),0))*$S34,"")</f>
        <v>0</v>
      </c>
      <c r="EG34" s="191">
        <f>IFERROR((IF(AND($P34&gt;=EG$4,$P34&lt;EH$4,$Q34&lt;EH$4),NETWORKDAYS.INTL($P34,$Q34,1,(Holidays!$A$1:$A$248)),0)+IF(AND($P34&gt;=EG$4,$P34&lt;EH$4,$Q34&gt;=EH$4),NETWORKDAYS.INTL($P34,(EH$4)-1,1,(Holidays!$A$1:$A$248)),0)+IF(AND($P34&lt;EG$4,$Q34&lt;EH$4,$Q34&gt;=EG$4),NETWORKDAYS.INTL(EG$4,$Q34,1,(Holidays!$A$1:$A$248)),0)+IF(AND($P34&lt;EG$4,$Q34&gt;=EH$4,$Q34&gt;=EG$4),NETWORKDAYS.INTL(EG$4,(EH$4)-1,1,(Holidays!$A$1:$A$248)),0))*$S34,"")</f>
        <v>0</v>
      </c>
      <c r="EH34" s="191">
        <f>IFERROR((IF(AND($P34&gt;=EH$4,$P34&lt;EI$4,$Q34&lt;EI$4),NETWORKDAYS.INTL($P34,$Q34,1,(Holidays!$A$1:$A$248)),0)+IF(AND($P34&gt;=EH$4,$P34&lt;EI$4,$Q34&gt;=EI$4),NETWORKDAYS.INTL($P34,(EI$4)-1,1,(Holidays!$A$1:$A$248)),0)+IF(AND($P34&lt;EH$4,$Q34&lt;EI$4,$Q34&gt;=EH$4),NETWORKDAYS.INTL(EH$4,$Q34,1,(Holidays!$A$1:$A$248)),0)+IF(AND($P34&lt;EH$4,$Q34&gt;=EI$4,$Q34&gt;=EH$4),NETWORKDAYS.INTL(EH$4,(EI$4)-1,1,(Holidays!$A$1:$A$248)),0))*$S34,"")</f>
        <v>0</v>
      </c>
      <c r="EI34" s="191">
        <f>IFERROR((IF(AND($P34&gt;=EI$4,$P34&lt;EJ$4,$Q34&lt;EJ$4),NETWORKDAYS.INTL($P34,$Q34,1,(Holidays!$A$1:$A$248)),0)+IF(AND($P34&gt;=EI$4,$P34&lt;EJ$4,$Q34&gt;=EJ$4),NETWORKDAYS.INTL($P34,(EJ$4)-1,1,(Holidays!$A$1:$A$248)),0)+IF(AND($P34&lt;EI$4,$Q34&lt;EJ$4,$Q34&gt;=EI$4),NETWORKDAYS.INTL(EI$4,$Q34,1,(Holidays!$A$1:$A$248)),0)+IF(AND($P34&lt;EI$4,$Q34&gt;=EJ$4,$Q34&gt;=EI$4),NETWORKDAYS.INTL(EI$4,(EJ$4)-1,1,(Holidays!$A$1:$A$248)),0))*$S34,"")</f>
        <v>0</v>
      </c>
      <c r="EJ34" s="191">
        <f>IFERROR((IF(AND($P34&gt;=EJ$4,$P34&lt;EK$4,$Q34&lt;EK$4),NETWORKDAYS.INTL($P34,$Q34,1,(Holidays!$A$1:$A$248)),0)+IF(AND($P34&gt;=EJ$4,$P34&lt;EK$4,$Q34&gt;=EK$4),NETWORKDAYS.INTL($P34,(EK$4)-1,1,(Holidays!$A$1:$A$248)),0)+IF(AND($P34&lt;EJ$4,$Q34&lt;EK$4,$Q34&gt;=EJ$4),NETWORKDAYS.INTL(EJ$4,$Q34,1,(Holidays!$A$1:$A$248)),0)+IF(AND($P34&lt;EJ$4,$Q34&gt;=EK$4,$Q34&gt;=EJ$4),NETWORKDAYS.INTL(EJ$4,(EK$4)-1,1,(Holidays!$A$1:$A$248)),0))*$S34,"")</f>
        <v>0</v>
      </c>
      <c r="EK34" s="191">
        <f>IFERROR((IF(AND($P34&gt;=EK$4,$P34&lt;EL$4,$Q34&lt;EL$4),NETWORKDAYS.INTL($P34,$Q34,1,(Holidays!$A$1:$A$248)),0)+IF(AND($P34&gt;=EK$4,$P34&lt;EL$4,$Q34&gt;=EL$4),NETWORKDAYS.INTL($P34,(EL$4)-1,1,(Holidays!$A$1:$A$248)),0)+IF(AND($P34&lt;EK$4,$Q34&lt;EL$4,$Q34&gt;=EK$4),NETWORKDAYS.INTL(EK$4,$Q34,1,(Holidays!$A$1:$A$248)),0)+IF(AND($P34&lt;EK$4,$Q34&gt;=EL$4,$Q34&gt;=EK$4),NETWORKDAYS.INTL(EK$4,(EL$4)-1,1,(Holidays!$A$1:$A$248)),0))*$S34,"")</f>
        <v>0</v>
      </c>
      <c r="EL34" s="191">
        <f>IFERROR((IF(AND($P34&gt;=EL$4,$P34&lt;EM$4,$Q34&lt;EM$4),NETWORKDAYS.INTL($P34,$Q34,1,(Holidays!$A$1:$A$248)),0)+IF(AND($P34&gt;=EL$4,$P34&lt;EM$4,$Q34&gt;=EM$4),NETWORKDAYS.INTL($P34,(EM$4)-1,1,(Holidays!$A$1:$A$248)),0)+IF(AND($P34&lt;EL$4,$Q34&lt;EM$4,$Q34&gt;=EL$4),NETWORKDAYS.INTL(EL$4,$Q34,1,(Holidays!$A$1:$A$248)),0)+IF(AND($P34&lt;EL$4,$Q34&gt;=EM$4,$Q34&gt;=EL$4),NETWORKDAYS.INTL(EL$4,(EM$4)-1,1,(Holidays!$A$1:$A$248)),0))*$S34,"")</f>
        <v>0</v>
      </c>
      <c r="EM34" s="191">
        <f>IFERROR((IF(AND($P34&gt;=EM$4,$P34&lt;EN$4,$Q34&lt;EN$4),NETWORKDAYS.INTL($P34,$Q34,1,(Holidays!$A$1:$A$248)),0)+IF(AND($P34&gt;=EM$4,$P34&lt;EN$4,$Q34&gt;=EN$4),NETWORKDAYS.INTL($P34,(EN$4)-1,1,(Holidays!$A$1:$A$248)),0)+IF(AND($P34&lt;EM$4,$Q34&lt;EN$4,$Q34&gt;=EM$4),NETWORKDAYS.INTL(EM$4,$Q34,1,(Holidays!$A$1:$A$248)),0)+IF(AND($P34&lt;EM$4,$Q34&gt;=EN$4,$Q34&gt;=EM$4),NETWORKDAYS.INTL(EM$4,(EN$4)-1,1,(Holidays!$A$1:$A$248)),0))*$S34,"")</f>
        <v>0</v>
      </c>
      <c r="EN34" s="191">
        <f>IFERROR((IF(AND($P34&gt;=EN$4,$P34&lt;EO$4,$Q34&lt;EO$4),NETWORKDAYS.INTL($P34,$Q34,1,(Holidays!$A$1:$A$248)),0)+IF(AND($P34&gt;=EN$4,$P34&lt;EO$4,$Q34&gt;=EO$4),NETWORKDAYS.INTL($P34,(EO$4)-1,1,(Holidays!$A$1:$A$248)),0)+IF(AND($P34&lt;EN$4,$Q34&lt;EO$4,$Q34&gt;=EN$4),NETWORKDAYS.INTL(EN$4,$Q34,1,(Holidays!$A$1:$A$248)),0)+IF(AND($P34&lt;EN$4,$Q34&gt;=EO$4,$Q34&gt;=EN$4),NETWORKDAYS.INTL(EN$4,(EO$4)-1,1,(Holidays!$A$1:$A$248)),0))*$S34,"")</f>
        <v>0</v>
      </c>
      <c r="EO34" s="191">
        <f>IFERROR((IF(AND($P34&gt;=EO$4,$P34&lt;EP$4,$Q34&lt;EP$4),NETWORKDAYS.INTL($P34,$Q34,1,(Holidays!$A$1:$A$248)),0)+IF(AND($P34&gt;=EO$4,$P34&lt;EP$4,$Q34&gt;=EP$4),NETWORKDAYS.INTL($P34,(EP$4)-1,1,(Holidays!$A$1:$A$248)),0)+IF(AND($P34&lt;EO$4,$Q34&lt;EP$4,$Q34&gt;=EO$4),NETWORKDAYS.INTL(EO$4,$Q34,1,(Holidays!$A$1:$A$248)),0)+IF(AND($P34&lt;EO$4,$Q34&gt;=EP$4,$Q34&gt;=EO$4),NETWORKDAYS.INTL(EO$4,(EP$4)-1,1,(Holidays!$A$1:$A$248)),0))*$S34,"")</f>
        <v>0</v>
      </c>
      <c r="EP34" s="191">
        <f>IFERROR((IF(AND($P34&gt;=EP$4,$P34&lt;EQ$4,$Q34&lt;EQ$4),NETWORKDAYS.INTL($P34,$Q34,1,(Holidays!$A$1:$A$248)),0)+IF(AND($P34&gt;=EP$4,$P34&lt;EQ$4,$Q34&gt;=EQ$4),NETWORKDAYS.INTL($P34,(EQ$4)-1,1,(Holidays!$A$1:$A$248)),0)+IF(AND($P34&lt;EP$4,$Q34&lt;EQ$4,$Q34&gt;=EP$4),NETWORKDAYS.INTL(EP$4,$Q34,1,(Holidays!$A$1:$A$248)),0)+IF(AND($P34&lt;EP$4,$Q34&gt;=EQ$4,$Q34&gt;=EP$4),NETWORKDAYS.INTL(EP$4,(EQ$4)-1,1,(Holidays!$A$1:$A$248)),0))*$S34,"")</f>
        <v>0</v>
      </c>
      <c r="EQ34" s="191">
        <f>IFERROR((IF(AND($P34&gt;=EQ$4,$P34&lt;ER$4,$Q34&lt;ER$4),NETWORKDAYS.INTL($P34,$Q34,1,(Holidays!$A$1:$A$248)),0)+IF(AND($P34&gt;=EQ$4,$P34&lt;ER$4,$Q34&gt;=ER$4),NETWORKDAYS.INTL($P34,(ER$4)-1,1,(Holidays!$A$1:$A$248)),0)+IF(AND($P34&lt;EQ$4,$Q34&lt;ER$4,$Q34&gt;=EQ$4),NETWORKDAYS.INTL(EQ$4,$Q34,1,(Holidays!$A$1:$A$248)),0)+IF(AND($P34&lt;EQ$4,$Q34&gt;=ER$4,$Q34&gt;=EQ$4),NETWORKDAYS.INTL(EQ$4,(ER$4)-1,1,(Holidays!$A$1:$A$248)),0))*$S34,"")</f>
        <v>0</v>
      </c>
      <c r="ER34" s="191">
        <f>IFERROR((IF(AND($P34&gt;=ER$4,$P34&lt;ES$4,$Q34&lt;ES$4),NETWORKDAYS.INTL($P34,$Q34,1,(Holidays!$A$1:$A$248)),0)+IF(AND($P34&gt;=ER$4,$P34&lt;ES$4,$Q34&gt;=ES$4),NETWORKDAYS.INTL($P34,(ES$4)-1,1,(Holidays!$A$1:$A$248)),0)+IF(AND($P34&lt;ER$4,$Q34&lt;ES$4,$Q34&gt;=ER$4),NETWORKDAYS.INTL(ER$4,$Q34,1,(Holidays!$A$1:$A$248)),0)+IF(AND($P34&lt;ER$4,$Q34&gt;=ES$4,$Q34&gt;=ER$4),NETWORKDAYS.INTL(ER$4,(ES$4)-1,1,(Holidays!$A$1:$A$248)),0))*$S34,"")</f>
        <v>0</v>
      </c>
      <c r="ES34" s="191">
        <f>IFERROR((IF(AND($P34&gt;=ES$4,$P34&lt;ET$4,$Q34&lt;ET$4),NETWORKDAYS.INTL($P34,$Q34,1,(Holidays!$A$1:$A$248)),0)+IF(AND($P34&gt;=ES$4,$P34&lt;ET$4,$Q34&gt;=ET$4),NETWORKDAYS.INTL($P34,(ET$4)-1,1,(Holidays!$A$1:$A$248)),0)+IF(AND($P34&lt;ES$4,$Q34&lt;ET$4,$Q34&gt;=ES$4),NETWORKDAYS.INTL(ES$4,$Q34,1,(Holidays!$A$1:$A$248)),0)+IF(AND($P34&lt;ES$4,$Q34&gt;=ET$4,$Q34&gt;=ES$4),NETWORKDAYS.INTL(ES$4,(ET$4)-1,1,(Holidays!$A$1:$A$248)),0))*$S34,"")</f>
        <v>0</v>
      </c>
      <c r="ET34" s="191">
        <f>IFERROR((IF(AND($P34&gt;=ET$4,$P34&lt;EU$4,$Q34&lt;EU$4),NETWORKDAYS.INTL($P34,$Q34,1,(Holidays!$A$1:$A$248)),0)+IF(AND($P34&gt;=ET$4,$P34&lt;EU$4,$Q34&gt;=EU$4),NETWORKDAYS.INTL($P34,(EU$4)-1,1,(Holidays!$A$1:$A$248)),0)+IF(AND($P34&lt;ET$4,$Q34&lt;EU$4,$Q34&gt;=ET$4),NETWORKDAYS.INTL(ET$4,$Q34,1,(Holidays!$A$1:$A$248)),0)+IF(AND($P34&lt;ET$4,$Q34&gt;=EU$4,$Q34&gt;=ET$4),NETWORKDAYS.INTL(ET$4,(EU$4)-1,1,(Holidays!$A$1:$A$248)),0))*$S34,"")</f>
        <v>0</v>
      </c>
      <c r="EU34" s="191">
        <f>IFERROR((IF(AND($P34&gt;=EU$4,$P34&lt;EV$4,$Q34&lt;EV$4),NETWORKDAYS.INTL($P34,$Q34,1,(Holidays!$A$1:$A$248)),0)+IF(AND($P34&gt;=EU$4,$P34&lt;EV$4,$Q34&gt;=EV$4),NETWORKDAYS.INTL($P34,(EV$4)-1,1,(Holidays!$A$1:$A$248)),0)+IF(AND($P34&lt;EU$4,$Q34&lt;EV$4,$Q34&gt;=EU$4),NETWORKDAYS.INTL(EU$4,$Q34,1,(Holidays!$A$1:$A$248)),0)+IF(AND($P34&lt;EU$4,$Q34&gt;=EV$4,$Q34&gt;=EU$4),NETWORKDAYS.INTL(EU$4,(EV$4)-1,1,(Holidays!$A$1:$A$248)),0))*$S34,"")</f>
        <v>0</v>
      </c>
      <c r="EV34" s="191">
        <f>IFERROR((IF(AND($P34&gt;=EV$4,$P34&lt;EW$4,$Q34&lt;EW$4),NETWORKDAYS.INTL($P34,$Q34,1,(Holidays!$A$1:$A$248)),0)+IF(AND($P34&gt;=EV$4,$P34&lt;EW$4,$Q34&gt;=EW$4),NETWORKDAYS.INTL($P34,(EW$4)-1,1,(Holidays!$A$1:$A$248)),0)+IF(AND($P34&lt;EV$4,$Q34&lt;EW$4,$Q34&gt;=EV$4),NETWORKDAYS.INTL(EV$4,$Q34,1,(Holidays!$A$1:$A$248)),0)+IF(AND($P34&lt;EV$4,$Q34&gt;=EW$4,$Q34&gt;=EV$4),NETWORKDAYS.INTL(EV$4,(EW$4)-1,1,(Holidays!$A$1:$A$248)),0))*$S34,"")</f>
        <v>0</v>
      </c>
      <c r="EW34" s="191">
        <f>IFERROR((IF(AND($P34&gt;=EW$4,$P34&lt;EX$4,$Q34&lt;EX$4),NETWORKDAYS.INTL($P34,$Q34,1,(Holidays!$A$1:$A$248)),0)+IF(AND($P34&gt;=EW$4,$P34&lt;EX$4,$Q34&gt;=EX$4),NETWORKDAYS.INTL($P34,(EX$4)-1,1,(Holidays!$A$1:$A$248)),0)+IF(AND($P34&lt;EW$4,$Q34&lt;EX$4,$Q34&gt;=EW$4),NETWORKDAYS.INTL(EW$4,$Q34,1,(Holidays!$A$1:$A$248)),0)+IF(AND($P34&lt;EW$4,$Q34&gt;=EX$4,$Q34&gt;=EW$4),NETWORKDAYS.INTL(EW$4,(EX$4)-1,1,(Holidays!$A$1:$A$248)),0))*$S34,"")</f>
        <v>0</v>
      </c>
      <c r="EX34" s="191">
        <f>IFERROR((IF(AND($P34&gt;=EX$4,$P34&lt;EY$4,$Q34&lt;EY$4),NETWORKDAYS.INTL($P34,$Q34,1,(Holidays!$A$1:$A$248)),0)+IF(AND($P34&gt;=EX$4,$P34&lt;EY$4,$Q34&gt;=EY$4),NETWORKDAYS.INTL($P34,(EY$4)-1,1,(Holidays!$A$1:$A$248)),0)+IF(AND($P34&lt;EX$4,$Q34&lt;EY$4,$Q34&gt;=EX$4),NETWORKDAYS.INTL(EX$4,$Q34,1,(Holidays!$A$1:$A$248)),0)+IF(AND($P34&lt;EX$4,$Q34&gt;=EY$4,$Q34&gt;=EX$4),NETWORKDAYS.INTL(EX$4,(EY$4)-1,1,(Holidays!$A$1:$A$248)),0))*$S34,"")</f>
        <v>0</v>
      </c>
      <c r="EY34" s="191">
        <f>IFERROR((IF(AND($P34&gt;=EY$4,$P34&lt;EZ$4,$Q34&lt;EZ$4),NETWORKDAYS.INTL($P34,$Q34,1,(Holidays!$A$1:$A$248)),0)+IF(AND($P34&gt;=EY$4,$P34&lt;EZ$4,$Q34&gt;=EZ$4),NETWORKDAYS.INTL($P34,(EZ$4)-1,1,(Holidays!$A$1:$A$248)),0)+IF(AND($P34&lt;EY$4,$Q34&lt;EZ$4,$Q34&gt;=EY$4),NETWORKDAYS.INTL(EY$4,$Q34,1,(Holidays!$A$1:$A$248)),0)+IF(AND($P34&lt;EY$4,$Q34&gt;=EZ$4,$Q34&gt;=EY$4),NETWORKDAYS.INTL(EY$4,(EZ$4)-1,1,(Holidays!$A$1:$A$248)),0))*$S34,"")</f>
        <v>0</v>
      </c>
      <c r="EZ34" s="191">
        <f>IFERROR((IF(AND($P34&gt;=EZ$4,$P34&lt;FA$4,$Q34&lt;FA$4),NETWORKDAYS.INTL($P34,$Q34,1,(Holidays!$A$1:$A$248)),0)+IF(AND($P34&gt;=EZ$4,$P34&lt;FA$4,$Q34&gt;=FA$4),NETWORKDAYS.INTL($P34,(FA$4)-1,1,(Holidays!$A$1:$A$248)),0)+IF(AND($P34&lt;EZ$4,$Q34&lt;FA$4,$Q34&gt;=EZ$4),NETWORKDAYS.INTL(EZ$4,$Q34,1,(Holidays!$A$1:$A$248)),0)+IF(AND($P34&lt;EZ$4,$Q34&gt;=FA$4,$Q34&gt;=EZ$4),NETWORKDAYS.INTL(EZ$4,(FA$4)-1,1,(Holidays!$A$1:$A$248)),0))*$S34,"")</f>
        <v>0</v>
      </c>
      <c r="FA34" s="191">
        <f>IFERROR((IF(AND($P34&gt;=FA$4,$P34&lt;FB$4,$Q34&lt;FB$4),NETWORKDAYS.INTL($P34,$Q34,1,(Holidays!$A$1:$A$248)),0)+IF(AND($P34&gt;=FA$4,$P34&lt;FB$4,$Q34&gt;=FB$4),NETWORKDAYS.INTL($P34,(FB$4)-1,1,(Holidays!$A$1:$A$248)),0)+IF(AND($P34&lt;FA$4,$Q34&lt;FB$4,$Q34&gt;=FA$4),NETWORKDAYS.INTL(FA$4,$Q34,1,(Holidays!$A$1:$A$248)),0)+IF(AND($P34&lt;FA$4,$Q34&gt;=FB$4,$Q34&gt;=FA$4),NETWORKDAYS.INTL(FA$4,(FB$4)-1,1,(Holidays!$A$1:$A$248)),0))*$S34,"")</f>
        <v>0</v>
      </c>
      <c r="FB34" s="191">
        <f>IFERROR((IF(AND($P34&gt;=FB$4,$P34&lt;FC$4,$Q34&lt;FC$4),NETWORKDAYS.INTL($P34,$Q34,1,(Holidays!$A$1:$A$248)),0)+IF(AND($P34&gt;=FB$4,$P34&lt;FC$4,$Q34&gt;=FC$4),NETWORKDAYS.INTL($P34,(FC$4)-1,1,(Holidays!$A$1:$A$248)),0)+IF(AND($P34&lt;FB$4,$Q34&lt;FC$4,$Q34&gt;=FB$4),NETWORKDAYS.INTL(FB$4,$Q34,1,(Holidays!$A$1:$A$248)),0)+IF(AND($P34&lt;FB$4,$Q34&gt;=FC$4,$Q34&gt;=FB$4),NETWORKDAYS.INTL(FB$4,(FC$4)-1,1,(Holidays!$A$1:$A$248)),0))*$S34,"")</f>
        <v>0</v>
      </c>
      <c r="FC34" s="191">
        <f>IFERROR((IF(AND($P34&gt;=FC$4,$P34&lt;FD$4,$Q34&lt;FD$4),NETWORKDAYS.INTL($P34,$Q34,1,(Holidays!$A$1:$A$248)),0)+IF(AND($P34&gt;=FC$4,$P34&lt;FD$4,$Q34&gt;=FD$4),NETWORKDAYS.INTL($P34,(FD$4)-1,1,(Holidays!$A$1:$A$248)),0)+IF(AND($P34&lt;FC$4,$Q34&lt;FD$4,$Q34&gt;=FC$4),NETWORKDAYS.INTL(FC$4,$Q34,1,(Holidays!$A$1:$A$248)),0)+IF(AND($P34&lt;FC$4,$Q34&gt;=FD$4,$Q34&gt;=FC$4),NETWORKDAYS.INTL(FC$4,(FD$4)-1,1,(Holidays!$A$1:$A$248)),0))*$S34,"")</f>
        <v>0</v>
      </c>
      <c r="FD34" s="191">
        <f>IFERROR((IF(AND($P34&gt;=FD$4,$P34&lt;FE$4,$Q34&lt;FE$4),NETWORKDAYS.INTL($P34,$Q34,1,(Holidays!$A$1:$A$248)),0)+IF(AND($P34&gt;=FD$4,$P34&lt;FE$4,$Q34&gt;=FE$4),NETWORKDAYS.INTL($P34,(FE$4)-1,1,(Holidays!$A$1:$A$248)),0)+IF(AND($P34&lt;FD$4,$Q34&lt;FE$4,$Q34&gt;=FD$4),NETWORKDAYS.INTL(FD$4,$Q34,1,(Holidays!$A$1:$A$248)),0)+IF(AND($P34&lt;FD$4,$Q34&gt;=FE$4,$Q34&gt;=FD$4),NETWORKDAYS.INTL(FD$4,(FE$4)-1,1,(Holidays!$A$1:$A$248)),0))*$S34,"")</f>
        <v>0</v>
      </c>
      <c r="FE34" s="191">
        <f>IFERROR((IF(AND($P34&gt;=FE$4,$P34&lt;FF$4,$Q34&lt;FF$4),NETWORKDAYS.INTL($P34,$Q34,1,(Holidays!$A$1:$A$248)),0)+IF(AND($P34&gt;=FE$4,$P34&lt;FF$4,$Q34&gt;=FF$4),NETWORKDAYS.INTL($P34,(FF$4)-1,1,(Holidays!$A$1:$A$248)),0)+IF(AND($P34&lt;FE$4,$Q34&lt;FF$4,$Q34&gt;=FE$4),NETWORKDAYS.INTL(FE$4,$Q34,1,(Holidays!$A$1:$A$248)),0)+IF(AND($P34&lt;FE$4,$Q34&gt;=FF$4,$Q34&gt;=FE$4),NETWORKDAYS.INTL(FE$4,(FF$4)-1,1,(Holidays!$A$1:$A$248)),0))*$S34,"")</f>
        <v>0</v>
      </c>
      <c r="FF34" s="191">
        <f>IFERROR((IF(AND($P34&gt;=FF$4,$P34&lt;FG$4,$Q34&lt;FG$4),NETWORKDAYS.INTL($P34,$Q34,1,(Holidays!$A$1:$A$248)),0)+IF(AND($P34&gt;=FF$4,$P34&lt;FG$4,$Q34&gt;=FG$4),NETWORKDAYS.INTL($P34,(FG$4)-1,1,(Holidays!$A$1:$A$248)),0)+IF(AND($P34&lt;FF$4,$Q34&lt;FG$4,$Q34&gt;=FF$4),NETWORKDAYS.INTL(FF$4,$Q34,1,(Holidays!$A$1:$A$248)),0)+IF(AND($P34&lt;FF$4,$Q34&gt;=FG$4,$Q34&gt;=FF$4),NETWORKDAYS.INTL(FF$4,(FG$4)-1,1,(Holidays!$A$1:$A$248)),0))*$S34,"")</f>
        <v>0</v>
      </c>
      <c r="FG34" s="191">
        <f>IFERROR((IF(AND($P34&gt;=FG$4,$P34&lt;FH$4,$Q34&lt;FH$4),NETWORKDAYS.INTL($P34,$Q34,1,(Holidays!$A$1:$A$248)),0)+IF(AND($P34&gt;=FG$4,$P34&lt;FH$4,$Q34&gt;=FH$4),NETWORKDAYS.INTL($P34,(FH$4)-1,1,(Holidays!$A$1:$A$248)),0)+IF(AND($P34&lt;FG$4,$Q34&lt;FH$4,$Q34&gt;=FG$4),NETWORKDAYS.INTL(FG$4,$Q34,1,(Holidays!$A$1:$A$248)),0)+IF(AND($P34&lt;FG$4,$Q34&gt;=FH$4,$Q34&gt;=FG$4),NETWORKDAYS.INTL(FG$4,(FH$4)-1,1,(Holidays!$A$1:$A$248)),0))*$S34,"")</f>
        <v>0</v>
      </c>
      <c r="FH34" s="191">
        <f>IFERROR((IF(AND($P34&gt;=FH$4,$P34&lt;FI$4,$Q34&lt;FI$4),NETWORKDAYS.INTL($P34,$Q34,1,(Holidays!$A$1:$A$248)),0)+IF(AND($P34&gt;=FH$4,$P34&lt;FI$4,$Q34&gt;=FI$4),NETWORKDAYS.INTL($P34,(FI$4)-1,1,(Holidays!$A$1:$A$248)),0)+IF(AND($P34&lt;FH$4,$Q34&lt;FI$4,$Q34&gt;=FH$4),NETWORKDAYS.INTL(FH$4,$Q34,1,(Holidays!$A$1:$A$248)),0)+IF(AND($P34&lt;FH$4,$Q34&gt;=FI$4,$Q34&gt;=FH$4),NETWORKDAYS.INTL(FH$4,(FI$4)-1,1,(Holidays!$A$1:$A$248)),0))*$S34,"")</f>
        <v>0</v>
      </c>
      <c r="FI34" s="191">
        <f>IFERROR((IF(AND($P34&gt;=FI$4,$P34&lt;FJ$4,$Q34&lt;FJ$4),NETWORKDAYS.INTL($P34,$Q34,1,(Holidays!$A$1:$A$248)),0)+IF(AND($P34&gt;=FI$4,$P34&lt;FJ$4,$Q34&gt;=FJ$4),NETWORKDAYS.INTL($P34,(FJ$4)-1,1,(Holidays!$A$1:$A$248)),0)+IF(AND($P34&lt;FI$4,$Q34&lt;FJ$4,$Q34&gt;=FI$4),NETWORKDAYS.INTL(FI$4,$Q34,1,(Holidays!$A$1:$A$248)),0)+IF(AND($P34&lt;FI$4,$Q34&gt;=FJ$4,$Q34&gt;=FI$4),NETWORKDAYS.INTL(FI$4,(FJ$4)-1,1,(Holidays!$A$1:$A$248)),0))*$S34,"")</f>
        <v>0</v>
      </c>
      <c r="FJ34" s="191">
        <f>IFERROR((IF(AND($P34&gt;=FJ$4,$P34&lt;FK$4,$Q34&lt;FK$4),NETWORKDAYS.INTL($P34,$Q34,1,(Holidays!$A$1:$A$248)),0)+IF(AND($P34&gt;=FJ$4,$P34&lt;FK$4,$Q34&gt;=FK$4),NETWORKDAYS.INTL($P34,(FK$4)-1,1,(Holidays!$A$1:$A$248)),0)+IF(AND($P34&lt;FJ$4,$Q34&lt;FK$4,$Q34&gt;=FJ$4),NETWORKDAYS.INTL(FJ$4,$Q34,1,(Holidays!$A$1:$A$248)),0)+IF(AND($P34&lt;FJ$4,$Q34&gt;=FK$4,$Q34&gt;=FJ$4),NETWORKDAYS.INTL(FJ$4,(FK$4)-1,1,(Holidays!$A$1:$A$248)),0))*$S34,"")</f>
        <v>0</v>
      </c>
      <c r="FK34" s="191">
        <f>IFERROR((IF(AND($P34&gt;=FK$4,$P34&lt;FL$4,$Q34&lt;FL$4),NETWORKDAYS.INTL($P34,$Q34,1,(Holidays!$A$1:$A$248)),0)+IF(AND($P34&gt;=FK$4,$P34&lt;FL$4,$Q34&gt;=FL$4),NETWORKDAYS.INTL($P34,(FL$4)-1,1,(Holidays!$A$1:$A$248)),0)+IF(AND($P34&lt;FK$4,$Q34&lt;FL$4,$Q34&gt;=FK$4),NETWORKDAYS.INTL(FK$4,$Q34,1,(Holidays!$A$1:$A$248)),0)+IF(AND($P34&lt;FK$4,$Q34&gt;=FL$4,$Q34&gt;=FK$4),NETWORKDAYS.INTL(FK$4,(FL$4)-1,1,(Holidays!$A$1:$A$248)),0))*$S34,"")</f>
        <v>0</v>
      </c>
      <c r="FL34" s="191">
        <f>IFERROR((IF(AND($P34&gt;=FL$4,$P34&lt;FM$4,$Q34&lt;FM$4),NETWORKDAYS.INTL($P34,$Q34,1,(Holidays!$A$1:$A$248)),0)+IF(AND($P34&gt;=FL$4,$P34&lt;FM$4,$Q34&gt;=FM$4),NETWORKDAYS.INTL($P34,(FM$4)-1,1,(Holidays!$A$1:$A$248)),0)+IF(AND($P34&lt;FL$4,$Q34&lt;FM$4,$Q34&gt;=FL$4),NETWORKDAYS.INTL(FL$4,$Q34,1,(Holidays!$A$1:$A$248)),0)+IF(AND($P34&lt;FL$4,$Q34&gt;=FM$4,$Q34&gt;=FL$4),NETWORKDAYS.INTL(FL$4,(FM$4)-1,1,(Holidays!$A$1:$A$248)),0))*$S34,"")</f>
        <v>0</v>
      </c>
      <c r="FM34" s="191">
        <f>IFERROR((IF(AND($P34&gt;=FM$4,$P34&lt;FN$4,$Q34&lt;FN$4),NETWORKDAYS.INTL($P34,$Q34,1,(Holidays!$A$1:$A$248)),0)+IF(AND($P34&gt;=FM$4,$P34&lt;FN$4,$Q34&gt;=FN$4),NETWORKDAYS.INTL($P34,(FN$4)-1,1,(Holidays!$A$1:$A$248)),0)+IF(AND($P34&lt;FM$4,$Q34&lt;FN$4,$Q34&gt;=FM$4),NETWORKDAYS.INTL(FM$4,$Q34,1,(Holidays!$A$1:$A$248)),0)+IF(AND($P34&lt;FM$4,$Q34&gt;=FN$4,$Q34&gt;=FM$4),NETWORKDAYS.INTL(FM$4,(FN$4)-1,1,(Holidays!$A$1:$A$248)),0))*$S34,"")</f>
        <v>0</v>
      </c>
      <c r="FN34" s="191">
        <f>IFERROR((IF(AND($P34&gt;=FN$4,$P34&lt;FO$4,$Q34&lt;FO$4),NETWORKDAYS.INTL($P34,$Q34,1,(Holidays!$A$1:$A$248)),0)+IF(AND($P34&gt;=FN$4,$P34&lt;FO$4,$Q34&gt;=FO$4),NETWORKDAYS.INTL($P34,(FO$4)-1,1,(Holidays!$A$1:$A$248)),0)+IF(AND($P34&lt;FN$4,$Q34&lt;FO$4,$Q34&gt;=FN$4),NETWORKDAYS.INTL(FN$4,$Q34,1,(Holidays!$A$1:$A$248)),0)+IF(AND($P34&lt;FN$4,$Q34&gt;=FO$4,$Q34&gt;=FN$4),NETWORKDAYS.INTL(FN$4,(FO$4)-1,1,(Holidays!$A$1:$A$248)),0))*$S34,"")</f>
        <v>0</v>
      </c>
      <c r="FO34" s="191">
        <f>IFERROR((IF(AND($P34&gt;=FO$4,$P34&lt;FP$4,$Q34&lt;FP$4),NETWORKDAYS.INTL($P34,$Q34,1,(Holidays!$A$1:$A$248)),0)+IF(AND($P34&gt;=FO$4,$P34&lt;FP$4,$Q34&gt;=FP$4),NETWORKDAYS.INTL($P34,(FP$4)-1,1,(Holidays!$A$1:$A$248)),0)+IF(AND($P34&lt;FO$4,$Q34&lt;FP$4,$Q34&gt;=FO$4),NETWORKDAYS.INTL(FO$4,$Q34,1,(Holidays!$A$1:$A$248)),0)+IF(AND($P34&lt;FO$4,$Q34&gt;=FP$4,$Q34&gt;=FO$4),NETWORKDAYS.INTL(FO$4,(FP$4)-1,1,(Holidays!$A$1:$A$248)),0))*$S34,"")</f>
        <v>0</v>
      </c>
      <c r="FP34" s="191">
        <f>IFERROR((IF(AND($P34&gt;=FP$4,$P34&lt;FQ$4,$Q34&lt;FQ$4),NETWORKDAYS.INTL($P34,$Q34,1,(Holidays!$A$1:$A$248)),0)+IF(AND($P34&gt;=FP$4,$P34&lt;FQ$4,$Q34&gt;=FQ$4),NETWORKDAYS.INTL($P34,(FQ$4)-1,1,(Holidays!$A$1:$A$248)),0)+IF(AND($P34&lt;FP$4,$Q34&lt;FQ$4,$Q34&gt;=FP$4),NETWORKDAYS.INTL(FP$4,$Q34,1,(Holidays!$A$1:$A$248)),0)+IF(AND($P34&lt;FP$4,$Q34&gt;=FQ$4,$Q34&gt;=FP$4),NETWORKDAYS.INTL(FP$4,(FQ$4)-1,1,(Holidays!$A$1:$A$248)),0))*$S34,"")</f>
        <v>0</v>
      </c>
      <c r="FQ34" s="191">
        <f>IFERROR((IF(AND($P34&gt;=FQ$4,$P34&lt;FR$4,$Q34&lt;FR$4),NETWORKDAYS.INTL($P34,$Q34,1,(Holidays!$A$1:$A$248)),0)+IF(AND($P34&gt;=FQ$4,$P34&lt;FR$4,$Q34&gt;=FR$4),NETWORKDAYS.INTL($P34,(FR$4)-1,1,(Holidays!$A$1:$A$248)),0)+IF(AND($P34&lt;FQ$4,$Q34&lt;FR$4,$Q34&gt;=FQ$4),NETWORKDAYS.INTL(FQ$4,$Q34,1,(Holidays!$A$1:$A$248)),0)+IF(AND($P34&lt;FQ$4,$Q34&gt;=FR$4,$Q34&gt;=FQ$4),NETWORKDAYS.INTL(FQ$4,(FR$4)-1,1,(Holidays!$A$1:$A$248)),0))*$S34,"")</f>
        <v>0</v>
      </c>
      <c r="FR34" s="191">
        <f>IFERROR((IF(AND($P34&gt;=FR$4,$P34&lt;FS$4,$Q34&lt;FS$4),NETWORKDAYS.INTL($P34,$Q34,1,(Holidays!$A$1:$A$248)),0)+IF(AND($P34&gt;=FR$4,$P34&lt;FS$4,$Q34&gt;=FS$4),NETWORKDAYS.INTL($P34,(FS$4)-1,1,(Holidays!$A$1:$A$248)),0)+IF(AND($P34&lt;FR$4,$Q34&lt;FS$4,$Q34&gt;=FR$4),NETWORKDAYS.INTL(FR$4,$Q34,1,(Holidays!$A$1:$A$248)),0)+IF(AND($P34&lt;FR$4,$Q34&gt;=FS$4,$Q34&gt;=FR$4),NETWORKDAYS.INTL(FR$4,(FS$4)-1,1,(Holidays!$A$1:$A$248)),0))*$S34,"")</f>
        <v>0</v>
      </c>
      <c r="FS34" s="191">
        <f>IFERROR((IF(AND($P34&gt;=FS$4,$P34&lt;FT$4,$Q34&lt;FT$4),NETWORKDAYS.INTL($P34,$Q34,1,(Holidays!$A$1:$A$248)),0)+IF(AND($P34&gt;=FS$4,$P34&lt;FT$4,$Q34&gt;=FT$4),NETWORKDAYS.INTL($P34,(FT$4)-1,1,(Holidays!$A$1:$A$248)),0)+IF(AND($P34&lt;FS$4,$Q34&lt;FT$4,$Q34&gt;=FS$4),NETWORKDAYS.INTL(FS$4,$Q34,1,(Holidays!$A$1:$A$248)),0)+IF(AND($P34&lt;FS$4,$Q34&gt;=FT$4,$Q34&gt;=FS$4),NETWORKDAYS.INTL(FS$4,(FT$4)-1,1,(Holidays!$A$1:$A$248)),0))*$S34,"")</f>
        <v>0</v>
      </c>
      <c r="FT34" s="191">
        <f>IFERROR((IF(AND($P34&gt;=FT$4,$P34&lt;FU$4,$Q34&lt;FU$4),NETWORKDAYS.INTL($P34,$Q34,1,(Holidays!$A$1:$A$248)),0)+IF(AND($P34&gt;=FT$4,$P34&lt;FU$4,$Q34&gt;=FU$4),NETWORKDAYS.INTL($P34,(FU$4)-1,1,(Holidays!$A$1:$A$248)),0)+IF(AND($P34&lt;FT$4,$Q34&lt;FU$4,$Q34&gt;=FT$4),NETWORKDAYS.INTL(FT$4,$Q34,1,(Holidays!$A$1:$A$248)),0)+IF(AND($P34&lt;FT$4,$Q34&gt;=FU$4,$Q34&gt;=FT$4),NETWORKDAYS.INTL(FT$4,(FU$4)-1,1,(Holidays!$A$1:$A$248)),0))*$S34,"")</f>
        <v>0</v>
      </c>
      <c r="FU34" s="191">
        <f>IFERROR((IF(AND($P34&gt;=FU$4,$P34&lt;FV$4,$Q34&lt;FV$4),NETWORKDAYS.INTL($P34,$Q34,1,(Holidays!$A$1:$A$248)),0)+IF(AND($P34&gt;=FU$4,$P34&lt;FV$4,$Q34&gt;=FV$4),NETWORKDAYS.INTL($P34,(FV$4)-1,1,(Holidays!$A$1:$A$248)),0)+IF(AND($P34&lt;FU$4,$Q34&lt;FV$4,$Q34&gt;=FU$4),NETWORKDAYS.INTL(FU$4,$Q34,1,(Holidays!$A$1:$A$248)),0)+IF(AND($P34&lt;FU$4,$Q34&gt;=FV$4,$Q34&gt;=FU$4),NETWORKDAYS.INTL(FU$4,(FV$4)-1,1,(Holidays!$A$1:$A$248)),0))*$S34,"")</f>
        <v>0</v>
      </c>
      <c r="FV34" s="191">
        <f>IFERROR((IF(AND($P34&gt;=FV$4,$P34&lt;FW$4,$Q34&lt;FW$4),NETWORKDAYS.INTL($P34,$Q34,1,(Holidays!$A$1:$A$248)),0)+IF(AND($P34&gt;=FV$4,$P34&lt;FW$4,$Q34&gt;=FW$4),NETWORKDAYS.INTL($P34,(FW$4)-1,1,(Holidays!$A$1:$A$248)),0)+IF(AND($P34&lt;FV$4,$Q34&lt;FW$4,$Q34&gt;=FV$4),NETWORKDAYS.INTL(FV$4,$Q34,1,(Holidays!$A$1:$A$248)),0)+IF(AND($P34&lt;FV$4,$Q34&gt;=FW$4,$Q34&gt;=FV$4),NETWORKDAYS.INTL(FV$4,(FW$4)-1,1,(Holidays!$A$1:$A$248)),0))*$S34,"")</f>
        <v>0</v>
      </c>
      <c r="FW34" s="191">
        <f>IFERROR((IF(AND($P34&gt;=FW$4,$P34&lt;FX$4,$Q34&lt;FX$4),NETWORKDAYS.INTL($P34,$Q34,1,(Holidays!$A$1:$A$248)),0)+IF(AND($P34&gt;=FW$4,$P34&lt;FX$4,$Q34&gt;=FX$4),NETWORKDAYS.INTL($P34,(FX$4)-1,1,(Holidays!$A$1:$A$248)),0)+IF(AND($P34&lt;FW$4,$Q34&lt;FX$4,$Q34&gt;=FW$4),NETWORKDAYS.INTL(FW$4,$Q34,1,(Holidays!$A$1:$A$248)),0)+IF(AND($P34&lt;FW$4,$Q34&gt;=FX$4,$Q34&gt;=FW$4),NETWORKDAYS.INTL(FW$4,(FX$4)-1,1,(Holidays!$A$1:$A$248)),0))*$S34,"")</f>
        <v>0</v>
      </c>
      <c r="FX34" s="191">
        <f>IFERROR((IF(AND($P34&gt;=FX$4,$P34&lt;FY$4,$Q34&lt;FY$4),NETWORKDAYS.INTL($P34,$Q34,1,(Holidays!$A$1:$A$248)),0)+IF(AND($P34&gt;=FX$4,$P34&lt;FY$4,$Q34&gt;=FY$4),NETWORKDAYS.INTL($P34,(FY$4)-1,1,(Holidays!$A$1:$A$248)),0)+IF(AND($P34&lt;FX$4,$Q34&lt;FY$4,$Q34&gt;=FX$4),NETWORKDAYS.INTL(FX$4,$Q34,1,(Holidays!$A$1:$A$248)),0)+IF(AND($P34&lt;FX$4,$Q34&gt;=FY$4,$Q34&gt;=FX$4),NETWORKDAYS.INTL(FX$4,(FY$4)-1,1,(Holidays!$A$1:$A$248)),0))*$S34,"")</f>
        <v>0</v>
      </c>
      <c r="FY34" s="191">
        <f>IFERROR((IF(AND($P34&gt;=FY$4,$P34&lt;FZ$4,$Q34&lt;FZ$4),NETWORKDAYS.INTL($P34,$Q34,1,(Holidays!$A$1:$A$248)),0)+IF(AND($P34&gt;=FY$4,$P34&lt;FZ$4,$Q34&gt;=FZ$4),NETWORKDAYS.INTL($P34,(FZ$4)-1,1,(Holidays!$A$1:$A$248)),0)+IF(AND($P34&lt;FY$4,$Q34&lt;FZ$4,$Q34&gt;=FY$4),NETWORKDAYS.INTL(FY$4,$Q34,1,(Holidays!$A$1:$A$248)),0)+IF(AND($P34&lt;FY$4,$Q34&gt;=FZ$4,$Q34&gt;=FY$4),NETWORKDAYS.INTL(FY$4,(FZ$4)-1,1,(Holidays!$A$1:$A$248)),0))*$S34,"")</f>
        <v>0</v>
      </c>
      <c r="FZ34" s="191">
        <f>IFERROR((IF(AND($P34&gt;=FZ$4,$P34&lt;GA$4,$Q34&lt;GA$4),NETWORKDAYS.INTL($P34,$Q34,1,(Holidays!$A$1:$A$248)),0)+IF(AND($P34&gt;=FZ$4,$P34&lt;GA$4,$Q34&gt;=GA$4),NETWORKDAYS.INTL($P34,(GA$4)-1,1,(Holidays!$A$1:$A$248)),0)+IF(AND($P34&lt;FZ$4,$Q34&lt;GA$4,$Q34&gt;=FZ$4),NETWORKDAYS.INTL(FZ$4,$Q34,1,(Holidays!$A$1:$A$248)),0)+IF(AND($P34&lt;FZ$4,$Q34&gt;=GA$4,$Q34&gt;=FZ$4),NETWORKDAYS.INTL(FZ$4,(GA$4)-1,1,(Holidays!$A$1:$A$248)),0))*$S34,"")</f>
        <v>0</v>
      </c>
      <c r="GA34" s="191">
        <f>IFERROR((IF(AND($P34&gt;=GA$4,$P34&lt;GB$4,$Q34&lt;GB$4),NETWORKDAYS.INTL($P34,$Q34,1,(Holidays!$A$1:$A$248)),0)+IF(AND($P34&gt;=GA$4,$P34&lt;GB$4,$Q34&gt;=GB$4),NETWORKDAYS.INTL($P34,(GB$4)-1,1,(Holidays!$A$1:$A$248)),0)+IF(AND($P34&lt;GA$4,$Q34&lt;GB$4,$Q34&gt;=GA$4),NETWORKDAYS.INTL(GA$4,$Q34,1,(Holidays!$A$1:$A$248)),0)+IF(AND($P34&lt;GA$4,$Q34&gt;=GB$4,$Q34&gt;=GA$4),NETWORKDAYS.INTL(GA$4,(GB$4)-1,1,(Holidays!$A$1:$A$248)),0))*$S34,"")</f>
        <v>0</v>
      </c>
      <c r="GB34" s="191">
        <f>IFERROR((IF(AND($P34&gt;=GB$4,$P34&lt;GC$4,$Q34&lt;GC$4),NETWORKDAYS.INTL($P34,$Q34,1,(Holidays!$A$1:$A$248)),0)+IF(AND($P34&gt;=GB$4,$P34&lt;GC$4,$Q34&gt;=GC$4),NETWORKDAYS.INTL($P34,(GC$4)-1,1,(Holidays!$A$1:$A$248)),0)+IF(AND($P34&lt;GB$4,$Q34&lt;GC$4,$Q34&gt;=GB$4),NETWORKDAYS.INTL(GB$4,$Q34,1,(Holidays!$A$1:$A$248)),0)+IF(AND($P34&lt;GB$4,$Q34&gt;=GC$4,$Q34&gt;=GB$4),NETWORKDAYS.INTL(GB$4,(GC$4)-1,1,(Holidays!$A$1:$A$248)),0))*$S34,"")</f>
        <v>0</v>
      </c>
      <c r="GC34" s="191">
        <f>IFERROR((IF(AND($P34&gt;=GC$4,$P34&lt;GD$4,$Q34&lt;GD$4),NETWORKDAYS.INTL($P34,$Q34,1,(Holidays!$A$1:$A$248)),0)+IF(AND($P34&gt;=GC$4,$P34&lt;GD$4,$Q34&gt;=GD$4),NETWORKDAYS.INTL($P34,(GD$4)-1,1,(Holidays!$A$1:$A$248)),0)+IF(AND($P34&lt;GC$4,$Q34&lt;GD$4,$Q34&gt;=GC$4),NETWORKDAYS.INTL(GC$4,$Q34,1,(Holidays!$A$1:$A$248)),0)+IF(AND($P34&lt;GC$4,$Q34&gt;=GD$4,$Q34&gt;=GC$4),NETWORKDAYS.INTL(GC$4,(GD$4)-1,1,(Holidays!$A$1:$A$248)),0))*$S34,"")</f>
        <v>0</v>
      </c>
      <c r="GD34" s="191">
        <f>IFERROR((IF(AND($P34&gt;=GD$4,$P34&lt;GE$4,$Q34&lt;GE$4),NETWORKDAYS.INTL($P34,$Q34,1,(Holidays!$A$1:$A$248)),0)+IF(AND($P34&gt;=GD$4,$P34&lt;GE$4,$Q34&gt;=GE$4),NETWORKDAYS.INTL($P34,(GE$4)-1,1,(Holidays!$A$1:$A$248)),0)+IF(AND($P34&lt;GD$4,$Q34&lt;GE$4,$Q34&gt;=GD$4),NETWORKDAYS.INTL(GD$4,$Q34,1,(Holidays!$A$1:$A$248)),0)+IF(AND($P34&lt;GD$4,$Q34&gt;=GE$4,$Q34&gt;=GD$4),NETWORKDAYS.INTL(GD$4,(GE$4)-1,1,(Holidays!$A$1:$A$248)),0))*$S34,"")</f>
        <v>0</v>
      </c>
      <c r="GE34" s="191">
        <f>IFERROR((IF(AND($P34&gt;=GE$4,$P34&lt;GF$4,$Q34&lt;GF$4),NETWORKDAYS.INTL($P34,$Q34,1,(Holidays!$A$1:$A$248)),0)+IF(AND($P34&gt;=GE$4,$P34&lt;GF$4,$Q34&gt;=GF$4),NETWORKDAYS.INTL($P34,(GF$4)-1,1,(Holidays!$A$1:$A$248)),0)+IF(AND($P34&lt;GE$4,$Q34&lt;GF$4,$Q34&gt;=GE$4),NETWORKDAYS.INTL(GE$4,$Q34,1,(Holidays!$A$1:$A$248)),0)+IF(AND($P34&lt;GE$4,$Q34&gt;=GF$4,$Q34&gt;=GE$4),NETWORKDAYS.INTL(GE$4,(GF$4)-1,1,(Holidays!$A$1:$A$248)),0))*$S34,"")</f>
        <v>0</v>
      </c>
      <c r="GF34" s="191">
        <f>IFERROR((IF(AND($P34&gt;=GF$4,$P34&lt;GG$4,$Q34&lt;GG$4),NETWORKDAYS.INTL($P34,$Q34,1,(Holidays!$A$1:$A$248)),0)+IF(AND($P34&gt;=GF$4,$P34&lt;GG$4,$Q34&gt;=GG$4),NETWORKDAYS.INTL($P34,(GG$4)-1,1,(Holidays!$A$1:$A$248)),0)+IF(AND($P34&lt;GF$4,$Q34&lt;GG$4,$Q34&gt;=GF$4),NETWORKDAYS.INTL(GF$4,$Q34,1,(Holidays!$A$1:$A$248)),0)+IF(AND($P34&lt;GF$4,$Q34&gt;=GG$4,$Q34&gt;=GF$4),NETWORKDAYS.INTL(GF$4,(GG$4)-1,1,(Holidays!$A$1:$A$248)),0))*$S34,"")</f>
        <v>0</v>
      </c>
      <c r="GG34" s="191">
        <f>IFERROR((IF(AND($P34&gt;=GG$4,$P34&lt;GH$4,$Q34&lt;GH$4),NETWORKDAYS.INTL($P34,$Q34,1,(Holidays!$A$1:$A$248)),0)+IF(AND($P34&gt;=GG$4,$P34&lt;GH$4,$Q34&gt;=GH$4),NETWORKDAYS.INTL($P34,(GH$4)-1,1,(Holidays!$A$1:$A$248)),0)+IF(AND($P34&lt;GG$4,$Q34&lt;GH$4,$Q34&gt;=GG$4),NETWORKDAYS.INTL(GG$4,$Q34,1,(Holidays!$A$1:$A$248)),0)+IF(AND($P34&lt;GG$4,$Q34&gt;=GH$4,$Q34&gt;=GG$4),NETWORKDAYS.INTL(GG$4,(GH$4)-1,1,(Holidays!$A$1:$A$248)),0))*$S34,"")</f>
        <v>0</v>
      </c>
      <c r="GH34" s="191">
        <f>IFERROR((IF(AND($P34&gt;=GH$4,$P34&lt;GI$4,$Q34&lt;GI$4),NETWORKDAYS.INTL($P34,$Q34,1,(Holidays!$A$1:$A$248)),0)+IF(AND($P34&gt;=GH$4,$P34&lt;GI$4,$Q34&gt;=GI$4),NETWORKDAYS.INTL($P34,(GI$4)-1,1,(Holidays!$A$1:$A$248)),0)+IF(AND($P34&lt;GH$4,$Q34&lt;GI$4,$Q34&gt;=GH$4),NETWORKDAYS.INTL(GH$4,$Q34,1,(Holidays!$A$1:$A$248)),0)+IF(AND($P34&lt;GH$4,$Q34&gt;=GI$4,$Q34&gt;=GH$4),NETWORKDAYS.INTL(GH$4,(GI$4)-1,1,(Holidays!$A$1:$A$248)),0))*$S34,"")</f>
        <v>0</v>
      </c>
      <c r="GI34" s="191">
        <f>IFERROR((IF(AND($P34&gt;=GI$4,$P34&lt;GJ$4,$Q34&lt;GJ$4),NETWORKDAYS.INTL($P34,$Q34,1,(Holidays!$A$1:$A$248)),0)+IF(AND($P34&gt;=GI$4,$P34&lt;GJ$4,$Q34&gt;=GJ$4),NETWORKDAYS.INTL($P34,(GJ$4)-1,1,(Holidays!$A$1:$A$248)),0)+IF(AND($P34&lt;GI$4,$Q34&lt;GJ$4,$Q34&gt;=GI$4),NETWORKDAYS.INTL(GI$4,$Q34,1,(Holidays!$A$1:$A$248)),0)+IF(AND($P34&lt;GI$4,$Q34&gt;=GJ$4,$Q34&gt;=GI$4),NETWORKDAYS.INTL(GI$4,(GJ$4)-1,1,(Holidays!$A$1:$A$248)),0))*$S34,"")</f>
        <v>0</v>
      </c>
      <c r="GJ34" s="191">
        <f>IFERROR((IF(AND($P34&gt;=GJ$4,$P34&lt;GK$4,$Q34&lt;GK$4),NETWORKDAYS.INTL($P34,$Q34,1,(Holidays!$A$1:$A$248)),0)+IF(AND($P34&gt;=GJ$4,$P34&lt;GK$4,$Q34&gt;=GK$4),NETWORKDAYS.INTL($P34,(GK$4)-1,1,(Holidays!$A$1:$A$248)),0)+IF(AND($P34&lt;GJ$4,$Q34&lt;GK$4,$Q34&gt;=GJ$4),NETWORKDAYS.INTL(GJ$4,$Q34,1,(Holidays!$A$1:$A$248)),0)+IF(AND($P34&lt;GJ$4,$Q34&gt;=GK$4,$Q34&gt;=GJ$4),NETWORKDAYS.INTL(GJ$4,(GK$4)-1,1,(Holidays!$A$1:$A$248)),0))*$S34,"")</f>
        <v>0</v>
      </c>
      <c r="GK34" s="191">
        <f>IFERROR((IF(AND($P34&gt;=GK$4,$P34&lt;GL$4,$Q34&lt;GL$4),NETWORKDAYS.INTL($P34,$Q34,1,(Holidays!$A$1:$A$248)),0)+IF(AND($P34&gt;=GK$4,$P34&lt;GL$4,$Q34&gt;=GL$4),NETWORKDAYS.INTL($P34,(GL$4)-1,1,(Holidays!$A$1:$A$248)),0)+IF(AND($P34&lt;GK$4,$Q34&lt;GL$4,$Q34&gt;=GK$4),NETWORKDAYS.INTL(GK$4,$Q34,1,(Holidays!$A$1:$A$248)),0)+IF(AND($P34&lt;GK$4,$Q34&gt;=GL$4,$Q34&gt;=GK$4),NETWORKDAYS.INTL(GK$4,(GL$4)-1,1,(Holidays!$A$1:$A$248)),0))*$S34,"")</f>
        <v>0</v>
      </c>
      <c r="GL34" s="191">
        <f>IFERROR((IF(AND($P34&gt;=GL$4,$P34&lt;GM$4,$Q34&lt;GM$4),NETWORKDAYS.INTL($P34,$Q34,1,(Holidays!$A$1:$A$248)),0)+IF(AND($P34&gt;=GL$4,$P34&lt;GM$4,$Q34&gt;=GM$4),NETWORKDAYS.INTL($P34,(GM$4)-1,1,(Holidays!$A$1:$A$248)),0)+IF(AND($P34&lt;GL$4,$Q34&lt;GM$4,$Q34&gt;=GL$4),NETWORKDAYS.INTL(GL$4,$Q34,1,(Holidays!$A$1:$A$248)),0)+IF(AND($P34&lt;GL$4,$Q34&gt;=GM$4,$Q34&gt;=GL$4),NETWORKDAYS.INTL(GL$4,(GM$4)-1,1,(Holidays!$A$1:$A$248)),0))*$S34,"")</f>
        <v>0</v>
      </c>
      <c r="GM34" s="191">
        <f>IFERROR((IF(AND($P34&gt;=GM$4,$P34&lt;GN$4,$Q34&lt;GN$4),NETWORKDAYS.INTL($P34,$Q34,1,(Holidays!$A$1:$A$248)),0)+IF(AND($P34&gt;=GM$4,$P34&lt;GN$4,$Q34&gt;=GN$4),NETWORKDAYS.INTL($P34,(GN$4)-1,1,(Holidays!$A$1:$A$248)),0)+IF(AND($P34&lt;GM$4,$Q34&lt;GN$4,$Q34&gt;=GM$4),NETWORKDAYS.INTL(GM$4,$Q34,1,(Holidays!$A$1:$A$248)),0)+IF(AND($P34&lt;GM$4,$Q34&gt;=GN$4,$Q34&gt;=GM$4),NETWORKDAYS.INTL(GM$4,(GN$4)-1,1,(Holidays!$A$1:$A$248)),0))*$S34,"")</f>
        <v>0</v>
      </c>
      <c r="GN34" s="191">
        <f>IFERROR((IF(AND($P34&gt;=GN$4,$P34&lt;GO$4,$Q34&lt;GO$4),NETWORKDAYS.INTL($P34,$Q34,1,(Holidays!$A$1:$A$248)),0)+IF(AND($P34&gt;=GN$4,$P34&lt;GO$4,$Q34&gt;=GO$4),NETWORKDAYS.INTL($P34,(GO$4)-1,1,(Holidays!$A$1:$A$248)),0)+IF(AND($P34&lt;GN$4,$Q34&lt;GO$4,$Q34&gt;=GN$4),NETWORKDAYS.INTL(GN$4,$Q34,1,(Holidays!$A$1:$A$248)),0)+IF(AND($P34&lt;GN$4,$Q34&gt;=GO$4,$Q34&gt;=GN$4),NETWORKDAYS.INTL(GN$4,(GO$4)-1,1,(Holidays!$A$1:$A$248)),0))*$S34,"")</f>
        <v>0</v>
      </c>
      <c r="GO34" s="191">
        <f>IFERROR((IF(AND($P34&gt;=GO$4,$P34&lt;GP$4,$Q34&lt;GP$4),NETWORKDAYS.INTL($P34,$Q34,1,(Holidays!$A$1:$A$248)),0)+IF(AND($P34&gt;=GO$4,$P34&lt;GP$4,$Q34&gt;=GP$4),NETWORKDAYS.INTL($P34,(GP$4)-1,1,(Holidays!$A$1:$A$248)),0)+IF(AND($P34&lt;GO$4,$Q34&lt;GP$4,$Q34&gt;=GO$4),NETWORKDAYS.INTL(GO$4,$Q34,1,(Holidays!$A$1:$A$248)),0)+IF(AND($P34&lt;GO$4,$Q34&gt;=GP$4,$Q34&gt;=GO$4),NETWORKDAYS.INTL(GO$4,(GP$4)-1,1,(Holidays!$A$1:$A$248)),0))*$S34,"")</f>
        <v>0</v>
      </c>
      <c r="GP34" s="191">
        <f>IFERROR((IF(AND($P34&gt;=GP$4,$P34&lt;GQ$4,$Q34&lt;GQ$4),NETWORKDAYS.INTL($P34,$Q34,1,(Holidays!$A$1:$A$248)),0)+IF(AND($P34&gt;=GP$4,$P34&lt;GQ$4,$Q34&gt;=GQ$4),NETWORKDAYS.INTL($P34,(GQ$4)-1,1,(Holidays!$A$1:$A$248)),0)+IF(AND($P34&lt;GP$4,$Q34&lt;GQ$4,$Q34&gt;=GP$4),NETWORKDAYS.INTL(GP$4,$Q34,1,(Holidays!$A$1:$A$248)),0)+IF(AND($P34&lt;GP$4,$Q34&gt;=GQ$4,$Q34&gt;=GP$4),NETWORKDAYS.INTL(GP$4,(GQ$4)-1,1,(Holidays!$A$1:$A$248)),0))*$S34,"")</f>
        <v>0</v>
      </c>
      <c r="GQ34" s="191">
        <f>IFERROR((IF(AND($P34&gt;=GQ$4,$P34&lt;GR$4,$Q34&lt;GR$4),NETWORKDAYS.INTL($P34,$Q34,1,(Holidays!$A$1:$A$248)),0)+IF(AND($P34&gt;=GQ$4,$P34&lt;GR$4,$Q34&gt;=GR$4),NETWORKDAYS.INTL($P34,(GR$4)-1,1,(Holidays!$A$1:$A$248)),0)+IF(AND($P34&lt;GQ$4,$Q34&lt;GR$4,$Q34&gt;=GQ$4),NETWORKDAYS.INTL(GQ$4,$Q34,1,(Holidays!$A$1:$A$248)),0)+IF(AND($P34&lt;GQ$4,$Q34&gt;=GR$4,$Q34&gt;=GQ$4),NETWORKDAYS.INTL(GQ$4,(GR$4)-1,1,(Holidays!$A$1:$A$248)),0))*$S34,"")</f>
        <v>0</v>
      </c>
      <c r="GR34" s="191">
        <f>IFERROR((IF(AND($P34&gt;=GR$4,$P34&lt;GS$4,$Q34&lt;GS$4),NETWORKDAYS.INTL($P34,$Q34,1,(Holidays!$A$1:$A$248)),0)+IF(AND($P34&gt;=GR$4,$P34&lt;GS$4,$Q34&gt;=GS$4),NETWORKDAYS.INTL($P34,(GS$4)-1,1,(Holidays!$A$1:$A$248)),0)+IF(AND($P34&lt;GR$4,$Q34&lt;GS$4,$Q34&gt;=GR$4),NETWORKDAYS.INTL(GR$4,$Q34,1,(Holidays!$A$1:$A$248)),0)+IF(AND($P34&lt;GR$4,$Q34&gt;=GS$4,$Q34&gt;=GR$4),NETWORKDAYS.INTL(GR$4,(GS$4)-1,1,(Holidays!$A$1:$A$248)),0))*$S34,"")</f>
        <v>0</v>
      </c>
      <c r="GS34" s="191">
        <f>IFERROR((IF(AND($P34&gt;=GS$4,$P34&lt;GT$4,$Q34&lt;GT$4),NETWORKDAYS.INTL($P34,$Q34,1,(Holidays!$A$1:$A$248)),0)+IF(AND($P34&gt;=GS$4,$P34&lt;GT$4,$Q34&gt;=GT$4),NETWORKDAYS.INTL($P34,(GT$4)-1,1,(Holidays!$A$1:$A$248)),0)+IF(AND($P34&lt;GS$4,$Q34&lt;GT$4,$Q34&gt;=GS$4),NETWORKDAYS.INTL(GS$4,$Q34,1,(Holidays!$A$1:$A$248)),0)+IF(AND($P34&lt;GS$4,$Q34&gt;=GT$4,$Q34&gt;=GS$4),NETWORKDAYS.INTL(GS$4,(GT$4)-1,1,(Holidays!$A$1:$A$248)),0))*$S34,"")</f>
        <v>0</v>
      </c>
      <c r="GT34" s="191">
        <f>IFERROR((IF(AND($P34&gt;=GT$4,$P34&lt;GU$4,$Q34&lt;GU$4),NETWORKDAYS.INTL($P34,$Q34,1,(Holidays!$A$1:$A$248)),0)+IF(AND($P34&gt;=GT$4,$P34&lt;GU$4,$Q34&gt;=GU$4),NETWORKDAYS.INTL($P34,(GU$4)-1,1,(Holidays!$A$1:$A$248)),0)+IF(AND($P34&lt;GT$4,$Q34&lt;GU$4,$Q34&gt;=GT$4),NETWORKDAYS.INTL(GT$4,$Q34,1,(Holidays!$A$1:$A$248)),0)+IF(AND($P34&lt;GT$4,$Q34&gt;=GU$4,$Q34&gt;=GT$4),NETWORKDAYS.INTL(GT$4,(GU$4)-1,1,(Holidays!$A$1:$A$248)),0))*$S34,"")</f>
        <v>0</v>
      </c>
      <c r="GU34" s="191">
        <f>IFERROR((IF(AND($P34&gt;=GU$4,$P34&lt;GV$4,$Q34&lt;GV$4),NETWORKDAYS.INTL($P34,$Q34,1,(Holidays!$A$1:$A$248)),0)+IF(AND($P34&gt;=GU$4,$P34&lt;GV$4,$Q34&gt;=GV$4),NETWORKDAYS.INTL($P34,(GV$4)-1,1,(Holidays!$A$1:$A$248)),0)+IF(AND($P34&lt;GU$4,$Q34&lt;GV$4,$Q34&gt;=GU$4),NETWORKDAYS.INTL(GU$4,$Q34,1,(Holidays!$A$1:$A$248)),0)+IF(AND($P34&lt;GU$4,$Q34&gt;=GV$4,$Q34&gt;=GU$4),NETWORKDAYS.INTL(GU$4,(GV$4)-1,1,(Holidays!$A$1:$A$248)),0))*$S34,"")</f>
        <v>0</v>
      </c>
      <c r="GV34" s="191">
        <f>IFERROR((IF(AND($P34&gt;=GV$4,$P34&lt;GW$4,$Q34&lt;GW$4),NETWORKDAYS.INTL($P34,$Q34,1,(Holidays!$A$1:$A$248)),0)+IF(AND($P34&gt;=GV$4,$P34&lt;GW$4,$Q34&gt;=GW$4),NETWORKDAYS.INTL($P34,(GW$4)-1,1,(Holidays!$A$1:$A$248)),0)+IF(AND($P34&lt;GV$4,$Q34&lt;GW$4,$Q34&gt;=GV$4),NETWORKDAYS.INTL(GV$4,$Q34,1,(Holidays!$A$1:$A$248)),0)+IF(AND($P34&lt;GV$4,$Q34&gt;=GW$4,$Q34&gt;=GV$4),NETWORKDAYS.INTL(GV$4,(GW$4)-1,1,(Holidays!$A$1:$A$248)),0))*$S34,"")</f>
        <v>0</v>
      </c>
      <c r="GW34" s="191">
        <f>IFERROR((IF(AND($P34&gt;=GW$4,$P34&lt;GX$4,$Q34&lt;GX$4),NETWORKDAYS.INTL($P34,$Q34,1,(Holidays!$A$1:$A$248)),0)+IF(AND($P34&gt;=GW$4,$P34&lt;GX$4,$Q34&gt;=GX$4),NETWORKDAYS.INTL($P34,(GX$4)-1,1,(Holidays!$A$1:$A$248)),0)+IF(AND($P34&lt;GW$4,$Q34&lt;GX$4,$Q34&gt;=GW$4),NETWORKDAYS.INTL(GW$4,$Q34,1,(Holidays!$A$1:$A$248)),0)+IF(AND($P34&lt;GW$4,$Q34&gt;=GX$4,$Q34&gt;=GW$4),NETWORKDAYS.INTL(GW$4,(GX$4)-1,1,(Holidays!$A$1:$A$248)),0))*$S34,"")</f>
        <v>0</v>
      </c>
      <c r="GX34" s="191">
        <f>IFERROR((IF(AND($P34&gt;=GX$4,$P34&lt;GY$4,$Q34&lt;GY$4),NETWORKDAYS.INTL($P34,$Q34,1,(Holidays!$A$1:$A$248)),0)+IF(AND($P34&gt;=GX$4,$P34&lt;GY$4,$Q34&gt;=GY$4),NETWORKDAYS.INTL($P34,(GY$4)-1,1,(Holidays!$A$1:$A$248)),0)+IF(AND($P34&lt;GX$4,$Q34&lt;GY$4,$Q34&gt;=GX$4),NETWORKDAYS.INTL(GX$4,$Q34,1,(Holidays!$A$1:$A$248)),0)+IF(AND($P34&lt;GX$4,$Q34&gt;=GY$4,$Q34&gt;=GX$4),NETWORKDAYS.INTL(GX$4,(GY$4)-1,1,(Holidays!$A$1:$A$248)),0))*$S34,"")</f>
        <v>0</v>
      </c>
      <c r="GY34" s="191">
        <f>IFERROR((IF(AND($P34&gt;=GY$4,$P34&lt;GZ$4,$Q34&lt;GZ$4),NETWORKDAYS.INTL($P34,$Q34,1,(Holidays!$A$1:$A$248)),0)+IF(AND($P34&gt;=GY$4,$P34&lt;GZ$4,$Q34&gt;=GZ$4),NETWORKDAYS.INTL($P34,(GZ$4)-1,1,(Holidays!$A$1:$A$248)),0)+IF(AND($P34&lt;GY$4,$Q34&lt;GZ$4,$Q34&gt;=GY$4),NETWORKDAYS.INTL(GY$4,$Q34,1,(Holidays!$A$1:$A$248)),0)+IF(AND($P34&lt;GY$4,$Q34&gt;=GZ$4,$Q34&gt;=GY$4),NETWORKDAYS.INTL(GY$4,(GZ$4)-1,1,(Holidays!$A$1:$A$248)),0))*$S34,"")</f>
        <v>0</v>
      </c>
      <c r="GZ34" s="191">
        <f>IFERROR((IF(AND($P34&gt;=GZ$4,$P34&lt;HA$4,$Q34&lt;HA$4),NETWORKDAYS.INTL($P34,$Q34,1,(Holidays!$A$1:$A$248)),0)+IF(AND($P34&gt;=GZ$4,$P34&lt;HA$4,$Q34&gt;=HA$4),NETWORKDAYS.INTL($P34,(HA$4)-1,1,(Holidays!$A$1:$A$248)),0)+IF(AND($P34&lt;GZ$4,$Q34&lt;HA$4,$Q34&gt;=GZ$4),NETWORKDAYS.INTL(GZ$4,$Q34,1,(Holidays!$A$1:$A$248)),0)+IF(AND($P34&lt;GZ$4,$Q34&gt;=HA$4,$Q34&gt;=GZ$4),NETWORKDAYS.INTL(GZ$4,(HA$4)-1,1,(Holidays!$A$1:$A$248)),0))*$S34,"")</f>
        <v>0</v>
      </c>
      <c r="HA34" s="191">
        <f>IFERROR((IF(AND($P34&gt;=HA$4,$P34&lt;HB$4,$Q34&lt;HB$4),NETWORKDAYS.INTL($P34,$Q34,1,(Holidays!$A$1:$A$248)),0)+IF(AND($P34&gt;=HA$4,$P34&lt;HB$4,$Q34&gt;=HB$4),NETWORKDAYS.INTL($P34,(HB$4)-1,1,(Holidays!$A$1:$A$248)),0)+IF(AND($P34&lt;HA$4,$Q34&lt;HB$4,$Q34&gt;=HA$4),NETWORKDAYS.INTL(HA$4,$Q34,1,(Holidays!$A$1:$A$248)),0)+IF(AND($P34&lt;HA$4,$Q34&gt;=HB$4,$Q34&gt;=HA$4),NETWORKDAYS.INTL(HA$4,(HB$4)-1,1,(Holidays!$A$1:$A$248)),0))*$S34,"")</f>
        <v>0</v>
      </c>
      <c r="HB34" s="191">
        <f>IFERROR((IF(AND($P34&gt;=HB$4,$P34&lt;HC$4,$Q34&lt;HC$4),NETWORKDAYS.INTL($P34,$Q34,1,(Holidays!$A$1:$A$248)),0)+IF(AND($P34&gt;=HB$4,$P34&lt;HC$4,$Q34&gt;=HC$4),NETWORKDAYS.INTL($P34,(HC$4)-1,1,(Holidays!$A$1:$A$248)),0)+IF(AND($P34&lt;HB$4,$Q34&lt;HC$4,$Q34&gt;=HB$4),NETWORKDAYS.INTL(HB$4,$Q34,1,(Holidays!$A$1:$A$248)),0)+IF(AND($P34&lt;HB$4,$Q34&gt;=HC$4,$Q34&gt;=HB$4),NETWORKDAYS.INTL(HB$4,(HC$4)-1,1,(Holidays!$A$1:$A$248)),0))*$S34,"")</f>
        <v>0</v>
      </c>
      <c r="HC34" s="191">
        <f>IFERROR((IF(AND($P34&gt;=HC$4,$P34&lt;HD$4,$Q34&lt;HD$4),NETWORKDAYS.INTL($P34,$Q34,1,(Holidays!$A$1:$A$248)),0)+IF(AND($P34&gt;=HC$4,$P34&lt;HD$4,$Q34&gt;=HD$4),NETWORKDAYS.INTL($P34,(HD$4)-1,1,(Holidays!$A$1:$A$248)),0)+IF(AND($P34&lt;HC$4,$Q34&lt;HD$4,$Q34&gt;=HC$4),NETWORKDAYS.INTL(HC$4,$Q34,1,(Holidays!$A$1:$A$248)),0)+IF(AND($P34&lt;HC$4,$Q34&gt;=HD$4,$Q34&gt;=HC$4),NETWORKDAYS.INTL(HC$4,(HD$4)-1,1,(Holidays!$A$1:$A$248)),0))*$S34,"")</f>
        <v>0</v>
      </c>
      <c r="HD34" s="191">
        <f>IFERROR((IF(AND($P34&gt;=HD$4,$P34&lt;HE$4,$Q34&lt;HE$4),NETWORKDAYS.INTL($P34,$Q34,1,(Holidays!$A$1:$A$248)),0)+IF(AND($P34&gt;=HD$4,$P34&lt;HE$4,$Q34&gt;=HE$4),NETWORKDAYS.INTL($P34,(HE$4)-1,1,(Holidays!$A$1:$A$248)),0)+IF(AND($P34&lt;HD$4,$Q34&lt;HE$4,$Q34&gt;=HD$4),NETWORKDAYS.INTL(HD$4,$Q34,1,(Holidays!$A$1:$A$248)),0)+IF(AND($P34&lt;HD$4,$Q34&gt;=HE$4,$Q34&gt;=HD$4),NETWORKDAYS.INTL(HD$4,(HE$4)-1,1,(Holidays!$A$1:$A$248)),0))*$S34,"")</f>
        <v>0</v>
      </c>
      <c r="HE34" s="191">
        <f>IFERROR((IF(AND($P34&gt;=HE$4,$P34&lt;HF$4,$Q34&lt;HF$4),NETWORKDAYS.INTL($P34,$Q34,1,(Holidays!$A$1:$A$248)),0)+IF(AND($P34&gt;=HE$4,$P34&lt;HF$4,$Q34&gt;=HF$4),NETWORKDAYS.INTL($P34,(HF$4)-1,1,(Holidays!$A$1:$A$248)),0)+IF(AND($P34&lt;HE$4,$Q34&lt;HF$4,$Q34&gt;=HE$4),NETWORKDAYS.INTL(HE$4,$Q34,1,(Holidays!$A$1:$A$248)),0)+IF(AND($P34&lt;HE$4,$Q34&gt;=HF$4,$Q34&gt;=HE$4),NETWORKDAYS.INTL(HE$4,(HF$4)-1,1,(Holidays!$A$1:$A$248)),0))*$S34,"")</f>
        <v>0</v>
      </c>
      <c r="HF34" s="191">
        <f>IFERROR((IF(AND($P34&gt;=HF$4,$P34&lt;HG$4,$Q34&lt;HG$4),NETWORKDAYS.INTL($P34,$Q34,1,(Holidays!$A$1:$A$248)),0)+IF(AND($P34&gt;=HF$4,$P34&lt;HG$4,$Q34&gt;=HG$4),NETWORKDAYS.INTL($P34,(HG$4)-1,1,(Holidays!$A$1:$A$248)),0)+IF(AND($P34&lt;HF$4,$Q34&lt;HG$4,$Q34&gt;=HF$4),NETWORKDAYS.INTL(HF$4,$Q34,1,(Holidays!$A$1:$A$248)),0)+IF(AND($P34&lt;HF$4,$Q34&gt;=HG$4,$Q34&gt;=HF$4),NETWORKDAYS.INTL(HF$4,(HG$4)-1,1,(Holidays!$A$1:$A$248)),0))*$S34,"")</f>
        <v>0</v>
      </c>
      <c r="HG34" s="191">
        <f>IFERROR((IF(AND($P34&gt;=HG$4,$P34&lt;HH$4,$Q34&lt;HH$4),NETWORKDAYS.INTL($P34,$Q34,1,(Holidays!$A$1:$A$248)),0)+IF(AND($P34&gt;=HG$4,$P34&lt;HH$4,$Q34&gt;=HH$4),NETWORKDAYS.INTL($P34,(HH$4)-1,1,(Holidays!$A$1:$A$248)),0)+IF(AND($P34&lt;HG$4,$Q34&lt;HH$4,$Q34&gt;=HG$4),NETWORKDAYS.INTL(HG$4,$Q34,1,(Holidays!$A$1:$A$248)),0)+IF(AND($P34&lt;HG$4,$Q34&gt;=HH$4,$Q34&gt;=HG$4),NETWORKDAYS.INTL(HG$4,(HH$4)-1,1,(Holidays!$A$1:$A$248)),0))*$S34,"")</f>
        <v>0</v>
      </c>
      <c r="HH34" s="191">
        <f>IFERROR((IF(AND($P34&gt;=HH$4,$P34&lt;HI$4,$Q34&lt;HI$4),NETWORKDAYS.INTL($P34,$Q34,1,(Holidays!$A$1:$A$248)),0)+IF(AND($P34&gt;=HH$4,$P34&lt;HI$4,$Q34&gt;=HI$4),NETWORKDAYS.INTL($P34,(HI$4)-1,1,(Holidays!$A$1:$A$248)),0)+IF(AND($P34&lt;HH$4,$Q34&lt;HI$4,$Q34&gt;=HH$4),NETWORKDAYS.INTL(HH$4,$Q34,1,(Holidays!$A$1:$A$248)),0)+IF(AND($P34&lt;HH$4,$Q34&gt;=HI$4,$Q34&gt;=HH$4),NETWORKDAYS.INTL(HH$4,(HI$4)-1,1,(Holidays!$A$1:$A$248)),0))*$S34,"")</f>
        <v>0</v>
      </c>
      <c r="HI34" s="191">
        <f>IFERROR((IF(AND($P34&gt;=HI$4,$P34&lt;HJ$4,$Q34&lt;HJ$4),NETWORKDAYS.INTL($P34,$Q34,1,(Holidays!$A$1:$A$248)),0)+IF(AND($P34&gt;=HI$4,$P34&lt;HJ$4,$Q34&gt;=HJ$4),NETWORKDAYS.INTL($P34,(HJ$4)-1,1,(Holidays!$A$1:$A$248)),0)+IF(AND($P34&lt;HI$4,$Q34&lt;HJ$4,$Q34&gt;=HI$4),NETWORKDAYS.INTL(HI$4,$Q34,1,(Holidays!$A$1:$A$248)),0)+IF(AND($P34&lt;HI$4,$Q34&gt;=HJ$4,$Q34&gt;=HI$4),NETWORKDAYS.INTL(HI$4,(HJ$4)-1,1,(Holidays!$A$1:$A$248)),0))*$S34,"")</f>
        <v>0</v>
      </c>
      <c r="HJ34" s="191">
        <f>IFERROR((IF(AND($P34&gt;=HJ$4,$P34&lt;HK$4,$Q34&lt;HK$4),NETWORKDAYS.INTL($P34,$Q34,1,(Holidays!$A$1:$A$248)),0)+IF(AND($P34&gt;=HJ$4,$P34&lt;HK$4,$Q34&gt;=HK$4),NETWORKDAYS.INTL($P34,(HK$4)-1,1,(Holidays!$A$1:$A$248)),0)+IF(AND($P34&lt;HJ$4,$Q34&lt;HK$4,$Q34&gt;=HJ$4),NETWORKDAYS.INTL(HJ$4,$Q34,1,(Holidays!$A$1:$A$248)),0)+IF(AND($P34&lt;HJ$4,$Q34&gt;=HK$4,$Q34&gt;=HJ$4),NETWORKDAYS.INTL(HJ$4,(HK$4)-1,1,(Holidays!$A$1:$A$248)),0))*$S34,"")</f>
        <v>0</v>
      </c>
      <c r="HK34" s="191">
        <f>IFERROR((IF(AND($P34&gt;=HK$4,$P34&lt;HL$4,$Q34&lt;HL$4),NETWORKDAYS.INTL($P34,$Q34,1,(Holidays!$A$1:$A$248)),0)+IF(AND($P34&gt;=HK$4,$P34&lt;HL$4,$Q34&gt;=HL$4),NETWORKDAYS.INTL($P34,(HL$4)-1,1,(Holidays!$A$1:$A$248)),0)+IF(AND($P34&lt;HK$4,$Q34&lt;HL$4,$Q34&gt;=HK$4),NETWORKDAYS.INTL(HK$4,$Q34,1,(Holidays!$A$1:$A$248)),0)+IF(AND($P34&lt;HK$4,$Q34&gt;=HL$4,$Q34&gt;=HK$4),NETWORKDAYS.INTL(HK$4,(HL$4)-1,1,(Holidays!$A$1:$A$248)),0))*$S34,"")</f>
        <v>0</v>
      </c>
      <c r="HL34" s="191">
        <f>IFERROR((IF(AND($P34&gt;=HL$4,$P34&lt;HM$4,$Q34&lt;HM$4),NETWORKDAYS.INTL($P34,$Q34,1,(Holidays!$A$1:$A$248)),0)+IF(AND($P34&gt;=HL$4,$P34&lt;HM$4,$Q34&gt;=HM$4),NETWORKDAYS.INTL($P34,(HM$4)-1,1,(Holidays!$A$1:$A$248)),0)+IF(AND($P34&lt;HL$4,$Q34&lt;HM$4,$Q34&gt;=HL$4),NETWORKDAYS.INTL(HL$4,$Q34,1,(Holidays!$A$1:$A$248)),0)+IF(AND($P34&lt;HL$4,$Q34&gt;=HM$4,$Q34&gt;=HL$4),NETWORKDAYS.INTL(HL$4,(HM$4)-1,1,(Holidays!$A$1:$A$248)),0))*$S34,"")</f>
        <v>0</v>
      </c>
      <c r="HM34" s="191">
        <f>IFERROR((IF(AND($P34&gt;=HM$4,$P34&lt;HN$4,$Q34&lt;HN$4),NETWORKDAYS.INTL($P34,$Q34,1,(Holidays!$A$1:$A$248)),0)+IF(AND($P34&gt;=HM$4,$P34&lt;HN$4,$Q34&gt;=HN$4),NETWORKDAYS.INTL($P34,(HN$4)-1,1,(Holidays!$A$1:$A$248)),0)+IF(AND($P34&lt;HM$4,$Q34&lt;HN$4,$Q34&gt;=HM$4),NETWORKDAYS.INTL(HM$4,$Q34,1,(Holidays!$A$1:$A$248)),0)+IF(AND($P34&lt;HM$4,$Q34&gt;=HN$4,$Q34&gt;=HM$4),NETWORKDAYS.INTL(HM$4,(HN$4)-1,1,(Holidays!$A$1:$A$248)),0))*$S34,"")</f>
        <v>0</v>
      </c>
      <c r="HN34" s="191">
        <f>IFERROR((IF(AND($P34&gt;=HN$4,$P34&lt;HO$4,$Q34&lt;HO$4),NETWORKDAYS.INTL($P34,$Q34,1,(Holidays!$A$1:$A$248)),0)+IF(AND($P34&gt;=HN$4,$P34&lt;HO$4,$Q34&gt;=HO$4),NETWORKDAYS.INTL($P34,(HO$4)-1,1,(Holidays!$A$1:$A$248)),0)+IF(AND($P34&lt;HN$4,$Q34&lt;HO$4,$Q34&gt;=HN$4),NETWORKDAYS.INTL(HN$4,$Q34,1,(Holidays!$A$1:$A$248)),0)+IF(AND($P34&lt;HN$4,$Q34&gt;=HO$4,$Q34&gt;=HN$4),NETWORKDAYS.INTL(HN$4,(HO$4)-1,1,(Holidays!$A$1:$A$248)),0))*$S34,"")</f>
        <v>0</v>
      </c>
      <c r="HO34" s="191">
        <f>IFERROR((IF(AND($P34&gt;=HO$4,$P34&lt;HP$4,$Q34&lt;HP$4),NETWORKDAYS.INTL($P34,$Q34,1,(Holidays!$A$1:$A$248)),0)+IF(AND($P34&gt;=HO$4,$P34&lt;HP$4,$Q34&gt;=HP$4),NETWORKDAYS.INTL($P34,(HP$4)-1,1,(Holidays!$A$1:$A$248)),0)+IF(AND($P34&lt;HO$4,$Q34&lt;HP$4,$Q34&gt;=HO$4),NETWORKDAYS.INTL(HO$4,$Q34,1,(Holidays!$A$1:$A$248)),0)+IF(AND($P34&lt;HO$4,$Q34&gt;=HP$4,$Q34&gt;=HO$4),NETWORKDAYS.INTL(HO$4,(HP$4)-1,1,(Holidays!$A$1:$A$248)),0))*$S34,"")</f>
        <v>0</v>
      </c>
      <c r="HP34" s="191">
        <f>IFERROR((IF(AND($P34&gt;=HP$4,$P34&lt;HQ$4,$Q34&lt;HQ$4),NETWORKDAYS.INTL($P34,$Q34,1,(Holidays!$A$1:$A$248)),0)+IF(AND($P34&gt;=HP$4,$P34&lt;HQ$4,$Q34&gt;=HQ$4),NETWORKDAYS.INTL($P34,(HQ$4)-1,1,(Holidays!$A$1:$A$248)),0)+IF(AND($P34&lt;HP$4,$Q34&lt;HQ$4,$Q34&gt;=HP$4),NETWORKDAYS.INTL(HP$4,$Q34,1,(Holidays!$A$1:$A$248)),0)+IF(AND($P34&lt;HP$4,$Q34&gt;=HQ$4,$Q34&gt;=HP$4),NETWORKDAYS.INTL(HP$4,(HQ$4)-1,1,(Holidays!$A$1:$A$248)),0))*$S34,"")</f>
        <v>0</v>
      </c>
      <c r="HQ34" s="191">
        <f>IFERROR((IF(AND($P34&gt;=HQ$4,$P34&lt;HR$4,$Q34&lt;HR$4),NETWORKDAYS.INTL($P34,$Q34,1,(Holidays!$A$1:$A$248)),0)+IF(AND($P34&gt;=HQ$4,$P34&lt;HR$4,$Q34&gt;=HR$4),NETWORKDAYS.INTL($P34,(HR$4)-1,1,(Holidays!$A$1:$A$248)),0)+IF(AND($P34&lt;HQ$4,$Q34&lt;HR$4,$Q34&gt;=HQ$4),NETWORKDAYS.INTL(HQ$4,$Q34,1,(Holidays!$A$1:$A$248)),0)+IF(AND($P34&lt;HQ$4,$Q34&gt;=HR$4,$Q34&gt;=HQ$4),NETWORKDAYS.INTL(HQ$4,(HR$4)-1,1,(Holidays!$A$1:$A$248)),0))*$S34,"")</f>
        <v>0</v>
      </c>
      <c r="HR34" s="191">
        <f>IFERROR((IF(AND($P34&gt;=HR$4,$P34&lt;HS$4,$Q34&lt;HS$4),NETWORKDAYS.INTL($P34,$Q34,1,(Holidays!$A$1:$A$248)),0)+IF(AND($P34&gt;=HR$4,$P34&lt;HS$4,$Q34&gt;=HS$4),NETWORKDAYS.INTL($P34,(HS$4)-1,1,(Holidays!$A$1:$A$248)),0)+IF(AND($P34&lt;HR$4,$Q34&lt;HS$4,$Q34&gt;=HR$4),NETWORKDAYS.INTL(HR$4,$Q34,1,(Holidays!$A$1:$A$248)),0)+IF(AND($P34&lt;HR$4,$Q34&gt;=HS$4,$Q34&gt;=HR$4),NETWORKDAYS.INTL(HR$4,(HS$4)-1,1,(Holidays!$A$1:$A$248)),0))*$S34,"")</f>
        <v>0</v>
      </c>
      <c r="HS34" s="191">
        <f>IFERROR((IF(AND($P34&gt;=HS$4,$P34&lt;HT$4,$Q34&lt;HT$4),NETWORKDAYS.INTL($P34,$Q34,1,(Holidays!$A$1:$A$248)),0)+IF(AND($P34&gt;=HS$4,$P34&lt;HT$4,$Q34&gt;=HT$4),NETWORKDAYS.INTL($P34,(HT$4)-1,1,(Holidays!$A$1:$A$248)),0)+IF(AND($P34&lt;HS$4,$Q34&lt;HT$4,$Q34&gt;=HS$4),NETWORKDAYS.INTL(HS$4,$Q34,1,(Holidays!$A$1:$A$248)),0)+IF(AND($P34&lt;HS$4,$Q34&gt;=HT$4,$Q34&gt;=HS$4),NETWORKDAYS.INTL(HS$4,(HT$4)-1,1,(Holidays!$A$1:$A$248)),0))*$S34,"")</f>
        <v>0</v>
      </c>
      <c r="HT34" s="191">
        <f>IFERROR((IF(AND($P34&gt;=HT$4,$P34&lt;HU$4,$Q34&lt;HU$4),NETWORKDAYS.INTL($P34,$Q34,1,(Holidays!$A$1:$A$248)),0)+IF(AND($P34&gt;=HT$4,$P34&lt;HU$4,$Q34&gt;=HU$4),NETWORKDAYS.INTL($P34,(HU$4)-1,1,(Holidays!$A$1:$A$248)),0)+IF(AND($P34&lt;HT$4,$Q34&lt;HU$4,$Q34&gt;=HT$4),NETWORKDAYS.INTL(HT$4,$Q34,1,(Holidays!$A$1:$A$248)),0)+IF(AND($P34&lt;HT$4,$Q34&gt;=HU$4,$Q34&gt;=HT$4),NETWORKDAYS.INTL(HT$4,(HU$4)-1,1,(Holidays!$A$1:$A$248)),0))*$S34,"")</f>
        <v>0</v>
      </c>
      <c r="HU34" s="191">
        <f>IFERROR((IF(AND($P34&gt;=HU$4,$P34&lt;HV$4,$Q34&lt;HV$4),NETWORKDAYS.INTL($P34,$Q34,1,(Holidays!$A$1:$A$248)),0)+IF(AND($P34&gt;=HU$4,$P34&lt;HV$4,$Q34&gt;=HV$4),NETWORKDAYS.INTL($P34,(HV$4)-1,1,(Holidays!$A$1:$A$248)),0)+IF(AND($P34&lt;HU$4,$Q34&lt;HV$4,$Q34&gt;=HU$4),NETWORKDAYS.INTL(HU$4,$Q34,1,(Holidays!$A$1:$A$248)),0)+IF(AND($P34&lt;HU$4,$Q34&gt;=HV$4,$Q34&gt;=HU$4),NETWORKDAYS.INTL(HU$4,(HV$4)-1,1,(Holidays!$A$1:$A$248)),0))*$S34,"")</f>
        <v>0</v>
      </c>
      <c r="HV34" s="191">
        <f>IFERROR((IF(AND($P34&gt;=HV$4,$P34&lt;HW$4,$Q34&lt;HW$4),NETWORKDAYS.INTL($P34,$Q34,1,(Holidays!$A$1:$A$248)),0)+IF(AND($P34&gt;=HV$4,$P34&lt;HW$4,$Q34&gt;=HW$4),NETWORKDAYS.INTL($P34,(HW$4)-1,1,(Holidays!$A$1:$A$248)),0)+IF(AND($P34&lt;HV$4,$Q34&lt;HW$4,$Q34&gt;=HV$4),NETWORKDAYS.INTL(HV$4,$Q34,1,(Holidays!$A$1:$A$248)),0)+IF(AND($P34&lt;HV$4,$Q34&gt;=HW$4,$Q34&gt;=HV$4),NETWORKDAYS.INTL(HV$4,(HW$4)-1,1,(Holidays!$A$1:$A$248)),0))*$S34,"")</f>
        <v>0</v>
      </c>
      <c r="HW34" s="191">
        <f>IFERROR((IF(AND($P34&gt;=HW$4,$P34&lt;HX$4,$Q34&lt;HX$4),NETWORKDAYS.INTL($P34,$Q34,1,(Holidays!$A$1:$A$248)),0)+IF(AND($P34&gt;=HW$4,$P34&lt;HX$4,$Q34&gt;=HX$4),NETWORKDAYS.INTL($P34,(HX$4)-1,1,(Holidays!$A$1:$A$248)),0)+IF(AND($P34&lt;HW$4,$Q34&lt;HX$4,$Q34&gt;=HW$4),NETWORKDAYS.INTL(HW$4,$Q34,1,(Holidays!$A$1:$A$248)),0)+IF(AND($P34&lt;HW$4,$Q34&gt;=HX$4,$Q34&gt;=HW$4),NETWORKDAYS.INTL(HW$4,(HX$4)-1,1,(Holidays!$A$1:$A$248)),0))*$S34,"")</f>
        <v>0</v>
      </c>
      <c r="HX34" s="191">
        <f>IFERROR((IF(AND($P34&gt;=HX$4,$P34&lt;HY$4,$Q34&lt;HY$4),NETWORKDAYS.INTL($P34,$Q34,1,(Holidays!$A$1:$A$248)),0)+IF(AND($P34&gt;=HX$4,$P34&lt;HY$4,$Q34&gt;=HY$4),NETWORKDAYS.INTL($P34,(HY$4)-1,1,(Holidays!$A$1:$A$248)),0)+IF(AND($P34&lt;HX$4,$Q34&lt;HY$4,$Q34&gt;=HX$4),NETWORKDAYS.INTL(HX$4,$Q34,1,(Holidays!$A$1:$A$248)),0)+IF(AND($P34&lt;HX$4,$Q34&gt;=HY$4,$Q34&gt;=HX$4),NETWORKDAYS.INTL(HX$4,(HY$4)-1,1,(Holidays!$A$1:$A$248)),0))*$S34,"")</f>
        <v>0</v>
      </c>
      <c r="HY34" s="191">
        <f>IFERROR((IF(AND($P34&gt;=HY$4,$P34&lt;HZ$4,$Q34&lt;HZ$4),NETWORKDAYS.INTL($P34,$Q34,1,(Holidays!$A$1:$A$248)),0)+IF(AND($P34&gt;=HY$4,$P34&lt;HZ$4,$Q34&gt;=HZ$4),NETWORKDAYS.INTL($P34,(HZ$4)-1,1,(Holidays!$A$1:$A$248)),0)+IF(AND($P34&lt;HY$4,$Q34&lt;HZ$4,$Q34&gt;=HY$4),NETWORKDAYS.INTL(HY$4,$Q34,1,(Holidays!$A$1:$A$248)),0)+IF(AND($P34&lt;HY$4,$Q34&gt;=HZ$4,$Q34&gt;=HY$4),NETWORKDAYS.INTL(HY$4,(HZ$4)-1,1,(Holidays!$A$1:$A$248)),0))*$S34,"")</f>
        <v>0</v>
      </c>
      <c r="HZ34" s="191">
        <f>IFERROR((IF(AND($P34&gt;=HZ$4,$P34&lt;IA$4,$Q34&lt;IA$4),NETWORKDAYS.INTL($P34,$Q34,1,(Holidays!$A$1:$A$248)),0)+IF(AND($P34&gt;=HZ$4,$P34&lt;IA$4,$Q34&gt;=IA$4),NETWORKDAYS.INTL($P34,(IA$4)-1,1,(Holidays!$A$1:$A$248)),0)+IF(AND($P34&lt;HZ$4,$Q34&lt;IA$4,$Q34&gt;=HZ$4),NETWORKDAYS.INTL(HZ$4,$Q34,1,(Holidays!$A$1:$A$248)),0)+IF(AND($P34&lt;HZ$4,$Q34&gt;=IA$4,$Q34&gt;=HZ$4),NETWORKDAYS.INTL(HZ$4,(IA$4)-1,1,(Holidays!$A$1:$A$248)),0))*$S34,"")</f>
        <v>0</v>
      </c>
      <c r="IA34" s="191">
        <f>IFERROR((IF(AND($P34&gt;=IA$4,$P34&lt;IB$4,$Q34&lt;IB$4),NETWORKDAYS.INTL($P34,$Q34,1,(Holidays!$A$1:$A$248)),0)+IF(AND($P34&gt;=IA$4,$P34&lt;IB$4,$Q34&gt;=IB$4),NETWORKDAYS.INTL($P34,(IB$4)-1,1,(Holidays!$A$1:$A$248)),0)+IF(AND($P34&lt;IA$4,$Q34&lt;IB$4,$Q34&gt;=IA$4),NETWORKDAYS.INTL(IA$4,$Q34,1,(Holidays!$A$1:$A$248)),0)+IF(AND($P34&lt;IA$4,$Q34&gt;=IB$4,$Q34&gt;=IA$4),NETWORKDAYS.INTL(IA$4,(IB$4)-1,1,(Holidays!$A$1:$A$248)),0))*$S34,"")</f>
        <v>0</v>
      </c>
      <c r="IB34" s="191">
        <f>IFERROR((IF(AND($P34&gt;=IB$4,$P34&lt;IC$4,$Q34&lt;IC$4),NETWORKDAYS.INTL($P34,$Q34,1,(Holidays!$A$1:$A$248)),0)+IF(AND($P34&gt;=IB$4,$P34&lt;IC$4,$Q34&gt;=IC$4),NETWORKDAYS.INTL($P34,(IC$4)-1,1,(Holidays!$A$1:$A$248)),0)+IF(AND($P34&lt;IB$4,$Q34&lt;IC$4,$Q34&gt;=IB$4),NETWORKDAYS.INTL(IB$4,$Q34,1,(Holidays!$A$1:$A$248)),0)+IF(AND($P34&lt;IB$4,$Q34&gt;=IC$4,$Q34&gt;=IB$4),NETWORKDAYS.INTL(IB$4,(IC$4)-1,1,(Holidays!$A$1:$A$248)),0))*$S34,"")</f>
        <v>0</v>
      </c>
      <c r="IC34" s="191">
        <f>IFERROR((IF(AND($P34&gt;=IC$4,$P34&lt;ID$4,$Q34&lt;ID$4),NETWORKDAYS.INTL($P34,$Q34,1,(Holidays!$A$1:$A$248)),0)+IF(AND($P34&gt;=IC$4,$P34&lt;ID$4,$Q34&gt;=ID$4),NETWORKDAYS.INTL($P34,(ID$4)-1,1,(Holidays!$A$1:$A$248)),0)+IF(AND($P34&lt;IC$4,$Q34&lt;ID$4,$Q34&gt;=IC$4),NETWORKDAYS.INTL(IC$4,$Q34,1,(Holidays!$A$1:$A$248)),0)+IF(AND($P34&lt;IC$4,$Q34&gt;=ID$4,$Q34&gt;=IC$4),NETWORKDAYS.INTL(IC$4,(ID$4)-1,1,(Holidays!$A$1:$A$248)),0))*$S34,"")</f>
        <v>0</v>
      </c>
      <c r="ID34" s="191">
        <f>IFERROR((IF(AND($P34&gt;=ID$4,$P34&lt;IE$4,$Q34&lt;IE$4),NETWORKDAYS.INTL($P34,$Q34,1,(Holidays!$A$1:$A$248)),0)+IF(AND($P34&gt;=ID$4,$P34&lt;IE$4,$Q34&gt;=IE$4),NETWORKDAYS.INTL($P34,(IE$4)-1,1,(Holidays!$A$1:$A$248)),0)+IF(AND($P34&lt;ID$4,$Q34&lt;IE$4,$Q34&gt;=ID$4),NETWORKDAYS.INTL(ID$4,$Q34,1,(Holidays!$A$1:$A$248)),0)+IF(AND($P34&lt;ID$4,$Q34&gt;=IE$4,$Q34&gt;=ID$4),NETWORKDAYS.INTL(ID$4,(IE$4)-1,1,(Holidays!$A$1:$A$248)),0))*$S34,"")</f>
        <v>0</v>
      </c>
      <c r="IE34" s="191">
        <f>IFERROR((IF(AND($P34&gt;=IE$4,$P34&lt;IF$4,$Q34&lt;IF$4),NETWORKDAYS.INTL($P34,$Q34,1,(Holidays!$A$1:$A$248)),0)+IF(AND($P34&gt;=IE$4,$P34&lt;IF$4,$Q34&gt;=IF$4),NETWORKDAYS.INTL($P34,(IF$4)-1,1,(Holidays!$A$1:$A$248)),0)+IF(AND($P34&lt;IE$4,$Q34&lt;IF$4,$Q34&gt;=IE$4),NETWORKDAYS.INTL(IE$4,$Q34,1,(Holidays!$A$1:$A$248)),0)+IF(AND($P34&lt;IE$4,$Q34&gt;=IF$4,$Q34&gt;=IE$4),NETWORKDAYS.INTL(IE$4,(IF$4)-1,1,(Holidays!$A$1:$A$248)),0))*$S34,"")</f>
        <v>0</v>
      </c>
      <c r="IF34" s="191">
        <f>IFERROR((IF(AND($P34&gt;=IF$4,$P34&lt;IG$4,$Q34&lt;IG$4),NETWORKDAYS.INTL($P34,$Q34,1,(Holidays!$A$1:$A$248)),0)+IF(AND($P34&gt;=IF$4,$P34&lt;IG$4,$Q34&gt;=IG$4),NETWORKDAYS.INTL($P34,(IG$4)-1,1,(Holidays!$A$1:$A$248)),0)+IF(AND($P34&lt;IF$4,$Q34&lt;IG$4,$Q34&gt;=IF$4),NETWORKDAYS.INTL(IF$4,$Q34,1,(Holidays!$A$1:$A$248)),0)+IF(AND($P34&lt;IF$4,$Q34&gt;=IG$4,$Q34&gt;=IF$4),NETWORKDAYS.INTL(IF$4,(IG$4)-1,1,(Holidays!$A$1:$A$248)),0))*$S34,"")</f>
        <v>0</v>
      </c>
      <c r="IG34" s="191">
        <f>IFERROR((IF(AND($P34&gt;=IG$4,$P34&lt;IH$4,$Q34&lt;IH$4),NETWORKDAYS.INTL($P34,$Q34,1,(Holidays!$A$1:$A$248)),0)+IF(AND($P34&gt;=IG$4,$P34&lt;IH$4,$Q34&gt;=IH$4),NETWORKDAYS.INTL($P34,(IH$4)-1,1,(Holidays!$A$1:$A$248)),0)+IF(AND($P34&lt;IG$4,$Q34&lt;IH$4,$Q34&gt;=IG$4),NETWORKDAYS.INTL(IG$4,$Q34,1,(Holidays!$A$1:$A$248)),0)+IF(AND($P34&lt;IG$4,$Q34&gt;=IH$4,$Q34&gt;=IG$4),NETWORKDAYS.INTL(IG$4,(IH$4)-1,1,(Holidays!$A$1:$A$248)),0))*$S34,"")</f>
        <v>0</v>
      </c>
      <c r="IH34" s="191">
        <f>IFERROR((IF(AND($P34&gt;=IH$4,$P34&lt;II$4,$Q34&lt;II$4),NETWORKDAYS.INTL($P34,$Q34,1,(Holidays!$A$1:$A$248)),0)+IF(AND($P34&gt;=IH$4,$P34&lt;II$4,$Q34&gt;=II$4),NETWORKDAYS.INTL($P34,(II$4)-1,1,(Holidays!$A$1:$A$248)),0)+IF(AND($P34&lt;IH$4,$Q34&lt;II$4,$Q34&gt;=IH$4),NETWORKDAYS.INTL(IH$4,$Q34,1,(Holidays!$A$1:$A$248)),0)+IF(AND($P34&lt;IH$4,$Q34&gt;=II$4,$Q34&gt;=IH$4),NETWORKDAYS.INTL(IH$4,(II$4)-1,1,(Holidays!$A$1:$A$248)),0))*$S34,"")</f>
        <v>0</v>
      </c>
      <c r="II34" s="191">
        <f>IFERROR((IF(AND($P34&gt;=II$4,$P34&lt;IJ$4,$Q34&lt;IJ$4),NETWORKDAYS.INTL($P34,$Q34,1,(Holidays!$A$1:$A$248)),0)+IF(AND($P34&gt;=II$4,$P34&lt;IJ$4,$Q34&gt;=IJ$4),NETWORKDAYS.INTL($P34,(IJ$4)-1,1,(Holidays!$A$1:$A$248)),0)+IF(AND($P34&lt;II$4,$Q34&lt;IJ$4,$Q34&gt;=II$4),NETWORKDAYS.INTL(II$4,$Q34,1,(Holidays!$A$1:$A$248)),0)+IF(AND($P34&lt;II$4,$Q34&gt;=IJ$4,$Q34&gt;=II$4),NETWORKDAYS.INTL(II$4,(IJ$4)-1,1,(Holidays!$A$1:$A$248)),0))*$S34,"")</f>
        <v>0</v>
      </c>
      <c r="IJ34" s="191">
        <f>IFERROR((IF(AND($P34&gt;=IJ$4,$P34&lt;IK$4,$Q34&lt;IK$4),NETWORKDAYS.INTL($P34,$Q34,1,(Holidays!$A$1:$A$248)),0)+IF(AND($P34&gt;=IJ$4,$P34&lt;IK$4,$Q34&gt;=IK$4),NETWORKDAYS.INTL($P34,(IK$4)-1,1,(Holidays!$A$1:$A$248)),0)+IF(AND($P34&lt;IJ$4,$Q34&lt;IK$4,$Q34&gt;=IJ$4),NETWORKDAYS.INTL(IJ$4,$Q34,1,(Holidays!$A$1:$A$248)),0)+IF(AND($P34&lt;IJ$4,$Q34&gt;=IK$4,$Q34&gt;=IJ$4),NETWORKDAYS.INTL(IJ$4,(IK$4)-1,1,(Holidays!$A$1:$A$248)),0))*$S34,"")</f>
        <v>0</v>
      </c>
      <c r="IK34" s="191">
        <f>IFERROR((IF(AND($P34&gt;=IK$4,$P34&lt;IL$4,$Q34&lt;IL$4),NETWORKDAYS.INTL($P34,$Q34,1,(Holidays!$A$1:$A$248)),0)+IF(AND($P34&gt;=IK$4,$P34&lt;IL$4,$Q34&gt;=IL$4),NETWORKDAYS.INTL($P34,(IL$4)-1,1,(Holidays!$A$1:$A$248)),0)+IF(AND($P34&lt;IK$4,$Q34&lt;IL$4,$Q34&gt;=IK$4),NETWORKDAYS.INTL(IK$4,$Q34,1,(Holidays!$A$1:$A$248)),0)+IF(AND($P34&lt;IK$4,$Q34&gt;=IL$4,$Q34&gt;=IK$4),NETWORKDAYS.INTL(IK$4,(IL$4)-1,1,(Holidays!$A$1:$A$248)),0))*$S34,"")</f>
        <v>0</v>
      </c>
      <c r="IL34" s="191">
        <f>IFERROR((IF(AND($P34&gt;=IL$4,$P34&lt;IM$4,$Q34&lt;IM$4),NETWORKDAYS.INTL($P34,$Q34,1,(Holidays!$A$1:$A$248)),0)+IF(AND($P34&gt;=IL$4,$P34&lt;IM$4,$Q34&gt;=IM$4),NETWORKDAYS.INTL($P34,(IM$4)-1,1,(Holidays!$A$1:$A$248)),0)+IF(AND($P34&lt;IL$4,$Q34&lt;IM$4,$Q34&gt;=IL$4),NETWORKDAYS.INTL(IL$4,$Q34,1,(Holidays!$A$1:$A$248)),0)+IF(AND($P34&lt;IL$4,$Q34&gt;=IM$4,$Q34&gt;=IL$4),NETWORKDAYS.INTL(IL$4,(IM$4)-1,1,(Holidays!$A$1:$A$248)),0))*$S34,"")</f>
        <v>0</v>
      </c>
      <c r="IM34" s="191">
        <f>IFERROR((IF(AND($P34&gt;=IM$4,$P34&lt;IN$4,$Q34&lt;IN$4),NETWORKDAYS.INTL($P34,$Q34,1,(Holidays!$A$1:$A$248)),0)+IF(AND($P34&gt;=IM$4,$P34&lt;IN$4,$Q34&gt;=IN$4),NETWORKDAYS.INTL($P34,(IN$4)-1,1,(Holidays!$A$1:$A$248)),0)+IF(AND($P34&lt;IM$4,$Q34&lt;IN$4,$Q34&gt;=IM$4),NETWORKDAYS.INTL(IM$4,$Q34,1,(Holidays!$A$1:$A$248)),0)+IF(AND($P34&lt;IM$4,$Q34&gt;=IN$4,$Q34&gt;=IM$4),NETWORKDAYS.INTL(IM$4,(IN$4)-1,1,(Holidays!$A$1:$A$248)),0))*$S34,"")</f>
        <v>0</v>
      </c>
      <c r="IN34" s="191">
        <f>IFERROR((IF(AND($P34&gt;=IN$4,$P34&lt;IO$4,$Q34&lt;IO$4),NETWORKDAYS.INTL($P34,$Q34,1,(Holidays!$A$1:$A$248)),0)+IF(AND($P34&gt;=IN$4,$P34&lt;IO$4,$Q34&gt;=IO$4),NETWORKDAYS.INTL($P34,(IO$4)-1,1,(Holidays!$A$1:$A$248)),0)+IF(AND($P34&lt;IN$4,$Q34&lt;IO$4,$Q34&gt;=IN$4),NETWORKDAYS.INTL(IN$4,$Q34,1,(Holidays!$A$1:$A$248)),0)+IF(AND($P34&lt;IN$4,$Q34&gt;=IO$4,$Q34&gt;=IN$4),NETWORKDAYS.INTL(IN$4,(IO$4)-1,1,(Holidays!$A$1:$A$248)),0))*$S34,"")</f>
        <v>0</v>
      </c>
      <c r="IO34" s="193">
        <f>IFERROR((IF(AND($P34&gt;=IO$4,$P34&lt;IP$4,$Q34&lt;IP$4),NETWORKDAYS.INTL($P34,$Q34,1,(Holidays!$A$1:$A$248)),0)+IF(AND($P34&gt;=IO$4,$P34&lt;IP$4,$Q34&gt;=IP$4),NETWORKDAYS.INTL($P34,(IP$4)-1,1,(Holidays!$A$1:$A$248)),0)+IF(AND($P34&lt;IO$4,$Q34&lt;IP$4,$Q34&gt;=IO$4),NETWORKDAYS.INTL(IO$4,$Q34,1,(Holidays!$A$1:$A$248)),0)+IF(AND($P34&lt;IO$4,$Q34&gt;=IP$4,$Q34&gt;=IO$4),NETWORKDAYS.INTL(IO$4,(IP$4)-1,1,(Holidays!$A$1:$A$248)),0))*$S34,"")</f>
        <v>0</v>
      </c>
    </row>
    <row r="35" spans="2:249" ht="15" customHeight="1">
      <c r="B35" s="59" t="str">
        <f>'A-1_MH Estimation'!B35</f>
        <v>B.5</v>
      </c>
      <c r="C35" s="60" t="str">
        <f>IFERROR(VLOOKUP(B35,'A-1_MH Estimation'!$B$6:$C$54,2,0),"")</f>
        <v>Pipe Nozzle Insulation  - Administrative Documentation &amp; Customer Comment Followed up</v>
      </c>
      <c r="D35" s="174">
        <f>IFERROR(VLOOKUP(C35,'A-1_MH Estimation'!$C$7:$K$61,9,0)*1,0)</f>
        <v>14</v>
      </c>
      <c r="E35" s="165">
        <v>1</v>
      </c>
      <c r="F35" s="166"/>
      <c r="G35" s="166"/>
      <c r="H35" s="166"/>
      <c r="I35" s="166"/>
      <c r="J35" s="167"/>
      <c r="K35" s="354">
        <f t="shared" ca="1" si="437"/>
        <v>14</v>
      </c>
      <c r="L35" s="307">
        <v>0.43</v>
      </c>
      <c r="M35" s="307">
        <v>0.56999999999999995</v>
      </c>
      <c r="N35" s="307"/>
      <c r="O35" s="167"/>
      <c r="P35" s="171">
        <v>44546</v>
      </c>
      <c r="Q35" s="171">
        <v>44547</v>
      </c>
      <c r="R35" s="170">
        <f>NETWORKDAYS.INTL(P35,Q35,1,Holidays!$A$1:$A$248)</f>
        <v>2</v>
      </c>
      <c r="S35" s="62">
        <f t="shared" si="436"/>
        <v>7</v>
      </c>
      <c r="U35" s="253">
        <f>SUM($V35:IO35)</f>
        <v>14</v>
      </c>
      <c r="V35" s="190">
        <f>IFERROR((IF(AND($P35&gt;=V$4,$P35&lt;W$4,$Q35&lt;W$4),NETWORKDAYS.INTL($P35,$Q35,1,(Holidays!$A$1:$A$248)),0)+IF(AND($P35&gt;=V$4,$P35&lt;W$4,$Q35&gt;=W$4),NETWORKDAYS.INTL($P35,(W$4)-1,1,(Holidays!$A$1:$A$248)),0)+IF(AND($P35&lt;V$4,$Q35&lt;W$4,$Q35&gt;=V$4),NETWORKDAYS.INTL(V$4,$Q35,1,(Holidays!$A$1:$A$248)),0)+IF(AND($P35&lt;V$4,$Q35&gt;=W$4,$Q35&gt;=V$4),NETWORKDAYS.INTL(V$4,(W$4)-1,1,(Holidays!$A$1:$A$248)),0))*$S35,"")</f>
        <v>0</v>
      </c>
      <c r="W35" s="191">
        <f>IFERROR((IF(AND($P35&gt;=W$4,$P35&lt;X$4,$Q35&lt;X$4),NETWORKDAYS.INTL($P35,$Q35,1,(Holidays!$A$1:$A$248)),0)+IF(AND($P35&gt;=W$4,$P35&lt;X$4,$Q35&gt;=X$4),NETWORKDAYS.INTL($P35,(X$4)-1,1,(Holidays!$A$1:$A$248)),0)+IF(AND($P35&lt;W$4,$Q35&lt;X$4,$Q35&gt;=W$4),NETWORKDAYS.INTL(W$4,$Q35,1,(Holidays!$A$1:$A$248)),0)+IF(AND($P35&lt;W$4,$Q35&gt;=X$4,$Q35&gt;=W$4),NETWORKDAYS.INTL(W$4,(X$4)-1,1,(Holidays!$A$1:$A$248)),0))*$S35,"")</f>
        <v>0</v>
      </c>
      <c r="X35" s="191">
        <f>IFERROR((IF(AND($P35&gt;=X$4,$P35&lt;Y$4,$Q35&lt;Y$4),NETWORKDAYS.INTL($P35,$Q35,1,(Holidays!$A$1:$A$248)),0)+IF(AND($P35&gt;=X$4,$P35&lt;Y$4,$Q35&gt;=Y$4),NETWORKDAYS.INTL($P35,(Y$4)-1,1,(Holidays!$A$1:$A$248)),0)+IF(AND($P35&lt;X$4,$Q35&lt;Y$4,$Q35&gt;=X$4),NETWORKDAYS.INTL(X$4,$Q35,1,(Holidays!$A$1:$A$248)),0)+IF(AND($P35&lt;X$4,$Q35&gt;=Y$4,$Q35&gt;=X$4),NETWORKDAYS.INTL(X$4,(Y$4)-1,1,(Holidays!$A$1:$A$248)),0))*$S35,"")</f>
        <v>0</v>
      </c>
      <c r="Y35" s="191">
        <f>IFERROR((IF(AND($P35&gt;=Y$4,$P35&lt;Z$4,$Q35&lt;Z$4),NETWORKDAYS.INTL($P35,$Q35,1,(Holidays!$A$1:$A$248)),0)+IF(AND($P35&gt;=Y$4,$P35&lt;Z$4,$Q35&gt;=Z$4),NETWORKDAYS.INTL($P35,(Z$4)-1,1,(Holidays!$A$1:$A$248)),0)+IF(AND($P35&lt;Y$4,$Q35&lt;Z$4,$Q35&gt;=Y$4),NETWORKDAYS.INTL(Y$4,$Q35,1,(Holidays!$A$1:$A$248)),0)+IF(AND($P35&lt;Y$4,$Q35&gt;=Z$4,$Q35&gt;=Y$4),NETWORKDAYS.INTL(Y$4,(Z$4)-1,1,(Holidays!$A$1:$A$248)),0))*$S35,"")</f>
        <v>0</v>
      </c>
      <c r="Z35" s="191">
        <f>IFERROR((IF(AND($P35&gt;=Z$4,$P35&lt;AA$4,$Q35&lt;AA$4),NETWORKDAYS.INTL($P35,$Q35,1,(Holidays!$A$1:$A$248)),0)+IF(AND($P35&gt;=Z$4,$P35&lt;AA$4,$Q35&gt;=AA$4),NETWORKDAYS.INTL($P35,(AA$4)-1,1,(Holidays!$A$1:$A$248)),0)+IF(AND($P35&lt;Z$4,$Q35&lt;AA$4,$Q35&gt;=Z$4),NETWORKDAYS.INTL(Z$4,$Q35,1,(Holidays!$A$1:$A$248)),0)+IF(AND($P35&lt;Z$4,$Q35&gt;=AA$4,$Q35&gt;=Z$4),NETWORKDAYS.INTL(Z$4,(AA$4)-1,1,(Holidays!$A$1:$A$248)),0))*$S35,"")</f>
        <v>0</v>
      </c>
      <c r="AA35" s="191">
        <f>IFERROR((IF(AND($P35&gt;=AA$4,$P35&lt;AB$4,$Q35&lt;AB$4),NETWORKDAYS.INTL($P35,$Q35,1,(Holidays!$A$1:$A$248)),0)+IF(AND($P35&gt;=AA$4,$P35&lt;AB$4,$Q35&gt;=AB$4),NETWORKDAYS.INTL($P35,(AB$4)-1,1,(Holidays!$A$1:$A$248)),0)+IF(AND($P35&lt;AA$4,$Q35&lt;AB$4,$Q35&gt;=AA$4),NETWORKDAYS.INTL(AA$4,$Q35,1,(Holidays!$A$1:$A$248)),0)+IF(AND($P35&lt;AA$4,$Q35&gt;=AB$4,$Q35&gt;=AA$4),NETWORKDAYS.INTL(AA$4,(AB$4)-1,1,(Holidays!$A$1:$A$248)),0))*$S35,"")</f>
        <v>0</v>
      </c>
      <c r="AB35" s="191">
        <f>IFERROR((IF(AND($P35&gt;=AB$4,$P35&lt;AC$4,$Q35&lt;AC$4),NETWORKDAYS.INTL($P35,$Q35,1,(Holidays!$A$1:$A$248)),0)+IF(AND($P35&gt;=AB$4,$P35&lt;AC$4,$Q35&gt;=AC$4),NETWORKDAYS.INTL($P35,(AC$4)-1,1,(Holidays!$A$1:$A$248)),0)+IF(AND($P35&lt;AB$4,$Q35&lt;AC$4,$Q35&gt;=AB$4),NETWORKDAYS.INTL(AB$4,$Q35,1,(Holidays!$A$1:$A$248)),0)+IF(AND($P35&lt;AB$4,$Q35&gt;=AC$4,$Q35&gt;=AB$4),NETWORKDAYS.INTL(AB$4,(AC$4)-1,1,(Holidays!$A$1:$A$248)),0))*$S35,"")</f>
        <v>0</v>
      </c>
      <c r="AC35" s="191">
        <f>IFERROR((IF(AND($P35&gt;=AC$4,$P35&lt;AD$4,$Q35&lt;AD$4),NETWORKDAYS.INTL($P35,$Q35,1,(Holidays!$A$1:$A$248)),0)+IF(AND($P35&gt;=AC$4,$P35&lt;AD$4,$Q35&gt;=AD$4),NETWORKDAYS.INTL($P35,(AD$4)-1,1,(Holidays!$A$1:$A$248)),0)+IF(AND($P35&lt;AC$4,$Q35&lt;AD$4,$Q35&gt;=AC$4),NETWORKDAYS.INTL(AC$4,$Q35,1,(Holidays!$A$1:$A$248)),0)+IF(AND($P35&lt;AC$4,$Q35&gt;=AD$4,$Q35&gt;=AC$4),NETWORKDAYS.INTL(AC$4,(AD$4)-1,1,(Holidays!$A$1:$A$248)),0))*$S35,"")</f>
        <v>0</v>
      </c>
      <c r="AD35" s="191">
        <f>IFERROR((IF(AND($P35&gt;=AD$4,$P35&lt;AE$4,$Q35&lt;AE$4),NETWORKDAYS.INTL($P35,$Q35,1,(Holidays!$A$1:$A$248)),0)+IF(AND($P35&gt;=AD$4,$P35&lt;AE$4,$Q35&gt;=AE$4),NETWORKDAYS.INTL($P35,(AE$4)-1,1,(Holidays!$A$1:$A$248)),0)+IF(AND($P35&lt;AD$4,$Q35&lt;AE$4,$Q35&gt;=AD$4),NETWORKDAYS.INTL(AD$4,$Q35,1,(Holidays!$A$1:$A$248)),0)+IF(AND($P35&lt;AD$4,$Q35&gt;=AE$4,$Q35&gt;=AD$4),NETWORKDAYS.INTL(AD$4,(AE$4)-1,1,(Holidays!$A$1:$A$248)),0))*$S35,"")</f>
        <v>0</v>
      </c>
      <c r="AE35" s="191">
        <f>IFERROR((IF(AND($P35&gt;=AE$4,$P35&lt;AF$4,$Q35&lt;AF$4),NETWORKDAYS.INTL($P35,$Q35,1,(Holidays!$A$1:$A$248)),0)+IF(AND($P35&gt;=AE$4,$P35&lt;AF$4,$Q35&gt;=AF$4),NETWORKDAYS.INTL($P35,(AF$4)-1,1,(Holidays!$A$1:$A$248)),0)+IF(AND($P35&lt;AE$4,$Q35&lt;AF$4,$Q35&gt;=AE$4),NETWORKDAYS.INTL(AE$4,$Q35,1,(Holidays!$A$1:$A$248)),0)+IF(AND($P35&lt;AE$4,$Q35&gt;=AF$4,$Q35&gt;=AE$4),NETWORKDAYS.INTL(AE$4,(AF$4)-1,1,(Holidays!$A$1:$A$248)),0))*$S35,"")</f>
        <v>0</v>
      </c>
      <c r="AF35" s="191">
        <f>IFERROR((IF(AND($P35&gt;=AF$4,$P35&lt;AG$4,$Q35&lt;AG$4),NETWORKDAYS.INTL($P35,$Q35,1,(Holidays!$A$1:$A$248)),0)+IF(AND($P35&gt;=AF$4,$P35&lt;AG$4,$Q35&gt;=AG$4),NETWORKDAYS.INTL($P35,(AG$4)-1,1,(Holidays!$A$1:$A$248)),0)+IF(AND($P35&lt;AF$4,$Q35&lt;AG$4,$Q35&gt;=AF$4),NETWORKDAYS.INTL(AF$4,$Q35,1,(Holidays!$A$1:$A$248)),0)+IF(AND($P35&lt;AF$4,$Q35&gt;=AG$4,$Q35&gt;=AF$4),NETWORKDAYS.INTL(AF$4,(AG$4)-1,1,(Holidays!$A$1:$A$248)),0))*$S35,"")</f>
        <v>14</v>
      </c>
      <c r="AG35" s="191">
        <f>IFERROR((IF(AND($P35&gt;=AG$4,$P35&lt;AH$4,$Q35&lt;AH$4),NETWORKDAYS.INTL($P35,$Q35,1,(Holidays!$A$1:$A$248)),0)+IF(AND($P35&gt;=AG$4,$P35&lt;AH$4,$Q35&gt;=AH$4),NETWORKDAYS.INTL($P35,(AH$4)-1,1,(Holidays!$A$1:$A$248)),0)+IF(AND($P35&lt;AG$4,$Q35&lt;AH$4,$Q35&gt;=AG$4),NETWORKDAYS.INTL(AG$4,$Q35,1,(Holidays!$A$1:$A$248)),0)+IF(AND($P35&lt;AG$4,$Q35&gt;=AH$4,$Q35&gt;=AG$4),NETWORKDAYS.INTL(AG$4,(AH$4)-1,1,(Holidays!$A$1:$A$248)),0))*$S35,"")</f>
        <v>0</v>
      </c>
      <c r="AH35" s="191">
        <f>IFERROR((IF(AND($P35&gt;=AH$4,$P35&lt;AI$4,$Q35&lt;AI$4),NETWORKDAYS.INTL($P35,$Q35,1,(Holidays!$A$1:$A$248)),0)+IF(AND($P35&gt;=AH$4,$P35&lt;AI$4,$Q35&gt;=AI$4),NETWORKDAYS.INTL($P35,(AI$4)-1,1,(Holidays!$A$1:$A$248)),0)+IF(AND($P35&lt;AH$4,$Q35&lt;AI$4,$Q35&gt;=AH$4),NETWORKDAYS.INTL(AH$4,$Q35,1,(Holidays!$A$1:$A$248)),0)+IF(AND($P35&lt;AH$4,$Q35&gt;=AI$4,$Q35&gt;=AH$4),NETWORKDAYS.INTL(AH$4,(AI$4)-1,1,(Holidays!$A$1:$A$248)),0))*$S35,"")</f>
        <v>0</v>
      </c>
      <c r="AI35" s="191">
        <f>IFERROR((IF(AND($P35&gt;=AI$4,$P35&lt;AJ$4,$Q35&lt;AJ$4),NETWORKDAYS.INTL($P35,$Q35,1,(Holidays!$A$1:$A$248)),0)+IF(AND($P35&gt;=AI$4,$P35&lt;AJ$4,$Q35&gt;=AJ$4),NETWORKDAYS.INTL($P35,(AJ$4)-1,1,(Holidays!$A$1:$A$248)),0)+IF(AND($P35&lt;AI$4,$Q35&lt;AJ$4,$Q35&gt;=AI$4),NETWORKDAYS.INTL(AI$4,$Q35,1,(Holidays!$A$1:$A$248)),0)+IF(AND($P35&lt;AI$4,$Q35&gt;=AJ$4,$Q35&gt;=AI$4),NETWORKDAYS.INTL(AI$4,(AJ$4)-1,1,(Holidays!$A$1:$A$248)),0))*$S35,"")</f>
        <v>0</v>
      </c>
      <c r="AJ35" s="191">
        <f>IFERROR((IF(AND($P35&gt;=AJ$4,$P35&lt;AK$4,$Q35&lt;AK$4),NETWORKDAYS.INTL($P35,$Q35,1,(Holidays!$A$1:$A$248)),0)+IF(AND($P35&gt;=AJ$4,$P35&lt;AK$4,$Q35&gt;=AK$4),NETWORKDAYS.INTL($P35,(AK$4)-1,1,(Holidays!$A$1:$A$248)),0)+IF(AND($P35&lt;AJ$4,$Q35&lt;AK$4,$Q35&gt;=AJ$4),NETWORKDAYS.INTL(AJ$4,$Q35,1,(Holidays!$A$1:$A$248)),0)+IF(AND($P35&lt;AJ$4,$Q35&gt;=AK$4,$Q35&gt;=AJ$4),NETWORKDAYS.INTL(AJ$4,(AK$4)-1,1,(Holidays!$A$1:$A$248)),0))*$S35,"")</f>
        <v>0</v>
      </c>
      <c r="AK35" s="191">
        <f>IFERROR((IF(AND($P35&gt;=AK$4,$P35&lt;AL$4,$Q35&lt;AL$4),NETWORKDAYS.INTL($P35,$Q35,1,(Holidays!$A$1:$A$248)),0)+IF(AND($P35&gt;=AK$4,$P35&lt;AL$4,$Q35&gt;=AL$4),NETWORKDAYS.INTL($P35,(AL$4)-1,1,(Holidays!$A$1:$A$248)),0)+IF(AND($P35&lt;AK$4,$Q35&lt;AL$4,$Q35&gt;=AK$4),NETWORKDAYS.INTL(AK$4,$Q35,1,(Holidays!$A$1:$A$248)),0)+IF(AND($P35&lt;AK$4,$Q35&gt;=AL$4,$Q35&gt;=AK$4),NETWORKDAYS.INTL(AK$4,(AL$4)-1,1,(Holidays!$A$1:$A$248)),0))*$S35,"")</f>
        <v>0</v>
      </c>
      <c r="AL35" s="191">
        <f>IFERROR((IF(AND($P35&gt;=AL$4,$P35&lt;AM$4,$Q35&lt;AM$4),NETWORKDAYS.INTL($P35,$Q35,1,(Holidays!$A$1:$A$248)),0)+IF(AND($P35&gt;=AL$4,$P35&lt;AM$4,$Q35&gt;=AM$4),NETWORKDAYS.INTL($P35,(AM$4)-1,1,(Holidays!$A$1:$A$248)),0)+IF(AND($P35&lt;AL$4,$Q35&lt;AM$4,$Q35&gt;=AL$4),NETWORKDAYS.INTL(AL$4,$Q35,1,(Holidays!$A$1:$A$248)),0)+IF(AND($P35&lt;AL$4,$Q35&gt;=AM$4,$Q35&gt;=AL$4),NETWORKDAYS.INTL(AL$4,(AM$4)-1,1,(Holidays!$A$1:$A$248)),0))*$S35,"")</f>
        <v>0</v>
      </c>
      <c r="AM35" s="191">
        <f>IFERROR((IF(AND($P35&gt;=AM$4,$P35&lt;AN$4,$Q35&lt;AN$4),NETWORKDAYS.INTL($P35,$Q35,1,(Holidays!$A$1:$A$248)),0)+IF(AND($P35&gt;=AM$4,$P35&lt;AN$4,$Q35&gt;=AN$4),NETWORKDAYS.INTL($P35,(AN$4)-1,1,(Holidays!$A$1:$A$248)),0)+IF(AND($P35&lt;AM$4,$Q35&lt;AN$4,$Q35&gt;=AM$4),NETWORKDAYS.INTL(AM$4,$Q35,1,(Holidays!$A$1:$A$248)),0)+IF(AND($P35&lt;AM$4,$Q35&gt;=AN$4,$Q35&gt;=AM$4),NETWORKDAYS.INTL(AM$4,(AN$4)-1,1,(Holidays!$A$1:$A$248)),0))*$S35,"")</f>
        <v>0</v>
      </c>
      <c r="AN35" s="191">
        <f>IFERROR((IF(AND($P35&gt;=AN$4,$P35&lt;AO$4,$Q35&lt;AO$4),NETWORKDAYS.INTL($P35,$Q35,1,(Holidays!$A$1:$A$248)),0)+IF(AND($P35&gt;=AN$4,$P35&lt;AO$4,$Q35&gt;=AO$4),NETWORKDAYS.INTL($P35,(AO$4)-1,1,(Holidays!$A$1:$A$248)),0)+IF(AND($P35&lt;AN$4,$Q35&lt;AO$4,$Q35&gt;=AN$4),NETWORKDAYS.INTL(AN$4,$Q35,1,(Holidays!$A$1:$A$248)),0)+IF(AND($P35&lt;AN$4,$Q35&gt;=AO$4,$Q35&gt;=AN$4),NETWORKDAYS.INTL(AN$4,(AO$4)-1,1,(Holidays!$A$1:$A$248)),0))*$S35,"")</f>
        <v>0</v>
      </c>
      <c r="AO35" s="191">
        <f>IFERROR((IF(AND($P35&gt;=AO$4,$P35&lt;AP$4,$Q35&lt;AP$4),NETWORKDAYS.INTL($P35,$Q35,1,(Holidays!$A$1:$A$248)),0)+IF(AND($P35&gt;=AO$4,$P35&lt;AP$4,$Q35&gt;=AP$4),NETWORKDAYS.INTL($P35,(AP$4)-1,1,(Holidays!$A$1:$A$248)),0)+IF(AND($P35&lt;AO$4,$Q35&lt;AP$4,$Q35&gt;=AO$4),NETWORKDAYS.INTL(AO$4,$Q35,1,(Holidays!$A$1:$A$248)),0)+IF(AND($P35&lt;AO$4,$Q35&gt;=AP$4,$Q35&gt;=AO$4),NETWORKDAYS.INTL(AO$4,(AP$4)-1,1,(Holidays!$A$1:$A$248)),0))*$S35,"")</f>
        <v>0</v>
      </c>
      <c r="AP35" s="191">
        <f>IFERROR((IF(AND($P35&gt;=AP$4,$P35&lt;AQ$4,$Q35&lt;AQ$4),NETWORKDAYS.INTL($P35,$Q35,1,(Holidays!$A$1:$A$248)),0)+IF(AND($P35&gt;=AP$4,$P35&lt;AQ$4,$Q35&gt;=AQ$4),NETWORKDAYS.INTL($P35,(AQ$4)-1,1,(Holidays!$A$1:$A$248)),0)+IF(AND($P35&lt;AP$4,$Q35&lt;AQ$4,$Q35&gt;=AP$4),NETWORKDAYS.INTL(AP$4,$Q35,1,(Holidays!$A$1:$A$248)),0)+IF(AND($P35&lt;AP$4,$Q35&gt;=AQ$4,$Q35&gt;=AP$4),NETWORKDAYS.INTL(AP$4,(AQ$4)-1,1,(Holidays!$A$1:$A$248)),0))*$S35,"")</f>
        <v>0</v>
      </c>
      <c r="AQ35" s="191">
        <f>IFERROR((IF(AND($P35&gt;=AQ$4,$P35&lt;AR$4,$Q35&lt;AR$4),NETWORKDAYS.INTL($P35,$Q35,1,(Holidays!$A$1:$A$248)),0)+IF(AND($P35&gt;=AQ$4,$P35&lt;AR$4,$Q35&gt;=AR$4),NETWORKDAYS.INTL($P35,(AR$4)-1,1,(Holidays!$A$1:$A$248)),0)+IF(AND($P35&lt;AQ$4,$Q35&lt;AR$4,$Q35&gt;=AQ$4),NETWORKDAYS.INTL(AQ$4,$Q35,1,(Holidays!$A$1:$A$248)),0)+IF(AND($P35&lt;AQ$4,$Q35&gt;=AR$4,$Q35&gt;=AQ$4),NETWORKDAYS.INTL(AQ$4,(AR$4)-1,1,(Holidays!$A$1:$A$248)),0))*$S35,"")</f>
        <v>0</v>
      </c>
      <c r="AR35" s="191">
        <f>IFERROR((IF(AND($P35&gt;=AR$4,$P35&lt;AS$4,$Q35&lt;AS$4),NETWORKDAYS.INTL($P35,$Q35,1,(Holidays!$A$1:$A$248)),0)+IF(AND($P35&gt;=AR$4,$P35&lt;AS$4,$Q35&gt;=AS$4),NETWORKDAYS.INTL($P35,(AS$4)-1,1,(Holidays!$A$1:$A$248)),0)+IF(AND($P35&lt;AR$4,$Q35&lt;AS$4,$Q35&gt;=AR$4),NETWORKDAYS.INTL(AR$4,$Q35,1,(Holidays!$A$1:$A$248)),0)+IF(AND($P35&lt;AR$4,$Q35&gt;=AS$4,$Q35&gt;=AR$4),NETWORKDAYS.INTL(AR$4,(AS$4)-1,1,(Holidays!$A$1:$A$248)),0))*$S35,"")</f>
        <v>0</v>
      </c>
      <c r="AS35" s="192">
        <f>IFERROR((IF(AND($P35&gt;=AS$4,$P35&lt;AT$4,$Q35&lt;AT$4),NETWORKDAYS.INTL($P35,$Q35,1,(Holidays!$A$1:$A$248)),0)+IF(AND($P35&gt;=AS$4,$P35&lt;AT$4,$Q35&gt;=AT$4),NETWORKDAYS.INTL($P35,(AT$4)-1,1,(Holidays!$A$1:$A$248)),0)+IF(AND($P35&lt;AS$4,$Q35&lt;AT$4,$Q35&gt;=AS$4),NETWORKDAYS.INTL(AS$4,$Q35,1,(Holidays!$A$1:$A$248)),0)+IF(AND($P35&lt;AS$4,$Q35&gt;=AT$4,$Q35&gt;=AS$4),NETWORKDAYS.INTL(AS$4,(AT$4)-1,1,(Holidays!$A$1:$A$248)),0))*$S35,"")</f>
        <v>0</v>
      </c>
      <c r="AT35" s="191">
        <f>IFERROR((IF(AND($P35&gt;=AT$4,$P35&lt;AU$4,$Q35&lt;AU$4),NETWORKDAYS.INTL($P35,$Q35,1,(Holidays!$A$1:$A$248)),0)+IF(AND($P35&gt;=AT$4,$P35&lt;AU$4,$Q35&gt;=AU$4),NETWORKDAYS.INTL($P35,(AU$4)-1,1,(Holidays!$A$1:$A$248)),0)+IF(AND($P35&lt;AT$4,$Q35&lt;AU$4,$Q35&gt;=AT$4),NETWORKDAYS.INTL(AT$4,$Q35,1,(Holidays!$A$1:$A$248)),0)+IF(AND($P35&lt;AT$4,$Q35&gt;=AU$4,$Q35&gt;=AT$4),NETWORKDAYS.INTL(AT$4,(AU$4)-1,1,(Holidays!$A$1:$A$248)),0))*$S35,"")</f>
        <v>0</v>
      </c>
      <c r="AU35" s="191">
        <f>IFERROR((IF(AND($P35&gt;=AU$4,$P35&lt;AV$4,$Q35&lt;AV$4),NETWORKDAYS.INTL($P35,$Q35,1,(Holidays!$A$1:$A$248)),0)+IF(AND($P35&gt;=AU$4,$P35&lt;AV$4,$Q35&gt;=AV$4),NETWORKDAYS.INTL($P35,(AV$4)-1,1,(Holidays!$A$1:$A$248)),0)+IF(AND($P35&lt;AU$4,$Q35&lt;AV$4,$Q35&gt;=AU$4),NETWORKDAYS.INTL(AU$4,$Q35,1,(Holidays!$A$1:$A$248)),0)+IF(AND($P35&lt;AU$4,$Q35&gt;=AV$4,$Q35&gt;=AU$4),NETWORKDAYS.INTL(AU$4,(AV$4)-1,1,(Holidays!$A$1:$A$248)),0))*$S35,"")</f>
        <v>0</v>
      </c>
      <c r="AV35" s="191">
        <f>IFERROR((IF(AND($P35&gt;=AV$4,$P35&lt;AW$4,$Q35&lt;AW$4),NETWORKDAYS.INTL($P35,$Q35,1,(Holidays!$A$1:$A$248)),0)+IF(AND($P35&gt;=AV$4,$P35&lt;AW$4,$Q35&gt;=AW$4),NETWORKDAYS.INTL($P35,(AW$4)-1,1,(Holidays!$A$1:$A$248)),0)+IF(AND($P35&lt;AV$4,$Q35&lt;AW$4,$Q35&gt;=AV$4),NETWORKDAYS.INTL(AV$4,$Q35,1,(Holidays!$A$1:$A$248)),0)+IF(AND($P35&lt;AV$4,$Q35&gt;=AW$4,$Q35&gt;=AV$4),NETWORKDAYS.INTL(AV$4,(AW$4)-1,1,(Holidays!$A$1:$A$248)),0))*$S35,"")</f>
        <v>0</v>
      </c>
      <c r="AW35" s="191">
        <f>IFERROR((IF(AND($P35&gt;=AW$4,$P35&lt;AX$4,$Q35&lt;AX$4),NETWORKDAYS.INTL($P35,$Q35,1,(Holidays!$A$1:$A$248)),0)+IF(AND($P35&gt;=AW$4,$P35&lt;AX$4,$Q35&gt;=AX$4),NETWORKDAYS.INTL($P35,(AX$4)-1,1,(Holidays!$A$1:$A$248)),0)+IF(AND($P35&lt;AW$4,$Q35&lt;AX$4,$Q35&gt;=AW$4),NETWORKDAYS.INTL(AW$4,$Q35,1,(Holidays!$A$1:$A$248)),0)+IF(AND($P35&lt;AW$4,$Q35&gt;=AX$4,$Q35&gt;=AW$4),NETWORKDAYS.INTL(AW$4,(AX$4)-1,1,(Holidays!$A$1:$A$248)),0))*$S35,"")</f>
        <v>0</v>
      </c>
      <c r="AX35" s="191">
        <f>IFERROR((IF(AND($P35&gt;=AX$4,$P35&lt;AY$4,$Q35&lt;AY$4),NETWORKDAYS.INTL($P35,$Q35,1,(Holidays!$A$1:$A$248)),0)+IF(AND($P35&gt;=AX$4,$P35&lt;AY$4,$Q35&gt;=AY$4),NETWORKDAYS.INTL($P35,(AY$4)-1,1,(Holidays!$A$1:$A$248)),0)+IF(AND($P35&lt;AX$4,$Q35&lt;AY$4,$Q35&gt;=AX$4),NETWORKDAYS.INTL(AX$4,$Q35,1,(Holidays!$A$1:$A$248)),0)+IF(AND($P35&lt;AX$4,$Q35&gt;=AY$4,$Q35&gt;=AX$4),NETWORKDAYS.INTL(AX$4,(AY$4)-1,1,(Holidays!$A$1:$A$248)),0))*$S35,"")</f>
        <v>0</v>
      </c>
      <c r="AY35" s="191">
        <f>IFERROR((IF(AND($P35&gt;=AY$4,$P35&lt;AZ$4,$Q35&lt;AZ$4),NETWORKDAYS.INTL($P35,$Q35,1,(Holidays!$A$1:$A$248)),0)+IF(AND($P35&gt;=AY$4,$P35&lt;AZ$4,$Q35&gt;=AZ$4),NETWORKDAYS.INTL($P35,(AZ$4)-1,1,(Holidays!$A$1:$A$248)),0)+IF(AND($P35&lt;AY$4,$Q35&lt;AZ$4,$Q35&gt;=AY$4),NETWORKDAYS.INTL(AY$4,$Q35,1,(Holidays!$A$1:$A$248)),0)+IF(AND($P35&lt;AY$4,$Q35&gt;=AZ$4,$Q35&gt;=AY$4),NETWORKDAYS.INTL(AY$4,(AZ$4)-1,1,(Holidays!$A$1:$A$248)),0))*$S35,"")</f>
        <v>0</v>
      </c>
      <c r="AZ35" s="191">
        <f>IFERROR((IF(AND($P35&gt;=AZ$4,$P35&lt;BA$4,$Q35&lt;BA$4),NETWORKDAYS.INTL($P35,$Q35,1,(Holidays!$A$1:$A$248)),0)+IF(AND($P35&gt;=AZ$4,$P35&lt;BA$4,$Q35&gt;=BA$4),NETWORKDAYS.INTL($P35,(BA$4)-1,1,(Holidays!$A$1:$A$248)),0)+IF(AND($P35&lt;AZ$4,$Q35&lt;BA$4,$Q35&gt;=AZ$4),NETWORKDAYS.INTL(AZ$4,$Q35,1,(Holidays!$A$1:$A$248)),0)+IF(AND($P35&lt;AZ$4,$Q35&gt;=BA$4,$Q35&gt;=AZ$4),NETWORKDAYS.INTL(AZ$4,(BA$4)-1,1,(Holidays!$A$1:$A$248)),0))*$S35,"")</f>
        <v>0</v>
      </c>
      <c r="BA35" s="191">
        <f>IFERROR((IF(AND($P35&gt;=BA$4,$P35&lt;BB$4,$Q35&lt;BB$4),NETWORKDAYS.INTL($P35,$Q35,1,(Holidays!$A$1:$A$248)),0)+IF(AND($P35&gt;=BA$4,$P35&lt;BB$4,$Q35&gt;=BB$4),NETWORKDAYS.INTL($P35,(BB$4)-1,1,(Holidays!$A$1:$A$248)),0)+IF(AND($P35&lt;BA$4,$Q35&lt;BB$4,$Q35&gt;=BA$4),NETWORKDAYS.INTL(BA$4,$Q35,1,(Holidays!$A$1:$A$248)),0)+IF(AND($P35&lt;BA$4,$Q35&gt;=BB$4,$Q35&gt;=BA$4),NETWORKDAYS.INTL(BA$4,(BB$4)-1,1,(Holidays!$A$1:$A$248)),0))*$S35,"")</f>
        <v>0</v>
      </c>
      <c r="BB35" s="191">
        <f>IFERROR((IF(AND($P35&gt;=BB$4,$P35&lt;BC$4,$Q35&lt;BC$4),NETWORKDAYS.INTL($P35,$Q35,1,(Holidays!$A$1:$A$248)),0)+IF(AND($P35&gt;=BB$4,$P35&lt;BC$4,$Q35&gt;=BC$4),NETWORKDAYS.INTL($P35,(BC$4)-1,1,(Holidays!$A$1:$A$248)),0)+IF(AND($P35&lt;BB$4,$Q35&lt;BC$4,$Q35&gt;=BB$4),NETWORKDAYS.INTL(BB$4,$Q35,1,(Holidays!$A$1:$A$248)),0)+IF(AND($P35&lt;BB$4,$Q35&gt;=BC$4,$Q35&gt;=BB$4),NETWORKDAYS.INTL(BB$4,(BC$4)-1,1,(Holidays!$A$1:$A$248)),0))*$S35,"")</f>
        <v>0</v>
      </c>
      <c r="BC35" s="191">
        <f>IFERROR((IF(AND($P35&gt;=BC$4,$P35&lt;BD$4,$Q35&lt;BD$4),NETWORKDAYS.INTL($P35,$Q35,1,(Holidays!$A$1:$A$248)),0)+IF(AND($P35&gt;=BC$4,$P35&lt;BD$4,$Q35&gt;=BD$4),NETWORKDAYS.INTL($P35,(BD$4)-1,1,(Holidays!$A$1:$A$248)),0)+IF(AND($P35&lt;BC$4,$Q35&lt;BD$4,$Q35&gt;=BC$4),NETWORKDAYS.INTL(BC$4,$Q35,1,(Holidays!$A$1:$A$248)),0)+IF(AND($P35&lt;BC$4,$Q35&gt;=BD$4,$Q35&gt;=BC$4),NETWORKDAYS.INTL(BC$4,(BD$4)-1,1,(Holidays!$A$1:$A$248)),0))*$S35,"")</f>
        <v>0</v>
      </c>
      <c r="BD35" s="191">
        <f>IFERROR((IF(AND($P35&gt;=BD$4,$P35&lt;BE$4,$Q35&lt;BE$4),NETWORKDAYS.INTL($P35,$Q35,1,(Holidays!$A$1:$A$248)),0)+IF(AND($P35&gt;=BD$4,$P35&lt;BE$4,$Q35&gt;=BE$4),NETWORKDAYS.INTL($P35,(BE$4)-1,1,(Holidays!$A$1:$A$248)),0)+IF(AND($P35&lt;BD$4,$Q35&lt;BE$4,$Q35&gt;=BD$4),NETWORKDAYS.INTL(BD$4,$Q35,1,(Holidays!$A$1:$A$248)),0)+IF(AND($P35&lt;BD$4,$Q35&gt;=BE$4,$Q35&gt;=BD$4),NETWORKDAYS.INTL(BD$4,(BE$4)-1,1,(Holidays!$A$1:$A$248)),0))*$S35,"")</f>
        <v>0</v>
      </c>
      <c r="BE35" s="191">
        <f>IFERROR((IF(AND($P35&gt;=BE$4,$P35&lt;BF$4,$Q35&lt;BF$4),NETWORKDAYS.INTL($P35,$Q35,1,(Holidays!$A$1:$A$248)),0)+IF(AND($P35&gt;=BE$4,$P35&lt;BF$4,$Q35&gt;=BF$4),NETWORKDAYS.INTL($P35,(BF$4)-1,1,(Holidays!$A$1:$A$248)),0)+IF(AND($P35&lt;BE$4,$Q35&lt;BF$4,$Q35&gt;=BE$4),NETWORKDAYS.INTL(BE$4,$Q35,1,(Holidays!$A$1:$A$248)),0)+IF(AND($P35&lt;BE$4,$Q35&gt;=BF$4,$Q35&gt;=BE$4),NETWORKDAYS.INTL(BE$4,(BF$4)-1,1,(Holidays!$A$1:$A$248)),0))*$S35,"")</f>
        <v>0</v>
      </c>
      <c r="BF35" s="191">
        <f>IFERROR((IF(AND($P35&gt;=BF$4,$P35&lt;BG$4,$Q35&lt;BG$4),NETWORKDAYS.INTL($P35,$Q35,1,(Holidays!$A$1:$A$248)),0)+IF(AND($P35&gt;=BF$4,$P35&lt;BG$4,$Q35&gt;=BG$4),NETWORKDAYS.INTL($P35,(BG$4)-1,1,(Holidays!$A$1:$A$248)),0)+IF(AND($P35&lt;BF$4,$Q35&lt;BG$4,$Q35&gt;=BF$4),NETWORKDAYS.INTL(BF$4,$Q35,1,(Holidays!$A$1:$A$248)),0)+IF(AND($P35&lt;BF$4,$Q35&gt;=BG$4,$Q35&gt;=BF$4),NETWORKDAYS.INTL(BF$4,(BG$4)-1,1,(Holidays!$A$1:$A$248)),0))*$S35,"")</f>
        <v>0</v>
      </c>
      <c r="BG35" s="191">
        <f>IFERROR((IF(AND($P35&gt;=BG$4,$P35&lt;BH$4,$Q35&lt;BH$4),NETWORKDAYS.INTL($P35,$Q35,1,(Holidays!$A$1:$A$248)),0)+IF(AND($P35&gt;=BG$4,$P35&lt;BH$4,$Q35&gt;=BH$4),NETWORKDAYS.INTL($P35,(BH$4)-1,1,(Holidays!$A$1:$A$248)),0)+IF(AND($P35&lt;BG$4,$Q35&lt;BH$4,$Q35&gt;=BG$4),NETWORKDAYS.INTL(BG$4,$Q35,1,(Holidays!$A$1:$A$248)),0)+IF(AND($P35&lt;BG$4,$Q35&gt;=BH$4,$Q35&gt;=BG$4),NETWORKDAYS.INTL(BG$4,(BH$4)-1,1,(Holidays!$A$1:$A$248)),0))*$S35,"")</f>
        <v>0</v>
      </c>
      <c r="BH35" s="191">
        <f>IFERROR((IF(AND($P35&gt;=BH$4,$P35&lt;BI$4,$Q35&lt;BI$4),NETWORKDAYS.INTL($P35,$Q35,1,(Holidays!$A$1:$A$248)),0)+IF(AND($P35&gt;=BH$4,$P35&lt;BI$4,$Q35&gt;=BI$4),NETWORKDAYS.INTL($P35,(BI$4)-1,1,(Holidays!$A$1:$A$248)),0)+IF(AND($P35&lt;BH$4,$Q35&lt;BI$4,$Q35&gt;=BH$4),NETWORKDAYS.INTL(BH$4,$Q35,1,(Holidays!$A$1:$A$248)),0)+IF(AND($P35&lt;BH$4,$Q35&gt;=BI$4,$Q35&gt;=BH$4),NETWORKDAYS.INTL(BH$4,(BI$4)-1,1,(Holidays!$A$1:$A$248)),0))*$S35,"")</f>
        <v>0</v>
      </c>
      <c r="BI35" s="191">
        <f>IFERROR((IF(AND($P35&gt;=BI$4,$P35&lt;BJ$4,$Q35&lt;BJ$4),NETWORKDAYS.INTL($P35,$Q35,1,(Holidays!$A$1:$A$248)),0)+IF(AND($P35&gt;=BI$4,$P35&lt;BJ$4,$Q35&gt;=BJ$4),NETWORKDAYS.INTL($P35,(BJ$4)-1,1,(Holidays!$A$1:$A$248)),0)+IF(AND($P35&lt;BI$4,$Q35&lt;BJ$4,$Q35&gt;=BI$4),NETWORKDAYS.INTL(BI$4,$Q35,1,(Holidays!$A$1:$A$248)),0)+IF(AND($P35&lt;BI$4,$Q35&gt;=BJ$4,$Q35&gt;=BI$4),NETWORKDAYS.INTL(BI$4,(BJ$4)-1,1,(Holidays!$A$1:$A$248)),0))*$S35,"")</f>
        <v>0</v>
      </c>
      <c r="BJ35" s="191">
        <f>IFERROR((IF(AND($P35&gt;=BJ$4,$P35&lt;BK$4,$Q35&lt;BK$4),NETWORKDAYS.INTL($P35,$Q35,1,(Holidays!$A$1:$A$248)),0)+IF(AND($P35&gt;=BJ$4,$P35&lt;BK$4,$Q35&gt;=BK$4),NETWORKDAYS.INTL($P35,(BK$4)-1,1,(Holidays!$A$1:$A$248)),0)+IF(AND($P35&lt;BJ$4,$Q35&lt;BK$4,$Q35&gt;=BJ$4),NETWORKDAYS.INTL(BJ$4,$Q35,1,(Holidays!$A$1:$A$248)),0)+IF(AND($P35&lt;BJ$4,$Q35&gt;=BK$4,$Q35&gt;=BJ$4),NETWORKDAYS.INTL(BJ$4,(BK$4)-1,1,(Holidays!$A$1:$A$248)),0))*$S35,"")</f>
        <v>0</v>
      </c>
      <c r="BK35" s="191">
        <f>IFERROR((IF(AND($P35&gt;=BK$4,$P35&lt;BL$4,$Q35&lt;BL$4),NETWORKDAYS.INTL($P35,$Q35,1,(Holidays!$A$1:$A$248)),0)+IF(AND($P35&gt;=BK$4,$P35&lt;BL$4,$Q35&gt;=BL$4),NETWORKDAYS.INTL($P35,(BL$4)-1,1,(Holidays!$A$1:$A$248)),0)+IF(AND($P35&lt;BK$4,$Q35&lt;BL$4,$Q35&gt;=BK$4),NETWORKDAYS.INTL(BK$4,$Q35,1,(Holidays!$A$1:$A$248)),0)+IF(AND($P35&lt;BK$4,$Q35&gt;=BL$4,$Q35&gt;=BK$4),NETWORKDAYS.INTL(BK$4,(BL$4)-1,1,(Holidays!$A$1:$A$248)),0))*$S35,"")</f>
        <v>0</v>
      </c>
      <c r="BL35" s="191">
        <f>IFERROR((IF(AND($P35&gt;=BL$4,$P35&lt;BM$4,$Q35&lt;BM$4),NETWORKDAYS.INTL($P35,$Q35,1,(Holidays!$A$1:$A$248)),0)+IF(AND($P35&gt;=BL$4,$P35&lt;BM$4,$Q35&gt;=BM$4),NETWORKDAYS.INTL($P35,(BM$4)-1,1,(Holidays!$A$1:$A$248)),0)+IF(AND($P35&lt;BL$4,$Q35&lt;BM$4,$Q35&gt;=BL$4),NETWORKDAYS.INTL(BL$4,$Q35,1,(Holidays!$A$1:$A$248)),0)+IF(AND($P35&lt;BL$4,$Q35&gt;=BM$4,$Q35&gt;=BL$4),NETWORKDAYS.INTL(BL$4,(BM$4)-1,1,(Holidays!$A$1:$A$248)),0))*$S35,"")</f>
        <v>0</v>
      </c>
      <c r="BM35" s="191">
        <f>IFERROR((IF(AND($P35&gt;=BM$4,$P35&lt;BN$4,$Q35&lt;BN$4),NETWORKDAYS.INTL($P35,$Q35,1,(Holidays!$A$1:$A$248)),0)+IF(AND($P35&gt;=BM$4,$P35&lt;BN$4,$Q35&gt;=BN$4),NETWORKDAYS.INTL($P35,(BN$4)-1,1,(Holidays!$A$1:$A$248)),0)+IF(AND($P35&lt;BM$4,$Q35&lt;BN$4,$Q35&gt;=BM$4),NETWORKDAYS.INTL(BM$4,$Q35,1,(Holidays!$A$1:$A$248)),0)+IF(AND($P35&lt;BM$4,$Q35&gt;=BN$4,$Q35&gt;=BM$4),NETWORKDAYS.INTL(BM$4,(BN$4)-1,1,(Holidays!$A$1:$A$248)),0))*$S35,"")</f>
        <v>0</v>
      </c>
      <c r="BN35" s="191">
        <f>IFERROR((IF(AND($P35&gt;=BN$4,$P35&lt;BO$4,$Q35&lt;BO$4),NETWORKDAYS.INTL($P35,$Q35,1,(Holidays!$A$1:$A$248)),0)+IF(AND($P35&gt;=BN$4,$P35&lt;BO$4,$Q35&gt;=BO$4),NETWORKDAYS.INTL($P35,(BO$4)-1,1,(Holidays!$A$1:$A$248)),0)+IF(AND($P35&lt;BN$4,$Q35&lt;BO$4,$Q35&gt;=BN$4),NETWORKDAYS.INTL(BN$4,$Q35,1,(Holidays!$A$1:$A$248)),0)+IF(AND($P35&lt;BN$4,$Q35&gt;=BO$4,$Q35&gt;=BN$4),NETWORKDAYS.INTL(BN$4,(BO$4)-1,1,(Holidays!$A$1:$A$248)),0))*$S35,"")</f>
        <v>0</v>
      </c>
      <c r="BO35" s="191">
        <f>IFERROR((IF(AND($P35&gt;=BO$4,$P35&lt;BP$4,$Q35&lt;BP$4),NETWORKDAYS.INTL($P35,$Q35,1,(Holidays!$A$1:$A$248)),0)+IF(AND($P35&gt;=BO$4,$P35&lt;BP$4,$Q35&gt;=BP$4),NETWORKDAYS.INTL($P35,(BP$4)-1,1,(Holidays!$A$1:$A$248)),0)+IF(AND($P35&lt;BO$4,$Q35&lt;BP$4,$Q35&gt;=BO$4),NETWORKDAYS.INTL(BO$4,$Q35,1,(Holidays!$A$1:$A$248)),0)+IF(AND($P35&lt;BO$4,$Q35&gt;=BP$4,$Q35&gt;=BO$4),NETWORKDAYS.INTL(BO$4,(BP$4)-1,1,(Holidays!$A$1:$A$248)),0))*$S35,"")</f>
        <v>0</v>
      </c>
      <c r="BP35" s="191">
        <f>IFERROR((IF(AND($P35&gt;=BP$4,$P35&lt;BQ$4,$Q35&lt;BQ$4),NETWORKDAYS.INTL($P35,$Q35,1,(Holidays!$A$1:$A$248)),0)+IF(AND($P35&gt;=BP$4,$P35&lt;BQ$4,$Q35&gt;=BQ$4),NETWORKDAYS.INTL($P35,(BQ$4)-1,1,(Holidays!$A$1:$A$248)),0)+IF(AND($P35&lt;BP$4,$Q35&lt;BQ$4,$Q35&gt;=BP$4),NETWORKDAYS.INTL(BP$4,$Q35,1,(Holidays!$A$1:$A$248)),0)+IF(AND($P35&lt;BP$4,$Q35&gt;=BQ$4,$Q35&gt;=BP$4),NETWORKDAYS.INTL(BP$4,(BQ$4)-1,1,(Holidays!$A$1:$A$248)),0))*$S35,"")</f>
        <v>0</v>
      </c>
      <c r="BQ35" s="191">
        <f>IFERROR((IF(AND($P35&gt;=BQ$4,$P35&lt;BR$4,$Q35&lt;BR$4),NETWORKDAYS.INTL($P35,$Q35,1,(Holidays!$A$1:$A$248)),0)+IF(AND($P35&gt;=BQ$4,$P35&lt;BR$4,$Q35&gt;=BR$4),NETWORKDAYS.INTL($P35,(BR$4)-1,1,(Holidays!$A$1:$A$248)),0)+IF(AND($P35&lt;BQ$4,$Q35&lt;BR$4,$Q35&gt;=BQ$4),NETWORKDAYS.INTL(BQ$4,$Q35,1,(Holidays!$A$1:$A$248)),0)+IF(AND($P35&lt;BQ$4,$Q35&gt;=BR$4,$Q35&gt;=BQ$4),NETWORKDAYS.INTL(BQ$4,(BR$4)-1,1,(Holidays!$A$1:$A$248)),0))*$S35,"")</f>
        <v>0</v>
      </c>
      <c r="BR35" s="191">
        <f>IFERROR((IF(AND($P35&gt;=BR$4,$P35&lt;BS$4,$Q35&lt;BS$4),NETWORKDAYS.INTL($P35,$Q35,1,(Holidays!$A$1:$A$248)),0)+IF(AND($P35&gt;=BR$4,$P35&lt;BS$4,$Q35&gt;=BS$4),NETWORKDAYS.INTL($P35,(BS$4)-1,1,(Holidays!$A$1:$A$248)),0)+IF(AND($P35&lt;BR$4,$Q35&lt;BS$4,$Q35&gt;=BR$4),NETWORKDAYS.INTL(BR$4,$Q35,1,(Holidays!$A$1:$A$248)),0)+IF(AND($P35&lt;BR$4,$Q35&gt;=BS$4,$Q35&gt;=BR$4),NETWORKDAYS.INTL(BR$4,(BS$4)-1,1,(Holidays!$A$1:$A$248)),0))*$S35,"")</f>
        <v>0</v>
      </c>
      <c r="BS35" s="191">
        <f>IFERROR((IF(AND($P35&gt;=BS$4,$P35&lt;BT$4,$Q35&lt;BT$4),NETWORKDAYS.INTL($P35,$Q35,1,(Holidays!$A$1:$A$248)),0)+IF(AND($P35&gt;=BS$4,$P35&lt;BT$4,$Q35&gt;=BT$4),NETWORKDAYS.INTL($P35,(BT$4)-1,1,(Holidays!$A$1:$A$248)),0)+IF(AND($P35&lt;BS$4,$Q35&lt;BT$4,$Q35&gt;=BS$4),NETWORKDAYS.INTL(BS$4,$Q35,1,(Holidays!$A$1:$A$248)),0)+IF(AND($P35&lt;BS$4,$Q35&gt;=BT$4,$Q35&gt;=BS$4),NETWORKDAYS.INTL(BS$4,(BT$4)-1,1,(Holidays!$A$1:$A$248)),0))*$S35,"")</f>
        <v>0</v>
      </c>
      <c r="BT35" s="191">
        <f>IFERROR((IF(AND($P35&gt;=BT$4,$P35&lt;BU$4,$Q35&lt;BU$4),NETWORKDAYS.INTL($P35,$Q35,1,(Holidays!$A$1:$A$248)),0)+IF(AND($P35&gt;=BT$4,$P35&lt;BU$4,$Q35&gt;=BU$4),NETWORKDAYS.INTL($P35,(BU$4)-1,1,(Holidays!$A$1:$A$248)),0)+IF(AND($P35&lt;BT$4,$Q35&lt;BU$4,$Q35&gt;=BT$4),NETWORKDAYS.INTL(BT$4,$Q35,1,(Holidays!$A$1:$A$248)),0)+IF(AND($P35&lt;BT$4,$Q35&gt;=BU$4,$Q35&gt;=BT$4),NETWORKDAYS.INTL(BT$4,(BU$4)-1,1,(Holidays!$A$1:$A$248)),0))*$S35,"")</f>
        <v>0</v>
      </c>
      <c r="BU35" s="191">
        <f>IFERROR((IF(AND($P35&gt;=BU$4,$P35&lt;BV$4,$Q35&lt;BV$4),NETWORKDAYS.INTL($P35,$Q35,1,(Holidays!$A$1:$A$248)),0)+IF(AND($P35&gt;=BU$4,$P35&lt;BV$4,$Q35&gt;=BV$4),NETWORKDAYS.INTL($P35,(BV$4)-1,1,(Holidays!$A$1:$A$248)),0)+IF(AND($P35&lt;BU$4,$Q35&lt;BV$4,$Q35&gt;=BU$4),NETWORKDAYS.INTL(BU$4,$Q35,1,(Holidays!$A$1:$A$248)),0)+IF(AND($P35&lt;BU$4,$Q35&gt;=BV$4,$Q35&gt;=BU$4),NETWORKDAYS.INTL(BU$4,(BV$4)-1,1,(Holidays!$A$1:$A$248)),0))*$S35,"")</f>
        <v>0</v>
      </c>
      <c r="BV35" s="191">
        <f>IFERROR((IF(AND($P35&gt;=BV$4,$P35&lt;BW$4,$Q35&lt;BW$4),NETWORKDAYS.INTL($P35,$Q35,1,(Holidays!$A$1:$A$248)),0)+IF(AND($P35&gt;=BV$4,$P35&lt;BW$4,$Q35&gt;=BW$4),NETWORKDAYS.INTL($P35,(BW$4)-1,1,(Holidays!$A$1:$A$248)),0)+IF(AND($P35&lt;BV$4,$Q35&lt;BW$4,$Q35&gt;=BV$4),NETWORKDAYS.INTL(BV$4,$Q35,1,(Holidays!$A$1:$A$248)),0)+IF(AND($P35&lt;BV$4,$Q35&gt;=BW$4,$Q35&gt;=BV$4),NETWORKDAYS.INTL(BV$4,(BW$4)-1,1,(Holidays!$A$1:$A$248)),0))*$S35,"")</f>
        <v>0</v>
      </c>
      <c r="BW35" s="191">
        <f>IFERROR((IF(AND($P35&gt;=BW$4,$P35&lt;BX$4,$Q35&lt;BX$4),NETWORKDAYS.INTL($P35,$Q35,1,(Holidays!$A$1:$A$248)),0)+IF(AND($P35&gt;=BW$4,$P35&lt;BX$4,$Q35&gt;=BX$4),NETWORKDAYS.INTL($P35,(BX$4)-1,1,(Holidays!$A$1:$A$248)),0)+IF(AND($P35&lt;BW$4,$Q35&lt;BX$4,$Q35&gt;=BW$4),NETWORKDAYS.INTL(BW$4,$Q35,1,(Holidays!$A$1:$A$248)),0)+IF(AND($P35&lt;BW$4,$Q35&gt;=BX$4,$Q35&gt;=BW$4),NETWORKDAYS.INTL(BW$4,(BX$4)-1,1,(Holidays!$A$1:$A$248)),0))*$S35,"")</f>
        <v>0</v>
      </c>
      <c r="BX35" s="191">
        <f>IFERROR((IF(AND($P35&gt;=BX$4,$P35&lt;BY$4,$Q35&lt;BY$4),NETWORKDAYS.INTL($P35,$Q35,1,(Holidays!$A$1:$A$248)),0)+IF(AND($P35&gt;=BX$4,$P35&lt;BY$4,$Q35&gt;=BY$4),NETWORKDAYS.INTL($P35,(BY$4)-1,1,(Holidays!$A$1:$A$248)),0)+IF(AND($P35&lt;BX$4,$Q35&lt;BY$4,$Q35&gt;=BX$4),NETWORKDAYS.INTL(BX$4,$Q35,1,(Holidays!$A$1:$A$248)),0)+IF(AND($P35&lt;BX$4,$Q35&gt;=BY$4,$Q35&gt;=BX$4),NETWORKDAYS.INTL(BX$4,(BY$4)-1,1,(Holidays!$A$1:$A$248)),0))*$S35,"")</f>
        <v>0</v>
      </c>
      <c r="BY35" s="191">
        <f>IFERROR((IF(AND($P35&gt;=BY$4,$P35&lt;BZ$4,$Q35&lt;BZ$4),NETWORKDAYS.INTL($P35,$Q35,1,(Holidays!$A$1:$A$248)),0)+IF(AND($P35&gt;=BY$4,$P35&lt;BZ$4,$Q35&gt;=BZ$4),NETWORKDAYS.INTL($P35,(BZ$4)-1,1,(Holidays!$A$1:$A$248)),0)+IF(AND($P35&lt;BY$4,$Q35&lt;BZ$4,$Q35&gt;=BY$4),NETWORKDAYS.INTL(BY$4,$Q35,1,(Holidays!$A$1:$A$248)),0)+IF(AND($P35&lt;BY$4,$Q35&gt;=BZ$4,$Q35&gt;=BY$4),NETWORKDAYS.INTL(BY$4,(BZ$4)-1,1,(Holidays!$A$1:$A$248)),0))*$S35,"")</f>
        <v>0</v>
      </c>
      <c r="BZ35" s="191">
        <f>IFERROR((IF(AND($P35&gt;=BZ$4,$P35&lt;CA$4,$Q35&lt;CA$4),NETWORKDAYS.INTL($P35,$Q35,1,(Holidays!$A$1:$A$248)),0)+IF(AND($P35&gt;=BZ$4,$P35&lt;CA$4,$Q35&gt;=CA$4),NETWORKDAYS.INTL($P35,(CA$4)-1,1,(Holidays!$A$1:$A$248)),0)+IF(AND($P35&lt;BZ$4,$Q35&lt;CA$4,$Q35&gt;=BZ$4),NETWORKDAYS.INTL(BZ$4,$Q35,1,(Holidays!$A$1:$A$248)),0)+IF(AND($P35&lt;BZ$4,$Q35&gt;=CA$4,$Q35&gt;=BZ$4),NETWORKDAYS.INTL(BZ$4,(CA$4)-1,1,(Holidays!$A$1:$A$248)),0))*$S35,"")</f>
        <v>0</v>
      </c>
      <c r="CA35" s="191">
        <f>IFERROR((IF(AND($P35&gt;=CA$4,$P35&lt;CB$4,$Q35&lt;CB$4),NETWORKDAYS.INTL($P35,$Q35,1,(Holidays!$A$1:$A$248)),0)+IF(AND($P35&gt;=CA$4,$P35&lt;CB$4,$Q35&gt;=CB$4),NETWORKDAYS.INTL($P35,(CB$4)-1,1,(Holidays!$A$1:$A$248)),0)+IF(AND($P35&lt;CA$4,$Q35&lt;CB$4,$Q35&gt;=CA$4),NETWORKDAYS.INTL(CA$4,$Q35,1,(Holidays!$A$1:$A$248)),0)+IF(AND($P35&lt;CA$4,$Q35&gt;=CB$4,$Q35&gt;=CA$4),NETWORKDAYS.INTL(CA$4,(CB$4)-1,1,(Holidays!$A$1:$A$248)),0))*$S35,"")</f>
        <v>0</v>
      </c>
      <c r="CB35" s="191">
        <f>IFERROR((IF(AND($P35&gt;=CB$4,$P35&lt;CC$4,$Q35&lt;CC$4),NETWORKDAYS.INTL($P35,$Q35,1,(Holidays!$A$1:$A$248)),0)+IF(AND($P35&gt;=CB$4,$P35&lt;CC$4,$Q35&gt;=CC$4),NETWORKDAYS.INTL($P35,(CC$4)-1,1,(Holidays!$A$1:$A$248)),0)+IF(AND($P35&lt;CB$4,$Q35&lt;CC$4,$Q35&gt;=CB$4),NETWORKDAYS.INTL(CB$4,$Q35,1,(Holidays!$A$1:$A$248)),0)+IF(AND($P35&lt;CB$4,$Q35&gt;=CC$4,$Q35&gt;=CB$4),NETWORKDAYS.INTL(CB$4,(CC$4)-1,1,(Holidays!$A$1:$A$248)),0))*$S35,"")</f>
        <v>0</v>
      </c>
      <c r="CC35" s="191">
        <f>IFERROR((IF(AND($P35&gt;=CC$4,$P35&lt;CD$4,$Q35&lt;CD$4),NETWORKDAYS.INTL($P35,$Q35,1,(Holidays!$A$1:$A$248)),0)+IF(AND($P35&gt;=CC$4,$P35&lt;CD$4,$Q35&gt;=CD$4),NETWORKDAYS.INTL($P35,(CD$4)-1,1,(Holidays!$A$1:$A$248)),0)+IF(AND($P35&lt;CC$4,$Q35&lt;CD$4,$Q35&gt;=CC$4),NETWORKDAYS.INTL(CC$4,$Q35,1,(Holidays!$A$1:$A$248)),0)+IF(AND($P35&lt;CC$4,$Q35&gt;=CD$4,$Q35&gt;=CC$4),NETWORKDAYS.INTL(CC$4,(CD$4)-1,1,(Holidays!$A$1:$A$248)),0))*$S35,"")</f>
        <v>0</v>
      </c>
      <c r="CD35" s="191">
        <f>IFERROR((IF(AND($P35&gt;=CD$4,$P35&lt;CE$4,$Q35&lt;CE$4),NETWORKDAYS.INTL($P35,$Q35,1,(Holidays!$A$1:$A$248)),0)+IF(AND($P35&gt;=CD$4,$P35&lt;CE$4,$Q35&gt;=CE$4),NETWORKDAYS.INTL($P35,(CE$4)-1,1,(Holidays!$A$1:$A$248)),0)+IF(AND($P35&lt;CD$4,$Q35&lt;CE$4,$Q35&gt;=CD$4),NETWORKDAYS.INTL(CD$4,$Q35,1,(Holidays!$A$1:$A$248)),0)+IF(AND($P35&lt;CD$4,$Q35&gt;=CE$4,$Q35&gt;=CD$4),NETWORKDAYS.INTL(CD$4,(CE$4)-1,1,(Holidays!$A$1:$A$248)),0))*$S35,"")</f>
        <v>0</v>
      </c>
      <c r="CE35" s="191">
        <f>IFERROR((IF(AND($P35&gt;=CE$4,$P35&lt;CF$4,$Q35&lt;CF$4),NETWORKDAYS.INTL($P35,$Q35,1,(Holidays!$A$1:$A$248)),0)+IF(AND($P35&gt;=CE$4,$P35&lt;CF$4,$Q35&gt;=CF$4),NETWORKDAYS.INTL($P35,(CF$4)-1,1,(Holidays!$A$1:$A$248)),0)+IF(AND($P35&lt;CE$4,$Q35&lt;CF$4,$Q35&gt;=CE$4),NETWORKDAYS.INTL(CE$4,$Q35,1,(Holidays!$A$1:$A$248)),0)+IF(AND($P35&lt;CE$4,$Q35&gt;=CF$4,$Q35&gt;=CE$4),NETWORKDAYS.INTL(CE$4,(CF$4)-1,1,(Holidays!$A$1:$A$248)),0))*$S35,"")</f>
        <v>0</v>
      </c>
      <c r="CF35" s="191">
        <f>IFERROR((IF(AND($P35&gt;=CF$4,$P35&lt;CG$4,$Q35&lt;CG$4),NETWORKDAYS.INTL($P35,$Q35,1,(Holidays!$A$1:$A$248)),0)+IF(AND($P35&gt;=CF$4,$P35&lt;CG$4,$Q35&gt;=CG$4),NETWORKDAYS.INTL($P35,(CG$4)-1,1,(Holidays!$A$1:$A$248)),0)+IF(AND($P35&lt;CF$4,$Q35&lt;CG$4,$Q35&gt;=CF$4),NETWORKDAYS.INTL(CF$4,$Q35,1,(Holidays!$A$1:$A$248)),0)+IF(AND($P35&lt;CF$4,$Q35&gt;=CG$4,$Q35&gt;=CF$4),NETWORKDAYS.INTL(CF$4,(CG$4)-1,1,(Holidays!$A$1:$A$248)),0))*$S35,"")</f>
        <v>0</v>
      </c>
      <c r="CG35" s="191">
        <f>IFERROR((IF(AND($P35&gt;=CG$4,$P35&lt;CH$4,$Q35&lt;CH$4),NETWORKDAYS.INTL($P35,$Q35,1,(Holidays!$A$1:$A$248)),0)+IF(AND($P35&gt;=CG$4,$P35&lt;CH$4,$Q35&gt;=CH$4),NETWORKDAYS.INTL($P35,(CH$4)-1,1,(Holidays!$A$1:$A$248)),0)+IF(AND($P35&lt;CG$4,$Q35&lt;CH$4,$Q35&gt;=CG$4),NETWORKDAYS.INTL(CG$4,$Q35,1,(Holidays!$A$1:$A$248)),0)+IF(AND($P35&lt;CG$4,$Q35&gt;=CH$4,$Q35&gt;=CG$4),NETWORKDAYS.INTL(CG$4,(CH$4)-1,1,(Holidays!$A$1:$A$248)),0))*$S35,"")</f>
        <v>0</v>
      </c>
      <c r="CH35" s="191">
        <f>IFERROR((IF(AND($P35&gt;=CH$4,$P35&lt;CI$4,$Q35&lt;CI$4),NETWORKDAYS.INTL($P35,$Q35,1,(Holidays!$A$1:$A$248)),0)+IF(AND($P35&gt;=CH$4,$P35&lt;CI$4,$Q35&gt;=CI$4),NETWORKDAYS.INTL($P35,(CI$4)-1,1,(Holidays!$A$1:$A$248)),0)+IF(AND($P35&lt;CH$4,$Q35&lt;CI$4,$Q35&gt;=CH$4),NETWORKDAYS.INTL(CH$4,$Q35,1,(Holidays!$A$1:$A$248)),0)+IF(AND($P35&lt;CH$4,$Q35&gt;=CI$4,$Q35&gt;=CH$4),NETWORKDAYS.INTL(CH$4,(CI$4)-1,1,(Holidays!$A$1:$A$248)),0))*$S35,"")</f>
        <v>0</v>
      </c>
      <c r="CI35" s="191">
        <f>IFERROR((IF(AND($P35&gt;=CI$4,$P35&lt;CJ$4,$Q35&lt;CJ$4),NETWORKDAYS.INTL($P35,$Q35,1,(Holidays!$A$1:$A$248)),0)+IF(AND($P35&gt;=CI$4,$P35&lt;CJ$4,$Q35&gt;=CJ$4),NETWORKDAYS.INTL($P35,(CJ$4)-1,1,(Holidays!$A$1:$A$248)),0)+IF(AND($P35&lt;CI$4,$Q35&lt;CJ$4,$Q35&gt;=CI$4),NETWORKDAYS.INTL(CI$4,$Q35,1,(Holidays!$A$1:$A$248)),0)+IF(AND($P35&lt;CI$4,$Q35&gt;=CJ$4,$Q35&gt;=CI$4),NETWORKDAYS.INTL(CI$4,(CJ$4)-1,1,(Holidays!$A$1:$A$248)),0))*$S35,"")</f>
        <v>0</v>
      </c>
      <c r="CJ35" s="191">
        <f>IFERROR((IF(AND($P35&gt;=CJ$4,$P35&lt;CK$4,$Q35&lt;CK$4),NETWORKDAYS.INTL($P35,$Q35,1,(Holidays!$A$1:$A$248)),0)+IF(AND($P35&gt;=CJ$4,$P35&lt;CK$4,$Q35&gt;=CK$4),NETWORKDAYS.INTL($P35,(CK$4)-1,1,(Holidays!$A$1:$A$248)),0)+IF(AND($P35&lt;CJ$4,$Q35&lt;CK$4,$Q35&gt;=CJ$4),NETWORKDAYS.INTL(CJ$4,$Q35,1,(Holidays!$A$1:$A$248)),0)+IF(AND($P35&lt;CJ$4,$Q35&gt;=CK$4,$Q35&gt;=CJ$4),NETWORKDAYS.INTL(CJ$4,(CK$4)-1,1,(Holidays!$A$1:$A$248)),0))*$S35,"")</f>
        <v>0</v>
      </c>
      <c r="CK35" s="191">
        <f>IFERROR((IF(AND($P35&gt;=CK$4,$P35&lt;CL$4,$Q35&lt;CL$4),NETWORKDAYS.INTL($P35,$Q35,1,(Holidays!$A$1:$A$248)),0)+IF(AND($P35&gt;=CK$4,$P35&lt;CL$4,$Q35&gt;=CL$4),NETWORKDAYS.INTL($P35,(CL$4)-1,1,(Holidays!$A$1:$A$248)),0)+IF(AND($P35&lt;CK$4,$Q35&lt;CL$4,$Q35&gt;=CK$4),NETWORKDAYS.INTL(CK$4,$Q35,1,(Holidays!$A$1:$A$248)),0)+IF(AND($P35&lt;CK$4,$Q35&gt;=CL$4,$Q35&gt;=CK$4),NETWORKDAYS.INTL(CK$4,(CL$4)-1,1,(Holidays!$A$1:$A$248)),0))*$S35,"")</f>
        <v>0</v>
      </c>
      <c r="CL35" s="191">
        <f>IFERROR((IF(AND($P35&gt;=CL$4,$P35&lt;CM$4,$Q35&lt;CM$4),NETWORKDAYS.INTL($P35,$Q35,1,(Holidays!$A$1:$A$248)),0)+IF(AND($P35&gt;=CL$4,$P35&lt;CM$4,$Q35&gt;=CM$4),NETWORKDAYS.INTL($P35,(CM$4)-1,1,(Holidays!$A$1:$A$248)),0)+IF(AND($P35&lt;CL$4,$Q35&lt;CM$4,$Q35&gt;=CL$4),NETWORKDAYS.INTL(CL$4,$Q35,1,(Holidays!$A$1:$A$248)),0)+IF(AND($P35&lt;CL$4,$Q35&gt;=CM$4,$Q35&gt;=CL$4),NETWORKDAYS.INTL(CL$4,(CM$4)-1,1,(Holidays!$A$1:$A$248)),0))*$S35,"")</f>
        <v>0</v>
      </c>
      <c r="CM35" s="191">
        <f>IFERROR((IF(AND($P35&gt;=CM$4,$P35&lt;CN$4,$Q35&lt;CN$4),NETWORKDAYS.INTL($P35,$Q35,1,(Holidays!$A$1:$A$248)),0)+IF(AND($P35&gt;=CM$4,$P35&lt;CN$4,$Q35&gt;=CN$4),NETWORKDAYS.INTL($P35,(CN$4)-1,1,(Holidays!$A$1:$A$248)),0)+IF(AND($P35&lt;CM$4,$Q35&lt;CN$4,$Q35&gt;=CM$4),NETWORKDAYS.INTL(CM$4,$Q35,1,(Holidays!$A$1:$A$248)),0)+IF(AND($P35&lt;CM$4,$Q35&gt;=CN$4,$Q35&gt;=CM$4),NETWORKDAYS.INTL(CM$4,(CN$4)-1,1,(Holidays!$A$1:$A$248)),0))*$S35,"")</f>
        <v>0</v>
      </c>
      <c r="CN35" s="191">
        <f>IFERROR((IF(AND($P35&gt;=CN$4,$P35&lt;CO$4,$Q35&lt;CO$4),NETWORKDAYS.INTL($P35,$Q35,1,(Holidays!$A$1:$A$248)),0)+IF(AND($P35&gt;=CN$4,$P35&lt;CO$4,$Q35&gt;=CO$4),NETWORKDAYS.INTL($P35,(CO$4)-1,1,(Holidays!$A$1:$A$248)),0)+IF(AND($P35&lt;CN$4,$Q35&lt;CO$4,$Q35&gt;=CN$4),NETWORKDAYS.INTL(CN$4,$Q35,1,(Holidays!$A$1:$A$248)),0)+IF(AND($P35&lt;CN$4,$Q35&gt;=CO$4,$Q35&gt;=CN$4),NETWORKDAYS.INTL(CN$4,(CO$4)-1,1,(Holidays!$A$1:$A$248)),0))*$S35,"")</f>
        <v>0</v>
      </c>
      <c r="CO35" s="191">
        <f>IFERROR((IF(AND($P35&gt;=CO$4,$P35&lt;CP$4,$Q35&lt;CP$4),NETWORKDAYS.INTL($P35,$Q35,1,(Holidays!$A$1:$A$248)),0)+IF(AND($P35&gt;=CO$4,$P35&lt;CP$4,$Q35&gt;=CP$4),NETWORKDAYS.INTL($P35,(CP$4)-1,1,(Holidays!$A$1:$A$248)),0)+IF(AND($P35&lt;CO$4,$Q35&lt;CP$4,$Q35&gt;=CO$4),NETWORKDAYS.INTL(CO$4,$Q35,1,(Holidays!$A$1:$A$248)),0)+IF(AND($P35&lt;CO$4,$Q35&gt;=CP$4,$Q35&gt;=CO$4),NETWORKDAYS.INTL(CO$4,(CP$4)-1,1,(Holidays!$A$1:$A$248)),0))*$S35,"")</f>
        <v>0</v>
      </c>
      <c r="CP35" s="191">
        <f>IFERROR((IF(AND($P35&gt;=CP$4,$P35&lt;CQ$4,$Q35&lt;CQ$4),NETWORKDAYS.INTL($P35,$Q35,1,(Holidays!$A$1:$A$248)),0)+IF(AND($P35&gt;=CP$4,$P35&lt;CQ$4,$Q35&gt;=CQ$4),NETWORKDAYS.INTL($P35,(CQ$4)-1,1,(Holidays!$A$1:$A$248)),0)+IF(AND($P35&lt;CP$4,$Q35&lt;CQ$4,$Q35&gt;=CP$4),NETWORKDAYS.INTL(CP$4,$Q35,1,(Holidays!$A$1:$A$248)),0)+IF(AND($P35&lt;CP$4,$Q35&gt;=CQ$4,$Q35&gt;=CP$4),NETWORKDAYS.INTL(CP$4,(CQ$4)-1,1,(Holidays!$A$1:$A$248)),0))*$S35,"")</f>
        <v>0</v>
      </c>
      <c r="CQ35" s="191">
        <f>IFERROR((IF(AND($P35&gt;=CQ$4,$P35&lt;CR$4,$Q35&lt;CR$4),NETWORKDAYS.INTL($P35,$Q35,1,(Holidays!$A$1:$A$248)),0)+IF(AND($P35&gt;=CQ$4,$P35&lt;CR$4,$Q35&gt;=CR$4),NETWORKDAYS.INTL($P35,(CR$4)-1,1,(Holidays!$A$1:$A$248)),0)+IF(AND($P35&lt;CQ$4,$Q35&lt;CR$4,$Q35&gt;=CQ$4),NETWORKDAYS.INTL(CQ$4,$Q35,1,(Holidays!$A$1:$A$248)),0)+IF(AND($P35&lt;CQ$4,$Q35&gt;=CR$4,$Q35&gt;=CQ$4),NETWORKDAYS.INTL(CQ$4,(CR$4)-1,1,(Holidays!$A$1:$A$248)),0))*$S35,"")</f>
        <v>0</v>
      </c>
      <c r="CR35" s="191">
        <f>IFERROR((IF(AND($P35&gt;=CR$4,$P35&lt;CS$4,$Q35&lt;CS$4),NETWORKDAYS.INTL($P35,$Q35,1,(Holidays!$A$1:$A$248)),0)+IF(AND($P35&gt;=CR$4,$P35&lt;CS$4,$Q35&gt;=CS$4),NETWORKDAYS.INTL($P35,(CS$4)-1,1,(Holidays!$A$1:$A$248)),0)+IF(AND($P35&lt;CR$4,$Q35&lt;CS$4,$Q35&gt;=CR$4),NETWORKDAYS.INTL(CR$4,$Q35,1,(Holidays!$A$1:$A$248)),0)+IF(AND($P35&lt;CR$4,$Q35&gt;=CS$4,$Q35&gt;=CR$4),NETWORKDAYS.INTL(CR$4,(CS$4)-1,1,(Holidays!$A$1:$A$248)),0))*$S35,"")</f>
        <v>0</v>
      </c>
      <c r="CS35" s="191">
        <f>IFERROR((IF(AND($P35&gt;=CS$4,$P35&lt;CT$4,$Q35&lt;CT$4),NETWORKDAYS.INTL($P35,$Q35,1,(Holidays!$A$1:$A$248)),0)+IF(AND($P35&gt;=CS$4,$P35&lt;CT$4,$Q35&gt;=CT$4),NETWORKDAYS.INTL($P35,(CT$4)-1,1,(Holidays!$A$1:$A$248)),0)+IF(AND($P35&lt;CS$4,$Q35&lt;CT$4,$Q35&gt;=CS$4),NETWORKDAYS.INTL(CS$4,$Q35,1,(Holidays!$A$1:$A$248)),0)+IF(AND($P35&lt;CS$4,$Q35&gt;=CT$4,$Q35&gt;=CS$4),NETWORKDAYS.INTL(CS$4,(CT$4)-1,1,(Holidays!$A$1:$A$248)),0))*$S35,"")</f>
        <v>0</v>
      </c>
      <c r="CT35" s="191">
        <f>IFERROR((IF(AND($P35&gt;=CT$4,$P35&lt;CU$4,$Q35&lt;CU$4),NETWORKDAYS.INTL($P35,$Q35,1,(Holidays!$A$1:$A$248)),0)+IF(AND($P35&gt;=CT$4,$P35&lt;CU$4,$Q35&gt;=CU$4),NETWORKDAYS.INTL($P35,(CU$4)-1,1,(Holidays!$A$1:$A$248)),0)+IF(AND($P35&lt;CT$4,$Q35&lt;CU$4,$Q35&gt;=CT$4),NETWORKDAYS.INTL(CT$4,$Q35,1,(Holidays!$A$1:$A$248)),0)+IF(AND($P35&lt;CT$4,$Q35&gt;=CU$4,$Q35&gt;=CT$4),NETWORKDAYS.INTL(CT$4,(CU$4)-1,1,(Holidays!$A$1:$A$248)),0))*$S35,"")</f>
        <v>0</v>
      </c>
      <c r="CU35" s="191">
        <f>IFERROR((IF(AND($P35&gt;=CU$4,$P35&lt;CV$4,$Q35&lt;CV$4),NETWORKDAYS.INTL($P35,$Q35,1,(Holidays!$A$1:$A$248)),0)+IF(AND($P35&gt;=CU$4,$P35&lt;CV$4,$Q35&gt;=CV$4),NETWORKDAYS.INTL($P35,(CV$4)-1,1,(Holidays!$A$1:$A$248)),0)+IF(AND($P35&lt;CU$4,$Q35&lt;CV$4,$Q35&gt;=CU$4),NETWORKDAYS.INTL(CU$4,$Q35,1,(Holidays!$A$1:$A$248)),0)+IF(AND($P35&lt;CU$4,$Q35&gt;=CV$4,$Q35&gt;=CU$4),NETWORKDAYS.INTL(CU$4,(CV$4)-1,1,(Holidays!$A$1:$A$248)),0))*$S35,"")</f>
        <v>0</v>
      </c>
      <c r="CV35" s="191">
        <f>IFERROR((IF(AND($P35&gt;=CV$4,$P35&lt;CW$4,$Q35&lt;CW$4),NETWORKDAYS.INTL($P35,$Q35,1,(Holidays!$A$1:$A$248)),0)+IF(AND($P35&gt;=CV$4,$P35&lt;CW$4,$Q35&gt;=CW$4),NETWORKDAYS.INTL($P35,(CW$4)-1,1,(Holidays!$A$1:$A$248)),0)+IF(AND($P35&lt;CV$4,$Q35&lt;CW$4,$Q35&gt;=CV$4),NETWORKDAYS.INTL(CV$4,$Q35,1,(Holidays!$A$1:$A$248)),0)+IF(AND($P35&lt;CV$4,$Q35&gt;=CW$4,$Q35&gt;=CV$4),NETWORKDAYS.INTL(CV$4,(CW$4)-1,1,(Holidays!$A$1:$A$248)),0))*$S35,"")</f>
        <v>0</v>
      </c>
      <c r="CW35" s="191">
        <f>IFERROR((IF(AND($P35&gt;=CW$4,$P35&lt;CX$4,$Q35&lt;CX$4),NETWORKDAYS.INTL($P35,$Q35,1,(Holidays!$A$1:$A$248)),0)+IF(AND($P35&gt;=CW$4,$P35&lt;CX$4,$Q35&gt;=CX$4),NETWORKDAYS.INTL($P35,(CX$4)-1,1,(Holidays!$A$1:$A$248)),0)+IF(AND($P35&lt;CW$4,$Q35&lt;CX$4,$Q35&gt;=CW$4),NETWORKDAYS.INTL(CW$4,$Q35,1,(Holidays!$A$1:$A$248)),0)+IF(AND($P35&lt;CW$4,$Q35&gt;=CX$4,$Q35&gt;=CW$4),NETWORKDAYS.INTL(CW$4,(CX$4)-1,1,(Holidays!$A$1:$A$248)),0))*$S35,"")</f>
        <v>0</v>
      </c>
      <c r="CX35" s="191">
        <f>IFERROR((IF(AND($P35&gt;=CX$4,$P35&lt;CY$4,$Q35&lt;CY$4),NETWORKDAYS.INTL($P35,$Q35,1,(Holidays!$A$1:$A$248)),0)+IF(AND($P35&gt;=CX$4,$P35&lt;CY$4,$Q35&gt;=CY$4),NETWORKDAYS.INTL($P35,(CY$4)-1,1,(Holidays!$A$1:$A$248)),0)+IF(AND($P35&lt;CX$4,$Q35&lt;CY$4,$Q35&gt;=CX$4),NETWORKDAYS.INTL(CX$4,$Q35,1,(Holidays!$A$1:$A$248)),0)+IF(AND($P35&lt;CX$4,$Q35&gt;=CY$4,$Q35&gt;=CX$4),NETWORKDAYS.INTL(CX$4,(CY$4)-1,1,(Holidays!$A$1:$A$248)),0))*$S35,"")</f>
        <v>0</v>
      </c>
      <c r="CY35" s="191">
        <f>IFERROR((IF(AND($P35&gt;=CY$4,$P35&lt;CZ$4,$Q35&lt;CZ$4),NETWORKDAYS.INTL($P35,$Q35,1,(Holidays!$A$1:$A$248)),0)+IF(AND($P35&gt;=CY$4,$P35&lt;CZ$4,$Q35&gt;=CZ$4),NETWORKDAYS.INTL($P35,(CZ$4)-1,1,(Holidays!$A$1:$A$248)),0)+IF(AND($P35&lt;CY$4,$Q35&lt;CZ$4,$Q35&gt;=CY$4),NETWORKDAYS.INTL(CY$4,$Q35,1,(Holidays!$A$1:$A$248)),0)+IF(AND($P35&lt;CY$4,$Q35&gt;=CZ$4,$Q35&gt;=CY$4),NETWORKDAYS.INTL(CY$4,(CZ$4)-1,1,(Holidays!$A$1:$A$248)),0))*$S35,"")</f>
        <v>0</v>
      </c>
      <c r="CZ35" s="191">
        <f>IFERROR((IF(AND($P35&gt;=CZ$4,$P35&lt;DA$4,$Q35&lt;DA$4),NETWORKDAYS.INTL($P35,$Q35,1,(Holidays!$A$1:$A$248)),0)+IF(AND($P35&gt;=CZ$4,$P35&lt;DA$4,$Q35&gt;=DA$4),NETWORKDAYS.INTL($P35,(DA$4)-1,1,(Holidays!$A$1:$A$248)),0)+IF(AND($P35&lt;CZ$4,$Q35&lt;DA$4,$Q35&gt;=CZ$4),NETWORKDAYS.INTL(CZ$4,$Q35,1,(Holidays!$A$1:$A$248)),0)+IF(AND($P35&lt;CZ$4,$Q35&gt;=DA$4,$Q35&gt;=CZ$4),NETWORKDAYS.INTL(CZ$4,(DA$4)-1,1,(Holidays!$A$1:$A$248)),0))*$S35,"")</f>
        <v>0</v>
      </c>
      <c r="DA35" s="191">
        <f>IFERROR((IF(AND($P35&gt;=DA$4,$P35&lt;DB$4,$Q35&lt;DB$4),NETWORKDAYS.INTL($P35,$Q35,1,(Holidays!$A$1:$A$248)),0)+IF(AND($P35&gt;=DA$4,$P35&lt;DB$4,$Q35&gt;=DB$4),NETWORKDAYS.INTL($P35,(DB$4)-1,1,(Holidays!$A$1:$A$248)),0)+IF(AND($P35&lt;DA$4,$Q35&lt;DB$4,$Q35&gt;=DA$4),NETWORKDAYS.INTL(DA$4,$Q35,1,(Holidays!$A$1:$A$248)),0)+IF(AND($P35&lt;DA$4,$Q35&gt;=DB$4,$Q35&gt;=DA$4),NETWORKDAYS.INTL(DA$4,(DB$4)-1,1,(Holidays!$A$1:$A$248)),0))*$S35,"")</f>
        <v>0</v>
      </c>
      <c r="DB35" s="191">
        <f>IFERROR((IF(AND($P35&gt;=DB$4,$P35&lt;DC$4,$Q35&lt;DC$4),NETWORKDAYS.INTL($P35,$Q35,1,(Holidays!$A$1:$A$248)),0)+IF(AND($P35&gt;=DB$4,$P35&lt;DC$4,$Q35&gt;=DC$4),NETWORKDAYS.INTL($P35,(DC$4)-1,1,(Holidays!$A$1:$A$248)),0)+IF(AND($P35&lt;DB$4,$Q35&lt;DC$4,$Q35&gt;=DB$4),NETWORKDAYS.INTL(DB$4,$Q35,1,(Holidays!$A$1:$A$248)),0)+IF(AND($P35&lt;DB$4,$Q35&gt;=DC$4,$Q35&gt;=DB$4),NETWORKDAYS.INTL(DB$4,(DC$4)-1,1,(Holidays!$A$1:$A$248)),0))*$S35,"")</f>
        <v>0</v>
      </c>
      <c r="DC35" s="191">
        <f>IFERROR((IF(AND($P35&gt;=DC$4,$P35&lt;DD$4,$Q35&lt;DD$4),NETWORKDAYS.INTL($P35,$Q35,1,(Holidays!$A$1:$A$248)),0)+IF(AND($P35&gt;=DC$4,$P35&lt;DD$4,$Q35&gt;=DD$4),NETWORKDAYS.INTL($P35,(DD$4)-1,1,(Holidays!$A$1:$A$248)),0)+IF(AND($P35&lt;DC$4,$Q35&lt;DD$4,$Q35&gt;=DC$4),NETWORKDAYS.INTL(DC$4,$Q35,1,(Holidays!$A$1:$A$248)),0)+IF(AND($P35&lt;DC$4,$Q35&gt;=DD$4,$Q35&gt;=DC$4),NETWORKDAYS.INTL(DC$4,(DD$4)-1,1,(Holidays!$A$1:$A$248)),0))*$S35,"")</f>
        <v>0</v>
      </c>
      <c r="DD35" s="192">
        <f>IFERROR((IF(AND($P35&gt;=DD$4,$P35&lt;DE$4,$Q35&lt;DE$4),NETWORKDAYS.INTL($P35,$Q35,1,(Holidays!$A$1:$A$248)),0)+IF(AND($P35&gt;=DD$4,$P35&lt;DE$4,$Q35&gt;=DE$4),NETWORKDAYS.INTL($P35,(DE$4)-1,1,(Holidays!$A$1:$A$248)),0)+IF(AND($P35&lt;DD$4,$Q35&lt;DE$4,$Q35&gt;=DD$4),NETWORKDAYS.INTL(DD$4,$Q35,1,(Holidays!$A$1:$A$248)),0)+IF(AND($P35&lt;DD$4,$Q35&gt;=DE$4,$Q35&gt;=DD$4),NETWORKDAYS.INTL(DD$4,(DE$4)-1,1,(Holidays!$A$1:$A$248)),0))*$S35,"")</f>
        <v>0</v>
      </c>
      <c r="DE35" s="191">
        <f>IFERROR((IF(AND($P35&gt;=DE$4,$P35&lt;DF$4,$Q35&lt;DF$4),NETWORKDAYS.INTL($P35,$Q35,1,(Holidays!$A$1:$A$248)),0)+IF(AND($P35&gt;=DE$4,$P35&lt;DF$4,$Q35&gt;=DF$4),NETWORKDAYS.INTL($P35,(DF$4)-1,1,(Holidays!$A$1:$A$248)),0)+IF(AND($P35&lt;DE$4,$Q35&lt;DF$4,$Q35&gt;=DE$4),NETWORKDAYS.INTL(DE$4,$Q35,1,(Holidays!$A$1:$A$248)),0)+IF(AND($P35&lt;DE$4,$Q35&gt;=DF$4,$Q35&gt;=DE$4),NETWORKDAYS.INTL(DE$4,(DF$4)-1,1,(Holidays!$A$1:$A$248)),0))*$S35,"")</f>
        <v>0</v>
      </c>
      <c r="DF35" s="191">
        <f>IFERROR((IF(AND($P35&gt;=DF$4,$P35&lt;DG$4,$Q35&lt;DG$4),NETWORKDAYS.INTL($P35,$Q35,1,(Holidays!$A$1:$A$248)),0)+IF(AND($P35&gt;=DF$4,$P35&lt;DG$4,$Q35&gt;=DG$4),NETWORKDAYS.INTL($P35,(DG$4)-1,1,(Holidays!$A$1:$A$248)),0)+IF(AND($P35&lt;DF$4,$Q35&lt;DG$4,$Q35&gt;=DF$4),NETWORKDAYS.INTL(DF$4,$Q35,1,(Holidays!$A$1:$A$248)),0)+IF(AND($P35&lt;DF$4,$Q35&gt;=DG$4,$Q35&gt;=DF$4),NETWORKDAYS.INTL(DF$4,(DG$4)-1,1,(Holidays!$A$1:$A$248)),0))*$S35,"")</f>
        <v>0</v>
      </c>
      <c r="DG35" s="191">
        <f>IFERROR((IF(AND($P35&gt;=DG$4,$P35&lt;DH$4,$Q35&lt;DH$4),NETWORKDAYS.INTL($P35,$Q35,1,(Holidays!$A$1:$A$248)),0)+IF(AND($P35&gt;=DG$4,$P35&lt;DH$4,$Q35&gt;=DH$4),NETWORKDAYS.INTL($P35,(DH$4)-1,1,(Holidays!$A$1:$A$248)),0)+IF(AND($P35&lt;DG$4,$Q35&lt;DH$4,$Q35&gt;=DG$4),NETWORKDAYS.INTL(DG$4,$Q35,1,(Holidays!$A$1:$A$248)),0)+IF(AND($P35&lt;DG$4,$Q35&gt;=DH$4,$Q35&gt;=DG$4),NETWORKDAYS.INTL(DG$4,(DH$4)-1,1,(Holidays!$A$1:$A$248)),0))*$S35,"")</f>
        <v>0</v>
      </c>
      <c r="DH35" s="191">
        <f>IFERROR((IF(AND($P35&gt;=DH$4,$P35&lt;DI$4,$Q35&lt;DI$4),NETWORKDAYS.INTL($P35,$Q35,1,(Holidays!$A$1:$A$248)),0)+IF(AND($P35&gt;=DH$4,$P35&lt;DI$4,$Q35&gt;=DI$4),NETWORKDAYS.INTL($P35,(DI$4)-1,1,(Holidays!$A$1:$A$248)),0)+IF(AND($P35&lt;DH$4,$Q35&lt;DI$4,$Q35&gt;=DH$4),NETWORKDAYS.INTL(DH$4,$Q35,1,(Holidays!$A$1:$A$248)),0)+IF(AND($P35&lt;DH$4,$Q35&gt;=DI$4,$Q35&gt;=DH$4),NETWORKDAYS.INTL(DH$4,(DI$4)-1,1,(Holidays!$A$1:$A$248)),0))*$S35,"")</f>
        <v>0</v>
      </c>
      <c r="DI35" s="191">
        <f>IFERROR((IF(AND($P35&gt;=DI$4,$P35&lt;DJ$4,$Q35&lt;DJ$4),NETWORKDAYS.INTL($P35,$Q35,1,(Holidays!$A$1:$A$248)),0)+IF(AND($P35&gt;=DI$4,$P35&lt;DJ$4,$Q35&gt;=DJ$4),NETWORKDAYS.INTL($P35,(DJ$4)-1,1,(Holidays!$A$1:$A$248)),0)+IF(AND($P35&lt;DI$4,$Q35&lt;DJ$4,$Q35&gt;=DI$4),NETWORKDAYS.INTL(DI$4,$Q35,1,(Holidays!$A$1:$A$248)),0)+IF(AND($P35&lt;DI$4,$Q35&gt;=DJ$4,$Q35&gt;=DI$4),NETWORKDAYS.INTL(DI$4,(DJ$4)-1,1,(Holidays!$A$1:$A$248)),0))*$S35,"")</f>
        <v>0</v>
      </c>
      <c r="DJ35" s="191">
        <f>IFERROR((IF(AND($P35&gt;=DJ$4,$P35&lt;DK$4,$Q35&lt;DK$4),NETWORKDAYS.INTL($P35,$Q35,1,(Holidays!$A$1:$A$248)),0)+IF(AND($P35&gt;=DJ$4,$P35&lt;DK$4,$Q35&gt;=DK$4),NETWORKDAYS.INTL($P35,(DK$4)-1,1,(Holidays!$A$1:$A$248)),0)+IF(AND($P35&lt;DJ$4,$Q35&lt;DK$4,$Q35&gt;=DJ$4),NETWORKDAYS.INTL(DJ$4,$Q35,1,(Holidays!$A$1:$A$248)),0)+IF(AND($P35&lt;DJ$4,$Q35&gt;=DK$4,$Q35&gt;=DJ$4),NETWORKDAYS.INTL(DJ$4,(DK$4)-1,1,(Holidays!$A$1:$A$248)),0))*$S35,"")</f>
        <v>0</v>
      </c>
      <c r="DK35" s="191">
        <f>IFERROR((IF(AND($P35&gt;=DK$4,$P35&lt;DL$4,$Q35&lt;DL$4),NETWORKDAYS.INTL($P35,$Q35,1,(Holidays!$A$1:$A$248)),0)+IF(AND($P35&gt;=DK$4,$P35&lt;DL$4,$Q35&gt;=DL$4),NETWORKDAYS.INTL($P35,(DL$4)-1,1,(Holidays!$A$1:$A$248)),0)+IF(AND($P35&lt;DK$4,$Q35&lt;DL$4,$Q35&gt;=DK$4),NETWORKDAYS.INTL(DK$4,$Q35,1,(Holidays!$A$1:$A$248)),0)+IF(AND($P35&lt;DK$4,$Q35&gt;=DL$4,$Q35&gt;=DK$4),NETWORKDAYS.INTL(DK$4,(DL$4)-1,1,(Holidays!$A$1:$A$248)),0))*$S35,"")</f>
        <v>0</v>
      </c>
      <c r="DL35" s="191">
        <f>IFERROR((IF(AND($P35&gt;=DL$4,$P35&lt;DM$4,$Q35&lt;DM$4),NETWORKDAYS.INTL($P35,$Q35,1,(Holidays!$A$1:$A$248)),0)+IF(AND($P35&gt;=DL$4,$P35&lt;DM$4,$Q35&gt;=DM$4),NETWORKDAYS.INTL($P35,(DM$4)-1,1,(Holidays!$A$1:$A$248)),0)+IF(AND($P35&lt;DL$4,$Q35&lt;DM$4,$Q35&gt;=DL$4),NETWORKDAYS.INTL(DL$4,$Q35,1,(Holidays!$A$1:$A$248)),0)+IF(AND($P35&lt;DL$4,$Q35&gt;=DM$4,$Q35&gt;=DL$4),NETWORKDAYS.INTL(DL$4,(DM$4)-1,1,(Holidays!$A$1:$A$248)),0))*$S35,"")</f>
        <v>0</v>
      </c>
      <c r="DM35" s="191">
        <f>IFERROR((IF(AND($P35&gt;=DM$4,$P35&lt;DN$4,$Q35&lt;DN$4),NETWORKDAYS.INTL($P35,$Q35,1,(Holidays!$A$1:$A$248)),0)+IF(AND($P35&gt;=DM$4,$P35&lt;DN$4,$Q35&gt;=DN$4),NETWORKDAYS.INTL($P35,(DN$4)-1,1,(Holidays!$A$1:$A$248)),0)+IF(AND($P35&lt;DM$4,$Q35&lt;DN$4,$Q35&gt;=DM$4),NETWORKDAYS.INTL(DM$4,$Q35,1,(Holidays!$A$1:$A$248)),0)+IF(AND($P35&lt;DM$4,$Q35&gt;=DN$4,$Q35&gt;=DM$4),NETWORKDAYS.INTL(DM$4,(DN$4)-1,1,(Holidays!$A$1:$A$248)),0))*$S35,"")</f>
        <v>0</v>
      </c>
      <c r="DN35" s="191">
        <f>IFERROR((IF(AND($P35&gt;=DN$4,$P35&lt;DO$4,$Q35&lt;DO$4),NETWORKDAYS.INTL($P35,$Q35,1,(Holidays!$A$1:$A$248)),0)+IF(AND($P35&gt;=DN$4,$P35&lt;DO$4,$Q35&gt;=DO$4),NETWORKDAYS.INTL($P35,(DO$4)-1,1,(Holidays!$A$1:$A$248)),0)+IF(AND($P35&lt;DN$4,$Q35&lt;DO$4,$Q35&gt;=DN$4),NETWORKDAYS.INTL(DN$4,$Q35,1,(Holidays!$A$1:$A$248)),0)+IF(AND($P35&lt;DN$4,$Q35&gt;=DO$4,$Q35&gt;=DN$4),NETWORKDAYS.INTL(DN$4,(DO$4)-1,1,(Holidays!$A$1:$A$248)),0))*$S35,"")</f>
        <v>0</v>
      </c>
      <c r="DO35" s="191">
        <f>IFERROR((IF(AND($P35&gt;=DO$4,$P35&lt;DP$4,$Q35&lt;DP$4),NETWORKDAYS.INTL($P35,$Q35,1,(Holidays!$A$1:$A$248)),0)+IF(AND($P35&gt;=DO$4,$P35&lt;DP$4,$Q35&gt;=DP$4),NETWORKDAYS.INTL($P35,(DP$4)-1,1,(Holidays!$A$1:$A$248)),0)+IF(AND($P35&lt;DO$4,$Q35&lt;DP$4,$Q35&gt;=DO$4),NETWORKDAYS.INTL(DO$4,$Q35,1,(Holidays!$A$1:$A$248)),0)+IF(AND($P35&lt;DO$4,$Q35&gt;=DP$4,$Q35&gt;=DO$4),NETWORKDAYS.INTL(DO$4,(DP$4)-1,1,(Holidays!$A$1:$A$248)),0))*$S35,"")</f>
        <v>0</v>
      </c>
      <c r="DP35" s="191">
        <f>IFERROR((IF(AND($P35&gt;=DP$4,$P35&lt;DQ$4,$Q35&lt;DQ$4),NETWORKDAYS.INTL($P35,$Q35,1,(Holidays!$A$1:$A$248)),0)+IF(AND($P35&gt;=DP$4,$P35&lt;DQ$4,$Q35&gt;=DQ$4),NETWORKDAYS.INTL($P35,(DQ$4)-1,1,(Holidays!$A$1:$A$248)),0)+IF(AND($P35&lt;DP$4,$Q35&lt;DQ$4,$Q35&gt;=DP$4),NETWORKDAYS.INTL(DP$4,$Q35,1,(Holidays!$A$1:$A$248)),0)+IF(AND($P35&lt;DP$4,$Q35&gt;=DQ$4,$Q35&gt;=DP$4),NETWORKDAYS.INTL(DP$4,(DQ$4)-1,1,(Holidays!$A$1:$A$248)),0))*$S35,"")</f>
        <v>0</v>
      </c>
      <c r="DQ35" s="191">
        <f>IFERROR((IF(AND($P35&gt;=DQ$4,$P35&lt;DR$4,$Q35&lt;DR$4),NETWORKDAYS.INTL($P35,$Q35,1,(Holidays!$A$1:$A$248)),0)+IF(AND($P35&gt;=DQ$4,$P35&lt;DR$4,$Q35&gt;=DR$4),NETWORKDAYS.INTL($P35,(DR$4)-1,1,(Holidays!$A$1:$A$248)),0)+IF(AND($P35&lt;DQ$4,$Q35&lt;DR$4,$Q35&gt;=DQ$4),NETWORKDAYS.INTL(DQ$4,$Q35,1,(Holidays!$A$1:$A$248)),0)+IF(AND($P35&lt;DQ$4,$Q35&gt;=DR$4,$Q35&gt;=DQ$4),NETWORKDAYS.INTL(DQ$4,(DR$4)-1,1,(Holidays!$A$1:$A$248)),0))*$S35,"")</f>
        <v>0</v>
      </c>
      <c r="DR35" s="191">
        <f>IFERROR((IF(AND($P35&gt;=DR$4,$P35&lt;DS$4,$Q35&lt;DS$4),NETWORKDAYS.INTL($P35,$Q35,1,(Holidays!$A$1:$A$248)),0)+IF(AND($P35&gt;=DR$4,$P35&lt;DS$4,$Q35&gt;=DS$4),NETWORKDAYS.INTL($P35,(DS$4)-1,1,(Holidays!$A$1:$A$248)),0)+IF(AND($P35&lt;DR$4,$Q35&lt;DS$4,$Q35&gt;=DR$4),NETWORKDAYS.INTL(DR$4,$Q35,1,(Holidays!$A$1:$A$248)),0)+IF(AND($P35&lt;DR$4,$Q35&gt;=DS$4,$Q35&gt;=DR$4),NETWORKDAYS.INTL(DR$4,(DS$4)-1,1,(Holidays!$A$1:$A$248)),0))*$S35,"")</f>
        <v>0</v>
      </c>
      <c r="DS35" s="191">
        <f>IFERROR((IF(AND($P35&gt;=DS$4,$P35&lt;DT$4,$Q35&lt;DT$4),NETWORKDAYS.INTL($P35,$Q35,1,(Holidays!$A$1:$A$248)),0)+IF(AND($P35&gt;=DS$4,$P35&lt;DT$4,$Q35&gt;=DT$4),NETWORKDAYS.INTL($P35,(DT$4)-1,1,(Holidays!$A$1:$A$248)),0)+IF(AND($P35&lt;DS$4,$Q35&lt;DT$4,$Q35&gt;=DS$4),NETWORKDAYS.INTL(DS$4,$Q35,1,(Holidays!$A$1:$A$248)),0)+IF(AND($P35&lt;DS$4,$Q35&gt;=DT$4,$Q35&gt;=DS$4),NETWORKDAYS.INTL(DS$4,(DT$4)-1,1,(Holidays!$A$1:$A$248)),0))*$S35,"")</f>
        <v>0</v>
      </c>
      <c r="DT35" s="191">
        <f>IFERROR((IF(AND($P35&gt;=DT$4,$P35&lt;DU$4,$Q35&lt;DU$4),NETWORKDAYS.INTL($P35,$Q35,1,(Holidays!$A$1:$A$248)),0)+IF(AND($P35&gt;=DT$4,$P35&lt;DU$4,$Q35&gt;=DU$4),NETWORKDAYS.INTL($P35,(DU$4)-1,1,(Holidays!$A$1:$A$248)),0)+IF(AND($P35&lt;DT$4,$Q35&lt;DU$4,$Q35&gt;=DT$4),NETWORKDAYS.INTL(DT$4,$Q35,1,(Holidays!$A$1:$A$248)),0)+IF(AND($P35&lt;DT$4,$Q35&gt;=DU$4,$Q35&gt;=DT$4),NETWORKDAYS.INTL(DT$4,(DU$4)-1,1,(Holidays!$A$1:$A$248)),0))*$S35,"")</f>
        <v>0</v>
      </c>
      <c r="DU35" s="191">
        <f>IFERROR((IF(AND($P35&gt;=DU$4,$P35&lt;DV$4,$Q35&lt;DV$4),NETWORKDAYS.INTL($P35,$Q35,1,(Holidays!$A$1:$A$248)),0)+IF(AND($P35&gt;=DU$4,$P35&lt;DV$4,$Q35&gt;=DV$4),NETWORKDAYS.INTL($P35,(DV$4)-1,1,(Holidays!$A$1:$A$248)),0)+IF(AND($P35&lt;DU$4,$Q35&lt;DV$4,$Q35&gt;=DU$4),NETWORKDAYS.INTL(DU$4,$Q35,1,(Holidays!$A$1:$A$248)),0)+IF(AND($P35&lt;DU$4,$Q35&gt;=DV$4,$Q35&gt;=DU$4),NETWORKDAYS.INTL(DU$4,(DV$4)-1,1,(Holidays!$A$1:$A$248)),0))*$S35,"")</f>
        <v>0</v>
      </c>
      <c r="DV35" s="191">
        <f>IFERROR((IF(AND($P35&gt;=DV$4,$P35&lt;DW$4,$Q35&lt;DW$4),NETWORKDAYS.INTL($P35,$Q35,1,(Holidays!$A$1:$A$248)),0)+IF(AND($P35&gt;=DV$4,$P35&lt;DW$4,$Q35&gt;=DW$4),NETWORKDAYS.INTL($P35,(DW$4)-1,1,(Holidays!$A$1:$A$248)),0)+IF(AND($P35&lt;DV$4,$Q35&lt;DW$4,$Q35&gt;=DV$4),NETWORKDAYS.INTL(DV$4,$Q35,1,(Holidays!$A$1:$A$248)),0)+IF(AND($P35&lt;DV$4,$Q35&gt;=DW$4,$Q35&gt;=DV$4),NETWORKDAYS.INTL(DV$4,(DW$4)-1,1,(Holidays!$A$1:$A$248)),0))*$S35,"")</f>
        <v>0</v>
      </c>
      <c r="DW35" s="191">
        <f>IFERROR((IF(AND($P35&gt;=DW$4,$P35&lt;DX$4,$Q35&lt;DX$4),NETWORKDAYS.INTL($P35,$Q35,1,(Holidays!$A$1:$A$248)),0)+IF(AND($P35&gt;=DW$4,$P35&lt;DX$4,$Q35&gt;=DX$4),NETWORKDAYS.INTL($P35,(DX$4)-1,1,(Holidays!$A$1:$A$248)),0)+IF(AND($P35&lt;DW$4,$Q35&lt;DX$4,$Q35&gt;=DW$4),NETWORKDAYS.INTL(DW$4,$Q35,1,(Holidays!$A$1:$A$248)),0)+IF(AND($P35&lt;DW$4,$Q35&gt;=DX$4,$Q35&gt;=DW$4),NETWORKDAYS.INTL(DW$4,(DX$4)-1,1,(Holidays!$A$1:$A$248)),0))*$S35,"")</f>
        <v>0</v>
      </c>
      <c r="DX35" s="191">
        <f>IFERROR((IF(AND($P35&gt;=DX$4,$P35&lt;DY$4,$Q35&lt;DY$4),NETWORKDAYS.INTL($P35,$Q35,1,(Holidays!$A$1:$A$248)),0)+IF(AND($P35&gt;=DX$4,$P35&lt;DY$4,$Q35&gt;=DY$4),NETWORKDAYS.INTL($P35,(DY$4)-1,1,(Holidays!$A$1:$A$248)),0)+IF(AND($P35&lt;DX$4,$Q35&lt;DY$4,$Q35&gt;=DX$4),NETWORKDAYS.INTL(DX$4,$Q35,1,(Holidays!$A$1:$A$248)),0)+IF(AND($P35&lt;DX$4,$Q35&gt;=DY$4,$Q35&gt;=DX$4),NETWORKDAYS.INTL(DX$4,(DY$4)-1,1,(Holidays!$A$1:$A$248)),0))*$S35,"")</f>
        <v>0</v>
      </c>
      <c r="DY35" s="191">
        <f>IFERROR((IF(AND($P35&gt;=DY$4,$P35&lt;DZ$4,$Q35&lt;DZ$4),NETWORKDAYS.INTL($P35,$Q35,1,(Holidays!$A$1:$A$248)),0)+IF(AND($P35&gt;=DY$4,$P35&lt;DZ$4,$Q35&gt;=DZ$4),NETWORKDAYS.INTL($P35,(DZ$4)-1,1,(Holidays!$A$1:$A$248)),0)+IF(AND($P35&lt;DY$4,$Q35&lt;DZ$4,$Q35&gt;=DY$4),NETWORKDAYS.INTL(DY$4,$Q35,1,(Holidays!$A$1:$A$248)),0)+IF(AND($P35&lt;DY$4,$Q35&gt;=DZ$4,$Q35&gt;=DY$4),NETWORKDAYS.INTL(DY$4,(DZ$4)-1,1,(Holidays!$A$1:$A$248)),0))*$S35,"")</f>
        <v>0</v>
      </c>
      <c r="DZ35" s="191">
        <f>IFERROR((IF(AND($P35&gt;=DZ$4,$P35&lt;EA$4,$Q35&lt;EA$4),NETWORKDAYS.INTL($P35,$Q35,1,(Holidays!$A$1:$A$248)),0)+IF(AND($P35&gt;=DZ$4,$P35&lt;EA$4,$Q35&gt;=EA$4),NETWORKDAYS.INTL($P35,(EA$4)-1,1,(Holidays!$A$1:$A$248)),0)+IF(AND($P35&lt;DZ$4,$Q35&lt;EA$4,$Q35&gt;=DZ$4),NETWORKDAYS.INTL(DZ$4,$Q35,1,(Holidays!$A$1:$A$248)),0)+IF(AND($P35&lt;DZ$4,$Q35&gt;=EA$4,$Q35&gt;=DZ$4),NETWORKDAYS.INTL(DZ$4,(EA$4)-1,1,(Holidays!$A$1:$A$248)),0))*$S35,"")</f>
        <v>0</v>
      </c>
      <c r="EA35" s="191">
        <f>IFERROR((IF(AND($P35&gt;=EA$4,$P35&lt;EB$4,$Q35&lt;EB$4),NETWORKDAYS.INTL($P35,$Q35,1,(Holidays!$A$1:$A$248)),0)+IF(AND($P35&gt;=EA$4,$P35&lt;EB$4,$Q35&gt;=EB$4),NETWORKDAYS.INTL($P35,(EB$4)-1,1,(Holidays!$A$1:$A$248)),0)+IF(AND($P35&lt;EA$4,$Q35&lt;EB$4,$Q35&gt;=EA$4),NETWORKDAYS.INTL(EA$4,$Q35,1,(Holidays!$A$1:$A$248)),0)+IF(AND($P35&lt;EA$4,$Q35&gt;=EB$4,$Q35&gt;=EA$4),NETWORKDAYS.INTL(EA$4,(EB$4)-1,1,(Holidays!$A$1:$A$248)),0))*$S35,"")</f>
        <v>0</v>
      </c>
      <c r="EB35" s="191">
        <f>IFERROR((IF(AND($P35&gt;=EB$4,$P35&lt;EC$4,$Q35&lt;EC$4),NETWORKDAYS.INTL($P35,$Q35,1,(Holidays!$A$1:$A$248)),0)+IF(AND($P35&gt;=EB$4,$P35&lt;EC$4,$Q35&gt;=EC$4),NETWORKDAYS.INTL($P35,(EC$4)-1,1,(Holidays!$A$1:$A$248)),0)+IF(AND($P35&lt;EB$4,$Q35&lt;EC$4,$Q35&gt;=EB$4),NETWORKDAYS.INTL(EB$4,$Q35,1,(Holidays!$A$1:$A$248)),0)+IF(AND($P35&lt;EB$4,$Q35&gt;=EC$4,$Q35&gt;=EB$4),NETWORKDAYS.INTL(EB$4,(EC$4)-1,1,(Holidays!$A$1:$A$248)),0))*$S35,"")</f>
        <v>0</v>
      </c>
      <c r="EC35" s="191">
        <f>IFERROR((IF(AND($P35&gt;=EC$4,$P35&lt;ED$4,$Q35&lt;ED$4),NETWORKDAYS.INTL($P35,$Q35,1,(Holidays!$A$1:$A$248)),0)+IF(AND($P35&gt;=EC$4,$P35&lt;ED$4,$Q35&gt;=ED$4),NETWORKDAYS.INTL($P35,(ED$4)-1,1,(Holidays!$A$1:$A$248)),0)+IF(AND($P35&lt;EC$4,$Q35&lt;ED$4,$Q35&gt;=EC$4),NETWORKDAYS.INTL(EC$4,$Q35,1,(Holidays!$A$1:$A$248)),0)+IF(AND($P35&lt;EC$4,$Q35&gt;=ED$4,$Q35&gt;=EC$4),NETWORKDAYS.INTL(EC$4,(ED$4)-1,1,(Holidays!$A$1:$A$248)),0))*$S35,"")</f>
        <v>0</v>
      </c>
      <c r="ED35" s="191">
        <f>IFERROR((IF(AND($P35&gt;=ED$4,$P35&lt;EE$4,$Q35&lt;EE$4),NETWORKDAYS.INTL($P35,$Q35,1,(Holidays!$A$1:$A$248)),0)+IF(AND($P35&gt;=ED$4,$P35&lt;EE$4,$Q35&gt;=EE$4),NETWORKDAYS.INTL($P35,(EE$4)-1,1,(Holidays!$A$1:$A$248)),0)+IF(AND($P35&lt;ED$4,$Q35&lt;EE$4,$Q35&gt;=ED$4),NETWORKDAYS.INTL(ED$4,$Q35,1,(Holidays!$A$1:$A$248)),0)+IF(AND($P35&lt;ED$4,$Q35&gt;=EE$4,$Q35&gt;=ED$4),NETWORKDAYS.INTL(ED$4,(EE$4)-1,1,(Holidays!$A$1:$A$248)),0))*$S35,"")</f>
        <v>0</v>
      </c>
      <c r="EE35" s="191">
        <f>IFERROR((IF(AND($P35&gt;=EE$4,$P35&lt;EF$4,$Q35&lt;EF$4),NETWORKDAYS.INTL($P35,$Q35,1,(Holidays!$A$1:$A$248)),0)+IF(AND($P35&gt;=EE$4,$P35&lt;EF$4,$Q35&gt;=EF$4),NETWORKDAYS.INTL($P35,(EF$4)-1,1,(Holidays!$A$1:$A$248)),0)+IF(AND($P35&lt;EE$4,$Q35&lt;EF$4,$Q35&gt;=EE$4),NETWORKDAYS.INTL(EE$4,$Q35,1,(Holidays!$A$1:$A$248)),0)+IF(AND($P35&lt;EE$4,$Q35&gt;=EF$4,$Q35&gt;=EE$4),NETWORKDAYS.INTL(EE$4,(EF$4)-1,1,(Holidays!$A$1:$A$248)),0))*$S35,"")</f>
        <v>0</v>
      </c>
      <c r="EF35" s="191">
        <f>IFERROR((IF(AND($P35&gt;=EF$4,$P35&lt;EG$4,$Q35&lt;EG$4),NETWORKDAYS.INTL($P35,$Q35,1,(Holidays!$A$1:$A$248)),0)+IF(AND($P35&gt;=EF$4,$P35&lt;EG$4,$Q35&gt;=EG$4),NETWORKDAYS.INTL($P35,(EG$4)-1,1,(Holidays!$A$1:$A$248)),0)+IF(AND($P35&lt;EF$4,$Q35&lt;EG$4,$Q35&gt;=EF$4),NETWORKDAYS.INTL(EF$4,$Q35,1,(Holidays!$A$1:$A$248)),0)+IF(AND($P35&lt;EF$4,$Q35&gt;=EG$4,$Q35&gt;=EF$4),NETWORKDAYS.INTL(EF$4,(EG$4)-1,1,(Holidays!$A$1:$A$248)),0))*$S35,"")</f>
        <v>0</v>
      </c>
      <c r="EG35" s="191">
        <f>IFERROR((IF(AND($P35&gt;=EG$4,$P35&lt;EH$4,$Q35&lt;EH$4),NETWORKDAYS.INTL($P35,$Q35,1,(Holidays!$A$1:$A$248)),0)+IF(AND($P35&gt;=EG$4,$P35&lt;EH$4,$Q35&gt;=EH$4),NETWORKDAYS.INTL($P35,(EH$4)-1,1,(Holidays!$A$1:$A$248)),0)+IF(AND($P35&lt;EG$4,$Q35&lt;EH$4,$Q35&gt;=EG$4),NETWORKDAYS.INTL(EG$4,$Q35,1,(Holidays!$A$1:$A$248)),0)+IF(AND($P35&lt;EG$4,$Q35&gt;=EH$4,$Q35&gt;=EG$4),NETWORKDAYS.INTL(EG$4,(EH$4)-1,1,(Holidays!$A$1:$A$248)),0))*$S35,"")</f>
        <v>0</v>
      </c>
      <c r="EH35" s="191">
        <f>IFERROR((IF(AND($P35&gt;=EH$4,$P35&lt;EI$4,$Q35&lt;EI$4),NETWORKDAYS.INTL($P35,$Q35,1,(Holidays!$A$1:$A$248)),0)+IF(AND($P35&gt;=EH$4,$P35&lt;EI$4,$Q35&gt;=EI$4),NETWORKDAYS.INTL($P35,(EI$4)-1,1,(Holidays!$A$1:$A$248)),0)+IF(AND($P35&lt;EH$4,$Q35&lt;EI$4,$Q35&gt;=EH$4),NETWORKDAYS.INTL(EH$4,$Q35,1,(Holidays!$A$1:$A$248)),0)+IF(AND($P35&lt;EH$4,$Q35&gt;=EI$4,$Q35&gt;=EH$4),NETWORKDAYS.INTL(EH$4,(EI$4)-1,1,(Holidays!$A$1:$A$248)),0))*$S35,"")</f>
        <v>0</v>
      </c>
      <c r="EI35" s="191">
        <f>IFERROR((IF(AND($P35&gt;=EI$4,$P35&lt;EJ$4,$Q35&lt;EJ$4),NETWORKDAYS.INTL($P35,$Q35,1,(Holidays!$A$1:$A$248)),0)+IF(AND($P35&gt;=EI$4,$P35&lt;EJ$4,$Q35&gt;=EJ$4),NETWORKDAYS.INTL($P35,(EJ$4)-1,1,(Holidays!$A$1:$A$248)),0)+IF(AND($P35&lt;EI$4,$Q35&lt;EJ$4,$Q35&gt;=EI$4),NETWORKDAYS.INTL(EI$4,$Q35,1,(Holidays!$A$1:$A$248)),0)+IF(AND($P35&lt;EI$4,$Q35&gt;=EJ$4,$Q35&gt;=EI$4),NETWORKDAYS.INTL(EI$4,(EJ$4)-1,1,(Holidays!$A$1:$A$248)),0))*$S35,"")</f>
        <v>0</v>
      </c>
      <c r="EJ35" s="191">
        <f>IFERROR((IF(AND($P35&gt;=EJ$4,$P35&lt;EK$4,$Q35&lt;EK$4),NETWORKDAYS.INTL($P35,$Q35,1,(Holidays!$A$1:$A$248)),0)+IF(AND($P35&gt;=EJ$4,$P35&lt;EK$4,$Q35&gt;=EK$4),NETWORKDAYS.INTL($P35,(EK$4)-1,1,(Holidays!$A$1:$A$248)),0)+IF(AND($P35&lt;EJ$4,$Q35&lt;EK$4,$Q35&gt;=EJ$4),NETWORKDAYS.INTL(EJ$4,$Q35,1,(Holidays!$A$1:$A$248)),0)+IF(AND($P35&lt;EJ$4,$Q35&gt;=EK$4,$Q35&gt;=EJ$4),NETWORKDAYS.INTL(EJ$4,(EK$4)-1,1,(Holidays!$A$1:$A$248)),0))*$S35,"")</f>
        <v>0</v>
      </c>
      <c r="EK35" s="191">
        <f>IFERROR((IF(AND($P35&gt;=EK$4,$P35&lt;EL$4,$Q35&lt;EL$4),NETWORKDAYS.INTL($P35,$Q35,1,(Holidays!$A$1:$A$248)),0)+IF(AND($P35&gt;=EK$4,$P35&lt;EL$4,$Q35&gt;=EL$4),NETWORKDAYS.INTL($P35,(EL$4)-1,1,(Holidays!$A$1:$A$248)),0)+IF(AND($P35&lt;EK$4,$Q35&lt;EL$4,$Q35&gt;=EK$4),NETWORKDAYS.INTL(EK$4,$Q35,1,(Holidays!$A$1:$A$248)),0)+IF(AND($P35&lt;EK$4,$Q35&gt;=EL$4,$Q35&gt;=EK$4),NETWORKDAYS.INTL(EK$4,(EL$4)-1,1,(Holidays!$A$1:$A$248)),0))*$S35,"")</f>
        <v>0</v>
      </c>
      <c r="EL35" s="191">
        <f>IFERROR((IF(AND($P35&gt;=EL$4,$P35&lt;EM$4,$Q35&lt;EM$4),NETWORKDAYS.INTL($P35,$Q35,1,(Holidays!$A$1:$A$248)),0)+IF(AND($P35&gt;=EL$4,$P35&lt;EM$4,$Q35&gt;=EM$4),NETWORKDAYS.INTL($P35,(EM$4)-1,1,(Holidays!$A$1:$A$248)),0)+IF(AND($P35&lt;EL$4,$Q35&lt;EM$4,$Q35&gt;=EL$4),NETWORKDAYS.INTL(EL$4,$Q35,1,(Holidays!$A$1:$A$248)),0)+IF(AND($P35&lt;EL$4,$Q35&gt;=EM$4,$Q35&gt;=EL$4),NETWORKDAYS.INTL(EL$4,(EM$4)-1,1,(Holidays!$A$1:$A$248)),0))*$S35,"")</f>
        <v>0</v>
      </c>
      <c r="EM35" s="191">
        <f>IFERROR((IF(AND($P35&gt;=EM$4,$P35&lt;EN$4,$Q35&lt;EN$4),NETWORKDAYS.INTL($P35,$Q35,1,(Holidays!$A$1:$A$248)),0)+IF(AND($P35&gt;=EM$4,$P35&lt;EN$4,$Q35&gt;=EN$4),NETWORKDAYS.INTL($P35,(EN$4)-1,1,(Holidays!$A$1:$A$248)),0)+IF(AND($P35&lt;EM$4,$Q35&lt;EN$4,$Q35&gt;=EM$4),NETWORKDAYS.INTL(EM$4,$Q35,1,(Holidays!$A$1:$A$248)),0)+IF(AND($P35&lt;EM$4,$Q35&gt;=EN$4,$Q35&gt;=EM$4),NETWORKDAYS.INTL(EM$4,(EN$4)-1,1,(Holidays!$A$1:$A$248)),0))*$S35,"")</f>
        <v>0</v>
      </c>
      <c r="EN35" s="191">
        <f>IFERROR((IF(AND($P35&gt;=EN$4,$P35&lt;EO$4,$Q35&lt;EO$4),NETWORKDAYS.INTL($P35,$Q35,1,(Holidays!$A$1:$A$248)),0)+IF(AND($P35&gt;=EN$4,$P35&lt;EO$4,$Q35&gt;=EO$4),NETWORKDAYS.INTL($P35,(EO$4)-1,1,(Holidays!$A$1:$A$248)),0)+IF(AND($P35&lt;EN$4,$Q35&lt;EO$4,$Q35&gt;=EN$4),NETWORKDAYS.INTL(EN$4,$Q35,1,(Holidays!$A$1:$A$248)),0)+IF(AND($P35&lt;EN$4,$Q35&gt;=EO$4,$Q35&gt;=EN$4),NETWORKDAYS.INTL(EN$4,(EO$4)-1,1,(Holidays!$A$1:$A$248)),0))*$S35,"")</f>
        <v>0</v>
      </c>
      <c r="EO35" s="191">
        <f>IFERROR((IF(AND($P35&gt;=EO$4,$P35&lt;EP$4,$Q35&lt;EP$4),NETWORKDAYS.INTL($P35,$Q35,1,(Holidays!$A$1:$A$248)),0)+IF(AND($P35&gt;=EO$4,$P35&lt;EP$4,$Q35&gt;=EP$4),NETWORKDAYS.INTL($P35,(EP$4)-1,1,(Holidays!$A$1:$A$248)),0)+IF(AND($P35&lt;EO$4,$Q35&lt;EP$4,$Q35&gt;=EO$4),NETWORKDAYS.INTL(EO$4,$Q35,1,(Holidays!$A$1:$A$248)),0)+IF(AND($P35&lt;EO$4,$Q35&gt;=EP$4,$Q35&gt;=EO$4),NETWORKDAYS.INTL(EO$4,(EP$4)-1,1,(Holidays!$A$1:$A$248)),0))*$S35,"")</f>
        <v>0</v>
      </c>
      <c r="EP35" s="191">
        <f>IFERROR((IF(AND($P35&gt;=EP$4,$P35&lt;EQ$4,$Q35&lt;EQ$4),NETWORKDAYS.INTL($P35,$Q35,1,(Holidays!$A$1:$A$248)),0)+IF(AND($P35&gt;=EP$4,$P35&lt;EQ$4,$Q35&gt;=EQ$4),NETWORKDAYS.INTL($P35,(EQ$4)-1,1,(Holidays!$A$1:$A$248)),0)+IF(AND($P35&lt;EP$4,$Q35&lt;EQ$4,$Q35&gt;=EP$4),NETWORKDAYS.INTL(EP$4,$Q35,1,(Holidays!$A$1:$A$248)),0)+IF(AND($P35&lt;EP$4,$Q35&gt;=EQ$4,$Q35&gt;=EP$4),NETWORKDAYS.INTL(EP$4,(EQ$4)-1,1,(Holidays!$A$1:$A$248)),0))*$S35,"")</f>
        <v>0</v>
      </c>
      <c r="EQ35" s="191">
        <f>IFERROR((IF(AND($P35&gt;=EQ$4,$P35&lt;ER$4,$Q35&lt;ER$4),NETWORKDAYS.INTL($P35,$Q35,1,(Holidays!$A$1:$A$248)),0)+IF(AND($P35&gt;=EQ$4,$P35&lt;ER$4,$Q35&gt;=ER$4),NETWORKDAYS.INTL($P35,(ER$4)-1,1,(Holidays!$A$1:$A$248)),0)+IF(AND($P35&lt;EQ$4,$Q35&lt;ER$4,$Q35&gt;=EQ$4),NETWORKDAYS.INTL(EQ$4,$Q35,1,(Holidays!$A$1:$A$248)),0)+IF(AND($P35&lt;EQ$4,$Q35&gt;=ER$4,$Q35&gt;=EQ$4),NETWORKDAYS.INTL(EQ$4,(ER$4)-1,1,(Holidays!$A$1:$A$248)),0))*$S35,"")</f>
        <v>0</v>
      </c>
      <c r="ER35" s="191">
        <f>IFERROR((IF(AND($P35&gt;=ER$4,$P35&lt;ES$4,$Q35&lt;ES$4),NETWORKDAYS.INTL($P35,$Q35,1,(Holidays!$A$1:$A$248)),0)+IF(AND($P35&gt;=ER$4,$P35&lt;ES$4,$Q35&gt;=ES$4),NETWORKDAYS.INTL($P35,(ES$4)-1,1,(Holidays!$A$1:$A$248)),0)+IF(AND($P35&lt;ER$4,$Q35&lt;ES$4,$Q35&gt;=ER$4),NETWORKDAYS.INTL(ER$4,$Q35,1,(Holidays!$A$1:$A$248)),0)+IF(AND($P35&lt;ER$4,$Q35&gt;=ES$4,$Q35&gt;=ER$4),NETWORKDAYS.INTL(ER$4,(ES$4)-1,1,(Holidays!$A$1:$A$248)),0))*$S35,"")</f>
        <v>0</v>
      </c>
      <c r="ES35" s="191">
        <f>IFERROR((IF(AND($P35&gt;=ES$4,$P35&lt;ET$4,$Q35&lt;ET$4),NETWORKDAYS.INTL($P35,$Q35,1,(Holidays!$A$1:$A$248)),0)+IF(AND($P35&gt;=ES$4,$P35&lt;ET$4,$Q35&gt;=ET$4),NETWORKDAYS.INTL($P35,(ET$4)-1,1,(Holidays!$A$1:$A$248)),0)+IF(AND($P35&lt;ES$4,$Q35&lt;ET$4,$Q35&gt;=ES$4),NETWORKDAYS.INTL(ES$4,$Q35,1,(Holidays!$A$1:$A$248)),0)+IF(AND($P35&lt;ES$4,$Q35&gt;=ET$4,$Q35&gt;=ES$4),NETWORKDAYS.INTL(ES$4,(ET$4)-1,1,(Holidays!$A$1:$A$248)),0))*$S35,"")</f>
        <v>0</v>
      </c>
      <c r="ET35" s="191">
        <f>IFERROR((IF(AND($P35&gt;=ET$4,$P35&lt;EU$4,$Q35&lt;EU$4),NETWORKDAYS.INTL($P35,$Q35,1,(Holidays!$A$1:$A$248)),0)+IF(AND($P35&gt;=ET$4,$P35&lt;EU$4,$Q35&gt;=EU$4),NETWORKDAYS.INTL($P35,(EU$4)-1,1,(Holidays!$A$1:$A$248)),0)+IF(AND($P35&lt;ET$4,$Q35&lt;EU$4,$Q35&gt;=ET$4),NETWORKDAYS.INTL(ET$4,$Q35,1,(Holidays!$A$1:$A$248)),0)+IF(AND($P35&lt;ET$4,$Q35&gt;=EU$4,$Q35&gt;=ET$4),NETWORKDAYS.INTL(ET$4,(EU$4)-1,1,(Holidays!$A$1:$A$248)),0))*$S35,"")</f>
        <v>0</v>
      </c>
      <c r="EU35" s="191">
        <f>IFERROR((IF(AND($P35&gt;=EU$4,$P35&lt;EV$4,$Q35&lt;EV$4),NETWORKDAYS.INTL($P35,$Q35,1,(Holidays!$A$1:$A$248)),0)+IF(AND($P35&gt;=EU$4,$P35&lt;EV$4,$Q35&gt;=EV$4),NETWORKDAYS.INTL($P35,(EV$4)-1,1,(Holidays!$A$1:$A$248)),0)+IF(AND($P35&lt;EU$4,$Q35&lt;EV$4,$Q35&gt;=EU$4),NETWORKDAYS.INTL(EU$4,$Q35,1,(Holidays!$A$1:$A$248)),0)+IF(AND($P35&lt;EU$4,$Q35&gt;=EV$4,$Q35&gt;=EU$4),NETWORKDAYS.INTL(EU$4,(EV$4)-1,1,(Holidays!$A$1:$A$248)),0))*$S35,"")</f>
        <v>0</v>
      </c>
      <c r="EV35" s="191">
        <f>IFERROR((IF(AND($P35&gt;=EV$4,$P35&lt;EW$4,$Q35&lt;EW$4),NETWORKDAYS.INTL($P35,$Q35,1,(Holidays!$A$1:$A$248)),0)+IF(AND($P35&gt;=EV$4,$P35&lt;EW$4,$Q35&gt;=EW$4),NETWORKDAYS.INTL($P35,(EW$4)-1,1,(Holidays!$A$1:$A$248)),0)+IF(AND($P35&lt;EV$4,$Q35&lt;EW$4,$Q35&gt;=EV$4),NETWORKDAYS.INTL(EV$4,$Q35,1,(Holidays!$A$1:$A$248)),0)+IF(AND($P35&lt;EV$4,$Q35&gt;=EW$4,$Q35&gt;=EV$4),NETWORKDAYS.INTL(EV$4,(EW$4)-1,1,(Holidays!$A$1:$A$248)),0))*$S35,"")</f>
        <v>0</v>
      </c>
      <c r="EW35" s="191">
        <f>IFERROR((IF(AND($P35&gt;=EW$4,$P35&lt;EX$4,$Q35&lt;EX$4),NETWORKDAYS.INTL($P35,$Q35,1,(Holidays!$A$1:$A$248)),0)+IF(AND($P35&gt;=EW$4,$P35&lt;EX$4,$Q35&gt;=EX$4),NETWORKDAYS.INTL($P35,(EX$4)-1,1,(Holidays!$A$1:$A$248)),0)+IF(AND($P35&lt;EW$4,$Q35&lt;EX$4,$Q35&gt;=EW$4),NETWORKDAYS.INTL(EW$4,$Q35,1,(Holidays!$A$1:$A$248)),0)+IF(AND($P35&lt;EW$4,$Q35&gt;=EX$4,$Q35&gt;=EW$4),NETWORKDAYS.INTL(EW$4,(EX$4)-1,1,(Holidays!$A$1:$A$248)),0))*$S35,"")</f>
        <v>0</v>
      </c>
      <c r="EX35" s="191">
        <f>IFERROR((IF(AND($P35&gt;=EX$4,$P35&lt;EY$4,$Q35&lt;EY$4),NETWORKDAYS.INTL($P35,$Q35,1,(Holidays!$A$1:$A$248)),0)+IF(AND($P35&gt;=EX$4,$P35&lt;EY$4,$Q35&gt;=EY$4),NETWORKDAYS.INTL($P35,(EY$4)-1,1,(Holidays!$A$1:$A$248)),0)+IF(AND($P35&lt;EX$4,$Q35&lt;EY$4,$Q35&gt;=EX$4),NETWORKDAYS.INTL(EX$4,$Q35,1,(Holidays!$A$1:$A$248)),0)+IF(AND($P35&lt;EX$4,$Q35&gt;=EY$4,$Q35&gt;=EX$4),NETWORKDAYS.INTL(EX$4,(EY$4)-1,1,(Holidays!$A$1:$A$248)),0))*$S35,"")</f>
        <v>0</v>
      </c>
      <c r="EY35" s="191">
        <f>IFERROR((IF(AND($P35&gt;=EY$4,$P35&lt;EZ$4,$Q35&lt;EZ$4),NETWORKDAYS.INTL($P35,$Q35,1,(Holidays!$A$1:$A$248)),0)+IF(AND($P35&gt;=EY$4,$P35&lt;EZ$4,$Q35&gt;=EZ$4),NETWORKDAYS.INTL($P35,(EZ$4)-1,1,(Holidays!$A$1:$A$248)),0)+IF(AND($P35&lt;EY$4,$Q35&lt;EZ$4,$Q35&gt;=EY$4),NETWORKDAYS.INTL(EY$4,$Q35,1,(Holidays!$A$1:$A$248)),0)+IF(AND($P35&lt;EY$4,$Q35&gt;=EZ$4,$Q35&gt;=EY$4),NETWORKDAYS.INTL(EY$4,(EZ$4)-1,1,(Holidays!$A$1:$A$248)),0))*$S35,"")</f>
        <v>0</v>
      </c>
      <c r="EZ35" s="191">
        <f>IFERROR((IF(AND($P35&gt;=EZ$4,$P35&lt;FA$4,$Q35&lt;FA$4),NETWORKDAYS.INTL($P35,$Q35,1,(Holidays!$A$1:$A$248)),0)+IF(AND($P35&gt;=EZ$4,$P35&lt;FA$4,$Q35&gt;=FA$4),NETWORKDAYS.INTL($P35,(FA$4)-1,1,(Holidays!$A$1:$A$248)),0)+IF(AND($P35&lt;EZ$4,$Q35&lt;FA$4,$Q35&gt;=EZ$4),NETWORKDAYS.INTL(EZ$4,$Q35,1,(Holidays!$A$1:$A$248)),0)+IF(AND($P35&lt;EZ$4,$Q35&gt;=FA$4,$Q35&gt;=EZ$4),NETWORKDAYS.INTL(EZ$4,(FA$4)-1,1,(Holidays!$A$1:$A$248)),0))*$S35,"")</f>
        <v>0</v>
      </c>
      <c r="FA35" s="191">
        <f>IFERROR((IF(AND($P35&gt;=FA$4,$P35&lt;FB$4,$Q35&lt;FB$4),NETWORKDAYS.INTL($P35,$Q35,1,(Holidays!$A$1:$A$248)),0)+IF(AND($P35&gt;=FA$4,$P35&lt;FB$4,$Q35&gt;=FB$4),NETWORKDAYS.INTL($P35,(FB$4)-1,1,(Holidays!$A$1:$A$248)),0)+IF(AND($P35&lt;FA$4,$Q35&lt;FB$4,$Q35&gt;=FA$4),NETWORKDAYS.INTL(FA$4,$Q35,1,(Holidays!$A$1:$A$248)),0)+IF(AND($P35&lt;FA$4,$Q35&gt;=FB$4,$Q35&gt;=FA$4),NETWORKDAYS.INTL(FA$4,(FB$4)-1,1,(Holidays!$A$1:$A$248)),0))*$S35,"")</f>
        <v>0</v>
      </c>
      <c r="FB35" s="191">
        <f>IFERROR((IF(AND($P35&gt;=FB$4,$P35&lt;FC$4,$Q35&lt;FC$4),NETWORKDAYS.INTL($P35,$Q35,1,(Holidays!$A$1:$A$248)),0)+IF(AND($P35&gt;=FB$4,$P35&lt;FC$4,$Q35&gt;=FC$4),NETWORKDAYS.INTL($P35,(FC$4)-1,1,(Holidays!$A$1:$A$248)),0)+IF(AND($P35&lt;FB$4,$Q35&lt;FC$4,$Q35&gt;=FB$4),NETWORKDAYS.INTL(FB$4,$Q35,1,(Holidays!$A$1:$A$248)),0)+IF(AND($P35&lt;FB$4,$Q35&gt;=FC$4,$Q35&gt;=FB$4),NETWORKDAYS.INTL(FB$4,(FC$4)-1,1,(Holidays!$A$1:$A$248)),0))*$S35,"")</f>
        <v>0</v>
      </c>
      <c r="FC35" s="191">
        <f>IFERROR((IF(AND($P35&gt;=FC$4,$P35&lt;FD$4,$Q35&lt;FD$4),NETWORKDAYS.INTL($P35,$Q35,1,(Holidays!$A$1:$A$248)),0)+IF(AND($P35&gt;=FC$4,$P35&lt;FD$4,$Q35&gt;=FD$4),NETWORKDAYS.INTL($P35,(FD$4)-1,1,(Holidays!$A$1:$A$248)),0)+IF(AND($P35&lt;FC$4,$Q35&lt;FD$4,$Q35&gt;=FC$4),NETWORKDAYS.INTL(FC$4,$Q35,1,(Holidays!$A$1:$A$248)),0)+IF(AND($P35&lt;FC$4,$Q35&gt;=FD$4,$Q35&gt;=FC$4),NETWORKDAYS.INTL(FC$4,(FD$4)-1,1,(Holidays!$A$1:$A$248)),0))*$S35,"")</f>
        <v>0</v>
      </c>
      <c r="FD35" s="191">
        <f>IFERROR((IF(AND($P35&gt;=FD$4,$P35&lt;FE$4,$Q35&lt;FE$4),NETWORKDAYS.INTL($P35,$Q35,1,(Holidays!$A$1:$A$248)),0)+IF(AND($P35&gt;=FD$4,$P35&lt;FE$4,$Q35&gt;=FE$4),NETWORKDAYS.INTL($P35,(FE$4)-1,1,(Holidays!$A$1:$A$248)),0)+IF(AND($P35&lt;FD$4,$Q35&lt;FE$4,$Q35&gt;=FD$4),NETWORKDAYS.INTL(FD$4,$Q35,1,(Holidays!$A$1:$A$248)),0)+IF(AND($P35&lt;FD$4,$Q35&gt;=FE$4,$Q35&gt;=FD$4),NETWORKDAYS.INTL(FD$4,(FE$4)-1,1,(Holidays!$A$1:$A$248)),0))*$S35,"")</f>
        <v>0</v>
      </c>
      <c r="FE35" s="191">
        <f>IFERROR((IF(AND($P35&gt;=FE$4,$P35&lt;FF$4,$Q35&lt;FF$4),NETWORKDAYS.INTL($P35,$Q35,1,(Holidays!$A$1:$A$248)),0)+IF(AND($P35&gt;=FE$4,$P35&lt;FF$4,$Q35&gt;=FF$4),NETWORKDAYS.INTL($P35,(FF$4)-1,1,(Holidays!$A$1:$A$248)),0)+IF(AND($P35&lt;FE$4,$Q35&lt;FF$4,$Q35&gt;=FE$4),NETWORKDAYS.INTL(FE$4,$Q35,1,(Holidays!$A$1:$A$248)),0)+IF(AND($P35&lt;FE$4,$Q35&gt;=FF$4,$Q35&gt;=FE$4),NETWORKDAYS.INTL(FE$4,(FF$4)-1,1,(Holidays!$A$1:$A$248)),0))*$S35,"")</f>
        <v>0</v>
      </c>
      <c r="FF35" s="191">
        <f>IFERROR((IF(AND($P35&gt;=FF$4,$P35&lt;FG$4,$Q35&lt;FG$4),NETWORKDAYS.INTL($P35,$Q35,1,(Holidays!$A$1:$A$248)),0)+IF(AND($P35&gt;=FF$4,$P35&lt;FG$4,$Q35&gt;=FG$4),NETWORKDAYS.INTL($P35,(FG$4)-1,1,(Holidays!$A$1:$A$248)),0)+IF(AND($P35&lt;FF$4,$Q35&lt;FG$4,$Q35&gt;=FF$4),NETWORKDAYS.INTL(FF$4,$Q35,1,(Holidays!$A$1:$A$248)),0)+IF(AND($P35&lt;FF$4,$Q35&gt;=FG$4,$Q35&gt;=FF$4),NETWORKDAYS.INTL(FF$4,(FG$4)-1,1,(Holidays!$A$1:$A$248)),0))*$S35,"")</f>
        <v>0</v>
      </c>
      <c r="FG35" s="191">
        <f>IFERROR((IF(AND($P35&gt;=FG$4,$P35&lt;FH$4,$Q35&lt;FH$4),NETWORKDAYS.INTL($P35,$Q35,1,(Holidays!$A$1:$A$248)),0)+IF(AND($P35&gt;=FG$4,$P35&lt;FH$4,$Q35&gt;=FH$4),NETWORKDAYS.INTL($P35,(FH$4)-1,1,(Holidays!$A$1:$A$248)),0)+IF(AND($P35&lt;FG$4,$Q35&lt;FH$4,$Q35&gt;=FG$4),NETWORKDAYS.INTL(FG$4,$Q35,1,(Holidays!$A$1:$A$248)),0)+IF(AND($P35&lt;FG$4,$Q35&gt;=FH$4,$Q35&gt;=FG$4),NETWORKDAYS.INTL(FG$4,(FH$4)-1,1,(Holidays!$A$1:$A$248)),0))*$S35,"")</f>
        <v>0</v>
      </c>
      <c r="FH35" s="191">
        <f>IFERROR((IF(AND($P35&gt;=FH$4,$P35&lt;FI$4,$Q35&lt;FI$4),NETWORKDAYS.INTL($P35,$Q35,1,(Holidays!$A$1:$A$248)),0)+IF(AND($P35&gt;=FH$4,$P35&lt;FI$4,$Q35&gt;=FI$4),NETWORKDAYS.INTL($P35,(FI$4)-1,1,(Holidays!$A$1:$A$248)),0)+IF(AND($P35&lt;FH$4,$Q35&lt;FI$4,$Q35&gt;=FH$4),NETWORKDAYS.INTL(FH$4,$Q35,1,(Holidays!$A$1:$A$248)),0)+IF(AND($P35&lt;FH$4,$Q35&gt;=FI$4,$Q35&gt;=FH$4),NETWORKDAYS.INTL(FH$4,(FI$4)-1,1,(Holidays!$A$1:$A$248)),0))*$S35,"")</f>
        <v>0</v>
      </c>
      <c r="FI35" s="191">
        <f>IFERROR((IF(AND($P35&gt;=FI$4,$P35&lt;FJ$4,$Q35&lt;FJ$4),NETWORKDAYS.INTL($P35,$Q35,1,(Holidays!$A$1:$A$248)),0)+IF(AND($P35&gt;=FI$4,$P35&lt;FJ$4,$Q35&gt;=FJ$4),NETWORKDAYS.INTL($P35,(FJ$4)-1,1,(Holidays!$A$1:$A$248)),0)+IF(AND($P35&lt;FI$4,$Q35&lt;FJ$4,$Q35&gt;=FI$4),NETWORKDAYS.INTL(FI$4,$Q35,1,(Holidays!$A$1:$A$248)),0)+IF(AND($P35&lt;FI$4,$Q35&gt;=FJ$4,$Q35&gt;=FI$4),NETWORKDAYS.INTL(FI$4,(FJ$4)-1,1,(Holidays!$A$1:$A$248)),0))*$S35,"")</f>
        <v>0</v>
      </c>
      <c r="FJ35" s="191">
        <f>IFERROR((IF(AND($P35&gt;=FJ$4,$P35&lt;FK$4,$Q35&lt;FK$4),NETWORKDAYS.INTL($P35,$Q35,1,(Holidays!$A$1:$A$248)),0)+IF(AND($P35&gt;=FJ$4,$P35&lt;FK$4,$Q35&gt;=FK$4),NETWORKDAYS.INTL($P35,(FK$4)-1,1,(Holidays!$A$1:$A$248)),0)+IF(AND($P35&lt;FJ$4,$Q35&lt;FK$4,$Q35&gt;=FJ$4),NETWORKDAYS.INTL(FJ$4,$Q35,1,(Holidays!$A$1:$A$248)),0)+IF(AND($P35&lt;FJ$4,$Q35&gt;=FK$4,$Q35&gt;=FJ$4),NETWORKDAYS.INTL(FJ$4,(FK$4)-1,1,(Holidays!$A$1:$A$248)),0))*$S35,"")</f>
        <v>0</v>
      </c>
      <c r="FK35" s="191">
        <f>IFERROR((IF(AND($P35&gt;=FK$4,$P35&lt;FL$4,$Q35&lt;FL$4),NETWORKDAYS.INTL($P35,$Q35,1,(Holidays!$A$1:$A$248)),0)+IF(AND($P35&gt;=FK$4,$P35&lt;FL$4,$Q35&gt;=FL$4),NETWORKDAYS.INTL($P35,(FL$4)-1,1,(Holidays!$A$1:$A$248)),0)+IF(AND($P35&lt;FK$4,$Q35&lt;FL$4,$Q35&gt;=FK$4),NETWORKDAYS.INTL(FK$4,$Q35,1,(Holidays!$A$1:$A$248)),0)+IF(AND($P35&lt;FK$4,$Q35&gt;=FL$4,$Q35&gt;=FK$4),NETWORKDAYS.INTL(FK$4,(FL$4)-1,1,(Holidays!$A$1:$A$248)),0))*$S35,"")</f>
        <v>0</v>
      </c>
      <c r="FL35" s="191">
        <f>IFERROR((IF(AND($P35&gt;=FL$4,$P35&lt;FM$4,$Q35&lt;FM$4),NETWORKDAYS.INTL($P35,$Q35,1,(Holidays!$A$1:$A$248)),0)+IF(AND($P35&gt;=FL$4,$P35&lt;FM$4,$Q35&gt;=FM$4),NETWORKDAYS.INTL($P35,(FM$4)-1,1,(Holidays!$A$1:$A$248)),0)+IF(AND($P35&lt;FL$4,$Q35&lt;FM$4,$Q35&gt;=FL$4),NETWORKDAYS.INTL(FL$4,$Q35,1,(Holidays!$A$1:$A$248)),0)+IF(AND($P35&lt;FL$4,$Q35&gt;=FM$4,$Q35&gt;=FL$4),NETWORKDAYS.INTL(FL$4,(FM$4)-1,1,(Holidays!$A$1:$A$248)),0))*$S35,"")</f>
        <v>0</v>
      </c>
      <c r="FM35" s="191">
        <f>IFERROR((IF(AND($P35&gt;=FM$4,$P35&lt;FN$4,$Q35&lt;FN$4),NETWORKDAYS.INTL($P35,$Q35,1,(Holidays!$A$1:$A$248)),0)+IF(AND($P35&gt;=FM$4,$P35&lt;FN$4,$Q35&gt;=FN$4),NETWORKDAYS.INTL($P35,(FN$4)-1,1,(Holidays!$A$1:$A$248)),0)+IF(AND($P35&lt;FM$4,$Q35&lt;FN$4,$Q35&gt;=FM$4),NETWORKDAYS.INTL(FM$4,$Q35,1,(Holidays!$A$1:$A$248)),0)+IF(AND($P35&lt;FM$4,$Q35&gt;=FN$4,$Q35&gt;=FM$4),NETWORKDAYS.INTL(FM$4,(FN$4)-1,1,(Holidays!$A$1:$A$248)),0))*$S35,"")</f>
        <v>0</v>
      </c>
      <c r="FN35" s="191">
        <f>IFERROR((IF(AND($P35&gt;=FN$4,$P35&lt;FO$4,$Q35&lt;FO$4),NETWORKDAYS.INTL($P35,$Q35,1,(Holidays!$A$1:$A$248)),0)+IF(AND($P35&gt;=FN$4,$P35&lt;FO$4,$Q35&gt;=FO$4),NETWORKDAYS.INTL($P35,(FO$4)-1,1,(Holidays!$A$1:$A$248)),0)+IF(AND($P35&lt;FN$4,$Q35&lt;FO$4,$Q35&gt;=FN$4),NETWORKDAYS.INTL(FN$4,$Q35,1,(Holidays!$A$1:$A$248)),0)+IF(AND($P35&lt;FN$4,$Q35&gt;=FO$4,$Q35&gt;=FN$4),NETWORKDAYS.INTL(FN$4,(FO$4)-1,1,(Holidays!$A$1:$A$248)),0))*$S35,"")</f>
        <v>0</v>
      </c>
      <c r="FO35" s="191">
        <f>IFERROR((IF(AND($P35&gt;=FO$4,$P35&lt;FP$4,$Q35&lt;FP$4),NETWORKDAYS.INTL($P35,$Q35,1,(Holidays!$A$1:$A$248)),0)+IF(AND($P35&gt;=FO$4,$P35&lt;FP$4,$Q35&gt;=FP$4),NETWORKDAYS.INTL($P35,(FP$4)-1,1,(Holidays!$A$1:$A$248)),0)+IF(AND($P35&lt;FO$4,$Q35&lt;FP$4,$Q35&gt;=FO$4),NETWORKDAYS.INTL(FO$4,$Q35,1,(Holidays!$A$1:$A$248)),0)+IF(AND($P35&lt;FO$4,$Q35&gt;=FP$4,$Q35&gt;=FO$4),NETWORKDAYS.INTL(FO$4,(FP$4)-1,1,(Holidays!$A$1:$A$248)),0))*$S35,"")</f>
        <v>0</v>
      </c>
      <c r="FP35" s="191">
        <f>IFERROR((IF(AND($P35&gt;=FP$4,$P35&lt;FQ$4,$Q35&lt;FQ$4),NETWORKDAYS.INTL($P35,$Q35,1,(Holidays!$A$1:$A$248)),0)+IF(AND($P35&gt;=FP$4,$P35&lt;FQ$4,$Q35&gt;=FQ$4),NETWORKDAYS.INTL($P35,(FQ$4)-1,1,(Holidays!$A$1:$A$248)),0)+IF(AND($P35&lt;FP$4,$Q35&lt;FQ$4,$Q35&gt;=FP$4),NETWORKDAYS.INTL(FP$4,$Q35,1,(Holidays!$A$1:$A$248)),0)+IF(AND($P35&lt;FP$4,$Q35&gt;=FQ$4,$Q35&gt;=FP$4),NETWORKDAYS.INTL(FP$4,(FQ$4)-1,1,(Holidays!$A$1:$A$248)),0))*$S35,"")</f>
        <v>0</v>
      </c>
      <c r="FQ35" s="191">
        <f>IFERROR((IF(AND($P35&gt;=FQ$4,$P35&lt;FR$4,$Q35&lt;FR$4),NETWORKDAYS.INTL($P35,$Q35,1,(Holidays!$A$1:$A$248)),0)+IF(AND($P35&gt;=FQ$4,$P35&lt;FR$4,$Q35&gt;=FR$4),NETWORKDAYS.INTL($P35,(FR$4)-1,1,(Holidays!$A$1:$A$248)),0)+IF(AND($P35&lt;FQ$4,$Q35&lt;FR$4,$Q35&gt;=FQ$4),NETWORKDAYS.INTL(FQ$4,$Q35,1,(Holidays!$A$1:$A$248)),0)+IF(AND($P35&lt;FQ$4,$Q35&gt;=FR$4,$Q35&gt;=FQ$4),NETWORKDAYS.INTL(FQ$4,(FR$4)-1,1,(Holidays!$A$1:$A$248)),0))*$S35,"")</f>
        <v>0</v>
      </c>
      <c r="FR35" s="191">
        <f>IFERROR((IF(AND($P35&gt;=FR$4,$P35&lt;FS$4,$Q35&lt;FS$4),NETWORKDAYS.INTL($P35,$Q35,1,(Holidays!$A$1:$A$248)),0)+IF(AND($P35&gt;=FR$4,$P35&lt;FS$4,$Q35&gt;=FS$4),NETWORKDAYS.INTL($P35,(FS$4)-1,1,(Holidays!$A$1:$A$248)),0)+IF(AND($P35&lt;FR$4,$Q35&lt;FS$4,$Q35&gt;=FR$4),NETWORKDAYS.INTL(FR$4,$Q35,1,(Holidays!$A$1:$A$248)),0)+IF(AND($P35&lt;FR$4,$Q35&gt;=FS$4,$Q35&gt;=FR$4),NETWORKDAYS.INTL(FR$4,(FS$4)-1,1,(Holidays!$A$1:$A$248)),0))*$S35,"")</f>
        <v>0</v>
      </c>
      <c r="FS35" s="191">
        <f>IFERROR((IF(AND($P35&gt;=FS$4,$P35&lt;FT$4,$Q35&lt;FT$4),NETWORKDAYS.INTL($P35,$Q35,1,(Holidays!$A$1:$A$248)),0)+IF(AND($P35&gt;=FS$4,$P35&lt;FT$4,$Q35&gt;=FT$4),NETWORKDAYS.INTL($P35,(FT$4)-1,1,(Holidays!$A$1:$A$248)),0)+IF(AND($P35&lt;FS$4,$Q35&lt;FT$4,$Q35&gt;=FS$4),NETWORKDAYS.INTL(FS$4,$Q35,1,(Holidays!$A$1:$A$248)),0)+IF(AND($P35&lt;FS$4,$Q35&gt;=FT$4,$Q35&gt;=FS$4),NETWORKDAYS.INTL(FS$4,(FT$4)-1,1,(Holidays!$A$1:$A$248)),0))*$S35,"")</f>
        <v>0</v>
      </c>
      <c r="FT35" s="191">
        <f>IFERROR((IF(AND($P35&gt;=FT$4,$P35&lt;FU$4,$Q35&lt;FU$4),NETWORKDAYS.INTL($P35,$Q35,1,(Holidays!$A$1:$A$248)),0)+IF(AND($P35&gt;=FT$4,$P35&lt;FU$4,$Q35&gt;=FU$4),NETWORKDAYS.INTL($P35,(FU$4)-1,1,(Holidays!$A$1:$A$248)),0)+IF(AND($P35&lt;FT$4,$Q35&lt;FU$4,$Q35&gt;=FT$4),NETWORKDAYS.INTL(FT$4,$Q35,1,(Holidays!$A$1:$A$248)),0)+IF(AND($P35&lt;FT$4,$Q35&gt;=FU$4,$Q35&gt;=FT$4),NETWORKDAYS.INTL(FT$4,(FU$4)-1,1,(Holidays!$A$1:$A$248)),0))*$S35,"")</f>
        <v>0</v>
      </c>
      <c r="FU35" s="191">
        <f>IFERROR((IF(AND($P35&gt;=FU$4,$P35&lt;FV$4,$Q35&lt;FV$4),NETWORKDAYS.INTL($P35,$Q35,1,(Holidays!$A$1:$A$248)),0)+IF(AND($P35&gt;=FU$4,$P35&lt;FV$4,$Q35&gt;=FV$4),NETWORKDAYS.INTL($P35,(FV$4)-1,1,(Holidays!$A$1:$A$248)),0)+IF(AND($P35&lt;FU$4,$Q35&lt;FV$4,$Q35&gt;=FU$4),NETWORKDAYS.INTL(FU$4,$Q35,1,(Holidays!$A$1:$A$248)),0)+IF(AND($P35&lt;FU$4,$Q35&gt;=FV$4,$Q35&gt;=FU$4),NETWORKDAYS.INTL(FU$4,(FV$4)-1,1,(Holidays!$A$1:$A$248)),0))*$S35,"")</f>
        <v>0</v>
      </c>
      <c r="FV35" s="191">
        <f>IFERROR((IF(AND($P35&gt;=FV$4,$P35&lt;FW$4,$Q35&lt;FW$4),NETWORKDAYS.INTL($P35,$Q35,1,(Holidays!$A$1:$A$248)),0)+IF(AND($P35&gt;=FV$4,$P35&lt;FW$4,$Q35&gt;=FW$4),NETWORKDAYS.INTL($P35,(FW$4)-1,1,(Holidays!$A$1:$A$248)),0)+IF(AND($P35&lt;FV$4,$Q35&lt;FW$4,$Q35&gt;=FV$4),NETWORKDAYS.INTL(FV$4,$Q35,1,(Holidays!$A$1:$A$248)),0)+IF(AND($P35&lt;FV$4,$Q35&gt;=FW$4,$Q35&gt;=FV$4),NETWORKDAYS.INTL(FV$4,(FW$4)-1,1,(Holidays!$A$1:$A$248)),0))*$S35,"")</f>
        <v>0</v>
      </c>
      <c r="FW35" s="191">
        <f>IFERROR((IF(AND($P35&gt;=FW$4,$P35&lt;FX$4,$Q35&lt;FX$4),NETWORKDAYS.INTL($P35,$Q35,1,(Holidays!$A$1:$A$248)),0)+IF(AND($P35&gt;=FW$4,$P35&lt;FX$4,$Q35&gt;=FX$4),NETWORKDAYS.INTL($P35,(FX$4)-1,1,(Holidays!$A$1:$A$248)),0)+IF(AND($P35&lt;FW$4,$Q35&lt;FX$4,$Q35&gt;=FW$4),NETWORKDAYS.INTL(FW$4,$Q35,1,(Holidays!$A$1:$A$248)),0)+IF(AND($P35&lt;FW$4,$Q35&gt;=FX$4,$Q35&gt;=FW$4),NETWORKDAYS.INTL(FW$4,(FX$4)-1,1,(Holidays!$A$1:$A$248)),0))*$S35,"")</f>
        <v>0</v>
      </c>
      <c r="FX35" s="191">
        <f>IFERROR((IF(AND($P35&gt;=FX$4,$P35&lt;FY$4,$Q35&lt;FY$4),NETWORKDAYS.INTL($P35,$Q35,1,(Holidays!$A$1:$A$248)),0)+IF(AND($P35&gt;=FX$4,$P35&lt;FY$4,$Q35&gt;=FY$4),NETWORKDAYS.INTL($P35,(FY$4)-1,1,(Holidays!$A$1:$A$248)),0)+IF(AND($P35&lt;FX$4,$Q35&lt;FY$4,$Q35&gt;=FX$4),NETWORKDAYS.INTL(FX$4,$Q35,1,(Holidays!$A$1:$A$248)),0)+IF(AND($P35&lt;FX$4,$Q35&gt;=FY$4,$Q35&gt;=FX$4),NETWORKDAYS.INTL(FX$4,(FY$4)-1,1,(Holidays!$A$1:$A$248)),0))*$S35,"")</f>
        <v>0</v>
      </c>
      <c r="FY35" s="191">
        <f>IFERROR((IF(AND($P35&gt;=FY$4,$P35&lt;FZ$4,$Q35&lt;FZ$4),NETWORKDAYS.INTL($P35,$Q35,1,(Holidays!$A$1:$A$248)),0)+IF(AND($P35&gt;=FY$4,$P35&lt;FZ$4,$Q35&gt;=FZ$4),NETWORKDAYS.INTL($P35,(FZ$4)-1,1,(Holidays!$A$1:$A$248)),0)+IF(AND($P35&lt;FY$4,$Q35&lt;FZ$4,$Q35&gt;=FY$4),NETWORKDAYS.INTL(FY$4,$Q35,1,(Holidays!$A$1:$A$248)),0)+IF(AND($P35&lt;FY$4,$Q35&gt;=FZ$4,$Q35&gt;=FY$4),NETWORKDAYS.INTL(FY$4,(FZ$4)-1,1,(Holidays!$A$1:$A$248)),0))*$S35,"")</f>
        <v>0</v>
      </c>
      <c r="FZ35" s="191">
        <f>IFERROR((IF(AND($P35&gt;=FZ$4,$P35&lt;GA$4,$Q35&lt;GA$4),NETWORKDAYS.INTL($P35,$Q35,1,(Holidays!$A$1:$A$248)),0)+IF(AND($P35&gt;=FZ$4,$P35&lt;GA$4,$Q35&gt;=GA$4),NETWORKDAYS.INTL($P35,(GA$4)-1,1,(Holidays!$A$1:$A$248)),0)+IF(AND($P35&lt;FZ$4,$Q35&lt;GA$4,$Q35&gt;=FZ$4),NETWORKDAYS.INTL(FZ$4,$Q35,1,(Holidays!$A$1:$A$248)),0)+IF(AND($P35&lt;FZ$4,$Q35&gt;=GA$4,$Q35&gt;=FZ$4),NETWORKDAYS.INTL(FZ$4,(GA$4)-1,1,(Holidays!$A$1:$A$248)),0))*$S35,"")</f>
        <v>0</v>
      </c>
      <c r="GA35" s="191">
        <f>IFERROR((IF(AND($P35&gt;=GA$4,$P35&lt;GB$4,$Q35&lt;GB$4),NETWORKDAYS.INTL($P35,$Q35,1,(Holidays!$A$1:$A$248)),0)+IF(AND($P35&gt;=GA$4,$P35&lt;GB$4,$Q35&gt;=GB$4),NETWORKDAYS.INTL($P35,(GB$4)-1,1,(Holidays!$A$1:$A$248)),0)+IF(AND($P35&lt;GA$4,$Q35&lt;GB$4,$Q35&gt;=GA$4),NETWORKDAYS.INTL(GA$4,$Q35,1,(Holidays!$A$1:$A$248)),0)+IF(AND($P35&lt;GA$4,$Q35&gt;=GB$4,$Q35&gt;=GA$4),NETWORKDAYS.INTL(GA$4,(GB$4)-1,1,(Holidays!$A$1:$A$248)),0))*$S35,"")</f>
        <v>0</v>
      </c>
      <c r="GB35" s="191">
        <f>IFERROR((IF(AND($P35&gt;=GB$4,$P35&lt;GC$4,$Q35&lt;GC$4),NETWORKDAYS.INTL($P35,$Q35,1,(Holidays!$A$1:$A$248)),0)+IF(AND($P35&gt;=GB$4,$P35&lt;GC$4,$Q35&gt;=GC$4),NETWORKDAYS.INTL($P35,(GC$4)-1,1,(Holidays!$A$1:$A$248)),0)+IF(AND($P35&lt;GB$4,$Q35&lt;GC$4,$Q35&gt;=GB$4),NETWORKDAYS.INTL(GB$4,$Q35,1,(Holidays!$A$1:$A$248)),0)+IF(AND($P35&lt;GB$4,$Q35&gt;=GC$4,$Q35&gt;=GB$4),NETWORKDAYS.INTL(GB$4,(GC$4)-1,1,(Holidays!$A$1:$A$248)),0))*$S35,"")</f>
        <v>0</v>
      </c>
      <c r="GC35" s="191">
        <f>IFERROR((IF(AND($P35&gt;=GC$4,$P35&lt;GD$4,$Q35&lt;GD$4),NETWORKDAYS.INTL($P35,$Q35,1,(Holidays!$A$1:$A$248)),0)+IF(AND($P35&gt;=GC$4,$P35&lt;GD$4,$Q35&gt;=GD$4),NETWORKDAYS.INTL($P35,(GD$4)-1,1,(Holidays!$A$1:$A$248)),0)+IF(AND($P35&lt;GC$4,$Q35&lt;GD$4,$Q35&gt;=GC$4),NETWORKDAYS.INTL(GC$4,$Q35,1,(Holidays!$A$1:$A$248)),0)+IF(AND($P35&lt;GC$4,$Q35&gt;=GD$4,$Q35&gt;=GC$4),NETWORKDAYS.INTL(GC$4,(GD$4)-1,1,(Holidays!$A$1:$A$248)),0))*$S35,"")</f>
        <v>0</v>
      </c>
      <c r="GD35" s="191">
        <f>IFERROR((IF(AND($P35&gt;=GD$4,$P35&lt;GE$4,$Q35&lt;GE$4),NETWORKDAYS.INTL($P35,$Q35,1,(Holidays!$A$1:$A$248)),0)+IF(AND($P35&gt;=GD$4,$P35&lt;GE$4,$Q35&gt;=GE$4),NETWORKDAYS.INTL($P35,(GE$4)-1,1,(Holidays!$A$1:$A$248)),0)+IF(AND($P35&lt;GD$4,$Q35&lt;GE$4,$Q35&gt;=GD$4),NETWORKDAYS.INTL(GD$4,$Q35,1,(Holidays!$A$1:$A$248)),0)+IF(AND($P35&lt;GD$4,$Q35&gt;=GE$4,$Q35&gt;=GD$4),NETWORKDAYS.INTL(GD$4,(GE$4)-1,1,(Holidays!$A$1:$A$248)),0))*$S35,"")</f>
        <v>0</v>
      </c>
      <c r="GE35" s="191">
        <f>IFERROR((IF(AND($P35&gt;=GE$4,$P35&lt;GF$4,$Q35&lt;GF$4),NETWORKDAYS.INTL($P35,$Q35,1,(Holidays!$A$1:$A$248)),0)+IF(AND($P35&gt;=GE$4,$P35&lt;GF$4,$Q35&gt;=GF$4),NETWORKDAYS.INTL($P35,(GF$4)-1,1,(Holidays!$A$1:$A$248)),0)+IF(AND($P35&lt;GE$4,$Q35&lt;GF$4,$Q35&gt;=GE$4),NETWORKDAYS.INTL(GE$4,$Q35,1,(Holidays!$A$1:$A$248)),0)+IF(AND($P35&lt;GE$4,$Q35&gt;=GF$4,$Q35&gt;=GE$4),NETWORKDAYS.INTL(GE$4,(GF$4)-1,1,(Holidays!$A$1:$A$248)),0))*$S35,"")</f>
        <v>0</v>
      </c>
      <c r="GF35" s="191">
        <f>IFERROR((IF(AND($P35&gt;=GF$4,$P35&lt;GG$4,$Q35&lt;GG$4),NETWORKDAYS.INTL($P35,$Q35,1,(Holidays!$A$1:$A$248)),0)+IF(AND($P35&gt;=GF$4,$P35&lt;GG$4,$Q35&gt;=GG$4),NETWORKDAYS.INTL($P35,(GG$4)-1,1,(Holidays!$A$1:$A$248)),0)+IF(AND($P35&lt;GF$4,$Q35&lt;GG$4,$Q35&gt;=GF$4),NETWORKDAYS.INTL(GF$4,$Q35,1,(Holidays!$A$1:$A$248)),0)+IF(AND($P35&lt;GF$4,$Q35&gt;=GG$4,$Q35&gt;=GF$4),NETWORKDAYS.INTL(GF$4,(GG$4)-1,1,(Holidays!$A$1:$A$248)),0))*$S35,"")</f>
        <v>0</v>
      </c>
      <c r="GG35" s="191">
        <f>IFERROR((IF(AND($P35&gt;=GG$4,$P35&lt;GH$4,$Q35&lt;GH$4),NETWORKDAYS.INTL($P35,$Q35,1,(Holidays!$A$1:$A$248)),0)+IF(AND($P35&gt;=GG$4,$P35&lt;GH$4,$Q35&gt;=GH$4),NETWORKDAYS.INTL($P35,(GH$4)-1,1,(Holidays!$A$1:$A$248)),0)+IF(AND($P35&lt;GG$4,$Q35&lt;GH$4,$Q35&gt;=GG$4),NETWORKDAYS.INTL(GG$4,$Q35,1,(Holidays!$A$1:$A$248)),0)+IF(AND($P35&lt;GG$4,$Q35&gt;=GH$4,$Q35&gt;=GG$4),NETWORKDAYS.INTL(GG$4,(GH$4)-1,1,(Holidays!$A$1:$A$248)),0))*$S35,"")</f>
        <v>0</v>
      </c>
      <c r="GH35" s="191">
        <f>IFERROR((IF(AND($P35&gt;=GH$4,$P35&lt;GI$4,$Q35&lt;GI$4),NETWORKDAYS.INTL($P35,$Q35,1,(Holidays!$A$1:$A$248)),0)+IF(AND($P35&gt;=GH$4,$P35&lt;GI$4,$Q35&gt;=GI$4),NETWORKDAYS.INTL($P35,(GI$4)-1,1,(Holidays!$A$1:$A$248)),0)+IF(AND($P35&lt;GH$4,$Q35&lt;GI$4,$Q35&gt;=GH$4),NETWORKDAYS.INTL(GH$4,$Q35,1,(Holidays!$A$1:$A$248)),0)+IF(AND($P35&lt;GH$4,$Q35&gt;=GI$4,$Q35&gt;=GH$4),NETWORKDAYS.INTL(GH$4,(GI$4)-1,1,(Holidays!$A$1:$A$248)),0))*$S35,"")</f>
        <v>0</v>
      </c>
      <c r="GI35" s="191">
        <f>IFERROR((IF(AND($P35&gt;=GI$4,$P35&lt;GJ$4,$Q35&lt;GJ$4),NETWORKDAYS.INTL($P35,$Q35,1,(Holidays!$A$1:$A$248)),0)+IF(AND($P35&gt;=GI$4,$P35&lt;GJ$4,$Q35&gt;=GJ$4),NETWORKDAYS.INTL($P35,(GJ$4)-1,1,(Holidays!$A$1:$A$248)),0)+IF(AND($P35&lt;GI$4,$Q35&lt;GJ$4,$Q35&gt;=GI$4),NETWORKDAYS.INTL(GI$4,$Q35,1,(Holidays!$A$1:$A$248)),0)+IF(AND($P35&lt;GI$4,$Q35&gt;=GJ$4,$Q35&gt;=GI$4),NETWORKDAYS.INTL(GI$4,(GJ$4)-1,1,(Holidays!$A$1:$A$248)),0))*$S35,"")</f>
        <v>0</v>
      </c>
      <c r="GJ35" s="191">
        <f>IFERROR((IF(AND($P35&gt;=GJ$4,$P35&lt;GK$4,$Q35&lt;GK$4),NETWORKDAYS.INTL($P35,$Q35,1,(Holidays!$A$1:$A$248)),0)+IF(AND($P35&gt;=GJ$4,$P35&lt;GK$4,$Q35&gt;=GK$4),NETWORKDAYS.INTL($P35,(GK$4)-1,1,(Holidays!$A$1:$A$248)),0)+IF(AND($P35&lt;GJ$4,$Q35&lt;GK$4,$Q35&gt;=GJ$4),NETWORKDAYS.INTL(GJ$4,$Q35,1,(Holidays!$A$1:$A$248)),0)+IF(AND($P35&lt;GJ$4,$Q35&gt;=GK$4,$Q35&gt;=GJ$4),NETWORKDAYS.INTL(GJ$4,(GK$4)-1,1,(Holidays!$A$1:$A$248)),0))*$S35,"")</f>
        <v>0</v>
      </c>
      <c r="GK35" s="191">
        <f>IFERROR((IF(AND($P35&gt;=GK$4,$P35&lt;GL$4,$Q35&lt;GL$4),NETWORKDAYS.INTL($P35,$Q35,1,(Holidays!$A$1:$A$248)),0)+IF(AND($P35&gt;=GK$4,$P35&lt;GL$4,$Q35&gt;=GL$4),NETWORKDAYS.INTL($P35,(GL$4)-1,1,(Holidays!$A$1:$A$248)),0)+IF(AND($P35&lt;GK$4,$Q35&lt;GL$4,$Q35&gt;=GK$4),NETWORKDAYS.INTL(GK$4,$Q35,1,(Holidays!$A$1:$A$248)),0)+IF(AND($P35&lt;GK$4,$Q35&gt;=GL$4,$Q35&gt;=GK$4),NETWORKDAYS.INTL(GK$4,(GL$4)-1,1,(Holidays!$A$1:$A$248)),0))*$S35,"")</f>
        <v>0</v>
      </c>
      <c r="GL35" s="191">
        <f>IFERROR((IF(AND($P35&gt;=GL$4,$P35&lt;GM$4,$Q35&lt;GM$4),NETWORKDAYS.INTL($P35,$Q35,1,(Holidays!$A$1:$A$248)),0)+IF(AND($P35&gt;=GL$4,$P35&lt;GM$4,$Q35&gt;=GM$4),NETWORKDAYS.INTL($P35,(GM$4)-1,1,(Holidays!$A$1:$A$248)),0)+IF(AND($P35&lt;GL$4,$Q35&lt;GM$4,$Q35&gt;=GL$4),NETWORKDAYS.INTL(GL$4,$Q35,1,(Holidays!$A$1:$A$248)),0)+IF(AND($P35&lt;GL$4,$Q35&gt;=GM$4,$Q35&gt;=GL$4),NETWORKDAYS.INTL(GL$4,(GM$4)-1,1,(Holidays!$A$1:$A$248)),0))*$S35,"")</f>
        <v>0</v>
      </c>
      <c r="GM35" s="191">
        <f>IFERROR((IF(AND($P35&gt;=GM$4,$P35&lt;GN$4,$Q35&lt;GN$4),NETWORKDAYS.INTL($P35,$Q35,1,(Holidays!$A$1:$A$248)),0)+IF(AND($P35&gt;=GM$4,$P35&lt;GN$4,$Q35&gt;=GN$4),NETWORKDAYS.INTL($P35,(GN$4)-1,1,(Holidays!$A$1:$A$248)),0)+IF(AND($P35&lt;GM$4,$Q35&lt;GN$4,$Q35&gt;=GM$4),NETWORKDAYS.INTL(GM$4,$Q35,1,(Holidays!$A$1:$A$248)),0)+IF(AND($P35&lt;GM$4,$Q35&gt;=GN$4,$Q35&gt;=GM$4),NETWORKDAYS.INTL(GM$4,(GN$4)-1,1,(Holidays!$A$1:$A$248)),0))*$S35,"")</f>
        <v>0</v>
      </c>
      <c r="GN35" s="191">
        <f>IFERROR((IF(AND($P35&gt;=GN$4,$P35&lt;GO$4,$Q35&lt;GO$4),NETWORKDAYS.INTL($P35,$Q35,1,(Holidays!$A$1:$A$248)),0)+IF(AND($P35&gt;=GN$4,$P35&lt;GO$4,$Q35&gt;=GO$4),NETWORKDAYS.INTL($P35,(GO$4)-1,1,(Holidays!$A$1:$A$248)),0)+IF(AND($P35&lt;GN$4,$Q35&lt;GO$4,$Q35&gt;=GN$4),NETWORKDAYS.INTL(GN$4,$Q35,1,(Holidays!$A$1:$A$248)),0)+IF(AND($P35&lt;GN$4,$Q35&gt;=GO$4,$Q35&gt;=GN$4),NETWORKDAYS.INTL(GN$4,(GO$4)-1,1,(Holidays!$A$1:$A$248)),0))*$S35,"")</f>
        <v>0</v>
      </c>
      <c r="GO35" s="191">
        <f>IFERROR((IF(AND($P35&gt;=GO$4,$P35&lt;GP$4,$Q35&lt;GP$4),NETWORKDAYS.INTL($P35,$Q35,1,(Holidays!$A$1:$A$248)),0)+IF(AND($P35&gt;=GO$4,$P35&lt;GP$4,$Q35&gt;=GP$4),NETWORKDAYS.INTL($P35,(GP$4)-1,1,(Holidays!$A$1:$A$248)),0)+IF(AND($P35&lt;GO$4,$Q35&lt;GP$4,$Q35&gt;=GO$4),NETWORKDAYS.INTL(GO$4,$Q35,1,(Holidays!$A$1:$A$248)),0)+IF(AND($P35&lt;GO$4,$Q35&gt;=GP$4,$Q35&gt;=GO$4),NETWORKDAYS.INTL(GO$4,(GP$4)-1,1,(Holidays!$A$1:$A$248)),0))*$S35,"")</f>
        <v>0</v>
      </c>
      <c r="GP35" s="191">
        <f>IFERROR((IF(AND($P35&gt;=GP$4,$P35&lt;GQ$4,$Q35&lt;GQ$4),NETWORKDAYS.INTL($P35,$Q35,1,(Holidays!$A$1:$A$248)),0)+IF(AND($P35&gt;=GP$4,$P35&lt;GQ$4,$Q35&gt;=GQ$4),NETWORKDAYS.INTL($P35,(GQ$4)-1,1,(Holidays!$A$1:$A$248)),0)+IF(AND($P35&lt;GP$4,$Q35&lt;GQ$4,$Q35&gt;=GP$4),NETWORKDAYS.INTL(GP$4,$Q35,1,(Holidays!$A$1:$A$248)),0)+IF(AND($P35&lt;GP$4,$Q35&gt;=GQ$4,$Q35&gt;=GP$4),NETWORKDAYS.INTL(GP$4,(GQ$4)-1,1,(Holidays!$A$1:$A$248)),0))*$S35,"")</f>
        <v>0</v>
      </c>
      <c r="GQ35" s="191">
        <f>IFERROR((IF(AND($P35&gt;=GQ$4,$P35&lt;GR$4,$Q35&lt;GR$4),NETWORKDAYS.INTL($P35,$Q35,1,(Holidays!$A$1:$A$248)),0)+IF(AND($P35&gt;=GQ$4,$P35&lt;GR$4,$Q35&gt;=GR$4),NETWORKDAYS.INTL($P35,(GR$4)-1,1,(Holidays!$A$1:$A$248)),0)+IF(AND($P35&lt;GQ$4,$Q35&lt;GR$4,$Q35&gt;=GQ$4),NETWORKDAYS.INTL(GQ$4,$Q35,1,(Holidays!$A$1:$A$248)),0)+IF(AND($P35&lt;GQ$4,$Q35&gt;=GR$4,$Q35&gt;=GQ$4),NETWORKDAYS.INTL(GQ$4,(GR$4)-1,1,(Holidays!$A$1:$A$248)),0))*$S35,"")</f>
        <v>0</v>
      </c>
      <c r="GR35" s="191">
        <f>IFERROR((IF(AND($P35&gt;=GR$4,$P35&lt;GS$4,$Q35&lt;GS$4),NETWORKDAYS.INTL($P35,$Q35,1,(Holidays!$A$1:$A$248)),0)+IF(AND($P35&gt;=GR$4,$P35&lt;GS$4,$Q35&gt;=GS$4),NETWORKDAYS.INTL($P35,(GS$4)-1,1,(Holidays!$A$1:$A$248)),0)+IF(AND($P35&lt;GR$4,$Q35&lt;GS$4,$Q35&gt;=GR$4),NETWORKDAYS.INTL(GR$4,$Q35,1,(Holidays!$A$1:$A$248)),0)+IF(AND($P35&lt;GR$4,$Q35&gt;=GS$4,$Q35&gt;=GR$4),NETWORKDAYS.INTL(GR$4,(GS$4)-1,1,(Holidays!$A$1:$A$248)),0))*$S35,"")</f>
        <v>0</v>
      </c>
      <c r="GS35" s="191">
        <f>IFERROR((IF(AND($P35&gt;=GS$4,$P35&lt;GT$4,$Q35&lt;GT$4),NETWORKDAYS.INTL($P35,$Q35,1,(Holidays!$A$1:$A$248)),0)+IF(AND($P35&gt;=GS$4,$P35&lt;GT$4,$Q35&gt;=GT$4),NETWORKDAYS.INTL($P35,(GT$4)-1,1,(Holidays!$A$1:$A$248)),0)+IF(AND($P35&lt;GS$4,$Q35&lt;GT$4,$Q35&gt;=GS$4),NETWORKDAYS.INTL(GS$4,$Q35,1,(Holidays!$A$1:$A$248)),0)+IF(AND($P35&lt;GS$4,$Q35&gt;=GT$4,$Q35&gt;=GS$4),NETWORKDAYS.INTL(GS$4,(GT$4)-1,1,(Holidays!$A$1:$A$248)),0))*$S35,"")</f>
        <v>0</v>
      </c>
      <c r="GT35" s="191">
        <f>IFERROR((IF(AND($P35&gt;=GT$4,$P35&lt;GU$4,$Q35&lt;GU$4),NETWORKDAYS.INTL($P35,$Q35,1,(Holidays!$A$1:$A$248)),0)+IF(AND($P35&gt;=GT$4,$P35&lt;GU$4,$Q35&gt;=GU$4),NETWORKDAYS.INTL($P35,(GU$4)-1,1,(Holidays!$A$1:$A$248)),0)+IF(AND($P35&lt;GT$4,$Q35&lt;GU$4,$Q35&gt;=GT$4),NETWORKDAYS.INTL(GT$4,$Q35,1,(Holidays!$A$1:$A$248)),0)+IF(AND($P35&lt;GT$4,$Q35&gt;=GU$4,$Q35&gt;=GT$4),NETWORKDAYS.INTL(GT$4,(GU$4)-1,1,(Holidays!$A$1:$A$248)),0))*$S35,"")</f>
        <v>0</v>
      </c>
      <c r="GU35" s="191">
        <f>IFERROR((IF(AND($P35&gt;=GU$4,$P35&lt;GV$4,$Q35&lt;GV$4),NETWORKDAYS.INTL($P35,$Q35,1,(Holidays!$A$1:$A$248)),0)+IF(AND($P35&gt;=GU$4,$P35&lt;GV$4,$Q35&gt;=GV$4),NETWORKDAYS.INTL($P35,(GV$4)-1,1,(Holidays!$A$1:$A$248)),0)+IF(AND($P35&lt;GU$4,$Q35&lt;GV$4,$Q35&gt;=GU$4),NETWORKDAYS.INTL(GU$4,$Q35,1,(Holidays!$A$1:$A$248)),0)+IF(AND($P35&lt;GU$4,$Q35&gt;=GV$4,$Q35&gt;=GU$4),NETWORKDAYS.INTL(GU$4,(GV$4)-1,1,(Holidays!$A$1:$A$248)),0))*$S35,"")</f>
        <v>0</v>
      </c>
      <c r="GV35" s="191">
        <f>IFERROR((IF(AND($P35&gt;=GV$4,$P35&lt;GW$4,$Q35&lt;GW$4),NETWORKDAYS.INTL($P35,$Q35,1,(Holidays!$A$1:$A$248)),0)+IF(AND($P35&gt;=GV$4,$P35&lt;GW$4,$Q35&gt;=GW$4),NETWORKDAYS.INTL($P35,(GW$4)-1,1,(Holidays!$A$1:$A$248)),0)+IF(AND($P35&lt;GV$4,$Q35&lt;GW$4,$Q35&gt;=GV$4),NETWORKDAYS.INTL(GV$4,$Q35,1,(Holidays!$A$1:$A$248)),0)+IF(AND($P35&lt;GV$4,$Q35&gt;=GW$4,$Q35&gt;=GV$4),NETWORKDAYS.INTL(GV$4,(GW$4)-1,1,(Holidays!$A$1:$A$248)),0))*$S35,"")</f>
        <v>0</v>
      </c>
      <c r="GW35" s="191">
        <f>IFERROR((IF(AND($P35&gt;=GW$4,$P35&lt;GX$4,$Q35&lt;GX$4),NETWORKDAYS.INTL($P35,$Q35,1,(Holidays!$A$1:$A$248)),0)+IF(AND($P35&gt;=GW$4,$P35&lt;GX$4,$Q35&gt;=GX$4),NETWORKDAYS.INTL($P35,(GX$4)-1,1,(Holidays!$A$1:$A$248)),0)+IF(AND($P35&lt;GW$4,$Q35&lt;GX$4,$Q35&gt;=GW$4),NETWORKDAYS.INTL(GW$4,$Q35,1,(Holidays!$A$1:$A$248)),0)+IF(AND($P35&lt;GW$4,$Q35&gt;=GX$4,$Q35&gt;=GW$4),NETWORKDAYS.INTL(GW$4,(GX$4)-1,1,(Holidays!$A$1:$A$248)),0))*$S35,"")</f>
        <v>0</v>
      </c>
      <c r="GX35" s="191">
        <f>IFERROR((IF(AND($P35&gt;=GX$4,$P35&lt;GY$4,$Q35&lt;GY$4),NETWORKDAYS.INTL($P35,$Q35,1,(Holidays!$A$1:$A$248)),0)+IF(AND($P35&gt;=GX$4,$P35&lt;GY$4,$Q35&gt;=GY$4),NETWORKDAYS.INTL($P35,(GY$4)-1,1,(Holidays!$A$1:$A$248)),0)+IF(AND($P35&lt;GX$4,$Q35&lt;GY$4,$Q35&gt;=GX$4),NETWORKDAYS.INTL(GX$4,$Q35,1,(Holidays!$A$1:$A$248)),0)+IF(AND($P35&lt;GX$4,$Q35&gt;=GY$4,$Q35&gt;=GX$4),NETWORKDAYS.INTL(GX$4,(GY$4)-1,1,(Holidays!$A$1:$A$248)),0))*$S35,"")</f>
        <v>0</v>
      </c>
      <c r="GY35" s="191">
        <f>IFERROR((IF(AND($P35&gt;=GY$4,$P35&lt;GZ$4,$Q35&lt;GZ$4),NETWORKDAYS.INTL($P35,$Q35,1,(Holidays!$A$1:$A$248)),0)+IF(AND($P35&gt;=GY$4,$P35&lt;GZ$4,$Q35&gt;=GZ$4),NETWORKDAYS.INTL($P35,(GZ$4)-1,1,(Holidays!$A$1:$A$248)),0)+IF(AND($P35&lt;GY$4,$Q35&lt;GZ$4,$Q35&gt;=GY$4),NETWORKDAYS.INTL(GY$4,$Q35,1,(Holidays!$A$1:$A$248)),0)+IF(AND($P35&lt;GY$4,$Q35&gt;=GZ$4,$Q35&gt;=GY$4),NETWORKDAYS.INTL(GY$4,(GZ$4)-1,1,(Holidays!$A$1:$A$248)),0))*$S35,"")</f>
        <v>0</v>
      </c>
      <c r="GZ35" s="191">
        <f>IFERROR((IF(AND($P35&gt;=GZ$4,$P35&lt;HA$4,$Q35&lt;HA$4),NETWORKDAYS.INTL($P35,$Q35,1,(Holidays!$A$1:$A$248)),0)+IF(AND($P35&gt;=GZ$4,$P35&lt;HA$4,$Q35&gt;=HA$4),NETWORKDAYS.INTL($P35,(HA$4)-1,1,(Holidays!$A$1:$A$248)),0)+IF(AND($P35&lt;GZ$4,$Q35&lt;HA$4,$Q35&gt;=GZ$4),NETWORKDAYS.INTL(GZ$4,$Q35,1,(Holidays!$A$1:$A$248)),0)+IF(AND($P35&lt;GZ$4,$Q35&gt;=HA$4,$Q35&gt;=GZ$4),NETWORKDAYS.INTL(GZ$4,(HA$4)-1,1,(Holidays!$A$1:$A$248)),0))*$S35,"")</f>
        <v>0</v>
      </c>
      <c r="HA35" s="191">
        <f>IFERROR((IF(AND($P35&gt;=HA$4,$P35&lt;HB$4,$Q35&lt;HB$4),NETWORKDAYS.INTL($P35,$Q35,1,(Holidays!$A$1:$A$248)),0)+IF(AND($P35&gt;=HA$4,$P35&lt;HB$4,$Q35&gt;=HB$4),NETWORKDAYS.INTL($P35,(HB$4)-1,1,(Holidays!$A$1:$A$248)),0)+IF(AND($P35&lt;HA$4,$Q35&lt;HB$4,$Q35&gt;=HA$4),NETWORKDAYS.INTL(HA$4,$Q35,1,(Holidays!$A$1:$A$248)),0)+IF(AND($P35&lt;HA$4,$Q35&gt;=HB$4,$Q35&gt;=HA$4),NETWORKDAYS.INTL(HA$4,(HB$4)-1,1,(Holidays!$A$1:$A$248)),0))*$S35,"")</f>
        <v>0</v>
      </c>
      <c r="HB35" s="191">
        <f>IFERROR((IF(AND($P35&gt;=HB$4,$P35&lt;HC$4,$Q35&lt;HC$4),NETWORKDAYS.INTL($P35,$Q35,1,(Holidays!$A$1:$A$248)),0)+IF(AND($P35&gt;=HB$4,$P35&lt;HC$4,$Q35&gt;=HC$4),NETWORKDAYS.INTL($P35,(HC$4)-1,1,(Holidays!$A$1:$A$248)),0)+IF(AND($P35&lt;HB$4,$Q35&lt;HC$4,$Q35&gt;=HB$4),NETWORKDAYS.INTL(HB$4,$Q35,1,(Holidays!$A$1:$A$248)),0)+IF(AND($P35&lt;HB$4,$Q35&gt;=HC$4,$Q35&gt;=HB$4),NETWORKDAYS.INTL(HB$4,(HC$4)-1,1,(Holidays!$A$1:$A$248)),0))*$S35,"")</f>
        <v>0</v>
      </c>
      <c r="HC35" s="191">
        <f>IFERROR((IF(AND($P35&gt;=HC$4,$P35&lt;HD$4,$Q35&lt;HD$4),NETWORKDAYS.INTL($P35,$Q35,1,(Holidays!$A$1:$A$248)),0)+IF(AND($P35&gt;=HC$4,$P35&lt;HD$4,$Q35&gt;=HD$4),NETWORKDAYS.INTL($P35,(HD$4)-1,1,(Holidays!$A$1:$A$248)),0)+IF(AND($P35&lt;HC$4,$Q35&lt;HD$4,$Q35&gt;=HC$4),NETWORKDAYS.INTL(HC$4,$Q35,1,(Holidays!$A$1:$A$248)),0)+IF(AND($P35&lt;HC$4,$Q35&gt;=HD$4,$Q35&gt;=HC$4),NETWORKDAYS.INTL(HC$4,(HD$4)-1,1,(Holidays!$A$1:$A$248)),0))*$S35,"")</f>
        <v>0</v>
      </c>
      <c r="HD35" s="191">
        <f>IFERROR((IF(AND($P35&gt;=HD$4,$P35&lt;HE$4,$Q35&lt;HE$4),NETWORKDAYS.INTL($P35,$Q35,1,(Holidays!$A$1:$A$248)),0)+IF(AND($P35&gt;=HD$4,$P35&lt;HE$4,$Q35&gt;=HE$4),NETWORKDAYS.INTL($P35,(HE$4)-1,1,(Holidays!$A$1:$A$248)),0)+IF(AND($P35&lt;HD$4,$Q35&lt;HE$4,$Q35&gt;=HD$4),NETWORKDAYS.INTL(HD$4,$Q35,1,(Holidays!$A$1:$A$248)),0)+IF(AND($P35&lt;HD$4,$Q35&gt;=HE$4,$Q35&gt;=HD$4),NETWORKDAYS.INTL(HD$4,(HE$4)-1,1,(Holidays!$A$1:$A$248)),0))*$S35,"")</f>
        <v>0</v>
      </c>
      <c r="HE35" s="191">
        <f>IFERROR((IF(AND($P35&gt;=HE$4,$P35&lt;HF$4,$Q35&lt;HF$4),NETWORKDAYS.INTL($P35,$Q35,1,(Holidays!$A$1:$A$248)),0)+IF(AND($P35&gt;=HE$4,$P35&lt;HF$4,$Q35&gt;=HF$4),NETWORKDAYS.INTL($P35,(HF$4)-1,1,(Holidays!$A$1:$A$248)),0)+IF(AND($P35&lt;HE$4,$Q35&lt;HF$4,$Q35&gt;=HE$4),NETWORKDAYS.INTL(HE$4,$Q35,1,(Holidays!$A$1:$A$248)),0)+IF(AND($P35&lt;HE$4,$Q35&gt;=HF$4,$Q35&gt;=HE$4),NETWORKDAYS.INTL(HE$4,(HF$4)-1,1,(Holidays!$A$1:$A$248)),0))*$S35,"")</f>
        <v>0</v>
      </c>
      <c r="HF35" s="191">
        <f>IFERROR((IF(AND($P35&gt;=HF$4,$P35&lt;HG$4,$Q35&lt;HG$4),NETWORKDAYS.INTL($P35,$Q35,1,(Holidays!$A$1:$A$248)),0)+IF(AND($P35&gt;=HF$4,$P35&lt;HG$4,$Q35&gt;=HG$4),NETWORKDAYS.INTL($P35,(HG$4)-1,1,(Holidays!$A$1:$A$248)),0)+IF(AND($P35&lt;HF$4,$Q35&lt;HG$4,$Q35&gt;=HF$4),NETWORKDAYS.INTL(HF$4,$Q35,1,(Holidays!$A$1:$A$248)),0)+IF(AND($P35&lt;HF$4,$Q35&gt;=HG$4,$Q35&gt;=HF$4),NETWORKDAYS.INTL(HF$4,(HG$4)-1,1,(Holidays!$A$1:$A$248)),0))*$S35,"")</f>
        <v>0</v>
      </c>
      <c r="HG35" s="191">
        <f>IFERROR((IF(AND($P35&gt;=HG$4,$P35&lt;HH$4,$Q35&lt;HH$4),NETWORKDAYS.INTL($P35,$Q35,1,(Holidays!$A$1:$A$248)),0)+IF(AND($P35&gt;=HG$4,$P35&lt;HH$4,$Q35&gt;=HH$4),NETWORKDAYS.INTL($P35,(HH$4)-1,1,(Holidays!$A$1:$A$248)),0)+IF(AND($P35&lt;HG$4,$Q35&lt;HH$4,$Q35&gt;=HG$4),NETWORKDAYS.INTL(HG$4,$Q35,1,(Holidays!$A$1:$A$248)),0)+IF(AND($P35&lt;HG$4,$Q35&gt;=HH$4,$Q35&gt;=HG$4),NETWORKDAYS.INTL(HG$4,(HH$4)-1,1,(Holidays!$A$1:$A$248)),0))*$S35,"")</f>
        <v>0</v>
      </c>
      <c r="HH35" s="191">
        <f>IFERROR((IF(AND($P35&gt;=HH$4,$P35&lt;HI$4,$Q35&lt;HI$4),NETWORKDAYS.INTL($P35,$Q35,1,(Holidays!$A$1:$A$248)),0)+IF(AND($P35&gt;=HH$4,$P35&lt;HI$4,$Q35&gt;=HI$4),NETWORKDAYS.INTL($P35,(HI$4)-1,1,(Holidays!$A$1:$A$248)),0)+IF(AND($P35&lt;HH$4,$Q35&lt;HI$4,$Q35&gt;=HH$4),NETWORKDAYS.INTL(HH$4,$Q35,1,(Holidays!$A$1:$A$248)),0)+IF(AND($P35&lt;HH$4,$Q35&gt;=HI$4,$Q35&gt;=HH$4),NETWORKDAYS.INTL(HH$4,(HI$4)-1,1,(Holidays!$A$1:$A$248)),0))*$S35,"")</f>
        <v>0</v>
      </c>
      <c r="HI35" s="191">
        <f>IFERROR((IF(AND($P35&gt;=HI$4,$P35&lt;HJ$4,$Q35&lt;HJ$4),NETWORKDAYS.INTL($P35,$Q35,1,(Holidays!$A$1:$A$248)),0)+IF(AND($P35&gt;=HI$4,$P35&lt;HJ$4,$Q35&gt;=HJ$4),NETWORKDAYS.INTL($P35,(HJ$4)-1,1,(Holidays!$A$1:$A$248)),0)+IF(AND($P35&lt;HI$4,$Q35&lt;HJ$4,$Q35&gt;=HI$4),NETWORKDAYS.INTL(HI$4,$Q35,1,(Holidays!$A$1:$A$248)),0)+IF(AND($P35&lt;HI$4,$Q35&gt;=HJ$4,$Q35&gt;=HI$4),NETWORKDAYS.INTL(HI$4,(HJ$4)-1,1,(Holidays!$A$1:$A$248)),0))*$S35,"")</f>
        <v>0</v>
      </c>
      <c r="HJ35" s="191">
        <f>IFERROR((IF(AND($P35&gt;=HJ$4,$P35&lt;HK$4,$Q35&lt;HK$4),NETWORKDAYS.INTL($P35,$Q35,1,(Holidays!$A$1:$A$248)),0)+IF(AND($P35&gt;=HJ$4,$P35&lt;HK$4,$Q35&gt;=HK$4),NETWORKDAYS.INTL($P35,(HK$4)-1,1,(Holidays!$A$1:$A$248)),0)+IF(AND($P35&lt;HJ$4,$Q35&lt;HK$4,$Q35&gt;=HJ$4),NETWORKDAYS.INTL(HJ$4,$Q35,1,(Holidays!$A$1:$A$248)),0)+IF(AND($P35&lt;HJ$4,$Q35&gt;=HK$4,$Q35&gt;=HJ$4),NETWORKDAYS.INTL(HJ$4,(HK$4)-1,1,(Holidays!$A$1:$A$248)),0))*$S35,"")</f>
        <v>0</v>
      </c>
      <c r="HK35" s="191">
        <f>IFERROR((IF(AND($P35&gt;=HK$4,$P35&lt;HL$4,$Q35&lt;HL$4),NETWORKDAYS.INTL($P35,$Q35,1,(Holidays!$A$1:$A$248)),0)+IF(AND($P35&gt;=HK$4,$P35&lt;HL$4,$Q35&gt;=HL$4),NETWORKDAYS.INTL($P35,(HL$4)-1,1,(Holidays!$A$1:$A$248)),0)+IF(AND($P35&lt;HK$4,$Q35&lt;HL$4,$Q35&gt;=HK$4),NETWORKDAYS.INTL(HK$4,$Q35,1,(Holidays!$A$1:$A$248)),0)+IF(AND($P35&lt;HK$4,$Q35&gt;=HL$4,$Q35&gt;=HK$4),NETWORKDAYS.INTL(HK$4,(HL$4)-1,1,(Holidays!$A$1:$A$248)),0))*$S35,"")</f>
        <v>0</v>
      </c>
      <c r="HL35" s="191">
        <f>IFERROR((IF(AND($P35&gt;=HL$4,$P35&lt;HM$4,$Q35&lt;HM$4),NETWORKDAYS.INTL($P35,$Q35,1,(Holidays!$A$1:$A$248)),0)+IF(AND($P35&gt;=HL$4,$P35&lt;HM$4,$Q35&gt;=HM$4),NETWORKDAYS.INTL($P35,(HM$4)-1,1,(Holidays!$A$1:$A$248)),0)+IF(AND($P35&lt;HL$4,$Q35&lt;HM$4,$Q35&gt;=HL$4),NETWORKDAYS.INTL(HL$4,$Q35,1,(Holidays!$A$1:$A$248)),0)+IF(AND($P35&lt;HL$4,$Q35&gt;=HM$4,$Q35&gt;=HL$4),NETWORKDAYS.INTL(HL$4,(HM$4)-1,1,(Holidays!$A$1:$A$248)),0))*$S35,"")</f>
        <v>0</v>
      </c>
      <c r="HM35" s="191">
        <f>IFERROR((IF(AND($P35&gt;=HM$4,$P35&lt;HN$4,$Q35&lt;HN$4),NETWORKDAYS.INTL($P35,$Q35,1,(Holidays!$A$1:$A$248)),0)+IF(AND($P35&gt;=HM$4,$P35&lt;HN$4,$Q35&gt;=HN$4),NETWORKDAYS.INTL($P35,(HN$4)-1,1,(Holidays!$A$1:$A$248)),0)+IF(AND($P35&lt;HM$4,$Q35&lt;HN$4,$Q35&gt;=HM$4),NETWORKDAYS.INTL(HM$4,$Q35,1,(Holidays!$A$1:$A$248)),0)+IF(AND($P35&lt;HM$4,$Q35&gt;=HN$4,$Q35&gt;=HM$4),NETWORKDAYS.INTL(HM$4,(HN$4)-1,1,(Holidays!$A$1:$A$248)),0))*$S35,"")</f>
        <v>0</v>
      </c>
      <c r="HN35" s="191">
        <f>IFERROR((IF(AND($P35&gt;=HN$4,$P35&lt;HO$4,$Q35&lt;HO$4),NETWORKDAYS.INTL($P35,$Q35,1,(Holidays!$A$1:$A$248)),0)+IF(AND($P35&gt;=HN$4,$P35&lt;HO$4,$Q35&gt;=HO$4),NETWORKDAYS.INTL($P35,(HO$4)-1,1,(Holidays!$A$1:$A$248)),0)+IF(AND($P35&lt;HN$4,$Q35&lt;HO$4,$Q35&gt;=HN$4),NETWORKDAYS.INTL(HN$4,$Q35,1,(Holidays!$A$1:$A$248)),0)+IF(AND($P35&lt;HN$4,$Q35&gt;=HO$4,$Q35&gt;=HN$4),NETWORKDAYS.INTL(HN$4,(HO$4)-1,1,(Holidays!$A$1:$A$248)),0))*$S35,"")</f>
        <v>0</v>
      </c>
      <c r="HO35" s="191">
        <f>IFERROR((IF(AND($P35&gt;=HO$4,$P35&lt;HP$4,$Q35&lt;HP$4),NETWORKDAYS.INTL($P35,$Q35,1,(Holidays!$A$1:$A$248)),0)+IF(AND($P35&gt;=HO$4,$P35&lt;HP$4,$Q35&gt;=HP$4),NETWORKDAYS.INTL($P35,(HP$4)-1,1,(Holidays!$A$1:$A$248)),0)+IF(AND($P35&lt;HO$4,$Q35&lt;HP$4,$Q35&gt;=HO$4),NETWORKDAYS.INTL(HO$4,$Q35,1,(Holidays!$A$1:$A$248)),0)+IF(AND($P35&lt;HO$4,$Q35&gt;=HP$4,$Q35&gt;=HO$4),NETWORKDAYS.INTL(HO$4,(HP$4)-1,1,(Holidays!$A$1:$A$248)),0))*$S35,"")</f>
        <v>0</v>
      </c>
      <c r="HP35" s="191">
        <f>IFERROR((IF(AND($P35&gt;=HP$4,$P35&lt;HQ$4,$Q35&lt;HQ$4),NETWORKDAYS.INTL($P35,$Q35,1,(Holidays!$A$1:$A$248)),0)+IF(AND($P35&gt;=HP$4,$P35&lt;HQ$4,$Q35&gt;=HQ$4),NETWORKDAYS.INTL($P35,(HQ$4)-1,1,(Holidays!$A$1:$A$248)),0)+IF(AND($P35&lt;HP$4,$Q35&lt;HQ$4,$Q35&gt;=HP$4),NETWORKDAYS.INTL(HP$4,$Q35,1,(Holidays!$A$1:$A$248)),0)+IF(AND($P35&lt;HP$4,$Q35&gt;=HQ$4,$Q35&gt;=HP$4),NETWORKDAYS.INTL(HP$4,(HQ$4)-1,1,(Holidays!$A$1:$A$248)),0))*$S35,"")</f>
        <v>0</v>
      </c>
      <c r="HQ35" s="191">
        <f>IFERROR((IF(AND($P35&gt;=HQ$4,$P35&lt;HR$4,$Q35&lt;HR$4),NETWORKDAYS.INTL($P35,$Q35,1,(Holidays!$A$1:$A$248)),0)+IF(AND($P35&gt;=HQ$4,$P35&lt;HR$4,$Q35&gt;=HR$4),NETWORKDAYS.INTL($P35,(HR$4)-1,1,(Holidays!$A$1:$A$248)),0)+IF(AND($P35&lt;HQ$4,$Q35&lt;HR$4,$Q35&gt;=HQ$4),NETWORKDAYS.INTL(HQ$4,$Q35,1,(Holidays!$A$1:$A$248)),0)+IF(AND($P35&lt;HQ$4,$Q35&gt;=HR$4,$Q35&gt;=HQ$4),NETWORKDAYS.INTL(HQ$4,(HR$4)-1,1,(Holidays!$A$1:$A$248)),0))*$S35,"")</f>
        <v>0</v>
      </c>
      <c r="HR35" s="191">
        <f>IFERROR((IF(AND($P35&gt;=HR$4,$P35&lt;HS$4,$Q35&lt;HS$4),NETWORKDAYS.INTL($P35,$Q35,1,(Holidays!$A$1:$A$248)),0)+IF(AND($P35&gt;=HR$4,$P35&lt;HS$4,$Q35&gt;=HS$4),NETWORKDAYS.INTL($P35,(HS$4)-1,1,(Holidays!$A$1:$A$248)),0)+IF(AND($P35&lt;HR$4,$Q35&lt;HS$4,$Q35&gt;=HR$4),NETWORKDAYS.INTL(HR$4,$Q35,1,(Holidays!$A$1:$A$248)),0)+IF(AND($P35&lt;HR$4,$Q35&gt;=HS$4,$Q35&gt;=HR$4),NETWORKDAYS.INTL(HR$4,(HS$4)-1,1,(Holidays!$A$1:$A$248)),0))*$S35,"")</f>
        <v>0</v>
      </c>
      <c r="HS35" s="191">
        <f>IFERROR((IF(AND($P35&gt;=HS$4,$P35&lt;HT$4,$Q35&lt;HT$4),NETWORKDAYS.INTL($P35,$Q35,1,(Holidays!$A$1:$A$248)),0)+IF(AND($P35&gt;=HS$4,$P35&lt;HT$4,$Q35&gt;=HT$4),NETWORKDAYS.INTL($P35,(HT$4)-1,1,(Holidays!$A$1:$A$248)),0)+IF(AND($P35&lt;HS$4,$Q35&lt;HT$4,$Q35&gt;=HS$4),NETWORKDAYS.INTL(HS$4,$Q35,1,(Holidays!$A$1:$A$248)),0)+IF(AND($P35&lt;HS$4,$Q35&gt;=HT$4,$Q35&gt;=HS$4),NETWORKDAYS.INTL(HS$4,(HT$4)-1,1,(Holidays!$A$1:$A$248)),0))*$S35,"")</f>
        <v>0</v>
      </c>
      <c r="HT35" s="191">
        <f>IFERROR((IF(AND($P35&gt;=HT$4,$P35&lt;HU$4,$Q35&lt;HU$4),NETWORKDAYS.INTL($P35,$Q35,1,(Holidays!$A$1:$A$248)),0)+IF(AND($P35&gt;=HT$4,$P35&lt;HU$4,$Q35&gt;=HU$4),NETWORKDAYS.INTL($P35,(HU$4)-1,1,(Holidays!$A$1:$A$248)),0)+IF(AND($P35&lt;HT$4,$Q35&lt;HU$4,$Q35&gt;=HT$4),NETWORKDAYS.INTL(HT$4,$Q35,1,(Holidays!$A$1:$A$248)),0)+IF(AND($P35&lt;HT$4,$Q35&gt;=HU$4,$Q35&gt;=HT$4),NETWORKDAYS.INTL(HT$4,(HU$4)-1,1,(Holidays!$A$1:$A$248)),0))*$S35,"")</f>
        <v>0</v>
      </c>
      <c r="HU35" s="191">
        <f>IFERROR((IF(AND($P35&gt;=HU$4,$P35&lt;HV$4,$Q35&lt;HV$4),NETWORKDAYS.INTL($P35,$Q35,1,(Holidays!$A$1:$A$248)),0)+IF(AND($P35&gt;=HU$4,$P35&lt;HV$4,$Q35&gt;=HV$4),NETWORKDAYS.INTL($P35,(HV$4)-1,1,(Holidays!$A$1:$A$248)),0)+IF(AND($P35&lt;HU$4,$Q35&lt;HV$4,$Q35&gt;=HU$4),NETWORKDAYS.INTL(HU$4,$Q35,1,(Holidays!$A$1:$A$248)),0)+IF(AND($P35&lt;HU$4,$Q35&gt;=HV$4,$Q35&gt;=HU$4),NETWORKDAYS.INTL(HU$4,(HV$4)-1,1,(Holidays!$A$1:$A$248)),0))*$S35,"")</f>
        <v>0</v>
      </c>
      <c r="HV35" s="191">
        <f>IFERROR((IF(AND($P35&gt;=HV$4,$P35&lt;HW$4,$Q35&lt;HW$4),NETWORKDAYS.INTL($P35,$Q35,1,(Holidays!$A$1:$A$248)),0)+IF(AND($P35&gt;=HV$4,$P35&lt;HW$4,$Q35&gt;=HW$4),NETWORKDAYS.INTL($P35,(HW$4)-1,1,(Holidays!$A$1:$A$248)),0)+IF(AND($P35&lt;HV$4,$Q35&lt;HW$4,$Q35&gt;=HV$4),NETWORKDAYS.INTL(HV$4,$Q35,1,(Holidays!$A$1:$A$248)),0)+IF(AND($P35&lt;HV$4,$Q35&gt;=HW$4,$Q35&gt;=HV$4),NETWORKDAYS.INTL(HV$4,(HW$4)-1,1,(Holidays!$A$1:$A$248)),0))*$S35,"")</f>
        <v>0</v>
      </c>
      <c r="HW35" s="191">
        <f>IFERROR((IF(AND($P35&gt;=HW$4,$P35&lt;HX$4,$Q35&lt;HX$4),NETWORKDAYS.INTL($P35,$Q35,1,(Holidays!$A$1:$A$248)),0)+IF(AND($P35&gt;=HW$4,$P35&lt;HX$4,$Q35&gt;=HX$4),NETWORKDAYS.INTL($P35,(HX$4)-1,1,(Holidays!$A$1:$A$248)),0)+IF(AND($P35&lt;HW$4,$Q35&lt;HX$4,$Q35&gt;=HW$4),NETWORKDAYS.INTL(HW$4,$Q35,1,(Holidays!$A$1:$A$248)),0)+IF(AND($P35&lt;HW$4,$Q35&gt;=HX$4,$Q35&gt;=HW$4),NETWORKDAYS.INTL(HW$4,(HX$4)-1,1,(Holidays!$A$1:$A$248)),0))*$S35,"")</f>
        <v>0</v>
      </c>
      <c r="HX35" s="191">
        <f>IFERROR((IF(AND($P35&gt;=HX$4,$P35&lt;HY$4,$Q35&lt;HY$4),NETWORKDAYS.INTL($P35,$Q35,1,(Holidays!$A$1:$A$248)),0)+IF(AND($P35&gt;=HX$4,$P35&lt;HY$4,$Q35&gt;=HY$4),NETWORKDAYS.INTL($P35,(HY$4)-1,1,(Holidays!$A$1:$A$248)),0)+IF(AND($P35&lt;HX$4,$Q35&lt;HY$4,$Q35&gt;=HX$4),NETWORKDAYS.INTL(HX$4,$Q35,1,(Holidays!$A$1:$A$248)),0)+IF(AND($P35&lt;HX$4,$Q35&gt;=HY$4,$Q35&gt;=HX$4),NETWORKDAYS.INTL(HX$4,(HY$4)-1,1,(Holidays!$A$1:$A$248)),0))*$S35,"")</f>
        <v>0</v>
      </c>
      <c r="HY35" s="191">
        <f>IFERROR((IF(AND($P35&gt;=HY$4,$P35&lt;HZ$4,$Q35&lt;HZ$4),NETWORKDAYS.INTL($P35,$Q35,1,(Holidays!$A$1:$A$248)),0)+IF(AND($P35&gt;=HY$4,$P35&lt;HZ$4,$Q35&gt;=HZ$4),NETWORKDAYS.INTL($P35,(HZ$4)-1,1,(Holidays!$A$1:$A$248)),0)+IF(AND($P35&lt;HY$4,$Q35&lt;HZ$4,$Q35&gt;=HY$4),NETWORKDAYS.INTL(HY$4,$Q35,1,(Holidays!$A$1:$A$248)),0)+IF(AND($P35&lt;HY$4,$Q35&gt;=HZ$4,$Q35&gt;=HY$4),NETWORKDAYS.INTL(HY$4,(HZ$4)-1,1,(Holidays!$A$1:$A$248)),0))*$S35,"")</f>
        <v>0</v>
      </c>
      <c r="HZ35" s="191">
        <f>IFERROR((IF(AND($P35&gt;=HZ$4,$P35&lt;IA$4,$Q35&lt;IA$4),NETWORKDAYS.INTL($P35,$Q35,1,(Holidays!$A$1:$A$248)),0)+IF(AND($P35&gt;=HZ$4,$P35&lt;IA$4,$Q35&gt;=IA$4),NETWORKDAYS.INTL($P35,(IA$4)-1,1,(Holidays!$A$1:$A$248)),0)+IF(AND($P35&lt;HZ$4,$Q35&lt;IA$4,$Q35&gt;=HZ$4),NETWORKDAYS.INTL(HZ$4,$Q35,1,(Holidays!$A$1:$A$248)),0)+IF(AND($P35&lt;HZ$4,$Q35&gt;=IA$4,$Q35&gt;=HZ$4),NETWORKDAYS.INTL(HZ$4,(IA$4)-1,1,(Holidays!$A$1:$A$248)),0))*$S35,"")</f>
        <v>0</v>
      </c>
      <c r="IA35" s="191">
        <f>IFERROR((IF(AND($P35&gt;=IA$4,$P35&lt;IB$4,$Q35&lt;IB$4),NETWORKDAYS.INTL($P35,$Q35,1,(Holidays!$A$1:$A$248)),0)+IF(AND($P35&gt;=IA$4,$P35&lt;IB$4,$Q35&gt;=IB$4),NETWORKDAYS.INTL($P35,(IB$4)-1,1,(Holidays!$A$1:$A$248)),0)+IF(AND($P35&lt;IA$4,$Q35&lt;IB$4,$Q35&gt;=IA$4),NETWORKDAYS.INTL(IA$4,$Q35,1,(Holidays!$A$1:$A$248)),0)+IF(AND($P35&lt;IA$4,$Q35&gt;=IB$4,$Q35&gt;=IA$4),NETWORKDAYS.INTL(IA$4,(IB$4)-1,1,(Holidays!$A$1:$A$248)),0))*$S35,"")</f>
        <v>0</v>
      </c>
      <c r="IB35" s="191">
        <f>IFERROR((IF(AND($P35&gt;=IB$4,$P35&lt;IC$4,$Q35&lt;IC$4),NETWORKDAYS.INTL($P35,$Q35,1,(Holidays!$A$1:$A$248)),0)+IF(AND($P35&gt;=IB$4,$P35&lt;IC$4,$Q35&gt;=IC$4),NETWORKDAYS.INTL($P35,(IC$4)-1,1,(Holidays!$A$1:$A$248)),0)+IF(AND($P35&lt;IB$4,$Q35&lt;IC$4,$Q35&gt;=IB$4),NETWORKDAYS.INTL(IB$4,$Q35,1,(Holidays!$A$1:$A$248)),0)+IF(AND($P35&lt;IB$4,$Q35&gt;=IC$4,$Q35&gt;=IB$4),NETWORKDAYS.INTL(IB$4,(IC$4)-1,1,(Holidays!$A$1:$A$248)),0))*$S35,"")</f>
        <v>0</v>
      </c>
      <c r="IC35" s="191">
        <f>IFERROR((IF(AND($P35&gt;=IC$4,$P35&lt;ID$4,$Q35&lt;ID$4),NETWORKDAYS.INTL($P35,$Q35,1,(Holidays!$A$1:$A$248)),0)+IF(AND($P35&gt;=IC$4,$P35&lt;ID$4,$Q35&gt;=ID$4),NETWORKDAYS.INTL($P35,(ID$4)-1,1,(Holidays!$A$1:$A$248)),0)+IF(AND($P35&lt;IC$4,$Q35&lt;ID$4,$Q35&gt;=IC$4),NETWORKDAYS.INTL(IC$4,$Q35,1,(Holidays!$A$1:$A$248)),0)+IF(AND($P35&lt;IC$4,$Q35&gt;=ID$4,$Q35&gt;=IC$4),NETWORKDAYS.INTL(IC$4,(ID$4)-1,1,(Holidays!$A$1:$A$248)),0))*$S35,"")</f>
        <v>0</v>
      </c>
      <c r="ID35" s="191">
        <f>IFERROR((IF(AND($P35&gt;=ID$4,$P35&lt;IE$4,$Q35&lt;IE$4),NETWORKDAYS.INTL($P35,$Q35,1,(Holidays!$A$1:$A$248)),0)+IF(AND($P35&gt;=ID$4,$P35&lt;IE$4,$Q35&gt;=IE$4),NETWORKDAYS.INTL($P35,(IE$4)-1,1,(Holidays!$A$1:$A$248)),0)+IF(AND($P35&lt;ID$4,$Q35&lt;IE$4,$Q35&gt;=ID$4),NETWORKDAYS.INTL(ID$4,$Q35,1,(Holidays!$A$1:$A$248)),0)+IF(AND($P35&lt;ID$4,$Q35&gt;=IE$4,$Q35&gt;=ID$4),NETWORKDAYS.INTL(ID$4,(IE$4)-1,1,(Holidays!$A$1:$A$248)),0))*$S35,"")</f>
        <v>0</v>
      </c>
      <c r="IE35" s="191">
        <f>IFERROR((IF(AND($P35&gt;=IE$4,$P35&lt;IF$4,$Q35&lt;IF$4),NETWORKDAYS.INTL($P35,$Q35,1,(Holidays!$A$1:$A$248)),0)+IF(AND($P35&gt;=IE$4,$P35&lt;IF$4,$Q35&gt;=IF$4),NETWORKDAYS.INTL($P35,(IF$4)-1,1,(Holidays!$A$1:$A$248)),0)+IF(AND($P35&lt;IE$4,$Q35&lt;IF$4,$Q35&gt;=IE$4),NETWORKDAYS.INTL(IE$4,$Q35,1,(Holidays!$A$1:$A$248)),0)+IF(AND($P35&lt;IE$4,$Q35&gt;=IF$4,$Q35&gt;=IE$4),NETWORKDAYS.INTL(IE$4,(IF$4)-1,1,(Holidays!$A$1:$A$248)),0))*$S35,"")</f>
        <v>0</v>
      </c>
      <c r="IF35" s="191">
        <f>IFERROR((IF(AND($P35&gt;=IF$4,$P35&lt;IG$4,$Q35&lt;IG$4),NETWORKDAYS.INTL($P35,$Q35,1,(Holidays!$A$1:$A$248)),0)+IF(AND($P35&gt;=IF$4,$P35&lt;IG$4,$Q35&gt;=IG$4),NETWORKDAYS.INTL($P35,(IG$4)-1,1,(Holidays!$A$1:$A$248)),0)+IF(AND($P35&lt;IF$4,$Q35&lt;IG$4,$Q35&gt;=IF$4),NETWORKDAYS.INTL(IF$4,$Q35,1,(Holidays!$A$1:$A$248)),0)+IF(AND($P35&lt;IF$4,$Q35&gt;=IG$4,$Q35&gt;=IF$4),NETWORKDAYS.INTL(IF$4,(IG$4)-1,1,(Holidays!$A$1:$A$248)),0))*$S35,"")</f>
        <v>0</v>
      </c>
      <c r="IG35" s="191">
        <f>IFERROR((IF(AND($P35&gt;=IG$4,$P35&lt;IH$4,$Q35&lt;IH$4),NETWORKDAYS.INTL($P35,$Q35,1,(Holidays!$A$1:$A$248)),0)+IF(AND($P35&gt;=IG$4,$P35&lt;IH$4,$Q35&gt;=IH$4),NETWORKDAYS.INTL($P35,(IH$4)-1,1,(Holidays!$A$1:$A$248)),0)+IF(AND($P35&lt;IG$4,$Q35&lt;IH$4,$Q35&gt;=IG$4),NETWORKDAYS.INTL(IG$4,$Q35,1,(Holidays!$A$1:$A$248)),0)+IF(AND($P35&lt;IG$4,$Q35&gt;=IH$4,$Q35&gt;=IG$4),NETWORKDAYS.INTL(IG$4,(IH$4)-1,1,(Holidays!$A$1:$A$248)),0))*$S35,"")</f>
        <v>0</v>
      </c>
      <c r="IH35" s="191">
        <f>IFERROR((IF(AND($P35&gt;=IH$4,$P35&lt;II$4,$Q35&lt;II$4),NETWORKDAYS.INTL($P35,$Q35,1,(Holidays!$A$1:$A$248)),0)+IF(AND($P35&gt;=IH$4,$P35&lt;II$4,$Q35&gt;=II$4),NETWORKDAYS.INTL($P35,(II$4)-1,1,(Holidays!$A$1:$A$248)),0)+IF(AND($P35&lt;IH$4,$Q35&lt;II$4,$Q35&gt;=IH$4),NETWORKDAYS.INTL(IH$4,$Q35,1,(Holidays!$A$1:$A$248)),0)+IF(AND($P35&lt;IH$4,$Q35&gt;=II$4,$Q35&gt;=IH$4),NETWORKDAYS.INTL(IH$4,(II$4)-1,1,(Holidays!$A$1:$A$248)),0))*$S35,"")</f>
        <v>0</v>
      </c>
      <c r="II35" s="191">
        <f>IFERROR((IF(AND($P35&gt;=II$4,$P35&lt;IJ$4,$Q35&lt;IJ$4),NETWORKDAYS.INTL($P35,$Q35,1,(Holidays!$A$1:$A$248)),0)+IF(AND($P35&gt;=II$4,$P35&lt;IJ$4,$Q35&gt;=IJ$4),NETWORKDAYS.INTL($P35,(IJ$4)-1,1,(Holidays!$A$1:$A$248)),0)+IF(AND($P35&lt;II$4,$Q35&lt;IJ$4,$Q35&gt;=II$4),NETWORKDAYS.INTL(II$4,$Q35,1,(Holidays!$A$1:$A$248)),0)+IF(AND($P35&lt;II$4,$Q35&gt;=IJ$4,$Q35&gt;=II$4),NETWORKDAYS.INTL(II$4,(IJ$4)-1,1,(Holidays!$A$1:$A$248)),0))*$S35,"")</f>
        <v>0</v>
      </c>
      <c r="IJ35" s="191">
        <f>IFERROR((IF(AND($P35&gt;=IJ$4,$P35&lt;IK$4,$Q35&lt;IK$4),NETWORKDAYS.INTL($P35,$Q35,1,(Holidays!$A$1:$A$248)),0)+IF(AND($P35&gt;=IJ$4,$P35&lt;IK$4,$Q35&gt;=IK$4),NETWORKDAYS.INTL($P35,(IK$4)-1,1,(Holidays!$A$1:$A$248)),0)+IF(AND($P35&lt;IJ$4,$Q35&lt;IK$4,$Q35&gt;=IJ$4),NETWORKDAYS.INTL(IJ$4,$Q35,1,(Holidays!$A$1:$A$248)),0)+IF(AND($P35&lt;IJ$4,$Q35&gt;=IK$4,$Q35&gt;=IJ$4),NETWORKDAYS.INTL(IJ$4,(IK$4)-1,1,(Holidays!$A$1:$A$248)),0))*$S35,"")</f>
        <v>0</v>
      </c>
      <c r="IK35" s="191">
        <f>IFERROR((IF(AND($P35&gt;=IK$4,$P35&lt;IL$4,$Q35&lt;IL$4),NETWORKDAYS.INTL($P35,$Q35,1,(Holidays!$A$1:$A$248)),0)+IF(AND($P35&gt;=IK$4,$P35&lt;IL$4,$Q35&gt;=IL$4),NETWORKDAYS.INTL($P35,(IL$4)-1,1,(Holidays!$A$1:$A$248)),0)+IF(AND($P35&lt;IK$4,$Q35&lt;IL$4,$Q35&gt;=IK$4),NETWORKDAYS.INTL(IK$4,$Q35,1,(Holidays!$A$1:$A$248)),0)+IF(AND($P35&lt;IK$4,$Q35&gt;=IL$4,$Q35&gt;=IK$4),NETWORKDAYS.INTL(IK$4,(IL$4)-1,1,(Holidays!$A$1:$A$248)),0))*$S35,"")</f>
        <v>0</v>
      </c>
      <c r="IL35" s="191">
        <f>IFERROR((IF(AND($P35&gt;=IL$4,$P35&lt;IM$4,$Q35&lt;IM$4),NETWORKDAYS.INTL($P35,$Q35,1,(Holidays!$A$1:$A$248)),0)+IF(AND($P35&gt;=IL$4,$P35&lt;IM$4,$Q35&gt;=IM$4),NETWORKDAYS.INTL($P35,(IM$4)-1,1,(Holidays!$A$1:$A$248)),0)+IF(AND($P35&lt;IL$4,$Q35&lt;IM$4,$Q35&gt;=IL$4),NETWORKDAYS.INTL(IL$4,$Q35,1,(Holidays!$A$1:$A$248)),0)+IF(AND($P35&lt;IL$4,$Q35&gt;=IM$4,$Q35&gt;=IL$4),NETWORKDAYS.INTL(IL$4,(IM$4)-1,1,(Holidays!$A$1:$A$248)),0))*$S35,"")</f>
        <v>0</v>
      </c>
      <c r="IM35" s="191">
        <f>IFERROR((IF(AND($P35&gt;=IM$4,$P35&lt;IN$4,$Q35&lt;IN$4),NETWORKDAYS.INTL($P35,$Q35,1,(Holidays!$A$1:$A$248)),0)+IF(AND($P35&gt;=IM$4,$P35&lt;IN$4,$Q35&gt;=IN$4),NETWORKDAYS.INTL($P35,(IN$4)-1,1,(Holidays!$A$1:$A$248)),0)+IF(AND($P35&lt;IM$4,$Q35&lt;IN$4,$Q35&gt;=IM$4),NETWORKDAYS.INTL(IM$4,$Q35,1,(Holidays!$A$1:$A$248)),0)+IF(AND($P35&lt;IM$4,$Q35&gt;=IN$4,$Q35&gt;=IM$4),NETWORKDAYS.INTL(IM$4,(IN$4)-1,1,(Holidays!$A$1:$A$248)),0))*$S35,"")</f>
        <v>0</v>
      </c>
      <c r="IN35" s="191">
        <f>IFERROR((IF(AND($P35&gt;=IN$4,$P35&lt;IO$4,$Q35&lt;IO$4),NETWORKDAYS.INTL($P35,$Q35,1,(Holidays!$A$1:$A$248)),0)+IF(AND($P35&gt;=IN$4,$P35&lt;IO$4,$Q35&gt;=IO$4),NETWORKDAYS.INTL($P35,(IO$4)-1,1,(Holidays!$A$1:$A$248)),0)+IF(AND($P35&lt;IN$4,$Q35&lt;IO$4,$Q35&gt;=IN$4),NETWORKDAYS.INTL(IN$4,$Q35,1,(Holidays!$A$1:$A$248)),0)+IF(AND($P35&lt;IN$4,$Q35&gt;=IO$4,$Q35&gt;=IN$4),NETWORKDAYS.INTL(IN$4,(IO$4)-1,1,(Holidays!$A$1:$A$248)),0))*$S35,"")</f>
        <v>0</v>
      </c>
      <c r="IO35" s="193">
        <f>IFERROR((IF(AND($P35&gt;=IO$4,$P35&lt;IP$4,$Q35&lt;IP$4),NETWORKDAYS.INTL($P35,$Q35,1,(Holidays!$A$1:$A$248)),0)+IF(AND($P35&gt;=IO$4,$P35&lt;IP$4,$Q35&gt;=IP$4),NETWORKDAYS.INTL($P35,(IP$4)-1,1,(Holidays!$A$1:$A$248)),0)+IF(AND($P35&lt;IO$4,$Q35&lt;IP$4,$Q35&gt;=IO$4),NETWORKDAYS.INTL(IO$4,$Q35,1,(Holidays!$A$1:$A$248)),0)+IF(AND($P35&lt;IO$4,$Q35&gt;=IP$4,$Q35&gt;=IO$4),NETWORKDAYS.INTL(IO$4,(IP$4)-1,1,(Holidays!$A$1:$A$248)),0))*$S35,"")</f>
        <v>0</v>
      </c>
    </row>
    <row r="36" spans="2:249" ht="15" customHeight="1">
      <c r="B36" s="59" t="str">
        <f>'A-1_MH Estimation'!B36</f>
        <v>B.6</v>
      </c>
      <c r="C36" s="60" t="str">
        <f>IFERROR(VLOOKUP(B36,'A-1_MH Estimation'!$B$6:$C$54,2,0),"")</f>
        <v>Incorrect Support Component Part  - Administrative Documentation &amp; Customer Comment Followed up</v>
      </c>
      <c r="D36" s="174">
        <f>IFERROR(VLOOKUP(C36,'A-1_MH Estimation'!$C$7:$K$61,9,0)*1,0)</f>
        <v>16</v>
      </c>
      <c r="E36" s="165">
        <v>1</v>
      </c>
      <c r="F36" s="166"/>
      <c r="G36" s="166"/>
      <c r="H36" s="166"/>
      <c r="I36" s="166"/>
      <c r="J36" s="167"/>
      <c r="K36" s="354">
        <f t="shared" ca="1" si="437"/>
        <v>16</v>
      </c>
      <c r="L36" s="307">
        <v>0.5</v>
      </c>
      <c r="M36" s="307">
        <v>0.5</v>
      </c>
      <c r="N36" s="307"/>
      <c r="O36" s="167"/>
      <c r="P36" s="171">
        <v>44615</v>
      </c>
      <c r="Q36" s="171">
        <v>44616</v>
      </c>
      <c r="R36" s="170">
        <f>NETWORKDAYS.INTL(P36,Q36,1,Holidays!$A$1:$A$248)</f>
        <v>2</v>
      </c>
      <c r="S36" s="62">
        <f t="shared" si="436"/>
        <v>8</v>
      </c>
      <c r="U36" s="253">
        <f>SUM($V36:IO36)</f>
        <v>16</v>
      </c>
      <c r="V36" s="190">
        <f>IFERROR((IF(AND($P36&gt;=V$4,$P36&lt;W$4,$Q36&lt;W$4),NETWORKDAYS.INTL($P36,$Q36,1,(Holidays!$A$1:$A$248)),0)+IF(AND($P36&gt;=V$4,$P36&lt;W$4,$Q36&gt;=W$4),NETWORKDAYS.INTL($P36,(W$4)-1,1,(Holidays!$A$1:$A$248)),0)+IF(AND($P36&lt;V$4,$Q36&lt;W$4,$Q36&gt;=V$4),NETWORKDAYS.INTL(V$4,$Q36,1,(Holidays!$A$1:$A$248)),0)+IF(AND($P36&lt;V$4,$Q36&gt;=W$4,$Q36&gt;=V$4),NETWORKDAYS.INTL(V$4,(W$4)-1,1,(Holidays!$A$1:$A$248)),0))*$S36,"")</f>
        <v>0</v>
      </c>
      <c r="W36" s="191">
        <f>IFERROR((IF(AND($P36&gt;=W$4,$P36&lt;X$4,$Q36&lt;X$4),NETWORKDAYS.INTL($P36,$Q36,1,(Holidays!$A$1:$A$248)),0)+IF(AND($P36&gt;=W$4,$P36&lt;X$4,$Q36&gt;=X$4),NETWORKDAYS.INTL($P36,(X$4)-1,1,(Holidays!$A$1:$A$248)),0)+IF(AND($P36&lt;W$4,$Q36&lt;X$4,$Q36&gt;=W$4),NETWORKDAYS.INTL(W$4,$Q36,1,(Holidays!$A$1:$A$248)),0)+IF(AND($P36&lt;W$4,$Q36&gt;=X$4,$Q36&gt;=W$4),NETWORKDAYS.INTL(W$4,(X$4)-1,1,(Holidays!$A$1:$A$248)),0))*$S36,"")</f>
        <v>0</v>
      </c>
      <c r="X36" s="191">
        <f>IFERROR((IF(AND($P36&gt;=X$4,$P36&lt;Y$4,$Q36&lt;Y$4),NETWORKDAYS.INTL($P36,$Q36,1,(Holidays!$A$1:$A$248)),0)+IF(AND($P36&gt;=X$4,$P36&lt;Y$4,$Q36&gt;=Y$4),NETWORKDAYS.INTL($P36,(Y$4)-1,1,(Holidays!$A$1:$A$248)),0)+IF(AND($P36&lt;X$4,$Q36&lt;Y$4,$Q36&gt;=X$4),NETWORKDAYS.INTL(X$4,$Q36,1,(Holidays!$A$1:$A$248)),0)+IF(AND($P36&lt;X$4,$Q36&gt;=Y$4,$Q36&gt;=X$4),NETWORKDAYS.INTL(X$4,(Y$4)-1,1,(Holidays!$A$1:$A$248)),0))*$S36,"")</f>
        <v>0</v>
      </c>
      <c r="Y36" s="191">
        <f>IFERROR((IF(AND($P36&gt;=Y$4,$P36&lt;Z$4,$Q36&lt;Z$4),NETWORKDAYS.INTL($P36,$Q36,1,(Holidays!$A$1:$A$248)),0)+IF(AND($P36&gt;=Y$4,$P36&lt;Z$4,$Q36&gt;=Z$4),NETWORKDAYS.INTL($P36,(Z$4)-1,1,(Holidays!$A$1:$A$248)),0)+IF(AND($P36&lt;Y$4,$Q36&lt;Z$4,$Q36&gt;=Y$4),NETWORKDAYS.INTL(Y$4,$Q36,1,(Holidays!$A$1:$A$248)),0)+IF(AND($P36&lt;Y$4,$Q36&gt;=Z$4,$Q36&gt;=Y$4),NETWORKDAYS.INTL(Y$4,(Z$4)-1,1,(Holidays!$A$1:$A$248)),0))*$S36,"")</f>
        <v>0</v>
      </c>
      <c r="Z36" s="191">
        <f>IFERROR((IF(AND($P36&gt;=Z$4,$P36&lt;AA$4,$Q36&lt;AA$4),NETWORKDAYS.INTL($P36,$Q36,1,(Holidays!$A$1:$A$248)),0)+IF(AND($P36&gt;=Z$4,$P36&lt;AA$4,$Q36&gt;=AA$4),NETWORKDAYS.INTL($P36,(AA$4)-1,1,(Holidays!$A$1:$A$248)),0)+IF(AND($P36&lt;Z$4,$Q36&lt;AA$4,$Q36&gt;=Z$4),NETWORKDAYS.INTL(Z$4,$Q36,1,(Holidays!$A$1:$A$248)),0)+IF(AND($P36&lt;Z$4,$Q36&gt;=AA$4,$Q36&gt;=Z$4),NETWORKDAYS.INTL(Z$4,(AA$4)-1,1,(Holidays!$A$1:$A$248)),0))*$S36,"")</f>
        <v>0</v>
      </c>
      <c r="AA36" s="191">
        <f>IFERROR((IF(AND($P36&gt;=AA$4,$P36&lt;AB$4,$Q36&lt;AB$4),NETWORKDAYS.INTL($P36,$Q36,1,(Holidays!$A$1:$A$248)),0)+IF(AND($P36&gt;=AA$4,$P36&lt;AB$4,$Q36&gt;=AB$4),NETWORKDAYS.INTL($P36,(AB$4)-1,1,(Holidays!$A$1:$A$248)),0)+IF(AND($P36&lt;AA$4,$Q36&lt;AB$4,$Q36&gt;=AA$4),NETWORKDAYS.INTL(AA$4,$Q36,1,(Holidays!$A$1:$A$248)),0)+IF(AND($P36&lt;AA$4,$Q36&gt;=AB$4,$Q36&gt;=AA$4),NETWORKDAYS.INTL(AA$4,(AB$4)-1,1,(Holidays!$A$1:$A$248)),0))*$S36,"")</f>
        <v>0</v>
      </c>
      <c r="AB36" s="191">
        <f>IFERROR((IF(AND($P36&gt;=AB$4,$P36&lt;AC$4,$Q36&lt;AC$4),NETWORKDAYS.INTL($P36,$Q36,1,(Holidays!$A$1:$A$248)),0)+IF(AND($P36&gt;=AB$4,$P36&lt;AC$4,$Q36&gt;=AC$4),NETWORKDAYS.INTL($P36,(AC$4)-1,1,(Holidays!$A$1:$A$248)),0)+IF(AND($P36&lt;AB$4,$Q36&lt;AC$4,$Q36&gt;=AB$4),NETWORKDAYS.INTL(AB$4,$Q36,1,(Holidays!$A$1:$A$248)),0)+IF(AND($P36&lt;AB$4,$Q36&gt;=AC$4,$Q36&gt;=AB$4),NETWORKDAYS.INTL(AB$4,(AC$4)-1,1,(Holidays!$A$1:$A$248)),0))*$S36,"")</f>
        <v>0</v>
      </c>
      <c r="AC36" s="191">
        <f>IFERROR((IF(AND($P36&gt;=AC$4,$P36&lt;AD$4,$Q36&lt;AD$4),NETWORKDAYS.INTL($P36,$Q36,1,(Holidays!$A$1:$A$248)),0)+IF(AND($P36&gt;=AC$4,$P36&lt;AD$4,$Q36&gt;=AD$4),NETWORKDAYS.INTL($P36,(AD$4)-1,1,(Holidays!$A$1:$A$248)),0)+IF(AND($P36&lt;AC$4,$Q36&lt;AD$4,$Q36&gt;=AC$4),NETWORKDAYS.INTL(AC$4,$Q36,1,(Holidays!$A$1:$A$248)),0)+IF(AND($P36&lt;AC$4,$Q36&gt;=AD$4,$Q36&gt;=AC$4),NETWORKDAYS.INTL(AC$4,(AD$4)-1,1,(Holidays!$A$1:$A$248)),0))*$S36,"")</f>
        <v>0</v>
      </c>
      <c r="AD36" s="191">
        <f>IFERROR((IF(AND($P36&gt;=AD$4,$P36&lt;AE$4,$Q36&lt;AE$4),NETWORKDAYS.INTL($P36,$Q36,1,(Holidays!$A$1:$A$248)),0)+IF(AND($P36&gt;=AD$4,$P36&lt;AE$4,$Q36&gt;=AE$4),NETWORKDAYS.INTL($P36,(AE$4)-1,1,(Holidays!$A$1:$A$248)),0)+IF(AND($P36&lt;AD$4,$Q36&lt;AE$4,$Q36&gt;=AD$4),NETWORKDAYS.INTL(AD$4,$Q36,1,(Holidays!$A$1:$A$248)),0)+IF(AND($P36&lt;AD$4,$Q36&gt;=AE$4,$Q36&gt;=AD$4),NETWORKDAYS.INTL(AD$4,(AE$4)-1,1,(Holidays!$A$1:$A$248)),0))*$S36,"")</f>
        <v>0</v>
      </c>
      <c r="AE36" s="191">
        <f>IFERROR((IF(AND($P36&gt;=AE$4,$P36&lt;AF$4,$Q36&lt;AF$4),NETWORKDAYS.INTL($P36,$Q36,1,(Holidays!$A$1:$A$248)),0)+IF(AND($P36&gt;=AE$4,$P36&lt;AF$4,$Q36&gt;=AF$4),NETWORKDAYS.INTL($P36,(AF$4)-1,1,(Holidays!$A$1:$A$248)),0)+IF(AND($P36&lt;AE$4,$Q36&lt;AF$4,$Q36&gt;=AE$4),NETWORKDAYS.INTL(AE$4,$Q36,1,(Holidays!$A$1:$A$248)),0)+IF(AND($P36&lt;AE$4,$Q36&gt;=AF$4,$Q36&gt;=AE$4),NETWORKDAYS.INTL(AE$4,(AF$4)-1,1,(Holidays!$A$1:$A$248)),0))*$S36,"")</f>
        <v>0</v>
      </c>
      <c r="AF36" s="191">
        <f>IFERROR((IF(AND($P36&gt;=AF$4,$P36&lt;AG$4,$Q36&lt;AG$4),NETWORKDAYS.INTL($P36,$Q36,1,(Holidays!$A$1:$A$248)),0)+IF(AND($P36&gt;=AF$4,$P36&lt;AG$4,$Q36&gt;=AG$4),NETWORKDAYS.INTL($P36,(AG$4)-1,1,(Holidays!$A$1:$A$248)),0)+IF(AND($P36&lt;AF$4,$Q36&lt;AG$4,$Q36&gt;=AF$4),NETWORKDAYS.INTL(AF$4,$Q36,1,(Holidays!$A$1:$A$248)),0)+IF(AND($P36&lt;AF$4,$Q36&gt;=AG$4,$Q36&gt;=AF$4),NETWORKDAYS.INTL(AF$4,(AG$4)-1,1,(Holidays!$A$1:$A$248)),0))*$S36,"")</f>
        <v>0</v>
      </c>
      <c r="AG36" s="191">
        <f>IFERROR((IF(AND($P36&gt;=AG$4,$P36&lt;AH$4,$Q36&lt;AH$4),NETWORKDAYS.INTL($P36,$Q36,1,(Holidays!$A$1:$A$248)),0)+IF(AND($P36&gt;=AG$4,$P36&lt;AH$4,$Q36&gt;=AH$4),NETWORKDAYS.INTL($P36,(AH$4)-1,1,(Holidays!$A$1:$A$248)),0)+IF(AND($P36&lt;AG$4,$Q36&lt;AH$4,$Q36&gt;=AG$4),NETWORKDAYS.INTL(AG$4,$Q36,1,(Holidays!$A$1:$A$248)),0)+IF(AND($P36&lt;AG$4,$Q36&gt;=AH$4,$Q36&gt;=AG$4),NETWORKDAYS.INTL(AG$4,(AH$4)-1,1,(Holidays!$A$1:$A$248)),0))*$S36,"")</f>
        <v>0</v>
      </c>
      <c r="AH36" s="191">
        <f>IFERROR((IF(AND($P36&gt;=AH$4,$P36&lt;AI$4,$Q36&lt;AI$4),NETWORKDAYS.INTL($P36,$Q36,1,(Holidays!$A$1:$A$248)),0)+IF(AND($P36&gt;=AH$4,$P36&lt;AI$4,$Q36&gt;=AI$4),NETWORKDAYS.INTL($P36,(AI$4)-1,1,(Holidays!$A$1:$A$248)),0)+IF(AND($P36&lt;AH$4,$Q36&lt;AI$4,$Q36&gt;=AH$4),NETWORKDAYS.INTL(AH$4,$Q36,1,(Holidays!$A$1:$A$248)),0)+IF(AND($P36&lt;AH$4,$Q36&gt;=AI$4,$Q36&gt;=AH$4),NETWORKDAYS.INTL(AH$4,(AI$4)-1,1,(Holidays!$A$1:$A$248)),0))*$S36,"")</f>
        <v>0</v>
      </c>
      <c r="AI36" s="191">
        <f>IFERROR((IF(AND($P36&gt;=AI$4,$P36&lt;AJ$4,$Q36&lt;AJ$4),NETWORKDAYS.INTL($P36,$Q36,1,(Holidays!$A$1:$A$248)),0)+IF(AND($P36&gt;=AI$4,$P36&lt;AJ$4,$Q36&gt;=AJ$4),NETWORKDAYS.INTL($P36,(AJ$4)-1,1,(Holidays!$A$1:$A$248)),0)+IF(AND($P36&lt;AI$4,$Q36&lt;AJ$4,$Q36&gt;=AI$4),NETWORKDAYS.INTL(AI$4,$Q36,1,(Holidays!$A$1:$A$248)),0)+IF(AND($P36&lt;AI$4,$Q36&gt;=AJ$4,$Q36&gt;=AI$4),NETWORKDAYS.INTL(AI$4,(AJ$4)-1,1,(Holidays!$A$1:$A$248)),0))*$S36,"")</f>
        <v>0</v>
      </c>
      <c r="AJ36" s="191">
        <f>IFERROR((IF(AND($P36&gt;=AJ$4,$P36&lt;AK$4,$Q36&lt;AK$4),NETWORKDAYS.INTL($P36,$Q36,1,(Holidays!$A$1:$A$248)),0)+IF(AND($P36&gt;=AJ$4,$P36&lt;AK$4,$Q36&gt;=AK$4),NETWORKDAYS.INTL($P36,(AK$4)-1,1,(Holidays!$A$1:$A$248)),0)+IF(AND($P36&lt;AJ$4,$Q36&lt;AK$4,$Q36&gt;=AJ$4),NETWORKDAYS.INTL(AJ$4,$Q36,1,(Holidays!$A$1:$A$248)),0)+IF(AND($P36&lt;AJ$4,$Q36&gt;=AK$4,$Q36&gt;=AJ$4),NETWORKDAYS.INTL(AJ$4,(AK$4)-1,1,(Holidays!$A$1:$A$248)),0))*$S36,"")</f>
        <v>0</v>
      </c>
      <c r="AK36" s="191">
        <f>IFERROR((IF(AND($P36&gt;=AK$4,$P36&lt;AL$4,$Q36&lt;AL$4),NETWORKDAYS.INTL($P36,$Q36,1,(Holidays!$A$1:$A$248)),0)+IF(AND($P36&gt;=AK$4,$P36&lt;AL$4,$Q36&gt;=AL$4),NETWORKDAYS.INTL($P36,(AL$4)-1,1,(Holidays!$A$1:$A$248)),0)+IF(AND($P36&lt;AK$4,$Q36&lt;AL$4,$Q36&gt;=AK$4),NETWORKDAYS.INTL(AK$4,$Q36,1,(Holidays!$A$1:$A$248)),0)+IF(AND($P36&lt;AK$4,$Q36&gt;=AL$4,$Q36&gt;=AK$4),NETWORKDAYS.INTL(AK$4,(AL$4)-1,1,(Holidays!$A$1:$A$248)),0))*$S36,"")</f>
        <v>0</v>
      </c>
      <c r="AL36" s="191">
        <f>IFERROR((IF(AND($P36&gt;=AL$4,$P36&lt;AM$4,$Q36&lt;AM$4),NETWORKDAYS.INTL($P36,$Q36,1,(Holidays!$A$1:$A$248)),0)+IF(AND($P36&gt;=AL$4,$P36&lt;AM$4,$Q36&gt;=AM$4),NETWORKDAYS.INTL($P36,(AM$4)-1,1,(Holidays!$A$1:$A$248)),0)+IF(AND($P36&lt;AL$4,$Q36&lt;AM$4,$Q36&gt;=AL$4),NETWORKDAYS.INTL(AL$4,$Q36,1,(Holidays!$A$1:$A$248)),0)+IF(AND($P36&lt;AL$4,$Q36&gt;=AM$4,$Q36&gt;=AL$4),NETWORKDAYS.INTL(AL$4,(AM$4)-1,1,(Holidays!$A$1:$A$248)),0))*$S36,"")</f>
        <v>0</v>
      </c>
      <c r="AM36" s="191">
        <f>IFERROR((IF(AND($P36&gt;=AM$4,$P36&lt;AN$4,$Q36&lt;AN$4),NETWORKDAYS.INTL($P36,$Q36,1,(Holidays!$A$1:$A$248)),0)+IF(AND($P36&gt;=AM$4,$P36&lt;AN$4,$Q36&gt;=AN$4),NETWORKDAYS.INTL($P36,(AN$4)-1,1,(Holidays!$A$1:$A$248)),0)+IF(AND($P36&lt;AM$4,$Q36&lt;AN$4,$Q36&gt;=AM$4),NETWORKDAYS.INTL(AM$4,$Q36,1,(Holidays!$A$1:$A$248)),0)+IF(AND($P36&lt;AM$4,$Q36&gt;=AN$4,$Q36&gt;=AM$4),NETWORKDAYS.INTL(AM$4,(AN$4)-1,1,(Holidays!$A$1:$A$248)),0))*$S36,"")</f>
        <v>0</v>
      </c>
      <c r="AN36" s="191">
        <f>IFERROR((IF(AND($P36&gt;=AN$4,$P36&lt;AO$4,$Q36&lt;AO$4),NETWORKDAYS.INTL($P36,$Q36,1,(Holidays!$A$1:$A$248)),0)+IF(AND($P36&gt;=AN$4,$P36&lt;AO$4,$Q36&gt;=AO$4),NETWORKDAYS.INTL($P36,(AO$4)-1,1,(Holidays!$A$1:$A$248)),0)+IF(AND($P36&lt;AN$4,$Q36&lt;AO$4,$Q36&gt;=AN$4),NETWORKDAYS.INTL(AN$4,$Q36,1,(Holidays!$A$1:$A$248)),0)+IF(AND($P36&lt;AN$4,$Q36&gt;=AO$4,$Q36&gt;=AN$4),NETWORKDAYS.INTL(AN$4,(AO$4)-1,1,(Holidays!$A$1:$A$248)),0))*$S36,"")</f>
        <v>0</v>
      </c>
      <c r="AO36" s="191">
        <f>IFERROR((IF(AND($P36&gt;=AO$4,$P36&lt;AP$4,$Q36&lt;AP$4),NETWORKDAYS.INTL($P36,$Q36,1,(Holidays!$A$1:$A$248)),0)+IF(AND($P36&gt;=AO$4,$P36&lt;AP$4,$Q36&gt;=AP$4),NETWORKDAYS.INTL($P36,(AP$4)-1,1,(Holidays!$A$1:$A$248)),0)+IF(AND($P36&lt;AO$4,$Q36&lt;AP$4,$Q36&gt;=AO$4),NETWORKDAYS.INTL(AO$4,$Q36,1,(Holidays!$A$1:$A$248)),0)+IF(AND($P36&lt;AO$4,$Q36&gt;=AP$4,$Q36&gt;=AO$4),NETWORKDAYS.INTL(AO$4,(AP$4)-1,1,(Holidays!$A$1:$A$248)),0))*$S36,"")</f>
        <v>0</v>
      </c>
      <c r="AP36" s="191">
        <f>IFERROR((IF(AND($P36&gt;=AP$4,$P36&lt;AQ$4,$Q36&lt;AQ$4),NETWORKDAYS.INTL($P36,$Q36,1,(Holidays!$A$1:$A$248)),0)+IF(AND($P36&gt;=AP$4,$P36&lt;AQ$4,$Q36&gt;=AQ$4),NETWORKDAYS.INTL($P36,(AQ$4)-1,1,(Holidays!$A$1:$A$248)),0)+IF(AND($P36&lt;AP$4,$Q36&lt;AQ$4,$Q36&gt;=AP$4),NETWORKDAYS.INTL(AP$4,$Q36,1,(Holidays!$A$1:$A$248)),0)+IF(AND($P36&lt;AP$4,$Q36&gt;=AQ$4,$Q36&gt;=AP$4),NETWORKDAYS.INTL(AP$4,(AQ$4)-1,1,(Holidays!$A$1:$A$248)),0))*$S36,"")</f>
        <v>16</v>
      </c>
      <c r="AQ36" s="191">
        <f>IFERROR((IF(AND($P36&gt;=AQ$4,$P36&lt;AR$4,$Q36&lt;AR$4),NETWORKDAYS.INTL($P36,$Q36,1,(Holidays!$A$1:$A$248)),0)+IF(AND($P36&gt;=AQ$4,$P36&lt;AR$4,$Q36&gt;=AR$4),NETWORKDAYS.INTL($P36,(AR$4)-1,1,(Holidays!$A$1:$A$248)),0)+IF(AND($P36&lt;AQ$4,$Q36&lt;AR$4,$Q36&gt;=AQ$4),NETWORKDAYS.INTL(AQ$4,$Q36,1,(Holidays!$A$1:$A$248)),0)+IF(AND($P36&lt;AQ$4,$Q36&gt;=AR$4,$Q36&gt;=AQ$4),NETWORKDAYS.INTL(AQ$4,(AR$4)-1,1,(Holidays!$A$1:$A$248)),0))*$S36,"")</f>
        <v>0</v>
      </c>
      <c r="AR36" s="191">
        <f>IFERROR((IF(AND($P36&gt;=AR$4,$P36&lt;AS$4,$Q36&lt;AS$4),NETWORKDAYS.INTL($P36,$Q36,1,(Holidays!$A$1:$A$248)),0)+IF(AND($P36&gt;=AR$4,$P36&lt;AS$4,$Q36&gt;=AS$4),NETWORKDAYS.INTL($P36,(AS$4)-1,1,(Holidays!$A$1:$A$248)),0)+IF(AND($P36&lt;AR$4,$Q36&lt;AS$4,$Q36&gt;=AR$4),NETWORKDAYS.INTL(AR$4,$Q36,1,(Holidays!$A$1:$A$248)),0)+IF(AND($P36&lt;AR$4,$Q36&gt;=AS$4,$Q36&gt;=AR$4),NETWORKDAYS.INTL(AR$4,(AS$4)-1,1,(Holidays!$A$1:$A$248)),0))*$S36,"")</f>
        <v>0</v>
      </c>
      <c r="AS36" s="192">
        <f>IFERROR((IF(AND($P36&gt;=AS$4,$P36&lt;AT$4,$Q36&lt;AT$4),NETWORKDAYS.INTL($P36,$Q36,1,(Holidays!$A$1:$A$248)),0)+IF(AND($P36&gt;=AS$4,$P36&lt;AT$4,$Q36&gt;=AT$4),NETWORKDAYS.INTL($P36,(AT$4)-1,1,(Holidays!$A$1:$A$248)),0)+IF(AND($P36&lt;AS$4,$Q36&lt;AT$4,$Q36&gt;=AS$4),NETWORKDAYS.INTL(AS$4,$Q36,1,(Holidays!$A$1:$A$248)),0)+IF(AND($P36&lt;AS$4,$Q36&gt;=AT$4,$Q36&gt;=AS$4),NETWORKDAYS.INTL(AS$4,(AT$4)-1,1,(Holidays!$A$1:$A$248)),0))*$S36,"")</f>
        <v>0</v>
      </c>
      <c r="AT36" s="191">
        <f>IFERROR((IF(AND($P36&gt;=AT$4,$P36&lt;AU$4,$Q36&lt;AU$4),NETWORKDAYS.INTL($P36,$Q36,1,(Holidays!$A$1:$A$248)),0)+IF(AND($P36&gt;=AT$4,$P36&lt;AU$4,$Q36&gt;=AU$4),NETWORKDAYS.INTL($P36,(AU$4)-1,1,(Holidays!$A$1:$A$248)),0)+IF(AND($P36&lt;AT$4,$Q36&lt;AU$4,$Q36&gt;=AT$4),NETWORKDAYS.INTL(AT$4,$Q36,1,(Holidays!$A$1:$A$248)),0)+IF(AND($P36&lt;AT$4,$Q36&gt;=AU$4,$Q36&gt;=AT$4),NETWORKDAYS.INTL(AT$4,(AU$4)-1,1,(Holidays!$A$1:$A$248)),0))*$S36,"")</f>
        <v>0</v>
      </c>
      <c r="AU36" s="191">
        <f>IFERROR((IF(AND($P36&gt;=AU$4,$P36&lt;AV$4,$Q36&lt;AV$4),NETWORKDAYS.INTL($P36,$Q36,1,(Holidays!$A$1:$A$248)),0)+IF(AND($P36&gt;=AU$4,$P36&lt;AV$4,$Q36&gt;=AV$4),NETWORKDAYS.INTL($P36,(AV$4)-1,1,(Holidays!$A$1:$A$248)),0)+IF(AND($P36&lt;AU$4,$Q36&lt;AV$4,$Q36&gt;=AU$4),NETWORKDAYS.INTL(AU$4,$Q36,1,(Holidays!$A$1:$A$248)),0)+IF(AND($P36&lt;AU$4,$Q36&gt;=AV$4,$Q36&gt;=AU$4),NETWORKDAYS.INTL(AU$4,(AV$4)-1,1,(Holidays!$A$1:$A$248)),0))*$S36,"")</f>
        <v>0</v>
      </c>
      <c r="AV36" s="191">
        <f>IFERROR((IF(AND($P36&gt;=AV$4,$P36&lt;AW$4,$Q36&lt;AW$4),NETWORKDAYS.INTL($P36,$Q36,1,(Holidays!$A$1:$A$248)),0)+IF(AND($P36&gt;=AV$4,$P36&lt;AW$4,$Q36&gt;=AW$4),NETWORKDAYS.INTL($P36,(AW$4)-1,1,(Holidays!$A$1:$A$248)),0)+IF(AND($P36&lt;AV$4,$Q36&lt;AW$4,$Q36&gt;=AV$4),NETWORKDAYS.INTL(AV$4,$Q36,1,(Holidays!$A$1:$A$248)),0)+IF(AND($P36&lt;AV$4,$Q36&gt;=AW$4,$Q36&gt;=AV$4),NETWORKDAYS.INTL(AV$4,(AW$4)-1,1,(Holidays!$A$1:$A$248)),0))*$S36,"")</f>
        <v>0</v>
      </c>
      <c r="AW36" s="191">
        <f>IFERROR((IF(AND($P36&gt;=AW$4,$P36&lt;AX$4,$Q36&lt;AX$4),NETWORKDAYS.INTL($P36,$Q36,1,(Holidays!$A$1:$A$248)),0)+IF(AND($P36&gt;=AW$4,$P36&lt;AX$4,$Q36&gt;=AX$4),NETWORKDAYS.INTL($P36,(AX$4)-1,1,(Holidays!$A$1:$A$248)),0)+IF(AND($P36&lt;AW$4,$Q36&lt;AX$4,$Q36&gt;=AW$4),NETWORKDAYS.INTL(AW$4,$Q36,1,(Holidays!$A$1:$A$248)),0)+IF(AND($P36&lt;AW$4,$Q36&gt;=AX$4,$Q36&gt;=AW$4),NETWORKDAYS.INTL(AW$4,(AX$4)-1,1,(Holidays!$A$1:$A$248)),0))*$S36,"")</f>
        <v>0</v>
      </c>
      <c r="AX36" s="191">
        <f>IFERROR((IF(AND($P36&gt;=AX$4,$P36&lt;AY$4,$Q36&lt;AY$4),NETWORKDAYS.INTL($P36,$Q36,1,(Holidays!$A$1:$A$248)),0)+IF(AND($P36&gt;=AX$4,$P36&lt;AY$4,$Q36&gt;=AY$4),NETWORKDAYS.INTL($P36,(AY$4)-1,1,(Holidays!$A$1:$A$248)),0)+IF(AND($P36&lt;AX$4,$Q36&lt;AY$4,$Q36&gt;=AX$4),NETWORKDAYS.INTL(AX$4,$Q36,1,(Holidays!$A$1:$A$248)),0)+IF(AND($P36&lt;AX$4,$Q36&gt;=AY$4,$Q36&gt;=AX$4),NETWORKDAYS.INTL(AX$4,(AY$4)-1,1,(Holidays!$A$1:$A$248)),0))*$S36,"")</f>
        <v>0</v>
      </c>
      <c r="AY36" s="191">
        <f>IFERROR((IF(AND($P36&gt;=AY$4,$P36&lt;AZ$4,$Q36&lt;AZ$4),NETWORKDAYS.INTL($P36,$Q36,1,(Holidays!$A$1:$A$248)),0)+IF(AND($P36&gt;=AY$4,$P36&lt;AZ$4,$Q36&gt;=AZ$4),NETWORKDAYS.INTL($P36,(AZ$4)-1,1,(Holidays!$A$1:$A$248)),0)+IF(AND($P36&lt;AY$4,$Q36&lt;AZ$4,$Q36&gt;=AY$4),NETWORKDAYS.INTL(AY$4,$Q36,1,(Holidays!$A$1:$A$248)),0)+IF(AND($P36&lt;AY$4,$Q36&gt;=AZ$4,$Q36&gt;=AY$4),NETWORKDAYS.INTL(AY$4,(AZ$4)-1,1,(Holidays!$A$1:$A$248)),0))*$S36,"")</f>
        <v>0</v>
      </c>
      <c r="AZ36" s="191">
        <f>IFERROR((IF(AND($P36&gt;=AZ$4,$P36&lt;BA$4,$Q36&lt;BA$4),NETWORKDAYS.INTL($P36,$Q36,1,(Holidays!$A$1:$A$248)),0)+IF(AND($P36&gt;=AZ$4,$P36&lt;BA$4,$Q36&gt;=BA$4),NETWORKDAYS.INTL($P36,(BA$4)-1,1,(Holidays!$A$1:$A$248)),0)+IF(AND($P36&lt;AZ$4,$Q36&lt;BA$4,$Q36&gt;=AZ$4),NETWORKDAYS.INTL(AZ$4,$Q36,1,(Holidays!$A$1:$A$248)),0)+IF(AND($P36&lt;AZ$4,$Q36&gt;=BA$4,$Q36&gt;=AZ$4),NETWORKDAYS.INTL(AZ$4,(BA$4)-1,1,(Holidays!$A$1:$A$248)),0))*$S36,"")</f>
        <v>0</v>
      </c>
      <c r="BA36" s="191">
        <f>IFERROR((IF(AND($P36&gt;=BA$4,$P36&lt;BB$4,$Q36&lt;BB$4),NETWORKDAYS.INTL($P36,$Q36,1,(Holidays!$A$1:$A$248)),0)+IF(AND($P36&gt;=BA$4,$P36&lt;BB$4,$Q36&gt;=BB$4),NETWORKDAYS.INTL($P36,(BB$4)-1,1,(Holidays!$A$1:$A$248)),0)+IF(AND($P36&lt;BA$4,$Q36&lt;BB$4,$Q36&gt;=BA$4),NETWORKDAYS.INTL(BA$4,$Q36,1,(Holidays!$A$1:$A$248)),0)+IF(AND($P36&lt;BA$4,$Q36&gt;=BB$4,$Q36&gt;=BA$4),NETWORKDAYS.INTL(BA$4,(BB$4)-1,1,(Holidays!$A$1:$A$248)),0))*$S36,"")</f>
        <v>0</v>
      </c>
      <c r="BB36" s="191">
        <f>IFERROR((IF(AND($P36&gt;=BB$4,$P36&lt;BC$4,$Q36&lt;BC$4),NETWORKDAYS.INTL($P36,$Q36,1,(Holidays!$A$1:$A$248)),0)+IF(AND($P36&gt;=BB$4,$P36&lt;BC$4,$Q36&gt;=BC$4),NETWORKDAYS.INTL($P36,(BC$4)-1,1,(Holidays!$A$1:$A$248)),0)+IF(AND($P36&lt;BB$4,$Q36&lt;BC$4,$Q36&gt;=BB$4),NETWORKDAYS.INTL(BB$4,$Q36,1,(Holidays!$A$1:$A$248)),0)+IF(AND($P36&lt;BB$4,$Q36&gt;=BC$4,$Q36&gt;=BB$4),NETWORKDAYS.INTL(BB$4,(BC$4)-1,1,(Holidays!$A$1:$A$248)),0))*$S36,"")</f>
        <v>0</v>
      </c>
      <c r="BC36" s="191">
        <f>IFERROR((IF(AND($P36&gt;=BC$4,$P36&lt;BD$4,$Q36&lt;BD$4),NETWORKDAYS.INTL($P36,$Q36,1,(Holidays!$A$1:$A$248)),0)+IF(AND($P36&gt;=BC$4,$P36&lt;BD$4,$Q36&gt;=BD$4),NETWORKDAYS.INTL($P36,(BD$4)-1,1,(Holidays!$A$1:$A$248)),0)+IF(AND($P36&lt;BC$4,$Q36&lt;BD$4,$Q36&gt;=BC$4),NETWORKDAYS.INTL(BC$4,$Q36,1,(Holidays!$A$1:$A$248)),0)+IF(AND($P36&lt;BC$4,$Q36&gt;=BD$4,$Q36&gt;=BC$4),NETWORKDAYS.INTL(BC$4,(BD$4)-1,1,(Holidays!$A$1:$A$248)),0))*$S36,"")</f>
        <v>0</v>
      </c>
      <c r="BD36" s="191">
        <f>IFERROR((IF(AND($P36&gt;=BD$4,$P36&lt;BE$4,$Q36&lt;BE$4),NETWORKDAYS.INTL($P36,$Q36,1,(Holidays!$A$1:$A$248)),0)+IF(AND($P36&gt;=BD$4,$P36&lt;BE$4,$Q36&gt;=BE$4),NETWORKDAYS.INTL($P36,(BE$4)-1,1,(Holidays!$A$1:$A$248)),0)+IF(AND($P36&lt;BD$4,$Q36&lt;BE$4,$Q36&gt;=BD$4),NETWORKDAYS.INTL(BD$4,$Q36,1,(Holidays!$A$1:$A$248)),0)+IF(AND($P36&lt;BD$4,$Q36&gt;=BE$4,$Q36&gt;=BD$4),NETWORKDAYS.INTL(BD$4,(BE$4)-1,1,(Holidays!$A$1:$A$248)),0))*$S36,"")</f>
        <v>0</v>
      </c>
      <c r="BE36" s="191">
        <f>IFERROR((IF(AND($P36&gt;=BE$4,$P36&lt;BF$4,$Q36&lt;BF$4),NETWORKDAYS.INTL($P36,$Q36,1,(Holidays!$A$1:$A$248)),0)+IF(AND($P36&gt;=BE$4,$P36&lt;BF$4,$Q36&gt;=BF$4),NETWORKDAYS.INTL($P36,(BF$4)-1,1,(Holidays!$A$1:$A$248)),0)+IF(AND($P36&lt;BE$4,$Q36&lt;BF$4,$Q36&gt;=BE$4),NETWORKDAYS.INTL(BE$4,$Q36,1,(Holidays!$A$1:$A$248)),0)+IF(AND($P36&lt;BE$4,$Q36&gt;=BF$4,$Q36&gt;=BE$4),NETWORKDAYS.INTL(BE$4,(BF$4)-1,1,(Holidays!$A$1:$A$248)),0))*$S36,"")</f>
        <v>0</v>
      </c>
      <c r="BF36" s="191">
        <f>IFERROR((IF(AND($P36&gt;=BF$4,$P36&lt;BG$4,$Q36&lt;BG$4),NETWORKDAYS.INTL($P36,$Q36,1,(Holidays!$A$1:$A$248)),0)+IF(AND($P36&gt;=BF$4,$P36&lt;BG$4,$Q36&gt;=BG$4),NETWORKDAYS.INTL($P36,(BG$4)-1,1,(Holidays!$A$1:$A$248)),0)+IF(AND($P36&lt;BF$4,$Q36&lt;BG$4,$Q36&gt;=BF$4),NETWORKDAYS.INTL(BF$4,$Q36,1,(Holidays!$A$1:$A$248)),0)+IF(AND($P36&lt;BF$4,$Q36&gt;=BG$4,$Q36&gt;=BF$4),NETWORKDAYS.INTL(BF$4,(BG$4)-1,1,(Holidays!$A$1:$A$248)),0))*$S36,"")</f>
        <v>0</v>
      </c>
      <c r="BG36" s="191">
        <f>IFERROR((IF(AND($P36&gt;=BG$4,$P36&lt;BH$4,$Q36&lt;BH$4),NETWORKDAYS.INTL($P36,$Q36,1,(Holidays!$A$1:$A$248)),0)+IF(AND($P36&gt;=BG$4,$P36&lt;BH$4,$Q36&gt;=BH$4),NETWORKDAYS.INTL($P36,(BH$4)-1,1,(Holidays!$A$1:$A$248)),0)+IF(AND($P36&lt;BG$4,$Q36&lt;BH$4,$Q36&gt;=BG$4),NETWORKDAYS.INTL(BG$4,$Q36,1,(Holidays!$A$1:$A$248)),0)+IF(AND($P36&lt;BG$4,$Q36&gt;=BH$4,$Q36&gt;=BG$4),NETWORKDAYS.INTL(BG$4,(BH$4)-1,1,(Holidays!$A$1:$A$248)),0))*$S36,"")</f>
        <v>0</v>
      </c>
      <c r="BH36" s="191">
        <f>IFERROR((IF(AND($P36&gt;=BH$4,$P36&lt;BI$4,$Q36&lt;BI$4),NETWORKDAYS.INTL($P36,$Q36,1,(Holidays!$A$1:$A$248)),0)+IF(AND($P36&gt;=BH$4,$P36&lt;BI$4,$Q36&gt;=BI$4),NETWORKDAYS.INTL($P36,(BI$4)-1,1,(Holidays!$A$1:$A$248)),0)+IF(AND($P36&lt;BH$4,$Q36&lt;BI$4,$Q36&gt;=BH$4),NETWORKDAYS.INTL(BH$4,$Q36,1,(Holidays!$A$1:$A$248)),0)+IF(AND($P36&lt;BH$4,$Q36&gt;=BI$4,$Q36&gt;=BH$4),NETWORKDAYS.INTL(BH$4,(BI$4)-1,1,(Holidays!$A$1:$A$248)),0))*$S36,"")</f>
        <v>0</v>
      </c>
      <c r="BI36" s="191">
        <f>IFERROR((IF(AND($P36&gt;=BI$4,$P36&lt;BJ$4,$Q36&lt;BJ$4),NETWORKDAYS.INTL($P36,$Q36,1,(Holidays!$A$1:$A$248)),0)+IF(AND($P36&gt;=BI$4,$P36&lt;BJ$4,$Q36&gt;=BJ$4),NETWORKDAYS.INTL($P36,(BJ$4)-1,1,(Holidays!$A$1:$A$248)),0)+IF(AND($P36&lt;BI$4,$Q36&lt;BJ$4,$Q36&gt;=BI$4),NETWORKDAYS.INTL(BI$4,$Q36,1,(Holidays!$A$1:$A$248)),0)+IF(AND($P36&lt;BI$4,$Q36&gt;=BJ$4,$Q36&gt;=BI$4),NETWORKDAYS.INTL(BI$4,(BJ$4)-1,1,(Holidays!$A$1:$A$248)),0))*$S36,"")</f>
        <v>0</v>
      </c>
      <c r="BJ36" s="191">
        <f>IFERROR((IF(AND($P36&gt;=BJ$4,$P36&lt;BK$4,$Q36&lt;BK$4),NETWORKDAYS.INTL($P36,$Q36,1,(Holidays!$A$1:$A$248)),0)+IF(AND($P36&gt;=BJ$4,$P36&lt;BK$4,$Q36&gt;=BK$4),NETWORKDAYS.INTL($P36,(BK$4)-1,1,(Holidays!$A$1:$A$248)),0)+IF(AND($P36&lt;BJ$4,$Q36&lt;BK$4,$Q36&gt;=BJ$4),NETWORKDAYS.INTL(BJ$4,$Q36,1,(Holidays!$A$1:$A$248)),0)+IF(AND($P36&lt;BJ$4,$Q36&gt;=BK$4,$Q36&gt;=BJ$4),NETWORKDAYS.INTL(BJ$4,(BK$4)-1,1,(Holidays!$A$1:$A$248)),0))*$S36,"")</f>
        <v>0</v>
      </c>
      <c r="BK36" s="191">
        <f>IFERROR((IF(AND($P36&gt;=BK$4,$P36&lt;BL$4,$Q36&lt;BL$4),NETWORKDAYS.INTL($P36,$Q36,1,(Holidays!$A$1:$A$248)),0)+IF(AND($P36&gt;=BK$4,$P36&lt;BL$4,$Q36&gt;=BL$4),NETWORKDAYS.INTL($P36,(BL$4)-1,1,(Holidays!$A$1:$A$248)),0)+IF(AND($P36&lt;BK$4,$Q36&lt;BL$4,$Q36&gt;=BK$4),NETWORKDAYS.INTL(BK$4,$Q36,1,(Holidays!$A$1:$A$248)),0)+IF(AND($P36&lt;BK$4,$Q36&gt;=BL$4,$Q36&gt;=BK$4),NETWORKDAYS.INTL(BK$4,(BL$4)-1,1,(Holidays!$A$1:$A$248)),0))*$S36,"")</f>
        <v>0</v>
      </c>
      <c r="BL36" s="191">
        <f>IFERROR((IF(AND($P36&gt;=BL$4,$P36&lt;BM$4,$Q36&lt;BM$4),NETWORKDAYS.INTL($P36,$Q36,1,(Holidays!$A$1:$A$248)),0)+IF(AND($P36&gt;=BL$4,$P36&lt;BM$4,$Q36&gt;=BM$4),NETWORKDAYS.INTL($P36,(BM$4)-1,1,(Holidays!$A$1:$A$248)),0)+IF(AND($P36&lt;BL$4,$Q36&lt;BM$4,$Q36&gt;=BL$4),NETWORKDAYS.INTL(BL$4,$Q36,1,(Holidays!$A$1:$A$248)),0)+IF(AND($P36&lt;BL$4,$Q36&gt;=BM$4,$Q36&gt;=BL$4),NETWORKDAYS.INTL(BL$4,(BM$4)-1,1,(Holidays!$A$1:$A$248)),0))*$S36,"")</f>
        <v>0</v>
      </c>
      <c r="BM36" s="191">
        <f>IFERROR((IF(AND($P36&gt;=BM$4,$P36&lt;BN$4,$Q36&lt;BN$4),NETWORKDAYS.INTL($P36,$Q36,1,(Holidays!$A$1:$A$248)),0)+IF(AND($P36&gt;=BM$4,$P36&lt;BN$4,$Q36&gt;=BN$4),NETWORKDAYS.INTL($P36,(BN$4)-1,1,(Holidays!$A$1:$A$248)),0)+IF(AND($P36&lt;BM$4,$Q36&lt;BN$4,$Q36&gt;=BM$4),NETWORKDAYS.INTL(BM$4,$Q36,1,(Holidays!$A$1:$A$248)),0)+IF(AND($P36&lt;BM$4,$Q36&gt;=BN$4,$Q36&gt;=BM$4),NETWORKDAYS.INTL(BM$4,(BN$4)-1,1,(Holidays!$A$1:$A$248)),0))*$S36,"")</f>
        <v>0</v>
      </c>
      <c r="BN36" s="191">
        <f>IFERROR((IF(AND($P36&gt;=BN$4,$P36&lt;BO$4,$Q36&lt;BO$4),NETWORKDAYS.INTL($P36,$Q36,1,(Holidays!$A$1:$A$248)),0)+IF(AND($P36&gt;=BN$4,$P36&lt;BO$4,$Q36&gt;=BO$4),NETWORKDAYS.INTL($P36,(BO$4)-1,1,(Holidays!$A$1:$A$248)),0)+IF(AND($P36&lt;BN$4,$Q36&lt;BO$4,$Q36&gt;=BN$4),NETWORKDAYS.INTL(BN$4,$Q36,1,(Holidays!$A$1:$A$248)),0)+IF(AND($P36&lt;BN$4,$Q36&gt;=BO$4,$Q36&gt;=BN$4),NETWORKDAYS.INTL(BN$4,(BO$4)-1,1,(Holidays!$A$1:$A$248)),0))*$S36,"")</f>
        <v>0</v>
      </c>
      <c r="BO36" s="191">
        <f>IFERROR((IF(AND($P36&gt;=BO$4,$P36&lt;BP$4,$Q36&lt;BP$4),NETWORKDAYS.INTL($P36,$Q36,1,(Holidays!$A$1:$A$248)),0)+IF(AND($P36&gt;=BO$4,$P36&lt;BP$4,$Q36&gt;=BP$4),NETWORKDAYS.INTL($P36,(BP$4)-1,1,(Holidays!$A$1:$A$248)),0)+IF(AND($P36&lt;BO$4,$Q36&lt;BP$4,$Q36&gt;=BO$4),NETWORKDAYS.INTL(BO$4,$Q36,1,(Holidays!$A$1:$A$248)),0)+IF(AND($P36&lt;BO$4,$Q36&gt;=BP$4,$Q36&gt;=BO$4),NETWORKDAYS.INTL(BO$4,(BP$4)-1,1,(Holidays!$A$1:$A$248)),0))*$S36,"")</f>
        <v>0</v>
      </c>
      <c r="BP36" s="191">
        <f>IFERROR((IF(AND($P36&gt;=BP$4,$P36&lt;BQ$4,$Q36&lt;BQ$4),NETWORKDAYS.INTL($P36,$Q36,1,(Holidays!$A$1:$A$248)),0)+IF(AND($P36&gt;=BP$4,$P36&lt;BQ$4,$Q36&gt;=BQ$4),NETWORKDAYS.INTL($P36,(BQ$4)-1,1,(Holidays!$A$1:$A$248)),0)+IF(AND($P36&lt;BP$4,$Q36&lt;BQ$4,$Q36&gt;=BP$4),NETWORKDAYS.INTL(BP$4,$Q36,1,(Holidays!$A$1:$A$248)),0)+IF(AND($P36&lt;BP$4,$Q36&gt;=BQ$4,$Q36&gt;=BP$4),NETWORKDAYS.INTL(BP$4,(BQ$4)-1,1,(Holidays!$A$1:$A$248)),0))*$S36,"")</f>
        <v>0</v>
      </c>
      <c r="BQ36" s="191">
        <f>IFERROR((IF(AND($P36&gt;=BQ$4,$P36&lt;BR$4,$Q36&lt;BR$4),NETWORKDAYS.INTL($P36,$Q36,1,(Holidays!$A$1:$A$248)),0)+IF(AND($P36&gt;=BQ$4,$P36&lt;BR$4,$Q36&gt;=BR$4),NETWORKDAYS.INTL($P36,(BR$4)-1,1,(Holidays!$A$1:$A$248)),0)+IF(AND($P36&lt;BQ$4,$Q36&lt;BR$4,$Q36&gt;=BQ$4),NETWORKDAYS.INTL(BQ$4,$Q36,1,(Holidays!$A$1:$A$248)),0)+IF(AND($P36&lt;BQ$4,$Q36&gt;=BR$4,$Q36&gt;=BQ$4),NETWORKDAYS.INTL(BQ$4,(BR$4)-1,1,(Holidays!$A$1:$A$248)),0))*$S36,"")</f>
        <v>0</v>
      </c>
      <c r="BR36" s="191">
        <f>IFERROR((IF(AND($P36&gt;=BR$4,$P36&lt;BS$4,$Q36&lt;BS$4),NETWORKDAYS.INTL($P36,$Q36,1,(Holidays!$A$1:$A$248)),0)+IF(AND($P36&gt;=BR$4,$P36&lt;BS$4,$Q36&gt;=BS$4),NETWORKDAYS.INTL($P36,(BS$4)-1,1,(Holidays!$A$1:$A$248)),0)+IF(AND($P36&lt;BR$4,$Q36&lt;BS$4,$Q36&gt;=BR$4),NETWORKDAYS.INTL(BR$4,$Q36,1,(Holidays!$A$1:$A$248)),0)+IF(AND($P36&lt;BR$4,$Q36&gt;=BS$4,$Q36&gt;=BR$4),NETWORKDAYS.INTL(BR$4,(BS$4)-1,1,(Holidays!$A$1:$A$248)),0))*$S36,"")</f>
        <v>0</v>
      </c>
      <c r="BS36" s="191">
        <f>IFERROR((IF(AND($P36&gt;=BS$4,$P36&lt;BT$4,$Q36&lt;BT$4),NETWORKDAYS.INTL($P36,$Q36,1,(Holidays!$A$1:$A$248)),0)+IF(AND($P36&gt;=BS$4,$P36&lt;BT$4,$Q36&gt;=BT$4),NETWORKDAYS.INTL($P36,(BT$4)-1,1,(Holidays!$A$1:$A$248)),0)+IF(AND($P36&lt;BS$4,$Q36&lt;BT$4,$Q36&gt;=BS$4),NETWORKDAYS.INTL(BS$4,$Q36,1,(Holidays!$A$1:$A$248)),0)+IF(AND($P36&lt;BS$4,$Q36&gt;=BT$4,$Q36&gt;=BS$4),NETWORKDAYS.INTL(BS$4,(BT$4)-1,1,(Holidays!$A$1:$A$248)),0))*$S36,"")</f>
        <v>0</v>
      </c>
      <c r="BT36" s="191">
        <f>IFERROR((IF(AND($P36&gt;=BT$4,$P36&lt;BU$4,$Q36&lt;BU$4),NETWORKDAYS.INTL($P36,$Q36,1,(Holidays!$A$1:$A$248)),0)+IF(AND($P36&gt;=BT$4,$P36&lt;BU$4,$Q36&gt;=BU$4),NETWORKDAYS.INTL($P36,(BU$4)-1,1,(Holidays!$A$1:$A$248)),0)+IF(AND($P36&lt;BT$4,$Q36&lt;BU$4,$Q36&gt;=BT$4),NETWORKDAYS.INTL(BT$4,$Q36,1,(Holidays!$A$1:$A$248)),0)+IF(AND($P36&lt;BT$4,$Q36&gt;=BU$4,$Q36&gt;=BT$4),NETWORKDAYS.INTL(BT$4,(BU$4)-1,1,(Holidays!$A$1:$A$248)),0))*$S36,"")</f>
        <v>0</v>
      </c>
      <c r="BU36" s="191">
        <f>IFERROR((IF(AND($P36&gt;=BU$4,$P36&lt;BV$4,$Q36&lt;BV$4),NETWORKDAYS.INTL($P36,$Q36,1,(Holidays!$A$1:$A$248)),0)+IF(AND($P36&gt;=BU$4,$P36&lt;BV$4,$Q36&gt;=BV$4),NETWORKDAYS.INTL($P36,(BV$4)-1,1,(Holidays!$A$1:$A$248)),0)+IF(AND($P36&lt;BU$4,$Q36&lt;BV$4,$Q36&gt;=BU$4),NETWORKDAYS.INTL(BU$4,$Q36,1,(Holidays!$A$1:$A$248)),0)+IF(AND($P36&lt;BU$4,$Q36&gt;=BV$4,$Q36&gt;=BU$4),NETWORKDAYS.INTL(BU$4,(BV$4)-1,1,(Holidays!$A$1:$A$248)),0))*$S36,"")</f>
        <v>0</v>
      </c>
      <c r="BV36" s="191">
        <f>IFERROR((IF(AND($P36&gt;=BV$4,$P36&lt;BW$4,$Q36&lt;BW$4),NETWORKDAYS.INTL($P36,$Q36,1,(Holidays!$A$1:$A$248)),0)+IF(AND($P36&gt;=BV$4,$P36&lt;BW$4,$Q36&gt;=BW$4),NETWORKDAYS.INTL($P36,(BW$4)-1,1,(Holidays!$A$1:$A$248)),0)+IF(AND($P36&lt;BV$4,$Q36&lt;BW$4,$Q36&gt;=BV$4),NETWORKDAYS.INTL(BV$4,$Q36,1,(Holidays!$A$1:$A$248)),0)+IF(AND($P36&lt;BV$4,$Q36&gt;=BW$4,$Q36&gt;=BV$4),NETWORKDAYS.INTL(BV$4,(BW$4)-1,1,(Holidays!$A$1:$A$248)),0))*$S36,"")</f>
        <v>0</v>
      </c>
      <c r="BW36" s="191">
        <f>IFERROR((IF(AND($P36&gt;=BW$4,$P36&lt;BX$4,$Q36&lt;BX$4),NETWORKDAYS.INTL($P36,$Q36,1,(Holidays!$A$1:$A$248)),0)+IF(AND($P36&gt;=BW$4,$P36&lt;BX$4,$Q36&gt;=BX$4),NETWORKDAYS.INTL($P36,(BX$4)-1,1,(Holidays!$A$1:$A$248)),0)+IF(AND($P36&lt;BW$4,$Q36&lt;BX$4,$Q36&gt;=BW$4),NETWORKDAYS.INTL(BW$4,$Q36,1,(Holidays!$A$1:$A$248)),0)+IF(AND($P36&lt;BW$4,$Q36&gt;=BX$4,$Q36&gt;=BW$4),NETWORKDAYS.INTL(BW$4,(BX$4)-1,1,(Holidays!$A$1:$A$248)),0))*$S36,"")</f>
        <v>0</v>
      </c>
      <c r="BX36" s="191">
        <f>IFERROR((IF(AND($P36&gt;=BX$4,$P36&lt;BY$4,$Q36&lt;BY$4),NETWORKDAYS.INTL($P36,$Q36,1,(Holidays!$A$1:$A$248)),0)+IF(AND($P36&gt;=BX$4,$P36&lt;BY$4,$Q36&gt;=BY$4),NETWORKDAYS.INTL($P36,(BY$4)-1,1,(Holidays!$A$1:$A$248)),0)+IF(AND($P36&lt;BX$4,$Q36&lt;BY$4,$Q36&gt;=BX$4),NETWORKDAYS.INTL(BX$4,$Q36,1,(Holidays!$A$1:$A$248)),0)+IF(AND($P36&lt;BX$4,$Q36&gt;=BY$4,$Q36&gt;=BX$4),NETWORKDAYS.INTL(BX$4,(BY$4)-1,1,(Holidays!$A$1:$A$248)),0))*$S36,"")</f>
        <v>0</v>
      </c>
      <c r="BY36" s="191">
        <f>IFERROR((IF(AND($P36&gt;=BY$4,$P36&lt;BZ$4,$Q36&lt;BZ$4),NETWORKDAYS.INTL($P36,$Q36,1,(Holidays!$A$1:$A$248)),0)+IF(AND($P36&gt;=BY$4,$P36&lt;BZ$4,$Q36&gt;=BZ$4),NETWORKDAYS.INTL($P36,(BZ$4)-1,1,(Holidays!$A$1:$A$248)),0)+IF(AND($P36&lt;BY$4,$Q36&lt;BZ$4,$Q36&gt;=BY$4),NETWORKDAYS.INTL(BY$4,$Q36,1,(Holidays!$A$1:$A$248)),0)+IF(AND($P36&lt;BY$4,$Q36&gt;=BZ$4,$Q36&gt;=BY$4),NETWORKDAYS.INTL(BY$4,(BZ$4)-1,1,(Holidays!$A$1:$A$248)),0))*$S36,"")</f>
        <v>0</v>
      </c>
      <c r="BZ36" s="191">
        <f>IFERROR((IF(AND($P36&gt;=BZ$4,$P36&lt;CA$4,$Q36&lt;CA$4),NETWORKDAYS.INTL($P36,$Q36,1,(Holidays!$A$1:$A$248)),0)+IF(AND($P36&gt;=BZ$4,$P36&lt;CA$4,$Q36&gt;=CA$4),NETWORKDAYS.INTL($P36,(CA$4)-1,1,(Holidays!$A$1:$A$248)),0)+IF(AND($P36&lt;BZ$4,$Q36&lt;CA$4,$Q36&gt;=BZ$4),NETWORKDAYS.INTL(BZ$4,$Q36,1,(Holidays!$A$1:$A$248)),0)+IF(AND($P36&lt;BZ$4,$Q36&gt;=CA$4,$Q36&gt;=BZ$4),NETWORKDAYS.INTL(BZ$4,(CA$4)-1,1,(Holidays!$A$1:$A$248)),0))*$S36,"")</f>
        <v>0</v>
      </c>
      <c r="CA36" s="191">
        <f>IFERROR((IF(AND($P36&gt;=CA$4,$P36&lt;CB$4,$Q36&lt;CB$4),NETWORKDAYS.INTL($P36,$Q36,1,(Holidays!$A$1:$A$248)),0)+IF(AND($P36&gt;=CA$4,$P36&lt;CB$4,$Q36&gt;=CB$4),NETWORKDAYS.INTL($P36,(CB$4)-1,1,(Holidays!$A$1:$A$248)),0)+IF(AND($P36&lt;CA$4,$Q36&lt;CB$4,$Q36&gt;=CA$4),NETWORKDAYS.INTL(CA$4,$Q36,1,(Holidays!$A$1:$A$248)),0)+IF(AND($P36&lt;CA$4,$Q36&gt;=CB$4,$Q36&gt;=CA$4),NETWORKDAYS.INTL(CA$4,(CB$4)-1,1,(Holidays!$A$1:$A$248)),0))*$S36,"")</f>
        <v>0</v>
      </c>
      <c r="CB36" s="191">
        <f>IFERROR((IF(AND($P36&gt;=CB$4,$P36&lt;CC$4,$Q36&lt;CC$4),NETWORKDAYS.INTL($P36,$Q36,1,(Holidays!$A$1:$A$248)),0)+IF(AND($P36&gt;=CB$4,$P36&lt;CC$4,$Q36&gt;=CC$4),NETWORKDAYS.INTL($P36,(CC$4)-1,1,(Holidays!$A$1:$A$248)),0)+IF(AND($P36&lt;CB$4,$Q36&lt;CC$4,$Q36&gt;=CB$4),NETWORKDAYS.INTL(CB$4,$Q36,1,(Holidays!$A$1:$A$248)),0)+IF(AND($P36&lt;CB$4,$Q36&gt;=CC$4,$Q36&gt;=CB$4),NETWORKDAYS.INTL(CB$4,(CC$4)-1,1,(Holidays!$A$1:$A$248)),0))*$S36,"")</f>
        <v>0</v>
      </c>
      <c r="CC36" s="191">
        <f>IFERROR((IF(AND($P36&gt;=CC$4,$P36&lt;CD$4,$Q36&lt;CD$4),NETWORKDAYS.INTL($P36,$Q36,1,(Holidays!$A$1:$A$248)),0)+IF(AND($P36&gt;=CC$4,$P36&lt;CD$4,$Q36&gt;=CD$4),NETWORKDAYS.INTL($P36,(CD$4)-1,1,(Holidays!$A$1:$A$248)),0)+IF(AND($P36&lt;CC$4,$Q36&lt;CD$4,$Q36&gt;=CC$4),NETWORKDAYS.INTL(CC$4,$Q36,1,(Holidays!$A$1:$A$248)),0)+IF(AND($P36&lt;CC$4,$Q36&gt;=CD$4,$Q36&gt;=CC$4),NETWORKDAYS.INTL(CC$4,(CD$4)-1,1,(Holidays!$A$1:$A$248)),0))*$S36,"")</f>
        <v>0</v>
      </c>
      <c r="CD36" s="191">
        <f>IFERROR((IF(AND($P36&gt;=CD$4,$P36&lt;CE$4,$Q36&lt;CE$4),NETWORKDAYS.INTL($P36,$Q36,1,(Holidays!$A$1:$A$248)),0)+IF(AND($P36&gt;=CD$4,$P36&lt;CE$4,$Q36&gt;=CE$4),NETWORKDAYS.INTL($P36,(CE$4)-1,1,(Holidays!$A$1:$A$248)),0)+IF(AND($P36&lt;CD$4,$Q36&lt;CE$4,$Q36&gt;=CD$4),NETWORKDAYS.INTL(CD$4,$Q36,1,(Holidays!$A$1:$A$248)),0)+IF(AND($P36&lt;CD$4,$Q36&gt;=CE$4,$Q36&gt;=CD$4),NETWORKDAYS.INTL(CD$4,(CE$4)-1,1,(Holidays!$A$1:$A$248)),0))*$S36,"")</f>
        <v>0</v>
      </c>
      <c r="CE36" s="191">
        <f>IFERROR((IF(AND($P36&gt;=CE$4,$P36&lt;CF$4,$Q36&lt;CF$4),NETWORKDAYS.INTL($P36,$Q36,1,(Holidays!$A$1:$A$248)),0)+IF(AND($P36&gt;=CE$4,$P36&lt;CF$4,$Q36&gt;=CF$4),NETWORKDAYS.INTL($P36,(CF$4)-1,1,(Holidays!$A$1:$A$248)),0)+IF(AND($P36&lt;CE$4,$Q36&lt;CF$4,$Q36&gt;=CE$4),NETWORKDAYS.INTL(CE$4,$Q36,1,(Holidays!$A$1:$A$248)),0)+IF(AND($P36&lt;CE$4,$Q36&gt;=CF$4,$Q36&gt;=CE$4),NETWORKDAYS.INTL(CE$4,(CF$4)-1,1,(Holidays!$A$1:$A$248)),0))*$S36,"")</f>
        <v>0</v>
      </c>
      <c r="CF36" s="191">
        <f>IFERROR((IF(AND($P36&gt;=CF$4,$P36&lt;CG$4,$Q36&lt;CG$4),NETWORKDAYS.INTL($P36,$Q36,1,(Holidays!$A$1:$A$248)),0)+IF(AND($P36&gt;=CF$4,$P36&lt;CG$4,$Q36&gt;=CG$4),NETWORKDAYS.INTL($P36,(CG$4)-1,1,(Holidays!$A$1:$A$248)),0)+IF(AND($P36&lt;CF$4,$Q36&lt;CG$4,$Q36&gt;=CF$4),NETWORKDAYS.INTL(CF$4,$Q36,1,(Holidays!$A$1:$A$248)),0)+IF(AND($P36&lt;CF$4,$Q36&gt;=CG$4,$Q36&gt;=CF$4),NETWORKDAYS.INTL(CF$4,(CG$4)-1,1,(Holidays!$A$1:$A$248)),0))*$S36,"")</f>
        <v>0</v>
      </c>
      <c r="CG36" s="191">
        <f>IFERROR((IF(AND($P36&gt;=CG$4,$P36&lt;CH$4,$Q36&lt;CH$4),NETWORKDAYS.INTL($P36,$Q36,1,(Holidays!$A$1:$A$248)),0)+IF(AND($P36&gt;=CG$4,$P36&lt;CH$4,$Q36&gt;=CH$4),NETWORKDAYS.INTL($P36,(CH$4)-1,1,(Holidays!$A$1:$A$248)),0)+IF(AND($P36&lt;CG$4,$Q36&lt;CH$4,$Q36&gt;=CG$4),NETWORKDAYS.INTL(CG$4,$Q36,1,(Holidays!$A$1:$A$248)),0)+IF(AND($P36&lt;CG$4,$Q36&gt;=CH$4,$Q36&gt;=CG$4),NETWORKDAYS.INTL(CG$4,(CH$4)-1,1,(Holidays!$A$1:$A$248)),0))*$S36,"")</f>
        <v>0</v>
      </c>
      <c r="CH36" s="191">
        <f>IFERROR((IF(AND($P36&gt;=CH$4,$P36&lt;CI$4,$Q36&lt;CI$4),NETWORKDAYS.INTL($P36,$Q36,1,(Holidays!$A$1:$A$248)),0)+IF(AND($P36&gt;=CH$4,$P36&lt;CI$4,$Q36&gt;=CI$4),NETWORKDAYS.INTL($P36,(CI$4)-1,1,(Holidays!$A$1:$A$248)),0)+IF(AND($P36&lt;CH$4,$Q36&lt;CI$4,$Q36&gt;=CH$4),NETWORKDAYS.INTL(CH$4,$Q36,1,(Holidays!$A$1:$A$248)),0)+IF(AND($P36&lt;CH$4,$Q36&gt;=CI$4,$Q36&gt;=CH$4),NETWORKDAYS.INTL(CH$4,(CI$4)-1,1,(Holidays!$A$1:$A$248)),0))*$S36,"")</f>
        <v>0</v>
      </c>
      <c r="CI36" s="191">
        <f>IFERROR((IF(AND($P36&gt;=CI$4,$P36&lt;CJ$4,$Q36&lt;CJ$4),NETWORKDAYS.INTL($P36,$Q36,1,(Holidays!$A$1:$A$248)),0)+IF(AND($P36&gt;=CI$4,$P36&lt;CJ$4,$Q36&gt;=CJ$4),NETWORKDAYS.INTL($P36,(CJ$4)-1,1,(Holidays!$A$1:$A$248)),0)+IF(AND($P36&lt;CI$4,$Q36&lt;CJ$4,$Q36&gt;=CI$4),NETWORKDAYS.INTL(CI$4,$Q36,1,(Holidays!$A$1:$A$248)),0)+IF(AND($P36&lt;CI$4,$Q36&gt;=CJ$4,$Q36&gt;=CI$4),NETWORKDAYS.INTL(CI$4,(CJ$4)-1,1,(Holidays!$A$1:$A$248)),0))*$S36,"")</f>
        <v>0</v>
      </c>
      <c r="CJ36" s="191">
        <f>IFERROR((IF(AND($P36&gt;=CJ$4,$P36&lt;CK$4,$Q36&lt;CK$4),NETWORKDAYS.INTL($P36,$Q36,1,(Holidays!$A$1:$A$248)),0)+IF(AND($P36&gt;=CJ$4,$P36&lt;CK$4,$Q36&gt;=CK$4),NETWORKDAYS.INTL($P36,(CK$4)-1,1,(Holidays!$A$1:$A$248)),0)+IF(AND($P36&lt;CJ$4,$Q36&lt;CK$4,$Q36&gt;=CJ$4),NETWORKDAYS.INTL(CJ$4,$Q36,1,(Holidays!$A$1:$A$248)),0)+IF(AND($P36&lt;CJ$4,$Q36&gt;=CK$4,$Q36&gt;=CJ$4),NETWORKDAYS.INTL(CJ$4,(CK$4)-1,1,(Holidays!$A$1:$A$248)),0))*$S36,"")</f>
        <v>0</v>
      </c>
      <c r="CK36" s="191">
        <f>IFERROR((IF(AND($P36&gt;=CK$4,$P36&lt;CL$4,$Q36&lt;CL$4),NETWORKDAYS.INTL($P36,$Q36,1,(Holidays!$A$1:$A$248)),0)+IF(AND($P36&gt;=CK$4,$P36&lt;CL$4,$Q36&gt;=CL$4),NETWORKDAYS.INTL($P36,(CL$4)-1,1,(Holidays!$A$1:$A$248)),0)+IF(AND($P36&lt;CK$4,$Q36&lt;CL$4,$Q36&gt;=CK$4),NETWORKDAYS.INTL(CK$4,$Q36,1,(Holidays!$A$1:$A$248)),0)+IF(AND($P36&lt;CK$4,$Q36&gt;=CL$4,$Q36&gt;=CK$4),NETWORKDAYS.INTL(CK$4,(CL$4)-1,1,(Holidays!$A$1:$A$248)),0))*$S36,"")</f>
        <v>0</v>
      </c>
      <c r="CL36" s="191">
        <f>IFERROR((IF(AND($P36&gt;=CL$4,$P36&lt;CM$4,$Q36&lt;CM$4),NETWORKDAYS.INTL($P36,$Q36,1,(Holidays!$A$1:$A$248)),0)+IF(AND($P36&gt;=CL$4,$P36&lt;CM$4,$Q36&gt;=CM$4),NETWORKDAYS.INTL($P36,(CM$4)-1,1,(Holidays!$A$1:$A$248)),0)+IF(AND($P36&lt;CL$4,$Q36&lt;CM$4,$Q36&gt;=CL$4),NETWORKDAYS.INTL(CL$4,$Q36,1,(Holidays!$A$1:$A$248)),0)+IF(AND($P36&lt;CL$4,$Q36&gt;=CM$4,$Q36&gt;=CL$4),NETWORKDAYS.INTL(CL$4,(CM$4)-1,1,(Holidays!$A$1:$A$248)),0))*$S36,"")</f>
        <v>0</v>
      </c>
      <c r="CM36" s="191">
        <f>IFERROR((IF(AND($P36&gt;=CM$4,$P36&lt;CN$4,$Q36&lt;CN$4),NETWORKDAYS.INTL($P36,$Q36,1,(Holidays!$A$1:$A$248)),0)+IF(AND($P36&gt;=CM$4,$P36&lt;CN$4,$Q36&gt;=CN$4),NETWORKDAYS.INTL($P36,(CN$4)-1,1,(Holidays!$A$1:$A$248)),0)+IF(AND($P36&lt;CM$4,$Q36&lt;CN$4,$Q36&gt;=CM$4),NETWORKDAYS.INTL(CM$4,$Q36,1,(Holidays!$A$1:$A$248)),0)+IF(AND($P36&lt;CM$4,$Q36&gt;=CN$4,$Q36&gt;=CM$4),NETWORKDAYS.INTL(CM$4,(CN$4)-1,1,(Holidays!$A$1:$A$248)),0))*$S36,"")</f>
        <v>0</v>
      </c>
      <c r="CN36" s="191">
        <f>IFERROR((IF(AND($P36&gt;=CN$4,$P36&lt;CO$4,$Q36&lt;CO$4),NETWORKDAYS.INTL($P36,$Q36,1,(Holidays!$A$1:$A$248)),0)+IF(AND($P36&gt;=CN$4,$P36&lt;CO$4,$Q36&gt;=CO$4),NETWORKDAYS.INTL($P36,(CO$4)-1,1,(Holidays!$A$1:$A$248)),0)+IF(AND($P36&lt;CN$4,$Q36&lt;CO$4,$Q36&gt;=CN$4),NETWORKDAYS.INTL(CN$4,$Q36,1,(Holidays!$A$1:$A$248)),0)+IF(AND($P36&lt;CN$4,$Q36&gt;=CO$4,$Q36&gt;=CN$4),NETWORKDAYS.INTL(CN$4,(CO$4)-1,1,(Holidays!$A$1:$A$248)),0))*$S36,"")</f>
        <v>0</v>
      </c>
      <c r="CO36" s="191">
        <f>IFERROR((IF(AND($P36&gt;=CO$4,$P36&lt;CP$4,$Q36&lt;CP$4),NETWORKDAYS.INTL($P36,$Q36,1,(Holidays!$A$1:$A$248)),0)+IF(AND($P36&gt;=CO$4,$P36&lt;CP$4,$Q36&gt;=CP$4),NETWORKDAYS.INTL($P36,(CP$4)-1,1,(Holidays!$A$1:$A$248)),0)+IF(AND($P36&lt;CO$4,$Q36&lt;CP$4,$Q36&gt;=CO$4),NETWORKDAYS.INTL(CO$4,$Q36,1,(Holidays!$A$1:$A$248)),0)+IF(AND($P36&lt;CO$4,$Q36&gt;=CP$4,$Q36&gt;=CO$4),NETWORKDAYS.INTL(CO$4,(CP$4)-1,1,(Holidays!$A$1:$A$248)),0))*$S36,"")</f>
        <v>0</v>
      </c>
      <c r="CP36" s="191">
        <f>IFERROR((IF(AND($P36&gt;=CP$4,$P36&lt;CQ$4,$Q36&lt;CQ$4),NETWORKDAYS.INTL($P36,$Q36,1,(Holidays!$A$1:$A$248)),0)+IF(AND($P36&gt;=CP$4,$P36&lt;CQ$4,$Q36&gt;=CQ$4),NETWORKDAYS.INTL($P36,(CQ$4)-1,1,(Holidays!$A$1:$A$248)),0)+IF(AND($P36&lt;CP$4,$Q36&lt;CQ$4,$Q36&gt;=CP$4),NETWORKDAYS.INTL(CP$4,$Q36,1,(Holidays!$A$1:$A$248)),0)+IF(AND($P36&lt;CP$4,$Q36&gt;=CQ$4,$Q36&gt;=CP$4),NETWORKDAYS.INTL(CP$4,(CQ$4)-1,1,(Holidays!$A$1:$A$248)),0))*$S36,"")</f>
        <v>0</v>
      </c>
      <c r="CQ36" s="191">
        <f>IFERROR((IF(AND($P36&gt;=CQ$4,$P36&lt;CR$4,$Q36&lt;CR$4),NETWORKDAYS.INTL($P36,$Q36,1,(Holidays!$A$1:$A$248)),0)+IF(AND($P36&gt;=CQ$4,$P36&lt;CR$4,$Q36&gt;=CR$4),NETWORKDAYS.INTL($P36,(CR$4)-1,1,(Holidays!$A$1:$A$248)),0)+IF(AND($P36&lt;CQ$4,$Q36&lt;CR$4,$Q36&gt;=CQ$4),NETWORKDAYS.INTL(CQ$4,$Q36,1,(Holidays!$A$1:$A$248)),0)+IF(AND($P36&lt;CQ$4,$Q36&gt;=CR$4,$Q36&gt;=CQ$4),NETWORKDAYS.INTL(CQ$4,(CR$4)-1,1,(Holidays!$A$1:$A$248)),0))*$S36,"")</f>
        <v>0</v>
      </c>
      <c r="CR36" s="191">
        <f>IFERROR((IF(AND($P36&gt;=CR$4,$P36&lt;CS$4,$Q36&lt;CS$4),NETWORKDAYS.INTL($P36,$Q36,1,(Holidays!$A$1:$A$248)),0)+IF(AND($P36&gt;=CR$4,$P36&lt;CS$4,$Q36&gt;=CS$4),NETWORKDAYS.INTL($P36,(CS$4)-1,1,(Holidays!$A$1:$A$248)),0)+IF(AND($P36&lt;CR$4,$Q36&lt;CS$4,$Q36&gt;=CR$4),NETWORKDAYS.INTL(CR$4,$Q36,1,(Holidays!$A$1:$A$248)),0)+IF(AND($P36&lt;CR$4,$Q36&gt;=CS$4,$Q36&gt;=CR$4),NETWORKDAYS.INTL(CR$4,(CS$4)-1,1,(Holidays!$A$1:$A$248)),0))*$S36,"")</f>
        <v>0</v>
      </c>
      <c r="CS36" s="191">
        <f>IFERROR((IF(AND($P36&gt;=CS$4,$P36&lt;CT$4,$Q36&lt;CT$4),NETWORKDAYS.INTL($P36,$Q36,1,(Holidays!$A$1:$A$248)),0)+IF(AND($P36&gt;=CS$4,$P36&lt;CT$4,$Q36&gt;=CT$4),NETWORKDAYS.INTL($P36,(CT$4)-1,1,(Holidays!$A$1:$A$248)),0)+IF(AND($P36&lt;CS$4,$Q36&lt;CT$4,$Q36&gt;=CS$4),NETWORKDAYS.INTL(CS$4,$Q36,1,(Holidays!$A$1:$A$248)),0)+IF(AND($P36&lt;CS$4,$Q36&gt;=CT$4,$Q36&gt;=CS$4),NETWORKDAYS.INTL(CS$4,(CT$4)-1,1,(Holidays!$A$1:$A$248)),0))*$S36,"")</f>
        <v>0</v>
      </c>
      <c r="CT36" s="191">
        <f>IFERROR((IF(AND($P36&gt;=CT$4,$P36&lt;CU$4,$Q36&lt;CU$4),NETWORKDAYS.INTL($P36,$Q36,1,(Holidays!$A$1:$A$248)),0)+IF(AND($P36&gt;=CT$4,$P36&lt;CU$4,$Q36&gt;=CU$4),NETWORKDAYS.INTL($P36,(CU$4)-1,1,(Holidays!$A$1:$A$248)),0)+IF(AND($P36&lt;CT$4,$Q36&lt;CU$4,$Q36&gt;=CT$4),NETWORKDAYS.INTL(CT$4,$Q36,1,(Holidays!$A$1:$A$248)),0)+IF(AND($P36&lt;CT$4,$Q36&gt;=CU$4,$Q36&gt;=CT$4),NETWORKDAYS.INTL(CT$4,(CU$4)-1,1,(Holidays!$A$1:$A$248)),0))*$S36,"")</f>
        <v>0</v>
      </c>
      <c r="CU36" s="191">
        <f>IFERROR((IF(AND($P36&gt;=CU$4,$P36&lt;CV$4,$Q36&lt;CV$4),NETWORKDAYS.INTL($P36,$Q36,1,(Holidays!$A$1:$A$248)),0)+IF(AND($P36&gt;=CU$4,$P36&lt;CV$4,$Q36&gt;=CV$4),NETWORKDAYS.INTL($P36,(CV$4)-1,1,(Holidays!$A$1:$A$248)),0)+IF(AND($P36&lt;CU$4,$Q36&lt;CV$4,$Q36&gt;=CU$4),NETWORKDAYS.INTL(CU$4,$Q36,1,(Holidays!$A$1:$A$248)),0)+IF(AND($P36&lt;CU$4,$Q36&gt;=CV$4,$Q36&gt;=CU$4),NETWORKDAYS.INTL(CU$4,(CV$4)-1,1,(Holidays!$A$1:$A$248)),0))*$S36,"")</f>
        <v>0</v>
      </c>
      <c r="CV36" s="191">
        <f>IFERROR((IF(AND($P36&gt;=CV$4,$P36&lt;CW$4,$Q36&lt;CW$4),NETWORKDAYS.INTL($P36,$Q36,1,(Holidays!$A$1:$A$248)),0)+IF(AND($P36&gt;=CV$4,$P36&lt;CW$4,$Q36&gt;=CW$4),NETWORKDAYS.INTL($P36,(CW$4)-1,1,(Holidays!$A$1:$A$248)),0)+IF(AND($P36&lt;CV$4,$Q36&lt;CW$4,$Q36&gt;=CV$4),NETWORKDAYS.INTL(CV$4,$Q36,1,(Holidays!$A$1:$A$248)),0)+IF(AND($P36&lt;CV$4,$Q36&gt;=CW$4,$Q36&gt;=CV$4),NETWORKDAYS.INTL(CV$4,(CW$4)-1,1,(Holidays!$A$1:$A$248)),0))*$S36,"")</f>
        <v>0</v>
      </c>
      <c r="CW36" s="191">
        <f>IFERROR((IF(AND($P36&gt;=CW$4,$P36&lt;CX$4,$Q36&lt;CX$4),NETWORKDAYS.INTL($P36,$Q36,1,(Holidays!$A$1:$A$248)),0)+IF(AND($P36&gt;=CW$4,$P36&lt;CX$4,$Q36&gt;=CX$4),NETWORKDAYS.INTL($P36,(CX$4)-1,1,(Holidays!$A$1:$A$248)),0)+IF(AND($P36&lt;CW$4,$Q36&lt;CX$4,$Q36&gt;=CW$4),NETWORKDAYS.INTL(CW$4,$Q36,1,(Holidays!$A$1:$A$248)),0)+IF(AND($P36&lt;CW$4,$Q36&gt;=CX$4,$Q36&gt;=CW$4),NETWORKDAYS.INTL(CW$4,(CX$4)-1,1,(Holidays!$A$1:$A$248)),0))*$S36,"")</f>
        <v>0</v>
      </c>
      <c r="CX36" s="191">
        <f>IFERROR((IF(AND($P36&gt;=CX$4,$P36&lt;CY$4,$Q36&lt;CY$4),NETWORKDAYS.INTL($P36,$Q36,1,(Holidays!$A$1:$A$248)),0)+IF(AND($P36&gt;=CX$4,$P36&lt;CY$4,$Q36&gt;=CY$4),NETWORKDAYS.INTL($P36,(CY$4)-1,1,(Holidays!$A$1:$A$248)),0)+IF(AND($P36&lt;CX$4,$Q36&lt;CY$4,$Q36&gt;=CX$4),NETWORKDAYS.INTL(CX$4,$Q36,1,(Holidays!$A$1:$A$248)),0)+IF(AND($P36&lt;CX$4,$Q36&gt;=CY$4,$Q36&gt;=CX$4),NETWORKDAYS.INTL(CX$4,(CY$4)-1,1,(Holidays!$A$1:$A$248)),0))*$S36,"")</f>
        <v>0</v>
      </c>
      <c r="CY36" s="191">
        <f>IFERROR((IF(AND($P36&gt;=CY$4,$P36&lt;CZ$4,$Q36&lt;CZ$4),NETWORKDAYS.INTL($P36,$Q36,1,(Holidays!$A$1:$A$248)),0)+IF(AND($P36&gt;=CY$4,$P36&lt;CZ$4,$Q36&gt;=CZ$4),NETWORKDAYS.INTL($P36,(CZ$4)-1,1,(Holidays!$A$1:$A$248)),0)+IF(AND($P36&lt;CY$4,$Q36&lt;CZ$4,$Q36&gt;=CY$4),NETWORKDAYS.INTL(CY$4,$Q36,1,(Holidays!$A$1:$A$248)),0)+IF(AND($P36&lt;CY$4,$Q36&gt;=CZ$4,$Q36&gt;=CY$4),NETWORKDAYS.INTL(CY$4,(CZ$4)-1,1,(Holidays!$A$1:$A$248)),0))*$S36,"")</f>
        <v>0</v>
      </c>
      <c r="CZ36" s="191">
        <f>IFERROR((IF(AND($P36&gt;=CZ$4,$P36&lt;DA$4,$Q36&lt;DA$4),NETWORKDAYS.INTL($P36,$Q36,1,(Holidays!$A$1:$A$248)),0)+IF(AND($P36&gt;=CZ$4,$P36&lt;DA$4,$Q36&gt;=DA$4),NETWORKDAYS.INTL($P36,(DA$4)-1,1,(Holidays!$A$1:$A$248)),0)+IF(AND($P36&lt;CZ$4,$Q36&lt;DA$4,$Q36&gt;=CZ$4),NETWORKDAYS.INTL(CZ$4,$Q36,1,(Holidays!$A$1:$A$248)),0)+IF(AND($P36&lt;CZ$4,$Q36&gt;=DA$4,$Q36&gt;=CZ$4),NETWORKDAYS.INTL(CZ$4,(DA$4)-1,1,(Holidays!$A$1:$A$248)),0))*$S36,"")</f>
        <v>0</v>
      </c>
      <c r="DA36" s="191">
        <f>IFERROR((IF(AND($P36&gt;=DA$4,$P36&lt;DB$4,$Q36&lt;DB$4),NETWORKDAYS.INTL($P36,$Q36,1,(Holidays!$A$1:$A$248)),0)+IF(AND($P36&gt;=DA$4,$P36&lt;DB$4,$Q36&gt;=DB$4),NETWORKDAYS.INTL($P36,(DB$4)-1,1,(Holidays!$A$1:$A$248)),0)+IF(AND($P36&lt;DA$4,$Q36&lt;DB$4,$Q36&gt;=DA$4),NETWORKDAYS.INTL(DA$4,$Q36,1,(Holidays!$A$1:$A$248)),0)+IF(AND($P36&lt;DA$4,$Q36&gt;=DB$4,$Q36&gt;=DA$4),NETWORKDAYS.INTL(DA$4,(DB$4)-1,1,(Holidays!$A$1:$A$248)),0))*$S36,"")</f>
        <v>0</v>
      </c>
      <c r="DB36" s="191">
        <f>IFERROR((IF(AND($P36&gt;=DB$4,$P36&lt;DC$4,$Q36&lt;DC$4),NETWORKDAYS.INTL($P36,$Q36,1,(Holidays!$A$1:$A$248)),0)+IF(AND($P36&gt;=DB$4,$P36&lt;DC$4,$Q36&gt;=DC$4),NETWORKDAYS.INTL($P36,(DC$4)-1,1,(Holidays!$A$1:$A$248)),0)+IF(AND($P36&lt;DB$4,$Q36&lt;DC$4,$Q36&gt;=DB$4),NETWORKDAYS.INTL(DB$4,$Q36,1,(Holidays!$A$1:$A$248)),0)+IF(AND($P36&lt;DB$4,$Q36&gt;=DC$4,$Q36&gt;=DB$4),NETWORKDAYS.INTL(DB$4,(DC$4)-1,1,(Holidays!$A$1:$A$248)),0))*$S36,"")</f>
        <v>0</v>
      </c>
      <c r="DC36" s="191">
        <f>IFERROR((IF(AND($P36&gt;=DC$4,$P36&lt;DD$4,$Q36&lt;DD$4),NETWORKDAYS.INTL($P36,$Q36,1,(Holidays!$A$1:$A$248)),0)+IF(AND($P36&gt;=DC$4,$P36&lt;DD$4,$Q36&gt;=DD$4),NETWORKDAYS.INTL($P36,(DD$4)-1,1,(Holidays!$A$1:$A$248)),0)+IF(AND($P36&lt;DC$4,$Q36&lt;DD$4,$Q36&gt;=DC$4),NETWORKDAYS.INTL(DC$4,$Q36,1,(Holidays!$A$1:$A$248)),0)+IF(AND($P36&lt;DC$4,$Q36&gt;=DD$4,$Q36&gt;=DC$4),NETWORKDAYS.INTL(DC$4,(DD$4)-1,1,(Holidays!$A$1:$A$248)),0))*$S36,"")</f>
        <v>0</v>
      </c>
      <c r="DD36" s="192">
        <f>IFERROR((IF(AND($P36&gt;=DD$4,$P36&lt;DE$4,$Q36&lt;DE$4),NETWORKDAYS.INTL($P36,$Q36,1,(Holidays!$A$1:$A$248)),0)+IF(AND($P36&gt;=DD$4,$P36&lt;DE$4,$Q36&gt;=DE$4),NETWORKDAYS.INTL($P36,(DE$4)-1,1,(Holidays!$A$1:$A$248)),0)+IF(AND($P36&lt;DD$4,$Q36&lt;DE$4,$Q36&gt;=DD$4),NETWORKDAYS.INTL(DD$4,$Q36,1,(Holidays!$A$1:$A$248)),0)+IF(AND($P36&lt;DD$4,$Q36&gt;=DE$4,$Q36&gt;=DD$4),NETWORKDAYS.INTL(DD$4,(DE$4)-1,1,(Holidays!$A$1:$A$248)),0))*$S36,"")</f>
        <v>0</v>
      </c>
      <c r="DE36" s="191">
        <f>IFERROR((IF(AND($P36&gt;=DE$4,$P36&lt;DF$4,$Q36&lt;DF$4),NETWORKDAYS.INTL($P36,$Q36,1,(Holidays!$A$1:$A$248)),0)+IF(AND($P36&gt;=DE$4,$P36&lt;DF$4,$Q36&gt;=DF$4),NETWORKDAYS.INTL($P36,(DF$4)-1,1,(Holidays!$A$1:$A$248)),0)+IF(AND($P36&lt;DE$4,$Q36&lt;DF$4,$Q36&gt;=DE$4),NETWORKDAYS.INTL(DE$4,$Q36,1,(Holidays!$A$1:$A$248)),0)+IF(AND($P36&lt;DE$4,$Q36&gt;=DF$4,$Q36&gt;=DE$4),NETWORKDAYS.INTL(DE$4,(DF$4)-1,1,(Holidays!$A$1:$A$248)),0))*$S36,"")</f>
        <v>0</v>
      </c>
      <c r="DF36" s="191">
        <f>IFERROR((IF(AND($P36&gt;=DF$4,$P36&lt;DG$4,$Q36&lt;DG$4),NETWORKDAYS.INTL($P36,$Q36,1,(Holidays!$A$1:$A$248)),0)+IF(AND($P36&gt;=DF$4,$P36&lt;DG$4,$Q36&gt;=DG$4),NETWORKDAYS.INTL($P36,(DG$4)-1,1,(Holidays!$A$1:$A$248)),0)+IF(AND($P36&lt;DF$4,$Q36&lt;DG$4,$Q36&gt;=DF$4),NETWORKDAYS.INTL(DF$4,$Q36,1,(Holidays!$A$1:$A$248)),0)+IF(AND($P36&lt;DF$4,$Q36&gt;=DG$4,$Q36&gt;=DF$4),NETWORKDAYS.INTL(DF$4,(DG$4)-1,1,(Holidays!$A$1:$A$248)),0))*$S36,"")</f>
        <v>0</v>
      </c>
      <c r="DG36" s="191">
        <f>IFERROR((IF(AND($P36&gt;=DG$4,$P36&lt;DH$4,$Q36&lt;DH$4),NETWORKDAYS.INTL($P36,$Q36,1,(Holidays!$A$1:$A$248)),0)+IF(AND($P36&gt;=DG$4,$P36&lt;DH$4,$Q36&gt;=DH$4),NETWORKDAYS.INTL($P36,(DH$4)-1,1,(Holidays!$A$1:$A$248)),0)+IF(AND($P36&lt;DG$4,$Q36&lt;DH$4,$Q36&gt;=DG$4),NETWORKDAYS.INTL(DG$4,$Q36,1,(Holidays!$A$1:$A$248)),0)+IF(AND($P36&lt;DG$4,$Q36&gt;=DH$4,$Q36&gt;=DG$4),NETWORKDAYS.INTL(DG$4,(DH$4)-1,1,(Holidays!$A$1:$A$248)),0))*$S36,"")</f>
        <v>0</v>
      </c>
      <c r="DH36" s="191">
        <f>IFERROR((IF(AND($P36&gt;=DH$4,$P36&lt;DI$4,$Q36&lt;DI$4),NETWORKDAYS.INTL($P36,$Q36,1,(Holidays!$A$1:$A$248)),0)+IF(AND($P36&gt;=DH$4,$P36&lt;DI$4,$Q36&gt;=DI$4),NETWORKDAYS.INTL($P36,(DI$4)-1,1,(Holidays!$A$1:$A$248)),0)+IF(AND($P36&lt;DH$4,$Q36&lt;DI$4,$Q36&gt;=DH$4),NETWORKDAYS.INTL(DH$4,$Q36,1,(Holidays!$A$1:$A$248)),0)+IF(AND($P36&lt;DH$4,$Q36&gt;=DI$4,$Q36&gt;=DH$4),NETWORKDAYS.INTL(DH$4,(DI$4)-1,1,(Holidays!$A$1:$A$248)),0))*$S36,"")</f>
        <v>0</v>
      </c>
      <c r="DI36" s="191">
        <f>IFERROR((IF(AND($P36&gt;=DI$4,$P36&lt;DJ$4,$Q36&lt;DJ$4),NETWORKDAYS.INTL($P36,$Q36,1,(Holidays!$A$1:$A$248)),0)+IF(AND($P36&gt;=DI$4,$P36&lt;DJ$4,$Q36&gt;=DJ$4),NETWORKDAYS.INTL($P36,(DJ$4)-1,1,(Holidays!$A$1:$A$248)),0)+IF(AND($P36&lt;DI$4,$Q36&lt;DJ$4,$Q36&gt;=DI$4),NETWORKDAYS.INTL(DI$4,$Q36,1,(Holidays!$A$1:$A$248)),0)+IF(AND($P36&lt;DI$4,$Q36&gt;=DJ$4,$Q36&gt;=DI$4),NETWORKDAYS.INTL(DI$4,(DJ$4)-1,1,(Holidays!$A$1:$A$248)),0))*$S36,"")</f>
        <v>0</v>
      </c>
      <c r="DJ36" s="191">
        <f>IFERROR((IF(AND($P36&gt;=DJ$4,$P36&lt;DK$4,$Q36&lt;DK$4),NETWORKDAYS.INTL($P36,$Q36,1,(Holidays!$A$1:$A$248)),0)+IF(AND($P36&gt;=DJ$4,$P36&lt;DK$4,$Q36&gt;=DK$4),NETWORKDAYS.INTL($P36,(DK$4)-1,1,(Holidays!$A$1:$A$248)),0)+IF(AND($P36&lt;DJ$4,$Q36&lt;DK$4,$Q36&gt;=DJ$4),NETWORKDAYS.INTL(DJ$4,$Q36,1,(Holidays!$A$1:$A$248)),0)+IF(AND($P36&lt;DJ$4,$Q36&gt;=DK$4,$Q36&gt;=DJ$4),NETWORKDAYS.INTL(DJ$4,(DK$4)-1,1,(Holidays!$A$1:$A$248)),0))*$S36,"")</f>
        <v>0</v>
      </c>
      <c r="DK36" s="191">
        <f>IFERROR((IF(AND($P36&gt;=DK$4,$P36&lt;DL$4,$Q36&lt;DL$4),NETWORKDAYS.INTL($P36,$Q36,1,(Holidays!$A$1:$A$248)),0)+IF(AND($P36&gt;=DK$4,$P36&lt;DL$4,$Q36&gt;=DL$4),NETWORKDAYS.INTL($P36,(DL$4)-1,1,(Holidays!$A$1:$A$248)),0)+IF(AND($P36&lt;DK$4,$Q36&lt;DL$4,$Q36&gt;=DK$4),NETWORKDAYS.INTL(DK$4,$Q36,1,(Holidays!$A$1:$A$248)),0)+IF(AND($P36&lt;DK$4,$Q36&gt;=DL$4,$Q36&gt;=DK$4),NETWORKDAYS.INTL(DK$4,(DL$4)-1,1,(Holidays!$A$1:$A$248)),0))*$S36,"")</f>
        <v>0</v>
      </c>
      <c r="DL36" s="191">
        <f>IFERROR((IF(AND($P36&gt;=DL$4,$P36&lt;DM$4,$Q36&lt;DM$4),NETWORKDAYS.INTL($P36,$Q36,1,(Holidays!$A$1:$A$248)),0)+IF(AND($P36&gt;=DL$4,$P36&lt;DM$4,$Q36&gt;=DM$4),NETWORKDAYS.INTL($P36,(DM$4)-1,1,(Holidays!$A$1:$A$248)),0)+IF(AND($P36&lt;DL$4,$Q36&lt;DM$4,$Q36&gt;=DL$4),NETWORKDAYS.INTL(DL$4,$Q36,1,(Holidays!$A$1:$A$248)),0)+IF(AND($P36&lt;DL$4,$Q36&gt;=DM$4,$Q36&gt;=DL$4),NETWORKDAYS.INTL(DL$4,(DM$4)-1,1,(Holidays!$A$1:$A$248)),0))*$S36,"")</f>
        <v>0</v>
      </c>
      <c r="DM36" s="191">
        <f>IFERROR((IF(AND($P36&gt;=DM$4,$P36&lt;DN$4,$Q36&lt;DN$4),NETWORKDAYS.INTL($P36,$Q36,1,(Holidays!$A$1:$A$248)),0)+IF(AND($P36&gt;=DM$4,$P36&lt;DN$4,$Q36&gt;=DN$4),NETWORKDAYS.INTL($P36,(DN$4)-1,1,(Holidays!$A$1:$A$248)),0)+IF(AND($P36&lt;DM$4,$Q36&lt;DN$4,$Q36&gt;=DM$4),NETWORKDAYS.INTL(DM$4,$Q36,1,(Holidays!$A$1:$A$248)),0)+IF(AND($P36&lt;DM$4,$Q36&gt;=DN$4,$Q36&gt;=DM$4),NETWORKDAYS.INTL(DM$4,(DN$4)-1,1,(Holidays!$A$1:$A$248)),0))*$S36,"")</f>
        <v>0</v>
      </c>
      <c r="DN36" s="191">
        <f>IFERROR((IF(AND($P36&gt;=DN$4,$P36&lt;DO$4,$Q36&lt;DO$4),NETWORKDAYS.INTL($P36,$Q36,1,(Holidays!$A$1:$A$248)),0)+IF(AND($P36&gt;=DN$4,$P36&lt;DO$4,$Q36&gt;=DO$4),NETWORKDAYS.INTL($P36,(DO$4)-1,1,(Holidays!$A$1:$A$248)),0)+IF(AND($P36&lt;DN$4,$Q36&lt;DO$4,$Q36&gt;=DN$4),NETWORKDAYS.INTL(DN$4,$Q36,1,(Holidays!$A$1:$A$248)),0)+IF(AND($P36&lt;DN$4,$Q36&gt;=DO$4,$Q36&gt;=DN$4),NETWORKDAYS.INTL(DN$4,(DO$4)-1,1,(Holidays!$A$1:$A$248)),0))*$S36,"")</f>
        <v>0</v>
      </c>
      <c r="DO36" s="191">
        <f>IFERROR((IF(AND($P36&gt;=DO$4,$P36&lt;DP$4,$Q36&lt;DP$4),NETWORKDAYS.INTL($P36,$Q36,1,(Holidays!$A$1:$A$248)),0)+IF(AND($P36&gt;=DO$4,$P36&lt;DP$4,$Q36&gt;=DP$4),NETWORKDAYS.INTL($P36,(DP$4)-1,1,(Holidays!$A$1:$A$248)),0)+IF(AND($P36&lt;DO$4,$Q36&lt;DP$4,$Q36&gt;=DO$4),NETWORKDAYS.INTL(DO$4,$Q36,1,(Holidays!$A$1:$A$248)),0)+IF(AND($P36&lt;DO$4,$Q36&gt;=DP$4,$Q36&gt;=DO$4),NETWORKDAYS.INTL(DO$4,(DP$4)-1,1,(Holidays!$A$1:$A$248)),0))*$S36,"")</f>
        <v>0</v>
      </c>
      <c r="DP36" s="191">
        <f>IFERROR((IF(AND($P36&gt;=DP$4,$P36&lt;DQ$4,$Q36&lt;DQ$4),NETWORKDAYS.INTL($P36,$Q36,1,(Holidays!$A$1:$A$248)),0)+IF(AND($P36&gt;=DP$4,$P36&lt;DQ$4,$Q36&gt;=DQ$4),NETWORKDAYS.INTL($P36,(DQ$4)-1,1,(Holidays!$A$1:$A$248)),0)+IF(AND($P36&lt;DP$4,$Q36&lt;DQ$4,$Q36&gt;=DP$4),NETWORKDAYS.INTL(DP$4,$Q36,1,(Holidays!$A$1:$A$248)),0)+IF(AND($P36&lt;DP$4,$Q36&gt;=DQ$4,$Q36&gt;=DP$4),NETWORKDAYS.INTL(DP$4,(DQ$4)-1,1,(Holidays!$A$1:$A$248)),0))*$S36,"")</f>
        <v>0</v>
      </c>
      <c r="DQ36" s="191">
        <f>IFERROR((IF(AND($P36&gt;=DQ$4,$P36&lt;DR$4,$Q36&lt;DR$4),NETWORKDAYS.INTL($P36,$Q36,1,(Holidays!$A$1:$A$248)),0)+IF(AND($P36&gt;=DQ$4,$P36&lt;DR$4,$Q36&gt;=DR$4),NETWORKDAYS.INTL($P36,(DR$4)-1,1,(Holidays!$A$1:$A$248)),0)+IF(AND($P36&lt;DQ$4,$Q36&lt;DR$4,$Q36&gt;=DQ$4),NETWORKDAYS.INTL(DQ$4,$Q36,1,(Holidays!$A$1:$A$248)),0)+IF(AND($P36&lt;DQ$4,$Q36&gt;=DR$4,$Q36&gt;=DQ$4),NETWORKDAYS.INTL(DQ$4,(DR$4)-1,1,(Holidays!$A$1:$A$248)),0))*$S36,"")</f>
        <v>0</v>
      </c>
      <c r="DR36" s="191">
        <f>IFERROR((IF(AND($P36&gt;=DR$4,$P36&lt;DS$4,$Q36&lt;DS$4),NETWORKDAYS.INTL($P36,$Q36,1,(Holidays!$A$1:$A$248)),0)+IF(AND($P36&gt;=DR$4,$P36&lt;DS$4,$Q36&gt;=DS$4),NETWORKDAYS.INTL($P36,(DS$4)-1,1,(Holidays!$A$1:$A$248)),0)+IF(AND($P36&lt;DR$4,$Q36&lt;DS$4,$Q36&gt;=DR$4),NETWORKDAYS.INTL(DR$4,$Q36,1,(Holidays!$A$1:$A$248)),0)+IF(AND($P36&lt;DR$4,$Q36&gt;=DS$4,$Q36&gt;=DR$4),NETWORKDAYS.INTL(DR$4,(DS$4)-1,1,(Holidays!$A$1:$A$248)),0))*$S36,"")</f>
        <v>0</v>
      </c>
      <c r="DS36" s="191">
        <f>IFERROR((IF(AND($P36&gt;=DS$4,$P36&lt;DT$4,$Q36&lt;DT$4),NETWORKDAYS.INTL($P36,$Q36,1,(Holidays!$A$1:$A$248)),0)+IF(AND($P36&gt;=DS$4,$P36&lt;DT$4,$Q36&gt;=DT$4),NETWORKDAYS.INTL($P36,(DT$4)-1,1,(Holidays!$A$1:$A$248)),0)+IF(AND($P36&lt;DS$4,$Q36&lt;DT$4,$Q36&gt;=DS$4),NETWORKDAYS.INTL(DS$4,$Q36,1,(Holidays!$A$1:$A$248)),0)+IF(AND($P36&lt;DS$4,$Q36&gt;=DT$4,$Q36&gt;=DS$4),NETWORKDAYS.INTL(DS$4,(DT$4)-1,1,(Holidays!$A$1:$A$248)),0))*$S36,"")</f>
        <v>0</v>
      </c>
      <c r="DT36" s="191">
        <f>IFERROR((IF(AND($P36&gt;=DT$4,$P36&lt;DU$4,$Q36&lt;DU$4),NETWORKDAYS.INTL($P36,$Q36,1,(Holidays!$A$1:$A$248)),0)+IF(AND($P36&gt;=DT$4,$P36&lt;DU$4,$Q36&gt;=DU$4),NETWORKDAYS.INTL($P36,(DU$4)-1,1,(Holidays!$A$1:$A$248)),0)+IF(AND($P36&lt;DT$4,$Q36&lt;DU$4,$Q36&gt;=DT$4),NETWORKDAYS.INTL(DT$4,$Q36,1,(Holidays!$A$1:$A$248)),0)+IF(AND($P36&lt;DT$4,$Q36&gt;=DU$4,$Q36&gt;=DT$4),NETWORKDAYS.INTL(DT$4,(DU$4)-1,1,(Holidays!$A$1:$A$248)),0))*$S36,"")</f>
        <v>0</v>
      </c>
      <c r="DU36" s="191">
        <f>IFERROR((IF(AND($P36&gt;=DU$4,$P36&lt;DV$4,$Q36&lt;DV$4),NETWORKDAYS.INTL($P36,$Q36,1,(Holidays!$A$1:$A$248)),0)+IF(AND($P36&gt;=DU$4,$P36&lt;DV$4,$Q36&gt;=DV$4),NETWORKDAYS.INTL($P36,(DV$4)-1,1,(Holidays!$A$1:$A$248)),0)+IF(AND($P36&lt;DU$4,$Q36&lt;DV$4,$Q36&gt;=DU$4),NETWORKDAYS.INTL(DU$4,$Q36,1,(Holidays!$A$1:$A$248)),0)+IF(AND($P36&lt;DU$4,$Q36&gt;=DV$4,$Q36&gt;=DU$4),NETWORKDAYS.INTL(DU$4,(DV$4)-1,1,(Holidays!$A$1:$A$248)),0))*$S36,"")</f>
        <v>0</v>
      </c>
      <c r="DV36" s="191">
        <f>IFERROR((IF(AND($P36&gt;=DV$4,$P36&lt;DW$4,$Q36&lt;DW$4),NETWORKDAYS.INTL($P36,$Q36,1,(Holidays!$A$1:$A$248)),0)+IF(AND($P36&gt;=DV$4,$P36&lt;DW$4,$Q36&gt;=DW$4),NETWORKDAYS.INTL($P36,(DW$4)-1,1,(Holidays!$A$1:$A$248)),0)+IF(AND($P36&lt;DV$4,$Q36&lt;DW$4,$Q36&gt;=DV$4),NETWORKDAYS.INTL(DV$4,$Q36,1,(Holidays!$A$1:$A$248)),0)+IF(AND($P36&lt;DV$4,$Q36&gt;=DW$4,$Q36&gt;=DV$4),NETWORKDAYS.INTL(DV$4,(DW$4)-1,1,(Holidays!$A$1:$A$248)),0))*$S36,"")</f>
        <v>0</v>
      </c>
      <c r="DW36" s="191">
        <f>IFERROR((IF(AND($P36&gt;=DW$4,$P36&lt;DX$4,$Q36&lt;DX$4),NETWORKDAYS.INTL($P36,$Q36,1,(Holidays!$A$1:$A$248)),0)+IF(AND($P36&gt;=DW$4,$P36&lt;DX$4,$Q36&gt;=DX$4),NETWORKDAYS.INTL($P36,(DX$4)-1,1,(Holidays!$A$1:$A$248)),0)+IF(AND($P36&lt;DW$4,$Q36&lt;DX$4,$Q36&gt;=DW$4),NETWORKDAYS.INTL(DW$4,$Q36,1,(Holidays!$A$1:$A$248)),0)+IF(AND($P36&lt;DW$4,$Q36&gt;=DX$4,$Q36&gt;=DW$4),NETWORKDAYS.INTL(DW$4,(DX$4)-1,1,(Holidays!$A$1:$A$248)),0))*$S36,"")</f>
        <v>0</v>
      </c>
      <c r="DX36" s="191">
        <f>IFERROR((IF(AND($P36&gt;=DX$4,$P36&lt;DY$4,$Q36&lt;DY$4),NETWORKDAYS.INTL($P36,$Q36,1,(Holidays!$A$1:$A$248)),0)+IF(AND($P36&gt;=DX$4,$P36&lt;DY$4,$Q36&gt;=DY$4),NETWORKDAYS.INTL($P36,(DY$4)-1,1,(Holidays!$A$1:$A$248)),0)+IF(AND($P36&lt;DX$4,$Q36&lt;DY$4,$Q36&gt;=DX$4),NETWORKDAYS.INTL(DX$4,$Q36,1,(Holidays!$A$1:$A$248)),0)+IF(AND($P36&lt;DX$4,$Q36&gt;=DY$4,$Q36&gt;=DX$4),NETWORKDAYS.INTL(DX$4,(DY$4)-1,1,(Holidays!$A$1:$A$248)),0))*$S36,"")</f>
        <v>0</v>
      </c>
      <c r="DY36" s="191">
        <f>IFERROR((IF(AND($P36&gt;=DY$4,$P36&lt;DZ$4,$Q36&lt;DZ$4),NETWORKDAYS.INTL($P36,$Q36,1,(Holidays!$A$1:$A$248)),0)+IF(AND($P36&gt;=DY$4,$P36&lt;DZ$4,$Q36&gt;=DZ$4),NETWORKDAYS.INTL($P36,(DZ$4)-1,1,(Holidays!$A$1:$A$248)),0)+IF(AND($P36&lt;DY$4,$Q36&lt;DZ$4,$Q36&gt;=DY$4),NETWORKDAYS.INTL(DY$4,$Q36,1,(Holidays!$A$1:$A$248)),0)+IF(AND($P36&lt;DY$4,$Q36&gt;=DZ$4,$Q36&gt;=DY$4),NETWORKDAYS.INTL(DY$4,(DZ$4)-1,1,(Holidays!$A$1:$A$248)),0))*$S36,"")</f>
        <v>0</v>
      </c>
      <c r="DZ36" s="191">
        <f>IFERROR((IF(AND($P36&gt;=DZ$4,$P36&lt;EA$4,$Q36&lt;EA$4),NETWORKDAYS.INTL($P36,$Q36,1,(Holidays!$A$1:$A$248)),0)+IF(AND($P36&gt;=DZ$4,$P36&lt;EA$4,$Q36&gt;=EA$4),NETWORKDAYS.INTL($P36,(EA$4)-1,1,(Holidays!$A$1:$A$248)),0)+IF(AND($P36&lt;DZ$4,$Q36&lt;EA$4,$Q36&gt;=DZ$4),NETWORKDAYS.INTL(DZ$4,$Q36,1,(Holidays!$A$1:$A$248)),0)+IF(AND($P36&lt;DZ$4,$Q36&gt;=EA$4,$Q36&gt;=DZ$4),NETWORKDAYS.INTL(DZ$4,(EA$4)-1,1,(Holidays!$A$1:$A$248)),0))*$S36,"")</f>
        <v>0</v>
      </c>
      <c r="EA36" s="191">
        <f>IFERROR((IF(AND($P36&gt;=EA$4,$P36&lt;EB$4,$Q36&lt;EB$4),NETWORKDAYS.INTL($P36,$Q36,1,(Holidays!$A$1:$A$248)),0)+IF(AND($P36&gt;=EA$4,$P36&lt;EB$4,$Q36&gt;=EB$4),NETWORKDAYS.INTL($P36,(EB$4)-1,1,(Holidays!$A$1:$A$248)),0)+IF(AND($P36&lt;EA$4,$Q36&lt;EB$4,$Q36&gt;=EA$4),NETWORKDAYS.INTL(EA$4,$Q36,1,(Holidays!$A$1:$A$248)),0)+IF(AND($P36&lt;EA$4,$Q36&gt;=EB$4,$Q36&gt;=EA$4),NETWORKDAYS.INTL(EA$4,(EB$4)-1,1,(Holidays!$A$1:$A$248)),0))*$S36,"")</f>
        <v>0</v>
      </c>
      <c r="EB36" s="191">
        <f>IFERROR((IF(AND($P36&gt;=EB$4,$P36&lt;EC$4,$Q36&lt;EC$4),NETWORKDAYS.INTL($P36,$Q36,1,(Holidays!$A$1:$A$248)),0)+IF(AND($P36&gt;=EB$4,$P36&lt;EC$4,$Q36&gt;=EC$4),NETWORKDAYS.INTL($P36,(EC$4)-1,1,(Holidays!$A$1:$A$248)),0)+IF(AND($P36&lt;EB$4,$Q36&lt;EC$4,$Q36&gt;=EB$4),NETWORKDAYS.INTL(EB$4,$Q36,1,(Holidays!$A$1:$A$248)),0)+IF(AND($P36&lt;EB$4,$Q36&gt;=EC$4,$Q36&gt;=EB$4),NETWORKDAYS.INTL(EB$4,(EC$4)-1,1,(Holidays!$A$1:$A$248)),0))*$S36,"")</f>
        <v>0</v>
      </c>
      <c r="EC36" s="191">
        <f>IFERROR((IF(AND($P36&gt;=EC$4,$P36&lt;ED$4,$Q36&lt;ED$4),NETWORKDAYS.INTL($P36,$Q36,1,(Holidays!$A$1:$A$248)),0)+IF(AND($P36&gt;=EC$4,$P36&lt;ED$4,$Q36&gt;=ED$4),NETWORKDAYS.INTL($P36,(ED$4)-1,1,(Holidays!$A$1:$A$248)),0)+IF(AND($P36&lt;EC$4,$Q36&lt;ED$4,$Q36&gt;=EC$4),NETWORKDAYS.INTL(EC$4,$Q36,1,(Holidays!$A$1:$A$248)),0)+IF(AND($P36&lt;EC$4,$Q36&gt;=ED$4,$Q36&gt;=EC$4),NETWORKDAYS.INTL(EC$4,(ED$4)-1,1,(Holidays!$A$1:$A$248)),0))*$S36,"")</f>
        <v>0</v>
      </c>
      <c r="ED36" s="191">
        <f>IFERROR((IF(AND($P36&gt;=ED$4,$P36&lt;EE$4,$Q36&lt;EE$4),NETWORKDAYS.INTL($P36,$Q36,1,(Holidays!$A$1:$A$248)),0)+IF(AND($P36&gt;=ED$4,$P36&lt;EE$4,$Q36&gt;=EE$4),NETWORKDAYS.INTL($P36,(EE$4)-1,1,(Holidays!$A$1:$A$248)),0)+IF(AND($P36&lt;ED$4,$Q36&lt;EE$4,$Q36&gt;=ED$4),NETWORKDAYS.INTL(ED$4,$Q36,1,(Holidays!$A$1:$A$248)),0)+IF(AND($P36&lt;ED$4,$Q36&gt;=EE$4,$Q36&gt;=ED$4),NETWORKDAYS.INTL(ED$4,(EE$4)-1,1,(Holidays!$A$1:$A$248)),0))*$S36,"")</f>
        <v>0</v>
      </c>
      <c r="EE36" s="191">
        <f>IFERROR((IF(AND($P36&gt;=EE$4,$P36&lt;EF$4,$Q36&lt;EF$4),NETWORKDAYS.INTL($P36,$Q36,1,(Holidays!$A$1:$A$248)),0)+IF(AND($P36&gt;=EE$4,$P36&lt;EF$4,$Q36&gt;=EF$4),NETWORKDAYS.INTL($P36,(EF$4)-1,1,(Holidays!$A$1:$A$248)),0)+IF(AND($P36&lt;EE$4,$Q36&lt;EF$4,$Q36&gt;=EE$4),NETWORKDAYS.INTL(EE$4,$Q36,1,(Holidays!$A$1:$A$248)),0)+IF(AND($P36&lt;EE$4,$Q36&gt;=EF$4,$Q36&gt;=EE$4),NETWORKDAYS.INTL(EE$4,(EF$4)-1,1,(Holidays!$A$1:$A$248)),0))*$S36,"")</f>
        <v>0</v>
      </c>
      <c r="EF36" s="191">
        <f>IFERROR((IF(AND($P36&gt;=EF$4,$P36&lt;EG$4,$Q36&lt;EG$4),NETWORKDAYS.INTL($P36,$Q36,1,(Holidays!$A$1:$A$248)),0)+IF(AND($P36&gt;=EF$4,$P36&lt;EG$4,$Q36&gt;=EG$4),NETWORKDAYS.INTL($P36,(EG$4)-1,1,(Holidays!$A$1:$A$248)),0)+IF(AND($P36&lt;EF$4,$Q36&lt;EG$4,$Q36&gt;=EF$4),NETWORKDAYS.INTL(EF$4,$Q36,1,(Holidays!$A$1:$A$248)),0)+IF(AND($P36&lt;EF$4,$Q36&gt;=EG$4,$Q36&gt;=EF$4),NETWORKDAYS.INTL(EF$4,(EG$4)-1,1,(Holidays!$A$1:$A$248)),0))*$S36,"")</f>
        <v>0</v>
      </c>
      <c r="EG36" s="191">
        <f>IFERROR((IF(AND($P36&gt;=EG$4,$P36&lt;EH$4,$Q36&lt;EH$4),NETWORKDAYS.INTL($P36,$Q36,1,(Holidays!$A$1:$A$248)),0)+IF(AND($P36&gt;=EG$4,$P36&lt;EH$4,$Q36&gt;=EH$4),NETWORKDAYS.INTL($P36,(EH$4)-1,1,(Holidays!$A$1:$A$248)),0)+IF(AND($P36&lt;EG$4,$Q36&lt;EH$4,$Q36&gt;=EG$4),NETWORKDAYS.INTL(EG$4,$Q36,1,(Holidays!$A$1:$A$248)),0)+IF(AND($P36&lt;EG$4,$Q36&gt;=EH$4,$Q36&gt;=EG$4),NETWORKDAYS.INTL(EG$4,(EH$4)-1,1,(Holidays!$A$1:$A$248)),0))*$S36,"")</f>
        <v>0</v>
      </c>
      <c r="EH36" s="191">
        <f>IFERROR((IF(AND($P36&gt;=EH$4,$P36&lt;EI$4,$Q36&lt;EI$4),NETWORKDAYS.INTL($P36,$Q36,1,(Holidays!$A$1:$A$248)),0)+IF(AND($P36&gt;=EH$4,$P36&lt;EI$4,$Q36&gt;=EI$4),NETWORKDAYS.INTL($P36,(EI$4)-1,1,(Holidays!$A$1:$A$248)),0)+IF(AND($P36&lt;EH$4,$Q36&lt;EI$4,$Q36&gt;=EH$4),NETWORKDAYS.INTL(EH$4,$Q36,1,(Holidays!$A$1:$A$248)),0)+IF(AND($P36&lt;EH$4,$Q36&gt;=EI$4,$Q36&gt;=EH$4),NETWORKDAYS.INTL(EH$4,(EI$4)-1,1,(Holidays!$A$1:$A$248)),0))*$S36,"")</f>
        <v>0</v>
      </c>
      <c r="EI36" s="191">
        <f>IFERROR((IF(AND($P36&gt;=EI$4,$P36&lt;EJ$4,$Q36&lt;EJ$4),NETWORKDAYS.INTL($P36,$Q36,1,(Holidays!$A$1:$A$248)),0)+IF(AND($P36&gt;=EI$4,$P36&lt;EJ$4,$Q36&gt;=EJ$4),NETWORKDAYS.INTL($P36,(EJ$4)-1,1,(Holidays!$A$1:$A$248)),0)+IF(AND($P36&lt;EI$4,$Q36&lt;EJ$4,$Q36&gt;=EI$4),NETWORKDAYS.INTL(EI$4,$Q36,1,(Holidays!$A$1:$A$248)),0)+IF(AND($P36&lt;EI$4,$Q36&gt;=EJ$4,$Q36&gt;=EI$4),NETWORKDAYS.INTL(EI$4,(EJ$4)-1,1,(Holidays!$A$1:$A$248)),0))*$S36,"")</f>
        <v>0</v>
      </c>
      <c r="EJ36" s="191">
        <f>IFERROR((IF(AND($P36&gt;=EJ$4,$P36&lt;EK$4,$Q36&lt;EK$4),NETWORKDAYS.INTL($P36,$Q36,1,(Holidays!$A$1:$A$248)),0)+IF(AND($P36&gt;=EJ$4,$P36&lt;EK$4,$Q36&gt;=EK$4),NETWORKDAYS.INTL($P36,(EK$4)-1,1,(Holidays!$A$1:$A$248)),0)+IF(AND($P36&lt;EJ$4,$Q36&lt;EK$4,$Q36&gt;=EJ$4),NETWORKDAYS.INTL(EJ$4,$Q36,1,(Holidays!$A$1:$A$248)),0)+IF(AND($P36&lt;EJ$4,$Q36&gt;=EK$4,$Q36&gt;=EJ$4),NETWORKDAYS.INTL(EJ$4,(EK$4)-1,1,(Holidays!$A$1:$A$248)),0))*$S36,"")</f>
        <v>0</v>
      </c>
      <c r="EK36" s="191">
        <f>IFERROR((IF(AND($P36&gt;=EK$4,$P36&lt;EL$4,$Q36&lt;EL$4),NETWORKDAYS.INTL($P36,$Q36,1,(Holidays!$A$1:$A$248)),0)+IF(AND($P36&gt;=EK$4,$P36&lt;EL$4,$Q36&gt;=EL$4),NETWORKDAYS.INTL($P36,(EL$4)-1,1,(Holidays!$A$1:$A$248)),0)+IF(AND($P36&lt;EK$4,$Q36&lt;EL$4,$Q36&gt;=EK$4),NETWORKDAYS.INTL(EK$4,$Q36,1,(Holidays!$A$1:$A$248)),0)+IF(AND($P36&lt;EK$4,$Q36&gt;=EL$4,$Q36&gt;=EK$4),NETWORKDAYS.INTL(EK$4,(EL$4)-1,1,(Holidays!$A$1:$A$248)),0))*$S36,"")</f>
        <v>0</v>
      </c>
      <c r="EL36" s="191">
        <f>IFERROR((IF(AND($P36&gt;=EL$4,$P36&lt;EM$4,$Q36&lt;EM$4),NETWORKDAYS.INTL($P36,$Q36,1,(Holidays!$A$1:$A$248)),0)+IF(AND($P36&gt;=EL$4,$P36&lt;EM$4,$Q36&gt;=EM$4),NETWORKDAYS.INTL($P36,(EM$4)-1,1,(Holidays!$A$1:$A$248)),0)+IF(AND($P36&lt;EL$4,$Q36&lt;EM$4,$Q36&gt;=EL$4),NETWORKDAYS.INTL(EL$4,$Q36,1,(Holidays!$A$1:$A$248)),0)+IF(AND($P36&lt;EL$4,$Q36&gt;=EM$4,$Q36&gt;=EL$4),NETWORKDAYS.INTL(EL$4,(EM$4)-1,1,(Holidays!$A$1:$A$248)),0))*$S36,"")</f>
        <v>0</v>
      </c>
      <c r="EM36" s="191">
        <f>IFERROR((IF(AND($P36&gt;=EM$4,$P36&lt;EN$4,$Q36&lt;EN$4),NETWORKDAYS.INTL($P36,$Q36,1,(Holidays!$A$1:$A$248)),0)+IF(AND($P36&gt;=EM$4,$P36&lt;EN$4,$Q36&gt;=EN$4),NETWORKDAYS.INTL($P36,(EN$4)-1,1,(Holidays!$A$1:$A$248)),0)+IF(AND($P36&lt;EM$4,$Q36&lt;EN$4,$Q36&gt;=EM$4),NETWORKDAYS.INTL(EM$4,$Q36,1,(Holidays!$A$1:$A$248)),0)+IF(AND($P36&lt;EM$4,$Q36&gt;=EN$4,$Q36&gt;=EM$4),NETWORKDAYS.INTL(EM$4,(EN$4)-1,1,(Holidays!$A$1:$A$248)),0))*$S36,"")</f>
        <v>0</v>
      </c>
      <c r="EN36" s="191">
        <f>IFERROR((IF(AND($P36&gt;=EN$4,$P36&lt;EO$4,$Q36&lt;EO$4),NETWORKDAYS.INTL($P36,$Q36,1,(Holidays!$A$1:$A$248)),0)+IF(AND($P36&gt;=EN$4,$P36&lt;EO$4,$Q36&gt;=EO$4),NETWORKDAYS.INTL($P36,(EO$4)-1,1,(Holidays!$A$1:$A$248)),0)+IF(AND($P36&lt;EN$4,$Q36&lt;EO$4,$Q36&gt;=EN$4),NETWORKDAYS.INTL(EN$4,$Q36,1,(Holidays!$A$1:$A$248)),0)+IF(AND($P36&lt;EN$4,$Q36&gt;=EO$4,$Q36&gt;=EN$4),NETWORKDAYS.INTL(EN$4,(EO$4)-1,1,(Holidays!$A$1:$A$248)),0))*$S36,"")</f>
        <v>0</v>
      </c>
      <c r="EO36" s="191">
        <f>IFERROR((IF(AND($P36&gt;=EO$4,$P36&lt;EP$4,$Q36&lt;EP$4),NETWORKDAYS.INTL($P36,$Q36,1,(Holidays!$A$1:$A$248)),0)+IF(AND($P36&gt;=EO$4,$P36&lt;EP$4,$Q36&gt;=EP$4),NETWORKDAYS.INTL($P36,(EP$4)-1,1,(Holidays!$A$1:$A$248)),0)+IF(AND($P36&lt;EO$4,$Q36&lt;EP$4,$Q36&gt;=EO$4),NETWORKDAYS.INTL(EO$4,$Q36,1,(Holidays!$A$1:$A$248)),0)+IF(AND($P36&lt;EO$4,$Q36&gt;=EP$4,$Q36&gt;=EO$4),NETWORKDAYS.INTL(EO$4,(EP$4)-1,1,(Holidays!$A$1:$A$248)),0))*$S36,"")</f>
        <v>0</v>
      </c>
      <c r="EP36" s="191">
        <f>IFERROR((IF(AND($P36&gt;=EP$4,$P36&lt;EQ$4,$Q36&lt;EQ$4),NETWORKDAYS.INTL($P36,$Q36,1,(Holidays!$A$1:$A$248)),0)+IF(AND($P36&gt;=EP$4,$P36&lt;EQ$4,$Q36&gt;=EQ$4),NETWORKDAYS.INTL($P36,(EQ$4)-1,1,(Holidays!$A$1:$A$248)),0)+IF(AND($P36&lt;EP$4,$Q36&lt;EQ$4,$Q36&gt;=EP$4),NETWORKDAYS.INTL(EP$4,$Q36,1,(Holidays!$A$1:$A$248)),0)+IF(AND($P36&lt;EP$4,$Q36&gt;=EQ$4,$Q36&gt;=EP$4),NETWORKDAYS.INTL(EP$4,(EQ$4)-1,1,(Holidays!$A$1:$A$248)),0))*$S36,"")</f>
        <v>0</v>
      </c>
      <c r="EQ36" s="191">
        <f>IFERROR((IF(AND($P36&gt;=EQ$4,$P36&lt;ER$4,$Q36&lt;ER$4),NETWORKDAYS.INTL($P36,$Q36,1,(Holidays!$A$1:$A$248)),0)+IF(AND($P36&gt;=EQ$4,$P36&lt;ER$4,$Q36&gt;=ER$4),NETWORKDAYS.INTL($P36,(ER$4)-1,1,(Holidays!$A$1:$A$248)),0)+IF(AND($P36&lt;EQ$4,$Q36&lt;ER$4,$Q36&gt;=EQ$4),NETWORKDAYS.INTL(EQ$4,$Q36,1,(Holidays!$A$1:$A$248)),0)+IF(AND($P36&lt;EQ$4,$Q36&gt;=ER$4,$Q36&gt;=EQ$4),NETWORKDAYS.INTL(EQ$4,(ER$4)-1,1,(Holidays!$A$1:$A$248)),0))*$S36,"")</f>
        <v>0</v>
      </c>
      <c r="ER36" s="191">
        <f>IFERROR((IF(AND($P36&gt;=ER$4,$P36&lt;ES$4,$Q36&lt;ES$4),NETWORKDAYS.INTL($P36,$Q36,1,(Holidays!$A$1:$A$248)),0)+IF(AND($P36&gt;=ER$4,$P36&lt;ES$4,$Q36&gt;=ES$4),NETWORKDAYS.INTL($P36,(ES$4)-1,1,(Holidays!$A$1:$A$248)),0)+IF(AND($P36&lt;ER$4,$Q36&lt;ES$4,$Q36&gt;=ER$4),NETWORKDAYS.INTL(ER$4,$Q36,1,(Holidays!$A$1:$A$248)),0)+IF(AND($P36&lt;ER$4,$Q36&gt;=ES$4,$Q36&gt;=ER$4),NETWORKDAYS.INTL(ER$4,(ES$4)-1,1,(Holidays!$A$1:$A$248)),0))*$S36,"")</f>
        <v>0</v>
      </c>
      <c r="ES36" s="191">
        <f>IFERROR((IF(AND($P36&gt;=ES$4,$P36&lt;ET$4,$Q36&lt;ET$4),NETWORKDAYS.INTL($P36,$Q36,1,(Holidays!$A$1:$A$248)),0)+IF(AND($P36&gt;=ES$4,$P36&lt;ET$4,$Q36&gt;=ET$4),NETWORKDAYS.INTL($P36,(ET$4)-1,1,(Holidays!$A$1:$A$248)),0)+IF(AND($P36&lt;ES$4,$Q36&lt;ET$4,$Q36&gt;=ES$4),NETWORKDAYS.INTL(ES$4,$Q36,1,(Holidays!$A$1:$A$248)),0)+IF(AND($P36&lt;ES$4,$Q36&gt;=ET$4,$Q36&gt;=ES$4),NETWORKDAYS.INTL(ES$4,(ET$4)-1,1,(Holidays!$A$1:$A$248)),0))*$S36,"")</f>
        <v>0</v>
      </c>
      <c r="ET36" s="191">
        <f>IFERROR((IF(AND($P36&gt;=ET$4,$P36&lt;EU$4,$Q36&lt;EU$4),NETWORKDAYS.INTL($P36,$Q36,1,(Holidays!$A$1:$A$248)),0)+IF(AND($P36&gt;=ET$4,$P36&lt;EU$4,$Q36&gt;=EU$4),NETWORKDAYS.INTL($P36,(EU$4)-1,1,(Holidays!$A$1:$A$248)),0)+IF(AND($P36&lt;ET$4,$Q36&lt;EU$4,$Q36&gt;=ET$4),NETWORKDAYS.INTL(ET$4,$Q36,1,(Holidays!$A$1:$A$248)),0)+IF(AND($P36&lt;ET$4,$Q36&gt;=EU$4,$Q36&gt;=ET$4),NETWORKDAYS.INTL(ET$4,(EU$4)-1,1,(Holidays!$A$1:$A$248)),0))*$S36,"")</f>
        <v>0</v>
      </c>
      <c r="EU36" s="191">
        <f>IFERROR((IF(AND($P36&gt;=EU$4,$P36&lt;EV$4,$Q36&lt;EV$4),NETWORKDAYS.INTL($P36,$Q36,1,(Holidays!$A$1:$A$248)),0)+IF(AND($P36&gt;=EU$4,$P36&lt;EV$4,$Q36&gt;=EV$4),NETWORKDAYS.INTL($P36,(EV$4)-1,1,(Holidays!$A$1:$A$248)),0)+IF(AND($P36&lt;EU$4,$Q36&lt;EV$4,$Q36&gt;=EU$4),NETWORKDAYS.INTL(EU$4,$Q36,1,(Holidays!$A$1:$A$248)),0)+IF(AND($P36&lt;EU$4,$Q36&gt;=EV$4,$Q36&gt;=EU$4),NETWORKDAYS.INTL(EU$4,(EV$4)-1,1,(Holidays!$A$1:$A$248)),0))*$S36,"")</f>
        <v>0</v>
      </c>
      <c r="EV36" s="191">
        <f>IFERROR((IF(AND($P36&gt;=EV$4,$P36&lt;EW$4,$Q36&lt;EW$4),NETWORKDAYS.INTL($P36,$Q36,1,(Holidays!$A$1:$A$248)),0)+IF(AND($P36&gt;=EV$4,$P36&lt;EW$4,$Q36&gt;=EW$4),NETWORKDAYS.INTL($P36,(EW$4)-1,1,(Holidays!$A$1:$A$248)),0)+IF(AND($P36&lt;EV$4,$Q36&lt;EW$4,$Q36&gt;=EV$4),NETWORKDAYS.INTL(EV$4,$Q36,1,(Holidays!$A$1:$A$248)),0)+IF(AND($P36&lt;EV$4,$Q36&gt;=EW$4,$Q36&gt;=EV$4),NETWORKDAYS.INTL(EV$4,(EW$4)-1,1,(Holidays!$A$1:$A$248)),0))*$S36,"")</f>
        <v>0</v>
      </c>
      <c r="EW36" s="191">
        <f>IFERROR((IF(AND($P36&gt;=EW$4,$P36&lt;EX$4,$Q36&lt;EX$4),NETWORKDAYS.INTL($P36,$Q36,1,(Holidays!$A$1:$A$248)),0)+IF(AND($P36&gt;=EW$4,$P36&lt;EX$4,$Q36&gt;=EX$4),NETWORKDAYS.INTL($P36,(EX$4)-1,1,(Holidays!$A$1:$A$248)),0)+IF(AND($P36&lt;EW$4,$Q36&lt;EX$4,$Q36&gt;=EW$4),NETWORKDAYS.INTL(EW$4,$Q36,1,(Holidays!$A$1:$A$248)),0)+IF(AND($P36&lt;EW$4,$Q36&gt;=EX$4,$Q36&gt;=EW$4),NETWORKDAYS.INTL(EW$4,(EX$4)-1,1,(Holidays!$A$1:$A$248)),0))*$S36,"")</f>
        <v>0</v>
      </c>
      <c r="EX36" s="191">
        <f>IFERROR((IF(AND($P36&gt;=EX$4,$P36&lt;EY$4,$Q36&lt;EY$4),NETWORKDAYS.INTL($P36,$Q36,1,(Holidays!$A$1:$A$248)),0)+IF(AND($P36&gt;=EX$4,$P36&lt;EY$4,$Q36&gt;=EY$4),NETWORKDAYS.INTL($P36,(EY$4)-1,1,(Holidays!$A$1:$A$248)),0)+IF(AND($P36&lt;EX$4,$Q36&lt;EY$4,$Q36&gt;=EX$4),NETWORKDAYS.INTL(EX$4,$Q36,1,(Holidays!$A$1:$A$248)),0)+IF(AND($P36&lt;EX$4,$Q36&gt;=EY$4,$Q36&gt;=EX$4),NETWORKDAYS.INTL(EX$4,(EY$4)-1,1,(Holidays!$A$1:$A$248)),0))*$S36,"")</f>
        <v>0</v>
      </c>
      <c r="EY36" s="191">
        <f>IFERROR((IF(AND($P36&gt;=EY$4,$P36&lt;EZ$4,$Q36&lt;EZ$4),NETWORKDAYS.INTL($P36,$Q36,1,(Holidays!$A$1:$A$248)),0)+IF(AND($P36&gt;=EY$4,$P36&lt;EZ$4,$Q36&gt;=EZ$4),NETWORKDAYS.INTL($P36,(EZ$4)-1,1,(Holidays!$A$1:$A$248)),0)+IF(AND($P36&lt;EY$4,$Q36&lt;EZ$4,$Q36&gt;=EY$4),NETWORKDAYS.INTL(EY$4,$Q36,1,(Holidays!$A$1:$A$248)),0)+IF(AND($P36&lt;EY$4,$Q36&gt;=EZ$4,$Q36&gt;=EY$4),NETWORKDAYS.INTL(EY$4,(EZ$4)-1,1,(Holidays!$A$1:$A$248)),0))*$S36,"")</f>
        <v>0</v>
      </c>
      <c r="EZ36" s="191">
        <f>IFERROR((IF(AND($P36&gt;=EZ$4,$P36&lt;FA$4,$Q36&lt;FA$4),NETWORKDAYS.INTL($P36,$Q36,1,(Holidays!$A$1:$A$248)),0)+IF(AND($P36&gt;=EZ$4,$P36&lt;FA$4,$Q36&gt;=FA$4),NETWORKDAYS.INTL($P36,(FA$4)-1,1,(Holidays!$A$1:$A$248)),0)+IF(AND($P36&lt;EZ$4,$Q36&lt;FA$4,$Q36&gt;=EZ$4),NETWORKDAYS.INTL(EZ$4,$Q36,1,(Holidays!$A$1:$A$248)),0)+IF(AND($P36&lt;EZ$4,$Q36&gt;=FA$4,$Q36&gt;=EZ$4),NETWORKDAYS.INTL(EZ$4,(FA$4)-1,1,(Holidays!$A$1:$A$248)),0))*$S36,"")</f>
        <v>0</v>
      </c>
      <c r="FA36" s="191">
        <f>IFERROR((IF(AND($P36&gt;=FA$4,$P36&lt;FB$4,$Q36&lt;FB$4),NETWORKDAYS.INTL($P36,$Q36,1,(Holidays!$A$1:$A$248)),0)+IF(AND($P36&gt;=FA$4,$P36&lt;FB$4,$Q36&gt;=FB$4),NETWORKDAYS.INTL($P36,(FB$4)-1,1,(Holidays!$A$1:$A$248)),0)+IF(AND($P36&lt;FA$4,$Q36&lt;FB$4,$Q36&gt;=FA$4),NETWORKDAYS.INTL(FA$4,$Q36,1,(Holidays!$A$1:$A$248)),0)+IF(AND($P36&lt;FA$4,$Q36&gt;=FB$4,$Q36&gt;=FA$4),NETWORKDAYS.INTL(FA$4,(FB$4)-1,1,(Holidays!$A$1:$A$248)),0))*$S36,"")</f>
        <v>0</v>
      </c>
      <c r="FB36" s="191">
        <f>IFERROR((IF(AND($P36&gt;=FB$4,$P36&lt;FC$4,$Q36&lt;FC$4),NETWORKDAYS.INTL($P36,$Q36,1,(Holidays!$A$1:$A$248)),0)+IF(AND($P36&gt;=FB$4,$P36&lt;FC$4,$Q36&gt;=FC$4),NETWORKDAYS.INTL($P36,(FC$4)-1,1,(Holidays!$A$1:$A$248)),0)+IF(AND($P36&lt;FB$4,$Q36&lt;FC$4,$Q36&gt;=FB$4),NETWORKDAYS.INTL(FB$4,$Q36,1,(Holidays!$A$1:$A$248)),0)+IF(AND($P36&lt;FB$4,$Q36&gt;=FC$4,$Q36&gt;=FB$4),NETWORKDAYS.INTL(FB$4,(FC$4)-1,1,(Holidays!$A$1:$A$248)),0))*$S36,"")</f>
        <v>0</v>
      </c>
      <c r="FC36" s="191">
        <f>IFERROR((IF(AND($P36&gt;=FC$4,$P36&lt;FD$4,$Q36&lt;FD$4),NETWORKDAYS.INTL($P36,$Q36,1,(Holidays!$A$1:$A$248)),0)+IF(AND($P36&gt;=FC$4,$P36&lt;FD$4,$Q36&gt;=FD$4),NETWORKDAYS.INTL($P36,(FD$4)-1,1,(Holidays!$A$1:$A$248)),0)+IF(AND($P36&lt;FC$4,$Q36&lt;FD$4,$Q36&gt;=FC$4),NETWORKDAYS.INTL(FC$4,$Q36,1,(Holidays!$A$1:$A$248)),0)+IF(AND($P36&lt;FC$4,$Q36&gt;=FD$4,$Q36&gt;=FC$4),NETWORKDAYS.INTL(FC$4,(FD$4)-1,1,(Holidays!$A$1:$A$248)),0))*$S36,"")</f>
        <v>0</v>
      </c>
      <c r="FD36" s="191">
        <f>IFERROR((IF(AND($P36&gt;=FD$4,$P36&lt;FE$4,$Q36&lt;FE$4),NETWORKDAYS.INTL($P36,$Q36,1,(Holidays!$A$1:$A$248)),0)+IF(AND($P36&gt;=FD$4,$P36&lt;FE$4,$Q36&gt;=FE$4),NETWORKDAYS.INTL($P36,(FE$4)-1,1,(Holidays!$A$1:$A$248)),0)+IF(AND($P36&lt;FD$4,$Q36&lt;FE$4,$Q36&gt;=FD$4),NETWORKDAYS.INTL(FD$4,$Q36,1,(Holidays!$A$1:$A$248)),0)+IF(AND($P36&lt;FD$4,$Q36&gt;=FE$4,$Q36&gt;=FD$4),NETWORKDAYS.INTL(FD$4,(FE$4)-1,1,(Holidays!$A$1:$A$248)),0))*$S36,"")</f>
        <v>0</v>
      </c>
      <c r="FE36" s="191">
        <f>IFERROR((IF(AND($P36&gt;=FE$4,$P36&lt;FF$4,$Q36&lt;FF$4),NETWORKDAYS.INTL($P36,$Q36,1,(Holidays!$A$1:$A$248)),0)+IF(AND($P36&gt;=FE$4,$P36&lt;FF$4,$Q36&gt;=FF$4),NETWORKDAYS.INTL($P36,(FF$4)-1,1,(Holidays!$A$1:$A$248)),0)+IF(AND($P36&lt;FE$4,$Q36&lt;FF$4,$Q36&gt;=FE$4),NETWORKDAYS.INTL(FE$4,$Q36,1,(Holidays!$A$1:$A$248)),0)+IF(AND($P36&lt;FE$4,$Q36&gt;=FF$4,$Q36&gt;=FE$4),NETWORKDAYS.INTL(FE$4,(FF$4)-1,1,(Holidays!$A$1:$A$248)),0))*$S36,"")</f>
        <v>0</v>
      </c>
      <c r="FF36" s="191">
        <f>IFERROR((IF(AND($P36&gt;=FF$4,$P36&lt;FG$4,$Q36&lt;FG$4),NETWORKDAYS.INTL($P36,$Q36,1,(Holidays!$A$1:$A$248)),0)+IF(AND($P36&gt;=FF$4,$P36&lt;FG$4,$Q36&gt;=FG$4),NETWORKDAYS.INTL($P36,(FG$4)-1,1,(Holidays!$A$1:$A$248)),0)+IF(AND($P36&lt;FF$4,$Q36&lt;FG$4,$Q36&gt;=FF$4),NETWORKDAYS.INTL(FF$4,$Q36,1,(Holidays!$A$1:$A$248)),0)+IF(AND($P36&lt;FF$4,$Q36&gt;=FG$4,$Q36&gt;=FF$4),NETWORKDAYS.INTL(FF$4,(FG$4)-1,1,(Holidays!$A$1:$A$248)),0))*$S36,"")</f>
        <v>0</v>
      </c>
      <c r="FG36" s="191">
        <f>IFERROR((IF(AND($P36&gt;=FG$4,$P36&lt;FH$4,$Q36&lt;FH$4),NETWORKDAYS.INTL($P36,$Q36,1,(Holidays!$A$1:$A$248)),0)+IF(AND($P36&gt;=FG$4,$P36&lt;FH$4,$Q36&gt;=FH$4),NETWORKDAYS.INTL($P36,(FH$4)-1,1,(Holidays!$A$1:$A$248)),0)+IF(AND($P36&lt;FG$4,$Q36&lt;FH$4,$Q36&gt;=FG$4),NETWORKDAYS.INTL(FG$4,$Q36,1,(Holidays!$A$1:$A$248)),0)+IF(AND($P36&lt;FG$4,$Q36&gt;=FH$4,$Q36&gt;=FG$4),NETWORKDAYS.INTL(FG$4,(FH$4)-1,1,(Holidays!$A$1:$A$248)),0))*$S36,"")</f>
        <v>0</v>
      </c>
      <c r="FH36" s="191">
        <f>IFERROR((IF(AND($P36&gt;=FH$4,$P36&lt;FI$4,$Q36&lt;FI$4),NETWORKDAYS.INTL($P36,$Q36,1,(Holidays!$A$1:$A$248)),0)+IF(AND($P36&gt;=FH$4,$P36&lt;FI$4,$Q36&gt;=FI$4),NETWORKDAYS.INTL($P36,(FI$4)-1,1,(Holidays!$A$1:$A$248)),0)+IF(AND($P36&lt;FH$4,$Q36&lt;FI$4,$Q36&gt;=FH$4),NETWORKDAYS.INTL(FH$4,$Q36,1,(Holidays!$A$1:$A$248)),0)+IF(AND($P36&lt;FH$4,$Q36&gt;=FI$4,$Q36&gt;=FH$4),NETWORKDAYS.INTL(FH$4,(FI$4)-1,1,(Holidays!$A$1:$A$248)),0))*$S36,"")</f>
        <v>0</v>
      </c>
      <c r="FI36" s="191">
        <f>IFERROR((IF(AND($P36&gt;=FI$4,$P36&lt;FJ$4,$Q36&lt;FJ$4),NETWORKDAYS.INTL($P36,$Q36,1,(Holidays!$A$1:$A$248)),0)+IF(AND($P36&gt;=FI$4,$P36&lt;FJ$4,$Q36&gt;=FJ$4),NETWORKDAYS.INTL($P36,(FJ$4)-1,1,(Holidays!$A$1:$A$248)),0)+IF(AND($P36&lt;FI$4,$Q36&lt;FJ$4,$Q36&gt;=FI$4),NETWORKDAYS.INTL(FI$4,$Q36,1,(Holidays!$A$1:$A$248)),0)+IF(AND($P36&lt;FI$4,$Q36&gt;=FJ$4,$Q36&gt;=FI$4),NETWORKDAYS.INTL(FI$4,(FJ$4)-1,1,(Holidays!$A$1:$A$248)),0))*$S36,"")</f>
        <v>0</v>
      </c>
      <c r="FJ36" s="191">
        <f>IFERROR((IF(AND($P36&gt;=FJ$4,$P36&lt;FK$4,$Q36&lt;FK$4),NETWORKDAYS.INTL($P36,$Q36,1,(Holidays!$A$1:$A$248)),0)+IF(AND($P36&gt;=FJ$4,$P36&lt;FK$4,$Q36&gt;=FK$4),NETWORKDAYS.INTL($P36,(FK$4)-1,1,(Holidays!$A$1:$A$248)),0)+IF(AND($P36&lt;FJ$4,$Q36&lt;FK$4,$Q36&gt;=FJ$4),NETWORKDAYS.INTL(FJ$4,$Q36,1,(Holidays!$A$1:$A$248)),0)+IF(AND($P36&lt;FJ$4,$Q36&gt;=FK$4,$Q36&gt;=FJ$4),NETWORKDAYS.INTL(FJ$4,(FK$4)-1,1,(Holidays!$A$1:$A$248)),0))*$S36,"")</f>
        <v>0</v>
      </c>
      <c r="FK36" s="191">
        <f>IFERROR((IF(AND($P36&gt;=FK$4,$P36&lt;FL$4,$Q36&lt;FL$4),NETWORKDAYS.INTL($P36,$Q36,1,(Holidays!$A$1:$A$248)),0)+IF(AND($P36&gt;=FK$4,$P36&lt;FL$4,$Q36&gt;=FL$4),NETWORKDAYS.INTL($P36,(FL$4)-1,1,(Holidays!$A$1:$A$248)),0)+IF(AND($P36&lt;FK$4,$Q36&lt;FL$4,$Q36&gt;=FK$4),NETWORKDAYS.INTL(FK$4,$Q36,1,(Holidays!$A$1:$A$248)),0)+IF(AND($P36&lt;FK$4,$Q36&gt;=FL$4,$Q36&gt;=FK$4),NETWORKDAYS.INTL(FK$4,(FL$4)-1,1,(Holidays!$A$1:$A$248)),0))*$S36,"")</f>
        <v>0</v>
      </c>
      <c r="FL36" s="191">
        <f>IFERROR((IF(AND($P36&gt;=FL$4,$P36&lt;FM$4,$Q36&lt;FM$4),NETWORKDAYS.INTL($P36,$Q36,1,(Holidays!$A$1:$A$248)),0)+IF(AND($P36&gt;=FL$4,$P36&lt;FM$4,$Q36&gt;=FM$4),NETWORKDAYS.INTL($P36,(FM$4)-1,1,(Holidays!$A$1:$A$248)),0)+IF(AND($P36&lt;FL$4,$Q36&lt;FM$4,$Q36&gt;=FL$4),NETWORKDAYS.INTL(FL$4,$Q36,1,(Holidays!$A$1:$A$248)),0)+IF(AND($P36&lt;FL$4,$Q36&gt;=FM$4,$Q36&gt;=FL$4),NETWORKDAYS.INTL(FL$4,(FM$4)-1,1,(Holidays!$A$1:$A$248)),0))*$S36,"")</f>
        <v>0</v>
      </c>
      <c r="FM36" s="191">
        <f>IFERROR((IF(AND($P36&gt;=FM$4,$P36&lt;FN$4,$Q36&lt;FN$4),NETWORKDAYS.INTL($P36,$Q36,1,(Holidays!$A$1:$A$248)),0)+IF(AND($P36&gt;=FM$4,$P36&lt;FN$4,$Q36&gt;=FN$4),NETWORKDAYS.INTL($P36,(FN$4)-1,1,(Holidays!$A$1:$A$248)),0)+IF(AND($P36&lt;FM$4,$Q36&lt;FN$4,$Q36&gt;=FM$4),NETWORKDAYS.INTL(FM$4,$Q36,1,(Holidays!$A$1:$A$248)),0)+IF(AND($P36&lt;FM$4,$Q36&gt;=FN$4,$Q36&gt;=FM$4),NETWORKDAYS.INTL(FM$4,(FN$4)-1,1,(Holidays!$A$1:$A$248)),0))*$S36,"")</f>
        <v>0</v>
      </c>
      <c r="FN36" s="191">
        <f>IFERROR((IF(AND($P36&gt;=FN$4,$P36&lt;FO$4,$Q36&lt;FO$4),NETWORKDAYS.INTL($P36,$Q36,1,(Holidays!$A$1:$A$248)),0)+IF(AND($P36&gt;=FN$4,$P36&lt;FO$4,$Q36&gt;=FO$4),NETWORKDAYS.INTL($P36,(FO$4)-1,1,(Holidays!$A$1:$A$248)),0)+IF(AND($P36&lt;FN$4,$Q36&lt;FO$4,$Q36&gt;=FN$4),NETWORKDAYS.INTL(FN$4,$Q36,1,(Holidays!$A$1:$A$248)),0)+IF(AND($P36&lt;FN$4,$Q36&gt;=FO$4,$Q36&gt;=FN$4),NETWORKDAYS.INTL(FN$4,(FO$4)-1,1,(Holidays!$A$1:$A$248)),0))*$S36,"")</f>
        <v>0</v>
      </c>
      <c r="FO36" s="191">
        <f>IFERROR((IF(AND($P36&gt;=FO$4,$P36&lt;FP$4,$Q36&lt;FP$4),NETWORKDAYS.INTL($P36,$Q36,1,(Holidays!$A$1:$A$248)),0)+IF(AND($P36&gt;=FO$4,$P36&lt;FP$4,$Q36&gt;=FP$4),NETWORKDAYS.INTL($P36,(FP$4)-1,1,(Holidays!$A$1:$A$248)),0)+IF(AND($P36&lt;FO$4,$Q36&lt;FP$4,$Q36&gt;=FO$4),NETWORKDAYS.INTL(FO$4,$Q36,1,(Holidays!$A$1:$A$248)),0)+IF(AND($P36&lt;FO$4,$Q36&gt;=FP$4,$Q36&gt;=FO$4),NETWORKDAYS.INTL(FO$4,(FP$4)-1,1,(Holidays!$A$1:$A$248)),0))*$S36,"")</f>
        <v>0</v>
      </c>
      <c r="FP36" s="191">
        <f>IFERROR((IF(AND($P36&gt;=FP$4,$P36&lt;FQ$4,$Q36&lt;FQ$4),NETWORKDAYS.INTL($P36,$Q36,1,(Holidays!$A$1:$A$248)),0)+IF(AND($P36&gt;=FP$4,$P36&lt;FQ$4,$Q36&gt;=FQ$4),NETWORKDAYS.INTL($P36,(FQ$4)-1,1,(Holidays!$A$1:$A$248)),0)+IF(AND($P36&lt;FP$4,$Q36&lt;FQ$4,$Q36&gt;=FP$4),NETWORKDAYS.INTL(FP$4,$Q36,1,(Holidays!$A$1:$A$248)),0)+IF(AND($P36&lt;FP$4,$Q36&gt;=FQ$4,$Q36&gt;=FP$4),NETWORKDAYS.INTL(FP$4,(FQ$4)-1,1,(Holidays!$A$1:$A$248)),0))*$S36,"")</f>
        <v>0</v>
      </c>
      <c r="FQ36" s="191">
        <f>IFERROR((IF(AND($P36&gt;=FQ$4,$P36&lt;FR$4,$Q36&lt;FR$4),NETWORKDAYS.INTL($P36,$Q36,1,(Holidays!$A$1:$A$248)),0)+IF(AND($P36&gt;=FQ$4,$P36&lt;FR$4,$Q36&gt;=FR$4),NETWORKDAYS.INTL($P36,(FR$4)-1,1,(Holidays!$A$1:$A$248)),0)+IF(AND($P36&lt;FQ$4,$Q36&lt;FR$4,$Q36&gt;=FQ$4),NETWORKDAYS.INTL(FQ$4,$Q36,1,(Holidays!$A$1:$A$248)),0)+IF(AND($P36&lt;FQ$4,$Q36&gt;=FR$4,$Q36&gt;=FQ$4),NETWORKDAYS.INTL(FQ$4,(FR$4)-1,1,(Holidays!$A$1:$A$248)),0))*$S36,"")</f>
        <v>0</v>
      </c>
      <c r="FR36" s="191">
        <f>IFERROR((IF(AND($P36&gt;=FR$4,$P36&lt;FS$4,$Q36&lt;FS$4),NETWORKDAYS.INTL($P36,$Q36,1,(Holidays!$A$1:$A$248)),0)+IF(AND($P36&gt;=FR$4,$P36&lt;FS$4,$Q36&gt;=FS$4),NETWORKDAYS.INTL($P36,(FS$4)-1,1,(Holidays!$A$1:$A$248)),0)+IF(AND($P36&lt;FR$4,$Q36&lt;FS$4,$Q36&gt;=FR$4),NETWORKDAYS.INTL(FR$4,$Q36,1,(Holidays!$A$1:$A$248)),0)+IF(AND($P36&lt;FR$4,$Q36&gt;=FS$4,$Q36&gt;=FR$4),NETWORKDAYS.INTL(FR$4,(FS$4)-1,1,(Holidays!$A$1:$A$248)),0))*$S36,"")</f>
        <v>0</v>
      </c>
      <c r="FS36" s="191">
        <f>IFERROR((IF(AND($P36&gt;=FS$4,$P36&lt;FT$4,$Q36&lt;FT$4),NETWORKDAYS.INTL($P36,$Q36,1,(Holidays!$A$1:$A$248)),0)+IF(AND($P36&gt;=FS$4,$P36&lt;FT$4,$Q36&gt;=FT$4),NETWORKDAYS.INTL($P36,(FT$4)-1,1,(Holidays!$A$1:$A$248)),0)+IF(AND($P36&lt;FS$4,$Q36&lt;FT$4,$Q36&gt;=FS$4),NETWORKDAYS.INTL(FS$4,$Q36,1,(Holidays!$A$1:$A$248)),0)+IF(AND($P36&lt;FS$4,$Q36&gt;=FT$4,$Q36&gt;=FS$4),NETWORKDAYS.INTL(FS$4,(FT$4)-1,1,(Holidays!$A$1:$A$248)),0))*$S36,"")</f>
        <v>0</v>
      </c>
      <c r="FT36" s="191">
        <f>IFERROR((IF(AND($P36&gt;=FT$4,$P36&lt;FU$4,$Q36&lt;FU$4),NETWORKDAYS.INTL($P36,$Q36,1,(Holidays!$A$1:$A$248)),0)+IF(AND($P36&gt;=FT$4,$P36&lt;FU$4,$Q36&gt;=FU$4),NETWORKDAYS.INTL($P36,(FU$4)-1,1,(Holidays!$A$1:$A$248)),0)+IF(AND($P36&lt;FT$4,$Q36&lt;FU$4,$Q36&gt;=FT$4),NETWORKDAYS.INTL(FT$4,$Q36,1,(Holidays!$A$1:$A$248)),0)+IF(AND($P36&lt;FT$4,$Q36&gt;=FU$4,$Q36&gt;=FT$4),NETWORKDAYS.INTL(FT$4,(FU$4)-1,1,(Holidays!$A$1:$A$248)),0))*$S36,"")</f>
        <v>0</v>
      </c>
      <c r="FU36" s="191">
        <f>IFERROR((IF(AND($P36&gt;=FU$4,$P36&lt;FV$4,$Q36&lt;FV$4),NETWORKDAYS.INTL($P36,$Q36,1,(Holidays!$A$1:$A$248)),0)+IF(AND($P36&gt;=FU$4,$P36&lt;FV$4,$Q36&gt;=FV$4),NETWORKDAYS.INTL($P36,(FV$4)-1,1,(Holidays!$A$1:$A$248)),0)+IF(AND($P36&lt;FU$4,$Q36&lt;FV$4,$Q36&gt;=FU$4),NETWORKDAYS.INTL(FU$4,$Q36,1,(Holidays!$A$1:$A$248)),0)+IF(AND($P36&lt;FU$4,$Q36&gt;=FV$4,$Q36&gt;=FU$4),NETWORKDAYS.INTL(FU$4,(FV$4)-1,1,(Holidays!$A$1:$A$248)),0))*$S36,"")</f>
        <v>0</v>
      </c>
      <c r="FV36" s="191">
        <f>IFERROR((IF(AND($P36&gt;=FV$4,$P36&lt;FW$4,$Q36&lt;FW$4),NETWORKDAYS.INTL($P36,$Q36,1,(Holidays!$A$1:$A$248)),0)+IF(AND($P36&gt;=FV$4,$P36&lt;FW$4,$Q36&gt;=FW$4),NETWORKDAYS.INTL($P36,(FW$4)-1,1,(Holidays!$A$1:$A$248)),0)+IF(AND($P36&lt;FV$4,$Q36&lt;FW$4,$Q36&gt;=FV$4),NETWORKDAYS.INTL(FV$4,$Q36,1,(Holidays!$A$1:$A$248)),0)+IF(AND($P36&lt;FV$4,$Q36&gt;=FW$4,$Q36&gt;=FV$4),NETWORKDAYS.INTL(FV$4,(FW$4)-1,1,(Holidays!$A$1:$A$248)),0))*$S36,"")</f>
        <v>0</v>
      </c>
      <c r="FW36" s="191">
        <f>IFERROR((IF(AND($P36&gt;=FW$4,$P36&lt;FX$4,$Q36&lt;FX$4),NETWORKDAYS.INTL($P36,$Q36,1,(Holidays!$A$1:$A$248)),0)+IF(AND($P36&gt;=FW$4,$P36&lt;FX$4,$Q36&gt;=FX$4),NETWORKDAYS.INTL($P36,(FX$4)-1,1,(Holidays!$A$1:$A$248)),0)+IF(AND($P36&lt;FW$4,$Q36&lt;FX$4,$Q36&gt;=FW$4),NETWORKDAYS.INTL(FW$4,$Q36,1,(Holidays!$A$1:$A$248)),0)+IF(AND($P36&lt;FW$4,$Q36&gt;=FX$4,$Q36&gt;=FW$4),NETWORKDAYS.INTL(FW$4,(FX$4)-1,1,(Holidays!$A$1:$A$248)),0))*$S36,"")</f>
        <v>0</v>
      </c>
      <c r="FX36" s="191">
        <f>IFERROR((IF(AND($P36&gt;=FX$4,$P36&lt;FY$4,$Q36&lt;FY$4),NETWORKDAYS.INTL($P36,$Q36,1,(Holidays!$A$1:$A$248)),0)+IF(AND($P36&gt;=FX$4,$P36&lt;FY$4,$Q36&gt;=FY$4),NETWORKDAYS.INTL($P36,(FY$4)-1,1,(Holidays!$A$1:$A$248)),0)+IF(AND($P36&lt;FX$4,$Q36&lt;FY$4,$Q36&gt;=FX$4),NETWORKDAYS.INTL(FX$4,$Q36,1,(Holidays!$A$1:$A$248)),0)+IF(AND($P36&lt;FX$4,$Q36&gt;=FY$4,$Q36&gt;=FX$4),NETWORKDAYS.INTL(FX$4,(FY$4)-1,1,(Holidays!$A$1:$A$248)),0))*$S36,"")</f>
        <v>0</v>
      </c>
      <c r="FY36" s="191">
        <f>IFERROR((IF(AND($P36&gt;=FY$4,$P36&lt;FZ$4,$Q36&lt;FZ$4),NETWORKDAYS.INTL($P36,$Q36,1,(Holidays!$A$1:$A$248)),0)+IF(AND($P36&gt;=FY$4,$P36&lt;FZ$4,$Q36&gt;=FZ$4),NETWORKDAYS.INTL($P36,(FZ$4)-1,1,(Holidays!$A$1:$A$248)),0)+IF(AND($P36&lt;FY$4,$Q36&lt;FZ$4,$Q36&gt;=FY$4),NETWORKDAYS.INTL(FY$4,$Q36,1,(Holidays!$A$1:$A$248)),0)+IF(AND($P36&lt;FY$4,$Q36&gt;=FZ$4,$Q36&gt;=FY$4),NETWORKDAYS.INTL(FY$4,(FZ$4)-1,1,(Holidays!$A$1:$A$248)),0))*$S36,"")</f>
        <v>0</v>
      </c>
      <c r="FZ36" s="191">
        <f>IFERROR((IF(AND($P36&gt;=FZ$4,$P36&lt;GA$4,$Q36&lt;GA$4),NETWORKDAYS.INTL($P36,$Q36,1,(Holidays!$A$1:$A$248)),0)+IF(AND($P36&gt;=FZ$4,$P36&lt;GA$4,$Q36&gt;=GA$4),NETWORKDAYS.INTL($P36,(GA$4)-1,1,(Holidays!$A$1:$A$248)),0)+IF(AND($P36&lt;FZ$4,$Q36&lt;GA$4,$Q36&gt;=FZ$4),NETWORKDAYS.INTL(FZ$4,$Q36,1,(Holidays!$A$1:$A$248)),0)+IF(AND($P36&lt;FZ$4,$Q36&gt;=GA$4,$Q36&gt;=FZ$4),NETWORKDAYS.INTL(FZ$4,(GA$4)-1,1,(Holidays!$A$1:$A$248)),0))*$S36,"")</f>
        <v>0</v>
      </c>
      <c r="GA36" s="191">
        <f>IFERROR((IF(AND($P36&gt;=GA$4,$P36&lt;GB$4,$Q36&lt;GB$4),NETWORKDAYS.INTL($P36,$Q36,1,(Holidays!$A$1:$A$248)),0)+IF(AND($P36&gt;=GA$4,$P36&lt;GB$4,$Q36&gt;=GB$4),NETWORKDAYS.INTL($P36,(GB$4)-1,1,(Holidays!$A$1:$A$248)),0)+IF(AND($P36&lt;GA$4,$Q36&lt;GB$4,$Q36&gt;=GA$4),NETWORKDAYS.INTL(GA$4,$Q36,1,(Holidays!$A$1:$A$248)),0)+IF(AND($P36&lt;GA$4,$Q36&gt;=GB$4,$Q36&gt;=GA$4),NETWORKDAYS.INTL(GA$4,(GB$4)-1,1,(Holidays!$A$1:$A$248)),0))*$S36,"")</f>
        <v>0</v>
      </c>
      <c r="GB36" s="191">
        <f>IFERROR((IF(AND($P36&gt;=GB$4,$P36&lt;GC$4,$Q36&lt;GC$4),NETWORKDAYS.INTL($P36,$Q36,1,(Holidays!$A$1:$A$248)),0)+IF(AND($P36&gt;=GB$4,$P36&lt;GC$4,$Q36&gt;=GC$4),NETWORKDAYS.INTL($P36,(GC$4)-1,1,(Holidays!$A$1:$A$248)),0)+IF(AND($P36&lt;GB$4,$Q36&lt;GC$4,$Q36&gt;=GB$4),NETWORKDAYS.INTL(GB$4,$Q36,1,(Holidays!$A$1:$A$248)),0)+IF(AND($P36&lt;GB$4,$Q36&gt;=GC$4,$Q36&gt;=GB$4),NETWORKDAYS.INTL(GB$4,(GC$4)-1,1,(Holidays!$A$1:$A$248)),0))*$S36,"")</f>
        <v>0</v>
      </c>
      <c r="GC36" s="191">
        <f>IFERROR((IF(AND($P36&gt;=GC$4,$P36&lt;GD$4,$Q36&lt;GD$4),NETWORKDAYS.INTL($P36,$Q36,1,(Holidays!$A$1:$A$248)),0)+IF(AND($P36&gt;=GC$4,$P36&lt;GD$4,$Q36&gt;=GD$4),NETWORKDAYS.INTL($P36,(GD$4)-1,1,(Holidays!$A$1:$A$248)),0)+IF(AND($P36&lt;GC$4,$Q36&lt;GD$4,$Q36&gt;=GC$4),NETWORKDAYS.INTL(GC$4,$Q36,1,(Holidays!$A$1:$A$248)),0)+IF(AND($P36&lt;GC$4,$Q36&gt;=GD$4,$Q36&gt;=GC$4),NETWORKDAYS.INTL(GC$4,(GD$4)-1,1,(Holidays!$A$1:$A$248)),0))*$S36,"")</f>
        <v>0</v>
      </c>
      <c r="GD36" s="191">
        <f>IFERROR((IF(AND($P36&gt;=GD$4,$P36&lt;GE$4,$Q36&lt;GE$4),NETWORKDAYS.INTL($P36,$Q36,1,(Holidays!$A$1:$A$248)),0)+IF(AND($P36&gt;=GD$4,$P36&lt;GE$4,$Q36&gt;=GE$4),NETWORKDAYS.INTL($P36,(GE$4)-1,1,(Holidays!$A$1:$A$248)),0)+IF(AND($P36&lt;GD$4,$Q36&lt;GE$4,$Q36&gt;=GD$4),NETWORKDAYS.INTL(GD$4,$Q36,1,(Holidays!$A$1:$A$248)),0)+IF(AND($P36&lt;GD$4,$Q36&gt;=GE$4,$Q36&gt;=GD$4),NETWORKDAYS.INTL(GD$4,(GE$4)-1,1,(Holidays!$A$1:$A$248)),0))*$S36,"")</f>
        <v>0</v>
      </c>
      <c r="GE36" s="191">
        <f>IFERROR((IF(AND($P36&gt;=GE$4,$P36&lt;GF$4,$Q36&lt;GF$4),NETWORKDAYS.INTL($P36,$Q36,1,(Holidays!$A$1:$A$248)),0)+IF(AND($P36&gt;=GE$4,$P36&lt;GF$4,$Q36&gt;=GF$4),NETWORKDAYS.INTL($P36,(GF$4)-1,1,(Holidays!$A$1:$A$248)),0)+IF(AND($P36&lt;GE$4,$Q36&lt;GF$4,$Q36&gt;=GE$4),NETWORKDAYS.INTL(GE$4,$Q36,1,(Holidays!$A$1:$A$248)),0)+IF(AND($P36&lt;GE$4,$Q36&gt;=GF$4,$Q36&gt;=GE$4),NETWORKDAYS.INTL(GE$4,(GF$4)-1,1,(Holidays!$A$1:$A$248)),0))*$S36,"")</f>
        <v>0</v>
      </c>
      <c r="GF36" s="191">
        <f>IFERROR((IF(AND($P36&gt;=GF$4,$P36&lt;GG$4,$Q36&lt;GG$4),NETWORKDAYS.INTL($P36,$Q36,1,(Holidays!$A$1:$A$248)),0)+IF(AND($P36&gt;=GF$4,$P36&lt;GG$4,$Q36&gt;=GG$4),NETWORKDAYS.INTL($P36,(GG$4)-1,1,(Holidays!$A$1:$A$248)),0)+IF(AND($P36&lt;GF$4,$Q36&lt;GG$4,$Q36&gt;=GF$4),NETWORKDAYS.INTL(GF$4,$Q36,1,(Holidays!$A$1:$A$248)),0)+IF(AND($P36&lt;GF$4,$Q36&gt;=GG$4,$Q36&gt;=GF$4),NETWORKDAYS.INTL(GF$4,(GG$4)-1,1,(Holidays!$A$1:$A$248)),0))*$S36,"")</f>
        <v>0</v>
      </c>
      <c r="GG36" s="191">
        <f>IFERROR((IF(AND($P36&gt;=GG$4,$P36&lt;GH$4,$Q36&lt;GH$4),NETWORKDAYS.INTL($P36,$Q36,1,(Holidays!$A$1:$A$248)),0)+IF(AND($P36&gt;=GG$4,$P36&lt;GH$4,$Q36&gt;=GH$4),NETWORKDAYS.INTL($P36,(GH$4)-1,1,(Holidays!$A$1:$A$248)),0)+IF(AND($P36&lt;GG$4,$Q36&lt;GH$4,$Q36&gt;=GG$4),NETWORKDAYS.INTL(GG$4,$Q36,1,(Holidays!$A$1:$A$248)),0)+IF(AND($P36&lt;GG$4,$Q36&gt;=GH$4,$Q36&gt;=GG$4),NETWORKDAYS.INTL(GG$4,(GH$4)-1,1,(Holidays!$A$1:$A$248)),0))*$S36,"")</f>
        <v>0</v>
      </c>
      <c r="GH36" s="191">
        <f>IFERROR((IF(AND($P36&gt;=GH$4,$P36&lt;GI$4,$Q36&lt;GI$4),NETWORKDAYS.INTL($P36,$Q36,1,(Holidays!$A$1:$A$248)),0)+IF(AND($P36&gt;=GH$4,$P36&lt;GI$4,$Q36&gt;=GI$4),NETWORKDAYS.INTL($P36,(GI$4)-1,1,(Holidays!$A$1:$A$248)),0)+IF(AND($P36&lt;GH$4,$Q36&lt;GI$4,$Q36&gt;=GH$4),NETWORKDAYS.INTL(GH$4,$Q36,1,(Holidays!$A$1:$A$248)),0)+IF(AND($P36&lt;GH$4,$Q36&gt;=GI$4,$Q36&gt;=GH$4),NETWORKDAYS.INTL(GH$4,(GI$4)-1,1,(Holidays!$A$1:$A$248)),0))*$S36,"")</f>
        <v>0</v>
      </c>
      <c r="GI36" s="191">
        <f>IFERROR((IF(AND($P36&gt;=GI$4,$P36&lt;GJ$4,$Q36&lt;GJ$4),NETWORKDAYS.INTL($P36,$Q36,1,(Holidays!$A$1:$A$248)),0)+IF(AND($P36&gt;=GI$4,$P36&lt;GJ$4,$Q36&gt;=GJ$4),NETWORKDAYS.INTL($P36,(GJ$4)-1,1,(Holidays!$A$1:$A$248)),0)+IF(AND($P36&lt;GI$4,$Q36&lt;GJ$4,$Q36&gt;=GI$4),NETWORKDAYS.INTL(GI$4,$Q36,1,(Holidays!$A$1:$A$248)),0)+IF(AND($P36&lt;GI$4,$Q36&gt;=GJ$4,$Q36&gt;=GI$4),NETWORKDAYS.INTL(GI$4,(GJ$4)-1,1,(Holidays!$A$1:$A$248)),0))*$S36,"")</f>
        <v>0</v>
      </c>
      <c r="GJ36" s="191">
        <f>IFERROR((IF(AND($P36&gt;=GJ$4,$P36&lt;GK$4,$Q36&lt;GK$4),NETWORKDAYS.INTL($P36,$Q36,1,(Holidays!$A$1:$A$248)),0)+IF(AND($P36&gt;=GJ$4,$P36&lt;GK$4,$Q36&gt;=GK$4),NETWORKDAYS.INTL($P36,(GK$4)-1,1,(Holidays!$A$1:$A$248)),0)+IF(AND($P36&lt;GJ$4,$Q36&lt;GK$4,$Q36&gt;=GJ$4),NETWORKDAYS.INTL(GJ$4,$Q36,1,(Holidays!$A$1:$A$248)),0)+IF(AND($P36&lt;GJ$4,$Q36&gt;=GK$4,$Q36&gt;=GJ$4),NETWORKDAYS.INTL(GJ$4,(GK$4)-1,1,(Holidays!$A$1:$A$248)),0))*$S36,"")</f>
        <v>0</v>
      </c>
      <c r="GK36" s="191">
        <f>IFERROR((IF(AND($P36&gt;=GK$4,$P36&lt;GL$4,$Q36&lt;GL$4),NETWORKDAYS.INTL($P36,$Q36,1,(Holidays!$A$1:$A$248)),0)+IF(AND($P36&gt;=GK$4,$P36&lt;GL$4,$Q36&gt;=GL$4),NETWORKDAYS.INTL($P36,(GL$4)-1,1,(Holidays!$A$1:$A$248)),0)+IF(AND($P36&lt;GK$4,$Q36&lt;GL$4,$Q36&gt;=GK$4),NETWORKDAYS.INTL(GK$4,$Q36,1,(Holidays!$A$1:$A$248)),0)+IF(AND($P36&lt;GK$4,$Q36&gt;=GL$4,$Q36&gt;=GK$4),NETWORKDAYS.INTL(GK$4,(GL$4)-1,1,(Holidays!$A$1:$A$248)),0))*$S36,"")</f>
        <v>0</v>
      </c>
      <c r="GL36" s="191">
        <f>IFERROR((IF(AND($P36&gt;=GL$4,$P36&lt;GM$4,$Q36&lt;GM$4),NETWORKDAYS.INTL($P36,$Q36,1,(Holidays!$A$1:$A$248)),0)+IF(AND($P36&gt;=GL$4,$P36&lt;GM$4,$Q36&gt;=GM$4),NETWORKDAYS.INTL($P36,(GM$4)-1,1,(Holidays!$A$1:$A$248)),0)+IF(AND($P36&lt;GL$4,$Q36&lt;GM$4,$Q36&gt;=GL$4),NETWORKDAYS.INTL(GL$4,$Q36,1,(Holidays!$A$1:$A$248)),0)+IF(AND($P36&lt;GL$4,$Q36&gt;=GM$4,$Q36&gt;=GL$4),NETWORKDAYS.INTL(GL$4,(GM$4)-1,1,(Holidays!$A$1:$A$248)),0))*$S36,"")</f>
        <v>0</v>
      </c>
      <c r="GM36" s="191">
        <f>IFERROR((IF(AND($P36&gt;=GM$4,$P36&lt;GN$4,$Q36&lt;GN$4),NETWORKDAYS.INTL($P36,$Q36,1,(Holidays!$A$1:$A$248)),0)+IF(AND($P36&gt;=GM$4,$P36&lt;GN$4,$Q36&gt;=GN$4),NETWORKDAYS.INTL($P36,(GN$4)-1,1,(Holidays!$A$1:$A$248)),0)+IF(AND($P36&lt;GM$4,$Q36&lt;GN$4,$Q36&gt;=GM$4),NETWORKDAYS.INTL(GM$4,$Q36,1,(Holidays!$A$1:$A$248)),0)+IF(AND($P36&lt;GM$4,$Q36&gt;=GN$4,$Q36&gt;=GM$4),NETWORKDAYS.INTL(GM$4,(GN$4)-1,1,(Holidays!$A$1:$A$248)),0))*$S36,"")</f>
        <v>0</v>
      </c>
      <c r="GN36" s="191">
        <f>IFERROR((IF(AND($P36&gt;=GN$4,$P36&lt;GO$4,$Q36&lt;GO$4),NETWORKDAYS.INTL($P36,$Q36,1,(Holidays!$A$1:$A$248)),0)+IF(AND($P36&gt;=GN$4,$P36&lt;GO$4,$Q36&gt;=GO$4),NETWORKDAYS.INTL($P36,(GO$4)-1,1,(Holidays!$A$1:$A$248)),0)+IF(AND($P36&lt;GN$4,$Q36&lt;GO$4,$Q36&gt;=GN$4),NETWORKDAYS.INTL(GN$4,$Q36,1,(Holidays!$A$1:$A$248)),0)+IF(AND($P36&lt;GN$4,$Q36&gt;=GO$4,$Q36&gt;=GN$4),NETWORKDAYS.INTL(GN$4,(GO$4)-1,1,(Holidays!$A$1:$A$248)),0))*$S36,"")</f>
        <v>0</v>
      </c>
      <c r="GO36" s="191">
        <f>IFERROR((IF(AND($P36&gt;=GO$4,$P36&lt;GP$4,$Q36&lt;GP$4),NETWORKDAYS.INTL($P36,$Q36,1,(Holidays!$A$1:$A$248)),0)+IF(AND($P36&gt;=GO$4,$P36&lt;GP$4,$Q36&gt;=GP$4),NETWORKDAYS.INTL($P36,(GP$4)-1,1,(Holidays!$A$1:$A$248)),0)+IF(AND($P36&lt;GO$4,$Q36&lt;GP$4,$Q36&gt;=GO$4),NETWORKDAYS.INTL(GO$4,$Q36,1,(Holidays!$A$1:$A$248)),0)+IF(AND($P36&lt;GO$4,$Q36&gt;=GP$4,$Q36&gt;=GO$4),NETWORKDAYS.INTL(GO$4,(GP$4)-1,1,(Holidays!$A$1:$A$248)),0))*$S36,"")</f>
        <v>0</v>
      </c>
      <c r="GP36" s="191">
        <f>IFERROR((IF(AND($P36&gt;=GP$4,$P36&lt;GQ$4,$Q36&lt;GQ$4),NETWORKDAYS.INTL($P36,$Q36,1,(Holidays!$A$1:$A$248)),0)+IF(AND($P36&gt;=GP$4,$P36&lt;GQ$4,$Q36&gt;=GQ$4),NETWORKDAYS.INTL($P36,(GQ$4)-1,1,(Holidays!$A$1:$A$248)),0)+IF(AND($P36&lt;GP$4,$Q36&lt;GQ$4,$Q36&gt;=GP$4),NETWORKDAYS.INTL(GP$4,$Q36,1,(Holidays!$A$1:$A$248)),0)+IF(AND($P36&lt;GP$4,$Q36&gt;=GQ$4,$Q36&gt;=GP$4),NETWORKDAYS.INTL(GP$4,(GQ$4)-1,1,(Holidays!$A$1:$A$248)),0))*$S36,"")</f>
        <v>0</v>
      </c>
      <c r="GQ36" s="191">
        <f>IFERROR((IF(AND($P36&gt;=GQ$4,$P36&lt;GR$4,$Q36&lt;GR$4),NETWORKDAYS.INTL($P36,$Q36,1,(Holidays!$A$1:$A$248)),0)+IF(AND($P36&gt;=GQ$4,$P36&lt;GR$4,$Q36&gt;=GR$4),NETWORKDAYS.INTL($P36,(GR$4)-1,1,(Holidays!$A$1:$A$248)),0)+IF(AND($P36&lt;GQ$4,$Q36&lt;GR$4,$Q36&gt;=GQ$4),NETWORKDAYS.INTL(GQ$4,$Q36,1,(Holidays!$A$1:$A$248)),0)+IF(AND($P36&lt;GQ$4,$Q36&gt;=GR$4,$Q36&gt;=GQ$4),NETWORKDAYS.INTL(GQ$4,(GR$4)-1,1,(Holidays!$A$1:$A$248)),0))*$S36,"")</f>
        <v>0</v>
      </c>
      <c r="GR36" s="191">
        <f>IFERROR((IF(AND($P36&gt;=GR$4,$P36&lt;GS$4,$Q36&lt;GS$4),NETWORKDAYS.INTL($P36,$Q36,1,(Holidays!$A$1:$A$248)),0)+IF(AND($P36&gt;=GR$4,$P36&lt;GS$4,$Q36&gt;=GS$4),NETWORKDAYS.INTL($P36,(GS$4)-1,1,(Holidays!$A$1:$A$248)),0)+IF(AND($P36&lt;GR$4,$Q36&lt;GS$4,$Q36&gt;=GR$4),NETWORKDAYS.INTL(GR$4,$Q36,1,(Holidays!$A$1:$A$248)),0)+IF(AND($P36&lt;GR$4,$Q36&gt;=GS$4,$Q36&gt;=GR$4),NETWORKDAYS.INTL(GR$4,(GS$4)-1,1,(Holidays!$A$1:$A$248)),0))*$S36,"")</f>
        <v>0</v>
      </c>
      <c r="GS36" s="191">
        <f>IFERROR((IF(AND($P36&gt;=GS$4,$P36&lt;GT$4,$Q36&lt;GT$4),NETWORKDAYS.INTL($P36,$Q36,1,(Holidays!$A$1:$A$248)),0)+IF(AND($P36&gt;=GS$4,$P36&lt;GT$4,$Q36&gt;=GT$4),NETWORKDAYS.INTL($P36,(GT$4)-1,1,(Holidays!$A$1:$A$248)),0)+IF(AND($P36&lt;GS$4,$Q36&lt;GT$4,$Q36&gt;=GS$4),NETWORKDAYS.INTL(GS$4,$Q36,1,(Holidays!$A$1:$A$248)),0)+IF(AND($P36&lt;GS$4,$Q36&gt;=GT$4,$Q36&gt;=GS$4),NETWORKDAYS.INTL(GS$4,(GT$4)-1,1,(Holidays!$A$1:$A$248)),0))*$S36,"")</f>
        <v>0</v>
      </c>
      <c r="GT36" s="191">
        <f>IFERROR((IF(AND($P36&gt;=GT$4,$P36&lt;GU$4,$Q36&lt;GU$4),NETWORKDAYS.INTL($P36,$Q36,1,(Holidays!$A$1:$A$248)),0)+IF(AND($P36&gt;=GT$4,$P36&lt;GU$4,$Q36&gt;=GU$4),NETWORKDAYS.INTL($P36,(GU$4)-1,1,(Holidays!$A$1:$A$248)),0)+IF(AND($P36&lt;GT$4,$Q36&lt;GU$4,$Q36&gt;=GT$4),NETWORKDAYS.INTL(GT$4,$Q36,1,(Holidays!$A$1:$A$248)),0)+IF(AND($P36&lt;GT$4,$Q36&gt;=GU$4,$Q36&gt;=GT$4),NETWORKDAYS.INTL(GT$4,(GU$4)-1,1,(Holidays!$A$1:$A$248)),0))*$S36,"")</f>
        <v>0</v>
      </c>
      <c r="GU36" s="191">
        <f>IFERROR((IF(AND($P36&gt;=GU$4,$P36&lt;GV$4,$Q36&lt;GV$4),NETWORKDAYS.INTL($P36,$Q36,1,(Holidays!$A$1:$A$248)),0)+IF(AND($P36&gt;=GU$4,$P36&lt;GV$4,$Q36&gt;=GV$4),NETWORKDAYS.INTL($P36,(GV$4)-1,1,(Holidays!$A$1:$A$248)),0)+IF(AND($P36&lt;GU$4,$Q36&lt;GV$4,$Q36&gt;=GU$4),NETWORKDAYS.INTL(GU$4,$Q36,1,(Holidays!$A$1:$A$248)),0)+IF(AND($P36&lt;GU$4,$Q36&gt;=GV$4,$Q36&gt;=GU$4),NETWORKDAYS.INTL(GU$4,(GV$4)-1,1,(Holidays!$A$1:$A$248)),0))*$S36,"")</f>
        <v>0</v>
      </c>
      <c r="GV36" s="191">
        <f>IFERROR((IF(AND($P36&gt;=GV$4,$P36&lt;GW$4,$Q36&lt;GW$4),NETWORKDAYS.INTL($P36,$Q36,1,(Holidays!$A$1:$A$248)),0)+IF(AND($P36&gt;=GV$4,$P36&lt;GW$4,$Q36&gt;=GW$4),NETWORKDAYS.INTL($P36,(GW$4)-1,1,(Holidays!$A$1:$A$248)),0)+IF(AND($P36&lt;GV$4,$Q36&lt;GW$4,$Q36&gt;=GV$4),NETWORKDAYS.INTL(GV$4,$Q36,1,(Holidays!$A$1:$A$248)),0)+IF(AND($P36&lt;GV$4,$Q36&gt;=GW$4,$Q36&gt;=GV$4),NETWORKDAYS.INTL(GV$4,(GW$4)-1,1,(Holidays!$A$1:$A$248)),0))*$S36,"")</f>
        <v>0</v>
      </c>
      <c r="GW36" s="191">
        <f>IFERROR((IF(AND($P36&gt;=GW$4,$P36&lt;GX$4,$Q36&lt;GX$4),NETWORKDAYS.INTL($P36,$Q36,1,(Holidays!$A$1:$A$248)),0)+IF(AND($P36&gt;=GW$4,$P36&lt;GX$4,$Q36&gt;=GX$4),NETWORKDAYS.INTL($P36,(GX$4)-1,1,(Holidays!$A$1:$A$248)),0)+IF(AND($P36&lt;GW$4,$Q36&lt;GX$4,$Q36&gt;=GW$4),NETWORKDAYS.INTL(GW$4,$Q36,1,(Holidays!$A$1:$A$248)),0)+IF(AND($P36&lt;GW$4,$Q36&gt;=GX$4,$Q36&gt;=GW$4),NETWORKDAYS.INTL(GW$4,(GX$4)-1,1,(Holidays!$A$1:$A$248)),0))*$S36,"")</f>
        <v>0</v>
      </c>
      <c r="GX36" s="191">
        <f>IFERROR((IF(AND($P36&gt;=GX$4,$P36&lt;GY$4,$Q36&lt;GY$4),NETWORKDAYS.INTL($P36,$Q36,1,(Holidays!$A$1:$A$248)),0)+IF(AND($P36&gt;=GX$4,$P36&lt;GY$4,$Q36&gt;=GY$4),NETWORKDAYS.INTL($P36,(GY$4)-1,1,(Holidays!$A$1:$A$248)),0)+IF(AND($P36&lt;GX$4,$Q36&lt;GY$4,$Q36&gt;=GX$4),NETWORKDAYS.INTL(GX$4,$Q36,1,(Holidays!$A$1:$A$248)),0)+IF(AND($P36&lt;GX$4,$Q36&gt;=GY$4,$Q36&gt;=GX$4),NETWORKDAYS.INTL(GX$4,(GY$4)-1,1,(Holidays!$A$1:$A$248)),0))*$S36,"")</f>
        <v>0</v>
      </c>
      <c r="GY36" s="191">
        <f>IFERROR((IF(AND($P36&gt;=GY$4,$P36&lt;GZ$4,$Q36&lt;GZ$4),NETWORKDAYS.INTL($P36,$Q36,1,(Holidays!$A$1:$A$248)),0)+IF(AND($P36&gt;=GY$4,$P36&lt;GZ$4,$Q36&gt;=GZ$4),NETWORKDAYS.INTL($P36,(GZ$4)-1,1,(Holidays!$A$1:$A$248)),0)+IF(AND($P36&lt;GY$4,$Q36&lt;GZ$4,$Q36&gt;=GY$4),NETWORKDAYS.INTL(GY$4,$Q36,1,(Holidays!$A$1:$A$248)),0)+IF(AND($P36&lt;GY$4,$Q36&gt;=GZ$4,$Q36&gt;=GY$4),NETWORKDAYS.INTL(GY$4,(GZ$4)-1,1,(Holidays!$A$1:$A$248)),0))*$S36,"")</f>
        <v>0</v>
      </c>
      <c r="GZ36" s="191">
        <f>IFERROR((IF(AND($P36&gt;=GZ$4,$P36&lt;HA$4,$Q36&lt;HA$4),NETWORKDAYS.INTL($P36,$Q36,1,(Holidays!$A$1:$A$248)),0)+IF(AND($P36&gt;=GZ$4,$P36&lt;HA$4,$Q36&gt;=HA$4),NETWORKDAYS.INTL($P36,(HA$4)-1,1,(Holidays!$A$1:$A$248)),0)+IF(AND($P36&lt;GZ$4,$Q36&lt;HA$4,$Q36&gt;=GZ$4),NETWORKDAYS.INTL(GZ$4,$Q36,1,(Holidays!$A$1:$A$248)),0)+IF(AND($P36&lt;GZ$4,$Q36&gt;=HA$4,$Q36&gt;=GZ$4),NETWORKDAYS.INTL(GZ$4,(HA$4)-1,1,(Holidays!$A$1:$A$248)),0))*$S36,"")</f>
        <v>0</v>
      </c>
      <c r="HA36" s="191">
        <f>IFERROR((IF(AND($P36&gt;=HA$4,$P36&lt;HB$4,$Q36&lt;HB$4),NETWORKDAYS.INTL($P36,$Q36,1,(Holidays!$A$1:$A$248)),0)+IF(AND($P36&gt;=HA$4,$P36&lt;HB$4,$Q36&gt;=HB$4),NETWORKDAYS.INTL($P36,(HB$4)-1,1,(Holidays!$A$1:$A$248)),0)+IF(AND($P36&lt;HA$4,$Q36&lt;HB$4,$Q36&gt;=HA$4),NETWORKDAYS.INTL(HA$4,$Q36,1,(Holidays!$A$1:$A$248)),0)+IF(AND($P36&lt;HA$4,$Q36&gt;=HB$4,$Q36&gt;=HA$4),NETWORKDAYS.INTL(HA$4,(HB$4)-1,1,(Holidays!$A$1:$A$248)),0))*$S36,"")</f>
        <v>0</v>
      </c>
      <c r="HB36" s="191">
        <f>IFERROR((IF(AND($P36&gt;=HB$4,$P36&lt;HC$4,$Q36&lt;HC$4),NETWORKDAYS.INTL($P36,$Q36,1,(Holidays!$A$1:$A$248)),0)+IF(AND($P36&gt;=HB$4,$P36&lt;HC$4,$Q36&gt;=HC$4),NETWORKDAYS.INTL($P36,(HC$4)-1,1,(Holidays!$A$1:$A$248)),0)+IF(AND($P36&lt;HB$4,$Q36&lt;HC$4,$Q36&gt;=HB$4),NETWORKDAYS.INTL(HB$4,$Q36,1,(Holidays!$A$1:$A$248)),0)+IF(AND($P36&lt;HB$4,$Q36&gt;=HC$4,$Q36&gt;=HB$4),NETWORKDAYS.INTL(HB$4,(HC$4)-1,1,(Holidays!$A$1:$A$248)),0))*$S36,"")</f>
        <v>0</v>
      </c>
      <c r="HC36" s="191">
        <f>IFERROR((IF(AND($P36&gt;=HC$4,$P36&lt;HD$4,$Q36&lt;HD$4),NETWORKDAYS.INTL($P36,$Q36,1,(Holidays!$A$1:$A$248)),0)+IF(AND($P36&gt;=HC$4,$P36&lt;HD$4,$Q36&gt;=HD$4),NETWORKDAYS.INTL($P36,(HD$4)-1,1,(Holidays!$A$1:$A$248)),0)+IF(AND($P36&lt;HC$4,$Q36&lt;HD$4,$Q36&gt;=HC$4),NETWORKDAYS.INTL(HC$4,$Q36,1,(Holidays!$A$1:$A$248)),0)+IF(AND($P36&lt;HC$4,$Q36&gt;=HD$4,$Q36&gt;=HC$4),NETWORKDAYS.INTL(HC$4,(HD$4)-1,1,(Holidays!$A$1:$A$248)),0))*$S36,"")</f>
        <v>0</v>
      </c>
      <c r="HD36" s="191">
        <f>IFERROR((IF(AND($P36&gt;=HD$4,$P36&lt;HE$4,$Q36&lt;HE$4),NETWORKDAYS.INTL($P36,$Q36,1,(Holidays!$A$1:$A$248)),0)+IF(AND($P36&gt;=HD$4,$P36&lt;HE$4,$Q36&gt;=HE$4),NETWORKDAYS.INTL($P36,(HE$4)-1,1,(Holidays!$A$1:$A$248)),0)+IF(AND($P36&lt;HD$4,$Q36&lt;HE$4,$Q36&gt;=HD$4),NETWORKDAYS.INTL(HD$4,$Q36,1,(Holidays!$A$1:$A$248)),0)+IF(AND($P36&lt;HD$4,$Q36&gt;=HE$4,$Q36&gt;=HD$4),NETWORKDAYS.INTL(HD$4,(HE$4)-1,1,(Holidays!$A$1:$A$248)),0))*$S36,"")</f>
        <v>0</v>
      </c>
      <c r="HE36" s="191">
        <f>IFERROR((IF(AND($P36&gt;=HE$4,$P36&lt;HF$4,$Q36&lt;HF$4),NETWORKDAYS.INTL($P36,$Q36,1,(Holidays!$A$1:$A$248)),0)+IF(AND($P36&gt;=HE$4,$P36&lt;HF$4,$Q36&gt;=HF$4),NETWORKDAYS.INTL($P36,(HF$4)-1,1,(Holidays!$A$1:$A$248)),0)+IF(AND($P36&lt;HE$4,$Q36&lt;HF$4,$Q36&gt;=HE$4),NETWORKDAYS.INTL(HE$4,$Q36,1,(Holidays!$A$1:$A$248)),0)+IF(AND($P36&lt;HE$4,$Q36&gt;=HF$4,$Q36&gt;=HE$4),NETWORKDAYS.INTL(HE$4,(HF$4)-1,1,(Holidays!$A$1:$A$248)),0))*$S36,"")</f>
        <v>0</v>
      </c>
      <c r="HF36" s="191">
        <f>IFERROR((IF(AND($P36&gt;=HF$4,$P36&lt;HG$4,$Q36&lt;HG$4),NETWORKDAYS.INTL($P36,$Q36,1,(Holidays!$A$1:$A$248)),0)+IF(AND($P36&gt;=HF$4,$P36&lt;HG$4,$Q36&gt;=HG$4),NETWORKDAYS.INTL($P36,(HG$4)-1,1,(Holidays!$A$1:$A$248)),0)+IF(AND($P36&lt;HF$4,$Q36&lt;HG$4,$Q36&gt;=HF$4),NETWORKDAYS.INTL(HF$4,$Q36,1,(Holidays!$A$1:$A$248)),0)+IF(AND($P36&lt;HF$4,$Q36&gt;=HG$4,$Q36&gt;=HF$4),NETWORKDAYS.INTL(HF$4,(HG$4)-1,1,(Holidays!$A$1:$A$248)),0))*$S36,"")</f>
        <v>0</v>
      </c>
      <c r="HG36" s="191">
        <f>IFERROR((IF(AND($P36&gt;=HG$4,$P36&lt;HH$4,$Q36&lt;HH$4),NETWORKDAYS.INTL($P36,$Q36,1,(Holidays!$A$1:$A$248)),0)+IF(AND($P36&gt;=HG$4,$P36&lt;HH$4,$Q36&gt;=HH$4),NETWORKDAYS.INTL($P36,(HH$4)-1,1,(Holidays!$A$1:$A$248)),0)+IF(AND($P36&lt;HG$4,$Q36&lt;HH$4,$Q36&gt;=HG$4),NETWORKDAYS.INTL(HG$4,$Q36,1,(Holidays!$A$1:$A$248)),0)+IF(AND($P36&lt;HG$4,$Q36&gt;=HH$4,$Q36&gt;=HG$4),NETWORKDAYS.INTL(HG$4,(HH$4)-1,1,(Holidays!$A$1:$A$248)),0))*$S36,"")</f>
        <v>0</v>
      </c>
      <c r="HH36" s="191">
        <f>IFERROR((IF(AND($P36&gt;=HH$4,$P36&lt;HI$4,$Q36&lt;HI$4),NETWORKDAYS.INTL($P36,$Q36,1,(Holidays!$A$1:$A$248)),0)+IF(AND($P36&gt;=HH$4,$P36&lt;HI$4,$Q36&gt;=HI$4),NETWORKDAYS.INTL($P36,(HI$4)-1,1,(Holidays!$A$1:$A$248)),0)+IF(AND($P36&lt;HH$4,$Q36&lt;HI$4,$Q36&gt;=HH$4),NETWORKDAYS.INTL(HH$4,$Q36,1,(Holidays!$A$1:$A$248)),0)+IF(AND($P36&lt;HH$4,$Q36&gt;=HI$4,$Q36&gt;=HH$4),NETWORKDAYS.INTL(HH$4,(HI$4)-1,1,(Holidays!$A$1:$A$248)),0))*$S36,"")</f>
        <v>0</v>
      </c>
      <c r="HI36" s="191">
        <f>IFERROR((IF(AND($P36&gt;=HI$4,$P36&lt;HJ$4,$Q36&lt;HJ$4),NETWORKDAYS.INTL($P36,$Q36,1,(Holidays!$A$1:$A$248)),0)+IF(AND($P36&gt;=HI$4,$P36&lt;HJ$4,$Q36&gt;=HJ$4),NETWORKDAYS.INTL($P36,(HJ$4)-1,1,(Holidays!$A$1:$A$248)),0)+IF(AND($P36&lt;HI$4,$Q36&lt;HJ$4,$Q36&gt;=HI$4),NETWORKDAYS.INTL(HI$4,$Q36,1,(Holidays!$A$1:$A$248)),0)+IF(AND($P36&lt;HI$4,$Q36&gt;=HJ$4,$Q36&gt;=HI$4),NETWORKDAYS.INTL(HI$4,(HJ$4)-1,1,(Holidays!$A$1:$A$248)),0))*$S36,"")</f>
        <v>0</v>
      </c>
      <c r="HJ36" s="191">
        <f>IFERROR((IF(AND($P36&gt;=HJ$4,$P36&lt;HK$4,$Q36&lt;HK$4),NETWORKDAYS.INTL($P36,$Q36,1,(Holidays!$A$1:$A$248)),0)+IF(AND($P36&gt;=HJ$4,$P36&lt;HK$4,$Q36&gt;=HK$4),NETWORKDAYS.INTL($P36,(HK$4)-1,1,(Holidays!$A$1:$A$248)),0)+IF(AND($P36&lt;HJ$4,$Q36&lt;HK$4,$Q36&gt;=HJ$4),NETWORKDAYS.INTL(HJ$4,$Q36,1,(Holidays!$A$1:$A$248)),0)+IF(AND($P36&lt;HJ$4,$Q36&gt;=HK$4,$Q36&gt;=HJ$4),NETWORKDAYS.INTL(HJ$4,(HK$4)-1,1,(Holidays!$A$1:$A$248)),0))*$S36,"")</f>
        <v>0</v>
      </c>
      <c r="HK36" s="191">
        <f>IFERROR((IF(AND($P36&gt;=HK$4,$P36&lt;HL$4,$Q36&lt;HL$4),NETWORKDAYS.INTL($P36,$Q36,1,(Holidays!$A$1:$A$248)),0)+IF(AND($P36&gt;=HK$4,$P36&lt;HL$4,$Q36&gt;=HL$4),NETWORKDAYS.INTL($P36,(HL$4)-1,1,(Holidays!$A$1:$A$248)),0)+IF(AND($P36&lt;HK$4,$Q36&lt;HL$4,$Q36&gt;=HK$4),NETWORKDAYS.INTL(HK$4,$Q36,1,(Holidays!$A$1:$A$248)),0)+IF(AND($P36&lt;HK$4,$Q36&gt;=HL$4,$Q36&gt;=HK$4),NETWORKDAYS.INTL(HK$4,(HL$4)-1,1,(Holidays!$A$1:$A$248)),0))*$S36,"")</f>
        <v>0</v>
      </c>
      <c r="HL36" s="191">
        <f>IFERROR((IF(AND($P36&gt;=HL$4,$P36&lt;HM$4,$Q36&lt;HM$4),NETWORKDAYS.INTL($P36,$Q36,1,(Holidays!$A$1:$A$248)),0)+IF(AND($P36&gt;=HL$4,$P36&lt;HM$4,$Q36&gt;=HM$4),NETWORKDAYS.INTL($P36,(HM$4)-1,1,(Holidays!$A$1:$A$248)),0)+IF(AND($P36&lt;HL$4,$Q36&lt;HM$4,$Q36&gt;=HL$4),NETWORKDAYS.INTL(HL$4,$Q36,1,(Holidays!$A$1:$A$248)),0)+IF(AND($P36&lt;HL$4,$Q36&gt;=HM$4,$Q36&gt;=HL$4),NETWORKDAYS.INTL(HL$4,(HM$4)-1,1,(Holidays!$A$1:$A$248)),0))*$S36,"")</f>
        <v>0</v>
      </c>
      <c r="HM36" s="191">
        <f>IFERROR((IF(AND($P36&gt;=HM$4,$P36&lt;HN$4,$Q36&lt;HN$4),NETWORKDAYS.INTL($P36,$Q36,1,(Holidays!$A$1:$A$248)),0)+IF(AND($P36&gt;=HM$4,$P36&lt;HN$4,$Q36&gt;=HN$4),NETWORKDAYS.INTL($P36,(HN$4)-1,1,(Holidays!$A$1:$A$248)),0)+IF(AND($P36&lt;HM$4,$Q36&lt;HN$4,$Q36&gt;=HM$4),NETWORKDAYS.INTL(HM$4,$Q36,1,(Holidays!$A$1:$A$248)),0)+IF(AND($P36&lt;HM$4,$Q36&gt;=HN$4,$Q36&gt;=HM$4),NETWORKDAYS.INTL(HM$4,(HN$4)-1,1,(Holidays!$A$1:$A$248)),0))*$S36,"")</f>
        <v>0</v>
      </c>
      <c r="HN36" s="191">
        <f>IFERROR((IF(AND($P36&gt;=HN$4,$P36&lt;HO$4,$Q36&lt;HO$4),NETWORKDAYS.INTL($P36,$Q36,1,(Holidays!$A$1:$A$248)),0)+IF(AND($P36&gt;=HN$4,$P36&lt;HO$4,$Q36&gt;=HO$4),NETWORKDAYS.INTL($P36,(HO$4)-1,1,(Holidays!$A$1:$A$248)),0)+IF(AND($P36&lt;HN$4,$Q36&lt;HO$4,$Q36&gt;=HN$4),NETWORKDAYS.INTL(HN$4,$Q36,1,(Holidays!$A$1:$A$248)),0)+IF(AND($P36&lt;HN$4,$Q36&gt;=HO$4,$Q36&gt;=HN$4),NETWORKDAYS.INTL(HN$4,(HO$4)-1,1,(Holidays!$A$1:$A$248)),0))*$S36,"")</f>
        <v>0</v>
      </c>
      <c r="HO36" s="191">
        <f>IFERROR((IF(AND($P36&gt;=HO$4,$P36&lt;HP$4,$Q36&lt;HP$4),NETWORKDAYS.INTL($P36,$Q36,1,(Holidays!$A$1:$A$248)),0)+IF(AND($P36&gt;=HO$4,$P36&lt;HP$4,$Q36&gt;=HP$4),NETWORKDAYS.INTL($P36,(HP$4)-1,1,(Holidays!$A$1:$A$248)),0)+IF(AND($P36&lt;HO$4,$Q36&lt;HP$4,$Q36&gt;=HO$4),NETWORKDAYS.INTL(HO$4,$Q36,1,(Holidays!$A$1:$A$248)),0)+IF(AND($P36&lt;HO$4,$Q36&gt;=HP$4,$Q36&gt;=HO$4),NETWORKDAYS.INTL(HO$4,(HP$4)-1,1,(Holidays!$A$1:$A$248)),0))*$S36,"")</f>
        <v>0</v>
      </c>
      <c r="HP36" s="191">
        <f>IFERROR((IF(AND($P36&gt;=HP$4,$P36&lt;HQ$4,$Q36&lt;HQ$4),NETWORKDAYS.INTL($P36,$Q36,1,(Holidays!$A$1:$A$248)),0)+IF(AND($P36&gt;=HP$4,$P36&lt;HQ$4,$Q36&gt;=HQ$4),NETWORKDAYS.INTL($P36,(HQ$4)-1,1,(Holidays!$A$1:$A$248)),0)+IF(AND($P36&lt;HP$4,$Q36&lt;HQ$4,$Q36&gt;=HP$4),NETWORKDAYS.INTL(HP$4,$Q36,1,(Holidays!$A$1:$A$248)),0)+IF(AND($P36&lt;HP$4,$Q36&gt;=HQ$4,$Q36&gt;=HP$4),NETWORKDAYS.INTL(HP$4,(HQ$4)-1,1,(Holidays!$A$1:$A$248)),0))*$S36,"")</f>
        <v>0</v>
      </c>
      <c r="HQ36" s="191">
        <f>IFERROR((IF(AND($P36&gt;=HQ$4,$P36&lt;HR$4,$Q36&lt;HR$4),NETWORKDAYS.INTL($P36,$Q36,1,(Holidays!$A$1:$A$248)),0)+IF(AND($P36&gt;=HQ$4,$P36&lt;HR$4,$Q36&gt;=HR$4),NETWORKDAYS.INTL($P36,(HR$4)-1,1,(Holidays!$A$1:$A$248)),0)+IF(AND($P36&lt;HQ$4,$Q36&lt;HR$4,$Q36&gt;=HQ$4),NETWORKDAYS.INTL(HQ$4,$Q36,1,(Holidays!$A$1:$A$248)),0)+IF(AND($P36&lt;HQ$4,$Q36&gt;=HR$4,$Q36&gt;=HQ$4),NETWORKDAYS.INTL(HQ$4,(HR$4)-1,1,(Holidays!$A$1:$A$248)),0))*$S36,"")</f>
        <v>0</v>
      </c>
      <c r="HR36" s="191">
        <f>IFERROR((IF(AND($P36&gt;=HR$4,$P36&lt;HS$4,$Q36&lt;HS$4),NETWORKDAYS.INTL($P36,$Q36,1,(Holidays!$A$1:$A$248)),0)+IF(AND($P36&gt;=HR$4,$P36&lt;HS$4,$Q36&gt;=HS$4),NETWORKDAYS.INTL($P36,(HS$4)-1,1,(Holidays!$A$1:$A$248)),0)+IF(AND($P36&lt;HR$4,$Q36&lt;HS$4,$Q36&gt;=HR$4),NETWORKDAYS.INTL(HR$4,$Q36,1,(Holidays!$A$1:$A$248)),0)+IF(AND($P36&lt;HR$4,$Q36&gt;=HS$4,$Q36&gt;=HR$4),NETWORKDAYS.INTL(HR$4,(HS$4)-1,1,(Holidays!$A$1:$A$248)),0))*$S36,"")</f>
        <v>0</v>
      </c>
      <c r="HS36" s="191">
        <f>IFERROR((IF(AND($P36&gt;=HS$4,$P36&lt;HT$4,$Q36&lt;HT$4),NETWORKDAYS.INTL($P36,$Q36,1,(Holidays!$A$1:$A$248)),0)+IF(AND($P36&gt;=HS$4,$P36&lt;HT$4,$Q36&gt;=HT$4),NETWORKDAYS.INTL($P36,(HT$4)-1,1,(Holidays!$A$1:$A$248)),0)+IF(AND($P36&lt;HS$4,$Q36&lt;HT$4,$Q36&gt;=HS$4),NETWORKDAYS.INTL(HS$4,$Q36,1,(Holidays!$A$1:$A$248)),0)+IF(AND($P36&lt;HS$4,$Q36&gt;=HT$4,$Q36&gt;=HS$4),NETWORKDAYS.INTL(HS$4,(HT$4)-1,1,(Holidays!$A$1:$A$248)),0))*$S36,"")</f>
        <v>0</v>
      </c>
      <c r="HT36" s="191">
        <f>IFERROR((IF(AND($P36&gt;=HT$4,$P36&lt;HU$4,$Q36&lt;HU$4),NETWORKDAYS.INTL($P36,$Q36,1,(Holidays!$A$1:$A$248)),0)+IF(AND($P36&gt;=HT$4,$P36&lt;HU$4,$Q36&gt;=HU$4),NETWORKDAYS.INTL($P36,(HU$4)-1,1,(Holidays!$A$1:$A$248)),0)+IF(AND($P36&lt;HT$4,$Q36&lt;HU$4,$Q36&gt;=HT$4),NETWORKDAYS.INTL(HT$4,$Q36,1,(Holidays!$A$1:$A$248)),0)+IF(AND($P36&lt;HT$4,$Q36&gt;=HU$4,$Q36&gt;=HT$4),NETWORKDAYS.INTL(HT$4,(HU$4)-1,1,(Holidays!$A$1:$A$248)),0))*$S36,"")</f>
        <v>0</v>
      </c>
      <c r="HU36" s="191">
        <f>IFERROR((IF(AND($P36&gt;=HU$4,$P36&lt;HV$4,$Q36&lt;HV$4),NETWORKDAYS.INTL($P36,$Q36,1,(Holidays!$A$1:$A$248)),0)+IF(AND($P36&gt;=HU$4,$P36&lt;HV$4,$Q36&gt;=HV$4),NETWORKDAYS.INTL($P36,(HV$4)-1,1,(Holidays!$A$1:$A$248)),0)+IF(AND($P36&lt;HU$4,$Q36&lt;HV$4,$Q36&gt;=HU$4),NETWORKDAYS.INTL(HU$4,$Q36,1,(Holidays!$A$1:$A$248)),0)+IF(AND($P36&lt;HU$4,$Q36&gt;=HV$4,$Q36&gt;=HU$4),NETWORKDAYS.INTL(HU$4,(HV$4)-1,1,(Holidays!$A$1:$A$248)),0))*$S36,"")</f>
        <v>0</v>
      </c>
      <c r="HV36" s="191">
        <f>IFERROR((IF(AND($P36&gt;=HV$4,$P36&lt;HW$4,$Q36&lt;HW$4),NETWORKDAYS.INTL($P36,$Q36,1,(Holidays!$A$1:$A$248)),0)+IF(AND($P36&gt;=HV$4,$P36&lt;HW$4,$Q36&gt;=HW$4),NETWORKDAYS.INTL($P36,(HW$4)-1,1,(Holidays!$A$1:$A$248)),0)+IF(AND($P36&lt;HV$4,$Q36&lt;HW$4,$Q36&gt;=HV$4),NETWORKDAYS.INTL(HV$4,$Q36,1,(Holidays!$A$1:$A$248)),0)+IF(AND($P36&lt;HV$4,$Q36&gt;=HW$4,$Q36&gt;=HV$4),NETWORKDAYS.INTL(HV$4,(HW$4)-1,1,(Holidays!$A$1:$A$248)),0))*$S36,"")</f>
        <v>0</v>
      </c>
      <c r="HW36" s="191">
        <f>IFERROR((IF(AND($P36&gt;=HW$4,$P36&lt;HX$4,$Q36&lt;HX$4),NETWORKDAYS.INTL($P36,$Q36,1,(Holidays!$A$1:$A$248)),0)+IF(AND($P36&gt;=HW$4,$P36&lt;HX$4,$Q36&gt;=HX$4),NETWORKDAYS.INTL($P36,(HX$4)-1,1,(Holidays!$A$1:$A$248)),0)+IF(AND($P36&lt;HW$4,$Q36&lt;HX$4,$Q36&gt;=HW$4),NETWORKDAYS.INTL(HW$4,$Q36,1,(Holidays!$A$1:$A$248)),0)+IF(AND($P36&lt;HW$4,$Q36&gt;=HX$4,$Q36&gt;=HW$4),NETWORKDAYS.INTL(HW$4,(HX$4)-1,1,(Holidays!$A$1:$A$248)),0))*$S36,"")</f>
        <v>0</v>
      </c>
      <c r="HX36" s="191">
        <f>IFERROR((IF(AND($P36&gt;=HX$4,$P36&lt;HY$4,$Q36&lt;HY$4),NETWORKDAYS.INTL($P36,$Q36,1,(Holidays!$A$1:$A$248)),0)+IF(AND($P36&gt;=HX$4,$P36&lt;HY$4,$Q36&gt;=HY$4),NETWORKDAYS.INTL($P36,(HY$4)-1,1,(Holidays!$A$1:$A$248)),0)+IF(AND($P36&lt;HX$4,$Q36&lt;HY$4,$Q36&gt;=HX$4),NETWORKDAYS.INTL(HX$4,$Q36,1,(Holidays!$A$1:$A$248)),0)+IF(AND($P36&lt;HX$4,$Q36&gt;=HY$4,$Q36&gt;=HX$4),NETWORKDAYS.INTL(HX$4,(HY$4)-1,1,(Holidays!$A$1:$A$248)),0))*$S36,"")</f>
        <v>0</v>
      </c>
      <c r="HY36" s="191">
        <f>IFERROR((IF(AND($P36&gt;=HY$4,$P36&lt;HZ$4,$Q36&lt;HZ$4),NETWORKDAYS.INTL($P36,$Q36,1,(Holidays!$A$1:$A$248)),0)+IF(AND($P36&gt;=HY$4,$P36&lt;HZ$4,$Q36&gt;=HZ$4),NETWORKDAYS.INTL($P36,(HZ$4)-1,1,(Holidays!$A$1:$A$248)),0)+IF(AND($P36&lt;HY$4,$Q36&lt;HZ$4,$Q36&gt;=HY$4),NETWORKDAYS.INTL(HY$4,$Q36,1,(Holidays!$A$1:$A$248)),0)+IF(AND($P36&lt;HY$4,$Q36&gt;=HZ$4,$Q36&gt;=HY$4),NETWORKDAYS.INTL(HY$4,(HZ$4)-1,1,(Holidays!$A$1:$A$248)),0))*$S36,"")</f>
        <v>0</v>
      </c>
      <c r="HZ36" s="191">
        <f>IFERROR((IF(AND($P36&gt;=HZ$4,$P36&lt;IA$4,$Q36&lt;IA$4),NETWORKDAYS.INTL($P36,$Q36,1,(Holidays!$A$1:$A$248)),0)+IF(AND($P36&gt;=HZ$4,$P36&lt;IA$4,$Q36&gt;=IA$4),NETWORKDAYS.INTL($P36,(IA$4)-1,1,(Holidays!$A$1:$A$248)),0)+IF(AND($P36&lt;HZ$4,$Q36&lt;IA$4,$Q36&gt;=HZ$4),NETWORKDAYS.INTL(HZ$4,$Q36,1,(Holidays!$A$1:$A$248)),0)+IF(AND($P36&lt;HZ$4,$Q36&gt;=IA$4,$Q36&gt;=HZ$4),NETWORKDAYS.INTL(HZ$4,(IA$4)-1,1,(Holidays!$A$1:$A$248)),0))*$S36,"")</f>
        <v>0</v>
      </c>
      <c r="IA36" s="191">
        <f>IFERROR((IF(AND($P36&gt;=IA$4,$P36&lt;IB$4,$Q36&lt;IB$4),NETWORKDAYS.INTL($P36,$Q36,1,(Holidays!$A$1:$A$248)),0)+IF(AND($P36&gt;=IA$4,$P36&lt;IB$4,$Q36&gt;=IB$4),NETWORKDAYS.INTL($P36,(IB$4)-1,1,(Holidays!$A$1:$A$248)),0)+IF(AND($P36&lt;IA$4,$Q36&lt;IB$4,$Q36&gt;=IA$4),NETWORKDAYS.INTL(IA$4,$Q36,1,(Holidays!$A$1:$A$248)),0)+IF(AND($P36&lt;IA$4,$Q36&gt;=IB$4,$Q36&gt;=IA$4),NETWORKDAYS.INTL(IA$4,(IB$4)-1,1,(Holidays!$A$1:$A$248)),0))*$S36,"")</f>
        <v>0</v>
      </c>
      <c r="IB36" s="191">
        <f>IFERROR((IF(AND($P36&gt;=IB$4,$P36&lt;IC$4,$Q36&lt;IC$4),NETWORKDAYS.INTL($P36,$Q36,1,(Holidays!$A$1:$A$248)),0)+IF(AND($P36&gt;=IB$4,$P36&lt;IC$4,$Q36&gt;=IC$4),NETWORKDAYS.INTL($P36,(IC$4)-1,1,(Holidays!$A$1:$A$248)),0)+IF(AND($P36&lt;IB$4,$Q36&lt;IC$4,$Q36&gt;=IB$4),NETWORKDAYS.INTL(IB$4,$Q36,1,(Holidays!$A$1:$A$248)),0)+IF(AND($P36&lt;IB$4,$Q36&gt;=IC$4,$Q36&gt;=IB$4),NETWORKDAYS.INTL(IB$4,(IC$4)-1,1,(Holidays!$A$1:$A$248)),0))*$S36,"")</f>
        <v>0</v>
      </c>
      <c r="IC36" s="191">
        <f>IFERROR((IF(AND($P36&gt;=IC$4,$P36&lt;ID$4,$Q36&lt;ID$4),NETWORKDAYS.INTL($P36,$Q36,1,(Holidays!$A$1:$A$248)),0)+IF(AND($P36&gt;=IC$4,$P36&lt;ID$4,$Q36&gt;=ID$4),NETWORKDAYS.INTL($P36,(ID$4)-1,1,(Holidays!$A$1:$A$248)),0)+IF(AND($P36&lt;IC$4,$Q36&lt;ID$4,$Q36&gt;=IC$4),NETWORKDAYS.INTL(IC$4,$Q36,1,(Holidays!$A$1:$A$248)),0)+IF(AND($P36&lt;IC$4,$Q36&gt;=ID$4,$Q36&gt;=IC$4),NETWORKDAYS.INTL(IC$4,(ID$4)-1,1,(Holidays!$A$1:$A$248)),0))*$S36,"")</f>
        <v>0</v>
      </c>
      <c r="ID36" s="191">
        <f>IFERROR((IF(AND($P36&gt;=ID$4,$P36&lt;IE$4,$Q36&lt;IE$4),NETWORKDAYS.INTL($P36,$Q36,1,(Holidays!$A$1:$A$248)),0)+IF(AND($P36&gt;=ID$4,$P36&lt;IE$4,$Q36&gt;=IE$4),NETWORKDAYS.INTL($P36,(IE$4)-1,1,(Holidays!$A$1:$A$248)),0)+IF(AND($P36&lt;ID$4,$Q36&lt;IE$4,$Q36&gt;=ID$4),NETWORKDAYS.INTL(ID$4,$Q36,1,(Holidays!$A$1:$A$248)),0)+IF(AND($P36&lt;ID$4,$Q36&gt;=IE$4,$Q36&gt;=ID$4),NETWORKDAYS.INTL(ID$4,(IE$4)-1,1,(Holidays!$A$1:$A$248)),0))*$S36,"")</f>
        <v>0</v>
      </c>
      <c r="IE36" s="191">
        <f>IFERROR((IF(AND($P36&gt;=IE$4,$P36&lt;IF$4,$Q36&lt;IF$4),NETWORKDAYS.INTL($P36,$Q36,1,(Holidays!$A$1:$A$248)),0)+IF(AND($P36&gt;=IE$4,$P36&lt;IF$4,$Q36&gt;=IF$4),NETWORKDAYS.INTL($P36,(IF$4)-1,1,(Holidays!$A$1:$A$248)),0)+IF(AND($P36&lt;IE$4,$Q36&lt;IF$4,$Q36&gt;=IE$4),NETWORKDAYS.INTL(IE$4,$Q36,1,(Holidays!$A$1:$A$248)),0)+IF(AND($P36&lt;IE$4,$Q36&gt;=IF$4,$Q36&gt;=IE$4),NETWORKDAYS.INTL(IE$4,(IF$4)-1,1,(Holidays!$A$1:$A$248)),0))*$S36,"")</f>
        <v>0</v>
      </c>
      <c r="IF36" s="191">
        <f>IFERROR((IF(AND($P36&gt;=IF$4,$P36&lt;IG$4,$Q36&lt;IG$4),NETWORKDAYS.INTL($P36,$Q36,1,(Holidays!$A$1:$A$248)),0)+IF(AND($P36&gt;=IF$4,$P36&lt;IG$4,$Q36&gt;=IG$4),NETWORKDAYS.INTL($P36,(IG$4)-1,1,(Holidays!$A$1:$A$248)),0)+IF(AND($P36&lt;IF$4,$Q36&lt;IG$4,$Q36&gt;=IF$4),NETWORKDAYS.INTL(IF$4,$Q36,1,(Holidays!$A$1:$A$248)),0)+IF(AND($P36&lt;IF$4,$Q36&gt;=IG$4,$Q36&gt;=IF$4),NETWORKDAYS.INTL(IF$4,(IG$4)-1,1,(Holidays!$A$1:$A$248)),0))*$S36,"")</f>
        <v>0</v>
      </c>
      <c r="IG36" s="191">
        <f>IFERROR((IF(AND($P36&gt;=IG$4,$P36&lt;IH$4,$Q36&lt;IH$4),NETWORKDAYS.INTL($P36,$Q36,1,(Holidays!$A$1:$A$248)),0)+IF(AND($P36&gt;=IG$4,$P36&lt;IH$4,$Q36&gt;=IH$4),NETWORKDAYS.INTL($P36,(IH$4)-1,1,(Holidays!$A$1:$A$248)),0)+IF(AND($P36&lt;IG$4,$Q36&lt;IH$4,$Q36&gt;=IG$4),NETWORKDAYS.INTL(IG$4,$Q36,1,(Holidays!$A$1:$A$248)),0)+IF(AND($P36&lt;IG$4,$Q36&gt;=IH$4,$Q36&gt;=IG$4),NETWORKDAYS.INTL(IG$4,(IH$4)-1,1,(Holidays!$A$1:$A$248)),0))*$S36,"")</f>
        <v>0</v>
      </c>
      <c r="IH36" s="191">
        <f>IFERROR((IF(AND($P36&gt;=IH$4,$P36&lt;II$4,$Q36&lt;II$4),NETWORKDAYS.INTL($P36,$Q36,1,(Holidays!$A$1:$A$248)),0)+IF(AND($P36&gt;=IH$4,$P36&lt;II$4,$Q36&gt;=II$4),NETWORKDAYS.INTL($P36,(II$4)-1,1,(Holidays!$A$1:$A$248)),0)+IF(AND($P36&lt;IH$4,$Q36&lt;II$4,$Q36&gt;=IH$4),NETWORKDAYS.INTL(IH$4,$Q36,1,(Holidays!$A$1:$A$248)),0)+IF(AND($P36&lt;IH$4,$Q36&gt;=II$4,$Q36&gt;=IH$4),NETWORKDAYS.INTL(IH$4,(II$4)-1,1,(Holidays!$A$1:$A$248)),0))*$S36,"")</f>
        <v>0</v>
      </c>
      <c r="II36" s="191">
        <f>IFERROR((IF(AND($P36&gt;=II$4,$P36&lt;IJ$4,$Q36&lt;IJ$4),NETWORKDAYS.INTL($P36,$Q36,1,(Holidays!$A$1:$A$248)),0)+IF(AND($P36&gt;=II$4,$P36&lt;IJ$4,$Q36&gt;=IJ$4),NETWORKDAYS.INTL($P36,(IJ$4)-1,1,(Holidays!$A$1:$A$248)),0)+IF(AND($P36&lt;II$4,$Q36&lt;IJ$4,$Q36&gt;=II$4),NETWORKDAYS.INTL(II$4,$Q36,1,(Holidays!$A$1:$A$248)),0)+IF(AND($P36&lt;II$4,$Q36&gt;=IJ$4,$Q36&gt;=II$4),NETWORKDAYS.INTL(II$4,(IJ$4)-1,1,(Holidays!$A$1:$A$248)),0))*$S36,"")</f>
        <v>0</v>
      </c>
      <c r="IJ36" s="191">
        <f>IFERROR((IF(AND($P36&gt;=IJ$4,$P36&lt;IK$4,$Q36&lt;IK$4),NETWORKDAYS.INTL($P36,$Q36,1,(Holidays!$A$1:$A$248)),0)+IF(AND($P36&gt;=IJ$4,$P36&lt;IK$4,$Q36&gt;=IK$4),NETWORKDAYS.INTL($P36,(IK$4)-1,1,(Holidays!$A$1:$A$248)),0)+IF(AND($P36&lt;IJ$4,$Q36&lt;IK$4,$Q36&gt;=IJ$4),NETWORKDAYS.INTL(IJ$4,$Q36,1,(Holidays!$A$1:$A$248)),0)+IF(AND($P36&lt;IJ$4,$Q36&gt;=IK$4,$Q36&gt;=IJ$4),NETWORKDAYS.INTL(IJ$4,(IK$4)-1,1,(Holidays!$A$1:$A$248)),0))*$S36,"")</f>
        <v>0</v>
      </c>
      <c r="IK36" s="191">
        <f>IFERROR((IF(AND($P36&gt;=IK$4,$P36&lt;IL$4,$Q36&lt;IL$4),NETWORKDAYS.INTL($P36,$Q36,1,(Holidays!$A$1:$A$248)),0)+IF(AND($P36&gt;=IK$4,$P36&lt;IL$4,$Q36&gt;=IL$4),NETWORKDAYS.INTL($P36,(IL$4)-1,1,(Holidays!$A$1:$A$248)),0)+IF(AND($P36&lt;IK$4,$Q36&lt;IL$4,$Q36&gt;=IK$4),NETWORKDAYS.INTL(IK$4,$Q36,1,(Holidays!$A$1:$A$248)),0)+IF(AND($P36&lt;IK$4,$Q36&gt;=IL$4,$Q36&gt;=IK$4),NETWORKDAYS.INTL(IK$4,(IL$4)-1,1,(Holidays!$A$1:$A$248)),0))*$S36,"")</f>
        <v>0</v>
      </c>
      <c r="IL36" s="191">
        <f>IFERROR((IF(AND($P36&gt;=IL$4,$P36&lt;IM$4,$Q36&lt;IM$4),NETWORKDAYS.INTL($P36,$Q36,1,(Holidays!$A$1:$A$248)),0)+IF(AND($P36&gt;=IL$4,$P36&lt;IM$4,$Q36&gt;=IM$4),NETWORKDAYS.INTL($P36,(IM$4)-1,1,(Holidays!$A$1:$A$248)),0)+IF(AND($P36&lt;IL$4,$Q36&lt;IM$4,$Q36&gt;=IL$4),NETWORKDAYS.INTL(IL$4,$Q36,1,(Holidays!$A$1:$A$248)),0)+IF(AND($P36&lt;IL$4,$Q36&gt;=IM$4,$Q36&gt;=IL$4),NETWORKDAYS.INTL(IL$4,(IM$4)-1,1,(Holidays!$A$1:$A$248)),0))*$S36,"")</f>
        <v>0</v>
      </c>
      <c r="IM36" s="191">
        <f>IFERROR((IF(AND($P36&gt;=IM$4,$P36&lt;IN$4,$Q36&lt;IN$4),NETWORKDAYS.INTL($P36,$Q36,1,(Holidays!$A$1:$A$248)),0)+IF(AND($P36&gt;=IM$4,$P36&lt;IN$4,$Q36&gt;=IN$4),NETWORKDAYS.INTL($P36,(IN$4)-1,1,(Holidays!$A$1:$A$248)),0)+IF(AND($P36&lt;IM$4,$Q36&lt;IN$4,$Q36&gt;=IM$4),NETWORKDAYS.INTL(IM$4,$Q36,1,(Holidays!$A$1:$A$248)),0)+IF(AND($P36&lt;IM$4,$Q36&gt;=IN$4,$Q36&gt;=IM$4),NETWORKDAYS.INTL(IM$4,(IN$4)-1,1,(Holidays!$A$1:$A$248)),0))*$S36,"")</f>
        <v>0</v>
      </c>
      <c r="IN36" s="191">
        <f>IFERROR((IF(AND($P36&gt;=IN$4,$P36&lt;IO$4,$Q36&lt;IO$4),NETWORKDAYS.INTL($P36,$Q36,1,(Holidays!$A$1:$A$248)),0)+IF(AND($P36&gt;=IN$4,$P36&lt;IO$4,$Q36&gt;=IO$4),NETWORKDAYS.INTL($P36,(IO$4)-1,1,(Holidays!$A$1:$A$248)),0)+IF(AND($P36&lt;IN$4,$Q36&lt;IO$4,$Q36&gt;=IN$4),NETWORKDAYS.INTL(IN$4,$Q36,1,(Holidays!$A$1:$A$248)),0)+IF(AND($P36&lt;IN$4,$Q36&gt;=IO$4,$Q36&gt;=IN$4),NETWORKDAYS.INTL(IN$4,(IO$4)-1,1,(Holidays!$A$1:$A$248)),0))*$S36,"")</f>
        <v>0</v>
      </c>
      <c r="IO36" s="193">
        <f>IFERROR((IF(AND($P36&gt;=IO$4,$P36&lt;IP$4,$Q36&lt;IP$4),NETWORKDAYS.INTL($P36,$Q36,1,(Holidays!$A$1:$A$248)),0)+IF(AND($P36&gt;=IO$4,$P36&lt;IP$4,$Q36&gt;=IP$4),NETWORKDAYS.INTL($P36,(IP$4)-1,1,(Holidays!$A$1:$A$248)),0)+IF(AND($P36&lt;IO$4,$Q36&lt;IP$4,$Q36&gt;=IO$4),NETWORKDAYS.INTL(IO$4,$Q36,1,(Holidays!$A$1:$A$248)),0)+IF(AND($P36&lt;IO$4,$Q36&gt;=IP$4,$Q36&gt;=IO$4),NETWORKDAYS.INTL(IO$4,(IP$4)-1,1,(Holidays!$A$1:$A$248)),0))*$S36,"")</f>
        <v>0</v>
      </c>
    </row>
    <row r="37" spans="2:249" ht="15" customHeight="1">
      <c r="B37" s="59" t="str">
        <f>'A-1_MH Estimation'!B37</f>
        <v>B.7</v>
      </c>
      <c r="C37" s="60" t="str">
        <f>IFERROR(VLOOKUP(B37,'A-1_MH Estimation'!$B$6:$C$54,2,0),"")</f>
        <v>Support Span  - Administrative Documentation &amp; Customer Comment Followed up</v>
      </c>
      <c r="D37" s="174">
        <f>IFERROR(VLOOKUP(C37,'A-1_MH Estimation'!$C$7:$K$61,9,0)*1,0)</f>
        <v>16</v>
      </c>
      <c r="E37" s="165">
        <v>1</v>
      </c>
      <c r="F37" s="166"/>
      <c r="G37" s="166"/>
      <c r="H37" s="166"/>
      <c r="I37" s="166"/>
      <c r="J37" s="167"/>
      <c r="K37" s="354">
        <f t="shared" ca="1" si="437"/>
        <v>16</v>
      </c>
      <c r="L37" s="307">
        <v>0.5</v>
      </c>
      <c r="M37" s="307">
        <v>0.5</v>
      </c>
      <c r="N37" s="307"/>
      <c r="O37" s="167"/>
      <c r="P37" s="171">
        <v>44616</v>
      </c>
      <c r="Q37" s="171">
        <v>44631</v>
      </c>
      <c r="R37" s="170">
        <f>NETWORKDAYS.INTL(P37,Q37,1,Holidays!$A$1:$A$248)</f>
        <v>11</v>
      </c>
      <c r="S37" s="62">
        <f t="shared" si="436"/>
        <v>1.4545454545454546</v>
      </c>
      <c r="U37" s="253">
        <f>SUM($V37:IO37)</f>
        <v>16</v>
      </c>
      <c r="V37" s="190">
        <f>IFERROR((IF(AND($P37&gt;=V$4,$P37&lt;W$4,$Q37&lt;W$4),NETWORKDAYS.INTL($P37,$Q37,1,(Holidays!$A$1:$A$248)),0)+IF(AND($P37&gt;=V$4,$P37&lt;W$4,$Q37&gt;=W$4),NETWORKDAYS.INTL($P37,(W$4)-1,1,(Holidays!$A$1:$A$248)),0)+IF(AND($P37&lt;V$4,$Q37&lt;W$4,$Q37&gt;=V$4),NETWORKDAYS.INTL(V$4,$Q37,1,(Holidays!$A$1:$A$248)),0)+IF(AND($P37&lt;V$4,$Q37&gt;=W$4,$Q37&gt;=V$4),NETWORKDAYS.INTL(V$4,(W$4)-1,1,(Holidays!$A$1:$A$248)),0))*$S37,"")</f>
        <v>0</v>
      </c>
      <c r="W37" s="191">
        <f>IFERROR((IF(AND($P37&gt;=W$4,$P37&lt;X$4,$Q37&lt;X$4),NETWORKDAYS.INTL($P37,$Q37,1,(Holidays!$A$1:$A$248)),0)+IF(AND($P37&gt;=W$4,$P37&lt;X$4,$Q37&gt;=X$4),NETWORKDAYS.INTL($P37,(X$4)-1,1,(Holidays!$A$1:$A$248)),0)+IF(AND($P37&lt;W$4,$Q37&lt;X$4,$Q37&gt;=W$4),NETWORKDAYS.INTL(W$4,$Q37,1,(Holidays!$A$1:$A$248)),0)+IF(AND($P37&lt;W$4,$Q37&gt;=X$4,$Q37&gt;=W$4),NETWORKDAYS.INTL(W$4,(X$4)-1,1,(Holidays!$A$1:$A$248)),0))*$S37,"")</f>
        <v>0</v>
      </c>
      <c r="X37" s="191">
        <f>IFERROR((IF(AND($P37&gt;=X$4,$P37&lt;Y$4,$Q37&lt;Y$4),NETWORKDAYS.INTL($P37,$Q37,1,(Holidays!$A$1:$A$248)),0)+IF(AND($P37&gt;=X$4,$P37&lt;Y$4,$Q37&gt;=Y$4),NETWORKDAYS.INTL($P37,(Y$4)-1,1,(Holidays!$A$1:$A$248)),0)+IF(AND($P37&lt;X$4,$Q37&lt;Y$4,$Q37&gt;=X$4),NETWORKDAYS.INTL(X$4,$Q37,1,(Holidays!$A$1:$A$248)),0)+IF(AND($P37&lt;X$4,$Q37&gt;=Y$4,$Q37&gt;=X$4),NETWORKDAYS.INTL(X$4,(Y$4)-1,1,(Holidays!$A$1:$A$248)),0))*$S37,"")</f>
        <v>0</v>
      </c>
      <c r="Y37" s="191">
        <f>IFERROR((IF(AND($P37&gt;=Y$4,$P37&lt;Z$4,$Q37&lt;Z$4),NETWORKDAYS.INTL($P37,$Q37,1,(Holidays!$A$1:$A$248)),0)+IF(AND($P37&gt;=Y$4,$P37&lt;Z$4,$Q37&gt;=Z$4),NETWORKDAYS.INTL($P37,(Z$4)-1,1,(Holidays!$A$1:$A$248)),0)+IF(AND($P37&lt;Y$4,$Q37&lt;Z$4,$Q37&gt;=Y$4),NETWORKDAYS.INTL(Y$4,$Q37,1,(Holidays!$A$1:$A$248)),0)+IF(AND($P37&lt;Y$4,$Q37&gt;=Z$4,$Q37&gt;=Y$4),NETWORKDAYS.INTL(Y$4,(Z$4)-1,1,(Holidays!$A$1:$A$248)),0))*$S37,"")</f>
        <v>0</v>
      </c>
      <c r="Z37" s="191">
        <f>IFERROR((IF(AND($P37&gt;=Z$4,$P37&lt;AA$4,$Q37&lt;AA$4),NETWORKDAYS.INTL($P37,$Q37,1,(Holidays!$A$1:$A$248)),0)+IF(AND($P37&gt;=Z$4,$P37&lt;AA$4,$Q37&gt;=AA$4),NETWORKDAYS.INTL($P37,(AA$4)-1,1,(Holidays!$A$1:$A$248)),0)+IF(AND($P37&lt;Z$4,$Q37&lt;AA$4,$Q37&gt;=Z$4),NETWORKDAYS.INTL(Z$4,$Q37,1,(Holidays!$A$1:$A$248)),0)+IF(AND($P37&lt;Z$4,$Q37&gt;=AA$4,$Q37&gt;=Z$4),NETWORKDAYS.INTL(Z$4,(AA$4)-1,1,(Holidays!$A$1:$A$248)),0))*$S37,"")</f>
        <v>0</v>
      </c>
      <c r="AA37" s="191">
        <f>IFERROR((IF(AND($P37&gt;=AA$4,$P37&lt;AB$4,$Q37&lt;AB$4),NETWORKDAYS.INTL($P37,$Q37,1,(Holidays!$A$1:$A$248)),0)+IF(AND($P37&gt;=AA$4,$P37&lt;AB$4,$Q37&gt;=AB$4),NETWORKDAYS.INTL($P37,(AB$4)-1,1,(Holidays!$A$1:$A$248)),0)+IF(AND($P37&lt;AA$4,$Q37&lt;AB$4,$Q37&gt;=AA$4),NETWORKDAYS.INTL(AA$4,$Q37,1,(Holidays!$A$1:$A$248)),0)+IF(AND($P37&lt;AA$4,$Q37&gt;=AB$4,$Q37&gt;=AA$4),NETWORKDAYS.INTL(AA$4,(AB$4)-1,1,(Holidays!$A$1:$A$248)),0))*$S37,"")</f>
        <v>0</v>
      </c>
      <c r="AB37" s="191">
        <f>IFERROR((IF(AND($P37&gt;=AB$4,$P37&lt;AC$4,$Q37&lt;AC$4),NETWORKDAYS.INTL($P37,$Q37,1,(Holidays!$A$1:$A$248)),0)+IF(AND($P37&gt;=AB$4,$P37&lt;AC$4,$Q37&gt;=AC$4),NETWORKDAYS.INTL($P37,(AC$4)-1,1,(Holidays!$A$1:$A$248)),0)+IF(AND($P37&lt;AB$4,$Q37&lt;AC$4,$Q37&gt;=AB$4),NETWORKDAYS.INTL(AB$4,$Q37,1,(Holidays!$A$1:$A$248)),0)+IF(AND($P37&lt;AB$4,$Q37&gt;=AC$4,$Q37&gt;=AB$4),NETWORKDAYS.INTL(AB$4,(AC$4)-1,1,(Holidays!$A$1:$A$248)),0))*$S37,"")</f>
        <v>0</v>
      </c>
      <c r="AC37" s="191">
        <f>IFERROR((IF(AND($P37&gt;=AC$4,$P37&lt;AD$4,$Q37&lt;AD$4),NETWORKDAYS.INTL($P37,$Q37,1,(Holidays!$A$1:$A$248)),0)+IF(AND($P37&gt;=AC$4,$P37&lt;AD$4,$Q37&gt;=AD$4),NETWORKDAYS.INTL($P37,(AD$4)-1,1,(Holidays!$A$1:$A$248)),0)+IF(AND($P37&lt;AC$4,$Q37&lt;AD$4,$Q37&gt;=AC$4),NETWORKDAYS.INTL(AC$4,$Q37,1,(Holidays!$A$1:$A$248)),0)+IF(AND($P37&lt;AC$4,$Q37&gt;=AD$4,$Q37&gt;=AC$4),NETWORKDAYS.INTL(AC$4,(AD$4)-1,1,(Holidays!$A$1:$A$248)),0))*$S37,"")</f>
        <v>0</v>
      </c>
      <c r="AD37" s="191">
        <f>IFERROR((IF(AND($P37&gt;=AD$4,$P37&lt;AE$4,$Q37&lt;AE$4),NETWORKDAYS.INTL($P37,$Q37,1,(Holidays!$A$1:$A$248)),0)+IF(AND($P37&gt;=AD$4,$P37&lt;AE$4,$Q37&gt;=AE$4),NETWORKDAYS.INTL($P37,(AE$4)-1,1,(Holidays!$A$1:$A$248)),0)+IF(AND($P37&lt;AD$4,$Q37&lt;AE$4,$Q37&gt;=AD$4),NETWORKDAYS.INTL(AD$4,$Q37,1,(Holidays!$A$1:$A$248)),0)+IF(AND($P37&lt;AD$4,$Q37&gt;=AE$4,$Q37&gt;=AD$4),NETWORKDAYS.INTL(AD$4,(AE$4)-1,1,(Holidays!$A$1:$A$248)),0))*$S37,"")</f>
        <v>0</v>
      </c>
      <c r="AE37" s="191">
        <f>IFERROR((IF(AND($P37&gt;=AE$4,$P37&lt;AF$4,$Q37&lt;AF$4),NETWORKDAYS.INTL($P37,$Q37,1,(Holidays!$A$1:$A$248)),0)+IF(AND($P37&gt;=AE$4,$P37&lt;AF$4,$Q37&gt;=AF$4),NETWORKDAYS.INTL($P37,(AF$4)-1,1,(Holidays!$A$1:$A$248)),0)+IF(AND($P37&lt;AE$4,$Q37&lt;AF$4,$Q37&gt;=AE$4),NETWORKDAYS.INTL(AE$4,$Q37,1,(Holidays!$A$1:$A$248)),0)+IF(AND($P37&lt;AE$4,$Q37&gt;=AF$4,$Q37&gt;=AE$4),NETWORKDAYS.INTL(AE$4,(AF$4)-1,1,(Holidays!$A$1:$A$248)),0))*$S37,"")</f>
        <v>0</v>
      </c>
      <c r="AF37" s="191">
        <f>IFERROR((IF(AND($P37&gt;=AF$4,$P37&lt;AG$4,$Q37&lt;AG$4),NETWORKDAYS.INTL($P37,$Q37,1,(Holidays!$A$1:$A$248)),0)+IF(AND($P37&gt;=AF$4,$P37&lt;AG$4,$Q37&gt;=AG$4),NETWORKDAYS.INTL($P37,(AG$4)-1,1,(Holidays!$A$1:$A$248)),0)+IF(AND($P37&lt;AF$4,$Q37&lt;AG$4,$Q37&gt;=AF$4),NETWORKDAYS.INTL(AF$4,$Q37,1,(Holidays!$A$1:$A$248)),0)+IF(AND($P37&lt;AF$4,$Q37&gt;=AG$4,$Q37&gt;=AF$4),NETWORKDAYS.INTL(AF$4,(AG$4)-1,1,(Holidays!$A$1:$A$248)),0))*$S37,"")</f>
        <v>0</v>
      </c>
      <c r="AG37" s="191">
        <f>IFERROR((IF(AND($P37&gt;=AG$4,$P37&lt;AH$4,$Q37&lt;AH$4),NETWORKDAYS.INTL($P37,$Q37,1,(Holidays!$A$1:$A$248)),0)+IF(AND($P37&gt;=AG$4,$P37&lt;AH$4,$Q37&gt;=AH$4),NETWORKDAYS.INTL($P37,(AH$4)-1,1,(Holidays!$A$1:$A$248)),0)+IF(AND($P37&lt;AG$4,$Q37&lt;AH$4,$Q37&gt;=AG$4),NETWORKDAYS.INTL(AG$4,$Q37,1,(Holidays!$A$1:$A$248)),0)+IF(AND($P37&lt;AG$4,$Q37&gt;=AH$4,$Q37&gt;=AG$4),NETWORKDAYS.INTL(AG$4,(AH$4)-1,1,(Holidays!$A$1:$A$248)),0))*$S37,"")</f>
        <v>0</v>
      </c>
      <c r="AH37" s="191">
        <f>IFERROR((IF(AND($P37&gt;=AH$4,$P37&lt;AI$4,$Q37&lt;AI$4),NETWORKDAYS.INTL($P37,$Q37,1,(Holidays!$A$1:$A$248)),0)+IF(AND($P37&gt;=AH$4,$P37&lt;AI$4,$Q37&gt;=AI$4),NETWORKDAYS.INTL($P37,(AI$4)-1,1,(Holidays!$A$1:$A$248)),0)+IF(AND($P37&lt;AH$4,$Q37&lt;AI$4,$Q37&gt;=AH$4),NETWORKDAYS.INTL(AH$4,$Q37,1,(Holidays!$A$1:$A$248)),0)+IF(AND($P37&lt;AH$4,$Q37&gt;=AI$4,$Q37&gt;=AH$4),NETWORKDAYS.INTL(AH$4,(AI$4)-1,1,(Holidays!$A$1:$A$248)),0))*$S37,"")</f>
        <v>0</v>
      </c>
      <c r="AI37" s="191">
        <f>IFERROR((IF(AND($P37&gt;=AI$4,$P37&lt;AJ$4,$Q37&lt;AJ$4),NETWORKDAYS.INTL($P37,$Q37,1,(Holidays!$A$1:$A$248)),0)+IF(AND($P37&gt;=AI$4,$P37&lt;AJ$4,$Q37&gt;=AJ$4),NETWORKDAYS.INTL($P37,(AJ$4)-1,1,(Holidays!$A$1:$A$248)),0)+IF(AND($P37&lt;AI$4,$Q37&lt;AJ$4,$Q37&gt;=AI$4),NETWORKDAYS.INTL(AI$4,$Q37,1,(Holidays!$A$1:$A$248)),0)+IF(AND($P37&lt;AI$4,$Q37&gt;=AJ$4,$Q37&gt;=AI$4),NETWORKDAYS.INTL(AI$4,(AJ$4)-1,1,(Holidays!$A$1:$A$248)),0))*$S37,"")</f>
        <v>0</v>
      </c>
      <c r="AJ37" s="191">
        <f>IFERROR((IF(AND($P37&gt;=AJ$4,$P37&lt;AK$4,$Q37&lt;AK$4),NETWORKDAYS.INTL($P37,$Q37,1,(Holidays!$A$1:$A$248)),0)+IF(AND($P37&gt;=AJ$4,$P37&lt;AK$4,$Q37&gt;=AK$4),NETWORKDAYS.INTL($P37,(AK$4)-1,1,(Holidays!$A$1:$A$248)),0)+IF(AND($P37&lt;AJ$4,$Q37&lt;AK$4,$Q37&gt;=AJ$4),NETWORKDAYS.INTL(AJ$4,$Q37,1,(Holidays!$A$1:$A$248)),0)+IF(AND($P37&lt;AJ$4,$Q37&gt;=AK$4,$Q37&gt;=AJ$4),NETWORKDAYS.INTL(AJ$4,(AK$4)-1,1,(Holidays!$A$1:$A$248)),0))*$S37,"")</f>
        <v>0</v>
      </c>
      <c r="AK37" s="191">
        <f>IFERROR((IF(AND($P37&gt;=AK$4,$P37&lt;AL$4,$Q37&lt;AL$4),NETWORKDAYS.INTL($P37,$Q37,1,(Holidays!$A$1:$A$248)),0)+IF(AND($P37&gt;=AK$4,$P37&lt;AL$4,$Q37&gt;=AL$4),NETWORKDAYS.INTL($P37,(AL$4)-1,1,(Holidays!$A$1:$A$248)),0)+IF(AND($P37&lt;AK$4,$Q37&lt;AL$4,$Q37&gt;=AK$4),NETWORKDAYS.INTL(AK$4,$Q37,1,(Holidays!$A$1:$A$248)),0)+IF(AND($P37&lt;AK$4,$Q37&gt;=AL$4,$Q37&gt;=AK$4),NETWORKDAYS.INTL(AK$4,(AL$4)-1,1,(Holidays!$A$1:$A$248)),0))*$S37,"")</f>
        <v>0</v>
      </c>
      <c r="AL37" s="191">
        <f>IFERROR((IF(AND($P37&gt;=AL$4,$P37&lt;AM$4,$Q37&lt;AM$4),NETWORKDAYS.INTL($P37,$Q37,1,(Holidays!$A$1:$A$248)),0)+IF(AND($P37&gt;=AL$4,$P37&lt;AM$4,$Q37&gt;=AM$4),NETWORKDAYS.INTL($P37,(AM$4)-1,1,(Holidays!$A$1:$A$248)),0)+IF(AND($P37&lt;AL$4,$Q37&lt;AM$4,$Q37&gt;=AL$4),NETWORKDAYS.INTL(AL$4,$Q37,1,(Holidays!$A$1:$A$248)),0)+IF(AND($P37&lt;AL$4,$Q37&gt;=AM$4,$Q37&gt;=AL$4),NETWORKDAYS.INTL(AL$4,(AM$4)-1,1,(Holidays!$A$1:$A$248)),0))*$S37,"")</f>
        <v>0</v>
      </c>
      <c r="AM37" s="191">
        <f>IFERROR((IF(AND($P37&gt;=AM$4,$P37&lt;AN$4,$Q37&lt;AN$4),NETWORKDAYS.INTL($P37,$Q37,1,(Holidays!$A$1:$A$248)),0)+IF(AND($P37&gt;=AM$4,$P37&lt;AN$4,$Q37&gt;=AN$4),NETWORKDAYS.INTL($P37,(AN$4)-1,1,(Holidays!$A$1:$A$248)),0)+IF(AND($P37&lt;AM$4,$Q37&lt;AN$4,$Q37&gt;=AM$4),NETWORKDAYS.INTL(AM$4,$Q37,1,(Holidays!$A$1:$A$248)),0)+IF(AND($P37&lt;AM$4,$Q37&gt;=AN$4,$Q37&gt;=AM$4),NETWORKDAYS.INTL(AM$4,(AN$4)-1,1,(Holidays!$A$1:$A$248)),0))*$S37,"")</f>
        <v>0</v>
      </c>
      <c r="AN37" s="191">
        <f>IFERROR((IF(AND($P37&gt;=AN$4,$P37&lt;AO$4,$Q37&lt;AO$4),NETWORKDAYS.INTL($P37,$Q37,1,(Holidays!$A$1:$A$248)),0)+IF(AND($P37&gt;=AN$4,$P37&lt;AO$4,$Q37&gt;=AO$4),NETWORKDAYS.INTL($P37,(AO$4)-1,1,(Holidays!$A$1:$A$248)),0)+IF(AND($P37&lt;AN$4,$Q37&lt;AO$4,$Q37&gt;=AN$4),NETWORKDAYS.INTL(AN$4,$Q37,1,(Holidays!$A$1:$A$248)),0)+IF(AND($P37&lt;AN$4,$Q37&gt;=AO$4,$Q37&gt;=AN$4),NETWORKDAYS.INTL(AN$4,(AO$4)-1,1,(Holidays!$A$1:$A$248)),0))*$S37,"")</f>
        <v>0</v>
      </c>
      <c r="AO37" s="191">
        <f>IFERROR((IF(AND($P37&gt;=AO$4,$P37&lt;AP$4,$Q37&lt;AP$4),NETWORKDAYS.INTL($P37,$Q37,1,(Holidays!$A$1:$A$248)),0)+IF(AND($P37&gt;=AO$4,$P37&lt;AP$4,$Q37&gt;=AP$4),NETWORKDAYS.INTL($P37,(AP$4)-1,1,(Holidays!$A$1:$A$248)),0)+IF(AND($P37&lt;AO$4,$Q37&lt;AP$4,$Q37&gt;=AO$4),NETWORKDAYS.INTL(AO$4,$Q37,1,(Holidays!$A$1:$A$248)),0)+IF(AND($P37&lt;AO$4,$Q37&gt;=AP$4,$Q37&gt;=AO$4),NETWORKDAYS.INTL(AO$4,(AP$4)-1,1,(Holidays!$A$1:$A$248)),0))*$S37,"")</f>
        <v>0</v>
      </c>
      <c r="AP37" s="191">
        <f>IFERROR((IF(AND($P37&gt;=AP$4,$P37&lt;AQ$4,$Q37&lt;AQ$4),NETWORKDAYS.INTL($P37,$Q37,1,(Holidays!$A$1:$A$248)),0)+IF(AND($P37&gt;=AP$4,$P37&lt;AQ$4,$Q37&gt;=AQ$4),NETWORKDAYS.INTL($P37,(AQ$4)-1,1,(Holidays!$A$1:$A$248)),0)+IF(AND($P37&lt;AP$4,$Q37&lt;AQ$4,$Q37&gt;=AP$4),NETWORKDAYS.INTL(AP$4,$Q37,1,(Holidays!$A$1:$A$248)),0)+IF(AND($P37&lt;AP$4,$Q37&gt;=AQ$4,$Q37&gt;=AP$4),NETWORKDAYS.INTL(AP$4,(AQ$4)-1,1,(Holidays!$A$1:$A$248)),0))*$S37,"")</f>
        <v>1.4545454545454546</v>
      </c>
      <c r="AQ37" s="191">
        <f>IFERROR((IF(AND($P37&gt;=AQ$4,$P37&lt;AR$4,$Q37&lt;AR$4),NETWORKDAYS.INTL($P37,$Q37,1,(Holidays!$A$1:$A$248)),0)+IF(AND($P37&gt;=AQ$4,$P37&lt;AR$4,$Q37&gt;=AR$4),NETWORKDAYS.INTL($P37,(AR$4)-1,1,(Holidays!$A$1:$A$248)),0)+IF(AND($P37&lt;AQ$4,$Q37&lt;AR$4,$Q37&gt;=AQ$4),NETWORKDAYS.INTL(AQ$4,$Q37,1,(Holidays!$A$1:$A$248)),0)+IF(AND($P37&lt;AQ$4,$Q37&gt;=AR$4,$Q37&gt;=AQ$4),NETWORKDAYS.INTL(AQ$4,(AR$4)-1,1,(Holidays!$A$1:$A$248)),0))*$S37,"")</f>
        <v>7.2727272727272734</v>
      </c>
      <c r="AR37" s="191">
        <f>IFERROR((IF(AND($P37&gt;=AR$4,$P37&lt;AS$4,$Q37&lt;AS$4),NETWORKDAYS.INTL($P37,$Q37,1,(Holidays!$A$1:$A$248)),0)+IF(AND($P37&gt;=AR$4,$P37&lt;AS$4,$Q37&gt;=AS$4),NETWORKDAYS.INTL($P37,(AS$4)-1,1,(Holidays!$A$1:$A$248)),0)+IF(AND($P37&lt;AR$4,$Q37&lt;AS$4,$Q37&gt;=AR$4),NETWORKDAYS.INTL(AR$4,$Q37,1,(Holidays!$A$1:$A$248)),0)+IF(AND($P37&lt;AR$4,$Q37&gt;=AS$4,$Q37&gt;=AR$4),NETWORKDAYS.INTL(AR$4,(AS$4)-1,1,(Holidays!$A$1:$A$248)),0))*$S37,"")</f>
        <v>7.2727272727272734</v>
      </c>
      <c r="AS37" s="192">
        <f>IFERROR((IF(AND($P37&gt;=AS$4,$P37&lt;AT$4,$Q37&lt;AT$4),NETWORKDAYS.INTL($P37,$Q37,1,(Holidays!$A$1:$A$248)),0)+IF(AND($P37&gt;=AS$4,$P37&lt;AT$4,$Q37&gt;=AT$4),NETWORKDAYS.INTL($P37,(AT$4)-1,1,(Holidays!$A$1:$A$248)),0)+IF(AND($P37&lt;AS$4,$Q37&lt;AT$4,$Q37&gt;=AS$4),NETWORKDAYS.INTL(AS$4,$Q37,1,(Holidays!$A$1:$A$248)),0)+IF(AND($P37&lt;AS$4,$Q37&gt;=AT$4,$Q37&gt;=AS$4),NETWORKDAYS.INTL(AS$4,(AT$4)-1,1,(Holidays!$A$1:$A$248)),0))*$S37,"")</f>
        <v>0</v>
      </c>
      <c r="AT37" s="191">
        <f>IFERROR((IF(AND($P37&gt;=AT$4,$P37&lt;AU$4,$Q37&lt;AU$4),NETWORKDAYS.INTL($P37,$Q37,1,(Holidays!$A$1:$A$248)),0)+IF(AND($P37&gt;=AT$4,$P37&lt;AU$4,$Q37&gt;=AU$4),NETWORKDAYS.INTL($P37,(AU$4)-1,1,(Holidays!$A$1:$A$248)),0)+IF(AND($P37&lt;AT$4,$Q37&lt;AU$4,$Q37&gt;=AT$4),NETWORKDAYS.INTL(AT$4,$Q37,1,(Holidays!$A$1:$A$248)),0)+IF(AND($P37&lt;AT$4,$Q37&gt;=AU$4,$Q37&gt;=AT$4),NETWORKDAYS.INTL(AT$4,(AU$4)-1,1,(Holidays!$A$1:$A$248)),0))*$S37,"")</f>
        <v>0</v>
      </c>
      <c r="AU37" s="191">
        <f>IFERROR((IF(AND($P37&gt;=AU$4,$P37&lt;AV$4,$Q37&lt;AV$4),NETWORKDAYS.INTL($P37,$Q37,1,(Holidays!$A$1:$A$248)),0)+IF(AND($P37&gt;=AU$4,$P37&lt;AV$4,$Q37&gt;=AV$4),NETWORKDAYS.INTL($P37,(AV$4)-1,1,(Holidays!$A$1:$A$248)),0)+IF(AND($P37&lt;AU$4,$Q37&lt;AV$4,$Q37&gt;=AU$4),NETWORKDAYS.INTL(AU$4,$Q37,1,(Holidays!$A$1:$A$248)),0)+IF(AND($P37&lt;AU$4,$Q37&gt;=AV$4,$Q37&gt;=AU$4),NETWORKDAYS.INTL(AU$4,(AV$4)-1,1,(Holidays!$A$1:$A$248)),0))*$S37,"")</f>
        <v>0</v>
      </c>
      <c r="AV37" s="191">
        <f>IFERROR((IF(AND($P37&gt;=AV$4,$P37&lt;AW$4,$Q37&lt;AW$4),NETWORKDAYS.INTL($P37,$Q37,1,(Holidays!$A$1:$A$248)),0)+IF(AND($P37&gt;=AV$4,$P37&lt;AW$4,$Q37&gt;=AW$4),NETWORKDAYS.INTL($P37,(AW$4)-1,1,(Holidays!$A$1:$A$248)),0)+IF(AND($P37&lt;AV$4,$Q37&lt;AW$4,$Q37&gt;=AV$4),NETWORKDAYS.INTL(AV$4,$Q37,1,(Holidays!$A$1:$A$248)),0)+IF(AND($P37&lt;AV$4,$Q37&gt;=AW$4,$Q37&gt;=AV$4),NETWORKDAYS.INTL(AV$4,(AW$4)-1,1,(Holidays!$A$1:$A$248)),0))*$S37,"")</f>
        <v>0</v>
      </c>
      <c r="AW37" s="191">
        <f>IFERROR((IF(AND($P37&gt;=AW$4,$P37&lt;AX$4,$Q37&lt;AX$4),NETWORKDAYS.INTL($P37,$Q37,1,(Holidays!$A$1:$A$248)),0)+IF(AND($P37&gt;=AW$4,$P37&lt;AX$4,$Q37&gt;=AX$4),NETWORKDAYS.INTL($P37,(AX$4)-1,1,(Holidays!$A$1:$A$248)),0)+IF(AND($P37&lt;AW$4,$Q37&lt;AX$4,$Q37&gt;=AW$4),NETWORKDAYS.INTL(AW$4,$Q37,1,(Holidays!$A$1:$A$248)),0)+IF(AND($P37&lt;AW$4,$Q37&gt;=AX$4,$Q37&gt;=AW$4),NETWORKDAYS.INTL(AW$4,(AX$4)-1,1,(Holidays!$A$1:$A$248)),0))*$S37,"")</f>
        <v>0</v>
      </c>
      <c r="AX37" s="191">
        <f>IFERROR((IF(AND($P37&gt;=AX$4,$P37&lt;AY$4,$Q37&lt;AY$4),NETWORKDAYS.INTL($P37,$Q37,1,(Holidays!$A$1:$A$248)),0)+IF(AND($P37&gt;=AX$4,$P37&lt;AY$4,$Q37&gt;=AY$4),NETWORKDAYS.INTL($P37,(AY$4)-1,1,(Holidays!$A$1:$A$248)),0)+IF(AND($P37&lt;AX$4,$Q37&lt;AY$4,$Q37&gt;=AX$4),NETWORKDAYS.INTL(AX$4,$Q37,1,(Holidays!$A$1:$A$248)),0)+IF(AND($P37&lt;AX$4,$Q37&gt;=AY$4,$Q37&gt;=AX$4),NETWORKDAYS.INTL(AX$4,(AY$4)-1,1,(Holidays!$A$1:$A$248)),0))*$S37,"")</f>
        <v>0</v>
      </c>
      <c r="AY37" s="191">
        <f>IFERROR((IF(AND($P37&gt;=AY$4,$P37&lt;AZ$4,$Q37&lt;AZ$4),NETWORKDAYS.INTL($P37,$Q37,1,(Holidays!$A$1:$A$248)),0)+IF(AND($P37&gt;=AY$4,$P37&lt;AZ$4,$Q37&gt;=AZ$4),NETWORKDAYS.INTL($P37,(AZ$4)-1,1,(Holidays!$A$1:$A$248)),0)+IF(AND($P37&lt;AY$4,$Q37&lt;AZ$4,$Q37&gt;=AY$4),NETWORKDAYS.INTL(AY$4,$Q37,1,(Holidays!$A$1:$A$248)),0)+IF(AND($P37&lt;AY$4,$Q37&gt;=AZ$4,$Q37&gt;=AY$4),NETWORKDAYS.INTL(AY$4,(AZ$4)-1,1,(Holidays!$A$1:$A$248)),0))*$S37,"")</f>
        <v>0</v>
      </c>
      <c r="AZ37" s="191">
        <f>IFERROR((IF(AND($P37&gt;=AZ$4,$P37&lt;BA$4,$Q37&lt;BA$4),NETWORKDAYS.INTL($P37,$Q37,1,(Holidays!$A$1:$A$248)),0)+IF(AND($P37&gt;=AZ$4,$P37&lt;BA$4,$Q37&gt;=BA$4),NETWORKDAYS.INTL($P37,(BA$4)-1,1,(Holidays!$A$1:$A$248)),0)+IF(AND($P37&lt;AZ$4,$Q37&lt;BA$4,$Q37&gt;=AZ$4),NETWORKDAYS.INTL(AZ$4,$Q37,1,(Holidays!$A$1:$A$248)),0)+IF(AND($P37&lt;AZ$4,$Q37&gt;=BA$4,$Q37&gt;=AZ$4),NETWORKDAYS.INTL(AZ$4,(BA$4)-1,1,(Holidays!$A$1:$A$248)),0))*$S37,"")</f>
        <v>0</v>
      </c>
      <c r="BA37" s="191">
        <f>IFERROR((IF(AND($P37&gt;=BA$4,$P37&lt;BB$4,$Q37&lt;BB$4),NETWORKDAYS.INTL($P37,$Q37,1,(Holidays!$A$1:$A$248)),0)+IF(AND($P37&gt;=BA$4,$P37&lt;BB$4,$Q37&gt;=BB$4),NETWORKDAYS.INTL($P37,(BB$4)-1,1,(Holidays!$A$1:$A$248)),0)+IF(AND($P37&lt;BA$4,$Q37&lt;BB$4,$Q37&gt;=BA$4),NETWORKDAYS.INTL(BA$4,$Q37,1,(Holidays!$A$1:$A$248)),0)+IF(AND($P37&lt;BA$4,$Q37&gt;=BB$4,$Q37&gt;=BA$4),NETWORKDAYS.INTL(BA$4,(BB$4)-1,1,(Holidays!$A$1:$A$248)),0))*$S37,"")</f>
        <v>0</v>
      </c>
      <c r="BB37" s="191">
        <f>IFERROR((IF(AND($P37&gt;=BB$4,$P37&lt;BC$4,$Q37&lt;BC$4),NETWORKDAYS.INTL($P37,$Q37,1,(Holidays!$A$1:$A$248)),0)+IF(AND($P37&gt;=BB$4,$P37&lt;BC$4,$Q37&gt;=BC$4),NETWORKDAYS.INTL($P37,(BC$4)-1,1,(Holidays!$A$1:$A$248)),0)+IF(AND($P37&lt;BB$4,$Q37&lt;BC$4,$Q37&gt;=BB$4),NETWORKDAYS.INTL(BB$4,$Q37,1,(Holidays!$A$1:$A$248)),0)+IF(AND($P37&lt;BB$4,$Q37&gt;=BC$4,$Q37&gt;=BB$4),NETWORKDAYS.INTL(BB$4,(BC$4)-1,1,(Holidays!$A$1:$A$248)),0))*$S37,"")</f>
        <v>0</v>
      </c>
      <c r="BC37" s="191">
        <f>IFERROR((IF(AND($P37&gt;=BC$4,$P37&lt;BD$4,$Q37&lt;BD$4),NETWORKDAYS.INTL($P37,$Q37,1,(Holidays!$A$1:$A$248)),0)+IF(AND($P37&gt;=BC$4,$P37&lt;BD$4,$Q37&gt;=BD$4),NETWORKDAYS.INTL($P37,(BD$4)-1,1,(Holidays!$A$1:$A$248)),0)+IF(AND($P37&lt;BC$4,$Q37&lt;BD$4,$Q37&gt;=BC$4),NETWORKDAYS.INTL(BC$4,$Q37,1,(Holidays!$A$1:$A$248)),0)+IF(AND($P37&lt;BC$4,$Q37&gt;=BD$4,$Q37&gt;=BC$4),NETWORKDAYS.INTL(BC$4,(BD$4)-1,1,(Holidays!$A$1:$A$248)),0))*$S37,"")</f>
        <v>0</v>
      </c>
      <c r="BD37" s="191">
        <f>IFERROR((IF(AND($P37&gt;=BD$4,$P37&lt;BE$4,$Q37&lt;BE$4),NETWORKDAYS.INTL($P37,$Q37,1,(Holidays!$A$1:$A$248)),0)+IF(AND($P37&gt;=BD$4,$P37&lt;BE$4,$Q37&gt;=BE$4),NETWORKDAYS.INTL($P37,(BE$4)-1,1,(Holidays!$A$1:$A$248)),0)+IF(AND($P37&lt;BD$4,$Q37&lt;BE$4,$Q37&gt;=BD$4),NETWORKDAYS.INTL(BD$4,$Q37,1,(Holidays!$A$1:$A$248)),0)+IF(AND($P37&lt;BD$4,$Q37&gt;=BE$4,$Q37&gt;=BD$4),NETWORKDAYS.INTL(BD$4,(BE$4)-1,1,(Holidays!$A$1:$A$248)),0))*$S37,"")</f>
        <v>0</v>
      </c>
      <c r="BE37" s="191">
        <f>IFERROR((IF(AND($P37&gt;=BE$4,$P37&lt;BF$4,$Q37&lt;BF$4),NETWORKDAYS.INTL($P37,$Q37,1,(Holidays!$A$1:$A$248)),0)+IF(AND($P37&gt;=BE$4,$P37&lt;BF$4,$Q37&gt;=BF$4),NETWORKDAYS.INTL($P37,(BF$4)-1,1,(Holidays!$A$1:$A$248)),0)+IF(AND($P37&lt;BE$4,$Q37&lt;BF$4,$Q37&gt;=BE$4),NETWORKDAYS.INTL(BE$4,$Q37,1,(Holidays!$A$1:$A$248)),0)+IF(AND($P37&lt;BE$4,$Q37&gt;=BF$4,$Q37&gt;=BE$4),NETWORKDAYS.INTL(BE$4,(BF$4)-1,1,(Holidays!$A$1:$A$248)),0))*$S37,"")</f>
        <v>0</v>
      </c>
      <c r="BF37" s="191">
        <f>IFERROR((IF(AND($P37&gt;=BF$4,$P37&lt;BG$4,$Q37&lt;BG$4),NETWORKDAYS.INTL($P37,$Q37,1,(Holidays!$A$1:$A$248)),0)+IF(AND($P37&gt;=BF$4,$P37&lt;BG$4,$Q37&gt;=BG$4),NETWORKDAYS.INTL($P37,(BG$4)-1,1,(Holidays!$A$1:$A$248)),0)+IF(AND($P37&lt;BF$4,$Q37&lt;BG$4,$Q37&gt;=BF$4),NETWORKDAYS.INTL(BF$4,$Q37,1,(Holidays!$A$1:$A$248)),0)+IF(AND($P37&lt;BF$4,$Q37&gt;=BG$4,$Q37&gt;=BF$4),NETWORKDAYS.INTL(BF$4,(BG$4)-1,1,(Holidays!$A$1:$A$248)),0))*$S37,"")</f>
        <v>0</v>
      </c>
      <c r="BG37" s="191">
        <f>IFERROR((IF(AND($P37&gt;=BG$4,$P37&lt;BH$4,$Q37&lt;BH$4),NETWORKDAYS.INTL($P37,$Q37,1,(Holidays!$A$1:$A$248)),0)+IF(AND($P37&gt;=BG$4,$P37&lt;BH$4,$Q37&gt;=BH$4),NETWORKDAYS.INTL($P37,(BH$4)-1,1,(Holidays!$A$1:$A$248)),0)+IF(AND($P37&lt;BG$4,$Q37&lt;BH$4,$Q37&gt;=BG$4),NETWORKDAYS.INTL(BG$4,$Q37,1,(Holidays!$A$1:$A$248)),0)+IF(AND($P37&lt;BG$4,$Q37&gt;=BH$4,$Q37&gt;=BG$4),NETWORKDAYS.INTL(BG$4,(BH$4)-1,1,(Holidays!$A$1:$A$248)),0))*$S37,"")</f>
        <v>0</v>
      </c>
      <c r="BH37" s="191">
        <f>IFERROR((IF(AND($P37&gt;=BH$4,$P37&lt;BI$4,$Q37&lt;BI$4),NETWORKDAYS.INTL($P37,$Q37,1,(Holidays!$A$1:$A$248)),0)+IF(AND($P37&gt;=BH$4,$P37&lt;BI$4,$Q37&gt;=BI$4),NETWORKDAYS.INTL($P37,(BI$4)-1,1,(Holidays!$A$1:$A$248)),0)+IF(AND($P37&lt;BH$4,$Q37&lt;BI$4,$Q37&gt;=BH$4),NETWORKDAYS.INTL(BH$4,$Q37,1,(Holidays!$A$1:$A$248)),0)+IF(AND($P37&lt;BH$4,$Q37&gt;=BI$4,$Q37&gt;=BH$4),NETWORKDAYS.INTL(BH$4,(BI$4)-1,1,(Holidays!$A$1:$A$248)),0))*$S37,"")</f>
        <v>0</v>
      </c>
      <c r="BI37" s="191">
        <f>IFERROR((IF(AND($P37&gt;=BI$4,$P37&lt;BJ$4,$Q37&lt;BJ$4),NETWORKDAYS.INTL($P37,$Q37,1,(Holidays!$A$1:$A$248)),0)+IF(AND($P37&gt;=BI$4,$P37&lt;BJ$4,$Q37&gt;=BJ$4),NETWORKDAYS.INTL($P37,(BJ$4)-1,1,(Holidays!$A$1:$A$248)),0)+IF(AND($P37&lt;BI$4,$Q37&lt;BJ$4,$Q37&gt;=BI$4),NETWORKDAYS.INTL(BI$4,$Q37,1,(Holidays!$A$1:$A$248)),0)+IF(AND($P37&lt;BI$4,$Q37&gt;=BJ$4,$Q37&gt;=BI$4),NETWORKDAYS.INTL(BI$4,(BJ$4)-1,1,(Holidays!$A$1:$A$248)),0))*$S37,"")</f>
        <v>0</v>
      </c>
      <c r="BJ37" s="191">
        <f>IFERROR((IF(AND($P37&gt;=BJ$4,$P37&lt;BK$4,$Q37&lt;BK$4),NETWORKDAYS.INTL($P37,$Q37,1,(Holidays!$A$1:$A$248)),0)+IF(AND($P37&gt;=BJ$4,$P37&lt;BK$4,$Q37&gt;=BK$4),NETWORKDAYS.INTL($P37,(BK$4)-1,1,(Holidays!$A$1:$A$248)),0)+IF(AND($P37&lt;BJ$4,$Q37&lt;BK$4,$Q37&gt;=BJ$4),NETWORKDAYS.INTL(BJ$4,$Q37,1,(Holidays!$A$1:$A$248)),0)+IF(AND($P37&lt;BJ$4,$Q37&gt;=BK$4,$Q37&gt;=BJ$4),NETWORKDAYS.INTL(BJ$4,(BK$4)-1,1,(Holidays!$A$1:$A$248)),0))*$S37,"")</f>
        <v>0</v>
      </c>
      <c r="BK37" s="191">
        <f>IFERROR((IF(AND($P37&gt;=BK$4,$P37&lt;BL$4,$Q37&lt;BL$4),NETWORKDAYS.INTL($P37,$Q37,1,(Holidays!$A$1:$A$248)),0)+IF(AND($P37&gt;=BK$4,$P37&lt;BL$4,$Q37&gt;=BL$4),NETWORKDAYS.INTL($P37,(BL$4)-1,1,(Holidays!$A$1:$A$248)),0)+IF(AND($P37&lt;BK$4,$Q37&lt;BL$4,$Q37&gt;=BK$4),NETWORKDAYS.INTL(BK$4,$Q37,1,(Holidays!$A$1:$A$248)),0)+IF(AND($P37&lt;BK$4,$Q37&gt;=BL$4,$Q37&gt;=BK$4),NETWORKDAYS.INTL(BK$4,(BL$4)-1,1,(Holidays!$A$1:$A$248)),0))*$S37,"")</f>
        <v>0</v>
      </c>
      <c r="BL37" s="191">
        <f>IFERROR((IF(AND($P37&gt;=BL$4,$P37&lt;BM$4,$Q37&lt;BM$4),NETWORKDAYS.INTL($P37,$Q37,1,(Holidays!$A$1:$A$248)),0)+IF(AND($P37&gt;=BL$4,$P37&lt;BM$4,$Q37&gt;=BM$4),NETWORKDAYS.INTL($P37,(BM$4)-1,1,(Holidays!$A$1:$A$248)),0)+IF(AND($P37&lt;BL$4,$Q37&lt;BM$4,$Q37&gt;=BL$4),NETWORKDAYS.INTL(BL$4,$Q37,1,(Holidays!$A$1:$A$248)),0)+IF(AND($P37&lt;BL$4,$Q37&gt;=BM$4,$Q37&gt;=BL$4),NETWORKDAYS.INTL(BL$4,(BM$4)-1,1,(Holidays!$A$1:$A$248)),0))*$S37,"")</f>
        <v>0</v>
      </c>
      <c r="BM37" s="191">
        <f>IFERROR((IF(AND($P37&gt;=BM$4,$P37&lt;BN$4,$Q37&lt;BN$4),NETWORKDAYS.INTL($P37,$Q37,1,(Holidays!$A$1:$A$248)),0)+IF(AND($P37&gt;=BM$4,$P37&lt;BN$4,$Q37&gt;=BN$4),NETWORKDAYS.INTL($P37,(BN$4)-1,1,(Holidays!$A$1:$A$248)),0)+IF(AND($P37&lt;BM$4,$Q37&lt;BN$4,$Q37&gt;=BM$4),NETWORKDAYS.INTL(BM$4,$Q37,1,(Holidays!$A$1:$A$248)),0)+IF(AND($P37&lt;BM$4,$Q37&gt;=BN$4,$Q37&gt;=BM$4),NETWORKDAYS.INTL(BM$4,(BN$4)-1,1,(Holidays!$A$1:$A$248)),0))*$S37,"")</f>
        <v>0</v>
      </c>
      <c r="BN37" s="191">
        <f>IFERROR((IF(AND($P37&gt;=BN$4,$P37&lt;BO$4,$Q37&lt;BO$4),NETWORKDAYS.INTL($P37,$Q37,1,(Holidays!$A$1:$A$248)),0)+IF(AND($P37&gt;=BN$4,$P37&lt;BO$4,$Q37&gt;=BO$4),NETWORKDAYS.INTL($P37,(BO$4)-1,1,(Holidays!$A$1:$A$248)),0)+IF(AND($P37&lt;BN$4,$Q37&lt;BO$4,$Q37&gt;=BN$4),NETWORKDAYS.INTL(BN$4,$Q37,1,(Holidays!$A$1:$A$248)),0)+IF(AND($P37&lt;BN$4,$Q37&gt;=BO$4,$Q37&gt;=BN$4),NETWORKDAYS.INTL(BN$4,(BO$4)-1,1,(Holidays!$A$1:$A$248)),0))*$S37,"")</f>
        <v>0</v>
      </c>
      <c r="BO37" s="191">
        <f>IFERROR((IF(AND($P37&gt;=BO$4,$P37&lt;BP$4,$Q37&lt;BP$4),NETWORKDAYS.INTL($P37,$Q37,1,(Holidays!$A$1:$A$248)),0)+IF(AND($P37&gt;=BO$4,$P37&lt;BP$4,$Q37&gt;=BP$4),NETWORKDAYS.INTL($P37,(BP$4)-1,1,(Holidays!$A$1:$A$248)),0)+IF(AND($P37&lt;BO$4,$Q37&lt;BP$4,$Q37&gt;=BO$4),NETWORKDAYS.INTL(BO$4,$Q37,1,(Holidays!$A$1:$A$248)),0)+IF(AND($P37&lt;BO$4,$Q37&gt;=BP$4,$Q37&gt;=BO$4),NETWORKDAYS.INTL(BO$4,(BP$4)-1,1,(Holidays!$A$1:$A$248)),0))*$S37,"")</f>
        <v>0</v>
      </c>
      <c r="BP37" s="191">
        <f>IFERROR((IF(AND($P37&gt;=BP$4,$P37&lt;BQ$4,$Q37&lt;BQ$4),NETWORKDAYS.INTL($P37,$Q37,1,(Holidays!$A$1:$A$248)),0)+IF(AND($P37&gt;=BP$4,$P37&lt;BQ$4,$Q37&gt;=BQ$4),NETWORKDAYS.INTL($P37,(BQ$4)-1,1,(Holidays!$A$1:$A$248)),0)+IF(AND($P37&lt;BP$4,$Q37&lt;BQ$4,$Q37&gt;=BP$4),NETWORKDAYS.INTL(BP$4,$Q37,1,(Holidays!$A$1:$A$248)),0)+IF(AND($P37&lt;BP$4,$Q37&gt;=BQ$4,$Q37&gt;=BP$4),NETWORKDAYS.INTL(BP$4,(BQ$4)-1,1,(Holidays!$A$1:$A$248)),0))*$S37,"")</f>
        <v>0</v>
      </c>
      <c r="BQ37" s="191">
        <f>IFERROR((IF(AND($P37&gt;=BQ$4,$P37&lt;BR$4,$Q37&lt;BR$4),NETWORKDAYS.INTL($P37,$Q37,1,(Holidays!$A$1:$A$248)),0)+IF(AND($P37&gt;=BQ$4,$P37&lt;BR$4,$Q37&gt;=BR$4),NETWORKDAYS.INTL($P37,(BR$4)-1,1,(Holidays!$A$1:$A$248)),0)+IF(AND($P37&lt;BQ$4,$Q37&lt;BR$4,$Q37&gt;=BQ$4),NETWORKDAYS.INTL(BQ$4,$Q37,1,(Holidays!$A$1:$A$248)),0)+IF(AND($P37&lt;BQ$4,$Q37&gt;=BR$4,$Q37&gt;=BQ$4),NETWORKDAYS.INTL(BQ$4,(BR$4)-1,1,(Holidays!$A$1:$A$248)),0))*$S37,"")</f>
        <v>0</v>
      </c>
      <c r="BR37" s="191">
        <f>IFERROR((IF(AND($P37&gt;=BR$4,$P37&lt;BS$4,$Q37&lt;BS$4),NETWORKDAYS.INTL($P37,$Q37,1,(Holidays!$A$1:$A$248)),0)+IF(AND($P37&gt;=BR$4,$P37&lt;BS$4,$Q37&gt;=BS$4),NETWORKDAYS.INTL($P37,(BS$4)-1,1,(Holidays!$A$1:$A$248)),0)+IF(AND($P37&lt;BR$4,$Q37&lt;BS$4,$Q37&gt;=BR$4),NETWORKDAYS.INTL(BR$4,$Q37,1,(Holidays!$A$1:$A$248)),0)+IF(AND($P37&lt;BR$4,$Q37&gt;=BS$4,$Q37&gt;=BR$4),NETWORKDAYS.INTL(BR$4,(BS$4)-1,1,(Holidays!$A$1:$A$248)),0))*$S37,"")</f>
        <v>0</v>
      </c>
      <c r="BS37" s="191">
        <f>IFERROR((IF(AND($P37&gt;=BS$4,$P37&lt;BT$4,$Q37&lt;BT$4),NETWORKDAYS.INTL($P37,$Q37,1,(Holidays!$A$1:$A$248)),0)+IF(AND($P37&gt;=BS$4,$P37&lt;BT$4,$Q37&gt;=BT$4),NETWORKDAYS.INTL($P37,(BT$4)-1,1,(Holidays!$A$1:$A$248)),0)+IF(AND($P37&lt;BS$4,$Q37&lt;BT$4,$Q37&gt;=BS$4),NETWORKDAYS.INTL(BS$4,$Q37,1,(Holidays!$A$1:$A$248)),0)+IF(AND($P37&lt;BS$4,$Q37&gt;=BT$4,$Q37&gt;=BS$4),NETWORKDAYS.INTL(BS$4,(BT$4)-1,1,(Holidays!$A$1:$A$248)),0))*$S37,"")</f>
        <v>0</v>
      </c>
      <c r="BT37" s="191">
        <f>IFERROR((IF(AND($P37&gt;=BT$4,$P37&lt;BU$4,$Q37&lt;BU$4),NETWORKDAYS.INTL($P37,$Q37,1,(Holidays!$A$1:$A$248)),0)+IF(AND($P37&gt;=BT$4,$P37&lt;BU$4,$Q37&gt;=BU$4),NETWORKDAYS.INTL($P37,(BU$4)-1,1,(Holidays!$A$1:$A$248)),0)+IF(AND($P37&lt;BT$4,$Q37&lt;BU$4,$Q37&gt;=BT$4),NETWORKDAYS.INTL(BT$4,$Q37,1,(Holidays!$A$1:$A$248)),0)+IF(AND($P37&lt;BT$4,$Q37&gt;=BU$4,$Q37&gt;=BT$4),NETWORKDAYS.INTL(BT$4,(BU$4)-1,1,(Holidays!$A$1:$A$248)),0))*$S37,"")</f>
        <v>0</v>
      </c>
      <c r="BU37" s="191">
        <f>IFERROR((IF(AND($P37&gt;=BU$4,$P37&lt;BV$4,$Q37&lt;BV$4),NETWORKDAYS.INTL($P37,$Q37,1,(Holidays!$A$1:$A$248)),0)+IF(AND($P37&gt;=BU$4,$P37&lt;BV$4,$Q37&gt;=BV$4),NETWORKDAYS.INTL($P37,(BV$4)-1,1,(Holidays!$A$1:$A$248)),0)+IF(AND($P37&lt;BU$4,$Q37&lt;BV$4,$Q37&gt;=BU$4),NETWORKDAYS.INTL(BU$4,$Q37,1,(Holidays!$A$1:$A$248)),0)+IF(AND($P37&lt;BU$4,$Q37&gt;=BV$4,$Q37&gt;=BU$4),NETWORKDAYS.INTL(BU$4,(BV$4)-1,1,(Holidays!$A$1:$A$248)),0))*$S37,"")</f>
        <v>0</v>
      </c>
      <c r="BV37" s="191">
        <f>IFERROR((IF(AND($P37&gt;=BV$4,$P37&lt;BW$4,$Q37&lt;BW$4),NETWORKDAYS.INTL($P37,$Q37,1,(Holidays!$A$1:$A$248)),0)+IF(AND($P37&gt;=BV$4,$P37&lt;BW$4,$Q37&gt;=BW$4),NETWORKDAYS.INTL($P37,(BW$4)-1,1,(Holidays!$A$1:$A$248)),0)+IF(AND($P37&lt;BV$4,$Q37&lt;BW$4,$Q37&gt;=BV$4),NETWORKDAYS.INTL(BV$4,$Q37,1,(Holidays!$A$1:$A$248)),0)+IF(AND($P37&lt;BV$4,$Q37&gt;=BW$4,$Q37&gt;=BV$4),NETWORKDAYS.INTL(BV$4,(BW$4)-1,1,(Holidays!$A$1:$A$248)),0))*$S37,"")</f>
        <v>0</v>
      </c>
      <c r="BW37" s="191">
        <f>IFERROR((IF(AND($P37&gt;=BW$4,$P37&lt;BX$4,$Q37&lt;BX$4),NETWORKDAYS.INTL($P37,$Q37,1,(Holidays!$A$1:$A$248)),0)+IF(AND($P37&gt;=BW$4,$P37&lt;BX$4,$Q37&gt;=BX$4),NETWORKDAYS.INTL($P37,(BX$4)-1,1,(Holidays!$A$1:$A$248)),0)+IF(AND($P37&lt;BW$4,$Q37&lt;BX$4,$Q37&gt;=BW$4),NETWORKDAYS.INTL(BW$4,$Q37,1,(Holidays!$A$1:$A$248)),0)+IF(AND($P37&lt;BW$4,$Q37&gt;=BX$4,$Q37&gt;=BW$4),NETWORKDAYS.INTL(BW$4,(BX$4)-1,1,(Holidays!$A$1:$A$248)),0))*$S37,"")</f>
        <v>0</v>
      </c>
      <c r="BX37" s="191">
        <f>IFERROR((IF(AND($P37&gt;=BX$4,$P37&lt;BY$4,$Q37&lt;BY$4),NETWORKDAYS.INTL($P37,$Q37,1,(Holidays!$A$1:$A$248)),0)+IF(AND($P37&gt;=BX$4,$P37&lt;BY$4,$Q37&gt;=BY$4),NETWORKDAYS.INTL($P37,(BY$4)-1,1,(Holidays!$A$1:$A$248)),0)+IF(AND($P37&lt;BX$4,$Q37&lt;BY$4,$Q37&gt;=BX$4),NETWORKDAYS.INTL(BX$4,$Q37,1,(Holidays!$A$1:$A$248)),0)+IF(AND($P37&lt;BX$4,$Q37&gt;=BY$4,$Q37&gt;=BX$4),NETWORKDAYS.INTL(BX$4,(BY$4)-1,1,(Holidays!$A$1:$A$248)),0))*$S37,"")</f>
        <v>0</v>
      </c>
      <c r="BY37" s="191">
        <f>IFERROR((IF(AND($P37&gt;=BY$4,$P37&lt;BZ$4,$Q37&lt;BZ$4),NETWORKDAYS.INTL($P37,$Q37,1,(Holidays!$A$1:$A$248)),0)+IF(AND($P37&gt;=BY$4,$P37&lt;BZ$4,$Q37&gt;=BZ$4),NETWORKDAYS.INTL($P37,(BZ$4)-1,1,(Holidays!$A$1:$A$248)),0)+IF(AND($P37&lt;BY$4,$Q37&lt;BZ$4,$Q37&gt;=BY$4),NETWORKDAYS.INTL(BY$4,$Q37,1,(Holidays!$A$1:$A$248)),0)+IF(AND($P37&lt;BY$4,$Q37&gt;=BZ$4,$Q37&gt;=BY$4),NETWORKDAYS.INTL(BY$4,(BZ$4)-1,1,(Holidays!$A$1:$A$248)),0))*$S37,"")</f>
        <v>0</v>
      </c>
      <c r="BZ37" s="191">
        <f>IFERROR((IF(AND($P37&gt;=BZ$4,$P37&lt;CA$4,$Q37&lt;CA$4),NETWORKDAYS.INTL($P37,$Q37,1,(Holidays!$A$1:$A$248)),0)+IF(AND($P37&gt;=BZ$4,$P37&lt;CA$4,$Q37&gt;=CA$4),NETWORKDAYS.INTL($P37,(CA$4)-1,1,(Holidays!$A$1:$A$248)),0)+IF(AND($P37&lt;BZ$4,$Q37&lt;CA$4,$Q37&gt;=BZ$4),NETWORKDAYS.INTL(BZ$4,$Q37,1,(Holidays!$A$1:$A$248)),0)+IF(AND($P37&lt;BZ$4,$Q37&gt;=CA$4,$Q37&gt;=BZ$4),NETWORKDAYS.INTL(BZ$4,(CA$4)-1,1,(Holidays!$A$1:$A$248)),0))*$S37,"")</f>
        <v>0</v>
      </c>
      <c r="CA37" s="191">
        <f>IFERROR((IF(AND($P37&gt;=CA$4,$P37&lt;CB$4,$Q37&lt;CB$4),NETWORKDAYS.INTL($P37,$Q37,1,(Holidays!$A$1:$A$248)),0)+IF(AND($P37&gt;=CA$4,$P37&lt;CB$4,$Q37&gt;=CB$4),NETWORKDAYS.INTL($P37,(CB$4)-1,1,(Holidays!$A$1:$A$248)),0)+IF(AND($P37&lt;CA$4,$Q37&lt;CB$4,$Q37&gt;=CA$4),NETWORKDAYS.INTL(CA$4,$Q37,1,(Holidays!$A$1:$A$248)),0)+IF(AND($P37&lt;CA$4,$Q37&gt;=CB$4,$Q37&gt;=CA$4),NETWORKDAYS.INTL(CA$4,(CB$4)-1,1,(Holidays!$A$1:$A$248)),0))*$S37,"")</f>
        <v>0</v>
      </c>
      <c r="CB37" s="191">
        <f>IFERROR((IF(AND($P37&gt;=CB$4,$P37&lt;CC$4,$Q37&lt;CC$4),NETWORKDAYS.INTL($P37,$Q37,1,(Holidays!$A$1:$A$248)),0)+IF(AND($P37&gt;=CB$4,$P37&lt;CC$4,$Q37&gt;=CC$4),NETWORKDAYS.INTL($P37,(CC$4)-1,1,(Holidays!$A$1:$A$248)),0)+IF(AND($P37&lt;CB$4,$Q37&lt;CC$4,$Q37&gt;=CB$4),NETWORKDAYS.INTL(CB$4,$Q37,1,(Holidays!$A$1:$A$248)),0)+IF(AND($P37&lt;CB$4,$Q37&gt;=CC$4,$Q37&gt;=CB$4),NETWORKDAYS.INTL(CB$4,(CC$4)-1,1,(Holidays!$A$1:$A$248)),0))*$S37,"")</f>
        <v>0</v>
      </c>
      <c r="CC37" s="191">
        <f>IFERROR((IF(AND($P37&gt;=CC$4,$P37&lt;CD$4,$Q37&lt;CD$4),NETWORKDAYS.INTL($P37,$Q37,1,(Holidays!$A$1:$A$248)),0)+IF(AND($P37&gt;=CC$4,$P37&lt;CD$4,$Q37&gt;=CD$4),NETWORKDAYS.INTL($P37,(CD$4)-1,1,(Holidays!$A$1:$A$248)),0)+IF(AND($P37&lt;CC$4,$Q37&lt;CD$4,$Q37&gt;=CC$4),NETWORKDAYS.INTL(CC$4,$Q37,1,(Holidays!$A$1:$A$248)),0)+IF(AND($P37&lt;CC$4,$Q37&gt;=CD$4,$Q37&gt;=CC$4),NETWORKDAYS.INTL(CC$4,(CD$4)-1,1,(Holidays!$A$1:$A$248)),0))*$S37,"")</f>
        <v>0</v>
      </c>
      <c r="CD37" s="191">
        <f>IFERROR((IF(AND($P37&gt;=CD$4,$P37&lt;CE$4,$Q37&lt;CE$4),NETWORKDAYS.INTL($P37,$Q37,1,(Holidays!$A$1:$A$248)),0)+IF(AND($P37&gt;=CD$4,$P37&lt;CE$4,$Q37&gt;=CE$4),NETWORKDAYS.INTL($P37,(CE$4)-1,1,(Holidays!$A$1:$A$248)),0)+IF(AND($P37&lt;CD$4,$Q37&lt;CE$4,$Q37&gt;=CD$4),NETWORKDAYS.INTL(CD$4,$Q37,1,(Holidays!$A$1:$A$248)),0)+IF(AND($P37&lt;CD$4,$Q37&gt;=CE$4,$Q37&gt;=CD$4),NETWORKDAYS.INTL(CD$4,(CE$4)-1,1,(Holidays!$A$1:$A$248)),0))*$S37,"")</f>
        <v>0</v>
      </c>
      <c r="CE37" s="191">
        <f>IFERROR((IF(AND($P37&gt;=CE$4,$P37&lt;CF$4,$Q37&lt;CF$4),NETWORKDAYS.INTL($P37,$Q37,1,(Holidays!$A$1:$A$248)),0)+IF(AND($P37&gt;=CE$4,$P37&lt;CF$4,$Q37&gt;=CF$4),NETWORKDAYS.INTL($P37,(CF$4)-1,1,(Holidays!$A$1:$A$248)),0)+IF(AND($P37&lt;CE$4,$Q37&lt;CF$4,$Q37&gt;=CE$4),NETWORKDAYS.INTL(CE$4,$Q37,1,(Holidays!$A$1:$A$248)),0)+IF(AND($P37&lt;CE$4,$Q37&gt;=CF$4,$Q37&gt;=CE$4),NETWORKDAYS.INTL(CE$4,(CF$4)-1,1,(Holidays!$A$1:$A$248)),0))*$S37,"")</f>
        <v>0</v>
      </c>
      <c r="CF37" s="191">
        <f>IFERROR((IF(AND($P37&gt;=CF$4,$P37&lt;CG$4,$Q37&lt;CG$4),NETWORKDAYS.INTL($P37,$Q37,1,(Holidays!$A$1:$A$248)),0)+IF(AND($P37&gt;=CF$4,$P37&lt;CG$4,$Q37&gt;=CG$4),NETWORKDAYS.INTL($P37,(CG$4)-1,1,(Holidays!$A$1:$A$248)),0)+IF(AND($P37&lt;CF$4,$Q37&lt;CG$4,$Q37&gt;=CF$4),NETWORKDAYS.INTL(CF$4,$Q37,1,(Holidays!$A$1:$A$248)),0)+IF(AND($P37&lt;CF$4,$Q37&gt;=CG$4,$Q37&gt;=CF$4),NETWORKDAYS.INTL(CF$4,(CG$4)-1,1,(Holidays!$A$1:$A$248)),0))*$S37,"")</f>
        <v>0</v>
      </c>
      <c r="CG37" s="191">
        <f>IFERROR((IF(AND($P37&gt;=CG$4,$P37&lt;CH$4,$Q37&lt;CH$4),NETWORKDAYS.INTL($P37,$Q37,1,(Holidays!$A$1:$A$248)),0)+IF(AND($P37&gt;=CG$4,$P37&lt;CH$4,$Q37&gt;=CH$4),NETWORKDAYS.INTL($P37,(CH$4)-1,1,(Holidays!$A$1:$A$248)),0)+IF(AND($P37&lt;CG$4,$Q37&lt;CH$4,$Q37&gt;=CG$4),NETWORKDAYS.INTL(CG$4,$Q37,1,(Holidays!$A$1:$A$248)),0)+IF(AND($P37&lt;CG$4,$Q37&gt;=CH$4,$Q37&gt;=CG$4),NETWORKDAYS.INTL(CG$4,(CH$4)-1,1,(Holidays!$A$1:$A$248)),0))*$S37,"")</f>
        <v>0</v>
      </c>
      <c r="CH37" s="191">
        <f>IFERROR((IF(AND($P37&gt;=CH$4,$P37&lt;CI$4,$Q37&lt;CI$4),NETWORKDAYS.INTL($P37,$Q37,1,(Holidays!$A$1:$A$248)),0)+IF(AND($P37&gt;=CH$4,$P37&lt;CI$4,$Q37&gt;=CI$4),NETWORKDAYS.INTL($P37,(CI$4)-1,1,(Holidays!$A$1:$A$248)),0)+IF(AND($P37&lt;CH$4,$Q37&lt;CI$4,$Q37&gt;=CH$4),NETWORKDAYS.INTL(CH$4,$Q37,1,(Holidays!$A$1:$A$248)),0)+IF(AND($P37&lt;CH$4,$Q37&gt;=CI$4,$Q37&gt;=CH$4),NETWORKDAYS.INTL(CH$4,(CI$4)-1,1,(Holidays!$A$1:$A$248)),0))*$S37,"")</f>
        <v>0</v>
      </c>
      <c r="CI37" s="191">
        <f>IFERROR((IF(AND($P37&gt;=CI$4,$P37&lt;CJ$4,$Q37&lt;CJ$4),NETWORKDAYS.INTL($P37,$Q37,1,(Holidays!$A$1:$A$248)),0)+IF(AND($P37&gt;=CI$4,$P37&lt;CJ$4,$Q37&gt;=CJ$4),NETWORKDAYS.INTL($P37,(CJ$4)-1,1,(Holidays!$A$1:$A$248)),0)+IF(AND($P37&lt;CI$4,$Q37&lt;CJ$4,$Q37&gt;=CI$4),NETWORKDAYS.INTL(CI$4,$Q37,1,(Holidays!$A$1:$A$248)),0)+IF(AND($P37&lt;CI$4,$Q37&gt;=CJ$4,$Q37&gt;=CI$4),NETWORKDAYS.INTL(CI$4,(CJ$4)-1,1,(Holidays!$A$1:$A$248)),0))*$S37,"")</f>
        <v>0</v>
      </c>
      <c r="CJ37" s="191">
        <f>IFERROR((IF(AND($P37&gt;=CJ$4,$P37&lt;CK$4,$Q37&lt;CK$4),NETWORKDAYS.INTL($P37,$Q37,1,(Holidays!$A$1:$A$248)),0)+IF(AND($P37&gt;=CJ$4,$P37&lt;CK$4,$Q37&gt;=CK$4),NETWORKDAYS.INTL($P37,(CK$4)-1,1,(Holidays!$A$1:$A$248)),0)+IF(AND($P37&lt;CJ$4,$Q37&lt;CK$4,$Q37&gt;=CJ$4),NETWORKDAYS.INTL(CJ$4,$Q37,1,(Holidays!$A$1:$A$248)),0)+IF(AND($P37&lt;CJ$4,$Q37&gt;=CK$4,$Q37&gt;=CJ$4),NETWORKDAYS.INTL(CJ$4,(CK$4)-1,1,(Holidays!$A$1:$A$248)),0))*$S37,"")</f>
        <v>0</v>
      </c>
      <c r="CK37" s="191">
        <f>IFERROR((IF(AND($P37&gt;=CK$4,$P37&lt;CL$4,$Q37&lt;CL$4),NETWORKDAYS.INTL($P37,$Q37,1,(Holidays!$A$1:$A$248)),0)+IF(AND($P37&gt;=CK$4,$P37&lt;CL$4,$Q37&gt;=CL$4),NETWORKDAYS.INTL($P37,(CL$4)-1,1,(Holidays!$A$1:$A$248)),0)+IF(AND($P37&lt;CK$4,$Q37&lt;CL$4,$Q37&gt;=CK$4),NETWORKDAYS.INTL(CK$4,$Q37,1,(Holidays!$A$1:$A$248)),0)+IF(AND($P37&lt;CK$4,$Q37&gt;=CL$4,$Q37&gt;=CK$4),NETWORKDAYS.INTL(CK$4,(CL$4)-1,1,(Holidays!$A$1:$A$248)),0))*$S37,"")</f>
        <v>0</v>
      </c>
      <c r="CL37" s="191">
        <f>IFERROR((IF(AND($P37&gt;=CL$4,$P37&lt;CM$4,$Q37&lt;CM$4),NETWORKDAYS.INTL($P37,$Q37,1,(Holidays!$A$1:$A$248)),0)+IF(AND($P37&gt;=CL$4,$P37&lt;CM$4,$Q37&gt;=CM$4),NETWORKDAYS.INTL($P37,(CM$4)-1,1,(Holidays!$A$1:$A$248)),0)+IF(AND($P37&lt;CL$4,$Q37&lt;CM$4,$Q37&gt;=CL$4),NETWORKDAYS.INTL(CL$4,$Q37,1,(Holidays!$A$1:$A$248)),0)+IF(AND($P37&lt;CL$4,$Q37&gt;=CM$4,$Q37&gt;=CL$4),NETWORKDAYS.INTL(CL$4,(CM$4)-1,1,(Holidays!$A$1:$A$248)),0))*$S37,"")</f>
        <v>0</v>
      </c>
      <c r="CM37" s="191">
        <f>IFERROR((IF(AND($P37&gt;=CM$4,$P37&lt;CN$4,$Q37&lt;CN$4),NETWORKDAYS.INTL($P37,$Q37,1,(Holidays!$A$1:$A$248)),0)+IF(AND($P37&gt;=CM$4,$P37&lt;CN$4,$Q37&gt;=CN$4),NETWORKDAYS.INTL($P37,(CN$4)-1,1,(Holidays!$A$1:$A$248)),0)+IF(AND($P37&lt;CM$4,$Q37&lt;CN$4,$Q37&gt;=CM$4),NETWORKDAYS.INTL(CM$4,$Q37,1,(Holidays!$A$1:$A$248)),0)+IF(AND($P37&lt;CM$4,$Q37&gt;=CN$4,$Q37&gt;=CM$4),NETWORKDAYS.INTL(CM$4,(CN$4)-1,1,(Holidays!$A$1:$A$248)),0))*$S37,"")</f>
        <v>0</v>
      </c>
      <c r="CN37" s="191">
        <f>IFERROR((IF(AND($P37&gt;=CN$4,$P37&lt;CO$4,$Q37&lt;CO$4),NETWORKDAYS.INTL($P37,$Q37,1,(Holidays!$A$1:$A$248)),0)+IF(AND($P37&gt;=CN$4,$P37&lt;CO$4,$Q37&gt;=CO$4),NETWORKDAYS.INTL($P37,(CO$4)-1,1,(Holidays!$A$1:$A$248)),0)+IF(AND($P37&lt;CN$4,$Q37&lt;CO$4,$Q37&gt;=CN$4),NETWORKDAYS.INTL(CN$4,$Q37,1,(Holidays!$A$1:$A$248)),0)+IF(AND($P37&lt;CN$4,$Q37&gt;=CO$4,$Q37&gt;=CN$4),NETWORKDAYS.INTL(CN$4,(CO$4)-1,1,(Holidays!$A$1:$A$248)),0))*$S37,"")</f>
        <v>0</v>
      </c>
      <c r="CO37" s="191">
        <f>IFERROR((IF(AND($P37&gt;=CO$4,$P37&lt;CP$4,$Q37&lt;CP$4),NETWORKDAYS.INTL($P37,$Q37,1,(Holidays!$A$1:$A$248)),0)+IF(AND($P37&gt;=CO$4,$P37&lt;CP$4,$Q37&gt;=CP$4),NETWORKDAYS.INTL($P37,(CP$4)-1,1,(Holidays!$A$1:$A$248)),0)+IF(AND($P37&lt;CO$4,$Q37&lt;CP$4,$Q37&gt;=CO$4),NETWORKDAYS.INTL(CO$4,$Q37,1,(Holidays!$A$1:$A$248)),0)+IF(AND($P37&lt;CO$4,$Q37&gt;=CP$4,$Q37&gt;=CO$4),NETWORKDAYS.INTL(CO$4,(CP$4)-1,1,(Holidays!$A$1:$A$248)),0))*$S37,"")</f>
        <v>0</v>
      </c>
      <c r="CP37" s="191">
        <f>IFERROR((IF(AND($P37&gt;=CP$4,$P37&lt;CQ$4,$Q37&lt;CQ$4),NETWORKDAYS.INTL($P37,$Q37,1,(Holidays!$A$1:$A$248)),0)+IF(AND($P37&gt;=CP$4,$P37&lt;CQ$4,$Q37&gt;=CQ$4),NETWORKDAYS.INTL($P37,(CQ$4)-1,1,(Holidays!$A$1:$A$248)),0)+IF(AND($P37&lt;CP$4,$Q37&lt;CQ$4,$Q37&gt;=CP$4),NETWORKDAYS.INTL(CP$4,$Q37,1,(Holidays!$A$1:$A$248)),0)+IF(AND($P37&lt;CP$4,$Q37&gt;=CQ$4,$Q37&gt;=CP$4),NETWORKDAYS.INTL(CP$4,(CQ$4)-1,1,(Holidays!$A$1:$A$248)),0))*$S37,"")</f>
        <v>0</v>
      </c>
      <c r="CQ37" s="191">
        <f>IFERROR((IF(AND($P37&gt;=CQ$4,$P37&lt;CR$4,$Q37&lt;CR$4),NETWORKDAYS.INTL($P37,$Q37,1,(Holidays!$A$1:$A$248)),0)+IF(AND($P37&gt;=CQ$4,$P37&lt;CR$4,$Q37&gt;=CR$4),NETWORKDAYS.INTL($P37,(CR$4)-1,1,(Holidays!$A$1:$A$248)),0)+IF(AND($P37&lt;CQ$4,$Q37&lt;CR$4,$Q37&gt;=CQ$4),NETWORKDAYS.INTL(CQ$4,$Q37,1,(Holidays!$A$1:$A$248)),0)+IF(AND($P37&lt;CQ$4,$Q37&gt;=CR$4,$Q37&gt;=CQ$4),NETWORKDAYS.INTL(CQ$4,(CR$4)-1,1,(Holidays!$A$1:$A$248)),0))*$S37,"")</f>
        <v>0</v>
      </c>
      <c r="CR37" s="191">
        <f>IFERROR((IF(AND($P37&gt;=CR$4,$P37&lt;CS$4,$Q37&lt;CS$4),NETWORKDAYS.INTL($P37,$Q37,1,(Holidays!$A$1:$A$248)),0)+IF(AND($P37&gt;=CR$4,$P37&lt;CS$4,$Q37&gt;=CS$4),NETWORKDAYS.INTL($P37,(CS$4)-1,1,(Holidays!$A$1:$A$248)),0)+IF(AND($P37&lt;CR$4,$Q37&lt;CS$4,$Q37&gt;=CR$4),NETWORKDAYS.INTL(CR$4,$Q37,1,(Holidays!$A$1:$A$248)),0)+IF(AND($P37&lt;CR$4,$Q37&gt;=CS$4,$Q37&gt;=CR$4),NETWORKDAYS.INTL(CR$4,(CS$4)-1,1,(Holidays!$A$1:$A$248)),0))*$S37,"")</f>
        <v>0</v>
      </c>
      <c r="CS37" s="191">
        <f>IFERROR((IF(AND($P37&gt;=CS$4,$P37&lt;CT$4,$Q37&lt;CT$4),NETWORKDAYS.INTL($P37,$Q37,1,(Holidays!$A$1:$A$248)),0)+IF(AND($P37&gt;=CS$4,$P37&lt;CT$4,$Q37&gt;=CT$4),NETWORKDAYS.INTL($P37,(CT$4)-1,1,(Holidays!$A$1:$A$248)),0)+IF(AND($P37&lt;CS$4,$Q37&lt;CT$4,$Q37&gt;=CS$4),NETWORKDAYS.INTL(CS$4,$Q37,1,(Holidays!$A$1:$A$248)),0)+IF(AND($P37&lt;CS$4,$Q37&gt;=CT$4,$Q37&gt;=CS$4),NETWORKDAYS.INTL(CS$4,(CT$4)-1,1,(Holidays!$A$1:$A$248)),0))*$S37,"")</f>
        <v>0</v>
      </c>
      <c r="CT37" s="191">
        <f>IFERROR((IF(AND($P37&gt;=CT$4,$P37&lt;CU$4,$Q37&lt;CU$4),NETWORKDAYS.INTL($P37,$Q37,1,(Holidays!$A$1:$A$248)),0)+IF(AND($P37&gt;=CT$4,$P37&lt;CU$4,$Q37&gt;=CU$4),NETWORKDAYS.INTL($P37,(CU$4)-1,1,(Holidays!$A$1:$A$248)),0)+IF(AND($P37&lt;CT$4,$Q37&lt;CU$4,$Q37&gt;=CT$4),NETWORKDAYS.INTL(CT$4,$Q37,1,(Holidays!$A$1:$A$248)),0)+IF(AND($P37&lt;CT$4,$Q37&gt;=CU$4,$Q37&gt;=CT$4),NETWORKDAYS.INTL(CT$4,(CU$4)-1,1,(Holidays!$A$1:$A$248)),0))*$S37,"")</f>
        <v>0</v>
      </c>
      <c r="CU37" s="191">
        <f>IFERROR((IF(AND($P37&gt;=CU$4,$P37&lt;CV$4,$Q37&lt;CV$4),NETWORKDAYS.INTL($P37,$Q37,1,(Holidays!$A$1:$A$248)),0)+IF(AND($P37&gt;=CU$4,$P37&lt;CV$4,$Q37&gt;=CV$4),NETWORKDAYS.INTL($P37,(CV$4)-1,1,(Holidays!$A$1:$A$248)),0)+IF(AND($P37&lt;CU$4,$Q37&lt;CV$4,$Q37&gt;=CU$4),NETWORKDAYS.INTL(CU$4,$Q37,1,(Holidays!$A$1:$A$248)),0)+IF(AND($P37&lt;CU$4,$Q37&gt;=CV$4,$Q37&gt;=CU$4),NETWORKDAYS.INTL(CU$4,(CV$4)-1,1,(Holidays!$A$1:$A$248)),0))*$S37,"")</f>
        <v>0</v>
      </c>
      <c r="CV37" s="191">
        <f>IFERROR((IF(AND($P37&gt;=CV$4,$P37&lt;CW$4,$Q37&lt;CW$4),NETWORKDAYS.INTL($P37,$Q37,1,(Holidays!$A$1:$A$248)),0)+IF(AND($P37&gt;=CV$4,$P37&lt;CW$4,$Q37&gt;=CW$4),NETWORKDAYS.INTL($P37,(CW$4)-1,1,(Holidays!$A$1:$A$248)),0)+IF(AND($P37&lt;CV$4,$Q37&lt;CW$4,$Q37&gt;=CV$4),NETWORKDAYS.INTL(CV$4,$Q37,1,(Holidays!$A$1:$A$248)),0)+IF(AND($P37&lt;CV$4,$Q37&gt;=CW$4,$Q37&gt;=CV$4),NETWORKDAYS.INTL(CV$4,(CW$4)-1,1,(Holidays!$A$1:$A$248)),0))*$S37,"")</f>
        <v>0</v>
      </c>
      <c r="CW37" s="191">
        <f>IFERROR((IF(AND($P37&gt;=CW$4,$P37&lt;CX$4,$Q37&lt;CX$4),NETWORKDAYS.INTL($P37,$Q37,1,(Holidays!$A$1:$A$248)),0)+IF(AND($P37&gt;=CW$4,$P37&lt;CX$4,$Q37&gt;=CX$4),NETWORKDAYS.INTL($P37,(CX$4)-1,1,(Holidays!$A$1:$A$248)),0)+IF(AND($P37&lt;CW$4,$Q37&lt;CX$4,$Q37&gt;=CW$4),NETWORKDAYS.INTL(CW$4,$Q37,1,(Holidays!$A$1:$A$248)),0)+IF(AND($P37&lt;CW$4,$Q37&gt;=CX$4,$Q37&gt;=CW$4),NETWORKDAYS.INTL(CW$4,(CX$4)-1,1,(Holidays!$A$1:$A$248)),0))*$S37,"")</f>
        <v>0</v>
      </c>
      <c r="CX37" s="191">
        <f>IFERROR((IF(AND($P37&gt;=CX$4,$P37&lt;CY$4,$Q37&lt;CY$4),NETWORKDAYS.INTL($P37,$Q37,1,(Holidays!$A$1:$A$248)),0)+IF(AND($P37&gt;=CX$4,$P37&lt;CY$4,$Q37&gt;=CY$4),NETWORKDAYS.INTL($P37,(CY$4)-1,1,(Holidays!$A$1:$A$248)),0)+IF(AND($P37&lt;CX$4,$Q37&lt;CY$4,$Q37&gt;=CX$4),NETWORKDAYS.INTL(CX$4,$Q37,1,(Holidays!$A$1:$A$248)),0)+IF(AND($P37&lt;CX$4,$Q37&gt;=CY$4,$Q37&gt;=CX$4),NETWORKDAYS.INTL(CX$4,(CY$4)-1,1,(Holidays!$A$1:$A$248)),0))*$S37,"")</f>
        <v>0</v>
      </c>
      <c r="CY37" s="191">
        <f>IFERROR((IF(AND($P37&gt;=CY$4,$P37&lt;CZ$4,$Q37&lt;CZ$4),NETWORKDAYS.INTL($P37,$Q37,1,(Holidays!$A$1:$A$248)),0)+IF(AND($P37&gt;=CY$4,$P37&lt;CZ$4,$Q37&gt;=CZ$4),NETWORKDAYS.INTL($P37,(CZ$4)-1,1,(Holidays!$A$1:$A$248)),0)+IF(AND($P37&lt;CY$4,$Q37&lt;CZ$4,$Q37&gt;=CY$4),NETWORKDAYS.INTL(CY$4,$Q37,1,(Holidays!$A$1:$A$248)),0)+IF(AND($P37&lt;CY$4,$Q37&gt;=CZ$4,$Q37&gt;=CY$4),NETWORKDAYS.INTL(CY$4,(CZ$4)-1,1,(Holidays!$A$1:$A$248)),0))*$S37,"")</f>
        <v>0</v>
      </c>
      <c r="CZ37" s="191">
        <f>IFERROR((IF(AND($P37&gt;=CZ$4,$P37&lt;DA$4,$Q37&lt;DA$4),NETWORKDAYS.INTL($P37,$Q37,1,(Holidays!$A$1:$A$248)),0)+IF(AND($P37&gt;=CZ$4,$P37&lt;DA$4,$Q37&gt;=DA$4),NETWORKDAYS.INTL($P37,(DA$4)-1,1,(Holidays!$A$1:$A$248)),0)+IF(AND($P37&lt;CZ$4,$Q37&lt;DA$4,$Q37&gt;=CZ$4),NETWORKDAYS.INTL(CZ$4,$Q37,1,(Holidays!$A$1:$A$248)),0)+IF(AND($P37&lt;CZ$4,$Q37&gt;=DA$4,$Q37&gt;=CZ$4),NETWORKDAYS.INTL(CZ$4,(DA$4)-1,1,(Holidays!$A$1:$A$248)),0))*$S37,"")</f>
        <v>0</v>
      </c>
      <c r="DA37" s="191">
        <f>IFERROR((IF(AND($P37&gt;=DA$4,$P37&lt;DB$4,$Q37&lt;DB$4),NETWORKDAYS.INTL($P37,$Q37,1,(Holidays!$A$1:$A$248)),0)+IF(AND($P37&gt;=DA$4,$P37&lt;DB$4,$Q37&gt;=DB$4),NETWORKDAYS.INTL($P37,(DB$4)-1,1,(Holidays!$A$1:$A$248)),0)+IF(AND($P37&lt;DA$4,$Q37&lt;DB$4,$Q37&gt;=DA$4),NETWORKDAYS.INTL(DA$4,$Q37,1,(Holidays!$A$1:$A$248)),0)+IF(AND($P37&lt;DA$4,$Q37&gt;=DB$4,$Q37&gt;=DA$4),NETWORKDAYS.INTL(DA$4,(DB$4)-1,1,(Holidays!$A$1:$A$248)),0))*$S37,"")</f>
        <v>0</v>
      </c>
      <c r="DB37" s="191">
        <f>IFERROR((IF(AND($P37&gt;=DB$4,$P37&lt;DC$4,$Q37&lt;DC$4),NETWORKDAYS.INTL($P37,$Q37,1,(Holidays!$A$1:$A$248)),0)+IF(AND($P37&gt;=DB$4,$P37&lt;DC$4,$Q37&gt;=DC$4),NETWORKDAYS.INTL($P37,(DC$4)-1,1,(Holidays!$A$1:$A$248)),0)+IF(AND($P37&lt;DB$4,$Q37&lt;DC$4,$Q37&gt;=DB$4),NETWORKDAYS.INTL(DB$4,$Q37,1,(Holidays!$A$1:$A$248)),0)+IF(AND($P37&lt;DB$4,$Q37&gt;=DC$4,$Q37&gt;=DB$4),NETWORKDAYS.INTL(DB$4,(DC$4)-1,1,(Holidays!$A$1:$A$248)),0))*$S37,"")</f>
        <v>0</v>
      </c>
      <c r="DC37" s="191">
        <f>IFERROR((IF(AND($P37&gt;=DC$4,$P37&lt;DD$4,$Q37&lt;DD$4),NETWORKDAYS.INTL($P37,$Q37,1,(Holidays!$A$1:$A$248)),0)+IF(AND($P37&gt;=DC$4,$P37&lt;DD$4,$Q37&gt;=DD$4),NETWORKDAYS.INTL($P37,(DD$4)-1,1,(Holidays!$A$1:$A$248)),0)+IF(AND($P37&lt;DC$4,$Q37&lt;DD$4,$Q37&gt;=DC$4),NETWORKDAYS.INTL(DC$4,$Q37,1,(Holidays!$A$1:$A$248)),0)+IF(AND($P37&lt;DC$4,$Q37&gt;=DD$4,$Q37&gt;=DC$4),NETWORKDAYS.INTL(DC$4,(DD$4)-1,1,(Holidays!$A$1:$A$248)),0))*$S37,"")</f>
        <v>0</v>
      </c>
      <c r="DD37" s="192">
        <f>IFERROR((IF(AND($P37&gt;=DD$4,$P37&lt;DE$4,$Q37&lt;DE$4),NETWORKDAYS.INTL($P37,$Q37,1,(Holidays!$A$1:$A$248)),0)+IF(AND($P37&gt;=DD$4,$P37&lt;DE$4,$Q37&gt;=DE$4),NETWORKDAYS.INTL($P37,(DE$4)-1,1,(Holidays!$A$1:$A$248)),0)+IF(AND($P37&lt;DD$4,$Q37&lt;DE$4,$Q37&gt;=DD$4),NETWORKDAYS.INTL(DD$4,$Q37,1,(Holidays!$A$1:$A$248)),0)+IF(AND($P37&lt;DD$4,$Q37&gt;=DE$4,$Q37&gt;=DD$4),NETWORKDAYS.INTL(DD$4,(DE$4)-1,1,(Holidays!$A$1:$A$248)),0))*$S37,"")</f>
        <v>0</v>
      </c>
      <c r="DE37" s="191">
        <f>IFERROR((IF(AND($P37&gt;=DE$4,$P37&lt;DF$4,$Q37&lt;DF$4),NETWORKDAYS.INTL($P37,$Q37,1,(Holidays!$A$1:$A$248)),0)+IF(AND($P37&gt;=DE$4,$P37&lt;DF$4,$Q37&gt;=DF$4),NETWORKDAYS.INTL($P37,(DF$4)-1,1,(Holidays!$A$1:$A$248)),0)+IF(AND($P37&lt;DE$4,$Q37&lt;DF$4,$Q37&gt;=DE$4),NETWORKDAYS.INTL(DE$4,$Q37,1,(Holidays!$A$1:$A$248)),0)+IF(AND($P37&lt;DE$4,$Q37&gt;=DF$4,$Q37&gt;=DE$4),NETWORKDAYS.INTL(DE$4,(DF$4)-1,1,(Holidays!$A$1:$A$248)),0))*$S37,"")</f>
        <v>0</v>
      </c>
      <c r="DF37" s="191">
        <f>IFERROR((IF(AND($P37&gt;=DF$4,$P37&lt;DG$4,$Q37&lt;DG$4),NETWORKDAYS.INTL($P37,$Q37,1,(Holidays!$A$1:$A$248)),0)+IF(AND($P37&gt;=DF$4,$P37&lt;DG$4,$Q37&gt;=DG$4),NETWORKDAYS.INTL($P37,(DG$4)-1,1,(Holidays!$A$1:$A$248)),0)+IF(AND($P37&lt;DF$4,$Q37&lt;DG$4,$Q37&gt;=DF$4),NETWORKDAYS.INTL(DF$4,$Q37,1,(Holidays!$A$1:$A$248)),0)+IF(AND($P37&lt;DF$4,$Q37&gt;=DG$4,$Q37&gt;=DF$4),NETWORKDAYS.INTL(DF$4,(DG$4)-1,1,(Holidays!$A$1:$A$248)),0))*$S37,"")</f>
        <v>0</v>
      </c>
      <c r="DG37" s="191">
        <f>IFERROR((IF(AND($P37&gt;=DG$4,$P37&lt;DH$4,$Q37&lt;DH$4),NETWORKDAYS.INTL($P37,$Q37,1,(Holidays!$A$1:$A$248)),0)+IF(AND($P37&gt;=DG$4,$P37&lt;DH$4,$Q37&gt;=DH$4),NETWORKDAYS.INTL($P37,(DH$4)-1,1,(Holidays!$A$1:$A$248)),0)+IF(AND($P37&lt;DG$4,$Q37&lt;DH$4,$Q37&gt;=DG$4),NETWORKDAYS.INTL(DG$4,$Q37,1,(Holidays!$A$1:$A$248)),0)+IF(AND($P37&lt;DG$4,$Q37&gt;=DH$4,$Q37&gt;=DG$4),NETWORKDAYS.INTL(DG$4,(DH$4)-1,1,(Holidays!$A$1:$A$248)),0))*$S37,"")</f>
        <v>0</v>
      </c>
      <c r="DH37" s="191">
        <f>IFERROR((IF(AND($P37&gt;=DH$4,$P37&lt;DI$4,$Q37&lt;DI$4),NETWORKDAYS.INTL($P37,$Q37,1,(Holidays!$A$1:$A$248)),0)+IF(AND($P37&gt;=DH$4,$P37&lt;DI$4,$Q37&gt;=DI$4),NETWORKDAYS.INTL($P37,(DI$4)-1,1,(Holidays!$A$1:$A$248)),0)+IF(AND($P37&lt;DH$4,$Q37&lt;DI$4,$Q37&gt;=DH$4),NETWORKDAYS.INTL(DH$4,$Q37,1,(Holidays!$A$1:$A$248)),0)+IF(AND($P37&lt;DH$4,$Q37&gt;=DI$4,$Q37&gt;=DH$4),NETWORKDAYS.INTL(DH$4,(DI$4)-1,1,(Holidays!$A$1:$A$248)),0))*$S37,"")</f>
        <v>0</v>
      </c>
      <c r="DI37" s="191">
        <f>IFERROR((IF(AND($P37&gt;=DI$4,$P37&lt;DJ$4,$Q37&lt;DJ$4),NETWORKDAYS.INTL($P37,$Q37,1,(Holidays!$A$1:$A$248)),0)+IF(AND($P37&gt;=DI$4,$P37&lt;DJ$4,$Q37&gt;=DJ$4),NETWORKDAYS.INTL($P37,(DJ$4)-1,1,(Holidays!$A$1:$A$248)),0)+IF(AND($P37&lt;DI$4,$Q37&lt;DJ$4,$Q37&gt;=DI$4),NETWORKDAYS.INTL(DI$4,$Q37,1,(Holidays!$A$1:$A$248)),0)+IF(AND($P37&lt;DI$4,$Q37&gt;=DJ$4,$Q37&gt;=DI$4),NETWORKDAYS.INTL(DI$4,(DJ$4)-1,1,(Holidays!$A$1:$A$248)),0))*$S37,"")</f>
        <v>0</v>
      </c>
      <c r="DJ37" s="191">
        <f>IFERROR((IF(AND($P37&gt;=DJ$4,$P37&lt;DK$4,$Q37&lt;DK$4),NETWORKDAYS.INTL($P37,$Q37,1,(Holidays!$A$1:$A$248)),0)+IF(AND($P37&gt;=DJ$4,$P37&lt;DK$4,$Q37&gt;=DK$4),NETWORKDAYS.INTL($P37,(DK$4)-1,1,(Holidays!$A$1:$A$248)),0)+IF(AND($P37&lt;DJ$4,$Q37&lt;DK$4,$Q37&gt;=DJ$4),NETWORKDAYS.INTL(DJ$4,$Q37,1,(Holidays!$A$1:$A$248)),0)+IF(AND($P37&lt;DJ$4,$Q37&gt;=DK$4,$Q37&gt;=DJ$4),NETWORKDAYS.INTL(DJ$4,(DK$4)-1,1,(Holidays!$A$1:$A$248)),0))*$S37,"")</f>
        <v>0</v>
      </c>
      <c r="DK37" s="191">
        <f>IFERROR((IF(AND($P37&gt;=DK$4,$P37&lt;DL$4,$Q37&lt;DL$4),NETWORKDAYS.INTL($P37,$Q37,1,(Holidays!$A$1:$A$248)),0)+IF(AND($P37&gt;=DK$4,$P37&lt;DL$4,$Q37&gt;=DL$4),NETWORKDAYS.INTL($P37,(DL$4)-1,1,(Holidays!$A$1:$A$248)),0)+IF(AND($P37&lt;DK$4,$Q37&lt;DL$4,$Q37&gt;=DK$4),NETWORKDAYS.INTL(DK$4,$Q37,1,(Holidays!$A$1:$A$248)),0)+IF(AND($P37&lt;DK$4,$Q37&gt;=DL$4,$Q37&gt;=DK$4),NETWORKDAYS.INTL(DK$4,(DL$4)-1,1,(Holidays!$A$1:$A$248)),0))*$S37,"")</f>
        <v>0</v>
      </c>
      <c r="DL37" s="191">
        <f>IFERROR((IF(AND($P37&gt;=DL$4,$P37&lt;DM$4,$Q37&lt;DM$4),NETWORKDAYS.INTL($P37,$Q37,1,(Holidays!$A$1:$A$248)),0)+IF(AND($P37&gt;=DL$4,$P37&lt;DM$4,$Q37&gt;=DM$4),NETWORKDAYS.INTL($P37,(DM$4)-1,1,(Holidays!$A$1:$A$248)),0)+IF(AND($P37&lt;DL$4,$Q37&lt;DM$4,$Q37&gt;=DL$4),NETWORKDAYS.INTL(DL$4,$Q37,1,(Holidays!$A$1:$A$248)),0)+IF(AND($P37&lt;DL$4,$Q37&gt;=DM$4,$Q37&gt;=DL$4),NETWORKDAYS.INTL(DL$4,(DM$4)-1,1,(Holidays!$A$1:$A$248)),0))*$S37,"")</f>
        <v>0</v>
      </c>
      <c r="DM37" s="191">
        <f>IFERROR((IF(AND($P37&gt;=DM$4,$P37&lt;DN$4,$Q37&lt;DN$4),NETWORKDAYS.INTL($P37,$Q37,1,(Holidays!$A$1:$A$248)),0)+IF(AND($P37&gt;=DM$4,$P37&lt;DN$4,$Q37&gt;=DN$4),NETWORKDAYS.INTL($P37,(DN$4)-1,1,(Holidays!$A$1:$A$248)),0)+IF(AND($P37&lt;DM$4,$Q37&lt;DN$4,$Q37&gt;=DM$4),NETWORKDAYS.INTL(DM$4,$Q37,1,(Holidays!$A$1:$A$248)),0)+IF(AND($P37&lt;DM$4,$Q37&gt;=DN$4,$Q37&gt;=DM$4),NETWORKDAYS.INTL(DM$4,(DN$4)-1,1,(Holidays!$A$1:$A$248)),0))*$S37,"")</f>
        <v>0</v>
      </c>
      <c r="DN37" s="191">
        <f>IFERROR((IF(AND($P37&gt;=DN$4,$P37&lt;DO$4,$Q37&lt;DO$4),NETWORKDAYS.INTL($P37,$Q37,1,(Holidays!$A$1:$A$248)),0)+IF(AND($P37&gt;=DN$4,$P37&lt;DO$4,$Q37&gt;=DO$4),NETWORKDAYS.INTL($P37,(DO$4)-1,1,(Holidays!$A$1:$A$248)),0)+IF(AND($P37&lt;DN$4,$Q37&lt;DO$4,$Q37&gt;=DN$4),NETWORKDAYS.INTL(DN$4,$Q37,1,(Holidays!$A$1:$A$248)),0)+IF(AND($P37&lt;DN$4,$Q37&gt;=DO$4,$Q37&gt;=DN$4),NETWORKDAYS.INTL(DN$4,(DO$4)-1,1,(Holidays!$A$1:$A$248)),0))*$S37,"")</f>
        <v>0</v>
      </c>
      <c r="DO37" s="191">
        <f>IFERROR((IF(AND($P37&gt;=DO$4,$P37&lt;DP$4,$Q37&lt;DP$4),NETWORKDAYS.INTL($P37,$Q37,1,(Holidays!$A$1:$A$248)),0)+IF(AND($P37&gt;=DO$4,$P37&lt;DP$4,$Q37&gt;=DP$4),NETWORKDAYS.INTL($P37,(DP$4)-1,1,(Holidays!$A$1:$A$248)),0)+IF(AND($P37&lt;DO$4,$Q37&lt;DP$4,$Q37&gt;=DO$4),NETWORKDAYS.INTL(DO$4,$Q37,1,(Holidays!$A$1:$A$248)),0)+IF(AND($P37&lt;DO$4,$Q37&gt;=DP$4,$Q37&gt;=DO$4),NETWORKDAYS.INTL(DO$4,(DP$4)-1,1,(Holidays!$A$1:$A$248)),0))*$S37,"")</f>
        <v>0</v>
      </c>
      <c r="DP37" s="191">
        <f>IFERROR((IF(AND($P37&gt;=DP$4,$P37&lt;DQ$4,$Q37&lt;DQ$4),NETWORKDAYS.INTL($P37,$Q37,1,(Holidays!$A$1:$A$248)),0)+IF(AND($P37&gt;=DP$4,$P37&lt;DQ$4,$Q37&gt;=DQ$4),NETWORKDAYS.INTL($P37,(DQ$4)-1,1,(Holidays!$A$1:$A$248)),0)+IF(AND($P37&lt;DP$4,$Q37&lt;DQ$4,$Q37&gt;=DP$4),NETWORKDAYS.INTL(DP$4,$Q37,1,(Holidays!$A$1:$A$248)),0)+IF(AND($P37&lt;DP$4,$Q37&gt;=DQ$4,$Q37&gt;=DP$4),NETWORKDAYS.INTL(DP$4,(DQ$4)-1,1,(Holidays!$A$1:$A$248)),0))*$S37,"")</f>
        <v>0</v>
      </c>
      <c r="DQ37" s="191">
        <f>IFERROR((IF(AND($P37&gt;=DQ$4,$P37&lt;DR$4,$Q37&lt;DR$4),NETWORKDAYS.INTL($P37,$Q37,1,(Holidays!$A$1:$A$248)),0)+IF(AND($P37&gt;=DQ$4,$P37&lt;DR$4,$Q37&gt;=DR$4),NETWORKDAYS.INTL($P37,(DR$4)-1,1,(Holidays!$A$1:$A$248)),0)+IF(AND($P37&lt;DQ$4,$Q37&lt;DR$4,$Q37&gt;=DQ$4),NETWORKDAYS.INTL(DQ$4,$Q37,1,(Holidays!$A$1:$A$248)),0)+IF(AND($P37&lt;DQ$4,$Q37&gt;=DR$4,$Q37&gt;=DQ$4),NETWORKDAYS.INTL(DQ$4,(DR$4)-1,1,(Holidays!$A$1:$A$248)),0))*$S37,"")</f>
        <v>0</v>
      </c>
      <c r="DR37" s="191">
        <f>IFERROR((IF(AND($P37&gt;=DR$4,$P37&lt;DS$4,$Q37&lt;DS$4),NETWORKDAYS.INTL($P37,$Q37,1,(Holidays!$A$1:$A$248)),0)+IF(AND($P37&gt;=DR$4,$P37&lt;DS$4,$Q37&gt;=DS$4),NETWORKDAYS.INTL($P37,(DS$4)-1,1,(Holidays!$A$1:$A$248)),0)+IF(AND($P37&lt;DR$4,$Q37&lt;DS$4,$Q37&gt;=DR$4),NETWORKDAYS.INTL(DR$4,$Q37,1,(Holidays!$A$1:$A$248)),0)+IF(AND($P37&lt;DR$4,$Q37&gt;=DS$4,$Q37&gt;=DR$4),NETWORKDAYS.INTL(DR$4,(DS$4)-1,1,(Holidays!$A$1:$A$248)),0))*$S37,"")</f>
        <v>0</v>
      </c>
      <c r="DS37" s="191">
        <f>IFERROR((IF(AND($P37&gt;=DS$4,$P37&lt;DT$4,$Q37&lt;DT$4),NETWORKDAYS.INTL($P37,$Q37,1,(Holidays!$A$1:$A$248)),0)+IF(AND($P37&gt;=DS$4,$P37&lt;DT$4,$Q37&gt;=DT$4),NETWORKDAYS.INTL($P37,(DT$4)-1,1,(Holidays!$A$1:$A$248)),0)+IF(AND($P37&lt;DS$4,$Q37&lt;DT$4,$Q37&gt;=DS$4),NETWORKDAYS.INTL(DS$4,$Q37,1,(Holidays!$A$1:$A$248)),0)+IF(AND($P37&lt;DS$4,$Q37&gt;=DT$4,$Q37&gt;=DS$4),NETWORKDAYS.INTL(DS$4,(DT$4)-1,1,(Holidays!$A$1:$A$248)),0))*$S37,"")</f>
        <v>0</v>
      </c>
      <c r="DT37" s="191">
        <f>IFERROR((IF(AND($P37&gt;=DT$4,$P37&lt;DU$4,$Q37&lt;DU$4),NETWORKDAYS.INTL($P37,$Q37,1,(Holidays!$A$1:$A$248)),0)+IF(AND($P37&gt;=DT$4,$P37&lt;DU$4,$Q37&gt;=DU$4),NETWORKDAYS.INTL($P37,(DU$4)-1,1,(Holidays!$A$1:$A$248)),0)+IF(AND($P37&lt;DT$4,$Q37&lt;DU$4,$Q37&gt;=DT$4),NETWORKDAYS.INTL(DT$4,$Q37,1,(Holidays!$A$1:$A$248)),0)+IF(AND($P37&lt;DT$4,$Q37&gt;=DU$4,$Q37&gt;=DT$4),NETWORKDAYS.INTL(DT$4,(DU$4)-1,1,(Holidays!$A$1:$A$248)),0))*$S37,"")</f>
        <v>0</v>
      </c>
      <c r="DU37" s="191">
        <f>IFERROR((IF(AND($P37&gt;=DU$4,$P37&lt;DV$4,$Q37&lt;DV$4),NETWORKDAYS.INTL($P37,$Q37,1,(Holidays!$A$1:$A$248)),0)+IF(AND($P37&gt;=DU$4,$P37&lt;DV$4,$Q37&gt;=DV$4),NETWORKDAYS.INTL($P37,(DV$4)-1,1,(Holidays!$A$1:$A$248)),0)+IF(AND($P37&lt;DU$4,$Q37&lt;DV$4,$Q37&gt;=DU$4),NETWORKDAYS.INTL(DU$4,$Q37,1,(Holidays!$A$1:$A$248)),0)+IF(AND($P37&lt;DU$4,$Q37&gt;=DV$4,$Q37&gt;=DU$4),NETWORKDAYS.INTL(DU$4,(DV$4)-1,1,(Holidays!$A$1:$A$248)),0))*$S37,"")</f>
        <v>0</v>
      </c>
      <c r="DV37" s="191">
        <f>IFERROR((IF(AND($P37&gt;=DV$4,$P37&lt;DW$4,$Q37&lt;DW$4),NETWORKDAYS.INTL($P37,$Q37,1,(Holidays!$A$1:$A$248)),0)+IF(AND($P37&gt;=DV$4,$P37&lt;DW$4,$Q37&gt;=DW$4),NETWORKDAYS.INTL($P37,(DW$4)-1,1,(Holidays!$A$1:$A$248)),0)+IF(AND($P37&lt;DV$4,$Q37&lt;DW$4,$Q37&gt;=DV$4),NETWORKDAYS.INTL(DV$4,$Q37,1,(Holidays!$A$1:$A$248)),0)+IF(AND($P37&lt;DV$4,$Q37&gt;=DW$4,$Q37&gt;=DV$4),NETWORKDAYS.INTL(DV$4,(DW$4)-1,1,(Holidays!$A$1:$A$248)),0))*$S37,"")</f>
        <v>0</v>
      </c>
      <c r="DW37" s="191">
        <f>IFERROR((IF(AND($P37&gt;=DW$4,$P37&lt;DX$4,$Q37&lt;DX$4),NETWORKDAYS.INTL($P37,$Q37,1,(Holidays!$A$1:$A$248)),0)+IF(AND($P37&gt;=DW$4,$P37&lt;DX$4,$Q37&gt;=DX$4),NETWORKDAYS.INTL($P37,(DX$4)-1,1,(Holidays!$A$1:$A$248)),0)+IF(AND($P37&lt;DW$4,$Q37&lt;DX$4,$Q37&gt;=DW$4),NETWORKDAYS.INTL(DW$4,$Q37,1,(Holidays!$A$1:$A$248)),0)+IF(AND($P37&lt;DW$4,$Q37&gt;=DX$4,$Q37&gt;=DW$4),NETWORKDAYS.INTL(DW$4,(DX$4)-1,1,(Holidays!$A$1:$A$248)),0))*$S37,"")</f>
        <v>0</v>
      </c>
      <c r="DX37" s="191">
        <f>IFERROR((IF(AND($P37&gt;=DX$4,$P37&lt;DY$4,$Q37&lt;DY$4),NETWORKDAYS.INTL($P37,$Q37,1,(Holidays!$A$1:$A$248)),0)+IF(AND($P37&gt;=DX$4,$P37&lt;DY$4,$Q37&gt;=DY$4),NETWORKDAYS.INTL($P37,(DY$4)-1,1,(Holidays!$A$1:$A$248)),0)+IF(AND($P37&lt;DX$4,$Q37&lt;DY$4,$Q37&gt;=DX$4),NETWORKDAYS.INTL(DX$4,$Q37,1,(Holidays!$A$1:$A$248)),0)+IF(AND($P37&lt;DX$4,$Q37&gt;=DY$4,$Q37&gt;=DX$4),NETWORKDAYS.INTL(DX$4,(DY$4)-1,1,(Holidays!$A$1:$A$248)),0))*$S37,"")</f>
        <v>0</v>
      </c>
      <c r="DY37" s="191">
        <f>IFERROR((IF(AND($P37&gt;=DY$4,$P37&lt;DZ$4,$Q37&lt;DZ$4),NETWORKDAYS.INTL($P37,$Q37,1,(Holidays!$A$1:$A$248)),0)+IF(AND($P37&gt;=DY$4,$P37&lt;DZ$4,$Q37&gt;=DZ$4),NETWORKDAYS.INTL($P37,(DZ$4)-1,1,(Holidays!$A$1:$A$248)),0)+IF(AND($P37&lt;DY$4,$Q37&lt;DZ$4,$Q37&gt;=DY$4),NETWORKDAYS.INTL(DY$4,$Q37,1,(Holidays!$A$1:$A$248)),0)+IF(AND($P37&lt;DY$4,$Q37&gt;=DZ$4,$Q37&gt;=DY$4),NETWORKDAYS.INTL(DY$4,(DZ$4)-1,1,(Holidays!$A$1:$A$248)),0))*$S37,"")</f>
        <v>0</v>
      </c>
      <c r="DZ37" s="191">
        <f>IFERROR((IF(AND($P37&gt;=DZ$4,$P37&lt;EA$4,$Q37&lt;EA$4),NETWORKDAYS.INTL($P37,$Q37,1,(Holidays!$A$1:$A$248)),0)+IF(AND($P37&gt;=DZ$4,$P37&lt;EA$4,$Q37&gt;=EA$4),NETWORKDAYS.INTL($P37,(EA$4)-1,1,(Holidays!$A$1:$A$248)),0)+IF(AND($P37&lt;DZ$4,$Q37&lt;EA$4,$Q37&gt;=DZ$4),NETWORKDAYS.INTL(DZ$4,$Q37,1,(Holidays!$A$1:$A$248)),0)+IF(AND($P37&lt;DZ$4,$Q37&gt;=EA$4,$Q37&gt;=DZ$4),NETWORKDAYS.INTL(DZ$4,(EA$4)-1,1,(Holidays!$A$1:$A$248)),0))*$S37,"")</f>
        <v>0</v>
      </c>
      <c r="EA37" s="191">
        <f>IFERROR((IF(AND($P37&gt;=EA$4,$P37&lt;EB$4,$Q37&lt;EB$4),NETWORKDAYS.INTL($P37,$Q37,1,(Holidays!$A$1:$A$248)),0)+IF(AND($P37&gt;=EA$4,$P37&lt;EB$4,$Q37&gt;=EB$4),NETWORKDAYS.INTL($P37,(EB$4)-1,1,(Holidays!$A$1:$A$248)),0)+IF(AND($P37&lt;EA$4,$Q37&lt;EB$4,$Q37&gt;=EA$4),NETWORKDAYS.INTL(EA$4,$Q37,1,(Holidays!$A$1:$A$248)),0)+IF(AND($P37&lt;EA$4,$Q37&gt;=EB$4,$Q37&gt;=EA$4),NETWORKDAYS.INTL(EA$4,(EB$4)-1,1,(Holidays!$A$1:$A$248)),0))*$S37,"")</f>
        <v>0</v>
      </c>
      <c r="EB37" s="191">
        <f>IFERROR((IF(AND($P37&gt;=EB$4,$P37&lt;EC$4,$Q37&lt;EC$4),NETWORKDAYS.INTL($P37,$Q37,1,(Holidays!$A$1:$A$248)),0)+IF(AND($P37&gt;=EB$4,$P37&lt;EC$4,$Q37&gt;=EC$4),NETWORKDAYS.INTL($P37,(EC$4)-1,1,(Holidays!$A$1:$A$248)),0)+IF(AND($P37&lt;EB$4,$Q37&lt;EC$4,$Q37&gt;=EB$4),NETWORKDAYS.INTL(EB$4,$Q37,1,(Holidays!$A$1:$A$248)),0)+IF(AND($P37&lt;EB$4,$Q37&gt;=EC$4,$Q37&gt;=EB$4),NETWORKDAYS.INTL(EB$4,(EC$4)-1,1,(Holidays!$A$1:$A$248)),0))*$S37,"")</f>
        <v>0</v>
      </c>
      <c r="EC37" s="191">
        <f>IFERROR((IF(AND($P37&gt;=EC$4,$P37&lt;ED$4,$Q37&lt;ED$4),NETWORKDAYS.INTL($P37,$Q37,1,(Holidays!$A$1:$A$248)),0)+IF(AND($P37&gt;=EC$4,$P37&lt;ED$4,$Q37&gt;=ED$4),NETWORKDAYS.INTL($P37,(ED$4)-1,1,(Holidays!$A$1:$A$248)),0)+IF(AND($P37&lt;EC$4,$Q37&lt;ED$4,$Q37&gt;=EC$4),NETWORKDAYS.INTL(EC$4,$Q37,1,(Holidays!$A$1:$A$248)),0)+IF(AND($P37&lt;EC$4,$Q37&gt;=ED$4,$Q37&gt;=EC$4),NETWORKDAYS.INTL(EC$4,(ED$4)-1,1,(Holidays!$A$1:$A$248)),0))*$S37,"")</f>
        <v>0</v>
      </c>
      <c r="ED37" s="191">
        <f>IFERROR((IF(AND($P37&gt;=ED$4,$P37&lt;EE$4,$Q37&lt;EE$4),NETWORKDAYS.INTL($P37,$Q37,1,(Holidays!$A$1:$A$248)),0)+IF(AND($P37&gt;=ED$4,$P37&lt;EE$4,$Q37&gt;=EE$4),NETWORKDAYS.INTL($P37,(EE$4)-1,1,(Holidays!$A$1:$A$248)),0)+IF(AND($P37&lt;ED$4,$Q37&lt;EE$4,$Q37&gt;=ED$4),NETWORKDAYS.INTL(ED$4,$Q37,1,(Holidays!$A$1:$A$248)),0)+IF(AND($P37&lt;ED$4,$Q37&gt;=EE$4,$Q37&gt;=ED$4),NETWORKDAYS.INTL(ED$4,(EE$4)-1,1,(Holidays!$A$1:$A$248)),0))*$S37,"")</f>
        <v>0</v>
      </c>
      <c r="EE37" s="191">
        <f>IFERROR((IF(AND($P37&gt;=EE$4,$P37&lt;EF$4,$Q37&lt;EF$4),NETWORKDAYS.INTL($P37,$Q37,1,(Holidays!$A$1:$A$248)),0)+IF(AND($P37&gt;=EE$4,$P37&lt;EF$4,$Q37&gt;=EF$4),NETWORKDAYS.INTL($P37,(EF$4)-1,1,(Holidays!$A$1:$A$248)),0)+IF(AND($P37&lt;EE$4,$Q37&lt;EF$4,$Q37&gt;=EE$4),NETWORKDAYS.INTL(EE$4,$Q37,1,(Holidays!$A$1:$A$248)),0)+IF(AND($P37&lt;EE$4,$Q37&gt;=EF$4,$Q37&gt;=EE$4),NETWORKDAYS.INTL(EE$4,(EF$4)-1,1,(Holidays!$A$1:$A$248)),0))*$S37,"")</f>
        <v>0</v>
      </c>
      <c r="EF37" s="191">
        <f>IFERROR((IF(AND($P37&gt;=EF$4,$P37&lt;EG$4,$Q37&lt;EG$4),NETWORKDAYS.INTL($P37,$Q37,1,(Holidays!$A$1:$A$248)),0)+IF(AND($P37&gt;=EF$4,$P37&lt;EG$4,$Q37&gt;=EG$4),NETWORKDAYS.INTL($P37,(EG$4)-1,1,(Holidays!$A$1:$A$248)),0)+IF(AND($P37&lt;EF$4,$Q37&lt;EG$4,$Q37&gt;=EF$4),NETWORKDAYS.INTL(EF$4,$Q37,1,(Holidays!$A$1:$A$248)),0)+IF(AND($P37&lt;EF$4,$Q37&gt;=EG$4,$Q37&gt;=EF$4),NETWORKDAYS.INTL(EF$4,(EG$4)-1,1,(Holidays!$A$1:$A$248)),0))*$S37,"")</f>
        <v>0</v>
      </c>
      <c r="EG37" s="191">
        <f>IFERROR((IF(AND($P37&gt;=EG$4,$P37&lt;EH$4,$Q37&lt;EH$4),NETWORKDAYS.INTL($P37,$Q37,1,(Holidays!$A$1:$A$248)),0)+IF(AND($P37&gt;=EG$4,$P37&lt;EH$4,$Q37&gt;=EH$4),NETWORKDAYS.INTL($P37,(EH$4)-1,1,(Holidays!$A$1:$A$248)),0)+IF(AND($P37&lt;EG$4,$Q37&lt;EH$4,$Q37&gt;=EG$4),NETWORKDAYS.INTL(EG$4,$Q37,1,(Holidays!$A$1:$A$248)),0)+IF(AND($P37&lt;EG$4,$Q37&gt;=EH$4,$Q37&gt;=EG$4),NETWORKDAYS.INTL(EG$4,(EH$4)-1,1,(Holidays!$A$1:$A$248)),0))*$S37,"")</f>
        <v>0</v>
      </c>
      <c r="EH37" s="191">
        <f>IFERROR((IF(AND($P37&gt;=EH$4,$P37&lt;EI$4,$Q37&lt;EI$4),NETWORKDAYS.INTL($P37,$Q37,1,(Holidays!$A$1:$A$248)),0)+IF(AND($P37&gt;=EH$4,$P37&lt;EI$4,$Q37&gt;=EI$4),NETWORKDAYS.INTL($P37,(EI$4)-1,1,(Holidays!$A$1:$A$248)),0)+IF(AND($P37&lt;EH$4,$Q37&lt;EI$4,$Q37&gt;=EH$4),NETWORKDAYS.INTL(EH$4,$Q37,1,(Holidays!$A$1:$A$248)),0)+IF(AND($P37&lt;EH$4,$Q37&gt;=EI$4,$Q37&gt;=EH$4),NETWORKDAYS.INTL(EH$4,(EI$4)-1,1,(Holidays!$A$1:$A$248)),0))*$S37,"")</f>
        <v>0</v>
      </c>
      <c r="EI37" s="191">
        <f>IFERROR((IF(AND($P37&gt;=EI$4,$P37&lt;EJ$4,$Q37&lt;EJ$4),NETWORKDAYS.INTL($P37,$Q37,1,(Holidays!$A$1:$A$248)),0)+IF(AND($P37&gt;=EI$4,$P37&lt;EJ$4,$Q37&gt;=EJ$4),NETWORKDAYS.INTL($P37,(EJ$4)-1,1,(Holidays!$A$1:$A$248)),0)+IF(AND($P37&lt;EI$4,$Q37&lt;EJ$4,$Q37&gt;=EI$4),NETWORKDAYS.INTL(EI$4,$Q37,1,(Holidays!$A$1:$A$248)),0)+IF(AND($P37&lt;EI$4,$Q37&gt;=EJ$4,$Q37&gt;=EI$4),NETWORKDAYS.INTL(EI$4,(EJ$4)-1,1,(Holidays!$A$1:$A$248)),0))*$S37,"")</f>
        <v>0</v>
      </c>
      <c r="EJ37" s="191">
        <f>IFERROR((IF(AND($P37&gt;=EJ$4,$P37&lt;EK$4,$Q37&lt;EK$4),NETWORKDAYS.INTL($P37,$Q37,1,(Holidays!$A$1:$A$248)),0)+IF(AND($P37&gt;=EJ$4,$P37&lt;EK$4,$Q37&gt;=EK$4),NETWORKDAYS.INTL($P37,(EK$4)-1,1,(Holidays!$A$1:$A$248)),0)+IF(AND($P37&lt;EJ$4,$Q37&lt;EK$4,$Q37&gt;=EJ$4),NETWORKDAYS.INTL(EJ$4,$Q37,1,(Holidays!$A$1:$A$248)),0)+IF(AND($P37&lt;EJ$4,$Q37&gt;=EK$4,$Q37&gt;=EJ$4),NETWORKDAYS.INTL(EJ$4,(EK$4)-1,1,(Holidays!$A$1:$A$248)),0))*$S37,"")</f>
        <v>0</v>
      </c>
      <c r="EK37" s="191">
        <f>IFERROR((IF(AND($P37&gt;=EK$4,$P37&lt;EL$4,$Q37&lt;EL$4),NETWORKDAYS.INTL($P37,$Q37,1,(Holidays!$A$1:$A$248)),0)+IF(AND($P37&gt;=EK$4,$P37&lt;EL$4,$Q37&gt;=EL$4),NETWORKDAYS.INTL($P37,(EL$4)-1,1,(Holidays!$A$1:$A$248)),0)+IF(AND($P37&lt;EK$4,$Q37&lt;EL$4,$Q37&gt;=EK$4),NETWORKDAYS.INTL(EK$4,$Q37,1,(Holidays!$A$1:$A$248)),0)+IF(AND($P37&lt;EK$4,$Q37&gt;=EL$4,$Q37&gt;=EK$4),NETWORKDAYS.INTL(EK$4,(EL$4)-1,1,(Holidays!$A$1:$A$248)),0))*$S37,"")</f>
        <v>0</v>
      </c>
      <c r="EL37" s="191">
        <f>IFERROR((IF(AND($P37&gt;=EL$4,$P37&lt;EM$4,$Q37&lt;EM$4),NETWORKDAYS.INTL($P37,$Q37,1,(Holidays!$A$1:$A$248)),0)+IF(AND($P37&gt;=EL$4,$P37&lt;EM$4,$Q37&gt;=EM$4),NETWORKDAYS.INTL($P37,(EM$4)-1,1,(Holidays!$A$1:$A$248)),0)+IF(AND($P37&lt;EL$4,$Q37&lt;EM$4,$Q37&gt;=EL$4),NETWORKDAYS.INTL(EL$4,$Q37,1,(Holidays!$A$1:$A$248)),0)+IF(AND($P37&lt;EL$4,$Q37&gt;=EM$4,$Q37&gt;=EL$4),NETWORKDAYS.INTL(EL$4,(EM$4)-1,1,(Holidays!$A$1:$A$248)),0))*$S37,"")</f>
        <v>0</v>
      </c>
      <c r="EM37" s="191">
        <f>IFERROR((IF(AND($P37&gt;=EM$4,$P37&lt;EN$4,$Q37&lt;EN$4),NETWORKDAYS.INTL($P37,$Q37,1,(Holidays!$A$1:$A$248)),0)+IF(AND($P37&gt;=EM$4,$P37&lt;EN$4,$Q37&gt;=EN$4),NETWORKDAYS.INTL($P37,(EN$4)-1,1,(Holidays!$A$1:$A$248)),0)+IF(AND($P37&lt;EM$4,$Q37&lt;EN$4,$Q37&gt;=EM$4),NETWORKDAYS.INTL(EM$4,$Q37,1,(Holidays!$A$1:$A$248)),0)+IF(AND($P37&lt;EM$4,$Q37&gt;=EN$4,$Q37&gt;=EM$4),NETWORKDAYS.INTL(EM$4,(EN$4)-1,1,(Holidays!$A$1:$A$248)),0))*$S37,"")</f>
        <v>0</v>
      </c>
      <c r="EN37" s="191">
        <f>IFERROR((IF(AND($P37&gt;=EN$4,$P37&lt;EO$4,$Q37&lt;EO$4),NETWORKDAYS.INTL($P37,$Q37,1,(Holidays!$A$1:$A$248)),0)+IF(AND($P37&gt;=EN$4,$P37&lt;EO$4,$Q37&gt;=EO$4),NETWORKDAYS.INTL($P37,(EO$4)-1,1,(Holidays!$A$1:$A$248)),0)+IF(AND($P37&lt;EN$4,$Q37&lt;EO$4,$Q37&gt;=EN$4),NETWORKDAYS.INTL(EN$4,$Q37,1,(Holidays!$A$1:$A$248)),0)+IF(AND($P37&lt;EN$4,$Q37&gt;=EO$4,$Q37&gt;=EN$4),NETWORKDAYS.INTL(EN$4,(EO$4)-1,1,(Holidays!$A$1:$A$248)),0))*$S37,"")</f>
        <v>0</v>
      </c>
      <c r="EO37" s="191">
        <f>IFERROR((IF(AND($P37&gt;=EO$4,$P37&lt;EP$4,$Q37&lt;EP$4),NETWORKDAYS.INTL($P37,$Q37,1,(Holidays!$A$1:$A$248)),0)+IF(AND($P37&gt;=EO$4,$P37&lt;EP$4,$Q37&gt;=EP$4),NETWORKDAYS.INTL($P37,(EP$4)-1,1,(Holidays!$A$1:$A$248)),0)+IF(AND($P37&lt;EO$4,$Q37&lt;EP$4,$Q37&gt;=EO$4),NETWORKDAYS.INTL(EO$4,$Q37,1,(Holidays!$A$1:$A$248)),0)+IF(AND($P37&lt;EO$4,$Q37&gt;=EP$4,$Q37&gt;=EO$4),NETWORKDAYS.INTL(EO$4,(EP$4)-1,1,(Holidays!$A$1:$A$248)),0))*$S37,"")</f>
        <v>0</v>
      </c>
      <c r="EP37" s="191">
        <f>IFERROR((IF(AND($P37&gt;=EP$4,$P37&lt;EQ$4,$Q37&lt;EQ$4),NETWORKDAYS.INTL($P37,$Q37,1,(Holidays!$A$1:$A$248)),0)+IF(AND($P37&gt;=EP$4,$P37&lt;EQ$4,$Q37&gt;=EQ$4),NETWORKDAYS.INTL($P37,(EQ$4)-1,1,(Holidays!$A$1:$A$248)),0)+IF(AND($P37&lt;EP$4,$Q37&lt;EQ$4,$Q37&gt;=EP$4),NETWORKDAYS.INTL(EP$4,$Q37,1,(Holidays!$A$1:$A$248)),0)+IF(AND($P37&lt;EP$4,$Q37&gt;=EQ$4,$Q37&gt;=EP$4),NETWORKDAYS.INTL(EP$4,(EQ$4)-1,1,(Holidays!$A$1:$A$248)),0))*$S37,"")</f>
        <v>0</v>
      </c>
      <c r="EQ37" s="191">
        <f>IFERROR((IF(AND($P37&gt;=EQ$4,$P37&lt;ER$4,$Q37&lt;ER$4),NETWORKDAYS.INTL($P37,$Q37,1,(Holidays!$A$1:$A$248)),0)+IF(AND($P37&gt;=EQ$4,$P37&lt;ER$4,$Q37&gt;=ER$4),NETWORKDAYS.INTL($P37,(ER$4)-1,1,(Holidays!$A$1:$A$248)),0)+IF(AND($P37&lt;EQ$4,$Q37&lt;ER$4,$Q37&gt;=EQ$4),NETWORKDAYS.INTL(EQ$4,$Q37,1,(Holidays!$A$1:$A$248)),0)+IF(AND($P37&lt;EQ$4,$Q37&gt;=ER$4,$Q37&gt;=EQ$4),NETWORKDAYS.INTL(EQ$4,(ER$4)-1,1,(Holidays!$A$1:$A$248)),0))*$S37,"")</f>
        <v>0</v>
      </c>
      <c r="ER37" s="191">
        <f>IFERROR((IF(AND($P37&gt;=ER$4,$P37&lt;ES$4,$Q37&lt;ES$4),NETWORKDAYS.INTL($P37,$Q37,1,(Holidays!$A$1:$A$248)),0)+IF(AND($P37&gt;=ER$4,$P37&lt;ES$4,$Q37&gt;=ES$4),NETWORKDAYS.INTL($P37,(ES$4)-1,1,(Holidays!$A$1:$A$248)),0)+IF(AND($P37&lt;ER$4,$Q37&lt;ES$4,$Q37&gt;=ER$4),NETWORKDAYS.INTL(ER$4,$Q37,1,(Holidays!$A$1:$A$248)),0)+IF(AND($P37&lt;ER$4,$Q37&gt;=ES$4,$Q37&gt;=ER$4),NETWORKDAYS.INTL(ER$4,(ES$4)-1,1,(Holidays!$A$1:$A$248)),0))*$S37,"")</f>
        <v>0</v>
      </c>
      <c r="ES37" s="191">
        <f>IFERROR((IF(AND($P37&gt;=ES$4,$P37&lt;ET$4,$Q37&lt;ET$4),NETWORKDAYS.INTL($P37,$Q37,1,(Holidays!$A$1:$A$248)),0)+IF(AND($P37&gt;=ES$4,$P37&lt;ET$4,$Q37&gt;=ET$4),NETWORKDAYS.INTL($P37,(ET$4)-1,1,(Holidays!$A$1:$A$248)),0)+IF(AND($P37&lt;ES$4,$Q37&lt;ET$4,$Q37&gt;=ES$4),NETWORKDAYS.INTL(ES$4,$Q37,1,(Holidays!$A$1:$A$248)),0)+IF(AND($P37&lt;ES$4,$Q37&gt;=ET$4,$Q37&gt;=ES$4),NETWORKDAYS.INTL(ES$4,(ET$4)-1,1,(Holidays!$A$1:$A$248)),0))*$S37,"")</f>
        <v>0</v>
      </c>
      <c r="ET37" s="191">
        <f>IFERROR((IF(AND($P37&gt;=ET$4,$P37&lt;EU$4,$Q37&lt;EU$4),NETWORKDAYS.INTL($P37,$Q37,1,(Holidays!$A$1:$A$248)),0)+IF(AND($P37&gt;=ET$4,$P37&lt;EU$4,$Q37&gt;=EU$4),NETWORKDAYS.INTL($P37,(EU$4)-1,1,(Holidays!$A$1:$A$248)),0)+IF(AND($P37&lt;ET$4,$Q37&lt;EU$4,$Q37&gt;=ET$4),NETWORKDAYS.INTL(ET$4,$Q37,1,(Holidays!$A$1:$A$248)),0)+IF(AND($P37&lt;ET$4,$Q37&gt;=EU$4,$Q37&gt;=ET$4),NETWORKDAYS.INTL(ET$4,(EU$4)-1,1,(Holidays!$A$1:$A$248)),0))*$S37,"")</f>
        <v>0</v>
      </c>
      <c r="EU37" s="191">
        <f>IFERROR((IF(AND($P37&gt;=EU$4,$P37&lt;EV$4,$Q37&lt;EV$4),NETWORKDAYS.INTL($P37,$Q37,1,(Holidays!$A$1:$A$248)),0)+IF(AND($P37&gt;=EU$4,$P37&lt;EV$4,$Q37&gt;=EV$4),NETWORKDAYS.INTL($P37,(EV$4)-1,1,(Holidays!$A$1:$A$248)),0)+IF(AND($P37&lt;EU$4,$Q37&lt;EV$4,$Q37&gt;=EU$4),NETWORKDAYS.INTL(EU$4,$Q37,1,(Holidays!$A$1:$A$248)),0)+IF(AND($P37&lt;EU$4,$Q37&gt;=EV$4,$Q37&gt;=EU$4),NETWORKDAYS.INTL(EU$4,(EV$4)-1,1,(Holidays!$A$1:$A$248)),0))*$S37,"")</f>
        <v>0</v>
      </c>
      <c r="EV37" s="191">
        <f>IFERROR((IF(AND($P37&gt;=EV$4,$P37&lt;EW$4,$Q37&lt;EW$4),NETWORKDAYS.INTL($P37,$Q37,1,(Holidays!$A$1:$A$248)),0)+IF(AND($P37&gt;=EV$4,$P37&lt;EW$4,$Q37&gt;=EW$4),NETWORKDAYS.INTL($P37,(EW$4)-1,1,(Holidays!$A$1:$A$248)),0)+IF(AND($P37&lt;EV$4,$Q37&lt;EW$4,$Q37&gt;=EV$4),NETWORKDAYS.INTL(EV$4,$Q37,1,(Holidays!$A$1:$A$248)),0)+IF(AND($P37&lt;EV$4,$Q37&gt;=EW$4,$Q37&gt;=EV$4),NETWORKDAYS.INTL(EV$4,(EW$4)-1,1,(Holidays!$A$1:$A$248)),0))*$S37,"")</f>
        <v>0</v>
      </c>
      <c r="EW37" s="191">
        <f>IFERROR((IF(AND($P37&gt;=EW$4,$P37&lt;EX$4,$Q37&lt;EX$4),NETWORKDAYS.INTL($P37,$Q37,1,(Holidays!$A$1:$A$248)),0)+IF(AND($P37&gt;=EW$4,$P37&lt;EX$4,$Q37&gt;=EX$4),NETWORKDAYS.INTL($P37,(EX$4)-1,1,(Holidays!$A$1:$A$248)),0)+IF(AND($P37&lt;EW$4,$Q37&lt;EX$4,$Q37&gt;=EW$4),NETWORKDAYS.INTL(EW$4,$Q37,1,(Holidays!$A$1:$A$248)),0)+IF(AND($P37&lt;EW$4,$Q37&gt;=EX$4,$Q37&gt;=EW$4),NETWORKDAYS.INTL(EW$4,(EX$4)-1,1,(Holidays!$A$1:$A$248)),0))*$S37,"")</f>
        <v>0</v>
      </c>
      <c r="EX37" s="191">
        <f>IFERROR((IF(AND($P37&gt;=EX$4,$P37&lt;EY$4,$Q37&lt;EY$4),NETWORKDAYS.INTL($P37,$Q37,1,(Holidays!$A$1:$A$248)),0)+IF(AND($P37&gt;=EX$4,$P37&lt;EY$4,$Q37&gt;=EY$4),NETWORKDAYS.INTL($P37,(EY$4)-1,1,(Holidays!$A$1:$A$248)),0)+IF(AND($P37&lt;EX$4,$Q37&lt;EY$4,$Q37&gt;=EX$4),NETWORKDAYS.INTL(EX$4,$Q37,1,(Holidays!$A$1:$A$248)),0)+IF(AND($P37&lt;EX$4,$Q37&gt;=EY$4,$Q37&gt;=EX$4),NETWORKDAYS.INTL(EX$4,(EY$4)-1,1,(Holidays!$A$1:$A$248)),0))*$S37,"")</f>
        <v>0</v>
      </c>
      <c r="EY37" s="191">
        <f>IFERROR((IF(AND($P37&gt;=EY$4,$P37&lt;EZ$4,$Q37&lt;EZ$4),NETWORKDAYS.INTL($P37,$Q37,1,(Holidays!$A$1:$A$248)),0)+IF(AND($P37&gt;=EY$4,$P37&lt;EZ$4,$Q37&gt;=EZ$4),NETWORKDAYS.INTL($P37,(EZ$4)-1,1,(Holidays!$A$1:$A$248)),0)+IF(AND($P37&lt;EY$4,$Q37&lt;EZ$4,$Q37&gt;=EY$4),NETWORKDAYS.INTL(EY$4,$Q37,1,(Holidays!$A$1:$A$248)),0)+IF(AND($P37&lt;EY$4,$Q37&gt;=EZ$4,$Q37&gt;=EY$4),NETWORKDAYS.INTL(EY$4,(EZ$4)-1,1,(Holidays!$A$1:$A$248)),0))*$S37,"")</f>
        <v>0</v>
      </c>
      <c r="EZ37" s="191">
        <f>IFERROR((IF(AND($P37&gt;=EZ$4,$P37&lt;FA$4,$Q37&lt;FA$4),NETWORKDAYS.INTL($P37,$Q37,1,(Holidays!$A$1:$A$248)),0)+IF(AND($P37&gt;=EZ$4,$P37&lt;FA$4,$Q37&gt;=FA$4),NETWORKDAYS.INTL($P37,(FA$4)-1,1,(Holidays!$A$1:$A$248)),0)+IF(AND($P37&lt;EZ$4,$Q37&lt;FA$4,$Q37&gt;=EZ$4),NETWORKDAYS.INTL(EZ$4,$Q37,1,(Holidays!$A$1:$A$248)),0)+IF(AND($P37&lt;EZ$4,$Q37&gt;=FA$4,$Q37&gt;=EZ$4),NETWORKDAYS.INTL(EZ$4,(FA$4)-1,1,(Holidays!$A$1:$A$248)),0))*$S37,"")</f>
        <v>0</v>
      </c>
      <c r="FA37" s="191">
        <f>IFERROR((IF(AND($P37&gt;=FA$4,$P37&lt;FB$4,$Q37&lt;FB$4),NETWORKDAYS.INTL($P37,$Q37,1,(Holidays!$A$1:$A$248)),0)+IF(AND($P37&gt;=FA$4,$P37&lt;FB$4,$Q37&gt;=FB$4),NETWORKDAYS.INTL($P37,(FB$4)-1,1,(Holidays!$A$1:$A$248)),0)+IF(AND($P37&lt;FA$4,$Q37&lt;FB$4,$Q37&gt;=FA$4),NETWORKDAYS.INTL(FA$4,$Q37,1,(Holidays!$A$1:$A$248)),0)+IF(AND($P37&lt;FA$4,$Q37&gt;=FB$4,$Q37&gt;=FA$4),NETWORKDAYS.INTL(FA$4,(FB$4)-1,1,(Holidays!$A$1:$A$248)),0))*$S37,"")</f>
        <v>0</v>
      </c>
      <c r="FB37" s="191">
        <f>IFERROR((IF(AND($P37&gt;=FB$4,$P37&lt;FC$4,$Q37&lt;FC$4),NETWORKDAYS.INTL($P37,$Q37,1,(Holidays!$A$1:$A$248)),0)+IF(AND($P37&gt;=FB$4,$P37&lt;FC$4,$Q37&gt;=FC$4),NETWORKDAYS.INTL($P37,(FC$4)-1,1,(Holidays!$A$1:$A$248)),0)+IF(AND($P37&lt;FB$4,$Q37&lt;FC$4,$Q37&gt;=FB$4),NETWORKDAYS.INTL(FB$4,$Q37,1,(Holidays!$A$1:$A$248)),0)+IF(AND($P37&lt;FB$4,$Q37&gt;=FC$4,$Q37&gt;=FB$4),NETWORKDAYS.INTL(FB$4,(FC$4)-1,1,(Holidays!$A$1:$A$248)),0))*$S37,"")</f>
        <v>0</v>
      </c>
      <c r="FC37" s="191">
        <f>IFERROR((IF(AND($P37&gt;=FC$4,$P37&lt;FD$4,$Q37&lt;FD$4),NETWORKDAYS.INTL($P37,$Q37,1,(Holidays!$A$1:$A$248)),0)+IF(AND($P37&gt;=FC$4,$P37&lt;FD$4,$Q37&gt;=FD$4),NETWORKDAYS.INTL($P37,(FD$4)-1,1,(Holidays!$A$1:$A$248)),0)+IF(AND($P37&lt;FC$4,$Q37&lt;FD$4,$Q37&gt;=FC$4),NETWORKDAYS.INTL(FC$4,$Q37,1,(Holidays!$A$1:$A$248)),0)+IF(AND($P37&lt;FC$4,$Q37&gt;=FD$4,$Q37&gt;=FC$4),NETWORKDAYS.INTL(FC$4,(FD$4)-1,1,(Holidays!$A$1:$A$248)),0))*$S37,"")</f>
        <v>0</v>
      </c>
      <c r="FD37" s="191">
        <f>IFERROR((IF(AND($P37&gt;=FD$4,$P37&lt;FE$4,$Q37&lt;FE$4),NETWORKDAYS.INTL($P37,$Q37,1,(Holidays!$A$1:$A$248)),0)+IF(AND($P37&gt;=FD$4,$P37&lt;FE$4,$Q37&gt;=FE$4),NETWORKDAYS.INTL($P37,(FE$4)-1,1,(Holidays!$A$1:$A$248)),0)+IF(AND($P37&lt;FD$4,$Q37&lt;FE$4,$Q37&gt;=FD$4),NETWORKDAYS.INTL(FD$4,$Q37,1,(Holidays!$A$1:$A$248)),0)+IF(AND($P37&lt;FD$4,$Q37&gt;=FE$4,$Q37&gt;=FD$4),NETWORKDAYS.INTL(FD$4,(FE$4)-1,1,(Holidays!$A$1:$A$248)),0))*$S37,"")</f>
        <v>0</v>
      </c>
      <c r="FE37" s="191">
        <f>IFERROR((IF(AND($P37&gt;=FE$4,$P37&lt;FF$4,$Q37&lt;FF$4),NETWORKDAYS.INTL($P37,$Q37,1,(Holidays!$A$1:$A$248)),0)+IF(AND($P37&gt;=FE$4,$P37&lt;FF$4,$Q37&gt;=FF$4),NETWORKDAYS.INTL($P37,(FF$4)-1,1,(Holidays!$A$1:$A$248)),0)+IF(AND($P37&lt;FE$4,$Q37&lt;FF$4,$Q37&gt;=FE$4),NETWORKDAYS.INTL(FE$4,$Q37,1,(Holidays!$A$1:$A$248)),0)+IF(AND($P37&lt;FE$4,$Q37&gt;=FF$4,$Q37&gt;=FE$4),NETWORKDAYS.INTL(FE$4,(FF$4)-1,1,(Holidays!$A$1:$A$248)),0))*$S37,"")</f>
        <v>0</v>
      </c>
      <c r="FF37" s="191">
        <f>IFERROR((IF(AND($P37&gt;=FF$4,$P37&lt;FG$4,$Q37&lt;FG$4),NETWORKDAYS.INTL($P37,$Q37,1,(Holidays!$A$1:$A$248)),0)+IF(AND($P37&gt;=FF$4,$P37&lt;FG$4,$Q37&gt;=FG$4),NETWORKDAYS.INTL($P37,(FG$4)-1,1,(Holidays!$A$1:$A$248)),0)+IF(AND($P37&lt;FF$4,$Q37&lt;FG$4,$Q37&gt;=FF$4),NETWORKDAYS.INTL(FF$4,$Q37,1,(Holidays!$A$1:$A$248)),0)+IF(AND($P37&lt;FF$4,$Q37&gt;=FG$4,$Q37&gt;=FF$4),NETWORKDAYS.INTL(FF$4,(FG$4)-1,1,(Holidays!$A$1:$A$248)),0))*$S37,"")</f>
        <v>0</v>
      </c>
      <c r="FG37" s="191">
        <f>IFERROR((IF(AND($P37&gt;=FG$4,$P37&lt;FH$4,$Q37&lt;FH$4),NETWORKDAYS.INTL($P37,$Q37,1,(Holidays!$A$1:$A$248)),0)+IF(AND($P37&gt;=FG$4,$P37&lt;FH$4,$Q37&gt;=FH$4),NETWORKDAYS.INTL($P37,(FH$4)-1,1,(Holidays!$A$1:$A$248)),0)+IF(AND($P37&lt;FG$4,$Q37&lt;FH$4,$Q37&gt;=FG$4),NETWORKDAYS.INTL(FG$4,$Q37,1,(Holidays!$A$1:$A$248)),0)+IF(AND($P37&lt;FG$4,$Q37&gt;=FH$4,$Q37&gt;=FG$4),NETWORKDAYS.INTL(FG$4,(FH$4)-1,1,(Holidays!$A$1:$A$248)),0))*$S37,"")</f>
        <v>0</v>
      </c>
      <c r="FH37" s="191">
        <f>IFERROR((IF(AND($P37&gt;=FH$4,$P37&lt;FI$4,$Q37&lt;FI$4),NETWORKDAYS.INTL($P37,$Q37,1,(Holidays!$A$1:$A$248)),0)+IF(AND($P37&gt;=FH$4,$P37&lt;FI$4,$Q37&gt;=FI$4),NETWORKDAYS.INTL($P37,(FI$4)-1,1,(Holidays!$A$1:$A$248)),0)+IF(AND($P37&lt;FH$4,$Q37&lt;FI$4,$Q37&gt;=FH$4),NETWORKDAYS.INTL(FH$4,$Q37,1,(Holidays!$A$1:$A$248)),0)+IF(AND($P37&lt;FH$4,$Q37&gt;=FI$4,$Q37&gt;=FH$4),NETWORKDAYS.INTL(FH$4,(FI$4)-1,1,(Holidays!$A$1:$A$248)),0))*$S37,"")</f>
        <v>0</v>
      </c>
      <c r="FI37" s="191">
        <f>IFERROR((IF(AND($P37&gt;=FI$4,$P37&lt;FJ$4,$Q37&lt;FJ$4),NETWORKDAYS.INTL($P37,$Q37,1,(Holidays!$A$1:$A$248)),0)+IF(AND($P37&gt;=FI$4,$P37&lt;FJ$4,$Q37&gt;=FJ$4),NETWORKDAYS.INTL($P37,(FJ$4)-1,1,(Holidays!$A$1:$A$248)),0)+IF(AND($P37&lt;FI$4,$Q37&lt;FJ$4,$Q37&gt;=FI$4),NETWORKDAYS.INTL(FI$4,$Q37,1,(Holidays!$A$1:$A$248)),0)+IF(AND($P37&lt;FI$4,$Q37&gt;=FJ$4,$Q37&gt;=FI$4),NETWORKDAYS.INTL(FI$4,(FJ$4)-1,1,(Holidays!$A$1:$A$248)),0))*$S37,"")</f>
        <v>0</v>
      </c>
      <c r="FJ37" s="191">
        <f>IFERROR((IF(AND($P37&gt;=FJ$4,$P37&lt;FK$4,$Q37&lt;FK$4),NETWORKDAYS.INTL($P37,$Q37,1,(Holidays!$A$1:$A$248)),0)+IF(AND($P37&gt;=FJ$4,$P37&lt;FK$4,$Q37&gt;=FK$4),NETWORKDAYS.INTL($P37,(FK$4)-1,1,(Holidays!$A$1:$A$248)),0)+IF(AND($P37&lt;FJ$4,$Q37&lt;FK$4,$Q37&gt;=FJ$4),NETWORKDAYS.INTL(FJ$4,$Q37,1,(Holidays!$A$1:$A$248)),0)+IF(AND($P37&lt;FJ$4,$Q37&gt;=FK$4,$Q37&gt;=FJ$4),NETWORKDAYS.INTL(FJ$4,(FK$4)-1,1,(Holidays!$A$1:$A$248)),0))*$S37,"")</f>
        <v>0</v>
      </c>
      <c r="FK37" s="191">
        <f>IFERROR((IF(AND($P37&gt;=FK$4,$P37&lt;FL$4,$Q37&lt;FL$4),NETWORKDAYS.INTL($P37,$Q37,1,(Holidays!$A$1:$A$248)),0)+IF(AND($P37&gt;=FK$4,$P37&lt;FL$4,$Q37&gt;=FL$4),NETWORKDAYS.INTL($P37,(FL$4)-1,1,(Holidays!$A$1:$A$248)),0)+IF(AND($P37&lt;FK$4,$Q37&lt;FL$4,$Q37&gt;=FK$4),NETWORKDAYS.INTL(FK$4,$Q37,1,(Holidays!$A$1:$A$248)),0)+IF(AND($P37&lt;FK$4,$Q37&gt;=FL$4,$Q37&gt;=FK$4),NETWORKDAYS.INTL(FK$4,(FL$4)-1,1,(Holidays!$A$1:$A$248)),0))*$S37,"")</f>
        <v>0</v>
      </c>
      <c r="FL37" s="191">
        <f>IFERROR((IF(AND($P37&gt;=FL$4,$P37&lt;FM$4,$Q37&lt;FM$4),NETWORKDAYS.INTL($P37,$Q37,1,(Holidays!$A$1:$A$248)),0)+IF(AND($P37&gt;=FL$4,$P37&lt;FM$4,$Q37&gt;=FM$4),NETWORKDAYS.INTL($P37,(FM$4)-1,1,(Holidays!$A$1:$A$248)),0)+IF(AND($P37&lt;FL$4,$Q37&lt;FM$4,$Q37&gt;=FL$4),NETWORKDAYS.INTL(FL$4,$Q37,1,(Holidays!$A$1:$A$248)),0)+IF(AND($P37&lt;FL$4,$Q37&gt;=FM$4,$Q37&gt;=FL$4),NETWORKDAYS.INTL(FL$4,(FM$4)-1,1,(Holidays!$A$1:$A$248)),0))*$S37,"")</f>
        <v>0</v>
      </c>
      <c r="FM37" s="191">
        <f>IFERROR((IF(AND($P37&gt;=FM$4,$P37&lt;FN$4,$Q37&lt;FN$4),NETWORKDAYS.INTL($P37,$Q37,1,(Holidays!$A$1:$A$248)),0)+IF(AND($P37&gt;=FM$4,$P37&lt;FN$4,$Q37&gt;=FN$4),NETWORKDAYS.INTL($P37,(FN$4)-1,1,(Holidays!$A$1:$A$248)),0)+IF(AND($P37&lt;FM$4,$Q37&lt;FN$4,$Q37&gt;=FM$4),NETWORKDAYS.INTL(FM$4,$Q37,1,(Holidays!$A$1:$A$248)),0)+IF(AND($P37&lt;FM$4,$Q37&gt;=FN$4,$Q37&gt;=FM$4),NETWORKDAYS.INTL(FM$4,(FN$4)-1,1,(Holidays!$A$1:$A$248)),0))*$S37,"")</f>
        <v>0</v>
      </c>
      <c r="FN37" s="191">
        <f>IFERROR((IF(AND($P37&gt;=FN$4,$P37&lt;FO$4,$Q37&lt;FO$4),NETWORKDAYS.INTL($P37,$Q37,1,(Holidays!$A$1:$A$248)),0)+IF(AND($P37&gt;=FN$4,$P37&lt;FO$4,$Q37&gt;=FO$4),NETWORKDAYS.INTL($P37,(FO$4)-1,1,(Holidays!$A$1:$A$248)),0)+IF(AND($P37&lt;FN$4,$Q37&lt;FO$4,$Q37&gt;=FN$4),NETWORKDAYS.INTL(FN$4,$Q37,1,(Holidays!$A$1:$A$248)),0)+IF(AND($P37&lt;FN$4,$Q37&gt;=FO$4,$Q37&gt;=FN$4),NETWORKDAYS.INTL(FN$4,(FO$4)-1,1,(Holidays!$A$1:$A$248)),0))*$S37,"")</f>
        <v>0</v>
      </c>
      <c r="FO37" s="191">
        <f>IFERROR((IF(AND($P37&gt;=FO$4,$P37&lt;FP$4,$Q37&lt;FP$4),NETWORKDAYS.INTL($P37,$Q37,1,(Holidays!$A$1:$A$248)),0)+IF(AND($P37&gt;=FO$4,$P37&lt;FP$4,$Q37&gt;=FP$4),NETWORKDAYS.INTL($P37,(FP$4)-1,1,(Holidays!$A$1:$A$248)),0)+IF(AND($P37&lt;FO$4,$Q37&lt;FP$4,$Q37&gt;=FO$4),NETWORKDAYS.INTL(FO$4,$Q37,1,(Holidays!$A$1:$A$248)),0)+IF(AND($P37&lt;FO$4,$Q37&gt;=FP$4,$Q37&gt;=FO$4),NETWORKDAYS.INTL(FO$4,(FP$4)-1,1,(Holidays!$A$1:$A$248)),0))*$S37,"")</f>
        <v>0</v>
      </c>
      <c r="FP37" s="191">
        <f>IFERROR((IF(AND($P37&gt;=FP$4,$P37&lt;FQ$4,$Q37&lt;FQ$4),NETWORKDAYS.INTL($P37,$Q37,1,(Holidays!$A$1:$A$248)),0)+IF(AND($P37&gt;=FP$4,$P37&lt;FQ$4,$Q37&gt;=FQ$4),NETWORKDAYS.INTL($P37,(FQ$4)-1,1,(Holidays!$A$1:$A$248)),0)+IF(AND($P37&lt;FP$4,$Q37&lt;FQ$4,$Q37&gt;=FP$4),NETWORKDAYS.INTL(FP$4,$Q37,1,(Holidays!$A$1:$A$248)),0)+IF(AND($P37&lt;FP$4,$Q37&gt;=FQ$4,$Q37&gt;=FP$4),NETWORKDAYS.INTL(FP$4,(FQ$4)-1,1,(Holidays!$A$1:$A$248)),0))*$S37,"")</f>
        <v>0</v>
      </c>
      <c r="FQ37" s="191">
        <f>IFERROR((IF(AND($P37&gt;=FQ$4,$P37&lt;FR$4,$Q37&lt;FR$4),NETWORKDAYS.INTL($P37,$Q37,1,(Holidays!$A$1:$A$248)),0)+IF(AND($P37&gt;=FQ$4,$P37&lt;FR$4,$Q37&gt;=FR$4),NETWORKDAYS.INTL($P37,(FR$4)-1,1,(Holidays!$A$1:$A$248)),0)+IF(AND($P37&lt;FQ$4,$Q37&lt;FR$4,$Q37&gt;=FQ$4),NETWORKDAYS.INTL(FQ$4,$Q37,1,(Holidays!$A$1:$A$248)),0)+IF(AND($P37&lt;FQ$4,$Q37&gt;=FR$4,$Q37&gt;=FQ$4),NETWORKDAYS.INTL(FQ$4,(FR$4)-1,1,(Holidays!$A$1:$A$248)),0))*$S37,"")</f>
        <v>0</v>
      </c>
      <c r="FR37" s="191">
        <f>IFERROR((IF(AND($P37&gt;=FR$4,$P37&lt;FS$4,$Q37&lt;FS$4),NETWORKDAYS.INTL($P37,$Q37,1,(Holidays!$A$1:$A$248)),0)+IF(AND($P37&gt;=FR$4,$P37&lt;FS$4,$Q37&gt;=FS$4),NETWORKDAYS.INTL($P37,(FS$4)-1,1,(Holidays!$A$1:$A$248)),0)+IF(AND($P37&lt;FR$4,$Q37&lt;FS$4,$Q37&gt;=FR$4),NETWORKDAYS.INTL(FR$4,$Q37,1,(Holidays!$A$1:$A$248)),0)+IF(AND($P37&lt;FR$4,$Q37&gt;=FS$4,$Q37&gt;=FR$4),NETWORKDAYS.INTL(FR$4,(FS$4)-1,1,(Holidays!$A$1:$A$248)),0))*$S37,"")</f>
        <v>0</v>
      </c>
      <c r="FS37" s="191">
        <f>IFERROR((IF(AND($P37&gt;=FS$4,$P37&lt;FT$4,$Q37&lt;FT$4),NETWORKDAYS.INTL($P37,$Q37,1,(Holidays!$A$1:$A$248)),0)+IF(AND($P37&gt;=FS$4,$P37&lt;FT$4,$Q37&gt;=FT$4),NETWORKDAYS.INTL($P37,(FT$4)-1,1,(Holidays!$A$1:$A$248)),0)+IF(AND($P37&lt;FS$4,$Q37&lt;FT$4,$Q37&gt;=FS$4),NETWORKDAYS.INTL(FS$4,$Q37,1,(Holidays!$A$1:$A$248)),0)+IF(AND($P37&lt;FS$4,$Q37&gt;=FT$4,$Q37&gt;=FS$4),NETWORKDAYS.INTL(FS$4,(FT$4)-1,1,(Holidays!$A$1:$A$248)),0))*$S37,"")</f>
        <v>0</v>
      </c>
      <c r="FT37" s="191">
        <f>IFERROR((IF(AND($P37&gt;=FT$4,$P37&lt;FU$4,$Q37&lt;FU$4),NETWORKDAYS.INTL($P37,$Q37,1,(Holidays!$A$1:$A$248)),0)+IF(AND($P37&gt;=FT$4,$P37&lt;FU$4,$Q37&gt;=FU$4),NETWORKDAYS.INTL($P37,(FU$4)-1,1,(Holidays!$A$1:$A$248)),0)+IF(AND($P37&lt;FT$4,$Q37&lt;FU$4,$Q37&gt;=FT$4),NETWORKDAYS.INTL(FT$4,$Q37,1,(Holidays!$A$1:$A$248)),0)+IF(AND($P37&lt;FT$4,$Q37&gt;=FU$4,$Q37&gt;=FT$4),NETWORKDAYS.INTL(FT$4,(FU$4)-1,1,(Holidays!$A$1:$A$248)),0))*$S37,"")</f>
        <v>0</v>
      </c>
      <c r="FU37" s="191">
        <f>IFERROR((IF(AND($P37&gt;=FU$4,$P37&lt;FV$4,$Q37&lt;FV$4),NETWORKDAYS.INTL($P37,$Q37,1,(Holidays!$A$1:$A$248)),0)+IF(AND($P37&gt;=FU$4,$P37&lt;FV$4,$Q37&gt;=FV$4),NETWORKDAYS.INTL($P37,(FV$4)-1,1,(Holidays!$A$1:$A$248)),0)+IF(AND($P37&lt;FU$4,$Q37&lt;FV$4,$Q37&gt;=FU$4),NETWORKDAYS.INTL(FU$4,$Q37,1,(Holidays!$A$1:$A$248)),0)+IF(AND($P37&lt;FU$4,$Q37&gt;=FV$4,$Q37&gt;=FU$4),NETWORKDAYS.INTL(FU$4,(FV$4)-1,1,(Holidays!$A$1:$A$248)),0))*$S37,"")</f>
        <v>0</v>
      </c>
      <c r="FV37" s="191">
        <f>IFERROR((IF(AND($P37&gt;=FV$4,$P37&lt;FW$4,$Q37&lt;FW$4),NETWORKDAYS.INTL($P37,$Q37,1,(Holidays!$A$1:$A$248)),0)+IF(AND($P37&gt;=FV$4,$P37&lt;FW$4,$Q37&gt;=FW$4),NETWORKDAYS.INTL($P37,(FW$4)-1,1,(Holidays!$A$1:$A$248)),0)+IF(AND($P37&lt;FV$4,$Q37&lt;FW$4,$Q37&gt;=FV$4),NETWORKDAYS.INTL(FV$4,$Q37,1,(Holidays!$A$1:$A$248)),0)+IF(AND($P37&lt;FV$4,$Q37&gt;=FW$4,$Q37&gt;=FV$4),NETWORKDAYS.INTL(FV$4,(FW$4)-1,1,(Holidays!$A$1:$A$248)),0))*$S37,"")</f>
        <v>0</v>
      </c>
      <c r="FW37" s="191">
        <f>IFERROR((IF(AND($P37&gt;=FW$4,$P37&lt;FX$4,$Q37&lt;FX$4),NETWORKDAYS.INTL($P37,$Q37,1,(Holidays!$A$1:$A$248)),0)+IF(AND($P37&gt;=FW$4,$P37&lt;FX$4,$Q37&gt;=FX$4),NETWORKDAYS.INTL($P37,(FX$4)-1,1,(Holidays!$A$1:$A$248)),0)+IF(AND($P37&lt;FW$4,$Q37&lt;FX$4,$Q37&gt;=FW$4),NETWORKDAYS.INTL(FW$4,$Q37,1,(Holidays!$A$1:$A$248)),0)+IF(AND($P37&lt;FW$4,$Q37&gt;=FX$4,$Q37&gt;=FW$4),NETWORKDAYS.INTL(FW$4,(FX$4)-1,1,(Holidays!$A$1:$A$248)),0))*$S37,"")</f>
        <v>0</v>
      </c>
      <c r="FX37" s="191">
        <f>IFERROR((IF(AND($P37&gt;=FX$4,$P37&lt;FY$4,$Q37&lt;FY$4),NETWORKDAYS.INTL($P37,$Q37,1,(Holidays!$A$1:$A$248)),0)+IF(AND($P37&gt;=FX$4,$P37&lt;FY$4,$Q37&gt;=FY$4),NETWORKDAYS.INTL($P37,(FY$4)-1,1,(Holidays!$A$1:$A$248)),0)+IF(AND($P37&lt;FX$4,$Q37&lt;FY$4,$Q37&gt;=FX$4),NETWORKDAYS.INTL(FX$4,$Q37,1,(Holidays!$A$1:$A$248)),0)+IF(AND($P37&lt;FX$4,$Q37&gt;=FY$4,$Q37&gt;=FX$4),NETWORKDAYS.INTL(FX$4,(FY$4)-1,1,(Holidays!$A$1:$A$248)),0))*$S37,"")</f>
        <v>0</v>
      </c>
      <c r="FY37" s="191">
        <f>IFERROR((IF(AND($P37&gt;=FY$4,$P37&lt;FZ$4,$Q37&lt;FZ$4),NETWORKDAYS.INTL($P37,$Q37,1,(Holidays!$A$1:$A$248)),0)+IF(AND($P37&gt;=FY$4,$P37&lt;FZ$4,$Q37&gt;=FZ$4),NETWORKDAYS.INTL($P37,(FZ$4)-1,1,(Holidays!$A$1:$A$248)),0)+IF(AND($P37&lt;FY$4,$Q37&lt;FZ$4,$Q37&gt;=FY$4),NETWORKDAYS.INTL(FY$4,$Q37,1,(Holidays!$A$1:$A$248)),0)+IF(AND($P37&lt;FY$4,$Q37&gt;=FZ$4,$Q37&gt;=FY$4),NETWORKDAYS.INTL(FY$4,(FZ$4)-1,1,(Holidays!$A$1:$A$248)),0))*$S37,"")</f>
        <v>0</v>
      </c>
      <c r="FZ37" s="191">
        <f>IFERROR((IF(AND($P37&gt;=FZ$4,$P37&lt;GA$4,$Q37&lt;GA$4),NETWORKDAYS.INTL($P37,$Q37,1,(Holidays!$A$1:$A$248)),0)+IF(AND($P37&gt;=FZ$4,$P37&lt;GA$4,$Q37&gt;=GA$4),NETWORKDAYS.INTL($P37,(GA$4)-1,1,(Holidays!$A$1:$A$248)),0)+IF(AND($P37&lt;FZ$4,$Q37&lt;GA$4,$Q37&gt;=FZ$4),NETWORKDAYS.INTL(FZ$4,$Q37,1,(Holidays!$A$1:$A$248)),0)+IF(AND($P37&lt;FZ$4,$Q37&gt;=GA$4,$Q37&gt;=FZ$4),NETWORKDAYS.INTL(FZ$4,(GA$4)-1,1,(Holidays!$A$1:$A$248)),0))*$S37,"")</f>
        <v>0</v>
      </c>
      <c r="GA37" s="191">
        <f>IFERROR((IF(AND($P37&gt;=GA$4,$P37&lt;GB$4,$Q37&lt;GB$4),NETWORKDAYS.INTL($P37,$Q37,1,(Holidays!$A$1:$A$248)),0)+IF(AND($P37&gt;=GA$4,$P37&lt;GB$4,$Q37&gt;=GB$4),NETWORKDAYS.INTL($P37,(GB$4)-1,1,(Holidays!$A$1:$A$248)),0)+IF(AND($P37&lt;GA$4,$Q37&lt;GB$4,$Q37&gt;=GA$4),NETWORKDAYS.INTL(GA$4,$Q37,1,(Holidays!$A$1:$A$248)),0)+IF(AND($P37&lt;GA$4,$Q37&gt;=GB$4,$Q37&gt;=GA$4),NETWORKDAYS.INTL(GA$4,(GB$4)-1,1,(Holidays!$A$1:$A$248)),0))*$S37,"")</f>
        <v>0</v>
      </c>
      <c r="GB37" s="191">
        <f>IFERROR((IF(AND($P37&gt;=GB$4,$P37&lt;GC$4,$Q37&lt;GC$4),NETWORKDAYS.INTL($P37,$Q37,1,(Holidays!$A$1:$A$248)),0)+IF(AND($P37&gt;=GB$4,$P37&lt;GC$4,$Q37&gt;=GC$4),NETWORKDAYS.INTL($P37,(GC$4)-1,1,(Holidays!$A$1:$A$248)),0)+IF(AND($P37&lt;GB$4,$Q37&lt;GC$4,$Q37&gt;=GB$4),NETWORKDAYS.INTL(GB$4,$Q37,1,(Holidays!$A$1:$A$248)),0)+IF(AND($P37&lt;GB$4,$Q37&gt;=GC$4,$Q37&gt;=GB$4),NETWORKDAYS.INTL(GB$4,(GC$4)-1,1,(Holidays!$A$1:$A$248)),0))*$S37,"")</f>
        <v>0</v>
      </c>
      <c r="GC37" s="191">
        <f>IFERROR((IF(AND($P37&gt;=GC$4,$P37&lt;GD$4,$Q37&lt;GD$4),NETWORKDAYS.INTL($P37,$Q37,1,(Holidays!$A$1:$A$248)),0)+IF(AND($P37&gt;=GC$4,$P37&lt;GD$4,$Q37&gt;=GD$4),NETWORKDAYS.INTL($P37,(GD$4)-1,1,(Holidays!$A$1:$A$248)),0)+IF(AND($P37&lt;GC$4,$Q37&lt;GD$4,$Q37&gt;=GC$4),NETWORKDAYS.INTL(GC$4,$Q37,1,(Holidays!$A$1:$A$248)),0)+IF(AND($P37&lt;GC$4,$Q37&gt;=GD$4,$Q37&gt;=GC$4),NETWORKDAYS.INTL(GC$4,(GD$4)-1,1,(Holidays!$A$1:$A$248)),0))*$S37,"")</f>
        <v>0</v>
      </c>
      <c r="GD37" s="191">
        <f>IFERROR((IF(AND($P37&gt;=GD$4,$P37&lt;GE$4,$Q37&lt;GE$4),NETWORKDAYS.INTL($P37,$Q37,1,(Holidays!$A$1:$A$248)),0)+IF(AND($P37&gt;=GD$4,$P37&lt;GE$4,$Q37&gt;=GE$4),NETWORKDAYS.INTL($P37,(GE$4)-1,1,(Holidays!$A$1:$A$248)),0)+IF(AND($P37&lt;GD$4,$Q37&lt;GE$4,$Q37&gt;=GD$4),NETWORKDAYS.INTL(GD$4,$Q37,1,(Holidays!$A$1:$A$248)),0)+IF(AND($P37&lt;GD$4,$Q37&gt;=GE$4,$Q37&gt;=GD$4),NETWORKDAYS.INTL(GD$4,(GE$4)-1,1,(Holidays!$A$1:$A$248)),0))*$S37,"")</f>
        <v>0</v>
      </c>
      <c r="GE37" s="191">
        <f>IFERROR((IF(AND($P37&gt;=GE$4,$P37&lt;GF$4,$Q37&lt;GF$4),NETWORKDAYS.INTL($P37,$Q37,1,(Holidays!$A$1:$A$248)),0)+IF(AND($P37&gt;=GE$4,$P37&lt;GF$4,$Q37&gt;=GF$4),NETWORKDAYS.INTL($P37,(GF$4)-1,1,(Holidays!$A$1:$A$248)),0)+IF(AND($P37&lt;GE$4,$Q37&lt;GF$4,$Q37&gt;=GE$4),NETWORKDAYS.INTL(GE$4,$Q37,1,(Holidays!$A$1:$A$248)),0)+IF(AND($P37&lt;GE$4,$Q37&gt;=GF$4,$Q37&gt;=GE$4),NETWORKDAYS.INTL(GE$4,(GF$4)-1,1,(Holidays!$A$1:$A$248)),0))*$S37,"")</f>
        <v>0</v>
      </c>
      <c r="GF37" s="191">
        <f>IFERROR((IF(AND($P37&gt;=GF$4,$P37&lt;GG$4,$Q37&lt;GG$4),NETWORKDAYS.INTL($P37,$Q37,1,(Holidays!$A$1:$A$248)),0)+IF(AND($P37&gt;=GF$4,$P37&lt;GG$4,$Q37&gt;=GG$4),NETWORKDAYS.INTL($P37,(GG$4)-1,1,(Holidays!$A$1:$A$248)),0)+IF(AND($P37&lt;GF$4,$Q37&lt;GG$4,$Q37&gt;=GF$4),NETWORKDAYS.INTL(GF$4,$Q37,1,(Holidays!$A$1:$A$248)),0)+IF(AND($P37&lt;GF$4,$Q37&gt;=GG$4,$Q37&gt;=GF$4),NETWORKDAYS.INTL(GF$4,(GG$4)-1,1,(Holidays!$A$1:$A$248)),0))*$S37,"")</f>
        <v>0</v>
      </c>
      <c r="GG37" s="191">
        <f>IFERROR((IF(AND($P37&gt;=GG$4,$P37&lt;GH$4,$Q37&lt;GH$4),NETWORKDAYS.INTL($P37,$Q37,1,(Holidays!$A$1:$A$248)),0)+IF(AND($P37&gt;=GG$4,$P37&lt;GH$4,$Q37&gt;=GH$4),NETWORKDAYS.INTL($P37,(GH$4)-1,1,(Holidays!$A$1:$A$248)),0)+IF(AND($P37&lt;GG$4,$Q37&lt;GH$4,$Q37&gt;=GG$4),NETWORKDAYS.INTL(GG$4,$Q37,1,(Holidays!$A$1:$A$248)),0)+IF(AND($P37&lt;GG$4,$Q37&gt;=GH$4,$Q37&gt;=GG$4),NETWORKDAYS.INTL(GG$4,(GH$4)-1,1,(Holidays!$A$1:$A$248)),0))*$S37,"")</f>
        <v>0</v>
      </c>
      <c r="GH37" s="191">
        <f>IFERROR((IF(AND($P37&gt;=GH$4,$P37&lt;GI$4,$Q37&lt;GI$4),NETWORKDAYS.INTL($P37,$Q37,1,(Holidays!$A$1:$A$248)),0)+IF(AND($P37&gt;=GH$4,$P37&lt;GI$4,$Q37&gt;=GI$4),NETWORKDAYS.INTL($P37,(GI$4)-1,1,(Holidays!$A$1:$A$248)),0)+IF(AND($P37&lt;GH$4,$Q37&lt;GI$4,$Q37&gt;=GH$4),NETWORKDAYS.INTL(GH$4,$Q37,1,(Holidays!$A$1:$A$248)),0)+IF(AND($P37&lt;GH$4,$Q37&gt;=GI$4,$Q37&gt;=GH$4),NETWORKDAYS.INTL(GH$4,(GI$4)-1,1,(Holidays!$A$1:$A$248)),0))*$S37,"")</f>
        <v>0</v>
      </c>
      <c r="GI37" s="191">
        <f>IFERROR((IF(AND($P37&gt;=GI$4,$P37&lt;GJ$4,$Q37&lt;GJ$4),NETWORKDAYS.INTL($P37,$Q37,1,(Holidays!$A$1:$A$248)),0)+IF(AND($P37&gt;=GI$4,$P37&lt;GJ$4,$Q37&gt;=GJ$4),NETWORKDAYS.INTL($P37,(GJ$4)-1,1,(Holidays!$A$1:$A$248)),0)+IF(AND($P37&lt;GI$4,$Q37&lt;GJ$4,$Q37&gt;=GI$4),NETWORKDAYS.INTL(GI$4,$Q37,1,(Holidays!$A$1:$A$248)),0)+IF(AND($P37&lt;GI$4,$Q37&gt;=GJ$4,$Q37&gt;=GI$4),NETWORKDAYS.INTL(GI$4,(GJ$4)-1,1,(Holidays!$A$1:$A$248)),0))*$S37,"")</f>
        <v>0</v>
      </c>
      <c r="GJ37" s="191">
        <f>IFERROR((IF(AND($P37&gt;=GJ$4,$P37&lt;GK$4,$Q37&lt;GK$4),NETWORKDAYS.INTL($P37,$Q37,1,(Holidays!$A$1:$A$248)),0)+IF(AND($P37&gt;=GJ$4,$P37&lt;GK$4,$Q37&gt;=GK$4),NETWORKDAYS.INTL($P37,(GK$4)-1,1,(Holidays!$A$1:$A$248)),0)+IF(AND($P37&lt;GJ$4,$Q37&lt;GK$4,$Q37&gt;=GJ$4),NETWORKDAYS.INTL(GJ$4,$Q37,1,(Holidays!$A$1:$A$248)),0)+IF(AND($P37&lt;GJ$4,$Q37&gt;=GK$4,$Q37&gt;=GJ$4),NETWORKDAYS.INTL(GJ$4,(GK$4)-1,1,(Holidays!$A$1:$A$248)),0))*$S37,"")</f>
        <v>0</v>
      </c>
      <c r="GK37" s="191">
        <f>IFERROR((IF(AND($P37&gt;=GK$4,$P37&lt;GL$4,$Q37&lt;GL$4),NETWORKDAYS.INTL($P37,$Q37,1,(Holidays!$A$1:$A$248)),0)+IF(AND($P37&gt;=GK$4,$P37&lt;GL$4,$Q37&gt;=GL$4),NETWORKDAYS.INTL($P37,(GL$4)-1,1,(Holidays!$A$1:$A$248)),0)+IF(AND($P37&lt;GK$4,$Q37&lt;GL$4,$Q37&gt;=GK$4),NETWORKDAYS.INTL(GK$4,$Q37,1,(Holidays!$A$1:$A$248)),0)+IF(AND($P37&lt;GK$4,$Q37&gt;=GL$4,$Q37&gt;=GK$4),NETWORKDAYS.INTL(GK$4,(GL$4)-1,1,(Holidays!$A$1:$A$248)),0))*$S37,"")</f>
        <v>0</v>
      </c>
      <c r="GL37" s="191">
        <f>IFERROR((IF(AND($P37&gt;=GL$4,$P37&lt;GM$4,$Q37&lt;GM$4),NETWORKDAYS.INTL($P37,$Q37,1,(Holidays!$A$1:$A$248)),0)+IF(AND($P37&gt;=GL$4,$P37&lt;GM$4,$Q37&gt;=GM$4),NETWORKDAYS.INTL($P37,(GM$4)-1,1,(Holidays!$A$1:$A$248)),0)+IF(AND($P37&lt;GL$4,$Q37&lt;GM$4,$Q37&gt;=GL$4),NETWORKDAYS.INTL(GL$4,$Q37,1,(Holidays!$A$1:$A$248)),0)+IF(AND($P37&lt;GL$4,$Q37&gt;=GM$4,$Q37&gt;=GL$4),NETWORKDAYS.INTL(GL$4,(GM$4)-1,1,(Holidays!$A$1:$A$248)),0))*$S37,"")</f>
        <v>0</v>
      </c>
      <c r="GM37" s="191">
        <f>IFERROR((IF(AND($P37&gt;=GM$4,$P37&lt;GN$4,$Q37&lt;GN$4),NETWORKDAYS.INTL($P37,$Q37,1,(Holidays!$A$1:$A$248)),0)+IF(AND($P37&gt;=GM$4,$P37&lt;GN$4,$Q37&gt;=GN$4),NETWORKDAYS.INTL($P37,(GN$4)-1,1,(Holidays!$A$1:$A$248)),0)+IF(AND($P37&lt;GM$4,$Q37&lt;GN$4,$Q37&gt;=GM$4),NETWORKDAYS.INTL(GM$4,$Q37,1,(Holidays!$A$1:$A$248)),0)+IF(AND($P37&lt;GM$4,$Q37&gt;=GN$4,$Q37&gt;=GM$4),NETWORKDAYS.INTL(GM$4,(GN$4)-1,1,(Holidays!$A$1:$A$248)),0))*$S37,"")</f>
        <v>0</v>
      </c>
      <c r="GN37" s="191">
        <f>IFERROR((IF(AND($P37&gt;=GN$4,$P37&lt;GO$4,$Q37&lt;GO$4),NETWORKDAYS.INTL($P37,$Q37,1,(Holidays!$A$1:$A$248)),0)+IF(AND($P37&gt;=GN$4,$P37&lt;GO$4,$Q37&gt;=GO$4),NETWORKDAYS.INTL($P37,(GO$4)-1,1,(Holidays!$A$1:$A$248)),0)+IF(AND($P37&lt;GN$4,$Q37&lt;GO$4,$Q37&gt;=GN$4),NETWORKDAYS.INTL(GN$4,$Q37,1,(Holidays!$A$1:$A$248)),0)+IF(AND($P37&lt;GN$4,$Q37&gt;=GO$4,$Q37&gt;=GN$4),NETWORKDAYS.INTL(GN$4,(GO$4)-1,1,(Holidays!$A$1:$A$248)),0))*$S37,"")</f>
        <v>0</v>
      </c>
      <c r="GO37" s="191">
        <f>IFERROR((IF(AND($P37&gt;=GO$4,$P37&lt;GP$4,$Q37&lt;GP$4),NETWORKDAYS.INTL($P37,$Q37,1,(Holidays!$A$1:$A$248)),0)+IF(AND($P37&gt;=GO$4,$P37&lt;GP$4,$Q37&gt;=GP$4),NETWORKDAYS.INTL($P37,(GP$4)-1,1,(Holidays!$A$1:$A$248)),0)+IF(AND($P37&lt;GO$4,$Q37&lt;GP$4,$Q37&gt;=GO$4),NETWORKDAYS.INTL(GO$4,$Q37,1,(Holidays!$A$1:$A$248)),0)+IF(AND($P37&lt;GO$4,$Q37&gt;=GP$4,$Q37&gt;=GO$4),NETWORKDAYS.INTL(GO$4,(GP$4)-1,1,(Holidays!$A$1:$A$248)),0))*$S37,"")</f>
        <v>0</v>
      </c>
      <c r="GP37" s="191">
        <f>IFERROR((IF(AND($P37&gt;=GP$4,$P37&lt;GQ$4,$Q37&lt;GQ$4),NETWORKDAYS.INTL($P37,$Q37,1,(Holidays!$A$1:$A$248)),0)+IF(AND($P37&gt;=GP$4,$P37&lt;GQ$4,$Q37&gt;=GQ$4),NETWORKDAYS.INTL($P37,(GQ$4)-1,1,(Holidays!$A$1:$A$248)),0)+IF(AND($P37&lt;GP$4,$Q37&lt;GQ$4,$Q37&gt;=GP$4),NETWORKDAYS.INTL(GP$4,$Q37,1,(Holidays!$A$1:$A$248)),0)+IF(AND($P37&lt;GP$4,$Q37&gt;=GQ$4,$Q37&gt;=GP$4),NETWORKDAYS.INTL(GP$4,(GQ$4)-1,1,(Holidays!$A$1:$A$248)),0))*$S37,"")</f>
        <v>0</v>
      </c>
      <c r="GQ37" s="191">
        <f>IFERROR((IF(AND($P37&gt;=GQ$4,$P37&lt;GR$4,$Q37&lt;GR$4),NETWORKDAYS.INTL($P37,$Q37,1,(Holidays!$A$1:$A$248)),0)+IF(AND($P37&gt;=GQ$4,$P37&lt;GR$4,$Q37&gt;=GR$4),NETWORKDAYS.INTL($P37,(GR$4)-1,1,(Holidays!$A$1:$A$248)),0)+IF(AND($P37&lt;GQ$4,$Q37&lt;GR$4,$Q37&gt;=GQ$4),NETWORKDAYS.INTL(GQ$4,$Q37,1,(Holidays!$A$1:$A$248)),0)+IF(AND($P37&lt;GQ$4,$Q37&gt;=GR$4,$Q37&gt;=GQ$4),NETWORKDAYS.INTL(GQ$4,(GR$4)-1,1,(Holidays!$A$1:$A$248)),0))*$S37,"")</f>
        <v>0</v>
      </c>
      <c r="GR37" s="191">
        <f>IFERROR((IF(AND($P37&gt;=GR$4,$P37&lt;GS$4,$Q37&lt;GS$4),NETWORKDAYS.INTL($P37,$Q37,1,(Holidays!$A$1:$A$248)),0)+IF(AND($P37&gt;=GR$4,$P37&lt;GS$4,$Q37&gt;=GS$4),NETWORKDAYS.INTL($P37,(GS$4)-1,1,(Holidays!$A$1:$A$248)),0)+IF(AND($P37&lt;GR$4,$Q37&lt;GS$4,$Q37&gt;=GR$4),NETWORKDAYS.INTL(GR$4,$Q37,1,(Holidays!$A$1:$A$248)),0)+IF(AND($P37&lt;GR$4,$Q37&gt;=GS$4,$Q37&gt;=GR$4),NETWORKDAYS.INTL(GR$4,(GS$4)-1,1,(Holidays!$A$1:$A$248)),0))*$S37,"")</f>
        <v>0</v>
      </c>
      <c r="GS37" s="191">
        <f>IFERROR((IF(AND($P37&gt;=GS$4,$P37&lt;GT$4,$Q37&lt;GT$4),NETWORKDAYS.INTL($P37,$Q37,1,(Holidays!$A$1:$A$248)),0)+IF(AND($P37&gt;=GS$4,$P37&lt;GT$4,$Q37&gt;=GT$4),NETWORKDAYS.INTL($P37,(GT$4)-1,1,(Holidays!$A$1:$A$248)),0)+IF(AND($P37&lt;GS$4,$Q37&lt;GT$4,$Q37&gt;=GS$4),NETWORKDAYS.INTL(GS$4,$Q37,1,(Holidays!$A$1:$A$248)),0)+IF(AND($P37&lt;GS$4,$Q37&gt;=GT$4,$Q37&gt;=GS$4),NETWORKDAYS.INTL(GS$4,(GT$4)-1,1,(Holidays!$A$1:$A$248)),0))*$S37,"")</f>
        <v>0</v>
      </c>
      <c r="GT37" s="191">
        <f>IFERROR((IF(AND($P37&gt;=GT$4,$P37&lt;GU$4,$Q37&lt;GU$4),NETWORKDAYS.INTL($P37,$Q37,1,(Holidays!$A$1:$A$248)),0)+IF(AND($P37&gt;=GT$4,$P37&lt;GU$4,$Q37&gt;=GU$4),NETWORKDAYS.INTL($P37,(GU$4)-1,1,(Holidays!$A$1:$A$248)),0)+IF(AND($P37&lt;GT$4,$Q37&lt;GU$4,$Q37&gt;=GT$4),NETWORKDAYS.INTL(GT$4,$Q37,1,(Holidays!$A$1:$A$248)),0)+IF(AND($P37&lt;GT$4,$Q37&gt;=GU$4,$Q37&gt;=GT$4),NETWORKDAYS.INTL(GT$4,(GU$4)-1,1,(Holidays!$A$1:$A$248)),0))*$S37,"")</f>
        <v>0</v>
      </c>
      <c r="GU37" s="191">
        <f>IFERROR((IF(AND($P37&gt;=GU$4,$P37&lt;GV$4,$Q37&lt;GV$4),NETWORKDAYS.INTL($P37,$Q37,1,(Holidays!$A$1:$A$248)),0)+IF(AND($P37&gt;=GU$4,$P37&lt;GV$4,$Q37&gt;=GV$4),NETWORKDAYS.INTL($P37,(GV$4)-1,1,(Holidays!$A$1:$A$248)),0)+IF(AND($P37&lt;GU$4,$Q37&lt;GV$4,$Q37&gt;=GU$4),NETWORKDAYS.INTL(GU$4,$Q37,1,(Holidays!$A$1:$A$248)),0)+IF(AND($P37&lt;GU$4,$Q37&gt;=GV$4,$Q37&gt;=GU$4),NETWORKDAYS.INTL(GU$4,(GV$4)-1,1,(Holidays!$A$1:$A$248)),0))*$S37,"")</f>
        <v>0</v>
      </c>
      <c r="GV37" s="191">
        <f>IFERROR((IF(AND($P37&gt;=GV$4,$P37&lt;GW$4,$Q37&lt;GW$4),NETWORKDAYS.INTL($P37,$Q37,1,(Holidays!$A$1:$A$248)),0)+IF(AND($P37&gt;=GV$4,$P37&lt;GW$4,$Q37&gt;=GW$4),NETWORKDAYS.INTL($P37,(GW$4)-1,1,(Holidays!$A$1:$A$248)),0)+IF(AND($P37&lt;GV$4,$Q37&lt;GW$4,$Q37&gt;=GV$4),NETWORKDAYS.INTL(GV$4,$Q37,1,(Holidays!$A$1:$A$248)),0)+IF(AND($P37&lt;GV$4,$Q37&gt;=GW$4,$Q37&gt;=GV$4),NETWORKDAYS.INTL(GV$4,(GW$4)-1,1,(Holidays!$A$1:$A$248)),0))*$S37,"")</f>
        <v>0</v>
      </c>
      <c r="GW37" s="191">
        <f>IFERROR((IF(AND($P37&gt;=GW$4,$P37&lt;GX$4,$Q37&lt;GX$4),NETWORKDAYS.INTL($P37,$Q37,1,(Holidays!$A$1:$A$248)),0)+IF(AND($P37&gt;=GW$4,$P37&lt;GX$4,$Q37&gt;=GX$4),NETWORKDAYS.INTL($P37,(GX$4)-1,1,(Holidays!$A$1:$A$248)),0)+IF(AND($P37&lt;GW$4,$Q37&lt;GX$4,$Q37&gt;=GW$4),NETWORKDAYS.INTL(GW$4,$Q37,1,(Holidays!$A$1:$A$248)),0)+IF(AND($P37&lt;GW$4,$Q37&gt;=GX$4,$Q37&gt;=GW$4),NETWORKDAYS.INTL(GW$4,(GX$4)-1,1,(Holidays!$A$1:$A$248)),0))*$S37,"")</f>
        <v>0</v>
      </c>
      <c r="GX37" s="191">
        <f>IFERROR((IF(AND($P37&gt;=GX$4,$P37&lt;GY$4,$Q37&lt;GY$4),NETWORKDAYS.INTL($P37,$Q37,1,(Holidays!$A$1:$A$248)),0)+IF(AND($P37&gt;=GX$4,$P37&lt;GY$4,$Q37&gt;=GY$4),NETWORKDAYS.INTL($P37,(GY$4)-1,1,(Holidays!$A$1:$A$248)),0)+IF(AND($P37&lt;GX$4,$Q37&lt;GY$4,$Q37&gt;=GX$4),NETWORKDAYS.INTL(GX$4,$Q37,1,(Holidays!$A$1:$A$248)),0)+IF(AND($P37&lt;GX$4,$Q37&gt;=GY$4,$Q37&gt;=GX$4),NETWORKDAYS.INTL(GX$4,(GY$4)-1,1,(Holidays!$A$1:$A$248)),0))*$S37,"")</f>
        <v>0</v>
      </c>
      <c r="GY37" s="191">
        <f>IFERROR((IF(AND($P37&gt;=GY$4,$P37&lt;GZ$4,$Q37&lt;GZ$4),NETWORKDAYS.INTL($P37,$Q37,1,(Holidays!$A$1:$A$248)),0)+IF(AND($P37&gt;=GY$4,$P37&lt;GZ$4,$Q37&gt;=GZ$4),NETWORKDAYS.INTL($P37,(GZ$4)-1,1,(Holidays!$A$1:$A$248)),0)+IF(AND($P37&lt;GY$4,$Q37&lt;GZ$4,$Q37&gt;=GY$4),NETWORKDAYS.INTL(GY$4,$Q37,1,(Holidays!$A$1:$A$248)),0)+IF(AND($P37&lt;GY$4,$Q37&gt;=GZ$4,$Q37&gt;=GY$4),NETWORKDAYS.INTL(GY$4,(GZ$4)-1,1,(Holidays!$A$1:$A$248)),0))*$S37,"")</f>
        <v>0</v>
      </c>
      <c r="GZ37" s="191">
        <f>IFERROR((IF(AND($P37&gt;=GZ$4,$P37&lt;HA$4,$Q37&lt;HA$4),NETWORKDAYS.INTL($P37,$Q37,1,(Holidays!$A$1:$A$248)),0)+IF(AND($P37&gt;=GZ$4,$P37&lt;HA$4,$Q37&gt;=HA$4),NETWORKDAYS.INTL($P37,(HA$4)-1,1,(Holidays!$A$1:$A$248)),0)+IF(AND($P37&lt;GZ$4,$Q37&lt;HA$4,$Q37&gt;=GZ$4),NETWORKDAYS.INTL(GZ$4,$Q37,1,(Holidays!$A$1:$A$248)),0)+IF(AND($P37&lt;GZ$4,$Q37&gt;=HA$4,$Q37&gt;=GZ$4),NETWORKDAYS.INTL(GZ$4,(HA$4)-1,1,(Holidays!$A$1:$A$248)),0))*$S37,"")</f>
        <v>0</v>
      </c>
      <c r="HA37" s="191">
        <f>IFERROR((IF(AND($P37&gt;=HA$4,$P37&lt;HB$4,$Q37&lt;HB$4),NETWORKDAYS.INTL($P37,$Q37,1,(Holidays!$A$1:$A$248)),0)+IF(AND($P37&gt;=HA$4,$P37&lt;HB$4,$Q37&gt;=HB$4),NETWORKDAYS.INTL($P37,(HB$4)-1,1,(Holidays!$A$1:$A$248)),0)+IF(AND($P37&lt;HA$4,$Q37&lt;HB$4,$Q37&gt;=HA$4),NETWORKDAYS.INTL(HA$4,$Q37,1,(Holidays!$A$1:$A$248)),0)+IF(AND($P37&lt;HA$4,$Q37&gt;=HB$4,$Q37&gt;=HA$4),NETWORKDAYS.INTL(HA$4,(HB$4)-1,1,(Holidays!$A$1:$A$248)),0))*$S37,"")</f>
        <v>0</v>
      </c>
      <c r="HB37" s="191">
        <f>IFERROR((IF(AND($P37&gt;=HB$4,$P37&lt;HC$4,$Q37&lt;HC$4),NETWORKDAYS.INTL($P37,$Q37,1,(Holidays!$A$1:$A$248)),0)+IF(AND($P37&gt;=HB$4,$P37&lt;HC$4,$Q37&gt;=HC$4),NETWORKDAYS.INTL($P37,(HC$4)-1,1,(Holidays!$A$1:$A$248)),0)+IF(AND($P37&lt;HB$4,$Q37&lt;HC$4,$Q37&gt;=HB$4),NETWORKDAYS.INTL(HB$4,$Q37,1,(Holidays!$A$1:$A$248)),0)+IF(AND($P37&lt;HB$4,$Q37&gt;=HC$4,$Q37&gt;=HB$4),NETWORKDAYS.INTL(HB$4,(HC$4)-1,1,(Holidays!$A$1:$A$248)),0))*$S37,"")</f>
        <v>0</v>
      </c>
      <c r="HC37" s="191">
        <f>IFERROR((IF(AND($P37&gt;=HC$4,$P37&lt;HD$4,$Q37&lt;HD$4),NETWORKDAYS.INTL($P37,$Q37,1,(Holidays!$A$1:$A$248)),0)+IF(AND($P37&gt;=HC$4,$P37&lt;HD$4,$Q37&gt;=HD$4),NETWORKDAYS.INTL($P37,(HD$4)-1,1,(Holidays!$A$1:$A$248)),0)+IF(AND($P37&lt;HC$4,$Q37&lt;HD$4,$Q37&gt;=HC$4),NETWORKDAYS.INTL(HC$4,$Q37,1,(Holidays!$A$1:$A$248)),0)+IF(AND($P37&lt;HC$4,$Q37&gt;=HD$4,$Q37&gt;=HC$4),NETWORKDAYS.INTL(HC$4,(HD$4)-1,1,(Holidays!$A$1:$A$248)),0))*$S37,"")</f>
        <v>0</v>
      </c>
      <c r="HD37" s="191">
        <f>IFERROR((IF(AND($P37&gt;=HD$4,$P37&lt;HE$4,$Q37&lt;HE$4),NETWORKDAYS.INTL($P37,$Q37,1,(Holidays!$A$1:$A$248)),0)+IF(AND($P37&gt;=HD$4,$P37&lt;HE$4,$Q37&gt;=HE$4),NETWORKDAYS.INTL($P37,(HE$4)-1,1,(Holidays!$A$1:$A$248)),0)+IF(AND($P37&lt;HD$4,$Q37&lt;HE$4,$Q37&gt;=HD$4),NETWORKDAYS.INTL(HD$4,$Q37,1,(Holidays!$A$1:$A$248)),0)+IF(AND($P37&lt;HD$4,$Q37&gt;=HE$4,$Q37&gt;=HD$4),NETWORKDAYS.INTL(HD$4,(HE$4)-1,1,(Holidays!$A$1:$A$248)),0))*$S37,"")</f>
        <v>0</v>
      </c>
      <c r="HE37" s="191">
        <f>IFERROR((IF(AND($P37&gt;=HE$4,$P37&lt;HF$4,$Q37&lt;HF$4),NETWORKDAYS.INTL($P37,$Q37,1,(Holidays!$A$1:$A$248)),0)+IF(AND($P37&gt;=HE$4,$P37&lt;HF$4,$Q37&gt;=HF$4),NETWORKDAYS.INTL($P37,(HF$4)-1,1,(Holidays!$A$1:$A$248)),0)+IF(AND($P37&lt;HE$4,$Q37&lt;HF$4,$Q37&gt;=HE$4),NETWORKDAYS.INTL(HE$4,$Q37,1,(Holidays!$A$1:$A$248)),0)+IF(AND($P37&lt;HE$4,$Q37&gt;=HF$4,$Q37&gt;=HE$4),NETWORKDAYS.INTL(HE$4,(HF$4)-1,1,(Holidays!$A$1:$A$248)),0))*$S37,"")</f>
        <v>0</v>
      </c>
      <c r="HF37" s="191">
        <f>IFERROR((IF(AND($P37&gt;=HF$4,$P37&lt;HG$4,$Q37&lt;HG$4),NETWORKDAYS.INTL($P37,$Q37,1,(Holidays!$A$1:$A$248)),0)+IF(AND($P37&gt;=HF$4,$P37&lt;HG$4,$Q37&gt;=HG$4),NETWORKDAYS.INTL($P37,(HG$4)-1,1,(Holidays!$A$1:$A$248)),0)+IF(AND($P37&lt;HF$4,$Q37&lt;HG$4,$Q37&gt;=HF$4),NETWORKDAYS.INTL(HF$4,$Q37,1,(Holidays!$A$1:$A$248)),0)+IF(AND($P37&lt;HF$4,$Q37&gt;=HG$4,$Q37&gt;=HF$4),NETWORKDAYS.INTL(HF$4,(HG$4)-1,1,(Holidays!$A$1:$A$248)),0))*$S37,"")</f>
        <v>0</v>
      </c>
      <c r="HG37" s="191">
        <f>IFERROR((IF(AND($P37&gt;=HG$4,$P37&lt;HH$4,$Q37&lt;HH$4),NETWORKDAYS.INTL($P37,$Q37,1,(Holidays!$A$1:$A$248)),0)+IF(AND($P37&gt;=HG$4,$P37&lt;HH$4,$Q37&gt;=HH$4),NETWORKDAYS.INTL($P37,(HH$4)-1,1,(Holidays!$A$1:$A$248)),0)+IF(AND($P37&lt;HG$4,$Q37&lt;HH$4,$Q37&gt;=HG$4),NETWORKDAYS.INTL(HG$4,$Q37,1,(Holidays!$A$1:$A$248)),0)+IF(AND($P37&lt;HG$4,$Q37&gt;=HH$4,$Q37&gt;=HG$4),NETWORKDAYS.INTL(HG$4,(HH$4)-1,1,(Holidays!$A$1:$A$248)),0))*$S37,"")</f>
        <v>0</v>
      </c>
      <c r="HH37" s="191">
        <f>IFERROR((IF(AND($P37&gt;=HH$4,$P37&lt;HI$4,$Q37&lt;HI$4),NETWORKDAYS.INTL($P37,$Q37,1,(Holidays!$A$1:$A$248)),0)+IF(AND($P37&gt;=HH$4,$P37&lt;HI$4,$Q37&gt;=HI$4),NETWORKDAYS.INTL($P37,(HI$4)-1,1,(Holidays!$A$1:$A$248)),0)+IF(AND($P37&lt;HH$4,$Q37&lt;HI$4,$Q37&gt;=HH$4),NETWORKDAYS.INTL(HH$4,$Q37,1,(Holidays!$A$1:$A$248)),0)+IF(AND($P37&lt;HH$4,$Q37&gt;=HI$4,$Q37&gt;=HH$4),NETWORKDAYS.INTL(HH$4,(HI$4)-1,1,(Holidays!$A$1:$A$248)),0))*$S37,"")</f>
        <v>0</v>
      </c>
      <c r="HI37" s="191">
        <f>IFERROR((IF(AND($P37&gt;=HI$4,$P37&lt;HJ$4,$Q37&lt;HJ$4),NETWORKDAYS.INTL($P37,$Q37,1,(Holidays!$A$1:$A$248)),0)+IF(AND($P37&gt;=HI$4,$P37&lt;HJ$4,$Q37&gt;=HJ$4),NETWORKDAYS.INTL($P37,(HJ$4)-1,1,(Holidays!$A$1:$A$248)),0)+IF(AND($P37&lt;HI$4,$Q37&lt;HJ$4,$Q37&gt;=HI$4),NETWORKDAYS.INTL(HI$4,$Q37,1,(Holidays!$A$1:$A$248)),0)+IF(AND($P37&lt;HI$4,$Q37&gt;=HJ$4,$Q37&gt;=HI$4),NETWORKDAYS.INTL(HI$4,(HJ$4)-1,1,(Holidays!$A$1:$A$248)),0))*$S37,"")</f>
        <v>0</v>
      </c>
      <c r="HJ37" s="191">
        <f>IFERROR((IF(AND($P37&gt;=HJ$4,$P37&lt;HK$4,$Q37&lt;HK$4),NETWORKDAYS.INTL($P37,$Q37,1,(Holidays!$A$1:$A$248)),0)+IF(AND($P37&gt;=HJ$4,$P37&lt;HK$4,$Q37&gt;=HK$4),NETWORKDAYS.INTL($P37,(HK$4)-1,1,(Holidays!$A$1:$A$248)),0)+IF(AND($P37&lt;HJ$4,$Q37&lt;HK$4,$Q37&gt;=HJ$4),NETWORKDAYS.INTL(HJ$4,$Q37,1,(Holidays!$A$1:$A$248)),0)+IF(AND($P37&lt;HJ$4,$Q37&gt;=HK$4,$Q37&gt;=HJ$4),NETWORKDAYS.INTL(HJ$4,(HK$4)-1,1,(Holidays!$A$1:$A$248)),0))*$S37,"")</f>
        <v>0</v>
      </c>
      <c r="HK37" s="191">
        <f>IFERROR((IF(AND($P37&gt;=HK$4,$P37&lt;HL$4,$Q37&lt;HL$4),NETWORKDAYS.INTL($P37,$Q37,1,(Holidays!$A$1:$A$248)),0)+IF(AND($P37&gt;=HK$4,$P37&lt;HL$4,$Q37&gt;=HL$4),NETWORKDAYS.INTL($P37,(HL$4)-1,1,(Holidays!$A$1:$A$248)),0)+IF(AND($P37&lt;HK$4,$Q37&lt;HL$4,$Q37&gt;=HK$4),NETWORKDAYS.INTL(HK$4,$Q37,1,(Holidays!$A$1:$A$248)),0)+IF(AND($P37&lt;HK$4,$Q37&gt;=HL$4,$Q37&gt;=HK$4),NETWORKDAYS.INTL(HK$4,(HL$4)-1,1,(Holidays!$A$1:$A$248)),0))*$S37,"")</f>
        <v>0</v>
      </c>
      <c r="HL37" s="191">
        <f>IFERROR((IF(AND($P37&gt;=HL$4,$P37&lt;HM$4,$Q37&lt;HM$4),NETWORKDAYS.INTL($P37,$Q37,1,(Holidays!$A$1:$A$248)),0)+IF(AND($P37&gt;=HL$4,$P37&lt;HM$4,$Q37&gt;=HM$4),NETWORKDAYS.INTL($P37,(HM$4)-1,1,(Holidays!$A$1:$A$248)),0)+IF(AND($P37&lt;HL$4,$Q37&lt;HM$4,$Q37&gt;=HL$4),NETWORKDAYS.INTL(HL$4,$Q37,1,(Holidays!$A$1:$A$248)),0)+IF(AND($P37&lt;HL$4,$Q37&gt;=HM$4,$Q37&gt;=HL$4),NETWORKDAYS.INTL(HL$4,(HM$4)-1,1,(Holidays!$A$1:$A$248)),0))*$S37,"")</f>
        <v>0</v>
      </c>
      <c r="HM37" s="191">
        <f>IFERROR((IF(AND($P37&gt;=HM$4,$P37&lt;HN$4,$Q37&lt;HN$4),NETWORKDAYS.INTL($P37,$Q37,1,(Holidays!$A$1:$A$248)),0)+IF(AND($P37&gt;=HM$4,$P37&lt;HN$4,$Q37&gt;=HN$4),NETWORKDAYS.INTL($P37,(HN$4)-1,1,(Holidays!$A$1:$A$248)),0)+IF(AND($P37&lt;HM$4,$Q37&lt;HN$4,$Q37&gt;=HM$4),NETWORKDAYS.INTL(HM$4,$Q37,1,(Holidays!$A$1:$A$248)),0)+IF(AND($P37&lt;HM$4,$Q37&gt;=HN$4,$Q37&gt;=HM$4),NETWORKDAYS.INTL(HM$4,(HN$4)-1,1,(Holidays!$A$1:$A$248)),0))*$S37,"")</f>
        <v>0</v>
      </c>
      <c r="HN37" s="191">
        <f>IFERROR((IF(AND($P37&gt;=HN$4,$P37&lt;HO$4,$Q37&lt;HO$4),NETWORKDAYS.INTL($P37,$Q37,1,(Holidays!$A$1:$A$248)),0)+IF(AND($P37&gt;=HN$4,$P37&lt;HO$4,$Q37&gt;=HO$4),NETWORKDAYS.INTL($P37,(HO$4)-1,1,(Holidays!$A$1:$A$248)),0)+IF(AND($P37&lt;HN$4,$Q37&lt;HO$4,$Q37&gt;=HN$4),NETWORKDAYS.INTL(HN$4,$Q37,1,(Holidays!$A$1:$A$248)),0)+IF(AND($P37&lt;HN$4,$Q37&gt;=HO$4,$Q37&gt;=HN$4),NETWORKDAYS.INTL(HN$4,(HO$4)-1,1,(Holidays!$A$1:$A$248)),0))*$S37,"")</f>
        <v>0</v>
      </c>
      <c r="HO37" s="191">
        <f>IFERROR((IF(AND($P37&gt;=HO$4,$P37&lt;HP$4,$Q37&lt;HP$4),NETWORKDAYS.INTL($P37,$Q37,1,(Holidays!$A$1:$A$248)),0)+IF(AND($P37&gt;=HO$4,$P37&lt;HP$4,$Q37&gt;=HP$4),NETWORKDAYS.INTL($P37,(HP$4)-1,1,(Holidays!$A$1:$A$248)),0)+IF(AND($P37&lt;HO$4,$Q37&lt;HP$4,$Q37&gt;=HO$4),NETWORKDAYS.INTL(HO$4,$Q37,1,(Holidays!$A$1:$A$248)),0)+IF(AND($P37&lt;HO$4,$Q37&gt;=HP$4,$Q37&gt;=HO$4),NETWORKDAYS.INTL(HO$4,(HP$4)-1,1,(Holidays!$A$1:$A$248)),0))*$S37,"")</f>
        <v>0</v>
      </c>
      <c r="HP37" s="191">
        <f>IFERROR((IF(AND($P37&gt;=HP$4,$P37&lt;HQ$4,$Q37&lt;HQ$4),NETWORKDAYS.INTL($P37,$Q37,1,(Holidays!$A$1:$A$248)),0)+IF(AND($P37&gt;=HP$4,$P37&lt;HQ$4,$Q37&gt;=HQ$4),NETWORKDAYS.INTL($P37,(HQ$4)-1,1,(Holidays!$A$1:$A$248)),0)+IF(AND($P37&lt;HP$4,$Q37&lt;HQ$4,$Q37&gt;=HP$4),NETWORKDAYS.INTL(HP$4,$Q37,1,(Holidays!$A$1:$A$248)),0)+IF(AND($P37&lt;HP$4,$Q37&gt;=HQ$4,$Q37&gt;=HP$4),NETWORKDAYS.INTL(HP$4,(HQ$4)-1,1,(Holidays!$A$1:$A$248)),0))*$S37,"")</f>
        <v>0</v>
      </c>
      <c r="HQ37" s="191">
        <f>IFERROR((IF(AND($P37&gt;=HQ$4,$P37&lt;HR$4,$Q37&lt;HR$4),NETWORKDAYS.INTL($P37,$Q37,1,(Holidays!$A$1:$A$248)),0)+IF(AND($P37&gt;=HQ$4,$P37&lt;HR$4,$Q37&gt;=HR$4),NETWORKDAYS.INTL($P37,(HR$4)-1,1,(Holidays!$A$1:$A$248)),0)+IF(AND($P37&lt;HQ$4,$Q37&lt;HR$4,$Q37&gt;=HQ$4),NETWORKDAYS.INTL(HQ$4,$Q37,1,(Holidays!$A$1:$A$248)),0)+IF(AND($P37&lt;HQ$4,$Q37&gt;=HR$4,$Q37&gt;=HQ$4),NETWORKDAYS.INTL(HQ$4,(HR$4)-1,1,(Holidays!$A$1:$A$248)),0))*$S37,"")</f>
        <v>0</v>
      </c>
      <c r="HR37" s="191">
        <f>IFERROR((IF(AND($P37&gt;=HR$4,$P37&lt;HS$4,$Q37&lt;HS$4),NETWORKDAYS.INTL($P37,$Q37,1,(Holidays!$A$1:$A$248)),0)+IF(AND($P37&gt;=HR$4,$P37&lt;HS$4,$Q37&gt;=HS$4),NETWORKDAYS.INTL($P37,(HS$4)-1,1,(Holidays!$A$1:$A$248)),0)+IF(AND($P37&lt;HR$4,$Q37&lt;HS$4,$Q37&gt;=HR$4),NETWORKDAYS.INTL(HR$4,$Q37,1,(Holidays!$A$1:$A$248)),0)+IF(AND($P37&lt;HR$4,$Q37&gt;=HS$4,$Q37&gt;=HR$4),NETWORKDAYS.INTL(HR$4,(HS$4)-1,1,(Holidays!$A$1:$A$248)),0))*$S37,"")</f>
        <v>0</v>
      </c>
      <c r="HS37" s="191">
        <f>IFERROR((IF(AND($P37&gt;=HS$4,$P37&lt;HT$4,$Q37&lt;HT$4),NETWORKDAYS.INTL($P37,$Q37,1,(Holidays!$A$1:$A$248)),0)+IF(AND($P37&gt;=HS$4,$P37&lt;HT$4,$Q37&gt;=HT$4),NETWORKDAYS.INTL($P37,(HT$4)-1,1,(Holidays!$A$1:$A$248)),0)+IF(AND($P37&lt;HS$4,$Q37&lt;HT$4,$Q37&gt;=HS$4),NETWORKDAYS.INTL(HS$4,$Q37,1,(Holidays!$A$1:$A$248)),0)+IF(AND($P37&lt;HS$4,$Q37&gt;=HT$4,$Q37&gt;=HS$4),NETWORKDAYS.INTL(HS$4,(HT$4)-1,1,(Holidays!$A$1:$A$248)),0))*$S37,"")</f>
        <v>0</v>
      </c>
      <c r="HT37" s="191">
        <f>IFERROR((IF(AND($P37&gt;=HT$4,$P37&lt;HU$4,$Q37&lt;HU$4),NETWORKDAYS.INTL($P37,$Q37,1,(Holidays!$A$1:$A$248)),0)+IF(AND($P37&gt;=HT$4,$P37&lt;HU$4,$Q37&gt;=HU$4),NETWORKDAYS.INTL($P37,(HU$4)-1,1,(Holidays!$A$1:$A$248)),0)+IF(AND($P37&lt;HT$4,$Q37&lt;HU$4,$Q37&gt;=HT$4),NETWORKDAYS.INTL(HT$4,$Q37,1,(Holidays!$A$1:$A$248)),0)+IF(AND($P37&lt;HT$4,$Q37&gt;=HU$4,$Q37&gt;=HT$4),NETWORKDAYS.INTL(HT$4,(HU$4)-1,1,(Holidays!$A$1:$A$248)),0))*$S37,"")</f>
        <v>0</v>
      </c>
      <c r="HU37" s="191">
        <f>IFERROR((IF(AND($P37&gt;=HU$4,$P37&lt;HV$4,$Q37&lt;HV$4),NETWORKDAYS.INTL($P37,$Q37,1,(Holidays!$A$1:$A$248)),0)+IF(AND($P37&gt;=HU$4,$P37&lt;HV$4,$Q37&gt;=HV$4),NETWORKDAYS.INTL($P37,(HV$4)-1,1,(Holidays!$A$1:$A$248)),0)+IF(AND($P37&lt;HU$4,$Q37&lt;HV$4,$Q37&gt;=HU$4),NETWORKDAYS.INTL(HU$4,$Q37,1,(Holidays!$A$1:$A$248)),0)+IF(AND($P37&lt;HU$4,$Q37&gt;=HV$4,$Q37&gt;=HU$4),NETWORKDAYS.INTL(HU$4,(HV$4)-1,1,(Holidays!$A$1:$A$248)),0))*$S37,"")</f>
        <v>0</v>
      </c>
      <c r="HV37" s="191">
        <f>IFERROR((IF(AND($P37&gt;=HV$4,$P37&lt;HW$4,$Q37&lt;HW$4),NETWORKDAYS.INTL($P37,$Q37,1,(Holidays!$A$1:$A$248)),0)+IF(AND($P37&gt;=HV$4,$P37&lt;HW$4,$Q37&gt;=HW$4),NETWORKDAYS.INTL($P37,(HW$4)-1,1,(Holidays!$A$1:$A$248)),0)+IF(AND($P37&lt;HV$4,$Q37&lt;HW$4,$Q37&gt;=HV$4),NETWORKDAYS.INTL(HV$4,$Q37,1,(Holidays!$A$1:$A$248)),0)+IF(AND($P37&lt;HV$4,$Q37&gt;=HW$4,$Q37&gt;=HV$4),NETWORKDAYS.INTL(HV$4,(HW$4)-1,1,(Holidays!$A$1:$A$248)),0))*$S37,"")</f>
        <v>0</v>
      </c>
      <c r="HW37" s="191">
        <f>IFERROR((IF(AND($P37&gt;=HW$4,$P37&lt;HX$4,$Q37&lt;HX$4),NETWORKDAYS.INTL($P37,$Q37,1,(Holidays!$A$1:$A$248)),0)+IF(AND($P37&gt;=HW$4,$P37&lt;HX$4,$Q37&gt;=HX$4),NETWORKDAYS.INTL($P37,(HX$4)-1,1,(Holidays!$A$1:$A$248)),0)+IF(AND($P37&lt;HW$4,$Q37&lt;HX$4,$Q37&gt;=HW$4),NETWORKDAYS.INTL(HW$4,$Q37,1,(Holidays!$A$1:$A$248)),0)+IF(AND($P37&lt;HW$4,$Q37&gt;=HX$4,$Q37&gt;=HW$4),NETWORKDAYS.INTL(HW$4,(HX$4)-1,1,(Holidays!$A$1:$A$248)),0))*$S37,"")</f>
        <v>0</v>
      </c>
      <c r="HX37" s="191">
        <f>IFERROR((IF(AND($P37&gt;=HX$4,$P37&lt;HY$4,$Q37&lt;HY$4),NETWORKDAYS.INTL($P37,$Q37,1,(Holidays!$A$1:$A$248)),0)+IF(AND($P37&gt;=HX$4,$P37&lt;HY$4,$Q37&gt;=HY$4),NETWORKDAYS.INTL($P37,(HY$4)-1,1,(Holidays!$A$1:$A$248)),0)+IF(AND($P37&lt;HX$4,$Q37&lt;HY$4,$Q37&gt;=HX$4),NETWORKDAYS.INTL(HX$4,$Q37,1,(Holidays!$A$1:$A$248)),0)+IF(AND($P37&lt;HX$4,$Q37&gt;=HY$4,$Q37&gt;=HX$4),NETWORKDAYS.INTL(HX$4,(HY$4)-1,1,(Holidays!$A$1:$A$248)),0))*$S37,"")</f>
        <v>0</v>
      </c>
      <c r="HY37" s="191">
        <f>IFERROR((IF(AND($P37&gt;=HY$4,$P37&lt;HZ$4,$Q37&lt;HZ$4),NETWORKDAYS.INTL($P37,$Q37,1,(Holidays!$A$1:$A$248)),0)+IF(AND($P37&gt;=HY$4,$P37&lt;HZ$4,$Q37&gt;=HZ$4),NETWORKDAYS.INTL($P37,(HZ$4)-1,1,(Holidays!$A$1:$A$248)),0)+IF(AND($P37&lt;HY$4,$Q37&lt;HZ$4,$Q37&gt;=HY$4),NETWORKDAYS.INTL(HY$4,$Q37,1,(Holidays!$A$1:$A$248)),0)+IF(AND($P37&lt;HY$4,$Q37&gt;=HZ$4,$Q37&gt;=HY$4),NETWORKDAYS.INTL(HY$4,(HZ$4)-1,1,(Holidays!$A$1:$A$248)),0))*$S37,"")</f>
        <v>0</v>
      </c>
      <c r="HZ37" s="191">
        <f>IFERROR((IF(AND($P37&gt;=HZ$4,$P37&lt;IA$4,$Q37&lt;IA$4),NETWORKDAYS.INTL($P37,$Q37,1,(Holidays!$A$1:$A$248)),0)+IF(AND($P37&gt;=HZ$4,$P37&lt;IA$4,$Q37&gt;=IA$4),NETWORKDAYS.INTL($P37,(IA$4)-1,1,(Holidays!$A$1:$A$248)),0)+IF(AND($P37&lt;HZ$4,$Q37&lt;IA$4,$Q37&gt;=HZ$4),NETWORKDAYS.INTL(HZ$4,$Q37,1,(Holidays!$A$1:$A$248)),0)+IF(AND($P37&lt;HZ$4,$Q37&gt;=IA$4,$Q37&gt;=HZ$4),NETWORKDAYS.INTL(HZ$4,(IA$4)-1,1,(Holidays!$A$1:$A$248)),0))*$S37,"")</f>
        <v>0</v>
      </c>
      <c r="IA37" s="191">
        <f>IFERROR((IF(AND($P37&gt;=IA$4,$P37&lt;IB$4,$Q37&lt;IB$4),NETWORKDAYS.INTL($P37,$Q37,1,(Holidays!$A$1:$A$248)),0)+IF(AND($P37&gt;=IA$4,$P37&lt;IB$4,$Q37&gt;=IB$4),NETWORKDAYS.INTL($P37,(IB$4)-1,1,(Holidays!$A$1:$A$248)),0)+IF(AND($P37&lt;IA$4,$Q37&lt;IB$4,$Q37&gt;=IA$4),NETWORKDAYS.INTL(IA$4,$Q37,1,(Holidays!$A$1:$A$248)),0)+IF(AND($P37&lt;IA$4,$Q37&gt;=IB$4,$Q37&gt;=IA$4),NETWORKDAYS.INTL(IA$4,(IB$4)-1,1,(Holidays!$A$1:$A$248)),0))*$S37,"")</f>
        <v>0</v>
      </c>
      <c r="IB37" s="191">
        <f>IFERROR((IF(AND($P37&gt;=IB$4,$P37&lt;IC$4,$Q37&lt;IC$4),NETWORKDAYS.INTL($P37,$Q37,1,(Holidays!$A$1:$A$248)),0)+IF(AND($P37&gt;=IB$4,$P37&lt;IC$4,$Q37&gt;=IC$4),NETWORKDAYS.INTL($P37,(IC$4)-1,1,(Holidays!$A$1:$A$248)),0)+IF(AND($P37&lt;IB$4,$Q37&lt;IC$4,$Q37&gt;=IB$4),NETWORKDAYS.INTL(IB$4,$Q37,1,(Holidays!$A$1:$A$248)),0)+IF(AND($P37&lt;IB$4,$Q37&gt;=IC$4,$Q37&gt;=IB$4),NETWORKDAYS.INTL(IB$4,(IC$4)-1,1,(Holidays!$A$1:$A$248)),0))*$S37,"")</f>
        <v>0</v>
      </c>
      <c r="IC37" s="191">
        <f>IFERROR((IF(AND($P37&gt;=IC$4,$P37&lt;ID$4,$Q37&lt;ID$4),NETWORKDAYS.INTL($P37,$Q37,1,(Holidays!$A$1:$A$248)),0)+IF(AND($P37&gt;=IC$4,$P37&lt;ID$4,$Q37&gt;=ID$4),NETWORKDAYS.INTL($P37,(ID$4)-1,1,(Holidays!$A$1:$A$248)),0)+IF(AND($P37&lt;IC$4,$Q37&lt;ID$4,$Q37&gt;=IC$4),NETWORKDAYS.INTL(IC$4,$Q37,1,(Holidays!$A$1:$A$248)),0)+IF(AND($P37&lt;IC$4,$Q37&gt;=ID$4,$Q37&gt;=IC$4),NETWORKDAYS.INTL(IC$4,(ID$4)-1,1,(Holidays!$A$1:$A$248)),0))*$S37,"")</f>
        <v>0</v>
      </c>
      <c r="ID37" s="191">
        <f>IFERROR((IF(AND($P37&gt;=ID$4,$P37&lt;IE$4,$Q37&lt;IE$4),NETWORKDAYS.INTL($P37,$Q37,1,(Holidays!$A$1:$A$248)),0)+IF(AND($P37&gt;=ID$4,$P37&lt;IE$4,$Q37&gt;=IE$4),NETWORKDAYS.INTL($P37,(IE$4)-1,1,(Holidays!$A$1:$A$248)),0)+IF(AND($P37&lt;ID$4,$Q37&lt;IE$4,$Q37&gt;=ID$4),NETWORKDAYS.INTL(ID$4,$Q37,1,(Holidays!$A$1:$A$248)),0)+IF(AND($P37&lt;ID$4,$Q37&gt;=IE$4,$Q37&gt;=ID$4),NETWORKDAYS.INTL(ID$4,(IE$4)-1,1,(Holidays!$A$1:$A$248)),0))*$S37,"")</f>
        <v>0</v>
      </c>
      <c r="IE37" s="191">
        <f>IFERROR((IF(AND($P37&gt;=IE$4,$P37&lt;IF$4,$Q37&lt;IF$4),NETWORKDAYS.INTL($P37,$Q37,1,(Holidays!$A$1:$A$248)),0)+IF(AND($P37&gt;=IE$4,$P37&lt;IF$4,$Q37&gt;=IF$4),NETWORKDAYS.INTL($P37,(IF$4)-1,1,(Holidays!$A$1:$A$248)),0)+IF(AND($P37&lt;IE$4,$Q37&lt;IF$4,$Q37&gt;=IE$4),NETWORKDAYS.INTL(IE$4,$Q37,1,(Holidays!$A$1:$A$248)),0)+IF(AND($P37&lt;IE$4,$Q37&gt;=IF$4,$Q37&gt;=IE$4),NETWORKDAYS.INTL(IE$4,(IF$4)-1,1,(Holidays!$A$1:$A$248)),0))*$S37,"")</f>
        <v>0</v>
      </c>
      <c r="IF37" s="191">
        <f>IFERROR((IF(AND($P37&gt;=IF$4,$P37&lt;IG$4,$Q37&lt;IG$4),NETWORKDAYS.INTL($P37,$Q37,1,(Holidays!$A$1:$A$248)),0)+IF(AND($P37&gt;=IF$4,$P37&lt;IG$4,$Q37&gt;=IG$4),NETWORKDAYS.INTL($P37,(IG$4)-1,1,(Holidays!$A$1:$A$248)),0)+IF(AND($P37&lt;IF$4,$Q37&lt;IG$4,$Q37&gt;=IF$4),NETWORKDAYS.INTL(IF$4,$Q37,1,(Holidays!$A$1:$A$248)),0)+IF(AND($P37&lt;IF$4,$Q37&gt;=IG$4,$Q37&gt;=IF$4),NETWORKDAYS.INTL(IF$4,(IG$4)-1,1,(Holidays!$A$1:$A$248)),0))*$S37,"")</f>
        <v>0</v>
      </c>
      <c r="IG37" s="191">
        <f>IFERROR((IF(AND($P37&gt;=IG$4,$P37&lt;IH$4,$Q37&lt;IH$4),NETWORKDAYS.INTL($P37,$Q37,1,(Holidays!$A$1:$A$248)),0)+IF(AND($P37&gt;=IG$4,$P37&lt;IH$4,$Q37&gt;=IH$4),NETWORKDAYS.INTL($P37,(IH$4)-1,1,(Holidays!$A$1:$A$248)),0)+IF(AND($P37&lt;IG$4,$Q37&lt;IH$4,$Q37&gt;=IG$4),NETWORKDAYS.INTL(IG$4,$Q37,1,(Holidays!$A$1:$A$248)),0)+IF(AND($P37&lt;IG$4,$Q37&gt;=IH$4,$Q37&gt;=IG$4),NETWORKDAYS.INTL(IG$4,(IH$4)-1,1,(Holidays!$A$1:$A$248)),0))*$S37,"")</f>
        <v>0</v>
      </c>
      <c r="IH37" s="191">
        <f>IFERROR((IF(AND($P37&gt;=IH$4,$P37&lt;II$4,$Q37&lt;II$4),NETWORKDAYS.INTL($P37,$Q37,1,(Holidays!$A$1:$A$248)),0)+IF(AND($P37&gt;=IH$4,$P37&lt;II$4,$Q37&gt;=II$4),NETWORKDAYS.INTL($P37,(II$4)-1,1,(Holidays!$A$1:$A$248)),0)+IF(AND($P37&lt;IH$4,$Q37&lt;II$4,$Q37&gt;=IH$4),NETWORKDAYS.INTL(IH$4,$Q37,1,(Holidays!$A$1:$A$248)),0)+IF(AND($P37&lt;IH$4,$Q37&gt;=II$4,$Q37&gt;=IH$4),NETWORKDAYS.INTL(IH$4,(II$4)-1,1,(Holidays!$A$1:$A$248)),0))*$S37,"")</f>
        <v>0</v>
      </c>
      <c r="II37" s="191">
        <f>IFERROR((IF(AND($P37&gt;=II$4,$P37&lt;IJ$4,$Q37&lt;IJ$4),NETWORKDAYS.INTL($P37,$Q37,1,(Holidays!$A$1:$A$248)),0)+IF(AND($P37&gt;=II$4,$P37&lt;IJ$4,$Q37&gt;=IJ$4),NETWORKDAYS.INTL($P37,(IJ$4)-1,1,(Holidays!$A$1:$A$248)),0)+IF(AND($P37&lt;II$4,$Q37&lt;IJ$4,$Q37&gt;=II$4),NETWORKDAYS.INTL(II$4,$Q37,1,(Holidays!$A$1:$A$248)),0)+IF(AND($P37&lt;II$4,$Q37&gt;=IJ$4,$Q37&gt;=II$4),NETWORKDAYS.INTL(II$4,(IJ$4)-1,1,(Holidays!$A$1:$A$248)),0))*$S37,"")</f>
        <v>0</v>
      </c>
      <c r="IJ37" s="191">
        <f>IFERROR((IF(AND($P37&gt;=IJ$4,$P37&lt;IK$4,$Q37&lt;IK$4),NETWORKDAYS.INTL($P37,$Q37,1,(Holidays!$A$1:$A$248)),0)+IF(AND($P37&gt;=IJ$4,$P37&lt;IK$4,$Q37&gt;=IK$4),NETWORKDAYS.INTL($P37,(IK$4)-1,1,(Holidays!$A$1:$A$248)),0)+IF(AND($P37&lt;IJ$4,$Q37&lt;IK$4,$Q37&gt;=IJ$4),NETWORKDAYS.INTL(IJ$4,$Q37,1,(Holidays!$A$1:$A$248)),0)+IF(AND($P37&lt;IJ$4,$Q37&gt;=IK$4,$Q37&gt;=IJ$4),NETWORKDAYS.INTL(IJ$4,(IK$4)-1,1,(Holidays!$A$1:$A$248)),0))*$S37,"")</f>
        <v>0</v>
      </c>
      <c r="IK37" s="191">
        <f>IFERROR((IF(AND($P37&gt;=IK$4,$P37&lt;IL$4,$Q37&lt;IL$4),NETWORKDAYS.INTL($P37,$Q37,1,(Holidays!$A$1:$A$248)),0)+IF(AND($P37&gt;=IK$4,$P37&lt;IL$4,$Q37&gt;=IL$4),NETWORKDAYS.INTL($P37,(IL$4)-1,1,(Holidays!$A$1:$A$248)),0)+IF(AND($P37&lt;IK$4,$Q37&lt;IL$4,$Q37&gt;=IK$4),NETWORKDAYS.INTL(IK$4,$Q37,1,(Holidays!$A$1:$A$248)),0)+IF(AND($P37&lt;IK$4,$Q37&gt;=IL$4,$Q37&gt;=IK$4),NETWORKDAYS.INTL(IK$4,(IL$4)-1,1,(Holidays!$A$1:$A$248)),0))*$S37,"")</f>
        <v>0</v>
      </c>
      <c r="IL37" s="191">
        <f>IFERROR((IF(AND($P37&gt;=IL$4,$P37&lt;IM$4,$Q37&lt;IM$4),NETWORKDAYS.INTL($P37,$Q37,1,(Holidays!$A$1:$A$248)),0)+IF(AND($P37&gt;=IL$4,$P37&lt;IM$4,$Q37&gt;=IM$4),NETWORKDAYS.INTL($P37,(IM$4)-1,1,(Holidays!$A$1:$A$248)),0)+IF(AND($P37&lt;IL$4,$Q37&lt;IM$4,$Q37&gt;=IL$4),NETWORKDAYS.INTL(IL$4,$Q37,1,(Holidays!$A$1:$A$248)),0)+IF(AND($P37&lt;IL$4,$Q37&gt;=IM$4,$Q37&gt;=IL$4),NETWORKDAYS.INTL(IL$4,(IM$4)-1,1,(Holidays!$A$1:$A$248)),0))*$S37,"")</f>
        <v>0</v>
      </c>
      <c r="IM37" s="191">
        <f>IFERROR((IF(AND($P37&gt;=IM$4,$P37&lt;IN$4,$Q37&lt;IN$4),NETWORKDAYS.INTL($P37,$Q37,1,(Holidays!$A$1:$A$248)),0)+IF(AND($P37&gt;=IM$4,$P37&lt;IN$4,$Q37&gt;=IN$4),NETWORKDAYS.INTL($P37,(IN$4)-1,1,(Holidays!$A$1:$A$248)),0)+IF(AND($P37&lt;IM$4,$Q37&lt;IN$4,$Q37&gt;=IM$4),NETWORKDAYS.INTL(IM$4,$Q37,1,(Holidays!$A$1:$A$248)),0)+IF(AND($P37&lt;IM$4,$Q37&gt;=IN$4,$Q37&gt;=IM$4),NETWORKDAYS.INTL(IM$4,(IN$4)-1,1,(Holidays!$A$1:$A$248)),0))*$S37,"")</f>
        <v>0</v>
      </c>
      <c r="IN37" s="191">
        <f>IFERROR((IF(AND($P37&gt;=IN$4,$P37&lt;IO$4,$Q37&lt;IO$4),NETWORKDAYS.INTL($P37,$Q37,1,(Holidays!$A$1:$A$248)),0)+IF(AND($P37&gt;=IN$4,$P37&lt;IO$4,$Q37&gt;=IO$4),NETWORKDAYS.INTL($P37,(IO$4)-1,1,(Holidays!$A$1:$A$248)),0)+IF(AND($P37&lt;IN$4,$Q37&lt;IO$4,$Q37&gt;=IN$4),NETWORKDAYS.INTL(IN$4,$Q37,1,(Holidays!$A$1:$A$248)),0)+IF(AND($P37&lt;IN$4,$Q37&gt;=IO$4,$Q37&gt;=IN$4),NETWORKDAYS.INTL(IN$4,(IO$4)-1,1,(Holidays!$A$1:$A$248)),0))*$S37,"")</f>
        <v>0</v>
      </c>
      <c r="IO37" s="193">
        <f>IFERROR((IF(AND($P37&gt;=IO$4,$P37&lt;IP$4,$Q37&lt;IP$4),NETWORKDAYS.INTL($P37,$Q37,1,(Holidays!$A$1:$A$248)),0)+IF(AND($P37&gt;=IO$4,$P37&lt;IP$4,$Q37&gt;=IP$4),NETWORKDAYS.INTL($P37,(IP$4)-1,1,(Holidays!$A$1:$A$248)),0)+IF(AND($P37&lt;IO$4,$Q37&lt;IP$4,$Q37&gt;=IO$4),NETWORKDAYS.INTL(IO$4,$Q37,1,(Holidays!$A$1:$A$248)),0)+IF(AND($P37&lt;IO$4,$Q37&gt;=IP$4,$Q37&gt;=IO$4),NETWORKDAYS.INTL(IO$4,(IP$4)-1,1,(Holidays!$A$1:$A$248)),0))*$S37,"")</f>
        <v>0</v>
      </c>
    </row>
    <row r="38" spans="2:249" ht="15" customHeight="1">
      <c r="B38" s="59" t="str">
        <f>'A-1_MH Estimation'!B38</f>
        <v>B.8</v>
      </c>
      <c r="C38" s="60" t="str">
        <f>IFERROR(VLOOKUP(B38,'A-1_MH Estimation'!$B$6:$C$54,2,0),"")</f>
        <v>Pipe Cut Length  - Administrative Documentation &amp; Customer Comment Followed up</v>
      </c>
      <c r="D38" s="174">
        <f>IFERROR(VLOOKUP(C38,'A-1_MH Estimation'!$C$7:$K$61,9,0)*1,0)</f>
        <v>16</v>
      </c>
      <c r="E38" s="165">
        <v>1</v>
      </c>
      <c r="F38" s="166"/>
      <c r="G38" s="166"/>
      <c r="H38" s="166"/>
      <c r="I38" s="166"/>
      <c r="J38" s="167"/>
      <c r="K38" s="354">
        <f t="shared" ca="1" si="437"/>
        <v>16</v>
      </c>
      <c r="L38" s="307">
        <v>0.5</v>
      </c>
      <c r="M38" s="307">
        <v>0.5</v>
      </c>
      <c r="N38" s="307"/>
      <c r="O38" s="167"/>
      <c r="P38" s="171">
        <v>44550</v>
      </c>
      <c r="Q38" s="171">
        <v>44551</v>
      </c>
      <c r="R38" s="170">
        <f>NETWORKDAYS.INTL(P38,Q38,1,Holidays!$A$1:$A$248)</f>
        <v>2</v>
      </c>
      <c r="S38" s="62">
        <f t="shared" si="436"/>
        <v>8</v>
      </c>
      <c r="U38" s="253">
        <f>SUM($V38:IO38)</f>
        <v>16</v>
      </c>
      <c r="V38" s="190">
        <f>IFERROR((IF(AND($P38&gt;=V$4,$P38&lt;W$4,$Q38&lt;W$4),NETWORKDAYS.INTL($P38,$Q38,1,(Holidays!$A$1:$A$248)),0)+IF(AND($P38&gt;=V$4,$P38&lt;W$4,$Q38&gt;=W$4),NETWORKDAYS.INTL($P38,(W$4)-1,1,(Holidays!$A$1:$A$248)),0)+IF(AND($P38&lt;V$4,$Q38&lt;W$4,$Q38&gt;=V$4),NETWORKDAYS.INTL(V$4,$Q38,1,(Holidays!$A$1:$A$248)),0)+IF(AND($P38&lt;V$4,$Q38&gt;=W$4,$Q38&gt;=V$4),NETWORKDAYS.INTL(V$4,(W$4)-1,1,(Holidays!$A$1:$A$248)),0))*$S38,"")</f>
        <v>0</v>
      </c>
      <c r="W38" s="191">
        <f>IFERROR((IF(AND($P38&gt;=W$4,$P38&lt;X$4,$Q38&lt;X$4),NETWORKDAYS.INTL($P38,$Q38,1,(Holidays!$A$1:$A$248)),0)+IF(AND($P38&gt;=W$4,$P38&lt;X$4,$Q38&gt;=X$4),NETWORKDAYS.INTL($P38,(X$4)-1,1,(Holidays!$A$1:$A$248)),0)+IF(AND($P38&lt;W$4,$Q38&lt;X$4,$Q38&gt;=W$4),NETWORKDAYS.INTL(W$4,$Q38,1,(Holidays!$A$1:$A$248)),0)+IF(AND($P38&lt;W$4,$Q38&gt;=X$4,$Q38&gt;=W$4),NETWORKDAYS.INTL(W$4,(X$4)-1,1,(Holidays!$A$1:$A$248)),0))*$S38,"")</f>
        <v>0</v>
      </c>
      <c r="X38" s="191">
        <f>IFERROR((IF(AND($P38&gt;=X$4,$P38&lt;Y$4,$Q38&lt;Y$4),NETWORKDAYS.INTL($P38,$Q38,1,(Holidays!$A$1:$A$248)),0)+IF(AND($P38&gt;=X$4,$P38&lt;Y$4,$Q38&gt;=Y$4),NETWORKDAYS.INTL($P38,(Y$4)-1,1,(Holidays!$A$1:$A$248)),0)+IF(AND($P38&lt;X$4,$Q38&lt;Y$4,$Q38&gt;=X$4),NETWORKDAYS.INTL(X$4,$Q38,1,(Holidays!$A$1:$A$248)),0)+IF(AND($P38&lt;X$4,$Q38&gt;=Y$4,$Q38&gt;=X$4),NETWORKDAYS.INTL(X$4,(Y$4)-1,1,(Holidays!$A$1:$A$248)),0))*$S38,"")</f>
        <v>0</v>
      </c>
      <c r="Y38" s="191">
        <f>IFERROR((IF(AND($P38&gt;=Y$4,$P38&lt;Z$4,$Q38&lt;Z$4),NETWORKDAYS.INTL($P38,$Q38,1,(Holidays!$A$1:$A$248)),0)+IF(AND($P38&gt;=Y$4,$P38&lt;Z$4,$Q38&gt;=Z$4),NETWORKDAYS.INTL($P38,(Z$4)-1,1,(Holidays!$A$1:$A$248)),0)+IF(AND($P38&lt;Y$4,$Q38&lt;Z$4,$Q38&gt;=Y$4),NETWORKDAYS.INTL(Y$4,$Q38,1,(Holidays!$A$1:$A$248)),0)+IF(AND($P38&lt;Y$4,$Q38&gt;=Z$4,$Q38&gt;=Y$4),NETWORKDAYS.INTL(Y$4,(Z$4)-1,1,(Holidays!$A$1:$A$248)),0))*$S38,"")</f>
        <v>0</v>
      </c>
      <c r="Z38" s="191">
        <f>IFERROR((IF(AND($P38&gt;=Z$4,$P38&lt;AA$4,$Q38&lt;AA$4),NETWORKDAYS.INTL($P38,$Q38,1,(Holidays!$A$1:$A$248)),0)+IF(AND($P38&gt;=Z$4,$P38&lt;AA$4,$Q38&gt;=AA$4),NETWORKDAYS.INTL($P38,(AA$4)-1,1,(Holidays!$A$1:$A$248)),0)+IF(AND($P38&lt;Z$4,$Q38&lt;AA$4,$Q38&gt;=Z$4),NETWORKDAYS.INTL(Z$4,$Q38,1,(Holidays!$A$1:$A$248)),0)+IF(AND($P38&lt;Z$4,$Q38&gt;=AA$4,$Q38&gt;=Z$4),NETWORKDAYS.INTL(Z$4,(AA$4)-1,1,(Holidays!$A$1:$A$248)),0))*$S38,"")</f>
        <v>0</v>
      </c>
      <c r="AA38" s="191">
        <f>IFERROR((IF(AND($P38&gt;=AA$4,$P38&lt;AB$4,$Q38&lt;AB$4),NETWORKDAYS.INTL($P38,$Q38,1,(Holidays!$A$1:$A$248)),0)+IF(AND($P38&gt;=AA$4,$P38&lt;AB$4,$Q38&gt;=AB$4),NETWORKDAYS.INTL($P38,(AB$4)-1,1,(Holidays!$A$1:$A$248)),0)+IF(AND($P38&lt;AA$4,$Q38&lt;AB$4,$Q38&gt;=AA$4),NETWORKDAYS.INTL(AA$4,$Q38,1,(Holidays!$A$1:$A$248)),0)+IF(AND($P38&lt;AA$4,$Q38&gt;=AB$4,$Q38&gt;=AA$4),NETWORKDAYS.INTL(AA$4,(AB$4)-1,1,(Holidays!$A$1:$A$248)),0))*$S38,"")</f>
        <v>0</v>
      </c>
      <c r="AB38" s="191">
        <f>IFERROR((IF(AND($P38&gt;=AB$4,$P38&lt;AC$4,$Q38&lt;AC$4),NETWORKDAYS.INTL($P38,$Q38,1,(Holidays!$A$1:$A$248)),0)+IF(AND($P38&gt;=AB$4,$P38&lt;AC$4,$Q38&gt;=AC$4),NETWORKDAYS.INTL($P38,(AC$4)-1,1,(Holidays!$A$1:$A$248)),0)+IF(AND($P38&lt;AB$4,$Q38&lt;AC$4,$Q38&gt;=AB$4),NETWORKDAYS.INTL(AB$4,$Q38,1,(Holidays!$A$1:$A$248)),0)+IF(AND($P38&lt;AB$4,$Q38&gt;=AC$4,$Q38&gt;=AB$4),NETWORKDAYS.INTL(AB$4,(AC$4)-1,1,(Holidays!$A$1:$A$248)),0))*$S38,"")</f>
        <v>0</v>
      </c>
      <c r="AC38" s="191">
        <f>IFERROR((IF(AND($P38&gt;=AC$4,$P38&lt;AD$4,$Q38&lt;AD$4),NETWORKDAYS.INTL($P38,$Q38,1,(Holidays!$A$1:$A$248)),0)+IF(AND($P38&gt;=AC$4,$P38&lt;AD$4,$Q38&gt;=AD$4),NETWORKDAYS.INTL($P38,(AD$4)-1,1,(Holidays!$A$1:$A$248)),0)+IF(AND($P38&lt;AC$4,$Q38&lt;AD$4,$Q38&gt;=AC$4),NETWORKDAYS.INTL(AC$4,$Q38,1,(Holidays!$A$1:$A$248)),0)+IF(AND($P38&lt;AC$4,$Q38&gt;=AD$4,$Q38&gt;=AC$4),NETWORKDAYS.INTL(AC$4,(AD$4)-1,1,(Holidays!$A$1:$A$248)),0))*$S38,"")</f>
        <v>0</v>
      </c>
      <c r="AD38" s="191">
        <f>IFERROR((IF(AND($P38&gt;=AD$4,$P38&lt;AE$4,$Q38&lt;AE$4),NETWORKDAYS.INTL($P38,$Q38,1,(Holidays!$A$1:$A$248)),0)+IF(AND($P38&gt;=AD$4,$P38&lt;AE$4,$Q38&gt;=AE$4),NETWORKDAYS.INTL($P38,(AE$4)-1,1,(Holidays!$A$1:$A$248)),0)+IF(AND($P38&lt;AD$4,$Q38&lt;AE$4,$Q38&gt;=AD$4),NETWORKDAYS.INTL(AD$4,$Q38,1,(Holidays!$A$1:$A$248)),0)+IF(AND($P38&lt;AD$4,$Q38&gt;=AE$4,$Q38&gt;=AD$4),NETWORKDAYS.INTL(AD$4,(AE$4)-1,1,(Holidays!$A$1:$A$248)),0))*$S38,"")</f>
        <v>0</v>
      </c>
      <c r="AE38" s="191">
        <f>IFERROR((IF(AND($P38&gt;=AE$4,$P38&lt;AF$4,$Q38&lt;AF$4),NETWORKDAYS.INTL($P38,$Q38,1,(Holidays!$A$1:$A$248)),0)+IF(AND($P38&gt;=AE$4,$P38&lt;AF$4,$Q38&gt;=AF$4),NETWORKDAYS.INTL($P38,(AF$4)-1,1,(Holidays!$A$1:$A$248)),0)+IF(AND($P38&lt;AE$4,$Q38&lt;AF$4,$Q38&gt;=AE$4),NETWORKDAYS.INTL(AE$4,$Q38,1,(Holidays!$A$1:$A$248)),0)+IF(AND($P38&lt;AE$4,$Q38&gt;=AF$4,$Q38&gt;=AE$4),NETWORKDAYS.INTL(AE$4,(AF$4)-1,1,(Holidays!$A$1:$A$248)),0))*$S38,"")</f>
        <v>0</v>
      </c>
      <c r="AF38" s="191">
        <f>IFERROR((IF(AND($P38&gt;=AF$4,$P38&lt;AG$4,$Q38&lt;AG$4),NETWORKDAYS.INTL($P38,$Q38,1,(Holidays!$A$1:$A$248)),0)+IF(AND($P38&gt;=AF$4,$P38&lt;AG$4,$Q38&gt;=AG$4),NETWORKDAYS.INTL($P38,(AG$4)-1,1,(Holidays!$A$1:$A$248)),0)+IF(AND($P38&lt;AF$4,$Q38&lt;AG$4,$Q38&gt;=AF$4),NETWORKDAYS.INTL(AF$4,$Q38,1,(Holidays!$A$1:$A$248)),0)+IF(AND($P38&lt;AF$4,$Q38&gt;=AG$4,$Q38&gt;=AF$4),NETWORKDAYS.INTL(AF$4,(AG$4)-1,1,(Holidays!$A$1:$A$248)),0))*$S38,"")</f>
        <v>0</v>
      </c>
      <c r="AG38" s="191">
        <f>IFERROR((IF(AND($P38&gt;=AG$4,$P38&lt;AH$4,$Q38&lt;AH$4),NETWORKDAYS.INTL($P38,$Q38,1,(Holidays!$A$1:$A$248)),0)+IF(AND($P38&gt;=AG$4,$P38&lt;AH$4,$Q38&gt;=AH$4),NETWORKDAYS.INTL($P38,(AH$4)-1,1,(Holidays!$A$1:$A$248)),0)+IF(AND($P38&lt;AG$4,$Q38&lt;AH$4,$Q38&gt;=AG$4),NETWORKDAYS.INTL(AG$4,$Q38,1,(Holidays!$A$1:$A$248)),0)+IF(AND($P38&lt;AG$4,$Q38&gt;=AH$4,$Q38&gt;=AG$4),NETWORKDAYS.INTL(AG$4,(AH$4)-1,1,(Holidays!$A$1:$A$248)),0))*$S38,"")</f>
        <v>16</v>
      </c>
      <c r="AH38" s="191">
        <f>IFERROR((IF(AND($P38&gt;=AH$4,$P38&lt;AI$4,$Q38&lt;AI$4),NETWORKDAYS.INTL($P38,$Q38,1,(Holidays!$A$1:$A$248)),0)+IF(AND($P38&gt;=AH$4,$P38&lt;AI$4,$Q38&gt;=AI$4),NETWORKDAYS.INTL($P38,(AI$4)-1,1,(Holidays!$A$1:$A$248)),0)+IF(AND($P38&lt;AH$4,$Q38&lt;AI$4,$Q38&gt;=AH$4),NETWORKDAYS.INTL(AH$4,$Q38,1,(Holidays!$A$1:$A$248)),0)+IF(AND($P38&lt;AH$4,$Q38&gt;=AI$4,$Q38&gt;=AH$4),NETWORKDAYS.INTL(AH$4,(AI$4)-1,1,(Holidays!$A$1:$A$248)),0))*$S38,"")</f>
        <v>0</v>
      </c>
      <c r="AI38" s="191">
        <f>IFERROR((IF(AND($P38&gt;=AI$4,$P38&lt;AJ$4,$Q38&lt;AJ$4),NETWORKDAYS.INTL($P38,$Q38,1,(Holidays!$A$1:$A$248)),0)+IF(AND($P38&gt;=AI$4,$P38&lt;AJ$4,$Q38&gt;=AJ$4),NETWORKDAYS.INTL($P38,(AJ$4)-1,1,(Holidays!$A$1:$A$248)),0)+IF(AND($P38&lt;AI$4,$Q38&lt;AJ$4,$Q38&gt;=AI$4),NETWORKDAYS.INTL(AI$4,$Q38,1,(Holidays!$A$1:$A$248)),0)+IF(AND($P38&lt;AI$4,$Q38&gt;=AJ$4,$Q38&gt;=AI$4),NETWORKDAYS.INTL(AI$4,(AJ$4)-1,1,(Holidays!$A$1:$A$248)),0))*$S38,"")</f>
        <v>0</v>
      </c>
      <c r="AJ38" s="191">
        <f>IFERROR((IF(AND($P38&gt;=AJ$4,$P38&lt;AK$4,$Q38&lt;AK$4),NETWORKDAYS.INTL($P38,$Q38,1,(Holidays!$A$1:$A$248)),0)+IF(AND($P38&gt;=AJ$4,$P38&lt;AK$4,$Q38&gt;=AK$4),NETWORKDAYS.INTL($P38,(AK$4)-1,1,(Holidays!$A$1:$A$248)),0)+IF(AND($P38&lt;AJ$4,$Q38&lt;AK$4,$Q38&gt;=AJ$4),NETWORKDAYS.INTL(AJ$4,$Q38,1,(Holidays!$A$1:$A$248)),0)+IF(AND($P38&lt;AJ$4,$Q38&gt;=AK$4,$Q38&gt;=AJ$4),NETWORKDAYS.INTL(AJ$4,(AK$4)-1,1,(Holidays!$A$1:$A$248)),0))*$S38,"")</f>
        <v>0</v>
      </c>
      <c r="AK38" s="191">
        <f>IFERROR((IF(AND($P38&gt;=AK$4,$P38&lt;AL$4,$Q38&lt;AL$4),NETWORKDAYS.INTL($P38,$Q38,1,(Holidays!$A$1:$A$248)),0)+IF(AND($P38&gt;=AK$4,$P38&lt;AL$4,$Q38&gt;=AL$4),NETWORKDAYS.INTL($P38,(AL$4)-1,1,(Holidays!$A$1:$A$248)),0)+IF(AND($P38&lt;AK$4,$Q38&lt;AL$4,$Q38&gt;=AK$4),NETWORKDAYS.INTL(AK$4,$Q38,1,(Holidays!$A$1:$A$248)),0)+IF(AND($P38&lt;AK$4,$Q38&gt;=AL$4,$Q38&gt;=AK$4),NETWORKDAYS.INTL(AK$4,(AL$4)-1,1,(Holidays!$A$1:$A$248)),0))*$S38,"")</f>
        <v>0</v>
      </c>
      <c r="AL38" s="191">
        <f>IFERROR((IF(AND($P38&gt;=AL$4,$P38&lt;AM$4,$Q38&lt;AM$4),NETWORKDAYS.INTL($P38,$Q38,1,(Holidays!$A$1:$A$248)),0)+IF(AND($P38&gt;=AL$4,$P38&lt;AM$4,$Q38&gt;=AM$4),NETWORKDAYS.INTL($P38,(AM$4)-1,1,(Holidays!$A$1:$A$248)),0)+IF(AND($P38&lt;AL$4,$Q38&lt;AM$4,$Q38&gt;=AL$4),NETWORKDAYS.INTL(AL$4,$Q38,1,(Holidays!$A$1:$A$248)),0)+IF(AND($P38&lt;AL$4,$Q38&gt;=AM$4,$Q38&gt;=AL$4),NETWORKDAYS.INTL(AL$4,(AM$4)-1,1,(Holidays!$A$1:$A$248)),0))*$S38,"")</f>
        <v>0</v>
      </c>
      <c r="AM38" s="191">
        <f>IFERROR((IF(AND($P38&gt;=AM$4,$P38&lt;AN$4,$Q38&lt;AN$4),NETWORKDAYS.INTL($P38,$Q38,1,(Holidays!$A$1:$A$248)),0)+IF(AND($P38&gt;=AM$4,$P38&lt;AN$4,$Q38&gt;=AN$4),NETWORKDAYS.INTL($P38,(AN$4)-1,1,(Holidays!$A$1:$A$248)),0)+IF(AND($P38&lt;AM$4,$Q38&lt;AN$4,$Q38&gt;=AM$4),NETWORKDAYS.INTL(AM$4,$Q38,1,(Holidays!$A$1:$A$248)),0)+IF(AND($P38&lt;AM$4,$Q38&gt;=AN$4,$Q38&gt;=AM$4),NETWORKDAYS.INTL(AM$4,(AN$4)-1,1,(Holidays!$A$1:$A$248)),0))*$S38,"")</f>
        <v>0</v>
      </c>
      <c r="AN38" s="191">
        <f>IFERROR((IF(AND($P38&gt;=AN$4,$P38&lt;AO$4,$Q38&lt;AO$4),NETWORKDAYS.INTL($P38,$Q38,1,(Holidays!$A$1:$A$248)),0)+IF(AND($P38&gt;=AN$4,$P38&lt;AO$4,$Q38&gt;=AO$4),NETWORKDAYS.INTL($P38,(AO$4)-1,1,(Holidays!$A$1:$A$248)),0)+IF(AND($P38&lt;AN$4,$Q38&lt;AO$4,$Q38&gt;=AN$4),NETWORKDAYS.INTL(AN$4,$Q38,1,(Holidays!$A$1:$A$248)),0)+IF(AND($P38&lt;AN$4,$Q38&gt;=AO$4,$Q38&gt;=AN$4),NETWORKDAYS.INTL(AN$4,(AO$4)-1,1,(Holidays!$A$1:$A$248)),0))*$S38,"")</f>
        <v>0</v>
      </c>
      <c r="AO38" s="191">
        <f>IFERROR((IF(AND($P38&gt;=AO$4,$P38&lt;AP$4,$Q38&lt;AP$4),NETWORKDAYS.INTL($P38,$Q38,1,(Holidays!$A$1:$A$248)),0)+IF(AND($P38&gt;=AO$4,$P38&lt;AP$4,$Q38&gt;=AP$4),NETWORKDAYS.INTL($P38,(AP$4)-1,1,(Holidays!$A$1:$A$248)),0)+IF(AND($P38&lt;AO$4,$Q38&lt;AP$4,$Q38&gt;=AO$4),NETWORKDAYS.INTL(AO$4,$Q38,1,(Holidays!$A$1:$A$248)),0)+IF(AND($P38&lt;AO$4,$Q38&gt;=AP$4,$Q38&gt;=AO$4),NETWORKDAYS.INTL(AO$4,(AP$4)-1,1,(Holidays!$A$1:$A$248)),0))*$S38,"")</f>
        <v>0</v>
      </c>
      <c r="AP38" s="191">
        <f>IFERROR((IF(AND($P38&gt;=AP$4,$P38&lt;AQ$4,$Q38&lt;AQ$4),NETWORKDAYS.INTL($P38,$Q38,1,(Holidays!$A$1:$A$248)),0)+IF(AND($P38&gt;=AP$4,$P38&lt;AQ$4,$Q38&gt;=AQ$4),NETWORKDAYS.INTL($P38,(AQ$4)-1,1,(Holidays!$A$1:$A$248)),0)+IF(AND($P38&lt;AP$4,$Q38&lt;AQ$4,$Q38&gt;=AP$4),NETWORKDAYS.INTL(AP$4,$Q38,1,(Holidays!$A$1:$A$248)),0)+IF(AND($P38&lt;AP$4,$Q38&gt;=AQ$4,$Q38&gt;=AP$4),NETWORKDAYS.INTL(AP$4,(AQ$4)-1,1,(Holidays!$A$1:$A$248)),0))*$S38,"")</f>
        <v>0</v>
      </c>
      <c r="AQ38" s="191">
        <f>IFERROR((IF(AND($P38&gt;=AQ$4,$P38&lt;AR$4,$Q38&lt;AR$4),NETWORKDAYS.INTL($P38,$Q38,1,(Holidays!$A$1:$A$248)),0)+IF(AND($P38&gt;=AQ$4,$P38&lt;AR$4,$Q38&gt;=AR$4),NETWORKDAYS.INTL($P38,(AR$4)-1,1,(Holidays!$A$1:$A$248)),0)+IF(AND($P38&lt;AQ$4,$Q38&lt;AR$4,$Q38&gt;=AQ$4),NETWORKDAYS.INTL(AQ$4,$Q38,1,(Holidays!$A$1:$A$248)),0)+IF(AND($P38&lt;AQ$4,$Q38&gt;=AR$4,$Q38&gt;=AQ$4),NETWORKDAYS.INTL(AQ$4,(AR$4)-1,1,(Holidays!$A$1:$A$248)),0))*$S38,"")</f>
        <v>0</v>
      </c>
      <c r="AR38" s="191">
        <f>IFERROR((IF(AND($P38&gt;=AR$4,$P38&lt;AS$4,$Q38&lt;AS$4),NETWORKDAYS.INTL($P38,$Q38,1,(Holidays!$A$1:$A$248)),0)+IF(AND($P38&gt;=AR$4,$P38&lt;AS$4,$Q38&gt;=AS$4),NETWORKDAYS.INTL($P38,(AS$4)-1,1,(Holidays!$A$1:$A$248)),0)+IF(AND($P38&lt;AR$4,$Q38&lt;AS$4,$Q38&gt;=AR$4),NETWORKDAYS.INTL(AR$4,$Q38,1,(Holidays!$A$1:$A$248)),0)+IF(AND($P38&lt;AR$4,$Q38&gt;=AS$4,$Q38&gt;=AR$4),NETWORKDAYS.INTL(AR$4,(AS$4)-1,1,(Holidays!$A$1:$A$248)),0))*$S38,"")</f>
        <v>0</v>
      </c>
      <c r="AS38" s="192">
        <f>IFERROR((IF(AND($P38&gt;=AS$4,$P38&lt;AT$4,$Q38&lt;AT$4),NETWORKDAYS.INTL($P38,$Q38,1,(Holidays!$A$1:$A$248)),0)+IF(AND($P38&gt;=AS$4,$P38&lt;AT$4,$Q38&gt;=AT$4),NETWORKDAYS.INTL($P38,(AT$4)-1,1,(Holidays!$A$1:$A$248)),0)+IF(AND($P38&lt;AS$4,$Q38&lt;AT$4,$Q38&gt;=AS$4),NETWORKDAYS.INTL(AS$4,$Q38,1,(Holidays!$A$1:$A$248)),0)+IF(AND($P38&lt;AS$4,$Q38&gt;=AT$4,$Q38&gt;=AS$4),NETWORKDAYS.INTL(AS$4,(AT$4)-1,1,(Holidays!$A$1:$A$248)),0))*$S38,"")</f>
        <v>0</v>
      </c>
      <c r="AT38" s="191">
        <f>IFERROR((IF(AND($P38&gt;=AT$4,$P38&lt;AU$4,$Q38&lt;AU$4),NETWORKDAYS.INTL($P38,$Q38,1,(Holidays!$A$1:$A$248)),0)+IF(AND($P38&gt;=AT$4,$P38&lt;AU$4,$Q38&gt;=AU$4),NETWORKDAYS.INTL($P38,(AU$4)-1,1,(Holidays!$A$1:$A$248)),0)+IF(AND($P38&lt;AT$4,$Q38&lt;AU$4,$Q38&gt;=AT$4),NETWORKDAYS.INTL(AT$4,$Q38,1,(Holidays!$A$1:$A$248)),0)+IF(AND($P38&lt;AT$4,$Q38&gt;=AU$4,$Q38&gt;=AT$4),NETWORKDAYS.INTL(AT$4,(AU$4)-1,1,(Holidays!$A$1:$A$248)),0))*$S38,"")</f>
        <v>0</v>
      </c>
      <c r="AU38" s="191">
        <f>IFERROR((IF(AND($P38&gt;=AU$4,$P38&lt;AV$4,$Q38&lt;AV$4),NETWORKDAYS.INTL($P38,$Q38,1,(Holidays!$A$1:$A$248)),0)+IF(AND($P38&gt;=AU$4,$P38&lt;AV$4,$Q38&gt;=AV$4),NETWORKDAYS.INTL($P38,(AV$4)-1,1,(Holidays!$A$1:$A$248)),0)+IF(AND($P38&lt;AU$4,$Q38&lt;AV$4,$Q38&gt;=AU$4),NETWORKDAYS.INTL(AU$4,$Q38,1,(Holidays!$A$1:$A$248)),0)+IF(AND($P38&lt;AU$4,$Q38&gt;=AV$4,$Q38&gt;=AU$4),NETWORKDAYS.INTL(AU$4,(AV$4)-1,1,(Holidays!$A$1:$A$248)),0))*$S38,"")</f>
        <v>0</v>
      </c>
      <c r="AV38" s="191">
        <f>IFERROR((IF(AND($P38&gt;=AV$4,$P38&lt;AW$4,$Q38&lt;AW$4),NETWORKDAYS.INTL($P38,$Q38,1,(Holidays!$A$1:$A$248)),0)+IF(AND($P38&gt;=AV$4,$P38&lt;AW$4,$Q38&gt;=AW$4),NETWORKDAYS.INTL($P38,(AW$4)-1,1,(Holidays!$A$1:$A$248)),0)+IF(AND($P38&lt;AV$4,$Q38&lt;AW$4,$Q38&gt;=AV$4),NETWORKDAYS.INTL(AV$4,$Q38,1,(Holidays!$A$1:$A$248)),0)+IF(AND($P38&lt;AV$4,$Q38&gt;=AW$4,$Q38&gt;=AV$4),NETWORKDAYS.INTL(AV$4,(AW$4)-1,1,(Holidays!$A$1:$A$248)),0))*$S38,"")</f>
        <v>0</v>
      </c>
      <c r="AW38" s="191">
        <f>IFERROR((IF(AND($P38&gt;=AW$4,$P38&lt;AX$4,$Q38&lt;AX$4),NETWORKDAYS.INTL($P38,$Q38,1,(Holidays!$A$1:$A$248)),0)+IF(AND($P38&gt;=AW$4,$P38&lt;AX$4,$Q38&gt;=AX$4),NETWORKDAYS.INTL($P38,(AX$4)-1,1,(Holidays!$A$1:$A$248)),0)+IF(AND($P38&lt;AW$4,$Q38&lt;AX$4,$Q38&gt;=AW$4),NETWORKDAYS.INTL(AW$4,$Q38,1,(Holidays!$A$1:$A$248)),0)+IF(AND($P38&lt;AW$4,$Q38&gt;=AX$4,$Q38&gt;=AW$4),NETWORKDAYS.INTL(AW$4,(AX$4)-1,1,(Holidays!$A$1:$A$248)),0))*$S38,"")</f>
        <v>0</v>
      </c>
      <c r="AX38" s="191">
        <f>IFERROR((IF(AND($P38&gt;=AX$4,$P38&lt;AY$4,$Q38&lt;AY$4),NETWORKDAYS.INTL($P38,$Q38,1,(Holidays!$A$1:$A$248)),0)+IF(AND($P38&gt;=AX$4,$P38&lt;AY$4,$Q38&gt;=AY$4),NETWORKDAYS.INTL($P38,(AY$4)-1,1,(Holidays!$A$1:$A$248)),0)+IF(AND($P38&lt;AX$4,$Q38&lt;AY$4,$Q38&gt;=AX$4),NETWORKDAYS.INTL(AX$4,$Q38,1,(Holidays!$A$1:$A$248)),0)+IF(AND($P38&lt;AX$4,$Q38&gt;=AY$4,$Q38&gt;=AX$4),NETWORKDAYS.INTL(AX$4,(AY$4)-1,1,(Holidays!$A$1:$A$248)),0))*$S38,"")</f>
        <v>0</v>
      </c>
      <c r="AY38" s="191">
        <f>IFERROR((IF(AND($P38&gt;=AY$4,$P38&lt;AZ$4,$Q38&lt;AZ$4),NETWORKDAYS.INTL($P38,$Q38,1,(Holidays!$A$1:$A$248)),0)+IF(AND($P38&gt;=AY$4,$P38&lt;AZ$4,$Q38&gt;=AZ$4),NETWORKDAYS.INTL($P38,(AZ$4)-1,1,(Holidays!$A$1:$A$248)),0)+IF(AND($P38&lt;AY$4,$Q38&lt;AZ$4,$Q38&gt;=AY$4),NETWORKDAYS.INTL(AY$4,$Q38,1,(Holidays!$A$1:$A$248)),0)+IF(AND($P38&lt;AY$4,$Q38&gt;=AZ$4,$Q38&gt;=AY$4),NETWORKDAYS.INTL(AY$4,(AZ$4)-1,1,(Holidays!$A$1:$A$248)),0))*$S38,"")</f>
        <v>0</v>
      </c>
      <c r="AZ38" s="191">
        <f>IFERROR((IF(AND($P38&gt;=AZ$4,$P38&lt;BA$4,$Q38&lt;BA$4),NETWORKDAYS.INTL($P38,$Q38,1,(Holidays!$A$1:$A$248)),0)+IF(AND($P38&gt;=AZ$4,$P38&lt;BA$4,$Q38&gt;=BA$4),NETWORKDAYS.INTL($P38,(BA$4)-1,1,(Holidays!$A$1:$A$248)),0)+IF(AND($P38&lt;AZ$4,$Q38&lt;BA$4,$Q38&gt;=AZ$4),NETWORKDAYS.INTL(AZ$4,$Q38,1,(Holidays!$A$1:$A$248)),0)+IF(AND($P38&lt;AZ$4,$Q38&gt;=BA$4,$Q38&gt;=AZ$4),NETWORKDAYS.INTL(AZ$4,(BA$4)-1,1,(Holidays!$A$1:$A$248)),0))*$S38,"")</f>
        <v>0</v>
      </c>
      <c r="BA38" s="191">
        <f>IFERROR((IF(AND($P38&gt;=BA$4,$P38&lt;BB$4,$Q38&lt;BB$4),NETWORKDAYS.INTL($P38,$Q38,1,(Holidays!$A$1:$A$248)),0)+IF(AND($P38&gt;=BA$4,$P38&lt;BB$4,$Q38&gt;=BB$4),NETWORKDAYS.INTL($P38,(BB$4)-1,1,(Holidays!$A$1:$A$248)),0)+IF(AND($P38&lt;BA$4,$Q38&lt;BB$4,$Q38&gt;=BA$4),NETWORKDAYS.INTL(BA$4,$Q38,1,(Holidays!$A$1:$A$248)),0)+IF(AND($P38&lt;BA$4,$Q38&gt;=BB$4,$Q38&gt;=BA$4),NETWORKDAYS.INTL(BA$4,(BB$4)-1,1,(Holidays!$A$1:$A$248)),0))*$S38,"")</f>
        <v>0</v>
      </c>
      <c r="BB38" s="191">
        <f>IFERROR((IF(AND($P38&gt;=BB$4,$P38&lt;BC$4,$Q38&lt;BC$4),NETWORKDAYS.INTL($P38,$Q38,1,(Holidays!$A$1:$A$248)),0)+IF(AND($P38&gt;=BB$4,$P38&lt;BC$4,$Q38&gt;=BC$4),NETWORKDAYS.INTL($P38,(BC$4)-1,1,(Holidays!$A$1:$A$248)),0)+IF(AND($P38&lt;BB$4,$Q38&lt;BC$4,$Q38&gt;=BB$4),NETWORKDAYS.INTL(BB$4,$Q38,1,(Holidays!$A$1:$A$248)),0)+IF(AND($P38&lt;BB$4,$Q38&gt;=BC$4,$Q38&gt;=BB$4),NETWORKDAYS.INTL(BB$4,(BC$4)-1,1,(Holidays!$A$1:$A$248)),0))*$S38,"")</f>
        <v>0</v>
      </c>
      <c r="BC38" s="191">
        <f>IFERROR((IF(AND($P38&gt;=BC$4,$P38&lt;BD$4,$Q38&lt;BD$4),NETWORKDAYS.INTL($P38,$Q38,1,(Holidays!$A$1:$A$248)),0)+IF(AND($P38&gt;=BC$4,$P38&lt;BD$4,$Q38&gt;=BD$4),NETWORKDAYS.INTL($P38,(BD$4)-1,1,(Holidays!$A$1:$A$248)),0)+IF(AND($P38&lt;BC$4,$Q38&lt;BD$4,$Q38&gt;=BC$4),NETWORKDAYS.INTL(BC$4,$Q38,1,(Holidays!$A$1:$A$248)),0)+IF(AND($P38&lt;BC$4,$Q38&gt;=BD$4,$Q38&gt;=BC$4),NETWORKDAYS.INTL(BC$4,(BD$4)-1,1,(Holidays!$A$1:$A$248)),0))*$S38,"")</f>
        <v>0</v>
      </c>
      <c r="BD38" s="191">
        <f>IFERROR((IF(AND($P38&gt;=BD$4,$P38&lt;BE$4,$Q38&lt;BE$4),NETWORKDAYS.INTL($P38,$Q38,1,(Holidays!$A$1:$A$248)),0)+IF(AND($P38&gt;=BD$4,$P38&lt;BE$4,$Q38&gt;=BE$4),NETWORKDAYS.INTL($P38,(BE$4)-1,1,(Holidays!$A$1:$A$248)),0)+IF(AND($P38&lt;BD$4,$Q38&lt;BE$4,$Q38&gt;=BD$4),NETWORKDAYS.INTL(BD$4,$Q38,1,(Holidays!$A$1:$A$248)),0)+IF(AND($P38&lt;BD$4,$Q38&gt;=BE$4,$Q38&gt;=BD$4),NETWORKDAYS.INTL(BD$4,(BE$4)-1,1,(Holidays!$A$1:$A$248)),0))*$S38,"")</f>
        <v>0</v>
      </c>
      <c r="BE38" s="191">
        <f>IFERROR((IF(AND($P38&gt;=BE$4,$P38&lt;BF$4,$Q38&lt;BF$4),NETWORKDAYS.INTL($P38,$Q38,1,(Holidays!$A$1:$A$248)),0)+IF(AND($P38&gt;=BE$4,$P38&lt;BF$4,$Q38&gt;=BF$4),NETWORKDAYS.INTL($P38,(BF$4)-1,1,(Holidays!$A$1:$A$248)),0)+IF(AND($P38&lt;BE$4,$Q38&lt;BF$4,$Q38&gt;=BE$4),NETWORKDAYS.INTL(BE$4,$Q38,1,(Holidays!$A$1:$A$248)),0)+IF(AND($P38&lt;BE$4,$Q38&gt;=BF$4,$Q38&gt;=BE$4),NETWORKDAYS.INTL(BE$4,(BF$4)-1,1,(Holidays!$A$1:$A$248)),0))*$S38,"")</f>
        <v>0</v>
      </c>
      <c r="BF38" s="191">
        <f>IFERROR((IF(AND($P38&gt;=BF$4,$P38&lt;BG$4,$Q38&lt;BG$4),NETWORKDAYS.INTL($P38,$Q38,1,(Holidays!$A$1:$A$248)),0)+IF(AND($P38&gt;=BF$4,$P38&lt;BG$4,$Q38&gt;=BG$4),NETWORKDAYS.INTL($P38,(BG$4)-1,1,(Holidays!$A$1:$A$248)),0)+IF(AND($P38&lt;BF$4,$Q38&lt;BG$4,$Q38&gt;=BF$4),NETWORKDAYS.INTL(BF$4,$Q38,1,(Holidays!$A$1:$A$248)),0)+IF(AND($P38&lt;BF$4,$Q38&gt;=BG$4,$Q38&gt;=BF$4),NETWORKDAYS.INTL(BF$4,(BG$4)-1,1,(Holidays!$A$1:$A$248)),0))*$S38,"")</f>
        <v>0</v>
      </c>
      <c r="BG38" s="191">
        <f>IFERROR((IF(AND($P38&gt;=BG$4,$P38&lt;BH$4,$Q38&lt;BH$4),NETWORKDAYS.INTL($P38,$Q38,1,(Holidays!$A$1:$A$248)),0)+IF(AND($P38&gt;=BG$4,$P38&lt;BH$4,$Q38&gt;=BH$4),NETWORKDAYS.INTL($P38,(BH$4)-1,1,(Holidays!$A$1:$A$248)),0)+IF(AND($P38&lt;BG$4,$Q38&lt;BH$4,$Q38&gt;=BG$4),NETWORKDAYS.INTL(BG$4,$Q38,1,(Holidays!$A$1:$A$248)),0)+IF(AND($P38&lt;BG$4,$Q38&gt;=BH$4,$Q38&gt;=BG$4),NETWORKDAYS.INTL(BG$4,(BH$4)-1,1,(Holidays!$A$1:$A$248)),0))*$S38,"")</f>
        <v>0</v>
      </c>
      <c r="BH38" s="191">
        <f>IFERROR((IF(AND($P38&gt;=BH$4,$P38&lt;BI$4,$Q38&lt;BI$4),NETWORKDAYS.INTL($P38,$Q38,1,(Holidays!$A$1:$A$248)),0)+IF(AND($P38&gt;=BH$4,$P38&lt;BI$4,$Q38&gt;=BI$4),NETWORKDAYS.INTL($P38,(BI$4)-1,1,(Holidays!$A$1:$A$248)),0)+IF(AND($P38&lt;BH$4,$Q38&lt;BI$4,$Q38&gt;=BH$4),NETWORKDAYS.INTL(BH$4,$Q38,1,(Holidays!$A$1:$A$248)),0)+IF(AND($P38&lt;BH$4,$Q38&gt;=BI$4,$Q38&gt;=BH$4),NETWORKDAYS.INTL(BH$4,(BI$4)-1,1,(Holidays!$A$1:$A$248)),0))*$S38,"")</f>
        <v>0</v>
      </c>
      <c r="BI38" s="191">
        <f>IFERROR((IF(AND($P38&gt;=BI$4,$P38&lt;BJ$4,$Q38&lt;BJ$4),NETWORKDAYS.INTL($P38,$Q38,1,(Holidays!$A$1:$A$248)),0)+IF(AND($P38&gt;=BI$4,$P38&lt;BJ$4,$Q38&gt;=BJ$4),NETWORKDAYS.INTL($P38,(BJ$4)-1,1,(Holidays!$A$1:$A$248)),0)+IF(AND($P38&lt;BI$4,$Q38&lt;BJ$4,$Q38&gt;=BI$4),NETWORKDAYS.INTL(BI$4,$Q38,1,(Holidays!$A$1:$A$248)),0)+IF(AND($P38&lt;BI$4,$Q38&gt;=BJ$4,$Q38&gt;=BI$4),NETWORKDAYS.INTL(BI$4,(BJ$4)-1,1,(Holidays!$A$1:$A$248)),0))*$S38,"")</f>
        <v>0</v>
      </c>
      <c r="BJ38" s="191">
        <f>IFERROR((IF(AND($P38&gt;=BJ$4,$P38&lt;BK$4,$Q38&lt;BK$4),NETWORKDAYS.INTL($P38,$Q38,1,(Holidays!$A$1:$A$248)),0)+IF(AND($P38&gt;=BJ$4,$P38&lt;BK$4,$Q38&gt;=BK$4),NETWORKDAYS.INTL($P38,(BK$4)-1,1,(Holidays!$A$1:$A$248)),0)+IF(AND($P38&lt;BJ$4,$Q38&lt;BK$4,$Q38&gt;=BJ$4),NETWORKDAYS.INTL(BJ$4,$Q38,1,(Holidays!$A$1:$A$248)),0)+IF(AND($P38&lt;BJ$4,$Q38&gt;=BK$4,$Q38&gt;=BJ$4),NETWORKDAYS.INTL(BJ$4,(BK$4)-1,1,(Holidays!$A$1:$A$248)),0))*$S38,"")</f>
        <v>0</v>
      </c>
      <c r="BK38" s="191">
        <f>IFERROR((IF(AND($P38&gt;=BK$4,$P38&lt;BL$4,$Q38&lt;BL$4),NETWORKDAYS.INTL($P38,$Q38,1,(Holidays!$A$1:$A$248)),0)+IF(AND($P38&gt;=BK$4,$P38&lt;BL$4,$Q38&gt;=BL$4),NETWORKDAYS.INTL($P38,(BL$4)-1,1,(Holidays!$A$1:$A$248)),0)+IF(AND($P38&lt;BK$4,$Q38&lt;BL$4,$Q38&gt;=BK$4),NETWORKDAYS.INTL(BK$4,$Q38,1,(Holidays!$A$1:$A$248)),0)+IF(AND($P38&lt;BK$4,$Q38&gt;=BL$4,$Q38&gt;=BK$4),NETWORKDAYS.INTL(BK$4,(BL$4)-1,1,(Holidays!$A$1:$A$248)),0))*$S38,"")</f>
        <v>0</v>
      </c>
      <c r="BL38" s="191">
        <f>IFERROR((IF(AND($P38&gt;=BL$4,$P38&lt;BM$4,$Q38&lt;BM$4),NETWORKDAYS.INTL($P38,$Q38,1,(Holidays!$A$1:$A$248)),0)+IF(AND($P38&gt;=BL$4,$P38&lt;BM$4,$Q38&gt;=BM$4),NETWORKDAYS.INTL($P38,(BM$4)-1,1,(Holidays!$A$1:$A$248)),0)+IF(AND($P38&lt;BL$4,$Q38&lt;BM$4,$Q38&gt;=BL$4),NETWORKDAYS.INTL(BL$4,$Q38,1,(Holidays!$A$1:$A$248)),0)+IF(AND($P38&lt;BL$4,$Q38&gt;=BM$4,$Q38&gt;=BL$4),NETWORKDAYS.INTL(BL$4,(BM$4)-1,1,(Holidays!$A$1:$A$248)),0))*$S38,"")</f>
        <v>0</v>
      </c>
      <c r="BM38" s="191">
        <f>IFERROR((IF(AND($P38&gt;=BM$4,$P38&lt;BN$4,$Q38&lt;BN$4),NETWORKDAYS.INTL($P38,$Q38,1,(Holidays!$A$1:$A$248)),0)+IF(AND($P38&gt;=BM$4,$P38&lt;BN$4,$Q38&gt;=BN$4),NETWORKDAYS.INTL($P38,(BN$4)-1,1,(Holidays!$A$1:$A$248)),0)+IF(AND($P38&lt;BM$4,$Q38&lt;BN$4,$Q38&gt;=BM$4),NETWORKDAYS.INTL(BM$4,$Q38,1,(Holidays!$A$1:$A$248)),0)+IF(AND($P38&lt;BM$4,$Q38&gt;=BN$4,$Q38&gt;=BM$4),NETWORKDAYS.INTL(BM$4,(BN$4)-1,1,(Holidays!$A$1:$A$248)),0))*$S38,"")</f>
        <v>0</v>
      </c>
      <c r="BN38" s="191">
        <f>IFERROR((IF(AND($P38&gt;=BN$4,$P38&lt;BO$4,$Q38&lt;BO$4),NETWORKDAYS.INTL($P38,$Q38,1,(Holidays!$A$1:$A$248)),0)+IF(AND($P38&gt;=BN$4,$P38&lt;BO$4,$Q38&gt;=BO$4),NETWORKDAYS.INTL($P38,(BO$4)-1,1,(Holidays!$A$1:$A$248)),0)+IF(AND($P38&lt;BN$4,$Q38&lt;BO$4,$Q38&gt;=BN$4),NETWORKDAYS.INTL(BN$4,$Q38,1,(Holidays!$A$1:$A$248)),0)+IF(AND($P38&lt;BN$4,$Q38&gt;=BO$4,$Q38&gt;=BN$4),NETWORKDAYS.INTL(BN$4,(BO$4)-1,1,(Holidays!$A$1:$A$248)),0))*$S38,"")</f>
        <v>0</v>
      </c>
      <c r="BO38" s="191">
        <f>IFERROR((IF(AND($P38&gt;=BO$4,$P38&lt;BP$4,$Q38&lt;BP$4),NETWORKDAYS.INTL($P38,$Q38,1,(Holidays!$A$1:$A$248)),0)+IF(AND($P38&gt;=BO$4,$P38&lt;BP$4,$Q38&gt;=BP$4),NETWORKDAYS.INTL($P38,(BP$4)-1,1,(Holidays!$A$1:$A$248)),0)+IF(AND($P38&lt;BO$4,$Q38&lt;BP$4,$Q38&gt;=BO$4),NETWORKDAYS.INTL(BO$4,$Q38,1,(Holidays!$A$1:$A$248)),0)+IF(AND($P38&lt;BO$4,$Q38&gt;=BP$4,$Q38&gt;=BO$4),NETWORKDAYS.INTL(BO$4,(BP$4)-1,1,(Holidays!$A$1:$A$248)),0))*$S38,"")</f>
        <v>0</v>
      </c>
      <c r="BP38" s="191">
        <f>IFERROR((IF(AND($P38&gt;=BP$4,$P38&lt;BQ$4,$Q38&lt;BQ$4),NETWORKDAYS.INTL($P38,$Q38,1,(Holidays!$A$1:$A$248)),0)+IF(AND($P38&gt;=BP$4,$P38&lt;BQ$4,$Q38&gt;=BQ$4),NETWORKDAYS.INTL($P38,(BQ$4)-1,1,(Holidays!$A$1:$A$248)),0)+IF(AND($P38&lt;BP$4,$Q38&lt;BQ$4,$Q38&gt;=BP$4),NETWORKDAYS.INTL(BP$4,$Q38,1,(Holidays!$A$1:$A$248)),0)+IF(AND($P38&lt;BP$4,$Q38&gt;=BQ$4,$Q38&gt;=BP$4),NETWORKDAYS.INTL(BP$4,(BQ$4)-1,1,(Holidays!$A$1:$A$248)),0))*$S38,"")</f>
        <v>0</v>
      </c>
      <c r="BQ38" s="191">
        <f>IFERROR((IF(AND($P38&gt;=BQ$4,$P38&lt;BR$4,$Q38&lt;BR$4),NETWORKDAYS.INTL($P38,$Q38,1,(Holidays!$A$1:$A$248)),0)+IF(AND($P38&gt;=BQ$4,$P38&lt;BR$4,$Q38&gt;=BR$4),NETWORKDAYS.INTL($P38,(BR$4)-1,1,(Holidays!$A$1:$A$248)),0)+IF(AND($P38&lt;BQ$4,$Q38&lt;BR$4,$Q38&gt;=BQ$4),NETWORKDAYS.INTL(BQ$4,$Q38,1,(Holidays!$A$1:$A$248)),0)+IF(AND($P38&lt;BQ$4,$Q38&gt;=BR$4,$Q38&gt;=BQ$4),NETWORKDAYS.INTL(BQ$4,(BR$4)-1,1,(Holidays!$A$1:$A$248)),0))*$S38,"")</f>
        <v>0</v>
      </c>
      <c r="BR38" s="191">
        <f>IFERROR((IF(AND($P38&gt;=BR$4,$P38&lt;BS$4,$Q38&lt;BS$4),NETWORKDAYS.INTL($P38,$Q38,1,(Holidays!$A$1:$A$248)),0)+IF(AND($P38&gt;=BR$4,$P38&lt;BS$4,$Q38&gt;=BS$4),NETWORKDAYS.INTL($P38,(BS$4)-1,1,(Holidays!$A$1:$A$248)),0)+IF(AND($P38&lt;BR$4,$Q38&lt;BS$4,$Q38&gt;=BR$4),NETWORKDAYS.INTL(BR$4,$Q38,1,(Holidays!$A$1:$A$248)),0)+IF(AND($P38&lt;BR$4,$Q38&gt;=BS$4,$Q38&gt;=BR$4),NETWORKDAYS.INTL(BR$4,(BS$4)-1,1,(Holidays!$A$1:$A$248)),0))*$S38,"")</f>
        <v>0</v>
      </c>
      <c r="BS38" s="191">
        <f>IFERROR((IF(AND($P38&gt;=BS$4,$P38&lt;BT$4,$Q38&lt;BT$4),NETWORKDAYS.INTL($P38,$Q38,1,(Holidays!$A$1:$A$248)),0)+IF(AND($P38&gt;=BS$4,$P38&lt;BT$4,$Q38&gt;=BT$4),NETWORKDAYS.INTL($P38,(BT$4)-1,1,(Holidays!$A$1:$A$248)),0)+IF(AND($P38&lt;BS$4,$Q38&lt;BT$4,$Q38&gt;=BS$4),NETWORKDAYS.INTL(BS$4,$Q38,1,(Holidays!$A$1:$A$248)),0)+IF(AND($P38&lt;BS$4,$Q38&gt;=BT$4,$Q38&gt;=BS$4),NETWORKDAYS.INTL(BS$4,(BT$4)-1,1,(Holidays!$A$1:$A$248)),0))*$S38,"")</f>
        <v>0</v>
      </c>
      <c r="BT38" s="191">
        <f>IFERROR((IF(AND($P38&gt;=BT$4,$P38&lt;BU$4,$Q38&lt;BU$4),NETWORKDAYS.INTL($P38,$Q38,1,(Holidays!$A$1:$A$248)),0)+IF(AND($P38&gt;=BT$4,$P38&lt;BU$4,$Q38&gt;=BU$4),NETWORKDAYS.INTL($P38,(BU$4)-1,1,(Holidays!$A$1:$A$248)),0)+IF(AND($P38&lt;BT$4,$Q38&lt;BU$4,$Q38&gt;=BT$4),NETWORKDAYS.INTL(BT$4,$Q38,1,(Holidays!$A$1:$A$248)),0)+IF(AND($P38&lt;BT$4,$Q38&gt;=BU$4,$Q38&gt;=BT$4),NETWORKDAYS.INTL(BT$4,(BU$4)-1,1,(Holidays!$A$1:$A$248)),0))*$S38,"")</f>
        <v>0</v>
      </c>
      <c r="BU38" s="191">
        <f>IFERROR((IF(AND($P38&gt;=BU$4,$P38&lt;BV$4,$Q38&lt;BV$4),NETWORKDAYS.INTL($P38,$Q38,1,(Holidays!$A$1:$A$248)),0)+IF(AND($P38&gt;=BU$4,$P38&lt;BV$4,$Q38&gt;=BV$4),NETWORKDAYS.INTL($P38,(BV$4)-1,1,(Holidays!$A$1:$A$248)),0)+IF(AND($P38&lt;BU$4,$Q38&lt;BV$4,$Q38&gt;=BU$4),NETWORKDAYS.INTL(BU$4,$Q38,1,(Holidays!$A$1:$A$248)),0)+IF(AND($P38&lt;BU$4,$Q38&gt;=BV$4,$Q38&gt;=BU$4),NETWORKDAYS.INTL(BU$4,(BV$4)-1,1,(Holidays!$A$1:$A$248)),0))*$S38,"")</f>
        <v>0</v>
      </c>
      <c r="BV38" s="191">
        <f>IFERROR((IF(AND($P38&gt;=BV$4,$P38&lt;BW$4,$Q38&lt;BW$4),NETWORKDAYS.INTL($P38,$Q38,1,(Holidays!$A$1:$A$248)),0)+IF(AND($P38&gt;=BV$4,$P38&lt;BW$4,$Q38&gt;=BW$4),NETWORKDAYS.INTL($P38,(BW$4)-1,1,(Holidays!$A$1:$A$248)),0)+IF(AND($P38&lt;BV$4,$Q38&lt;BW$4,$Q38&gt;=BV$4),NETWORKDAYS.INTL(BV$4,$Q38,1,(Holidays!$A$1:$A$248)),0)+IF(AND($P38&lt;BV$4,$Q38&gt;=BW$4,$Q38&gt;=BV$4),NETWORKDAYS.INTL(BV$4,(BW$4)-1,1,(Holidays!$A$1:$A$248)),0))*$S38,"")</f>
        <v>0</v>
      </c>
      <c r="BW38" s="191">
        <f>IFERROR((IF(AND($P38&gt;=BW$4,$P38&lt;BX$4,$Q38&lt;BX$4),NETWORKDAYS.INTL($P38,$Q38,1,(Holidays!$A$1:$A$248)),0)+IF(AND($P38&gt;=BW$4,$P38&lt;BX$4,$Q38&gt;=BX$4),NETWORKDAYS.INTL($P38,(BX$4)-1,1,(Holidays!$A$1:$A$248)),0)+IF(AND($P38&lt;BW$4,$Q38&lt;BX$4,$Q38&gt;=BW$4),NETWORKDAYS.INTL(BW$4,$Q38,1,(Holidays!$A$1:$A$248)),0)+IF(AND($P38&lt;BW$4,$Q38&gt;=BX$4,$Q38&gt;=BW$4),NETWORKDAYS.INTL(BW$4,(BX$4)-1,1,(Holidays!$A$1:$A$248)),0))*$S38,"")</f>
        <v>0</v>
      </c>
      <c r="BX38" s="191">
        <f>IFERROR((IF(AND($P38&gt;=BX$4,$P38&lt;BY$4,$Q38&lt;BY$4),NETWORKDAYS.INTL($P38,$Q38,1,(Holidays!$A$1:$A$248)),0)+IF(AND($P38&gt;=BX$4,$P38&lt;BY$4,$Q38&gt;=BY$4),NETWORKDAYS.INTL($P38,(BY$4)-1,1,(Holidays!$A$1:$A$248)),0)+IF(AND($P38&lt;BX$4,$Q38&lt;BY$4,$Q38&gt;=BX$4),NETWORKDAYS.INTL(BX$4,$Q38,1,(Holidays!$A$1:$A$248)),0)+IF(AND($P38&lt;BX$4,$Q38&gt;=BY$4,$Q38&gt;=BX$4),NETWORKDAYS.INTL(BX$4,(BY$4)-1,1,(Holidays!$A$1:$A$248)),0))*$S38,"")</f>
        <v>0</v>
      </c>
      <c r="BY38" s="191">
        <f>IFERROR((IF(AND($P38&gt;=BY$4,$P38&lt;BZ$4,$Q38&lt;BZ$4),NETWORKDAYS.INTL($P38,$Q38,1,(Holidays!$A$1:$A$248)),0)+IF(AND($P38&gt;=BY$4,$P38&lt;BZ$4,$Q38&gt;=BZ$4),NETWORKDAYS.INTL($P38,(BZ$4)-1,1,(Holidays!$A$1:$A$248)),0)+IF(AND($P38&lt;BY$4,$Q38&lt;BZ$4,$Q38&gt;=BY$4),NETWORKDAYS.INTL(BY$4,$Q38,1,(Holidays!$A$1:$A$248)),0)+IF(AND($P38&lt;BY$4,$Q38&gt;=BZ$4,$Q38&gt;=BY$4),NETWORKDAYS.INTL(BY$4,(BZ$4)-1,1,(Holidays!$A$1:$A$248)),0))*$S38,"")</f>
        <v>0</v>
      </c>
      <c r="BZ38" s="191">
        <f>IFERROR((IF(AND($P38&gt;=BZ$4,$P38&lt;CA$4,$Q38&lt;CA$4),NETWORKDAYS.INTL($P38,$Q38,1,(Holidays!$A$1:$A$248)),0)+IF(AND($P38&gt;=BZ$4,$P38&lt;CA$4,$Q38&gt;=CA$4),NETWORKDAYS.INTL($P38,(CA$4)-1,1,(Holidays!$A$1:$A$248)),0)+IF(AND($P38&lt;BZ$4,$Q38&lt;CA$4,$Q38&gt;=BZ$4),NETWORKDAYS.INTL(BZ$4,$Q38,1,(Holidays!$A$1:$A$248)),0)+IF(AND($P38&lt;BZ$4,$Q38&gt;=CA$4,$Q38&gt;=BZ$4),NETWORKDAYS.INTL(BZ$4,(CA$4)-1,1,(Holidays!$A$1:$A$248)),0))*$S38,"")</f>
        <v>0</v>
      </c>
      <c r="CA38" s="191">
        <f>IFERROR((IF(AND($P38&gt;=CA$4,$P38&lt;CB$4,$Q38&lt;CB$4),NETWORKDAYS.INTL($P38,$Q38,1,(Holidays!$A$1:$A$248)),0)+IF(AND($P38&gt;=CA$4,$P38&lt;CB$4,$Q38&gt;=CB$4),NETWORKDAYS.INTL($P38,(CB$4)-1,1,(Holidays!$A$1:$A$248)),0)+IF(AND($P38&lt;CA$4,$Q38&lt;CB$4,$Q38&gt;=CA$4),NETWORKDAYS.INTL(CA$4,$Q38,1,(Holidays!$A$1:$A$248)),0)+IF(AND($P38&lt;CA$4,$Q38&gt;=CB$4,$Q38&gt;=CA$4),NETWORKDAYS.INTL(CA$4,(CB$4)-1,1,(Holidays!$A$1:$A$248)),0))*$S38,"")</f>
        <v>0</v>
      </c>
      <c r="CB38" s="191">
        <f>IFERROR((IF(AND($P38&gt;=CB$4,$P38&lt;CC$4,$Q38&lt;CC$4),NETWORKDAYS.INTL($P38,$Q38,1,(Holidays!$A$1:$A$248)),0)+IF(AND($P38&gt;=CB$4,$P38&lt;CC$4,$Q38&gt;=CC$4),NETWORKDAYS.INTL($P38,(CC$4)-1,1,(Holidays!$A$1:$A$248)),0)+IF(AND($P38&lt;CB$4,$Q38&lt;CC$4,$Q38&gt;=CB$4),NETWORKDAYS.INTL(CB$4,$Q38,1,(Holidays!$A$1:$A$248)),0)+IF(AND($P38&lt;CB$4,$Q38&gt;=CC$4,$Q38&gt;=CB$4),NETWORKDAYS.INTL(CB$4,(CC$4)-1,1,(Holidays!$A$1:$A$248)),0))*$S38,"")</f>
        <v>0</v>
      </c>
      <c r="CC38" s="191">
        <f>IFERROR((IF(AND($P38&gt;=CC$4,$P38&lt;CD$4,$Q38&lt;CD$4),NETWORKDAYS.INTL($P38,$Q38,1,(Holidays!$A$1:$A$248)),0)+IF(AND($P38&gt;=CC$4,$P38&lt;CD$4,$Q38&gt;=CD$4),NETWORKDAYS.INTL($P38,(CD$4)-1,1,(Holidays!$A$1:$A$248)),0)+IF(AND($P38&lt;CC$4,$Q38&lt;CD$4,$Q38&gt;=CC$4),NETWORKDAYS.INTL(CC$4,$Q38,1,(Holidays!$A$1:$A$248)),0)+IF(AND($P38&lt;CC$4,$Q38&gt;=CD$4,$Q38&gt;=CC$4),NETWORKDAYS.INTL(CC$4,(CD$4)-1,1,(Holidays!$A$1:$A$248)),0))*$S38,"")</f>
        <v>0</v>
      </c>
      <c r="CD38" s="191">
        <f>IFERROR((IF(AND($P38&gt;=CD$4,$P38&lt;CE$4,$Q38&lt;CE$4),NETWORKDAYS.INTL($P38,$Q38,1,(Holidays!$A$1:$A$248)),0)+IF(AND($P38&gt;=CD$4,$P38&lt;CE$4,$Q38&gt;=CE$4),NETWORKDAYS.INTL($P38,(CE$4)-1,1,(Holidays!$A$1:$A$248)),0)+IF(AND($P38&lt;CD$4,$Q38&lt;CE$4,$Q38&gt;=CD$4),NETWORKDAYS.INTL(CD$4,$Q38,1,(Holidays!$A$1:$A$248)),0)+IF(AND($P38&lt;CD$4,$Q38&gt;=CE$4,$Q38&gt;=CD$4),NETWORKDAYS.INTL(CD$4,(CE$4)-1,1,(Holidays!$A$1:$A$248)),0))*$S38,"")</f>
        <v>0</v>
      </c>
      <c r="CE38" s="191">
        <f>IFERROR((IF(AND($P38&gt;=CE$4,$P38&lt;CF$4,$Q38&lt;CF$4),NETWORKDAYS.INTL($P38,$Q38,1,(Holidays!$A$1:$A$248)),0)+IF(AND($P38&gt;=CE$4,$P38&lt;CF$4,$Q38&gt;=CF$4),NETWORKDAYS.INTL($P38,(CF$4)-1,1,(Holidays!$A$1:$A$248)),0)+IF(AND($P38&lt;CE$4,$Q38&lt;CF$4,$Q38&gt;=CE$4),NETWORKDAYS.INTL(CE$4,$Q38,1,(Holidays!$A$1:$A$248)),0)+IF(AND($P38&lt;CE$4,$Q38&gt;=CF$4,$Q38&gt;=CE$4),NETWORKDAYS.INTL(CE$4,(CF$4)-1,1,(Holidays!$A$1:$A$248)),0))*$S38,"")</f>
        <v>0</v>
      </c>
      <c r="CF38" s="191">
        <f>IFERROR((IF(AND($P38&gt;=CF$4,$P38&lt;CG$4,$Q38&lt;CG$4),NETWORKDAYS.INTL($P38,$Q38,1,(Holidays!$A$1:$A$248)),0)+IF(AND($P38&gt;=CF$4,$P38&lt;CG$4,$Q38&gt;=CG$4),NETWORKDAYS.INTL($P38,(CG$4)-1,1,(Holidays!$A$1:$A$248)),0)+IF(AND($P38&lt;CF$4,$Q38&lt;CG$4,$Q38&gt;=CF$4),NETWORKDAYS.INTL(CF$4,$Q38,1,(Holidays!$A$1:$A$248)),0)+IF(AND($P38&lt;CF$4,$Q38&gt;=CG$4,$Q38&gt;=CF$4),NETWORKDAYS.INTL(CF$4,(CG$4)-1,1,(Holidays!$A$1:$A$248)),0))*$S38,"")</f>
        <v>0</v>
      </c>
      <c r="CG38" s="191">
        <f>IFERROR((IF(AND($P38&gt;=CG$4,$P38&lt;CH$4,$Q38&lt;CH$4),NETWORKDAYS.INTL($P38,$Q38,1,(Holidays!$A$1:$A$248)),0)+IF(AND($P38&gt;=CG$4,$P38&lt;CH$4,$Q38&gt;=CH$4),NETWORKDAYS.INTL($P38,(CH$4)-1,1,(Holidays!$A$1:$A$248)),0)+IF(AND($P38&lt;CG$4,$Q38&lt;CH$4,$Q38&gt;=CG$4),NETWORKDAYS.INTL(CG$4,$Q38,1,(Holidays!$A$1:$A$248)),0)+IF(AND($P38&lt;CG$4,$Q38&gt;=CH$4,$Q38&gt;=CG$4),NETWORKDAYS.INTL(CG$4,(CH$4)-1,1,(Holidays!$A$1:$A$248)),0))*$S38,"")</f>
        <v>0</v>
      </c>
      <c r="CH38" s="191">
        <f>IFERROR((IF(AND($P38&gt;=CH$4,$P38&lt;CI$4,$Q38&lt;CI$4),NETWORKDAYS.INTL($P38,$Q38,1,(Holidays!$A$1:$A$248)),0)+IF(AND($P38&gt;=CH$4,$P38&lt;CI$4,$Q38&gt;=CI$4),NETWORKDAYS.INTL($P38,(CI$4)-1,1,(Holidays!$A$1:$A$248)),0)+IF(AND($P38&lt;CH$4,$Q38&lt;CI$4,$Q38&gt;=CH$4),NETWORKDAYS.INTL(CH$4,$Q38,1,(Holidays!$A$1:$A$248)),0)+IF(AND($P38&lt;CH$4,$Q38&gt;=CI$4,$Q38&gt;=CH$4),NETWORKDAYS.INTL(CH$4,(CI$4)-1,1,(Holidays!$A$1:$A$248)),0))*$S38,"")</f>
        <v>0</v>
      </c>
      <c r="CI38" s="191">
        <f>IFERROR((IF(AND($P38&gt;=CI$4,$P38&lt;CJ$4,$Q38&lt;CJ$4),NETWORKDAYS.INTL($P38,$Q38,1,(Holidays!$A$1:$A$248)),0)+IF(AND($P38&gt;=CI$4,$P38&lt;CJ$4,$Q38&gt;=CJ$4),NETWORKDAYS.INTL($P38,(CJ$4)-1,1,(Holidays!$A$1:$A$248)),0)+IF(AND($P38&lt;CI$4,$Q38&lt;CJ$4,$Q38&gt;=CI$4),NETWORKDAYS.INTL(CI$4,$Q38,1,(Holidays!$A$1:$A$248)),0)+IF(AND($P38&lt;CI$4,$Q38&gt;=CJ$4,$Q38&gt;=CI$4),NETWORKDAYS.INTL(CI$4,(CJ$4)-1,1,(Holidays!$A$1:$A$248)),0))*$S38,"")</f>
        <v>0</v>
      </c>
      <c r="CJ38" s="191">
        <f>IFERROR((IF(AND($P38&gt;=CJ$4,$P38&lt;CK$4,$Q38&lt;CK$4),NETWORKDAYS.INTL($P38,$Q38,1,(Holidays!$A$1:$A$248)),0)+IF(AND($P38&gt;=CJ$4,$P38&lt;CK$4,$Q38&gt;=CK$4),NETWORKDAYS.INTL($P38,(CK$4)-1,1,(Holidays!$A$1:$A$248)),0)+IF(AND($P38&lt;CJ$4,$Q38&lt;CK$4,$Q38&gt;=CJ$4),NETWORKDAYS.INTL(CJ$4,$Q38,1,(Holidays!$A$1:$A$248)),0)+IF(AND($P38&lt;CJ$4,$Q38&gt;=CK$4,$Q38&gt;=CJ$4),NETWORKDAYS.INTL(CJ$4,(CK$4)-1,1,(Holidays!$A$1:$A$248)),0))*$S38,"")</f>
        <v>0</v>
      </c>
      <c r="CK38" s="191">
        <f>IFERROR((IF(AND($P38&gt;=CK$4,$P38&lt;CL$4,$Q38&lt;CL$4),NETWORKDAYS.INTL($P38,$Q38,1,(Holidays!$A$1:$A$248)),0)+IF(AND($P38&gt;=CK$4,$P38&lt;CL$4,$Q38&gt;=CL$4),NETWORKDAYS.INTL($P38,(CL$4)-1,1,(Holidays!$A$1:$A$248)),0)+IF(AND($P38&lt;CK$4,$Q38&lt;CL$4,$Q38&gt;=CK$4),NETWORKDAYS.INTL(CK$4,$Q38,1,(Holidays!$A$1:$A$248)),0)+IF(AND($P38&lt;CK$4,$Q38&gt;=CL$4,$Q38&gt;=CK$4),NETWORKDAYS.INTL(CK$4,(CL$4)-1,1,(Holidays!$A$1:$A$248)),0))*$S38,"")</f>
        <v>0</v>
      </c>
      <c r="CL38" s="191">
        <f>IFERROR((IF(AND($P38&gt;=CL$4,$P38&lt;CM$4,$Q38&lt;CM$4),NETWORKDAYS.INTL($P38,$Q38,1,(Holidays!$A$1:$A$248)),0)+IF(AND($P38&gt;=CL$4,$P38&lt;CM$4,$Q38&gt;=CM$4),NETWORKDAYS.INTL($P38,(CM$4)-1,1,(Holidays!$A$1:$A$248)),0)+IF(AND($P38&lt;CL$4,$Q38&lt;CM$4,$Q38&gt;=CL$4),NETWORKDAYS.INTL(CL$4,$Q38,1,(Holidays!$A$1:$A$248)),0)+IF(AND($P38&lt;CL$4,$Q38&gt;=CM$4,$Q38&gt;=CL$4),NETWORKDAYS.INTL(CL$4,(CM$4)-1,1,(Holidays!$A$1:$A$248)),0))*$S38,"")</f>
        <v>0</v>
      </c>
      <c r="CM38" s="191">
        <f>IFERROR((IF(AND($P38&gt;=CM$4,$P38&lt;CN$4,$Q38&lt;CN$4),NETWORKDAYS.INTL($P38,$Q38,1,(Holidays!$A$1:$A$248)),0)+IF(AND($P38&gt;=CM$4,$P38&lt;CN$4,$Q38&gt;=CN$4),NETWORKDAYS.INTL($P38,(CN$4)-1,1,(Holidays!$A$1:$A$248)),0)+IF(AND($P38&lt;CM$4,$Q38&lt;CN$4,$Q38&gt;=CM$4),NETWORKDAYS.INTL(CM$4,$Q38,1,(Holidays!$A$1:$A$248)),0)+IF(AND($P38&lt;CM$4,$Q38&gt;=CN$4,$Q38&gt;=CM$4),NETWORKDAYS.INTL(CM$4,(CN$4)-1,1,(Holidays!$A$1:$A$248)),0))*$S38,"")</f>
        <v>0</v>
      </c>
      <c r="CN38" s="191">
        <f>IFERROR((IF(AND($P38&gt;=CN$4,$P38&lt;CO$4,$Q38&lt;CO$4),NETWORKDAYS.INTL($P38,$Q38,1,(Holidays!$A$1:$A$248)),0)+IF(AND($P38&gt;=CN$4,$P38&lt;CO$4,$Q38&gt;=CO$4),NETWORKDAYS.INTL($P38,(CO$4)-1,1,(Holidays!$A$1:$A$248)),0)+IF(AND($P38&lt;CN$4,$Q38&lt;CO$4,$Q38&gt;=CN$4),NETWORKDAYS.INTL(CN$4,$Q38,1,(Holidays!$A$1:$A$248)),0)+IF(AND($P38&lt;CN$4,$Q38&gt;=CO$4,$Q38&gt;=CN$4),NETWORKDAYS.INTL(CN$4,(CO$4)-1,1,(Holidays!$A$1:$A$248)),0))*$S38,"")</f>
        <v>0</v>
      </c>
      <c r="CO38" s="191">
        <f>IFERROR((IF(AND($P38&gt;=CO$4,$P38&lt;CP$4,$Q38&lt;CP$4),NETWORKDAYS.INTL($P38,$Q38,1,(Holidays!$A$1:$A$248)),0)+IF(AND($P38&gt;=CO$4,$P38&lt;CP$4,$Q38&gt;=CP$4),NETWORKDAYS.INTL($P38,(CP$4)-1,1,(Holidays!$A$1:$A$248)),0)+IF(AND($P38&lt;CO$4,$Q38&lt;CP$4,$Q38&gt;=CO$4),NETWORKDAYS.INTL(CO$4,$Q38,1,(Holidays!$A$1:$A$248)),0)+IF(AND($P38&lt;CO$4,$Q38&gt;=CP$4,$Q38&gt;=CO$4),NETWORKDAYS.INTL(CO$4,(CP$4)-1,1,(Holidays!$A$1:$A$248)),0))*$S38,"")</f>
        <v>0</v>
      </c>
      <c r="CP38" s="191">
        <f>IFERROR((IF(AND($P38&gt;=CP$4,$P38&lt;CQ$4,$Q38&lt;CQ$4),NETWORKDAYS.INTL($P38,$Q38,1,(Holidays!$A$1:$A$248)),0)+IF(AND($P38&gt;=CP$4,$P38&lt;CQ$4,$Q38&gt;=CQ$4),NETWORKDAYS.INTL($P38,(CQ$4)-1,1,(Holidays!$A$1:$A$248)),0)+IF(AND($P38&lt;CP$4,$Q38&lt;CQ$4,$Q38&gt;=CP$4),NETWORKDAYS.INTL(CP$4,$Q38,1,(Holidays!$A$1:$A$248)),0)+IF(AND($P38&lt;CP$4,$Q38&gt;=CQ$4,$Q38&gt;=CP$4),NETWORKDAYS.INTL(CP$4,(CQ$4)-1,1,(Holidays!$A$1:$A$248)),0))*$S38,"")</f>
        <v>0</v>
      </c>
      <c r="CQ38" s="191">
        <f>IFERROR((IF(AND($P38&gt;=CQ$4,$P38&lt;CR$4,$Q38&lt;CR$4),NETWORKDAYS.INTL($P38,$Q38,1,(Holidays!$A$1:$A$248)),0)+IF(AND($P38&gt;=CQ$4,$P38&lt;CR$4,$Q38&gt;=CR$4),NETWORKDAYS.INTL($P38,(CR$4)-1,1,(Holidays!$A$1:$A$248)),0)+IF(AND($P38&lt;CQ$4,$Q38&lt;CR$4,$Q38&gt;=CQ$4),NETWORKDAYS.INTL(CQ$4,$Q38,1,(Holidays!$A$1:$A$248)),0)+IF(AND($P38&lt;CQ$4,$Q38&gt;=CR$4,$Q38&gt;=CQ$4),NETWORKDAYS.INTL(CQ$4,(CR$4)-1,1,(Holidays!$A$1:$A$248)),0))*$S38,"")</f>
        <v>0</v>
      </c>
      <c r="CR38" s="191">
        <f>IFERROR((IF(AND($P38&gt;=CR$4,$P38&lt;CS$4,$Q38&lt;CS$4),NETWORKDAYS.INTL($P38,$Q38,1,(Holidays!$A$1:$A$248)),0)+IF(AND($P38&gt;=CR$4,$P38&lt;CS$4,$Q38&gt;=CS$4),NETWORKDAYS.INTL($P38,(CS$4)-1,1,(Holidays!$A$1:$A$248)),0)+IF(AND($P38&lt;CR$4,$Q38&lt;CS$4,$Q38&gt;=CR$4),NETWORKDAYS.INTL(CR$4,$Q38,1,(Holidays!$A$1:$A$248)),0)+IF(AND($P38&lt;CR$4,$Q38&gt;=CS$4,$Q38&gt;=CR$4),NETWORKDAYS.INTL(CR$4,(CS$4)-1,1,(Holidays!$A$1:$A$248)),0))*$S38,"")</f>
        <v>0</v>
      </c>
      <c r="CS38" s="191">
        <f>IFERROR((IF(AND($P38&gt;=CS$4,$P38&lt;CT$4,$Q38&lt;CT$4),NETWORKDAYS.INTL($P38,$Q38,1,(Holidays!$A$1:$A$248)),0)+IF(AND($P38&gt;=CS$4,$P38&lt;CT$4,$Q38&gt;=CT$4),NETWORKDAYS.INTL($P38,(CT$4)-1,1,(Holidays!$A$1:$A$248)),0)+IF(AND($P38&lt;CS$4,$Q38&lt;CT$4,$Q38&gt;=CS$4),NETWORKDAYS.INTL(CS$4,$Q38,1,(Holidays!$A$1:$A$248)),0)+IF(AND($P38&lt;CS$4,$Q38&gt;=CT$4,$Q38&gt;=CS$4),NETWORKDAYS.INTL(CS$4,(CT$4)-1,1,(Holidays!$A$1:$A$248)),0))*$S38,"")</f>
        <v>0</v>
      </c>
      <c r="CT38" s="191">
        <f>IFERROR((IF(AND($P38&gt;=CT$4,$P38&lt;CU$4,$Q38&lt;CU$4),NETWORKDAYS.INTL($P38,$Q38,1,(Holidays!$A$1:$A$248)),0)+IF(AND($P38&gt;=CT$4,$P38&lt;CU$4,$Q38&gt;=CU$4),NETWORKDAYS.INTL($P38,(CU$4)-1,1,(Holidays!$A$1:$A$248)),0)+IF(AND($P38&lt;CT$4,$Q38&lt;CU$4,$Q38&gt;=CT$4),NETWORKDAYS.INTL(CT$4,$Q38,1,(Holidays!$A$1:$A$248)),0)+IF(AND($P38&lt;CT$4,$Q38&gt;=CU$4,$Q38&gt;=CT$4),NETWORKDAYS.INTL(CT$4,(CU$4)-1,1,(Holidays!$A$1:$A$248)),0))*$S38,"")</f>
        <v>0</v>
      </c>
      <c r="CU38" s="191">
        <f>IFERROR((IF(AND($P38&gt;=CU$4,$P38&lt;CV$4,$Q38&lt;CV$4),NETWORKDAYS.INTL($P38,$Q38,1,(Holidays!$A$1:$A$248)),0)+IF(AND($P38&gt;=CU$4,$P38&lt;CV$4,$Q38&gt;=CV$4),NETWORKDAYS.INTL($P38,(CV$4)-1,1,(Holidays!$A$1:$A$248)),0)+IF(AND($P38&lt;CU$4,$Q38&lt;CV$4,$Q38&gt;=CU$4),NETWORKDAYS.INTL(CU$4,$Q38,1,(Holidays!$A$1:$A$248)),0)+IF(AND($P38&lt;CU$4,$Q38&gt;=CV$4,$Q38&gt;=CU$4),NETWORKDAYS.INTL(CU$4,(CV$4)-1,1,(Holidays!$A$1:$A$248)),0))*$S38,"")</f>
        <v>0</v>
      </c>
      <c r="CV38" s="191">
        <f>IFERROR((IF(AND($P38&gt;=CV$4,$P38&lt;CW$4,$Q38&lt;CW$4),NETWORKDAYS.INTL($P38,$Q38,1,(Holidays!$A$1:$A$248)),0)+IF(AND($P38&gt;=CV$4,$P38&lt;CW$4,$Q38&gt;=CW$4),NETWORKDAYS.INTL($P38,(CW$4)-1,1,(Holidays!$A$1:$A$248)),0)+IF(AND($P38&lt;CV$4,$Q38&lt;CW$4,$Q38&gt;=CV$4),NETWORKDAYS.INTL(CV$4,$Q38,1,(Holidays!$A$1:$A$248)),0)+IF(AND($P38&lt;CV$4,$Q38&gt;=CW$4,$Q38&gt;=CV$4),NETWORKDAYS.INTL(CV$4,(CW$4)-1,1,(Holidays!$A$1:$A$248)),0))*$S38,"")</f>
        <v>0</v>
      </c>
      <c r="CW38" s="191">
        <f>IFERROR((IF(AND($P38&gt;=CW$4,$P38&lt;CX$4,$Q38&lt;CX$4),NETWORKDAYS.INTL($P38,$Q38,1,(Holidays!$A$1:$A$248)),0)+IF(AND($P38&gt;=CW$4,$P38&lt;CX$4,$Q38&gt;=CX$4),NETWORKDAYS.INTL($P38,(CX$4)-1,1,(Holidays!$A$1:$A$248)),0)+IF(AND($P38&lt;CW$4,$Q38&lt;CX$4,$Q38&gt;=CW$4),NETWORKDAYS.INTL(CW$4,$Q38,1,(Holidays!$A$1:$A$248)),0)+IF(AND($P38&lt;CW$4,$Q38&gt;=CX$4,$Q38&gt;=CW$4),NETWORKDAYS.INTL(CW$4,(CX$4)-1,1,(Holidays!$A$1:$A$248)),0))*$S38,"")</f>
        <v>0</v>
      </c>
      <c r="CX38" s="191">
        <f>IFERROR((IF(AND($P38&gt;=CX$4,$P38&lt;CY$4,$Q38&lt;CY$4),NETWORKDAYS.INTL($P38,$Q38,1,(Holidays!$A$1:$A$248)),0)+IF(AND($P38&gt;=CX$4,$P38&lt;CY$4,$Q38&gt;=CY$4),NETWORKDAYS.INTL($P38,(CY$4)-1,1,(Holidays!$A$1:$A$248)),0)+IF(AND($P38&lt;CX$4,$Q38&lt;CY$4,$Q38&gt;=CX$4),NETWORKDAYS.INTL(CX$4,$Q38,1,(Holidays!$A$1:$A$248)),0)+IF(AND($P38&lt;CX$4,$Q38&gt;=CY$4,$Q38&gt;=CX$4),NETWORKDAYS.INTL(CX$4,(CY$4)-1,1,(Holidays!$A$1:$A$248)),0))*$S38,"")</f>
        <v>0</v>
      </c>
      <c r="CY38" s="191">
        <f>IFERROR((IF(AND($P38&gt;=CY$4,$P38&lt;CZ$4,$Q38&lt;CZ$4),NETWORKDAYS.INTL($P38,$Q38,1,(Holidays!$A$1:$A$248)),0)+IF(AND($P38&gt;=CY$4,$P38&lt;CZ$4,$Q38&gt;=CZ$4),NETWORKDAYS.INTL($P38,(CZ$4)-1,1,(Holidays!$A$1:$A$248)),0)+IF(AND($P38&lt;CY$4,$Q38&lt;CZ$4,$Q38&gt;=CY$4),NETWORKDAYS.INTL(CY$4,$Q38,1,(Holidays!$A$1:$A$248)),0)+IF(AND($P38&lt;CY$4,$Q38&gt;=CZ$4,$Q38&gt;=CY$4),NETWORKDAYS.INTL(CY$4,(CZ$4)-1,1,(Holidays!$A$1:$A$248)),0))*$S38,"")</f>
        <v>0</v>
      </c>
      <c r="CZ38" s="191">
        <f>IFERROR((IF(AND($P38&gt;=CZ$4,$P38&lt;DA$4,$Q38&lt;DA$4),NETWORKDAYS.INTL($P38,$Q38,1,(Holidays!$A$1:$A$248)),0)+IF(AND($P38&gt;=CZ$4,$P38&lt;DA$4,$Q38&gt;=DA$4),NETWORKDAYS.INTL($P38,(DA$4)-1,1,(Holidays!$A$1:$A$248)),0)+IF(AND($P38&lt;CZ$4,$Q38&lt;DA$4,$Q38&gt;=CZ$4),NETWORKDAYS.INTL(CZ$4,$Q38,1,(Holidays!$A$1:$A$248)),0)+IF(AND($P38&lt;CZ$4,$Q38&gt;=DA$4,$Q38&gt;=CZ$4),NETWORKDAYS.INTL(CZ$4,(DA$4)-1,1,(Holidays!$A$1:$A$248)),0))*$S38,"")</f>
        <v>0</v>
      </c>
      <c r="DA38" s="191">
        <f>IFERROR((IF(AND($P38&gt;=DA$4,$P38&lt;DB$4,$Q38&lt;DB$4),NETWORKDAYS.INTL($P38,$Q38,1,(Holidays!$A$1:$A$248)),0)+IF(AND($P38&gt;=DA$4,$P38&lt;DB$4,$Q38&gt;=DB$4),NETWORKDAYS.INTL($P38,(DB$4)-1,1,(Holidays!$A$1:$A$248)),0)+IF(AND($P38&lt;DA$4,$Q38&lt;DB$4,$Q38&gt;=DA$4),NETWORKDAYS.INTL(DA$4,$Q38,1,(Holidays!$A$1:$A$248)),0)+IF(AND($P38&lt;DA$4,$Q38&gt;=DB$4,$Q38&gt;=DA$4),NETWORKDAYS.INTL(DA$4,(DB$4)-1,1,(Holidays!$A$1:$A$248)),0))*$S38,"")</f>
        <v>0</v>
      </c>
      <c r="DB38" s="191">
        <f>IFERROR((IF(AND($P38&gt;=DB$4,$P38&lt;DC$4,$Q38&lt;DC$4),NETWORKDAYS.INTL($P38,$Q38,1,(Holidays!$A$1:$A$248)),0)+IF(AND($P38&gt;=DB$4,$P38&lt;DC$4,$Q38&gt;=DC$4),NETWORKDAYS.INTL($P38,(DC$4)-1,1,(Holidays!$A$1:$A$248)),0)+IF(AND($P38&lt;DB$4,$Q38&lt;DC$4,$Q38&gt;=DB$4),NETWORKDAYS.INTL(DB$4,$Q38,1,(Holidays!$A$1:$A$248)),0)+IF(AND($P38&lt;DB$4,$Q38&gt;=DC$4,$Q38&gt;=DB$4),NETWORKDAYS.INTL(DB$4,(DC$4)-1,1,(Holidays!$A$1:$A$248)),0))*$S38,"")</f>
        <v>0</v>
      </c>
      <c r="DC38" s="191">
        <f>IFERROR((IF(AND($P38&gt;=DC$4,$P38&lt;DD$4,$Q38&lt;DD$4),NETWORKDAYS.INTL($P38,$Q38,1,(Holidays!$A$1:$A$248)),0)+IF(AND($P38&gt;=DC$4,$P38&lt;DD$4,$Q38&gt;=DD$4),NETWORKDAYS.INTL($P38,(DD$4)-1,1,(Holidays!$A$1:$A$248)),0)+IF(AND($P38&lt;DC$4,$Q38&lt;DD$4,$Q38&gt;=DC$4),NETWORKDAYS.INTL(DC$4,$Q38,1,(Holidays!$A$1:$A$248)),0)+IF(AND($P38&lt;DC$4,$Q38&gt;=DD$4,$Q38&gt;=DC$4),NETWORKDAYS.INTL(DC$4,(DD$4)-1,1,(Holidays!$A$1:$A$248)),0))*$S38,"")</f>
        <v>0</v>
      </c>
      <c r="DD38" s="192">
        <f>IFERROR((IF(AND($P38&gt;=DD$4,$P38&lt;DE$4,$Q38&lt;DE$4),NETWORKDAYS.INTL($P38,$Q38,1,(Holidays!$A$1:$A$248)),0)+IF(AND($P38&gt;=DD$4,$P38&lt;DE$4,$Q38&gt;=DE$4),NETWORKDAYS.INTL($P38,(DE$4)-1,1,(Holidays!$A$1:$A$248)),0)+IF(AND($P38&lt;DD$4,$Q38&lt;DE$4,$Q38&gt;=DD$4),NETWORKDAYS.INTL(DD$4,$Q38,1,(Holidays!$A$1:$A$248)),0)+IF(AND($P38&lt;DD$4,$Q38&gt;=DE$4,$Q38&gt;=DD$4),NETWORKDAYS.INTL(DD$4,(DE$4)-1,1,(Holidays!$A$1:$A$248)),0))*$S38,"")</f>
        <v>0</v>
      </c>
      <c r="DE38" s="191">
        <f>IFERROR((IF(AND($P38&gt;=DE$4,$P38&lt;DF$4,$Q38&lt;DF$4),NETWORKDAYS.INTL($P38,$Q38,1,(Holidays!$A$1:$A$248)),0)+IF(AND($P38&gt;=DE$4,$P38&lt;DF$4,$Q38&gt;=DF$4),NETWORKDAYS.INTL($P38,(DF$4)-1,1,(Holidays!$A$1:$A$248)),0)+IF(AND($P38&lt;DE$4,$Q38&lt;DF$4,$Q38&gt;=DE$4),NETWORKDAYS.INTL(DE$4,$Q38,1,(Holidays!$A$1:$A$248)),0)+IF(AND($P38&lt;DE$4,$Q38&gt;=DF$4,$Q38&gt;=DE$4),NETWORKDAYS.INTL(DE$4,(DF$4)-1,1,(Holidays!$A$1:$A$248)),0))*$S38,"")</f>
        <v>0</v>
      </c>
      <c r="DF38" s="191">
        <f>IFERROR((IF(AND($P38&gt;=DF$4,$P38&lt;DG$4,$Q38&lt;DG$4),NETWORKDAYS.INTL($P38,$Q38,1,(Holidays!$A$1:$A$248)),0)+IF(AND($P38&gt;=DF$4,$P38&lt;DG$4,$Q38&gt;=DG$4),NETWORKDAYS.INTL($P38,(DG$4)-1,1,(Holidays!$A$1:$A$248)),0)+IF(AND($P38&lt;DF$4,$Q38&lt;DG$4,$Q38&gt;=DF$4),NETWORKDAYS.INTL(DF$4,$Q38,1,(Holidays!$A$1:$A$248)),0)+IF(AND($P38&lt;DF$4,$Q38&gt;=DG$4,$Q38&gt;=DF$4),NETWORKDAYS.INTL(DF$4,(DG$4)-1,1,(Holidays!$A$1:$A$248)),0))*$S38,"")</f>
        <v>0</v>
      </c>
      <c r="DG38" s="191">
        <f>IFERROR((IF(AND($P38&gt;=DG$4,$P38&lt;DH$4,$Q38&lt;DH$4),NETWORKDAYS.INTL($P38,$Q38,1,(Holidays!$A$1:$A$248)),0)+IF(AND($P38&gt;=DG$4,$P38&lt;DH$4,$Q38&gt;=DH$4),NETWORKDAYS.INTL($P38,(DH$4)-1,1,(Holidays!$A$1:$A$248)),0)+IF(AND($P38&lt;DG$4,$Q38&lt;DH$4,$Q38&gt;=DG$4),NETWORKDAYS.INTL(DG$4,$Q38,1,(Holidays!$A$1:$A$248)),0)+IF(AND($P38&lt;DG$4,$Q38&gt;=DH$4,$Q38&gt;=DG$4),NETWORKDAYS.INTL(DG$4,(DH$4)-1,1,(Holidays!$A$1:$A$248)),0))*$S38,"")</f>
        <v>0</v>
      </c>
      <c r="DH38" s="191">
        <f>IFERROR((IF(AND($P38&gt;=DH$4,$P38&lt;DI$4,$Q38&lt;DI$4),NETWORKDAYS.INTL($P38,$Q38,1,(Holidays!$A$1:$A$248)),0)+IF(AND($P38&gt;=DH$4,$P38&lt;DI$4,$Q38&gt;=DI$4),NETWORKDAYS.INTL($P38,(DI$4)-1,1,(Holidays!$A$1:$A$248)),0)+IF(AND($P38&lt;DH$4,$Q38&lt;DI$4,$Q38&gt;=DH$4),NETWORKDAYS.INTL(DH$4,$Q38,1,(Holidays!$A$1:$A$248)),0)+IF(AND($P38&lt;DH$4,$Q38&gt;=DI$4,$Q38&gt;=DH$4),NETWORKDAYS.INTL(DH$4,(DI$4)-1,1,(Holidays!$A$1:$A$248)),0))*$S38,"")</f>
        <v>0</v>
      </c>
      <c r="DI38" s="191">
        <f>IFERROR((IF(AND($P38&gt;=DI$4,$P38&lt;DJ$4,$Q38&lt;DJ$4),NETWORKDAYS.INTL($P38,$Q38,1,(Holidays!$A$1:$A$248)),0)+IF(AND($P38&gt;=DI$4,$P38&lt;DJ$4,$Q38&gt;=DJ$4),NETWORKDAYS.INTL($P38,(DJ$4)-1,1,(Holidays!$A$1:$A$248)),0)+IF(AND($P38&lt;DI$4,$Q38&lt;DJ$4,$Q38&gt;=DI$4),NETWORKDAYS.INTL(DI$4,$Q38,1,(Holidays!$A$1:$A$248)),0)+IF(AND($P38&lt;DI$4,$Q38&gt;=DJ$4,$Q38&gt;=DI$4),NETWORKDAYS.INTL(DI$4,(DJ$4)-1,1,(Holidays!$A$1:$A$248)),0))*$S38,"")</f>
        <v>0</v>
      </c>
      <c r="DJ38" s="191">
        <f>IFERROR((IF(AND($P38&gt;=DJ$4,$P38&lt;DK$4,$Q38&lt;DK$4),NETWORKDAYS.INTL($P38,$Q38,1,(Holidays!$A$1:$A$248)),0)+IF(AND($P38&gt;=DJ$4,$P38&lt;DK$4,$Q38&gt;=DK$4),NETWORKDAYS.INTL($P38,(DK$4)-1,1,(Holidays!$A$1:$A$248)),0)+IF(AND($P38&lt;DJ$4,$Q38&lt;DK$4,$Q38&gt;=DJ$4),NETWORKDAYS.INTL(DJ$4,$Q38,1,(Holidays!$A$1:$A$248)),0)+IF(AND($P38&lt;DJ$4,$Q38&gt;=DK$4,$Q38&gt;=DJ$4),NETWORKDAYS.INTL(DJ$4,(DK$4)-1,1,(Holidays!$A$1:$A$248)),0))*$S38,"")</f>
        <v>0</v>
      </c>
      <c r="DK38" s="191">
        <f>IFERROR((IF(AND($P38&gt;=DK$4,$P38&lt;DL$4,$Q38&lt;DL$4),NETWORKDAYS.INTL($P38,$Q38,1,(Holidays!$A$1:$A$248)),0)+IF(AND($P38&gt;=DK$4,$P38&lt;DL$4,$Q38&gt;=DL$4),NETWORKDAYS.INTL($P38,(DL$4)-1,1,(Holidays!$A$1:$A$248)),0)+IF(AND($P38&lt;DK$4,$Q38&lt;DL$4,$Q38&gt;=DK$4),NETWORKDAYS.INTL(DK$4,$Q38,1,(Holidays!$A$1:$A$248)),0)+IF(AND($P38&lt;DK$4,$Q38&gt;=DL$4,$Q38&gt;=DK$4),NETWORKDAYS.INTL(DK$4,(DL$4)-1,1,(Holidays!$A$1:$A$248)),0))*$S38,"")</f>
        <v>0</v>
      </c>
      <c r="DL38" s="191">
        <f>IFERROR((IF(AND($P38&gt;=DL$4,$P38&lt;DM$4,$Q38&lt;DM$4),NETWORKDAYS.INTL($P38,$Q38,1,(Holidays!$A$1:$A$248)),0)+IF(AND($P38&gt;=DL$4,$P38&lt;DM$4,$Q38&gt;=DM$4),NETWORKDAYS.INTL($P38,(DM$4)-1,1,(Holidays!$A$1:$A$248)),0)+IF(AND($P38&lt;DL$4,$Q38&lt;DM$4,$Q38&gt;=DL$4),NETWORKDAYS.INTL(DL$4,$Q38,1,(Holidays!$A$1:$A$248)),0)+IF(AND($P38&lt;DL$4,$Q38&gt;=DM$4,$Q38&gt;=DL$4),NETWORKDAYS.INTL(DL$4,(DM$4)-1,1,(Holidays!$A$1:$A$248)),0))*$S38,"")</f>
        <v>0</v>
      </c>
      <c r="DM38" s="191">
        <f>IFERROR((IF(AND($P38&gt;=DM$4,$P38&lt;DN$4,$Q38&lt;DN$4),NETWORKDAYS.INTL($P38,$Q38,1,(Holidays!$A$1:$A$248)),0)+IF(AND($P38&gt;=DM$4,$P38&lt;DN$4,$Q38&gt;=DN$4),NETWORKDAYS.INTL($P38,(DN$4)-1,1,(Holidays!$A$1:$A$248)),0)+IF(AND($P38&lt;DM$4,$Q38&lt;DN$4,$Q38&gt;=DM$4),NETWORKDAYS.INTL(DM$4,$Q38,1,(Holidays!$A$1:$A$248)),0)+IF(AND($P38&lt;DM$4,$Q38&gt;=DN$4,$Q38&gt;=DM$4),NETWORKDAYS.INTL(DM$4,(DN$4)-1,1,(Holidays!$A$1:$A$248)),0))*$S38,"")</f>
        <v>0</v>
      </c>
      <c r="DN38" s="191">
        <f>IFERROR((IF(AND($P38&gt;=DN$4,$P38&lt;DO$4,$Q38&lt;DO$4),NETWORKDAYS.INTL($P38,$Q38,1,(Holidays!$A$1:$A$248)),0)+IF(AND($P38&gt;=DN$4,$P38&lt;DO$4,$Q38&gt;=DO$4),NETWORKDAYS.INTL($P38,(DO$4)-1,1,(Holidays!$A$1:$A$248)),0)+IF(AND($P38&lt;DN$4,$Q38&lt;DO$4,$Q38&gt;=DN$4),NETWORKDAYS.INTL(DN$4,$Q38,1,(Holidays!$A$1:$A$248)),0)+IF(AND($P38&lt;DN$4,$Q38&gt;=DO$4,$Q38&gt;=DN$4),NETWORKDAYS.INTL(DN$4,(DO$4)-1,1,(Holidays!$A$1:$A$248)),0))*$S38,"")</f>
        <v>0</v>
      </c>
      <c r="DO38" s="191">
        <f>IFERROR((IF(AND($P38&gt;=DO$4,$P38&lt;DP$4,$Q38&lt;DP$4),NETWORKDAYS.INTL($P38,$Q38,1,(Holidays!$A$1:$A$248)),0)+IF(AND($P38&gt;=DO$4,$P38&lt;DP$4,$Q38&gt;=DP$4),NETWORKDAYS.INTL($P38,(DP$4)-1,1,(Holidays!$A$1:$A$248)),0)+IF(AND($P38&lt;DO$4,$Q38&lt;DP$4,$Q38&gt;=DO$4),NETWORKDAYS.INTL(DO$4,$Q38,1,(Holidays!$A$1:$A$248)),0)+IF(AND($P38&lt;DO$4,$Q38&gt;=DP$4,$Q38&gt;=DO$4),NETWORKDAYS.INTL(DO$4,(DP$4)-1,1,(Holidays!$A$1:$A$248)),0))*$S38,"")</f>
        <v>0</v>
      </c>
      <c r="DP38" s="191">
        <f>IFERROR((IF(AND($P38&gt;=DP$4,$P38&lt;DQ$4,$Q38&lt;DQ$4),NETWORKDAYS.INTL($P38,$Q38,1,(Holidays!$A$1:$A$248)),0)+IF(AND($P38&gt;=DP$4,$P38&lt;DQ$4,$Q38&gt;=DQ$4),NETWORKDAYS.INTL($P38,(DQ$4)-1,1,(Holidays!$A$1:$A$248)),0)+IF(AND($P38&lt;DP$4,$Q38&lt;DQ$4,$Q38&gt;=DP$4),NETWORKDAYS.INTL(DP$4,$Q38,1,(Holidays!$A$1:$A$248)),0)+IF(AND($P38&lt;DP$4,$Q38&gt;=DQ$4,$Q38&gt;=DP$4),NETWORKDAYS.INTL(DP$4,(DQ$4)-1,1,(Holidays!$A$1:$A$248)),0))*$S38,"")</f>
        <v>0</v>
      </c>
      <c r="DQ38" s="191">
        <f>IFERROR((IF(AND($P38&gt;=DQ$4,$P38&lt;DR$4,$Q38&lt;DR$4),NETWORKDAYS.INTL($P38,$Q38,1,(Holidays!$A$1:$A$248)),0)+IF(AND($P38&gt;=DQ$4,$P38&lt;DR$4,$Q38&gt;=DR$4),NETWORKDAYS.INTL($P38,(DR$4)-1,1,(Holidays!$A$1:$A$248)),0)+IF(AND($P38&lt;DQ$4,$Q38&lt;DR$4,$Q38&gt;=DQ$4),NETWORKDAYS.INTL(DQ$4,$Q38,1,(Holidays!$A$1:$A$248)),0)+IF(AND($P38&lt;DQ$4,$Q38&gt;=DR$4,$Q38&gt;=DQ$4),NETWORKDAYS.INTL(DQ$4,(DR$4)-1,1,(Holidays!$A$1:$A$248)),0))*$S38,"")</f>
        <v>0</v>
      </c>
      <c r="DR38" s="191">
        <f>IFERROR((IF(AND($P38&gt;=DR$4,$P38&lt;DS$4,$Q38&lt;DS$4),NETWORKDAYS.INTL($P38,$Q38,1,(Holidays!$A$1:$A$248)),0)+IF(AND($P38&gt;=DR$4,$P38&lt;DS$4,$Q38&gt;=DS$4),NETWORKDAYS.INTL($P38,(DS$4)-1,1,(Holidays!$A$1:$A$248)),0)+IF(AND($P38&lt;DR$4,$Q38&lt;DS$4,$Q38&gt;=DR$4),NETWORKDAYS.INTL(DR$4,$Q38,1,(Holidays!$A$1:$A$248)),0)+IF(AND($P38&lt;DR$4,$Q38&gt;=DS$4,$Q38&gt;=DR$4),NETWORKDAYS.INTL(DR$4,(DS$4)-1,1,(Holidays!$A$1:$A$248)),0))*$S38,"")</f>
        <v>0</v>
      </c>
      <c r="DS38" s="191">
        <f>IFERROR((IF(AND($P38&gt;=DS$4,$P38&lt;DT$4,$Q38&lt;DT$4),NETWORKDAYS.INTL($P38,$Q38,1,(Holidays!$A$1:$A$248)),0)+IF(AND($P38&gt;=DS$4,$P38&lt;DT$4,$Q38&gt;=DT$4),NETWORKDAYS.INTL($P38,(DT$4)-1,1,(Holidays!$A$1:$A$248)),0)+IF(AND($P38&lt;DS$4,$Q38&lt;DT$4,$Q38&gt;=DS$4),NETWORKDAYS.INTL(DS$4,$Q38,1,(Holidays!$A$1:$A$248)),0)+IF(AND($P38&lt;DS$4,$Q38&gt;=DT$4,$Q38&gt;=DS$4),NETWORKDAYS.INTL(DS$4,(DT$4)-1,1,(Holidays!$A$1:$A$248)),0))*$S38,"")</f>
        <v>0</v>
      </c>
      <c r="DT38" s="191">
        <f>IFERROR((IF(AND($P38&gt;=DT$4,$P38&lt;DU$4,$Q38&lt;DU$4),NETWORKDAYS.INTL($P38,$Q38,1,(Holidays!$A$1:$A$248)),0)+IF(AND($P38&gt;=DT$4,$P38&lt;DU$4,$Q38&gt;=DU$4),NETWORKDAYS.INTL($P38,(DU$4)-1,1,(Holidays!$A$1:$A$248)),0)+IF(AND($P38&lt;DT$4,$Q38&lt;DU$4,$Q38&gt;=DT$4),NETWORKDAYS.INTL(DT$4,$Q38,1,(Holidays!$A$1:$A$248)),0)+IF(AND($P38&lt;DT$4,$Q38&gt;=DU$4,$Q38&gt;=DT$4),NETWORKDAYS.INTL(DT$4,(DU$4)-1,1,(Holidays!$A$1:$A$248)),0))*$S38,"")</f>
        <v>0</v>
      </c>
      <c r="DU38" s="191">
        <f>IFERROR((IF(AND($P38&gt;=DU$4,$P38&lt;DV$4,$Q38&lt;DV$4),NETWORKDAYS.INTL($P38,$Q38,1,(Holidays!$A$1:$A$248)),0)+IF(AND($P38&gt;=DU$4,$P38&lt;DV$4,$Q38&gt;=DV$4),NETWORKDAYS.INTL($P38,(DV$4)-1,1,(Holidays!$A$1:$A$248)),0)+IF(AND($P38&lt;DU$4,$Q38&lt;DV$4,$Q38&gt;=DU$4),NETWORKDAYS.INTL(DU$4,$Q38,1,(Holidays!$A$1:$A$248)),0)+IF(AND($P38&lt;DU$4,$Q38&gt;=DV$4,$Q38&gt;=DU$4),NETWORKDAYS.INTL(DU$4,(DV$4)-1,1,(Holidays!$A$1:$A$248)),0))*$S38,"")</f>
        <v>0</v>
      </c>
      <c r="DV38" s="191">
        <f>IFERROR((IF(AND($P38&gt;=DV$4,$P38&lt;DW$4,$Q38&lt;DW$4),NETWORKDAYS.INTL($P38,$Q38,1,(Holidays!$A$1:$A$248)),0)+IF(AND($P38&gt;=DV$4,$P38&lt;DW$4,$Q38&gt;=DW$4),NETWORKDAYS.INTL($P38,(DW$4)-1,1,(Holidays!$A$1:$A$248)),0)+IF(AND($P38&lt;DV$4,$Q38&lt;DW$4,$Q38&gt;=DV$4),NETWORKDAYS.INTL(DV$4,$Q38,1,(Holidays!$A$1:$A$248)),0)+IF(AND($P38&lt;DV$4,$Q38&gt;=DW$4,$Q38&gt;=DV$4),NETWORKDAYS.INTL(DV$4,(DW$4)-1,1,(Holidays!$A$1:$A$248)),0))*$S38,"")</f>
        <v>0</v>
      </c>
      <c r="DW38" s="191">
        <f>IFERROR((IF(AND($P38&gt;=DW$4,$P38&lt;DX$4,$Q38&lt;DX$4),NETWORKDAYS.INTL($P38,$Q38,1,(Holidays!$A$1:$A$248)),0)+IF(AND($P38&gt;=DW$4,$P38&lt;DX$4,$Q38&gt;=DX$4),NETWORKDAYS.INTL($P38,(DX$4)-1,1,(Holidays!$A$1:$A$248)),0)+IF(AND($P38&lt;DW$4,$Q38&lt;DX$4,$Q38&gt;=DW$4),NETWORKDAYS.INTL(DW$4,$Q38,1,(Holidays!$A$1:$A$248)),0)+IF(AND($P38&lt;DW$4,$Q38&gt;=DX$4,$Q38&gt;=DW$4),NETWORKDAYS.INTL(DW$4,(DX$4)-1,1,(Holidays!$A$1:$A$248)),0))*$S38,"")</f>
        <v>0</v>
      </c>
      <c r="DX38" s="191">
        <f>IFERROR((IF(AND($P38&gt;=DX$4,$P38&lt;DY$4,$Q38&lt;DY$4),NETWORKDAYS.INTL($P38,$Q38,1,(Holidays!$A$1:$A$248)),0)+IF(AND($P38&gt;=DX$4,$P38&lt;DY$4,$Q38&gt;=DY$4),NETWORKDAYS.INTL($P38,(DY$4)-1,1,(Holidays!$A$1:$A$248)),0)+IF(AND($P38&lt;DX$4,$Q38&lt;DY$4,$Q38&gt;=DX$4),NETWORKDAYS.INTL(DX$4,$Q38,1,(Holidays!$A$1:$A$248)),0)+IF(AND($P38&lt;DX$4,$Q38&gt;=DY$4,$Q38&gt;=DX$4),NETWORKDAYS.INTL(DX$4,(DY$4)-1,1,(Holidays!$A$1:$A$248)),0))*$S38,"")</f>
        <v>0</v>
      </c>
      <c r="DY38" s="191">
        <f>IFERROR((IF(AND($P38&gt;=DY$4,$P38&lt;DZ$4,$Q38&lt;DZ$4),NETWORKDAYS.INTL($P38,$Q38,1,(Holidays!$A$1:$A$248)),0)+IF(AND($P38&gt;=DY$4,$P38&lt;DZ$4,$Q38&gt;=DZ$4),NETWORKDAYS.INTL($P38,(DZ$4)-1,1,(Holidays!$A$1:$A$248)),0)+IF(AND($P38&lt;DY$4,$Q38&lt;DZ$4,$Q38&gt;=DY$4),NETWORKDAYS.INTL(DY$4,$Q38,1,(Holidays!$A$1:$A$248)),0)+IF(AND($P38&lt;DY$4,$Q38&gt;=DZ$4,$Q38&gt;=DY$4),NETWORKDAYS.INTL(DY$4,(DZ$4)-1,1,(Holidays!$A$1:$A$248)),0))*$S38,"")</f>
        <v>0</v>
      </c>
      <c r="DZ38" s="191">
        <f>IFERROR((IF(AND($P38&gt;=DZ$4,$P38&lt;EA$4,$Q38&lt;EA$4),NETWORKDAYS.INTL($P38,$Q38,1,(Holidays!$A$1:$A$248)),0)+IF(AND($P38&gt;=DZ$4,$P38&lt;EA$4,$Q38&gt;=EA$4),NETWORKDAYS.INTL($P38,(EA$4)-1,1,(Holidays!$A$1:$A$248)),0)+IF(AND($P38&lt;DZ$4,$Q38&lt;EA$4,$Q38&gt;=DZ$4),NETWORKDAYS.INTL(DZ$4,$Q38,1,(Holidays!$A$1:$A$248)),0)+IF(AND($P38&lt;DZ$4,$Q38&gt;=EA$4,$Q38&gt;=DZ$4),NETWORKDAYS.INTL(DZ$4,(EA$4)-1,1,(Holidays!$A$1:$A$248)),0))*$S38,"")</f>
        <v>0</v>
      </c>
      <c r="EA38" s="191">
        <f>IFERROR((IF(AND($P38&gt;=EA$4,$P38&lt;EB$4,$Q38&lt;EB$4),NETWORKDAYS.INTL($P38,$Q38,1,(Holidays!$A$1:$A$248)),0)+IF(AND($P38&gt;=EA$4,$P38&lt;EB$4,$Q38&gt;=EB$4),NETWORKDAYS.INTL($P38,(EB$4)-1,1,(Holidays!$A$1:$A$248)),0)+IF(AND($P38&lt;EA$4,$Q38&lt;EB$4,$Q38&gt;=EA$4),NETWORKDAYS.INTL(EA$4,$Q38,1,(Holidays!$A$1:$A$248)),0)+IF(AND($P38&lt;EA$4,$Q38&gt;=EB$4,$Q38&gt;=EA$4),NETWORKDAYS.INTL(EA$4,(EB$4)-1,1,(Holidays!$A$1:$A$248)),0))*$S38,"")</f>
        <v>0</v>
      </c>
      <c r="EB38" s="191">
        <f>IFERROR((IF(AND($P38&gt;=EB$4,$P38&lt;EC$4,$Q38&lt;EC$4),NETWORKDAYS.INTL($P38,$Q38,1,(Holidays!$A$1:$A$248)),0)+IF(AND($P38&gt;=EB$4,$P38&lt;EC$4,$Q38&gt;=EC$4),NETWORKDAYS.INTL($P38,(EC$4)-1,1,(Holidays!$A$1:$A$248)),0)+IF(AND($P38&lt;EB$4,$Q38&lt;EC$4,$Q38&gt;=EB$4),NETWORKDAYS.INTL(EB$4,$Q38,1,(Holidays!$A$1:$A$248)),0)+IF(AND($P38&lt;EB$4,$Q38&gt;=EC$4,$Q38&gt;=EB$4),NETWORKDAYS.INTL(EB$4,(EC$4)-1,1,(Holidays!$A$1:$A$248)),0))*$S38,"")</f>
        <v>0</v>
      </c>
      <c r="EC38" s="191">
        <f>IFERROR((IF(AND($P38&gt;=EC$4,$P38&lt;ED$4,$Q38&lt;ED$4),NETWORKDAYS.INTL($P38,$Q38,1,(Holidays!$A$1:$A$248)),0)+IF(AND($P38&gt;=EC$4,$P38&lt;ED$4,$Q38&gt;=ED$4),NETWORKDAYS.INTL($P38,(ED$4)-1,1,(Holidays!$A$1:$A$248)),0)+IF(AND($P38&lt;EC$4,$Q38&lt;ED$4,$Q38&gt;=EC$4),NETWORKDAYS.INTL(EC$4,$Q38,1,(Holidays!$A$1:$A$248)),0)+IF(AND($P38&lt;EC$4,$Q38&gt;=ED$4,$Q38&gt;=EC$4),NETWORKDAYS.INTL(EC$4,(ED$4)-1,1,(Holidays!$A$1:$A$248)),0))*$S38,"")</f>
        <v>0</v>
      </c>
      <c r="ED38" s="191">
        <f>IFERROR((IF(AND($P38&gt;=ED$4,$P38&lt;EE$4,$Q38&lt;EE$4),NETWORKDAYS.INTL($P38,$Q38,1,(Holidays!$A$1:$A$248)),0)+IF(AND($P38&gt;=ED$4,$P38&lt;EE$4,$Q38&gt;=EE$4),NETWORKDAYS.INTL($P38,(EE$4)-1,1,(Holidays!$A$1:$A$248)),0)+IF(AND($P38&lt;ED$4,$Q38&lt;EE$4,$Q38&gt;=ED$4),NETWORKDAYS.INTL(ED$4,$Q38,1,(Holidays!$A$1:$A$248)),0)+IF(AND($P38&lt;ED$4,$Q38&gt;=EE$4,$Q38&gt;=ED$4),NETWORKDAYS.INTL(ED$4,(EE$4)-1,1,(Holidays!$A$1:$A$248)),0))*$S38,"")</f>
        <v>0</v>
      </c>
      <c r="EE38" s="191">
        <f>IFERROR((IF(AND($P38&gt;=EE$4,$P38&lt;EF$4,$Q38&lt;EF$4),NETWORKDAYS.INTL($P38,$Q38,1,(Holidays!$A$1:$A$248)),0)+IF(AND($P38&gt;=EE$4,$P38&lt;EF$4,$Q38&gt;=EF$4),NETWORKDAYS.INTL($P38,(EF$4)-1,1,(Holidays!$A$1:$A$248)),0)+IF(AND($P38&lt;EE$4,$Q38&lt;EF$4,$Q38&gt;=EE$4),NETWORKDAYS.INTL(EE$4,$Q38,1,(Holidays!$A$1:$A$248)),0)+IF(AND($P38&lt;EE$4,$Q38&gt;=EF$4,$Q38&gt;=EE$4),NETWORKDAYS.INTL(EE$4,(EF$4)-1,1,(Holidays!$A$1:$A$248)),0))*$S38,"")</f>
        <v>0</v>
      </c>
      <c r="EF38" s="191">
        <f>IFERROR((IF(AND($P38&gt;=EF$4,$P38&lt;EG$4,$Q38&lt;EG$4),NETWORKDAYS.INTL($P38,$Q38,1,(Holidays!$A$1:$A$248)),0)+IF(AND($P38&gt;=EF$4,$P38&lt;EG$4,$Q38&gt;=EG$4),NETWORKDAYS.INTL($P38,(EG$4)-1,1,(Holidays!$A$1:$A$248)),0)+IF(AND($P38&lt;EF$4,$Q38&lt;EG$4,$Q38&gt;=EF$4),NETWORKDAYS.INTL(EF$4,$Q38,1,(Holidays!$A$1:$A$248)),0)+IF(AND($P38&lt;EF$4,$Q38&gt;=EG$4,$Q38&gt;=EF$4),NETWORKDAYS.INTL(EF$4,(EG$4)-1,1,(Holidays!$A$1:$A$248)),0))*$S38,"")</f>
        <v>0</v>
      </c>
      <c r="EG38" s="191">
        <f>IFERROR((IF(AND($P38&gt;=EG$4,$P38&lt;EH$4,$Q38&lt;EH$4),NETWORKDAYS.INTL($P38,$Q38,1,(Holidays!$A$1:$A$248)),0)+IF(AND($P38&gt;=EG$4,$P38&lt;EH$4,$Q38&gt;=EH$4),NETWORKDAYS.INTL($P38,(EH$4)-1,1,(Holidays!$A$1:$A$248)),0)+IF(AND($P38&lt;EG$4,$Q38&lt;EH$4,$Q38&gt;=EG$4),NETWORKDAYS.INTL(EG$4,$Q38,1,(Holidays!$A$1:$A$248)),0)+IF(AND($P38&lt;EG$4,$Q38&gt;=EH$4,$Q38&gt;=EG$4),NETWORKDAYS.INTL(EG$4,(EH$4)-1,1,(Holidays!$A$1:$A$248)),0))*$S38,"")</f>
        <v>0</v>
      </c>
      <c r="EH38" s="191">
        <f>IFERROR((IF(AND($P38&gt;=EH$4,$P38&lt;EI$4,$Q38&lt;EI$4),NETWORKDAYS.INTL($P38,$Q38,1,(Holidays!$A$1:$A$248)),0)+IF(AND($P38&gt;=EH$4,$P38&lt;EI$4,$Q38&gt;=EI$4),NETWORKDAYS.INTL($P38,(EI$4)-1,1,(Holidays!$A$1:$A$248)),0)+IF(AND($P38&lt;EH$4,$Q38&lt;EI$4,$Q38&gt;=EH$4),NETWORKDAYS.INTL(EH$4,$Q38,1,(Holidays!$A$1:$A$248)),0)+IF(AND($P38&lt;EH$4,$Q38&gt;=EI$4,$Q38&gt;=EH$4),NETWORKDAYS.INTL(EH$4,(EI$4)-1,1,(Holidays!$A$1:$A$248)),0))*$S38,"")</f>
        <v>0</v>
      </c>
      <c r="EI38" s="191">
        <f>IFERROR((IF(AND($P38&gt;=EI$4,$P38&lt;EJ$4,$Q38&lt;EJ$4),NETWORKDAYS.INTL($P38,$Q38,1,(Holidays!$A$1:$A$248)),0)+IF(AND($P38&gt;=EI$4,$P38&lt;EJ$4,$Q38&gt;=EJ$4),NETWORKDAYS.INTL($P38,(EJ$4)-1,1,(Holidays!$A$1:$A$248)),0)+IF(AND($P38&lt;EI$4,$Q38&lt;EJ$4,$Q38&gt;=EI$4),NETWORKDAYS.INTL(EI$4,$Q38,1,(Holidays!$A$1:$A$248)),0)+IF(AND($P38&lt;EI$4,$Q38&gt;=EJ$4,$Q38&gt;=EI$4),NETWORKDAYS.INTL(EI$4,(EJ$4)-1,1,(Holidays!$A$1:$A$248)),0))*$S38,"")</f>
        <v>0</v>
      </c>
      <c r="EJ38" s="191">
        <f>IFERROR((IF(AND($P38&gt;=EJ$4,$P38&lt;EK$4,$Q38&lt;EK$4),NETWORKDAYS.INTL($P38,$Q38,1,(Holidays!$A$1:$A$248)),0)+IF(AND($P38&gt;=EJ$4,$P38&lt;EK$4,$Q38&gt;=EK$4),NETWORKDAYS.INTL($P38,(EK$4)-1,1,(Holidays!$A$1:$A$248)),0)+IF(AND($P38&lt;EJ$4,$Q38&lt;EK$4,$Q38&gt;=EJ$4),NETWORKDAYS.INTL(EJ$4,$Q38,1,(Holidays!$A$1:$A$248)),0)+IF(AND($P38&lt;EJ$4,$Q38&gt;=EK$4,$Q38&gt;=EJ$4),NETWORKDAYS.INTL(EJ$4,(EK$4)-1,1,(Holidays!$A$1:$A$248)),0))*$S38,"")</f>
        <v>0</v>
      </c>
      <c r="EK38" s="191">
        <f>IFERROR((IF(AND($P38&gt;=EK$4,$P38&lt;EL$4,$Q38&lt;EL$4),NETWORKDAYS.INTL($P38,$Q38,1,(Holidays!$A$1:$A$248)),0)+IF(AND($P38&gt;=EK$4,$P38&lt;EL$4,$Q38&gt;=EL$4),NETWORKDAYS.INTL($P38,(EL$4)-1,1,(Holidays!$A$1:$A$248)),0)+IF(AND($P38&lt;EK$4,$Q38&lt;EL$4,$Q38&gt;=EK$4),NETWORKDAYS.INTL(EK$4,$Q38,1,(Holidays!$A$1:$A$248)),0)+IF(AND($P38&lt;EK$4,$Q38&gt;=EL$4,$Q38&gt;=EK$4),NETWORKDAYS.INTL(EK$4,(EL$4)-1,1,(Holidays!$A$1:$A$248)),0))*$S38,"")</f>
        <v>0</v>
      </c>
      <c r="EL38" s="191">
        <f>IFERROR((IF(AND($P38&gt;=EL$4,$P38&lt;EM$4,$Q38&lt;EM$4),NETWORKDAYS.INTL($P38,$Q38,1,(Holidays!$A$1:$A$248)),0)+IF(AND($P38&gt;=EL$4,$P38&lt;EM$4,$Q38&gt;=EM$4),NETWORKDAYS.INTL($P38,(EM$4)-1,1,(Holidays!$A$1:$A$248)),0)+IF(AND($P38&lt;EL$4,$Q38&lt;EM$4,$Q38&gt;=EL$4),NETWORKDAYS.INTL(EL$4,$Q38,1,(Holidays!$A$1:$A$248)),0)+IF(AND($P38&lt;EL$4,$Q38&gt;=EM$4,$Q38&gt;=EL$4),NETWORKDAYS.INTL(EL$4,(EM$4)-1,1,(Holidays!$A$1:$A$248)),0))*$S38,"")</f>
        <v>0</v>
      </c>
      <c r="EM38" s="191">
        <f>IFERROR((IF(AND($P38&gt;=EM$4,$P38&lt;EN$4,$Q38&lt;EN$4),NETWORKDAYS.INTL($P38,$Q38,1,(Holidays!$A$1:$A$248)),0)+IF(AND($P38&gt;=EM$4,$P38&lt;EN$4,$Q38&gt;=EN$4),NETWORKDAYS.INTL($P38,(EN$4)-1,1,(Holidays!$A$1:$A$248)),0)+IF(AND($P38&lt;EM$4,$Q38&lt;EN$4,$Q38&gt;=EM$4),NETWORKDAYS.INTL(EM$4,$Q38,1,(Holidays!$A$1:$A$248)),0)+IF(AND($P38&lt;EM$4,$Q38&gt;=EN$4,$Q38&gt;=EM$4),NETWORKDAYS.INTL(EM$4,(EN$4)-1,1,(Holidays!$A$1:$A$248)),0))*$S38,"")</f>
        <v>0</v>
      </c>
      <c r="EN38" s="191">
        <f>IFERROR((IF(AND($P38&gt;=EN$4,$P38&lt;EO$4,$Q38&lt;EO$4),NETWORKDAYS.INTL($P38,$Q38,1,(Holidays!$A$1:$A$248)),0)+IF(AND($P38&gt;=EN$4,$P38&lt;EO$4,$Q38&gt;=EO$4),NETWORKDAYS.INTL($P38,(EO$4)-1,1,(Holidays!$A$1:$A$248)),0)+IF(AND($P38&lt;EN$4,$Q38&lt;EO$4,$Q38&gt;=EN$4),NETWORKDAYS.INTL(EN$4,$Q38,1,(Holidays!$A$1:$A$248)),0)+IF(AND($P38&lt;EN$4,$Q38&gt;=EO$4,$Q38&gt;=EN$4),NETWORKDAYS.INTL(EN$4,(EO$4)-1,1,(Holidays!$A$1:$A$248)),0))*$S38,"")</f>
        <v>0</v>
      </c>
      <c r="EO38" s="191">
        <f>IFERROR((IF(AND($P38&gt;=EO$4,$P38&lt;EP$4,$Q38&lt;EP$4),NETWORKDAYS.INTL($P38,$Q38,1,(Holidays!$A$1:$A$248)),0)+IF(AND($P38&gt;=EO$4,$P38&lt;EP$4,$Q38&gt;=EP$4),NETWORKDAYS.INTL($P38,(EP$4)-1,1,(Holidays!$A$1:$A$248)),0)+IF(AND($P38&lt;EO$4,$Q38&lt;EP$4,$Q38&gt;=EO$4),NETWORKDAYS.INTL(EO$4,$Q38,1,(Holidays!$A$1:$A$248)),0)+IF(AND($P38&lt;EO$4,$Q38&gt;=EP$4,$Q38&gt;=EO$4),NETWORKDAYS.INTL(EO$4,(EP$4)-1,1,(Holidays!$A$1:$A$248)),0))*$S38,"")</f>
        <v>0</v>
      </c>
      <c r="EP38" s="191">
        <f>IFERROR((IF(AND($P38&gt;=EP$4,$P38&lt;EQ$4,$Q38&lt;EQ$4),NETWORKDAYS.INTL($P38,$Q38,1,(Holidays!$A$1:$A$248)),0)+IF(AND($P38&gt;=EP$4,$P38&lt;EQ$4,$Q38&gt;=EQ$4),NETWORKDAYS.INTL($P38,(EQ$4)-1,1,(Holidays!$A$1:$A$248)),0)+IF(AND($P38&lt;EP$4,$Q38&lt;EQ$4,$Q38&gt;=EP$4),NETWORKDAYS.INTL(EP$4,$Q38,1,(Holidays!$A$1:$A$248)),0)+IF(AND($P38&lt;EP$4,$Q38&gt;=EQ$4,$Q38&gt;=EP$4),NETWORKDAYS.INTL(EP$4,(EQ$4)-1,1,(Holidays!$A$1:$A$248)),0))*$S38,"")</f>
        <v>0</v>
      </c>
      <c r="EQ38" s="191">
        <f>IFERROR((IF(AND($P38&gt;=EQ$4,$P38&lt;ER$4,$Q38&lt;ER$4),NETWORKDAYS.INTL($P38,$Q38,1,(Holidays!$A$1:$A$248)),0)+IF(AND($P38&gt;=EQ$4,$P38&lt;ER$4,$Q38&gt;=ER$4),NETWORKDAYS.INTL($P38,(ER$4)-1,1,(Holidays!$A$1:$A$248)),0)+IF(AND($P38&lt;EQ$4,$Q38&lt;ER$4,$Q38&gt;=EQ$4),NETWORKDAYS.INTL(EQ$4,$Q38,1,(Holidays!$A$1:$A$248)),0)+IF(AND($P38&lt;EQ$4,$Q38&gt;=ER$4,$Q38&gt;=EQ$4),NETWORKDAYS.INTL(EQ$4,(ER$4)-1,1,(Holidays!$A$1:$A$248)),0))*$S38,"")</f>
        <v>0</v>
      </c>
      <c r="ER38" s="191">
        <f>IFERROR((IF(AND($P38&gt;=ER$4,$P38&lt;ES$4,$Q38&lt;ES$4),NETWORKDAYS.INTL($P38,$Q38,1,(Holidays!$A$1:$A$248)),0)+IF(AND($P38&gt;=ER$4,$P38&lt;ES$4,$Q38&gt;=ES$4),NETWORKDAYS.INTL($P38,(ES$4)-1,1,(Holidays!$A$1:$A$248)),0)+IF(AND($P38&lt;ER$4,$Q38&lt;ES$4,$Q38&gt;=ER$4),NETWORKDAYS.INTL(ER$4,$Q38,1,(Holidays!$A$1:$A$248)),0)+IF(AND($P38&lt;ER$4,$Q38&gt;=ES$4,$Q38&gt;=ER$4),NETWORKDAYS.INTL(ER$4,(ES$4)-1,1,(Holidays!$A$1:$A$248)),0))*$S38,"")</f>
        <v>0</v>
      </c>
      <c r="ES38" s="191">
        <f>IFERROR((IF(AND($P38&gt;=ES$4,$P38&lt;ET$4,$Q38&lt;ET$4),NETWORKDAYS.INTL($P38,$Q38,1,(Holidays!$A$1:$A$248)),0)+IF(AND($P38&gt;=ES$4,$P38&lt;ET$4,$Q38&gt;=ET$4),NETWORKDAYS.INTL($P38,(ET$4)-1,1,(Holidays!$A$1:$A$248)),0)+IF(AND($P38&lt;ES$4,$Q38&lt;ET$4,$Q38&gt;=ES$4),NETWORKDAYS.INTL(ES$4,$Q38,1,(Holidays!$A$1:$A$248)),0)+IF(AND($P38&lt;ES$4,$Q38&gt;=ET$4,$Q38&gt;=ES$4),NETWORKDAYS.INTL(ES$4,(ET$4)-1,1,(Holidays!$A$1:$A$248)),0))*$S38,"")</f>
        <v>0</v>
      </c>
      <c r="ET38" s="191">
        <f>IFERROR((IF(AND($P38&gt;=ET$4,$P38&lt;EU$4,$Q38&lt;EU$4),NETWORKDAYS.INTL($P38,$Q38,1,(Holidays!$A$1:$A$248)),0)+IF(AND($P38&gt;=ET$4,$P38&lt;EU$4,$Q38&gt;=EU$4),NETWORKDAYS.INTL($P38,(EU$4)-1,1,(Holidays!$A$1:$A$248)),0)+IF(AND($P38&lt;ET$4,$Q38&lt;EU$4,$Q38&gt;=ET$4),NETWORKDAYS.INTL(ET$4,$Q38,1,(Holidays!$A$1:$A$248)),0)+IF(AND($P38&lt;ET$4,$Q38&gt;=EU$4,$Q38&gt;=ET$4),NETWORKDAYS.INTL(ET$4,(EU$4)-1,1,(Holidays!$A$1:$A$248)),0))*$S38,"")</f>
        <v>0</v>
      </c>
      <c r="EU38" s="191">
        <f>IFERROR((IF(AND($P38&gt;=EU$4,$P38&lt;EV$4,$Q38&lt;EV$4),NETWORKDAYS.INTL($P38,$Q38,1,(Holidays!$A$1:$A$248)),0)+IF(AND($P38&gt;=EU$4,$P38&lt;EV$4,$Q38&gt;=EV$4),NETWORKDAYS.INTL($P38,(EV$4)-1,1,(Holidays!$A$1:$A$248)),0)+IF(AND($P38&lt;EU$4,$Q38&lt;EV$4,$Q38&gt;=EU$4),NETWORKDAYS.INTL(EU$4,$Q38,1,(Holidays!$A$1:$A$248)),0)+IF(AND($P38&lt;EU$4,$Q38&gt;=EV$4,$Q38&gt;=EU$4),NETWORKDAYS.INTL(EU$4,(EV$4)-1,1,(Holidays!$A$1:$A$248)),0))*$S38,"")</f>
        <v>0</v>
      </c>
      <c r="EV38" s="191">
        <f>IFERROR((IF(AND($P38&gt;=EV$4,$P38&lt;EW$4,$Q38&lt;EW$4),NETWORKDAYS.INTL($P38,$Q38,1,(Holidays!$A$1:$A$248)),0)+IF(AND($P38&gt;=EV$4,$P38&lt;EW$4,$Q38&gt;=EW$4),NETWORKDAYS.INTL($P38,(EW$4)-1,1,(Holidays!$A$1:$A$248)),0)+IF(AND($P38&lt;EV$4,$Q38&lt;EW$4,$Q38&gt;=EV$4),NETWORKDAYS.INTL(EV$4,$Q38,1,(Holidays!$A$1:$A$248)),0)+IF(AND($P38&lt;EV$4,$Q38&gt;=EW$4,$Q38&gt;=EV$4),NETWORKDAYS.INTL(EV$4,(EW$4)-1,1,(Holidays!$A$1:$A$248)),0))*$S38,"")</f>
        <v>0</v>
      </c>
      <c r="EW38" s="191">
        <f>IFERROR((IF(AND($P38&gt;=EW$4,$P38&lt;EX$4,$Q38&lt;EX$4),NETWORKDAYS.INTL($P38,$Q38,1,(Holidays!$A$1:$A$248)),0)+IF(AND($P38&gt;=EW$4,$P38&lt;EX$4,$Q38&gt;=EX$4),NETWORKDAYS.INTL($P38,(EX$4)-1,1,(Holidays!$A$1:$A$248)),0)+IF(AND($P38&lt;EW$4,$Q38&lt;EX$4,$Q38&gt;=EW$4),NETWORKDAYS.INTL(EW$4,$Q38,1,(Holidays!$A$1:$A$248)),0)+IF(AND($P38&lt;EW$4,$Q38&gt;=EX$4,$Q38&gt;=EW$4),NETWORKDAYS.INTL(EW$4,(EX$4)-1,1,(Holidays!$A$1:$A$248)),0))*$S38,"")</f>
        <v>0</v>
      </c>
      <c r="EX38" s="191">
        <f>IFERROR((IF(AND($P38&gt;=EX$4,$P38&lt;EY$4,$Q38&lt;EY$4),NETWORKDAYS.INTL($P38,$Q38,1,(Holidays!$A$1:$A$248)),0)+IF(AND($P38&gt;=EX$4,$P38&lt;EY$4,$Q38&gt;=EY$4),NETWORKDAYS.INTL($P38,(EY$4)-1,1,(Holidays!$A$1:$A$248)),0)+IF(AND($P38&lt;EX$4,$Q38&lt;EY$4,$Q38&gt;=EX$4),NETWORKDAYS.INTL(EX$4,$Q38,1,(Holidays!$A$1:$A$248)),0)+IF(AND($P38&lt;EX$4,$Q38&gt;=EY$4,$Q38&gt;=EX$4),NETWORKDAYS.INTL(EX$4,(EY$4)-1,1,(Holidays!$A$1:$A$248)),0))*$S38,"")</f>
        <v>0</v>
      </c>
      <c r="EY38" s="191">
        <f>IFERROR((IF(AND($P38&gt;=EY$4,$P38&lt;EZ$4,$Q38&lt;EZ$4),NETWORKDAYS.INTL($P38,$Q38,1,(Holidays!$A$1:$A$248)),0)+IF(AND($P38&gt;=EY$4,$P38&lt;EZ$4,$Q38&gt;=EZ$4),NETWORKDAYS.INTL($P38,(EZ$4)-1,1,(Holidays!$A$1:$A$248)),0)+IF(AND($P38&lt;EY$4,$Q38&lt;EZ$4,$Q38&gt;=EY$4),NETWORKDAYS.INTL(EY$4,$Q38,1,(Holidays!$A$1:$A$248)),0)+IF(AND($P38&lt;EY$4,$Q38&gt;=EZ$4,$Q38&gt;=EY$4),NETWORKDAYS.INTL(EY$4,(EZ$4)-1,1,(Holidays!$A$1:$A$248)),0))*$S38,"")</f>
        <v>0</v>
      </c>
      <c r="EZ38" s="191">
        <f>IFERROR((IF(AND($P38&gt;=EZ$4,$P38&lt;FA$4,$Q38&lt;FA$4),NETWORKDAYS.INTL($P38,$Q38,1,(Holidays!$A$1:$A$248)),0)+IF(AND($P38&gt;=EZ$4,$P38&lt;FA$4,$Q38&gt;=FA$4),NETWORKDAYS.INTL($P38,(FA$4)-1,1,(Holidays!$A$1:$A$248)),0)+IF(AND($P38&lt;EZ$4,$Q38&lt;FA$4,$Q38&gt;=EZ$4),NETWORKDAYS.INTL(EZ$4,$Q38,1,(Holidays!$A$1:$A$248)),0)+IF(AND($P38&lt;EZ$4,$Q38&gt;=FA$4,$Q38&gt;=EZ$4),NETWORKDAYS.INTL(EZ$4,(FA$4)-1,1,(Holidays!$A$1:$A$248)),0))*$S38,"")</f>
        <v>0</v>
      </c>
      <c r="FA38" s="191">
        <f>IFERROR((IF(AND($P38&gt;=FA$4,$P38&lt;FB$4,$Q38&lt;FB$4),NETWORKDAYS.INTL($P38,$Q38,1,(Holidays!$A$1:$A$248)),0)+IF(AND($P38&gt;=FA$4,$P38&lt;FB$4,$Q38&gt;=FB$4),NETWORKDAYS.INTL($P38,(FB$4)-1,1,(Holidays!$A$1:$A$248)),0)+IF(AND($P38&lt;FA$4,$Q38&lt;FB$4,$Q38&gt;=FA$4),NETWORKDAYS.INTL(FA$4,$Q38,1,(Holidays!$A$1:$A$248)),0)+IF(AND($P38&lt;FA$4,$Q38&gt;=FB$4,$Q38&gt;=FA$4),NETWORKDAYS.INTL(FA$4,(FB$4)-1,1,(Holidays!$A$1:$A$248)),0))*$S38,"")</f>
        <v>0</v>
      </c>
      <c r="FB38" s="191">
        <f>IFERROR((IF(AND($P38&gt;=FB$4,$P38&lt;FC$4,$Q38&lt;FC$4),NETWORKDAYS.INTL($P38,$Q38,1,(Holidays!$A$1:$A$248)),0)+IF(AND($P38&gt;=FB$4,$P38&lt;FC$4,$Q38&gt;=FC$4),NETWORKDAYS.INTL($P38,(FC$4)-1,1,(Holidays!$A$1:$A$248)),0)+IF(AND($P38&lt;FB$4,$Q38&lt;FC$4,$Q38&gt;=FB$4),NETWORKDAYS.INTL(FB$4,$Q38,1,(Holidays!$A$1:$A$248)),0)+IF(AND($P38&lt;FB$4,$Q38&gt;=FC$4,$Q38&gt;=FB$4),NETWORKDAYS.INTL(FB$4,(FC$4)-1,1,(Holidays!$A$1:$A$248)),0))*$S38,"")</f>
        <v>0</v>
      </c>
      <c r="FC38" s="191">
        <f>IFERROR((IF(AND($P38&gt;=FC$4,$P38&lt;FD$4,$Q38&lt;FD$4),NETWORKDAYS.INTL($P38,$Q38,1,(Holidays!$A$1:$A$248)),0)+IF(AND($P38&gt;=FC$4,$P38&lt;FD$4,$Q38&gt;=FD$4),NETWORKDAYS.INTL($P38,(FD$4)-1,1,(Holidays!$A$1:$A$248)),0)+IF(AND($P38&lt;FC$4,$Q38&lt;FD$4,$Q38&gt;=FC$4),NETWORKDAYS.INTL(FC$4,$Q38,1,(Holidays!$A$1:$A$248)),0)+IF(AND($P38&lt;FC$4,$Q38&gt;=FD$4,$Q38&gt;=FC$4),NETWORKDAYS.INTL(FC$4,(FD$4)-1,1,(Holidays!$A$1:$A$248)),0))*$S38,"")</f>
        <v>0</v>
      </c>
      <c r="FD38" s="191">
        <f>IFERROR((IF(AND($P38&gt;=FD$4,$P38&lt;FE$4,$Q38&lt;FE$4),NETWORKDAYS.INTL($P38,$Q38,1,(Holidays!$A$1:$A$248)),0)+IF(AND($P38&gt;=FD$4,$P38&lt;FE$4,$Q38&gt;=FE$4),NETWORKDAYS.INTL($P38,(FE$4)-1,1,(Holidays!$A$1:$A$248)),0)+IF(AND($P38&lt;FD$4,$Q38&lt;FE$4,$Q38&gt;=FD$4),NETWORKDAYS.INTL(FD$4,$Q38,1,(Holidays!$A$1:$A$248)),0)+IF(AND($P38&lt;FD$4,$Q38&gt;=FE$4,$Q38&gt;=FD$4),NETWORKDAYS.INTL(FD$4,(FE$4)-1,1,(Holidays!$A$1:$A$248)),0))*$S38,"")</f>
        <v>0</v>
      </c>
      <c r="FE38" s="191">
        <f>IFERROR((IF(AND($P38&gt;=FE$4,$P38&lt;FF$4,$Q38&lt;FF$4),NETWORKDAYS.INTL($P38,$Q38,1,(Holidays!$A$1:$A$248)),0)+IF(AND($P38&gt;=FE$4,$P38&lt;FF$4,$Q38&gt;=FF$4),NETWORKDAYS.INTL($P38,(FF$4)-1,1,(Holidays!$A$1:$A$248)),0)+IF(AND($P38&lt;FE$4,$Q38&lt;FF$4,$Q38&gt;=FE$4),NETWORKDAYS.INTL(FE$4,$Q38,1,(Holidays!$A$1:$A$248)),0)+IF(AND($P38&lt;FE$4,$Q38&gt;=FF$4,$Q38&gt;=FE$4),NETWORKDAYS.INTL(FE$4,(FF$4)-1,1,(Holidays!$A$1:$A$248)),0))*$S38,"")</f>
        <v>0</v>
      </c>
      <c r="FF38" s="191">
        <f>IFERROR((IF(AND($P38&gt;=FF$4,$P38&lt;FG$4,$Q38&lt;FG$4),NETWORKDAYS.INTL($P38,$Q38,1,(Holidays!$A$1:$A$248)),0)+IF(AND($P38&gt;=FF$4,$P38&lt;FG$4,$Q38&gt;=FG$4),NETWORKDAYS.INTL($P38,(FG$4)-1,1,(Holidays!$A$1:$A$248)),0)+IF(AND($P38&lt;FF$4,$Q38&lt;FG$4,$Q38&gt;=FF$4),NETWORKDAYS.INTL(FF$4,$Q38,1,(Holidays!$A$1:$A$248)),0)+IF(AND($P38&lt;FF$4,$Q38&gt;=FG$4,$Q38&gt;=FF$4),NETWORKDAYS.INTL(FF$4,(FG$4)-1,1,(Holidays!$A$1:$A$248)),0))*$S38,"")</f>
        <v>0</v>
      </c>
      <c r="FG38" s="191">
        <f>IFERROR((IF(AND($P38&gt;=FG$4,$P38&lt;FH$4,$Q38&lt;FH$4),NETWORKDAYS.INTL($P38,$Q38,1,(Holidays!$A$1:$A$248)),0)+IF(AND($P38&gt;=FG$4,$P38&lt;FH$4,$Q38&gt;=FH$4),NETWORKDAYS.INTL($P38,(FH$4)-1,1,(Holidays!$A$1:$A$248)),0)+IF(AND($P38&lt;FG$4,$Q38&lt;FH$4,$Q38&gt;=FG$4),NETWORKDAYS.INTL(FG$4,$Q38,1,(Holidays!$A$1:$A$248)),0)+IF(AND($P38&lt;FG$4,$Q38&gt;=FH$4,$Q38&gt;=FG$4),NETWORKDAYS.INTL(FG$4,(FH$4)-1,1,(Holidays!$A$1:$A$248)),0))*$S38,"")</f>
        <v>0</v>
      </c>
      <c r="FH38" s="191">
        <f>IFERROR((IF(AND($P38&gt;=FH$4,$P38&lt;FI$4,$Q38&lt;FI$4),NETWORKDAYS.INTL($P38,$Q38,1,(Holidays!$A$1:$A$248)),0)+IF(AND($P38&gt;=FH$4,$P38&lt;FI$4,$Q38&gt;=FI$4),NETWORKDAYS.INTL($P38,(FI$4)-1,1,(Holidays!$A$1:$A$248)),0)+IF(AND($P38&lt;FH$4,$Q38&lt;FI$4,$Q38&gt;=FH$4),NETWORKDAYS.INTL(FH$4,$Q38,1,(Holidays!$A$1:$A$248)),0)+IF(AND($P38&lt;FH$4,$Q38&gt;=FI$4,$Q38&gt;=FH$4),NETWORKDAYS.INTL(FH$4,(FI$4)-1,1,(Holidays!$A$1:$A$248)),0))*$S38,"")</f>
        <v>0</v>
      </c>
      <c r="FI38" s="191">
        <f>IFERROR((IF(AND($P38&gt;=FI$4,$P38&lt;FJ$4,$Q38&lt;FJ$4),NETWORKDAYS.INTL($P38,$Q38,1,(Holidays!$A$1:$A$248)),0)+IF(AND($P38&gt;=FI$4,$P38&lt;FJ$4,$Q38&gt;=FJ$4),NETWORKDAYS.INTL($P38,(FJ$4)-1,1,(Holidays!$A$1:$A$248)),0)+IF(AND($P38&lt;FI$4,$Q38&lt;FJ$4,$Q38&gt;=FI$4),NETWORKDAYS.INTL(FI$4,$Q38,1,(Holidays!$A$1:$A$248)),0)+IF(AND($P38&lt;FI$4,$Q38&gt;=FJ$4,$Q38&gt;=FI$4),NETWORKDAYS.INTL(FI$4,(FJ$4)-1,1,(Holidays!$A$1:$A$248)),0))*$S38,"")</f>
        <v>0</v>
      </c>
      <c r="FJ38" s="191">
        <f>IFERROR((IF(AND($P38&gt;=FJ$4,$P38&lt;FK$4,$Q38&lt;FK$4),NETWORKDAYS.INTL($P38,$Q38,1,(Holidays!$A$1:$A$248)),0)+IF(AND($P38&gt;=FJ$4,$P38&lt;FK$4,$Q38&gt;=FK$4),NETWORKDAYS.INTL($P38,(FK$4)-1,1,(Holidays!$A$1:$A$248)),0)+IF(AND($P38&lt;FJ$4,$Q38&lt;FK$4,$Q38&gt;=FJ$4),NETWORKDAYS.INTL(FJ$4,$Q38,1,(Holidays!$A$1:$A$248)),0)+IF(AND($P38&lt;FJ$4,$Q38&gt;=FK$4,$Q38&gt;=FJ$4),NETWORKDAYS.INTL(FJ$4,(FK$4)-1,1,(Holidays!$A$1:$A$248)),0))*$S38,"")</f>
        <v>0</v>
      </c>
      <c r="FK38" s="191">
        <f>IFERROR((IF(AND($P38&gt;=FK$4,$P38&lt;FL$4,$Q38&lt;FL$4),NETWORKDAYS.INTL($P38,$Q38,1,(Holidays!$A$1:$A$248)),0)+IF(AND($P38&gt;=FK$4,$P38&lt;FL$4,$Q38&gt;=FL$4),NETWORKDAYS.INTL($P38,(FL$4)-1,1,(Holidays!$A$1:$A$248)),0)+IF(AND($P38&lt;FK$4,$Q38&lt;FL$4,$Q38&gt;=FK$4),NETWORKDAYS.INTL(FK$4,$Q38,1,(Holidays!$A$1:$A$248)),0)+IF(AND($P38&lt;FK$4,$Q38&gt;=FL$4,$Q38&gt;=FK$4),NETWORKDAYS.INTL(FK$4,(FL$4)-1,1,(Holidays!$A$1:$A$248)),0))*$S38,"")</f>
        <v>0</v>
      </c>
      <c r="FL38" s="191">
        <f>IFERROR((IF(AND($P38&gt;=FL$4,$P38&lt;FM$4,$Q38&lt;FM$4),NETWORKDAYS.INTL($P38,$Q38,1,(Holidays!$A$1:$A$248)),0)+IF(AND($P38&gt;=FL$4,$P38&lt;FM$4,$Q38&gt;=FM$4),NETWORKDAYS.INTL($P38,(FM$4)-1,1,(Holidays!$A$1:$A$248)),0)+IF(AND($P38&lt;FL$4,$Q38&lt;FM$4,$Q38&gt;=FL$4),NETWORKDAYS.INTL(FL$4,$Q38,1,(Holidays!$A$1:$A$248)),0)+IF(AND($P38&lt;FL$4,$Q38&gt;=FM$4,$Q38&gt;=FL$4),NETWORKDAYS.INTL(FL$4,(FM$4)-1,1,(Holidays!$A$1:$A$248)),0))*$S38,"")</f>
        <v>0</v>
      </c>
      <c r="FM38" s="191">
        <f>IFERROR((IF(AND($P38&gt;=FM$4,$P38&lt;FN$4,$Q38&lt;FN$4),NETWORKDAYS.INTL($P38,$Q38,1,(Holidays!$A$1:$A$248)),0)+IF(AND($P38&gt;=FM$4,$P38&lt;FN$4,$Q38&gt;=FN$4),NETWORKDAYS.INTL($P38,(FN$4)-1,1,(Holidays!$A$1:$A$248)),0)+IF(AND($P38&lt;FM$4,$Q38&lt;FN$4,$Q38&gt;=FM$4),NETWORKDAYS.INTL(FM$4,$Q38,1,(Holidays!$A$1:$A$248)),0)+IF(AND($P38&lt;FM$4,$Q38&gt;=FN$4,$Q38&gt;=FM$4),NETWORKDAYS.INTL(FM$4,(FN$4)-1,1,(Holidays!$A$1:$A$248)),0))*$S38,"")</f>
        <v>0</v>
      </c>
      <c r="FN38" s="191">
        <f>IFERROR((IF(AND($P38&gt;=FN$4,$P38&lt;FO$4,$Q38&lt;FO$4),NETWORKDAYS.INTL($P38,$Q38,1,(Holidays!$A$1:$A$248)),0)+IF(AND($P38&gt;=FN$4,$P38&lt;FO$4,$Q38&gt;=FO$4),NETWORKDAYS.INTL($P38,(FO$4)-1,1,(Holidays!$A$1:$A$248)),0)+IF(AND($P38&lt;FN$4,$Q38&lt;FO$4,$Q38&gt;=FN$4),NETWORKDAYS.INTL(FN$4,$Q38,1,(Holidays!$A$1:$A$248)),0)+IF(AND($P38&lt;FN$4,$Q38&gt;=FO$4,$Q38&gt;=FN$4),NETWORKDAYS.INTL(FN$4,(FO$4)-1,1,(Holidays!$A$1:$A$248)),0))*$S38,"")</f>
        <v>0</v>
      </c>
      <c r="FO38" s="191">
        <f>IFERROR((IF(AND($P38&gt;=FO$4,$P38&lt;FP$4,$Q38&lt;FP$4),NETWORKDAYS.INTL($P38,$Q38,1,(Holidays!$A$1:$A$248)),0)+IF(AND($P38&gt;=FO$4,$P38&lt;FP$4,$Q38&gt;=FP$4),NETWORKDAYS.INTL($P38,(FP$4)-1,1,(Holidays!$A$1:$A$248)),0)+IF(AND($P38&lt;FO$4,$Q38&lt;FP$4,$Q38&gt;=FO$4),NETWORKDAYS.INTL(FO$4,$Q38,1,(Holidays!$A$1:$A$248)),0)+IF(AND($P38&lt;FO$4,$Q38&gt;=FP$4,$Q38&gt;=FO$4),NETWORKDAYS.INTL(FO$4,(FP$4)-1,1,(Holidays!$A$1:$A$248)),0))*$S38,"")</f>
        <v>0</v>
      </c>
      <c r="FP38" s="191">
        <f>IFERROR((IF(AND($P38&gt;=FP$4,$P38&lt;FQ$4,$Q38&lt;FQ$4),NETWORKDAYS.INTL($P38,$Q38,1,(Holidays!$A$1:$A$248)),0)+IF(AND($P38&gt;=FP$4,$P38&lt;FQ$4,$Q38&gt;=FQ$4),NETWORKDAYS.INTL($P38,(FQ$4)-1,1,(Holidays!$A$1:$A$248)),0)+IF(AND($P38&lt;FP$4,$Q38&lt;FQ$4,$Q38&gt;=FP$4),NETWORKDAYS.INTL(FP$4,$Q38,1,(Holidays!$A$1:$A$248)),0)+IF(AND($P38&lt;FP$4,$Q38&gt;=FQ$4,$Q38&gt;=FP$4),NETWORKDAYS.INTL(FP$4,(FQ$4)-1,1,(Holidays!$A$1:$A$248)),0))*$S38,"")</f>
        <v>0</v>
      </c>
      <c r="FQ38" s="191">
        <f>IFERROR((IF(AND($P38&gt;=FQ$4,$P38&lt;FR$4,$Q38&lt;FR$4),NETWORKDAYS.INTL($P38,$Q38,1,(Holidays!$A$1:$A$248)),0)+IF(AND($P38&gt;=FQ$4,$P38&lt;FR$4,$Q38&gt;=FR$4),NETWORKDAYS.INTL($P38,(FR$4)-1,1,(Holidays!$A$1:$A$248)),0)+IF(AND($P38&lt;FQ$4,$Q38&lt;FR$4,$Q38&gt;=FQ$4),NETWORKDAYS.INTL(FQ$4,$Q38,1,(Holidays!$A$1:$A$248)),0)+IF(AND($P38&lt;FQ$4,$Q38&gt;=FR$4,$Q38&gt;=FQ$4),NETWORKDAYS.INTL(FQ$4,(FR$4)-1,1,(Holidays!$A$1:$A$248)),0))*$S38,"")</f>
        <v>0</v>
      </c>
      <c r="FR38" s="191">
        <f>IFERROR((IF(AND($P38&gt;=FR$4,$P38&lt;FS$4,$Q38&lt;FS$4),NETWORKDAYS.INTL($P38,$Q38,1,(Holidays!$A$1:$A$248)),0)+IF(AND($P38&gt;=FR$4,$P38&lt;FS$4,$Q38&gt;=FS$4),NETWORKDAYS.INTL($P38,(FS$4)-1,1,(Holidays!$A$1:$A$248)),0)+IF(AND($P38&lt;FR$4,$Q38&lt;FS$4,$Q38&gt;=FR$4),NETWORKDAYS.INTL(FR$4,$Q38,1,(Holidays!$A$1:$A$248)),0)+IF(AND($P38&lt;FR$4,$Q38&gt;=FS$4,$Q38&gt;=FR$4),NETWORKDAYS.INTL(FR$4,(FS$4)-1,1,(Holidays!$A$1:$A$248)),0))*$S38,"")</f>
        <v>0</v>
      </c>
      <c r="FS38" s="191">
        <f>IFERROR((IF(AND($P38&gt;=FS$4,$P38&lt;FT$4,$Q38&lt;FT$4),NETWORKDAYS.INTL($P38,$Q38,1,(Holidays!$A$1:$A$248)),0)+IF(AND($P38&gt;=FS$4,$P38&lt;FT$4,$Q38&gt;=FT$4),NETWORKDAYS.INTL($P38,(FT$4)-1,1,(Holidays!$A$1:$A$248)),0)+IF(AND($P38&lt;FS$4,$Q38&lt;FT$4,$Q38&gt;=FS$4),NETWORKDAYS.INTL(FS$4,$Q38,1,(Holidays!$A$1:$A$248)),0)+IF(AND($P38&lt;FS$4,$Q38&gt;=FT$4,$Q38&gt;=FS$4),NETWORKDAYS.INTL(FS$4,(FT$4)-1,1,(Holidays!$A$1:$A$248)),0))*$S38,"")</f>
        <v>0</v>
      </c>
      <c r="FT38" s="191">
        <f>IFERROR((IF(AND($P38&gt;=FT$4,$P38&lt;FU$4,$Q38&lt;FU$4),NETWORKDAYS.INTL($P38,$Q38,1,(Holidays!$A$1:$A$248)),0)+IF(AND($P38&gt;=FT$4,$P38&lt;FU$4,$Q38&gt;=FU$4),NETWORKDAYS.INTL($P38,(FU$4)-1,1,(Holidays!$A$1:$A$248)),0)+IF(AND($P38&lt;FT$4,$Q38&lt;FU$4,$Q38&gt;=FT$4),NETWORKDAYS.INTL(FT$4,$Q38,1,(Holidays!$A$1:$A$248)),0)+IF(AND($P38&lt;FT$4,$Q38&gt;=FU$4,$Q38&gt;=FT$4),NETWORKDAYS.INTL(FT$4,(FU$4)-1,1,(Holidays!$A$1:$A$248)),0))*$S38,"")</f>
        <v>0</v>
      </c>
      <c r="FU38" s="191">
        <f>IFERROR((IF(AND($P38&gt;=FU$4,$P38&lt;FV$4,$Q38&lt;FV$4),NETWORKDAYS.INTL($P38,$Q38,1,(Holidays!$A$1:$A$248)),0)+IF(AND($P38&gt;=FU$4,$P38&lt;FV$4,$Q38&gt;=FV$4),NETWORKDAYS.INTL($P38,(FV$4)-1,1,(Holidays!$A$1:$A$248)),0)+IF(AND($P38&lt;FU$4,$Q38&lt;FV$4,$Q38&gt;=FU$4),NETWORKDAYS.INTL(FU$4,$Q38,1,(Holidays!$A$1:$A$248)),0)+IF(AND($P38&lt;FU$4,$Q38&gt;=FV$4,$Q38&gt;=FU$4),NETWORKDAYS.INTL(FU$4,(FV$4)-1,1,(Holidays!$A$1:$A$248)),0))*$S38,"")</f>
        <v>0</v>
      </c>
      <c r="FV38" s="191">
        <f>IFERROR((IF(AND($P38&gt;=FV$4,$P38&lt;FW$4,$Q38&lt;FW$4),NETWORKDAYS.INTL($P38,$Q38,1,(Holidays!$A$1:$A$248)),0)+IF(AND($P38&gt;=FV$4,$P38&lt;FW$4,$Q38&gt;=FW$4),NETWORKDAYS.INTL($P38,(FW$4)-1,1,(Holidays!$A$1:$A$248)),0)+IF(AND($P38&lt;FV$4,$Q38&lt;FW$4,$Q38&gt;=FV$4),NETWORKDAYS.INTL(FV$4,$Q38,1,(Holidays!$A$1:$A$248)),0)+IF(AND($P38&lt;FV$4,$Q38&gt;=FW$4,$Q38&gt;=FV$4),NETWORKDAYS.INTL(FV$4,(FW$4)-1,1,(Holidays!$A$1:$A$248)),0))*$S38,"")</f>
        <v>0</v>
      </c>
      <c r="FW38" s="191">
        <f>IFERROR((IF(AND($P38&gt;=FW$4,$P38&lt;FX$4,$Q38&lt;FX$4),NETWORKDAYS.INTL($P38,$Q38,1,(Holidays!$A$1:$A$248)),0)+IF(AND($P38&gt;=FW$4,$P38&lt;FX$4,$Q38&gt;=FX$4),NETWORKDAYS.INTL($P38,(FX$4)-1,1,(Holidays!$A$1:$A$248)),0)+IF(AND($P38&lt;FW$4,$Q38&lt;FX$4,$Q38&gt;=FW$4),NETWORKDAYS.INTL(FW$4,$Q38,1,(Holidays!$A$1:$A$248)),0)+IF(AND($P38&lt;FW$4,$Q38&gt;=FX$4,$Q38&gt;=FW$4),NETWORKDAYS.INTL(FW$4,(FX$4)-1,1,(Holidays!$A$1:$A$248)),0))*$S38,"")</f>
        <v>0</v>
      </c>
      <c r="FX38" s="191">
        <f>IFERROR((IF(AND($P38&gt;=FX$4,$P38&lt;FY$4,$Q38&lt;FY$4),NETWORKDAYS.INTL($P38,$Q38,1,(Holidays!$A$1:$A$248)),0)+IF(AND($P38&gt;=FX$4,$P38&lt;FY$4,$Q38&gt;=FY$4),NETWORKDAYS.INTL($P38,(FY$4)-1,1,(Holidays!$A$1:$A$248)),0)+IF(AND($P38&lt;FX$4,$Q38&lt;FY$4,$Q38&gt;=FX$4),NETWORKDAYS.INTL(FX$4,$Q38,1,(Holidays!$A$1:$A$248)),0)+IF(AND($P38&lt;FX$4,$Q38&gt;=FY$4,$Q38&gt;=FX$4),NETWORKDAYS.INTL(FX$4,(FY$4)-1,1,(Holidays!$A$1:$A$248)),0))*$S38,"")</f>
        <v>0</v>
      </c>
      <c r="FY38" s="191">
        <f>IFERROR((IF(AND($P38&gt;=FY$4,$P38&lt;FZ$4,$Q38&lt;FZ$4),NETWORKDAYS.INTL($P38,$Q38,1,(Holidays!$A$1:$A$248)),0)+IF(AND($P38&gt;=FY$4,$P38&lt;FZ$4,$Q38&gt;=FZ$4),NETWORKDAYS.INTL($P38,(FZ$4)-1,1,(Holidays!$A$1:$A$248)),0)+IF(AND($P38&lt;FY$4,$Q38&lt;FZ$4,$Q38&gt;=FY$4),NETWORKDAYS.INTL(FY$4,$Q38,1,(Holidays!$A$1:$A$248)),0)+IF(AND($P38&lt;FY$4,$Q38&gt;=FZ$4,$Q38&gt;=FY$4),NETWORKDAYS.INTL(FY$4,(FZ$4)-1,1,(Holidays!$A$1:$A$248)),0))*$S38,"")</f>
        <v>0</v>
      </c>
      <c r="FZ38" s="191">
        <f>IFERROR((IF(AND($P38&gt;=FZ$4,$P38&lt;GA$4,$Q38&lt;GA$4),NETWORKDAYS.INTL($P38,$Q38,1,(Holidays!$A$1:$A$248)),0)+IF(AND($P38&gt;=FZ$4,$P38&lt;GA$4,$Q38&gt;=GA$4),NETWORKDAYS.INTL($P38,(GA$4)-1,1,(Holidays!$A$1:$A$248)),0)+IF(AND($P38&lt;FZ$4,$Q38&lt;GA$4,$Q38&gt;=FZ$4),NETWORKDAYS.INTL(FZ$4,$Q38,1,(Holidays!$A$1:$A$248)),0)+IF(AND($P38&lt;FZ$4,$Q38&gt;=GA$4,$Q38&gt;=FZ$4),NETWORKDAYS.INTL(FZ$4,(GA$4)-1,1,(Holidays!$A$1:$A$248)),0))*$S38,"")</f>
        <v>0</v>
      </c>
      <c r="GA38" s="191">
        <f>IFERROR((IF(AND($P38&gt;=GA$4,$P38&lt;GB$4,$Q38&lt;GB$4),NETWORKDAYS.INTL($P38,$Q38,1,(Holidays!$A$1:$A$248)),0)+IF(AND($P38&gt;=GA$4,$P38&lt;GB$4,$Q38&gt;=GB$4),NETWORKDAYS.INTL($P38,(GB$4)-1,1,(Holidays!$A$1:$A$248)),0)+IF(AND($P38&lt;GA$4,$Q38&lt;GB$4,$Q38&gt;=GA$4),NETWORKDAYS.INTL(GA$4,$Q38,1,(Holidays!$A$1:$A$248)),0)+IF(AND($P38&lt;GA$4,$Q38&gt;=GB$4,$Q38&gt;=GA$4),NETWORKDAYS.INTL(GA$4,(GB$4)-1,1,(Holidays!$A$1:$A$248)),0))*$S38,"")</f>
        <v>0</v>
      </c>
      <c r="GB38" s="191">
        <f>IFERROR((IF(AND($P38&gt;=GB$4,$P38&lt;GC$4,$Q38&lt;GC$4),NETWORKDAYS.INTL($P38,$Q38,1,(Holidays!$A$1:$A$248)),0)+IF(AND($P38&gt;=GB$4,$P38&lt;GC$4,$Q38&gt;=GC$4),NETWORKDAYS.INTL($P38,(GC$4)-1,1,(Holidays!$A$1:$A$248)),0)+IF(AND($P38&lt;GB$4,$Q38&lt;GC$4,$Q38&gt;=GB$4),NETWORKDAYS.INTL(GB$4,$Q38,1,(Holidays!$A$1:$A$248)),0)+IF(AND($P38&lt;GB$4,$Q38&gt;=GC$4,$Q38&gt;=GB$4),NETWORKDAYS.INTL(GB$4,(GC$4)-1,1,(Holidays!$A$1:$A$248)),0))*$S38,"")</f>
        <v>0</v>
      </c>
      <c r="GC38" s="191">
        <f>IFERROR((IF(AND($P38&gt;=GC$4,$P38&lt;GD$4,$Q38&lt;GD$4),NETWORKDAYS.INTL($P38,$Q38,1,(Holidays!$A$1:$A$248)),0)+IF(AND($P38&gt;=GC$4,$P38&lt;GD$4,$Q38&gt;=GD$4),NETWORKDAYS.INTL($P38,(GD$4)-1,1,(Holidays!$A$1:$A$248)),0)+IF(AND($P38&lt;GC$4,$Q38&lt;GD$4,$Q38&gt;=GC$4),NETWORKDAYS.INTL(GC$4,$Q38,1,(Holidays!$A$1:$A$248)),0)+IF(AND($P38&lt;GC$4,$Q38&gt;=GD$4,$Q38&gt;=GC$4),NETWORKDAYS.INTL(GC$4,(GD$4)-1,1,(Holidays!$A$1:$A$248)),0))*$S38,"")</f>
        <v>0</v>
      </c>
      <c r="GD38" s="191">
        <f>IFERROR((IF(AND($P38&gt;=GD$4,$P38&lt;GE$4,$Q38&lt;GE$4),NETWORKDAYS.INTL($P38,$Q38,1,(Holidays!$A$1:$A$248)),0)+IF(AND($P38&gt;=GD$4,$P38&lt;GE$4,$Q38&gt;=GE$4),NETWORKDAYS.INTL($P38,(GE$4)-1,1,(Holidays!$A$1:$A$248)),0)+IF(AND($P38&lt;GD$4,$Q38&lt;GE$4,$Q38&gt;=GD$4),NETWORKDAYS.INTL(GD$4,$Q38,1,(Holidays!$A$1:$A$248)),0)+IF(AND($P38&lt;GD$4,$Q38&gt;=GE$4,$Q38&gt;=GD$4),NETWORKDAYS.INTL(GD$4,(GE$4)-1,1,(Holidays!$A$1:$A$248)),0))*$S38,"")</f>
        <v>0</v>
      </c>
      <c r="GE38" s="191">
        <f>IFERROR((IF(AND($P38&gt;=GE$4,$P38&lt;GF$4,$Q38&lt;GF$4),NETWORKDAYS.INTL($P38,$Q38,1,(Holidays!$A$1:$A$248)),0)+IF(AND($P38&gt;=GE$4,$P38&lt;GF$4,$Q38&gt;=GF$4),NETWORKDAYS.INTL($P38,(GF$4)-1,1,(Holidays!$A$1:$A$248)),0)+IF(AND($P38&lt;GE$4,$Q38&lt;GF$4,$Q38&gt;=GE$4),NETWORKDAYS.INTL(GE$4,$Q38,1,(Holidays!$A$1:$A$248)),0)+IF(AND($P38&lt;GE$4,$Q38&gt;=GF$4,$Q38&gt;=GE$4),NETWORKDAYS.INTL(GE$4,(GF$4)-1,1,(Holidays!$A$1:$A$248)),0))*$S38,"")</f>
        <v>0</v>
      </c>
      <c r="GF38" s="191">
        <f>IFERROR((IF(AND($P38&gt;=GF$4,$P38&lt;GG$4,$Q38&lt;GG$4),NETWORKDAYS.INTL($P38,$Q38,1,(Holidays!$A$1:$A$248)),0)+IF(AND($P38&gt;=GF$4,$P38&lt;GG$4,$Q38&gt;=GG$4),NETWORKDAYS.INTL($P38,(GG$4)-1,1,(Holidays!$A$1:$A$248)),0)+IF(AND($P38&lt;GF$4,$Q38&lt;GG$4,$Q38&gt;=GF$4),NETWORKDAYS.INTL(GF$4,$Q38,1,(Holidays!$A$1:$A$248)),0)+IF(AND($P38&lt;GF$4,$Q38&gt;=GG$4,$Q38&gt;=GF$4),NETWORKDAYS.INTL(GF$4,(GG$4)-1,1,(Holidays!$A$1:$A$248)),0))*$S38,"")</f>
        <v>0</v>
      </c>
      <c r="GG38" s="191">
        <f>IFERROR((IF(AND($P38&gt;=GG$4,$P38&lt;GH$4,$Q38&lt;GH$4),NETWORKDAYS.INTL($P38,$Q38,1,(Holidays!$A$1:$A$248)),0)+IF(AND($P38&gt;=GG$4,$P38&lt;GH$4,$Q38&gt;=GH$4),NETWORKDAYS.INTL($P38,(GH$4)-1,1,(Holidays!$A$1:$A$248)),0)+IF(AND($P38&lt;GG$4,$Q38&lt;GH$4,$Q38&gt;=GG$4),NETWORKDAYS.INTL(GG$4,$Q38,1,(Holidays!$A$1:$A$248)),0)+IF(AND($P38&lt;GG$4,$Q38&gt;=GH$4,$Q38&gt;=GG$4),NETWORKDAYS.INTL(GG$4,(GH$4)-1,1,(Holidays!$A$1:$A$248)),0))*$S38,"")</f>
        <v>0</v>
      </c>
      <c r="GH38" s="191">
        <f>IFERROR((IF(AND($P38&gt;=GH$4,$P38&lt;GI$4,$Q38&lt;GI$4),NETWORKDAYS.INTL($P38,$Q38,1,(Holidays!$A$1:$A$248)),0)+IF(AND($P38&gt;=GH$4,$P38&lt;GI$4,$Q38&gt;=GI$4),NETWORKDAYS.INTL($P38,(GI$4)-1,1,(Holidays!$A$1:$A$248)),0)+IF(AND($P38&lt;GH$4,$Q38&lt;GI$4,$Q38&gt;=GH$4),NETWORKDAYS.INTL(GH$4,$Q38,1,(Holidays!$A$1:$A$248)),0)+IF(AND($P38&lt;GH$4,$Q38&gt;=GI$4,$Q38&gt;=GH$4),NETWORKDAYS.INTL(GH$4,(GI$4)-1,1,(Holidays!$A$1:$A$248)),0))*$S38,"")</f>
        <v>0</v>
      </c>
      <c r="GI38" s="191">
        <f>IFERROR((IF(AND($P38&gt;=GI$4,$P38&lt;GJ$4,$Q38&lt;GJ$4),NETWORKDAYS.INTL($P38,$Q38,1,(Holidays!$A$1:$A$248)),0)+IF(AND($P38&gt;=GI$4,$P38&lt;GJ$4,$Q38&gt;=GJ$4),NETWORKDAYS.INTL($P38,(GJ$4)-1,1,(Holidays!$A$1:$A$248)),0)+IF(AND($P38&lt;GI$4,$Q38&lt;GJ$4,$Q38&gt;=GI$4),NETWORKDAYS.INTL(GI$4,$Q38,1,(Holidays!$A$1:$A$248)),0)+IF(AND($P38&lt;GI$4,$Q38&gt;=GJ$4,$Q38&gt;=GI$4),NETWORKDAYS.INTL(GI$4,(GJ$4)-1,1,(Holidays!$A$1:$A$248)),0))*$S38,"")</f>
        <v>0</v>
      </c>
      <c r="GJ38" s="191">
        <f>IFERROR((IF(AND($P38&gt;=GJ$4,$P38&lt;GK$4,$Q38&lt;GK$4),NETWORKDAYS.INTL($P38,$Q38,1,(Holidays!$A$1:$A$248)),0)+IF(AND($P38&gt;=GJ$4,$P38&lt;GK$4,$Q38&gt;=GK$4),NETWORKDAYS.INTL($P38,(GK$4)-1,1,(Holidays!$A$1:$A$248)),0)+IF(AND($P38&lt;GJ$4,$Q38&lt;GK$4,$Q38&gt;=GJ$4),NETWORKDAYS.INTL(GJ$4,$Q38,1,(Holidays!$A$1:$A$248)),0)+IF(AND($P38&lt;GJ$4,$Q38&gt;=GK$4,$Q38&gt;=GJ$4),NETWORKDAYS.INTL(GJ$4,(GK$4)-1,1,(Holidays!$A$1:$A$248)),0))*$S38,"")</f>
        <v>0</v>
      </c>
      <c r="GK38" s="191">
        <f>IFERROR((IF(AND($P38&gt;=GK$4,$P38&lt;GL$4,$Q38&lt;GL$4),NETWORKDAYS.INTL($P38,$Q38,1,(Holidays!$A$1:$A$248)),0)+IF(AND($P38&gt;=GK$4,$P38&lt;GL$4,$Q38&gt;=GL$4),NETWORKDAYS.INTL($P38,(GL$4)-1,1,(Holidays!$A$1:$A$248)),0)+IF(AND($P38&lt;GK$4,$Q38&lt;GL$4,$Q38&gt;=GK$4),NETWORKDAYS.INTL(GK$4,$Q38,1,(Holidays!$A$1:$A$248)),0)+IF(AND($P38&lt;GK$4,$Q38&gt;=GL$4,$Q38&gt;=GK$4),NETWORKDAYS.INTL(GK$4,(GL$4)-1,1,(Holidays!$A$1:$A$248)),0))*$S38,"")</f>
        <v>0</v>
      </c>
      <c r="GL38" s="191">
        <f>IFERROR((IF(AND($P38&gt;=GL$4,$P38&lt;GM$4,$Q38&lt;GM$4),NETWORKDAYS.INTL($P38,$Q38,1,(Holidays!$A$1:$A$248)),0)+IF(AND($P38&gt;=GL$4,$P38&lt;GM$4,$Q38&gt;=GM$4),NETWORKDAYS.INTL($P38,(GM$4)-1,1,(Holidays!$A$1:$A$248)),0)+IF(AND($P38&lt;GL$4,$Q38&lt;GM$4,$Q38&gt;=GL$4),NETWORKDAYS.INTL(GL$4,$Q38,1,(Holidays!$A$1:$A$248)),0)+IF(AND($P38&lt;GL$4,$Q38&gt;=GM$4,$Q38&gt;=GL$4),NETWORKDAYS.INTL(GL$4,(GM$4)-1,1,(Holidays!$A$1:$A$248)),0))*$S38,"")</f>
        <v>0</v>
      </c>
      <c r="GM38" s="191">
        <f>IFERROR((IF(AND($P38&gt;=GM$4,$P38&lt;GN$4,$Q38&lt;GN$4),NETWORKDAYS.INTL($P38,$Q38,1,(Holidays!$A$1:$A$248)),0)+IF(AND($P38&gt;=GM$4,$P38&lt;GN$4,$Q38&gt;=GN$4),NETWORKDAYS.INTL($P38,(GN$4)-1,1,(Holidays!$A$1:$A$248)),0)+IF(AND($P38&lt;GM$4,$Q38&lt;GN$4,$Q38&gt;=GM$4),NETWORKDAYS.INTL(GM$4,$Q38,1,(Holidays!$A$1:$A$248)),0)+IF(AND($P38&lt;GM$4,$Q38&gt;=GN$4,$Q38&gt;=GM$4),NETWORKDAYS.INTL(GM$4,(GN$4)-1,1,(Holidays!$A$1:$A$248)),0))*$S38,"")</f>
        <v>0</v>
      </c>
      <c r="GN38" s="191">
        <f>IFERROR((IF(AND($P38&gt;=GN$4,$P38&lt;GO$4,$Q38&lt;GO$4),NETWORKDAYS.INTL($P38,$Q38,1,(Holidays!$A$1:$A$248)),0)+IF(AND($P38&gt;=GN$4,$P38&lt;GO$4,$Q38&gt;=GO$4),NETWORKDAYS.INTL($P38,(GO$4)-1,1,(Holidays!$A$1:$A$248)),0)+IF(AND($P38&lt;GN$4,$Q38&lt;GO$4,$Q38&gt;=GN$4),NETWORKDAYS.INTL(GN$4,$Q38,1,(Holidays!$A$1:$A$248)),0)+IF(AND($P38&lt;GN$4,$Q38&gt;=GO$4,$Q38&gt;=GN$4),NETWORKDAYS.INTL(GN$4,(GO$4)-1,1,(Holidays!$A$1:$A$248)),0))*$S38,"")</f>
        <v>0</v>
      </c>
      <c r="GO38" s="191">
        <f>IFERROR((IF(AND($P38&gt;=GO$4,$P38&lt;GP$4,$Q38&lt;GP$4),NETWORKDAYS.INTL($P38,$Q38,1,(Holidays!$A$1:$A$248)),0)+IF(AND($P38&gt;=GO$4,$P38&lt;GP$4,$Q38&gt;=GP$4),NETWORKDAYS.INTL($P38,(GP$4)-1,1,(Holidays!$A$1:$A$248)),0)+IF(AND($P38&lt;GO$4,$Q38&lt;GP$4,$Q38&gt;=GO$4),NETWORKDAYS.INTL(GO$4,$Q38,1,(Holidays!$A$1:$A$248)),0)+IF(AND($P38&lt;GO$4,$Q38&gt;=GP$4,$Q38&gt;=GO$4),NETWORKDAYS.INTL(GO$4,(GP$4)-1,1,(Holidays!$A$1:$A$248)),0))*$S38,"")</f>
        <v>0</v>
      </c>
      <c r="GP38" s="191">
        <f>IFERROR((IF(AND($P38&gt;=GP$4,$P38&lt;GQ$4,$Q38&lt;GQ$4),NETWORKDAYS.INTL($P38,$Q38,1,(Holidays!$A$1:$A$248)),0)+IF(AND($P38&gt;=GP$4,$P38&lt;GQ$4,$Q38&gt;=GQ$4),NETWORKDAYS.INTL($P38,(GQ$4)-1,1,(Holidays!$A$1:$A$248)),0)+IF(AND($P38&lt;GP$4,$Q38&lt;GQ$4,$Q38&gt;=GP$4),NETWORKDAYS.INTL(GP$4,$Q38,1,(Holidays!$A$1:$A$248)),0)+IF(AND($P38&lt;GP$4,$Q38&gt;=GQ$4,$Q38&gt;=GP$4),NETWORKDAYS.INTL(GP$4,(GQ$4)-1,1,(Holidays!$A$1:$A$248)),0))*$S38,"")</f>
        <v>0</v>
      </c>
      <c r="GQ38" s="191">
        <f>IFERROR((IF(AND($P38&gt;=GQ$4,$P38&lt;GR$4,$Q38&lt;GR$4),NETWORKDAYS.INTL($P38,$Q38,1,(Holidays!$A$1:$A$248)),0)+IF(AND($P38&gt;=GQ$4,$P38&lt;GR$4,$Q38&gt;=GR$4),NETWORKDAYS.INTL($P38,(GR$4)-1,1,(Holidays!$A$1:$A$248)),0)+IF(AND($P38&lt;GQ$4,$Q38&lt;GR$4,$Q38&gt;=GQ$4),NETWORKDAYS.INTL(GQ$4,$Q38,1,(Holidays!$A$1:$A$248)),0)+IF(AND($P38&lt;GQ$4,$Q38&gt;=GR$4,$Q38&gt;=GQ$4),NETWORKDAYS.INTL(GQ$4,(GR$4)-1,1,(Holidays!$A$1:$A$248)),0))*$S38,"")</f>
        <v>0</v>
      </c>
      <c r="GR38" s="191">
        <f>IFERROR((IF(AND($P38&gt;=GR$4,$P38&lt;GS$4,$Q38&lt;GS$4),NETWORKDAYS.INTL($P38,$Q38,1,(Holidays!$A$1:$A$248)),0)+IF(AND($P38&gt;=GR$4,$P38&lt;GS$4,$Q38&gt;=GS$4),NETWORKDAYS.INTL($P38,(GS$4)-1,1,(Holidays!$A$1:$A$248)),0)+IF(AND($P38&lt;GR$4,$Q38&lt;GS$4,$Q38&gt;=GR$4),NETWORKDAYS.INTL(GR$4,$Q38,1,(Holidays!$A$1:$A$248)),0)+IF(AND($P38&lt;GR$4,$Q38&gt;=GS$4,$Q38&gt;=GR$4),NETWORKDAYS.INTL(GR$4,(GS$4)-1,1,(Holidays!$A$1:$A$248)),0))*$S38,"")</f>
        <v>0</v>
      </c>
      <c r="GS38" s="191">
        <f>IFERROR((IF(AND($P38&gt;=GS$4,$P38&lt;GT$4,$Q38&lt;GT$4),NETWORKDAYS.INTL($P38,$Q38,1,(Holidays!$A$1:$A$248)),0)+IF(AND($P38&gt;=GS$4,$P38&lt;GT$4,$Q38&gt;=GT$4),NETWORKDAYS.INTL($P38,(GT$4)-1,1,(Holidays!$A$1:$A$248)),0)+IF(AND($P38&lt;GS$4,$Q38&lt;GT$4,$Q38&gt;=GS$4),NETWORKDAYS.INTL(GS$4,$Q38,1,(Holidays!$A$1:$A$248)),0)+IF(AND($P38&lt;GS$4,$Q38&gt;=GT$4,$Q38&gt;=GS$4),NETWORKDAYS.INTL(GS$4,(GT$4)-1,1,(Holidays!$A$1:$A$248)),0))*$S38,"")</f>
        <v>0</v>
      </c>
      <c r="GT38" s="191">
        <f>IFERROR((IF(AND($P38&gt;=GT$4,$P38&lt;GU$4,$Q38&lt;GU$4),NETWORKDAYS.INTL($P38,$Q38,1,(Holidays!$A$1:$A$248)),0)+IF(AND($P38&gt;=GT$4,$P38&lt;GU$4,$Q38&gt;=GU$4),NETWORKDAYS.INTL($P38,(GU$4)-1,1,(Holidays!$A$1:$A$248)),0)+IF(AND($P38&lt;GT$4,$Q38&lt;GU$4,$Q38&gt;=GT$4),NETWORKDAYS.INTL(GT$4,$Q38,1,(Holidays!$A$1:$A$248)),0)+IF(AND($P38&lt;GT$4,$Q38&gt;=GU$4,$Q38&gt;=GT$4),NETWORKDAYS.INTL(GT$4,(GU$4)-1,1,(Holidays!$A$1:$A$248)),0))*$S38,"")</f>
        <v>0</v>
      </c>
      <c r="GU38" s="191">
        <f>IFERROR((IF(AND($P38&gt;=GU$4,$P38&lt;GV$4,$Q38&lt;GV$4),NETWORKDAYS.INTL($P38,$Q38,1,(Holidays!$A$1:$A$248)),0)+IF(AND($P38&gt;=GU$4,$P38&lt;GV$4,$Q38&gt;=GV$4),NETWORKDAYS.INTL($P38,(GV$4)-1,1,(Holidays!$A$1:$A$248)),0)+IF(AND($P38&lt;GU$4,$Q38&lt;GV$4,$Q38&gt;=GU$4),NETWORKDAYS.INTL(GU$4,$Q38,1,(Holidays!$A$1:$A$248)),0)+IF(AND($P38&lt;GU$4,$Q38&gt;=GV$4,$Q38&gt;=GU$4),NETWORKDAYS.INTL(GU$4,(GV$4)-1,1,(Holidays!$A$1:$A$248)),0))*$S38,"")</f>
        <v>0</v>
      </c>
      <c r="GV38" s="191">
        <f>IFERROR((IF(AND($P38&gt;=GV$4,$P38&lt;GW$4,$Q38&lt;GW$4),NETWORKDAYS.INTL($P38,$Q38,1,(Holidays!$A$1:$A$248)),0)+IF(AND($P38&gt;=GV$4,$P38&lt;GW$4,$Q38&gt;=GW$4),NETWORKDAYS.INTL($P38,(GW$4)-1,1,(Holidays!$A$1:$A$248)),0)+IF(AND($P38&lt;GV$4,$Q38&lt;GW$4,$Q38&gt;=GV$4),NETWORKDAYS.INTL(GV$4,$Q38,1,(Holidays!$A$1:$A$248)),0)+IF(AND($P38&lt;GV$4,$Q38&gt;=GW$4,$Q38&gt;=GV$4),NETWORKDAYS.INTL(GV$4,(GW$4)-1,1,(Holidays!$A$1:$A$248)),0))*$S38,"")</f>
        <v>0</v>
      </c>
      <c r="GW38" s="191">
        <f>IFERROR((IF(AND($P38&gt;=GW$4,$P38&lt;GX$4,$Q38&lt;GX$4),NETWORKDAYS.INTL($P38,$Q38,1,(Holidays!$A$1:$A$248)),0)+IF(AND($P38&gt;=GW$4,$P38&lt;GX$4,$Q38&gt;=GX$4),NETWORKDAYS.INTL($P38,(GX$4)-1,1,(Holidays!$A$1:$A$248)),0)+IF(AND($P38&lt;GW$4,$Q38&lt;GX$4,$Q38&gt;=GW$4),NETWORKDAYS.INTL(GW$4,$Q38,1,(Holidays!$A$1:$A$248)),0)+IF(AND($P38&lt;GW$4,$Q38&gt;=GX$4,$Q38&gt;=GW$4),NETWORKDAYS.INTL(GW$4,(GX$4)-1,1,(Holidays!$A$1:$A$248)),0))*$S38,"")</f>
        <v>0</v>
      </c>
      <c r="GX38" s="191">
        <f>IFERROR((IF(AND($P38&gt;=GX$4,$P38&lt;GY$4,$Q38&lt;GY$4),NETWORKDAYS.INTL($P38,$Q38,1,(Holidays!$A$1:$A$248)),0)+IF(AND($P38&gt;=GX$4,$P38&lt;GY$4,$Q38&gt;=GY$4),NETWORKDAYS.INTL($P38,(GY$4)-1,1,(Holidays!$A$1:$A$248)),0)+IF(AND($P38&lt;GX$4,$Q38&lt;GY$4,$Q38&gt;=GX$4),NETWORKDAYS.INTL(GX$4,$Q38,1,(Holidays!$A$1:$A$248)),0)+IF(AND($P38&lt;GX$4,$Q38&gt;=GY$4,$Q38&gt;=GX$4),NETWORKDAYS.INTL(GX$4,(GY$4)-1,1,(Holidays!$A$1:$A$248)),0))*$S38,"")</f>
        <v>0</v>
      </c>
      <c r="GY38" s="191">
        <f>IFERROR((IF(AND($P38&gt;=GY$4,$P38&lt;GZ$4,$Q38&lt;GZ$4),NETWORKDAYS.INTL($P38,$Q38,1,(Holidays!$A$1:$A$248)),0)+IF(AND($P38&gt;=GY$4,$P38&lt;GZ$4,$Q38&gt;=GZ$4),NETWORKDAYS.INTL($P38,(GZ$4)-1,1,(Holidays!$A$1:$A$248)),0)+IF(AND($P38&lt;GY$4,$Q38&lt;GZ$4,$Q38&gt;=GY$4),NETWORKDAYS.INTL(GY$4,$Q38,1,(Holidays!$A$1:$A$248)),0)+IF(AND($P38&lt;GY$4,$Q38&gt;=GZ$4,$Q38&gt;=GY$4),NETWORKDAYS.INTL(GY$4,(GZ$4)-1,1,(Holidays!$A$1:$A$248)),0))*$S38,"")</f>
        <v>0</v>
      </c>
      <c r="GZ38" s="191">
        <f>IFERROR((IF(AND($P38&gt;=GZ$4,$P38&lt;HA$4,$Q38&lt;HA$4),NETWORKDAYS.INTL($P38,$Q38,1,(Holidays!$A$1:$A$248)),0)+IF(AND($P38&gt;=GZ$4,$P38&lt;HA$4,$Q38&gt;=HA$4),NETWORKDAYS.INTL($P38,(HA$4)-1,1,(Holidays!$A$1:$A$248)),0)+IF(AND($P38&lt;GZ$4,$Q38&lt;HA$4,$Q38&gt;=GZ$4),NETWORKDAYS.INTL(GZ$4,$Q38,1,(Holidays!$A$1:$A$248)),0)+IF(AND($P38&lt;GZ$4,$Q38&gt;=HA$4,$Q38&gt;=GZ$4),NETWORKDAYS.INTL(GZ$4,(HA$4)-1,1,(Holidays!$A$1:$A$248)),0))*$S38,"")</f>
        <v>0</v>
      </c>
      <c r="HA38" s="191">
        <f>IFERROR((IF(AND($P38&gt;=HA$4,$P38&lt;HB$4,$Q38&lt;HB$4),NETWORKDAYS.INTL($P38,$Q38,1,(Holidays!$A$1:$A$248)),0)+IF(AND($P38&gt;=HA$4,$P38&lt;HB$4,$Q38&gt;=HB$4),NETWORKDAYS.INTL($P38,(HB$4)-1,1,(Holidays!$A$1:$A$248)),0)+IF(AND($P38&lt;HA$4,$Q38&lt;HB$4,$Q38&gt;=HA$4),NETWORKDAYS.INTL(HA$4,$Q38,1,(Holidays!$A$1:$A$248)),0)+IF(AND($P38&lt;HA$4,$Q38&gt;=HB$4,$Q38&gt;=HA$4),NETWORKDAYS.INTL(HA$4,(HB$4)-1,1,(Holidays!$A$1:$A$248)),0))*$S38,"")</f>
        <v>0</v>
      </c>
      <c r="HB38" s="191">
        <f>IFERROR((IF(AND($P38&gt;=HB$4,$P38&lt;HC$4,$Q38&lt;HC$4),NETWORKDAYS.INTL($P38,$Q38,1,(Holidays!$A$1:$A$248)),0)+IF(AND($P38&gt;=HB$4,$P38&lt;HC$4,$Q38&gt;=HC$4),NETWORKDAYS.INTL($P38,(HC$4)-1,1,(Holidays!$A$1:$A$248)),0)+IF(AND($P38&lt;HB$4,$Q38&lt;HC$4,$Q38&gt;=HB$4),NETWORKDAYS.INTL(HB$4,$Q38,1,(Holidays!$A$1:$A$248)),0)+IF(AND($P38&lt;HB$4,$Q38&gt;=HC$4,$Q38&gt;=HB$4),NETWORKDAYS.INTL(HB$4,(HC$4)-1,1,(Holidays!$A$1:$A$248)),0))*$S38,"")</f>
        <v>0</v>
      </c>
      <c r="HC38" s="191">
        <f>IFERROR((IF(AND($P38&gt;=HC$4,$P38&lt;HD$4,$Q38&lt;HD$4),NETWORKDAYS.INTL($P38,$Q38,1,(Holidays!$A$1:$A$248)),0)+IF(AND($P38&gt;=HC$4,$P38&lt;HD$4,$Q38&gt;=HD$4),NETWORKDAYS.INTL($P38,(HD$4)-1,1,(Holidays!$A$1:$A$248)),0)+IF(AND($P38&lt;HC$4,$Q38&lt;HD$4,$Q38&gt;=HC$4),NETWORKDAYS.INTL(HC$4,$Q38,1,(Holidays!$A$1:$A$248)),0)+IF(AND($P38&lt;HC$4,$Q38&gt;=HD$4,$Q38&gt;=HC$4),NETWORKDAYS.INTL(HC$4,(HD$4)-1,1,(Holidays!$A$1:$A$248)),0))*$S38,"")</f>
        <v>0</v>
      </c>
      <c r="HD38" s="191">
        <f>IFERROR((IF(AND($P38&gt;=HD$4,$P38&lt;HE$4,$Q38&lt;HE$4),NETWORKDAYS.INTL($P38,$Q38,1,(Holidays!$A$1:$A$248)),0)+IF(AND($P38&gt;=HD$4,$P38&lt;HE$4,$Q38&gt;=HE$4),NETWORKDAYS.INTL($P38,(HE$4)-1,1,(Holidays!$A$1:$A$248)),0)+IF(AND($P38&lt;HD$4,$Q38&lt;HE$4,$Q38&gt;=HD$4),NETWORKDAYS.INTL(HD$4,$Q38,1,(Holidays!$A$1:$A$248)),0)+IF(AND($P38&lt;HD$4,$Q38&gt;=HE$4,$Q38&gt;=HD$4),NETWORKDAYS.INTL(HD$4,(HE$4)-1,1,(Holidays!$A$1:$A$248)),0))*$S38,"")</f>
        <v>0</v>
      </c>
      <c r="HE38" s="191">
        <f>IFERROR((IF(AND($P38&gt;=HE$4,$P38&lt;HF$4,$Q38&lt;HF$4),NETWORKDAYS.INTL($P38,$Q38,1,(Holidays!$A$1:$A$248)),0)+IF(AND($P38&gt;=HE$4,$P38&lt;HF$4,$Q38&gt;=HF$4),NETWORKDAYS.INTL($P38,(HF$4)-1,1,(Holidays!$A$1:$A$248)),0)+IF(AND($P38&lt;HE$4,$Q38&lt;HF$4,$Q38&gt;=HE$4),NETWORKDAYS.INTL(HE$4,$Q38,1,(Holidays!$A$1:$A$248)),0)+IF(AND($P38&lt;HE$4,$Q38&gt;=HF$4,$Q38&gt;=HE$4),NETWORKDAYS.INTL(HE$4,(HF$4)-1,1,(Holidays!$A$1:$A$248)),0))*$S38,"")</f>
        <v>0</v>
      </c>
      <c r="HF38" s="191">
        <f>IFERROR((IF(AND($P38&gt;=HF$4,$P38&lt;HG$4,$Q38&lt;HG$4),NETWORKDAYS.INTL($P38,$Q38,1,(Holidays!$A$1:$A$248)),0)+IF(AND($P38&gt;=HF$4,$P38&lt;HG$4,$Q38&gt;=HG$4),NETWORKDAYS.INTL($P38,(HG$4)-1,1,(Holidays!$A$1:$A$248)),0)+IF(AND($P38&lt;HF$4,$Q38&lt;HG$4,$Q38&gt;=HF$4),NETWORKDAYS.INTL(HF$4,$Q38,1,(Holidays!$A$1:$A$248)),0)+IF(AND($P38&lt;HF$4,$Q38&gt;=HG$4,$Q38&gt;=HF$4),NETWORKDAYS.INTL(HF$4,(HG$4)-1,1,(Holidays!$A$1:$A$248)),0))*$S38,"")</f>
        <v>0</v>
      </c>
      <c r="HG38" s="191">
        <f>IFERROR((IF(AND($P38&gt;=HG$4,$P38&lt;HH$4,$Q38&lt;HH$4),NETWORKDAYS.INTL($P38,$Q38,1,(Holidays!$A$1:$A$248)),0)+IF(AND($P38&gt;=HG$4,$P38&lt;HH$4,$Q38&gt;=HH$4),NETWORKDAYS.INTL($P38,(HH$4)-1,1,(Holidays!$A$1:$A$248)),0)+IF(AND($P38&lt;HG$4,$Q38&lt;HH$4,$Q38&gt;=HG$4),NETWORKDAYS.INTL(HG$4,$Q38,1,(Holidays!$A$1:$A$248)),0)+IF(AND($P38&lt;HG$4,$Q38&gt;=HH$4,$Q38&gt;=HG$4),NETWORKDAYS.INTL(HG$4,(HH$4)-1,1,(Holidays!$A$1:$A$248)),0))*$S38,"")</f>
        <v>0</v>
      </c>
      <c r="HH38" s="191">
        <f>IFERROR((IF(AND($P38&gt;=HH$4,$P38&lt;HI$4,$Q38&lt;HI$4),NETWORKDAYS.INTL($P38,$Q38,1,(Holidays!$A$1:$A$248)),0)+IF(AND($P38&gt;=HH$4,$P38&lt;HI$4,$Q38&gt;=HI$4),NETWORKDAYS.INTL($P38,(HI$4)-1,1,(Holidays!$A$1:$A$248)),0)+IF(AND($P38&lt;HH$4,$Q38&lt;HI$4,$Q38&gt;=HH$4),NETWORKDAYS.INTL(HH$4,$Q38,1,(Holidays!$A$1:$A$248)),0)+IF(AND($P38&lt;HH$4,$Q38&gt;=HI$4,$Q38&gt;=HH$4),NETWORKDAYS.INTL(HH$4,(HI$4)-1,1,(Holidays!$A$1:$A$248)),0))*$S38,"")</f>
        <v>0</v>
      </c>
      <c r="HI38" s="191">
        <f>IFERROR((IF(AND($P38&gt;=HI$4,$P38&lt;HJ$4,$Q38&lt;HJ$4),NETWORKDAYS.INTL($P38,$Q38,1,(Holidays!$A$1:$A$248)),0)+IF(AND($P38&gt;=HI$4,$P38&lt;HJ$4,$Q38&gt;=HJ$4),NETWORKDAYS.INTL($P38,(HJ$4)-1,1,(Holidays!$A$1:$A$248)),0)+IF(AND($P38&lt;HI$4,$Q38&lt;HJ$4,$Q38&gt;=HI$4),NETWORKDAYS.INTL(HI$4,$Q38,1,(Holidays!$A$1:$A$248)),0)+IF(AND($P38&lt;HI$4,$Q38&gt;=HJ$4,$Q38&gt;=HI$4),NETWORKDAYS.INTL(HI$4,(HJ$4)-1,1,(Holidays!$A$1:$A$248)),0))*$S38,"")</f>
        <v>0</v>
      </c>
      <c r="HJ38" s="191">
        <f>IFERROR((IF(AND($P38&gt;=HJ$4,$P38&lt;HK$4,$Q38&lt;HK$4),NETWORKDAYS.INTL($P38,$Q38,1,(Holidays!$A$1:$A$248)),0)+IF(AND($P38&gt;=HJ$4,$P38&lt;HK$4,$Q38&gt;=HK$4),NETWORKDAYS.INTL($P38,(HK$4)-1,1,(Holidays!$A$1:$A$248)),0)+IF(AND($P38&lt;HJ$4,$Q38&lt;HK$4,$Q38&gt;=HJ$4),NETWORKDAYS.INTL(HJ$4,$Q38,1,(Holidays!$A$1:$A$248)),0)+IF(AND($P38&lt;HJ$4,$Q38&gt;=HK$4,$Q38&gt;=HJ$4),NETWORKDAYS.INTL(HJ$4,(HK$4)-1,1,(Holidays!$A$1:$A$248)),0))*$S38,"")</f>
        <v>0</v>
      </c>
      <c r="HK38" s="191">
        <f>IFERROR((IF(AND($P38&gt;=HK$4,$P38&lt;HL$4,$Q38&lt;HL$4),NETWORKDAYS.INTL($P38,$Q38,1,(Holidays!$A$1:$A$248)),0)+IF(AND($P38&gt;=HK$4,$P38&lt;HL$4,$Q38&gt;=HL$4),NETWORKDAYS.INTL($P38,(HL$4)-1,1,(Holidays!$A$1:$A$248)),0)+IF(AND($P38&lt;HK$4,$Q38&lt;HL$4,$Q38&gt;=HK$4),NETWORKDAYS.INTL(HK$4,$Q38,1,(Holidays!$A$1:$A$248)),0)+IF(AND($P38&lt;HK$4,$Q38&gt;=HL$4,$Q38&gt;=HK$4),NETWORKDAYS.INTL(HK$4,(HL$4)-1,1,(Holidays!$A$1:$A$248)),0))*$S38,"")</f>
        <v>0</v>
      </c>
      <c r="HL38" s="191">
        <f>IFERROR((IF(AND($P38&gt;=HL$4,$P38&lt;HM$4,$Q38&lt;HM$4),NETWORKDAYS.INTL($P38,$Q38,1,(Holidays!$A$1:$A$248)),0)+IF(AND($P38&gt;=HL$4,$P38&lt;HM$4,$Q38&gt;=HM$4),NETWORKDAYS.INTL($P38,(HM$4)-1,1,(Holidays!$A$1:$A$248)),0)+IF(AND($P38&lt;HL$4,$Q38&lt;HM$4,$Q38&gt;=HL$4),NETWORKDAYS.INTL(HL$4,$Q38,1,(Holidays!$A$1:$A$248)),0)+IF(AND($P38&lt;HL$4,$Q38&gt;=HM$4,$Q38&gt;=HL$4),NETWORKDAYS.INTL(HL$4,(HM$4)-1,1,(Holidays!$A$1:$A$248)),0))*$S38,"")</f>
        <v>0</v>
      </c>
      <c r="HM38" s="191">
        <f>IFERROR((IF(AND($P38&gt;=HM$4,$P38&lt;HN$4,$Q38&lt;HN$4),NETWORKDAYS.INTL($P38,$Q38,1,(Holidays!$A$1:$A$248)),0)+IF(AND($P38&gt;=HM$4,$P38&lt;HN$4,$Q38&gt;=HN$4),NETWORKDAYS.INTL($P38,(HN$4)-1,1,(Holidays!$A$1:$A$248)),0)+IF(AND($P38&lt;HM$4,$Q38&lt;HN$4,$Q38&gt;=HM$4),NETWORKDAYS.INTL(HM$4,$Q38,1,(Holidays!$A$1:$A$248)),0)+IF(AND($P38&lt;HM$4,$Q38&gt;=HN$4,$Q38&gt;=HM$4),NETWORKDAYS.INTL(HM$4,(HN$4)-1,1,(Holidays!$A$1:$A$248)),0))*$S38,"")</f>
        <v>0</v>
      </c>
      <c r="HN38" s="191">
        <f>IFERROR((IF(AND($P38&gt;=HN$4,$P38&lt;HO$4,$Q38&lt;HO$4),NETWORKDAYS.INTL($P38,$Q38,1,(Holidays!$A$1:$A$248)),0)+IF(AND($P38&gt;=HN$4,$P38&lt;HO$4,$Q38&gt;=HO$4),NETWORKDAYS.INTL($P38,(HO$4)-1,1,(Holidays!$A$1:$A$248)),0)+IF(AND($P38&lt;HN$4,$Q38&lt;HO$4,$Q38&gt;=HN$4),NETWORKDAYS.INTL(HN$4,$Q38,1,(Holidays!$A$1:$A$248)),0)+IF(AND($P38&lt;HN$4,$Q38&gt;=HO$4,$Q38&gt;=HN$4),NETWORKDAYS.INTL(HN$4,(HO$4)-1,1,(Holidays!$A$1:$A$248)),0))*$S38,"")</f>
        <v>0</v>
      </c>
      <c r="HO38" s="191">
        <f>IFERROR((IF(AND($P38&gt;=HO$4,$P38&lt;HP$4,$Q38&lt;HP$4),NETWORKDAYS.INTL($P38,$Q38,1,(Holidays!$A$1:$A$248)),0)+IF(AND($P38&gt;=HO$4,$P38&lt;HP$4,$Q38&gt;=HP$4),NETWORKDAYS.INTL($P38,(HP$4)-1,1,(Holidays!$A$1:$A$248)),0)+IF(AND($P38&lt;HO$4,$Q38&lt;HP$4,$Q38&gt;=HO$4),NETWORKDAYS.INTL(HO$4,$Q38,1,(Holidays!$A$1:$A$248)),0)+IF(AND($P38&lt;HO$4,$Q38&gt;=HP$4,$Q38&gt;=HO$4),NETWORKDAYS.INTL(HO$4,(HP$4)-1,1,(Holidays!$A$1:$A$248)),0))*$S38,"")</f>
        <v>0</v>
      </c>
      <c r="HP38" s="191">
        <f>IFERROR((IF(AND($P38&gt;=HP$4,$P38&lt;HQ$4,$Q38&lt;HQ$4),NETWORKDAYS.INTL($P38,$Q38,1,(Holidays!$A$1:$A$248)),0)+IF(AND($P38&gt;=HP$4,$P38&lt;HQ$4,$Q38&gt;=HQ$4),NETWORKDAYS.INTL($P38,(HQ$4)-1,1,(Holidays!$A$1:$A$248)),0)+IF(AND($P38&lt;HP$4,$Q38&lt;HQ$4,$Q38&gt;=HP$4),NETWORKDAYS.INTL(HP$4,$Q38,1,(Holidays!$A$1:$A$248)),0)+IF(AND($P38&lt;HP$4,$Q38&gt;=HQ$4,$Q38&gt;=HP$4),NETWORKDAYS.INTL(HP$4,(HQ$4)-1,1,(Holidays!$A$1:$A$248)),0))*$S38,"")</f>
        <v>0</v>
      </c>
      <c r="HQ38" s="191">
        <f>IFERROR((IF(AND($P38&gt;=HQ$4,$P38&lt;HR$4,$Q38&lt;HR$4),NETWORKDAYS.INTL($P38,$Q38,1,(Holidays!$A$1:$A$248)),0)+IF(AND($P38&gt;=HQ$4,$P38&lt;HR$4,$Q38&gt;=HR$4),NETWORKDAYS.INTL($P38,(HR$4)-1,1,(Holidays!$A$1:$A$248)),0)+IF(AND($P38&lt;HQ$4,$Q38&lt;HR$4,$Q38&gt;=HQ$4),NETWORKDAYS.INTL(HQ$4,$Q38,1,(Holidays!$A$1:$A$248)),0)+IF(AND($P38&lt;HQ$4,$Q38&gt;=HR$4,$Q38&gt;=HQ$4),NETWORKDAYS.INTL(HQ$4,(HR$4)-1,1,(Holidays!$A$1:$A$248)),0))*$S38,"")</f>
        <v>0</v>
      </c>
      <c r="HR38" s="191">
        <f>IFERROR((IF(AND($P38&gt;=HR$4,$P38&lt;HS$4,$Q38&lt;HS$4),NETWORKDAYS.INTL($P38,$Q38,1,(Holidays!$A$1:$A$248)),0)+IF(AND($P38&gt;=HR$4,$P38&lt;HS$4,$Q38&gt;=HS$4),NETWORKDAYS.INTL($P38,(HS$4)-1,1,(Holidays!$A$1:$A$248)),0)+IF(AND($P38&lt;HR$4,$Q38&lt;HS$4,$Q38&gt;=HR$4),NETWORKDAYS.INTL(HR$4,$Q38,1,(Holidays!$A$1:$A$248)),0)+IF(AND($P38&lt;HR$4,$Q38&gt;=HS$4,$Q38&gt;=HR$4),NETWORKDAYS.INTL(HR$4,(HS$4)-1,1,(Holidays!$A$1:$A$248)),0))*$S38,"")</f>
        <v>0</v>
      </c>
      <c r="HS38" s="191">
        <f>IFERROR((IF(AND($P38&gt;=HS$4,$P38&lt;HT$4,$Q38&lt;HT$4),NETWORKDAYS.INTL($P38,$Q38,1,(Holidays!$A$1:$A$248)),0)+IF(AND($P38&gt;=HS$4,$P38&lt;HT$4,$Q38&gt;=HT$4),NETWORKDAYS.INTL($P38,(HT$4)-1,1,(Holidays!$A$1:$A$248)),0)+IF(AND($P38&lt;HS$4,$Q38&lt;HT$4,$Q38&gt;=HS$4),NETWORKDAYS.INTL(HS$4,$Q38,1,(Holidays!$A$1:$A$248)),0)+IF(AND($P38&lt;HS$4,$Q38&gt;=HT$4,$Q38&gt;=HS$4),NETWORKDAYS.INTL(HS$4,(HT$4)-1,1,(Holidays!$A$1:$A$248)),0))*$S38,"")</f>
        <v>0</v>
      </c>
      <c r="HT38" s="191">
        <f>IFERROR((IF(AND($P38&gt;=HT$4,$P38&lt;HU$4,$Q38&lt;HU$4),NETWORKDAYS.INTL($P38,$Q38,1,(Holidays!$A$1:$A$248)),0)+IF(AND($P38&gt;=HT$4,$P38&lt;HU$4,$Q38&gt;=HU$4),NETWORKDAYS.INTL($P38,(HU$4)-1,1,(Holidays!$A$1:$A$248)),0)+IF(AND($P38&lt;HT$4,$Q38&lt;HU$4,$Q38&gt;=HT$4),NETWORKDAYS.INTL(HT$4,$Q38,1,(Holidays!$A$1:$A$248)),0)+IF(AND($P38&lt;HT$4,$Q38&gt;=HU$4,$Q38&gt;=HT$4),NETWORKDAYS.INTL(HT$4,(HU$4)-1,1,(Holidays!$A$1:$A$248)),0))*$S38,"")</f>
        <v>0</v>
      </c>
      <c r="HU38" s="191">
        <f>IFERROR((IF(AND($P38&gt;=HU$4,$P38&lt;HV$4,$Q38&lt;HV$4),NETWORKDAYS.INTL($P38,$Q38,1,(Holidays!$A$1:$A$248)),0)+IF(AND($P38&gt;=HU$4,$P38&lt;HV$4,$Q38&gt;=HV$4),NETWORKDAYS.INTL($P38,(HV$4)-1,1,(Holidays!$A$1:$A$248)),0)+IF(AND($P38&lt;HU$4,$Q38&lt;HV$4,$Q38&gt;=HU$4),NETWORKDAYS.INTL(HU$4,$Q38,1,(Holidays!$A$1:$A$248)),0)+IF(AND($P38&lt;HU$4,$Q38&gt;=HV$4,$Q38&gt;=HU$4),NETWORKDAYS.INTL(HU$4,(HV$4)-1,1,(Holidays!$A$1:$A$248)),0))*$S38,"")</f>
        <v>0</v>
      </c>
      <c r="HV38" s="191">
        <f>IFERROR((IF(AND($P38&gt;=HV$4,$P38&lt;HW$4,$Q38&lt;HW$4),NETWORKDAYS.INTL($P38,$Q38,1,(Holidays!$A$1:$A$248)),0)+IF(AND($P38&gt;=HV$4,$P38&lt;HW$4,$Q38&gt;=HW$4),NETWORKDAYS.INTL($P38,(HW$4)-1,1,(Holidays!$A$1:$A$248)),0)+IF(AND($P38&lt;HV$4,$Q38&lt;HW$4,$Q38&gt;=HV$4),NETWORKDAYS.INTL(HV$4,$Q38,1,(Holidays!$A$1:$A$248)),0)+IF(AND($P38&lt;HV$4,$Q38&gt;=HW$4,$Q38&gt;=HV$4),NETWORKDAYS.INTL(HV$4,(HW$4)-1,1,(Holidays!$A$1:$A$248)),0))*$S38,"")</f>
        <v>0</v>
      </c>
      <c r="HW38" s="191">
        <f>IFERROR((IF(AND($P38&gt;=HW$4,$P38&lt;HX$4,$Q38&lt;HX$4),NETWORKDAYS.INTL($P38,$Q38,1,(Holidays!$A$1:$A$248)),0)+IF(AND($P38&gt;=HW$4,$P38&lt;HX$4,$Q38&gt;=HX$4),NETWORKDAYS.INTL($P38,(HX$4)-1,1,(Holidays!$A$1:$A$248)),0)+IF(AND($P38&lt;HW$4,$Q38&lt;HX$4,$Q38&gt;=HW$4),NETWORKDAYS.INTL(HW$4,$Q38,1,(Holidays!$A$1:$A$248)),0)+IF(AND($P38&lt;HW$4,$Q38&gt;=HX$4,$Q38&gt;=HW$4),NETWORKDAYS.INTL(HW$4,(HX$4)-1,1,(Holidays!$A$1:$A$248)),0))*$S38,"")</f>
        <v>0</v>
      </c>
      <c r="HX38" s="191">
        <f>IFERROR((IF(AND($P38&gt;=HX$4,$P38&lt;HY$4,$Q38&lt;HY$4),NETWORKDAYS.INTL($P38,$Q38,1,(Holidays!$A$1:$A$248)),0)+IF(AND($P38&gt;=HX$4,$P38&lt;HY$4,$Q38&gt;=HY$4),NETWORKDAYS.INTL($P38,(HY$4)-1,1,(Holidays!$A$1:$A$248)),0)+IF(AND($P38&lt;HX$4,$Q38&lt;HY$4,$Q38&gt;=HX$4),NETWORKDAYS.INTL(HX$4,$Q38,1,(Holidays!$A$1:$A$248)),0)+IF(AND($P38&lt;HX$4,$Q38&gt;=HY$4,$Q38&gt;=HX$4),NETWORKDAYS.INTL(HX$4,(HY$4)-1,1,(Holidays!$A$1:$A$248)),0))*$S38,"")</f>
        <v>0</v>
      </c>
      <c r="HY38" s="191">
        <f>IFERROR((IF(AND($P38&gt;=HY$4,$P38&lt;HZ$4,$Q38&lt;HZ$4),NETWORKDAYS.INTL($P38,$Q38,1,(Holidays!$A$1:$A$248)),0)+IF(AND($P38&gt;=HY$4,$P38&lt;HZ$4,$Q38&gt;=HZ$4),NETWORKDAYS.INTL($P38,(HZ$4)-1,1,(Holidays!$A$1:$A$248)),0)+IF(AND($P38&lt;HY$4,$Q38&lt;HZ$4,$Q38&gt;=HY$4),NETWORKDAYS.INTL(HY$4,$Q38,1,(Holidays!$A$1:$A$248)),0)+IF(AND($P38&lt;HY$4,$Q38&gt;=HZ$4,$Q38&gt;=HY$4),NETWORKDAYS.INTL(HY$4,(HZ$4)-1,1,(Holidays!$A$1:$A$248)),0))*$S38,"")</f>
        <v>0</v>
      </c>
      <c r="HZ38" s="191">
        <f>IFERROR((IF(AND($P38&gt;=HZ$4,$P38&lt;IA$4,$Q38&lt;IA$4),NETWORKDAYS.INTL($P38,$Q38,1,(Holidays!$A$1:$A$248)),0)+IF(AND($P38&gt;=HZ$4,$P38&lt;IA$4,$Q38&gt;=IA$4),NETWORKDAYS.INTL($P38,(IA$4)-1,1,(Holidays!$A$1:$A$248)),0)+IF(AND($P38&lt;HZ$4,$Q38&lt;IA$4,$Q38&gt;=HZ$4),NETWORKDAYS.INTL(HZ$4,$Q38,1,(Holidays!$A$1:$A$248)),0)+IF(AND($P38&lt;HZ$4,$Q38&gt;=IA$4,$Q38&gt;=HZ$4),NETWORKDAYS.INTL(HZ$4,(IA$4)-1,1,(Holidays!$A$1:$A$248)),0))*$S38,"")</f>
        <v>0</v>
      </c>
      <c r="IA38" s="191">
        <f>IFERROR((IF(AND($P38&gt;=IA$4,$P38&lt;IB$4,$Q38&lt;IB$4),NETWORKDAYS.INTL($P38,$Q38,1,(Holidays!$A$1:$A$248)),0)+IF(AND($P38&gt;=IA$4,$P38&lt;IB$4,$Q38&gt;=IB$4),NETWORKDAYS.INTL($P38,(IB$4)-1,1,(Holidays!$A$1:$A$248)),0)+IF(AND($P38&lt;IA$4,$Q38&lt;IB$4,$Q38&gt;=IA$4),NETWORKDAYS.INTL(IA$4,$Q38,1,(Holidays!$A$1:$A$248)),0)+IF(AND($P38&lt;IA$4,$Q38&gt;=IB$4,$Q38&gt;=IA$4),NETWORKDAYS.INTL(IA$4,(IB$4)-1,1,(Holidays!$A$1:$A$248)),0))*$S38,"")</f>
        <v>0</v>
      </c>
      <c r="IB38" s="191">
        <f>IFERROR((IF(AND($P38&gt;=IB$4,$P38&lt;IC$4,$Q38&lt;IC$4),NETWORKDAYS.INTL($P38,$Q38,1,(Holidays!$A$1:$A$248)),0)+IF(AND($P38&gt;=IB$4,$P38&lt;IC$4,$Q38&gt;=IC$4),NETWORKDAYS.INTL($P38,(IC$4)-1,1,(Holidays!$A$1:$A$248)),0)+IF(AND($P38&lt;IB$4,$Q38&lt;IC$4,$Q38&gt;=IB$4),NETWORKDAYS.INTL(IB$4,$Q38,1,(Holidays!$A$1:$A$248)),0)+IF(AND($P38&lt;IB$4,$Q38&gt;=IC$4,$Q38&gt;=IB$4),NETWORKDAYS.INTL(IB$4,(IC$4)-1,1,(Holidays!$A$1:$A$248)),0))*$S38,"")</f>
        <v>0</v>
      </c>
      <c r="IC38" s="191">
        <f>IFERROR((IF(AND($P38&gt;=IC$4,$P38&lt;ID$4,$Q38&lt;ID$4),NETWORKDAYS.INTL($P38,$Q38,1,(Holidays!$A$1:$A$248)),0)+IF(AND($P38&gt;=IC$4,$P38&lt;ID$4,$Q38&gt;=ID$4),NETWORKDAYS.INTL($P38,(ID$4)-1,1,(Holidays!$A$1:$A$248)),0)+IF(AND($P38&lt;IC$4,$Q38&lt;ID$4,$Q38&gt;=IC$4),NETWORKDAYS.INTL(IC$4,$Q38,1,(Holidays!$A$1:$A$248)),0)+IF(AND($P38&lt;IC$4,$Q38&gt;=ID$4,$Q38&gt;=IC$4),NETWORKDAYS.INTL(IC$4,(ID$4)-1,1,(Holidays!$A$1:$A$248)),0))*$S38,"")</f>
        <v>0</v>
      </c>
      <c r="ID38" s="191">
        <f>IFERROR((IF(AND($P38&gt;=ID$4,$P38&lt;IE$4,$Q38&lt;IE$4),NETWORKDAYS.INTL($P38,$Q38,1,(Holidays!$A$1:$A$248)),0)+IF(AND($P38&gt;=ID$4,$P38&lt;IE$4,$Q38&gt;=IE$4),NETWORKDAYS.INTL($P38,(IE$4)-1,1,(Holidays!$A$1:$A$248)),0)+IF(AND($P38&lt;ID$4,$Q38&lt;IE$4,$Q38&gt;=ID$4),NETWORKDAYS.INTL(ID$4,$Q38,1,(Holidays!$A$1:$A$248)),0)+IF(AND($P38&lt;ID$4,$Q38&gt;=IE$4,$Q38&gt;=ID$4),NETWORKDAYS.INTL(ID$4,(IE$4)-1,1,(Holidays!$A$1:$A$248)),0))*$S38,"")</f>
        <v>0</v>
      </c>
      <c r="IE38" s="191">
        <f>IFERROR((IF(AND($P38&gt;=IE$4,$P38&lt;IF$4,$Q38&lt;IF$4),NETWORKDAYS.INTL($P38,$Q38,1,(Holidays!$A$1:$A$248)),0)+IF(AND($P38&gt;=IE$4,$P38&lt;IF$4,$Q38&gt;=IF$4),NETWORKDAYS.INTL($P38,(IF$4)-1,1,(Holidays!$A$1:$A$248)),0)+IF(AND($P38&lt;IE$4,$Q38&lt;IF$4,$Q38&gt;=IE$4),NETWORKDAYS.INTL(IE$4,$Q38,1,(Holidays!$A$1:$A$248)),0)+IF(AND($P38&lt;IE$4,$Q38&gt;=IF$4,$Q38&gt;=IE$4),NETWORKDAYS.INTL(IE$4,(IF$4)-1,1,(Holidays!$A$1:$A$248)),0))*$S38,"")</f>
        <v>0</v>
      </c>
      <c r="IF38" s="191">
        <f>IFERROR((IF(AND($P38&gt;=IF$4,$P38&lt;IG$4,$Q38&lt;IG$4),NETWORKDAYS.INTL($P38,$Q38,1,(Holidays!$A$1:$A$248)),0)+IF(AND($P38&gt;=IF$4,$P38&lt;IG$4,$Q38&gt;=IG$4),NETWORKDAYS.INTL($P38,(IG$4)-1,1,(Holidays!$A$1:$A$248)),0)+IF(AND($P38&lt;IF$4,$Q38&lt;IG$4,$Q38&gt;=IF$4),NETWORKDAYS.INTL(IF$4,$Q38,1,(Holidays!$A$1:$A$248)),0)+IF(AND($P38&lt;IF$4,$Q38&gt;=IG$4,$Q38&gt;=IF$4),NETWORKDAYS.INTL(IF$4,(IG$4)-1,1,(Holidays!$A$1:$A$248)),0))*$S38,"")</f>
        <v>0</v>
      </c>
      <c r="IG38" s="191">
        <f>IFERROR((IF(AND($P38&gt;=IG$4,$P38&lt;IH$4,$Q38&lt;IH$4),NETWORKDAYS.INTL($P38,$Q38,1,(Holidays!$A$1:$A$248)),0)+IF(AND($P38&gt;=IG$4,$P38&lt;IH$4,$Q38&gt;=IH$4),NETWORKDAYS.INTL($P38,(IH$4)-1,1,(Holidays!$A$1:$A$248)),0)+IF(AND($P38&lt;IG$4,$Q38&lt;IH$4,$Q38&gt;=IG$4),NETWORKDAYS.INTL(IG$4,$Q38,1,(Holidays!$A$1:$A$248)),0)+IF(AND($P38&lt;IG$4,$Q38&gt;=IH$4,$Q38&gt;=IG$4),NETWORKDAYS.INTL(IG$4,(IH$4)-1,1,(Holidays!$A$1:$A$248)),0))*$S38,"")</f>
        <v>0</v>
      </c>
      <c r="IH38" s="191">
        <f>IFERROR((IF(AND($P38&gt;=IH$4,$P38&lt;II$4,$Q38&lt;II$4),NETWORKDAYS.INTL($P38,$Q38,1,(Holidays!$A$1:$A$248)),0)+IF(AND($P38&gt;=IH$4,$P38&lt;II$4,$Q38&gt;=II$4),NETWORKDAYS.INTL($P38,(II$4)-1,1,(Holidays!$A$1:$A$248)),0)+IF(AND($P38&lt;IH$4,$Q38&lt;II$4,$Q38&gt;=IH$4),NETWORKDAYS.INTL(IH$4,$Q38,1,(Holidays!$A$1:$A$248)),0)+IF(AND($P38&lt;IH$4,$Q38&gt;=II$4,$Q38&gt;=IH$4),NETWORKDAYS.INTL(IH$4,(II$4)-1,1,(Holidays!$A$1:$A$248)),0))*$S38,"")</f>
        <v>0</v>
      </c>
      <c r="II38" s="191">
        <f>IFERROR((IF(AND($P38&gt;=II$4,$P38&lt;IJ$4,$Q38&lt;IJ$4),NETWORKDAYS.INTL($P38,$Q38,1,(Holidays!$A$1:$A$248)),0)+IF(AND($P38&gt;=II$4,$P38&lt;IJ$4,$Q38&gt;=IJ$4),NETWORKDAYS.INTL($P38,(IJ$4)-1,1,(Holidays!$A$1:$A$248)),0)+IF(AND($P38&lt;II$4,$Q38&lt;IJ$4,$Q38&gt;=II$4),NETWORKDAYS.INTL(II$4,$Q38,1,(Holidays!$A$1:$A$248)),0)+IF(AND($P38&lt;II$4,$Q38&gt;=IJ$4,$Q38&gt;=II$4),NETWORKDAYS.INTL(II$4,(IJ$4)-1,1,(Holidays!$A$1:$A$248)),0))*$S38,"")</f>
        <v>0</v>
      </c>
      <c r="IJ38" s="191">
        <f>IFERROR((IF(AND($P38&gt;=IJ$4,$P38&lt;IK$4,$Q38&lt;IK$4),NETWORKDAYS.INTL($P38,$Q38,1,(Holidays!$A$1:$A$248)),0)+IF(AND($P38&gt;=IJ$4,$P38&lt;IK$4,$Q38&gt;=IK$4),NETWORKDAYS.INTL($P38,(IK$4)-1,1,(Holidays!$A$1:$A$248)),0)+IF(AND($P38&lt;IJ$4,$Q38&lt;IK$4,$Q38&gt;=IJ$4),NETWORKDAYS.INTL(IJ$4,$Q38,1,(Holidays!$A$1:$A$248)),0)+IF(AND($P38&lt;IJ$4,$Q38&gt;=IK$4,$Q38&gt;=IJ$4),NETWORKDAYS.INTL(IJ$4,(IK$4)-1,1,(Holidays!$A$1:$A$248)),0))*$S38,"")</f>
        <v>0</v>
      </c>
      <c r="IK38" s="191">
        <f>IFERROR((IF(AND($P38&gt;=IK$4,$P38&lt;IL$4,$Q38&lt;IL$4),NETWORKDAYS.INTL($P38,$Q38,1,(Holidays!$A$1:$A$248)),0)+IF(AND($P38&gt;=IK$4,$P38&lt;IL$4,$Q38&gt;=IL$4),NETWORKDAYS.INTL($P38,(IL$4)-1,1,(Holidays!$A$1:$A$248)),0)+IF(AND($P38&lt;IK$4,$Q38&lt;IL$4,$Q38&gt;=IK$4),NETWORKDAYS.INTL(IK$4,$Q38,1,(Holidays!$A$1:$A$248)),0)+IF(AND($P38&lt;IK$4,$Q38&gt;=IL$4,$Q38&gt;=IK$4),NETWORKDAYS.INTL(IK$4,(IL$4)-1,1,(Holidays!$A$1:$A$248)),0))*$S38,"")</f>
        <v>0</v>
      </c>
      <c r="IL38" s="191">
        <f>IFERROR((IF(AND($P38&gt;=IL$4,$P38&lt;IM$4,$Q38&lt;IM$4),NETWORKDAYS.INTL($P38,$Q38,1,(Holidays!$A$1:$A$248)),0)+IF(AND($P38&gt;=IL$4,$P38&lt;IM$4,$Q38&gt;=IM$4),NETWORKDAYS.INTL($P38,(IM$4)-1,1,(Holidays!$A$1:$A$248)),0)+IF(AND($P38&lt;IL$4,$Q38&lt;IM$4,$Q38&gt;=IL$4),NETWORKDAYS.INTL(IL$4,$Q38,1,(Holidays!$A$1:$A$248)),0)+IF(AND($P38&lt;IL$4,$Q38&gt;=IM$4,$Q38&gt;=IL$4),NETWORKDAYS.INTL(IL$4,(IM$4)-1,1,(Holidays!$A$1:$A$248)),0))*$S38,"")</f>
        <v>0</v>
      </c>
      <c r="IM38" s="191">
        <f>IFERROR((IF(AND($P38&gt;=IM$4,$P38&lt;IN$4,$Q38&lt;IN$4),NETWORKDAYS.INTL($P38,$Q38,1,(Holidays!$A$1:$A$248)),0)+IF(AND($P38&gt;=IM$4,$P38&lt;IN$4,$Q38&gt;=IN$4),NETWORKDAYS.INTL($P38,(IN$4)-1,1,(Holidays!$A$1:$A$248)),0)+IF(AND($P38&lt;IM$4,$Q38&lt;IN$4,$Q38&gt;=IM$4),NETWORKDAYS.INTL(IM$4,$Q38,1,(Holidays!$A$1:$A$248)),0)+IF(AND($P38&lt;IM$4,$Q38&gt;=IN$4,$Q38&gt;=IM$4),NETWORKDAYS.INTL(IM$4,(IN$4)-1,1,(Holidays!$A$1:$A$248)),0))*$S38,"")</f>
        <v>0</v>
      </c>
      <c r="IN38" s="191">
        <f>IFERROR((IF(AND($P38&gt;=IN$4,$P38&lt;IO$4,$Q38&lt;IO$4),NETWORKDAYS.INTL($P38,$Q38,1,(Holidays!$A$1:$A$248)),0)+IF(AND($P38&gt;=IN$4,$P38&lt;IO$4,$Q38&gt;=IO$4),NETWORKDAYS.INTL($P38,(IO$4)-1,1,(Holidays!$A$1:$A$248)),0)+IF(AND($P38&lt;IN$4,$Q38&lt;IO$4,$Q38&gt;=IN$4),NETWORKDAYS.INTL(IN$4,$Q38,1,(Holidays!$A$1:$A$248)),0)+IF(AND($P38&lt;IN$4,$Q38&gt;=IO$4,$Q38&gt;=IN$4),NETWORKDAYS.INTL(IN$4,(IO$4)-1,1,(Holidays!$A$1:$A$248)),0))*$S38,"")</f>
        <v>0</v>
      </c>
      <c r="IO38" s="193">
        <f>IFERROR((IF(AND($P38&gt;=IO$4,$P38&lt;IP$4,$Q38&lt;IP$4),NETWORKDAYS.INTL($P38,$Q38,1,(Holidays!$A$1:$A$248)),0)+IF(AND($P38&gt;=IO$4,$P38&lt;IP$4,$Q38&gt;=IP$4),NETWORKDAYS.INTL($P38,(IP$4)-1,1,(Holidays!$A$1:$A$248)),0)+IF(AND($P38&lt;IO$4,$Q38&lt;IP$4,$Q38&gt;=IO$4),NETWORKDAYS.INTL(IO$4,$Q38,1,(Holidays!$A$1:$A$248)),0)+IF(AND($P38&lt;IO$4,$Q38&gt;=IP$4,$Q38&gt;=IO$4),NETWORKDAYS.INTL(IO$4,(IP$4)-1,1,(Holidays!$A$1:$A$248)),0))*$S38,"")</f>
        <v>0</v>
      </c>
    </row>
    <row r="39" spans="2:249" ht="15" customHeight="1">
      <c r="B39" s="59" t="str">
        <f>'A-1_MH Estimation'!B39</f>
        <v>B.9</v>
      </c>
      <c r="C39" s="60" t="str">
        <f>IFERROR(VLOOKUP(B39,'A-1_MH Estimation'!$B$6:$C$54,2,0),"")</f>
        <v>Spiral Gasket  - Administrative Documentation &amp; Customer Comment Followed up</v>
      </c>
      <c r="D39" s="174">
        <f>IFERROR(VLOOKUP(C39,'A-1_MH Estimation'!$C$7:$K$61,9,0)*1,0)</f>
        <v>16</v>
      </c>
      <c r="E39" s="165">
        <v>1</v>
      </c>
      <c r="F39" s="166"/>
      <c r="G39" s="166"/>
      <c r="H39" s="166"/>
      <c r="I39" s="166"/>
      <c r="J39" s="167"/>
      <c r="K39" s="354">
        <f t="shared" ca="1" si="437"/>
        <v>16</v>
      </c>
      <c r="L39" s="307">
        <v>0.5</v>
      </c>
      <c r="M39" s="307">
        <v>0.5</v>
      </c>
      <c r="N39" s="307"/>
      <c r="O39" s="167"/>
      <c r="P39" s="171">
        <v>44620</v>
      </c>
      <c r="Q39" s="171">
        <v>44621</v>
      </c>
      <c r="R39" s="170">
        <f>NETWORKDAYS.INTL(P39,Q39,1,Holidays!$A$1:$A$248)</f>
        <v>2</v>
      </c>
      <c r="S39" s="62">
        <f t="shared" si="436"/>
        <v>8</v>
      </c>
      <c r="U39" s="253">
        <f>SUM($V39:IO39)</f>
        <v>16</v>
      </c>
      <c r="V39" s="190">
        <f>IFERROR((IF(AND($P39&gt;=V$4,$P39&lt;W$4,$Q39&lt;W$4),NETWORKDAYS.INTL($P39,$Q39,1,(Holidays!$A$1:$A$248)),0)+IF(AND($P39&gt;=V$4,$P39&lt;W$4,$Q39&gt;=W$4),NETWORKDAYS.INTL($P39,(W$4)-1,1,(Holidays!$A$1:$A$248)),0)+IF(AND($P39&lt;V$4,$Q39&lt;W$4,$Q39&gt;=V$4),NETWORKDAYS.INTL(V$4,$Q39,1,(Holidays!$A$1:$A$248)),0)+IF(AND($P39&lt;V$4,$Q39&gt;=W$4,$Q39&gt;=V$4),NETWORKDAYS.INTL(V$4,(W$4)-1,1,(Holidays!$A$1:$A$248)),0))*$S39,"")</f>
        <v>0</v>
      </c>
      <c r="W39" s="191">
        <f>IFERROR((IF(AND($P39&gt;=W$4,$P39&lt;X$4,$Q39&lt;X$4),NETWORKDAYS.INTL($P39,$Q39,1,(Holidays!$A$1:$A$248)),0)+IF(AND($P39&gt;=W$4,$P39&lt;X$4,$Q39&gt;=X$4),NETWORKDAYS.INTL($P39,(X$4)-1,1,(Holidays!$A$1:$A$248)),0)+IF(AND($P39&lt;W$4,$Q39&lt;X$4,$Q39&gt;=W$4),NETWORKDAYS.INTL(W$4,$Q39,1,(Holidays!$A$1:$A$248)),0)+IF(AND($P39&lt;W$4,$Q39&gt;=X$4,$Q39&gt;=W$4),NETWORKDAYS.INTL(W$4,(X$4)-1,1,(Holidays!$A$1:$A$248)),0))*$S39,"")</f>
        <v>0</v>
      </c>
      <c r="X39" s="191">
        <f>IFERROR((IF(AND($P39&gt;=X$4,$P39&lt;Y$4,$Q39&lt;Y$4),NETWORKDAYS.INTL($P39,$Q39,1,(Holidays!$A$1:$A$248)),0)+IF(AND($P39&gt;=X$4,$P39&lt;Y$4,$Q39&gt;=Y$4),NETWORKDAYS.INTL($P39,(Y$4)-1,1,(Holidays!$A$1:$A$248)),0)+IF(AND($P39&lt;X$4,$Q39&lt;Y$4,$Q39&gt;=X$4),NETWORKDAYS.INTL(X$4,$Q39,1,(Holidays!$A$1:$A$248)),0)+IF(AND($P39&lt;X$4,$Q39&gt;=Y$4,$Q39&gt;=X$4),NETWORKDAYS.INTL(X$4,(Y$4)-1,1,(Holidays!$A$1:$A$248)),0))*$S39,"")</f>
        <v>0</v>
      </c>
      <c r="Y39" s="191">
        <f>IFERROR((IF(AND($P39&gt;=Y$4,$P39&lt;Z$4,$Q39&lt;Z$4),NETWORKDAYS.INTL($P39,$Q39,1,(Holidays!$A$1:$A$248)),0)+IF(AND($P39&gt;=Y$4,$P39&lt;Z$4,$Q39&gt;=Z$4),NETWORKDAYS.INTL($P39,(Z$4)-1,1,(Holidays!$A$1:$A$248)),0)+IF(AND($P39&lt;Y$4,$Q39&lt;Z$4,$Q39&gt;=Y$4),NETWORKDAYS.INTL(Y$4,$Q39,1,(Holidays!$A$1:$A$248)),0)+IF(AND($P39&lt;Y$4,$Q39&gt;=Z$4,$Q39&gt;=Y$4),NETWORKDAYS.INTL(Y$4,(Z$4)-1,1,(Holidays!$A$1:$A$248)),0))*$S39,"")</f>
        <v>0</v>
      </c>
      <c r="Z39" s="191">
        <f>IFERROR((IF(AND($P39&gt;=Z$4,$P39&lt;AA$4,$Q39&lt;AA$4),NETWORKDAYS.INTL($P39,$Q39,1,(Holidays!$A$1:$A$248)),0)+IF(AND($P39&gt;=Z$4,$P39&lt;AA$4,$Q39&gt;=AA$4),NETWORKDAYS.INTL($P39,(AA$4)-1,1,(Holidays!$A$1:$A$248)),0)+IF(AND($P39&lt;Z$4,$Q39&lt;AA$4,$Q39&gt;=Z$4),NETWORKDAYS.INTL(Z$4,$Q39,1,(Holidays!$A$1:$A$248)),0)+IF(AND($P39&lt;Z$4,$Q39&gt;=AA$4,$Q39&gt;=Z$4),NETWORKDAYS.INTL(Z$4,(AA$4)-1,1,(Holidays!$A$1:$A$248)),0))*$S39,"")</f>
        <v>0</v>
      </c>
      <c r="AA39" s="191">
        <f>IFERROR((IF(AND($P39&gt;=AA$4,$P39&lt;AB$4,$Q39&lt;AB$4),NETWORKDAYS.INTL($P39,$Q39,1,(Holidays!$A$1:$A$248)),0)+IF(AND($P39&gt;=AA$4,$P39&lt;AB$4,$Q39&gt;=AB$4),NETWORKDAYS.INTL($P39,(AB$4)-1,1,(Holidays!$A$1:$A$248)),0)+IF(AND($P39&lt;AA$4,$Q39&lt;AB$4,$Q39&gt;=AA$4),NETWORKDAYS.INTL(AA$4,$Q39,1,(Holidays!$A$1:$A$248)),0)+IF(AND($P39&lt;AA$4,$Q39&gt;=AB$4,$Q39&gt;=AA$4),NETWORKDAYS.INTL(AA$4,(AB$4)-1,1,(Holidays!$A$1:$A$248)),0))*$S39,"")</f>
        <v>0</v>
      </c>
      <c r="AB39" s="191">
        <f>IFERROR((IF(AND($P39&gt;=AB$4,$P39&lt;AC$4,$Q39&lt;AC$4),NETWORKDAYS.INTL($P39,$Q39,1,(Holidays!$A$1:$A$248)),0)+IF(AND($P39&gt;=AB$4,$P39&lt;AC$4,$Q39&gt;=AC$4),NETWORKDAYS.INTL($P39,(AC$4)-1,1,(Holidays!$A$1:$A$248)),0)+IF(AND($P39&lt;AB$4,$Q39&lt;AC$4,$Q39&gt;=AB$4),NETWORKDAYS.INTL(AB$4,$Q39,1,(Holidays!$A$1:$A$248)),0)+IF(AND($P39&lt;AB$4,$Q39&gt;=AC$4,$Q39&gt;=AB$4),NETWORKDAYS.INTL(AB$4,(AC$4)-1,1,(Holidays!$A$1:$A$248)),0))*$S39,"")</f>
        <v>0</v>
      </c>
      <c r="AC39" s="191">
        <f>IFERROR((IF(AND($P39&gt;=AC$4,$P39&lt;AD$4,$Q39&lt;AD$4),NETWORKDAYS.INTL($P39,$Q39,1,(Holidays!$A$1:$A$248)),0)+IF(AND($P39&gt;=AC$4,$P39&lt;AD$4,$Q39&gt;=AD$4),NETWORKDAYS.INTL($P39,(AD$4)-1,1,(Holidays!$A$1:$A$248)),0)+IF(AND($P39&lt;AC$4,$Q39&lt;AD$4,$Q39&gt;=AC$4),NETWORKDAYS.INTL(AC$4,$Q39,1,(Holidays!$A$1:$A$248)),0)+IF(AND($P39&lt;AC$4,$Q39&gt;=AD$4,$Q39&gt;=AC$4),NETWORKDAYS.INTL(AC$4,(AD$4)-1,1,(Holidays!$A$1:$A$248)),0))*$S39,"")</f>
        <v>0</v>
      </c>
      <c r="AD39" s="191">
        <f>IFERROR((IF(AND($P39&gt;=AD$4,$P39&lt;AE$4,$Q39&lt;AE$4),NETWORKDAYS.INTL($P39,$Q39,1,(Holidays!$A$1:$A$248)),0)+IF(AND($P39&gt;=AD$4,$P39&lt;AE$4,$Q39&gt;=AE$4),NETWORKDAYS.INTL($P39,(AE$4)-1,1,(Holidays!$A$1:$A$248)),0)+IF(AND($P39&lt;AD$4,$Q39&lt;AE$4,$Q39&gt;=AD$4),NETWORKDAYS.INTL(AD$4,$Q39,1,(Holidays!$A$1:$A$248)),0)+IF(AND($P39&lt;AD$4,$Q39&gt;=AE$4,$Q39&gt;=AD$4),NETWORKDAYS.INTL(AD$4,(AE$4)-1,1,(Holidays!$A$1:$A$248)),0))*$S39,"")</f>
        <v>0</v>
      </c>
      <c r="AE39" s="191">
        <f>IFERROR((IF(AND($P39&gt;=AE$4,$P39&lt;AF$4,$Q39&lt;AF$4),NETWORKDAYS.INTL($P39,$Q39,1,(Holidays!$A$1:$A$248)),0)+IF(AND($P39&gt;=AE$4,$P39&lt;AF$4,$Q39&gt;=AF$4),NETWORKDAYS.INTL($P39,(AF$4)-1,1,(Holidays!$A$1:$A$248)),0)+IF(AND($P39&lt;AE$4,$Q39&lt;AF$4,$Q39&gt;=AE$4),NETWORKDAYS.INTL(AE$4,$Q39,1,(Holidays!$A$1:$A$248)),0)+IF(AND($P39&lt;AE$4,$Q39&gt;=AF$4,$Q39&gt;=AE$4),NETWORKDAYS.INTL(AE$4,(AF$4)-1,1,(Holidays!$A$1:$A$248)),0))*$S39,"")</f>
        <v>0</v>
      </c>
      <c r="AF39" s="191">
        <f>IFERROR((IF(AND($P39&gt;=AF$4,$P39&lt;AG$4,$Q39&lt;AG$4),NETWORKDAYS.INTL($P39,$Q39,1,(Holidays!$A$1:$A$248)),0)+IF(AND($P39&gt;=AF$4,$P39&lt;AG$4,$Q39&gt;=AG$4),NETWORKDAYS.INTL($P39,(AG$4)-1,1,(Holidays!$A$1:$A$248)),0)+IF(AND($P39&lt;AF$4,$Q39&lt;AG$4,$Q39&gt;=AF$4),NETWORKDAYS.INTL(AF$4,$Q39,1,(Holidays!$A$1:$A$248)),0)+IF(AND($P39&lt;AF$4,$Q39&gt;=AG$4,$Q39&gt;=AF$4),NETWORKDAYS.INTL(AF$4,(AG$4)-1,1,(Holidays!$A$1:$A$248)),0))*$S39,"")</f>
        <v>0</v>
      </c>
      <c r="AG39" s="191">
        <f>IFERROR((IF(AND($P39&gt;=AG$4,$P39&lt;AH$4,$Q39&lt;AH$4),NETWORKDAYS.INTL($P39,$Q39,1,(Holidays!$A$1:$A$248)),0)+IF(AND($P39&gt;=AG$4,$P39&lt;AH$4,$Q39&gt;=AH$4),NETWORKDAYS.INTL($P39,(AH$4)-1,1,(Holidays!$A$1:$A$248)),0)+IF(AND($P39&lt;AG$4,$Q39&lt;AH$4,$Q39&gt;=AG$4),NETWORKDAYS.INTL(AG$4,$Q39,1,(Holidays!$A$1:$A$248)),0)+IF(AND($P39&lt;AG$4,$Q39&gt;=AH$4,$Q39&gt;=AG$4),NETWORKDAYS.INTL(AG$4,(AH$4)-1,1,(Holidays!$A$1:$A$248)),0))*$S39,"")</f>
        <v>0</v>
      </c>
      <c r="AH39" s="191">
        <f>IFERROR((IF(AND($P39&gt;=AH$4,$P39&lt;AI$4,$Q39&lt;AI$4),NETWORKDAYS.INTL($P39,$Q39,1,(Holidays!$A$1:$A$248)),0)+IF(AND($P39&gt;=AH$4,$P39&lt;AI$4,$Q39&gt;=AI$4),NETWORKDAYS.INTL($P39,(AI$4)-1,1,(Holidays!$A$1:$A$248)),0)+IF(AND($P39&lt;AH$4,$Q39&lt;AI$4,$Q39&gt;=AH$4),NETWORKDAYS.INTL(AH$4,$Q39,1,(Holidays!$A$1:$A$248)),0)+IF(AND($P39&lt;AH$4,$Q39&gt;=AI$4,$Q39&gt;=AH$4),NETWORKDAYS.INTL(AH$4,(AI$4)-1,1,(Holidays!$A$1:$A$248)),0))*$S39,"")</f>
        <v>0</v>
      </c>
      <c r="AI39" s="191">
        <f>IFERROR((IF(AND($P39&gt;=AI$4,$P39&lt;AJ$4,$Q39&lt;AJ$4),NETWORKDAYS.INTL($P39,$Q39,1,(Holidays!$A$1:$A$248)),0)+IF(AND($P39&gt;=AI$4,$P39&lt;AJ$4,$Q39&gt;=AJ$4),NETWORKDAYS.INTL($P39,(AJ$4)-1,1,(Holidays!$A$1:$A$248)),0)+IF(AND($P39&lt;AI$4,$Q39&lt;AJ$4,$Q39&gt;=AI$4),NETWORKDAYS.INTL(AI$4,$Q39,1,(Holidays!$A$1:$A$248)),0)+IF(AND($P39&lt;AI$4,$Q39&gt;=AJ$4,$Q39&gt;=AI$4),NETWORKDAYS.INTL(AI$4,(AJ$4)-1,1,(Holidays!$A$1:$A$248)),0))*$S39,"")</f>
        <v>0</v>
      </c>
      <c r="AJ39" s="191">
        <f>IFERROR((IF(AND($P39&gt;=AJ$4,$P39&lt;AK$4,$Q39&lt;AK$4),NETWORKDAYS.INTL($P39,$Q39,1,(Holidays!$A$1:$A$248)),0)+IF(AND($P39&gt;=AJ$4,$P39&lt;AK$4,$Q39&gt;=AK$4),NETWORKDAYS.INTL($P39,(AK$4)-1,1,(Holidays!$A$1:$A$248)),0)+IF(AND($P39&lt;AJ$4,$Q39&lt;AK$4,$Q39&gt;=AJ$4),NETWORKDAYS.INTL(AJ$4,$Q39,1,(Holidays!$A$1:$A$248)),0)+IF(AND($P39&lt;AJ$4,$Q39&gt;=AK$4,$Q39&gt;=AJ$4),NETWORKDAYS.INTL(AJ$4,(AK$4)-1,1,(Holidays!$A$1:$A$248)),0))*$S39,"")</f>
        <v>0</v>
      </c>
      <c r="AK39" s="191">
        <f>IFERROR((IF(AND($P39&gt;=AK$4,$P39&lt;AL$4,$Q39&lt;AL$4),NETWORKDAYS.INTL($P39,$Q39,1,(Holidays!$A$1:$A$248)),0)+IF(AND($P39&gt;=AK$4,$P39&lt;AL$4,$Q39&gt;=AL$4),NETWORKDAYS.INTL($P39,(AL$4)-1,1,(Holidays!$A$1:$A$248)),0)+IF(AND($P39&lt;AK$4,$Q39&lt;AL$4,$Q39&gt;=AK$4),NETWORKDAYS.INTL(AK$4,$Q39,1,(Holidays!$A$1:$A$248)),0)+IF(AND($P39&lt;AK$4,$Q39&gt;=AL$4,$Q39&gt;=AK$4),NETWORKDAYS.INTL(AK$4,(AL$4)-1,1,(Holidays!$A$1:$A$248)),0))*$S39,"")</f>
        <v>0</v>
      </c>
      <c r="AL39" s="191">
        <f>IFERROR((IF(AND($P39&gt;=AL$4,$P39&lt;AM$4,$Q39&lt;AM$4),NETWORKDAYS.INTL($P39,$Q39,1,(Holidays!$A$1:$A$248)),0)+IF(AND($P39&gt;=AL$4,$P39&lt;AM$4,$Q39&gt;=AM$4),NETWORKDAYS.INTL($P39,(AM$4)-1,1,(Holidays!$A$1:$A$248)),0)+IF(AND($P39&lt;AL$4,$Q39&lt;AM$4,$Q39&gt;=AL$4),NETWORKDAYS.INTL(AL$4,$Q39,1,(Holidays!$A$1:$A$248)),0)+IF(AND($P39&lt;AL$4,$Q39&gt;=AM$4,$Q39&gt;=AL$4),NETWORKDAYS.INTL(AL$4,(AM$4)-1,1,(Holidays!$A$1:$A$248)),0))*$S39,"")</f>
        <v>0</v>
      </c>
      <c r="AM39" s="191">
        <f>IFERROR((IF(AND($P39&gt;=AM$4,$P39&lt;AN$4,$Q39&lt;AN$4),NETWORKDAYS.INTL($P39,$Q39,1,(Holidays!$A$1:$A$248)),0)+IF(AND($P39&gt;=AM$4,$P39&lt;AN$4,$Q39&gt;=AN$4),NETWORKDAYS.INTL($P39,(AN$4)-1,1,(Holidays!$A$1:$A$248)),0)+IF(AND($P39&lt;AM$4,$Q39&lt;AN$4,$Q39&gt;=AM$4),NETWORKDAYS.INTL(AM$4,$Q39,1,(Holidays!$A$1:$A$248)),0)+IF(AND($P39&lt;AM$4,$Q39&gt;=AN$4,$Q39&gt;=AM$4),NETWORKDAYS.INTL(AM$4,(AN$4)-1,1,(Holidays!$A$1:$A$248)),0))*$S39,"")</f>
        <v>0</v>
      </c>
      <c r="AN39" s="191">
        <f>IFERROR((IF(AND($P39&gt;=AN$4,$P39&lt;AO$4,$Q39&lt;AO$4),NETWORKDAYS.INTL($P39,$Q39,1,(Holidays!$A$1:$A$248)),0)+IF(AND($P39&gt;=AN$4,$P39&lt;AO$4,$Q39&gt;=AO$4),NETWORKDAYS.INTL($P39,(AO$4)-1,1,(Holidays!$A$1:$A$248)),0)+IF(AND($P39&lt;AN$4,$Q39&lt;AO$4,$Q39&gt;=AN$4),NETWORKDAYS.INTL(AN$4,$Q39,1,(Holidays!$A$1:$A$248)),0)+IF(AND($P39&lt;AN$4,$Q39&gt;=AO$4,$Q39&gt;=AN$4),NETWORKDAYS.INTL(AN$4,(AO$4)-1,1,(Holidays!$A$1:$A$248)),0))*$S39,"")</f>
        <v>0</v>
      </c>
      <c r="AO39" s="191">
        <f>IFERROR((IF(AND($P39&gt;=AO$4,$P39&lt;AP$4,$Q39&lt;AP$4),NETWORKDAYS.INTL($P39,$Q39,1,(Holidays!$A$1:$A$248)),0)+IF(AND($P39&gt;=AO$4,$P39&lt;AP$4,$Q39&gt;=AP$4),NETWORKDAYS.INTL($P39,(AP$4)-1,1,(Holidays!$A$1:$A$248)),0)+IF(AND($P39&lt;AO$4,$Q39&lt;AP$4,$Q39&gt;=AO$4),NETWORKDAYS.INTL(AO$4,$Q39,1,(Holidays!$A$1:$A$248)),0)+IF(AND($P39&lt;AO$4,$Q39&gt;=AP$4,$Q39&gt;=AO$4),NETWORKDAYS.INTL(AO$4,(AP$4)-1,1,(Holidays!$A$1:$A$248)),0))*$S39,"")</f>
        <v>0</v>
      </c>
      <c r="AP39" s="191">
        <f>IFERROR((IF(AND($P39&gt;=AP$4,$P39&lt;AQ$4,$Q39&lt;AQ$4),NETWORKDAYS.INTL($P39,$Q39,1,(Holidays!$A$1:$A$248)),0)+IF(AND($P39&gt;=AP$4,$P39&lt;AQ$4,$Q39&gt;=AQ$4),NETWORKDAYS.INTL($P39,(AQ$4)-1,1,(Holidays!$A$1:$A$248)),0)+IF(AND($P39&lt;AP$4,$Q39&lt;AQ$4,$Q39&gt;=AP$4),NETWORKDAYS.INTL(AP$4,$Q39,1,(Holidays!$A$1:$A$248)),0)+IF(AND($P39&lt;AP$4,$Q39&gt;=AQ$4,$Q39&gt;=AP$4),NETWORKDAYS.INTL(AP$4,(AQ$4)-1,1,(Holidays!$A$1:$A$248)),0))*$S39,"")</f>
        <v>0</v>
      </c>
      <c r="AQ39" s="191">
        <f>IFERROR((IF(AND($P39&gt;=AQ$4,$P39&lt;AR$4,$Q39&lt;AR$4),NETWORKDAYS.INTL($P39,$Q39,1,(Holidays!$A$1:$A$248)),0)+IF(AND($P39&gt;=AQ$4,$P39&lt;AR$4,$Q39&gt;=AR$4),NETWORKDAYS.INTL($P39,(AR$4)-1,1,(Holidays!$A$1:$A$248)),0)+IF(AND($P39&lt;AQ$4,$Q39&lt;AR$4,$Q39&gt;=AQ$4),NETWORKDAYS.INTL(AQ$4,$Q39,1,(Holidays!$A$1:$A$248)),0)+IF(AND($P39&lt;AQ$4,$Q39&gt;=AR$4,$Q39&gt;=AQ$4),NETWORKDAYS.INTL(AQ$4,(AR$4)-1,1,(Holidays!$A$1:$A$248)),0))*$S39,"")</f>
        <v>16</v>
      </c>
      <c r="AR39" s="191">
        <f>IFERROR((IF(AND($P39&gt;=AR$4,$P39&lt;AS$4,$Q39&lt;AS$4),NETWORKDAYS.INTL($P39,$Q39,1,(Holidays!$A$1:$A$248)),0)+IF(AND($P39&gt;=AR$4,$P39&lt;AS$4,$Q39&gt;=AS$4),NETWORKDAYS.INTL($P39,(AS$4)-1,1,(Holidays!$A$1:$A$248)),0)+IF(AND($P39&lt;AR$4,$Q39&lt;AS$4,$Q39&gt;=AR$4),NETWORKDAYS.INTL(AR$4,$Q39,1,(Holidays!$A$1:$A$248)),0)+IF(AND($P39&lt;AR$4,$Q39&gt;=AS$4,$Q39&gt;=AR$4),NETWORKDAYS.INTL(AR$4,(AS$4)-1,1,(Holidays!$A$1:$A$248)),0))*$S39,"")</f>
        <v>0</v>
      </c>
      <c r="AS39" s="192">
        <f>IFERROR((IF(AND($P39&gt;=AS$4,$P39&lt;AT$4,$Q39&lt;AT$4),NETWORKDAYS.INTL($P39,$Q39,1,(Holidays!$A$1:$A$248)),0)+IF(AND($P39&gt;=AS$4,$P39&lt;AT$4,$Q39&gt;=AT$4),NETWORKDAYS.INTL($P39,(AT$4)-1,1,(Holidays!$A$1:$A$248)),0)+IF(AND($P39&lt;AS$4,$Q39&lt;AT$4,$Q39&gt;=AS$4),NETWORKDAYS.INTL(AS$4,$Q39,1,(Holidays!$A$1:$A$248)),0)+IF(AND($P39&lt;AS$4,$Q39&gt;=AT$4,$Q39&gt;=AS$4),NETWORKDAYS.INTL(AS$4,(AT$4)-1,1,(Holidays!$A$1:$A$248)),0))*$S39,"")</f>
        <v>0</v>
      </c>
      <c r="AT39" s="191">
        <f>IFERROR((IF(AND($P39&gt;=AT$4,$P39&lt;AU$4,$Q39&lt;AU$4),NETWORKDAYS.INTL($P39,$Q39,1,(Holidays!$A$1:$A$248)),0)+IF(AND($P39&gt;=AT$4,$P39&lt;AU$4,$Q39&gt;=AU$4),NETWORKDAYS.INTL($P39,(AU$4)-1,1,(Holidays!$A$1:$A$248)),0)+IF(AND($P39&lt;AT$4,$Q39&lt;AU$4,$Q39&gt;=AT$4),NETWORKDAYS.INTL(AT$4,$Q39,1,(Holidays!$A$1:$A$248)),0)+IF(AND($P39&lt;AT$4,$Q39&gt;=AU$4,$Q39&gt;=AT$4),NETWORKDAYS.INTL(AT$4,(AU$4)-1,1,(Holidays!$A$1:$A$248)),0))*$S39,"")</f>
        <v>0</v>
      </c>
      <c r="AU39" s="191">
        <f>IFERROR((IF(AND($P39&gt;=AU$4,$P39&lt;AV$4,$Q39&lt;AV$4),NETWORKDAYS.INTL($P39,$Q39,1,(Holidays!$A$1:$A$248)),0)+IF(AND($P39&gt;=AU$4,$P39&lt;AV$4,$Q39&gt;=AV$4),NETWORKDAYS.INTL($P39,(AV$4)-1,1,(Holidays!$A$1:$A$248)),0)+IF(AND($P39&lt;AU$4,$Q39&lt;AV$4,$Q39&gt;=AU$4),NETWORKDAYS.INTL(AU$4,$Q39,1,(Holidays!$A$1:$A$248)),0)+IF(AND($P39&lt;AU$4,$Q39&gt;=AV$4,$Q39&gt;=AU$4),NETWORKDAYS.INTL(AU$4,(AV$4)-1,1,(Holidays!$A$1:$A$248)),0))*$S39,"")</f>
        <v>0</v>
      </c>
      <c r="AV39" s="191">
        <f>IFERROR((IF(AND($P39&gt;=AV$4,$P39&lt;AW$4,$Q39&lt;AW$4),NETWORKDAYS.INTL($P39,$Q39,1,(Holidays!$A$1:$A$248)),0)+IF(AND($P39&gt;=AV$4,$P39&lt;AW$4,$Q39&gt;=AW$4),NETWORKDAYS.INTL($P39,(AW$4)-1,1,(Holidays!$A$1:$A$248)),0)+IF(AND($P39&lt;AV$4,$Q39&lt;AW$4,$Q39&gt;=AV$4),NETWORKDAYS.INTL(AV$4,$Q39,1,(Holidays!$A$1:$A$248)),0)+IF(AND($P39&lt;AV$4,$Q39&gt;=AW$4,$Q39&gt;=AV$4),NETWORKDAYS.INTL(AV$4,(AW$4)-1,1,(Holidays!$A$1:$A$248)),0))*$S39,"")</f>
        <v>0</v>
      </c>
      <c r="AW39" s="191">
        <f>IFERROR((IF(AND($P39&gt;=AW$4,$P39&lt;AX$4,$Q39&lt;AX$4),NETWORKDAYS.INTL($P39,$Q39,1,(Holidays!$A$1:$A$248)),0)+IF(AND($P39&gt;=AW$4,$P39&lt;AX$4,$Q39&gt;=AX$4),NETWORKDAYS.INTL($P39,(AX$4)-1,1,(Holidays!$A$1:$A$248)),0)+IF(AND($P39&lt;AW$4,$Q39&lt;AX$4,$Q39&gt;=AW$4),NETWORKDAYS.INTL(AW$4,$Q39,1,(Holidays!$A$1:$A$248)),0)+IF(AND($P39&lt;AW$4,$Q39&gt;=AX$4,$Q39&gt;=AW$4),NETWORKDAYS.INTL(AW$4,(AX$4)-1,1,(Holidays!$A$1:$A$248)),0))*$S39,"")</f>
        <v>0</v>
      </c>
      <c r="AX39" s="191">
        <f>IFERROR((IF(AND($P39&gt;=AX$4,$P39&lt;AY$4,$Q39&lt;AY$4),NETWORKDAYS.INTL($P39,$Q39,1,(Holidays!$A$1:$A$248)),0)+IF(AND($P39&gt;=AX$4,$P39&lt;AY$4,$Q39&gt;=AY$4),NETWORKDAYS.INTL($P39,(AY$4)-1,1,(Holidays!$A$1:$A$248)),0)+IF(AND($P39&lt;AX$4,$Q39&lt;AY$4,$Q39&gt;=AX$4),NETWORKDAYS.INTL(AX$4,$Q39,1,(Holidays!$A$1:$A$248)),0)+IF(AND($P39&lt;AX$4,$Q39&gt;=AY$4,$Q39&gt;=AX$4),NETWORKDAYS.INTL(AX$4,(AY$4)-1,1,(Holidays!$A$1:$A$248)),0))*$S39,"")</f>
        <v>0</v>
      </c>
      <c r="AY39" s="191">
        <f>IFERROR((IF(AND($P39&gt;=AY$4,$P39&lt;AZ$4,$Q39&lt;AZ$4),NETWORKDAYS.INTL($P39,$Q39,1,(Holidays!$A$1:$A$248)),0)+IF(AND($P39&gt;=AY$4,$P39&lt;AZ$4,$Q39&gt;=AZ$4),NETWORKDAYS.INTL($P39,(AZ$4)-1,1,(Holidays!$A$1:$A$248)),0)+IF(AND($P39&lt;AY$4,$Q39&lt;AZ$4,$Q39&gt;=AY$4),NETWORKDAYS.INTL(AY$4,$Q39,1,(Holidays!$A$1:$A$248)),0)+IF(AND($P39&lt;AY$4,$Q39&gt;=AZ$4,$Q39&gt;=AY$4),NETWORKDAYS.INTL(AY$4,(AZ$4)-1,1,(Holidays!$A$1:$A$248)),0))*$S39,"")</f>
        <v>0</v>
      </c>
      <c r="AZ39" s="191">
        <f>IFERROR((IF(AND($P39&gt;=AZ$4,$P39&lt;BA$4,$Q39&lt;BA$4),NETWORKDAYS.INTL($P39,$Q39,1,(Holidays!$A$1:$A$248)),0)+IF(AND($P39&gt;=AZ$4,$P39&lt;BA$4,$Q39&gt;=BA$4),NETWORKDAYS.INTL($P39,(BA$4)-1,1,(Holidays!$A$1:$A$248)),0)+IF(AND($P39&lt;AZ$4,$Q39&lt;BA$4,$Q39&gt;=AZ$4),NETWORKDAYS.INTL(AZ$4,$Q39,1,(Holidays!$A$1:$A$248)),0)+IF(AND($P39&lt;AZ$4,$Q39&gt;=BA$4,$Q39&gt;=AZ$4),NETWORKDAYS.INTL(AZ$4,(BA$4)-1,1,(Holidays!$A$1:$A$248)),0))*$S39,"")</f>
        <v>0</v>
      </c>
      <c r="BA39" s="191">
        <f>IFERROR((IF(AND($P39&gt;=BA$4,$P39&lt;BB$4,$Q39&lt;BB$4),NETWORKDAYS.INTL($P39,$Q39,1,(Holidays!$A$1:$A$248)),0)+IF(AND($P39&gt;=BA$4,$P39&lt;BB$4,$Q39&gt;=BB$4),NETWORKDAYS.INTL($P39,(BB$4)-1,1,(Holidays!$A$1:$A$248)),0)+IF(AND($P39&lt;BA$4,$Q39&lt;BB$4,$Q39&gt;=BA$4),NETWORKDAYS.INTL(BA$4,$Q39,1,(Holidays!$A$1:$A$248)),0)+IF(AND($P39&lt;BA$4,$Q39&gt;=BB$4,$Q39&gt;=BA$4),NETWORKDAYS.INTL(BA$4,(BB$4)-1,1,(Holidays!$A$1:$A$248)),0))*$S39,"")</f>
        <v>0</v>
      </c>
      <c r="BB39" s="191">
        <f>IFERROR((IF(AND($P39&gt;=BB$4,$P39&lt;BC$4,$Q39&lt;BC$4),NETWORKDAYS.INTL($P39,$Q39,1,(Holidays!$A$1:$A$248)),0)+IF(AND($P39&gt;=BB$4,$P39&lt;BC$4,$Q39&gt;=BC$4),NETWORKDAYS.INTL($P39,(BC$4)-1,1,(Holidays!$A$1:$A$248)),0)+IF(AND($P39&lt;BB$4,$Q39&lt;BC$4,$Q39&gt;=BB$4),NETWORKDAYS.INTL(BB$4,$Q39,1,(Holidays!$A$1:$A$248)),0)+IF(AND($P39&lt;BB$4,$Q39&gt;=BC$4,$Q39&gt;=BB$4),NETWORKDAYS.INTL(BB$4,(BC$4)-1,1,(Holidays!$A$1:$A$248)),0))*$S39,"")</f>
        <v>0</v>
      </c>
      <c r="BC39" s="191">
        <f>IFERROR((IF(AND($P39&gt;=BC$4,$P39&lt;BD$4,$Q39&lt;BD$4),NETWORKDAYS.INTL($P39,$Q39,1,(Holidays!$A$1:$A$248)),0)+IF(AND($P39&gt;=BC$4,$P39&lt;BD$4,$Q39&gt;=BD$4),NETWORKDAYS.INTL($P39,(BD$4)-1,1,(Holidays!$A$1:$A$248)),0)+IF(AND($P39&lt;BC$4,$Q39&lt;BD$4,$Q39&gt;=BC$4),NETWORKDAYS.INTL(BC$4,$Q39,1,(Holidays!$A$1:$A$248)),0)+IF(AND($P39&lt;BC$4,$Q39&gt;=BD$4,$Q39&gt;=BC$4),NETWORKDAYS.INTL(BC$4,(BD$4)-1,1,(Holidays!$A$1:$A$248)),0))*$S39,"")</f>
        <v>0</v>
      </c>
      <c r="BD39" s="191">
        <f>IFERROR((IF(AND($P39&gt;=BD$4,$P39&lt;BE$4,$Q39&lt;BE$4),NETWORKDAYS.INTL($P39,$Q39,1,(Holidays!$A$1:$A$248)),0)+IF(AND($P39&gt;=BD$4,$P39&lt;BE$4,$Q39&gt;=BE$4),NETWORKDAYS.INTL($P39,(BE$4)-1,1,(Holidays!$A$1:$A$248)),0)+IF(AND($P39&lt;BD$4,$Q39&lt;BE$4,$Q39&gt;=BD$4),NETWORKDAYS.INTL(BD$4,$Q39,1,(Holidays!$A$1:$A$248)),0)+IF(AND($P39&lt;BD$4,$Q39&gt;=BE$4,$Q39&gt;=BD$4),NETWORKDAYS.INTL(BD$4,(BE$4)-1,1,(Holidays!$A$1:$A$248)),0))*$S39,"")</f>
        <v>0</v>
      </c>
      <c r="BE39" s="191">
        <f>IFERROR((IF(AND($P39&gt;=BE$4,$P39&lt;BF$4,$Q39&lt;BF$4),NETWORKDAYS.INTL($P39,$Q39,1,(Holidays!$A$1:$A$248)),0)+IF(AND($P39&gt;=BE$4,$P39&lt;BF$4,$Q39&gt;=BF$4),NETWORKDAYS.INTL($P39,(BF$4)-1,1,(Holidays!$A$1:$A$248)),0)+IF(AND($P39&lt;BE$4,$Q39&lt;BF$4,$Q39&gt;=BE$4),NETWORKDAYS.INTL(BE$4,$Q39,1,(Holidays!$A$1:$A$248)),0)+IF(AND($P39&lt;BE$4,$Q39&gt;=BF$4,$Q39&gt;=BE$4),NETWORKDAYS.INTL(BE$4,(BF$4)-1,1,(Holidays!$A$1:$A$248)),0))*$S39,"")</f>
        <v>0</v>
      </c>
      <c r="BF39" s="191">
        <f>IFERROR((IF(AND($P39&gt;=BF$4,$P39&lt;BG$4,$Q39&lt;BG$4),NETWORKDAYS.INTL($P39,$Q39,1,(Holidays!$A$1:$A$248)),0)+IF(AND($P39&gt;=BF$4,$P39&lt;BG$4,$Q39&gt;=BG$4),NETWORKDAYS.INTL($P39,(BG$4)-1,1,(Holidays!$A$1:$A$248)),0)+IF(AND($P39&lt;BF$4,$Q39&lt;BG$4,$Q39&gt;=BF$4),NETWORKDAYS.INTL(BF$4,$Q39,1,(Holidays!$A$1:$A$248)),0)+IF(AND($P39&lt;BF$4,$Q39&gt;=BG$4,$Q39&gt;=BF$4),NETWORKDAYS.INTL(BF$4,(BG$4)-1,1,(Holidays!$A$1:$A$248)),0))*$S39,"")</f>
        <v>0</v>
      </c>
      <c r="BG39" s="191">
        <f>IFERROR((IF(AND($P39&gt;=BG$4,$P39&lt;BH$4,$Q39&lt;BH$4),NETWORKDAYS.INTL($P39,$Q39,1,(Holidays!$A$1:$A$248)),0)+IF(AND($P39&gt;=BG$4,$P39&lt;BH$4,$Q39&gt;=BH$4),NETWORKDAYS.INTL($P39,(BH$4)-1,1,(Holidays!$A$1:$A$248)),0)+IF(AND($P39&lt;BG$4,$Q39&lt;BH$4,$Q39&gt;=BG$4),NETWORKDAYS.INTL(BG$4,$Q39,1,(Holidays!$A$1:$A$248)),0)+IF(AND($P39&lt;BG$4,$Q39&gt;=BH$4,$Q39&gt;=BG$4),NETWORKDAYS.INTL(BG$4,(BH$4)-1,1,(Holidays!$A$1:$A$248)),0))*$S39,"")</f>
        <v>0</v>
      </c>
      <c r="BH39" s="191">
        <f>IFERROR((IF(AND($P39&gt;=BH$4,$P39&lt;BI$4,$Q39&lt;BI$4),NETWORKDAYS.INTL($P39,$Q39,1,(Holidays!$A$1:$A$248)),0)+IF(AND($P39&gt;=BH$4,$P39&lt;BI$4,$Q39&gt;=BI$4),NETWORKDAYS.INTL($P39,(BI$4)-1,1,(Holidays!$A$1:$A$248)),0)+IF(AND($P39&lt;BH$4,$Q39&lt;BI$4,$Q39&gt;=BH$4),NETWORKDAYS.INTL(BH$4,$Q39,1,(Holidays!$A$1:$A$248)),0)+IF(AND($P39&lt;BH$4,$Q39&gt;=BI$4,$Q39&gt;=BH$4),NETWORKDAYS.INTL(BH$4,(BI$4)-1,1,(Holidays!$A$1:$A$248)),0))*$S39,"")</f>
        <v>0</v>
      </c>
      <c r="BI39" s="191">
        <f>IFERROR((IF(AND($P39&gt;=BI$4,$P39&lt;BJ$4,$Q39&lt;BJ$4),NETWORKDAYS.INTL($P39,$Q39,1,(Holidays!$A$1:$A$248)),0)+IF(AND($P39&gt;=BI$4,$P39&lt;BJ$4,$Q39&gt;=BJ$4),NETWORKDAYS.INTL($P39,(BJ$4)-1,1,(Holidays!$A$1:$A$248)),0)+IF(AND($P39&lt;BI$4,$Q39&lt;BJ$4,$Q39&gt;=BI$4),NETWORKDAYS.INTL(BI$4,$Q39,1,(Holidays!$A$1:$A$248)),0)+IF(AND($P39&lt;BI$4,$Q39&gt;=BJ$4,$Q39&gt;=BI$4),NETWORKDAYS.INTL(BI$4,(BJ$4)-1,1,(Holidays!$A$1:$A$248)),0))*$S39,"")</f>
        <v>0</v>
      </c>
      <c r="BJ39" s="191">
        <f>IFERROR((IF(AND($P39&gt;=BJ$4,$P39&lt;BK$4,$Q39&lt;BK$4),NETWORKDAYS.INTL($P39,$Q39,1,(Holidays!$A$1:$A$248)),0)+IF(AND($P39&gt;=BJ$4,$P39&lt;BK$4,$Q39&gt;=BK$4),NETWORKDAYS.INTL($P39,(BK$4)-1,1,(Holidays!$A$1:$A$248)),0)+IF(AND($P39&lt;BJ$4,$Q39&lt;BK$4,$Q39&gt;=BJ$4),NETWORKDAYS.INTL(BJ$4,$Q39,1,(Holidays!$A$1:$A$248)),0)+IF(AND($P39&lt;BJ$4,$Q39&gt;=BK$4,$Q39&gt;=BJ$4),NETWORKDAYS.INTL(BJ$4,(BK$4)-1,1,(Holidays!$A$1:$A$248)),0))*$S39,"")</f>
        <v>0</v>
      </c>
      <c r="BK39" s="191">
        <f>IFERROR((IF(AND($P39&gt;=BK$4,$P39&lt;BL$4,$Q39&lt;BL$4),NETWORKDAYS.INTL($P39,$Q39,1,(Holidays!$A$1:$A$248)),0)+IF(AND($P39&gt;=BK$4,$P39&lt;BL$4,$Q39&gt;=BL$4),NETWORKDAYS.INTL($P39,(BL$4)-1,1,(Holidays!$A$1:$A$248)),0)+IF(AND($P39&lt;BK$4,$Q39&lt;BL$4,$Q39&gt;=BK$4),NETWORKDAYS.INTL(BK$4,$Q39,1,(Holidays!$A$1:$A$248)),0)+IF(AND($P39&lt;BK$4,$Q39&gt;=BL$4,$Q39&gt;=BK$4),NETWORKDAYS.INTL(BK$4,(BL$4)-1,1,(Holidays!$A$1:$A$248)),0))*$S39,"")</f>
        <v>0</v>
      </c>
      <c r="BL39" s="191">
        <f>IFERROR((IF(AND($P39&gt;=BL$4,$P39&lt;BM$4,$Q39&lt;BM$4),NETWORKDAYS.INTL($P39,$Q39,1,(Holidays!$A$1:$A$248)),0)+IF(AND($P39&gt;=BL$4,$P39&lt;BM$4,$Q39&gt;=BM$4),NETWORKDAYS.INTL($P39,(BM$4)-1,1,(Holidays!$A$1:$A$248)),0)+IF(AND($P39&lt;BL$4,$Q39&lt;BM$4,$Q39&gt;=BL$4),NETWORKDAYS.INTL(BL$4,$Q39,1,(Holidays!$A$1:$A$248)),0)+IF(AND($P39&lt;BL$4,$Q39&gt;=BM$4,$Q39&gt;=BL$4),NETWORKDAYS.INTL(BL$4,(BM$4)-1,1,(Holidays!$A$1:$A$248)),0))*$S39,"")</f>
        <v>0</v>
      </c>
      <c r="BM39" s="191">
        <f>IFERROR((IF(AND($P39&gt;=BM$4,$P39&lt;BN$4,$Q39&lt;BN$4),NETWORKDAYS.INTL($P39,$Q39,1,(Holidays!$A$1:$A$248)),0)+IF(AND($P39&gt;=BM$4,$P39&lt;BN$4,$Q39&gt;=BN$4),NETWORKDAYS.INTL($P39,(BN$4)-1,1,(Holidays!$A$1:$A$248)),0)+IF(AND($P39&lt;BM$4,$Q39&lt;BN$4,$Q39&gt;=BM$4),NETWORKDAYS.INTL(BM$4,$Q39,1,(Holidays!$A$1:$A$248)),0)+IF(AND($P39&lt;BM$4,$Q39&gt;=BN$4,$Q39&gt;=BM$4),NETWORKDAYS.INTL(BM$4,(BN$4)-1,1,(Holidays!$A$1:$A$248)),0))*$S39,"")</f>
        <v>0</v>
      </c>
      <c r="BN39" s="191">
        <f>IFERROR((IF(AND($P39&gt;=BN$4,$P39&lt;BO$4,$Q39&lt;BO$4),NETWORKDAYS.INTL($P39,$Q39,1,(Holidays!$A$1:$A$248)),0)+IF(AND($P39&gt;=BN$4,$P39&lt;BO$4,$Q39&gt;=BO$4),NETWORKDAYS.INTL($P39,(BO$4)-1,1,(Holidays!$A$1:$A$248)),0)+IF(AND($P39&lt;BN$4,$Q39&lt;BO$4,$Q39&gt;=BN$4),NETWORKDAYS.INTL(BN$4,$Q39,1,(Holidays!$A$1:$A$248)),0)+IF(AND($P39&lt;BN$4,$Q39&gt;=BO$4,$Q39&gt;=BN$4),NETWORKDAYS.INTL(BN$4,(BO$4)-1,1,(Holidays!$A$1:$A$248)),0))*$S39,"")</f>
        <v>0</v>
      </c>
      <c r="BO39" s="191">
        <f>IFERROR((IF(AND($P39&gt;=BO$4,$P39&lt;BP$4,$Q39&lt;BP$4),NETWORKDAYS.INTL($P39,$Q39,1,(Holidays!$A$1:$A$248)),0)+IF(AND($P39&gt;=BO$4,$P39&lt;BP$4,$Q39&gt;=BP$4),NETWORKDAYS.INTL($P39,(BP$4)-1,1,(Holidays!$A$1:$A$248)),0)+IF(AND($P39&lt;BO$4,$Q39&lt;BP$4,$Q39&gt;=BO$4),NETWORKDAYS.INTL(BO$4,$Q39,1,(Holidays!$A$1:$A$248)),0)+IF(AND($P39&lt;BO$4,$Q39&gt;=BP$4,$Q39&gt;=BO$4),NETWORKDAYS.INTL(BO$4,(BP$4)-1,1,(Holidays!$A$1:$A$248)),0))*$S39,"")</f>
        <v>0</v>
      </c>
      <c r="BP39" s="191">
        <f>IFERROR((IF(AND($P39&gt;=BP$4,$P39&lt;BQ$4,$Q39&lt;BQ$4),NETWORKDAYS.INTL($P39,$Q39,1,(Holidays!$A$1:$A$248)),0)+IF(AND($P39&gt;=BP$4,$P39&lt;BQ$4,$Q39&gt;=BQ$4),NETWORKDAYS.INTL($P39,(BQ$4)-1,1,(Holidays!$A$1:$A$248)),0)+IF(AND($P39&lt;BP$4,$Q39&lt;BQ$4,$Q39&gt;=BP$4),NETWORKDAYS.INTL(BP$4,$Q39,1,(Holidays!$A$1:$A$248)),0)+IF(AND($P39&lt;BP$4,$Q39&gt;=BQ$4,$Q39&gt;=BP$4),NETWORKDAYS.INTL(BP$4,(BQ$4)-1,1,(Holidays!$A$1:$A$248)),0))*$S39,"")</f>
        <v>0</v>
      </c>
      <c r="BQ39" s="191">
        <f>IFERROR((IF(AND($P39&gt;=BQ$4,$P39&lt;BR$4,$Q39&lt;BR$4),NETWORKDAYS.INTL($P39,$Q39,1,(Holidays!$A$1:$A$248)),0)+IF(AND($P39&gt;=BQ$4,$P39&lt;BR$4,$Q39&gt;=BR$4),NETWORKDAYS.INTL($P39,(BR$4)-1,1,(Holidays!$A$1:$A$248)),0)+IF(AND($P39&lt;BQ$4,$Q39&lt;BR$4,$Q39&gt;=BQ$4),NETWORKDAYS.INTL(BQ$4,$Q39,1,(Holidays!$A$1:$A$248)),0)+IF(AND($P39&lt;BQ$4,$Q39&gt;=BR$4,$Q39&gt;=BQ$4),NETWORKDAYS.INTL(BQ$4,(BR$4)-1,1,(Holidays!$A$1:$A$248)),0))*$S39,"")</f>
        <v>0</v>
      </c>
      <c r="BR39" s="191">
        <f>IFERROR((IF(AND($P39&gt;=BR$4,$P39&lt;BS$4,$Q39&lt;BS$4),NETWORKDAYS.INTL($P39,$Q39,1,(Holidays!$A$1:$A$248)),0)+IF(AND($P39&gt;=BR$4,$P39&lt;BS$4,$Q39&gt;=BS$4),NETWORKDAYS.INTL($P39,(BS$4)-1,1,(Holidays!$A$1:$A$248)),0)+IF(AND($P39&lt;BR$4,$Q39&lt;BS$4,$Q39&gt;=BR$4),NETWORKDAYS.INTL(BR$4,$Q39,1,(Holidays!$A$1:$A$248)),0)+IF(AND($P39&lt;BR$4,$Q39&gt;=BS$4,$Q39&gt;=BR$4),NETWORKDAYS.INTL(BR$4,(BS$4)-1,1,(Holidays!$A$1:$A$248)),0))*$S39,"")</f>
        <v>0</v>
      </c>
      <c r="BS39" s="191">
        <f>IFERROR((IF(AND($P39&gt;=BS$4,$P39&lt;BT$4,$Q39&lt;BT$4),NETWORKDAYS.INTL($P39,$Q39,1,(Holidays!$A$1:$A$248)),0)+IF(AND($P39&gt;=BS$4,$P39&lt;BT$4,$Q39&gt;=BT$4),NETWORKDAYS.INTL($P39,(BT$4)-1,1,(Holidays!$A$1:$A$248)),0)+IF(AND($P39&lt;BS$4,$Q39&lt;BT$4,$Q39&gt;=BS$4),NETWORKDAYS.INTL(BS$4,$Q39,1,(Holidays!$A$1:$A$248)),0)+IF(AND($P39&lt;BS$4,$Q39&gt;=BT$4,$Q39&gt;=BS$4),NETWORKDAYS.INTL(BS$4,(BT$4)-1,1,(Holidays!$A$1:$A$248)),0))*$S39,"")</f>
        <v>0</v>
      </c>
      <c r="BT39" s="191">
        <f>IFERROR((IF(AND($P39&gt;=BT$4,$P39&lt;BU$4,$Q39&lt;BU$4),NETWORKDAYS.INTL($P39,$Q39,1,(Holidays!$A$1:$A$248)),0)+IF(AND($P39&gt;=BT$4,$P39&lt;BU$4,$Q39&gt;=BU$4),NETWORKDAYS.INTL($P39,(BU$4)-1,1,(Holidays!$A$1:$A$248)),0)+IF(AND($P39&lt;BT$4,$Q39&lt;BU$4,$Q39&gt;=BT$4),NETWORKDAYS.INTL(BT$4,$Q39,1,(Holidays!$A$1:$A$248)),0)+IF(AND($P39&lt;BT$4,$Q39&gt;=BU$4,$Q39&gt;=BT$4),NETWORKDAYS.INTL(BT$4,(BU$4)-1,1,(Holidays!$A$1:$A$248)),0))*$S39,"")</f>
        <v>0</v>
      </c>
      <c r="BU39" s="191">
        <f>IFERROR((IF(AND($P39&gt;=BU$4,$P39&lt;BV$4,$Q39&lt;BV$4),NETWORKDAYS.INTL($P39,$Q39,1,(Holidays!$A$1:$A$248)),0)+IF(AND($P39&gt;=BU$4,$P39&lt;BV$4,$Q39&gt;=BV$4),NETWORKDAYS.INTL($P39,(BV$4)-1,1,(Holidays!$A$1:$A$248)),0)+IF(AND($P39&lt;BU$4,$Q39&lt;BV$4,$Q39&gt;=BU$4),NETWORKDAYS.INTL(BU$4,$Q39,1,(Holidays!$A$1:$A$248)),0)+IF(AND($P39&lt;BU$4,$Q39&gt;=BV$4,$Q39&gt;=BU$4),NETWORKDAYS.INTL(BU$4,(BV$4)-1,1,(Holidays!$A$1:$A$248)),0))*$S39,"")</f>
        <v>0</v>
      </c>
      <c r="BV39" s="191">
        <f>IFERROR((IF(AND($P39&gt;=BV$4,$P39&lt;BW$4,$Q39&lt;BW$4),NETWORKDAYS.INTL($P39,$Q39,1,(Holidays!$A$1:$A$248)),0)+IF(AND($P39&gt;=BV$4,$P39&lt;BW$4,$Q39&gt;=BW$4),NETWORKDAYS.INTL($P39,(BW$4)-1,1,(Holidays!$A$1:$A$248)),0)+IF(AND($P39&lt;BV$4,$Q39&lt;BW$4,$Q39&gt;=BV$4),NETWORKDAYS.INTL(BV$4,$Q39,1,(Holidays!$A$1:$A$248)),0)+IF(AND($P39&lt;BV$4,$Q39&gt;=BW$4,$Q39&gt;=BV$4),NETWORKDAYS.INTL(BV$4,(BW$4)-1,1,(Holidays!$A$1:$A$248)),0))*$S39,"")</f>
        <v>0</v>
      </c>
      <c r="BW39" s="191">
        <f>IFERROR((IF(AND($P39&gt;=BW$4,$P39&lt;BX$4,$Q39&lt;BX$4),NETWORKDAYS.INTL($P39,$Q39,1,(Holidays!$A$1:$A$248)),0)+IF(AND($P39&gt;=BW$4,$P39&lt;BX$4,$Q39&gt;=BX$4),NETWORKDAYS.INTL($P39,(BX$4)-1,1,(Holidays!$A$1:$A$248)),0)+IF(AND($P39&lt;BW$4,$Q39&lt;BX$4,$Q39&gt;=BW$4),NETWORKDAYS.INTL(BW$4,$Q39,1,(Holidays!$A$1:$A$248)),0)+IF(AND($P39&lt;BW$4,$Q39&gt;=BX$4,$Q39&gt;=BW$4),NETWORKDAYS.INTL(BW$4,(BX$4)-1,1,(Holidays!$A$1:$A$248)),0))*$S39,"")</f>
        <v>0</v>
      </c>
      <c r="BX39" s="191">
        <f>IFERROR((IF(AND($P39&gt;=BX$4,$P39&lt;BY$4,$Q39&lt;BY$4),NETWORKDAYS.INTL($P39,$Q39,1,(Holidays!$A$1:$A$248)),0)+IF(AND($P39&gt;=BX$4,$P39&lt;BY$4,$Q39&gt;=BY$4),NETWORKDAYS.INTL($P39,(BY$4)-1,1,(Holidays!$A$1:$A$248)),0)+IF(AND($P39&lt;BX$4,$Q39&lt;BY$4,$Q39&gt;=BX$4),NETWORKDAYS.INTL(BX$4,$Q39,1,(Holidays!$A$1:$A$248)),0)+IF(AND($P39&lt;BX$4,$Q39&gt;=BY$4,$Q39&gt;=BX$4),NETWORKDAYS.INTL(BX$4,(BY$4)-1,1,(Holidays!$A$1:$A$248)),0))*$S39,"")</f>
        <v>0</v>
      </c>
      <c r="BY39" s="191">
        <f>IFERROR((IF(AND($P39&gt;=BY$4,$P39&lt;BZ$4,$Q39&lt;BZ$4),NETWORKDAYS.INTL($P39,$Q39,1,(Holidays!$A$1:$A$248)),0)+IF(AND($P39&gt;=BY$4,$P39&lt;BZ$4,$Q39&gt;=BZ$4),NETWORKDAYS.INTL($P39,(BZ$4)-1,1,(Holidays!$A$1:$A$248)),0)+IF(AND($P39&lt;BY$4,$Q39&lt;BZ$4,$Q39&gt;=BY$4),NETWORKDAYS.INTL(BY$4,$Q39,1,(Holidays!$A$1:$A$248)),0)+IF(AND($P39&lt;BY$4,$Q39&gt;=BZ$4,$Q39&gt;=BY$4),NETWORKDAYS.INTL(BY$4,(BZ$4)-1,1,(Holidays!$A$1:$A$248)),0))*$S39,"")</f>
        <v>0</v>
      </c>
      <c r="BZ39" s="191">
        <f>IFERROR((IF(AND($P39&gt;=BZ$4,$P39&lt;CA$4,$Q39&lt;CA$4),NETWORKDAYS.INTL($P39,$Q39,1,(Holidays!$A$1:$A$248)),0)+IF(AND($P39&gt;=BZ$4,$P39&lt;CA$4,$Q39&gt;=CA$4),NETWORKDAYS.INTL($P39,(CA$4)-1,1,(Holidays!$A$1:$A$248)),0)+IF(AND($P39&lt;BZ$4,$Q39&lt;CA$4,$Q39&gt;=BZ$4),NETWORKDAYS.INTL(BZ$4,$Q39,1,(Holidays!$A$1:$A$248)),0)+IF(AND($P39&lt;BZ$4,$Q39&gt;=CA$4,$Q39&gt;=BZ$4),NETWORKDAYS.INTL(BZ$4,(CA$4)-1,1,(Holidays!$A$1:$A$248)),0))*$S39,"")</f>
        <v>0</v>
      </c>
      <c r="CA39" s="191">
        <f>IFERROR((IF(AND($P39&gt;=CA$4,$P39&lt;CB$4,$Q39&lt;CB$4),NETWORKDAYS.INTL($P39,$Q39,1,(Holidays!$A$1:$A$248)),0)+IF(AND($P39&gt;=CA$4,$P39&lt;CB$4,$Q39&gt;=CB$4),NETWORKDAYS.INTL($P39,(CB$4)-1,1,(Holidays!$A$1:$A$248)),0)+IF(AND($P39&lt;CA$4,$Q39&lt;CB$4,$Q39&gt;=CA$4),NETWORKDAYS.INTL(CA$4,$Q39,1,(Holidays!$A$1:$A$248)),0)+IF(AND($P39&lt;CA$4,$Q39&gt;=CB$4,$Q39&gt;=CA$4),NETWORKDAYS.INTL(CA$4,(CB$4)-1,1,(Holidays!$A$1:$A$248)),0))*$S39,"")</f>
        <v>0</v>
      </c>
      <c r="CB39" s="191">
        <f>IFERROR((IF(AND($P39&gt;=CB$4,$P39&lt;CC$4,$Q39&lt;CC$4),NETWORKDAYS.INTL($P39,$Q39,1,(Holidays!$A$1:$A$248)),0)+IF(AND($P39&gt;=CB$4,$P39&lt;CC$4,$Q39&gt;=CC$4),NETWORKDAYS.INTL($P39,(CC$4)-1,1,(Holidays!$A$1:$A$248)),0)+IF(AND($P39&lt;CB$4,$Q39&lt;CC$4,$Q39&gt;=CB$4),NETWORKDAYS.INTL(CB$4,$Q39,1,(Holidays!$A$1:$A$248)),0)+IF(AND($P39&lt;CB$4,$Q39&gt;=CC$4,$Q39&gt;=CB$4),NETWORKDAYS.INTL(CB$4,(CC$4)-1,1,(Holidays!$A$1:$A$248)),0))*$S39,"")</f>
        <v>0</v>
      </c>
      <c r="CC39" s="191">
        <f>IFERROR((IF(AND($P39&gt;=CC$4,$P39&lt;CD$4,$Q39&lt;CD$4),NETWORKDAYS.INTL($P39,$Q39,1,(Holidays!$A$1:$A$248)),0)+IF(AND($P39&gt;=CC$4,$P39&lt;CD$4,$Q39&gt;=CD$4),NETWORKDAYS.INTL($P39,(CD$4)-1,1,(Holidays!$A$1:$A$248)),0)+IF(AND($P39&lt;CC$4,$Q39&lt;CD$4,$Q39&gt;=CC$4),NETWORKDAYS.INTL(CC$4,$Q39,1,(Holidays!$A$1:$A$248)),0)+IF(AND($P39&lt;CC$4,$Q39&gt;=CD$4,$Q39&gt;=CC$4),NETWORKDAYS.INTL(CC$4,(CD$4)-1,1,(Holidays!$A$1:$A$248)),0))*$S39,"")</f>
        <v>0</v>
      </c>
      <c r="CD39" s="191">
        <f>IFERROR((IF(AND($P39&gt;=CD$4,$P39&lt;CE$4,$Q39&lt;CE$4),NETWORKDAYS.INTL($P39,$Q39,1,(Holidays!$A$1:$A$248)),0)+IF(AND($P39&gt;=CD$4,$P39&lt;CE$4,$Q39&gt;=CE$4),NETWORKDAYS.INTL($P39,(CE$4)-1,1,(Holidays!$A$1:$A$248)),0)+IF(AND($P39&lt;CD$4,$Q39&lt;CE$4,$Q39&gt;=CD$4),NETWORKDAYS.INTL(CD$4,$Q39,1,(Holidays!$A$1:$A$248)),0)+IF(AND($P39&lt;CD$4,$Q39&gt;=CE$4,$Q39&gt;=CD$4),NETWORKDAYS.INTL(CD$4,(CE$4)-1,1,(Holidays!$A$1:$A$248)),0))*$S39,"")</f>
        <v>0</v>
      </c>
      <c r="CE39" s="191">
        <f>IFERROR((IF(AND($P39&gt;=CE$4,$P39&lt;CF$4,$Q39&lt;CF$4),NETWORKDAYS.INTL($P39,$Q39,1,(Holidays!$A$1:$A$248)),0)+IF(AND($P39&gt;=CE$4,$P39&lt;CF$4,$Q39&gt;=CF$4),NETWORKDAYS.INTL($P39,(CF$4)-1,1,(Holidays!$A$1:$A$248)),0)+IF(AND($P39&lt;CE$4,$Q39&lt;CF$4,$Q39&gt;=CE$4),NETWORKDAYS.INTL(CE$4,$Q39,1,(Holidays!$A$1:$A$248)),0)+IF(AND($P39&lt;CE$4,$Q39&gt;=CF$4,$Q39&gt;=CE$4),NETWORKDAYS.INTL(CE$4,(CF$4)-1,1,(Holidays!$A$1:$A$248)),0))*$S39,"")</f>
        <v>0</v>
      </c>
      <c r="CF39" s="191">
        <f>IFERROR((IF(AND($P39&gt;=CF$4,$P39&lt;CG$4,$Q39&lt;CG$4),NETWORKDAYS.INTL($P39,$Q39,1,(Holidays!$A$1:$A$248)),0)+IF(AND($P39&gt;=CF$4,$P39&lt;CG$4,$Q39&gt;=CG$4),NETWORKDAYS.INTL($P39,(CG$4)-1,1,(Holidays!$A$1:$A$248)),0)+IF(AND($P39&lt;CF$4,$Q39&lt;CG$4,$Q39&gt;=CF$4),NETWORKDAYS.INTL(CF$4,$Q39,1,(Holidays!$A$1:$A$248)),0)+IF(AND($P39&lt;CF$4,$Q39&gt;=CG$4,$Q39&gt;=CF$4),NETWORKDAYS.INTL(CF$4,(CG$4)-1,1,(Holidays!$A$1:$A$248)),0))*$S39,"")</f>
        <v>0</v>
      </c>
      <c r="CG39" s="191">
        <f>IFERROR((IF(AND($P39&gt;=CG$4,$P39&lt;CH$4,$Q39&lt;CH$4),NETWORKDAYS.INTL($P39,$Q39,1,(Holidays!$A$1:$A$248)),0)+IF(AND($P39&gt;=CG$4,$P39&lt;CH$4,$Q39&gt;=CH$4),NETWORKDAYS.INTL($P39,(CH$4)-1,1,(Holidays!$A$1:$A$248)),0)+IF(AND($P39&lt;CG$4,$Q39&lt;CH$4,$Q39&gt;=CG$4),NETWORKDAYS.INTL(CG$4,$Q39,1,(Holidays!$A$1:$A$248)),0)+IF(AND($P39&lt;CG$4,$Q39&gt;=CH$4,$Q39&gt;=CG$4),NETWORKDAYS.INTL(CG$4,(CH$4)-1,1,(Holidays!$A$1:$A$248)),0))*$S39,"")</f>
        <v>0</v>
      </c>
      <c r="CH39" s="191">
        <f>IFERROR((IF(AND($P39&gt;=CH$4,$P39&lt;CI$4,$Q39&lt;CI$4),NETWORKDAYS.INTL($P39,$Q39,1,(Holidays!$A$1:$A$248)),0)+IF(AND($P39&gt;=CH$4,$P39&lt;CI$4,$Q39&gt;=CI$4),NETWORKDAYS.INTL($P39,(CI$4)-1,1,(Holidays!$A$1:$A$248)),0)+IF(AND($P39&lt;CH$4,$Q39&lt;CI$4,$Q39&gt;=CH$4),NETWORKDAYS.INTL(CH$4,$Q39,1,(Holidays!$A$1:$A$248)),0)+IF(AND($P39&lt;CH$4,$Q39&gt;=CI$4,$Q39&gt;=CH$4),NETWORKDAYS.INTL(CH$4,(CI$4)-1,1,(Holidays!$A$1:$A$248)),0))*$S39,"")</f>
        <v>0</v>
      </c>
      <c r="CI39" s="191">
        <f>IFERROR((IF(AND($P39&gt;=CI$4,$P39&lt;CJ$4,$Q39&lt;CJ$4),NETWORKDAYS.INTL($P39,$Q39,1,(Holidays!$A$1:$A$248)),0)+IF(AND($P39&gt;=CI$4,$P39&lt;CJ$4,$Q39&gt;=CJ$4),NETWORKDAYS.INTL($P39,(CJ$4)-1,1,(Holidays!$A$1:$A$248)),0)+IF(AND($P39&lt;CI$4,$Q39&lt;CJ$4,$Q39&gt;=CI$4),NETWORKDAYS.INTL(CI$4,$Q39,1,(Holidays!$A$1:$A$248)),0)+IF(AND($P39&lt;CI$4,$Q39&gt;=CJ$4,$Q39&gt;=CI$4),NETWORKDAYS.INTL(CI$4,(CJ$4)-1,1,(Holidays!$A$1:$A$248)),0))*$S39,"")</f>
        <v>0</v>
      </c>
      <c r="CJ39" s="191">
        <f>IFERROR((IF(AND($P39&gt;=CJ$4,$P39&lt;CK$4,$Q39&lt;CK$4),NETWORKDAYS.INTL($P39,$Q39,1,(Holidays!$A$1:$A$248)),0)+IF(AND($P39&gt;=CJ$4,$P39&lt;CK$4,$Q39&gt;=CK$4),NETWORKDAYS.INTL($P39,(CK$4)-1,1,(Holidays!$A$1:$A$248)),0)+IF(AND($P39&lt;CJ$4,$Q39&lt;CK$4,$Q39&gt;=CJ$4),NETWORKDAYS.INTL(CJ$4,$Q39,1,(Holidays!$A$1:$A$248)),0)+IF(AND($P39&lt;CJ$4,$Q39&gt;=CK$4,$Q39&gt;=CJ$4),NETWORKDAYS.INTL(CJ$4,(CK$4)-1,1,(Holidays!$A$1:$A$248)),0))*$S39,"")</f>
        <v>0</v>
      </c>
      <c r="CK39" s="191">
        <f>IFERROR((IF(AND($P39&gt;=CK$4,$P39&lt;CL$4,$Q39&lt;CL$4),NETWORKDAYS.INTL($P39,$Q39,1,(Holidays!$A$1:$A$248)),0)+IF(AND($P39&gt;=CK$4,$P39&lt;CL$4,$Q39&gt;=CL$4),NETWORKDAYS.INTL($P39,(CL$4)-1,1,(Holidays!$A$1:$A$248)),0)+IF(AND($P39&lt;CK$4,$Q39&lt;CL$4,$Q39&gt;=CK$4),NETWORKDAYS.INTL(CK$4,$Q39,1,(Holidays!$A$1:$A$248)),0)+IF(AND($P39&lt;CK$4,$Q39&gt;=CL$4,$Q39&gt;=CK$4),NETWORKDAYS.INTL(CK$4,(CL$4)-1,1,(Holidays!$A$1:$A$248)),0))*$S39,"")</f>
        <v>0</v>
      </c>
      <c r="CL39" s="191">
        <f>IFERROR((IF(AND($P39&gt;=CL$4,$P39&lt;CM$4,$Q39&lt;CM$4),NETWORKDAYS.INTL($P39,$Q39,1,(Holidays!$A$1:$A$248)),0)+IF(AND($P39&gt;=CL$4,$P39&lt;CM$4,$Q39&gt;=CM$4),NETWORKDAYS.INTL($P39,(CM$4)-1,1,(Holidays!$A$1:$A$248)),0)+IF(AND($P39&lt;CL$4,$Q39&lt;CM$4,$Q39&gt;=CL$4),NETWORKDAYS.INTL(CL$4,$Q39,1,(Holidays!$A$1:$A$248)),0)+IF(AND($P39&lt;CL$4,$Q39&gt;=CM$4,$Q39&gt;=CL$4),NETWORKDAYS.INTL(CL$4,(CM$4)-1,1,(Holidays!$A$1:$A$248)),0))*$S39,"")</f>
        <v>0</v>
      </c>
      <c r="CM39" s="191">
        <f>IFERROR((IF(AND($P39&gt;=CM$4,$P39&lt;CN$4,$Q39&lt;CN$4),NETWORKDAYS.INTL($P39,$Q39,1,(Holidays!$A$1:$A$248)),0)+IF(AND($P39&gt;=CM$4,$P39&lt;CN$4,$Q39&gt;=CN$4),NETWORKDAYS.INTL($P39,(CN$4)-1,1,(Holidays!$A$1:$A$248)),0)+IF(AND($P39&lt;CM$4,$Q39&lt;CN$4,$Q39&gt;=CM$4),NETWORKDAYS.INTL(CM$4,$Q39,1,(Holidays!$A$1:$A$248)),0)+IF(AND($P39&lt;CM$4,$Q39&gt;=CN$4,$Q39&gt;=CM$4),NETWORKDAYS.INTL(CM$4,(CN$4)-1,1,(Holidays!$A$1:$A$248)),0))*$S39,"")</f>
        <v>0</v>
      </c>
      <c r="CN39" s="191">
        <f>IFERROR((IF(AND($P39&gt;=CN$4,$P39&lt;CO$4,$Q39&lt;CO$4),NETWORKDAYS.INTL($P39,$Q39,1,(Holidays!$A$1:$A$248)),0)+IF(AND($P39&gt;=CN$4,$P39&lt;CO$4,$Q39&gt;=CO$4),NETWORKDAYS.INTL($P39,(CO$4)-1,1,(Holidays!$A$1:$A$248)),0)+IF(AND($P39&lt;CN$4,$Q39&lt;CO$4,$Q39&gt;=CN$4),NETWORKDAYS.INTL(CN$4,$Q39,1,(Holidays!$A$1:$A$248)),0)+IF(AND($P39&lt;CN$4,$Q39&gt;=CO$4,$Q39&gt;=CN$4),NETWORKDAYS.INTL(CN$4,(CO$4)-1,1,(Holidays!$A$1:$A$248)),0))*$S39,"")</f>
        <v>0</v>
      </c>
      <c r="CO39" s="191">
        <f>IFERROR((IF(AND($P39&gt;=CO$4,$P39&lt;CP$4,$Q39&lt;CP$4),NETWORKDAYS.INTL($P39,$Q39,1,(Holidays!$A$1:$A$248)),0)+IF(AND($P39&gt;=CO$4,$P39&lt;CP$4,$Q39&gt;=CP$4),NETWORKDAYS.INTL($P39,(CP$4)-1,1,(Holidays!$A$1:$A$248)),0)+IF(AND($P39&lt;CO$4,$Q39&lt;CP$4,$Q39&gt;=CO$4),NETWORKDAYS.INTL(CO$4,$Q39,1,(Holidays!$A$1:$A$248)),0)+IF(AND($P39&lt;CO$4,$Q39&gt;=CP$4,$Q39&gt;=CO$4),NETWORKDAYS.INTL(CO$4,(CP$4)-1,1,(Holidays!$A$1:$A$248)),0))*$S39,"")</f>
        <v>0</v>
      </c>
      <c r="CP39" s="191">
        <f>IFERROR((IF(AND($P39&gt;=CP$4,$P39&lt;CQ$4,$Q39&lt;CQ$4),NETWORKDAYS.INTL($P39,$Q39,1,(Holidays!$A$1:$A$248)),0)+IF(AND($P39&gt;=CP$4,$P39&lt;CQ$4,$Q39&gt;=CQ$4),NETWORKDAYS.INTL($P39,(CQ$4)-1,1,(Holidays!$A$1:$A$248)),0)+IF(AND($P39&lt;CP$4,$Q39&lt;CQ$4,$Q39&gt;=CP$4),NETWORKDAYS.INTL(CP$4,$Q39,1,(Holidays!$A$1:$A$248)),0)+IF(AND($P39&lt;CP$4,$Q39&gt;=CQ$4,$Q39&gt;=CP$4),NETWORKDAYS.INTL(CP$4,(CQ$4)-1,1,(Holidays!$A$1:$A$248)),0))*$S39,"")</f>
        <v>0</v>
      </c>
      <c r="CQ39" s="191">
        <f>IFERROR((IF(AND($P39&gt;=CQ$4,$P39&lt;CR$4,$Q39&lt;CR$4),NETWORKDAYS.INTL($P39,$Q39,1,(Holidays!$A$1:$A$248)),0)+IF(AND($P39&gt;=CQ$4,$P39&lt;CR$4,$Q39&gt;=CR$4),NETWORKDAYS.INTL($P39,(CR$4)-1,1,(Holidays!$A$1:$A$248)),0)+IF(AND($P39&lt;CQ$4,$Q39&lt;CR$4,$Q39&gt;=CQ$4),NETWORKDAYS.INTL(CQ$4,$Q39,1,(Holidays!$A$1:$A$248)),0)+IF(AND($P39&lt;CQ$4,$Q39&gt;=CR$4,$Q39&gt;=CQ$4),NETWORKDAYS.INTL(CQ$4,(CR$4)-1,1,(Holidays!$A$1:$A$248)),0))*$S39,"")</f>
        <v>0</v>
      </c>
      <c r="CR39" s="191">
        <f>IFERROR((IF(AND($P39&gt;=CR$4,$P39&lt;CS$4,$Q39&lt;CS$4),NETWORKDAYS.INTL($P39,$Q39,1,(Holidays!$A$1:$A$248)),0)+IF(AND($P39&gt;=CR$4,$P39&lt;CS$4,$Q39&gt;=CS$4),NETWORKDAYS.INTL($P39,(CS$4)-1,1,(Holidays!$A$1:$A$248)),0)+IF(AND($P39&lt;CR$4,$Q39&lt;CS$4,$Q39&gt;=CR$4),NETWORKDAYS.INTL(CR$4,$Q39,1,(Holidays!$A$1:$A$248)),0)+IF(AND($P39&lt;CR$4,$Q39&gt;=CS$4,$Q39&gt;=CR$4),NETWORKDAYS.INTL(CR$4,(CS$4)-1,1,(Holidays!$A$1:$A$248)),0))*$S39,"")</f>
        <v>0</v>
      </c>
      <c r="CS39" s="191">
        <f>IFERROR((IF(AND($P39&gt;=CS$4,$P39&lt;CT$4,$Q39&lt;CT$4),NETWORKDAYS.INTL($P39,$Q39,1,(Holidays!$A$1:$A$248)),0)+IF(AND($P39&gt;=CS$4,$P39&lt;CT$4,$Q39&gt;=CT$4),NETWORKDAYS.INTL($P39,(CT$4)-1,1,(Holidays!$A$1:$A$248)),0)+IF(AND($P39&lt;CS$4,$Q39&lt;CT$4,$Q39&gt;=CS$4),NETWORKDAYS.INTL(CS$4,$Q39,1,(Holidays!$A$1:$A$248)),0)+IF(AND($P39&lt;CS$4,$Q39&gt;=CT$4,$Q39&gt;=CS$4),NETWORKDAYS.INTL(CS$4,(CT$4)-1,1,(Holidays!$A$1:$A$248)),0))*$S39,"")</f>
        <v>0</v>
      </c>
      <c r="CT39" s="191">
        <f>IFERROR((IF(AND($P39&gt;=CT$4,$P39&lt;CU$4,$Q39&lt;CU$4),NETWORKDAYS.INTL($P39,$Q39,1,(Holidays!$A$1:$A$248)),0)+IF(AND($P39&gt;=CT$4,$P39&lt;CU$4,$Q39&gt;=CU$4),NETWORKDAYS.INTL($P39,(CU$4)-1,1,(Holidays!$A$1:$A$248)),0)+IF(AND($P39&lt;CT$4,$Q39&lt;CU$4,$Q39&gt;=CT$4),NETWORKDAYS.INTL(CT$4,$Q39,1,(Holidays!$A$1:$A$248)),0)+IF(AND($P39&lt;CT$4,$Q39&gt;=CU$4,$Q39&gt;=CT$4),NETWORKDAYS.INTL(CT$4,(CU$4)-1,1,(Holidays!$A$1:$A$248)),0))*$S39,"")</f>
        <v>0</v>
      </c>
      <c r="CU39" s="191">
        <f>IFERROR((IF(AND($P39&gt;=CU$4,$P39&lt;CV$4,$Q39&lt;CV$4),NETWORKDAYS.INTL($P39,$Q39,1,(Holidays!$A$1:$A$248)),0)+IF(AND($P39&gt;=CU$4,$P39&lt;CV$4,$Q39&gt;=CV$4),NETWORKDAYS.INTL($P39,(CV$4)-1,1,(Holidays!$A$1:$A$248)),0)+IF(AND($P39&lt;CU$4,$Q39&lt;CV$4,$Q39&gt;=CU$4),NETWORKDAYS.INTL(CU$4,$Q39,1,(Holidays!$A$1:$A$248)),0)+IF(AND($P39&lt;CU$4,$Q39&gt;=CV$4,$Q39&gt;=CU$4),NETWORKDAYS.INTL(CU$4,(CV$4)-1,1,(Holidays!$A$1:$A$248)),0))*$S39,"")</f>
        <v>0</v>
      </c>
      <c r="CV39" s="191">
        <f>IFERROR((IF(AND($P39&gt;=CV$4,$P39&lt;CW$4,$Q39&lt;CW$4),NETWORKDAYS.INTL($P39,$Q39,1,(Holidays!$A$1:$A$248)),0)+IF(AND($P39&gt;=CV$4,$P39&lt;CW$4,$Q39&gt;=CW$4),NETWORKDAYS.INTL($P39,(CW$4)-1,1,(Holidays!$A$1:$A$248)),0)+IF(AND($P39&lt;CV$4,$Q39&lt;CW$4,$Q39&gt;=CV$4),NETWORKDAYS.INTL(CV$4,$Q39,1,(Holidays!$A$1:$A$248)),0)+IF(AND($P39&lt;CV$4,$Q39&gt;=CW$4,$Q39&gt;=CV$4),NETWORKDAYS.INTL(CV$4,(CW$4)-1,1,(Holidays!$A$1:$A$248)),0))*$S39,"")</f>
        <v>0</v>
      </c>
      <c r="CW39" s="191">
        <f>IFERROR((IF(AND($P39&gt;=CW$4,$P39&lt;CX$4,$Q39&lt;CX$4),NETWORKDAYS.INTL($P39,$Q39,1,(Holidays!$A$1:$A$248)),0)+IF(AND($P39&gt;=CW$4,$P39&lt;CX$4,$Q39&gt;=CX$4),NETWORKDAYS.INTL($P39,(CX$4)-1,1,(Holidays!$A$1:$A$248)),0)+IF(AND($P39&lt;CW$4,$Q39&lt;CX$4,$Q39&gt;=CW$4),NETWORKDAYS.INTL(CW$4,$Q39,1,(Holidays!$A$1:$A$248)),0)+IF(AND($P39&lt;CW$4,$Q39&gt;=CX$4,$Q39&gt;=CW$4),NETWORKDAYS.INTL(CW$4,(CX$4)-1,1,(Holidays!$A$1:$A$248)),0))*$S39,"")</f>
        <v>0</v>
      </c>
      <c r="CX39" s="191">
        <f>IFERROR((IF(AND($P39&gt;=CX$4,$P39&lt;CY$4,$Q39&lt;CY$4),NETWORKDAYS.INTL($P39,$Q39,1,(Holidays!$A$1:$A$248)),0)+IF(AND($P39&gt;=CX$4,$P39&lt;CY$4,$Q39&gt;=CY$4),NETWORKDAYS.INTL($P39,(CY$4)-1,1,(Holidays!$A$1:$A$248)),0)+IF(AND($P39&lt;CX$4,$Q39&lt;CY$4,$Q39&gt;=CX$4),NETWORKDAYS.INTL(CX$4,$Q39,1,(Holidays!$A$1:$A$248)),0)+IF(AND($P39&lt;CX$4,$Q39&gt;=CY$4,$Q39&gt;=CX$4),NETWORKDAYS.INTL(CX$4,(CY$4)-1,1,(Holidays!$A$1:$A$248)),0))*$S39,"")</f>
        <v>0</v>
      </c>
      <c r="CY39" s="191">
        <f>IFERROR((IF(AND($P39&gt;=CY$4,$P39&lt;CZ$4,$Q39&lt;CZ$4),NETWORKDAYS.INTL($P39,$Q39,1,(Holidays!$A$1:$A$248)),0)+IF(AND($P39&gt;=CY$4,$P39&lt;CZ$4,$Q39&gt;=CZ$4),NETWORKDAYS.INTL($P39,(CZ$4)-1,1,(Holidays!$A$1:$A$248)),0)+IF(AND($P39&lt;CY$4,$Q39&lt;CZ$4,$Q39&gt;=CY$4),NETWORKDAYS.INTL(CY$4,$Q39,1,(Holidays!$A$1:$A$248)),0)+IF(AND($P39&lt;CY$4,$Q39&gt;=CZ$4,$Q39&gt;=CY$4),NETWORKDAYS.INTL(CY$4,(CZ$4)-1,1,(Holidays!$A$1:$A$248)),0))*$S39,"")</f>
        <v>0</v>
      </c>
      <c r="CZ39" s="191">
        <f>IFERROR((IF(AND($P39&gt;=CZ$4,$P39&lt;DA$4,$Q39&lt;DA$4),NETWORKDAYS.INTL($P39,$Q39,1,(Holidays!$A$1:$A$248)),0)+IF(AND($P39&gt;=CZ$4,$P39&lt;DA$4,$Q39&gt;=DA$4),NETWORKDAYS.INTL($P39,(DA$4)-1,1,(Holidays!$A$1:$A$248)),0)+IF(AND($P39&lt;CZ$4,$Q39&lt;DA$4,$Q39&gt;=CZ$4),NETWORKDAYS.INTL(CZ$4,$Q39,1,(Holidays!$A$1:$A$248)),0)+IF(AND($P39&lt;CZ$4,$Q39&gt;=DA$4,$Q39&gt;=CZ$4),NETWORKDAYS.INTL(CZ$4,(DA$4)-1,1,(Holidays!$A$1:$A$248)),0))*$S39,"")</f>
        <v>0</v>
      </c>
      <c r="DA39" s="191">
        <f>IFERROR((IF(AND($P39&gt;=DA$4,$P39&lt;DB$4,$Q39&lt;DB$4),NETWORKDAYS.INTL($P39,$Q39,1,(Holidays!$A$1:$A$248)),0)+IF(AND($P39&gt;=DA$4,$P39&lt;DB$4,$Q39&gt;=DB$4),NETWORKDAYS.INTL($P39,(DB$4)-1,1,(Holidays!$A$1:$A$248)),0)+IF(AND($P39&lt;DA$4,$Q39&lt;DB$4,$Q39&gt;=DA$4),NETWORKDAYS.INTL(DA$4,$Q39,1,(Holidays!$A$1:$A$248)),0)+IF(AND($P39&lt;DA$4,$Q39&gt;=DB$4,$Q39&gt;=DA$4),NETWORKDAYS.INTL(DA$4,(DB$4)-1,1,(Holidays!$A$1:$A$248)),0))*$S39,"")</f>
        <v>0</v>
      </c>
      <c r="DB39" s="191">
        <f>IFERROR((IF(AND($P39&gt;=DB$4,$P39&lt;DC$4,$Q39&lt;DC$4),NETWORKDAYS.INTL($P39,$Q39,1,(Holidays!$A$1:$A$248)),0)+IF(AND($P39&gt;=DB$4,$P39&lt;DC$4,$Q39&gt;=DC$4),NETWORKDAYS.INTL($P39,(DC$4)-1,1,(Holidays!$A$1:$A$248)),0)+IF(AND($P39&lt;DB$4,$Q39&lt;DC$4,$Q39&gt;=DB$4),NETWORKDAYS.INTL(DB$4,$Q39,1,(Holidays!$A$1:$A$248)),0)+IF(AND($P39&lt;DB$4,$Q39&gt;=DC$4,$Q39&gt;=DB$4),NETWORKDAYS.INTL(DB$4,(DC$4)-1,1,(Holidays!$A$1:$A$248)),0))*$S39,"")</f>
        <v>0</v>
      </c>
      <c r="DC39" s="191">
        <f>IFERROR((IF(AND($P39&gt;=DC$4,$P39&lt;DD$4,$Q39&lt;DD$4),NETWORKDAYS.INTL($P39,$Q39,1,(Holidays!$A$1:$A$248)),0)+IF(AND($P39&gt;=DC$4,$P39&lt;DD$4,$Q39&gt;=DD$4),NETWORKDAYS.INTL($P39,(DD$4)-1,1,(Holidays!$A$1:$A$248)),0)+IF(AND($P39&lt;DC$4,$Q39&lt;DD$4,$Q39&gt;=DC$4),NETWORKDAYS.INTL(DC$4,$Q39,1,(Holidays!$A$1:$A$248)),0)+IF(AND($P39&lt;DC$4,$Q39&gt;=DD$4,$Q39&gt;=DC$4),NETWORKDAYS.INTL(DC$4,(DD$4)-1,1,(Holidays!$A$1:$A$248)),0))*$S39,"")</f>
        <v>0</v>
      </c>
      <c r="DD39" s="192">
        <f>IFERROR((IF(AND($P39&gt;=DD$4,$P39&lt;DE$4,$Q39&lt;DE$4),NETWORKDAYS.INTL($P39,$Q39,1,(Holidays!$A$1:$A$248)),0)+IF(AND($P39&gt;=DD$4,$P39&lt;DE$4,$Q39&gt;=DE$4),NETWORKDAYS.INTL($P39,(DE$4)-1,1,(Holidays!$A$1:$A$248)),0)+IF(AND($P39&lt;DD$4,$Q39&lt;DE$4,$Q39&gt;=DD$4),NETWORKDAYS.INTL(DD$4,$Q39,1,(Holidays!$A$1:$A$248)),0)+IF(AND($P39&lt;DD$4,$Q39&gt;=DE$4,$Q39&gt;=DD$4),NETWORKDAYS.INTL(DD$4,(DE$4)-1,1,(Holidays!$A$1:$A$248)),0))*$S39,"")</f>
        <v>0</v>
      </c>
      <c r="DE39" s="191">
        <f>IFERROR((IF(AND($P39&gt;=DE$4,$P39&lt;DF$4,$Q39&lt;DF$4),NETWORKDAYS.INTL($P39,$Q39,1,(Holidays!$A$1:$A$248)),0)+IF(AND($P39&gt;=DE$4,$P39&lt;DF$4,$Q39&gt;=DF$4),NETWORKDAYS.INTL($P39,(DF$4)-1,1,(Holidays!$A$1:$A$248)),0)+IF(AND($P39&lt;DE$4,$Q39&lt;DF$4,$Q39&gt;=DE$4),NETWORKDAYS.INTL(DE$4,$Q39,1,(Holidays!$A$1:$A$248)),0)+IF(AND($P39&lt;DE$4,$Q39&gt;=DF$4,$Q39&gt;=DE$4),NETWORKDAYS.INTL(DE$4,(DF$4)-1,1,(Holidays!$A$1:$A$248)),0))*$S39,"")</f>
        <v>0</v>
      </c>
      <c r="DF39" s="191">
        <f>IFERROR((IF(AND($P39&gt;=DF$4,$P39&lt;DG$4,$Q39&lt;DG$4),NETWORKDAYS.INTL($P39,$Q39,1,(Holidays!$A$1:$A$248)),0)+IF(AND($P39&gt;=DF$4,$P39&lt;DG$4,$Q39&gt;=DG$4),NETWORKDAYS.INTL($P39,(DG$4)-1,1,(Holidays!$A$1:$A$248)),0)+IF(AND($P39&lt;DF$4,$Q39&lt;DG$4,$Q39&gt;=DF$4),NETWORKDAYS.INTL(DF$4,$Q39,1,(Holidays!$A$1:$A$248)),0)+IF(AND($P39&lt;DF$4,$Q39&gt;=DG$4,$Q39&gt;=DF$4),NETWORKDAYS.INTL(DF$4,(DG$4)-1,1,(Holidays!$A$1:$A$248)),0))*$S39,"")</f>
        <v>0</v>
      </c>
      <c r="DG39" s="191">
        <f>IFERROR((IF(AND($P39&gt;=DG$4,$P39&lt;DH$4,$Q39&lt;DH$4),NETWORKDAYS.INTL($P39,$Q39,1,(Holidays!$A$1:$A$248)),0)+IF(AND($P39&gt;=DG$4,$P39&lt;DH$4,$Q39&gt;=DH$4),NETWORKDAYS.INTL($P39,(DH$4)-1,1,(Holidays!$A$1:$A$248)),0)+IF(AND($P39&lt;DG$4,$Q39&lt;DH$4,$Q39&gt;=DG$4),NETWORKDAYS.INTL(DG$4,$Q39,1,(Holidays!$A$1:$A$248)),0)+IF(AND($P39&lt;DG$4,$Q39&gt;=DH$4,$Q39&gt;=DG$4),NETWORKDAYS.INTL(DG$4,(DH$4)-1,1,(Holidays!$A$1:$A$248)),0))*$S39,"")</f>
        <v>0</v>
      </c>
      <c r="DH39" s="191">
        <f>IFERROR((IF(AND($P39&gt;=DH$4,$P39&lt;DI$4,$Q39&lt;DI$4),NETWORKDAYS.INTL($P39,$Q39,1,(Holidays!$A$1:$A$248)),0)+IF(AND($P39&gt;=DH$4,$P39&lt;DI$4,$Q39&gt;=DI$4),NETWORKDAYS.INTL($P39,(DI$4)-1,1,(Holidays!$A$1:$A$248)),0)+IF(AND($P39&lt;DH$4,$Q39&lt;DI$4,$Q39&gt;=DH$4),NETWORKDAYS.INTL(DH$4,$Q39,1,(Holidays!$A$1:$A$248)),0)+IF(AND($P39&lt;DH$4,$Q39&gt;=DI$4,$Q39&gt;=DH$4),NETWORKDAYS.INTL(DH$4,(DI$4)-1,1,(Holidays!$A$1:$A$248)),0))*$S39,"")</f>
        <v>0</v>
      </c>
      <c r="DI39" s="191">
        <f>IFERROR((IF(AND($P39&gt;=DI$4,$P39&lt;DJ$4,$Q39&lt;DJ$4),NETWORKDAYS.INTL($P39,$Q39,1,(Holidays!$A$1:$A$248)),0)+IF(AND($P39&gt;=DI$4,$P39&lt;DJ$4,$Q39&gt;=DJ$4),NETWORKDAYS.INTL($P39,(DJ$4)-1,1,(Holidays!$A$1:$A$248)),0)+IF(AND($P39&lt;DI$4,$Q39&lt;DJ$4,$Q39&gt;=DI$4),NETWORKDAYS.INTL(DI$4,$Q39,1,(Holidays!$A$1:$A$248)),0)+IF(AND($P39&lt;DI$4,$Q39&gt;=DJ$4,$Q39&gt;=DI$4),NETWORKDAYS.INTL(DI$4,(DJ$4)-1,1,(Holidays!$A$1:$A$248)),0))*$S39,"")</f>
        <v>0</v>
      </c>
      <c r="DJ39" s="191">
        <f>IFERROR((IF(AND($P39&gt;=DJ$4,$P39&lt;DK$4,$Q39&lt;DK$4),NETWORKDAYS.INTL($P39,$Q39,1,(Holidays!$A$1:$A$248)),0)+IF(AND($P39&gt;=DJ$4,$P39&lt;DK$4,$Q39&gt;=DK$4),NETWORKDAYS.INTL($P39,(DK$4)-1,1,(Holidays!$A$1:$A$248)),0)+IF(AND($P39&lt;DJ$4,$Q39&lt;DK$4,$Q39&gt;=DJ$4),NETWORKDAYS.INTL(DJ$4,$Q39,1,(Holidays!$A$1:$A$248)),0)+IF(AND($P39&lt;DJ$4,$Q39&gt;=DK$4,$Q39&gt;=DJ$4),NETWORKDAYS.INTL(DJ$4,(DK$4)-1,1,(Holidays!$A$1:$A$248)),0))*$S39,"")</f>
        <v>0</v>
      </c>
      <c r="DK39" s="191">
        <f>IFERROR((IF(AND($P39&gt;=DK$4,$P39&lt;DL$4,$Q39&lt;DL$4),NETWORKDAYS.INTL($P39,$Q39,1,(Holidays!$A$1:$A$248)),0)+IF(AND($P39&gt;=DK$4,$P39&lt;DL$4,$Q39&gt;=DL$4),NETWORKDAYS.INTL($P39,(DL$4)-1,1,(Holidays!$A$1:$A$248)),0)+IF(AND($P39&lt;DK$4,$Q39&lt;DL$4,$Q39&gt;=DK$4),NETWORKDAYS.INTL(DK$4,$Q39,1,(Holidays!$A$1:$A$248)),0)+IF(AND($P39&lt;DK$4,$Q39&gt;=DL$4,$Q39&gt;=DK$4),NETWORKDAYS.INTL(DK$4,(DL$4)-1,1,(Holidays!$A$1:$A$248)),0))*$S39,"")</f>
        <v>0</v>
      </c>
      <c r="DL39" s="191">
        <f>IFERROR((IF(AND($P39&gt;=DL$4,$P39&lt;DM$4,$Q39&lt;DM$4),NETWORKDAYS.INTL($P39,$Q39,1,(Holidays!$A$1:$A$248)),0)+IF(AND($P39&gt;=DL$4,$P39&lt;DM$4,$Q39&gt;=DM$4),NETWORKDAYS.INTL($P39,(DM$4)-1,1,(Holidays!$A$1:$A$248)),0)+IF(AND($P39&lt;DL$4,$Q39&lt;DM$4,$Q39&gt;=DL$4),NETWORKDAYS.INTL(DL$4,$Q39,1,(Holidays!$A$1:$A$248)),0)+IF(AND($P39&lt;DL$4,$Q39&gt;=DM$4,$Q39&gt;=DL$4),NETWORKDAYS.INTL(DL$4,(DM$4)-1,1,(Holidays!$A$1:$A$248)),0))*$S39,"")</f>
        <v>0</v>
      </c>
      <c r="DM39" s="191">
        <f>IFERROR((IF(AND($P39&gt;=DM$4,$P39&lt;DN$4,$Q39&lt;DN$4),NETWORKDAYS.INTL($P39,$Q39,1,(Holidays!$A$1:$A$248)),0)+IF(AND($P39&gt;=DM$4,$P39&lt;DN$4,$Q39&gt;=DN$4),NETWORKDAYS.INTL($P39,(DN$4)-1,1,(Holidays!$A$1:$A$248)),0)+IF(AND($P39&lt;DM$4,$Q39&lt;DN$4,$Q39&gt;=DM$4),NETWORKDAYS.INTL(DM$4,$Q39,1,(Holidays!$A$1:$A$248)),0)+IF(AND($P39&lt;DM$4,$Q39&gt;=DN$4,$Q39&gt;=DM$4),NETWORKDAYS.INTL(DM$4,(DN$4)-1,1,(Holidays!$A$1:$A$248)),0))*$S39,"")</f>
        <v>0</v>
      </c>
      <c r="DN39" s="191">
        <f>IFERROR((IF(AND($P39&gt;=DN$4,$P39&lt;DO$4,$Q39&lt;DO$4),NETWORKDAYS.INTL($P39,$Q39,1,(Holidays!$A$1:$A$248)),0)+IF(AND($P39&gt;=DN$4,$P39&lt;DO$4,$Q39&gt;=DO$4),NETWORKDAYS.INTL($P39,(DO$4)-1,1,(Holidays!$A$1:$A$248)),0)+IF(AND($P39&lt;DN$4,$Q39&lt;DO$4,$Q39&gt;=DN$4),NETWORKDAYS.INTL(DN$4,$Q39,1,(Holidays!$A$1:$A$248)),0)+IF(AND($P39&lt;DN$4,$Q39&gt;=DO$4,$Q39&gt;=DN$4),NETWORKDAYS.INTL(DN$4,(DO$4)-1,1,(Holidays!$A$1:$A$248)),0))*$S39,"")</f>
        <v>0</v>
      </c>
      <c r="DO39" s="191">
        <f>IFERROR((IF(AND($P39&gt;=DO$4,$P39&lt;DP$4,$Q39&lt;DP$4),NETWORKDAYS.INTL($P39,$Q39,1,(Holidays!$A$1:$A$248)),0)+IF(AND($P39&gt;=DO$4,$P39&lt;DP$4,$Q39&gt;=DP$4),NETWORKDAYS.INTL($P39,(DP$4)-1,1,(Holidays!$A$1:$A$248)),0)+IF(AND($P39&lt;DO$4,$Q39&lt;DP$4,$Q39&gt;=DO$4),NETWORKDAYS.INTL(DO$4,$Q39,1,(Holidays!$A$1:$A$248)),0)+IF(AND($P39&lt;DO$4,$Q39&gt;=DP$4,$Q39&gt;=DO$4),NETWORKDAYS.INTL(DO$4,(DP$4)-1,1,(Holidays!$A$1:$A$248)),0))*$S39,"")</f>
        <v>0</v>
      </c>
      <c r="DP39" s="191">
        <f>IFERROR((IF(AND($P39&gt;=DP$4,$P39&lt;DQ$4,$Q39&lt;DQ$4),NETWORKDAYS.INTL($P39,$Q39,1,(Holidays!$A$1:$A$248)),0)+IF(AND($P39&gt;=DP$4,$P39&lt;DQ$4,$Q39&gt;=DQ$4),NETWORKDAYS.INTL($P39,(DQ$4)-1,1,(Holidays!$A$1:$A$248)),0)+IF(AND($P39&lt;DP$4,$Q39&lt;DQ$4,$Q39&gt;=DP$4),NETWORKDAYS.INTL(DP$4,$Q39,1,(Holidays!$A$1:$A$248)),0)+IF(AND($P39&lt;DP$4,$Q39&gt;=DQ$4,$Q39&gt;=DP$4),NETWORKDAYS.INTL(DP$4,(DQ$4)-1,1,(Holidays!$A$1:$A$248)),0))*$S39,"")</f>
        <v>0</v>
      </c>
      <c r="DQ39" s="191">
        <f>IFERROR((IF(AND($P39&gt;=DQ$4,$P39&lt;DR$4,$Q39&lt;DR$4),NETWORKDAYS.INTL($P39,$Q39,1,(Holidays!$A$1:$A$248)),0)+IF(AND($P39&gt;=DQ$4,$P39&lt;DR$4,$Q39&gt;=DR$4),NETWORKDAYS.INTL($P39,(DR$4)-1,1,(Holidays!$A$1:$A$248)),0)+IF(AND($P39&lt;DQ$4,$Q39&lt;DR$4,$Q39&gt;=DQ$4),NETWORKDAYS.INTL(DQ$4,$Q39,1,(Holidays!$A$1:$A$248)),0)+IF(AND($P39&lt;DQ$4,$Q39&gt;=DR$4,$Q39&gt;=DQ$4),NETWORKDAYS.INTL(DQ$4,(DR$4)-1,1,(Holidays!$A$1:$A$248)),0))*$S39,"")</f>
        <v>0</v>
      </c>
      <c r="DR39" s="191">
        <f>IFERROR((IF(AND($P39&gt;=DR$4,$P39&lt;DS$4,$Q39&lt;DS$4),NETWORKDAYS.INTL($P39,$Q39,1,(Holidays!$A$1:$A$248)),0)+IF(AND($P39&gt;=DR$4,$P39&lt;DS$4,$Q39&gt;=DS$4),NETWORKDAYS.INTL($P39,(DS$4)-1,1,(Holidays!$A$1:$A$248)),0)+IF(AND($P39&lt;DR$4,$Q39&lt;DS$4,$Q39&gt;=DR$4),NETWORKDAYS.INTL(DR$4,$Q39,1,(Holidays!$A$1:$A$248)),0)+IF(AND($P39&lt;DR$4,$Q39&gt;=DS$4,$Q39&gt;=DR$4),NETWORKDAYS.INTL(DR$4,(DS$4)-1,1,(Holidays!$A$1:$A$248)),0))*$S39,"")</f>
        <v>0</v>
      </c>
      <c r="DS39" s="191">
        <f>IFERROR((IF(AND($P39&gt;=DS$4,$P39&lt;DT$4,$Q39&lt;DT$4),NETWORKDAYS.INTL($P39,$Q39,1,(Holidays!$A$1:$A$248)),0)+IF(AND($P39&gt;=DS$4,$P39&lt;DT$4,$Q39&gt;=DT$4),NETWORKDAYS.INTL($P39,(DT$4)-1,1,(Holidays!$A$1:$A$248)),0)+IF(AND($P39&lt;DS$4,$Q39&lt;DT$4,$Q39&gt;=DS$4),NETWORKDAYS.INTL(DS$4,$Q39,1,(Holidays!$A$1:$A$248)),0)+IF(AND($P39&lt;DS$4,$Q39&gt;=DT$4,$Q39&gt;=DS$4),NETWORKDAYS.INTL(DS$4,(DT$4)-1,1,(Holidays!$A$1:$A$248)),0))*$S39,"")</f>
        <v>0</v>
      </c>
      <c r="DT39" s="191">
        <f>IFERROR((IF(AND($P39&gt;=DT$4,$P39&lt;DU$4,$Q39&lt;DU$4),NETWORKDAYS.INTL($P39,$Q39,1,(Holidays!$A$1:$A$248)),0)+IF(AND($P39&gt;=DT$4,$P39&lt;DU$4,$Q39&gt;=DU$4),NETWORKDAYS.INTL($P39,(DU$4)-1,1,(Holidays!$A$1:$A$248)),0)+IF(AND($P39&lt;DT$4,$Q39&lt;DU$4,$Q39&gt;=DT$4),NETWORKDAYS.INTL(DT$4,$Q39,1,(Holidays!$A$1:$A$248)),0)+IF(AND($P39&lt;DT$4,$Q39&gt;=DU$4,$Q39&gt;=DT$4),NETWORKDAYS.INTL(DT$4,(DU$4)-1,1,(Holidays!$A$1:$A$248)),0))*$S39,"")</f>
        <v>0</v>
      </c>
      <c r="DU39" s="191">
        <f>IFERROR((IF(AND($P39&gt;=DU$4,$P39&lt;DV$4,$Q39&lt;DV$4),NETWORKDAYS.INTL($P39,$Q39,1,(Holidays!$A$1:$A$248)),0)+IF(AND($P39&gt;=DU$4,$P39&lt;DV$4,$Q39&gt;=DV$4),NETWORKDAYS.INTL($P39,(DV$4)-1,1,(Holidays!$A$1:$A$248)),0)+IF(AND($P39&lt;DU$4,$Q39&lt;DV$4,$Q39&gt;=DU$4),NETWORKDAYS.INTL(DU$4,$Q39,1,(Holidays!$A$1:$A$248)),0)+IF(AND($P39&lt;DU$4,$Q39&gt;=DV$4,$Q39&gt;=DU$4),NETWORKDAYS.INTL(DU$4,(DV$4)-1,1,(Holidays!$A$1:$A$248)),0))*$S39,"")</f>
        <v>0</v>
      </c>
      <c r="DV39" s="191">
        <f>IFERROR((IF(AND($P39&gt;=DV$4,$P39&lt;DW$4,$Q39&lt;DW$4),NETWORKDAYS.INTL($P39,$Q39,1,(Holidays!$A$1:$A$248)),0)+IF(AND($P39&gt;=DV$4,$P39&lt;DW$4,$Q39&gt;=DW$4),NETWORKDAYS.INTL($P39,(DW$4)-1,1,(Holidays!$A$1:$A$248)),0)+IF(AND($P39&lt;DV$4,$Q39&lt;DW$4,$Q39&gt;=DV$4),NETWORKDAYS.INTL(DV$4,$Q39,1,(Holidays!$A$1:$A$248)),0)+IF(AND($P39&lt;DV$4,$Q39&gt;=DW$4,$Q39&gt;=DV$4),NETWORKDAYS.INTL(DV$4,(DW$4)-1,1,(Holidays!$A$1:$A$248)),0))*$S39,"")</f>
        <v>0</v>
      </c>
      <c r="DW39" s="191">
        <f>IFERROR((IF(AND($P39&gt;=DW$4,$P39&lt;DX$4,$Q39&lt;DX$4),NETWORKDAYS.INTL($P39,$Q39,1,(Holidays!$A$1:$A$248)),0)+IF(AND($P39&gt;=DW$4,$P39&lt;DX$4,$Q39&gt;=DX$4),NETWORKDAYS.INTL($P39,(DX$4)-1,1,(Holidays!$A$1:$A$248)),0)+IF(AND($P39&lt;DW$4,$Q39&lt;DX$4,$Q39&gt;=DW$4),NETWORKDAYS.INTL(DW$4,$Q39,1,(Holidays!$A$1:$A$248)),0)+IF(AND($P39&lt;DW$4,$Q39&gt;=DX$4,$Q39&gt;=DW$4),NETWORKDAYS.INTL(DW$4,(DX$4)-1,1,(Holidays!$A$1:$A$248)),0))*$S39,"")</f>
        <v>0</v>
      </c>
      <c r="DX39" s="191">
        <f>IFERROR((IF(AND($P39&gt;=DX$4,$P39&lt;DY$4,$Q39&lt;DY$4),NETWORKDAYS.INTL($P39,$Q39,1,(Holidays!$A$1:$A$248)),0)+IF(AND($P39&gt;=DX$4,$P39&lt;DY$4,$Q39&gt;=DY$4),NETWORKDAYS.INTL($P39,(DY$4)-1,1,(Holidays!$A$1:$A$248)),0)+IF(AND($P39&lt;DX$4,$Q39&lt;DY$4,$Q39&gt;=DX$4),NETWORKDAYS.INTL(DX$4,$Q39,1,(Holidays!$A$1:$A$248)),0)+IF(AND($P39&lt;DX$4,$Q39&gt;=DY$4,$Q39&gt;=DX$4),NETWORKDAYS.INTL(DX$4,(DY$4)-1,1,(Holidays!$A$1:$A$248)),0))*$S39,"")</f>
        <v>0</v>
      </c>
      <c r="DY39" s="191">
        <f>IFERROR((IF(AND($P39&gt;=DY$4,$P39&lt;DZ$4,$Q39&lt;DZ$4),NETWORKDAYS.INTL($P39,$Q39,1,(Holidays!$A$1:$A$248)),0)+IF(AND($P39&gt;=DY$4,$P39&lt;DZ$4,$Q39&gt;=DZ$4),NETWORKDAYS.INTL($P39,(DZ$4)-1,1,(Holidays!$A$1:$A$248)),0)+IF(AND($P39&lt;DY$4,$Q39&lt;DZ$4,$Q39&gt;=DY$4),NETWORKDAYS.INTL(DY$4,$Q39,1,(Holidays!$A$1:$A$248)),0)+IF(AND($P39&lt;DY$4,$Q39&gt;=DZ$4,$Q39&gt;=DY$4),NETWORKDAYS.INTL(DY$4,(DZ$4)-1,1,(Holidays!$A$1:$A$248)),0))*$S39,"")</f>
        <v>0</v>
      </c>
      <c r="DZ39" s="191">
        <f>IFERROR((IF(AND($P39&gt;=DZ$4,$P39&lt;EA$4,$Q39&lt;EA$4),NETWORKDAYS.INTL($P39,$Q39,1,(Holidays!$A$1:$A$248)),0)+IF(AND($P39&gt;=DZ$4,$P39&lt;EA$4,$Q39&gt;=EA$4),NETWORKDAYS.INTL($P39,(EA$4)-1,1,(Holidays!$A$1:$A$248)),0)+IF(AND($P39&lt;DZ$4,$Q39&lt;EA$4,$Q39&gt;=DZ$4),NETWORKDAYS.INTL(DZ$4,$Q39,1,(Holidays!$A$1:$A$248)),0)+IF(AND($P39&lt;DZ$4,$Q39&gt;=EA$4,$Q39&gt;=DZ$4),NETWORKDAYS.INTL(DZ$4,(EA$4)-1,1,(Holidays!$A$1:$A$248)),0))*$S39,"")</f>
        <v>0</v>
      </c>
      <c r="EA39" s="191">
        <f>IFERROR((IF(AND($P39&gt;=EA$4,$P39&lt;EB$4,$Q39&lt;EB$4),NETWORKDAYS.INTL($P39,$Q39,1,(Holidays!$A$1:$A$248)),0)+IF(AND($P39&gt;=EA$4,$P39&lt;EB$4,$Q39&gt;=EB$4),NETWORKDAYS.INTL($P39,(EB$4)-1,1,(Holidays!$A$1:$A$248)),0)+IF(AND($P39&lt;EA$4,$Q39&lt;EB$4,$Q39&gt;=EA$4),NETWORKDAYS.INTL(EA$4,$Q39,1,(Holidays!$A$1:$A$248)),0)+IF(AND($P39&lt;EA$4,$Q39&gt;=EB$4,$Q39&gt;=EA$4),NETWORKDAYS.INTL(EA$4,(EB$4)-1,1,(Holidays!$A$1:$A$248)),0))*$S39,"")</f>
        <v>0</v>
      </c>
      <c r="EB39" s="191">
        <f>IFERROR((IF(AND($P39&gt;=EB$4,$P39&lt;EC$4,$Q39&lt;EC$4),NETWORKDAYS.INTL($P39,$Q39,1,(Holidays!$A$1:$A$248)),0)+IF(AND($P39&gt;=EB$4,$P39&lt;EC$4,$Q39&gt;=EC$4),NETWORKDAYS.INTL($P39,(EC$4)-1,1,(Holidays!$A$1:$A$248)),0)+IF(AND($P39&lt;EB$4,$Q39&lt;EC$4,$Q39&gt;=EB$4),NETWORKDAYS.INTL(EB$4,$Q39,1,(Holidays!$A$1:$A$248)),0)+IF(AND($P39&lt;EB$4,$Q39&gt;=EC$4,$Q39&gt;=EB$4),NETWORKDAYS.INTL(EB$4,(EC$4)-1,1,(Holidays!$A$1:$A$248)),0))*$S39,"")</f>
        <v>0</v>
      </c>
      <c r="EC39" s="191">
        <f>IFERROR((IF(AND($P39&gt;=EC$4,$P39&lt;ED$4,$Q39&lt;ED$4),NETWORKDAYS.INTL($P39,$Q39,1,(Holidays!$A$1:$A$248)),0)+IF(AND($P39&gt;=EC$4,$P39&lt;ED$4,$Q39&gt;=ED$4),NETWORKDAYS.INTL($P39,(ED$4)-1,1,(Holidays!$A$1:$A$248)),0)+IF(AND($P39&lt;EC$4,$Q39&lt;ED$4,$Q39&gt;=EC$4),NETWORKDAYS.INTL(EC$4,$Q39,1,(Holidays!$A$1:$A$248)),0)+IF(AND($P39&lt;EC$4,$Q39&gt;=ED$4,$Q39&gt;=EC$4),NETWORKDAYS.INTL(EC$4,(ED$4)-1,1,(Holidays!$A$1:$A$248)),0))*$S39,"")</f>
        <v>0</v>
      </c>
      <c r="ED39" s="191">
        <f>IFERROR((IF(AND($P39&gt;=ED$4,$P39&lt;EE$4,$Q39&lt;EE$4),NETWORKDAYS.INTL($P39,$Q39,1,(Holidays!$A$1:$A$248)),0)+IF(AND($P39&gt;=ED$4,$P39&lt;EE$4,$Q39&gt;=EE$4),NETWORKDAYS.INTL($P39,(EE$4)-1,1,(Holidays!$A$1:$A$248)),0)+IF(AND($P39&lt;ED$4,$Q39&lt;EE$4,$Q39&gt;=ED$4),NETWORKDAYS.INTL(ED$4,$Q39,1,(Holidays!$A$1:$A$248)),0)+IF(AND($P39&lt;ED$4,$Q39&gt;=EE$4,$Q39&gt;=ED$4),NETWORKDAYS.INTL(ED$4,(EE$4)-1,1,(Holidays!$A$1:$A$248)),0))*$S39,"")</f>
        <v>0</v>
      </c>
      <c r="EE39" s="191">
        <f>IFERROR((IF(AND($P39&gt;=EE$4,$P39&lt;EF$4,$Q39&lt;EF$4),NETWORKDAYS.INTL($P39,$Q39,1,(Holidays!$A$1:$A$248)),0)+IF(AND($P39&gt;=EE$4,$P39&lt;EF$4,$Q39&gt;=EF$4),NETWORKDAYS.INTL($P39,(EF$4)-1,1,(Holidays!$A$1:$A$248)),0)+IF(AND($P39&lt;EE$4,$Q39&lt;EF$4,$Q39&gt;=EE$4),NETWORKDAYS.INTL(EE$4,$Q39,1,(Holidays!$A$1:$A$248)),0)+IF(AND($P39&lt;EE$4,$Q39&gt;=EF$4,$Q39&gt;=EE$4),NETWORKDAYS.INTL(EE$4,(EF$4)-1,1,(Holidays!$A$1:$A$248)),0))*$S39,"")</f>
        <v>0</v>
      </c>
      <c r="EF39" s="191">
        <f>IFERROR((IF(AND($P39&gt;=EF$4,$P39&lt;EG$4,$Q39&lt;EG$4),NETWORKDAYS.INTL($P39,$Q39,1,(Holidays!$A$1:$A$248)),0)+IF(AND($P39&gt;=EF$4,$P39&lt;EG$4,$Q39&gt;=EG$4),NETWORKDAYS.INTL($P39,(EG$4)-1,1,(Holidays!$A$1:$A$248)),0)+IF(AND($P39&lt;EF$4,$Q39&lt;EG$4,$Q39&gt;=EF$4),NETWORKDAYS.INTL(EF$4,$Q39,1,(Holidays!$A$1:$A$248)),0)+IF(AND($P39&lt;EF$4,$Q39&gt;=EG$4,$Q39&gt;=EF$4),NETWORKDAYS.INTL(EF$4,(EG$4)-1,1,(Holidays!$A$1:$A$248)),0))*$S39,"")</f>
        <v>0</v>
      </c>
      <c r="EG39" s="191">
        <f>IFERROR((IF(AND($P39&gt;=EG$4,$P39&lt;EH$4,$Q39&lt;EH$4),NETWORKDAYS.INTL($P39,$Q39,1,(Holidays!$A$1:$A$248)),0)+IF(AND($P39&gt;=EG$4,$P39&lt;EH$4,$Q39&gt;=EH$4),NETWORKDAYS.INTL($P39,(EH$4)-1,1,(Holidays!$A$1:$A$248)),0)+IF(AND($P39&lt;EG$4,$Q39&lt;EH$4,$Q39&gt;=EG$4),NETWORKDAYS.INTL(EG$4,$Q39,1,(Holidays!$A$1:$A$248)),0)+IF(AND($P39&lt;EG$4,$Q39&gt;=EH$4,$Q39&gt;=EG$4),NETWORKDAYS.INTL(EG$4,(EH$4)-1,1,(Holidays!$A$1:$A$248)),0))*$S39,"")</f>
        <v>0</v>
      </c>
      <c r="EH39" s="191">
        <f>IFERROR((IF(AND($P39&gt;=EH$4,$P39&lt;EI$4,$Q39&lt;EI$4),NETWORKDAYS.INTL($P39,$Q39,1,(Holidays!$A$1:$A$248)),0)+IF(AND($P39&gt;=EH$4,$P39&lt;EI$4,$Q39&gt;=EI$4),NETWORKDAYS.INTL($P39,(EI$4)-1,1,(Holidays!$A$1:$A$248)),0)+IF(AND($P39&lt;EH$4,$Q39&lt;EI$4,$Q39&gt;=EH$4),NETWORKDAYS.INTL(EH$4,$Q39,1,(Holidays!$A$1:$A$248)),0)+IF(AND($P39&lt;EH$4,$Q39&gt;=EI$4,$Q39&gt;=EH$4),NETWORKDAYS.INTL(EH$4,(EI$4)-1,1,(Holidays!$A$1:$A$248)),0))*$S39,"")</f>
        <v>0</v>
      </c>
      <c r="EI39" s="191">
        <f>IFERROR((IF(AND($P39&gt;=EI$4,$P39&lt;EJ$4,$Q39&lt;EJ$4),NETWORKDAYS.INTL($P39,$Q39,1,(Holidays!$A$1:$A$248)),0)+IF(AND($P39&gt;=EI$4,$P39&lt;EJ$4,$Q39&gt;=EJ$4),NETWORKDAYS.INTL($P39,(EJ$4)-1,1,(Holidays!$A$1:$A$248)),0)+IF(AND($P39&lt;EI$4,$Q39&lt;EJ$4,$Q39&gt;=EI$4),NETWORKDAYS.INTL(EI$4,$Q39,1,(Holidays!$A$1:$A$248)),0)+IF(AND($P39&lt;EI$4,$Q39&gt;=EJ$4,$Q39&gt;=EI$4),NETWORKDAYS.INTL(EI$4,(EJ$4)-1,1,(Holidays!$A$1:$A$248)),0))*$S39,"")</f>
        <v>0</v>
      </c>
      <c r="EJ39" s="191">
        <f>IFERROR((IF(AND($P39&gt;=EJ$4,$P39&lt;EK$4,$Q39&lt;EK$4),NETWORKDAYS.INTL($P39,$Q39,1,(Holidays!$A$1:$A$248)),0)+IF(AND($P39&gt;=EJ$4,$P39&lt;EK$4,$Q39&gt;=EK$4),NETWORKDAYS.INTL($P39,(EK$4)-1,1,(Holidays!$A$1:$A$248)),0)+IF(AND($P39&lt;EJ$4,$Q39&lt;EK$4,$Q39&gt;=EJ$4),NETWORKDAYS.INTL(EJ$4,$Q39,1,(Holidays!$A$1:$A$248)),0)+IF(AND($P39&lt;EJ$4,$Q39&gt;=EK$4,$Q39&gt;=EJ$4),NETWORKDAYS.INTL(EJ$4,(EK$4)-1,1,(Holidays!$A$1:$A$248)),0))*$S39,"")</f>
        <v>0</v>
      </c>
      <c r="EK39" s="191">
        <f>IFERROR((IF(AND($P39&gt;=EK$4,$P39&lt;EL$4,$Q39&lt;EL$4),NETWORKDAYS.INTL($P39,$Q39,1,(Holidays!$A$1:$A$248)),0)+IF(AND($P39&gt;=EK$4,$P39&lt;EL$4,$Q39&gt;=EL$4),NETWORKDAYS.INTL($P39,(EL$4)-1,1,(Holidays!$A$1:$A$248)),0)+IF(AND($P39&lt;EK$4,$Q39&lt;EL$4,$Q39&gt;=EK$4),NETWORKDAYS.INTL(EK$4,$Q39,1,(Holidays!$A$1:$A$248)),0)+IF(AND($P39&lt;EK$4,$Q39&gt;=EL$4,$Q39&gt;=EK$4),NETWORKDAYS.INTL(EK$4,(EL$4)-1,1,(Holidays!$A$1:$A$248)),0))*$S39,"")</f>
        <v>0</v>
      </c>
      <c r="EL39" s="191">
        <f>IFERROR((IF(AND($P39&gt;=EL$4,$P39&lt;EM$4,$Q39&lt;EM$4),NETWORKDAYS.INTL($P39,$Q39,1,(Holidays!$A$1:$A$248)),0)+IF(AND($P39&gt;=EL$4,$P39&lt;EM$4,$Q39&gt;=EM$4),NETWORKDAYS.INTL($P39,(EM$4)-1,1,(Holidays!$A$1:$A$248)),0)+IF(AND($P39&lt;EL$4,$Q39&lt;EM$4,$Q39&gt;=EL$4),NETWORKDAYS.INTL(EL$4,$Q39,1,(Holidays!$A$1:$A$248)),0)+IF(AND($P39&lt;EL$4,$Q39&gt;=EM$4,$Q39&gt;=EL$4),NETWORKDAYS.INTL(EL$4,(EM$4)-1,1,(Holidays!$A$1:$A$248)),0))*$S39,"")</f>
        <v>0</v>
      </c>
      <c r="EM39" s="191">
        <f>IFERROR((IF(AND($P39&gt;=EM$4,$P39&lt;EN$4,$Q39&lt;EN$4),NETWORKDAYS.INTL($P39,$Q39,1,(Holidays!$A$1:$A$248)),0)+IF(AND($P39&gt;=EM$4,$P39&lt;EN$4,$Q39&gt;=EN$4),NETWORKDAYS.INTL($P39,(EN$4)-1,1,(Holidays!$A$1:$A$248)),0)+IF(AND($P39&lt;EM$4,$Q39&lt;EN$4,$Q39&gt;=EM$4),NETWORKDAYS.INTL(EM$4,$Q39,1,(Holidays!$A$1:$A$248)),0)+IF(AND($P39&lt;EM$4,$Q39&gt;=EN$4,$Q39&gt;=EM$4),NETWORKDAYS.INTL(EM$4,(EN$4)-1,1,(Holidays!$A$1:$A$248)),0))*$S39,"")</f>
        <v>0</v>
      </c>
      <c r="EN39" s="191">
        <f>IFERROR((IF(AND($P39&gt;=EN$4,$P39&lt;EO$4,$Q39&lt;EO$4),NETWORKDAYS.INTL($P39,$Q39,1,(Holidays!$A$1:$A$248)),0)+IF(AND($P39&gt;=EN$4,$P39&lt;EO$4,$Q39&gt;=EO$4),NETWORKDAYS.INTL($P39,(EO$4)-1,1,(Holidays!$A$1:$A$248)),0)+IF(AND($P39&lt;EN$4,$Q39&lt;EO$4,$Q39&gt;=EN$4),NETWORKDAYS.INTL(EN$4,$Q39,1,(Holidays!$A$1:$A$248)),0)+IF(AND($P39&lt;EN$4,$Q39&gt;=EO$4,$Q39&gt;=EN$4),NETWORKDAYS.INTL(EN$4,(EO$4)-1,1,(Holidays!$A$1:$A$248)),0))*$S39,"")</f>
        <v>0</v>
      </c>
      <c r="EO39" s="191">
        <f>IFERROR((IF(AND($P39&gt;=EO$4,$P39&lt;EP$4,$Q39&lt;EP$4),NETWORKDAYS.INTL($P39,$Q39,1,(Holidays!$A$1:$A$248)),0)+IF(AND($P39&gt;=EO$4,$P39&lt;EP$4,$Q39&gt;=EP$4),NETWORKDAYS.INTL($P39,(EP$4)-1,1,(Holidays!$A$1:$A$248)),0)+IF(AND($P39&lt;EO$4,$Q39&lt;EP$4,$Q39&gt;=EO$4),NETWORKDAYS.INTL(EO$4,$Q39,1,(Holidays!$A$1:$A$248)),0)+IF(AND($P39&lt;EO$4,$Q39&gt;=EP$4,$Q39&gt;=EO$4),NETWORKDAYS.INTL(EO$4,(EP$4)-1,1,(Holidays!$A$1:$A$248)),0))*$S39,"")</f>
        <v>0</v>
      </c>
      <c r="EP39" s="191">
        <f>IFERROR((IF(AND($P39&gt;=EP$4,$P39&lt;EQ$4,$Q39&lt;EQ$4),NETWORKDAYS.INTL($P39,$Q39,1,(Holidays!$A$1:$A$248)),0)+IF(AND($P39&gt;=EP$4,$P39&lt;EQ$4,$Q39&gt;=EQ$4),NETWORKDAYS.INTL($P39,(EQ$4)-1,1,(Holidays!$A$1:$A$248)),0)+IF(AND($P39&lt;EP$4,$Q39&lt;EQ$4,$Q39&gt;=EP$4),NETWORKDAYS.INTL(EP$4,$Q39,1,(Holidays!$A$1:$A$248)),0)+IF(AND($P39&lt;EP$4,$Q39&gt;=EQ$4,$Q39&gt;=EP$4),NETWORKDAYS.INTL(EP$4,(EQ$4)-1,1,(Holidays!$A$1:$A$248)),0))*$S39,"")</f>
        <v>0</v>
      </c>
      <c r="EQ39" s="191">
        <f>IFERROR((IF(AND($P39&gt;=EQ$4,$P39&lt;ER$4,$Q39&lt;ER$4),NETWORKDAYS.INTL($P39,$Q39,1,(Holidays!$A$1:$A$248)),0)+IF(AND($P39&gt;=EQ$4,$P39&lt;ER$4,$Q39&gt;=ER$4),NETWORKDAYS.INTL($P39,(ER$4)-1,1,(Holidays!$A$1:$A$248)),0)+IF(AND($P39&lt;EQ$4,$Q39&lt;ER$4,$Q39&gt;=EQ$4),NETWORKDAYS.INTL(EQ$4,$Q39,1,(Holidays!$A$1:$A$248)),0)+IF(AND($P39&lt;EQ$4,$Q39&gt;=ER$4,$Q39&gt;=EQ$4),NETWORKDAYS.INTL(EQ$4,(ER$4)-1,1,(Holidays!$A$1:$A$248)),0))*$S39,"")</f>
        <v>0</v>
      </c>
      <c r="ER39" s="191">
        <f>IFERROR((IF(AND($P39&gt;=ER$4,$P39&lt;ES$4,$Q39&lt;ES$4),NETWORKDAYS.INTL($P39,$Q39,1,(Holidays!$A$1:$A$248)),0)+IF(AND($P39&gt;=ER$4,$P39&lt;ES$4,$Q39&gt;=ES$4),NETWORKDAYS.INTL($P39,(ES$4)-1,1,(Holidays!$A$1:$A$248)),0)+IF(AND($P39&lt;ER$4,$Q39&lt;ES$4,$Q39&gt;=ER$4),NETWORKDAYS.INTL(ER$4,$Q39,1,(Holidays!$A$1:$A$248)),0)+IF(AND($P39&lt;ER$4,$Q39&gt;=ES$4,$Q39&gt;=ER$4),NETWORKDAYS.INTL(ER$4,(ES$4)-1,1,(Holidays!$A$1:$A$248)),0))*$S39,"")</f>
        <v>0</v>
      </c>
      <c r="ES39" s="191">
        <f>IFERROR((IF(AND($P39&gt;=ES$4,$P39&lt;ET$4,$Q39&lt;ET$4),NETWORKDAYS.INTL($P39,$Q39,1,(Holidays!$A$1:$A$248)),0)+IF(AND($P39&gt;=ES$4,$P39&lt;ET$4,$Q39&gt;=ET$4),NETWORKDAYS.INTL($P39,(ET$4)-1,1,(Holidays!$A$1:$A$248)),0)+IF(AND($P39&lt;ES$4,$Q39&lt;ET$4,$Q39&gt;=ES$4),NETWORKDAYS.INTL(ES$4,$Q39,1,(Holidays!$A$1:$A$248)),0)+IF(AND($P39&lt;ES$4,$Q39&gt;=ET$4,$Q39&gt;=ES$4),NETWORKDAYS.INTL(ES$4,(ET$4)-1,1,(Holidays!$A$1:$A$248)),0))*$S39,"")</f>
        <v>0</v>
      </c>
      <c r="ET39" s="191">
        <f>IFERROR((IF(AND($P39&gt;=ET$4,$P39&lt;EU$4,$Q39&lt;EU$4),NETWORKDAYS.INTL($P39,$Q39,1,(Holidays!$A$1:$A$248)),0)+IF(AND($P39&gt;=ET$4,$P39&lt;EU$4,$Q39&gt;=EU$4),NETWORKDAYS.INTL($P39,(EU$4)-1,1,(Holidays!$A$1:$A$248)),0)+IF(AND($P39&lt;ET$4,$Q39&lt;EU$4,$Q39&gt;=ET$4),NETWORKDAYS.INTL(ET$4,$Q39,1,(Holidays!$A$1:$A$248)),0)+IF(AND($P39&lt;ET$4,$Q39&gt;=EU$4,$Q39&gt;=ET$4),NETWORKDAYS.INTL(ET$4,(EU$4)-1,1,(Holidays!$A$1:$A$248)),0))*$S39,"")</f>
        <v>0</v>
      </c>
      <c r="EU39" s="191">
        <f>IFERROR((IF(AND($P39&gt;=EU$4,$P39&lt;EV$4,$Q39&lt;EV$4),NETWORKDAYS.INTL($P39,$Q39,1,(Holidays!$A$1:$A$248)),0)+IF(AND($P39&gt;=EU$4,$P39&lt;EV$4,$Q39&gt;=EV$4),NETWORKDAYS.INTL($P39,(EV$4)-1,1,(Holidays!$A$1:$A$248)),0)+IF(AND($P39&lt;EU$4,$Q39&lt;EV$4,$Q39&gt;=EU$4),NETWORKDAYS.INTL(EU$4,$Q39,1,(Holidays!$A$1:$A$248)),0)+IF(AND($P39&lt;EU$4,$Q39&gt;=EV$4,$Q39&gt;=EU$4),NETWORKDAYS.INTL(EU$4,(EV$4)-1,1,(Holidays!$A$1:$A$248)),0))*$S39,"")</f>
        <v>0</v>
      </c>
      <c r="EV39" s="191">
        <f>IFERROR((IF(AND($P39&gt;=EV$4,$P39&lt;EW$4,$Q39&lt;EW$4),NETWORKDAYS.INTL($P39,$Q39,1,(Holidays!$A$1:$A$248)),0)+IF(AND($P39&gt;=EV$4,$P39&lt;EW$4,$Q39&gt;=EW$4),NETWORKDAYS.INTL($P39,(EW$4)-1,1,(Holidays!$A$1:$A$248)),0)+IF(AND($P39&lt;EV$4,$Q39&lt;EW$4,$Q39&gt;=EV$4),NETWORKDAYS.INTL(EV$4,$Q39,1,(Holidays!$A$1:$A$248)),0)+IF(AND($P39&lt;EV$4,$Q39&gt;=EW$4,$Q39&gt;=EV$4),NETWORKDAYS.INTL(EV$4,(EW$4)-1,1,(Holidays!$A$1:$A$248)),0))*$S39,"")</f>
        <v>0</v>
      </c>
      <c r="EW39" s="191">
        <f>IFERROR((IF(AND($P39&gt;=EW$4,$P39&lt;EX$4,$Q39&lt;EX$4),NETWORKDAYS.INTL($P39,$Q39,1,(Holidays!$A$1:$A$248)),0)+IF(AND($P39&gt;=EW$4,$P39&lt;EX$4,$Q39&gt;=EX$4),NETWORKDAYS.INTL($P39,(EX$4)-1,1,(Holidays!$A$1:$A$248)),0)+IF(AND($P39&lt;EW$4,$Q39&lt;EX$4,$Q39&gt;=EW$4),NETWORKDAYS.INTL(EW$4,$Q39,1,(Holidays!$A$1:$A$248)),0)+IF(AND($P39&lt;EW$4,$Q39&gt;=EX$4,$Q39&gt;=EW$4),NETWORKDAYS.INTL(EW$4,(EX$4)-1,1,(Holidays!$A$1:$A$248)),0))*$S39,"")</f>
        <v>0</v>
      </c>
      <c r="EX39" s="191">
        <f>IFERROR((IF(AND($P39&gt;=EX$4,$P39&lt;EY$4,$Q39&lt;EY$4),NETWORKDAYS.INTL($P39,$Q39,1,(Holidays!$A$1:$A$248)),0)+IF(AND($P39&gt;=EX$4,$P39&lt;EY$4,$Q39&gt;=EY$4),NETWORKDAYS.INTL($P39,(EY$4)-1,1,(Holidays!$A$1:$A$248)),0)+IF(AND($P39&lt;EX$4,$Q39&lt;EY$4,$Q39&gt;=EX$4),NETWORKDAYS.INTL(EX$4,$Q39,1,(Holidays!$A$1:$A$248)),0)+IF(AND($P39&lt;EX$4,$Q39&gt;=EY$4,$Q39&gt;=EX$4),NETWORKDAYS.INTL(EX$4,(EY$4)-1,1,(Holidays!$A$1:$A$248)),0))*$S39,"")</f>
        <v>0</v>
      </c>
      <c r="EY39" s="191">
        <f>IFERROR((IF(AND($P39&gt;=EY$4,$P39&lt;EZ$4,$Q39&lt;EZ$4),NETWORKDAYS.INTL($P39,$Q39,1,(Holidays!$A$1:$A$248)),0)+IF(AND($P39&gt;=EY$4,$P39&lt;EZ$4,$Q39&gt;=EZ$4),NETWORKDAYS.INTL($P39,(EZ$4)-1,1,(Holidays!$A$1:$A$248)),0)+IF(AND($P39&lt;EY$4,$Q39&lt;EZ$4,$Q39&gt;=EY$4),NETWORKDAYS.INTL(EY$4,$Q39,1,(Holidays!$A$1:$A$248)),0)+IF(AND($P39&lt;EY$4,$Q39&gt;=EZ$4,$Q39&gt;=EY$4),NETWORKDAYS.INTL(EY$4,(EZ$4)-1,1,(Holidays!$A$1:$A$248)),0))*$S39,"")</f>
        <v>0</v>
      </c>
      <c r="EZ39" s="191">
        <f>IFERROR((IF(AND($P39&gt;=EZ$4,$P39&lt;FA$4,$Q39&lt;FA$4),NETWORKDAYS.INTL($P39,$Q39,1,(Holidays!$A$1:$A$248)),0)+IF(AND($P39&gt;=EZ$4,$P39&lt;FA$4,$Q39&gt;=FA$4),NETWORKDAYS.INTL($P39,(FA$4)-1,1,(Holidays!$A$1:$A$248)),0)+IF(AND($P39&lt;EZ$4,$Q39&lt;FA$4,$Q39&gt;=EZ$4),NETWORKDAYS.INTL(EZ$4,$Q39,1,(Holidays!$A$1:$A$248)),0)+IF(AND($P39&lt;EZ$4,$Q39&gt;=FA$4,$Q39&gt;=EZ$4),NETWORKDAYS.INTL(EZ$4,(FA$4)-1,1,(Holidays!$A$1:$A$248)),0))*$S39,"")</f>
        <v>0</v>
      </c>
      <c r="FA39" s="191">
        <f>IFERROR((IF(AND($P39&gt;=FA$4,$P39&lt;FB$4,$Q39&lt;FB$4),NETWORKDAYS.INTL($P39,$Q39,1,(Holidays!$A$1:$A$248)),0)+IF(AND($P39&gt;=FA$4,$P39&lt;FB$4,$Q39&gt;=FB$4),NETWORKDAYS.INTL($P39,(FB$4)-1,1,(Holidays!$A$1:$A$248)),0)+IF(AND($P39&lt;FA$4,$Q39&lt;FB$4,$Q39&gt;=FA$4),NETWORKDAYS.INTL(FA$4,$Q39,1,(Holidays!$A$1:$A$248)),0)+IF(AND($P39&lt;FA$4,$Q39&gt;=FB$4,$Q39&gt;=FA$4),NETWORKDAYS.INTL(FA$4,(FB$4)-1,1,(Holidays!$A$1:$A$248)),0))*$S39,"")</f>
        <v>0</v>
      </c>
      <c r="FB39" s="191">
        <f>IFERROR((IF(AND($P39&gt;=FB$4,$P39&lt;FC$4,$Q39&lt;FC$4),NETWORKDAYS.INTL($P39,$Q39,1,(Holidays!$A$1:$A$248)),0)+IF(AND($P39&gt;=FB$4,$P39&lt;FC$4,$Q39&gt;=FC$4),NETWORKDAYS.INTL($P39,(FC$4)-1,1,(Holidays!$A$1:$A$248)),0)+IF(AND($P39&lt;FB$4,$Q39&lt;FC$4,$Q39&gt;=FB$4),NETWORKDAYS.INTL(FB$4,$Q39,1,(Holidays!$A$1:$A$248)),0)+IF(AND($P39&lt;FB$4,$Q39&gt;=FC$4,$Q39&gt;=FB$4),NETWORKDAYS.INTL(FB$4,(FC$4)-1,1,(Holidays!$A$1:$A$248)),0))*$S39,"")</f>
        <v>0</v>
      </c>
      <c r="FC39" s="191">
        <f>IFERROR((IF(AND($P39&gt;=FC$4,$P39&lt;FD$4,$Q39&lt;FD$4),NETWORKDAYS.INTL($P39,$Q39,1,(Holidays!$A$1:$A$248)),0)+IF(AND($P39&gt;=FC$4,$P39&lt;FD$4,$Q39&gt;=FD$4),NETWORKDAYS.INTL($P39,(FD$4)-1,1,(Holidays!$A$1:$A$248)),0)+IF(AND($P39&lt;FC$4,$Q39&lt;FD$4,$Q39&gt;=FC$4),NETWORKDAYS.INTL(FC$4,$Q39,1,(Holidays!$A$1:$A$248)),0)+IF(AND($P39&lt;FC$4,$Q39&gt;=FD$4,$Q39&gt;=FC$4),NETWORKDAYS.INTL(FC$4,(FD$4)-1,1,(Holidays!$A$1:$A$248)),0))*$S39,"")</f>
        <v>0</v>
      </c>
      <c r="FD39" s="191">
        <f>IFERROR((IF(AND($P39&gt;=FD$4,$P39&lt;FE$4,$Q39&lt;FE$4),NETWORKDAYS.INTL($P39,$Q39,1,(Holidays!$A$1:$A$248)),0)+IF(AND($P39&gt;=FD$4,$P39&lt;FE$4,$Q39&gt;=FE$4),NETWORKDAYS.INTL($P39,(FE$4)-1,1,(Holidays!$A$1:$A$248)),0)+IF(AND($P39&lt;FD$4,$Q39&lt;FE$4,$Q39&gt;=FD$4),NETWORKDAYS.INTL(FD$4,$Q39,1,(Holidays!$A$1:$A$248)),0)+IF(AND($P39&lt;FD$4,$Q39&gt;=FE$4,$Q39&gt;=FD$4),NETWORKDAYS.INTL(FD$4,(FE$4)-1,1,(Holidays!$A$1:$A$248)),0))*$S39,"")</f>
        <v>0</v>
      </c>
      <c r="FE39" s="191">
        <f>IFERROR((IF(AND($P39&gt;=FE$4,$P39&lt;FF$4,$Q39&lt;FF$4),NETWORKDAYS.INTL($P39,$Q39,1,(Holidays!$A$1:$A$248)),0)+IF(AND($P39&gt;=FE$4,$P39&lt;FF$4,$Q39&gt;=FF$4),NETWORKDAYS.INTL($P39,(FF$4)-1,1,(Holidays!$A$1:$A$248)),0)+IF(AND($P39&lt;FE$4,$Q39&lt;FF$4,$Q39&gt;=FE$4),NETWORKDAYS.INTL(FE$4,$Q39,1,(Holidays!$A$1:$A$248)),0)+IF(AND($P39&lt;FE$4,$Q39&gt;=FF$4,$Q39&gt;=FE$4),NETWORKDAYS.INTL(FE$4,(FF$4)-1,1,(Holidays!$A$1:$A$248)),0))*$S39,"")</f>
        <v>0</v>
      </c>
      <c r="FF39" s="191">
        <f>IFERROR((IF(AND($P39&gt;=FF$4,$P39&lt;FG$4,$Q39&lt;FG$4),NETWORKDAYS.INTL($P39,$Q39,1,(Holidays!$A$1:$A$248)),0)+IF(AND($P39&gt;=FF$4,$P39&lt;FG$4,$Q39&gt;=FG$4),NETWORKDAYS.INTL($P39,(FG$4)-1,1,(Holidays!$A$1:$A$248)),0)+IF(AND($P39&lt;FF$4,$Q39&lt;FG$4,$Q39&gt;=FF$4),NETWORKDAYS.INTL(FF$4,$Q39,1,(Holidays!$A$1:$A$248)),0)+IF(AND($P39&lt;FF$4,$Q39&gt;=FG$4,$Q39&gt;=FF$4),NETWORKDAYS.INTL(FF$4,(FG$4)-1,1,(Holidays!$A$1:$A$248)),0))*$S39,"")</f>
        <v>0</v>
      </c>
      <c r="FG39" s="191">
        <f>IFERROR((IF(AND($P39&gt;=FG$4,$P39&lt;FH$4,$Q39&lt;FH$4),NETWORKDAYS.INTL($P39,$Q39,1,(Holidays!$A$1:$A$248)),0)+IF(AND($P39&gt;=FG$4,$P39&lt;FH$4,$Q39&gt;=FH$4),NETWORKDAYS.INTL($P39,(FH$4)-1,1,(Holidays!$A$1:$A$248)),0)+IF(AND($P39&lt;FG$4,$Q39&lt;FH$4,$Q39&gt;=FG$4),NETWORKDAYS.INTL(FG$4,$Q39,1,(Holidays!$A$1:$A$248)),0)+IF(AND($P39&lt;FG$4,$Q39&gt;=FH$4,$Q39&gt;=FG$4),NETWORKDAYS.INTL(FG$4,(FH$4)-1,1,(Holidays!$A$1:$A$248)),0))*$S39,"")</f>
        <v>0</v>
      </c>
      <c r="FH39" s="191">
        <f>IFERROR((IF(AND($P39&gt;=FH$4,$P39&lt;FI$4,$Q39&lt;FI$4),NETWORKDAYS.INTL($P39,$Q39,1,(Holidays!$A$1:$A$248)),0)+IF(AND($P39&gt;=FH$4,$P39&lt;FI$4,$Q39&gt;=FI$4),NETWORKDAYS.INTL($P39,(FI$4)-1,1,(Holidays!$A$1:$A$248)),0)+IF(AND($P39&lt;FH$4,$Q39&lt;FI$4,$Q39&gt;=FH$4),NETWORKDAYS.INTL(FH$4,$Q39,1,(Holidays!$A$1:$A$248)),0)+IF(AND($P39&lt;FH$4,$Q39&gt;=FI$4,$Q39&gt;=FH$4),NETWORKDAYS.INTL(FH$4,(FI$4)-1,1,(Holidays!$A$1:$A$248)),0))*$S39,"")</f>
        <v>0</v>
      </c>
      <c r="FI39" s="191">
        <f>IFERROR((IF(AND($P39&gt;=FI$4,$P39&lt;FJ$4,$Q39&lt;FJ$4),NETWORKDAYS.INTL($P39,$Q39,1,(Holidays!$A$1:$A$248)),0)+IF(AND($P39&gt;=FI$4,$P39&lt;FJ$4,$Q39&gt;=FJ$4),NETWORKDAYS.INTL($P39,(FJ$4)-1,1,(Holidays!$A$1:$A$248)),0)+IF(AND($P39&lt;FI$4,$Q39&lt;FJ$4,$Q39&gt;=FI$4),NETWORKDAYS.INTL(FI$4,$Q39,1,(Holidays!$A$1:$A$248)),0)+IF(AND($P39&lt;FI$4,$Q39&gt;=FJ$4,$Q39&gt;=FI$4),NETWORKDAYS.INTL(FI$4,(FJ$4)-1,1,(Holidays!$A$1:$A$248)),0))*$S39,"")</f>
        <v>0</v>
      </c>
      <c r="FJ39" s="191">
        <f>IFERROR((IF(AND($P39&gt;=FJ$4,$P39&lt;FK$4,$Q39&lt;FK$4),NETWORKDAYS.INTL($P39,$Q39,1,(Holidays!$A$1:$A$248)),0)+IF(AND($P39&gt;=FJ$4,$P39&lt;FK$4,$Q39&gt;=FK$4),NETWORKDAYS.INTL($P39,(FK$4)-1,1,(Holidays!$A$1:$A$248)),0)+IF(AND($P39&lt;FJ$4,$Q39&lt;FK$4,$Q39&gt;=FJ$4),NETWORKDAYS.INTL(FJ$4,$Q39,1,(Holidays!$A$1:$A$248)),0)+IF(AND($P39&lt;FJ$4,$Q39&gt;=FK$4,$Q39&gt;=FJ$4),NETWORKDAYS.INTL(FJ$4,(FK$4)-1,1,(Holidays!$A$1:$A$248)),0))*$S39,"")</f>
        <v>0</v>
      </c>
      <c r="FK39" s="191">
        <f>IFERROR((IF(AND($P39&gt;=FK$4,$P39&lt;FL$4,$Q39&lt;FL$4),NETWORKDAYS.INTL($P39,$Q39,1,(Holidays!$A$1:$A$248)),0)+IF(AND($P39&gt;=FK$4,$P39&lt;FL$4,$Q39&gt;=FL$4),NETWORKDAYS.INTL($P39,(FL$4)-1,1,(Holidays!$A$1:$A$248)),0)+IF(AND($P39&lt;FK$4,$Q39&lt;FL$4,$Q39&gt;=FK$4),NETWORKDAYS.INTL(FK$4,$Q39,1,(Holidays!$A$1:$A$248)),0)+IF(AND($P39&lt;FK$4,$Q39&gt;=FL$4,$Q39&gt;=FK$4),NETWORKDAYS.INTL(FK$4,(FL$4)-1,1,(Holidays!$A$1:$A$248)),0))*$S39,"")</f>
        <v>0</v>
      </c>
      <c r="FL39" s="191">
        <f>IFERROR((IF(AND($P39&gt;=FL$4,$P39&lt;FM$4,$Q39&lt;FM$4),NETWORKDAYS.INTL($P39,$Q39,1,(Holidays!$A$1:$A$248)),0)+IF(AND($P39&gt;=FL$4,$P39&lt;FM$4,$Q39&gt;=FM$4),NETWORKDAYS.INTL($P39,(FM$4)-1,1,(Holidays!$A$1:$A$248)),0)+IF(AND($P39&lt;FL$4,$Q39&lt;FM$4,$Q39&gt;=FL$4),NETWORKDAYS.INTL(FL$4,$Q39,1,(Holidays!$A$1:$A$248)),0)+IF(AND($P39&lt;FL$4,$Q39&gt;=FM$4,$Q39&gt;=FL$4),NETWORKDAYS.INTL(FL$4,(FM$4)-1,1,(Holidays!$A$1:$A$248)),0))*$S39,"")</f>
        <v>0</v>
      </c>
      <c r="FM39" s="191">
        <f>IFERROR((IF(AND($P39&gt;=FM$4,$P39&lt;FN$4,$Q39&lt;FN$4),NETWORKDAYS.INTL($P39,$Q39,1,(Holidays!$A$1:$A$248)),0)+IF(AND($P39&gt;=FM$4,$P39&lt;FN$4,$Q39&gt;=FN$4),NETWORKDAYS.INTL($P39,(FN$4)-1,1,(Holidays!$A$1:$A$248)),0)+IF(AND($P39&lt;FM$4,$Q39&lt;FN$4,$Q39&gt;=FM$4),NETWORKDAYS.INTL(FM$4,$Q39,1,(Holidays!$A$1:$A$248)),0)+IF(AND($P39&lt;FM$4,$Q39&gt;=FN$4,$Q39&gt;=FM$4),NETWORKDAYS.INTL(FM$4,(FN$4)-1,1,(Holidays!$A$1:$A$248)),0))*$S39,"")</f>
        <v>0</v>
      </c>
      <c r="FN39" s="191">
        <f>IFERROR((IF(AND($P39&gt;=FN$4,$P39&lt;FO$4,$Q39&lt;FO$4),NETWORKDAYS.INTL($P39,$Q39,1,(Holidays!$A$1:$A$248)),0)+IF(AND($P39&gt;=FN$4,$P39&lt;FO$4,$Q39&gt;=FO$4),NETWORKDAYS.INTL($P39,(FO$4)-1,1,(Holidays!$A$1:$A$248)),0)+IF(AND($P39&lt;FN$4,$Q39&lt;FO$4,$Q39&gt;=FN$4),NETWORKDAYS.INTL(FN$4,$Q39,1,(Holidays!$A$1:$A$248)),0)+IF(AND($P39&lt;FN$4,$Q39&gt;=FO$4,$Q39&gt;=FN$4),NETWORKDAYS.INTL(FN$4,(FO$4)-1,1,(Holidays!$A$1:$A$248)),0))*$S39,"")</f>
        <v>0</v>
      </c>
      <c r="FO39" s="191">
        <f>IFERROR((IF(AND($P39&gt;=FO$4,$P39&lt;FP$4,$Q39&lt;FP$4),NETWORKDAYS.INTL($P39,$Q39,1,(Holidays!$A$1:$A$248)),0)+IF(AND($P39&gt;=FO$4,$P39&lt;FP$4,$Q39&gt;=FP$4),NETWORKDAYS.INTL($P39,(FP$4)-1,1,(Holidays!$A$1:$A$248)),0)+IF(AND($P39&lt;FO$4,$Q39&lt;FP$4,$Q39&gt;=FO$4),NETWORKDAYS.INTL(FO$4,$Q39,1,(Holidays!$A$1:$A$248)),0)+IF(AND($P39&lt;FO$4,$Q39&gt;=FP$4,$Q39&gt;=FO$4),NETWORKDAYS.INTL(FO$4,(FP$4)-1,1,(Holidays!$A$1:$A$248)),0))*$S39,"")</f>
        <v>0</v>
      </c>
      <c r="FP39" s="191">
        <f>IFERROR((IF(AND($P39&gt;=FP$4,$P39&lt;FQ$4,$Q39&lt;FQ$4),NETWORKDAYS.INTL($P39,$Q39,1,(Holidays!$A$1:$A$248)),0)+IF(AND($P39&gt;=FP$4,$P39&lt;FQ$4,$Q39&gt;=FQ$4),NETWORKDAYS.INTL($P39,(FQ$4)-1,1,(Holidays!$A$1:$A$248)),0)+IF(AND($P39&lt;FP$4,$Q39&lt;FQ$4,$Q39&gt;=FP$4),NETWORKDAYS.INTL(FP$4,$Q39,1,(Holidays!$A$1:$A$248)),0)+IF(AND($P39&lt;FP$4,$Q39&gt;=FQ$4,$Q39&gt;=FP$4),NETWORKDAYS.INTL(FP$4,(FQ$4)-1,1,(Holidays!$A$1:$A$248)),0))*$S39,"")</f>
        <v>0</v>
      </c>
      <c r="FQ39" s="191">
        <f>IFERROR((IF(AND($P39&gt;=FQ$4,$P39&lt;FR$4,$Q39&lt;FR$4),NETWORKDAYS.INTL($P39,$Q39,1,(Holidays!$A$1:$A$248)),0)+IF(AND($P39&gt;=FQ$4,$P39&lt;FR$4,$Q39&gt;=FR$4),NETWORKDAYS.INTL($P39,(FR$4)-1,1,(Holidays!$A$1:$A$248)),0)+IF(AND($P39&lt;FQ$4,$Q39&lt;FR$4,$Q39&gt;=FQ$4),NETWORKDAYS.INTL(FQ$4,$Q39,1,(Holidays!$A$1:$A$248)),0)+IF(AND($P39&lt;FQ$4,$Q39&gt;=FR$4,$Q39&gt;=FQ$4),NETWORKDAYS.INTL(FQ$4,(FR$4)-1,1,(Holidays!$A$1:$A$248)),0))*$S39,"")</f>
        <v>0</v>
      </c>
      <c r="FR39" s="191">
        <f>IFERROR((IF(AND($P39&gt;=FR$4,$P39&lt;FS$4,$Q39&lt;FS$4),NETWORKDAYS.INTL($P39,$Q39,1,(Holidays!$A$1:$A$248)),0)+IF(AND($P39&gt;=FR$4,$P39&lt;FS$4,$Q39&gt;=FS$4),NETWORKDAYS.INTL($P39,(FS$4)-1,1,(Holidays!$A$1:$A$248)),0)+IF(AND($P39&lt;FR$4,$Q39&lt;FS$4,$Q39&gt;=FR$4),NETWORKDAYS.INTL(FR$4,$Q39,1,(Holidays!$A$1:$A$248)),0)+IF(AND($P39&lt;FR$4,$Q39&gt;=FS$4,$Q39&gt;=FR$4),NETWORKDAYS.INTL(FR$4,(FS$4)-1,1,(Holidays!$A$1:$A$248)),0))*$S39,"")</f>
        <v>0</v>
      </c>
      <c r="FS39" s="191">
        <f>IFERROR((IF(AND($P39&gt;=FS$4,$P39&lt;FT$4,$Q39&lt;FT$4),NETWORKDAYS.INTL($P39,$Q39,1,(Holidays!$A$1:$A$248)),0)+IF(AND($P39&gt;=FS$4,$P39&lt;FT$4,$Q39&gt;=FT$4),NETWORKDAYS.INTL($P39,(FT$4)-1,1,(Holidays!$A$1:$A$248)),0)+IF(AND($P39&lt;FS$4,$Q39&lt;FT$4,$Q39&gt;=FS$4),NETWORKDAYS.INTL(FS$4,$Q39,1,(Holidays!$A$1:$A$248)),0)+IF(AND($P39&lt;FS$4,$Q39&gt;=FT$4,$Q39&gt;=FS$4),NETWORKDAYS.INTL(FS$4,(FT$4)-1,1,(Holidays!$A$1:$A$248)),0))*$S39,"")</f>
        <v>0</v>
      </c>
      <c r="FT39" s="191">
        <f>IFERROR((IF(AND($P39&gt;=FT$4,$P39&lt;FU$4,$Q39&lt;FU$4),NETWORKDAYS.INTL($P39,$Q39,1,(Holidays!$A$1:$A$248)),0)+IF(AND($P39&gt;=FT$4,$P39&lt;FU$4,$Q39&gt;=FU$4),NETWORKDAYS.INTL($P39,(FU$4)-1,1,(Holidays!$A$1:$A$248)),0)+IF(AND($P39&lt;FT$4,$Q39&lt;FU$4,$Q39&gt;=FT$4),NETWORKDAYS.INTL(FT$4,$Q39,1,(Holidays!$A$1:$A$248)),0)+IF(AND($P39&lt;FT$4,$Q39&gt;=FU$4,$Q39&gt;=FT$4),NETWORKDAYS.INTL(FT$4,(FU$4)-1,1,(Holidays!$A$1:$A$248)),0))*$S39,"")</f>
        <v>0</v>
      </c>
      <c r="FU39" s="191">
        <f>IFERROR((IF(AND($P39&gt;=FU$4,$P39&lt;FV$4,$Q39&lt;FV$4),NETWORKDAYS.INTL($P39,$Q39,1,(Holidays!$A$1:$A$248)),0)+IF(AND($P39&gt;=FU$4,$P39&lt;FV$4,$Q39&gt;=FV$4),NETWORKDAYS.INTL($P39,(FV$4)-1,1,(Holidays!$A$1:$A$248)),0)+IF(AND($P39&lt;FU$4,$Q39&lt;FV$4,$Q39&gt;=FU$4),NETWORKDAYS.INTL(FU$4,$Q39,1,(Holidays!$A$1:$A$248)),0)+IF(AND($P39&lt;FU$4,$Q39&gt;=FV$4,$Q39&gt;=FU$4),NETWORKDAYS.INTL(FU$4,(FV$4)-1,1,(Holidays!$A$1:$A$248)),0))*$S39,"")</f>
        <v>0</v>
      </c>
      <c r="FV39" s="191">
        <f>IFERROR((IF(AND($P39&gt;=FV$4,$P39&lt;FW$4,$Q39&lt;FW$4),NETWORKDAYS.INTL($P39,$Q39,1,(Holidays!$A$1:$A$248)),0)+IF(AND($P39&gt;=FV$4,$P39&lt;FW$4,$Q39&gt;=FW$4),NETWORKDAYS.INTL($P39,(FW$4)-1,1,(Holidays!$A$1:$A$248)),0)+IF(AND($P39&lt;FV$4,$Q39&lt;FW$4,$Q39&gt;=FV$4),NETWORKDAYS.INTL(FV$4,$Q39,1,(Holidays!$A$1:$A$248)),0)+IF(AND($P39&lt;FV$4,$Q39&gt;=FW$4,$Q39&gt;=FV$4),NETWORKDAYS.INTL(FV$4,(FW$4)-1,1,(Holidays!$A$1:$A$248)),0))*$S39,"")</f>
        <v>0</v>
      </c>
      <c r="FW39" s="191">
        <f>IFERROR((IF(AND($P39&gt;=FW$4,$P39&lt;FX$4,$Q39&lt;FX$4),NETWORKDAYS.INTL($P39,$Q39,1,(Holidays!$A$1:$A$248)),0)+IF(AND($P39&gt;=FW$4,$P39&lt;FX$4,$Q39&gt;=FX$4),NETWORKDAYS.INTL($P39,(FX$4)-1,1,(Holidays!$A$1:$A$248)),0)+IF(AND($P39&lt;FW$4,$Q39&lt;FX$4,$Q39&gt;=FW$4),NETWORKDAYS.INTL(FW$4,$Q39,1,(Holidays!$A$1:$A$248)),0)+IF(AND($P39&lt;FW$4,$Q39&gt;=FX$4,$Q39&gt;=FW$4),NETWORKDAYS.INTL(FW$4,(FX$4)-1,1,(Holidays!$A$1:$A$248)),0))*$S39,"")</f>
        <v>0</v>
      </c>
      <c r="FX39" s="191">
        <f>IFERROR((IF(AND($P39&gt;=FX$4,$P39&lt;FY$4,$Q39&lt;FY$4),NETWORKDAYS.INTL($P39,$Q39,1,(Holidays!$A$1:$A$248)),0)+IF(AND($P39&gt;=FX$4,$P39&lt;FY$4,$Q39&gt;=FY$4),NETWORKDAYS.INTL($P39,(FY$4)-1,1,(Holidays!$A$1:$A$248)),0)+IF(AND($P39&lt;FX$4,$Q39&lt;FY$4,$Q39&gt;=FX$4),NETWORKDAYS.INTL(FX$4,$Q39,1,(Holidays!$A$1:$A$248)),0)+IF(AND($P39&lt;FX$4,$Q39&gt;=FY$4,$Q39&gt;=FX$4),NETWORKDAYS.INTL(FX$4,(FY$4)-1,1,(Holidays!$A$1:$A$248)),0))*$S39,"")</f>
        <v>0</v>
      </c>
      <c r="FY39" s="191">
        <f>IFERROR((IF(AND($P39&gt;=FY$4,$P39&lt;FZ$4,$Q39&lt;FZ$4),NETWORKDAYS.INTL($P39,$Q39,1,(Holidays!$A$1:$A$248)),0)+IF(AND($P39&gt;=FY$4,$P39&lt;FZ$4,$Q39&gt;=FZ$4),NETWORKDAYS.INTL($P39,(FZ$4)-1,1,(Holidays!$A$1:$A$248)),0)+IF(AND($P39&lt;FY$4,$Q39&lt;FZ$4,$Q39&gt;=FY$4),NETWORKDAYS.INTL(FY$4,$Q39,1,(Holidays!$A$1:$A$248)),0)+IF(AND($P39&lt;FY$4,$Q39&gt;=FZ$4,$Q39&gt;=FY$4),NETWORKDAYS.INTL(FY$4,(FZ$4)-1,1,(Holidays!$A$1:$A$248)),0))*$S39,"")</f>
        <v>0</v>
      </c>
      <c r="FZ39" s="191">
        <f>IFERROR((IF(AND($P39&gt;=FZ$4,$P39&lt;GA$4,$Q39&lt;GA$4),NETWORKDAYS.INTL($P39,$Q39,1,(Holidays!$A$1:$A$248)),0)+IF(AND($P39&gt;=FZ$4,$P39&lt;GA$4,$Q39&gt;=GA$4),NETWORKDAYS.INTL($P39,(GA$4)-1,1,(Holidays!$A$1:$A$248)),0)+IF(AND($P39&lt;FZ$4,$Q39&lt;GA$4,$Q39&gt;=FZ$4),NETWORKDAYS.INTL(FZ$4,$Q39,1,(Holidays!$A$1:$A$248)),0)+IF(AND($P39&lt;FZ$4,$Q39&gt;=GA$4,$Q39&gt;=FZ$4),NETWORKDAYS.INTL(FZ$4,(GA$4)-1,1,(Holidays!$A$1:$A$248)),0))*$S39,"")</f>
        <v>0</v>
      </c>
      <c r="GA39" s="191">
        <f>IFERROR((IF(AND($P39&gt;=GA$4,$P39&lt;GB$4,$Q39&lt;GB$4),NETWORKDAYS.INTL($P39,$Q39,1,(Holidays!$A$1:$A$248)),0)+IF(AND($P39&gt;=GA$4,$P39&lt;GB$4,$Q39&gt;=GB$4),NETWORKDAYS.INTL($P39,(GB$4)-1,1,(Holidays!$A$1:$A$248)),0)+IF(AND($P39&lt;GA$4,$Q39&lt;GB$4,$Q39&gt;=GA$4),NETWORKDAYS.INTL(GA$4,$Q39,1,(Holidays!$A$1:$A$248)),0)+IF(AND($P39&lt;GA$4,$Q39&gt;=GB$4,$Q39&gt;=GA$4),NETWORKDAYS.INTL(GA$4,(GB$4)-1,1,(Holidays!$A$1:$A$248)),0))*$S39,"")</f>
        <v>0</v>
      </c>
      <c r="GB39" s="191">
        <f>IFERROR((IF(AND($P39&gt;=GB$4,$P39&lt;GC$4,$Q39&lt;GC$4),NETWORKDAYS.INTL($P39,$Q39,1,(Holidays!$A$1:$A$248)),0)+IF(AND($P39&gt;=GB$4,$P39&lt;GC$4,$Q39&gt;=GC$4),NETWORKDAYS.INTL($P39,(GC$4)-1,1,(Holidays!$A$1:$A$248)),0)+IF(AND($P39&lt;GB$4,$Q39&lt;GC$4,$Q39&gt;=GB$4),NETWORKDAYS.INTL(GB$4,$Q39,1,(Holidays!$A$1:$A$248)),0)+IF(AND($P39&lt;GB$4,$Q39&gt;=GC$4,$Q39&gt;=GB$4),NETWORKDAYS.INTL(GB$4,(GC$4)-1,1,(Holidays!$A$1:$A$248)),0))*$S39,"")</f>
        <v>0</v>
      </c>
      <c r="GC39" s="191">
        <f>IFERROR((IF(AND($P39&gt;=GC$4,$P39&lt;GD$4,$Q39&lt;GD$4),NETWORKDAYS.INTL($P39,$Q39,1,(Holidays!$A$1:$A$248)),0)+IF(AND($P39&gt;=GC$4,$P39&lt;GD$4,$Q39&gt;=GD$4),NETWORKDAYS.INTL($P39,(GD$4)-1,1,(Holidays!$A$1:$A$248)),0)+IF(AND($P39&lt;GC$4,$Q39&lt;GD$4,$Q39&gt;=GC$4),NETWORKDAYS.INTL(GC$4,$Q39,1,(Holidays!$A$1:$A$248)),0)+IF(AND($P39&lt;GC$4,$Q39&gt;=GD$4,$Q39&gt;=GC$4),NETWORKDAYS.INTL(GC$4,(GD$4)-1,1,(Holidays!$A$1:$A$248)),0))*$S39,"")</f>
        <v>0</v>
      </c>
      <c r="GD39" s="191">
        <f>IFERROR((IF(AND($P39&gt;=GD$4,$P39&lt;GE$4,$Q39&lt;GE$4),NETWORKDAYS.INTL($P39,$Q39,1,(Holidays!$A$1:$A$248)),0)+IF(AND($P39&gt;=GD$4,$P39&lt;GE$4,$Q39&gt;=GE$4),NETWORKDAYS.INTL($P39,(GE$4)-1,1,(Holidays!$A$1:$A$248)),0)+IF(AND($P39&lt;GD$4,$Q39&lt;GE$4,$Q39&gt;=GD$4),NETWORKDAYS.INTL(GD$4,$Q39,1,(Holidays!$A$1:$A$248)),0)+IF(AND($P39&lt;GD$4,$Q39&gt;=GE$4,$Q39&gt;=GD$4),NETWORKDAYS.INTL(GD$4,(GE$4)-1,1,(Holidays!$A$1:$A$248)),0))*$S39,"")</f>
        <v>0</v>
      </c>
      <c r="GE39" s="191">
        <f>IFERROR((IF(AND($P39&gt;=GE$4,$P39&lt;GF$4,$Q39&lt;GF$4),NETWORKDAYS.INTL($P39,$Q39,1,(Holidays!$A$1:$A$248)),0)+IF(AND($P39&gt;=GE$4,$P39&lt;GF$4,$Q39&gt;=GF$4),NETWORKDAYS.INTL($P39,(GF$4)-1,1,(Holidays!$A$1:$A$248)),0)+IF(AND($P39&lt;GE$4,$Q39&lt;GF$4,$Q39&gt;=GE$4),NETWORKDAYS.INTL(GE$4,$Q39,1,(Holidays!$A$1:$A$248)),0)+IF(AND($P39&lt;GE$4,$Q39&gt;=GF$4,$Q39&gt;=GE$4),NETWORKDAYS.INTL(GE$4,(GF$4)-1,1,(Holidays!$A$1:$A$248)),0))*$S39,"")</f>
        <v>0</v>
      </c>
      <c r="GF39" s="191">
        <f>IFERROR((IF(AND($P39&gt;=GF$4,$P39&lt;GG$4,$Q39&lt;GG$4),NETWORKDAYS.INTL($P39,$Q39,1,(Holidays!$A$1:$A$248)),0)+IF(AND($P39&gt;=GF$4,$P39&lt;GG$4,$Q39&gt;=GG$4),NETWORKDAYS.INTL($P39,(GG$4)-1,1,(Holidays!$A$1:$A$248)),0)+IF(AND($P39&lt;GF$4,$Q39&lt;GG$4,$Q39&gt;=GF$4),NETWORKDAYS.INTL(GF$4,$Q39,1,(Holidays!$A$1:$A$248)),0)+IF(AND($P39&lt;GF$4,$Q39&gt;=GG$4,$Q39&gt;=GF$4),NETWORKDAYS.INTL(GF$4,(GG$4)-1,1,(Holidays!$A$1:$A$248)),0))*$S39,"")</f>
        <v>0</v>
      </c>
      <c r="GG39" s="191">
        <f>IFERROR((IF(AND($P39&gt;=GG$4,$P39&lt;GH$4,$Q39&lt;GH$4),NETWORKDAYS.INTL($P39,$Q39,1,(Holidays!$A$1:$A$248)),0)+IF(AND($P39&gt;=GG$4,$P39&lt;GH$4,$Q39&gt;=GH$4),NETWORKDAYS.INTL($P39,(GH$4)-1,1,(Holidays!$A$1:$A$248)),0)+IF(AND($P39&lt;GG$4,$Q39&lt;GH$4,$Q39&gt;=GG$4),NETWORKDAYS.INTL(GG$4,$Q39,1,(Holidays!$A$1:$A$248)),0)+IF(AND($P39&lt;GG$4,$Q39&gt;=GH$4,$Q39&gt;=GG$4),NETWORKDAYS.INTL(GG$4,(GH$4)-1,1,(Holidays!$A$1:$A$248)),0))*$S39,"")</f>
        <v>0</v>
      </c>
      <c r="GH39" s="191">
        <f>IFERROR((IF(AND($P39&gt;=GH$4,$P39&lt;GI$4,$Q39&lt;GI$4),NETWORKDAYS.INTL($P39,$Q39,1,(Holidays!$A$1:$A$248)),0)+IF(AND($P39&gt;=GH$4,$P39&lt;GI$4,$Q39&gt;=GI$4),NETWORKDAYS.INTL($P39,(GI$4)-1,1,(Holidays!$A$1:$A$248)),0)+IF(AND($P39&lt;GH$4,$Q39&lt;GI$4,$Q39&gt;=GH$4),NETWORKDAYS.INTL(GH$4,$Q39,1,(Holidays!$A$1:$A$248)),0)+IF(AND($P39&lt;GH$4,$Q39&gt;=GI$4,$Q39&gt;=GH$4),NETWORKDAYS.INTL(GH$4,(GI$4)-1,1,(Holidays!$A$1:$A$248)),0))*$S39,"")</f>
        <v>0</v>
      </c>
      <c r="GI39" s="191">
        <f>IFERROR((IF(AND($P39&gt;=GI$4,$P39&lt;GJ$4,$Q39&lt;GJ$4),NETWORKDAYS.INTL($P39,$Q39,1,(Holidays!$A$1:$A$248)),0)+IF(AND($P39&gt;=GI$4,$P39&lt;GJ$4,$Q39&gt;=GJ$4),NETWORKDAYS.INTL($P39,(GJ$4)-1,1,(Holidays!$A$1:$A$248)),0)+IF(AND($P39&lt;GI$4,$Q39&lt;GJ$4,$Q39&gt;=GI$4),NETWORKDAYS.INTL(GI$4,$Q39,1,(Holidays!$A$1:$A$248)),0)+IF(AND($P39&lt;GI$4,$Q39&gt;=GJ$4,$Q39&gt;=GI$4),NETWORKDAYS.INTL(GI$4,(GJ$4)-1,1,(Holidays!$A$1:$A$248)),0))*$S39,"")</f>
        <v>0</v>
      </c>
      <c r="GJ39" s="191">
        <f>IFERROR((IF(AND($P39&gt;=GJ$4,$P39&lt;GK$4,$Q39&lt;GK$4),NETWORKDAYS.INTL($P39,$Q39,1,(Holidays!$A$1:$A$248)),0)+IF(AND($P39&gt;=GJ$4,$P39&lt;GK$4,$Q39&gt;=GK$4),NETWORKDAYS.INTL($P39,(GK$4)-1,1,(Holidays!$A$1:$A$248)),0)+IF(AND($P39&lt;GJ$4,$Q39&lt;GK$4,$Q39&gt;=GJ$4),NETWORKDAYS.INTL(GJ$4,$Q39,1,(Holidays!$A$1:$A$248)),0)+IF(AND($P39&lt;GJ$4,$Q39&gt;=GK$4,$Q39&gt;=GJ$4),NETWORKDAYS.INTL(GJ$4,(GK$4)-1,1,(Holidays!$A$1:$A$248)),0))*$S39,"")</f>
        <v>0</v>
      </c>
      <c r="GK39" s="191">
        <f>IFERROR((IF(AND($P39&gt;=GK$4,$P39&lt;GL$4,$Q39&lt;GL$4),NETWORKDAYS.INTL($P39,$Q39,1,(Holidays!$A$1:$A$248)),0)+IF(AND($P39&gt;=GK$4,$P39&lt;GL$4,$Q39&gt;=GL$4),NETWORKDAYS.INTL($P39,(GL$4)-1,1,(Holidays!$A$1:$A$248)),0)+IF(AND($P39&lt;GK$4,$Q39&lt;GL$4,$Q39&gt;=GK$4),NETWORKDAYS.INTL(GK$4,$Q39,1,(Holidays!$A$1:$A$248)),0)+IF(AND($P39&lt;GK$4,$Q39&gt;=GL$4,$Q39&gt;=GK$4),NETWORKDAYS.INTL(GK$4,(GL$4)-1,1,(Holidays!$A$1:$A$248)),0))*$S39,"")</f>
        <v>0</v>
      </c>
      <c r="GL39" s="191">
        <f>IFERROR((IF(AND($P39&gt;=GL$4,$P39&lt;GM$4,$Q39&lt;GM$4),NETWORKDAYS.INTL($P39,$Q39,1,(Holidays!$A$1:$A$248)),0)+IF(AND($P39&gt;=GL$4,$P39&lt;GM$4,$Q39&gt;=GM$4),NETWORKDAYS.INTL($P39,(GM$4)-1,1,(Holidays!$A$1:$A$248)),0)+IF(AND($P39&lt;GL$4,$Q39&lt;GM$4,$Q39&gt;=GL$4),NETWORKDAYS.INTL(GL$4,$Q39,1,(Holidays!$A$1:$A$248)),0)+IF(AND($P39&lt;GL$4,$Q39&gt;=GM$4,$Q39&gt;=GL$4),NETWORKDAYS.INTL(GL$4,(GM$4)-1,1,(Holidays!$A$1:$A$248)),0))*$S39,"")</f>
        <v>0</v>
      </c>
      <c r="GM39" s="191">
        <f>IFERROR((IF(AND($P39&gt;=GM$4,$P39&lt;GN$4,$Q39&lt;GN$4),NETWORKDAYS.INTL($P39,$Q39,1,(Holidays!$A$1:$A$248)),0)+IF(AND($P39&gt;=GM$4,$P39&lt;GN$4,$Q39&gt;=GN$4),NETWORKDAYS.INTL($P39,(GN$4)-1,1,(Holidays!$A$1:$A$248)),0)+IF(AND($P39&lt;GM$4,$Q39&lt;GN$4,$Q39&gt;=GM$4),NETWORKDAYS.INTL(GM$4,$Q39,1,(Holidays!$A$1:$A$248)),0)+IF(AND($P39&lt;GM$4,$Q39&gt;=GN$4,$Q39&gt;=GM$4),NETWORKDAYS.INTL(GM$4,(GN$4)-1,1,(Holidays!$A$1:$A$248)),0))*$S39,"")</f>
        <v>0</v>
      </c>
      <c r="GN39" s="191">
        <f>IFERROR((IF(AND($P39&gt;=GN$4,$P39&lt;GO$4,$Q39&lt;GO$4),NETWORKDAYS.INTL($P39,$Q39,1,(Holidays!$A$1:$A$248)),0)+IF(AND($P39&gt;=GN$4,$P39&lt;GO$4,$Q39&gt;=GO$4),NETWORKDAYS.INTL($P39,(GO$4)-1,1,(Holidays!$A$1:$A$248)),0)+IF(AND($P39&lt;GN$4,$Q39&lt;GO$4,$Q39&gt;=GN$4),NETWORKDAYS.INTL(GN$4,$Q39,1,(Holidays!$A$1:$A$248)),0)+IF(AND($P39&lt;GN$4,$Q39&gt;=GO$4,$Q39&gt;=GN$4),NETWORKDAYS.INTL(GN$4,(GO$4)-1,1,(Holidays!$A$1:$A$248)),0))*$S39,"")</f>
        <v>0</v>
      </c>
      <c r="GO39" s="191">
        <f>IFERROR((IF(AND($P39&gt;=GO$4,$P39&lt;GP$4,$Q39&lt;GP$4),NETWORKDAYS.INTL($P39,$Q39,1,(Holidays!$A$1:$A$248)),0)+IF(AND($P39&gt;=GO$4,$P39&lt;GP$4,$Q39&gt;=GP$4),NETWORKDAYS.INTL($P39,(GP$4)-1,1,(Holidays!$A$1:$A$248)),0)+IF(AND($P39&lt;GO$4,$Q39&lt;GP$4,$Q39&gt;=GO$4),NETWORKDAYS.INTL(GO$4,$Q39,1,(Holidays!$A$1:$A$248)),0)+IF(AND($P39&lt;GO$4,$Q39&gt;=GP$4,$Q39&gt;=GO$4),NETWORKDAYS.INTL(GO$4,(GP$4)-1,1,(Holidays!$A$1:$A$248)),0))*$S39,"")</f>
        <v>0</v>
      </c>
      <c r="GP39" s="191">
        <f>IFERROR((IF(AND($P39&gt;=GP$4,$P39&lt;GQ$4,$Q39&lt;GQ$4),NETWORKDAYS.INTL($P39,$Q39,1,(Holidays!$A$1:$A$248)),0)+IF(AND($P39&gt;=GP$4,$P39&lt;GQ$4,$Q39&gt;=GQ$4),NETWORKDAYS.INTL($P39,(GQ$4)-1,1,(Holidays!$A$1:$A$248)),0)+IF(AND($P39&lt;GP$4,$Q39&lt;GQ$4,$Q39&gt;=GP$4),NETWORKDAYS.INTL(GP$4,$Q39,1,(Holidays!$A$1:$A$248)),0)+IF(AND($P39&lt;GP$4,$Q39&gt;=GQ$4,$Q39&gt;=GP$4),NETWORKDAYS.INTL(GP$4,(GQ$4)-1,1,(Holidays!$A$1:$A$248)),0))*$S39,"")</f>
        <v>0</v>
      </c>
      <c r="GQ39" s="191">
        <f>IFERROR((IF(AND($P39&gt;=GQ$4,$P39&lt;GR$4,$Q39&lt;GR$4),NETWORKDAYS.INTL($P39,$Q39,1,(Holidays!$A$1:$A$248)),0)+IF(AND($P39&gt;=GQ$4,$P39&lt;GR$4,$Q39&gt;=GR$4),NETWORKDAYS.INTL($P39,(GR$4)-1,1,(Holidays!$A$1:$A$248)),0)+IF(AND($P39&lt;GQ$4,$Q39&lt;GR$4,$Q39&gt;=GQ$4),NETWORKDAYS.INTL(GQ$4,$Q39,1,(Holidays!$A$1:$A$248)),0)+IF(AND($P39&lt;GQ$4,$Q39&gt;=GR$4,$Q39&gt;=GQ$4),NETWORKDAYS.INTL(GQ$4,(GR$4)-1,1,(Holidays!$A$1:$A$248)),0))*$S39,"")</f>
        <v>0</v>
      </c>
      <c r="GR39" s="191">
        <f>IFERROR((IF(AND($P39&gt;=GR$4,$P39&lt;GS$4,$Q39&lt;GS$4),NETWORKDAYS.INTL($P39,$Q39,1,(Holidays!$A$1:$A$248)),0)+IF(AND($P39&gt;=GR$4,$P39&lt;GS$4,$Q39&gt;=GS$4),NETWORKDAYS.INTL($P39,(GS$4)-1,1,(Holidays!$A$1:$A$248)),0)+IF(AND($P39&lt;GR$4,$Q39&lt;GS$4,$Q39&gt;=GR$4),NETWORKDAYS.INTL(GR$4,$Q39,1,(Holidays!$A$1:$A$248)),0)+IF(AND($P39&lt;GR$4,$Q39&gt;=GS$4,$Q39&gt;=GR$4),NETWORKDAYS.INTL(GR$4,(GS$4)-1,1,(Holidays!$A$1:$A$248)),0))*$S39,"")</f>
        <v>0</v>
      </c>
      <c r="GS39" s="191">
        <f>IFERROR((IF(AND($P39&gt;=GS$4,$P39&lt;GT$4,$Q39&lt;GT$4),NETWORKDAYS.INTL($P39,$Q39,1,(Holidays!$A$1:$A$248)),0)+IF(AND($P39&gt;=GS$4,$P39&lt;GT$4,$Q39&gt;=GT$4),NETWORKDAYS.INTL($P39,(GT$4)-1,1,(Holidays!$A$1:$A$248)),0)+IF(AND($P39&lt;GS$4,$Q39&lt;GT$4,$Q39&gt;=GS$4),NETWORKDAYS.INTL(GS$4,$Q39,1,(Holidays!$A$1:$A$248)),0)+IF(AND($P39&lt;GS$4,$Q39&gt;=GT$4,$Q39&gt;=GS$4),NETWORKDAYS.INTL(GS$4,(GT$4)-1,1,(Holidays!$A$1:$A$248)),0))*$S39,"")</f>
        <v>0</v>
      </c>
      <c r="GT39" s="191">
        <f>IFERROR((IF(AND($P39&gt;=GT$4,$P39&lt;GU$4,$Q39&lt;GU$4),NETWORKDAYS.INTL($P39,$Q39,1,(Holidays!$A$1:$A$248)),0)+IF(AND($P39&gt;=GT$4,$P39&lt;GU$4,$Q39&gt;=GU$4),NETWORKDAYS.INTL($P39,(GU$4)-1,1,(Holidays!$A$1:$A$248)),0)+IF(AND($P39&lt;GT$4,$Q39&lt;GU$4,$Q39&gt;=GT$4),NETWORKDAYS.INTL(GT$4,$Q39,1,(Holidays!$A$1:$A$248)),0)+IF(AND($P39&lt;GT$4,$Q39&gt;=GU$4,$Q39&gt;=GT$4),NETWORKDAYS.INTL(GT$4,(GU$4)-1,1,(Holidays!$A$1:$A$248)),0))*$S39,"")</f>
        <v>0</v>
      </c>
      <c r="GU39" s="191">
        <f>IFERROR((IF(AND($P39&gt;=GU$4,$P39&lt;GV$4,$Q39&lt;GV$4),NETWORKDAYS.INTL($P39,$Q39,1,(Holidays!$A$1:$A$248)),0)+IF(AND($P39&gt;=GU$4,$P39&lt;GV$4,$Q39&gt;=GV$4),NETWORKDAYS.INTL($P39,(GV$4)-1,1,(Holidays!$A$1:$A$248)),0)+IF(AND($P39&lt;GU$4,$Q39&lt;GV$4,$Q39&gt;=GU$4),NETWORKDAYS.INTL(GU$4,$Q39,1,(Holidays!$A$1:$A$248)),0)+IF(AND($P39&lt;GU$4,$Q39&gt;=GV$4,$Q39&gt;=GU$4),NETWORKDAYS.INTL(GU$4,(GV$4)-1,1,(Holidays!$A$1:$A$248)),0))*$S39,"")</f>
        <v>0</v>
      </c>
      <c r="GV39" s="191">
        <f>IFERROR((IF(AND($P39&gt;=GV$4,$P39&lt;GW$4,$Q39&lt;GW$4),NETWORKDAYS.INTL($P39,$Q39,1,(Holidays!$A$1:$A$248)),0)+IF(AND($P39&gt;=GV$4,$P39&lt;GW$4,$Q39&gt;=GW$4),NETWORKDAYS.INTL($P39,(GW$4)-1,1,(Holidays!$A$1:$A$248)),0)+IF(AND($P39&lt;GV$4,$Q39&lt;GW$4,$Q39&gt;=GV$4),NETWORKDAYS.INTL(GV$4,$Q39,1,(Holidays!$A$1:$A$248)),0)+IF(AND($P39&lt;GV$4,$Q39&gt;=GW$4,$Q39&gt;=GV$4),NETWORKDAYS.INTL(GV$4,(GW$4)-1,1,(Holidays!$A$1:$A$248)),0))*$S39,"")</f>
        <v>0</v>
      </c>
      <c r="GW39" s="191">
        <f>IFERROR((IF(AND($P39&gt;=GW$4,$P39&lt;GX$4,$Q39&lt;GX$4),NETWORKDAYS.INTL($P39,$Q39,1,(Holidays!$A$1:$A$248)),0)+IF(AND($P39&gt;=GW$4,$P39&lt;GX$4,$Q39&gt;=GX$4),NETWORKDAYS.INTL($P39,(GX$4)-1,1,(Holidays!$A$1:$A$248)),0)+IF(AND($P39&lt;GW$4,$Q39&lt;GX$4,$Q39&gt;=GW$4),NETWORKDAYS.INTL(GW$4,$Q39,1,(Holidays!$A$1:$A$248)),0)+IF(AND($P39&lt;GW$4,$Q39&gt;=GX$4,$Q39&gt;=GW$4),NETWORKDAYS.INTL(GW$4,(GX$4)-1,1,(Holidays!$A$1:$A$248)),0))*$S39,"")</f>
        <v>0</v>
      </c>
      <c r="GX39" s="191">
        <f>IFERROR((IF(AND($P39&gt;=GX$4,$P39&lt;GY$4,$Q39&lt;GY$4),NETWORKDAYS.INTL($P39,$Q39,1,(Holidays!$A$1:$A$248)),0)+IF(AND($P39&gt;=GX$4,$P39&lt;GY$4,$Q39&gt;=GY$4),NETWORKDAYS.INTL($P39,(GY$4)-1,1,(Holidays!$A$1:$A$248)),0)+IF(AND($P39&lt;GX$4,$Q39&lt;GY$4,$Q39&gt;=GX$4),NETWORKDAYS.INTL(GX$4,$Q39,1,(Holidays!$A$1:$A$248)),0)+IF(AND($P39&lt;GX$4,$Q39&gt;=GY$4,$Q39&gt;=GX$4),NETWORKDAYS.INTL(GX$4,(GY$4)-1,1,(Holidays!$A$1:$A$248)),0))*$S39,"")</f>
        <v>0</v>
      </c>
      <c r="GY39" s="191">
        <f>IFERROR((IF(AND($P39&gt;=GY$4,$P39&lt;GZ$4,$Q39&lt;GZ$4),NETWORKDAYS.INTL($P39,$Q39,1,(Holidays!$A$1:$A$248)),0)+IF(AND($P39&gt;=GY$4,$P39&lt;GZ$4,$Q39&gt;=GZ$4),NETWORKDAYS.INTL($P39,(GZ$4)-1,1,(Holidays!$A$1:$A$248)),0)+IF(AND($P39&lt;GY$4,$Q39&lt;GZ$4,$Q39&gt;=GY$4),NETWORKDAYS.INTL(GY$4,$Q39,1,(Holidays!$A$1:$A$248)),0)+IF(AND($P39&lt;GY$4,$Q39&gt;=GZ$4,$Q39&gt;=GY$4),NETWORKDAYS.INTL(GY$4,(GZ$4)-1,1,(Holidays!$A$1:$A$248)),0))*$S39,"")</f>
        <v>0</v>
      </c>
      <c r="GZ39" s="191">
        <f>IFERROR((IF(AND($P39&gt;=GZ$4,$P39&lt;HA$4,$Q39&lt;HA$4),NETWORKDAYS.INTL($P39,$Q39,1,(Holidays!$A$1:$A$248)),0)+IF(AND($P39&gt;=GZ$4,$P39&lt;HA$4,$Q39&gt;=HA$4),NETWORKDAYS.INTL($P39,(HA$4)-1,1,(Holidays!$A$1:$A$248)),0)+IF(AND($P39&lt;GZ$4,$Q39&lt;HA$4,$Q39&gt;=GZ$4),NETWORKDAYS.INTL(GZ$4,$Q39,1,(Holidays!$A$1:$A$248)),0)+IF(AND($P39&lt;GZ$4,$Q39&gt;=HA$4,$Q39&gt;=GZ$4),NETWORKDAYS.INTL(GZ$4,(HA$4)-1,1,(Holidays!$A$1:$A$248)),0))*$S39,"")</f>
        <v>0</v>
      </c>
      <c r="HA39" s="191">
        <f>IFERROR((IF(AND($P39&gt;=HA$4,$P39&lt;HB$4,$Q39&lt;HB$4),NETWORKDAYS.INTL($P39,$Q39,1,(Holidays!$A$1:$A$248)),0)+IF(AND($P39&gt;=HA$4,$P39&lt;HB$4,$Q39&gt;=HB$4),NETWORKDAYS.INTL($P39,(HB$4)-1,1,(Holidays!$A$1:$A$248)),0)+IF(AND($P39&lt;HA$4,$Q39&lt;HB$4,$Q39&gt;=HA$4),NETWORKDAYS.INTL(HA$4,$Q39,1,(Holidays!$A$1:$A$248)),0)+IF(AND($P39&lt;HA$4,$Q39&gt;=HB$4,$Q39&gt;=HA$4),NETWORKDAYS.INTL(HA$4,(HB$4)-1,1,(Holidays!$A$1:$A$248)),0))*$S39,"")</f>
        <v>0</v>
      </c>
      <c r="HB39" s="191">
        <f>IFERROR((IF(AND($P39&gt;=HB$4,$P39&lt;HC$4,$Q39&lt;HC$4),NETWORKDAYS.INTL($P39,$Q39,1,(Holidays!$A$1:$A$248)),0)+IF(AND($P39&gt;=HB$4,$P39&lt;HC$4,$Q39&gt;=HC$4),NETWORKDAYS.INTL($P39,(HC$4)-1,1,(Holidays!$A$1:$A$248)),0)+IF(AND($P39&lt;HB$4,$Q39&lt;HC$4,$Q39&gt;=HB$4),NETWORKDAYS.INTL(HB$4,$Q39,1,(Holidays!$A$1:$A$248)),0)+IF(AND($P39&lt;HB$4,$Q39&gt;=HC$4,$Q39&gt;=HB$4),NETWORKDAYS.INTL(HB$4,(HC$4)-1,1,(Holidays!$A$1:$A$248)),0))*$S39,"")</f>
        <v>0</v>
      </c>
      <c r="HC39" s="191">
        <f>IFERROR((IF(AND($P39&gt;=HC$4,$P39&lt;HD$4,$Q39&lt;HD$4),NETWORKDAYS.INTL($P39,$Q39,1,(Holidays!$A$1:$A$248)),0)+IF(AND($P39&gt;=HC$4,$P39&lt;HD$4,$Q39&gt;=HD$4),NETWORKDAYS.INTL($P39,(HD$4)-1,1,(Holidays!$A$1:$A$248)),0)+IF(AND($P39&lt;HC$4,$Q39&lt;HD$4,$Q39&gt;=HC$4),NETWORKDAYS.INTL(HC$4,$Q39,1,(Holidays!$A$1:$A$248)),0)+IF(AND($P39&lt;HC$4,$Q39&gt;=HD$4,$Q39&gt;=HC$4),NETWORKDAYS.INTL(HC$4,(HD$4)-1,1,(Holidays!$A$1:$A$248)),0))*$S39,"")</f>
        <v>0</v>
      </c>
      <c r="HD39" s="191">
        <f>IFERROR((IF(AND($P39&gt;=HD$4,$P39&lt;HE$4,$Q39&lt;HE$4),NETWORKDAYS.INTL($P39,$Q39,1,(Holidays!$A$1:$A$248)),0)+IF(AND($P39&gt;=HD$4,$P39&lt;HE$4,$Q39&gt;=HE$4),NETWORKDAYS.INTL($P39,(HE$4)-1,1,(Holidays!$A$1:$A$248)),0)+IF(AND($P39&lt;HD$4,$Q39&lt;HE$4,$Q39&gt;=HD$4),NETWORKDAYS.INTL(HD$4,$Q39,1,(Holidays!$A$1:$A$248)),0)+IF(AND($P39&lt;HD$4,$Q39&gt;=HE$4,$Q39&gt;=HD$4),NETWORKDAYS.INTL(HD$4,(HE$4)-1,1,(Holidays!$A$1:$A$248)),0))*$S39,"")</f>
        <v>0</v>
      </c>
      <c r="HE39" s="191">
        <f>IFERROR((IF(AND($P39&gt;=HE$4,$P39&lt;HF$4,$Q39&lt;HF$4),NETWORKDAYS.INTL($P39,$Q39,1,(Holidays!$A$1:$A$248)),0)+IF(AND($P39&gt;=HE$4,$P39&lt;HF$4,$Q39&gt;=HF$4),NETWORKDAYS.INTL($P39,(HF$4)-1,1,(Holidays!$A$1:$A$248)),0)+IF(AND($P39&lt;HE$4,$Q39&lt;HF$4,$Q39&gt;=HE$4),NETWORKDAYS.INTL(HE$4,$Q39,1,(Holidays!$A$1:$A$248)),0)+IF(AND($P39&lt;HE$4,$Q39&gt;=HF$4,$Q39&gt;=HE$4),NETWORKDAYS.INTL(HE$4,(HF$4)-1,1,(Holidays!$A$1:$A$248)),0))*$S39,"")</f>
        <v>0</v>
      </c>
      <c r="HF39" s="191">
        <f>IFERROR((IF(AND($P39&gt;=HF$4,$P39&lt;HG$4,$Q39&lt;HG$4),NETWORKDAYS.INTL($P39,$Q39,1,(Holidays!$A$1:$A$248)),0)+IF(AND($P39&gt;=HF$4,$P39&lt;HG$4,$Q39&gt;=HG$4),NETWORKDAYS.INTL($P39,(HG$4)-1,1,(Holidays!$A$1:$A$248)),0)+IF(AND($P39&lt;HF$4,$Q39&lt;HG$4,$Q39&gt;=HF$4),NETWORKDAYS.INTL(HF$4,$Q39,1,(Holidays!$A$1:$A$248)),0)+IF(AND($P39&lt;HF$4,$Q39&gt;=HG$4,$Q39&gt;=HF$4),NETWORKDAYS.INTL(HF$4,(HG$4)-1,1,(Holidays!$A$1:$A$248)),0))*$S39,"")</f>
        <v>0</v>
      </c>
      <c r="HG39" s="191">
        <f>IFERROR((IF(AND($P39&gt;=HG$4,$P39&lt;HH$4,$Q39&lt;HH$4),NETWORKDAYS.INTL($P39,$Q39,1,(Holidays!$A$1:$A$248)),0)+IF(AND($P39&gt;=HG$4,$P39&lt;HH$4,$Q39&gt;=HH$4),NETWORKDAYS.INTL($P39,(HH$4)-1,1,(Holidays!$A$1:$A$248)),0)+IF(AND($P39&lt;HG$4,$Q39&lt;HH$4,$Q39&gt;=HG$4),NETWORKDAYS.INTL(HG$4,$Q39,1,(Holidays!$A$1:$A$248)),0)+IF(AND($P39&lt;HG$4,$Q39&gt;=HH$4,$Q39&gt;=HG$4),NETWORKDAYS.INTL(HG$4,(HH$4)-1,1,(Holidays!$A$1:$A$248)),0))*$S39,"")</f>
        <v>0</v>
      </c>
      <c r="HH39" s="191">
        <f>IFERROR((IF(AND($P39&gt;=HH$4,$P39&lt;HI$4,$Q39&lt;HI$4),NETWORKDAYS.INTL($P39,$Q39,1,(Holidays!$A$1:$A$248)),0)+IF(AND($P39&gt;=HH$4,$P39&lt;HI$4,$Q39&gt;=HI$4),NETWORKDAYS.INTL($P39,(HI$4)-1,1,(Holidays!$A$1:$A$248)),0)+IF(AND($P39&lt;HH$4,$Q39&lt;HI$4,$Q39&gt;=HH$4),NETWORKDAYS.INTL(HH$4,$Q39,1,(Holidays!$A$1:$A$248)),0)+IF(AND($P39&lt;HH$4,$Q39&gt;=HI$4,$Q39&gt;=HH$4),NETWORKDAYS.INTL(HH$4,(HI$4)-1,1,(Holidays!$A$1:$A$248)),0))*$S39,"")</f>
        <v>0</v>
      </c>
      <c r="HI39" s="191">
        <f>IFERROR((IF(AND($P39&gt;=HI$4,$P39&lt;HJ$4,$Q39&lt;HJ$4),NETWORKDAYS.INTL($P39,$Q39,1,(Holidays!$A$1:$A$248)),0)+IF(AND($P39&gt;=HI$4,$P39&lt;HJ$4,$Q39&gt;=HJ$4),NETWORKDAYS.INTL($P39,(HJ$4)-1,1,(Holidays!$A$1:$A$248)),0)+IF(AND($P39&lt;HI$4,$Q39&lt;HJ$4,$Q39&gt;=HI$4),NETWORKDAYS.INTL(HI$4,$Q39,1,(Holidays!$A$1:$A$248)),0)+IF(AND($P39&lt;HI$4,$Q39&gt;=HJ$4,$Q39&gt;=HI$4),NETWORKDAYS.INTL(HI$4,(HJ$4)-1,1,(Holidays!$A$1:$A$248)),0))*$S39,"")</f>
        <v>0</v>
      </c>
      <c r="HJ39" s="191">
        <f>IFERROR((IF(AND($P39&gt;=HJ$4,$P39&lt;HK$4,$Q39&lt;HK$4),NETWORKDAYS.INTL($P39,$Q39,1,(Holidays!$A$1:$A$248)),0)+IF(AND($P39&gt;=HJ$4,$P39&lt;HK$4,$Q39&gt;=HK$4),NETWORKDAYS.INTL($P39,(HK$4)-1,1,(Holidays!$A$1:$A$248)),0)+IF(AND($P39&lt;HJ$4,$Q39&lt;HK$4,$Q39&gt;=HJ$4),NETWORKDAYS.INTL(HJ$4,$Q39,1,(Holidays!$A$1:$A$248)),0)+IF(AND($P39&lt;HJ$4,$Q39&gt;=HK$4,$Q39&gt;=HJ$4),NETWORKDAYS.INTL(HJ$4,(HK$4)-1,1,(Holidays!$A$1:$A$248)),0))*$S39,"")</f>
        <v>0</v>
      </c>
      <c r="HK39" s="191">
        <f>IFERROR((IF(AND($P39&gt;=HK$4,$P39&lt;HL$4,$Q39&lt;HL$4),NETWORKDAYS.INTL($P39,$Q39,1,(Holidays!$A$1:$A$248)),0)+IF(AND($P39&gt;=HK$4,$P39&lt;HL$4,$Q39&gt;=HL$4),NETWORKDAYS.INTL($P39,(HL$4)-1,1,(Holidays!$A$1:$A$248)),0)+IF(AND($P39&lt;HK$4,$Q39&lt;HL$4,$Q39&gt;=HK$4),NETWORKDAYS.INTL(HK$4,$Q39,1,(Holidays!$A$1:$A$248)),0)+IF(AND($P39&lt;HK$4,$Q39&gt;=HL$4,$Q39&gt;=HK$4),NETWORKDAYS.INTL(HK$4,(HL$4)-1,1,(Holidays!$A$1:$A$248)),0))*$S39,"")</f>
        <v>0</v>
      </c>
      <c r="HL39" s="191">
        <f>IFERROR((IF(AND($P39&gt;=HL$4,$P39&lt;HM$4,$Q39&lt;HM$4),NETWORKDAYS.INTL($P39,$Q39,1,(Holidays!$A$1:$A$248)),0)+IF(AND($P39&gt;=HL$4,$P39&lt;HM$4,$Q39&gt;=HM$4),NETWORKDAYS.INTL($P39,(HM$4)-1,1,(Holidays!$A$1:$A$248)),0)+IF(AND($P39&lt;HL$4,$Q39&lt;HM$4,$Q39&gt;=HL$4),NETWORKDAYS.INTL(HL$4,$Q39,1,(Holidays!$A$1:$A$248)),0)+IF(AND($P39&lt;HL$4,$Q39&gt;=HM$4,$Q39&gt;=HL$4),NETWORKDAYS.INTL(HL$4,(HM$4)-1,1,(Holidays!$A$1:$A$248)),0))*$S39,"")</f>
        <v>0</v>
      </c>
      <c r="HM39" s="191">
        <f>IFERROR((IF(AND($P39&gt;=HM$4,$P39&lt;HN$4,$Q39&lt;HN$4),NETWORKDAYS.INTL($P39,$Q39,1,(Holidays!$A$1:$A$248)),0)+IF(AND($P39&gt;=HM$4,$P39&lt;HN$4,$Q39&gt;=HN$4),NETWORKDAYS.INTL($P39,(HN$4)-1,1,(Holidays!$A$1:$A$248)),0)+IF(AND($P39&lt;HM$4,$Q39&lt;HN$4,$Q39&gt;=HM$4),NETWORKDAYS.INTL(HM$4,$Q39,1,(Holidays!$A$1:$A$248)),0)+IF(AND($P39&lt;HM$4,$Q39&gt;=HN$4,$Q39&gt;=HM$4),NETWORKDAYS.INTL(HM$4,(HN$4)-1,1,(Holidays!$A$1:$A$248)),0))*$S39,"")</f>
        <v>0</v>
      </c>
      <c r="HN39" s="191">
        <f>IFERROR((IF(AND($P39&gt;=HN$4,$P39&lt;HO$4,$Q39&lt;HO$4),NETWORKDAYS.INTL($P39,$Q39,1,(Holidays!$A$1:$A$248)),0)+IF(AND($P39&gt;=HN$4,$P39&lt;HO$4,$Q39&gt;=HO$4),NETWORKDAYS.INTL($P39,(HO$4)-1,1,(Holidays!$A$1:$A$248)),0)+IF(AND($P39&lt;HN$4,$Q39&lt;HO$4,$Q39&gt;=HN$4),NETWORKDAYS.INTL(HN$4,$Q39,1,(Holidays!$A$1:$A$248)),0)+IF(AND($P39&lt;HN$4,$Q39&gt;=HO$4,$Q39&gt;=HN$4),NETWORKDAYS.INTL(HN$4,(HO$4)-1,1,(Holidays!$A$1:$A$248)),0))*$S39,"")</f>
        <v>0</v>
      </c>
      <c r="HO39" s="191">
        <f>IFERROR((IF(AND($P39&gt;=HO$4,$P39&lt;HP$4,$Q39&lt;HP$4),NETWORKDAYS.INTL($P39,$Q39,1,(Holidays!$A$1:$A$248)),0)+IF(AND($P39&gt;=HO$4,$P39&lt;HP$4,$Q39&gt;=HP$4),NETWORKDAYS.INTL($P39,(HP$4)-1,1,(Holidays!$A$1:$A$248)),0)+IF(AND($P39&lt;HO$4,$Q39&lt;HP$4,$Q39&gt;=HO$4),NETWORKDAYS.INTL(HO$4,$Q39,1,(Holidays!$A$1:$A$248)),0)+IF(AND($P39&lt;HO$4,$Q39&gt;=HP$4,$Q39&gt;=HO$4),NETWORKDAYS.INTL(HO$4,(HP$4)-1,1,(Holidays!$A$1:$A$248)),0))*$S39,"")</f>
        <v>0</v>
      </c>
      <c r="HP39" s="191">
        <f>IFERROR((IF(AND($P39&gt;=HP$4,$P39&lt;HQ$4,$Q39&lt;HQ$4),NETWORKDAYS.INTL($P39,$Q39,1,(Holidays!$A$1:$A$248)),0)+IF(AND($P39&gt;=HP$4,$P39&lt;HQ$4,$Q39&gt;=HQ$4),NETWORKDAYS.INTL($P39,(HQ$4)-1,1,(Holidays!$A$1:$A$248)),0)+IF(AND($P39&lt;HP$4,$Q39&lt;HQ$4,$Q39&gt;=HP$4),NETWORKDAYS.INTL(HP$4,$Q39,1,(Holidays!$A$1:$A$248)),0)+IF(AND($P39&lt;HP$4,$Q39&gt;=HQ$4,$Q39&gt;=HP$4),NETWORKDAYS.INTL(HP$4,(HQ$4)-1,1,(Holidays!$A$1:$A$248)),0))*$S39,"")</f>
        <v>0</v>
      </c>
      <c r="HQ39" s="191">
        <f>IFERROR((IF(AND($P39&gt;=HQ$4,$P39&lt;HR$4,$Q39&lt;HR$4),NETWORKDAYS.INTL($P39,$Q39,1,(Holidays!$A$1:$A$248)),0)+IF(AND($P39&gt;=HQ$4,$P39&lt;HR$4,$Q39&gt;=HR$4),NETWORKDAYS.INTL($P39,(HR$4)-1,1,(Holidays!$A$1:$A$248)),0)+IF(AND($P39&lt;HQ$4,$Q39&lt;HR$4,$Q39&gt;=HQ$4),NETWORKDAYS.INTL(HQ$4,$Q39,1,(Holidays!$A$1:$A$248)),0)+IF(AND($P39&lt;HQ$4,$Q39&gt;=HR$4,$Q39&gt;=HQ$4),NETWORKDAYS.INTL(HQ$4,(HR$4)-1,1,(Holidays!$A$1:$A$248)),0))*$S39,"")</f>
        <v>0</v>
      </c>
      <c r="HR39" s="191">
        <f>IFERROR((IF(AND($P39&gt;=HR$4,$P39&lt;HS$4,$Q39&lt;HS$4),NETWORKDAYS.INTL($P39,$Q39,1,(Holidays!$A$1:$A$248)),0)+IF(AND($P39&gt;=HR$4,$P39&lt;HS$4,$Q39&gt;=HS$4),NETWORKDAYS.INTL($P39,(HS$4)-1,1,(Holidays!$A$1:$A$248)),0)+IF(AND($P39&lt;HR$4,$Q39&lt;HS$4,$Q39&gt;=HR$4),NETWORKDAYS.INTL(HR$4,$Q39,1,(Holidays!$A$1:$A$248)),0)+IF(AND($P39&lt;HR$4,$Q39&gt;=HS$4,$Q39&gt;=HR$4),NETWORKDAYS.INTL(HR$4,(HS$4)-1,1,(Holidays!$A$1:$A$248)),0))*$S39,"")</f>
        <v>0</v>
      </c>
      <c r="HS39" s="191">
        <f>IFERROR((IF(AND($P39&gt;=HS$4,$P39&lt;HT$4,$Q39&lt;HT$4),NETWORKDAYS.INTL($P39,$Q39,1,(Holidays!$A$1:$A$248)),0)+IF(AND($P39&gt;=HS$4,$P39&lt;HT$4,$Q39&gt;=HT$4),NETWORKDAYS.INTL($P39,(HT$4)-1,1,(Holidays!$A$1:$A$248)),0)+IF(AND($P39&lt;HS$4,$Q39&lt;HT$4,$Q39&gt;=HS$4),NETWORKDAYS.INTL(HS$4,$Q39,1,(Holidays!$A$1:$A$248)),0)+IF(AND($P39&lt;HS$4,$Q39&gt;=HT$4,$Q39&gt;=HS$4),NETWORKDAYS.INTL(HS$4,(HT$4)-1,1,(Holidays!$A$1:$A$248)),0))*$S39,"")</f>
        <v>0</v>
      </c>
      <c r="HT39" s="191">
        <f>IFERROR((IF(AND($P39&gt;=HT$4,$P39&lt;HU$4,$Q39&lt;HU$4),NETWORKDAYS.INTL($P39,$Q39,1,(Holidays!$A$1:$A$248)),0)+IF(AND($P39&gt;=HT$4,$P39&lt;HU$4,$Q39&gt;=HU$4),NETWORKDAYS.INTL($P39,(HU$4)-1,1,(Holidays!$A$1:$A$248)),0)+IF(AND($P39&lt;HT$4,$Q39&lt;HU$4,$Q39&gt;=HT$4),NETWORKDAYS.INTL(HT$4,$Q39,1,(Holidays!$A$1:$A$248)),0)+IF(AND($P39&lt;HT$4,$Q39&gt;=HU$4,$Q39&gt;=HT$4),NETWORKDAYS.INTL(HT$4,(HU$4)-1,1,(Holidays!$A$1:$A$248)),0))*$S39,"")</f>
        <v>0</v>
      </c>
      <c r="HU39" s="191">
        <f>IFERROR((IF(AND($P39&gt;=HU$4,$P39&lt;HV$4,$Q39&lt;HV$4),NETWORKDAYS.INTL($P39,$Q39,1,(Holidays!$A$1:$A$248)),0)+IF(AND($P39&gt;=HU$4,$P39&lt;HV$4,$Q39&gt;=HV$4),NETWORKDAYS.INTL($P39,(HV$4)-1,1,(Holidays!$A$1:$A$248)),0)+IF(AND($P39&lt;HU$4,$Q39&lt;HV$4,$Q39&gt;=HU$4),NETWORKDAYS.INTL(HU$4,$Q39,1,(Holidays!$A$1:$A$248)),0)+IF(AND($P39&lt;HU$4,$Q39&gt;=HV$4,$Q39&gt;=HU$4),NETWORKDAYS.INTL(HU$4,(HV$4)-1,1,(Holidays!$A$1:$A$248)),0))*$S39,"")</f>
        <v>0</v>
      </c>
      <c r="HV39" s="191">
        <f>IFERROR((IF(AND($P39&gt;=HV$4,$P39&lt;HW$4,$Q39&lt;HW$4),NETWORKDAYS.INTL($P39,$Q39,1,(Holidays!$A$1:$A$248)),0)+IF(AND($P39&gt;=HV$4,$P39&lt;HW$4,$Q39&gt;=HW$4),NETWORKDAYS.INTL($P39,(HW$4)-1,1,(Holidays!$A$1:$A$248)),0)+IF(AND($P39&lt;HV$4,$Q39&lt;HW$4,$Q39&gt;=HV$4),NETWORKDAYS.INTL(HV$4,$Q39,1,(Holidays!$A$1:$A$248)),0)+IF(AND($P39&lt;HV$4,$Q39&gt;=HW$4,$Q39&gt;=HV$4),NETWORKDAYS.INTL(HV$4,(HW$4)-1,1,(Holidays!$A$1:$A$248)),0))*$S39,"")</f>
        <v>0</v>
      </c>
      <c r="HW39" s="191">
        <f>IFERROR((IF(AND($P39&gt;=HW$4,$P39&lt;HX$4,$Q39&lt;HX$4),NETWORKDAYS.INTL($P39,$Q39,1,(Holidays!$A$1:$A$248)),0)+IF(AND($P39&gt;=HW$4,$P39&lt;HX$4,$Q39&gt;=HX$4),NETWORKDAYS.INTL($P39,(HX$4)-1,1,(Holidays!$A$1:$A$248)),0)+IF(AND($P39&lt;HW$4,$Q39&lt;HX$4,$Q39&gt;=HW$4),NETWORKDAYS.INTL(HW$4,$Q39,1,(Holidays!$A$1:$A$248)),0)+IF(AND($P39&lt;HW$4,$Q39&gt;=HX$4,$Q39&gt;=HW$4),NETWORKDAYS.INTL(HW$4,(HX$4)-1,1,(Holidays!$A$1:$A$248)),0))*$S39,"")</f>
        <v>0</v>
      </c>
      <c r="HX39" s="191">
        <f>IFERROR((IF(AND($P39&gt;=HX$4,$P39&lt;HY$4,$Q39&lt;HY$4),NETWORKDAYS.INTL($P39,$Q39,1,(Holidays!$A$1:$A$248)),0)+IF(AND($P39&gt;=HX$4,$P39&lt;HY$4,$Q39&gt;=HY$4),NETWORKDAYS.INTL($P39,(HY$4)-1,1,(Holidays!$A$1:$A$248)),0)+IF(AND($P39&lt;HX$4,$Q39&lt;HY$4,$Q39&gt;=HX$4),NETWORKDAYS.INTL(HX$4,$Q39,1,(Holidays!$A$1:$A$248)),0)+IF(AND($P39&lt;HX$4,$Q39&gt;=HY$4,$Q39&gt;=HX$4),NETWORKDAYS.INTL(HX$4,(HY$4)-1,1,(Holidays!$A$1:$A$248)),0))*$S39,"")</f>
        <v>0</v>
      </c>
      <c r="HY39" s="191">
        <f>IFERROR((IF(AND($P39&gt;=HY$4,$P39&lt;HZ$4,$Q39&lt;HZ$4),NETWORKDAYS.INTL($P39,$Q39,1,(Holidays!$A$1:$A$248)),0)+IF(AND($P39&gt;=HY$4,$P39&lt;HZ$4,$Q39&gt;=HZ$4),NETWORKDAYS.INTL($P39,(HZ$4)-1,1,(Holidays!$A$1:$A$248)),0)+IF(AND($P39&lt;HY$4,$Q39&lt;HZ$4,$Q39&gt;=HY$4),NETWORKDAYS.INTL(HY$4,$Q39,1,(Holidays!$A$1:$A$248)),0)+IF(AND($P39&lt;HY$4,$Q39&gt;=HZ$4,$Q39&gt;=HY$4),NETWORKDAYS.INTL(HY$4,(HZ$4)-1,1,(Holidays!$A$1:$A$248)),0))*$S39,"")</f>
        <v>0</v>
      </c>
      <c r="HZ39" s="191">
        <f>IFERROR((IF(AND($P39&gt;=HZ$4,$P39&lt;IA$4,$Q39&lt;IA$4),NETWORKDAYS.INTL($P39,$Q39,1,(Holidays!$A$1:$A$248)),0)+IF(AND($P39&gt;=HZ$4,$P39&lt;IA$4,$Q39&gt;=IA$4),NETWORKDAYS.INTL($P39,(IA$4)-1,1,(Holidays!$A$1:$A$248)),0)+IF(AND($P39&lt;HZ$4,$Q39&lt;IA$4,$Q39&gt;=HZ$4),NETWORKDAYS.INTL(HZ$4,$Q39,1,(Holidays!$A$1:$A$248)),0)+IF(AND($P39&lt;HZ$4,$Q39&gt;=IA$4,$Q39&gt;=HZ$4),NETWORKDAYS.INTL(HZ$4,(IA$4)-1,1,(Holidays!$A$1:$A$248)),0))*$S39,"")</f>
        <v>0</v>
      </c>
      <c r="IA39" s="191">
        <f>IFERROR((IF(AND($P39&gt;=IA$4,$P39&lt;IB$4,$Q39&lt;IB$4),NETWORKDAYS.INTL($P39,$Q39,1,(Holidays!$A$1:$A$248)),0)+IF(AND($P39&gt;=IA$4,$P39&lt;IB$4,$Q39&gt;=IB$4),NETWORKDAYS.INTL($P39,(IB$4)-1,1,(Holidays!$A$1:$A$248)),0)+IF(AND($P39&lt;IA$4,$Q39&lt;IB$4,$Q39&gt;=IA$4),NETWORKDAYS.INTL(IA$4,$Q39,1,(Holidays!$A$1:$A$248)),0)+IF(AND($P39&lt;IA$4,$Q39&gt;=IB$4,$Q39&gt;=IA$4),NETWORKDAYS.INTL(IA$4,(IB$4)-1,1,(Holidays!$A$1:$A$248)),0))*$S39,"")</f>
        <v>0</v>
      </c>
      <c r="IB39" s="191">
        <f>IFERROR((IF(AND($P39&gt;=IB$4,$P39&lt;IC$4,$Q39&lt;IC$4),NETWORKDAYS.INTL($P39,$Q39,1,(Holidays!$A$1:$A$248)),0)+IF(AND($P39&gt;=IB$4,$P39&lt;IC$4,$Q39&gt;=IC$4),NETWORKDAYS.INTL($P39,(IC$4)-1,1,(Holidays!$A$1:$A$248)),0)+IF(AND($P39&lt;IB$4,$Q39&lt;IC$4,$Q39&gt;=IB$4),NETWORKDAYS.INTL(IB$4,$Q39,1,(Holidays!$A$1:$A$248)),0)+IF(AND($P39&lt;IB$4,$Q39&gt;=IC$4,$Q39&gt;=IB$4),NETWORKDAYS.INTL(IB$4,(IC$4)-1,1,(Holidays!$A$1:$A$248)),0))*$S39,"")</f>
        <v>0</v>
      </c>
      <c r="IC39" s="191">
        <f>IFERROR((IF(AND($P39&gt;=IC$4,$P39&lt;ID$4,$Q39&lt;ID$4),NETWORKDAYS.INTL($P39,$Q39,1,(Holidays!$A$1:$A$248)),0)+IF(AND($P39&gt;=IC$4,$P39&lt;ID$4,$Q39&gt;=ID$4),NETWORKDAYS.INTL($P39,(ID$4)-1,1,(Holidays!$A$1:$A$248)),0)+IF(AND($P39&lt;IC$4,$Q39&lt;ID$4,$Q39&gt;=IC$4),NETWORKDAYS.INTL(IC$4,$Q39,1,(Holidays!$A$1:$A$248)),0)+IF(AND($P39&lt;IC$4,$Q39&gt;=ID$4,$Q39&gt;=IC$4),NETWORKDAYS.INTL(IC$4,(ID$4)-1,1,(Holidays!$A$1:$A$248)),0))*$S39,"")</f>
        <v>0</v>
      </c>
      <c r="ID39" s="191">
        <f>IFERROR((IF(AND($P39&gt;=ID$4,$P39&lt;IE$4,$Q39&lt;IE$4),NETWORKDAYS.INTL($P39,$Q39,1,(Holidays!$A$1:$A$248)),0)+IF(AND($P39&gt;=ID$4,$P39&lt;IE$4,$Q39&gt;=IE$4),NETWORKDAYS.INTL($P39,(IE$4)-1,1,(Holidays!$A$1:$A$248)),0)+IF(AND($P39&lt;ID$4,$Q39&lt;IE$4,$Q39&gt;=ID$4),NETWORKDAYS.INTL(ID$4,$Q39,1,(Holidays!$A$1:$A$248)),0)+IF(AND($P39&lt;ID$4,$Q39&gt;=IE$4,$Q39&gt;=ID$4),NETWORKDAYS.INTL(ID$4,(IE$4)-1,1,(Holidays!$A$1:$A$248)),0))*$S39,"")</f>
        <v>0</v>
      </c>
      <c r="IE39" s="191">
        <f>IFERROR((IF(AND($P39&gt;=IE$4,$P39&lt;IF$4,$Q39&lt;IF$4),NETWORKDAYS.INTL($P39,$Q39,1,(Holidays!$A$1:$A$248)),0)+IF(AND($P39&gt;=IE$4,$P39&lt;IF$4,$Q39&gt;=IF$4),NETWORKDAYS.INTL($P39,(IF$4)-1,1,(Holidays!$A$1:$A$248)),0)+IF(AND($P39&lt;IE$4,$Q39&lt;IF$4,$Q39&gt;=IE$4),NETWORKDAYS.INTL(IE$4,$Q39,1,(Holidays!$A$1:$A$248)),0)+IF(AND($P39&lt;IE$4,$Q39&gt;=IF$4,$Q39&gt;=IE$4),NETWORKDAYS.INTL(IE$4,(IF$4)-1,1,(Holidays!$A$1:$A$248)),0))*$S39,"")</f>
        <v>0</v>
      </c>
      <c r="IF39" s="191">
        <f>IFERROR((IF(AND($P39&gt;=IF$4,$P39&lt;IG$4,$Q39&lt;IG$4),NETWORKDAYS.INTL($P39,$Q39,1,(Holidays!$A$1:$A$248)),0)+IF(AND($P39&gt;=IF$4,$P39&lt;IG$4,$Q39&gt;=IG$4),NETWORKDAYS.INTL($P39,(IG$4)-1,1,(Holidays!$A$1:$A$248)),0)+IF(AND($P39&lt;IF$4,$Q39&lt;IG$4,$Q39&gt;=IF$4),NETWORKDAYS.INTL(IF$4,$Q39,1,(Holidays!$A$1:$A$248)),0)+IF(AND($P39&lt;IF$4,$Q39&gt;=IG$4,$Q39&gt;=IF$4),NETWORKDAYS.INTL(IF$4,(IG$4)-1,1,(Holidays!$A$1:$A$248)),0))*$S39,"")</f>
        <v>0</v>
      </c>
      <c r="IG39" s="191">
        <f>IFERROR((IF(AND($P39&gt;=IG$4,$P39&lt;IH$4,$Q39&lt;IH$4),NETWORKDAYS.INTL($P39,$Q39,1,(Holidays!$A$1:$A$248)),0)+IF(AND($P39&gt;=IG$4,$P39&lt;IH$4,$Q39&gt;=IH$4),NETWORKDAYS.INTL($P39,(IH$4)-1,1,(Holidays!$A$1:$A$248)),0)+IF(AND($P39&lt;IG$4,$Q39&lt;IH$4,$Q39&gt;=IG$4),NETWORKDAYS.INTL(IG$4,$Q39,1,(Holidays!$A$1:$A$248)),0)+IF(AND($P39&lt;IG$4,$Q39&gt;=IH$4,$Q39&gt;=IG$4),NETWORKDAYS.INTL(IG$4,(IH$4)-1,1,(Holidays!$A$1:$A$248)),0))*$S39,"")</f>
        <v>0</v>
      </c>
      <c r="IH39" s="191">
        <f>IFERROR((IF(AND($P39&gt;=IH$4,$P39&lt;II$4,$Q39&lt;II$4),NETWORKDAYS.INTL($P39,$Q39,1,(Holidays!$A$1:$A$248)),0)+IF(AND($P39&gt;=IH$4,$P39&lt;II$4,$Q39&gt;=II$4),NETWORKDAYS.INTL($P39,(II$4)-1,1,(Holidays!$A$1:$A$248)),0)+IF(AND($P39&lt;IH$4,$Q39&lt;II$4,$Q39&gt;=IH$4),NETWORKDAYS.INTL(IH$4,$Q39,1,(Holidays!$A$1:$A$248)),0)+IF(AND($P39&lt;IH$4,$Q39&gt;=II$4,$Q39&gt;=IH$4),NETWORKDAYS.INTL(IH$4,(II$4)-1,1,(Holidays!$A$1:$A$248)),0))*$S39,"")</f>
        <v>0</v>
      </c>
      <c r="II39" s="191">
        <f>IFERROR((IF(AND($P39&gt;=II$4,$P39&lt;IJ$4,$Q39&lt;IJ$4),NETWORKDAYS.INTL($P39,$Q39,1,(Holidays!$A$1:$A$248)),0)+IF(AND($P39&gt;=II$4,$P39&lt;IJ$4,$Q39&gt;=IJ$4),NETWORKDAYS.INTL($P39,(IJ$4)-1,1,(Holidays!$A$1:$A$248)),0)+IF(AND($P39&lt;II$4,$Q39&lt;IJ$4,$Q39&gt;=II$4),NETWORKDAYS.INTL(II$4,$Q39,1,(Holidays!$A$1:$A$248)),0)+IF(AND($P39&lt;II$4,$Q39&gt;=IJ$4,$Q39&gt;=II$4),NETWORKDAYS.INTL(II$4,(IJ$4)-1,1,(Holidays!$A$1:$A$248)),0))*$S39,"")</f>
        <v>0</v>
      </c>
      <c r="IJ39" s="191">
        <f>IFERROR((IF(AND($P39&gt;=IJ$4,$P39&lt;IK$4,$Q39&lt;IK$4),NETWORKDAYS.INTL($P39,$Q39,1,(Holidays!$A$1:$A$248)),0)+IF(AND($P39&gt;=IJ$4,$P39&lt;IK$4,$Q39&gt;=IK$4),NETWORKDAYS.INTL($P39,(IK$4)-1,1,(Holidays!$A$1:$A$248)),0)+IF(AND($P39&lt;IJ$4,$Q39&lt;IK$4,$Q39&gt;=IJ$4),NETWORKDAYS.INTL(IJ$4,$Q39,1,(Holidays!$A$1:$A$248)),0)+IF(AND($P39&lt;IJ$4,$Q39&gt;=IK$4,$Q39&gt;=IJ$4),NETWORKDAYS.INTL(IJ$4,(IK$4)-1,1,(Holidays!$A$1:$A$248)),0))*$S39,"")</f>
        <v>0</v>
      </c>
      <c r="IK39" s="191">
        <f>IFERROR((IF(AND($P39&gt;=IK$4,$P39&lt;IL$4,$Q39&lt;IL$4),NETWORKDAYS.INTL($P39,$Q39,1,(Holidays!$A$1:$A$248)),0)+IF(AND($P39&gt;=IK$4,$P39&lt;IL$4,$Q39&gt;=IL$4),NETWORKDAYS.INTL($P39,(IL$4)-1,1,(Holidays!$A$1:$A$248)),0)+IF(AND($P39&lt;IK$4,$Q39&lt;IL$4,$Q39&gt;=IK$4),NETWORKDAYS.INTL(IK$4,$Q39,1,(Holidays!$A$1:$A$248)),0)+IF(AND($P39&lt;IK$4,$Q39&gt;=IL$4,$Q39&gt;=IK$4),NETWORKDAYS.INTL(IK$4,(IL$4)-1,1,(Holidays!$A$1:$A$248)),0))*$S39,"")</f>
        <v>0</v>
      </c>
      <c r="IL39" s="191">
        <f>IFERROR((IF(AND($P39&gt;=IL$4,$P39&lt;IM$4,$Q39&lt;IM$4),NETWORKDAYS.INTL($P39,$Q39,1,(Holidays!$A$1:$A$248)),0)+IF(AND($P39&gt;=IL$4,$P39&lt;IM$4,$Q39&gt;=IM$4),NETWORKDAYS.INTL($P39,(IM$4)-1,1,(Holidays!$A$1:$A$248)),0)+IF(AND($P39&lt;IL$4,$Q39&lt;IM$4,$Q39&gt;=IL$4),NETWORKDAYS.INTL(IL$4,$Q39,1,(Holidays!$A$1:$A$248)),0)+IF(AND($P39&lt;IL$4,$Q39&gt;=IM$4,$Q39&gt;=IL$4),NETWORKDAYS.INTL(IL$4,(IM$4)-1,1,(Holidays!$A$1:$A$248)),0))*$S39,"")</f>
        <v>0</v>
      </c>
      <c r="IM39" s="191">
        <f>IFERROR((IF(AND($P39&gt;=IM$4,$P39&lt;IN$4,$Q39&lt;IN$4),NETWORKDAYS.INTL($P39,$Q39,1,(Holidays!$A$1:$A$248)),0)+IF(AND($P39&gt;=IM$4,$P39&lt;IN$4,$Q39&gt;=IN$4),NETWORKDAYS.INTL($P39,(IN$4)-1,1,(Holidays!$A$1:$A$248)),0)+IF(AND($P39&lt;IM$4,$Q39&lt;IN$4,$Q39&gt;=IM$4),NETWORKDAYS.INTL(IM$4,$Q39,1,(Holidays!$A$1:$A$248)),0)+IF(AND($P39&lt;IM$4,$Q39&gt;=IN$4,$Q39&gt;=IM$4),NETWORKDAYS.INTL(IM$4,(IN$4)-1,1,(Holidays!$A$1:$A$248)),0))*$S39,"")</f>
        <v>0</v>
      </c>
      <c r="IN39" s="191">
        <f>IFERROR((IF(AND($P39&gt;=IN$4,$P39&lt;IO$4,$Q39&lt;IO$4),NETWORKDAYS.INTL($P39,$Q39,1,(Holidays!$A$1:$A$248)),0)+IF(AND($P39&gt;=IN$4,$P39&lt;IO$4,$Q39&gt;=IO$4),NETWORKDAYS.INTL($P39,(IO$4)-1,1,(Holidays!$A$1:$A$248)),0)+IF(AND($P39&lt;IN$4,$Q39&lt;IO$4,$Q39&gt;=IN$4),NETWORKDAYS.INTL(IN$4,$Q39,1,(Holidays!$A$1:$A$248)),0)+IF(AND($P39&lt;IN$4,$Q39&gt;=IO$4,$Q39&gt;=IN$4),NETWORKDAYS.INTL(IN$4,(IO$4)-1,1,(Holidays!$A$1:$A$248)),0))*$S39,"")</f>
        <v>0</v>
      </c>
      <c r="IO39" s="193">
        <f>IFERROR((IF(AND($P39&gt;=IO$4,$P39&lt;IP$4,$Q39&lt;IP$4),NETWORKDAYS.INTL($P39,$Q39,1,(Holidays!$A$1:$A$248)),0)+IF(AND($P39&gt;=IO$4,$P39&lt;IP$4,$Q39&gt;=IP$4),NETWORKDAYS.INTL($P39,(IP$4)-1,1,(Holidays!$A$1:$A$248)),0)+IF(AND($P39&lt;IO$4,$Q39&lt;IP$4,$Q39&gt;=IO$4),NETWORKDAYS.INTL(IO$4,$Q39,1,(Holidays!$A$1:$A$248)),0)+IF(AND($P39&lt;IO$4,$Q39&gt;=IP$4,$Q39&gt;=IO$4),NETWORKDAYS.INTL(IO$4,(IP$4)-1,1,(Holidays!$A$1:$A$248)),0))*$S39,"")</f>
        <v>0</v>
      </c>
    </row>
    <row r="40" spans="2:249" ht="15" customHeight="1">
      <c r="B40" s="59" t="str">
        <f>'A-1_MH Estimation'!B40</f>
        <v>B.10</v>
      </c>
      <c r="C40" s="60" t="str">
        <f>IFERROR(VLOOKUP(B40,'A-1_MH Estimation'!$B$6:$C$54,2,0),"")</f>
        <v>Gusset Requirement  - Administrative Documentation &amp; Customer Comment Followed up</v>
      </c>
      <c r="D40" s="174">
        <f>IFERROR(VLOOKUP(C40,'A-1_MH Estimation'!$C$7:$K$61,9,0)*1,0)</f>
        <v>16</v>
      </c>
      <c r="E40" s="165">
        <v>1</v>
      </c>
      <c r="F40" s="166"/>
      <c r="G40" s="166"/>
      <c r="H40" s="166"/>
      <c r="I40" s="166"/>
      <c r="J40" s="167"/>
      <c r="K40" s="354">
        <f t="shared" ca="1" si="437"/>
        <v>16</v>
      </c>
      <c r="L40" s="307">
        <v>0.5</v>
      </c>
      <c r="M40" s="307">
        <v>0.5</v>
      </c>
      <c r="N40" s="307"/>
      <c r="O40" s="167"/>
      <c r="P40" s="171">
        <v>44635</v>
      </c>
      <c r="Q40" s="171">
        <v>44636</v>
      </c>
      <c r="R40" s="170">
        <f>NETWORKDAYS.INTL(P40,Q40,1,Holidays!$A$1:$A$248)</f>
        <v>2</v>
      </c>
      <c r="S40" s="62">
        <f t="shared" si="436"/>
        <v>8</v>
      </c>
      <c r="U40" s="253">
        <f>SUM($V40:IO40)</f>
        <v>16</v>
      </c>
      <c r="V40" s="190">
        <f>IFERROR((IF(AND($P40&gt;=V$4,$P40&lt;W$4,$Q40&lt;W$4),NETWORKDAYS.INTL($P40,$Q40,1,(Holidays!$A$1:$A$248)),0)+IF(AND($P40&gt;=V$4,$P40&lt;W$4,$Q40&gt;=W$4),NETWORKDAYS.INTL($P40,(W$4)-1,1,(Holidays!$A$1:$A$248)),0)+IF(AND($P40&lt;V$4,$Q40&lt;W$4,$Q40&gt;=V$4),NETWORKDAYS.INTL(V$4,$Q40,1,(Holidays!$A$1:$A$248)),0)+IF(AND($P40&lt;V$4,$Q40&gt;=W$4,$Q40&gt;=V$4),NETWORKDAYS.INTL(V$4,(W$4)-1,1,(Holidays!$A$1:$A$248)),0))*$S40,"")</f>
        <v>0</v>
      </c>
      <c r="W40" s="191">
        <f>IFERROR((IF(AND($P40&gt;=W$4,$P40&lt;X$4,$Q40&lt;X$4),NETWORKDAYS.INTL($P40,$Q40,1,(Holidays!$A$1:$A$248)),0)+IF(AND($P40&gt;=W$4,$P40&lt;X$4,$Q40&gt;=X$4),NETWORKDAYS.INTL($P40,(X$4)-1,1,(Holidays!$A$1:$A$248)),0)+IF(AND($P40&lt;W$4,$Q40&lt;X$4,$Q40&gt;=W$4),NETWORKDAYS.INTL(W$4,$Q40,1,(Holidays!$A$1:$A$248)),0)+IF(AND($P40&lt;W$4,$Q40&gt;=X$4,$Q40&gt;=W$4),NETWORKDAYS.INTL(W$4,(X$4)-1,1,(Holidays!$A$1:$A$248)),0))*$S40,"")</f>
        <v>0</v>
      </c>
      <c r="X40" s="191">
        <f>IFERROR((IF(AND($P40&gt;=X$4,$P40&lt;Y$4,$Q40&lt;Y$4),NETWORKDAYS.INTL($P40,$Q40,1,(Holidays!$A$1:$A$248)),0)+IF(AND($P40&gt;=X$4,$P40&lt;Y$4,$Q40&gt;=Y$4),NETWORKDAYS.INTL($P40,(Y$4)-1,1,(Holidays!$A$1:$A$248)),0)+IF(AND($P40&lt;X$4,$Q40&lt;Y$4,$Q40&gt;=X$4),NETWORKDAYS.INTL(X$4,$Q40,1,(Holidays!$A$1:$A$248)),0)+IF(AND($P40&lt;X$4,$Q40&gt;=Y$4,$Q40&gt;=X$4),NETWORKDAYS.INTL(X$4,(Y$4)-1,1,(Holidays!$A$1:$A$248)),0))*$S40,"")</f>
        <v>0</v>
      </c>
      <c r="Y40" s="191">
        <f>IFERROR((IF(AND($P40&gt;=Y$4,$P40&lt;Z$4,$Q40&lt;Z$4),NETWORKDAYS.INTL($P40,$Q40,1,(Holidays!$A$1:$A$248)),0)+IF(AND($P40&gt;=Y$4,$P40&lt;Z$4,$Q40&gt;=Z$4),NETWORKDAYS.INTL($P40,(Z$4)-1,1,(Holidays!$A$1:$A$248)),0)+IF(AND($P40&lt;Y$4,$Q40&lt;Z$4,$Q40&gt;=Y$4),NETWORKDAYS.INTL(Y$4,$Q40,1,(Holidays!$A$1:$A$248)),0)+IF(AND($P40&lt;Y$4,$Q40&gt;=Z$4,$Q40&gt;=Y$4),NETWORKDAYS.INTL(Y$4,(Z$4)-1,1,(Holidays!$A$1:$A$248)),0))*$S40,"")</f>
        <v>0</v>
      </c>
      <c r="Z40" s="191">
        <f>IFERROR((IF(AND($P40&gt;=Z$4,$P40&lt;AA$4,$Q40&lt;AA$4),NETWORKDAYS.INTL($P40,$Q40,1,(Holidays!$A$1:$A$248)),0)+IF(AND($P40&gt;=Z$4,$P40&lt;AA$4,$Q40&gt;=AA$4),NETWORKDAYS.INTL($P40,(AA$4)-1,1,(Holidays!$A$1:$A$248)),0)+IF(AND($P40&lt;Z$4,$Q40&lt;AA$4,$Q40&gt;=Z$4),NETWORKDAYS.INTL(Z$4,$Q40,1,(Holidays!$A$1:$A$248)),0)+IF(AND($P40&lt;Z$4,$Q40&gt;=AA$4,$Q40&gt;=Z$4),NETWORKDAYS.INTL(Z$4,(AA$4)-1,1,(Holidays!$A$1:$A$248)),0))*$S40,"")</f>
        <v>0</v>
      </c>
      <c r="AA40" s="191">
        <f>IFERROR((IF(AND($P40&gt;=AA$4,$P40&lt;AB$4,$Q40&lt;AB$4),NETWORKDAYS.INTL($P40,$Q40,1,(Holidays!$A$1:$A$248)),0)+IF(AND($P40&gt;=AA$4,$P40&lt;AB$4,$Q40&gt;=AB$4),NETWORKDAYS.INTL($P40,(AB$4)-1,1,(Holidays!$A$1:$A$248)),0)+IF(AND($P40&lt;AA$4,$Q40&lt;AB$4,$Q40&gt;=AA$4),NETWORKDAYS.INTL(AA$4,$Q40,1,(Holidays!$A$1:$A$248)),0)+IF(AND($P40&lt;AA$4,$Q40&gt;=AB$4,$Q40&gt;=AA$4),NETWORKDAYS.INTL(AA$4,(AB$4)-1,1,(Holidays!$A$1:$A$248)),0))*$S40,"")</f>
        <v>0</v>
      </c>
      <c r="AB40" s="191">
        <f>IFERROR((IF(AND($P40&gt;=AB$4,$P40&lt;AC$4,$Q40&lt;AC$4),NETWORKDAYS.INTL($P40,$Q40,1,(Holidays!$A$1:$A$248)),0)+IF(AND($P40&gt;=AB$4,$P40&lt;AC$4,$Q40&gt;=AC$4),NETWORKDAYS.INTL($P40,(AC$4)-1,1,(Holidays!$A$1:$A$248)),0)+IF(AND($P40&lt;AB$4,$Q40&lt;AC$4,$Q40&gt;=AB$4),NETWORKDAYS.INTL(AB$4,$Q40,1,(Holidays!$A$1:$A$248)),0)+IF(AND($P40&lt;AB$4,$Q40&gt;=AC$4,$Q40&gt;=AB$4),NETWORKDAYS.INTL(AB$4,(AC$4)-1,1,(Holidays!$A$1:$A$248)),0))*$S40,"")</f>
        <v>0</v>
      </c>
      <c r="AC40" s="191">
        <f>IFERROR((IF(AND($P40&gt;=AC$4,$P40&lt;AD$4,$Q40&lt;AD$4),NETWORKDAYS.INTL($P40,$Q40,1,(Holidays!$A$1:$A$248)),0)+IF(AND($P40&gt;=AC$4,$P40&lt;AD$4,$Q40&gt;=AD$4),NETWORKDAYS.INTL($P40,(AD$4)-1,1,(Holidays!$A$1:$A$248)),0)+IF(AND($P40&lt;AC$4,$Q40&lt;AD$4,$Q40&gt;=AC$4),NETWORKDAYS.INTL(AC$4,$Q40,1,(Holidays!$A$1:$A$248)),0)+IF(AND($P40&lt;AC$4,$Q40&gt;=AD$4,$Q40&gt;=AC$4),NETWORKDAYS.INTL(AC$4,(AD$4)-1,1,(Holidays!$A$1:$A$248)),0))*$S40,"")</f>
        <v>0</v>
      </c>
      <c r="AD40" s="191">
        <f>IFERROR((IF(AND($P40&gt;=AD$4,$P40&lt;AE$4,$Q40&lt;AE$4),NETWORKDAYS.INTL($P40,$Q40,1,(Holidays!$A$1:$A$248)),0)+IF(AND($P40&gt;=AD$4,$P40&lt;AE$4,$Q40&gt;=AE$4),NETWORKDAYS.INTL($P40,(AE$4)-1,1,(Holidays!$A$1:$A$248)),0)+IF(AND($P40&lt;AD$4,$Q40&lt;AE$4,$Q40&gt;=AD$4),NETWORKDAYS.INTL(AD$4,$Q40,1,(Holidays!$A$1:$A$248)),0)+IF(AND($P40&lt;AD$4,$Q40&gt;=AE$4,$Q40&gt;=AD$4),NETWORKDAYS.INTL(AD$4,(AE$4)-1,1,(Holidays!$A$1:$A$248)),0))*$S40,"")</f>
        <v>0</v>
      </c>
      <c r="AE40" s="191">
        <f>IFERROR((IF(AND($P40&gt;=AE$4,$P40&lt;AF$4,$Q40&lt;AF$4),NETWORKDAYS.INTL($P40,$Q40,1,(Holidays!$A$1:$A$248)),0)+IF(AND($P40&gt;=AE$4,$P40&lt;AF$4,$Q40&gt;=AF$4),NETWORKDAYS.INTL($P40,(AF$4)-1,1,(Holidays!$A$1:$A$248)),0)+IF(AND($P40&lt;AE$4,$Q40&lt;AF$4,$Q40&gt;=AE$4),NETWORKDAYS.INTL(AE$4,$Q40,1,(Holidays!$A$1:$A$248)),0)+IF(AND($P40&lt;AE$4,$Q40&gt;=AF$4,$Q40&gt;=AE$4),NETWORKDAYS.INTL(AE$4,(AF$4)-1,1,(Holidays!$A$1:$A$248)),0))*$S40,"")</f>
        <v>0</v>
      </c>
      <c r="AF40" s="191">
        <f>IFERROR((IF(AND($P40&gt;=AF$4,$P40&lt;AG$4,$Q40&lt;AG$4),NETWORKDAYS.INTL($P40,$Q40,1,(Holidays!$A$1:$A$248)),0)+IF(AND($P40&gt;=AF$4,$P40&lt;AG$4,$Q40&gt;=AG$4),NETWORKDAYS.INTL($P40,(AG$4)-1,1,(Holidays!$A$1:$A$248)),0)+IF(AND($P40&lt;AF$4,$Q40&lt;AG$4,$Q40&gt;=AF$4),NETWORKDAYS.INTL(AF$4,$Q40,1,(Holidays!$A$1:$A$248)),0)+IF(AND($P40&lt;AF$4,$Q40&gt;=AG$4,$Q40&gt;=AF$4),NETWORKDAYS.INTL(AF$4,(AG$4)-1,1,(Holidays!$A$1:$A$248)),0))*$S40,"")</f>
        <v>0</v>
      </c>
      <c r="AG40" s="191">
        <f>IFERROR((IF(AND($P40&gt;=AG$4,$P40&lt;AH$4,$Q40&lt;AH$4),NETWORKDAYS.INTL($P40,$Q40,1,(Holidays!$A$1:$A$248)),0)+IF(AND($P40&gt;=AG$4,$P40&lt;AH$4,$Q40&gt;=AH$4),NETWORKDAYS.INTL($P40,(AH$4)-1,1,(Holidays!$A$1:$A$248)),0)+IF(AND($P40&lt;AG$4,$Q40&lt;AH$4,$Q40&gt;=AG$4),NETWORKDAYS.INTL(AG$4,$Q40,1,(Holidays!$A$1:$A$248)),0)+IF(AND($P40&lt;AG$4,$Q40&gt;=AH$4,$Q40&gt;=AG$4),NETWORKDAYS.INTL(AG$4,(AH$4)-1,1,(Holidays!$A$1:$A$248)),0))*$S40,"")</f>
        <v>0</v>
      </c>
      <c r="AH40" s="191">
        <f>IFERROR((IF(AND($P40&gt;=AH$4,$P40&lt;AI$4,$Q40&lt;AI$4),NETWORKDAYS.INTL($P40,$Q40,1,(Holidays!$A$1:$A$248)),0)+IF(AND($P40&gt;=AH$4,$P40&lt;AI$4,$Q40&gt;=AI$4),NETWORKDAYS.INTL($P40,(AI$4)-1,1,(Holidays!$A$1:$A$248)),0)+IF(AND($P40&lt;AH$4,$Q40&lt;AI$4,$Q40&gt;=AH$4),NETWORKDAYS.INTL(AH$4,$Q40,1,(Holidays!$A$1:$A$248)),0)+IF(AND($P40&lt;AH$4,$Q40&gt;=AI$4,$Q40&gt;=AH$4),NETWORKDAYS.INTL(AH$4,(AI$4)-1,1,(Holidays!$A$1:$A$248)),0))*$S40,"")</f>
        <v>0</v>
      </c>
      <c r="AI40" s="191">
        <f>IFERROR((IF(AND($P40&gt;=AI$4,$P40&lt;AJ$4,$Q40&lt;AJ$4),NETWORKDAYS.INTL($P40,$Q40,1,(Holidays!$A$1:$A$248)),0)+IF(AND($P40&gt;=AI$4,$P40&lt;AJ$4,$Q40&gt;=AJ$4),NETWORKDAYS.INTL($P40,(AJ$4)-1,1,(Holidays!$A$1:$A$248)),0)+IF(AND($P40&lt;AI$4,$Q40&lt;AJ$4,$Q40&gt;=AI$4),NETWORKDAYS.INTL(AI$4,$Q40,1,(Holidays!$A$1:$A$248)),0)+IF(AND($P40&lt;AI$4,$Q40&gt;=AJ$4,$Q40&gt;=AI$4),NETWORKDAYS.INTL(AI$4,(AJ$4)-1,1,(Holidays!$A$1:$A$248)),0))*$S40,"")</f>
        <v>0</v>
      </c>
      <c r="AJ40" s="191">
        <f>IFERROR((IF(AND($P40&gt;=AJ$4,$P40&lt;AK$4,$Q40&lt;AK$4),NETWORKDAYS.INTL($P40,$Q40,1,(Holidays!$A$1:$A$248)),0)+IF(AND($P40&gt;=AJ$4,$P40&lt;AK$4,$Q40&gt;=AK$4),NETWORKDAYS.INTL($P40,(AK$4)-1,1,(Holidays!$A$1:$A$248)),0)+IF(AND($P40&lt;AJ$4,$Q40&lt;AK$4,$Q40&gt;=AJ$4),NETWORKDAYS.INTL(AJ$4,$Q40,1,(Holidays!$A$1:$A$248)),0)+IF(AND($P40&lt;AJ$4,$Q40&gt;=AK$4,$Q40&gt;=AJ$4),NETWORKDAYS.INTL(AJ$4,(AK$4)-1,1,(Holidays!$A$1:$A$248)),0))*$S40,"")</f>
        <v>0</v>
      </c>
      <c r="AK40" s="191">
        <f>IFERROR((IF(AND($P40&gt;=AK$4,$P40&lt;AL$4,$Q40&lt;AL$4),NETWORKDAYS.INTL($P40,$Q40,1,(Holidays!$A$1:$A$248)),0)+IF(AND($P40&gt;=AK$4,$P40&lt;AL$4,$Q40&gt;=AL$4),NETWORKDAYS.INTL($P40,(AL$4)-1,1,(Holidays!$A$1:$A$248)),0)+IF(AND($P40&lt;AK$4,$Q40&lt;AL$4,$Q40&gt;=AK$4),NETWORKDAYS.INTL(AK$4,$Q40,1,(Holidays!$A$1:$A$248)),0)+IF(AND($P40&lt;AK$4,$Q40&gt;=AL$4,$Q40&gt;=AK$4),NETWORKDAYS.INTL(AK$4,(AL$4)-1,1,(Holidays!$A$1:$A$248)),0))*$S40,"")</f>
        <v>0</v>
      </c>
      <c r="AL40" s="191">
        <f>IFERROR((IF(AND($P40&gt;=AL$4,$P40&lt;AM$4,$Q40&lt;AM$4),NETWORKDAYS.INTL($P40,$Q40,1,(Holidays!$A$1:$A$248)),0)+IF(AND($P40&gt;=AL$4,$P40&lt;AM$4,$Q40&gt;=AM$4),NETWORKDAYS.INTL($P40,(AM$4)-1,1,(Holidays!$A$1:$A$248)),0)+IF(AND($P40&lt;AL$4,$Q40&lt;AM$4,$Q40&gt;=AL$4),NETWORKDAYS.INTL(AL$4,$Q40,1,(Holidays!$A$1:$A$248)),0)+IF(AND($P40&lt;AL$4,$Q40&gt;=AM$4,$Q40&gt;=AL$4),NETWORKDAYS.INTL(AL$4,(AM$4)-1,1,(Holidays!$A$1:$A$248)),0))*$S40,"")</f>
        <v>0</v>
      </c>
      <c r="AM40" s="191">
        <f>IFERROR((IF(AND($P40&gt;=AM$4,$P40&lt;AN$4,$Q40&lt;AN$4),NETWORKDAYS.INTL($P40,$Q40,1,(Holidays!$A$1:$A$248)),0)+IF(AND($P40&gt;=AM$4,$P40&lt;AN$4,$Q40&gt;=AN$4),NETWORKDAYS.INTL($P40,(AN$4)-1,1,(Holidays!$A$1:$A$248)),0)+IF(AND($P40&lt;AM$4,$Q40&lt;AN$4,$Q40&gt;=AM$4),NETWORKDAYS.INTL(AM$4,$Q40,1,(Holidays!$A$1:$A$248)),0)+IF(AND($P40&lt;AM$4,$Q40&gt;=AN$4,$Q40&gt;=AM$4),NETWORKDAYS.INTL(AM$4,(AN$4)-1,1,(Holidays!$A$1:$A$248)),0))*$S40,"")</f>
        <v>0</v>
      </c>
      <c r="AN40" s="191">
        <f>IFERROR((IF(AND($P40&gt;=AN$4,$P40&lt;AO$4,$Q40&lt;AO$4),NETWORKDAYS.INTL($P40,$Q40,1,(Holidays!$A$1:$A$248)),0)+IF(AND($P40&gt;=AN$4,$P40&lt;AO$4,$Q40&gt;=AO$4),NETWORKDAYS.INTL($P40,(AO$4)-1,1,(Holidays!$A$1:$A$248)),0)+IF(AND($P40&lt;AN$4,$Q40&lt;AO$4,$Q40&gt;=AN$4),NETWORKDAYS.INTL(AN$4,$Q40,1,(Holidays!$A$1:$A$248)),0)+IF(AND($P40&lt;AN$4,$Q40&gt;=AO$4,$Q40&gt;=AN$4),NETWORKDAYS.INTL(AN$4,(AO$4)-1,1,(Holidays!$A$1:$A$248)),0))*$S40,"")</f>
        <v>0</v>
      </c>
      <c r="AO40" s="191">
        <f>IFERROR((IF(AND($P40&gt;=AO$4,$P40&lt;AP$4,$Q40&lt;AP$4),NETWORKDAYS.INTL($P40,$Q40,1,(Holidays!$A$1:$A$248)),0)+IF(AND($P40&gt;=AO$4,$P40&lt;AP$4,$Q40&gt;=AP$4),NETWORKDAYS.INTL($P40,(AP$4)-1,1,(Holidays!$A$1:$A$248)),0)+IF(AND($P40&lt;AO$4,$Q40&lt;AP$4,$Q40&gt;=AO$4),NETWORKDAYS.INTL(AO$4,$Q40,1,(Holidays!$A$1:$A$248)),0)+IF(AND($P40&lt;AO$4,$Q40&gt;=AP$4,$Q40&gt;=AO$4),NETWORKDAYS.INTL(AO$4,(AP$4)-1,1,(Holidays!$A$1:$A$248)),0))*$S40,"")</f>
        <v>0</v>
      </c>
      <c r="AP40" s="191">
        <f>IFERROR((IF(AND($P40&gt;=AP$4,$P40&lt;AQ$4,$Q40&lt;AQ$4),NETWORKDAYS.INTL($P40,$Q40,1,(Holidays!$A$1:$A$248)),0)+IF(AND($P40&gt;=AP$4,$P40&lt;AQ$4,$Q40&gt;=AQ$4),NETWORKDAYS.INTL($P40,(AQ$4)-1,1,(Holidays!$A$1:$A$248)),0)+IF(AND($P40&lt;AP$4,$Q40&lt;AQ$4,$Q40&gt;=AP$4),NETWORKDAYS.INTL(AP$4,$Q40,1,(Holidays!$A$1:$A$248)),0)+IF(AND($P40&lt;AP$4,$Q40&gt;=AQ$4,$Q40&gt;=AP$4),NETWORKDAYS.INTL(AP$4,(AQ$4)-1,1,(Holidays!$A$1:$A$248)),0))*$S40,"")</f>
        <v>0</v>
      </c>
      <c r="AQ40" s="191">
        <f>IFERROR((IF(AND($P40&gt;=AQ$4,$P40&lt;AR$4,$Q40&lt;AR$4),NETWORKDAYS.INTL($P40,$Q40,1,(Holidays!$A$1:$A$248)),0)+IF(AND($P40&gt;=AQ$4,$P40&lt;AR$4,$Q40&gt;=AR$4),NETWORKDAYS.INTL($P40,(AR$4)-1,1,(Holidays!$A$1:$A$248)),0)+IF(AND($P40&lt;AQ$4,$Q40&lt;AR$4,$Q40&gt;=AQ$4),NETWORKDAYS.INTL(AQ$4,$Q40,1,(Holidays!$A$1:$A$248)),0)+IF(AND($P40&lt;AQ$4,$Q40&gt;=AR$4,$Q40&gt;=AQ$4),NETWORKDAYS.INTL(AQ$4,(AR$4)-1,1,(Holidays!$A$1:$A$248)),0))*$S40,"")</f>
        <v>0</v>
      </c>
      <c r="AR40" s="191">
        <f>IFERROR((IF(AND($P40&gt;=AR$4,$P40&lt;AS$4,$Q40&lt;AS$4),NETWORKDAYS.INTL($P40,$Q40,1,(Holidays!$A$1:$A$248)),0)+IF(AND($P40&gt;=AR$4,$P40&lt;AS$4,$Q40&gt;=AS$4),NETWORKDAYS.INTL($P40,(AS$4)-1,1,(Holidays!$A$1:$A$248)),0)+IF(AND($P40&lt;AR$4,$Q40&lt;AS$4,$Q40&gt;=AR$4),NETWORKDAYS.INTL(AR$4,$Q40,1,(Holidays!$A$1:$A$248)),0)+IF(AND($P40&lt;AR$4,$Q40&gt;=AS$4,$Q40&gt;=AR$4),NETWORKDAYS.INTL(AR$4,(AS$4)-1,1,(Holidays!$A$1:$A$248)),0))*$S40,"")</f>
        <v>0</v>
      </c>
      <c r="AS40" s="192">
        <f>IFERROR((IF(AND($P40&gt;=AS$4,$P40&lt;AT$4,$Q40&lt;AT$4),NETWORKDAYS.INTL($P40,$Q40,1,(Holidays!$A$1:$A$248)),0)+IF(AND($P40&gt;=AS$4,$P40&lt;AT$4,$Q40&gt;=AT$4),NETWORKDAYS.INTL($P40,(AT$4)-1,1,(Holidays!$A$1:$A$248)),0)+IF(AND($P40&lt;AS$4,$Q40&lt;AT$4,$Q40&gt;=AS$4),NETWORKDAYS.INTL(AS$4,$Q40,1,(Holidays!$A$1:$A$248)),0)+IF(AND($P40&lt;AS$4,$Q40&gt;=AT$4,$Q40&gt;=AS$4),NETWORKDAYS.INTL(AS$4,(AT$4)-1,1,(Holidays!$A$1:$A$248)),0))*$S40,"")</f>
        <v>16</v>
      </c>
      <c r="AT40" s="191">
        <f>IFERROR((IF(AND($P40&gt;=AT$4,$P40&lt;AU$4,$Q40&lt;AU$4),NETWORKDAYS.INTL($P40,$Q40,1,(Holidays!$A$1:$A$248)),0)+IF(AND($P40&gt;=AT$4,$P40&lt;AU$4,$Q40&gt;=AU$4),NETWORKDAYS.INTL($P40,(AU$4)-1,1,(Holidays!$A$1:$A$248)),0)+IF(AND($P40&lt;AT$4,$Q40&lt;AU$4,$Q40&gt;=AT$4),NETWORKDAYS.INTL(AT$4,$Q40,1,(Holidays!$A$1:$A$248)),0)+IF(AND($P40&lt;AT$4,$Q40&gt;=AU$4,$Q40&gt;=AT$4),NETWORKDAYS.INTL(AT$4,(AU$4)-1,1,(Holidays!$A$1:$A$248)),0))*$S40,"")</f>
        <v>0</v>
      </c>
      <c r="AU40" s="191">
        <f>IFERROR((IF(AND($P40&gt;=AU$4,$P40&lt;AV$4,$Q40&lt;AV$4),NETWORKDAYS.INTL($P40,$Q40,1,(Holidays!$A$1:$A$248)),0)+IF(AND($P40&gt;=AU$4,$P40&lt;AV$4,$Q40&gt;=AV$4),NETWORKDAYS.INTL($P40,(AV$4)-1,1,(Holidays!$A$1:$A$248)),0)+IF(AND($P40&lt;AU$4,$Q40&lt;AV$4,$Q40&gt;=AU$4),NETWORKDAYS.INTL(AU$4,$Q40,1,(Holidays!$A$1:$A$248)),0)+IF(AND($P40&lt;AU$4,$Q40&gt;=AV$4,$Q40&gt;=AU$4),NETWORKDAYS.INTL(AU$4,(AV$4)-1,1,(Holidays!$A$1:$A$248)),0))*$S40,"")</f>
        <v>0</v>
      </c>
      <c r="AV40" s="191">
        <f>IFERROR((IF(AND($P40&gt;=AV$4,$P40&lt;AW$4,$Q40&lt;AW$4),NETWORKDAYS.INTL($P40,$Q40,1,(Holidays!$A$1:$A$248)),0)+IF(AND($P40&gt;=AV$4,$P40&lt;AW$4,$Q40&gt;=AW$4),NETWORKDAYS.INTL($P40,(AW$4)-1,1,(Holidays!$A$1:$A$248)),0)+IF(AND($P40&lt;AV$4,$Q40&lt;AW$4,$Q40&gt;=AV$4),NETWORKDAYS.INTL(AV$4,$Q40,1,(Holidays!$A$1:$A$248)),0)+IF(AND($P40&lt;AV$4,$Q40&gt;=AW$4,$Q40&gt;=AV$4),NETWORKDAYS.INTL(AV$4,(AW$4)-1,1,(Holidays!$A$1:$A$248)),0))*$S40,"")</f>
        <v>0</v>
      </c>
      <c r="AW40" s="191">
        <f>IFERROR((IF(AND($P40&gt;=AW$4,$P40&lt;AX$4,$Q40&lt;AX$4),NETWORKDAYS.INTL($P40,$Q40,1,(Holidays!$A$1:$A$248)),0)+IF(AND($P40&gt;=AW$4,$P40&lt;AX$4,$Q40&gt;=AX$4),NETWORKDAYS.INTL($P40,(AX$4)-1,1,(Holidays!$A$1:$A$248)),0)+IF(AND($P40&lt;AW$4,$Q40&lt;AX$4,$Q40&gt;=AW$4),NETWORKDAYS.INTL(AW$4,$Q40,1,(Holidays!$A$1:$A$248)),0)+IF(AND($P40&lt;AW$4,$Q40&gt;=AX$4,$Q40&gt;=AW$4),NETWORKDAYS.INTL(AW$4,(AX$4)-1,1,(Holidays!$A$1:$A$248)),0))*$S40,"")</f>
        <v>0</v>
      </c>
      <c r="AX40" s="191">
        <f>IFERROR((IF(AND($P40&gt;=AX$4,$P40&lt;AY$4,$Q40&lt;AY$4),NETWORKDAYS.INTL($P40,$Q40,1,(Holidays!$A$1:$A$248)),0)+IF(AND($P40&gt;=AX$4,$P40&lt;AY$4,$Q40&gt;=AY$4),NETWORKDAYS.INTL($P40,(AY$4)-1,1,(Holidays!$A$1:$A$248)),0)+IF(AND($P40&lt;AX$4,$Q40&lt;AY$4,$Q40&gt;=AX$4),NETWORKDAYS.INTL(AX$4,$Q40,1,(Holidays!$A$1:$A$248)),0)+IF(AND($P40&lt;AX$4,$Q40&gt;=AY$4,$Q40&gt;=AX$4),NETWORKDAYS.INTL(AX$4,(AY$4)-1,1,(Holidays!$A$1:$A$248)),0))*$S40,"")</f>
        <v>0</v>
      </c>
      <c r="AY40" s="191">
        <f>IFERROR((IF(AND($P40&gt;=AY$4,$P40&lt;AZ$4,$Q40&lt;AZ$4),NETWORKDAYS.INTL($P40,$Q40,1,(Holidays!$A$1:$A$248)),0)+IF(AND($P40&gt;=AY$4,$P40&lt;AZ$4,$Q40&gt;=AZ$4),NETWORKDAYS.INTL($P40,(AZ$4)-1,1,(Holidays!$A$1:$A$248)),0)+IF(AND($P40&lt;AY$4,$Q40&lt;AZ$4,$Q40&gt;=AY$4),NETWORKDAYS.INTL(AY$4,$Q40,1,(Holidays!$A$1:$A$248)),0)+IF(AND($P40&lt;AY$4,$Q40&gt;=AZ$4,$Q40&gt;=AY$4),NETWORKDAYS.INTL(AY$4,(AZ$4)-1,1,(Holidays!$A$1:$A$248)),0))*$S40,"")</f>
        <v>0</v>
      </c>
      <c r="AZ40" s="191">
        <f>IFERROR((IF(AND($P40&gt;=AZ$4,$P40&lt;BA$4,$Q40&lt;BA$4),NETWORKDAYS.INTL($P40,$Q40,1,(Holidays!$A$1:$A$248)),0)+IF(AND($P40&gt;=AZ$4,$P40&lt;BA$4,$Q40&gt;=BA$4),NETWORKDAYS.INTL($P40,(BA$4)-1,1,(Holidays!$A$1:$A$248)),0)+IF(AND($P40&lt;AZ$4,$Q40&lt;BA$4,$Q40&gt;=AZ$4),NETWORKDAYS.INTL(AZ$4,$Q40,1,(Holidays!$A$1:$A$248)),0)+IF(AND($P40&lt;AZ$4,$Q40&gt;=BA$4,$Q40&gt;=AZ$4),NETWORKDAYS.INTL(AZ$4,(BA$4)-1,1,(Holidays!$A$1:$A$248)),0))*$S40,"")</f>
        <v>0</v>
      </c>
      <c r="BA40" s="191">
        <f>IFERROR((IF(AND($P40&gt;=BA$4,$P40&lt;BB$4,$Q40&lt;BB$4),NETWORKDAYS.INTL($P40,$Q40,1,(Holidays!$A$1:$A$248)),0)+IF(AND($P40&gt;=BA$4,$P40&lt;BB$4,$Q40&gt;=BB$4),NETWORKDAYS.INTL($P40,(BB$4)-1,1,(Holidays!$A$1:$A$248)),0)+IF(AND($P40&lt;BA$4,$Q40&lt;BB$4,$Q40&gt;=BA$4),NETWORKDAYS.INTL(BA$4,$Q40,1,(Holidays!$A$1:$A$248)),0)+IF(AND($P40&lt;BA$4,$Q40&gt;=BB$4,$Q40&gt;=BA$4),NETWORKDAYS.INTL(BA$4,(BB$4)-1,1,(Holidays!$A$1:$A$248)),0))*$S40,"")</f>
        <v>0</v>
      </c>
      <c r="BB40" s="191">
        <f>IFERROR((IF(AND($P40&gt;=BB$4,$P40&lt;BC$4,$Q40&lt;BC$4),NETWORKDAYS.INTL($P40,$Q40,1,(Holidays!$A$1:$A$248)),0)+IF(AND($P40&gt;=BB$4,$P40&lt;BC$4,$Q40&gt;=BC$4),NETWORKDAYS.INTL($P40,(BC$4)-1,1,(Holidays!$A$1:$A$248)),0)+IF(AND($P40&lt;BB$4,$Q40&lt;BC$4,$Q40&gt;=BB$4),NETWORKDAYS.INTL(BB$4,$Q40,1,(Holidays!$A$1:$A$248)),0)+IF(AND($P40&lt;BB$4,$Q40&gt;=BC$4,$Q40&gt;=BB$4),NETWORKDAYS.INTL(BB$4,(BC$4)-1,1,(Holidays!$A$1:$A$248)),0))*$S40,"")</f>
        <v>0</v>
      </c>
      <c r="BC40" s="191">
        <f>IFERROR((IF(AND($P40&gt;=BC$4,$P40&lt;BD$4,$Q40&lt;BD$4),NETWORKDAYS.INTL($P40,$Q40,1,(Holidays!$A$1:$A$248)),0)+IF(AND($P40&gt;=BC$4,$P40&lt;BD$4,$Q40&gt;=BD$4),NETWORKDAYS.INTL($P40,(BD$4)-1,1,(Holidays!$A$1:$A$248)),0)+IF(AND($P40&lt;BC$4,$Q40&lt;BD$4,$Q40&gt;=BC$4),NETWORKDAYS.INTL(BC$4,$Q40,1,(Holidays!$A$1:$A$248)),0)+IF(AND($P40&lt;BC$4,$Q40&gt;=BD$4,$Q40&gt;=BC$4),NETWORKDAYS.INTL(BC$4,(BD$4)-1,1,(Holidays!$A$1:$A$248)),0))*$S40,"")</f>
        <v>0</v>
      </c>
      <c r="BD40" s="191">
        <f>IFERROR((IF(AND($P40&gt;=BD$4,$P40&lt;BE$4,$Q40&lt;BE$4),NETWORKDAYS.INTL($P40,$Q40,1,(Holidays!$A$1:$A$248)),0)+IF(AND($P40&gt;=BD$4,$P40&lt;BE$4,$Q40&gt;=BE$4),NETWORKDAYS.INTL($P40,(BE$4)-1,1,(Holidays!$A$1:$A$248)),0)+IF(AND($P40&lt;BD$4,$Q40&lt;BE$4,$Q40&gt;=BD$4),NETWORKDAYS.INTL(BD$4,$Q40,1,(Holidays!$A$1:$A$248)),0)+IF(AND($P40&lt;BD$4,$Q40&gt;=BE$4,$Q40&gt;=BD$4),NETWORKDAYS.INTL(BD$4,(BE$4)-1,1,(Holidays!$A$1:$A$248)),0))*$S40,"")</f>
        <v>0</v>
      </c>
      <c r="BE40" s="191">
        <f>IFERROR((IF(AND($P40&gt;=BE$4,$P40&lt;BF$4,$Q40&lt;BF$4),NETWORKDAYS.INTL($P40,$Q40,1,(Holidays!$A$1:$A$248)),0)+IF(AND($P40&gt;=BE$4,$P40&lt;BF$4,$Q40&gt;=BF$4),NETWORKDAYS.INTL($P40,(BF$4)-1,1,(Holidays!$A$1:$A$248)),0)+IF(AND($P40&lt;BE$4,$Q40&lt;BF$4,$Q40&gt;=BE$4),NETWORKDAYS.INTL(BE$4,$Q40,1,(Holidays!$A$1:$A$248)),0)+IF(AND($P40&lt;BE$4,$Q40&gt;=BF$4,$Q40&gt;=BE$4),NETWORKDAYS.INTL(BE$4,(BF$4)-1,1,(Holidays!$A$1:$A$248)),0))*$S40,"")</f>
        <v>0</v>
      </c>
      <c r="BF40" s="191">
        <f>IFERROR((IF(AND($P40&gt;=BF$4,$P40&lt;BG$4,$Q40&lt;BG$4),NETWORKDAYS.INTL($P40,$Q40,1,(Holidays!$A$1:$A$248)),0)+IF(AND($P40&gt;=BF$4,$P40&lt;BG$4,$Q40&gt;=BG$4),NETWORKDAYS.INTL($P40,(BG$4)-1,1,(Holidays!$A$1:$A$248)),0)+IF(AND($P40&lt;BF$4,$Q40&lt;BG$4,$Q40&gt;=BF$4),NETWORKDAYS.INTL(BF$4,$Q40,1,(Holidays!$A$1:$A$248)),0)+IF(AND($P40&lt;BF$4,$Q40&gt;=BG$4,$Q40&gt;=BF$4),NETWORKDAYS.INTL(BF$4,(BG$4)-1,1,(Holidays!$A$1:$A$248)),0))*$S40,"")</f>
        <v>0</v>
      </c>
      <c r="BG40" s="191">
        <f>IFERROR((IF(AND($P40&gt;=BG$4,$P40&lt;BH$4,$Q40&lt;BH$4),NETWORKDAYS.INTL($P40,$Q40,1,(Holidays!$A$1:$A$248)),0)+IF(AND($P40&gt;=BG$4,$P40&lt;BH$4,$Q40&gt;=BH$4),NETWORKDAYS.INTL($P40,(BH$4)-1,1,(Holidays!$A$1:$A$248)),0)+IF(AND($P40&lt;BG$4,$Q40&lt;BH$4,$Q40&gt;=BG$4),NETWORKDAYS.INTL(BG$4,$Q40,1,(Holidays!$A$1:$A$248)),0)+IF(AND($P40&lt;BG$4,$Q40&gt;=BH$4,$Q40&gt;=BG$4),NETWORKDAYS.INTL(BG$4,(BH$4)-1,1,(Holidays!$A$1:$A$248)),0))*$S40,"")</f>
        <v>0</v>
      </c>
      <c r="BH40" s="191">
        <f>IFERROR((IF(AND($P40&gt;=BH$4,$P40&lt;BI$4,$Q40&lt;BI$4),NETWORKDAYS.INTL($P40,$Q40,1,(Holidays!$A$1:$A$248)),0)+IF(AND($P40&gt;=BH$4,$P40&lt;BI$4,$Q40&gt;=BI$4),NETWORKDAYS.INTL($P40,(BI$4)-1,1,(Holidays!$A$1:$A$248)),0)+IF(AND($P40&lt;BH$4,$Q40&lt;BI$4,$Q40&gt;=BH$4),NETWORKDAYS.INTL(BH$4,$Q40,1,(Holidays!$A$1:$A$248)),0)+IF(AND($P40&lt;BH$4,$Q40&gt;=BI$4,$Q40&gt;=BH$4),NETWORKDAYS.INTL(BH$4,(BI$4)-1,1,(Holidays!$A$1:$A$248)),0))*$S40,"")</f>
        <v>0</v>
      </c>
      <c r="BI40" s="191">
        <f>IFERROR((IF(AND($P40&gt;=BI$4,$P40&lt;BJ$4,$Q40&lt;BJ$4),NETWORKDAYS.INTL($P40,$Q40,1,(Holidays!$A$1:$A$248)),0)+IF(AND($P40&gt;=BI$4,$P40&lt;BJ$4,$Q40&gt;=BJ$4),NETWORKDAYS.INTL($P40,(BJ$4)-1,1,(Holidays!$A$1:$A$248)),0)+IF(AND($P40&lt;BI$4,$Q40&lt;BJ$4,$Q40&gt;=BI$4),NETWORKDAYS.INTL(BI$4,$Q40,1,(Holidays!$A$1:$A$248)),0)+IF(AND($P40&lt;BI$4,$Q40&gt;=BJ$4,$Q40&gt;=BI$4),NETWORKDAYS.INTL(BI$4,(BJ$4)-1,1,(Holidays!$A$1:$A$248)),0))*$S40,"")</f>
        <v>0</v>
      </c>
      <c r="BJ40" s="191">
        <f>IFERROR((IF(AND($P40&gt;=BJ$4,$P40&lt;BK$4,$Q40&lt;BK$4),NETWORKDAYS.INTL($P40,$Q40,1,(Holidays!$A$1:$A$248)),0)+IF(AND($P40&gt;=BJ$4,$P40&lt;BK$4,$Q40&gt;=BK$4),NETWORKDAYS.INTL($P40,(BK$4)-1,1,(Holidays!$A$1:$A$248)),0)+IF(AND($P40&lt;BJ$4,$Q40&lt;BK$4,$Q40&gt;=BJ$4),NETWORKDAYS.INTL(BJ$4,$Q40,1,(Holidays!$A$1:$A$248)),0)+IF(AND($P40&lt;BJ$4,$Q40&gt;=BK$4,$Q40&gt;=BJ$4),NETWORKDAYS.INTL(BJ$4,(BK$4)-1,1,(Holidays!$A$1:$A$248)),0))*$S40,"")</f>
        <v>0</v>
      </c>
      <c r="BK40" s="191">
        <f>IFERROR((IF(AND($P40&gt;=BK$4,$P40&lt;BL$4,$Q40&lt;BL$4),NETWORKDAYS.INTL($P40,$Q40,1,(Holidays!$A$1:$A$248)),0)+IF(AND($P40&gt;=BK$4,$P40&lt;BL$4,$Q40&gt;=BL$4),NETWORKDAYS.INTL($P40,(BL$4)-1,1,(Holidays!$A$1:$A$248)),0)+IF(AND($P40&lt;BK$4,$Q40&lt;BL$4,$Q40&gt;=BK$4),NETWORKDAYS.INTL(BK$4,$Q40,1,(Holidays!$A$1:$A$248)),0)+IF(AND($P40&lt;BK$4,$Q40&gt;=BL$4,$Q40&gt;=BK$4),NETWORKDAYS.INTL(BK$4,(BL$4)-1,1,(Holidays!$A$1:$A$248)),0))*$S40,"")</f>
        <v>0</v>
      </c>
      <c r="BL40" s="191">
        <f>IFERROR((IF(AND($P40&gt;=BL$4,$P40&lt;BM$4,$Q40&lt;BM$4),NETWORKDAYS.INTL($P40,$Q40,1,(Holidays!$A$1:$A$248)),0)+IF(AND($P40&gt;=BL$4,$P40&lt;BM$4,$Q40&gt;=BM$4),NETWORKDAYS.INTL($P40,(BM$4)-1,1,(Holidays!$A$1:$A$248)),0)+IF(AND($P40&lt;BL$4,$Q40&lt;BM$4,$Q40&gt;=BL$4),NETWORKDAYS.INTL(BL$4,$Q40,1,(Holidays!$A$1:$A$248)),0)+IF(AND($P40&lt;BL$4,$Q40&gt;=BM$4,$Q40&gt;=BL$4),NETWORKDAYS.INTL(BL$4,(BM$4)-1,1,(Holidays!$A$1:$A$248)),0))*$S40,"")</f>
        <v>0</v>
      </c>
      <c r="BM40" s="191">
        <f>IFERROR((IF(AND($P40&gt;=BM$4,$P40&lt;BN$4,$Q40&lt;BN$4),NETWORKDAYS.INTL($P40,$Q40,1,(Holidays!$A$1:$A$248)),0)+IF(AND($P40&gt;=BM$4,$P40&lt;BN$4,$Q40&gt;=BN$4),NETWORKDAYS.INTL($P40,(BN$4)-1,1,(Holidays!$A$1:$A$248)),0)+IF(AND($P40&lt;BM$4,$Q40&lt;BN$4,$Q40&gt;=BM$4),NETWORKDAYS.INTL(BM$4,$Q40,1,(Holidays!$A$1:$A$248)),0)+IF(AND($P40&lt;BM$4,$Q40&gt;=BN$4,$Q40&gt;=BM$4),NETWORKDAYS.INTL(BM$4,(BN$4)-1,1,(Holidays!$A$1:$A$248)),0))*$S40,"")</f>
        <v>0</v>
      </c>
      <c r="BN40" s="191">
        <f>IFERROR((IF(AND($P40&gt;=BN$4,$P40&lt;BO$4,$Q40&lt;BO$4),NETWORKDAYS.INTL($P40,$Q40,1,(Holidays!$A$1:$A$248)),0)+IF(AND($P40&gt;=BN$4,$P40&lt;BO$4,$Q40&gt;=BO$4),NETWORKDAYS.INTL($P40,(BO$4)-1,1,(Holidays!$A$1:$A$248)),0)+IF(AND($P40&lt;BN$4,$Q40&lt;BO$4,$Q40&gt;=BN$4),NETWORKDAYS.INTL(BN$4,$Q40,1,(Holidays!$A$1:$A$248)),0)+IF(AND($P40&lt;BN$4,$Q40&gt;=BO$4,$Q40&gt;=BN$4),NETWORKDAYS.INTL(BN$4,(BO$4)-1,1,(Holidays!$A$1:$A$248)),0))*$S40,"")</f>
        <v>0</v>
      </c>
      <c r="BO40" s="191">
        <f>IFERROR((IF(AND($P40&gt;=BO$4,$P40&lt;BP$4,$Q40&lt;BP$4),NETWORKDAYS.INTL($P40,$Q40,1,(Holidays!$A$1:$A$248)),0)+IF(AND($P40&gt;=BO$4,$P40&lt;BP$4,$Q40&gt;=BP$4),NETWORKDAYS.INTL($P40,(BP$4)-1,1,(Holidays!$A$1:$A$248)),0)+IF(AND($P40&lt;BO$4,$Q40&lt;BP$4,$Q40&gt;=BO$4),NETWORKDAYS.INTL(BO$4,$Q40,1,(Holidays!$A$1:$A$248)),0)+IF(AND($P40&lt;BO$4,$Q40&gt;=BP$4,$Q40&gt;=BO$4),NETWORKDAYS.INTL(BO$4,(BP$4)-1,1,(Holidays!$A$1:$A$248)),0))*$S40,"")</f>
        <v>0</v>
      </c>
      <c r="BP40" s="191">
        <f>IFERROR((IF(AND($P40&gt;=BP$4,$P40&lt;BQ$4,$Q40&lt;BQ$4),NETWORKDAYS.INTL($P40,$Q40,1,(Holidays!$A$1:$A$248)),0)+IF(AND($P40&gt;=BP$4,$P40&lt;BQ$4,$Q40&gt;=BQ$4),NETWORKDAYS.INTL($P40,(BQ$4)-1,1,(Holidays!$A$1:$A$248)),0)+IF(AND($P40&lt;BP$4,$Q40&lt;BQ$4,$Q40&gt;=BP$4),NETWORKDAYS.INTL(BP$4,$Q40,1,(Holidays!$A$1:$A$248)),0)+IF(AND($P40&lt;BP$4,$Q40&gt;=BQ$4,$Q40&gt;=BP$4),NETWORKDAYS.INTL(BP$4,(BQ$4)-1,1,(Holidays!$A$1:$A$248)),0))*$S40,"")</f>
        <v>0</v>
      </c>
      <c r="BQ40" s="191">
        <f>IFERROR((IF(AND($P40&gt;=BQ$4,$P40&lt;BR$4,$Q40&lt;BR$4),NETWORKDAYS.INTL($P40,$Q40,1,(Holidays!$A$1:$A$248)),0)+IF(AND($P40&gt;=BQ$4,$P40&lt;BR$4,$Q40&gt;=BR$4),NETWORKDAYS.INTL($P40,(BR$4)-1,1,(Holidays!$A$1:$A$248)),0)+IF(AND($P40&lt;BQ$4,$Q40&lt;BR$4,$Q40&gt;=BQ$4),NETWORKDAYS.INTL(BQ$4,$Q40,1,(Holidays!$A$1:$A$248)),0)+IF(AND($P40&lt;BQ$4,$Q40&gt;=BR$4,$Q40&gt;=BQ$4),NETWORKDAYS.INTL(BQ$4,(BR$4)-1,1,(Holidays!$A$1:$A$248)),0))*$S40,"")</f>
        <v>0</v>
      </c>
      <c r="BR40" s="191">
        <f>IFERROR((IF(AND($P40&gt;=BR$4,$P40&lt;BS$4,$Q40&lt;BS$4),NETWORKDAYS.INTL($P40,$Q40,1,(Holidays!$A$1:$A$248)),0)+IF(AND($P40&gt;=BR$4,$P40&lt;BS$4,$Q40&gt;=BS$4),NETWORKDAYS.INTL($P40,(BS$4)-1,1,(Holidays!$A$1:$A$248)),0)+IF(AND($P40&lt;BR$4,$Q40&lt;BS$4,$Q40&gt;=BR$4),NETWORKDAYS.INTL(BR$4,$Q40,1,(Holidays!$A$1:$A$248)),0)+IF(AND($P40&lt;BR$4,$Q40&gt;=BS$4,$Q40&gt;=BR$4),NETWORKDAYS.INTL(BR$4,(BS$4)-1,1,(Holidays!$A$1:$A$248)),0))*$S40,"")</f>
        <v>0</v>
      </c>
      <c r="BS40" s="191">
        <f>IFERROR((IF(AND($P40&gt;=BS$4,$P40&lt;BT$4,$Q40&lt;BT$4),NETWORKDAYS.INTL($P40,$Q40,1,(Holidays!$A$1:$A$248)),0)+IF(AND($P40&gt;=BS$4,$P40&lt;BT$4,$Q40&gt;=BT$4),NETWORKDAYS.INTL($P40,(BT$4)-1,1,(Holidays!$A$1:$A$248)),0)+IF(AND($P40&lt;BS$4,$Q40&lt;BT$4,$Q40&gt;=BS$4),NETWORKDAYS.INTL(BS$4,$Q40,1,(Holidays!$A$1:$A$248)),0)+IF(AND($P40&lt;BS$4,$Q40&gt;=BT$4,$Q40&gt;=BS$4),NETWORKDAYS.INTL(BS$4,(BT$4)-1,1,(Holidays!$A$1:$A$248)),0))*$S40,"")</f>
        <v>0</v>
      </c>
      <c r="BT40" s="191">
        <f>IFERROR((IF(AND($P40&gt;=BT$4,$P40&lt;BU$4,$Q40&lt;BU$4),NETWORKDAYS.INTL($P40,$Q40,1,(Holidays!$A$1:$A$248)),0)+IF(AND($P40&gt;=BT$4,$P40&lt;BU$4,$Q40&gt;=BU$4),NETWORKDAYS.INTL($P40,(BU$4)-1,1,(Holidays!$A$1:$A$248)),0)+IF(AND($P40&lt;BT$4,$Q40&lt;BU$4,$Q40&gt;=BT$4),NETWORKDAYS.INTL(BT$4,$Q40,1,(Holidays!$A$1:$A$248)),0)+IF(AND($P40&lt;BT$4,$Q40&gt;=BU$4,$Q40&gt;=BT$4),NETWORKDAYS.INTL(BT$4,(BU$4)-1,1,(Holidays!$A$1:$A$248)),0))*$S40,"")</f>
        <v>0</v>
      </c>
      <c r="BU40" s="191">
        <f>IFERROR((IF(AND($P40&gt;=BU$4,$P40&lt;BV$4,$Q40&lt;BV$4),NETWORKDAYS.INTL($P40,$Q40,1,(Holidays!$A$1:$A$248)),0)+IF(AND($P40&gt;=BU$4,$P40&lt;BV$4,$Q40&gt;=BV$4),NETWORKDAYS.INTL($P40,(BV$4)-1,1,(Holidays!$A$1:$A$248)),0)+IF(AND($P40&lt;BU$4,$Q40&lt;BV$4,$Q40&gt;=BU$4),NETWORKDAYS.INTL(BU$4,$Q40,1,(Holidays!$A$1:$A$248)),0)+IF(AND($P40&lt;BU$4,$Q40&gt;=BV$4,$Q40&gt;=BU$4),NETWORKDAYS.INTL(BU$4,(BV$4)-1,1,(Holidays!$A$1:$A$248)),0))*$S40,"")</f>
        <v>0</v>
      </c>
      <c r="BV40" s="191">
        <f>IFERROR((IF(AND($P40&gt;=BV$4,$P40&lt;BW$4,$Q40&lt;BW$4),NETWORKDAYS.INTL($P40,$Q40,1,(Holidays!$A$1:$A$248)),0)+IF(AND($P40&gt;=BV$4,$P40&lt;BW$4,$Q40&gt;=BW$4),NETWORKDAYS.INTL($P40,(BW$4)-1,1,(Holidays!$A$1:$A$248)),0)+IF(AND($P40&lt;BV$4,$Q40&lt;BW$4,$Q40&gt;=BV$4),NETWORKDAYS.INTL(BV$4,$Q40,1,(Holidays!$A$1:$A$248)),0)+IF(AND($P40&lt;BV$4,$Q40&gt;=BW$4,$Q40&gt;=BV$4),NETWORKDAYS.INTL(BV$4,(BW$4)-1,1,(Holidays!$A$1:$A$248)),0))*$S40,"")</f>
        <v>0</v>
      </c>
      <c r="BW40" s="191">
        <f>IFERROR((IF(AND($P40&gt;=BW$4,$P40&lt;BX$4,$Q40&lt;BX$4),NETWORKDAYS.INTL($P40,$Q40,1,(Holidays!$A$1:$A$248)),0)+IF(AND($P40&gt;=BW$4,$P40&lt;BX$4,$Q40&gt;=BX$4),NETWORKDAYS.INTL($P40,(BX$4)-1,1,(Holidays!$A$1:$A$248)),0)+IF(AND($P40&lt;BW$4,$Q40&lt;BX$4,$Q40&gt;=BW$4),NETWORKDAYS.INTL(BW$4,$Q40,1,(Holidays!$A$1:$A$248)),0)+IF(AND($P40&lt;BW$4,$Q40&gt;=BX$4,$Q40&gt;=BW$4),NETWORKDAYS.INTL(BW$4,(BX$4)-1,1,(Holidays!$A$1:$A$248)),0))*$S40,"")</f>
        <v>0</v>
      </c>
      <c r="BX40" s="191">
        <f>IFERROR((IF(AND($P40&gt;=BX$4,$P40&lt;BY$4,$Q40&lt;BY$4),NETWORKDAYS.INTL($P40,$Q40,1,(Holidays!$A$1:$A$248)),0)+IF(AND($P40&gt;=BX$4,$P40&lt;BY$4,$Q40&gt;=BY$4),NETWORKDAYS.INTL($P40,(BY$4)-1,1,(Holidays!$A$1:$A$248)),0)+IF(AND($P40&lt;BX$4,$Q40&lt;BY$4,$Q40&gt;=BX$4),NETWORKDAYS.INTL(BX$4,$Q40,1,(Holidays!$A$1:$A$248)),0)+IF(AND($P40&lt;BX$4,$Q40&gt;=BY$4,$Q40&gt;=BX$4),NETWORKDAYS.INTL(BX$4,(BY$4)-1,1,(Holidays!$A$1:$A$248)),0))*$S40,"")</f>
        <v>0</v>
      </c>
      <c r="BY40" s="191">
        <f>IFERROR((IF(AND($P40&gt;=BY$4,$P40&lt;BZ$4,$Q40&lt;BZ$4),NETWORKDAYS.INTL($P40,$Q40,1,(Holidays!$A$1:$A$248)),0)+IF(AND($P40&gt;=BY$4,$P40&lt;BZ$4,$Q40&gt;=BZ$4),NETWORKDAYS.INTL($P40,(BZ$4)-1,1,(Holidays!$A$1:$A$248)),0)+IF(AND($P40&lt;BY$4,$Q40&lt;BZ$4,$Q40&gt;=BY$4),NETWORKDAYS.INTL(BY$4,$Q40,1,(Holidays!$A$1:$A$248)),0)+IF(AND($P40&lt;BY$4,$Q40&gt;=BZ$4,$Q40&gt;=BY$4),NETWORKDAYS.INTL(BY$4,(BZ$4)-1,1,(Holidays!$A$1:$A$248)),0))*$S40,"")</f>
        <v>0</v>
      </c>
      <c r="BZ40" s="191">
        <f>IFERROR((IF(AND($P40&gt;=BZ$4,$P40&lt;CA$4,$Q40&lt;CA$4),NETWORKDAYS.INTL($P40,$Q40,1,(Holidays!$A$1:$A$248)),0)+IF(AND($P40&gt;=BZ$4,$P40&lt;CA$4,$Q40&gt;=CA$4),NETWORKDAYS.INTL($P40,(CA$4)-1,1,(Holidays!$A$1:$A$248)),0)+IF(AND($P40&lt;BZ$4,$Q40&lt;CA$4,$Q40&gt;=BZ$4),NETWORKDAYS.INTL(BZ$4,$Q40,1,(Holidays!$A$1:$A$248)),0)+IF(AND($P40&lt;BZ$4,$Q40&gt;=CA$4,$Q40&gt;=BZ$4),NETWORKDAYS.INTL(BZ$4,(CA$4)-1,1,(Holidays!$A$1:$A$248)),0))*$S40,"")</f>
        <v>0</v>
      </c>
      <c r="CA40" s="191">
        <f>IFERROR((IF(AND($P40&gt;=CA$4,$P40&lt;CB$4,$Q40&lt;CB$4),NETWORKDAYS.INTL($P40,$Q40,1,(Holidays!$A$1:$A$248)),0)+IF(AND($P40&gt;=CA$4,$P40&lt;CB$4,$Q40&gt;=CB$4),NETWORKDAYS.INTL($P40,(CB$4)-1,1,(Holidays!$A$1:$A$248)),0)+IF(AND($P40&lt;CA$4,$Q40&lt;CB$4,$Q40&gt;=CA$4),NETWORKDAYS.INTL(CA$4,$Q40,1,(Holidays!$A$1:$A$248)),0)+IF(AND($P40&lt;CA$4,$Q40&gt;=CB$4,$Q40&gt;=CA$4),NETWORKDAYS.INTL(CA$4,(CB$4)-1,1,(Holidays!$A$1:$A$248)),0))*$S40,"")</f>
        <v>0</v>
      </c>
      <c r="CB40" s="191">
        <f>IFERROR((IF(AND($P40&gt;=CB$4,$P40&lt;CC$4,$Q40&lt;CC$4),NETWORKDAYS.INTL($P40,$Q40,1,(Holidays!$A$1:$A$248)),0)+IF(AND($P40&gt;=CB$4,$P40&lt;CC$4,$Q40&gt;=CC$4),NETWORKDAYS.INTL($P40,(CC$4)-1,1,(Holidays!$A$1:$A$248)),0)+IF(AND($P40&lt;CB$4,$Q40&lt;CC$4,$Q40&gt;=CB$4),NETWORKDAYS.INTL(CB$4,$Q40,1,(Holidays!$A$1:$A$248)),0)+IF(AND($P40&lt;CB$4,$Q40&gt;=CC$4,$Q40&gt;=CB$4),NETWORKDAYS.INTL(CB$4,(CC$4)-1,1,(Holidays!$A$1:$A$248)),0))*$S40,"")</f>
        <v>0</v>
      </c>
      <c r="CC40" s="191">
        <f>IFERROR((IF(AND($P40&gt;=CC$4,$P40&lt;CD$4,$Q40&lt;CD$4),NETWORKDAYS.INTL($P40,$Q40,1,(Holidays!$A$1:$A$248)),0)+IF(AND($P40&gt;=CC$4,$P40&lt;CD$4,$Q40&gt;=CD$4),NETWORKDAYS.INTL($P40,(CD$4)-1,1,(Holidays!$A$1:$A$248)),0)+IF(AND($P40&lt;CC$4,$Q40&lt;CD$4,$Q40&gt;=CC$4),NETWORKDAYS.INTL(CC$4,$Q40,1,(Holidays!$A$1:$A$248)),0)+IF(AND($P40&lt;CC$4,$Q40&gt;=CD$4,$Q40&gt;=CC$4),NETWORKDAYS.INTL(CC$4,(CD$4)-1,1,(Holidays!$A$1:$A$248)),0))*$S40,"")</f>
        <v>0</v>
      </c>
      <c r="CD40" s="191">
        <f>IFERROR((IF(AND($P40&gt;=CD$4,$P40&lt;CE$4,$Q40&lt;CE$4),NETWORKDAYS.INTL($P40,$Q40,1,(Holidays!$A$1:$A$248)),0)+IF(AND($P40&gt;=CD$4,$P40&lt;CE$4,$Q40&gt;=CE$4),NETWORKDAYS.INTL($P40,(CE$4)-1,1,(Holidays!$A$1:$A$248)),0)+IF(AND($P40&lt;CD$4,$Q40&lt;CE$4,$Q40&gt;=CD$4),NETWORKDAYS.INTL(CD$4,$Q40,1,(Holidays!$A$1:$A$248)),0)+IF(AND($P40&lt;CD$4,$Q40&gt;=CE$4,$Q40&gt;=CD$4),NETWORKDAYS.INTL(CD$4,(CE$4)-1,1,(Holidays!$A$1:$A$248)),0))*$S40,"")</f>
        <v>0</v>
      </c>
      <c r="CE40" s="191">
        <f>IFERROR((IF(AND($P40&gt;=CE$4,$P40&lt;CF$4,$Q40&lt;CF$4),NETWORKDAYS.INTL($P40,$Q40,1,(Holidays!$A$1:$A$248)),0)+IF(AND($P40&gt;=CE$4,$P40&lt;CF$4,$Q40&gt;=CF$4),NETWORKDAYS.INTL($P40,(CF$4)-1,1,(Holidays!$A$1:$A$248)),0)+IF(AND($P40&lt;CE$4,$Q40&lt;CF$4,$Q40&gt;=CE$4),NETWORKDAYS.INTL(CE$4,$Q40,1,(Holidays!$A$1:$A$248)),0)+IF(AND($P40&lt;CE$4,$Q40&gt;=CF$4,$Q40&gt;=CE$4),NETWORKDAYS.INTL(CE$4,(CF$4)-1,1,(Holidays!$A$1:$A$248)),0))*$S40,"")</f>
        <v>0</v>
      </c>
      <c r="CF40" s="191">
        <f>IFERROR((IF(AND($P40&gt;=CF$4,$P40&lt;CG$4,$Q40&lt;CG$4),NETWORKDAYS.INTL($P40,$Q40,1,(Holidays!$A$1:$A$248)),0)+IF(AND($P40&gt;=CF$4,$P40&lt;CG$4,$Q40&gt;=CG$4),NETWORKDAYS.INTL($P40,(CG$4)-1,1,(Holidays!$A$1:$A$248)),0)+IF(AND($P40&lt;CF$4,$Q40&lt;CG$4,$Q40&gt;=CF$4),NETWORKDAYS.INTL(CF$4,$Q40,1,(Holidays!$A$1:$A$248)),0)+IF(AND($P40&lt;CF$4,$Q40&gt;=CG$4,$Q40&gt;=CF$4),NETWORKDAYS.INTL(CF$4,(CG$4)-1,1,(Holidays!$A$1:$A$248)),0))*$S40,"")</f>
        <v>0</v>
      </c>
      <c r="CG40" s="191">
        <f>IFERROR((IF(AND($P40&gt;=CG$4,$P40&lt;CH$4,$Q40&lt;CH$4),NETWORKDAYS.INTL($P40,$Q40,1,(Holidays!$A$1:$A$248)),0)+IF(AND($P40&gt;=CG$4,$P40&lt;CH$4,$Q40&gt;=CH$4),NETWORKDAYS.INTL($P40,(CH$4)-1,1,(Holidays!$A$1:$A$248)),0)+IF(AND($P40&lt;CG$4,$Q40&lt;CH$4,$Q40&gt;=CG$4),NETWORKDAYS.INTL(CG$4,$Q40,1,(Holidays!$A$1:$A$248)),0)+IF(AND($P40&lt;CG$4,$Q40&gt;=CH$4,$Q40&gt;=CG$4),NETWORKDAYS.INTL(CG$4,(CH$4)-1,1,(Holidays!$A$1:$A$248)),0))*$S40,"")</f>
        <v>0</v>
      </c>
      <c r="CH40" s="191">
        <f>IFERROR((IF(AND($P40&gt;=CH$4,$P40&lt;CI$4,$Q40&lt;CI$4),NETWORKDAYS.INTL($P40,$Q40,1,(Holidays!$A$1:$A$248)),0)+IF(AND($P40&gt;=CH$4,$P40&lt;CI$4,$Q40&gt;=CI$4),NETWORKDAYS.INTL($P40,(CI$4)-1,1,(Holidays!$A$1:$A$248)),0)+IF(AND($P40&lt;CH$4,$Q40&lt;CI$4,$Q40&gt;=CH$4),NETWORKDAYS.INTL(CH$4,$Q40,1,(Holidays!$A$1:$A$248)),0)+IF(AND($P40&lt;CH$4,$Q40&gt;=CI$4,$Q40&gt;=CH$4),NETWORKDAYS.INTL(CH$4,(CI$4)-1,1,(Holidays!$A$1:$A$248)),0))*$S40,"")</f>
        <v>0</v>
      </c>
      <c r="CI40" s="191">
        <f>IFERROR((IF(AND($P40&gt;=CI$4,$P40&lt;CJ$4,$Q40&lt;CJ$4),NETWORKDAYS.INTL($P40,$Q40,1,(Holidays!$A$1:$A$248)),0)+IF(AND($P40&gt;=CI$4,$P40&lt;CJ$4,$Q40&gt;=CJ$4),NETWORKDAYS.INTL($P40,(CJ$4)-1,1,(Holidays!$A$1:$A$248)),0)+IF(AND($P40&lt;CI$4,$Q40&lt;CJ$4,$Q40&gt;=CI$4),NETWORKDAYS.INTL(CI$4,$Q40,1,(Holidays!$A$1:$A$248)),0)+IF(AND($P40&lt;CI$4,$Q40&gt;=CJ$4,$Q40&gt;=CI$4),NETWORKDAYS.INTL(CI$4,(CJ$4)-1,1,(Holidays!$A$1:$A$248)),0))*$S40,"")</f>
        <v>0</v>
      </c>
      <c r="CJ40" s="191">
        <f>IFERROR((IF(AND($P40&gt;=CJ$4,$P40&lt;CK$4,$Q40&lt;CK$4),NETWORKDAYS.INTL($P40,$Q40,1,(Holidays!$A$1:$A$248)),0)+IF(AND($P40&gt;=CJ$4,$P40&lt;CK$4,$Q40&gt;=CK$4),NETWORKDAYS.INTL($P40,(CK$4)-1,1,(Holidays!$A$1:$A$248)),0)+IF(AND($P40&lt;CJ$4,$Q40&lt;CK$4,$Q40&gt;=CJ$4),NETWORKDAYS.INTL(CJ$4,$Q40,1,(Holidays!$A$1:$A$248)),0)+IF(AND($P40&lt;CJ$4,$Q40&gt;=CK$4,$Q40&gt;=CJ$4),NETWORKDAYS.INTL(CJ$4,(CK$4)-1,1,(Holidays!$A$1:$A$248)),0))*$S40,"")</f>
        <v>0</v>
      </c>
      <c r="CK40" s="191">
        <f>IFERROR((IF(AND($P40&gt;=CK$4,$P40&lt;CL$4,$Q40&lt;CL$4),NETWORKDAYS.INTL($P40,$Q40,1,(Holidays!$A$1:$A$248)),0)+IF(AND($P40&gt;=CK$4,$P40&lt;CL$4,$Q40&gt;=CL$4),NETWORKDAYS.INTL($P40,(CL$4)-1,1,(Holidays!$A$1:$A$248)),0)+IF(AND($P40&lt;CK$4,$Q40&lt;CL$4,$Q40&gt;=CK$4),NETWORKDAYS.INTL(CK$4,$Q40,1,(Holidays!$A$1:$A$248)),0)+IF(AND($P40&lt;CK$4,$Q40&gt;=CL$4,$Q40&gt;=CK$4),NETWORKDAYS.INTL(CK$4,(CL$4)-1,1,(Holidays!$A$1:$A$248)),0))*$S40,"")</f>
        <v>0</v>
      </c>
      <c r="CL40" s="191">
        <f>IFERROR((IF(AND($P40&gt;=CL$4,$P40&lt;CM$4,$Q40&lt;CM$4),NETWORKDAYS.INTL($P40,$Q40,1,(Holidays!$A$1:$A$248)),0)+IF(AND($P40&gt;=CL$4,$P40&lt;CM$4,$Q40&gt;=CM$4),NETWORKDAYS.INTL($P40,(CM$4)-1,1,(Holidays!$A$1:$A$248)),0)+IF(AND($P40&lt;CL$4,$Q40&lt;CM$4,$Q40&gt;=CL$4),NETWORKDAYS.INTL(CL$4,$Q40,1,(Holidays!$A$1:$A$248)),0)+IF(AND($P40&lt;CL$4,$Q40&gt;=CM$4,$Q40&gt;=CL$4),NETWORKDAYS.INTL(CL$4,(CM$4)-1,1,(Holidays!$A$1:$A$248)),0))*$S40,"")</f>
        <v>0</v>
      </c>
      <c r="CM40" s="191">
        <f>IFERROR((IF(AND($P40&gt;=CM$4,$P40&lt;CN$4,$Q40&lt;CN$4),NETWORKDAYS.INTL($P40,$Q40,1,(Holidays!$A$1:$A$248)),0)+IF(AND($P40&gt;=CM$4,$P40&lt;CN$4,$Q40&gt;=CN$4),NETWORKDAYS.INTL($P40,(CN$4)-1,1,(Holidays!$A$1:$A$248)),0)+IF(AND($P40&lt;CM$4,$Q40&lt;CN$4,$Q40&gt;=CM$4),NETWORKDAYS.INTL(CM$4,$Q40,1,(Holidays!$A$1:$A$248)),0)+IF(AND($P40&lt;CM$4,$Q40&gt;=CN$4,$Q40&gt;=CM$4),NETWORKDAYS.INTL(CM$4,(CN$4)-1,1,(Holidays!$A$1:$A$248)),0))*$S40,"")</f>
        <v>0</v>
      </c>
      <c r="CN40" s="191">
        <f>IFERROR((IF(AND($P40&gt;=CN$4,$P40&lt;CO$4,$Q40&lt;CO$4),NETWORKDAYS.INTL($P40,$Q40,1,(Holidays!$A$1:$A$248)),0)+IF(AND($P40&gt;=CN$4,$P40&lt;CO$4,$Q40&gt;=CO$4),NETWORKDAYS.INTL($P40,(CO$4)-1,1,(Holidays!$A$1:$A$248)),0)+IF(AND($P40&lt;CN$4,$Q40&lt;CO$4,$Q40&gt;=CN$4),NETWORKDAYS.INTL(CN$4,$Q40,1,(Holidays!$A$1:$A$248)),0)+IF(AND($P40&lt;CN$4,$Q40&gt;=CO$4,$Q40&gt;=CN$4),NETWORKDAYS.INTL(CN$4,(CO$4)-1,1,(Holidays!$A$1:$A$248)),0))*$S40,"")</f>
        <v>0</v>
      </c>
      <c r="CO40" s="191">
        <f>IFERROR((IF(AND($P40&gt;=CO$4,$P40&lt;CP$4,$Q40&lt;CP$4),NETWORKDAYS.INTL($P40,$Q40,1,(Holidays!$A$1:$A$248)),0)+IF(AND($P40&gt;=CO$4,$P40&lt;CP$4,$Q40&gt;=CP$4),NETWORKDAYS.INTL($P40,(CP$4)-1,1,(Holidays!$A$1:$A$248)),0)+IF(AND($P40&lt;CO$4,$Q40&lt;CP$4,$Q40&gt;=CO$4),NETWORKDAYS.INTL(CO$4,$Q40,1,(Holidays!$A$1:$A$248)),0)+IF(AND($P40&lt;CO$4,$Q40&gt;=CP$4,$Q40&gt;=CO$4),NETWORKDAYS.INTL(CO$4,(CP$4)-1,1,(Holidays!$A$1:$A$248)),0))*$S40,"")</f>
        <v>0</v>
      </c>
      <c r="CP40" s="191">
        <f>IFERROR((IF(AND($P40&gt;=CP$4,$P40&lt;CQ$4,$Q40&lt;CQ$4),NETWORKDAYS.INTL($P40,$Q40,1,(Holidays!$A$1:$A$248)),0)+IF(AND($P40&gt;=CP$4,$P40&lt;CQ$4,$Q40&gt;=CQ$4),NETWORKDAYS.INTL($P40,(CQ$4)-1,1,(Holidays!$A$1:$A$248)),0)+IF(AND($P40&lt;CP$4,$Q40&lt;CQ$4,$Q40&gt;=CP$4),NETWORKDAYS.INTL(CP$4,$Q40,1,(Holidays!$A$1:$A$248)),0)+IF(AND($P40&lt;CP$4,$Q40&gt;=CQ$4,$Q40&gt;=CP$4),NETWORKDAYS.INTL(CP$4,(CQ$4)-1,1,(Holidays!$A$1:$A$248)),0))*$S40,"")</f>
        <v>0</v>
      </c>
      <c r="CQ40" s="191">
        <f>IFERROR((IF(AND($P40&gt;=CQ$4,$P40&lt;CR$4,$Q40&lt;CR$4),NETWORKDAYS.INTL($P40,$Q40,1,(Holidays!$A$1:$A$248)),0)+IF(AND($P40&gt;=CQ$4,$P40&lt;CR$4,$Q40&gt;=CR$4),NETWORKDAYS.INTL($P40,(CR$4)-1,1,(Holidays!$A$1:$A$248)),0)+IF(AND($P40&lt;CQ$4,$Q40&lt;CR$4,$Q40&gt;=CQ$4),NETWORKDAYS.INTL(CQ$4,$Q40,1,(Holidays!$A$1:$A$248)),0)+IF(AND($P40&lt;CQ$4,$Q40&gt;=CR$4,$Q40&gt;=CQ$4),NETWORKDAYS.INTL(CQ$4,(CR$4)-1,1,(Holidays!$A$1:$A$248)),0))*$S40,"")</f>
        <v>0</v>
      </c>
      <c r="CR40" s="191">
        <f>IFERROR((IF(AND($P40&gt;=CR$4,$P40&lt;CS$4,$Q40&lt;CS$4),NETWORKDAYS.INTL($P40,$Q40,1,(Holidays!$A$1:$A$248)),0)+IF(AND($P40&gt;=CR$4,$P40&lt;CS$4,$Q40&gt;=CS$4),NETWORKDAYS.INTL($P40,(CS$4)-1,1,(Holidays!$A$1:$A$248)),0)+IF(AND($P40&lt;CR$4,$Q40&lt;CS$4,$Q40&gt;=CR$4),NETWORKDAYS.INTL(CR$4,$Q40,1,(Holidays!$A$1:$A$248)),0)+IF(AND($P40&lt;CR$4,$Q40&gt;=CS$4,$Q40&gt;=CR$4),NETWORKDAYS.INTL(CR$4,(CS$4)-1,1,(Holidays!$A$1:$A$248)),0))*$S40,"")</f>
        <v>0</v>
      </c>
      <c r="CS40" s="191">
        <f>IFERROR((IF(AND($P40&gt;=CS$4,$P40&lt;CT$4,$Q40&lt;CT$4),NETWORKDAYS.INTL($P40,$Q40,1,(Holidays!$A$1:$A$248)),0)+IF(AND($P40&gt;=CS$4,$P40&lt;CT$4,$Q40&gt;=CT$4),NETWORKDAYS.INTL($P40,(CT$4)-1,1,(Holidays!$A$1:$A$248)),0)+IF(AND($P40&lt;CS$4,$Q40&lt;CT$4,$Q40&gt;=CS$4),NETWORKDAYS.INTL(CS$4,$Q40,1,(Holidays!$A$1:$A$248)),0)+IF(AND($P40&lt;CS$4,$Q40&gt;=CT$4,$Q40&gt;=CS$4),NETWORKDAYS.INTL(CS$4,(CT$4)-1,1,(Holidays!$A$1:$A$248)),0))*$S40,"")</f>
        <v>0</v>
      </c>
      <c r="CT40" s="191">
        <f>IFERROR((IF(AND($P40&gt;=CT$4,$P40&lt;CU$4,$Q40&lt;CU$4),NETWORKDAYS.INTL($P40,$Q40,1,(Holidays!$A$1:$A$248)),0)+IF(AND($P40&gt;=CT$4,$P40&lt;CU$4,$Q40&gt;=CU$4),NETWORKDAYS.INTL($P40,(CU$4)-1,1,(Holidays!$A$1:$A$248)),0)+IF(AND($P40&lt;CT$4,$Q40&lt;CU$4,$Q40&gt;=CT$4),NETWORKDAYS.INTL(CT$4,$Q40,1,(Holidays!$A$1:$A$248)),0)+IF(AND($P40&lt;CT$4,$Q40&gt;=CU$4,$Q40&gt;=CT$4),NETWORKDAYS.INTL(CT$4,(CU$4)-1,1,(Holidays!$A$1:$A$248)),0))*$S40,"")</f>
        <v>0</v>
      </c>
      <c r="CU40" s="191">
        <f>IFERROR((IF(AND($P40&gt;=CU$4,$P40&lt;CV$4,$Q40&lt;CV$4),NETWORKDAYS.INTL($P40,$Q40,1,(Holidays!$A$1:$A$248)),0)+IF(AND($P40&gt;=CU$4,$P40&lt;CV$4,$Q40&gt;=CV$4),NETWORKDAYS.INTL($P40,(CV$4)-1,1,(Holidays!$A$1:$A$248)),0)+IF(AND($P40&lt;CU$4,$Q40&lt;CV$4,$Q40&gt;=CU$4),NETWORKDAYS.INTL(CU$4,$Q40,1,(Holidays!$A$1:$A$248)),0)+IF(AND($P40&lt;CU$4,$Q40&gt;=CV$4,$Q40&gt;=CU$4),NETWORKDAYS.INTL(CU$4,(CV$4)-1,1,(Holidays!$A$1:$A$248)),0))*$S40,"")</f>
        <v>0</v>
      </c>
      <c r="CV40" s="191">
        <f>IFERROR((IF(AND($P40&gt;=CV$4,$P40&lt;CW$4,$Q40&lt;CW$4),NETWORKDAYS.INTL($P40,$Q40,1,(Holidays!$A$1:$A$248)),0)+IF(AND($P40&gt;=CV$4,$P40&lt;CW$4,$Q40&gt;=CW$4),NETWORKDAYS.INTL($P40,(CW$4)-1,1,(Holidays!$A$1:$A$248)),0)+IF(AND($P40&lt;CV$4,$Q40&lt;CW$4,$Q40&gt;=CV$4),NETWORKDAYS.INTL(CV$4,$Q40,1,(Holidays!$A$1:$A$248)),0)+IF(AND($P40&lt;CV$4,$Q40&gt;=CW$4,$Q40&gt;=CV$4),NETWORKDAYS.INTL(CV$4,(CW$4)-1,1,(Holidays!$A$1:$A$248)),0))*$S40,"")</f>
        <v>0</v>
      </c>
      <c r="CW40" s="191">
        <f>IFERROR((IF(AND($P40&gt;=CW$4,$P40&lt;CX$4,$Q40&lt;CX$4),NETWORKDAYS.INTL($P40,$Q40,1,(Holidays!$A$1:$A$248)),0)+IF(AND($P40&gt;=CW$4,$P40&lt;CX$4,$Q40&gt;=CX$4),NETWORKDAYS.INTL($P40,(CX$4)-1,1,(Holidays!$A$1:$A$248)),0)+IF(AND($P40&lt;CW$4,$Q40&lt;CX$4,$Q40&gt;=CW$4),NETWORKDAYS.INTL(CW$4,$Q40,1,(Holidays!$A$1:$A$248)),0)+IF(AND($P40&lt;CW$4,$Q40&gt;=CX$4,$Q40&gt;=CW$4),NETWORKDAYS.INTL(CW$4,(CX$4)-1,1,(Holidays!$A$1:$A$248)),0))*$S40,"")</f>
        <v>0</v>
      </c>
      <c r="CX40" s="191">
        <f>IFERROR((IF(AND($P40&gt;=CX$4,$P40&lt;CY$4,$Q40&lt;CY$4),NETWORKDAYS.INTL($P40,$Q40,1,(Holidays!$A$1:$A$248)),0)+IF(AND($P40&gt;=CX$4,$P40&lt;CY$4,$Q40&gt;=CY$4),NETWORKDAYS.INTL($P40,(CY$4)-1,1,(Holidays!$A$1:$A$248)),0)+IF(AND($P40&lt;CX$4,$Q40&lt;CY$4,$Q40&gt;=CX$4),NETWORKDAYS.INTL(CX$4,$Q40,1,(Holidays!$A$1:$A$248)),0)+IF(AND($P40&lt;CX$4,$Q40&gt;=CY$4,$Q40&gt;=CX$4),NETWORKDAYS.INTL(CX$4,(CY$4)-1,1,(Holidays!$A$1:$A$248)),0))*$S40,"")</f>
        <v>0</v>
      </c>
      <c r="CY40" s="191">
        <f>IFERROR((IF(AND($P40&gt;=CY$4,$P40&lt;CZ$4,$Q40&lt;CZ$4),NETWORKDAYS.INTL($P40,$Q40,1,(Holidays!$A$1:$A$248)),0)+IF(AND($P40&gt;=CY$4,$P40&lt;CZ$4,$Q40&gt;=CZ$4),NETWORKDAYS.INTL($P40,(CZ$4)-1,1,(Holidays!$A$1:$A$248)),0)+IF(AND($P40&lt;CY$4,$Q40&lt;CZ$4,$Q40&gt;=CY$4),NETWORKDAYS.INTL(CY$4,$Q40,1,(Holidays!$A$1:$A$248)),0)+IF(AND($P40&lt;CY$4,$Q40&gt;=CZ$4,$Q40&gt;=CY$4),NETWORKDAYS.INTL(CY$4,(CZ$4)-1,1,(Holidays!$A$1:$A$248)),0))*$S40,"")</f>
        <v>0</v>
      </c>
      <c r="CZ40" s="191">
        <f>IFERROR((IF(AND($P40&gt;=CZ$4,$P40&lt;DA$4,$Q40&lt;DA$4),NETWORKDAYS.INTL($P40,$Q40,1,(Holidays!$A$1:$A$248)),0)+IF(AND($P40&gt;=CZ$4,$P40&lt;DA$4,$Q40&gt;=DA$4),NETWORKDAYS.INTL($P40,(DA$4)-1,1,(Holidays!$A$1:$A$248)),0)+IF(AND($P40&lt;CZ$4,$Q40&lt;DA$4,$Q40&gt;=CZ$4),NETWORKDAYS.INTL(CZ$4,$Q40,1,(Holidays!$A$1:$A$248)),0)+IF(AND($P40&lt;CZ$4,$Q40&gt;=DA$4,$Q40&gt;=CZ$4),NETWORKDAYS.INTL(CZ$4,(DA$4)-1,1,(Holidays!$A$1:$A$248)),0))*$S40,"")</f>
        <v>0</v>
      </c>
      <c r="DA40" s="191">
        <f>IFERROR((IF(AND($P40&gt;=DA$4,$P40&lt;DB$4,$Q40&lt;DB$4),NETWORKDAYS.INTL($P40,$Q40,1,(Holidays!$A$1:$A$248)),0)+IF(AND($P40&gt;=DA$4,$P40&lt;DB$4,$Q40&gt;=DB$4),NETWORKDAYS.INTL($P40,(DB$4)-1,1,(Holidays!$A$1:$A$248)),0)+IF(AND($P40&lt;DA$4,$Q40&lt;DB$4,$Q40&gt;=DA$4),NETWORKDAYS.INTL(DA$4,$Q40,1,(Holidays!$A$1:$A$248)),0)+IF(AND($P40&lt;DA$4,$Q40&gt;=DB$4,$Q40&gt;=DA$4),NETWORKDAYS.INTL(DA$4,(DB$4)-1,1,(Holidays!$A$1:$A$248)),0))*$S40,"")</f>
        <v>0</v>
      </c>
      <c r="DB40" s="191">
        <f>IFERROR((IF(AND($P40&gt;=DB$4,$P40&lt;DC$4,$Q40&lt;DC$4),NETWORKDAYS.INTL($P40,$Q40,1,(Holidays!$A$1:$A$248)),0)+IF(AND($P40&gt;=DB$4,$P40&lt;DC$4,$Q40&gt;=DC$4),NETWORKDAYS.INTL($P40,(DC$4)-1,1,(Holidays!$A$1:$A$248)),0)+IF(AND($P40&lt;DB$4,$Q40&lt;DC$4,$Q40&gt;=DB$4),NETWORKDAYS.INTL(DB$4,$Q40,1,(Holidays!$A$1:$A$248)),0)+IF(AND($P40&lt;DB$4,$Q40&gt;=DC$4,$Q40&gt;=DB$4),NETWORKDAYS.INTL(DB$4,(DC$4)-1,1,(Holidays!$A$1:$A$248)),0))*$S40,"")</f>
        <v>0</v>
      </c>
      <c r="DC40" s="191">
        <f>IFERROR((IF(AND($P40&gt;=DC$4,$P40&lt;DD$4,$Q40&lt;DD$4),NETWORKDAYS.INTL($P40,$Q40,1,(Holidays!$A$1:$A$248)),0)+IF(AND($P40&gt;=DC$4,$P40&lt;DD$4,$Q40&gt;=DD$4),NETWORKDAYS.INTL($P40,(DD$4)-1,1,(Holidays!$A$1:$A$248)),0)+IF(AND($P40&lt;DC$4,$Q40&lt;DD$4,$Q40&gt;=DC$4),NETWORKDAYS.INTL(DC$4,$Q40,1,(Holidays!$A$1:$A$248)),0)+IF(AND($P40&lt;DC$4,$Q40&gt;=DD$4,$Q40&gt;=DC$4),NETWORKDAYS.INTL(DC$4,(DD$4)-1,1,(Holidays!$A$1:$A$248)),0))*$S40,"")</f>
        <v>0</v>
      </c>
      <c r="DD40" s="192">
        <f>IFERROR((IF(AND($P40&gt;=DD$4,$P40&lt;DE$4,$Q40&lt;DE$4),NETWORKDAYS.INTL($P40,$Q40,1,(Holidays!$A$1:$A$248)),0)+IF(AND($P40&gt;=DD$4,$P40&lt;DE$4,$Q40&gt;=DE$4),NETWORKDAYS.INTL($P40,(DE$4)-1,1,(Holidays!$A$1:$A$248)),0)+IF(AND($P40&lt;DD$4,$Q40&lt;DE$4,$Q40&gt;=DD$4),NETWORKDAYS.INTL(DD$4,$Q40,1,(Holidays!$A$1:$A$248)),0)+IF(AND($P40&lt;DD$4,$Q40&gt;=DE$4,$Q40&gt;=DD$4),NETWORKDAYS.INTL(DD$4,(DE$4)-1,1,(Holidays!$A$1:$A$248)),0))*$S40,"")</f>
        <v>0</v>
      </c>
      <c r="DE40" s="191">
        <f>IFERROR((IF(AND($P40&gt;=DE$4,$P40&lt;DF$4,$Q40&lt;DF$4),NETWORKDAYS.INTL($P40,$Q40,1,(Holidays!$A$1:$A$248)),0)+IF(AND($P40&gt;=DE$4,$P40&lt;DF$4,$Q40&gt;=DF$4),NETWORKDAYS.INTL($P40,(DF$4)-1,1,(Holidays!$A$1:$A$248)),0)+IF(AND($P40&lt;DE$4,$Q40&lt;DF$4,$Q40&gt;=DE$4),NETWORKDAYS.INTL(DE$4,$Q40,1,(Holidays!$A$1:$A$248)),0)+IF(AND($P40&lt;DE$4,$Q40&gt;=DF$4,$Q40&gt;=DE$4),NETWORKDAYS.INTL(DE$4,(DF$4)-1,1,(Holidays!$A$1:$A$248)),0))*$S40,"")</f>
        <v>0</v>
      </c>
      <c r="DF40" s="191">
        <f>IFERROR((IF(AND($P40&gt;=DF$4,$P40&lt;DG$4,$Q40&lt;DG$4),NETWORKDAYS.INTL($P40,$Q40,1,(Holidays!$A$1:$A$248)),0)+IF(AND($P40&gt;=DF$4,$P40&lt;DG$4,$Q40&gt;=DG$4),NETWORKDAYS.INTL($P40,(DG$4)-1,1,(Holidays!$A$1:$A$248)),0)+IF(AND($P40&lt;DF$4,$Q40&lt;DG$4,$Q40&gt;=DF$4),NETWORKDAYS.INTL(DF$4,$Q40,1,(Holidays!$A$1:$A$248)),0)+IF(AND($P40&lt;DF$4,$Q40&gt;=DG$4,$Q40&gt;=DF$4),NETWORKDAYS.INTL(DF$4,(DG$4)-1,1,(Holidays!$A$1:$A$248)),0))*$S40,"")</f>
        <v>0</v>
      </c>
      <c r="DG40" s="191">
        <f>IFERROR((IF(AND($P40&gt;=DG$4,$P40&lt;DH$4,$Q40&lt;DH$4),NETWORKDAYS.INTL($P40,$Q40,1,(Holidays!$A$1:$A$248)),0)+IF(AND($P40&gt;=DG$4,$P40&lt;DH$4,$Q40&gt;=DH$4),NETWORKDAYS.INTL($P40,(DH$4)-1,1,(Holidays!$A$1:$A$248)),0)+IF(AND($P40&lt;DG$4,$Q40&lt;DH$4,$Q40&gt;=DG$4),NETWORKDAYS.INTL(DG$4,$Q40,1,(Holidays!$A$1:$A$248)),0)+IF(AND($P40&lt;DG$4,$Q40&gt;=DH$4,$Q40&gt;=DG$4),NETWORKDAYS.INTL(DG$4,(DH$4)-1,1,(Holidays!$A$1:$A$248)),0))*$S40,"")</f>
        <v>0</v>
      </c>
      <c r="DH40" s="191">
        <f>IFERROR((IF(AND($P40&gt;=DH$4,$P40&lt;DI$4,$Q40&lt;DI$4),NETWORKDAYS.INTL($P40,$Q40,1,(Holidays!$A$1:$A$248)),0)+IF(AND($P40&gt;=DH$4,$P40&lt;DI$4,$Q40&gt;=DI$4),NETWORKDAYS.INTL($P40,(DI$4)-1,1,(Holidays!$A$1:$A$248)),0)+IF(AND($P40&lt;DH$4,$Q40&lt;DI$4,$Q40&gt;=DH$4),NETWORKDAYS.INTL(DH$4,$Q40,1,(Holidays!$A$1:$A$248)),0)+IF(AND($P40&lt;DH$4,$Q40&gt;=DI$4,$Q40&gt;=DH$4),NETWORKDAYS.INTL(DH$4,(DI$4)-1,1,(Holidays!$A$1:$A$248)),0))*$S40,"")</f>
        <v>0</v>
      </c>
      <c r="DI40" s="191">
        <f>IFERROR((IF(AND($P40&gt;=DI$4,$P40&lt;DJ$4,$Q40&lt;DJ$4),NETWORKDAYS.INTL($P40,$Q40,1,(Holidays!$A$1:$A$248)),0)+IF(AND($P40&gt;=DI$4,$P40&lt;DJ$4,$Q40&gt;=DJ$4),NETWORKDAYS.INTL($P40,(DJ$4)-1,1,(Holidays!$A$1:$A$248)),0)+IF(AND($P40&lt;DI$4,$Q40&lt;DJ$4,$Q40&gt;=DI$4),NETWORKDAYS.INTL(DI$4,$Q40,1,(Holidays!$A$1:$A$248)),0)+IF(AND($P40&lt;DI$4,$Q40&gt;=DJ$4,$Q40&gt;=DI$4),NETWORKDAYS.INTL(DI$4,(DJ$4)-1,1,(Holidays!$A$1:$A$248)),0))*$S40,"")</f>
        <v>0</v>
      </c>
      <c r="DJ40" s="191">
        <f>IFERROR((IF(AND($P40&gt;=DJ$4,$P40&lt;DK$4,$Q40&lt;DK$4),NETWORKDAYS.INTL($P40,$Q40,1,(Holidays!$A$1:$A$248)),0)+IF(AND($P40&gt;=DJ$4,$P40&lt;DK$4,$Q40&gt;=DK$4),NETWORKDAYS.INTL($P40,(DK$4)-1,1,(Holidays!$A$1:$A$248)),0)+IF(AND($P40&lt;DJ$4,$Q40&lt;DK$4,$Q40&gt;=DJ$4),NETWORKDAYS.INTL(DJ$4,$Q40,1,(Holidays!$A$1:$A$248)),0)+IF(AND($P40&lt;DJ$4,$Q40&gt;=DK$4,$Q40&gt;=DJ$4),NETWORKDAYS.INTL(DJ$4,(DK$4)-1,1,(Holidays!$A$1:$A$248)),0))*$S40,"")</f>
        <v>0</v>
      </c>
      <c r="DK40" s="191">
        <f>IFERROR((IF(AND($P40&gt;=DK$4,$P40&lt;DL$4,$Q40&lt;DL$4),NETWORKDAYS.INTL($P40,$Q40,1,(Holidays!$A$1:$A$248)),0)+IF(AND($P40&gt;=DK$4,$P40&lt;DL$4,$Q40&gt;=DL$4),NETWORKDAYS.INTL($P40,(DL$4)-1,1,(Holidays!$A$1:$A$248)),0)+IF(AND($P40&lt;DK$4,$Q40&lt;DL$4,$Q40&gt;=DK$4),NETWORKDAYS.INTL(DK$4,$Q40,1,(Holidays!$A$1:$A$248)),0)+IF(AND($P40&lt;DK$4,$Q40&gt;=DL$4,$Q40&gt;=DK$4),NETWORKDAYS.INTL(DK$4,(DL$4)-1,1,(Holidays!$A$1:$A$248)),0))*$S40,"")</f>
        <v>0</v>
      </c>
      <c r="DL40" s="191">
        <f>IFERROR((IF(AND($P40&gt;=DL$4,$P40&lt;DM$4,$Q40&lt;DM$4),NETWORKDAYS.INTL($P40,$Q40,1,(Holidays!$A$1:$A$248)),0)+IF(AND($P40&gt;=DL$4,$P40&lt;DM$4,$Q40&gt;=DM$4),NETWORKDAYS.INTL($P40,(DM$4)-1,1,(Holidays!$A$1:$A$248)),0)+IF(AND($P40&lt;DL$4,$Q40&lt;DM$4,$Q40&gt;=DL$4),NETWORKDAYS.INTL(DL$4,$Q40,1,(Holidays!$A$1:$A$248)),0)+IF(AND($P40&lt;DL$4,$Q40&gt;=DM$4,$Q40&gt;=DL$4),NETWORKDAYS.INTL(DL$4,(DM$4)-1,1,(Holidays!$A$1:$A$248)),0))*$S40,"")</f>
        <v>0</v>
      </c>
      <c r="DM40" s="191">
        <f>IFERROR((IF(AND($P40&gt;=DM$4,$P40&lt;DN$4,$Q40&lt;DN$4),NETWORKDAYS.INTL($P40,$Q40,1,(Holidays!$A$1:$A$248)),0)+IF(AND($P40&gt;=DM$4,$P40&lt;DN$4,$Q40&gt;=DN$4),NETWORKDAYS.INTL($P40,(DN$4)-1,1,(Holidays!$A$1:$A$248)),0)+IF(AND($P40&lt;DM$4,$Q40&lt;DN$4,$Q40&gt;=DM$4),NETWORKDAYS.INTL(DM$4,$Q40,1,(Holidays!$A$1:$A$248)),0)+IF(AND($P40&lt;DM$4,$Q40&gt;=DN$4,$Q40&gt;=DM$4),NETWORKDAYS.INTL(DM$4,(DN$4)-1,1,(Holidays!$A$1:$A$248)),0))*$S40,"")</f>
        <v>0</v>
      </c>
      <c r="DN40" s="191">
        <f>IFERROR((IF(AND($P40&gt;=DN$4,$P40&lt;DO$4,$Q40&lt;DO$4),NETWORKDAYS.INTL($P40,$Q40,1,(Holidays!$A$1:$A$248)),0)+IF(AND($P40&gt;=DN$4,$P40&lt;DO$4,$Q40&gt;=DO$4),NETWORKDAYS.INTL($P40,(DO$4)-1,1,(Holidays!$A$1:$A$248)),0)+IF(AND($P40&lt;DN$4,$Q40&lt;DO$4,$Q40&gt;=DN$4),NETWORKDAYS.INTL(DN$4,$Q40,1,(Holidays!$A$1:$A$248)),0)+IF(AND($P40&lt;DN$4,$Q40&gt;=DO$4,$Q40&gt;=DN$4),NETWORKDAYS.INTL(DN$4,(DO$4)-1,1,(Holidays!$A$1:$A$248)),0))*$S40,"")</f>
        <v>0</v>
      </c>
      <c r="DO40" s="191">
        <f>IFERROR((IF(AND($P40&gt;=DO$4,$P40&lt;DP$4,$Q40&lt;DP$4),NETWORKDAYS.INTL($P40,$Q40,1,(Holidays!$A$1:$A$248)),0)+IF(AND($P40&gt;=DO$4,$P40&lt;DP$4,$Q40&gt;=DP$4),NETWORKDAYS.INTL($P40,(DP$4)-1,1,(Holidays!$A$1:$A$248)),0)+IF(AND($P40&lt;DO$4,$Q40&lt;DP$4,$Q40&gt;=DO$4),NETWORKDAYS.INTL(DO$4,$Q40,1,(Holidays!$A$1:$A$248)),0)+IF(AND($P40&lt;DO$4,$Q40&gt;=DP$4,$Q40&gt;=DO$4),NETWORKDAYS.INTL(DO$4,(DP$4)-1,1,(Holidays!$A$1:$A$248)),0))*$S40,"")</f>
        <v>0</v>
      </c>
      <c r="DP40" s="191">
        <f>IFERROR((IF(AND($P40&gt;=DP$4,$P40&lt;DQ$4,$Q40&lt;DQ$4),NETWORKDAYS.INTL($P40,$Q40,1,(Holidays!$A$1:$A$248)),0)+IF(AND($P40&gt;=DP$4,$P40&lt;DQ$4,$Q40&gt;=DQ$4),NETWORKDAYS.INTL($P40,(DQ$4)-1,1,(Holidays!$A$1:$A$248)),0)+IF(AND($P40&lt;DP$4,$Q40&lt;DQ$4,$Q40&gt;=DP$4),NETWORKDAYS.INTL(DP$4,$Q40,1,(Holidays!$A$1:$A$248)),0)+IF(AND($P40&lt;DP$4,$Q40&gt;=DQ$4,$Q40&gt;=DP$4),NETWORKDAYS.INTL(DP$4,(DQ$4)-1,1,(Holidays!$A$1:$A$248)),0))*$S40,"")</f>
        <v>0</v>
      </c>
      <c r="DQ40" s="191">
        <f>IFERROR((IF(AND($P40&gt;=DQ$4,$P40&lt;DR$4,$Q40&lt;DR$4),NETWORKDAYS.INTL($P40,$Q40,1,(Holidays!$A$1:$A$248)),0)+IF(AND($P40&gt;=DQ$4,$P40&lt;DR$4,$Q40&gt;=DR$4),NETWORKDAYS.INTL($P40,(DR$4)-1,1,(Holidays!$A$1:$A$248)),0)+IF(AND($P40&lt;DQ$4,$Q40&lt;DR$4,$Q40&gt;=DQ$4),NETWORKDAYS.INTL(DQ$4,$Q40,1,(Holidays!$A$1:$A$248)),0)+IF(AND($P40&lt;DQ$4,$Q40&gt;=DR$4,$Q40&gt;=DQ$4),NETWORKDAYS.INTL(DQ$4,(DR$4)-1,1,(Holidays!$A$1:$A$248)),0))*$S40,"")</f>
        <v>0</v>
      </c>
      <c r="DR40" s="191">
        <f>IFERROR((IF(AND($P40&gt;=DR$4,$P40&lt;DS$4,$Q40&lt;DS$4),NETWORKDAYS.INTL($P40,$Q40,1,(Holidays!$A$1:$A$248)),0)+IF(AND($P40&gt;=DR$4,$P40&lt;DS$4,$Q40&gt;=DS$4),NETWORKDAYS.INTL($P40,(DS$4)-1,1,(Holidays!$A$1:$A$248)),0)+IF(AND($P40&lt;DR$4,$Q40&lt;DS$4,$Q40&gt;=DR$4),NETWORKDAYS.INTL(DR$4,$Q40,1,(Holidays!$A$1:$A$248)),0)+IF(AND($P40&lt;DR$4,$Q40&gt;=DS$4,$Q40&gt;=DR$4),NETWORKDAYS.INTL(DR$4,(DS$4)-1,1,(Holidays!$A$1:$A$248)),0))*$S40,"")</f>
        <v>0</v>
      </c>
      <c r="DS40" s="191">
        <f>IFERROR((IF(AND($P40&gt;=DS$4,$P40&lt;DT$4,$Q40&lt;DT$4),NETWORKDAYS.INTL($P40,$Q40,1,(Holidays!$A$1:$A$248)),0)+IF(AND($P40&gt;=DS$4,$P40&lt;DT$4,$Q40&gt;=DT$4),NETWORKDAYS.INTL($P40,(DT$4)-1,1,(Holidays!$A$1:$A$248)),0)+IF(AND($P40&lt;DS$4,$Q40&lt;DT$4,$Q40&gt;=DS$4),NETWORKDAYS.INTL(DS$4,$Q40,1,(Holidays!$A$1:$A$248)),0)+IF(AND($P40&lt;DS$4,$Q40&gt;=DT$4,$Q40&gt;=DS$4),NETWORKDAYS.INTL(DS$4,(DT$4)-1,1,(Holidays!$A$1:$A$248)),0))*$S40,"")</f>
        <v>0</v>
      </c>
      <c r="DT40" s="191">
        <f>IFERROR((IF(AND($P40&gt;=DT$4,$P40&lt;DU$4,$Q40&lt;DU$4),NETWORKDAYS.INTL($P40,$Q40,1,(Holidays!$A$1:$A$248)),0)+IF(AND($P40&gt;=DT$4,$P40&lt;DU$4,$Q40&gt;=DU$4),NETWORKDAYS.INTL($P40,(DU$4)-1,1,(Holidays!$A$1:$A$248)),0)+IF(AND($P40&lt;DT$4,$Q40&lt;DU$4,$Q40&gt;=DT$4),NETWORKDAYS.INTL(DT$4,$Q40,1,(Holidays!$A$1:$A$248)),0)+IF(AND($P40&lt;DT$4,$Q40&gt;=DU$4,$Q40&gt;=DT$4),NETWORKDAYS.INTL(DT$4,(DU$4)-1,1,(Holidays!$A$1:$A$248)),0))*$S40,"")</f>
        <v>0</v>
      </c>
      <c r="DU40" s="191">
        <f>IFERROR((IF(AND($P40&gt;=DU$4,$P40&lt;DV$4,$Q40&lt;DV$4),NETWORKDAYS.INTL($P40,$Q40,1,(Holidays!$A$1:$A$248)),0)+IF(AND($P40&gt;=DU$4,$P40&lt;DV$4,$Q40&gt;=DV$4),NETWORKDAYS.INTL($P40,(DV$4)-1,1,(Holidays!$A$1:$A$248)),0)+IF(AND($P40&lt;DU$4,$Q40&lt;DV$4,$Q40&gt;=DU$4),NETWORKDAYS.INTL(DU$4,$Q40,1,(Holidays!$A$1:$A$248)),0)+IF(AND($P40&lt;DU$4,$Q40&gt;=DV$4,$Q40&gt;=DU$4),NETWORKDAYS.INTL(DU$4,(DV$4)-1,1,(Holidays!$A$1:$A$248)),0))*$S40,"")</f>
        <v>0</v>
      </c>
      <c r="DV40" s="191">
        <f>IFERROR((IF(AND($P40&gt;=DV$4,$P40&lt;DW$4,$Q40&lt;DW$4),NETWORKDAYS.INTL($P40,$Q40,1,(Holidays!$A$1:$A$248)),0)+IF(AND($P40&gt;=DV$4,$P40&lt;DW$4,$Q40&gt;=DW$4),NETWORKDAYS.INTL($P40,(DW$4)-1,1,(Holidays!$A$1:$A$248)),0)+IF(AND($P40&lt;DV$4,$Q40&lt;DW$4,$Q40&gt;=DV$4),NETWORKDAYS.INTL(DV$4,$Q40,1,(Holidays!$A$1:$A$248)),0)+IF(AND($P40&lt;DV$4,$Q40&gt;=DW$4,$Q40&gt;=DV$4),NETWORKDAYS.INTL(DV$4,(DW$4)-1,1,(Holidays!$A$1:$A$248)),0))*$S40,"")</f>
        <v>0</v>
      </c>
      <c r="DW40" s="191">
        <f>IFERROR((IF(AND($P40&gt;=DW$4,$P40&lt;DX$4,$Q40&lt;DX$4),NETWORKDAYS.INTL($P40,$Q40,1,(Holidays!$A$1:$A$248)),0)+IF(AND($P40&gt;=DW$4,$P40&lt;DX$4,$Q40&gt;=DX$4),NETWORKDAYS.INTL($P40,(DX$4)-1,1,(Holidays!$A$1:$A$248)),0)+IF(AND($P40&lt;DW$4,$Q40&lt;DX$4,$Q40&gt;=DW$4),NETWORKDAYS.INTL(DW$4,$Q40,1,(Holidays!$A$1:$A$248)),0)+IF(AND($P40&lt;DW$4,$Q40&gt;=DX$4,$Q40&gt;=DW$4),NETWORKDAYS.INTL(DW$4,(DX$4)-1,1,(Holidays!$A$1:$A$248)),0))*$S40,"")</f>
        <v>0</v>
      </c>
      <c r="DX40" s="191">
        <f>IFERROR((IF(AND($P40&gt;=DX$4,$P40&lt;DY$4,$Q40&lt;DY$4),NETWORKDAYS.INTL($P40,$Q40,1,(Holidays!$A$1:$A$248)),0)+IF(AND($P40&gt;=DX$4,$P40&lt;DY$4,$Q40&gt;=DY$4),NETWORKDAYS.INTL($P40,(DY$4)-1,1,(Holidays!$A$1:$A$248)),0)+IF(AND($P40&lt;DX$4,$Q40&lt;DY$4,$Q40&gt;=DX$4),NETWORKDAYS.INTL(DX$4,$Q40,1,(Holidays!$A$1:$A$248)),0)+IF(AND($P40&lt;DX$4,$Q40&gt;=DY$4,$Q40&gt;=DX$4),NETWORKDAYS.INTL(DX$4,(DY$4)-1,1,(Holidays!$A$1:$A$248)),0))*$S40,"")</f>
        <v>0</v>
      </c>
      <c r="DY40" s="191">
        <f>IFERROR((IF(AND($P40&gt;=DY$4,$P40&lt;DZ$4,$Q40&lt;DZ$4),NETWORKDAYS.INTL($P40,$Q40,1,(Holidays!$A$1:$A$248)),0)+IF(AND($P40&gt;=DY$4,$P40&lt;DZ$4,$Q40&gt;=DZ$4),NETWORKDAYS.INTL($P40,(DZ$4)-1,1,(Holidays!$A$1:$A$248)),0)+IF(AND($P40&lt;DY$4,$Q40&lt;DZ$4,$Q40&gt;=DY$4),NETWORKDAYS.INTL(DY$4,$Q40,1,(Holidays!$A$1:$A$248)),0)+IF(AND($P40&lt;DY$4,$Q40&gt;=DZ$4,$Q40&gt;=DY$4),NETWORKDAYS.INTL(DY$4,(DZ$4)-1,1,(Holidays!$A$1:$A$248)),0))*$S40,"")</f>
        <v>0</v>
      </c>
      <c r="DZ40" s="191">
        <f>IFERROR((IF(AND($P40&gt;=DZ$4,$P40&lt;EA$4,$Q40&lt;EA$4),NETWORKDAYS.INTL($P40,$Q40,1,(Holidays!$A$1:$A$248)),0)+IF(AND($P40&gt;=DZ$4,$P40&lt;EA$4,$Q40&gt;=EA$4),NETWORKDAYS.INTL($P40,(EA$4)-1,1,(Holidays!$A$1:$A$248)),0)+IF(AND($P40&lt;DZ$4,$Q40&lt;EA$4,$Q40&gt;=DZ$4),NETWORKDAYS.INTL(DZ$4,$Q40,1,(Holidays!$A$1:$A$248)),0)+IF(AND($P40&lt;DZ$4,$Q40&gt;=EA$4,$Q40&gt;=DZ$4),NETWORKDAYS.INTL(DZ$4,(EA$4)-1,1,(Holidays!$A$1:$A$248)),0))*$S40,"")</f>
        <v>0</v>
      </c>
      <c r="EA40" s="191">
        <f>IFERROR((IF(AND($P40&gt;=EA$4,$P40&lt;EB$4,$Q40&lt;EB$4),NETWORKDAYS.INTL($P40,$Q40,1,(Holidays!$A$1:$A$248)),0)+IF(AND($P40&gt;=EA$4,$P40&lt;EB$4,$Q40&gt;=EB$4),NETWORKDAYS.INTL($P40,(EB$4)-1,1,(Holidays!$A$1:$A$248)),0)+IF(AND($P40&lt;EA$4,$Q40&lt;EB$4,$Q40&gt;=EA$4),NETWORKDAYS.INTL(EA$4,$Q40,1,(Holidays!$A$1:$A$248)),0)+IF(AND($P40&lt;EA$4,$Q40&gt;=EB$4,$Q40&gt;=EA$4),NETWORKDAYS.INTL(EA$4,(EB$4)-1,1,(Holidays!$A$1:$A$248)),0))*$S40,"")</f>
        <v>0</v>
      </c>
      <c r="EB40" s="191">
        <f>IFERROR((IF(AND($P40&gt;=EB$4,$P40&lt;EC$4,$Q40&lt;EC$4),NETWORKDAYS.INTL($P40,$Q40,1,(Holidays!$A$1:$A$248)),0)+IF(AND($P40&gt;=EB$4,$P40&lt;EC$4,$Q40&gt;=EC$4),NETWORKDAYS.INTL($P40,(EC$4)-1,1,(Holidays!$A$1:$A$248)),0)+IF(AND($P40&lt;EB$4,$Q40&lt;EC$4,$Q40&gt;=EB$4),NETWORKDAYS.INTL(EB$4,$Q40,1,(Holidays!$A$1:$A$248)),0)+IF(AND($P40&lt;EB$4,$Q40&gt;=EC$4,$Q40&gt;=EB$4),NETWORKDAYS.INTL(EB$4,(EC$4)-1,1,(Holidays!$A$1:$A$248)),0))*$S40,"")</f>
        <v>0</v>
      </c>
      <c r="EC40" s="191">
        <f>IFERROR((IF(AND($P40&gt;=EC$4,$P40&lt;ED$4,$Q40&lt;ED$4),NETWORKDAYS.INTL($P40,$Q40,1,(Holidays!$A$1:$A$248)),0)+IF(AND($P40&gt;=EC$4,$P40&lt;ED$4,$Q40&gt;=ED$4),NETWORKDAYS.INTL($P40,(ED$4)-1,1,(Holidays!$A$1:$A$248)),0)+IF(AND($P40&lt;EC$4,$Q40&lt;ED$4,$Q40&gt;=EC$4),NETWORKDAYS.INTL(EC$4,$Q40,1,(Holidays!$A$1:$A$248)),0)+IF(AND($P40&lt;EC$4,$Q40&gt;=ED$4,$Q40&gt;=EC$4),NETWORKDAYS.INTL(EC$4,(ED$4)-1,1,(Holidays!$A$1:$A$248)),0))*$S40,"")</f>
        <v>0</v>
      </c>
      <c r="ED40" s="191">
        <f>IFERROR((IF(AND($P40&gt;=ED$4,$P40&lt;EE$4,$Q40&lt;EE$4),NETWORKDAYS.INTL($P40,$Q40,1,(Holidays!$A$1:$A$248)),0)+IF(AND($P40&gt;=ED$4,$P40&lt;EE$4,$Q40&gt;=EE$4),NETWORKDAYS.INTL($P40,(EE$4)-1,1,(Holidays!$A$1:$A$248)),0)+IF(AND($P40&lt;ED$4,$Q40&lt;EE$4,$Q40&gt;=ED$4),NETWORKDAYS.INTL(ED$4,$Q40,1,(Holidays!$A$1:$A$248)),0)+IF(AND($P40&lt;ED$4,$Q40&gt;=EE$4,$Q40&gt;=ED$4),NETWORKDAYS.INTL(ED$4,(EE$4)-1,1,(Holidays!$A$1:$A$248)),0))*$S40,"")</f>
        <v>0</v>
      </c>
      <c r="EE40" s="191">
        <f>IFERROR((IF(AND($P40&gt;=EE$4,$P40&lt;EF$4,$Q40&lt;EF$4),NETWORKDAYS.INTL($P40,$Q40,1,(Holidays!$A$1:$A$248)),0)+IF(AND($P40&gt;=EE$4,$P40&lt;EF$4,$Q40&gt;=EF$4),NETWORKDAYS.INTL($P40,(EF$4)-1,1,(Holidays!$A$1:$A$248)),0)+IF(AND($P40&lt;EE$4,$Q40&lt;EF$4,$Q40&gt;=EE$4),NETWORKDAYS.INTL(EE$4,$Q40,1,(Holidays!$A$1:$A$248)),0)+IF(AND($P40&lt;EE$4,$Q40&gt;=EF$4,$Q40&gt;=EE$4),NETWORKDAYS.INTL(EE$4,(EF$4)-1,1,(Holidays!$A$1:$A$248)),0))*$S40,"")</f>
        <v>0</v>
      </c>
      <c r="EF40" s="191">
        <f>IFERROR((IF(AND($P40&gt;=EF$4,$P40&lt;EG$4,$Q40&lt;EG$4),NETWORKDAYS.INTL($P40,$Q40,1,(Holidays!$A$1:$A$248)),0)+IF(AND($P40&gt;=EF$4,$P40&lt;EG$4,$Q40&gt;=EG$4),NETWORKDAYS.INTL($P40,(EG$4)-1,1,(Holidays!$A$1:$A$248)),0)+IF(AND($P40&lt;EF$4,$Q40&lt;EG$4,$Q40&gt;=EF$4),NETWORKDAYS.INTL(EF$4,$Q40,1,(Holidays!$A$1:$A$248)),0)+IF(AND($P40&lt;EF$4,$Q40&gt;=EG$4,$Q40&gt;=EF$4),NETWORKDAYS.INTL(EF$4,(EG$4)-1,1,(Holidays!$A$1:$A$248)),0))*$S40,"")</f>
        <v>0</v>
      </c>
      <c r="EG40" s="191">
        <f>IFERROR((IF(AND($P40&gt;=EG$4,$P40&lt;EH$4,$Q40&lt;EH$4),NETWORKDAYS.INTL($P40,$Q40,1,(Holidays!$A$1:$A$248)),0)+IF(AND($P40&gt;=EG$4,$P40&lt;EH$4,$Q40&gt;=EH$4),NETWORKDAYS.INTL($P40,(EH$4)-1,1,(Holidays!$A$1:$A$248)),0)+IF(AND($P40&lt;EG$4,$Q40&lt;EH$4,$Q40&gt;=EG$4),NETWORKDAYS.INTL(EG$4,$Q40,1,(Holidays!$A$1:$A$248)),0)+IF(AND($P40&lt;EG$4,$Q40&gt;=EH$4,$Q40&gt;=EG$4),NETWORKDAYS.INTL(EG$4,(EH$4)-1,1,(Holidays!$A$1:$A$248)),0))*$S40,"")</f>
        <v>0</v>
      </c>
      <c r="EH40" s="191">
        <f>IFERROR((IF(AND($P40&gt;=EH$4,$P40&lt;EI$4,$Q40&lt;EI$4),NETWORKDAYS.INTL($P40,$Q40,1,(Holidays!$A$1:$A$248)),0)+IF(AND($P40&gt;=EH$4,$P40&lt;EI$4,$Q40&gt;=EI$4),NETWORKDAYS.INTL($P40,(EI$4)-1,1,(Holidays!$A$1:$A$248)),0)+IF(AND($P40&lt;EH$4,$Q40&lt;EI$4,$Q40&gt;=EH$4),NETWORKDAYS.INTL(EH$4,$Q40,1,(Holidays!$A$1:$A$248)),0)+IF(AND($P40&lt;EH$4,$Q40&gt;=EI$4,$Q40&gt;=EH$4),NETWORKDAYS.INTL(EH$4,(EI$4)-1,1,(Holidays!$A$1:$A$248)),0))*$S40,"")</f>
        <v>0</v>
      </c>
      <c r="EI40" s="191">
        <f>IFERROR((IF(AND($P40&gt;=EI$4,$P40&lt;EJ$4,$Q40&lt;EJ$4),NETWORKDAYS.INTL($P40,$Q40,1,(Holidays!$A$1:$A$248)),0)+IF(AND($P40&gt;=EI$4,$P40&lt;EJ$4,$Q40&gt;=EJ$4),NETWORKDAYS.INTL($P40,(EJ$4)-1,1,(Holidays!$A$1:$A$248)),0)+IF(AND($P40&lt;EI$4,$Q40&lt;EJ$4,$Q40&gt;=EI$4),NETWORKDAYS.INTL(EI$4,$Q40,1,(Holidays!$A$1:$A$248)),0)+IF(AND($P40&lt;EI$4,$Q40&gt;=EJ$4,$Q40&gt;=EI$4),NETWORKDAYS.INTL(EI$4,(EJ$4)-1,1,(Holidays!$A$1:$A$248)),0))*$S40,"")</f>
        <v>0</v>
      </c>
      <c r="EJ40" s="191">
        <f>IFERROR((IF(AND($P40&gt;=EJ$4,$P40&lt;EK$4,$Q40&lt;EK$4),NETWORKDAYS.INTL($P40,$Q40,1,(Holidays!$A$1:$A$248)),0)+IF(AND($P40&gt;=EJ$4,$P40&lt;EK$4,$Q40&gt;=EK$4),NETWORKDAYS.INTL($P40,(EK$4)-1,1,(Holidays!$A$1:$A$248)),0)+IF(AND($P40&lt;EJ$4,$Q40&lt;EK$4,$Q40&gt;=EJ$4),NETWORKDAYS.INTL(EJ$4,$Q40,1,(Holidays!$A$1:$A$248)),0)+IF(AND($P40&lt;EJ$4,$Q40&gt;=EK$4,$Q40&gt;=EJ$4),NETWORKDAYS.INTL(EJ$4,(EK$4)-1,1,(Holidays!$A$1:$A$248)),0))*$S40,"")</f>
        <v>0</v>
      </c>
      <c r="EK40" s="191">
        <f>IFERROR((IF(AND($P40&gt;=EK$4,$P40&lt;EL$4,$Q40&lt;EL$4),NETWORKDAYS.INTL($P40,$Q40,1,(Holidays!$A$1:$A$248)),0)+IF(AND($P40&gt;=EK$4,$P40&lt;EL$4,$Q40&gt;=EL$4),NETWORKDAYS.INTL($P40,(EL$4)-1,1,(Holidays!$A$1:$A$248)),0)+IF(AND($P40&lt;EK$4,$Q40&lt;EL$4,$Q40&gt;=EK$4),NETWORKDAYS.INTL(EK$4,$Q40,1,(Holidays!$A$1:$A$248)),0)+IF(AND($P40&lt;EK$4,$Q40&gt;=EL$4,$Q40&gt;=EK$4),NETWORKDAYS.INTL(EK$4,(EL$4)-1,1,(Holidays!$A$1:$A$248)),0))*$S40,"")</f>
        <v>0</v>
      </c>
      <c r="EL40" s="191">
        <f>IFERROR((IF(AND($P40&gt;=EL$4,$P40&lt;EM$4,$Q40&lt;EM$4),NETWORKDAYS.INTL($P40,$Q40,1,(Holidays!$A$1:$A$248)),0)+IF(AND($P40&gt;=EL$4,$P40&lt;EM$4,$Q40&gt;=EM$4),NETWORKDAYS.INTL($P40,(EM$4)-1,1,(Holidays!$A$1:$A$248)),0)+IF(AND($P40&lt;EL$4,$Q40&lt;EM$4,$Q40&gt;=EL$4),NETWORKDAYS.INTL(EL$4,$Q40,1,(Holidays!$A$1:$A$248)),0)+IF(AND($P40&lt;EL$4,$Q40&gt;=EM$4,$Q40&gt;=EL$4),NETWORKDAYS.INTL(EL$4,(EM$4)-1,1,(Holidays!$A$1:$A$248)),0))*$S40,"")</f>
        <v>0</v>
      </c>
      <c r="EM40" s="191">
        <f>IFERROR((IF(AND($P40&gt;=EM$4,$P40&lt;EN$4,$Q40&lt;EN$4),NETWORKDAYS.INTL($P40,$Q40,1,(Holidays!$A$1:$A$248)),0)+IF(AND($P40&gt;=EM$4,$P40&lt;EN$4,$Q40&gt;=EN$4),NETWORKDAYS.INTL($P40,(EN$4)-1,1,(Holidays!$A$1:$A$248)),0)+IF(AND($P40&lt;EM$4,$Q40&lt;EN$4,$Q40&gt;=EM$4),NETWORKDAYS.INTL(EM$4,$Q40,1,(Holidays!$A$1:$A$248)),0)+IF(AND($P40&lt;EM$4,$Q40&gt;=EN$4,$Q40&gt;=EM$4),NETWORKDAYS.INTL(EM$4,(EN$4)-1,1,(Holidays!$A$1:$A$248)),0))*$S40,"")</f>
        <v>0</v>
      </c>
      <c r="EN40" s="191">
        <f>IFERROR((IF(AND($P40&gt;=EN$4,$P40&lt;EO$4,$Q40&lt;EO$4),NETWORKDAYS.INTL($P40,$Q40,1,(Holidays!$A$1:$A$248)),0)+IF(AND($P40&gt;=EN$4,$P40&lt;EO$4,$Q40&gt;=EO$4),NETWORKDAYS.INTL($P40,(EO$4)-1,1,(Holidays!$A$1:$A$248)),0)+IF(AND($P40&lt;EN$4,$Q40&lt;EO$4,$Q40&gt;=EN$4),NETWORKDAYS.INTL(EN$4,$Q40,1,(Holidays!$A$1:$A$248)),0)+IF(AND($P40&lt;EN$4,$Q40&gt;=EO$4,$Q40&gt;=EN$4),NETWORKDAYS.INTL(EN$4,(EO$4)-1,1,(Holidays!$A$1:$A$248)),0))*$S40,"")</f>
        <v>0</v>
      </c>
      <c r="EO40" s="191">
        <f>IFERROR((IF(AND($P40&gt;=EO$4,$P40&lt;EP$4,$Q40&lt;EP$4),NETWORKDAYS.INTL($P40,$Q40,1,(Holidays!$A$1:$A$248)),0)+IF(AND($P40&gt;=EO$4,$P40&lt;EP$4,$Q40&gt;=EP$4),NETWORKDAYS.INTL($P40,(EP$4)-1,1,(Holidays!$A$1:$A$248)),0)+IF(AND($P40&lt;EO$4,$Q40&lt;EP$4,$Q40&gt;=EO$4),NETWORKDAYS.INTL(EO$4,$Q40,1,(Holidays!$A$1:$A$248)),0)+IF(AND($P40&lt;EO$4,$Q40&gt;=EP$4,$Q40&gt;=EO$4),NETWORKDAYS.INTL(EO$4,(EP$4)-1,1,(Holidays!$A$1:$A$248)),0))*$S40,"")</f>
        <v>0</v>
      </c>
      <c r="EP40" s="191">
        <f>IFERROR((IF(AND($P40&gt;=EP$4,$P40&lt;EQ$4,$Q40&lt;EQ$4),NETWORKDAYS.INTL($P40,$Q40,1,(Holidays!$A$1:$A$248)),0)+IF(AND($P40&gt;=EP$4,$P40&lt;EQ$4,$Q40&gt;=EQ$4),NETWORKDAYS.INTL($P40,(EQ$4)-1,1,(Holidays!$A$1:$A$248)),0)+IF(AND($P40&lt;EP$4,$Q40&lt;EQ$4,$Q40&gt;=EP$4),NETWORKDAYS.INTL(EP$4,$Q40,1,(Holidays!$A$1:$A$248)),0)+IF(AND($P40&lt;EP$4,$Q40&gt;=EQ$4,$Q40&gt;=EP$4),NETWORKDAYS.INTL(EP$4,(EQ$4)-1,1,(Holidays!$A$1:$A$248)),0))*$S40,"")</f>
        <v>0</v>
      </c>
      <c r="EQ40" s="191">
        <f>IFERROR((IF(AND($P40&gt;=EQ$4,$P40&lt;ER$4,$Q40&lt;ER$4),NETWORKDAYS.INTL($P40,$Q40,1,(Holidays!$A$1:$A$248)),0)+IF(AND($P40&gt;=EQ$4,$P40&lt;ER$4,$Q40&gt;=ER$4),NETWORKDAYS.INTL($P40,(ER$4)-1,1,(Holidays!$A$1:$A$248)),0)+IF(AND($P40&lt;EQ$4,$Q40&lt;ER$4,$Q40&gt;=EQ$4),NETWORKDAYS.INTL(EQ$4,$Q40,1,(Holidays!$A$1:$A$248)),0)+IF(AND($P40&lt;EQ$4,$Q40&gt;=ER$4,$Q40&gt;=EQ$4),NETWORKDAYS.INTL(EQ$4,(ER$4)-1,1,(Holidays!$A$1:$A$248)),0))*$S40,"")</f>
        <v>0</v>
      </c>
      <c r="ER40" s="191">
        <f>IFERROR((IF(AND($P40&gt;=ER$4,$P40&lt;ES$4,$Q40&lt;ES$4),NETWORKDAYS.INTL($P40,$Q40,1,(Holidays!$A$1:$A$248)),0)+IF(AND($P40&gt;=ER$4,$P40&lt;ES$4,$Q40&gt;=ES$4),NETWORKDAYS.INTL($P40,(ES$4)-1,1,(Holidays!$A$1:$A$248)),0)+IF(AND($P40&lt;ER$4,$Q40&lt;ES$4,$Q40&gt;=ER$4),NETWORKDAYS.INTL(ER$4,$Q40,1,(Holidays!$A$1:$A$248)),0)+IF(AND($P40&lt;ER$4,$Q40&gt;=ES$4,$Q40&gt;=ER$4),NETWORKDAYS.INTL(ER$4,(ES$4)-1,1,(Holidays!$A$1:$A$248)),0))*$S40,"")</f>
        <v>0</v>
      </c>
      <c r="ES40" s="191">
        <f>IFERROR((IF(AND($P40&gt;=ES$4,$P40&lt;ET$4,$Q40&lt;ET$4),NETWORKDAYS.INTL($P40,$Q40,1,(Holidays!$A$1:$A$248)),0)+IF(AND($P40&gt;=ES$4,$P40&lt;ET$4,$Q40&gt;=ET$4),NETWORKDAYS.INTL($P40,(ET$4)-1,1,(Holidays!$A$1:$A$248)),0)+IF(AND($P40&lt;ES$4,$Q40&lt;ET$4,$Q40&gt;=ES$4),NETWORKDAYS.INTL(ES$4,$Q40,1,(Holidays!$A$1:$A$248)),0)+IF(AND($P40&lt;ES$4,$Q40&gt;=ET$4,$Q40&gt;=ES$4),NETWORKDAYS.INTL(ES$4,(ET$4)-1,1,(Holidays!$A$1:$A$248)),0))*$S40,"")</f>
        <v>0</v>
      </c>
      <c r="ET40" s="191">
        <f>IFERROR((IF(AND($P40&gt;=ET$4,$P40&lt;EU$4,$Q40&lt;EU$4),NETWORKDAYS.INTL($P40,$Q40,1,(Holidays!$A$1:$A$248)),0)+IF(AND($P40&gt;=ET$4,$P40&lt;EU$4,$Q40&gt;=EU$4),NETWORKDAYS.INTL($P40,(EU$4)-1,1,(Holidays!$A$1:$A$248)),0)+IF(AND($P40&lt;ET$4,$Q40&lt;EU$4,$Q40&gt;=ET$4),NETWORKDAYS.INTL(ET$4,$Q40,1,(Holidays!$A$1:$A$248)),0)+IF(AND($P40&lt;ET$4,$Q40&gt;=EU$4,$Q40&gt;=ET$4),NETWORKDAYS.INTL(ET$4,(EU$4)-1,1,(Holidays!$A$1:$A$248)),0))*$S40,"")</f>
        <v>0</v>
      </c>
      <c r="EU40" s="191">
        <f>IFERROR((IF(AND($P40&gt;=EU$4,$P40&lt;EV$4,$Q40&lt;EV$4),NETWORKDAYS.INTL($P40,$Q40,1,(Holidays!$A$1:$A$248)),0)+IF(AND($P40&gt;=EU$4,$P40&lt;EV$4,$Q40&gt;=EV$4),NETWORKDAYS.INTL($P40,(EV$4)-1,1,(Holidays!$A$1:$A$248)),0)+IF(AND($P40&lt;EU$4,$Q40&lt;EV$4,$Q40&gt;=EU$4),NETWORKDAYS.INTL(EU$4,$Q40,1,(Holidays!$A$1:$A$248)),0)+IF(AND($P40&lt;EU$4,$Q40&gt;=EV$4,$Q40&gt;=EU$4),NETWORKDAYS.INTL(EU$4,(EV$4)-1,1,(Holidays!$A$1:$A$248)),0))*$S40,"")</f>
        <v>0</v>
      </c>
      <c r="EV40" s="191">
        <f>IFERROR((IF(AND($P40&gt;=EV$4,$P40&lt;EW$4,$Q40&lt;EW$4),NETWORKDAYS.INTL($P40,$Q40,1,(Holidays!$A$1:$A$248)),0)+IF(AND($P40&gt;=EV$4,$P40&lt;EW$4,$Q40&gt;=EW$4),NETWORKDAYS.INTL($P40,(EW$4)-1,1,(Holidays!$A$1:$A$248)),0)+IF(AND($P40&lt;EV$4,$Q40&lt;EW$4,$Q40&gt;=EV$4),NETWORKDAYS.INTL(EV$4,$Q40,1,(Holidays!$A$1:$A$248)),0)+IF(AND($P40&lt;EV$4,$Q40&gt;=EW$4,$Q40&gt;=EV$4),NETWORKDAYS.INTL(EV$4,(EW$4)-1,1,(Holidays!$A$1:$A$248)),0))*$S40,"")</f>
        <v>0</v>
      </c>
      <c r="EW40" s="191">
        <f>IFERROR((IF(AND($P40&gt;=EW$4,$P40&lt;EX$4,$Q40&lt;EX$4),NETWORKDAYS.INTL($P40,$Q40,1,(Holidays!$A$1:$A$248)),0)+IF(AND($P40&gt;=EW$4,$P40&lt;EX$4,$Q40&gt;=EX$4),NETWORKDAYS.INTL($P40,(EX$4)-1,1,(Holidays!$A$1:$A$248)),0)+IF(AND($P40&lt;EW$4,$Q40&lt;EX$4,$Q40&gt;=EW$4),NETWORKDAYS.INTL(EW$4,$Q40,1,(Holidays!$A$1:$A$248)),0)+IF(AND($P40&lt;EW$4,$Q40&gt;=EX$4,$Q40&gt;=EW$4),NETWORKDAYS.INTL(EW$4,(EX$4)-1,1,(Holidays!$A$1:$A$248)),0))*$S40,"")</f>
        <v>0</v>
      </c>
      <c r="EX40" s="191">
        <f>IFERROR((IF(AND($P40&gt;=EX$4,$P40&lt;EY$4,$Q40&lt;EY$4),NETWORKDAYS.INTL($P40,$Q40,1,(Holidays!$A$1:$A$248)),0)+IF(AND($P40&gt;=EX$4,$P40&lt;EY$4,$Q40&gt;=EY$4),NETWORKDAYS.INTL($P40,(EY$4)-1,1,(Holidays!$A$1:$A$248)),0)+IF(AND($P40&lt;EX$4,$Q40&lt;EY$4,$Q40&gt;=EX$4),NETWORKDAYS.INTL(EX$4,$Q40,1,(Holidays!$A$1:$A$248)),0)+IF(AND($P40&lt;EX$4,$Q40&gt;=EY$4,$Q40&gt;=EX$4),NETWORKDAYS.INTL(EX$4,(EY$4)-1,1,(Holidays!$A$1:$A$248)),0))*$S40,"")</f>
        <v>0</v>
      </c>
      <c r="EY40" s="191">
        <f>IFERROR((IF(AND($P40&gt;=EY$4,$P40&lt;EZ$4,$Q40&lt;EZ$4),NETWORKDAYS.INTL($P40,$Q40,1,(Holidays!$A$1:$A$248)),0)+IF(AND($P40&gt;=EY$4,$P40&lt;EZ$4,$Q40&gt;=EZ$4),NETWORKDAYS.INTL($P40,(EZ$4)-1,1,(Holidays!$A$1:$A$248)),0)+IF(AND($P40&lt;EY$4,$Q40&lt;EZ$4,$Q40&gt;=EY$4),NETWORKDAYS.INTL(EY$4,$Q40,1,(Holidays!$A$1:$A$248)),0)+IF(AND($P40&lt;EY$4,$Q40&gt;=EZ$4,$Q40&gt;=EY$4),NETWORKDAYS.INTL(EY$4,(EZ$4)-1,1,(Holidays!$A$1:$A$248)),0))*$S40,"")</f>
        <v>0</v>
      </c>
      <c r="EZ40" s="191">
        <f>IFERROR((IF(AND($P40&gt;=EZ$4,$P40&lt;FA$4,$Q40&lt;FA$4),NETWORKDAYS.INTL($P40,$Q40,1,(Holidays!$A$1:$A$248)),0)+IF(AND($P40&gt;=EZ$4,$P40&lt;FA$4,$Q40&gt;=FA$4),NETWORKDAYS.INTL($P40,(FA$4)-1,1,(Holidays!$A$1:$A$248)),0)+IF(AND($P40&lt;EZ$4,$Q40&lt;FA$4,$Q40&gt;=EZ$4),NETWORKDAYS.INTL(EZ$4,$Q40,1,(Holidays!$A$1:$A$248)),0)+IF(AND($P40&lt;EZ$4,$Q40&gt;=FA$4,$Q40&gt;=EZ$4),NETWORKDAYS.INTL(EZ$4,(FA$4)-1,1,(Holidays!$A$1:$A$248)),0))*$S40,"")</f>
        <v>0</v>
      </c>
      <c r="FA40" s="191">
        <f>IFERROR((IF(AND($P40&gt;=FA$4,$P40&lt;FB$4,$Q40&lt;FB$4),NETWORKDAYS.INTL($P40,$Q40,1,(Holidays!$A$1:$A$248)),0)+IF(AND($P40&gt;=FA$4,$P40&lt;FB$4,$Q40&gt;=FB$4),NETWORKDAYS.INTL($P40,(FB$4)-1,1,(Holidays!$A$1:$A$248)),0)+IF(AND($P40&lt;FA$4,$Q40&lt;FB$4,$Q40&gt;=FA$4),NETWORKDAYS.INTL(FA$4,$Q40,1,(Holidays!$A$1:$A$248)),0)+IF(AND($P40&lt;FA$4,$Q40&gt;=FB$4,$Q40&gt;=FA$4),NETWORKDAYS.INTL(FA$4,(FB$4)-1,1,(Holidays!$A$1:$A$248)),0))*$S40,"")</f>
        <v>0</v>
      </c>
      <c r="FB40" s="191">
        <f>IFERROR((IF(AND($P40&gt;=FB$4,$P40&lt;FC$4,$Q40&lt;FC$4),NETWORKDAYS.INTL($P40,$Q40,1,(Holidays!$A$1:$A$248)),0)+IF(AND($P40&gt;=FB$4,$P40&lt;FC$4,$Q40&gt;=FC$4),NETWORKDAYS.INTL($P40,(FC$4)-1,1,(Holidays!$A$1:$A$248)),0)+IF(AND($P40&lt;FB$4,$Q40&lt;FC$4,$Q40&gt;=FB$4),NETWORKDAYS.INTL(FB$4,$Q40,1,(Holidays!$A$1:$A$248)),0)+IF(AND($P40&lt;FB$4,$Q40&gt;=FC$4,$Q40&gt;=FB$4),NETWORKDAYS.INTL(FB$4,(FC$4)-1,1,(Holidays!$A$1:$A$248)),0))*$S40,"")</f>
        <v>0</v>
      </c>
      <c r="FC40" s="191">
        <f>IFERROR((IF(AND($P40&gt;=FC$4,$P40&lt;FD$4,$Q40&lt;FD$4),NETWORKDAYS.INTL($P40,$Q40,1,(Holidays!$A$1:$A$248)),0)+IF(AND($P40&gt;=FC$4,$P40&lt;FD$4,$Q40&gt;=FD$4),NETWORKDAYS.INTL($P40,(FD$4)-1,1,(Holidays!$A$1:$A$248)),0)+IF(AND($P40&lt;FC$4,$Q40&lt;FD$4,$Q40&gt;=FC$4),NETWORKDAYS.INTL(FC$4,$Q40,1,(Holidays!$A$1:$A$248)),0)+IF(AND($P40&lt;FC$4,$Q40&gt;=FD$4,$Q40&gt;=FC$4),NETWORKDAYS.INTL(FC$4,(FD$4)-1,1,(Holidays!$A$1:$A$248)),0))*$S40,"")</f>
        <v>0</v>
      </c>
      <c r="FD40" s="191">
        <f>IFERROR((IF(AND($P40&gt;=FD$4,$P40&lt;FE$4,$Q40&lt;FE$4),NETWORKDAYS.INTL($P40,$Q40,1,(Holidays!$A$1:$A$248)),0)+IF(AND($P40&gt;=FD$4,$P40&lt;FE$4,$Q40&gt;=FE$4),NETWORKDAYS.INTL($P40,(FE$4)-1,1,(Holidays!$A$1:$A$248)),0)+IF(AND($P40&lt;FD$4,$Q40&lt;FE$4,$Q40&gt;=FD$4),NETWORKDAYS.INTL(FD$4,$Q40,1,(Holidays!$A$1:$A$248)),0)+IF(AND($P40&lt;FD$4,$Q40&gt;=FE$4,$Q40&gt;=FD$4),NETWORKDAYS.INTL(FD$4,(FE$4)-1,1,(Holidays!$A$1:$A$248)),0))*$S40,"")</f>
        <v>0</v>
      </c>
      <c r="FE40" s="191">
        <f>IFERROR((IF(AND($P40&gt;=FE$4,$P40&lt;FF$4,$Q40&lt;FF$4),NETWORKDAYS.INTL($P40,$Q40,1,(Holidays!$A$1:$A$248)),0)+IF(AND($P40&gt;=FE$4,$P40&lt;FF$4,$Q40&gt;=FF$4),NETWORKDAYS.INTL($P40,(FF$4)-1,1,(Holidays!$A$1:$A$248)),0)+IF(AND($P40&lt;FE$4,$Q40&lt;FF$4,$Q40&gt;=FE$4),NETWORKDAYS.INTL(FE$4,$Q40,1,(Holidays!$A$1:$A$248)),0)+IF(AND($P40&lt;FE$4,$Q40&gt;=FF$4,$Q40&gt;=FE$4),NETWORKDAYS.INTL(FE$4,(FF$4)-1,1,(Holidays!$A$1:$A$248)),0))*$S40,"")</f>
        <v>0</v>
      </c>
      <c r="FF40" s="191">
        <f>IFERROR((IF(AND($P40&gt;=FF$4,$P40&lt;FG$4,$Q40&lt;FG$4),NETWORKDAYS.INTL($P40,$Q40,1,(Holidays!$A$1:$A$248)),0)+IF(AND($P40&gt;=FF$4,$P40&lt;FG$4,$Q40&gt;=FG$4),NETWORKDAYS.INTL($P40,(FG$4)-1,1,(Holidays!$A$1:$A$248)),0)+IF(AND($P40&lt;FF$4,$Q40&lt;FG$4,$Q40&gt;=FF$4),NETWORKDAYS.INTL(FF$4,$Q40,1,(Holidays!$A$1:$A$248)),0)+IF(AND($P40&lt;FF$4,$Q40&gt;=FG$4,$Q40&gt;=FF$4),NETWORKDAYS.INTL(FF$4,(FG$4)-1,1,(Holidays!$A$1:$A$248)),0))*$S40,"")</f>
        <v>0</v>
      </c>
      <c r="FG40" s="191">
        <f>IFERROR((IF(AND($P40&gt;=FG$4,$P40&lt;FH$4,$Q40&lt;FH$4),NETWORKDAYS.INTL($P40,$Q40,1,(Holidays!$A$1:$A$248)),0)+IF(AND($P40&gt;=FG$4,$P40&lt;FH$4,$Q40&gt;=FH$4),NETWORKDAYS.INTL($P40,(FH$4)-1,1,(Holidays!$A$1:$A$248)),0)+IF(AND($P40&lt;FG$4,$Q40&lt;FH$4,$Q40&gt;=FG$4),NETWORKDAYS.INTL(FG$4,$Q40,1,(Holidays!$A$1:$A$248)),0)+IF(AND($P40&lt;FG$4,$Q40&gt;=FH$4,$Q40&gt;=FG$4),NETWORKDAYS.INTL(FG$4,(FH$4)-1,1,(Holidays!$A$1:$A$248)),0))*$S40,"")</f>
        <v>0</v>
      </c>
      <c r="FH40" s="191">
        <f>IFERROR((IF(AND($P40&gt;=FH$4,$P40&lt;FI$4,$Q40&lt;FI$4),NETWORKDAYS.INTL($P40,$Q40,1,(Holidays!$A$1:$A$248)),0)+IF(AND($P40&gt;=FH$4,$P40&lt;FI$4,$Q40&gt;=FI$4),NETWORKDAYS.INTL($P40,(FI$4)-1,1,(Holidays!$A$1:$A$248)),0)+IF(AND($P40&lt;FH$4,$Q40&lt;FI$4,$Q40&gt;=FH$4),NETWORKDAYS.INTL(FH$4,$Q40,1,(Holidays!$A$1:$A$248)),0)+IF(AND($P40&lt;FH$4,$Q40&gt;=FI$4,$Q40&gt;=FH$4),NETWORKDAYS.INTL(FH$4,(FI$4)-1,1,(Holidays!$A$1:$A$248)),0))*$S40,"")</f>
        <v>0</v>
      </c>
      <c r="FI40" s="191">
        <f>IFERROR((IF(AND($P40&gt;=FI$4,$P40&lt;FJ$4,$Q40&lt;FJ$4),NETWORKDAYS.INTL($P40,$Q40,1,(Holidays!$A$1:$A$248)),0)+IF(AND($P40&gt;=FI$4,$P40&lt;FJ$4,$Q40&gt;=FJ$4),NETWORKDAYS.INTL($P40,(FJ$4)-1,1,(Holidays!$A$1:$A$248)),0)+IF(AND($P40&lt;FI$4,$Q40&lt;FJ$4,$Q40&gt;=FI$4),NETWORKDAYS.INTL(FI$4,$Q40,1,(Holidays!$A$1:$A$248)),0)+IF(AND($P40&lt;FI$4,$Q40&gt;=FJ$4,$Q40&gt;=FI$4),NETWORKDAYS.INTL(FI$4,(FJ$4)-1,1,(Holidays!$A$1:$A$248)),0))*$S40,"")</f>
        <v>0</v>
      </c>
      <c r="FJ40" s="191">
        <f>IFERROR((IF(AND($P40&gt;=FJ$4,$P40&lt;FK$4,$Q40&lt;FK$4),NETWORKDAYS.INTL($P40,$Q40,1,(Holidays!$A$1:$A$248)),0)+IF(AND($P40&gt;=FJ$4,$P40&lt;FK$4,$Q40&gt;=FK$4),NETWORKDAYS.INTL($P40,(FK$4)-1,1,(Holidays!$A$1:$A$248)),0)+IF(AND($P40&lt;FJ$4,$Q40&lt;FK$4,$Q40&gt;=FJ$4),NETWORKDAYS.INTL(FJ$4,$Q40,1,(Holidays!$A$1:$A$248)),0)+IF(AND($P40&lt;FJ$4,$Q40&gt;=FK$4,$Q40&gt;=FJ$4),NETWORKDAYS.INTL(FJ$4,(FK$4)-1,1,(Holidays!$A$1:$A$248)),0))*$S40,"")</f>
        <v>0</v>
      </c>
      <c r="FK40" s="191">
        <f>IFERROR((IF(AND($P40&gt;=FK$4,$P40&lt;FL$4,$Q40&lt;FL$4),NETWORKDAYS.INTL($P40,$Q40,1,(Holidays!$A$1:$A$248)),0)+IF(AND($P40&gt;=FK$4,$P40&lt;FL$4,$Q40&gt;=FL$4),NETWORKDAYS.INTL($P40,(FL$4)-1,1,(Holidays!$A$1:$A$248)),0)+IF(AND($P40&lt;FK$4,$Q40&lt;FL$4,$Q40&gt;=FK$4),NETWORKDAYS.INTL(FK$4,$Q40,1,(Holidays!$A$1:$A$248)),0)+IF(AND($P40&lt;FK$4,$Q40&gt;=FL$4,$Q40&gt;=FK$4),NETWORKDAYS.INTL(FK$4,(FL$4)-1,1,(Holidays!$A$1:$A$248)),0))*$S40,"")</f>
        <v>0</v>
      </c>
      <c r="FL40" s="191">
        <f>IFERROR((IF(AND($P40&gt;=FL$4,$P40&lt;FM$4,$Q40&lt;FM$4),NETWORKDAYS.INTL($P40,$Q40,1,(Holidays!$A$1:$A$248)),0)+IF(AND($P40&gt;=FL$4,$P40&lt;FM$4,$Q40&gt;=FM$4),NETWORKDAYS.INTL($P40,(FM$4)-1,1,(Holidays!$A$1:$A$248)),0)+IF(AND($P40&lt;FL$4,$Q40&lt;FM$4,$Q40&gt;=FL$4),NETWORKDAYS.INTL(FL$4,$Q40,1,(Holidays!$A$1:$A$248)),0)+IF(AND($P40&lt;FL$4,$Q40&gt;=FM$4,$Q40&gt;=FL$4),NETWORKDAYS.INTL(FL$4,(FM$4)-1,1,(Holidays!$A$1:$A$248)),0))*$S40,"")</f>
        <v>0</v>
      </c>
      <c r="FM40" s="191">
        <f>IFERROR((IF(AND($P40&gt;=FM$4,$P40&lt;FN$4,$Q40&lt;FN$4),NETWORKDAYS.INTL($P40,$Q40,1,(Holidays!$A$1:$A$248)),0)+IF(AND($P40&gt;=FM$4,$P40&lt;FN$4,$Q40&gt;=FN$4),NETWORKDAYS.INTL($P40,(FN$4)-1,1,(Holidays!$A$1:$A$248)),0)+IF(AND($P40&lt;FM$4,$Q40&lt;FN$4,$Q40&gt;=FM$4),NETWORKDAYS.INTL(FM$4,$Q40,1,(Holidays!$A$1:$A$248)),0)+IF(AND($P40&lt;FM$4,$Q40&gt;=FN$4,$Q40&gt;=FM$4),NETWORKDAYS.INTL(FM$4,(FN$4)-1,1,(Holidays!$A$1:$A$248)),0))*$S40,"")</f>
        <v>0</v>
      </c>
      <c r="FN40" s="191">
        <f>IFERROR((IF(AND($P40&gt;=FN$4,$P40&lt;FO$4,$Q40&lt;FO$4),NETWORKDAYS.INTL($P40,$Q40,1,(Holidays!$A$1:$A$248)),0)+IF(AND($P40&gt;=FN$4,$P40&lt;FO$4,$Q40&gt;=FO$4),NETWORKDAYS.INTL($P40,(FO$4)-1,1,(Holidays!$A$1:$A$248)),0)+IF(AND($P40&lt;FN$4,$Q40&lt;FO$4,$Q40&gt;=FN$4),NETWORKDAYS.INTL(FN$4,$Q40,1,(Holidays!$A$1:$A$248)),0)+IF(AND($P40&lt;FN$4,$Q40&gt;=FO$4,$Q40&gt;=FN$4),NETWORKDAYS.INTL(FN$4,(FO$4)-1,1,(Holidays!$A$1:$A$248)),0))*$S40,"")</f>
        <v>0</v>
      </c>
      <c r="FO40" s="191">
        <f>IFERROR((IF(AND($P40&gt;=FO$4,$P40&lt;FP$4,$Q40&lt;FP$4),NETWORKDAYS.INTL($P40,$Q40,1,(Holidays!$A$1:$A$248)),0)+IF(AND($P40&gt;=FO$4,$P40&lt;FP$4,$Q40&gt;=FP$4),NETWORKDAYS.INTL($P40,(FP$4)-1,1,(Holidays!$A$1:$A$248)),0)+IF(AND($P40&lt;FO$4,$Q40&lt;FP$4,$Q40&gt;=FO$4),NETWORKDAYS.INTL(FO$4,$Q40,1,(Holidays!$A$1:$A$248)),0)+IF(AND($P40&lt;FO$4,$Q40&gt;=FP$4,$Q40&gt;=FO$4),NETWORKDAYS.INTL(FO$4,(FP$4)-1,1,(Holidays!$A$1:$A$248)),0))*$S40,"")</f>
        <v>0</v>
      </c>
      <c r="FP40" s="191">
        <f>IFERROR((IF(AND($P40&gt;=FP$4,$P40&lt;FQ$4,$Q40&lt;FQ$4),NETWORKDAYS.INTL($P40,$Q40,1,(Holidays!$A$1:$A$248)),0)+IF(AND($P40&gt;=FP$4,$P40&lt;FQ$4,$Q40&gt;=FQ$4),NETWORKDAYS.INTL($P40,(FQ$4)-1,1,(Holidays!$A$1:$A$248)),0)+IF(AND($P40&lt;FP$4,$Q40&lt;FQ$4,$Q40&gt;=FP$4),NETWORKDAYS.INTL(FP$4,$Q40,1,(Holidays!$A$1:$A$248)),0)+IF(AND($P40&lt;FP$4,$Q40&gt;=FQ$4,$Q40&gt;=FP$4),NETWORKDAYS.INTL(FP$4,(FQ$4)-1,1,(Holidays!$A$1:$A$248)),0))*$S40,"")</f>
        <v>0</v>
      </c>
      <c r="FQ40" s="191">
        <f>IFERROR((IF(AND($P40&gt;=FQ$4,$P40&lt;FR$4,$Q40&lt;FR$4),NETWORKDAYS.INTL($P40,$Q40,1,(Holidays!$A$1:$A$248)),0)+IF(AND($P40&gt;=FQ$4,$P40&lt;FR$4,$Q40&gt;=FR$4),NETWORKDAYS.INTL($P40,(FR$4)-1,1,(Holidays!$A$1:$A$248)),0)+IF(AND($P40&lt;FQ$4,$Q40&lt;FR$4,$Q40&gt;=FQ$4),NETWORKDAYS.INTL(FQ$4,$Q40,1,(Holidays!$A$1:$A$248)),0)+IF(AND($P40&lt;FQ$4,$Q40&gt;=FR$4,$Q40&gt;=FQ$4),NETWORKDAYS.INTL(FQ$4,(FR$4)-1,1,(Holidays!$A$1:$A$248)),0))*$S40,"")</f>
        <v>0</v>
      </c>
      <c r="FR40" s="191">
        <f>IFERROR((IF(AND($P40&gt;=FR$4,$P40&lt;FS$4,$Q40&lt;FS$4),NETWORKDAYS.INTL($P40,$Q40,1,(Holidays!$A$1:$A$248)),0)+IF(AND($P40&gt;=FR$4,$P40&lt;FS$4,$Q40&gt;=FS$4),NETWORKDAYS.INTL($P40,(FS$4)-1,1,(Holidays!$A$1:$A$248)),0)+IF(AND($P40&lt;FR$4,$Q40&lt;FS$4,$Q40&gt;=FR$4),NETWORKDAYS.INTL(FR$4,$Q40,1,(Holidays!$A$1:$A$248)),0)+IF(AND($P40&lt;FR$4,$Q40&gt;=FS$4,$Q40&gt;=FR$4),NETWORKDAYS.INTL(FR$4,(FS$4)-1,1,(Holidays!$A$1:$A$248)),0))*$S40,"")</f>
        <v>0</v>
      </c>
      <c r="FS40" s="191">
        <f>IFERROR((IF(AND($P40&gt;=FS$4,$P40&lt;FT$4,$Q40&lt;FT$4),NETWORKDAYS.INTL($P40,$Q40,1,(Holidays!$A$1:$A$248)),0)+IF(AND($P40&gt;=FS$4,$P40&lt;FT$4,$Q40&gt;=FT$4),NETWORKDAYS.INTL($P40,(FT$4)-1,1,(Holidays!$A$1:$A$248)),0)+IF(AND($P40&lt;FS$4,$Q40&lt;FT$4,$Q40&gt;=FS$4),NETWORKDAYS.INTL(FS$4,$Q40,1,(Holidays!$A$1:$A$248)),0)+IF(AND($P40&lt;FS$4,$Q40&gt;=FT$4,$Q40&gt;=FS$4),NETWORKDAYS.INTL(FS$4,(FT$4)-1,1,(Holidays!$A$1:$A$248)),0))*$S40,"")</f>
        <v>0</v>
      </c>
      <c r="FT40" s="191">
        <f>IFERROR((IF(AND($P40&gt;=FT$4,$P40&lt;FU$4,$Q40&lt;FU$4),NETWORKDAYS.INTL($P40,$Q40,1,(Holidays!$A$1:$A$248)),0)+IF(AND($P40&gt;=FT$4,$P40&lt;FU$4,$Q40&gt;=FU$4),NETWORKDAYS.INTL($P40,(FU$4)-1,1,(Holidays!$A$1:$A$248)),0)+IF(AND($P40&lt;FT$4,$Q40&lt;FU$4,$Q40&gt;=FT$4),NETWORKDAYS.INTL(FT$4,$Q40,1,(Holidays!$A$1:$A$248)),0)+IF(AND($P40&lt;FT$4,$Q40&gt;=FU$4,$Q40&gt;=FT$4),NETWORKDAYS.INTL(FT$4,(FU$4)-1,1,(Holidays!$A$1:$A$248)),0))*$S40,"")</f>
        <v>0</v>
      </c>
      <c r="FU40" s="191">
        <f>IFERROR((IF(AND($P40&gt;=FU$4,$P40&lt;FV$4,$Q40&lt;FV$4),NETWORKDAYS.INTL($P40,$Q40,1,(Holidays!$A$1:$A$248)),0)+IF(AND($P40&gt;=FU$4,$P40&lt;FV$4,$Q40&gt;=FV$4),NETWORKDAYS.INTL($P40,(FV$4)-1,1,(Holidays!$A$1:$A$248)),0)+IF(AND($P40&lt;FU$4,$Q40&lt;FV$4,$Q40&gt;=FU$4),NETWORKDAYS.INTL(FU$4,$Q40,1,(Holidays!$A$1:$A$248)),0)+IF(AND($P40&lt;FU$4,$Q40&gt;=FV$4,$Q40&gt;=FU$4),NETWORKDAYS.INTL(FU$4,(FV$4)-1,1,(Holidays!$A$1:$A$248)),0))*$S40,"")</f>
        <v>0</v>
      </c>
      <c r="FV40" s="191">
        <f>IFERROR((IF(AND($P40&gt;=FV$4,$P40&lt;FW$4,$Q40&lt;FW$4),NETWORKDAYS.INTL($P40,$Q40,1,(Holidays!$A$1:$A$248)),0)+IF(AND($P40&gt;=FV$4,$P40&lt;FW$4,$Q40&gt;=FW$4),NETWORKDAYS.INTL($P40,(FW$4)-1,1,(Holidays!$A$1:$A$248)),0)+IF(AND($P40&lt;FV$4,$Q40&lt;FW$4,$Q40&gt;=FV$4),NETWORKDAYS.INTL(FV$4,$Q40,1,(Holidays!$A$1:$A$248)),0)+IF(AND($P40&lt;FV$4,$Q40&gt;=FW$4,$Q40&gt;=FV$4),NETWORKDAYS.INTL(FV$4,(FW$4)-1,1,(Holidays!$A$1:$A$248)),0))*$S40,"")</f>
        <v>0</v>
      </c>
      <c r="FW40" s="191">
        <f>IFERROR((IF(AND($P40&gt;=FW$4,$P40&lt;FX$4,$Q40&lt;FX$4),NETWORKDAYS.INTL($P40,$Q40,1,(Holidays!$A$1:$A$248)),0)+IF(AND($P40&gt;=FW$4,$P40&lt;FX$4,$Q40&gt;=FX$4),NETWORKDAYS.INTL($P40,(FX$4)-1,1,(Holidays!$A$1:$A$248)),0)+IF(AND($P40&lt;FW$4,$Q40&lt;FX$4,$Q40&gt;=FW$4),NETWORKDAYS.INTL(FW$4,$Q40,1,(Holidays!$A$1:$A$248)),0)+IF(AND($P40&lt;FW$4,$Q40&gt;=FX$4,$Q40&gt;=FW$4),NETWORKDAYS.INTL(FW$4,(FX$4)-1,1,(Holidays!$A$1:$A$248)),0))*$S40,"")</f>
        <v>0</v>
      </c>
      <c r="FX40" s="191">
        <f>IFERROR((IF(AND($P40&gt;=FX$4,$P40&lt;FY$4,$Q40&lt;FY$4),NETWORKDAYS.INTL($P40,$Q40,1,(Holidays!$A$1:$A$248)),0)+IF(AND($P40&gt;=FX$4,$P40&lt;FY$4,$Q40&gt;=FY$4),NETWORKDAYS.INTL($P40,(FY$4)-1,1,(Holidays!$A$1:$A$248)),0)+IF(AND($P40&lt;FX$4,$Q40&lt;FY$4,$Q40&gt;=FX$4),NETWORKDAYS.INTL(FX$4,$Q40,1,(Holidays!$A$1:$A$248)),0)+IF(AND($P40&lt;FX$4,$Q40&gt;=FY$4,$Q40&gt;=FX$4),NETWORKDAYS.INTL(FX$4,(FY$4)-1,1,(Holidays!$A$1:$A$248)),0))*$S40,"")</f>
        <v>0</v>
      </c>
      <c r="FY40" s="191">
        <f>IFERROR((IF(AND($P40&gt;=FY$4,$P40&lt;FZ$4,$Q40&lt;FZ$4),NETWORKDAYS.INTL($P40,$Q40,1,(Holidays!$A$1:$A$248)),0)+IF(AND($P40&gt;=FY$4,$P40&lt;FZ$4,$Q40&gt;=FZ$4),NETWORKDAYS.INTL($P40,(FZ$4)-1,1,(Holidays!$A$1:$A$248)),0)+IF(AND($P40&lt;FY$4,$Q40&lt;FZ$4,$Q40&gt;=FY$4),NETWORKDAYS.INTL(FY$4,$Q40,1,(Holidays!$A$1:$A$248)),0)+IF(AND($P40&lt;FY$4,$Q40&gt;=FZ$4,$Q40&gt;=FY$4),NETWORKDAYS.INTL(FY$4,(FZ$4)-1,1,(Holidays!$A$1:$A$248)),0))*$S40,"")</f>
        <v>0</v>
      </c>
      <c r="FZ40" s="191">
        <f>IFERROR((IF(AND($P40&gt;=FZ$4,$P40&lt;GA$4,$Q40&lt;GA$4),NETWORKDAYS.INTL($P40,$Q40,1,(Holidays!$A$1:$A$248)),0)+IF(AND($P40&gt;=FZ$4,$P40&lt;GA$4,$Q40&gt;=GA$4),NETWORKDAYS.INTL($P40,(GA$4)-1,1,(Holidays!$A$1:$A$248)),0)+IF(AND($P40&lt;FZ$4,$Q40&lt;GA$4,$Q40&gt;=FZ$4),NETWORKDAYS.INTL(FZ$4,$Q40,1,(Holidays!$A$1:$A$248)),0)+IF(AND($P40&lt;FZ$4,$Q40&gt;=GA$4,$Q40&gt;=FZ$4),NETWORKDAYS.INTL(FZ$4,(GA$4)-1,1,(Holidays!$A$1:$A$248)),0))*$S40,"")</f>
        <v>0</v>
      </c>
      <c r="GA40" s="191">
        <f>IFERROR((IF(AND($P40&gt;=GA$4,$P40&lt;GB$4,$Q40&lt;GB$4),NETWORKDAYS.INTL($P40,$Q40,1,(Holidays!$A$1:$A$248)),0)+IF(AND($P40&gt;=GA$4,$P40&lt;GB$4,$Q40&gt;=GB$4),NETWORKDAYS.INTL($P40,(GB$4)-1,1,(Holidays!$A$1:$A$248)),0)+IF(AND($P40&lt;GA$4,$Q40&lt;GB$4,$Q40&gt;=GA$4),NETWORKDAYS.INTL(GA$4,$Q40,1,(Holidays!$A$1:$A$248)),0)+IF(AND($P40&lt;GA$4,$Q40&gt;=GB$4,$Q40&gt;=GA$4),NETWORKDAYS.INTL(GA$4,(GB$4)-1,1,(Holidays!$A$1:$A$248)),0))*$S40,"")</f>
        <v>0</v>
      </c>
      <c r="GB40" s="191">
        <f>IFERROR((IF(AND($P40&gt;=GB$4,$P40&lt;GC$4,$Q40&lt;GC$4),NETWORKDAYS.INTL($P40,$Q40,1,(Holidays!$A$1:$A$248)),0)+IF(AND($P40&gt;=GB$4,$P40&lt;GC$4,$Q40&gt;=GC$4),NETWORKDAYS.INTL($P40,(GC$4)-1,1,(Holidays!$A$1:$A$248)),0)+IF(AND($P40&lt;GB$4,$Q40&lt;GC$4,$Q40&gt;=GB$4),NETWORKDAYS.INTL(GB$4,$Q40,1,(Holidays!$A$1:$A$248)),0)+IF(AND($P40&lt;GB$4,$Q40&gt;=GC$4,$Q40&gt;=GB$4),NETWORKDAYS.INTL(GB$4,(GC$4)-1,1,(Holidays!$A$1:$A$248)),0))*$S40,"")</f>
        <v>0</v>
      </c>
      <c r="GC40" s="191">
        <f>IFERROR((IF(AND($P40&gt;=GC$4,$P40&lt;GD$4,$Q40&lt;GD$4),NETWORKDAYS.INTL($P40,$Q40,1,(Holidays!$A$1:$A$248)),0)+IF(AND($P40&gt;=GC$4,$P40&lt;GD$4,$Q40&gt;=GD$4),NETWORKDAYS.INTL($P40,(GD$4)-1,1,(Holidays!$A$1:$A$248)),0)+IF(AND($P40&lt;GC$4,$Q40&lt;GD$4,$Q40&gt;=GC$4),NETWORKDAYS.INTL(GC$4,$Q40,1,(Holidays!$A$1:$A$248)),0)+IF(AND($P40&lt;GC$4,$Q40&gt;=GD$4,$Q40&gt;=GC$4),NETWORKDAYS.INTL(GC$4,(GD$4)-1,1,(Holidays!$A$1:$A$248)),0))*$S40,"")</f>
        <v>0</v>
      </c>
      <c r="GD40" s="191">
        <f>IFERROR((IF(AND($P40&gt;=GD$4,$P40&lt;GE$4,$Q40&lt;GE$4),NETWORKDAYS.INTL($P40,$Q40,1,(Holidays!$A$1:$A$248)),0)+IF(AND($P40&gt;=GD$4,$P40&lt;GE$4,$Q40&gt;=GE$4),NETWORKDAYS.INTL($P40,(GE$4)-1,1,(Holidays!$A$1:$A$248)),0)+IF(AND($P40&lt;GD$4,$Q40&lt;GE$4,$Q40&gt;=GD$4),NETWORKDAYS.INTL(GD$4,$Q40,1,(Holidays!$A$1:$A$248)),0)+IF(AND($P40&lt;GD$4,$Q40&gt;=GE$4,$Q40&gt;=GD$4),NETWORKDAYS.INTL(GD$4,(GE$4)-1,1,(Holidays!$A$1:$A$248)),0))*$S40,"")</f>
        <v>0</v>
      </c>
      <c r="GE40" s="191">
        <f>IFERROR((IF(AND($P40&gt;=GE$4,$P40&lt;GF$4,$Q40&lt;GF$4),NETWORKDAYS.INTL($P40,$Q40,1,(Holidays!$A$1:$A$248)),0)+IF(AND($P40&gt;=GE$4,$P40&lt;GF$4,$Q40&gt;=GF$4),NETWORKDAYS.INTL($P40,(GF$4)-1,1,(Holidays!$A$1:$A$248)),0)+IF(AND($P40&lt;GE$4,$Q40&lt;GF$4,$Q40&gt;=GE$4),NETWORKDAYS.INTL(GE$4,$Q40,1,(Holidays!$A$1:$A$248)),0)+IF(AND($P40&lt;GE$4,$Q40&gt;=GF$4,$Q40&gt;=GE$4),NETWORKDAYS.INTL(GE$4,(GF$4)-1,1,(Holidays!$A$1:$A$248)),0))*$S40,"")</f>
        <v>0</v>
      </c>
      <c r="GF40" s="191">
        <f>IFERROR((IF(AND($P40&gt;=GF$4,$P40&lt;GG$4,$Q40&lt;GG$4),NETWORKDAYS.INTL($P40,$Q40,1,(Holidays!$A$1:$A$248)),0)+IF(AND($P40&gt;=GF$4,$P40&lt;GG$4,$Q40&gt;=GG$4),NETWORKDAYS.INTL($P40,(GG$4)-1,1,(Holidays!$A$1:$A$248)),0)+IF(AND($P40&lt;GF$4,$Q40&lt;GG$4,$Q40&gt;=GF$4),NETWORKDAYS.INTL(GF$4,$Q40,1,(Holidays!$A$1:$A$248)),0)+IF(AND($P40&lt;GF$4,$Q40&gt;=GG$4,$Q40&gt;=GF$4),NETWORKDAYS.INTL(GF$4,(GG$4)-1,1,(Holidays!$A$1:$A$248)),0))*$S40,"")</f>
        <v>0</v>
      </c>
      <c r="GG40" s="191">
        <f>IFERROR((IF(AND($P40&gt;=GG$4,$P40&lt;GH$4,$Q40&lt;GH$4),NETWORKDAYS.INTL($P40,$Q40,1,(Holidays!$A$1:$A$248)),0)+IF(AND($P40&gt;=GG$4,$P40&lt;GH$4,$Q40&gt;=GH$4),NETWORKDAYS.INTL($P40,(GH$4)-1,1,(Holidays!$A$1:$A$248)),0)+IF(AND($P40&lt;GG$4,$Q40&lt;GH$4,$Q40&gt;=GG$4),NETWORKDAYS.INTL(GG$4,$Q40,1,(Holidays!$A$1:$A$248)),0)+IF(AND($P40&lt;GG$4,$Q40&gt;=GH$4,$Q40&gt;=GG$4),NETWORKDAYS.INTL(GG$4,(GH$4)-1,1,(Holidays!$A$1:$A$248)),0))*$S40,"")</f>
        <v>0</v>
      </c>
      <c r="GH40" s="191">
        <f>IFERROR((IF(AND($P40&gt;=GH$4,$P40&lt;GI$4,$Q40&lt;GI$4),NETWORKDAYS.INTL($P40,$Q40,1,(Holidays!$A$1:$A$248)),0)+IF(AND($P40&gt;=GH$4,$P40&lt;GI$4,$Q40&gt;=GI$4),NETWORKDAYS.INTL($P40,(GI$4)-1,1,(Holidays!$A$1:$A$248)),0)+IF(AND($P40&lt;GH$4,$Q40&lt;GI$4,$Q40&gt;=GH$4),NETWORKDAYS.INTL(GH$4,$Q40,1,(Holidays!$A$1:$A$248)),0)+IF(AND($P40&lt;GH$4,$Q40&gt;=GI$4,$Q40&gt;=GH$4),NETWORKDAYS.INTL(GH$4,(GI$4)-1,1,(Holidays!$A$1:$A$248)),0))*$S40,"")</f>
        <v>0</v>
      </c>
      <c r="GI40" s="191">
        <f>IFERROR((IF(AND($P40&gt;=GI$4,$P40&lt;GJ$4,$Q40&lt;GJ$4),NETWORKDAYS.INTL($P40,$Q40,1,(Holidays!$A$1:$A$248)),0)+IF(AND($P40&gt;=GI$4,$P40&lt;GJ$4,$Q40&gt;=GJ$4),NETWORKDAYS.INTL($P40,(GJ$4)-1,1,(Holidays!$A$1:$A$248)),0)+IF(AND($P40&lt;GI$4,$Q40&lt;GJ$4,$Q40&gt;=GI$4),NETWORKDAYS.INTL(GI$4,$Q40,1,(Holidays!$A$1:$A$248)),0)+IF(AND($P40&lt;GI$4,$Q40&gt;=GJ$4,$Q40&gt;=GI$4),NETWORKDAYS.INTL(GI$4,(GJ$4)-1,1,(Holidays!$A$1:$A$248)),0))*$S40,"")</f>
        <v>0</v>
      </c>
      <c r="GJ40" s="191">
        <f>IFERROR((IF(AND($P40&gt;=GJ$4,$P40&lt;GK$4,$Q40&lt;GK$4),NETWORKDAYS.INTL($P40,$Q40,1,(Holidays!$A$1:$A$248)),0)+IF(AND($P40&gt;=GJ$4,$P40&lt;GK$4,$Q40&gt;=GK$4),NETWORKDAYS.INTL($P40,(GK$4)-1,1,(Holidays!$A$1:$A$248)),0)+IF(AND($P40&lt;GJ$4,$Q40&lt;GK$4,$Q40&gt;=GJ$4),NETWORKDAYS.INTL(GJ$4,$Q40,1,(Holidays!$A$1:$A$248)),0)+IF(AND($P40&lt;GJ$4,$Q40&gt;=GK$4,$Q40&gt;=GJ$4),NETWORKDAYS.INTL(GJ$4,(GK$4)-1,1,(Holidays!$A$1:$A$248)),0))*$S40,"")</f>
        <v>0</v>
      </c>
      <c r="GK40" s="191">
        <f>IFERROR((IF(AND($P40&gt;=GK$4,$P40&lt;GL$4,$Q40&lt;GL$4),NETWORKDAYS.INTL($P40,$Q40,1,(Holidays!$A$1:$A$248)),0)+IF(AND($P40&gt;=GK$4,$P40&lt;GL$4,$Q40&gt;=GL$4),NETWORKDAYS.INTL($P40,(GL$4)-1,1,(Holidays!$A$1:$A$248)),0)+IF(AND($P40&lt;GK$4,$Q40&lt;GL$4,$Q40&gt;=GK$4),NETWORKDAYS.INTL(GK$4,$Q40,1,(Holidays!$A$1:$A$248)),0)+IF(AND($P40&lt;GK$4,$Q40&gt;=GL$4,$Q40&gt;=GK$4),NETWORKDAYS.INTL(GK$4,(GL$4)-1,1,(Holidays!$A$1:$A$248)),0))*$S40,"")</f>
        <v>0</v>
      </c>
      <c r="GL40" s="191">
        <f>IFERROR((IF(AND($P40&gt;=GL$4,$P40&lt;GM$4,$Q40&lt;GM$4),NETWORKDAYS.INTL($P40,$Q40,1,(Holidays!$A$1:$A$248)),0)+IF(AND($P40&gt;=GL$4,$P40&lt;GM$4,$Q40&gt;=GM$4),NETWORKDAYS.INTL($P40,(GM$4)-1,1,(Holidays!$A$1:$A$248)),0)+IF(AND($P40&lt;GL$4,$Q40&lt;GM$4,$Q40&gt;=GL$4),NETWORKDAYS.INTL(GL$4,$Q40,1,(Holidays!$A$1:$A$248)),0)+IF(AND($P40&lt;GL$4,$Q40&gt;=GM$4,$Q40&gt;=GL$4),NETWORKDAYS.INTL(GL$4,(GM$4)-1,1,(Holidays!$A$1:$A$248)),0))*$S40,"")</f>
        <v>0</v>
      </c>
      <c r="GM40" s="191">
        <f>IFERROR((IF(AND($P40&gt;=GM$4,$P40&lt;GN$4,$Q40&lt;GN$4),NETWORKDAYS.INTL($P40,$Q40,1,(Holidays!$A$1:$A$248)),0)+IF(AND($P40&gt;=GM$4,$P40&lt;GN$4,$Q40&gt;=GN$4),NETWORKDAYS.INTL($P40,(GN$4)-1,1,(Holidays!$A$1:$A$248)),0)+IF(AND($P40&lt;GM$4,$Q40&lt;GN$4,$Q40&gt;=GM$4),NETWORKDAYS.INTL(GM$4,$Q40,1,(Holidays!$A$1:$A$248)),0)+IF(AND($P40&lt;GM$4,$Q40&gt;=GN$4,$Q40&gt;=GM$4),NETWORKDAYS.INTL(GM$4,(GN$4)-1,1,(Holidays!$A$1:$A$248)),0))*$S40,"")</f>
        <v>0</v>
      </c>
      <c r="GN40" s="191">
        <f>IFERROR((IF(AND($P40&gt;=GN$4,$P40&lt;GO$4,$Q40&lt;GO$4),NETWORKDAYS.INTL($P40,$Q40,1,(Holidays!$A$1:$A$248)),0)+IF(AND($P40&gt;=GN$4,$P40&lt;GO$4,$Q40&gt;=GO$4),NETWORKDAYS.INTL($P40,(GO$4)-1,1,(Holidays!$A$1:$A$248)),0)+IF(AND($P40&lt;GN$4,$Q40&lt;GO$4,$Q40&gt;=GN$4),NETWORKDAYS.INTL(GN$4,$Q40,1,(Holidays!$A$1:$A$248)),0)+IF(AND($P40&lt;GN$4,$Q40&gt;=GO$4,$Q40&gt;=GN$4),NETWORKDAYS.INTL(GN$4,(GO$4)-1,1,(Holidays!$A$1:$A$248)),0))*$S40,"")</f>
        <v>0</v>
      </c>
      <c r="GO40" s="191">
        <f>IFERROR((IF(AND($P40&gt;=GO$4,$P40&lt;GP$4,$Q40&lt;GP$4),NETWORKDAYS.INTL($P40,$Q40,1,(Holidays!$A$1:$A$248)),0)+IF(AND($P40&gt;=GO$4,$P40&lt;GP$4,$Q40&gt;=GP$4),NETWORKDAYS.INTL($P40,(GP$4)-1,1,(Holidays!$A$1:$A$248)),0)+IF(AND($P40&lt;GO$4,$Q40&lt;GP$4,$Q40&gt;=GO$4),NETWORKDAYS.INTL(GO$4,$Q40,1,(Holidays!$A$1:$A$248)),0)+IF(AND($P40&lt;GO$4,$Q40&gt;=GP$4,$Q40&gt;=GO$4),NETWORKDAYS.INTL(GO$4,(GP$4)-1,1,(Holidays!$A$1:$A$248)),0))*$S40,"")</f>
        <v>0</v>
      </c>
      <c r="GP40" s="191">
        <f>IFERROR((IF(AND($P40&gt;=GP$4,$P40&lt;GQ$4,$Q40&lt;GQ$4),NETWORKDAYS.INTL($P40,$Q40,1,(Holidays!$A$1:$A$248)),0)+IF(AND($P40&gt;=GP$4,$P40&lt;GQ$4,$Q40&gt;=GQ$4),NETWORKDAYS.INTL($P40,(GQ$4)-1,1,(Holidays!$A$1:$A$248)),0)+IF(AND($P40&lt;GP$4,$Q40&lt;GQ$4,$Q40&gt;=GP$4),NETWORKDAYS.INTL(GP$4,$Q40,1,(Holidays!$A$1:$A$248)),0)+IF(AND($P40&lt;GP$4,$Q40&gt;=GQ$4,$Q40&gt;=GP$4),NETWORKDAYS.INTL(GP$4,(GQ$4)-1,1,(Holidays!$A$1:$A$248)),0))*$S40,"")</f>
        <v>0</v>
      </c>
      <c r="GQ40" s="191">
        <f>IFERROR((IF(AND($P40&gt;=GQ$4,$P40&lt;GR$4,$Q40&lt;GR$4),NETWORKDAYS.INTL($P40,$Q40,1,(Holidays!$A$1:$A$248)),0)+IF(AND($P40&gt;=GQ$4,$P40&lt;GR$4,$Q40&gt;=GR$4),NETWORKDAYS.INTL($P40,(GR$4)-1,1,(Holidays!$A$1:$A$248)),0)+IF(AND($P40&lt;GQ$4,$Q40&lt;GR$4,$Q40&gt;=GQ$4),NETWORKDAYS.INTL(GQ$4,$Q40,1,(Holidays!$A$1:$A$248)),0)+IF(AND($P40&lt;GQ$4,$Q40&gt;=GR$4,$Q40&gt;=GQ$4),NETWORKDAYS.INTL(GQ$4,(GR$4)-1,1,(Holidays!$A$1:$A$248)),0))*$S40,"")</f>
        <v>0</v>
      </c>
      <c r="GR40" s="191">
        <f>IFERROR((IF(AND($P40&gt;=GR$4,$P40&lt;GS$4,$Q40&lt;GS$4),NETWORKDAYS.INTL($P40,$Q40,1,(Holidays!$A$1:$A$248)),0)+IF(AND($P40&gt;=GR$4,$P40&lt;GS$4,$Q40&gt;=GS$4),NETWORKDAYS.INTL($P40,(GS$4)-1,1,(Holidays!$A$1:$A$248)),0)+IF(AND($P40&lt;GR$4,$Q40&lt;GS$4,$Q40&gt;=GR$4),NETWORKDAYS.INTL(GR$4,$Q40,1,(Holidays!$A$1:$A$248)),0)+IF(AND($P40&lt;GR$4,$Q40&gt;=GS$4,$Q40&gt;=GR$4),NETWORKDAYS.INTL(GR$4,(GS$4)-1,1,(Holidays!$A$1:$A$248)),0))*$S40,"")</f>
        <v>0</v>
      </c>
      <c r="GS40" s="191">
        <f>IFERROR((IF(AND($P40&gt;=GS$4,$P40&lt;GT$4,$Q40&lt;GT$4),NETWORKDAYS.INTL($P40,$Q40,1,(Holidays!$A$1:$A$248)),0)+IF(AND($P40&gt;=GS$4,$P40&lt;GT$4,$Q40&gt;=GT$4),NETWORKDAYS.INTL($P40,(GT$4)-1,1,(Holidays!$A$1:$A$248)),0)+IF(AND($P40&lt;GS$4,$Q40&lt;GT$4,$Q40&gt;=GS$4),NETWORKDAYS.INTL(GS$4,$Q40,1,(Holidays!$A$1:$A$248)),0)+IF(AND($P40&lt;GS$4,$Q40&gt;=GT$4,$Q40&gt;=GS$4),NETWORKDAYS.INTL(GS$4,(GT$4)-1,1,(Holidays!$A$1:$A$248)),0))*$S40,"")</f>
        <v>0</v>
      </c>
      <c r="GT40" s="191">
        <f>IFERROR((IF(AND($P40&gt;=GT$4,$P40&lt;GU$4,$Q40&lt;GU$4),NETWORKDAYS.INTL($P40,$Q40,1,(Holidays!$A$1:$A$248)),0)+IF(AND($P40&gt;=GT$4,$P40&lt;GU$4,$Q40&gt;=GU$4),NETWORKDAYS.INTL($P40,(GU$4)-1,1,(Holidays!$A$1:$A$248)),0)+IF(AND($P40&lt;GT$4,$Q40&lt;GU$4,$Q40&gt;=GT$4),NETWORKDAYS.INTL(GT$4,$Q40,1,(Holidays!$A$1:$A$248)),0)+IF(AND($P40&lt;GT$4,$Q40&gt;=GU$4,$Q40&gt;=GT$4),NETWORKDAYS.INTL(GT$4,(GU$4)-1,1,(Holidays!$A$1:$A$248)),0))*$S40,"")</f>
        <v>0</v>
      </c>
      <c r="GU40" s="191">
        <f>IFERROR((IF(AND($P40&gt;=GU$4,$P40&lt;GV$4,$Q40&lt;GV$4),NETWORKDAYS.INTL($P40,$Q40,1,(Holidays!$A$1:$A$248)),0)+IF(AND($P40&gt;=GU$4,$P40&lt;GV$4,$Q40&gt;=GV$4),NETWORKDAYS.INTL($P40,(GV$4)-1,1,(Holidays!$A$1:$A$248)),0)+IF(AND($P40&lt;GU$4,$Q40&lt;GV$4,$Q40&gt;=GU$4),NETWORKDAYS.INTL(GU$4,$Q40,1,(Holidays!$A$1:$A$248)),0)+IF(AND($P40&lt;GU$4,$Q40&gt;=GV$4,$Q40&gt;=GU$4),NETWORKDAYS.INTL(GU$4,(GV$4)-1,1,(Holidays!$A$1:$A$248)),0))*$S40,"")</f>
        <v>0</v>
      </c>
      <c r="GV40" s="191">
        <f>IFERROR((IF(AND($P40&gt;=GV$4,$P40&lt;GW$4,$Q40&lt;GW$4),NETWORKDAYS.INTL($P40,$Q40,1,(Holidays!$A$1:$A$248)),0)+IF(AND($P40&gt;=GV$4,$P40&lt;GW$4,$Q40&gt;=GW$4),NETWORKDAYS.INTL($P40,(GW$4)-1,1,(Holidays!$A$1:$A$248)),0)+IF(AND($P40&lt;GV$4,$Q40&lt;GW$4,$Q40&gt;=GV$4),NETWORKDAYS.INTL(GV$4,$Q40,1,(Holidays!$A$1:$A$248)),0)+IF(AND($P40&lt;GV$4,$Q40&gt;=GW$4,$Q40&gt;=GV$4),NETWORKDAYS.INTL(GV$4,(GW$4)-1,1,(Holidays!$A$1:$A$248)),0))*$S40,"")</f>
        <v>0</v>
      </c>
      <c r="GW40" s="191">
        <f>IFERROR((IF(AND($P40&gt;=GW$4,$P40&lt;GX$4,$Q40&lt;GX$4),NETWORKDAYS.INTL($P40,$Q40,1,(Holidays!$A$1:$A$248)),0)+IF(AND($P40&gt;=GW$4,$P40&lt;GX$4,$Q40&gt;=GX$4),NETWORKDAYS.INTL($P40,(GX$4)-1,1,(Holidays!$A$1:$A$248)),0)+IF(AND($P40&lt;GW$4,$Q40&lt;GX$4,$Q40&gt;=GW$4),NETWORKDAYS.INTL(GW$4,$Q40,1,(Holidays!$A$1:$A$248)),0)+IF(AND($P40&lt;GW$4,$Q40&gt;=GX$4,$Q40&gt;=GW$4),NETWORKDAYS.INTL(GW$4,(GX$4)-1,1,(Holidays!$A$1:$A$248)),0))*$S40,"")</f>
        <v>0</v>
      </c>
      <c r="GX40" s="191">
        <f>IFERROR((IF(AND($P40&gt;=GX$4,$P40&lt;GY$4,$Q40&lt;GY$4),NETWORKDAYS.INTL($P40,$Q40,1,(Holidays!$A$1:$A$248)),0)+IF(AND($P40&gt;=GX$4,$P40&lt;GY$4,$Q40&gt;=GY$4),NETWORKDAYS.INTL($P40,(GY$4)-1,1,(Holidays!$A$1:$A$248)),0)+IF(AND($P40&lt;GX$4,$Q40&lt;GY$4,$Q40&gt;=GX$4),NETWORKDAYS.INTL(GX$4,$Q40,1,(Holidays!$A$1:$A$248)),0)+IF(AND($P40&lt;GX$4,$Q40&gt;=GY$4,$Q40&gt;=GX$4),NETWORKDAYS.INTL(GX$4,(GY$4)-1,1,(Holidays!$A$1:$A$248)),0))*$S40,"")</f>
        <v>0</v>
      </c>
      <c r="GY40" s="191">
        <f>IFERROR((IF(AND($P40&gt;=GY$4,$P40&lt;GZ$4,$Q40&lt;GZ$4),NETWORKDAYS.INTL($P40,$Q40,1,(Holidays!$A$1:$A$248)),0)+IF(AND($P40&gt;=GY$4,$P40&lt;GZ$4,$Q40&gt;=GZ$4),NETWORKDAYS.INTL($P40,(GZ$4)-1,1,(Holidays!$A$1:$A$248)),0)+IF(AND($P40&lt;GY$4,$Q40&lt;GZ$4,$Q40&gt;=GY$4),NETWORKDAYS.INTL(GY$4,$Q40,1,(Holidays!$A$1:$A$248)),0)+IF(AND($P40&lt;GY$4,$Q40&gt;=GZ$4,$Q40&gt;=GY$4),NETWORKDAYS.INTL(GY$4,(GZ$4)-1,1,(Holidays!$A$1:$A$248)),0))*$S40,"")</f>
        <v>0</v>
      </c>
      <c r="GZ40" s="191">
        <f>IFERROR((IF(AND($P40&gt;=GZ$4,$P40&lt;HA$4,$Q40&lt;HA$4),NETWORKDAYS.INTL($P40,$Q40,1,(Holidays!$A$1:$A$248)),0)+IF(AND($P40&gt;=GZ$4,$P40&lt;HA$4,$Q40&gt;=HA$4),NETWORKDAYS.INTL($P40,(HA$4)-1,1,(Holidays!$A$1:$A$248)),0)+IF(AND($P40&lt;GZ$4,$Q40&lt;HA$4,$Q40&gt;=GZ$4),NETWORKDAYS.INTL(GZ$4,$Q40,1,(Holidays!$A$1:$A$248)),0)+IF(AND($P40&lt;GZ$4,$Q40&gt;=HA$4,$Q40&gt;=GZ$4),NETWORKDAYS.INTL(GZ$4,(HA$4)-1,1,(Holidays!$A$1:$A$248)),0))*$S40,"")</f>
        <v>0</v>
      </c>
      <c r="HA40" s="191">
        <f>IFERROR((IF(AND($P40&gt;=HA$4,$P40&lt;HB$4,$Q40&lt;HB$4),NETWORKDAYS.INTL($P40,$Q40,1,(Holidays!$A$1:$A$248)),0)+IF(AND($P40&gt;=HA$4,$P40&lt;HB$4,$Q40&gt;=HB$4),NETWORKDAYS.INTL($P40,(HB$4)-1,1,(Holidays!$A$1:$A$248)),0)+IF(AND($P40&lt;HA$4,$Q40&lt;HB$4,$Q40&gt;=HA$4),NETWORKDAYS.INTL(HA$4,$Q40,1,(Holidays!$A$1:$A$248)),0)+IF(AND($P40&lt;HA$4,$Q40&gt;=HB$4,$Q40&gt;=HA$4),NETWORKDAYS.INTL(HA$4,(HB$4)-1,1,(Holidays!$A$1:$A$248)),0))*$S40,"")</f>
        <v>0</v>
      </c>
      <c r="HB40" s="191">
        <f>IFERROR((IF(AND($P40&gt;=HB$4,$P40&lt;HC$4,$Q40&lt;HC$4),NETWORKDAYS.INTL($P40,$Q40,1,(Holidays!$A$1:$A$248)),0)+IF(AND($P40&gt;=HB$4,$P40&lt;HC$4,$Q40&gt;=HC$4),NETWORKDAYS.INTL($P40,(HC$4)-1,1,(Holidays!$A$1:$A$248)),0)+IF(AND($P40&lt;HB$4,$Q40&lt;HC$4,$Q40&gt;=HB$4),NETWORKDAYS.INTL(HB$4,$Q40,1,(Holidays!$A$1:$A$248)),0)+IF(AND($P40&lt;HB$4,$Q40&gt;=HC$4,$Q40&gt;=HB$4),NETWORKDAYS.INTL(HB$4,(HC$4)-1,1,(Holidays!$A$1:$A$248)),0))*$S40,"")</f>
        <v>0</v>
      </c>
      <c r="HC40" s="191">
        <f>IFERROR((IF(AND($P40&gt;=HC$4,$P40&lt;HD$4,$Q40&lt;HD$4),NETWORKDAYS.INTL($P40,$Q40,1,(Holidays!$A$1:$A$248)),0)+IF(AND($P40&gt;=HC$4,$P40&lt;HD$4,$Q40&gt;=HD$4),NETWORKDAYS.INTL($P40,(HD$4)-1,1,(Holidays!$A$1:$A$248)),0)+IF(AND($P40&lt;HC$4,$Q40&lt;HD$4,$Q40&gt;=HC$4),NETWORKDAYS.INTL(HC$4,$Q40,1,(Holidays!$A$1:$A$248)),0)+IF(AND($P40&lt;HC$4,$Q40&gt;=HD$4,$Q40&gt;=HC$4),NETWORKDAYS.INTL(HC$4,(HD$4)-1,1,(Holidays!$A$1:$A$248)),0))*$S40,"")</f>
        <v>0</v>
      </c>
      <c r="HD40" s="191">
        <f>IFERROR((IF(AND($P40&gt;=HD$4,$P40&lt;HE$4,$Q40&lt;HE$4),NETWORKDAYS.INTL($P40,$Q40,1,(Holidays!$A$1:$A$248)),0)+IF(AND($P40&gt;=HD$4,$P40&lt;HE$4,$Q40&gt;=HE$4),NETWORKDAYS.INTL($P40,(HE$4)-1,1,(Holidays!$A$1:$A$248)),0)+IF(AND($P40&lt;HD$4,$Q40&lt;HE$4,$Q40&gt;=HD$4),NETWORKDAYS.INTL(HD$4,$Q40,1,(Holidays!$A$1:$A$248)),0)+IF(AND($P40&lt;HD$4,$Q40&gt;=HE$4,$Q40&gt;=HD$4),NETWORKDAYS.INTL(HD$4,(HE$4)-1,1,(Holidays!$A$1:$A$248)),0))*$S40,"")</f>
        <v>0</v>
      </c>
      <c r="HE40" s="191">
        <f>IFERROR((IF(AND($P40&gt;=HE$4,$P40&lt;HF$4,$Q40&lt;HF$4),NETWORKDAYS.INTL($P40,$Q40,1,(Holidays!$A$1:$A$248)),0)+IF(AND($P40&gt;=HE$4,$P40&lt;HF$4,$Q40&gt;=HF$4),NETWORKDAYS.INTL($P40,(HF$4)-1,1,(Holidays!$A$1:$A$248)),0)+IF(AND($P40&lt;HE$4,$Q40&lt;HF$4,$Q40&gt;=HE$4),NETWORKDAYS.INTL(HE$4,$Q40,1,(Holidays!$A$1:$A$248)),0)+IF(AND($P40&lt;HE$4,$Q40&gt;=HF$4,$Q40&gt;=HE$4),NETWORKDAYS.INTL(HE$4,(HF$4)-1,1,(Holidays!$A$1:$A$248)),0))*$S40,"")</f>
        <v>0</v>
      </c>
      <c r="HF40" s="191">
        <f>IFERROR((IF(AND($P40&gt;=HF$4,$P40&lt;HG$4,$Q40&lt;HG$4),NETWORKDAYS.INTL($P40,$Q40,1,(Holidays!$A$1:$A$248)),0)+IF(AND($P40&gt;=HF$4,$P40&lt;HG$4,$Q40&gt;=HG$4),NETWORKDAYS.INTL($P40,(HG$4)-1,1,(Holidays!$A$1:$A$248)),0)+IF(AND($P40&lt;HF$4,$Q40&lt;HG$4,$Q40&gt;=HF$4),NETWORKDAYS.INTL(HF$4,$Q40,1,(Holidays!$A$1:$A$248)),0)+IF(AND($P40&lt;HF$4,$Q40&gt;=HG$4,$Q40&gt;=HF$4),NETWORKDAYS.INTL(HF$4,(HG$4)-1,1,(Holidays!$A$1:$A$248)),0))*$S40,"")</f>
        <v>0</v>
      </c>
      <c r="HG40" s="191">
        <f>IFERROR((IF(AND($P40&gt;=HG$4,$P40&lt;HH$4,$Q40&lt;HH$4),NETWORKDAYS.INTL($P40,$Q40,1,(Holidays!$A$1:$A$248)),0)+IF(AND($P40&gt;=HG$4,$P40&lt;HH$4,$Q40&gt;=HH$4),NETWORKDAYS.INTL($P40,(HH$4)-1,1,(Holidays!$A$1:$A$248)),0)+IF(AND($P40&lt;HG$4,$Q40&lt;HH$4,$Q40&gt;=HG$4),NETWORKDAYS.INTL(HG$4,$Q40,1,(Holidays!$A$1:$A$248)),0)+IF(AND($P40&lt;HG$4,$Q40&gt;=HH$4,$Q40&gt;=HG$4),NETWORKDAYS.INTL(HG$4,(HH$4)-1,1,(Holidays!$A$1:$A$248)),0))*$S40,"")</f>
        <v>0</v>
      </c>
      <c r="HH40" s="191">
        <f>IFERROR((IF(AND($P40&gt;=HH$4,$P40&lt;HI$4,$Q40&lt;HI$4),NETWORKDAYS.INTL($P40,$Q40,1,(Holidays!$A$1:$A$248)),0)+IF(AND($P40&gt;=HH$4,$P40&lt;HI$4,$Q40&gt;=HI$4),NETWORKDAYS.INTL($P40,(HI$4)-1,1,(Holidays!$A$1:$A$248)),0)+IF(AND($P40&lt;HH$4,$Q40&lt;HI$4,$Q40&gt;=HH$4),NETWORKDAYS.INTL(HH$4,$Q40,1,(Holidays!$A$1:$A$248)),0)+IF(AND($P40&lt;HH$4,$Q40&gt;=HI$4,$Q40&gt;=HH$4),NETWORKDAYS.INTL(HH$4,(HI$4)-1,1,(Holidays!$A$1:$A$248)),0))*$S40,"")</f>
        <v>0</v>
      </c>
      <c r="HI40" s="191">
        <f>IFERROR((IF(AND($P40&gt;=HI$4,$P40&lt;HJ$4,$Q40&lt;HJ$4),NETWORKDAYS.INTL($P40,$Q40,1,(Holidays!$A$1:$A$248)),0)+IF(AND($P40&gt;=HI$4,$P40&lt;HJ$4,$Q40&gt;=HJ$4),NETWORKDAYS.INTL($P40,(HJ$4)-1,1,(Holidays!$A$1:$A$248)),0)+IF(AND($P40&lt;HI$4,$Q40&lt;HJ$4,$Q40&gt;=HI$4),NETWORKDAYS.INTL(HI$4,$Q40,1,(Holidays!$A$1:$A$248)),0)+IF(AND($P40&lt;HI$4,$Q40&gt;=HJ$4,$Q40&gt;=HI$4),NETWORKDAYS.INTL(HI$4,(HJ$4)-1,1,(Holidays!$A$1:$A$248)),0))*$S40,"")</f>
        <v>0</v>
      </c>
      <c r="HJ40" s="191">
        <f>IFERROR((IF(AND($P40&gt;=HJ$4,$P40&lt;HK$4,$Q40&lt;HK$4),NETWORKDAYS.INTL($P40,$Q40,1,(Holidays!$A$1:$A$248)),0)+IF(AND($P40&gt;=HJ$4,$P40&lt;HK$4,$Q40&gt;=HK$4),NETWORKDAYS.INTL($P40,(HK$4)-1,1,(Holidays!$A$1:$A$248)),0)+IF(AND($P40&lt;HJ$4,$Q40&lt;HK$4,$Q40&gt;=HJ$4),NETWORKDAYS.INTL(HJ$4,$Q40,1,(Holidays!$A$1:$A$248)),0)+IF(AND($P40&lt;HJ$4,$Q40&gt;=HK$4,$Q40&gt;=HJ$4),NETWORKDAYS.INTL(HJ$4,(HK$4)-1,1,(Holidays!$A$1:$A$248)),0))*$S40,"")</f>
        <v>0</v>
      </c>
      <c r="HK40" s="191">
        <f>IFERROR((IF(AND($P40&gt;=HK$4,$P40&lt;HL$4,$Q40&lt;HL$4),NETWORKDAYS.INTL($P40,$Q40,1,(Holidays!$A$1:$A$248)),0)+IF(AND($P40&gt;=HK$4,$P40&lt;HL$4,$Q40&gt;=HL$4),NETWORKDAYS.INTL($P40,(HL$4)-1,1,(Holidays!$A$1:$A$248)),0)+IF(AND($P40&lt;HK$4,$Q40&lt;HL$4,$Q40&gt;=HK$4),NETWORKDAYS.INTL(HK$4,$Q40,1,(Holidays!$A$1:$A$248)),0)+IF(AND($P40&lt;HK$4,$Q40&gt;=HL$4,$Q40&gt;=HK$4),NETWORKDAYS.INTL(HK$4,(HL$4)-1,1,(Holidays!$A$1:$A$248)),0))*$S40,"")</f>
        <v>0</v>
      </c>
      <c r="HL40" s="191">
        <f>IFERROR((IF(AND($P40&gt;=HL$4,$P40&lt;HM$4,$Q40&lt;HM$4),NETWORKDAYS.INTL($P40,$Q40,1,(Holidays!$A$1:$A$248)),0)+IF(AND($P40&gt;=HL$4,$P40&lt;HM$4,$Q40&gt;=HM$4),NETWORKDAYS.INTL($P40,(HM$4)-1,1,(Holidays!$A$1:$A$248)),0)+IF(AND($P40&lt;HL$4,$Q40&lt;HM$4,$Q40&gt;=HL$4),NETWORKDAYS.INTL(HL$4,$Q40,1,(Holidays!$A$1:$A$248)),0)+IF(AND($P40&lt;HL$4,$Q40&gt;=HM$4,$Q40&gt;=HL$4),NETWORKDAYS.INTL(HL$4,(HM$4)-1,1,(Holidays!$A$1:$A$248)),0))*$S40,"")</f>
        <v>0</v>
      </c>
      <c r="HM40" s="191">
        <f>IFERROR((IF(AND($P40&gt;=HM$4,$P40&lt;HN$4,$Q40&lt;HN$4),NETWORKDAYS.INTL($P40,$Q40,1,(Holidays!$A$1:$A$248)),0)+IF(AND($P40&gt;=HM$4,$P40&lt;HN$4,$Q40&gt;=HN$4),NETWORKDAYS.INTL($P40,(HN$4)-1,1,(Holidays!$A$1:$A$248)),0)+IF(AND($P40&lt;HM$4,$Q40&lt;HN$4,$Q40&gt;=HM$4),NETWORKDAYS.INTL(HM$4,$Q40,1,(Holidays!$A$1:$A$248)),0)+IF(AND($P40&lt;HM$4,$Q40&gt;=HN$4,$Q40&gt;=HM$4),NETWORKDAYS.INTL(HM$4,(HN$4)-1,1,(Holidays!$A$1:$A$248)),0))*$S40,"")</f>
        <v>0</v>
      </c>
      <c r="HN40" s="191">
        <f>IFERROR((IF(AND($P40&gt;=HN$4,$P40&lt;HO$4,$Q40&lt;HO$4),NETWORKDAYS.INTL($P40,$Q40,1,(Holidays!$A$1:$A$248)),0)+IF(AND($P40&gt;=HN$4,$P40&lt;HO$4,$Q40&gt;=HO$4),NETWORKDAYS.INTL($P40,(HO$4)-1,1,(Holidays!$A$1:$A$248)),0)+IF(AND($P40&lt;HN$4,$Q40&lt;HO$4,$Q40&gt;=HN$4),NETWORKDAYS.INTL(HN$4,$Q40,1,(Holidays!$A$1:$A$248)),0)+IF(AND($P40&lt;HN$4,$Q40&gt;=HO$4,$Q40&gt;=HN$4),NETWORKDAYS.INTL(HN$4,(HO$4)-1,1,(Holidays!$A$1:$A$248)),0))*$S40,"")</f>
        <v>0</v>
      </c>
      <c r="HO40" s="191">
        <f>IFERROR((IF(AND($P40&gt;=HO$4,$P40&lt;HP$4,$Q40&lt;HP$4),NETWORKDAYS.INTL($P40,$Q40,1,(Holidays!$A$1:$A$248)),0)+IF(AND($P40&gt;=HO$4,$P40&lt;HP$4,$Q40&gt;=HP$4),NETWORKDAYS.INTL($P40,(HP$4)-1,1,(Holidays!$A$1:$A$248)),0)+IF(AND($P40&lt;HO$4,$Q40&lt;HP$4,$Q40&gt;=HO$4),NETWORKDAYS.INTL(HO$4,$Q40,1,(Holidays!$A$1:$A$248)),0)+IF(AND($P40&lt;HO$4,$Q40&gt;=HP$4,$Q40&gt;=HO$4),NETWORKDAYS.INTL(HO$4,(HP$4)-1,1,(Holidays!$A$1:$A$248)),0))*$S40,"")</f>
        <v>0</v>
      </c>
      <c r="HP40" s="191">
        <f>IFERROR((IF(AND($P40&gt;=HP$4,$P40&lt;HQ$4,$Q40&lt;HQ$4),NETWORKDAYS.INTL($P40,$Q40,1,(Holidays!$A$1:$A$248)),0)+IF(AND($P40&gt;=HP$4,$P40&lt;HQ$4,$Q40&gt;=HQ$4),NETWORKDAYS.INTL($P40,(HQ$4)-1,1,(Holidays!$A$1:$A$248)),0)+IF(AND($P40&lt;HP$4,$Q40&lt;HQ$4,$Q40&gt;=HP$4),NETWORKDAYS.INTL(HP$4,$Q40,1,(Holidays!$A$1:$A$248)),0)+IF(AND($P40&lt;HP$4,$Q40&gt;=HQ$4,$Q40&gt;=HP$4),NETWORKDAYS.INTL(HP$4,(HQ$4)-1,1,(Holidays!$A$1:$A$248)),0))*$S40,"")</f>
        <v>0</v>
      </c>
      <c r="HQ40" s="191">
        <f>IFERROR((IF(AND($P40&gt;=HQ$4,$P40&lt;HR$4,$Q40&lt;HR$4),NETWORKDAYS.INTL($P40,$Q40,1,(Holidays!$A$1:$A$248)),0)+IF(AND($P40&gt;=HQ$4,$P40&lt;HR$4,$Q40&gt;=HR$4),NETWORKDAYS.INTL($P40,(HR$4)-1,1,(Holidays!$A$1:$A$248)),0)+IF(AND($P40&lt;HQ$4,$Q40&lt;HR$4,$Q40&gt;=HQ$4),NETWORKDAYS.INTL(HQ$4,$Q40,1,(Holidays!$A$1:$A$248)),0)+IF(AND($P40&lt;HQ$4,$Q40&gt;=HR$4,$Q40&gt;=HQ$4),NETWORKDAYS.INTL(HQ$4,(HR$4)-1,1,(Holidays!$A$1:$A$248)),0))*$S40,"")</f>
        <v>0</v>
      </c>
      <c r="HR40" s="191">
        <f>IFERROR((IF(AND($P40&gt;=HR$4,$P40&lt;HS$4,$Q40&lt;HS$4),NETWORKDAYS.INTL($P40,$Q40,1,(Holidays!$A$1:$A$248)),0)+IF(AND($P40&gt;=HR$4,$P40&lt;HS$4,$Q40&gt;=HS$4),NETWORKDAYS.INTL($P40,(HS$4)-1,1,(Holidays!$A$1:$A$248)),0)+IF(AND($P40&lt;HR$4,$Q40&lt;HS$4,$Q40&gt;=HR$4),NETWORKDAYS.INTL(HR$4,$Q40,1,(Holidays!$A$1:$A$248)),0)+IF(AND($P40&lt;HR$4,$Q40&gt;=HS$4,$Q40&gt;=HR$4),NETWORKDAYS.INTL(HR$4,(HS$4)-1,1,(Holidays!$A$1:$A$248)),0))*$S40,"")</f>
        <v>0</v>
      </c>
      <c r="HS40" s="191">
        <f>IFERROR((IF(AND($P40&gt;=HS$4,$P40&lt;HT$4,$Q40&lt;HT$4),NETWORKDAYS.INTL($P40,$Q40,1,(Holidays!$A$1:$A$248)),0)+IF(AND($P40&gt;=HS$4,$P40&lt;HT$4,$Q40&gt;=HT$4),NETWORKDAYS.INTL($P40,(HT$4)-1,1,(Holidays!$A$1:$A$248)),0)+IF(AND($P40&lt;HS$4,$Q40&lt;HT$4,$Q40&gt;=HS$4),NETWORKDAYS.INTL(HS$4,$Q40,1,(Holidays!$A$1:$A$248)),0)+IF(AND($P40&lt;HS$4,$Q40&gt;=HT$4,$Q40&gt;=HS$4),NETWORKDAYS.INTL(HS$4,(HT$4)-1,1,(Holidays!$A$1:$A$248)),0))*$S40,"")</f>
        <v>0</v>
      </c>
      <c r="HT40" s="191">
        <f>IFERROR((IF(AND($P40&gt;=HT$4,$P40&lt;HU$4,$Q40&lt;HU$4),NETWORKDAYS.INTL($P40,$Q40,1,(Holidays!$A$1:$A$248)),0)+IF(AND($P40&gt;=HT$4,$P40&lt;HU$4,$Q40&gt;=HU$4),NETWORKDAYS.INTL($P40,(HU$4)-1,1,(Holidays!$A$1:$A$248)),0)+IF(AND($P40&lt;HT$4,$Q40&lt;HU$4,$Q40&gt;=HT$4),NETWORKDAYS.INTL(HT$4,$Q40,1,(Holidays!$A$1:$A$248)),0)+IF(AND($P40&lt;HT$4,$Q40&gt;=HU$4,$Q40&gt;=HT$4),NETWORKDAYS.INTL(HT$4,(HU$4)-1,1,(Holidays!$A$1:$A$248)),0))*$S40,"")</f>
        <v>0</v>
      </c>
      <c r="HU40" s="191">
        <f>IFERROR((IF(AND($P40&gt;=HU$4,$P40&lt;HV$4,$Q40&lt;HV$4),NETWORKDAYS.INTL($P40,$Q40,1,(Holidays!$A$1:$A$248)),0)+IF(AND($P40&gt;=HU$4,$P40&lt;HV$4,$Q40&gt;=HV$4),NETWORKDAYS.INTL($P40,(HV$4)-1,1,(Holidays!$A$1:$A$248)),0)+IF(AND($P40&lt;HU$4,$Q40&lt;HV$4,$Q40&gt;=HU$4),NETWORKDAYS.INTL(HU$4,$Q40,1,(Holidays!$A$1:$A$248)),0)+IF(AND($P40&lt;HU$4,$Q40&gt;=HV$4,$Q40&gt;=HU$4),NETWORKDAYS.INTL(HU$4,(HV$4)-1,1,(Holidays!$A$1:$A$248)),0))*$S40,"")</f>
        <v>0</v>
      </c>
      <c r="HV40" s="191">
        <f>IFERROR((IF(AND($P40&gt;=HV$4,$P40&lt;HW$4,$Q40&lt;HW$4),NETWORKDAYS.INTL($P40,$Q40,1,(Holidays!$A$1:$A$248)),0)+IF(AND($P40&gt;=HV$4,$P40&lt;HW$4,$Q40&gt;=HW$4),NETWORKDAYS.INTL($P40,(HW$4)-1,1,(Holidays!$A$1:$A$248)),0)+IF(AND($P40&lt;HV$4,$Q40&lt;HW$4,$Q40&gt;=HV$4),NETWORKDAYS.INTL(HV$4,$Q40,1,(Holidays!$A$1:$A$248)),0)+IF(AND($P40&lt;HV$4,$Q40&gt;=HW$4,$Q40&gt;=HV$4),NETWORKDAYS.INTL(HV$4,(HW$4)-1,1,(Holidays!$A$1:$A$248)),0))*$S40,"")</f>
        <v>0</v>
      </c>
      <c r="HW40" s="191">
        <f>IFERROR((IF(AND($P40&gt;=HW$4,$P40&lt;HX$4,$Q40&lt;HX$4),NETWORKDAYS.INTL($P40,$Q40,1,(Holidays!$A$1:$A$248)),0)+IF(AND($P40&gt;=HW$4,$P40&lt;HX$4,$Q40&gt;=HX$4),NETWORKDAYS.INTL($P40,(HX$4)-1,1,(Holidays!$A$1:$A$248)),0)+IF(AND($P40&lt;HW$4,$Q40&lt;HX$4,$Q40&gt;=HW$4),NETWORKDAYS.INTL(HW$4,$Q40,1,(Holidays!$A$1:$A$248)),0)+IF(AND($P40&lt;HW$4,$Q40&gt;=HX$4,$Q40&gt;=HW$4),NETWORKDAYS.INTL(HW$4,(HX$4)-1,1,(Holidays!$A$1:$A$248)),0))*$S40,"")</f>
        <v>0</v>
      </c>
      <c r="HX40" s="191">
        <f>IFERROR((IF(AND($P40&gt;=HX$4,$P40&lt;HY$4,$Q40&lt;HY$4),NETWORKDAYS.INTL($P40,$Q40,1,(Holidays!$A$1:$A$248)),0)+IF(AND($P40&gt;=HX$4,$P40&lt;HY$4,$Q40&gt;=HY$4),NETWORKDAYS.INTL($P40,(HY$4)-1,1,(Holidays!$A$1:$A$248)),0)+IF(AND($P40&lt;HX$4,$Q40&lt;HY$4,$Q40&gt;=HX$4),NETWORKDAYS.INTL(HX$4,$Q40,1,(Holidays!$A$1:$A$248)),0)+IF(AND($P40&lt;HX$4,$Q40&gt;=HY$4,$Q40&gt;=HX$4),NETWORKDAYS.INTL(HX$4,(HY$4)-1,1,(Holidays!$A$1:$A$248)),0))*$S40,"")</f>
        <v>0</v>
      </c>
      <c r="HY40" s="191">
        <f>IFERROR((IF(AND($P40&gt;=HY$4,$P40&lt;HZ$4,$Q40&lt;HZ$4),NETWORKDAYS.INTL($P40,$Q40,1,(Holidays!$A$1:$A$248)),0)+IF(AND($P40&gt;=HY$4,$P40&lt;HZ$4,$Q40&gt;=HZ$4),NETWORKDAYS.INTL($P40,(HZ$4)-1,1,(Holidays!$A$1:$A$248)),0)+IF(AND($P40&lt;HY$4,$Q40&lt;HZ$4,$Q40&gt;=HY$4),NETWORKDAYS.INTL(HY$4,$Q40,1,(Holidays!$A$1:$A$248)),0)+IF(AND($P40&lt;HY$4,$Q40&gt;=HZ$4,$Q40&gt;=HY$4),NETWORKDAYS.INTL(HY$4,(HZ$4)-1,1,(Holidays!$A$1:$A$248)),0))*$S40,"")</f>
        <v>0</v>
      </c>
      <c r="HZ40" s="191">
        <f>IFERROR((IF(AND($P40&gt;=HZ$4,$P40&lt;IA$4,$Q40&lt;IA$4),NETWORKDAYS.INTL($P40,$Q40,1,(Holidays!$A$1:$A$248)),0)+IF(AND($P40&gt;=HZ$4,$P40&lt;IA$4,$Q40&gt;=IA$4),NETWORKDAYS.INTL($P40,(IA$4)-1,1,(Holidays!$A$1:$A$248)),0)+IF(AND($P40&lt;HZ$4,$Q40&lt;IA$4,$Q40&gt;=HZ$4),NETWORKDAYS.INTL(HZ$4,$Q40,1,(Holidays!$A$1:$A$248)),0)+IF(AND($P40&lt;HZ$4,$Q40&gt;=IA$4,$Q40&gt;=HZ$4),NETWORKDAYS.INTL(HZ$4,(IA$4)-1,1,(Holidays!$A$1:$A$248)),0))*$S40,"")</f>
        <v>0</v>
      </c>
      <c r="IA40" s="191">
        <f>IFERROR((IF(AND($P40&gt;=IA$4,$P40&lt;IB$4,$Q40&lt;IB$4),NETWORKDAYS.INTL($P40,$Q40,1,(Holidays!$A$1:$A$248)),0)+IF(AND($P40&gt;=IA$4,$P40&lt;IB$4,$Q40&gt;=IB$4),NETWORKDAYS.INTL($P40,(IB$4)-1,1,(Holidays!$A$1:$A$248)),0)+IF(AND($P40&lt;IA$4,$Q40&lt;IB$4,$Q40&gt;=IA$4),NETWORKDAYS.INTL(IA$4,$Q40,1,(Holidays!$A$1:$A$248)),0)+IF(AND($P40&lt;IA$4,$Q40&gt;=IB$4,$Q40&gt;=IA$4),NETWORKDAYS.INTL(IA$4,(IB$4)-1,1,(Holidays!$A$1:$A$248)),0))*$S40,"")</f>
        <v>0</v>
      </c>
      <c r="IB40" s="191">
        <f>IFERROR((IF(AND($P40&gt;=IB$4,$P40&lt;IC$4,$Q40&lt;IC$4),NETWORKDAYS.INTL($P40,$Q40,1,(Holidays!$A$1:$A$248)),0)+IF(AND($P40&gt;=IB$4,$P40&lt;IC$4,$Q40&gt;=IC$4),NETWORKDAYS.INTL($P40,(IC$4)-1,1,(Holidays!$A$1:$A$248)),0)+IF(AND($P40&lt;IB$4,$Q40&lt;IC$4,$Q40&gt;=IB$4),NETWORKDAYS.INTL(IB$4,$Q40,1,(Holidays!$A$1:$A$248)),0)+IF(AND($P40&lt;IB$4,$Q40&gt;=IC$4,$Q40&gt;=IB$4),NETWORKDAYS.INTL(IB$4,(IC$4)-1,1,(Holidays!$A$1:$A$248)),0))*$S40,"")</f>
        <v>0</v>
      </c>
      <c r="IC40" s="191">
        <f>IFERROR((IF(AND($P40&gt;=IC$4,$P40&lt;ID$4,$Q40&lt;ID$4),NETWORKDAYS.INTL($P40,$Q40,1,(Holidays!$A$1:$A$248)),0)+IF(AND($P40&gt;=IC$4,$P40&lt;ID$4,$Q40&gt;=ID$4),NETWORKDAYS.INTL($P40,(ID$4)-1,1,(Holidays!$A$1:$A$248)),0)+IF(AND($P40&lt;IC$4,$Q40&lt;ID$4,$Q40&gt;=IC$4),NETWORKDAYS.INTL(IC$4,$Q40,1,(Holidays!$A$1:$A$248)),0)+IF(AND($P40&lt;IC$4,$Q40&gt;=ID$4,$Q40&gt;=IC$4),NETWORKDAYS.INTL(IC$4,(ID$4)-1,1,(Holidays!$A$1:$A$248)),0))*$S40,"")</f>
        <v>0</v>
      </c>
      <c r="ID40" s="191">
        <f>IFERROR((IF(AND($P40&gt;=ID$4,$P40&lt;IE$4,$Q40&lt;IE$4),NETWORKDAYS.INTL($P40,$Q40,1,(Holidays!$A$1:$A$248)),0)+IF(AND($P40&gt;=ID$4,$P40&lt;IE$4,$Q40&gt;=IE$4),NETWORKDAYS.INTL($P40,(IE$4)-1,1,(Holidays!$A$1:$A$248)),0)+IF(AND($P40&lt;ID$4,$Q40&lt;IE$4,$Q40&gt;=ID$4),NETWORKDAYS.INTL(ID$4,$Q40,1,(Holidays!$A$1:$A$248)),0)+IF(AND($P40&lt;ID$4,$Q40&gt;=IE$4,$Q40&gt;=ID$4),NETWORKDAYS.INTL(ID$4,(IE$4)-1,1,(Holidays!$A$1:$A$248)),0))*$S40,"")</f>
        <v>0</v>
      </c>
      <c r="IE40" s="191">
        <f>IFERROR((IF(AND($P40&gt;=IE$4,$P40&lt;IF$4,$Q40&lt;IF$4),NETWORKDAYS.INTL($P40,$Q40,1,(Holidays!$A$1:$A$248)),0)+IF(AND($P40&gt;=IE$4,$P40&lt;IF$4,$Q40&gt;=IF$4),NETWORKDAYS.INTL($P40,(IF$4)-1,1,(Holidays!$A$1:$A$248)),0)+IF(AND($P40&lt;IE$4,$Q40&lt;IF$4,$Q40&gt;=IE$4),NETWORKDAYS.INTL(IE$4,$Q40,1,(Holidays!$A$1:$A$248)),0)+IF(AND($P40&lt;IE$4,$Q40&gt;=IF$4,$Q40&gt;=IE$4),NETWORKDAYS.INTL(IE$4,(IF$4)-1,1,(Holidays!$A$1:$A$248)),0))*$S40,"")</f>
        <v>0</v>
      </c>
      <c r="IF40" s="191">
        <f>IFERROR((IF(AND($P40&gt;=IF$4,$P40&lt;IG$4,$Q40&lt;IG$4),NETWORKDAYS.INTL($P40,$Q40,1,(Holidays!$A$1:$A$248)),0)+IF(AND($P40&gt;=IF$4,$P40&lt;IG$4,$Q40&gt;=IG$4),NETWORKDAYS.INTL($P40,(IG$4)-1,1,(Holidays!$A$1:$A$248)),0)+IF(AND($P40&lt;IF$4,$Q40&lt;IG$4,$Q40&gt;=IF$4),NETWORKDAYS.INTL(IF$4,$Q40,1,(Holidays!$A$1:$A$248)),0)+IF(AND($P40&lt;IF$4,$Q40&gt;=IG$4,$Q40&gt;=IF$4),NETWORKDAYS.INTL(IF$4,(IG$4)-1,1,(Holidays!$A$1:$A$248)),0))*$S40,"")</f>
        <v>0</v>
      </c>
      <c r="IG40" s="191">
        <f>IFERROR((IF(AND($P40&gt;=IG$4,$P40&lt;IH$4,$Q40&lt;IH$4),NETWORKDAYS.INTL($P40,$Q40,1,(Holidays!$A$1:$A$248)),0)+IF(AND($P40&gt;=IG$4,$P40&lt;IH$4,$Q40&gt;=IH$4),NETWORKDAYS.INTL($P40,(IH$4)-1,1,(Holidays!$A$1:$A$248)),0)+IF(AND($P40&lt;IG$4,$Q40&lt;IH$4,$Q40&gt;=IG$4),NETWORKDAYS.INTL(IG$4,$Q40,1,(Holidays!$A$1:$A$248)),0)+IF(AND($P40&lt;IG$4,$Q40&gt;=IH$4,$Q40&gt;=IG$4),NETWORKDAYS.INTL(IG$4,(IH$4)-1,1,(Holidays!$A$1:$A$248)),0))*$S40,"")</f>
        <v>0</v>
      </c>
      <c r="IH40" s="191">
        <f>IFERROR((IF(AND($P40&gt;=IH$4,$P40&lt;II$4,$Q40&lt;II$4),NETWORKDAYS.INTL($P40,$Q40,1,(Holidays!$A$1:$A$248)),0)+IF(AND($P40&gt;=IH$4,$P40&lt;II$4,$Q40&gt;=II$4),NETWORKDAYS.INTL($P40,(II$4)-1,1,(Holidays!$A$1:$A$248)),0)+IF(AND($P40&lt;IH$4,$Q40&lt;II$4,$Q40&gt;=IH$4),NETWORKDAYS.INTL(IH$4,$Q40,1,(Holidays!$A$1:$A$248)),0)+IF(AND($P40&lt;IH$4,$Q40&gt;=II$4,$Q40&gt;=IH$4),NETWORKDAYS.INTL(IH$4,(II$4)-1,1,(Holidays!$A$1:$A$248)),0))*$S40,"")</f>
        <v>0</v>
      </c>
      <c r="II40" s="191">
        <f>IFERROR((IF(AND($P40&gt;=II$4,$P40&lt;IJ$4,$Q40&lt;IJ$4),NETWORKDAYS.INTL($P40,$Q40,1,(Holidays!$A$1:$A$248)),0)+IF(AND($P40&gt;=II$4,$P40&lt;IJ$4,$Q40&gt;=IJ$4),NETWORKDAYS.INTL($P40,(IJ$4)-1,1,(Holidays!$A$1:$A$248)),0)+IF(AND($P40&lt;II$4,$Q40&lt;IJ$4,$Q40&gt;=II$4),NETWORKDAYS.INTL(II$4,$Q40,1,(Holidays!$A$1:$A$248)),0)+IF(AND($P40&lt;II$4,$Q40&gt;=IJ$4,$Q40&gt;=II$4),NETWORKDAYS.INTL(II$4,(IJ$4)-1,1,(Holidays!$A$1:$A$248)),0))*$S40,"")</f>
        <v>0</v>
      </c>
      <c r="IJ40" s="191">
        <f>IFERROR((IF(AND($P40&gt;=IJ$4,$P40&lt;IK$4,$Q40&lt;IK$4),NETWORKDAYS.INTL($P40,$Q40,1,(Holidays!$A$1:$A$248)),0)+IF(AND($P40&gt;=IJ$4,$P40&lt;IK$4,$Q40&gt;=IK$4),NETWORKDAYS.INTL($P40,(IK$4)-1,1,(Holidays!$A$1:$A$248)),0)+IF(AND($P40&lt;IJ$4,$Q40&lt;IK$4,$Q40&gt;=IJ$4),NETWORKDAYS.INTL(IJ$4,$Q40,1,(Holidays!$A$1:$A$248)),0)+IF(AND($P40&lt;IJ$4,$Q40&gt;=IK$4,$Q40&gt;=IJ$4),NETWORKDAYS.INTL(IJ$4,(IK$4)-1,1,(Holidays!$A$1:$A$248)),0))*$S40,"")</f>
        <v>0</v>
      </c>
      <c r="IK40" s="191">
        <f>IFERROR((IF(AND($P40&gt;=IK$4,$P40&lt;IL$4,$Q40&lt;IL$4),NETWORKDAYS.INTL($P40,$Q40,1,(Holidays!$A$1:$A$248)),0)+IF(AND($P40&gt;=IK$4,$P40&lt;IL$4,$Q40&gt;=IL$4),NETWORKDAYS.INTL($P40,(IL$4)-1,1,(Holidays!$A$1:$A$248)),0)+IF(AND($P40&lt;IK$4,$Q40&lt;IL$4,$Q40&gt;=IK$4),NETWORKDAYS.INTL(IK$4,$Q40,1,(Holidays!$A$1:$A$248)),0)+IF(AND($P40&lt;IK$4,$Q40&gt;=IL$4,$Q40&gt;=IK$4),NETWORKDAYS.INTL(IK$4,(IL$4)-1,1,(Holidays!$A$1:$A$248)),0))*$S40,"")</f>
        <v>0</v>
      </c>
      <c r="IL40" s="191">
        <f>IFERROR((IF(AND($P40&gt;=IL$4,$P40&lt;IM$4,$Q40&lt;IM$4),NETWORKDAYS.INTL($P40,$Q40,1,(Holidays!$A$1:$A$248)),0)+IF(AND($P40&gt;=IL$4,$P40&lt;IM$4,$Q40&gt;=IM$4),NETWORKDAYS.INTL($P40,(IM$4)-1,1,(Holidays!$A$1:$A$248)),0)+IF(AND($P40&lt;IL$4,$Q40&lt;IM$4,$Q40&gt;=IL$4),NETWORKDAYS.INTL(IL$4,$Q40,1,(Holidays!$A$1:$A$248)),0)+IF(AND($P40&lt;IL$4,$Q40&gt;=IM$4,$Q40&gt;=IL$4),NETWORKDAYS.INTL(IL$4,(IM$4)-1,1,(Holidays!$A$1:$A$248)),0))*$S40,"")</f>
        <v>0</v>
      </c>
      <c r="IM40" s="191">
        <f>IFERROR((IF(AND($P40&gt;=IM$4,$P40&lt;IN$4,$Q40&lt;IN$4),NETWORKDAYS.INTL($P40,$Q40,1,(Holidays!$A$1:$A$248)),0)+IF(AND($P40&gt;=IM$4,$P40&lt;IN$4,$Q40&gt;=IN$4),NETWORKDAYS.INTL($P40,(IN$4)-1,1,(Holidays!$A$1:$A$248)),0)+IF(AND($P40&lt;IM$4,$Q40&lt;IN$4,$Q40&gt;=IM$4),NETWORKDAYS.INTL(IM$4,$Q40,1,(Holidays!$A$1:$A$248)),0)+IF(AND($P40&lt;IM$4,$Q40&gt;=IN$4,$Q40&gt;=IM$4),NETWORKDAYS.INTL(IM$4,(IN$4)-1,1,(Holidays!$A$1:$A$248)),0))*$S40,"")</f>
        <v>0</v>
      </c>
      <c r="IN40" s="191">
        <f>IFERROR((IF(AND($P40&gt;=IN$4,$P40&lt;IO$4,$Q40&lt;IO$4),NETWORKDAYS.INTL($P40,$Q40,1,(Holidays!$A$1:$A$248)),0)+IF(AND($P40&gt;=IN$4,$P40&lt;IO$4,$Q40&gt;=IO$4),NETWORKDAYS.INTL($P40,(IO$4)-1,1,(Holidays!$A$1:$A$248)),0)+IF(AND($P40&lt;IN$4,$Q40&lt;IO$4,$Q40&gt;=IN$4),NETWORKDAYS.INTL(IN$4,$Q40,1,(Holidays!$A$1:$A$248)),0)+IF(AND($P40&lt;IN$4,$Q40&gt;=IO$4,$Q40&gt;=IN$4),NETWORKDAYS.INTL(IN$4,(IO$4)-1,1,(Holidays!$A$1:$A$248)),0))*$S40,"")</f>
        <v>0</v>
      </c>
      <c r="IO40" s="193">
        <f>IFERROR((IF(AND($P40&gt;=IO$4,$P40&lt;IP$4,$Q40&lt;IP$4),NETWORKDAYS.INTL($P40,$Q40,1,(Holidays!$A$1:$A$248)),0)+IF(AND($P40&gt;=IO$4,$P40&lt;IP$4,$Q40&gt;=IP$4),NETWORKDAYS.INTL($P40,(IP$4)-1,1,(Holidays!$A$1:$A$248)),0)+IF(AND($P40&lt;IO$4,$Q40&lt;IP$4,$Q40&gt;=IO$4),NETWORKDAYS.INTL(IO$4,$Q40,1,(Holidays!$A$1:$A$248)),0)+IF(AND($P40&lt;IO$4,$Q40&gt;=IP$4,$Q40&gt;=IO$4),NETWORKDAYS.INTL(IO$4,(IP$4)-1,1,(Holidays!$A$1:$A$248)),0))*$S40,"")</f>
        <v>0</v>
      </c>
    </row>
    <row r="41" spans="2:249" ht="15" customHeight="1">
      <c r="B41" s="59" t="str">
        <f>'A-1_MH Estimation'!B41</f>
        <v>B.11</v>
      </c>
      <c r="C41" s="60" t="str">
        <f>IFERROR(VLOOKUP(B41,'A-1_MH Estimation'!$B$6:$C$54,2,0),"")</f>
        <v>Duplicated Support Components - Administrative Documentation &amp; Customer Comment Followed up</v>
      </c>
      <c r="D41" s="174">
        <f>IFERROR(VLOOKUP(C41,'A-1_MH Estimation'!$C$7:$K$61,9,0)*1,0)</f>
        <v>12</v>
      </c>
      <c r="E41" s="165">
        <v>1</v>
      </c>
      <c r="F41" s="166"/>
      <c r="G41" s="166"/>
      <c r="H41" s="166"/>
      <c r="I41" s="166"/>
      <c r="J41" s="167"/>
      <c r="K41" s="354">
        <f t="shared" ca="1" si="437"/>
        <v>12</v>
      </c>
      <c r="L41" s="307">
        <v>0.33</v>
      </c>
      <c r="M41" s="307">
        <v>0.67</v>
      </c>
      <c r="N41" s="307"/>
      <c r="O41" s="167"/>
      <c r="P41" s="171">
        <v>44622</v>
      </c>
      <c r="Q41" s="171">
        <v>44623</v>
      </c>
      <c r="R41" s="170">
        <f>NETWORKDAYS.INTL(P41,Q41,1,Holidays!$A$1:$A$248)</f>
        <v>2</v>
      </c>
      <c r="S41" s="62">
        <f t="shared" si="436"/>
        <v>6</v>
      </c>
      <c r="U41" s="253">
        <f>SUM($V41:IO41)</f>
        <v>12</v>
      </c>
      <c r="V41" s="190">
        <f>IFERROR((IF(AND($P41&gt;=V$4,$P41&lt;W$4,$Q41&lt;W$4),NETWORKDAYS.INTL($P41,$Q41,1,(Holidays!$A$1:$A$248)),0)+IF(AND($P41&gt;=V$4,$P41&lt;W$4,$Q41&gt;=W$4),NETWORKDAYS.INTL($P41,(W$4)-1,1,(Holidays!$A$1:$A$248)),0)+IF(AND($P41&lt;V$4,$Q41&lt;W$4,$Q41&gt;=V$4),NETWORKDAYS.INTL(V$4,$Q41,1,(Holidays!$A$1:$A$248)),0)+IF(AND($P41&lt;V$4,$Q41&gt;=W$4,$Q41&gt;=V$4),NETWORKDAYS.INTL(V$4,(W$4)-1,1,(Holidays!$A$1:$A$248)),0))*$S41,"")</f>
        <v>0</v>
      </c>
      <c r="W41" s="191">
        <f>IFERROR((IF(AND($P41&gt;=W$4,$P41&lt;X$4,$Q41&lt;X$4),NETWORKDAYS.INTL($P41,$Q41,1,(Holidays!$A$1:$A$248)),0)+IF(AND($P41&gt;=W$4,$P41&lt;X$4,$Q41&gt;=X$4),NETWORKDAYS.INTL($P41,(X$4)-1,1,(Holidays!$A$1:$A$248)),0)+IF(AND($P41&lt;W$4,$Q41&lt;X$4,$Q41&gt;=W$4),NETWORKDAYS.INTL(W$4,$Q41,1,(Holidays!$A$1:$A$248)),0)+IF(AND($P41&lt;W$4,$Q41&gt;=X$4,$Q41&gt;=W$4),NETWORKDAYS.INTL(W$4,(X$4)-1,1,(Holidays!$A$1:$A$248)),0))*$S41,"")</f>
        <v>0</v>
      </c>
      <c r="X41" s="191">
        <f>IFERROR((IF(AND($P41&gt;=X$4,$P41&lt;Y$4,$Q41&lt;Y$4),NETWORKDAYS.INTL($P41,$Q41,1,(Holidays!$A$1:$A$248)),0)+IF(AND($P41&gt;=X$4,$P41&lt;Y$4,$Q41&gt;=Y$4),NETWORKDAYS.INTL($P41,(Y$4)-1,1,(Holidays!$A$1:$A$248)),0)+IF(AND($P41&lt;X$4,$Q41&lt;Y$4,$Q41&gt;=X$4),NETWORKDAYS.INTL(X$4,$Q41,1,(Holidays!$A$1:$A$248)),0)+IF(AND($P41&lt;X$4,$Q41&gt;=Y$4,$Q41&gt;=X$4),NETWORKDAYS.INTL(X$4,(Y$4)-1,1,(Holidays!$A$1:$A$248)),0))*$S41,"")</f>
        <v>0</v>
      </c>
      <c r="Y41" s="191">
        <f>IFERROR((IF(AND($P41&gt;=Y$4,$P41&lt;Z$4,$Q41&lt;Z$4),NETWORKDAYS.INTL($P41,$Q41,1,(Holidays!$A$1:$A$248)),0)+IF(AND($P41&gt;=Y$4,$P41&lt;Z$4,$Q41&gt;=Z$4),NETWORKDAYS.INTL($P41,(Z$4)-1,1,(Holidays!$A$1:$A$248)),0)+IF(AND($P41&lt;Y$4,$Q41&lt;Z$4,$Q41&gt;=Y$4),NETWORKDAYS.INTL(Y$4,$Q41,1,(Holidays!$A$1:$A$248)),0)+IF(AND($P41&lt;Y$4,$Q41&gt;=Z$4,$Q41&gt;=Y$4),NETWORKDAYS.INTL(Y$4,(Z$4)-1,1,(Holidays!$A$1:$A$248)),0))*$S41,"")</f>
        <v>0</v>
      </c>
      <c r="Z41" s="191">
        <f>IFERROR((IF(AND($P41&gt;=Z$4,$P41&lt;AA$4,$Q41&lt;AA$4),NETWORKDAYS.INTL($P41,$Q41,1,(Holidays!$A$1:$A$248)),0)+IF(AND($P41&gt;=Z$4,$P41&lt;AA$4,$Q41&gt;=AA$4),NETWORKDAYS.INTL($P41,(AA$4)-1,1,(Holidays!$A$1:$A$248)),0)+IF(AND($P41&lt;Z$4,$Q41&lt;AA$4,$Q41&gt;=Z$4),NETWORKDAYS.INTL(Z$4,$Q41,1,(Holidays!$A$1:$A$248)),0)+IF(AND($P41&lt;Z$4,$Q41&gt;=AA$4,$Q41&gt;=Z$4),NETWORKDAYS.INTL(Z$4,(AA$4)-1,1,(Holidays!$A$1:$A$248)),0))*$S41,"")</f>
        <v>0</v>
      </c>
      <c r="AA41" s="191">
        <f>IFERROR((IF(AND($P41&gt;=AA$4,$P41&lt;AB$4,$Q41&lt;AB$4),NETWORKDAYS.INTL($P41,$Q41,1,(Holidays!$A$1:$A$248)),0)+IF(AND($P41&gt;=AA$4,$P41&lt;AB$4,$Q41&gt;=AB$4),NETWORKDAYS.INTL($P41,(AB$4)-1,1,(Holidays!$A$1:$A$248)),0)+IF(AND($P41&lt;AA$4,$Q41&lt;AB$4,$Q41&gt;=AA$4),NETWORKDAYS.INTL(AA$4,$Q41,1,(Holidays!$A$1:$A$248)),0)+IF(AND($P41&lt;AA$4,$Q41&gt;=AB$4,$Q41&gt;=AA$4),NETWORKDAYS.INTL(AA$4,(AB$4)-1,1,(Holidays!$A$1:$A$248)),0))*$S41,"")</f>
        <v>0</v>
      </c>
      <c r="AB41" s="191">
        <f>IFERROR((IF(AND($P41&gt;=AB$4,$P41&lt;AC$4,$Q41&lt;AC$4),NETWORKDAYS.INTL($P41,$Q41,1,(Holidays!$A$1:$A$248)),0)+IF(AND($P41&gt;=AB$4,$P41&lt;AC$4,$Q41&gt;=AC$4),NETWORKDAYS.INTL($P41,(AC$4)-1,1,(Holidays!$A$1:$A$248)),0)+IF(AND($P41&lt;AB$4,$Q41&lt;AC$4,$Q41&gt;=AB$4),NETWORKDAYS.INTL(AB$4,$Q41,1,(Holidays!$A$1:$A$248)),0)+IF(AND($P41&lt;AB$4,$Q41&gt;=AC$4,$Q41&gt;=AB$4),NETWORKDAYS.INTL(AB$4,(AC$4)-1,1,(Holidays!$A$1:$A$248)),0))*$S41,"")</f>
        <v>0</v>
      </c>
      <c r="AC41" s="191">
        <f>IFERROR((IF(AND($P41&gt;=AC$4,$P41&lt;AD$4,$Q41&lt;AD$4),NETWORKDAYS.INTL($P41,$Q41,1,(Holidays!$A$1:$A$248)),0)+IF(AND($P41&gt;=AC$4,$P41&lt;AD$4,$Q41&gt;=AD$4),NETWORKDAYS.INTL($P41,(AD$4)-1,1,(Holidays!$A$1:$A$248)),0)+IF(AND($P41&lt;AC$4,$Q41&lt;AD$4,$Q41&gt;=AC$4),NETWORKDAYS.INTL(AC$4,$Q41,1,(Holidays!$A$1:$A$248)),0)+IF(AND($P41&lt;AC$4,$Q41&gt;=AD$4,$Q41&gt;=AC$4),NETWORKDAYS.INTL(AC$4,(AD$4)-1,1,(Holidays!$A$1:$A$248)),0))*$S41,"")</f>
        <v>0</v>
      </c>
      <c r="AD41" s="191">
        <f>IFERROR((IF(AND($P41&gt;=AD$4,$P41&lt;AE$4,$Q41&lt;AE$4),NETWORKDAYS.INTL($P41,$Q41,1,(Holidays!$A$1:$A$248)),0)+IF(AND($P41&gt;=AD$4,$P41&lt;AE$4,$Q41&gt;=AE$4),NETWORKDAYS.INTL($P41,(AE$4)-1,1,(Holidays!$A$1:$A$248)),0)+IF(AND($P41&lt;AD$4,$Q41&lt;AE$4,$Q41&gt;=AD$4),NETWORKDAYS.INTL(AD$4,$Q41,1,(Holidays!$A$1:$A$248)),0)+IF(AND($P41&lt;AD$4,$Q41&gt;=AE$4,$Q41&gt;=AD$4),NETWORKDAYS.INTL(AD$4,(AE$4)-1,1,(Holidays!$A$1:$A$248)),0))*$S41,"")</f>
        <v>0</v>
      </c>
      <c r="AE41" s="191">
        <f>IFERROR((IF(AND($P41&gt;=AE$4,$P41&lt;AF$4,$Q41&lt;AF$4),NETWORKDAYS.INTL($P41,$Q41,1,(Holidays!$A$1:$A$248)),0)+IF(AND($P41&gt;=AE$4,$P41&lt;AF$4,$Q41&gt;=AF$4),NETWORKDAYS.INTL($P41,(AF$4)-1,1,(Holidays!$A$1:$A$248)),0)+IF(AND($P41&lt;AE$4,$Q41&lt;AF$4,$Q41&gt;=AE$4),NETWORKDAYS.INTL(AE$4,$Q41,1,(Holidays!$A$1:$A$248)),0)+IF(AND($P41&lt;AE$4,$Q41&gt;=AF$4,$Q41&gt;=AE$4),NETWORKDAYS.INTL(AE$4,(AF$4)-1,1,(Holidays!$A$1:$A$248)),0))*$S41,"")</f>
        <v>0</v>
      </c>
      <c r="AF41" s="191">
        <f>IFERROR((IF(AND($P41&gt;=AF$4,$P41&lt;AG$4,$Q41&lt;AG$4),NETWORKDAYS.INTL($P41,$Q41,1,(Holidays!$A$1:$A$248)),0)+IF(AND($P41&gt;=AF$4,$P41&lt;AG$4,$Q41&gt;=AG$4),NETWORKDAYS.INTL($P41,(AG$4)-1,1,(Holidays!$A$1:$A$248)),0)+IF(AND($P41&lt;AF$4,$Q41&lt;AG$4,$Q41&gt;=AF$4),NETWORKDAYS.INTL(AF$4,$Q41,1,(Holidays!$A$1:$A$248)),0)+IF(AND($P41&lt;AF$4,$Q41&gt;=AG$4,$Q41&gt;=AF$4),NETWORKDAYS.INTL(AF$4,(AG$4)-1,1,(Holidays!$A$1:$A$248)),0))*$S41,"")</f>
        <v>0</v>
      </c>
      <c r="AG41" s="191">
        <f>IFERROR((IF(AND($P41&gt;=AG$4,$P41&lt;AH$4,$Q41&lt;AH$4),NETWORKDAYS.INTL($P41,$Q41,1,(Holidays!$A$1:$A$248)),0)+IF(AND($P41&gt;=AG$4,$P41&lt;AH$4,$Q41&gt;=AH$4),NETWORKDAYS.INTL($P41,(AH$4)-1,1,(Holidays!$A$1:$A$248)),0)+IF(AND($P41&lt;AG$4,$Q41&lt;AH$4,$Q41&gt;=AG$4),NETWORKDAYS.INTL(AG$4,$Q41,1,(Holidays!$A$1:$A$248)),0)+IF(AND($P41&lt;AG$4,$Q41&gt;=AH$4,$Q41&gt;=AG$4),NETWORKDAYS.INTL(AG$4,(AH$4)-1,1,(Holidays!$A$1:$A$248)),0))*$S41,"")</f>
        <v>0</v>
      </c>
      <c r="AH41" s="191">
        <f>IFERROR((IF(AND($P41&gt;=AH$4,$P41&lt;AI$4,$Q41&lt;AI$4),NETWORKDAYS.INTL($P41,$Q41,1,(Holidays!$A$1:$A$248)),0)+IF(AND($P41&gt;=AH$4,$P41&lt;AI$4,$Q41&gt;=AI$4),NETWORKDAYS.INTL($P41,(AI$4)-1,1,(Holidays!$A$1:$A$248)),0)+IF(AND($P41&lt;AH$4,$Q41&lt;AI$4,$Q41&gt;=AH$4),NETWORKDAYS.INTL(AH$4,$Q41,1,(Holidays!$A$1:$A$248)),0)+IF(AND($P41&lt;AH$4,$Q41&gt;=AI$4,$Q41&gt;=AH$4),NETWORKDAYS.INTL(AH$4,(AI$4)-1,1,(Holidays!$A$1:$A$248)),0))*$S41,"")</f>
        <v>0</v>
      </c>
      <c r="AI41" s="191">
        <f>IFERROR((IF(AND($P41&gt;=AI$4,$P41&lt;AJ$4,$Q41&lt;AJ$4),NETWORKDAYS.INTL($P41,$Q41,1,(Holidays!$A$1:$A$248)),0)+IF(AND($P41&gt;=AI$4,$P41&lt;AJ$4,$Q41&gt;=AJ$4),NETWORKDAYS.INTL($P41,(AJ$4)-1,1,(Holidays!$A$1:$A$248)),0)+IF(AND($P41&lt;AI$4,$Q41&lt;AJ$4,$Q41&gt;=AI$4),NETWORKDAYS.INTL(AI$4,$Q41,1,(Holidays!$A$1:$A$248)),0)+IF(AND($P41&lt;AI$4,$Q41&gt;=AJ$4,$Q41&gt;=AI$4),NETWORKDAYS.INTL(AI$4,(AJ$4)-1,1,(Holidays!$A$1:$A$248)),0))*$S41,"")</f>
        <v>0</v>
      </c>
      <c r="AJ41" s="191">
        <f>IFERROR((IF(AND($P41&gt;=AJ$4,$P41&lt;AK$4,$Q41&lt;AK$4),NETWORKDAYS.INTL($P41,$Q41,1,(Holidays!$A$1:$A$248)),0)+IF(AND($P41&gt;=AJ$4,$P41&lt;AK$4,$Q41&gt;=AK$4),NETWORKDAYS.INTL($P41,(AK$4)-1,1,(Holidays!$A$1:$A$248)),0)+IF(AND($P41&lt;AJ$4,$Q41&lt;AK$4,$Q41&gt;=AJ$4),NETWORKDAYS.INTL(AJ$4,$Q41,1,(Holidays!$A$1:$A$248)),0)+IF(AND($P41&lt;AJ$4,$Q41&gt;=AK$4,$Q41&gt;=AJ$4),NETWORKDAYS.INTL(AJ$4,(AK$4)-1,1,(Holidays!$A$1:$A$248)),0))*$S41,"")</f>
        <v>0</v>
      </c>
      <c r="AK41" s="191">
        <f>IFERROR((IF(AND($P41&gt;=AK$4,$P41&lt;AL$4,$Q41&lt;AL$4),NETWORKDAYS.INTL($P41,$Q41,1,(Holidays!$A$1:$A$248)),0)+IF(AND($P41&gt;=AK$4,$P41&lt;AL$4,$Q41&gt;=AL$4),NETWORKDAYS.INTL($P41,(AL$4)-1,1,(Holidays!$A$1:$A$248)),0)+IF(AND($P41&lt;AK$4,$Q41&lt;AL$4,$Q41&gt;=AK$4),NETWORKDAYS.INTL(AK$4,$Q41,1,(Holidays!$A$1:$A$248)),0)+IF(AND($P41&lt;AK$4,$Q41&gt;=AL$4,$Q41&gt;=AK$4),NETWORKDAYS.INTL(AK$4,(AL$4)-1,1,(Holidays!$A$1:$A$248)),0))*$S41,"")</f>
        <v>0</v>
      </c>
      <c r="AL41" s="191">
        <f>IFERROR((IF(AND($P41&gt;=AL$4,$P41&lt;AM$4,$Q41&lt;AM$4),NETWORKDAYS.INTL($P41,$Q41,1,(Holidays!$A$1:$A$248)),0)+IF(AND($P41&gt;=AL$4,$P41&lt;AM$4,$Q41&gt;=AM$4),NETWORKDAYS.INTL($P41,(AM$4)-1,1,(Holidays!$A$1:$A$248)),0)+IF(AND($P41&lt;AL$4,$Q41&lt;AM$4,$Q41&gt;=AL$4),NETWORKDAYS.INTL(AL$4,$Q41,1,(Holidays!$A$1:$A$248)),0)+IF(AND($P41&lt;AL$4,$Q41&gt;=AM$4,$Q41&gt;=AL$4),NETWORKDAYS.INTL(AL$4,(AM$4)-1,1,(Holidays!$A$1:$A$248)),0))*$S41,"")</f>
        <v>0</v>
      </c>
      <c r="AM41" s="191">
        <f>IFERROR((IF(AND($P41&gt;=AM$4,$P41&lt;AN$4,$Q41&lt;AN$4),NETWORKDAYS.INTL($P41,$Q41,1,(Holidays!$A$1:$A$248)),0)+IF(AND($P41&gt;=AM$4,$P41&lt;AN$4,$Q41&gt;=AN$4),NETWORKDAYS.INTL($P41,(AN$4)-1,1,(Holidays!$A$1:$A$248)),0)+IF(AND($P41&lt;AM$4,$Q41&lt;AN$4,$Q41&gt;=AM$4),NETWORKDAYS.INTL(AM$4,$Q41,1,(Holidays!$A$1:$A$248)),0)+IF(AND($P41&lt;AM$4,$Q41&gt;=AN$4,$Q41&gt;=AM$4),NETWORKDAYS.INTL(AM$4,(AN$4)-1,1,(Holidays!$A$1:$A$248)),0))*$S41,"")</f>
        <v>0</v>
      </c>
      <c r="AN41" s="191">
        <f>IFERROR((IF(AND($P41&gt;=AN$4,$P41&lt;AO$4,$Q41&lt;AO$4),NETWORKDAYS.INTL($P41,$Q41,1,(Holidays!$A$1:$A$248)),0)+IF(AND($P41&gt;=AN$4,$P41&lt;AO$4,$Q41&gt;=AO$4),NETWORKDAYS.INTL($P41,(AO$4)-1,1,(Holidays!$A$1:$A$248)),0)+IF(AND($P41&lt;AN$4,$Q41&lt;AO$4,$Q41&gt;=AN$4),NETWORKDAYS.INTL(AN$4,$Q41,1,(Holidays!$A$1:$A$248)),0)+IF(AND($P41&lt;AN$4,$Q41&gt;=AO$4,$Q41&gt;=AN$4),NETWORKDAYS.INTL(AN$4,(AO$4)-1,1,(Holidays!$A$1:$A$248)),0))*$S41,"")</f>
        <v>0</v>
      </c>
      <c r="AO41" s="191">
        <f>IFERROR((IF(AND($P41&gt;=AO$4,$P41&lt;AP$4,$Q41&lt;AP$4),NETWORKDAYS.INTL($P41,$Q41,1,(Holidays!$A$1:$A$248)),0)+IF(AND($P41&gt;=AO$4,$P41&lt;AP$4,$Q41&gt;=AP$4),NETWORKDAYS.INTL($P41,(AP$4)-1,1,(Holidays!$A$1:$A$248)),0)+IF(AND($P41&lt;AO$4,$Q41&lt;AP$4,$Q41&gt;=AO$4),NETWORKDAYS.INTL(AO$4,$Q41,1,(Holidays!$A$1:$A$248)),0)+IF(AND($P41&lt;AO$4,$Q41&gt;=AP$4,$Q41&gt;=AO$4),NETWORKDAYS.INTL(AO$4,(AP$4)-1,1,(Holidays!$A$1:$A$248)),0))*$S41,"")</f>
        <v>0</v>
      </c>
      <c r="AP41" s="191">
        <f>IFERROR((IF(AND($P41&gt;=AP$4,$P41&lt;AQ$4,$Q41&lt;AQ$4),NETWORKDAYS.INTL($P41,$Q41,1,(Holidays!$A$1:$A$248)),0)+IF(AND($P41&gt;=AP$4,$P41&lt;AQ$4,$Q41&gt;=AQ$4),NETWORKDAYS.INTL($P41,(AQ$4)-1,1,(Holidays!$A$1:$A$248)),0)+IF(AND($P41&lt;AP$4,$Q41&lt;AQ$4,$Q41&gt;=AP$4),NETWORKDAYS.INTL(AP$4,$Q41,1,(Holidays!$A$1:$A$248)),0)+IF(AND($P41&lt;AP$4,$Q41&gt;=AQ$4,$Q41&gt;=AP$4),NETWORKDAYS.INTL(AP$4,(AQ$4)-1,1,(Holidays!$A$1:$A$248)),0))*$S41,"")</f>
        <v>0</v>
      </c>
      <c r="AQ41" s="191">
        <f>IFERROR((IF(AND($P41&gt;=AQ$4,$P41&lt;AR$4,$Q41&lt;AR$4),NETWORKDAYS.INTL($P41,$Q41,1,(Holidays!$A$1:$A$248)),0)+IF(AND($P41&gt;=AQ$4,$P41&lt;AR$4,$Q41&gt;=AR$4),NETWORKDAYS.INTL($P41,(AR$4)-1,1,(Holidays!$A$1:$A$248)),0)+IF(AND($P41&lt;AQ$4,$Q41&lt;AR$4,$Q41&gt;=AQ$4),NETWORKDAYS.INTL(AQ$4,$Q41,1,(Holidays!$A$1:$A$248)),0)+IF(AND($P41&lt;AQ$4,$Q41&gt;=AR$4,$Q41&gt;=AQ$4),NETWORKDAYS.INTL(AQ$4,(AR$4)-1,1,(Holidays!$A$1:$A$248)),0))*$S41,"")</f>
        <v>12</v>
      </c>
      <c r="AR41" s="191">
        <f>IFERROR((IF(AND($P41&gt;=AR$4,$P41&lt;AS$4,$Q41&lt;AS$4),NETWORKDAYS.INTL($P41,$Q41,1,(Holidays!$A$1:$A$248)),0)+IF(AND($P41&gt;=AR$4,$P41&lt;AS$4,$Q41&gt;=AS$4),NETWORKDAYS.INTL($P41,(AS$4)-1,1,(Holidays!$A$1:$A$248)),0)+IF(AND($P41&lt;AR$4,$Q41&lt;AS$4,$Q41&gt;=AR$4),NETWORKDAYS.INTL(AR$4,$Q41,1,(Holidays!$A$1:$A$248)),0)+IF(AND($P41&lt;AR$4,$Q41&gt;=AS$4,$Q41&gt;=AR$4),NETWORKDAYS.INTL(AR$4,(AS$4)-1,1,(Holidays!$A$1:$A$248)),0))*$S41,"")</f>
        <v>0</v>
      </c>
      <c r="AS41" s="192">
        <f>IFERROR((IF(AND($P41&gt;=AS$4,$P41&lt;AT$4,$Q41&lt;AT$4),NETWORKDAYS.INTL($P41,$Q41,1,(Holidays!$A$1:$A$248)),0)+IF(AND($P41&gt;=AS$4,$P41&lt;AT$4,$Q41&gt;=AT$4),NETWORKDAYS.INTL($P41,(AT$4)-1,1,(Holidays!$A$1:$A$248)),0)+IF(AND($P41&lt;AS$4,$Q41&lt;AT$4,$Q41&gt;=AS$4),NETWORKDAYS.INTL(AS$4,$Q41,1,(Holidays!$A$1:$A$248)),0)+IF(AND($P41&lt;AS$4,$Q41&gt;=AT$4,$Q41&gt;=AS$4),NETWORKDAYS.INTL(AS$4,(AT$4)-1,1,(Holidays!$A$1:$A$248)),0))*$S41,"")</f>
        <v>0</v>
      </c>
      <c r="AT41" s="191">
        <f>IFERROR((IF(AND($P41&gt;=AT$4,$P41&lt;AU$4,$Q41&lt;AU$4),NETWORKDAYS.INTL($P41,$Q41,1,(Holidays!$A$1:$A$248)),0)+IF(AND($P41&gt;=AT$4,$P41&lt;AU$4,$Q41&gt;=AU$4),NETWORKDAYS.INTL($P41,(AU$4)-1,1,(Holidays!$A$1:$A$248)),0)+IF(AND($P41&lt;AT$4,$Q41&lt;AU$4,$Q41&gt;=AT$4),NETWORKDAYS.INTL(AT$4,$Q41,1,(Holidays!$A$1:$A$248)),0)+IF(AND($P41&lt;AT$4,$Q41&gt;=AU$4,$Q41&gt;=AT$4),NETWORKDAYS.INTL(AT$4,(AU$4)-1,1,(Holidays!$A$1:$A$248)),0))*$S41,"")</f>
        <v>0</v>
      </c>
      <c r="AU41" s="191">
        <f>IFERROR((IF(AND($P41&gt;=AU$4,$P41&lt;AV$4,$Q41&lt;AV$4),NETWORKDAYS.INTL($P41,$Q41,1,(Holidays!$A$1:$A$248)),0)+IF(AND($P41&gt;=AU$4,$P41&lt;AV$4,$Q41&gt;=AV$4),NETWORKDAYS.INTL($P41,(AV$4)-1,1,(Holidays!$A$1:$A$248)),0)+IF(AND($P41&lt;AU$4,$Q41&lt;AV$4,$Q41&gt;=AU$4),NETWORKDAYS.INTL(AU$4,$Q41,1,(Holidays!$A$1:$A$248)),0)+IF(AND($P41&lt;AU$4,$Q41&gt;=AV$4,$Q41&gt;=AU$4),NETWORKDAYS.INTL(AU$4,(AV$4)-1,1,(Holidays!$A$1:$A$248)),0))*$S41,"")</f>
        <v>0</v>
      </c>
      <c r="AV41" s="191">
        <f>IFERROR((IF(AND($P41&gt;=AV$4,$P41&lt;AW$4,$Q41&lt;AW$4),NETWORKDAYS.INTL($P41,$Q41,1,(Holidays!$A$1:$A$248)),0)+IF(AND($P41&gt;=AV$4,$P41&lt;AW$4,$Q41&gt;=AW$4),NETWORKDAYS.INTL($P41,(AW$4)-1,1,(Holidays!$A$1:$A$248)),0)+IF(AND($P41&lt;AV$4,$Q41&lt;AW$4,$Q41&gt;=AV$4),NETWORKDAYS.INTL(AV$4,$Q41,1,(Holidays!$A$1:$A$248)),0)+IF(AND($P41&lt;AV$4,$Q41&gt;=AW$4,$Q41&gt;=AV$4),NETWORKDAYS.INTL(AV$4,(AW$4)-1,1,(Holidays!$A$1:$A$248)),0))*$S41,"")</f>
        <v>0</v>
      </c>
      <c r="AW41" s="191">
        <f>IFERROR((IF(AND($P41&gt;=AW$4,$P41&lt;AX$4,$Q41&lt;AX$4),NETWORKDAYS.INTL($P41,$Q41,1,(Holidays!$A$1:$A$248)),0)+IF(AND($P41&gt;=AW$4,$P41&lt;AX$4,$Q41&gt;=AX$4),NETWORKDAYS.INTL($P41,(AX$4)-1,1,(Holidays!$A$1:$A$248)),0)+IF(AND($P41&lt;AW$4,$Q41&lt;AX$4,$Q41&gt;=AW$4),NETWORKDAYS.INTL(AW$4,$Q41,1,(Holidays!$A$1:$A$248)),0)+IF(AND($P41&lt;AW$4,$Q41&gt;=AX$4,$Q41&gt;=AW$4),NETWORKDAYS.INTL(AW$4,(AX$4)-1,1,(Holidays!$A$1:$A$248)),0))*$S41,"")</f>
        <v>0</v>
      </c>
      <c r="AX41" s="191">
        <f>IFERROR((IF(AND($P41&gt;=AX$4,$P41&lt;AY$4,$Q41&lt;AY$4),NETWORKDAYS.INTL($P41,$Q41,1,(Holidays!$A$1:$A$248)),0)+IF(AND($P41&gt;=AX$4,$P41&lt;AY$4,$Q41&gt;=AY$4),NETWORKDAYS.INTL($P41,(AY$4)-1,1,(Holidays!$A$1:$A$248)),0)+IF(AND($P41&lt;AX$4,$Q41&lt;AY$4,$Q41&gt;=AX$4),NETWORKDAYS.INTL(AX$4,$Q41,1,(Holidays!$A$1:$A$248)),0)+IF(AND($P41&lt;AX$4,$Q41&gt;=AY$4,$Q41&gt;=AX$4),NETWORKDAYS.INTL(AX$4,(AY$4)-1,1,(Holidays!$A$1:$A$248)),0))*$S41,"")</f>
        <v>0</v>
      </c>
      <c r="AY41" s="191">
        <f>IFERROR((IF(AND($P41&gt;=AY$4,$P41&lt;AZ$4,$Q41&lt;AZ$4),NETWORKDAYS.INTL($P41,$Q41,1,(Holidays!$A$1:$A$248)),0)+IF(AND($P41&gt;=AY$4,$P41&lt;AZ$4,$Q41&gt;=AZ$4),NETWORKDAYS.INTL($P41,(AZ$4)-1,1,(Holidays!$A$1:$A$248)),0)+IF(AND($P41&lt;AY$4,$Q41&lt;AZ$4,$Q41&gt;=AY$4),NETWORKDAYS.INTL(AY$4,$Q41,1,(Holidays!$A$1:$A$248)),0)+IF(AND($P41&lt;AY$4,$Q41&gt;=AZ$4,$Q41&gt;=AY$4),NETWORKDAYS.INTL(AY$4,(AZ$4)-1,1,(Holidays!$A$1:$A$248)),0))*$S41,"")</f>
        <v>0</v>
      </c>
      <c r="AZ41" s="191">
        <f>IFERROR((IF(AND($P41&gt;=AZ$4,$P41&lt;BA$4,$Q41&lt;BA$4),NETWORKDAYS.INTL($P41,$Q41,1,(Holidays!$A$1:$A$248)),0)+IF(AND($P41&gt;=AZ$4,$P41&lt;BA$4,$Q41&gt;=BA$4),NETWORKDAYS.INTL($P41,(BA$4)-1,1,(Holidays!$A$1:$A$248)),0)+IF(AND($P41&lt;AZ$4,$Q41&lt;BA$4,$Q41&gt;=AZ$4),NETWORKDAYS.INTL(AZ$4,$Q41,1,(Holidays!$A$1:$A$248)),0)+IF(AND($P41&lt;AZ$4,$Q41&gt;=BA$4,$Q41&gt;=AZ$4),NETWORKDAYS.INTL(AZ$4,(BA$4)-1,1,(Holidays!$A$1:$A$248)),0))*$S41,"")</f>
        <v>0</v>
      </c>
      <c r="BA41" s="191">
        <f>IFERROR((IF(AND($P41&gt;=BA$4,$P41&lt;BB$4,$Q41&lt;BB$4),NETWORKDAYS.INTL($P41,$Q41,1,(Holidays!$A$1:$A$248)),0)+IF(AND($P41&gt;=BA$4,$P41&lt;BB$4,$Q41&gt;=BB$4),NETWORKDAYS.INTL($P41,(BB$4)-1,1,(Holidays!$A$1:$A$248)),0)+IF(AND($P41&lt;BA$4,$Q41&lt;BB$4,$Q41&gt;=BA$4),NETWORKDAYS.INTL(BA$4,$Q41,1,(Holidays!$A$1:$A$248)),0)+IF(AND($P41&lt;BA$4,$Q41&gt;=BB$4,$Q41&gt;=BA$4),NETWORKDAYS.INTL(BA$4,(BB$4)-1,1,(Holidays!$A$1:$A$248)),0))*$S41,"")</f>
        <v>0</v>
      </c>
      <c r="BB41" s="191">
        <f>IFERROR((IF(AND($P41&gt;=BB$4,$P41&lt;BC$4,$Q41&lt;BC$4),NETWORKDAYS.INTL($P41,$Q41,1,(Holidays!$A$1:$A$248)),0)+IF(AND($P41&gt;=BB$4,$P41&lt;BC$4,$Q41&gt;=BC$4),NETWORKDAYS.INTL($P41,(BC$4)-1,1,(Holidays!$A$1:$A$248)),0)+IF(AND($P41&lt;BB$4,$Q41&lt;BC$4,$Q41&gt;=BB$4),NETWORKDAYS.INTL(BB$4,$Q41,1,(Holidays!$A$1:$A$248)),0)+IF(AND($P41&lt;BB$4,$Q41&gt;=BC$4,$Q41&gt;=BB$4),NETWORKDAYS.INTL(BB$4,(BC$4)-1,1,(Holidays!$A$1:$A$248)),0))*$S41,"")</f>
        <v>0</v>
      </c>
      <c r="BC41" s="191">
        <f>IFERROR((IF(AND($P41&gt;=BC$4,$P41&lt;BD$4,$Q41&lt;BD$4),NETWORKDAYS.INTL($P41,$Q41,1,(Holidays!$A$1:$A$248)),0)+IF(AND($P41&gt;=BC$4,$P41&lt;BD$4,$Q41&gt;=BD$4),NETWORKDAYS.INTL($P41,(BD$4)-1,1,(Holidays!$A$1:$A$248)),0)+IF(AND($P41&lt;BC$4,$Q41&lt;BD$4,$Q41&gt;=BC$4),NETWORKDAYS.INTL(BC$4,$Q41,1,(Holidays!$A$1:$A$248)),0)+IF(AND($P41&lt;BC$4,$Q41&gt;=BD$4,$Q41&gt;=BC$4),NETWORKDAYS.INTL(BC$4,(BD$4)-1,1,(Holidays!$A$1:$A$248)),0))*$S41,"")</f>
        <v>0</v>
      </c>
      <c r="BD41" s="191">
        <f>IFERROR((IF(AND($P41&gt;=BD$4,$P41&lt;BE$4,$Q41&lt;BE$4),NETWORKDAYS.INTL($P41,$Q41,1,(Holidays!$A$1:$A$248)),0)+IF(AND($P41&gt;=BD$4,$P41&lt;BE$4,$Q41&gt;=BE$4),NETWORKDAYS.INTL($P41,(BE$4)-1,1,(Holidays!$A$1:$A$248)),0)+IF(AND($P41&lt;BD$4,$Q41&lt;BE$4,$Q41&gt;=BD$4),NETWORKDAYS.INTL(BD$4,$Q41,1,(Holidays!$A$1:$A$248)),0)+IF(AND($P41&lt;BD$4,$Q41&gt;=BE$4,$Q41&gt;=BD$4),NETWORKDAYS.INTL(BD$4,(BE$4)-1,1,(Holidays!$A$1:$A$248)),0))*$S41,"")</f>
        <v>0</v>
      </c>
      <c r="BE41" s="191">
        <f>IFERROR((IF(AND($P41&gt;=BE$4,$P41&lt;BF$4,$Q41&lt;BF$4),NETWORKDAYS.INTL($P41,$Q41,1,(Holidays!$A$1:$A$248)),0)+IF(AND($P41&gt;=BE$4,$P41&lt;BF$4,$Q41&gt;=BF$4),NETWORKDAYS.INTL($P41,(BF$4)-1,1,(Holidays!$A$1:$A$248)),0)+IF(AND($P41&lt;BE$4,$Q41&lt;BF$4,$Q41&gt;=BE$4),NETWORKDAYS.INTL(BE$4,$Q41,1,(Holidays!$A$1:$A$248)),0)+IF(AND($P41&lt;BE$4,$Q41&gt;=BF$4,$Q41&gt;=BE$4),NETWORKDAYS.INTL(BE$4,(BF$4)-1,1,(Holidays!$A$1:$A$248)),0))*$S41,"")</f>
        <v>0</v>
      </c>
      <c r="BF41" s="191">
        <f>IFERROR((IF(AND($P41&gt;=BF$4,$P41&lt;BG$4,$Q41&lt;BG$4),NETWORKDAYS.INTL($P41,$Q41,1,(Holidays!$A$1:$A$248)),0)+IF(AND($P41&gt;=BF$4,$P41&lt;BG$4,$Q41&gt;=BG$4),NETWORKDAYS.INTL($P41,(BG$4)-1,1,(Holidays!$A$1:$A$248)),0)+IF(AND($P41&lt;BF$4,$Q41&lt;BG$4,$Q41&gt;=BF$4),NETWORKDAYS.INTL(BF$4,$Q41,1,(Holidays!$A$1:$A$248)),0)+IF(AND($P41&lt;BF$4,$Q41&gt;=BG$4,$Q41&gt;=BF$4),NETWORKDAYS.INTL(BF$4,(BG$4)-1,1,(Holidays!$A$1:$A$248)),0))*$S41,"")</f>
        <v>0</v>
      </c>
      <c r="BG41" s="191">
        <f>IFERROR((IF(AND($P41&gt;=BG$4,$P41&lt;BH$4,$Q41&lt;BH$4),NETWORKDAYS.INTL($P41,$Q41,1,(Holidays!$A$1:$A$248)),0)+IF(AND($P41&gt;=BG$4,$P41&lt;BH$4,$Q41&gt;=BH$4),NETWORKDAYS.INTL($P41,(BH$4)-1,1,(Holidays!$A$1:$A$248)),0)+IF(AND($P41&lt;BG$4,$Q41&lt;BH$4,$Q41&gt;=BG$4),NETWORKDAYS.INTL(BG$4,$Q41,1,(Holidays!$A$1:$A$248)),0)+IF(AND($P41&lt;BG$4,$Q41&gt;=BH$4,$Q41&gt;=BG$4),NETWORKDAYS.INTL(BG$4,(BH$4)-1,1,(Holidays!$A$1:$A$248)),0))*$S41,"")</f>
        <v>0</v>
      </c>
      <c r="BH41" s="191">
        <f>IFERROR((IF(AND($P41&gt;=BH$4,$P41&lt;BI$4,$Q41&lt;BI$4),NETWORKDAYS.INTL($P41,$Q41,1,(Holidays!$A$1:$A$248)),0)+IF(AND($P41&gt;=BH$4,$P41&lt;BI$4,$Q41&gt;=BI$4),NETWORKDAYS.INTL($P41,(BI$4)-1,1,(Holidays!$A$1:$A$248)),0)+IF(AND($P41&lt;BH$4,$Q41&lt;BI$4,$Q41&gt;=BH$4),NETWORKDAYS.INTL(BH$4,$Q41,1,(Holidays!$A$1:$A$248)),0)+IF(AND($P41&lt;BH$4,$Q41&gt;=BI$4,$Q41&gt;=BH$4),NETWORKDAYS.INTL(BH$4,(BI$4)-1,1,(Holidays!$A$1:$A$248)),0))*$S41,"")</f>
        <v>0</v>
      </c>
      <c r="BI41" s="191">
        <f>IFERROR((IF(AND($P41&gt;=BI$4,$P41&lt;BJ$4,$Q41&lt;BJ$4),NETWORKDAYS.INTL($P41,$Q41,1,(Holidays!$A$1:$A$248)),0)+IF(AND($P41&gt;=BI$4,$P41&lt;BJ$4,$Q41&gt;=BJ$4),NETWORKDAYS.INTL($P41,(BJ$4)-1,1,(Holidays!$A$1:$A$248)),0)+IF(AND($P41&lt;BI$4,$Q41&lt;BJ$4,$Q41&gt;=BI$4),NETWORKDAYS.INTL(BI$4,$Q41,1,(Holidays!$A$1:$A$248)),0)+IF(AND($P41&lt;BI$4,$Q41&gt;=BJ$4,$Q41&gt;=BI$4),NETWORKDAYS.INTL(BI$4,(BJ$4)-1,1,(Holidays!$A$1:$A$248)),0))*$S41,"")</f>
        <v>0</v>
      </c>
      <c r="BJ41" s="191">
        <f>IFERROR((IF(AND($P41&gt;=BJ$4,$P41&lt;BK$4,$Q41&lt;BK$4),NETWORKDAYS.INTL($P41,$Q41,1,(Holidays!$A$1:$A$248)),0)+IF(AND($P41&gt;=BJ$4,$P41&lt;BK$4,$Q41&gt;=BK$4),NETWORKDAYS.INTL($P41,(BK$4)-1,1,(Holidays!$A$1:$A$248)),0)+IF(AND($P41&lt;BJ$4,$Q41&lt;BK$4,$Q41&gt;=BJ$4),NETWORKDAYS.INTL(BJ$4,$Q41,1,(Holidays!$A$1:$A$248)),0)+IF(AND($P41&lt;BJ$4,$Q41&gt;=BK$4,$Q41&gt;=BJ$4),NETWORKDAYS.INTL(BJ$4,(BK$4)-1,1,(Holidays!$A$1:$A$248)),0))*$S41,"")</f>
        <v>0</v>
      </c>
      <c r="BK41" s="191">
        <f>IFERROR((IF(AND($P41&gt;=BK$4,$P41&lt;BL$4,$Q41&lt;BL$4),NETWORKDAYS.INTL($P41,$Q41,1,(Holidays!$A$1:$A$248)),0)+IF(AND($P41&gt;=BK$4,$P41&lt;BL$4,$Q41&gt;=BL$4),NETWORKDAYS.INTL($P41,(BL$4)-1,1,(Holidays!$A$1:$A$248)),0)+IF(AND($P41&lt;BK$4,$Q41&lt;BL$4,$Q41&gt;=BK$4),NETWORKDAYS.INTL(BK$4,$Q41,1,(Holidays!$A$1:$A$248)),0)+IF(AND($P41&lt;BK$4,$Q41&gt;=BL$4,$Q41&gt;=BK$4),NETWORKDAYS.INTL(BK$4,(BL$4)-1,1,(Holidays!$A$1:$A$248)),0))*$S41,"")</f>
        <v>0</v>
      </c>
      <c r="BL41" s="191">
        <f>IFERROR((IF(AND($P41&gt;=BL$4,$P41&lt;BM$4,$Q41&lt;BM$4),NETWORKDAYS.INTL($P41,$Q41,1,(Holidays!$A$1:$A$248)),0)+IF(AND($P41&gt;=BL$4,$P41&lt;BM$4,$Q41&gt;=BM$4),NETWORKDAYS.INTL($P41,(BM$4)-1,1,(Holidays!$A$1:$A$248)),0)+IF(AND($P41&lt;BL$4,$Q41&lt;BM$4,$Q41&gt;=BL$4),NETWORKDAYS.INTL(BL$4,$Q41,1,(Holidays!$A$1:$A$248)),0)+IF(AND($P41&lt;BL$4,$Q41&gt;=BM$4,$Q41&gt;=BL$4),NETWORKDAYS.INTL(BL$4,(BM$4)-1,1,(Holidays!$A$1:$A$248)),0))*$S41,"")</f>
        <v>0</v>
      </c>
      <c r="BM41" s="191">
        <f>IFERROR((IF(AND($P41&gt;=BM$4,$P41&lt;BN$4,$Q41&lt;BN$4),NETWORKDAYS.INTL($P41,$Q41,1,(Holidays!$A$1:$A$248)),0)+IF(AND($P41&gt;=BM$4,$P41&lt;BN$4,$Q41&gt;=BN$4),NETWORKDAYS.INTL($P41,(BN$4)-1,1,(Holidays!$A$1:$A$248)),0)+IF(AND($P41&lt;BM$4,$Q41&lt;BN$4,$Q41&gt;=BM$4),NETWORKDAYS.INTL(BM$4,$Q41,1,(Holidays!$A$1:$A$248)),0)+IF(AND($P41&lt;BM$4,$Q41&gt;=BN$4,$Q41&gt;=BM$4),NETWORKDAYS.INTL(BM$4,(BN$4)-1,1,(Holidays!$A$1:$A$248)),0))*$S41,"")</f>
        <v>0</v>
      </c>
      <c r="BN41" s="191">
        <f>IFERROR((IF(AND($P41&gt;=BN$4,$P41&lt;BO$4,$Q41&lt;BO$4),NETWORKDAYS.INTL($P41,$Q41,1,(Holidays!$A$1:$A$248)),0)+IF(AND($P41&gt;=BN$4,$P41&lt;BO$4,$Q41&gt;=BO$4),NETWORKDAYS.INTL($P41,(BO$4)-1,1,(Holidays!$A$1:$A$248)),0)+IF(AND($P41&lt;BN$4,$Q41&lt;BO$4,$Q41&gt;=BN$4),NETWORKDAYS.INTL(BN$4,$Q41,1,(Holidays!$A$1:$A$248)),0)+IF(AND($P41&lt;BN$4,$Q41&gt;=BO$4,$Q41&gt;=BN$4),NETWORKDAYS.INTL(BN$4,(BO$4)-1,1,(Holidays!$A$1:$A$248)),0))*$S41,"")</f>
        <v>0</v>
      </c>
      <c r="BO41" s="191">
        <f>IFERROR((IF(AND($P41&gt;=BO$4,$P41&lt;BP$4,$Q41&lt;BP$4),NETWORKDAYS.INTL($P41,$Q41,1,(Holidays!$A$1:$A$248)),0)+IF(AND($P41&gt;=BO$4,$P41&lt;BP$4,$Q41&gt;=BP$4),NETWORKDAYS.INTL($P41,(BP$4)-1,1,(Holidays!$A$1:$A$248)),0)+IF(AND($P41&lt;BO$4,$Q41&lt;BP$4,$Q41&gt;=BO$4),NETWORKDAYS.INTL(BO$4,$Q41,1,(Holidays!$A$1:$A$248)),0)+IF(AND($P41&lt;BO$4,$Q41&gt;=BP$4,$Q41&gt;=BO$4),NETWORKDAYS.INTL(BO$4,(BP$4)-1,1,(Holidays!$A$1:$A$248)),0))*$S41,"")</f>
        <v>0</v>
      </c>
      <c r="BP41" s="191">
        <f>IFERROR((IF(AND($P41&gt;=BP$4,$P41&lt;BQ$4,$Q41&lt;BQ$4),NETWORKDAYS.INTL($P41,$Q41,1,(Holidays!$A$1:$A$248)),0)+IF(AND($P41&gt;=BP$4,$P41&lt;BQ$4,$Q41&gt;=BQ$4),NETWORKDAYS.INTL($P41,(BQ$4)-1,1,(Holidays!$A$1:$A$248)),0)+IF(AND($P41&lt;BP$4,$Q41&lt;BQ$4,$Q41&gt;=BP$4),NETWORKDAYS.INTL(BP$4,$Q41,1,(Holidays!$A$1:$A$248)),0)+IF(AND($P41&lt;BP$4,$Q41&gt;=BQ$4,$Q41&gt;=BP$4),NETWORKDAYS.INTL(BP$4,(BQ$4)-1,1,(Holidays!$A$1:$A$248)),0))*$S41,"")</f>
        <v>0</v>
      </c>
      <c r="BQ41" s="191">
        <f>IFERROR((IF(AND($P41&gt;=BQ$4,$P41&lt;BR$4,$Q41&lt;BR$4),NETWORKDAYS.INTL($P41,$Q41,1,(Holidays!$A$1:$A$248)),0)+IF(AND($P41&gt;=BQ$4,$P41&lt;BR$4,$Q41&gt;=BR$4),NETWORKDAYS.INTL($P41,(BR$4)-1,1,(Holidays!$A$1:$A$248)),0)+IF(AND($P41&lt;BQ$4,$Q41&lt;BR$4,$Q41&gt;=BQ$4),NETWORKDAYS.INTL(BQ$4,$Q41,1,(Holidays!$A$1:$A$248)),0)+IF(AND($P41&lt;BQ$4,$Q41&gt;=BR$4,$Q41&gt;=BQ$4),NETWORKDAYS.INTL(BQ$4,(BR$4)-1,1,(Holidays!$A$1:$A$248)),0))*$S41,"")</f>
        <v>0</v>
      </c>
      <c r="BR41" s="191">
        <f>IFERROR((IF(AND($P41&gt;=BR$4,$P41&lt;BS$4,$Q41&lt;BS$4),NETWORKDAYS.INTL($P41,$Q41,1,(Holidays!$A$1:$A$248)),0)+IF(AND($P41&gt;=BR$4,$P41&lt;BS$4,$Q41&gt;=BS$4),NETWORKDAYS.INTL($P41,(BS$4)-1,1,(Holidays!$A$1:$A$248)),0)+IF(AND($P41&lt;BR$4,$Q41&lt;BS$4,$Q41&gt;=BR$4),NETWORKDAYS.INTL(BR$4,$Q41,1,(Holidays!$A$1:$A$248)),0)+IF(AND($P41&lt;BR$4,$Q41&gt;=BS$4,$Q41&gt;=BR$4),NETWORKDAYS.INTL(BR$4,(BS$4)-1,1,(Holidays!$A$1:$A$248)),0))*$S41,"")</f>
        <v>0</v>
      </c>
      <c r="BS41" s="191">
        <f>IFERROR((IF(AND($P41&gt;=BS$4,$P41&lt;BT$4,$Q41&lt;BT$4),NETWORKDAYS.INTL($P41,$Q41,1,(Holidays!$A$1:$A$248)),0)+IF(AND($P41&gt;=BS$4,$P41&lt;BT$4,$Q41&gt;=BT$4),NETWORKDAYS.INTL($P41,(BT$4)-1,1,(Holidays!$A$1:$A$248)),0)+IF(AND($P41&lt;BS$4,$Q41&lt;BT$4,$Q41&gt;=BS$4),NETWORKDAYS.INTL(BS$4,$Q41,1,(Holidays!$A$1:$A$248)),0)+IF(AND($P41&lt;BS$4,$Q41&gt;=BT$4,$Q41&gt;=BS$4),NETWORKDAYS.INTL(BS$4,(BT$4)-1,1,(Holidays!$A$1:$A$248)),0))*$S41,"")</f>
        <v>0</v>
      </c>
      <c r="BT41" s="191">
        <f>IFERROR((IF(AND($P41&gt;=BT$4,$P41&lt;BU$4,$Q41&lt;BU$4),NETWORKDAYS.INTL($P41,$Q41,1,(Holidays!$A$1:$A$248)),0)+IF(AND($P41&gt;=BT$4,$P41&lt;BU$4,$Q41&gt;=BU$4),NETWORKDAYS.INTL($P41,(BU$4)-1,1,(Holidays!$A$1:$A$248)),0)+IF(AND($P41&lt;BT$4,$Q41&lt;BU$4,$Q41&gt;=BT$4),NETWORKDAYS.INTL(BT$4,$Q41,1,(Holidays!$A$1:$A$248)),0)+IF(AND($P41&lt;BT$4,$Q41&gt;=BU$4,$Q41&gt;=BT$4),NETWORKDAYS.INTL(BT$4,(BU$4)-1,1,(Holidays!$A$1:$A$248)),0))*$S41,"")</f>
        <v>0</v>
      </c>
      <c r="BU41" s="191">
        <f>IFERROR((IF(AND($P41&gt;=BU$4,$P41&lt;BV$4,$Q41&lt;BV$4),NETWORKDAYS.INTL($P41,$Q41,1,(Holidays!$A$1:$A$248)),0)+IF(AND($P41&gt;=BU$4,$P41&lt;BV$4,$Q41&gt;=BV$4),NETWORKDAYS.INTL($P41,(BV$4)-1,1,(Holidays!$A$1:$A$248)),0)+IF(AND($P41&lt;BU$4,$Q41&lt;BV$4,$Q41&gt;=BU$4),NETWORKDAYS.INTL(BU$4,$Q41,1,(Holidays!$A$1:$A$248)),0)+IF(AND($P41&lt;BU$4,$Q41&gt;=BV$4,$Q41&gt;=BU$4),NETWORKDAYS.INTL(BU$4,(BV$4)-1,1,(Holidays!$A$1:$A$248)),0))*$S41,"")</f>
        <v>0</v>
      </c>
      <c r="BV41" s="191">
        <f>IFERROR((IF(AND($P41&gt;=BV$4,$P41&lt;BW$4,$Q41&lt;BW$4),NETWORKDAYS.INTL($P41,$Q41,1,(Holidays!$A$1:$A$248)),0)+IF(AND($P41&gt;=BV$4,$P41&lt;BW$4,$Q41&gt;=BW$4),NETWORKDAYS.INTL($P41,(BW$4)-1,1,(Holidays!$A$1:$A$248)),0)+IF(AND($P41&lt;BV$4,$Q41&lt;BW$4,$Q41&gt;=BV$4),NETWORKDAYS.INTL(BV$4,$Q41,1,(Holidays!$A$1:$A$248)),0)+IF(AND($P41&lt;BV$4,$Q41&gt;=BW$4,$Q41&gt;=BV$4),NETWORKDAYS.INTL(BV$4,(BW$4)-1,1,(Holidays!$A$1:$A$248)),0))*$S41,"")</f>
        <v>0</v>
      </c>
      <c r="BW41" s="191">
        <f>IFERROR((IF(AND($P41&gt;=BW$4,$P41&lt;BX$4,$Q41&lt;BX$4),NETWORKDAYS.INTL($P41,$Q41,1,(Holidays!$A$1:$A$248)),0)+IF(AND($P41&gt;=BW$4,$P41&lt;BX$4,$Q41&gt;=BX$4),NETWORKDAYS.INTL($P41,(BX$4)-1,1,(Holidays!$A$1:$A$248)),0)+IF(AND($P41&lt;BW$4,$Q41&lt;BX$4,$Q41&gt;=BW$4),NETWORKDAYS.INTL(BW$4,$Q41,1,(Holidays!$A$1:$A$248)),0)+IF(AND($P41&lt;BW$4,$Q41&gt;=BX$4,$Q41&gt;=BW$4),NETWORKDAYS.INTL(BW$4,(BX$4)-1,1,(Holidays!$A$1:$A$248)),0))*$S41,"")</f>
        <v>0</v>
      </c>
      <c r="BX41" s="191">
        <f>IFERROR((IF(AND($P41&gt;=BX$4,$P41&lt;BY$4,$Q41&lt;BY$4),NETWORKDAYS.INTL($P41,$Q41,1,(Holidays!$A$1:$A$248)),0)+IF(AND($P41&gt;=BX$4,$P41&lt;BY$4,$Q41&gt;=BY$4),NETWORKDAYS.INTL($P41,(BY$4)-1,1,(Holidays!$A$1:$A$248)),0)+IF(AND($P41&lt;BX$4,$Q41&lt;BY$4,$Q41&gt;=BX$4),NETWORKDAYS.INTL(BX$4,$Q41,1,(Holidays!$A$1:$A$248)),0)+IF(AND($P41&lt;BX$4,$Q41&gt;=BY$4,$Q41&gt;=BX$4),NETWORKDAYS.INTL(BX$4,(BY$4)-1,1,(Holidays!$A$1:$A$248)),0))*$S41,"")</f>
        <v>0</v>
      </c>
      <c r="BY41" s="191">
        <f>IFERROR((IF(AND($P41&gt;=BY$4,$P41&lt;BZ$4,$Q41&lt;BZ$4),NETWORKDAYS.INTL($P41,$Q41,1,(Holidays!$A$1:$A$248)),0)+IF(AND($P41&gt;=BY$4,$P41&lt;BZ$4,$Q41&gt;=BZ$4),NETWORKDAYS.INTL($P41,(BZ$4)-1,1,(Holidays!$A$1:$A$248)),0)+IF(AND($P41&lt;BY$4,$Q41&lt;BZ$4,$Q41&gt;=BY$4),NETWORKDAYS.INTL(BY$4,$Q41,1,(Holidays!$A$1:$A$248)),0)+IF(AND($P41&lt;BY$4,$Q41&gt;=BZ$4,$Q41&gt;=BY$4),NETWORKDAYS.INTL(BY$4,(BZ$4)-1,1,(Holidays!$A$1:$A$248)),0))*$S41,"")</f>
        <v>0</v>
      </c>
      <c r="BZ41" s="191">
        <f>IFERROR((IF(AND($P41&gt;=BZ$4,$P41&lt;CA$4,$Q41&lt;CA$4),NETWORKDAYS.INTL($P41,$Q41,1,(Holidays!$A$1:$A$248)),0)+IF(AND($P41&gt;=BZ$4,$P41&lt;CA$4,$Q41&gt;=CA$4),NETWORKDAYS.INTL($P41,(CA$4)-1,1,(Holidays!$A$1:$A$248)),0)+IF(AND($P41&lt;BZ$4,$Q41&lt;CA$4,$Q41&gt;=BZ$4),NETWORKDAYS.INTL(BZ$4,$Q41,1,(Holidays!$A$1:$A$248)),0)+IF(AND($P41&lt;BZ$4,$Q41&gt;=CA$4,$Q41&gt;=BZ$4),NETWORKDAYS.INTL(BZ$4,(CA$4)-1,1,(Holidays!$A$1:$A$248)),0))*$S41,"")</f>
        <v>0</v>
      </c>
      <c r="CA41" s="191">
        <f>IFERROR((IF(AND($P41&gt;=CA$4,$P41&lt;CB$4,$Q41&lt;CB$4),NETWORKDAYS.INTL($P41,$Q41,1,(Holidays!$A$1:$A$248)),0)+IF(AND($P41&gt;=CA$4,$P41&lt;CB$4,$Q41&gt;=CB$4),NETWORKDAYS.INTL($P41,(CB$4)-1,1,(Holidays!$A$1:$A$248)),0)+IF(AND($P41&lt;CA$4,$Q41&lt;CB$4,$Q41&gt;=CA$4),NETWORKDAYS.INTL(CA$4,$Q41,1,(Holidays!$A$1:$A$248)),0)+IF(AND($P41&lt;CA$4,$Q41&gt;=CB$4,$Q41&gt;=CA$4),NETWORKDAYS.INTL(CA$4,(CB$4)-1,1,(Holidays!$A$1:$A$248)),0))*$S41,"")</f>
        <v>0</v>
      </c>
      <c r="CB41" s="191">
        <f>IFERROR((IF(AND($P41&gt;=CB$4,$P41&lt;CC$4,$Q41&lt;CC$4),NETWORKDAYS.INTL($P41,$Q41,1,(Holidays!$A$1:$A$248)),0)+IF(AND($P41&gt;=CB$4,$P41&lt;CC$4,$Q41&gt;=CC$4),NETWORKDAYS.INTL($P41,(CC$4)-1,1,(Holidays!$A$1:$A$248)),0)+IF(AND($P41&lt;CB$4,$Q41&lt;CC$4,$Q41&gt;=CB$4),NETWORKDAYS.INTL(CB$4,$Q41,1,(Holidays!$A$1:$A$248)),0)+IF(AND($P41&lt;CB$4,$Q41&gt;=CC$4,$Q41&gt;=CB$4),NETWORKDAYS.INTL(CB$4,(CC$4)-1,1,(Holidays!$A$1:$A$248)),0))*$S41,"")</f>
        <v>0</v>
      </c>
      <c r="CC41" s="191">
        <f>IFERROR((IF(AND($P41&gt;=CC$4,$P41&lt;CD$4,$Q41&lt;CD$4),NETWORKDAYS.INTL($P41,$Q41,1,(Holidays!$A$1:$A$248)),0)+IF(AND($P41&gt;=CC$4,$P41&lt;CD$4,$Q41&gt;=CD$4),NETWORKDAYS.INTL($P41,(CD$4)-1,1,(Holidays!$A$1:$A$248)),0)+IF(AND($P41&lt;CC$4,$Q41&lt;CD$4,$Q41&gt;=CC$4),NETWORKDAYS.INTL(CC$4,$Q41,1,(Holidays!$A$1:$A$248)),0)+IF(AND($P41&lt;CC$4,$Q41&gt;=CD$4,$Q41&gt;=CC$4),NETWORKDAYS.INTL(CC$4,(CD$4)-1,1,(Holidays!$A$1:$A$248)),0))*$S41,"")</f>
        <v>0</v>
      </c>
      <c r="CD41" s="191">
        <f>IFERROR((IF(AND($P41&gt;=CD$4,$P41&lt;CE$4,$Q41&lt;CE$4),NETWORKDAYS.INTL($P41,$Q41,1,(Holidays!$A$1:$A$248)),0)+IF(AND($P41&gt;=CD$4,$P41&lt;CE$4,$Q41&gt;=CE$4),NETWORKDAYS.INTL($P41,(CE$4)-1,1,(Holidays!$A$1:$A$248)),0)+IF(AND($P41&lt;CD$4,$Q41&lt;CE$4,$Q41&gt;=CD$4),NETWORKDAYS.INTL(CD$4,$Q41,1,(Holidays!$A$1:$A$248)),0)+IF(AND($P41&lt;CD$4,$Q41&gt;=CE$4,$Q41&gt;=CD$4),NETWORKDAYS.INTL(CD$4,(CE$4)-1,1,(Holidays!$A$1:$A$248)),0))*$S41,"")</f>
        <v>0</v>
      </c>
      <c r="CE41" s="191">
        <f>IFERROR((IF(AND($P41&gt;=CE$4,$P41&lt;CF$4,$Q41&lt;CF$4),NETWORKDAYS.INTL($P41,$Q41,1,(Holidays!$A$1:$A$248)),0)+IF(AND($P41&gt;=CE$4,$P41&lt;CF$4,$Q41&gt;=CF$4),NETWORKDAYS.INTL($P41,(CF$4)-1,1,(Holidays!$A$1:$A$248)),0)+IF(AND($P41&lt;CE$4,$Q41&lt;CF$4,$Q41&gt;=CE$4),NETWORKDAYS.INTL(CE$4,$Q41,1,(Holidays!$A$1:$A$248)),0)+IF(AND($P41&lt;CE$4,$Q41&gt;=CF$4,$Q41&gt;=CE$4),NETWORKDAYS.INTL(CE$4,(CF$4)-1,1,(Holidays!$A$1:$A$248)),0))*$S41,"")</f>
        <v>0</v>
      </c>
      <c r="CF41" s="191">
        <f>IFERROR((IF(AND($P41&gt;=CF$4,$P41&lt;CG$4,$Q41&lt;CG$4),NETWORKDAYS.INTL($P41,$Q41,1,(Holidays!$A$1:$A$248)),0)+IF(AND($P41&gt;=CF$4,$P41&lt;CG$4,$Q41&gt;=CG$4),NETWORKDAYS.INTL($P41,(CG$4)-1,1,(Holidays!$A$1:$A$248)),0)+IF(AND($P41&lt;CF$4,$Q41&lt;CG$4,$Q41&gt;=CF$4),NETWORKDAYS.INTL(CF$4,$Q41,1,(Holidays!$A$1:$A$248)),0)+IF(AND($P41&lt;CF$4,$Q41&gt;=CG$4,$Q41&gt;=CF$4),NETWORKDAYS.INTL(CF$4,(CG$4)-1,1,(Holidays!$A$1:$A$248)),0))*$S41,"")</f>
        <v>0</v>
      </c>
      <c r="CG41" s="191">
        <f>IFERROR((IF(AND($P41&gt;=CG$4,$P41&lt;CH$4,$Q41&lt;CH$4),NETWORKDAYS.INTL($P41,$Q41,1,(Holidays!$A$1:$A$248)),0)+IF(AND($P41&gt;=CG$4,$P41&lt;CH$4,$Q41&gt;=CH$4),NETWORKDAYS.INTL($P41,(CH$4)-1,1,(Holidays!$A$1:$A$248)),0)+IF(AND($P41&lt;CG$4,$Q41&lt;CH$4,$Q41&gt;=CG$4),NETWORKDAYS.INTL(CG$4,$Q41,1,(Holidays!$A$1:$A$248)),0)+IF(AND($P41&lt;CG$4,$Q41&gt;=CH$4,$Q41&gt;=CG$4),NETWORKDAYS.INTL(CG$4,(CH$4)-1,1,(Holidays!$A$1:$A$248)),0))*$S41,"")</f>
        <v>0</v>
      </c>
      <c r="CH41" s="191">
        <f>IFERROR((IF(AND($P41&gt;=CH$4,$P41&lt;CI$4,$Q41&lt;CI$4),NETWORKDAYS.INTL($P41,$Q41,1,(Holidays!$A$1:$A$248)),0)+IF(AND($P41&gt;=CH$4,$P41&lt;CI$4,$Q41&gt;=CI$4),NETWORKDAYS.INTL($P41,(CI$4)-1,1,(Holidays!$A$1:$A$248)),0)+IF(AND($P41&lt;CH$4,$Q41&lt;CI$4,$Q41&gt;=CH$4),NETWORKDAYS.INTL(CH$4,$Q41,1,(Holidays!$A$1:$A$248)),0)+IF(AND($P41&lt;CH$4,$Q41&gt;=CI$4,$Q41&gt;=CH$4),NETWORKDAYS.INTL(CH$4,(CI$4)-1,1,(Holidays!$A$1:$A$248)),0))*$S41,"")</f>
        <v>0</v>
      </c>
      <c r="CI41" s="191">
        <f>IFERROR((IF(AND($P41&gt;=CI$4,$P41&lt;CJ$4,$Q41&lt;CJ$4),NETWORKDAYS.INTL($P41,$Q41,1,(Holidays!$A$1:$A$248)),0)+IF(AND($P41&gt;=CI$4,$P41&lt;CJ$4,$Q41&gt;=CJ$4),NETWORKDAYS.INTL($P41,(CJ$4)-1,1,(Holidays!$A$1:$A$248)),0)+IF(AND($P41&lt;CI$4,$Q41&lt;CJ$4,$Q41&gt;=CI$4),NETWORKDAYS.INTL(CI$4,$Q41,1,(Holidays!$A$1:$A$248)),0)+IF(AND($P41&lt;CI$4,$Q41&gt;=CJ$4,$Q41&gt;=CI$4),NETWORKDAYS.INTL(CI$4,(CJ$4)-1,1,(Holidays!$A$1:$A$248)),0))*$S41,"")</f>
        <v>0</v>
      </c>
      <c r="CJ41" s="191">
        <f>IFERROR((IF(AND($P41&gt;=CJ$4,$P41&lt;CK$4,$Q41&lt;CK$4),NETWORKDAYS.INTL($P41,$Q41,1,(Holidays!$A$1:$A$248)),0)+IF(AND($P41&gt;=CJ$4,$P41&lt;CK$4,$Q41&gt;=CK$4),NETWORKDAYS.INTL($P41,(CK$4)-1,1,(Holidays!$A$1:$A$248)),0)+IF(AND($P41&lt;CJ$4,$Q41&lt;CK$4,$Q41&gt;=CJ$4),NETWORKDAYS.INTL(CJ$4,$Q41,1,(Holidays!$A$1:$A$248)),0)+IF(AND($P41&lt;CJ$4,$Q41&gt;=CK$4,$Q41&gt;=CJ$4),NETWORKDAYS.INTL(CJ$4,(CK$4)-1,1,(Holidays!$A$1:$A$248)),0))*$S41,"")</f>
        <v>0</v>
      </c>
      <c r="CK41" s="191">
        <f>IFERROR((IF(AND($P41&gt;=CK$4,$P41&lt;CL$4,$Q41&lt;CL$4),NETWORKDAYS.INTL($P41,$Q41,1,(Holidays!$A$1:$A$248)),0)+IF(AND($P41&gt;=CK$4,$P41&lt;CL$4,$Q41&gt;=CL$4),NETWORKDAYS.INTL($P41,(CL$4)-1,1,(Holidays!$A$1:$A$248)),0)+IF(AND($P41&lt;CK$4,$Q41&lt;CL$4,$Q41&gt;=CK$4),NETWORKDAYS.INTL(CK$4,$Q41,1,(Holidays!$A$1:$A$248)),0)+IF(AND($P41&lt;CK$4,$Q41&gt;=CL$4,$Q41&gt;=CK$4),NETWORKDAYS.INTL(CK$4,(CL$4)-1,1,(Holidays!$A$1:$A$248)),0))*$S41,"")</f>
        <v>0</v>
      </c>
      <c r="CL41" s="191">
        <f>IFERROR((IF(AND($P41&gt;=CL$4,$P41&lt;CM$4,$Q41&lt;CM$4),NETWORKDAYS.INTL($P41,$Q41,1,(Holidays!$A$1:$A$248)),0)+IF(AND($P41&gt;=CL$4,$P41&lt;CM$4,$Q41&gt;=CM$4),NETWORKDAYS.INTL($P41,(CM$4)-1,1,(Holidays!$A$1:$A$248)),0)+IF(AND($P41&lt;CL$4,$Q41&lt;CM$4,$Q41&gt;=CL$4),NETWORKDAYS.INTL(CL$4,$Q41,1,(Holidays!$A$1:$A$248)),0)+IF(AND($P41&lt;CL$4,$Q41&gt;=CM$4,$Q41&gt;=CL$4),NETWORKDAYS.INTL(CL$4,(CM$4)-1,1,(Holidays!$A$1:$A$248)),0))*$S41,"")</f>
        <v>0</v>
      </c>
      <c r="CM41" s="191">
        <f>IFERROR((IF(AND($P41&gt;=CM$4,$P41&lt;CN$4,$Q41&lt;CN$4),NETWORKDAYS.INTL($P41,$Q41,1,(Holidays!$A$1:$A$248)),0)+IF(AND($P41&gt;=CM$4,$P41&lt;CN$4,$Q41&gt;=CN$4),NETWORKDAYS.INTL($P41,(CN$4)-1,1,(Holidays!$A$1:$A$248)),0)+IF(AND($P41&lt;CM$4,$Q41&lt;CN$4,$Q41&gt;=CM$4),NETWORKDAYS.INTL(CM$4,$Q41,1,(Holidays!$A$1:$A$248)),0)+IF(AND($P41&lt;CM$4,$Q41&gt;=CN$4,$Q41&gt;=CM$4),NETWORKDAYS.INTL(CM$4,(CN$4)-1,1,(Holidays!$A$1:$A$248)),0))*$S41,"")</f>
        <v>0</v>
      </c>
      <c r="CN41" s="191">
        <f>IFERROR((IF(AND($P41&gt;=CN$4,$P41&lt;CO$4,$Q41&lt;CO$4),NETWORKDAYS.INTL($P41,$Q41,1,(Holidays!$A$1:$A$248)),0)+IF(AND($P41&gt;=CN$4,$P41&lt;CO$4,$Q41&gt;=CO$4),NETWORKDAYS.INTL($P41,(CO$4)-1,1,(Holidays!$A$1:$A$248)),0)+IF(AND($P41&lt;CN$4,$Q41&lt;CO$4,$Q41&gt;=CN$4),NETWORKDAYS.INTL(CN$4,$Q41,1,(Holidays!$A$1:$A$248)),0)+IF(AND($P41&lt;CN$4,$Q41&gt;=CO$4,$Q41&gt;=CN$4),NETWORKDAYS.INTL(CN$4,(CO$4)-1,1,(Holidays!$A$1:$A$248)),0))*$S41,"")</f>
        <v>0</v>
      </c>
      <c r="CO41" s="191">
        <f>IFERROR((IF(AND($P41&gt;=CO$4,$P41&lt;CP$4,$Q41&lt;CP$4),NETWORKDAYS.INTL($P41,$Q41,1,(Holidays!$A$1:$A$248)),0)+IF(AND($P41&gt;=CO$4,$P41&lt;CP$4,$Q41&gt;=CP$4),NETWORKDAYS.INTL($P41,(CP$4)-1,1,(Holidays!$A$1:$A$248)),0)+IF(AND($P41&lt;CO$4,$Q41&lt;CP$4,$Q41&gt;=CO$4),NETWORKDAYS.INTL(CO$4,$Q41,1,(Holidays!$A$1:$A$248)),0)+IF(AND($P41&lt;CO$4,$Q41&gt;=CP$4,$Q41&gt;=CO$4),NETWORKDAYS.INTL(CO$4,(CP$4)-1,1,(Holidays!$A$1:$A$248)),0))*$S41,"")</f>
        <v>0</v>
      </c>
      <c r="CP41" s="191">
        <f>IFERROR((IF(AND($P41&gt;=CP$4,$P41&lt;CQ$4,$Q41&lt;CQ$4),NETWORKDAYS.INTL($P41,$Q41,1,(Holidays!$A$1:$A$248)),0)+IF(AND($P41&gt;=CP$4,$P41&lt;CQ$4,$Q41&gt;=CQ$4),NETWORKDAYS.INTL($P41,(CQ$4)-1,1,(Holidays!$A$1:$A$248)),0)+IF(AND($P41&lt;CP$4,$Q41&lt;CQ$4,$Q41&gt;=CP$4),NETWORKDAYS.INTL(CP$4,$Q41,1,(Holidays!$A$1:$A$248)),0)+IF(AND($P41&lt;CP$4,$Q41&gt;=CQ$4,$Q41&gt;=CP$4),NETWORKDAYS.INTL(CP$4,(CQ$4)-1,1,(Holidays!$A$1:$A$248)),0))*$S41,"")</f>
        <v>0</v>
      </c>
      <c r="CQ41" s="191">
        <f>IFERROR((IF(AND($P41&gt;=CQ$4,$P41&lt;CR$4,$Q41&lt;CR$4),NETWORKDAYS.INTL($P41,$Q41,1,(Holidays!$A$1:$A$248)),0)+IF(AND($P41&gt;=CQ$4,$P41&lt;CR$4,$Q41&gt;=CR$4),NETWORKDAYS.INTL($P41,(CR$4)-1,1,(Holidays!$A$1:$A$248)),0)+IF(AND($P41&lt;CQ$4,$Q41&lt;CR$4,$Q41&gt;=CQ$4),NETWORKDAYS.INTL(CQ$4,$Q41,1,(Holidays!$A$1:$A$248)),0)+IF(AND($P41&lt;CQ$4,$Q41&gt;=CR$4,$Q41&gt;=CQ$4),NETWORKDAYS.INTL(CQ$4,(CR$4)-1,1,(Holidays!$A$1:$A$248)),0))*$S41,"")</f>
        <v>0</v>
      </c>
      <c r="CR41" s="191">
        <f>IFERROR((IF(AND($P41&gt;=CR$4,$P41&lt;CS$4,$Q41&lt;CS$4),NETWORKDAYS.INTL($P41,$Q41,1,(Holidays!$A$1:$A$248)),0)+IF(AND($P41&gt;=CR$4,$P41&lt;CS$4,$Q41&gt;=CS$4),NETWORKDAYS.INTL($P41,(CS$4)-1,1,(Holidays!$A$1:$A$248)),0)+IF(AND($P41&lt;CR$4,$Q41&lt;CS$4,$Q41&gt;=CR$4),NETWORKDAYS.INTL(CR$4,$Q41,1,(Holidays!$A$1:$A$248)),0)+IF(AND($P41&lt;CR$4,$Q41&gt;=CS$4,$Q41&gt;=CR$4),NETWORKDAYS.INTL(CR$4,(CS$4)-1,1,(Holidays!$A$1:$A$248)),0))*$S41,"")</f>
        <v>0</v>
      </c>
      <c r="CS41" s="191">
        <f>IFERROR((IF(AND($P41&gt;=CS$4,$P41&lt;CT$4,$Q41&lt;CT$4),NETWORKDAYS.INTL($P41,$Q41,1,(Holidays!$A$1:$A$248)),0)+IF(AND($P41&gt;=CS$4,$P41&lt;CT$4,$Q41&gt;=CT$4),NETWORKDAYS.INTL($P41,(CT$4)-1,1,(Holidays!$A$1:$A$248)),0)+IF(AND($P41&lt;CS$4,$Q41&lt;CT$4,$Q41&gt;=CS$4),NETWORKDAYS.INTL(CS$4,$Q41,1,(Holidays!$A$1:$A$248)),0)+IF(AND($P41&lt;CS$4,$Q41&gt;=CT$4,$Q41&gt;=CS$4),NETWORKDAYS.INTL(CS$4,(CT$4)-1,1,(Holidays!$A$1:$A$248)),0))*$S41,"")</f>
        <v>0</v>
      </c>
      <c r="CT41" s="191">
        <f>IFERROR((IF(AND($P41&gt;=CT$4,$P41&lt;CU$4,$Q41&lt;CU$4),NETWORKDAYS.INTL($P41,$Q41,1,(Holidays!$A$1:$A$248)),0)+IF(AND($P41&gt;=CT$4,$P41&lt;CU$4,$Q41&gt;=CU$4),NETWORKDAYS.INTL($P41,(CU$4)-1,1,(Holidays!$A$1:$A$248)),0)+IF(AND($P41&lt;CT$4,$Q41&lt;CU$4,$Q41&gt;=CT$4),NETWORKDAYS.INTL(CT$4,$Q41,1,(Holidays!$A$1:$A$248)),0)+IF(AND($P41&lt;CT$4,$Q41&gt;=CU$4,$Q41&gt;=CT$4),NETWORKDAYS.INTL(CT$4,(CU$4)-1,1,(Holidays!$A$1:$A$248)),0))*$S41,"")</f>
        <v>0</v>
      </c>
      <c r="CU41" s="191">
        <f>IFERROR((IF(AND($P41&gt;=CU$4,$P41&lt;CV$4,$Q41&lt;CV$4),NETWORKDAYS.INTL($P41,$Q41,1,(Holidays!$A$1:$A$248)),0)+IF(AND($P41&gt;=CU$4,$P41&lt;CV$4,$Q41&gt;=CV$4),NETWORKDAYS.INTL($P41,(CV$4)-1,1,(Holidays!$A$1:$A$248)),0)+IF(AND($P41&lt;CU$4,$Q41&lt;CV$4,$Q41&gt;=CU$4),NETWORKDAYS.INTL(CU$4,$Q41,1,(Holidays!$A$1:$A$248)),0)+IF(AND($P41&lt;CU$4,$Q41&gt;=CV$4,$Q41&gt;=CU$4),NETWORKDAYS.INTL(CU$4,(CV$4)-1,1,(Holidays!$A$1:$A$248)),0))*$S41,"")</f>
        <v>0</v>
      </c>
      <c r="CV41" s="191">
        <f>IFERROR((IF(AND($P41&gt;=CV$4,$P41&lt;CW$4,$Q41&lt;CW$4),NETWORKDAYS.INTL($P41,$Q41,1,(Holidays!$A$1:$A$248)),0)+IF(AND($P41&gt;=CV$4,$P41&lt;CW$4,$Q41&gt;=CW$4),NETWORKDAYS.INTL($P41,(CW$4)-1,1,(Holidays!$A$1:$A$248)),0)+IF(AND($P41&lt;CV$4,$Q41&lt;CW$4,$Q41&gt;=CV$4),NETWORKDAYS.INTL(CV$4,$Q41,1,(Holidays!$A$1:$A$248)),0)+IF(AND($P41&lt;CV$4,$Q41&gt;=CW$4,$Q41&gt;=CV$4),NETWORKDAYS.INTL(CV$4,(CW$4)-1,1,(Holidays!$A$1:$A$248)),0))*$S41,"")</f>
        <v>0</v>
      </c>
      <c r="CW41" s="191">
        <f>IFERROR((IF(AND($P41&gt;=CW$4,$P41&lt;CX$4,$Q41&lt;CX$4),NETWORKDAYS.INTL($P41,$Q41,1,(Holidays!$A$1:$A$248)),0)+IF(AND($P41&gt;=CW$4,$P41&lt;CX$4,$Q41&gt;=CX$4),NETWORKDAYS.INTL($P41,(CX$4)-1,1,(Holidays!$A$1:$A$248)),0)+IF(AND($P41&lt;CW$4,$Q41&lt;CX$4,$Q41&gt;=CW$4),NETWORKDAYS.INTL(CW$4,$Q41,1,(Holidays!$A$1:$A$248)),0)+IF(AND($P41&lt;CW$4,$Q41&gt;=CX$4,$Q41&gt;=CW$4),NETWORKDAYS.INTL(CW$4,(CX$4)-1,1,(Holidays!$A$1:$A$248)),0))*$S41,"")</f>
        <v>0</v>
      </c>
      <c r="CX41" s="191">
        <f>IFERROR((IF(AND($P41&gt;=CX$4,$P41&lt;CY$4,$Q41&lt;CY$4),NETWORKDAYS.INTL($P41,$Q41,1,(Holidays!$A$1:$A$248)),0)+IF(AND($P41&gt;=CX$4,$P41&lt;CY$4,$Q41&gt;=CY$4),NETWORKDAYS.INTL($P41,(CY$4)-1,1,(Holidays!$A$1:$A$248)),0)+IF(AND($P41&lt;CX$4,$Q41&lt;CY$4,$Q41&gt;=CX$4),NETWORKDAYS.INTL(CX$4,$Q41,1,(Holidays!$A$1:$A$248)),0)+IF(AND($P41&lt;CX$4,$Q41&gt;=CY$4,$Q41&gt;=CX$4),NETWORKDAYS.INTL(CX$4,(CY$4)-1,1,(Holidays!$A$1:$A$248)),0))*$S41,"")</f>
        <v>0</v>
      </c>
      <c r="CY41" s="191">
        <f>IFERROR((IF(AND($P41&gt;=CY$4,$P41&lt;CZ$4,$Q41&lt;CZ$4),NETWORKDAYS.INTL($P41,$Q41,1,(Holidays!$A$1:$A$248)),0)+IF(AND($P41&gt;=CY$4,$P41&lt;CZ$4,$Q41&gt;=CZ$4),NETWORKDAYS.INTL($P41,(CZ$4)-1,1,(Holidays!$A$1:$A$248)),0)+IF(AND($P41&lt;CY$4,$Q41&lt;CZ$4,$Q41&gt;=CY$4),NETWORKDAYS.INTL(CY$4,$Q41,1,(Holidays!$A$1:$A$248)),0)+IF(AND($P41&lt;CY$4,$Q41&gt;=CZ$4,$Q41&gt;=CY$4),NETWORKDAYS.INTL(CY$4,(CZ$4)-1,1,(Holidays!$A$1:$A$248)),0))*$S41,"")</f>
        <v>0</v>
      </c>
      <c r="CZ41" s="191">
        <f>IFERROR((IF(AND($P41&gt;=CZ$4,$P41&lt;DA$4,$Q41&lt;DA$4),NETWORKDAYS.INTL($P41,$Q41,1,(Holidays!$A$1:$A$248)),0)+IF(AND($P41&gt;=CZ$4,$P41&lt;DA$4,$Q41&gt;=DA$4),NETWORKDAYS.INTL($P41,(DA$4)-1,1,(Holidays!$A$1:$A$248)),0)+IF(AND($P41&lt;CZ$4,$Q41&lt;DA$4,$Q41&gt;=CZ$4),NETWORKDAYS.INTL(CZ$4,$Q41,1,(Holidays!$A$1:$A$248)),0)+IF(AND($P41&lt;CZ$4,$Q41&gt;=DA$4,$Q41&gt;=CZ$4),NETWORKDAYS.INTL(CZ$4,(DA$4)-1,1,(Holidays!$A$1:$A$248)),0))*$S41,"")</f>
        <v>0</v>
      </c>
      <c r="DA41" s="191">
        <f>IFERROR((IF(AND($P41&gt;=DA$4,$P41&lt;DB$4,$Q41&lt;DB$4),NETWORKDAYS.INTL($P41,$Q41,1,(Holidays!$A$1:$A$248)),0)+IF(AND($P41&gt;=DA$4,$P41&lt;DB$4,$Q41&gt;=DB$4),NETWORKDAYS.INTL($P41,(DB$4)-1,1,(Holidays!$A$1:$A$248)),0)+IF(AND($P41&lt;DA$4,$Q41&lt;DB$4,$Q41&gt;=DA$4),NETWORKDAYS.INTL(DA$4,$Q41,1,(Holidays!$A$1:$A$248)),0)+IF(AND($P41&lt;DA$4,$Q41&gt;=DB$4,$Q41&gt;=DA$4),NETWORKDAYS.INTL(DA$4,(DB$4)-1,1,(Holidays!$A$1:$A$248)),0))*$S41,"")</f>
        <v>0</v>
      </c>
      <c r="DB41" s="191">
        <f>IFERROR((IF(AND($P41&gt;=DB$4,$P41&lt;DC$4,$Q41&lt;DC$4),NETWORKDAYS.INTL($P41,$Q41,1,(Holidays!$A$1:$A$248)),0)+IF(AND($P41&gt;=DB$4,$P41&lt;DC$4,$Q41&gt;=DC$4),NETWORKDAYS.INTL($P41,(DC$4)-1,1,(Holidays!$A$1:$A$248)),0)+IF(AND($P41&lt;DB$4,$Q41&lt;DC$4,$Q41&gt;=DB$4),NETWORKDAYS.INTL(DB$4,$Q41,1,(Holidays!$A$1:$A$248)),0)+IF(AND($P41&lt;DB$4,$Q41&gt;=DC$4,$Q41&gt;=DB$4),NETWORKDAYS.INTL(DB$4,(DC$4)-1,1,(Holidays!$A$1:$A$248)),0))*$S41,"")</f>
        <v>0</v>
      </c>
      <c r="DC41" s="191">
        <f>IFERROR((IF(AND($P41&gt;=DC$4,$P41&lt;DD$4,$Q41&lt;DD$4),NETWORKDAYS.INTL($P41,$Q41,1,(Holidays!$A$1:$A$248)),0)+IF(AND($P41&gt;=DC$4,$P41&lt;DD$4,$Q41&gt;=DD$4),NETWORKDAYS.INTL($P41,(DD$4)-1,1,(Holidays!$A$1:$A$248)),0)+IF(AND($P41&lt;DC$4,$Q41&lt;DD$4,$Q41&gt;=DC$4),NETWORKDAYS.INTL(DC$4,$Q41,1,(Holidays!$A$1:$A$248)),0)+IF(AND($P41&lt;DC$4,$Q41&gt;=DD$4,$Q41&gt;=DC$4),NETWORKDAYS.INTL(DC$4,(DD$4)-1,1,(Holidays!$A$1:$A$248)),0))*$S41,"")</f>
        <v>0</v>
      </c>
      <c r="DD41" s="192">
        <f>IFERROR((IF(AND($P41&gt;=DD$4,$P41&lt;DE$4,$Q41&lt;DE$4),NETWORKDAYS.INTL($P41,$Q41,1,(Holidays!$A$1:$A$248)),0)+IF(AND($P41&gt;=DD$4,$P41&lt;DE$4,$Q41&gt;=DE$4),NETWORKDAYS.INTL($P41,(DE$4)-1,1,(Holidays!$A$1:$A$248)),0)+IF(AND($P41&lt;DD$4,$Q41&lt;DE$4,$Q41&gt;=DD$4),NETWORKDAYS.INTL(DD$4,$Q41,1,(Holidays!$A$1:$A$248)),0)+IF(AND($P41&lt;DD$4,$Q41&gt;=DE$4,$Q41&gt;=DD$4),NETWORKDAYS.INTL(DD$4,(DE$4)-1,1,(Holidays!$A$1:$A$248)),0))*$S41,"")</f>
        <v>0</v>
      </c>
      <c r="DE41" s="191">
        <f>IFERROR((IF(AND($P41&gt;=DE$4,$P41&lt;DF$4,$Q41&lt;DF$4),NETWORKDAYS.INTL($P41,$Q41,1,(Holidays!$A$1:$A$248)),0)+IF(AND($P41&gt;=DE$4,$P41&lt;DF$4,$Q41&gt;=DF$4),NETWORKDAYS.INTL($P41,(DF$4)-1,1,(Holidays!$A$1:$A$248)),0)+IF(AND($P41&lt;DE$4,$Q41&lt;DF$4,$Q41&gt;=DE$4),NETWORKDAYS.INTL(DE$4,$Q41,1,(Holidays!$A$1:$A$248)),0)+IF(AND($P41&lt;DE$4,$Q41&gt;=DF$4,$Q41&gt;=DE$4),NETWORKDAYS.INTL(DE$4,(DF$4)-1,1,(Holidays!$A$1:$A$248)),0))*$S41,"")</f>
        <v>0</v>
      </c>
      <c r="DF41" s="191">
        <f>IFERROR((IF(AND($P41&gt;=DF$4,$P41&lt;DG$4,$Q41&lt;DG$4),NETWORKDAYS.INTL($P41,$Q41,1,(Holidays!$A$1:$A$248)),0)+IF(AND($P41&gt;=DF$4,$P41&lt;DG$4,$Q41&gt;=DG$4),NETWORKDAYS.INTL($P41,(DG$4)-1,1,(Holidays!$A$1:$A$248)),0)+IF(AND($P41&lt;DF$4,$Q41&lt;DG$4,$Q41&gt;=DF$4),NETWORKDAYS.INTL(DF$4,$Q41,1,(Holidays!$A$1:$A$248)),0)+IF(AND($P41&lt;DF$4,$Q41&gt;=DG$4,$Q41&gt;=DF$4),NETWORKDAYS.INTL(DF$4,(DG$4)-1,1,(Holidays!$A$1:$A$248)),0))*$S41,"")</f>
        <v>0</v>
      </c>
      <c r="DG41" s="191">
        <f>IFERROR((IF(AND($P41&gt;=DG$4,$P41&lt;DH$4,$Q41&lt;DH$4),NETWORKDAYS.INTL($P41,$Q41,1,(Holidays!$A$1:$A$248)),0)+IF(AND($P41&gt;=DG$4,$P41&lt;DH$4,$Q41&gt;=DH$4),NETWORKDAYS.INTL($P41,(DH$4)-1,1,(Holidays!$A$1:$A$248)),0)+IF(AND($P41&lt;DG$4,$Q41&lt;DH$4,$Q41&gt;=DG$4),NETWORKDAYS.INTL(DG$4,$Q41,1,(Holidays!$A$1:$A$248)),0)+IF(AND($P41&lt;DG$4,$Q41&gt;=DH$4,$Q41&gt;=DG$4),NETWORKDAYS.INTL(DG$4,(DH$4)-1,1,(Holidays!$A$1:$A$248)),0))*$S41,"")</f>
        <v>0</v>
      </c>
      <c r="DH41" s="191">
        <f>IFERROR((IF(AND($P41&gt;=DH$4,$P41&lt;DI$4,$Q41&lt;DI$4),NETWORKDAYS.INTL($P41,$Q41,1,(Holidays!$A$1:$A$248)),0)+IF(AND($P41&gt;=DH$4,$P41&lt;DI$4,$Q41&gt;=DI$4),NETWORKDAYS.INTL($P41,(DI$4)-1,1,(Holidays!$A$1:$A$248)),0)+IF(AND($P41&lt;DH$4,$Q41&lt;DI$4,$Q41&gt;=DH$4),NETWORKDAYS.INTL(DH$4,$Q41,1,(Holidays!$A$1:$A$248)),0)+IF(AND($P41&lt;DH$4,$Q41&gt;=DI$4,$Q41&gt;=DH$4),NETWORKDAYS.INTL(DH$4,(DI$4)-1,1,(Holidays!$A$1:$A$248)),0))*$S41,"")</f>
        <v>0</v>
      </c>
      <c r="DI41" s="191">
        <f>IFERROR((IF(AND($P41&gt;=DI$4,$P41&lt;DJ$4,$Q41&lt;DJ$4),NETWORKDAYS.INTL($P41,$Q41,1,(Holidays!$A$1:$A$248)),0)+IF(AND($P41&gt;=DI$4,$P41&lt;DJ$4,$Q41&gt;=DJ$4),NETWORKDAYS.INTL($P41,(DJ$4)-1,1,(Holidays!$A$1:$A$248)),0)+IF(AND($P41&lt;DI$4,$Q41&lt;DJ$4,$Q41&gt;=DI$4),NETWORKDAYS.INTL(DI$4,$Q41,1,(Holidays!$A$1:$A$248)),0)+IF(AND($P41&lt;DI$4,$Q41&gt;=DJ$4,$Q41&gt;=DI$4),NETWORKDAYS.INTL(DI$4,(DJ$4)-1,1,(Holidays!$A$1:$A$248)),0))*$S41,"")</f>
        <v>0</v>
      </c>
      <c r="DJ41" s="191">
        <f>IFERROR((IF(AND($P41&gt;=DJ$4,$P41&lt;DK$4,$Q41&lt;DK$4),NETWORKDAYS.INTL($P41,$Q41,1,(Holidays!$A$1:$A$248)),0)+IF(AND($P41&gt;=DJ$4,$P41&lt;DK$4,$Q41&gt;=DK$4),NETWORKDAYS.INTL($P41,(DK$4)-1,1,(Holidays!$A$1:$A$248)),0)+IF(AND($P41&lt;DJ$4,$Q41&lt;DK$4,$Q41&gt;=DJ$4),NETWORKDAYS.INTL(DJ$4,$Q41,1,(Holidays!$A$1:$A$248)),0)+IF(AND($P41&lt;DJ$4,$Q41&gt;=DK$4,$Q41&gt;=DJ$4),NETWORKDAYS.INTL(DJ$4,(DK$4)-1,1,(Holidays!$A$1:$A$248)),0))*$S41,"")</f>
        <v>0</v>
      </c>
      <c r="DK41" s="191">
        <f>IFERROR((IF(AND($P41&gt;=DK$4,$P41&lt;DL$4,$Q41&lt;DL$4),NETWORKDAYS.INTL($P41,$Q41,1,(Holidays!$A$1:$A$248)),0)+IF(AND($P41&gt;=DK$4,$P41&lt;DL$4,$Q41&gt;=DL$4),NETWORKDAYS.INTL($P41,(DL$4)-1,1,(Holidays!$A$1:$A$248)),0)+IF(AND($P41&lt;DK$4,$Q41&lt;DL$4,$Q41&gt;=DK$4),NETWORKDAYS.INTL(DK$4,$Q41,1,(Holidays!$A$1:$A$248)),0)+IF(AND($P41&lt;DK$4,$Q41&gt;=DL$4,$Q41&gt;=DK$4),NETWORKDAYS.INTL(DK$4,(DL$4)-1,1,(Holidays!$A$1:$A$248)),0))*$S41,"")</f>
        <v>0</v>
      </c>
      <c r="DL41" s="191">
        <f>IFERROR((IF(AND($P41&gt;=DL$4,$P41&lt;DM$4,$Q41&lt;DM$4),NETWORKDAYS.INTL($P41,$Q41,1,(Holidays!$A$1:$A$248)),0)+IF(AND($P41&gt;=DL$4,$P41&lt;DM$4,$Q41&gt;=DM$4),NETWORKDAYS.INTL($P41,(DM$4)-1,1,(Holidays!$A$1:$A$248)),0)+IF(AND($P41&lt;DL$4,$Q41&lt;DM$4,$Q41&gt;=DL$4),NETWORKDAYS.INTL(DL$4,$Q41,1,(Holidays!$A$1:$A$248)),0)+IF(AND($P41&lt;DL$4,$Q41&gt;=DM$4,$Q41&gt;=DL$4),NETWORKDAYS.INTL(DL$4,(DM$4)-1,1,(Holidays!$A$1:$A$248)),0))*$S41,"")</f>
        <v>0</v>
      </c>
      <c r="DM41" s="191">
        <f>IFERROR((IF(AND($P41&gt;=DM$4,$P41&lt;DN$4,$Q41&lt;DN$4),NETWORKDAYS.INTL($P41,$Q41,1,(Holidays!$A$1:$A$248)),0)+IF(AND($P41&gt;=DM$4,$P41&lt;DN$4,$Q41&gt;=DN$4),NETWORKDAYS.INTL($P41,(DN$4)-1,1,(Holidays!$A$1:$A$248)),0)+IF(AND($P41&lt;DM$4,$Q41&lt;DN$4,$Q41&gt;=DM$4),NETWORKDAYS.INTL(DM$4,$Q41,1,(Holidays!$A$1:$A$248)),0)+IF(AND($P41&lt;DM$4,$Q41&gt;=DN$4,$Q41&gt;=DM$4),NETWORKDAYS.INTL(DM$4,(DN$4)-1,1,(Holidays!$A$1:$A$248)),0))*$S41,"")</f>
        <v>0</v>
      </c>
      <c r="DN41" s="191">
        <f>IFERROR((IF(AND($P41&gt;=DN$4,$P41&lt;DO$4,$Q41&lt;DO$4),NETWORKDAYS.INTL($P41,$Q41,1,(Holidays!$A$1:$A$248)),0)+IF(AND($P41&gt;=DN$4,$P41&lt;DO$4,$Q41&gt;=DO$4),NETWORKDAYS.INTL($P41,(DO$4)-1,1,(Holidays!$A$1:$A$248)),0)+IF(AND($P41&lt;DN$4,$Q41&lt;DO$4,$Q41&gt;=DN$4),NETWORKDAYS.INTL(DN$4,$Q41,1,(Holidays!$A$1:$A$248)),0)+IF(AND($P41&lt;DN$4,$Q41&gt;=DO$4,$Q41&gt;=DN$4),NETWORKDAYS.INTL(DN$4,(DO$4)-1,1,(Holidays!$A$1:$A$248)),0))*$S41,"")</f>
        <v>0</v>
      </c>
      <c r="DO41" s="191">
        <f>IFERROR((IF(AND($P41&gt;=DO$4,$P41&lt;DP$4,$Q41&lt;DP$4),NETWORKDAYS.INTL($P41,$Q41,1,(Holidays!$A$1:$A$248)),0)+IF(AND($P41&gt;=DO$4,$P41&lt;DP$4,$Q41&gt;=DP$4),NETWORKDAYS.INTL($P41,(DP$4)-1,1,(Holidays!$A$1:$A$248)),0)+IF(AND($P41&lt;DO$4,$Q41&lt;DP$4,$Q41&gt;=DO$4),NETWORKDAYS.INTL(DO$4,$Q41,1,(Holidays!$A$1:$A$248)),0)+IF(AND($P41&lt;DO$4,$Q41&gt;=DP$4,$Q41&gt;=DO$4),NETWORKDAYS.INTL(DO$4,(DP$4)-1,1,(Holidays!$A$1:$A$248)),0))*$S41,"")</f>
        <v>0</v>
      </c>
      <c r="DP41" s="191">
        <f>IFERROR((IF(AND($P41&gt;=DP$4,$P41&lt;DQ$4,$Q41&lt;DQ$4),NETWORKDAYS.INTL($P41,$Q41,1,(Holidays!$A$1:$A$248)),0)+IF(AND($P41&gt;=DP$4,$P41&lt;DQ$4,$Q41&gt;=DQ$4),NETWORKDAYS.INTL($P41,(DQ$4)-1,1,(Holidays!$A$1:$A$248)),0)+IF(AND($P41&lt;DP$4,$Q41&lt;DQ$4,$Q41&gt;=DP$4),NETWORKDAYS.INTL(DP$4,$Q41,1,(Holidays!$A$1:$A$248)),0)+IF(AND($P41&lt;DP$4,$Q41&gt;=DQ$4,$Q41&gt;=DP$4),NETWORKDAYS.INTL(DP$4,(DQ$4)-1,1,(Holidays!$A$1:$A$248)),0))*$S41,"")</f>
        <v>0</v>
      </c>
      <c r="DQ41" s="191">
        <f>IFERROR((IF(AND($P41&gt;=DQ$4,$P41&lt;DR$4,$Q41&lt;DR$4),NETWORKDAYS.INTL($P41,$Q41,1,(Holidays!$A$1:$A$248)),0)+IF(AND($P41&gt;=DQ$4,$P41&lt;DR$4,$Q41&gt;=DR$4),NETWORKDAYS.INTL($P41,(DR$4)-1,1,(Holidays!$A$1:$A$248)),0)+IF(AND($P41&lt;DQ$4,$Q41&lt;DR$4,$Q41&gt;=DQ$4),NETWORKDAYS.INTL(DQ$4,$Q41,1,(Holidays!$A$1:$A$248)),0)+IF(AND($P41&lt;DQ$4,$Q41&gt;=DR$4,$Q41&gt;=DQ$4),NETWORKDAYS.INTL(DQ$4,(DR$4)-1,1,(Holidays!$A$1:$A$248)),0))*$S41,"")</f>
        <v>0</v>
      </c>
      <c r="DR41" s="191">
        <f>IFERROR((IF(AND($P41&gt;=DR$4,$P41&lt;DS$4,$Q41&lt;DS$4),NETWORKDAYS.INTL($P41,$Q41,1,(Holidays!$A$1:$A$248)),0)+IF(AND($P41&gt;=DR$4,$P41&lt;DS$4,$Q41&gt;=DS$4),NETWORKDAYS.INTL($P41,(DS$4)-1,1,(Holidays!$A$1:$A$248)),0)+IF(AND($P41&lt;DR$4,$Q41&lt;DS$4,$Q41&gt;=DR$4),NETWORKDAYS.INTL(DR$4,$Q41,1,(Holidays!$A$1:$A$248)),0)+IF(AND($P41&lt;DR$4,$Q41&gt;=DS$4,$Q41&gt;=DR$4),NETWORKDAYS.INTL(DR$4,(DS$4)-1,1,(Holidays!$A$1:$A$248)),0))*$S41,"")</f>
        <v>0</v>
      </c>
      <c r="DS41" s="191">
        <f>IFERROR((IF(AND($P41&gt;=DS$4,$P41&lt;DT$4,$Q41&lt;DT$4),NETWORKDAYS.INTL($P41,$Q41,1,(Holidays!$A$1:$A$248)),0)+IF(AND($P41&gt;=DS$4,$P41&lt;DT$4,$Q41&gt;=DT$4),NETWORKDAYS.INTL($P41,(DT$4)-1,1,(Holidays!$A$1:$A$248)),0)+IF(AND($P41&lt;DS$4,$Q41&lt;DT$4,$Q41&gt;=DS$4),NETWORKDAYS.INTL(DS$4,$Q41,1,(Holidays!$A$1:$A$248)),0)+IF(AND($P41&lt;DS$4,$Q41&gt;=DT$4,$Q41&gt;=DS$4),NETWORKDAYS.INTL(DS$4,(DT$4)-1,1,(Holidays!$A$1:$A$248)),0))*$S41,"")</f>
        <v>0</v>
      </c>
      <c r="DT41" s="191">
        <f>IFERROR((IF(AND($P41&gt;=DT$4,$P41&lt;DU$4,$Q41&lt;DU$4),NETWORKDAYS.INTL($P41,$Q41,1,(Holidays!$A$1:$A$248)),0)+IF(AND($P41&gt;=DT$4,$P41&lt;DU$4,$Q41&gt;=DU$4),NETWORKDAYS.INTL($P41,(DU$4)-1,1,(Holidays!$A$1:$A$248)),0)+IF(AND($P41&lt;DT$4,$Q41&lt;DU$4,$Q41&gt;=DT$4),NETWORKDAYS.INTL(DT$4,$Q41,1,(Holidays!$A$1:$A$248)),0)+IF(AND($P41&lt;DT$4,$Q41&gt;=DU$4,$Q41&gt;=DT$4),NETWORKDAYS.INTL(DT$4,(DU$4)-1,1,(Holidays!$A$1:$A$248)),0))*$S41,"")</f>
        <v>0</v>
      </c>
      <c r="DU41" s="191">
        <f>IFERROR((IF(AND($P41&gt;=DU$4,$P41&lt;DV$4,$Q41&lt;DV$4),NETWORKDAYS.INTL($P41,$Q41,1,(Holidays!$A$1:$A$248)),0)+IF(AND($P41&gt;=DU$4,$P41&lt;DV$4,$Q41&gt;=DV$4),NETWORKDAYS.INTL($P41,(DV$4)-1,1,(Holidays!$A$1:$A$248)),0)+IF(AND($P41&lt;DU$4,$Q41&lt;DV$4,$Q41&gt;=DU$4),NETWORKDAYS.INTL(DU$4,$Q41,1,(Holidays!$A$1:$A$248)),0)+IF(AND($P41&lt;DU$4,$Q41&gt;=DV$4,$Q41&gt;=DU$4),NETWORKDAYS.INTL(DU$4,(DV$4)-1,1,(Holidays!$A$1:$A$248)),0))*$S41,"")</f>
        <v>0</v>
      </c>
      <c r="DV41" s="191">
        <f>IFERROR((IF(AND($P41&gt;=DV$4,$P41&lt;DW$4,$Q41&lt;DW$4),NETWORKDAYS.INTL($P41,$Q41,1,(Holidays!$A$1:$A$248)),0)+IF(AND($P41&gt;=DV$4,$P41&lt;DW$4,$Q41&gt;=DW$4),NETWORKDAYS.INTL($P41,(DW$4)-1,1,(Holidays!$A$1:$A$248)),0)+IF(AND($P41&lt;DV$4,$Q41&lt;DW$4,$Q41&gt;=DV$4),NETWORKDAYS.INTL(DV$4,$Q41,1,(Holidays!$A$1:$A$248)),0)+IF(AND($P41&lt;DV$4,$Q41&gt;=DW$4,$Q41&gt;=DV$4),NETWORKDAYS.INTL(DV$4,(DW$4)-1,1,(Holidays!$A$1:$A$248)),0))*$S41,"")</f>
        <v>0</v>
      </c>
      <c r="DW41" s="191">
        <f>IFERROR((IF(AND($P41&gt;=DW$4,$P41&lt;DX$4,$Q41&lt;DX$4),NETWORKDAYS.INTL($P41,$Q41,1,(Holidays!$A$1:$A$248)),0)+IF(AND($P41&gt;=DW$4,$P41&lt;DX$4,$Q41&gt;=DX$4),NETWORKDAYS.INTL($P41,(DX$4)-1,1,(Holidays!$A$1:$A$248)),0)+IF(AND($P41&lt;DW$4,$Q41&lt;DX$4,$Q41&gt;=DW$4),NETWORKDAYS.INTL(DW$4,$Q41,1,(Holidays!$A$1:$A$248)),0)+IF(AND($P41&lt;DW$4,$Q41&gt;=DX$4,$Q41&gt;=DW$4),NETWORKDAYS.INTL(DW$4,(DX$4)-1,1,(Holidays!$A$1:$A$248)),0))*$S41,"")</f>
        <v>0</v>
      </c>
      <c r="DX41" s="191">
        <f>IFERROR((IF(AND($P41&gt;=DX$4,$P41&lt;DY$4,$Q41&lt;DY$4),NETWORKDAYS.INTL($P41,$Q41,1,(Holidays!$A$1:$A$248)),0)+IF(AND($P41&gt;=DX$4,$P41&lt;DY$4,$Q41&gt;=DY$4),NETWORKDAYS.INTL($P41,(DY$4)-1,1,(Holidays!$A$1:$A$248)),0)+IF(AND($P41&lt;DX$4,$Q41&lt;DY$4,$Q41&gt;=DX$4),NETWORKDAYS.INTL(DX$4,$Q41,1,(Holidays!$A$1:$A$248)),0)+IF(AND($P41&lt;DX$4,$Q41&gt;=DY$4,$Q41&gt;=DX$4),NETWORKDAYS.INTL(DX$4,(DY$4)-1,1,(Holidays!$A$1:$A$248)),0))*$S41,"")</f>
        <v>0</v>
      </c>
      <c r="DY41" s="191">
        <f>IFERROR((IF(AND($P41&gt;=DY$4,$P41&lt;DZ$4,$Q41&lt;DZ$4),NETWORKDAYS.INTL($P41,$Q41,1,(Holidays!$A$1:$A$248)),0)+IF(AND($P41&gt;=DY$4,$P41&lt;DZ$4,$Q41&gt;=DZ$4),NETWORKDAYS.INTL($P41,(DZ$4)-1,1,(Holidays!$A$1:$A$248)),0)+IF(AND($P41&lt;DY$4,$Q41&lt;DZ$4,$Q41&gt;=DY$4),NETWORKDAYS.INTL(DY$4,$Q41,1,(Holidays!$A$1:$A$248)),0)+IF(AND($P41&lt;DY$4,$Q41&gt;=DZ$4,$Q41&gt;=DY$4),NETWORKDAYS.INTL(DY$4,(DZ$4)-1,1,(Holidays!$A$1:$A$248)),0))*$S41,"")</f>
        <v>0</v>
      </c>
      <c r="DZ41" s="191">
        <f>IFERROR((IF(AND($P41&gt;=DZ$4,$P41&lt;EA$4,$Q41&lt;EA$4),NETWORKDAYS.INTL($P41,$Q41,1,(Holidays!$A$1:$A$248)),0)+IF(AND($P41&gt;=DZ$4,$P41&lt;EA$4,$Q41&gt;=EA$4),NETWORKDAYS.INTL($P41,(EA$4)-1,1,(Holidays!$A$1:$A$248)),0)+IF(AND($P41&lt;DZ$4,$Q41&lt;EA$4,$Q41&gt;=DZ$4),NETWORKDAYS.INTL(DZ$4,$Q41,1,(Holidays!$A$1:$A$248)),0)+IF(AND($P41&lt;DZ$4,$Q41&gt;=EA$4,$Q41&gt;=DZ$4),NETWORKDAYS.INTL(DZ$4,(EA$4)-1,1,(Holidays!$A$1:$A$248)),0))*$S41,"")</f>
        <v>0</v>
      </c>
      <c r="EA41" s="191">
        <f>IFERROR((IF(AND($P41&gt;=EA$4,$P41&lt;EB$4,$Q41&lt;EB$4),NETWORKDAYS.INTL($P41,$Q41,1,(Holidays!$A$1:$A$248)),0)+IF(AND($P41&gt;=EA$4,$P41&lt;EB$4,$Q41&gt;=EB$4),NETWORKDAYS.INTL($P41,(EB$4)-1,1,(Holidays!$A$1:$A$248)),0)+IF(AND($P41&lt;EA$4,$Q41&lt;EB$4,$Q41&gt;=EA$4),NETWORKDAYS.INTL(EA$4,$Q41,1,(Holidays!$A$1:$A$248)),0)+IF(AND($P41&lt;EA$4,$Q41&gt;=EB$4,$Q41&gt;=EA$4),NETWORKDAYS.INTL(EA$4,(EB$4)-1,1,(Holidays!$A$1:$A$248)),0))*$S41,"")</f>
        <v>0</v>
      </c>
      <c r="EB41" s="191">
        <f>IFERROR((IF(AND($P41&gt;=EB$4,$P41&lt;EC$4,$Q41&lt;EC$4),NETWORKDAYS.INTL($P41,$Q41,1,(Holidays!$A$1:$A$248)),0)+IF(AND($P41&gt;=EB$4,$P41&lt;EC$4,$Q41&gt;=EC$4),NETWORKDAYS.INTL($P41,(EC$4)-1,1,(Holidays!$A$1:$A$248)),0)+IF(AND($P41&lt;EB$4,$Q41&lt;EC$4,$Q41&gt;=EB$4),NETWORKDAYS.INTL(EB$4,$Q41,1,(Holidays!$A$1:$A$248)),0)+IF(AND($P41&lt;EB$4,$Q41&gt;=EC$4,$Q41&gt;=EB$4),NETWORKDAYS.INTL(EB$4,(EC$4)-1,1,(Holidays!$A$1:$A$248)),0))*$S41,"")</f>
        <v>0</v>
      </c>
      <c r="EC41" s="191">
        <f>IFERROR((IF(AND($P41&gt;=EC$4,$P41&lt;ED$4,$Q41&lt;ED$4),NETWORKDAYS.INTL($P41,$Q41,1,(Holidays!$A$1:$A$248)),0)+IF(AND($P41&gt;=EC$4,$P41&lt;ED$4,$Q41&gt;=ED$4),NETWORKDAYS.INTL($P41,(ED$4)-1,1,(Holidays!$A$1:$A$248)),0)+IF(AND($P41&lt;EC$4,$Q41&lt;ED$4,$Q41&gt;=EC$4),NETWORKDAYS.INTL(EC$4,$Q41,1,(Holidays!$A$1:$A$248)),0)+IF(AND($P41&lt;EC$4,$Q41&gt;=ED$4,$Q41&gt;=EC$4),NETWORKDAYS.INTL(EC$4,(ED$4)-1,1,(Holidays!$A$1:$A$248)),0))*$S41,"")</f>
        <v>0</v>
      </c>
      <c r="ED41" s="191">
        <f>IFERROR((IF(AND($P41&gt;=ED$4,$P41&lt;EE$4,$Q41&lt;EE$4),NETWORKDAYS.INTL($P41,$Q41,1,(Holidays!$A$1:$A$248)),0)+IF(AND($P41&gt;=ED$4,$P41&lt;EE$4,$Q41&gt;=EE$4),NETWORKDAYS.INTL($P41,(EE$4)-1,1,(Holidays!$A$1:$A$248)),0)+IF(AND($P41&lt;ED$4,$Q41&lt;EE$4,$Q41&gt;=ED$4),NETWORKDAYS.INTL(ED$4,$Q41,1,(Holidays!$A$1:$A$248)),0)+IF(AND($P41&lt;ED$4,$Q41&gt;=EE$4,$Q41&gt;=ED$4),NETWORKDAYS.INTL(ED$4,(EE$4)-1,1,(Holidays!$A$1:$A$248)),0))*$S41,"")</f>
        <v>0</v>
      </c>
      <c r="EE41" s="191">
        <f>IFERROR((IF(AND($P41&gt;=EE$4,$P41&lt;EF$4,$Q41&lt;EF$4),NETWORKDAYS.INTL($P41,$Q41,1,(Holidays!$A$1:$A$248)),0)+IF(AND($P41&gt;=EE$4,$P41&lt;EF$4,$Q41&gt;=EF$4),NETWORKDAYS.INTL($P41,(EF$4)-1,1,(Holidays!$A$1:$A$248)),0)+IF(AND($P41&lt;EE$4,$Q41&lt;EF$4,$Q41&gt;=EE$4),NETWORKDAYS.INTL(EE$4,$Q41,1,(Holidays!$A$1:$A$248)),0)+IF(AND($P41&lt;EE$4,$Q41&gt;=EF$4,$Q41&gt;=EE$4),NETWORKDAYS.INTL(EE$4,(EF$4)-1,1,(Holidays!$A$1:$A$248)),0))*$S41,"")</f>
        <v>0</v>
      </c>
      <c r="EF41" s="191">
        <f>IFERROR((IF(AND($P41&gt;=EF$4,$P41&lt;EG$4,$Q41&lt;EG$4),NETWORKDAYS.INTL($P41,$Q41,1,(Holidays!$A$1:$A$248)),0)+IF(AND($P41&gt;=EF$4,$P41&lt;EG$4,$Q41&gt;=EG$4),NETWORKDAYS.INTL($P41,(EG$4)-1,1,(Holidays!$A$1:$A$248)),0)+IF(AND($P41&lt;EF$4,$Q41&lt;EG$4,$Q41&gt;=EF$4),NETWORKDAYS.INTL(EF$4,$Q41,1,(Holidays!$A$1:$A$248)),0)+IF(AND($P41&lt;EF$4,$Q41&gt;=EG$4,$Q41&gt;=EF$4),NETWORKDAYS.INTL(EF$4,(EG$4)-1,1,(Holidays!$A$1:$A$248)),0))*$S41,"")</f>
        <v>0</v>
      </c>
      <c r="EG41" s="191">
        <f>IFERROR((IF(AND($P41&gt;=EG$4,$P41&lt;EH$4,$Q41&lt;EH$4),NETWORKDAYS.INTL($P41,$Q41,1,(Holidays!$A$1:$A$248)),0)+IF(AND($P41&gt;=EG$4,$P41&lt;EH$4,$Q41&gt;=EH$4),NETWORKDAYS.INTL($P41,(EH$4)-1,1,(Holidays!$A$1:$A$248)),0)+IF(AND($P41&lt;EG$4,$Q41&lt;EH$4,$Q41&gt;=EG$4),NETWORKDAYS.INTL(EG$4,$Q41,1,(Holidays!$A$1:$A$248)),0)+IF(AND($P41&lt;EG$4,$Q41&gt;=EH$4,$Q41&gt;=EG$4),NETWORKDAYS.INTL(EG$4,(EH$4)-1,1,(Holidays!$A$1:$A$248)),0))*$S41,"")</f>
        <v>0</v>
      </c>
      <c r="EH41" s="191">
        <f>IFERROR((IF(AND($P41&gt;=EH$4,$P41&lt;EI$4,$Q41&lt;EI$4),NETWORKDAYS.INTL($P41,$Q41,1,(Holidays!$A$1:$A$248)),0)+IF(AND($P41&gt;=EH$4,$P41&lt;EI$4,$Q41&gt;=EI$4),NETWORKDAYS.INTL($P41,(EI$4)-1,1,(Holidays!$A$1:$A$248)),0)+IF(AND($P41&lt;EH$4,$Q41&lt;EI$4,$Q41&gt;=EH$4),NETWORKDAYS.INTL(EH$4,$Q41,1,(Holidays!$A$1:$A$248)),0)+IF(AND($P41&lt;EH$4,$Q41&gt;=EI$4,$Q41&gt;=EH$4),NETWORKDAYS.INTL(EH$4,(EI$4)-1,1,(Holidays!$A$1:$A$248)),0))*$S41,"")</f>
        <v>0</v>
      </c>
      <c r="EI41" s="191">
        <f>IFERROR((IF(AND($P41&gt;=EI$4,$P41&lt;EJ$4,$Q41&lt;EJ$4),NETWORKDAYS.INTL($P41,$Q41,1,(Holidays!$A$1:$A$248)),0)+IF(AND($P41&gt;=EI$4,$P41&lt;EJ$4,$Q41&gt;=EJ$4),NETWORKDAYS.INTL($P41,(EJ$4)-1,1,(Holidays!$A$1:$A$248)),0)+IF(AND($P41&lt;EI$4,$Q41&lt;EJ$4,$Q41&gt;=EI$4),NETWORKDAYS.INTL(EI$4,$Q41,1,(Holidays!$A$1:$A$248)),0)+IF(AND($P41&lt;EI$4,$Q41&gt;=EJ$4,$Q41&gt;=EI$4),NETWORKDAYS.INTL(EI$4,(EJ$4)-1,1,(Holidays!$A$1:$A$248)),0))*$S41,"")</f>
        <v>0</v>
      </c>
      <c r="EJ41" s="191">
        <f>IFERROR((IF(AND($P41&gt;=EJ$4,$P41&lt;EK$4,$Q41&lt;EK$4),NETWORKDAYS.INTL($P41,$Q41,1,(Holidays!$A$1:$A$248)),0)+IF(AND($P41&gt;=EJ$4,$P41&lt;EK$4,$Q41&gt;=EK$4),NETWORKDAYS.INTL($P41,(EK$4)-1,1,(Holidays!$A$1:$A$248)),0)+IF(AND($P41&lt;EJ$4,$Q41&lt;EK$4,$Q41&gt;=EJ$4),NETWORKDAYS.INTL(EJ$4,$Q41,1,(Holidays!$A$1:$A$248)),0)+IF(AND($P41&lt;EJ$4,$Q41&gt;=EK$4,$Q41&gt;=EJ$4),NETWORKDAYS.INTL(EJ$4,(EK$4)-1,1,(Holidays!$A$1:$A$248)),0))*$S41,"")</f>
        <v>0</v>
      </c>
      <c r="EK41" s="191">
        <f>IFERROR((IF(AND($P41&gt;=EK$4,$P41&lt;EL$4,$Q41&lt;EL$4),NETWORKDAYS.INTL($P41,$Q41,1,(Holidays!$A$1:$A$248)),0)+IF(AND($P41&gt;=EK$4,$P41&lt;EL$4,$Q41&gt;=EL$4),NETWORKDAYS.INTL($P41,(EL$4)-1,1,(Holidays!$A$1:$A$248)),0)+IF(AND($P41&lt;EK$4,$Q41&lt;EL$4,$Q41&gt;=EK$4),NETWORKDAYS.INTL(EK$4,$Q41,1,(Holidays!$A$1:$A$248)),0)+IF(AND($P41&lt;EK$4,$Q41&gt;=EL$4,$Q41&gt;=EK$4),NETWORKDAYS.INTL(EK$4,(EL$4)-1,1,(Holidays!$A$1:$A$248)),0))*$S41,"")</f>
        <v>0</v>
      </c>
      <c r="EL41" s="191">
        <f>IFERROR((IF(AND($P41&gt;=EL$4,$P41&lt;EM$4,$Q41&lt;EM$4),NETWORKDAYS.INTL($P41,$Q41,1,(Holidays!$A$1:$A$248)),0)+IF(AND($P41&gt;=EL$4,$P41&lt;EM$4,$Q41&gt;=EM$4),NETWORKDAYS.INTL($P41,(EM$4)-1,1,(Holidays!$A$1:$A$248)),0)+IF(AND($P41&lt;EL$4,$Q41&lt;EM$4,$Q41&gt;=EL$4),NETWORKDAYS.INTL(EL$4,$Q41,1,(Holidays!$A$1:$A$248)),0)+IF(AND($P41&lt;EL$4,$Q41&gt;=EM$4,$Q41&gt;=EL$4),NETWORKDAYS.INTL(EL$4,(EM$4)-1,1,(Holidays!$A$1:$A$248)),0))*$S41,"")</f>
        <v>0</v>
      </c>
      <c r="EM41" s="191">
        <f>IFERROR((IF(AND($P41&gt;=EM$4,$P41&lt;EN$4,$Q41&lt;EN$4),NETWORKDAYS.INTL($P41,$Q41,1,(Holidays!$A$1:$A$248)),0)+IF(AND($P41&gt;=EM$4,$P41&lt;EN$4,$Q41&gt;=EN$4),NETWORKDAYS.INTL($P41,(EN$4)-1,1,(Holidays!$A$1:$A$248)),0)+IF(AND($P41&lt;EM$4,$Q41&lt;EN$4,$Q41&gt;=EM$4),NETWORKDAYS.INTL(EM$4,$Q41,1,(Holidays!$A$1:$A$248)),0)+IF(AND($P41&lt;EM$4,$Q41&gt;=EN$4,$Q41&gt;=EM$4),NETWORKDAYS.INTL(EM$4,(EN$4)-1,1,(Holidays!$A$1:$A$248)),0))*$S41,"")</f>
        <v>0</v>
      </c>
      <c r="EN41" s="191">
        <f>IFERROR((IF(AND($P41&gt;=EN$4,$P41&lt;EO$4,$Q41&lt;EO$4),NETWORKDAYS.INTL($P41,$Q41,1,(Holidays!$A$1:$A$248)),0)+IF(AND($P41&gt;=EN$4,$P41&lt;EO$4,$Q41&gt;=EO$4),NETWORKDAYS.INTL($P41,(EO$4)-1,1,(Holidays!$A$1:$A$248)),0)+IF(AND($P41&lt;EN$4,$Q41&lt;EO$4,$Q41&gt;=EN$4),NETWORKDAYS.INTL(EN$4,$Q41,1,(Holidays!$A$1:$A$248)),0)+IF(AND($P41&lt;EN$4,$Q41&gt;=EO$4,$Q41&gt;=EN$4),NETWORKDAYS.INTL(EN$4,(EO$4)-1,1,(Holidays!$A$1:$A$248)),0))*$S41,"")</f>
        <v>0</v>
      </c>
      <c r="EO41" s="191">
        <f>IFERROR((IF(AND($P41&gt;=EO$4,$P41&lt;EP$4,$Q41&lt;EP$4),NETWORKDAYS.INTL($P41,$Q41,1,(Holidays!$A$1:$A$248)),0)+IF(AND($P41&gt;=EO$4,$P41&lt;EP$4,$Q41&gt;=EP$4),NETWORKDAYS.INTL($P41,(EP$4)-1,1,(Holidays!$A$1:$A$248)),0)+IF(AND($P41&lt;EO$4,$Q41&lt;EP$4,$Q41&gt;=EO$4),NETWORKDAYS.INTL(EO$4,$Q41,1,(Holidays!$A$1:$A$248)),0)+IF(AND($P41&lt;EO$4,$Q41&gt;=EP$4,$Q41&gt;=EO$4),NETWORKDAYS.INTL(EO$4,(EP$4)-1,1,(Holidays!$A$1:$A$248)),0))*$S41,"")</f>
        <v>0</v>
      </c>
      <c r="EP41" s="191">
        <f>IFERROR((IF(AND($P41&gt;=EP$4,$P41&lt;EQ$4,$Q41&lt;EQ$4),NETWORKDAYS.INTL($P41,$Q41,1,(Holidays!$A$1:$A$248)),0)+IF(AND($P41&gt;=EP$4,$P41&lt;EQ$4,$Q41&gt;=EQ$4),NETWORKDAYS.INTL($P41,(EQ$4)-1,1,(Holidays!$A$1:$A$248)),0)+IF(AND($P41&lt;EP$4,$Q41&lt;EQ$4,$Q41&gt;=EP$4),NETWORKDAYS.INTL(EP$4,$Q41,1,(Holidays!$A$1:$A$248)),0)+IF(AND($P41&lt;EP$4,$Q41&gt;=EQ$4,$Q41&gt;=EP$4),NETWORKDAYS.INTL(EP$4,(EQ$4)-1,1,(Holidays!$A$1:$A$248)),0))*$S41,"")</f>
        <v>0</v>
      </c>
      <c r="EQ41" s="191">
        <f>IFERROR((IF(AND($P41&gt;=EQ$4,$P41&lt;ER$4,$Q41&lt;ER$4),NETWORKDAYS.INTL($P41,$Q41,1,(Holidays!$A$1:$A$248)),0)+IF(AND($P41&gt;=EQ$4,$P41&lt;ER$4,$Q41&gt;=ER$4),NETWORKDAYS.INTL($P41,(ER$4)-1,1,(Holidays!$A$1:$A$248)),0)+IF(AND($P41&lt;EQ$4,$Q41&lt;ER$4,$Q41&gt;=EQ$4),NETWORKDAYS.INTL(EQ$4,$Q41,1,(Holidays!$A$1:$A$248)),0)+IF(AND($P41&lt;EQ$4,$Q41&gt;=ER$4,$Q41&gt;=EQ$4),NETWORKDAYS.INTL(EQ$4,(ER$4)-1,1,(Holidays!$A$1:$A$248)),0))*$S41,"")</f>
        <v>0</v>
      </c>
      <c r="ER41" s="191">
        <f>IFERROR((IF(AND($P41&gt;=ER$4,$P41&lt;ES$4,$Q41&lt;ES$4),NETWORKDAYS.INTL($P41,$Q41,1,(Holidays!$A$1:$A$248)),0)+IF(AND($P41&gt;=ER$4,$P41&lt;ES$4,$Q41&gt;=ES$4),NETWORKDAYS.INTL($P41,(ES$4)-1,1,(Holidays!$A$1:$A$248)),0)+IF(AND($P41&lt;ER$4,$Q41&lt;ES$4,$Q41&gt;=ER$4),NETWORKDAYS.INTL(ER$4,$Q41,1,(Holidays!$A$1:$A$248)),0)+IF(AND($P41&lt;ER$4,$Q41&gt;=ES$4,$Q41&gt;=ER$4),NETWORKDAYS.INTL(ER$4,(ES$4)-1,1,(Holidays!$A$1:$A$248)),0))*$S41,"")</f>
        <v>0</v>
      </c>
      <c r="ES41" s="191">
        <f>IFERROR((IF(AND($P41&gt;=ES$4,$P41&lt;ET$4,$Q41&lt;ET$4),NETWORKDAYS.INTL($P41,$Q41,1,(Holidays!$A$1:$A$248)),0)+IF(AND($P41&gt;=ES$4,$P41&lt;ET$4,$Q41&gt;=ET$4),NETWORKDAYS.INTL($P41,(ET$4)-1,1,(Holidays!$A$1:$A$248)),0)+IF(AND($P41&lt;ES$4,$Q41&lt;ET$4,$Q41&gt;=ES$4),NETWORKDAYS.INTL(ES$4,$Q41,1,(Holidays!$A$1:$A$248)),0)+IF(AND($P41&lt;ES$4,$Q41&gt;=ET$4,$Q41&gt;=ES$4),NETWORKDAYS.INTL(ES$4,(ET$4)-1,1,(Holidays!$A$1:$A$248)),0))*$S41,"")</f>
        <v>0</v>
      </c>
      <c r="ET41" s="191">
        <f>IFERROR((IF(AND($P41&gt;=ET$4,$P41&lt;EU$4,$Q41&lt;EU$4),NETWORKDAYS.INTL($P41,$Q41,1,(Holidays!$A$1:$A$248)),0)+IF(AND($P41&gt;=ET$4,$P41&lt;EU$4,$Q41&gt;=EU$4),NETWORKDAYS.INTL($P41,(EU$4)-1,1,(Holidays!$A$1:$A$248)),0)+IF(AND($P41&lt;ET$4,$Q41&lt;EU$4,$Q41&gt;=ET$4),NETWORKDAYS.INTL(ET$4,$Q41,1,(Holidays!$A$1:$A$248)),0)+IF(AND($P41&lt;ET$4,$Q41&gt;=EU$4,$Q41&gt;=ET$4),NETWORKDAYS.INTL(ET$4,(EU$4)-1,1,(Holidays!$A$1:$A$248)),0))*$S41,"")</f>
        <v>0</v>
      </c>
      <c r="EU41" s="191">
        <f>IFERROR((IF(AND($P41&gt;=EU$4,$P41&lt;EV$4,$Q41&lt;EV$4),NETWORKDAYS.INTL($P41,$Q41,1,(Holidays!$A$1:$A$248)),0)+IF(AND($P41&gt;=EU$4,$P41&lt;EV$4,$Q41&gt;=EV$4),NETWORKDAYS.INTL($P41,(EV$4)-1,1,(Holidays!$A$1:$A$248)),0)+IF(AND($P41&lt;EU$4,$Q41&lt;EV$4,$Q41&gt;=EU$4),NETWORKDAYS.INTL(EU$4,$Q41,1,(Holidays!$A$1:$A$248)),0)+IF(AND($P41&lt;EU$4,$Q41&gt;=EV$4,$Q41&gt;=EU$4),NETWORKDAYS.INTL(EU$4,(EV$4)-1,1,(Holidays!$A$1:$A$248)),0))*$S41,"")</f>
        <v>0</v>
      </c>
      <c r="EV41" s="191">
        <f>IFERROR((IF(AND($P41&gt;=EV$4,$P41&lt;EW$4,$Q41&lt;EW$4),NETWORKDAYS.INTL($P41,$Q41,1,(Holidays!$A$1:$A$248)),0)+IF(AND($P41&gt;=EV$4,$P41&lt;EW$4,$Q41&gt;=EW$4),NETWORKDAYS.INTL($P41,(EW$4)-1,1,(Holidays!$A$1:$A$248)),0)+IF(AND($P41&lt;EV$4,$Q41&lt;EW$4,$Q41&gt;=EV$4),NETWORKDAYS.INTL(EV$4,$Q41,1,(Holidays!$A$1:$A$248)),0)+IF(AND($P41&lt;EV$4,$Q41&gt;=EW$4,$Q41&gt;=EV$4),NETWORKDAYS.INTL(EV$4,(EW$4)-1,1,(Holidays!$A$1:$A$248)),0))*$S41,"")</f>
        <v>0</v>
      </c>
      <c r="EW41" s="191">
        <f>IFERROR((IF(AND($P41&gt;=EW$4,$P41&lt;EX$4,$Q41&lt;EX$4),NETWORKDAYS.INTL($P41,$Q41,1,(Holidays!$A$1:$A$248)),0)+IF(AND($P41&gt;=EW$4,$P41&lt;EX$4,$Q41&gt;=EX$4),NETWORKDAYS.INTL($P41,(EX$4)-1,1,(Holidays!$A$1:$A$248)),0)+IF(AND($P41&lt;EW$4,$Q41&lt;EX$4,$Q41&gt;=EW$4),NETWORKDAYS.INTL(EW$4,$Q41,1,(Holidays!$A$1:$A$248)),0)+IF(AND($P41&lt;EW$4,$Q41&gt;=EX$4,$Q41&gt;=EW$4),NETWORKDAYS.INTL(EW$4,(EX$4)-1,1,(Holidays!$A$1:$A$248)),0))*$S41,"")</f>
        <v>0</v>
      </c>
      <c r="EX41" s="191">
        <f>IFERROR((IF(AND($P41&gt;=EX$4,$P41&lt;EY$4,$Q41&lt;EY$4),NETWORKDAYS.INTL($P41,$Q41,1,(Holidays!$A$1:$A$248)),0)+IF(AND($P41&gt;=EX$4,$P41&lt;EY$4,$Q41&gt;=EY$4),NETWORKDAYS.INTL($P41,(EY$4)-1,1,(Holidays!$A$1:$A$248)),0)+IF(AND($P41&lt;EX$4,$Q41&lt;EY$4,$Q41&gt;=EX$4),NETWORKDAYS.INTL(EX$4,$Q41,1,(Holidays!$A$1:$A$248)),0)+IF(AND($P41&lt;EX$4,$Q41&gt;=EY$4,$Q41&gt;=EX$4),NETWORKDAYS.INTL(EX$4,(EY$4)-1,1,(Holidays!$A$1:$A$248)),0))*$S41,"")</f>
        <v>0</v>
      </c>
      <c r="EY41" s="191">
        <f>IFERROR((IF(AND($P41&gt;=EY$4,$P41&lt;EZ$4,$Q41&lt;EZ$4),NETWORKDAYS.INTL($P41,$Q41,1,(Holidays!$A$1:$A$248)),0)+IF(AND($P41&gt;=EY$4,$P41&lt;EZ$4,$Q41&gt;=EZ$4),NETWORKDAYS.INTL($P41,(EZ$4)-1,1,(Holidays!$A$1:$A$248)),0)+IF(AND($P41&lt;EY$4,$Q41&lt;EZ$4,$Q41&gt;=EY$4),NETWORKDAYS.INTL(EY$4,$Q41,1,(Holidays!$A$1:$A$248)),0)+IF(AND($P41&lt;EY$4,$Q41&gt;=EZ$4,$Q41&gt;=EY$4),NETWORKDAYS.INTL(EY$4,(EZ$4)-1,1,(Holidays!$A$1:$A$248)),0))*$S41,"")</f>
        <v>0</v>
      </c>
      <c r="EZ41" s="191">
        <f>IFERROR((IF(AND($P41&gt;=EZ$4,$P41&lt;FA$4,$Q41&lt;FA$4),NETWORKDAYS.INTL($P41,$Q41,1,(Holidays!$A$1:$A$248)),0)+IF(AND($P41&gt;=EZ$4,$P41&lt;FA$4,$Q41&gt;=FA$4),NETWORKDAYS.INTL($P41,(FA$4)-1,1,(Holidays!$A$1:$A$248)),0)+IF(AND($P41&lt;EZ$4,$Q41&lt;FA$4,$Q41&gt;=EZ$4),NETWORKDAYS.INTL(EZ$4,$Q41,1,(Holidays!$A$1:$A$248)),0)+IF(AND($P41&lt;EZ$4,$Q41&gt;=FA$4,$Q41&gt;=EZ$4),NETWORKDAYS.INTL(EZ$4,(FA$4)-1,1,(Holidays!$A$1:$A$248)),0))*$S41,"")</f>
        <v>0</v>
      </c>
      <c r="FA41" s="191">
        <f>IFERROR((IF(AND($P41&gt;=FA$4,$P41&lt;FB$4,$Q41&lt;FB$4),NETWORKDAYS.INTL($P41,$Q41,1,(Holidays!$A$1:$A$248)),0)+IF(AND($P41&gt;=FA$4,$P41&lt;FB$4,$Q41&gt;=FB$4),NETWORKDAYS.INTL($P41,(FB$4)-1,1,(Holidays!$A$1:$A$248)),0)+IF(AND($P41&lt;FA$4,$Q41&lt;FB$4,$Q41&gt;=FA$4),NETWORKDAYS.INTL(FA$4,$Q41,1,(Holidays!$A$1:$A$248)),0)+IF(AND($P41&lt;FA$4,$Q41&gt;=FB$4,$Q41&gt;=FA$4),NETWORKDAYS.INTL(FA$4,(FB$4)-1,1,(Holidays!$A$1:$A$248)),0))*$S41,"")</f>
        <v>0</v>
      </c>
      <c r="FB41" s="191">
        <f>IFERROR((IF(AND($P41&gt;=FB$4,$P41&lt;FC$4,$Q41&lt;FC$4),NETWORKDAYS.INTL($P41,$Q41,1,(Holidays!$A$1:$A$248)),0)+IF(AND($P41&gt;=FB$4,$P41&lt;FC$4,$Q41&gt;=FC$4),NETWORKDAYS.INTL($P41,(FC$4)-1,1,(Holidays!$A$1:$A$248)),0)+IF(AND($P41&lt;FB$4,$Q41&lt;FC$4,$Q41&gt;=FB$4),NETWORKDAYS.INTL(FB$4,$Q41,1,(Holidays!$A$1:$A$248)),0)+IF(AND($P41&lt;FB$4,$Q41&gt;=FC$4,$Q41&gt;=FB$4),NETWORKDAYS.INTL(FB$4,(FC$4)-1,1,(Holidays!$A$1:$A$248)),0))*$S41,"")</f>
        <v>0</v>
      </c>
      <c r="FC41" s="191">
        <f>IFERROR((IF(AND($P41&gt;=FC$4,$P41&lt;FD$4,$Q41&lt;FD$4),NETWORKDAYS.INTL($P41,$Q41,1,(Holidays!$A$1:$A$248)),0)+IF(AND($P41&gt;=FC$4,$P41&lt;FD$4,$Q41&gt;=FD$4),NETWORKDAYS.INTL($P41,(FD$4)-1,1,(Holidays!$A$1:$A$248)),0)+IF(AND($P41&lt;FC$4,$Q41&lt;FD$4,$Q41&gt;=FC$4),NETWORKDAYS.INTL(FC$4,$Q41,1,(Holidays!$A$1:$A$248)),0)+IF(AND($P41&lt;FC$4,$Q41&gt;=FD$4,$Q41&gt;=FC$4),NETWORKDAYS.INTL(FC$4,(FD$4)-1,1,(Holidays!$A$1:$A$248)),0))*$S41,"")</f>
        <v>0</v>
      </c>
      <c r="FD41" s="191">
        <f>IFERROR((IF(AND($P41&gt;=FD$4,$P41&lt;FE$4,$Q41&lt;FE$4),NETWORKDAYS.INTL($P41,$Q41,1,(Holidays!$A$1:$A$248)),0)+IF(AND($P41&gt;=FD$4,$P41&lt;FE$4,$Q41&gt;=FE$4),NETWORKDAYS.INTL($P41,(FE$4)-1,1,(Holidays!$A$1:$A$248)),0)+IF(AND($P41&lt;FD$4,$Q41&lt;FE$4,$Q41&gt;=FD$4),NETWORKDAYS.INTL(FD$4,$Q41,1,(Holidays!$A$1:$A$248)),0)+IF(AND($P41&lt;FD$4,$Q41&gt;=FE$4,$Q41&gt;=FD$4),NETWORKDAYS.INTL(FD$4,(FE$4)-1,1,(Holidays!$A$1:$A$248)),0))*$S41,"")</f>
        <v>0</v>
      </c>
      <c r="FE41" s="191">
        <f>IFERROR((IF(AND($P41&gt;=FE$4,$P41&lt;FF$4,$Q41&lt;FF$4),NETWORKDAYS.INTL($P41,$Q41,1,(Holidays!$A$1:$A$248)),0)+IF(AND($P41&gt;=FE$4,$P41&lt;FF$4,$Q41&gt;=FF$4),NETWORKDAYS.INTL($P41,(FF$4)-1,1,(Holidays!$A$1:$A$248)),0)+IF(AND($P41&lt;FE$4,$Q41&lt;FF$4,$Q41&gt;=FE$4),NETWORKDAYS.INTL(FE$4,$Q41,1,(Holidays!$A$1:$A$248)),0)+IF(AND($P41&lt;FE$4,$Q41&gt;=FF$4,$Q41&gt;=FE$4),NETWORKDAYS.INTL(FE$4,(FF$4)-1,1,(Holidays!$A$1:$A$248)),0))*$S41,"")</f>
        <v>0</v>
      </c>
      <c r="FF41" s="191">
        <f>IFERROR((IF(AND($P41&gt;=FF$4,$P41&lt;FG$4,$Q41&lt;FG$4),NETWORKDAYS.INTL($P41,$Q41,1,(Holidays!$A$1:$A$248)),0)+IF(AND($P41&gt;=FF$4,$P41&lt;FG$4,$Q41&gt;=FG$4),NETWORKDAYS.INTL($P41,(FG$4)-1,1,(Holidays!$A$1:$A$248)),0)+IF(AND($P41&lt;FF$4,$Q41&lt;FG$4,$Q41&gt;=FF$4),NETWORKDAYS.INTL(FF$4,$Q41,1,(Holidays!$A$1:$A$248)),0)+IF(AND($P41&lt;FF$4,$Q41&gt;=FG$4,$Q41&gt;=FF$4),NETWORKDAYS.INTL(FF$4,(FG$4)-1,1,(Holidays!$A$1:$A$248)),0))*$S41,"")</f>
        <v>0</v>
      </c>
      <c r="FG41" s="191">
        <f>IFERROR((IF(AND($P41&gt;=FG$4,$P41&lt;FH$4,$Q41&lt;FH$4),NETWORKDAYS.INTL($P41,$Q41,1,(Holidays!$A$1:$A$248)),0)+IF(AND($P41&gt;=FG$4,$P41&lt;FH$4,$Q41&gt;=FH$4),NETWORKDAYS.INTL($P41,(FH$4)-1,1,(Holidays!$A$1:$A$248)),0)+IF(AND($P41&lt;FG$4,$Q41&lt;FH$4,$Q41&gt;=FG$4),NETWORKDAYS.INTL(FG$4,$Q41,1,(Holidays!$A$1:$A$248)),0)+IF(AND($P41&lt;FG$4,$Q41&gt;=FH$4,$Q41&gt;=FG$4),NETWORKDAYS.INTL(FG$4,(FH$4)-1,1,(Holidays!$A$1:$A$248)),0))*$S41,"")</f>
        <v>0</v>
      </c>
      <c r="FH41" s="191">
        <f>IFERROR((IF(AND($P41&gt;=FH$4,$P41&lt;FI$4,$Q41&lt;FI$4),NETWORKDAYS.INTL($P41,$Q41,1,(Holidays!$A$1:$A$248)),0)+IF(AND($P41&gt;=FH$4,$P41&lt;FI$4,$Q41&gt;=FI$4),NETWORKDAYS.INTL($P41,(FI$4)-1,1,(Holidays!$A$1:$A$248)),0)+IF(AND($P41&lt;FH$4,$Q41&lt;FI$4,$Q41&gt;=FH$4),NETWORKDAYS.INTL(FH$4,$Q41,1,(Holidays!$A$1:$A$248)),0)+IF(AND($P41&lt;FH$4,$Q41&gt;=FI$4,$Q41&gt;=FH$4),NETWORKDAYS.INTL(FH$4,(FI$4)-1,1,(Holidays!$A$1:$A$248)),0))*$S41,"")</f>
        <v>0</v>
      </c>
      <c r="FI41" s="191">
        <f>IFERROR((IF(AND($P41&gt;=FI$4,$P41&lt;FJ$4,$Q41&lt;FJ$4),NETWORKDAYS.INTL($P41,$Q41,1,(Holidays!$A$1:$A$248)),0)+IF(AND($P41&gt;=FI$4,$P41&lt;FJ$4,$Q41&gt;=FJ$4),NETWORKDAYS.INTL($P41,(FJ$4)-1,1,(Holidays!$A$1:$A$248)),0)+IF(AND($P41&lt;FI$4,$Q41&lt;FJ$4,$Q41&gt;=FI$4),NETWORKDAYS.INTL(FI$4,$Q41,1,(Holidays!$A$1:$A$248)),0)+IF(AND($P41&lt;FI$4,$Q41&gt;=FJ$4,$Q41&gt;=FI$4),NETWORKDAYS.INTL(FI$4,(FJ$4)-1,1,(Holidays!$A$1:$A$248)),0))*$S41,"")</f>
        <v>0</v>
      </c>
      <c r="FJ41" s="191">
        <f>IFERROR((IF(AND($P41&gt;=FJ$4,$P41&lt;FK$4,$Q41&lt;FK$4),NETWORKDAYS.INTL($P41,$Q41,1,(Holidays!$A$1:$A$248)),0)+IF(AND($P41&gt;=FJ$4,$P41&lt;FK$4,$Q41&gt;=FK$4),NETWORKDAYS.INTL($P41,(FK$4)-1,1,(Holidays!$A$1:$A$248)),0)+IF(AND($P41&lt;FJ$4,$Q41&lt;FK$4,$Q41&gt;=FJ$4),NETWORKDAYS.INTL(FJ$4,$Q41,1,(Holidays!$A$1:$A$248)),0)+IF(AND($P41&lt;FJ$4,$Q41&gt;=FK$4,$Q41&gt;=FJ$4),NETWORKDAYS.INTL(FJ$4,(FK$4)-1,1,(Holidays!$A$1:$A$248)),0))*$S41,"")</f>
        <v>0</v>
      </c>
      <c r="FK41" s="191">
        <f>IFERROR((IF(AND($P41&gt;=FK$4,$P41&lt;FL$4,$Q41&lt;FL$4),NETWORKDAYS.INTL($P41,$Q41,1,(Holidays!$A$1:$A$248)),0)+IF(AND($P41&gt;=FK$4,$P41&lt;FL$4,$Q41&gt;=FL$4),NETWORKDAYS.INTL($P41,(FL$4)-1,1,(Holidays!$A$1:$A$248)),0)+IF(AND($P41&lt;FK$4,$Q41&lt;FL$4,$Q41&gt;=FK$4),NETWORKDAYS.INTL(FK$4,$Q41,1,(Holidays!$A$1:$A$248)),0)+IF(AND($P41&lt;FK$4,$Q41&gt;=FL$4,$Q41&gt;=FK$4),NETWORKDAYS.INTL(FK$4,(FL$4)-1,1,(Holidays!$A$1:$A$248)),0))*$S41,"")</f>
        <v>0</v>
      </c>
      <c r="FL41" s="191">
        <f>IFERROR((IF(AND($P41&gt;=FL$4,$P41&lt;FM$4,$Q41&lt;FM$4),NETWORKDAYS.INTL($P41,$Q41,1,(Holidays!$A$1:$A$248)),0)+IF(AND($P41&gt;=FL$4,$P41&lt;FM$4,$Q41&gt;=FM$4),NETWORKDAYS.INTL($P41,(FM$4)-1,1,(Holidays!$A$1:$A$248)),0)+IF(AND($P41&lt;FL$4,$Q41&lt;FM$4,$Q41&gt;=FL$4),NETWORKDAYS.INTL(FL$4,$Q41,1,(Holidays!$A$1:$A$248)),0)+IF(AND($P41&lt;FL$4,$Q41&gt;=FM$4,$Q41&gt;=FL$4),NETWORKDAYS.INTL(FL$4,(FM$4)-1,1,(Holidays!$A$1:$A$248)),0))*$S41,"")</f>
        <v>0</v>
      </c>
      <c r="FM41" s="191">
        <f>IFERROR((IF(AND($P41&gt;=FM$4,$P41&lt;FN$4,$Q41&lt;FN$4),NETWORKDAYS.INTL($P41,$Q41,1,(Holidays!$A$1:$A$248)),0)+IF(AND($P41&gt;=FM$4,$P41&lt;FN$4,$Q41&gt;=FN$4),NETWORKDAYS.INTL($P41,(FN$4)-1,1,(Holidays!$A$1:$A$248)),0)+IF(AND($P41&lt;FM$4,$Q41&lt;FN$4,$Q41&gt;=FM$4),NETWORKDAYS.INTL(FM$4,$Q41,1,(Holidays!$A$1:$A$248)),0)+IF(AND($P41&lt;FM$4,$Q41&gt;=FN$4,$Q41&gt;=FM$4),NETWORKDAYS.INTL(FM$4,(FN$4)-1,1,(Holidays!$A$1:$A$248)),0))*$S41,"")</f>
        <v>0</v>
      </c>
      <c r="FN41" s="191">
        <f>IFERROR((IF(AND($P41&gt;=FN$4,$P41&lt;FO$4,$Q41&lt;FO$4),NETWORKDAYS.INTL($P41,$Q41,1,(Holidays!$A$1:$A$248)),0)+IF(AND($P41&gt;=FN$4,$P41&lt;FO$4,$Q41&gt;=FO$4),NETWORKDAYS.INTL($P41,(FO$4)-1,1,(Holidays!$A$1:$A$248)),0)+IF(AND($P41&lt;FN$4,$Q41&lt;FO$4,$Q41&gt;=FN$4),NETWORKDAYS.INTL(FN$4,$Q41,1,(Holidays!$A$1:$A$248)),0)+IF(AND($P41&lt;FN$4,$Q41&gt;=FO$4,$Q41&gt;=FN$4),NETWORKDAYS.INTL(FN$4,(FO$4)-1,1,(Holidays!$A$1:$A$248)),0))*$S41,"")</f>
        <v>0</v>
      </c>
      <c r="FO41" s="191">
        <f>IFERROR((IF(AND($P41&gt;=FO$4,$P41&lt;FP$4,$Q41&lt;FP$4),NETWORKDAYS.INTL($P41,$Q41,1,(Holidays!$A$1:$A$248)),0)+IF(AND($P41&gt;=FO$4,$P41&lt;FP$4,$Q41&gt;=FP$4),NETWORKDAYS.INTL($P41,(FP$4)-1,1,(Holidays!$A$1:$A$248)),0)+IF(AND($P41&lt;FO$4,$Q41&lt;FP$4,$Q41&gt;=FO$4),NETWORKDAYS.INTL(FO$4,$Q41,1,(Holidays!$A$1:$A$248)),0)+IF(AND($P41&lt;FO$4,$Q41&gt;=FP$4,$Q41&gt;=FO$4),NETWORKDAYS.INTL(FO$4,(FP$4)-1,1,(Holidays!$A$1:$A$248)),0))*$S41,"")</f>
        <v>0</v>
      </c>
      <c r="FP41" s="191">
        <f>IFERROR((IF(AND($P41&gt;=FP$4,$P41&lt;FQ$4,$Q41&lt;FQ$4),NETWORKDAYS.INTL($P41,$Q41,1,(Holidays!$A$1:$A$248)),0)+IF(AND($P41&gt;=FP$4,$P41&lt;FQ$4,$Q41&gt;=FQ$4),NETWORKDAYS.INTL($P41,(FQ$4)-1,1,(Holidays!$A$1:$A$248)),0)+IF(AND($P41&lt;FP$4,$Q41&lt;FQ$4,$Q41&gt;=FP$4),NETWORKDAYS.INTL(FP$4,$Q41,1,(Holidays!$A$1:$A$248)),0)+IF(AND($P41&lt;FP$4,$Q41&gt;=FQ$4,$Q41&gt;=FP$4),NETWORKDAYS.INTL(FP$4,(FQ$4)-1,1,(Holidays!$A$1:$A$248)),0))*$S41,"")</f>
        <v>0</v>
      </c>
      <c r="FQ41" s="191">
        <f>IFERROR((IF(AND($P41&gt;=FQ$4,$P41&lt;FR$4,$Q41&lt;FR$4),NETWORKDAYS.INTL($P41,$Q41,1,(Holidays!$A$1:$A$248)),0)+IF(AND($P41&gt;=FQ$4,$P41&lt;FR$4,$Q41&gt;=FR$4),NETWORKDAYS.INTL($P41,(FR$4)-1,1,(Holidays!$A$1:$A$248)),0)+IF(AND($P41&lt;FQ$4,$Q41&lt;FR$4,$Q41&gt;=FQ$4),NETWORKDAYS.INTL(FQ$4,$Q41,1,(Holidays!$A$1:$A$248)),0)+IF(AND($P41&lt;FQ$4,$Q41&gt;=FR$4,$Q41&gt;=FQ$4),NETWORKDAYS.INTL(FQ$4,(FR$4)-1,1,(Holidays!$A$1:$A$248)),0))*$S41,"")</f>
        <v>0</v>
      </c>
      <c r="FR41" s="191">
        <f>IFERROR((IF(AND($P41&gt;=FR$4,$P41&lt;FS$4,$Q41&lt;FS$4),NETWORKDAYS.INTL($P41,$Q41,1,(Holidays!$A$1:$A$248)),0)+IF(AND($P41&gt;=FR$4,$P41&lt;FS$4,$Q41&gt;=FS$4),NETWORKDAYS.INTL($P41,(FS$4)-1,1,(Holidays!$A$1:$A$248)),0)+IF(AND($P41&lt;FR$4,$Q41&lt;FS$4,$Q41&gt;=FR$4),NETWORKDAYS.INTL(FR$4,$Q41,1,(Holidays!$A$1:$A$248)),0)+IF(AND($P41&lt;FR$4,$Q41&gt;=FS$4,$Q41&gt;=FR$4),NETWORKDAYS.INTL(FR$4,(FS$4)-1,1,(Holidays!$A$1:$A$248)),0))*$S41,"")</f>
        <v>0</v>
      </c>
      <c r="FS41" s="191">
        <f>IFERROR((IF(AND($P41&gt;=FS$4,$P41&lt;FT$4,$Q41&lt;FT$4),NETWORKDAYS.INTL($P41,$Q41,1,(Holidays!$A$1:$A$248)),0)+IF(AND($P41&gt;=FS$4,$P41&lt;FT$4,$Q41&gt;=FT$4),NETWORKDAYS.INTL($P41,(FT$4)-1,1,(Holidays!$A$1:$A$248)),0)+IF(AND($P41&lt;FS$4,$Q41&lt;FT$4,$Q41&gt;=FS$4),NETWORKDAYS.INTL(FS$4,$Q41,1,(Holidays!$A$1:$A$248)),0)+IF(AND($P41&lt;FS$4,$Q41&gt;=FT$4,$Q41&gt;=FS$4),NETWORKDAYS.INTL(FS$4,(FT$4)-1,1,(Holidays!$A$1:$A$248)),0))*$S41,"")</f>
        <v>0</v>
      </c>
      <c r="FT41" s="191">
        <f>IFERROR((IF(AND($P41&gt;=FT$4,$P41&lt;FU$4,$Q41&lt;FU$4),NETWORKDAYS.INTL($P41,$Q41,1,(Holidays!$A$1:$A$248)),0)+IF(AND($P41&gt;=FT$4,$P41&lt;FU$4,$Q41&gt;=FU$4),NETWORKDAYS.INTL($P41,(FU$4)-1,1,(Holidays!$A$1:$A$248)),0)+IF(AND($P41&lt;FT$4,$Q41&lt;FU$4,$Q41&gt;=FT$4),NETWORKDAYS.INTL(FT$4,$Q41,1,(Holidays!$A$1:$A$248)),0)+IF(AND($P41&lt;FT$4,$Q41&gt;=FU$4,$Q41&gt;=FT$4),NETWORKDAYS.INTL(FT$4,(FU$4)-1,1,(Holidays!$A$1:$A$248)),0))*$S41,"")</f>
        <v>0</v>
      </c>
      <c r="FU41" s="191">
        <f>IFERROR((IF(AND($P41&gt;=FU$4,$P41&lt;FV$4,$Q41&lt;FV$4),NETWORKDAYS.INTL($P41,$Q41,1,(Holidays!$A$1:$A$248)),0)+IF(AND($P41&gt;=FU$4,$P41&lt;FV$4,$Q41&gt;=FV$4),NETWORKDAYS.INTL($P41,(FV$4)-1,1,(Holidays!$A$1:$A$248)),0)+IF(AND($P41&lt;FU$4,$Q41&lt;FV$4,$Q41&gt;=FU$4),NETWORKDAYS.INTL(FU$4,$Q41,1,(Holidays!$A$1:$A$248)),0)+IF(AND($P41&lt;FU$4,$Q41&gt;=FV$4,$Q41&gt;=FU$4),NETWORKDAYS.INTL(FU$4,(FV$4)-1,1,(Holidays!$A$1:$A$248)),0))*$S41,"")</f>
        <v>0</v>
      </c>
      <c r="FV41" s="191">
        <f>IFERROR((IF(AND($P41&gt;=FV$4,$P41&lt;FW$4,$Q41&lt;FW$4),NETWORKDAYS.INTL($P41,$Q41,1,(Holidays!$A$1:$A$248)),0)+IF(AND($P41&gt;=FV$4,$P41&lt;FW$4,$Q41&gt;=FW$4),NETWORKDAYS.INTL($P41,(FW$4)-1,1,(Holidays!$A$1:$A$248)),0)+IF(AND($P41&lt;FV$4,$Q41&lt;FW$4,$Q41&gt;=FV$4),NETWORKDAYS.INTL(FV$4,$Q41,1,(Holidays!$A$1:$A$248)),0)+IF(AND($P41&lt;FV$4,$Q41&gt;=FW$4,$Q41&gt;=FV$4),NETWORKDAYS.INTL(FV$4,(FW$4)-1,1,(Holidays!$A$1:$A$248)),0))*$S41,"")</f>
        <v>0</v>
      </c>
      <c r="FW41" s="191">
        <f>IFERROR((IF(AND($P41&gt;=FW$4,$P41&lt;FX$4,$Q41&lt;FX$4),NETWORKDAYS.INTL($P41,$Q41,1,(Holidays!$A$1:$A$248)),0)+IF(AND($P41&gt;=FW$4,$P41&lt;FX$4,$Q41&gt;=FX$4),NETWORKDAYS.INTL($P41,(FX$4)-1,1,(Holidays!$A$1:$A$248)),0)+IF(AND($P41&lt;FW$4,$Q41&lt;FX$4,$Q41&gt;=FW$4),NETWORKDAYS.INTL(FW$4,$Q41,1,(Holidays!$A$1:$A$248)),0)+IF(AND($P41&lt;FW$4,$Q41&gt;=FX$4,$Q41&gt;=FW$4),NETWORKDAYS.INTL(FW$4,(FX$4)-1,1,(Holidays!$A$1:$A$248)),0))*$S41,"")</f>
        <v>0</v>
      </c>
      <c r="FX41" s="191">
        <f>IFERROR((IF(AND($P41&gt;=FX$4,$P41&lt;FY$4,$Q41&lt;FY$4),NETWORKDAYS.INTL($P41,$Q41,1,(Holidays!$A$1:$A$248)),0)+IF(AND($P41&gt;=FX$4,$P41&lt;FY$4,$Q41&gt;=FY$4),NETWORKDAYS.INTL($P41,(FY$4)-1,1,(Holidays!$A$1:$A$248)),0)+IF(AND($P41&lt;FX$4,$Q41&lt;FY$4,$Q41&gt;=FX$4),NETWORKDAYS.INTL(FX$4,$Q41,1,(Holidays!$A$1:$A$248)),0)+IF(AND($P41&lt;FX$4,$Q41&gt;=FY$4,$Q41&gt;=FX$4),NETWORKDAYS.INTL(FX$4,(FY$4)-1,1,(Holidays!$A$1:$A$248)),0))*$S41,"")</f>
        <v>0</v>
      </c>
      <c r="FY41" s="191">
        <f>IFERROR((IF(AND($P41&gt;=FY$4,$P41&lt;FZ$4,$Q41&lt;FZ$4),NETWORKDAYS.INTL($P41,$Q41,1,(Holidays!$A$1:$A$248)),0)+IF(AND($P41&gt;=FY$4,$P41&lt;FZ$4,$Q41&gt;=FZ$4),NETWORKDAYS.INTL($P41,(FZ$4)-1,1,(Holidays!$A$1:$A$248)),0)+IF(AND($P41&lt;FY$4,$Q41&lt;FZ$4,$Q41&gt;=FY$4),NETWORKDAYS.INTL(FY$4,$Q41,1,(Holidays!$A$1:$A$248)),0)+IF(AND($P41&lt;FY$4,$Q41&gt;=FZ$4,$Q41&gt;=FY$4),NETWORKDAYS.INTL(FY$4,(FZ$4)-1,1,(Holidays!$A$1:$A$248)),0))*$S41,"")</f>
        <v>0</v>
      </c>
      <c r="FZ41" s="191">
        <f>IFERROR((IF(AND($P41&gt;=FZ$4,$P41&lt;GA$4,$Q41&lt;GA$4),NETWORKDAYS.INTL($P41,$Q41,1,(Holidays!$A$1:$A$248)),0)+IF(AND($P41&gt;=FZ$4,$P41&lt;GA$4,$Q41&gt;=GA$4),NETWORKDAYS.INTL($P41,(GA$4)-1,1,(Holidays!$A$1:$A$248)),0)+IF(AND($P41&lt;FZ$4,$Q41&lt;GA$4,$Q41&gt;=FZ$4),NETWORKDAYS.INTL(FZ$4,$Q41,1,(Holidays!$A$1:$A$248)),0)+IF(AND($P41&lt;FZ$4,$Q41&gt;=GA$4,$Q41&gt;=FZ$4),NETWORKDAYS.INTL(FZ$4,(GA$4)-1,1,(Holidays!$A$1:$A$248)),0))*$S41,"")</f>
        <v>0</v>
      </c>
      <c r="GA41" s="191">
        <f>IFERROR((IF(AND($P41&gt;=GA$4,$P41&lt;GB$4,$Q41&lt;GB$4),NETWORKDAYS.INTL($P41,$Q41,1,(Holidays!$A$1:$A$248)),0)+IF(AND($P41&gt;=GA$4,$P41&lt;GB$4,$Q41&gt;=GB$4),NETWORKDAYS.INTL($P41,(GB$4)-1,1,(Holidays!$A$1:$A$248)),0)+IF(AND($P41&lt;GA$4,$Q41&lt;GB$4,$Q41&gt;=GA$4),NETWORKDAYS.INTL(GA$4,$Q41,1,(Holidays!$A$1:$A$248)),0)+IF(AND($P41&lt;GA$4,$Q41&gt;=GB$4,$Q41&gt;=GA$4),NETWORKDAYS.INTL(GA$4,(GB$4)-1,1,(Holidays!$A$1:$A$248)),0))*$S41,"")</f>
        <v>0</v>
      </c>
      <c r="GB41" s="191">
        <f>IFERROR((IF(AND($P41&gt;=GB$4,$P41&lt;GC$4,$Q41&lt;GC$4),NETWORKDAYS.INTL($P41,$Q41,1,(Holidays!$A$1:$A$248)),0)+IF(AND($P41&gt;=GB$4,$P41&lt;GC$4,$Q41&gt;=GC$4),NETWORKDAYS.INTL($P41,(GC$4)-1,1,(Holidays!$A$1:$A$248)),0)+IF(AND($P41&lt;GB$4,$Q41&lt;GC$4,$Q41&gt;=GB$4),NETWORKDAYS.INTL(GB$4,$Q41,1,(Holidays!$A$1:$A$248)),0)+IF(AND($P41&lt;GB$4,$Q41&gt;=GC$4,$Q41&gt;=GB$4),NETWORKDAYS.INTL(GB$4,(GC$4)-1,1,(Holidays!$A$1:$A$248)),0))*$S41,"")</f>
        <v>0</v>
      </c>
      <c r="GC41" s="191">
        <f>IFERROR((IF(AND($P41&gt;=GC$4,$P41&lt;GD$4,$Q41&lt;GD$4),NETWORKDAYS.INTL($P41,$Q41,1,(Holidays!$A$1:$A$248)),0)+IF(AND($P41&gt;=GC$4,$P41&lt;GD$4,$Q41&gt;=GD$4),NETWORKDAYS.INTL($P41,(GD$4)-1,1,(Holidays!$A$1:$A$248)),0)+IF(AND($P41&lt;GC$4,$Q41&lt;GD$4,$Q41&gt;=GC$4),NETWORKDAYS.INTL(GC$4,$Q41,1,(Holidays!$A$1:$A$248)),0)+IF(AND($P41&lt;GC$4,$Q41&gt;=GD$4,$Q41&gt;=GC$4),NETWORKDAYS.INTL(GC$4,(GD$4)-1,1,(Holidays!$A$1:$A$248)),0))*$S41,"")</f>
        <v>0</v>
      </c>
      <c r="GD41" s="191">
        <f>IFERROR((IF(AND($P41&gt;=GD$4,$P41&lt;GE$4,$Q41&lt;GE$4),NETWORKDAYS.INTL($P41,$Q41,1,(Holidays!$A$1:$A$248)),0)+IF(AND($P41&gt;=GD$4,$P41&lt;GE$4,$Q41&gt;=GE$4),NETWORKDAYS.INTL($P41,(GE$4)-1,1,(Holidays!$A$1:$A$248)),0)+IF(AND($P41&lt;GD$4,$Q41&lt;GE$4,$Q41&gt;=GD$4),NETWORKDAYS.INTL(GD$4,$Q41,1,(Holidays!$A$1:$A$248)),0)+IF(AND($P41&lt;GD$4,$Q41&gt;=GE$4,$Q41&gt;=GD$4),NETWORKDAYS.INTL(GD$4,(GE$4)-1,1,(Holidays!$A$1:$A$248)),0))*$S41,"")</f>
        <v>0</v>
      </c>
      <c r="GE41" s="191">
        <f>IFERROR((IF(AND($P41&gt;=GE$4,$P41&lt;GF$4,$Q41&lt;GF$4),NETWORKDAYS.INTL($P41,$Q41,1,(Holidays!$A$1:$A$248)),0)+IF(AND($P41&gt;=GE$4,$P41&lt;GF$4,$Q41&gt;=GF$4),NETWORKDAYS.INTL($P41,(GF$4)-1,1,(Holidays!$A$1:$A$248)),0)+IF(AND($P41&lt;GE$4,$Q41&lt;GF$4,$Q41&gt;=GE$4),NETWORKDAYS.INTL(GE$4,$Q41,1,(Holidays!$A$1:$A$248)),0)+IF(AND($P41&lt;GE$4,$Q41&gt;=GF$4,$Q41&gt;=GE$4),NETWORKDAYS.INTL(GE$4,(GF$4)-1,1,(Holidays!$A$1:$A$248)),0))*$S41,"")</f>
        <v>0</v>
      </c>
      <c r="GF41" s="191">
        <f>IFERROR((IF(AND($P41&gt;=GF$4,$P41&lt;GG$4,$Q41&lt;GG$4),NETWORKDAYS.INTL($P41,$Q41,1,(Holidays!$A$1:$A$248)),0)+IF(AND($P41&gt;=GF$4,$P41&lt;GG$4,$Q41&gt;=GG$4),NETWORKDAYS.INTL($P41,(GG$4)-1,1,(Holidays!$A$1:$A$248)),0)+IF(AND($P41&lt;GF$4,$Q41&lt;GG$4,$Q41&gt;=GF$4),NETWORKDAYS.INTL(GF$4,$Q41,1,(Holidays!$A$1:$A$248)),0)+IF(AND($P41&lt;GF$4,$Q41&gt;=GG$4,$Q41&gt;=GF$4),NETWORKDAYS.INTL(GF$4,(GG$4)-1,1,(Holidays!$A$1:$A$248)),0))*$S41,"")</f>
        <v>0</v>
      </c>
      <c r="GG41" s="191">
        <f>IFERROR((IF(AND($P41&gt;=GG$4,$P41&lt;GH$4,$Q41&lt;GH$4),NETWORKDAYS.INTL($P41,$Q41,1,(Holidays!$A$1:$A$248)),0)+IF(AND($P41&gt;=GG$4,$P41&lt;GH$4,$Q41&gt;=GH$4),NETWORKDAYS.INTL($P41,(GH$4)-1,1,(Holidays!$A$1:$A$248)),0)+IF(AND($P41&lt;GG$4,$Q41&lt;GH$4,$Q41&gt;=GG$4),NETWORKDAYS.INTL(GG$4,$Q41,1,(Holidays!$A$1:$A$248)),0)+IF(AND($P41&lt;GG$4,$Q41&gt;=GH$4,$Q41&gt;=GG$4),NETWORKDAYS.INTL(GG$4,(GH$4)-1,1,(Holidays!$A$1:$A$248)),0))*$S41,"")</f>
        <v>0</v>
      </c>
      <c r="GH41" s="191">
        <f>IFERROR((IF(AND($P41&gt;=GH$4,$P41&lt;GI$4,$Q41&lt;GI$4),NETWORKDAYS.INTL($P41,$Q41,1,(Holidays!$A$1:$A$248)),0)+IF(AND($P41&gt;=GH$4,$P41&lt;GI$4,$Q41&gt;=GI$4),NETWORKDAYS.INTL($P41,(GI$4)-1,1,(Holidays!$A$1:$A$248)),0)+IF(AND($P41&lt;GH$4,$Q41&lt;GI$4,$Q41&gt;=GH$4),NETWORKDAYS.INTL(GH$4,$Q41,1,(Holidays!$A$1:$A$248)),0)+IF(AND($P41&lt;GH$4,$Q41&gt;=GI$4,$Q41&gt;=GH$4),NETWORKDAYS.INTL(GH$4,(GI$4)-1,1,(Holidays!$A$1:$A$248)),0))*$S41,"")</f>
        <v>0</v>
      </c>
      <c r="GI41" s="191">
        <f>IFERROR((IF(AND($P41&gt;=GI$4,$P41&lt;GJ$4,$Q41&lt;GJ$4),NETWORKDAYS.INTL($P41,$Q41,1,(Holidays!$A$1:$A$248)),0)+IF(AND($P41&gt;=GI$4,$P41&lt;GJ$4,$Q41&gt;=GJ$4),NETWORKDAYS.INTL($P41,(GJ$4)-1,1,(Holidays!$A$1:$A$248)),0)+IF(AND($P41&lt;GI$4,$Q41&lt;GJ$4,$Q41&gt;=GI$4),NETWORKDAYS.INTL(GI$4,$Q41,1,(Holidays!$A$1:$A$248)),0)+IF(AND($P41&lt;GI$4,$Q41&gt;=GJ$4,$Q41&gt;=GI$4),NETWORKDAYS.INTL(GI$4,(GJ$4)-1,1,(Holidays!$A$1:$A$248)),0))*$S41,"")</f>
        <v>0</v>
      </c>
      <c r="GJ41" s="191">
        <f>IFERROR((IF(AND($P41&gt;=GJ$4,$P41&lt;GK$4,$Q41&lt;GK$4),NETWORKDAYS.INTL($P41,$Q41,1,(Holidays!$A$1:$A$248)),0)+IF(AND($P41&gt;=GJ$4,$P41&lt;GK$4,$Q41&gt;=GK$4),NETWORKDAYS.INTL($P41,(GK$4)-1,1,(Holidays!$A$1:$A$248)),0)+IF(AND($P41&lt;GJ$4,$Q41&lt;GK$4,$Q41&gt;=GJ$4),NETWORKDAYS.INTL(GJ$4,$Q41,1,(Holidays!$A$1:$A$248)),0)+IF(AND($P41&lt;GJ$4,$Q41&gt;=GK$4,$Q41&gt;=GJ$4),NETWORKDAYS.INTL(GJ$4,(GK$4)-1,1,(Holidays!$A$1:$A$248)),0))*$S41,"")</f>
        <v>0</v>
      </c>
      <c r="GK41" s="191">
        <f>IFERROR((IF(AND($P41&gt;=GK$4,$P41&lt;GL$4,$Q41&lt;GL$4),NETWORKDAYS.INTL($P41,$Q41,1,(Holidays!$A$1:$A$248)),0)+IF(AND($P41&gt;=GK$4,$P41&lt;GL$4,$Q41&gt;=GL$4),NETWORKDAYS.INTL($P41,(GL$4)-1,1,(Holidays!$A$1:$A$248)),0)+IF(AND($P41&lt;GK$4,$Q41&lt;GL$4,$Q41&gt;=GK$4),NETWORKDAYS.INTL(GK$4,$Q41,1,(Holidays!$A$1:$A$248)),0)+IF(AND($P41&lt;GK$4,$Q41&gt;=GL$4,$Q41&gt;=GK$4),NETWORKDAYS.INTL(GK$4,(GL$4)-1,1,(Holidays!$A$1:$A$248)),0))*$S41,"")</f>
        <v>0</v>
      </c>
      <c r="GL41" s="191">
        <f>IFERROR((IF(AND($P41&gt;=GL$4,$P41&lt;GM$4,$Q41&lt;GM$4),NETWORKDAYS.INTL($P41,$Q41,1,(Holidays!$A$1:$A$248)),0)+IF(AND($P41&gt;=GL$4,$P41&lt;GM$4,$Q41&gt;=GM$4),NETWORKDAYS.INTL($P41,(GM$4)-1,1,(Holidays!$A$1:$A$248)),0)+IF(AND($P41&lt;GL$4,$Q41&lt;GM$4,$Q41&gt;=GL$4),NETWORKDAYS.INTL(GL$4,$Q41,1,(Holidays!$A$1:$A$248)),0)+IF(AND($P41&lt;GL$4,$Q41&gt;=GM$4,$Q41&gt;=GL$4),NETWORKDAYS.INTL(GL$4,(GM$4)-1,1,(Holidays!$A$1:$A$248)),0))*$S41,"")</f>
        <v>0</v>
      </c>
      <c r="GM41" s="191">
        <f>IFERROR((IF(AND($P41&gt;=GM$4,$P41&lt;GN$4,$Q41&lt;GN$4),NETWORKDAYS.INTL($P41,$Q41,1,(Holidays!$A$1:$A$248)),0)+IF(AND($P41&gt;=GM$4,$P41&lt;GN$4,$Q41&gt;=GN$4),NETWORKDAYS.INTL($P41,(GN$4)-1,1,(Holidays!$A$1:$A$248)),0)+IF(AND($P41&lt;GM$4,$Q41&lt;GN$4,$Q41&gt;=GM$4),NETWORKDAYS.INTL(GM$4,$Q41,1,(Holidays!$A$1:$A$248)),0)+IF(AND($P41&lt;GM$4,$Q41&gt;=GN$4,$Q41&gt;=GM$4),NETWORKDAYS.INTL(GM$4,(GN$4)-1,1,(Holidays!$A$1:$A$248)),0))*$S41,"")</f>
        <v>0</v>
      </c>
      <c r="GN41" s="191">
        <f>IFERROR((IF(AND($P41&gt;=GN$4,$P41&lt;GO$4,$Q41&lt;GO$4),NETWORKDAYS.INTL($P41,$Q41,1,(Holidays!$A$1:$A$248)),0)+IF(AND($P41&gt;=GN$4,$P41&lt;GO$4,$Q41&gt;=GO$4),NETWORKDAYS.INTL($P41,(GO$4)-1,1,(Holidays!$A$1:$A$248)),0)+IF(AND($P41&lt;GN$4,$Q41&lt;GO$4,$Q41&gt;=GN$4),NETWORKDAYS.INTL(GN$4,$Q41,1,(Holidays!$A$1:$A$248)),0)+IF(AND($P41&lt;GN$4,$Q41&gt;=GO$4,$Q41&gt;=GN$4),NETWORKDAYS.INTL(GN$4,(GO$4)-1,1,(Holidays!$A$1:$A$248)),0))*$S41,"")</f>
        <v>0</v>
      </c>
      <c r="GO41" s="191">
        <f>IFERROR((IF(AND($P41&gt;=GO$4,$P41&lt;GP$4,$Q41&lt;GP$4),NETWORKDAYS.INTL($P41,$Q41,1,(Holidays!$A$1:$A$248)),0)+IF(AND($P41&gt;=GO$4,$P41&lt;GP$4,$Q41&gt;=GP$4),NETWORKDAYS.INTL($P41,(GP$4)-1,1,(Holidays!$A$1:$A$248)),0)+IF(AND($P41&lt;GO$4,$Q41&lt;GP$4,$Q41&gt;=GO$4),NETWORKDAYS.INTL(GO$4,$Q41,1,(Holidays!$A$1:$A$248)),0)+IF(AND($P41&lt;GO$4,$Q41&gt;=GP$4,$Q41&gt;=GO$4),NETWORKDAYS.INTL(GO$4,(GP$4)-1,1,(Holidays!$A$1:$A$248)),0))*$S41,"")</f>
        <v>0</v>
      </c>
      <c r="GP41" s="191">
        <f>IFERROR((IF(AND($P41&gt;=GP$4,$P41&lt;GQ$4,$Q41&lt;GQ$4),NETWORKDAYS.INTL($P41,$Q41,1,(Holidays!$A$1:$A$248)),0)+IF(AND($P41&gt;=GP$4,$P41&lt;GQ$4,$Q41&gt;=GQ$4),NETWORKDAYS.INTL($P41,(GQ$4)-1,1,(Holidays!$A$1:$A$248)),0)+IF(AND($P41&lt;GP$4,$Q41&lt;GQ$4,$Q41&gt;=GP$4),NETWORKDAYS.INTL(GP$4,$Q41,1,(Holidays!$A$1:$A$248)),0)+IF(AND($P41&lt;GP$4,$Q41&gt;=GQ$4,$Q41&gt;=GP$4),NETWORKDAYS.INTL(GP$4,(GQ$4)-1,1,(Holidays!$A$1:$A$248)),0))*$S41,"")</f>
        <v>0</v>
      </c>
      <c r="GQ41" s="191">
        <f>IFERROR((IF(AND($P41&gt;=GQ$4,$P41&lt;GR$4,$Q41&lt;GR$4),NETWORKDAYS.INTL($P41,$Q41,1,(Holidays!$A$1:$A$248)),0)+IF(AND($P41&gt;=GQ$4,$P41&lt;GR$4,$Q41&gt;=GR$4),NETWORKDAYS.INTL($P41,(GR$4)-1,1,(Holidays!$A$1:$A$248)),0)+IF(AND($P41&lt;GQ$4,$Q41&lt;GR$4,$Q41&gt;=GQ$4),NETWORKDAYS.INTL(GQ$4,$Q41,1,(Holidays!$A$1:$A$248)),0)+IF(AND($P41&lt;GQ$4,$Q41&gt;=GR$4,$Q41&gt;=GQ$4),NETWORKDAYS.INTL(GQ$4,(GR$4)-1,1,(Holidays!$A$1:$A$248)),0))*$S41,"")</f>
        <v>0</v>
      </c>
      <c r="GR41" s="191">
        <f>IFERROR((IF(AND($P41&gt;=GR$4,$P41&lt;GS$4,$Q41&lt;GS$4),NETWORKDAYS.INTL($P41,$Q41,1,(Holidays!$A$1:$A$248)),0)+IF(AND($P41&gt;=GR$4,$P41&lt;GS$4,$Q41&gt;=GS$4),NETWORKDAYS.INTL($P41,(GS$4)-1,1,(Holidays!$A$1:$A$248)),0)+IF(AND($P41&lt;GR$4,$Q41&lt;GS$4,$Q41&gt;=GR$4),NETWORKDAYS.INTL(GR$4,$Q41,1,(Holidays!$A$1:$A$248)),0)+IF(AND($P41&lt;GR$4,$Q41&gt;=GS$4,$Q41&gt;=GR$4),NETWORKDAYS.INTL(GR$4,(GS$4)-1,1,(Holidays!$A$1:$A$248)),0))*$S41,"")</f>
        <v>0</v>
      </c>
      <c r="GS41" s="191">
        <f>IFERROR((IF(AND($P41&gt;=GS$4,$P41&lt;GT$4,$Q41&lt;GT$4),NETWORKDAYS.INTL($P41,$Q41,1,(Holidays!$A$1:$A$248)),0)+IF(AND($P41&gt;=GS$4,$P41&lt;GT$4,$Q41&gt;=GT$4),NETWORKDAYS.INTL($P41,(GT$4)-1,1,(Holidays!$A$1:$A$248)),0)+IF(AND($P41&lt;GS$4,$Q41&lt;GT$4,$Q41&gt;=GS$4),NETWORKDAYS.INTL(GS$4,$Q41,1,(Holidays!$A$1:$A$248)),0)+IF(AND($P41&lt;GS$4,$Q41&gt;=GT$4,$Q41&gt;=GS$4),NETWORKDAYS.INTL(GS$4,(GT$4)-1,1,(Holidays!$A$1:$A$248)),0))*$S41,"")</f>
        <v>0</v>
      </c>
      <c r="GT41" s="191">
        <f>IFERROR((IF(AND($P41&gt;=GT$4,$P41&lt;GU$4,$Q41&lt;GU$4),NETWORKDAYS.INTL($P41,$Q41,1,(Holidays!$A$1:$A$248)),0)+IF(AND($P41&gt;=GT$4,$P41&lt;GU$4,$Q41&gt;=GU$4),NETWORKDAYS.INTL($P41,(GU$4)-1,1,(Holidays!$A$1:$A$248)),0)+IF(AND($P41&lt;GT$4,$Q41&lt;GU$4,$Q41&gt;=GT$4),NETWORKDAYS.INTL(GT$4,$Q41,1,(Holidays!$A$1:$A$248)),0)+IF(AND($P41&lt;GT$4,$Q41&gt;=GU$4,$Q41&gt;=GT$4),NETWORKDAYS.INTL(GT$4,(GU$4)-1,1,(Holidays!$A$1:$A$248)),0))*$S41,"")</f>
        <v>0</v>
      </c>
      <c r="GU41" s="191">
        <f>IFERROR((IF(AND($P41&gt;=GU$4,$P41&lt;GV$4,$Q41&lt;GV$4),NETWORKDAYS.INTL($P41,$Q41,1,(Holidays!$A$1:$A$248)),0)+IF(AND($P41&gt;=GU$4,$P41&lt;GV$4,$Q41&gt;=GV$4),NETWORKDAYS.INTL($P41,(GV$4)-1,1,(Holidays!$A$1:$A$248)),0)+IF(AND($P41&lt;GU$4,$Q41&lt;GV$4,$Q41&gt;=GU$4),NETWORKDAYS.INTL(GU$4,$Q41,1,(Holidays!$A$1:$A$248)),0)+IF(AND($P41&lt;GU$4,$Q41&gt;=GV$4,$Q41&gt;=GU$4),NETWORKDAYS.INTL(GU$4,(GV$4)-1,1,(Holidays!$A$1:$A$248)),0))*$S41,"")</f>
        <v>0</v>
      </c>
      <c r="GV41" s="191">
        <f>IFERROR((IF(AND($P41&gt;=GV$4,$P41&lt;GW$4,$Q41&lt;GW$4),NETWORKDAYS.INTL($P41,$Q41,1,(Holidays!$A$1:$A$248)),0)+IF(AND($P41&gt;=GV$4,$P41&lt;GW$4,$Q41&gt;=GW$4),NETWORKDAYS.INTL($P41,(GW$4)-1,1,(Holidays!$A$1:$A$248)),0)+IF(AND($P41&lt;GV$4,$Q41&lt;GW$4,$Q41&gt;=GV$4),NETWORKDAYS.INTL(GV$4,$Q41,1,(Holidays!$A$1:$A$248)),0)+IF(AND($P41&lt;GV$4,$Q41&gt;=GW$4,$Q41&gt;=GV$4),NETWORKDAYS.INTL(GV$4,(GW$4)-1,1,(Holidays!$A$1:$A$248)),0))*$S41,"")</f>
        <v>0</v>
      </c>
      <c r="GW41" s="191">
        <f>IFERROR((IF(AND($P41&gt;=GW$4,$P41&lt;GX$4,$Q41&lt;GX$4),NETWORKDAYS.INTL($P41,$Q41,1,(Holidays!$A$1:$A$248)),0)+IF(AND($P41&gt;=GW$4,$P41&lt;GX$4,$Q41&gt;=GX$4),NETWORKDAYS.INTL($P41,(GX$4)-1,1,(Holidays!$A$1:$A$248)),0)+IF(AND($P41&lt;GW$4,$Q41&lt;GX$4,$Q41&gt;=GW$4),NETWORKDAYS.INTL(GW$4,$Q41,1,(Holidays!$A$1:$A$248)),0)+IF(AND($P41&lt;GW$4,$Q41&gt;=GX$4,$Q41&gt;=GW$4),NETWORKDAYS.INTL(GW$4,(GX$4)-1,1,(Holidays!$A$1:$A$248)),0))*$S41,"")</f>
        <v>0</v>
      </c>
      <c r="GX41" s="191">
        <f>IFERROR((IF(AND($P41&gt;=GX$4,$P41&lt;GY$4,$Q41&lt;GY$4),NETWORKDAYS.INTL($P41,$Q41,1,(Holidays!$A$1:$A$248)),0)+IF(AND($P41&gt;=GX$4,$P41&lt;GY$4,$Q41&gt;=GY$4),NETWORKDAYS.INTL($P41,(GY$4)-1,1,(Holidays!$A$1:$A$248)),0)+IF(AND($P41&lt;GX$4,$Q41&lt;GY$4,$Q41&gt;=GX$4),NETWORKDAYS.INTL(GX$4,$Q41,1,(Holidays!$A$1:$A$248)),0)+IF(AND($P41&lt;GX$4,$Q41&gt;=GY$4,$Q41&gt;=GX$4),NETWORKDAYS.INTL(GX$4,(GY$4)-1,1,(Holidays!$A$1:$A$248)),0))*$S41,"")</f>
        <v>0</v>
      </c>
      <c r="GY41" s="191">
        <f>IFERROR((IF(AND($P41&gt;=GY$4,$P41&lt;GZ$4,$Q41&lt;GZ$4),NETWORKDAYS.INTL($P41,$Q41,1,(Holidays!$A$1:$A$248)),0)+IF(AND($P41&gt;=GY$4,$P41&lt;GZ$4,$Q41&gt;=GZ$4),NETWORKDAYS.INTL($P41,(GZ$4)-1,1,(Holidays!$A$1:$A$248)),0)+IF(AND($P41&lt;GY$4,$Q41&lt;GZ$4,$Q41&gt;=GY$4),NETWORKDAYS.INTL(GY$4,$Q41,1,(Holidays!$A$1:$A$248)),0)+IF(AND($P41&lt;GY$4,$Q41&gt;=GZ$4,$Q41&gt;=GY$4),NETWORKDAYS.INTL(GY$4,(GZ$4)-1,1,(Holidays!$A$1:$A$248)),0))*$S41,"")</f>
        <v>0</v>
      </c>
      <c r="GZ41" s="191">
        <f>IFERROR((IF(AND($P41&gt;=GZ$4,$P41&lt;HA$4,$Q41&lt;HA$4),NETWORKDAYS.INTL($P41,$Q41,1,(Holidays!$A$1:$A$248)),0)+IF(AND($P41&gt;=GZ$4,$P41&lt;HA$4,$Q41&gt;=HA$4),NETWORKDAYS.INTL($P41,(HA$4)-1,1,(Holidays!$A$1:$A$248)),0)+IF(AND($P41&lt;GZ$4,$Q41&lt;HA$4,$Q41&gt;=GZ$4),NETWORKDAYS.INTL(GZ$4,$Q41,1,(Holidays!$A$1:$A$248)),0)+IF(AND($P41&lt;GZ$4,$Q41&gt;=HA$4,$Q41&gt;=GZ$4),NETWORKDAYS.INTL(GZ$4,(HA$4)-1,1,(Holidays!$A$1:$A$248)),0))*$S41,"")</f>
        <v>0</v>
      </c>
      <c r="HA41" s="191">
        <f>IFERROR((IF(AND($P41&gt;=HA$4,$P41&lt;HB$4,$Q41&lt;HB$4),NETWORKDAYS.INTL($P41,$Q41,1,(Holidays!$A$1:$A$248)),0)+IF(AND($P41&gt;=HA$4,$P41&lt;HB$4,$Q41&gt;=HB$4),NETWORKDAYS.INTL($P41,(HB$4)-1,1,(Holidays!$A$1:$A$248)),0)+IF(AND($P41&lt;HA$4,$Q41&lt;HB$4,$Q41&gt;=HA$4),NETWORKDAYS.INTL(HA$4,$Q41,1,(Holidays!$A$1:$A$248)),0)+IF(AND($P41&lt;HA$4,$Q41&gt;=HB$4,$Q41&gt;=HA$4),NETWORKDAYS.INTL(HA$4,(HB$4)-1,1,(Holidays!$A$1:$A$248)),0))*$S41,"")</f>
        <v>0</v>
      </c>
      <c r="HB41" s="191">
        <f>IFERROR((IF(AND($P41&gt;=HB$4,$P41&lt;HC$4,$Q41&lt;HC$4),NETWORKDAYS.INTL($P41,$Q41,1,(Holidays!$A$1:$A$248)),0)+IF(AND($P41&gt;=HB$4,$P41&lt;HC$4,$Q41&gt;=HC$4),NETWORKDAYS.INTL($P41,(HC$4)-1,1,(Holidays!$A$1:$A$248)),0)+IF(AND($P41&lt;HB$4,$Q41&lt;HC$4,$Q41&gt;=HB$4),NETWORKDAYS.INTL(HB$4,$Q41,1,(Holidays!$A$1:$A$248)),0)+IF(AND($P41&lt;HB$4,$Q41&gt;=HC$4,$Q41&gt;=HB$4),NETWORKDAYS.INTL(HB$4,(HC$4)-1,1,(Holidays!$A$1:$A$248)),0))*$S41,"")</f>
        <v>0</v>
      </c>
      <c r="HC41" s="191">
        <f>IFERROR((IF(AND($P41&gt;=HC$4,$P41&lt;HD$4,$Q41&lt;HD$4),NETWORKDAYS.INTL($P41,$Q41,1,(Holidays!$A$1:$A$248)),0)+IF(AND($P41&gt;=HC$4,$P41&lt;HD$4,$Q41&gt;=HD$4),NETWORKDAYS.INTL($P41,(HD$4)-1,1,(Holidays!$A$1:$A$248)),0)+IF(AND($P41&lt;HC$4,$Q41&lt;HD$4,$Q41&gt;=HC$4),NETWORKDAYS.INTL(HC$4,$Q41,1,(Holidays!$A$1:$A$248)),0)+IF(AND($P41&lt;HC$4,$Q41&gt;=HD$4,$Q41&gt;=HC$4),NETWORKDAYS.INTL(HC$4,(HD$4)-1,1,(Holidays!$A$1:$A$248)),0))*$S41,"")</f>
        <v>0</v>
      </c>
      <c r="HD41" s="191">
        <f>IFERROR((IF(AND($P41&gt;=HD$4,$P41&lt;HE$4,$Q41&lt;HE$4),NETWORKDAYS.INTL($P41,$Q41,1,(Holidays!$A$1:$A$248)),0)+IF(AND($P41&gt;=HD$4,$P41&lt;HE$4,$Q41&gt;=HE$4),NETWORKDAYS.INTL($P41,(HE$4)-1,1,(Holidays!$A$1:$A$248)),0)+IF(AND($P41&lt;HD$4,$Q41&lt;HE$4,$Q41&gt;=HD$4),NETWORKDAYS.INTL(HD$4,$Q41,1,(Holidays!$A$1:$A$248)),0)+IF(AND($P41&lt;HD$4,$Q41&gt;=HE$4,$Q41&gt;=HD$4),NETWORKDAYS.INTL(HD$4,(HE$4)-1,1,(Holidays!$A$1:$A$248)),0))*$S41,"")</f>
        <v>0</v>
      </c>
      <c r="HE41" s="191">
        <f>IFERROR((IF(AND($P41&gt;=HE$4,$P41&lt;HF$4,$Q41&lt;HF$4),NETWORKDAYS.INTL($P41,$Q41,1,(Holidays!$A$1:$A$248)),0)+IF(AND($P41&gt;=HE$4,$P41&lt;HF$4,$Q41&gt;=HF$4),NETWORKDAYS.INTL($P41,(HF$4)-1,1,(Holidays!$A$1:$A$248)),0)+IF(AND($P41&lt;HE$4,$Q41&lt;HF$4,$Q41&gt;=HE$4),NETWORKDAYS.INTL(HE$4,$Q41,1,(Holidays!$A$1:$A$248)),0)+IF(AND($P41&lt;HE$4,$Q41&gt;=HF$4,$Q41&gt;=HE$4),NETWORKDAYS.INTL(HE$4,(HF$4)-1,1,(Holidays!$A$1:$A$248)),0))*$S41,"")</f>
        <v>0</v>
      </c>
      <c r="HF41" s="191">
        <f>IFERROR((IF(AND($P41&gt;=HF$4,$P41&lt;HG$4,$Q41&lt;HG$4),NETWORKDAYS.INTL($P41,$Q41,1,(Holidays!$A$1:$A$248)),0)+IF(AND($P41&gt;=HF$4,$P41&lt;HG$4,$Q41&gt;=HG$4),NETWORKDAYS.INTL($P41,(HG$4)-1,1,(Holidays!$A$1:$A$248)),0)+IF(AND($P41&lt;HF$4,$Q41&lt;HG$4,$Q41&gt;=HF$4),NETWORKDAYS.INTL(HF$4,$Q41,1,(Holidays!$A$1:$A$248)),0)+IF(AND($P41&lt;HF$4,$Q41&gt;=HG$4,$Q41&gt;=HF$4),NETWORKDAYS.INTL(HF$4,(HG$4)-1,1,(Holidays!$A$1:$A$248)),0))*$S41,"")</f>
        <v>0</v>
      </c>
      <c r="HG41" s="191">
        <f>IFERROR((IF(AND($P41&gt;=HG$4,$P41&lt;HH$4,$Q41&lt;HH$4),NETWORKDAYS.INTL($P41,$Q41,1,(Holidays!$A$1:$A$248)),0)+IF(AND($P41&gt;=HG$4,$P41&lt;HH$4,$Q41&gt;=HH$4),NETWORKDAYS.INTL($P41,(HH$4)-1,1,(Holidays!$A$1:$A$248)),0)+IF(AND($P41&lt;HG$4,$Q41&lt;HH$4,$Q41&gt;=HG$4),NETWORKDAYS.INTL(HG$4,$Q41,1,(Holidays!$A$1:$A$248)),0)+IF(AND($P41&lt;HG$4,$Q41&gt;=HH$4,$Q41&gt;=HG$4),NETWORKDAYS.INTL(HG$4,(HH$4)-1,1,(Holidays!$A$1:$A$248)),0))*$S41,"")</f>
        <v>0</v>
      </c>
      <c r="HH41" s="191">
        <f>IFERROR((IF(AND($P41&gt;=HH$4,$P41&lt;HI$4,$Q41&lt;HI$4),NETWORKDAYS.INTL($P41,$Q41,1,(Holidays!$A$1:$A$248)),0)+IF(AND($P41&gt;=HH$4,$P41&lt;HI$4,$Q41&gt;=HI$4),NETWORKDAYS.INTL($P41,(HI$4)-1,1,(Holidays!$A$1:$A$248)),0)+IF(AND($P41&lt;HH$4,$Q41&lt;HI$4,$Q41&gt;=HH$4),NETWORKDAYS.INTL(HH$4,$Q41,1,(Holidays!$A$1:$A$248)),0)+IF(AND($P41&lt;HH$4,$Q41&gt;=HI$4,$Q41&gt;=HH$4),NETWORKDAYS.INTL(HH$4,(HI$4)-1,1,(Holidays!$A$1:$A$248)),0))*$S41,"")</f>
        <v>0</v>
      </c>
      <c r="HI41" s="191">
        <f>IFERROR((IF(AND($P41&gt;=HI$4,$P41&lt;HJ$4,$Q41&lt;HJ$4),NETWORKDAYS.INTL($P41,$Q41,1,(Holidays!$A$1:$A$248)),0)+IF(AND($P41&gt;=HI$4,$P41&lt;HJ$4,$Q41&gt;=HJ$4),NETWORKDAYS.INTL($P41,(HJ$4)-1,1,(Holidays!$A$1:$A$248)),0)+IF(AND($P41&lt;HI$4,$Q41&lt;HJ$4,$Q41&gt;=HI$4),NETWORKDAYS.INTL(HI$4,$Q41,1,(Holidays!$A$1:$A$248)),0)+IF(AND($P41&lt;HI$4,$Q41&gt;=HJ$4,$Q41&gt;=HI$4),NETWORKDAYS.INTL(HI$4,(HJ$4)-1,1,(Holidays!$A$1:$A$248)),0))*$S41,"")</f>
        <v>0</v>
      </c>
      <c r="HJ41" s="191">
        <f>IFERROR((IF(AND($P41&gt;=HJ$4,$P41&lt;HK$4,$Q41&lt;HK$4),NETWORKDAYS.INTL($P41,$Q41,1,(Holidays!$A$1:$A$248)),0)+IF(AND($P41&gt;=HJ$4,$P41&lt;HK$4,$Q41&gt;=HK$4),NETWORKDAYS.INTL($P41,(HK$4)-1,1,(Holidays!$A$1:$A$248)),0)+IF(AND($P41&lt;HJ$4,$Q41&lt;HK$4,$Q41&gt;=HJ$4),NETWORKDAYS.INTL(HJ$4,$Q41,1,(Holidays!$A$1:$A$248)),0)+IF(AND($P41&lt;HJ$4,$Q41&gt;=HK$4,$Q41&gt;=HJ$4),NETWORKDAYS.INTL(HJ$4,(HK$4)-1,1,(Holidays!$A$1:$A$248)),0))*$S41,"")</f>
        <v>0</v>
      </c>
      <c r="HK41" s="191">
        <f>IFERROR((IF(AND($P41&gt;=HK$4,$P41&lt;HL$4,$Q41&lt;HL$4),NETWORKDAYS.INTL($P41,$Q41,1,(Holidays!$A$1:$A$248)),0)+IF(AND($P41&gt;=HK$4,$P41&lt;HL$4,$Q41&gt;=HL$4),NETWORKDAYS.INTL($P41,(HL$4)-1,1,(Holidays!$A$1:$A$248)),0)+IF(AND($P41&lt;HK$4,$Q41&lt;HL$4,$Q41&gt;=HK$4),NETWORKDAYS.INTL(HK$4,$Q41,1,(Holidays!$A$1:$A$248)),0)+IF(AND($P41&lt;HK$4,$Q41&gt;=HL$4,$Q41&gt;=HK$4),NETWORKDAYS.INTL(HK$4,(HL$4)-1,1,(Holidays!$A$1:$A$248)),0))*$S41,"")</f>
        <v>0</v>
      </c>
      <c r="HL41" s="191">
        <f>IFERROR((IF(AND($P41&gt;=HL$4,$P41&lt;HM$4,$Q41&lt;HM$4),NETWORKDAYS.INTL($P41,$Q41,1,(Holidays!$A$1:$A$248)),0)+IF(AND($P41&gt;=HL$4,$P41&lt;HM$4,$Q41&gt;=HM$4),NETWORKDAYS.INTL($P41,(HM$4)-1,1,(Holidays!$A$1:$A$248)),0)+IF(AND($P41&lt;HL$4,$Q41&lt;HM$4,$Q41&gt;=HL$4),NETWORKDAYS.INTL(HL$4,$Q41,1,(Holidays!$A$1:$A$248)),0)+IF(AND($P41&lt;HL$4,$Q41&gt;=HM$4,$Q41&gt;=HL$4),NETWORKDAYS.INTL(HL$4,(HM$4)-1,1,(Holidays!$A$1:$A$248)),0))*$S41,"")</f>
        <v>0</v>
      </c>
      <c r="HM41" s="191">
        <f>IFERROR((IF(AND($P41&gt;=HM$4,$P41&lt;HN$4,$Q41&lt;HN$4),NETWORKDAYS.INTL($P41,$Q41,1,(Holidays!$A$1:$A$248)),0)+IF(AND($P41&gt;=HM$4,$P41&lt;HN$4,$Q41&gt;=HN$4),NETWORKDAYS.INTL($P41,(HN$4)-1,1,(Holidays!$A$1:$A$248)),0)+IF(AND($P41&lt;HM$4,$Q41&lt;HN$4,$Q41&gt;=HM$4),NETWORKDAYS.INTL(HM$4,$Q41,1,(Holidays!$A$1:$A$248)),0)+IF(AND($P41&lt;HM$4,$Q41&gt;=HN$4,$Q41&gt;=HM$4),NETWORKDAYS.INTL(HM$4,(HN$4)-1,1,(Holidays!$A$1:$A$248)),0))*$S41,"")</f>
        <v>0</v>
      </c>
      <c r="HN41" s="191">
        <f>IFERROR((IF(AND($P41&gt;=HN$4,$P41&lt;HO$4,$Q41&lt;HO$4),NETWORKDAYS.INTL($P41,$Q41,1,(Holidays!$A$1:$A$248)),0)+IF(AND($P41&gt;=HN$4,$P41&lt;HO$4,$Q41&gt;=HO$4),NETWORKDAYS.INTL($P41,(HO$4)-1,1,(Holidays!$A$1:$A$248)),0)+IF(AND($P41&lt;HN$4,$Q41&lt;HO$4,$Q41&gt;=HN$4),NETWORKDAYS.INTL(HN$4,$Q41,1,(Holidays!$A$1:$A$248)),0)+IF(AND($P41&lt;HN$4,$Q41&gt;=HO$4,$Q41&gt;=HN$4),NETWORKDAYS.INTL(HN$4,(HO$4)-1,1,(Holidays!$A$1:$A$248)),0))*$S41,"")</f>
        <v>0</v>
      </c>
      <c r="HO41" s="191">
        <f>IFERROR((IF(AND($P41&gt;=HO$4,$P41&lt;HP$4,$Q41&lt;HP$4),NETWORKDAYS.INTL($P41,$Q41,1,(Holidays!$A$1:$A$248)),0)+IF(AND($P41&gt;=HO$4,$P41&lt;HP$4,$Q41&gt;=HP$4),NETWORKDAYS.INTL($P41,(HP$4)-1,1,(Holidays!$A$1:$A$248)),0)+IF(AND($P41&lt;HO$4,$Q41&lt;HP$4,$Q41&gt;=HO$4),NETWORKDAYS.INTL(HO$4,$Q41,1,(Holidays!$A$1:$A$248)),0)+IF(AND($P41&lt;HO$4,$Q41&gt;=HP$4,$Q41&gt;=HO$4),NETWORKDAYS.INTL(HO$4,(HP$4)-1,1,(Holidays!$A$1:$A$248)),0))*$S41,"")</f>
        <v>0</v>
      </c>
      <c r="HP41" s="191">
        <f>IFERROR((IF(AND($P41&gt;=HP$4,$P41&lt;HQ$4,$Q41&lt;HQ$4),NETWORKDAYS.INTL($P41,$Q41,1,(Holidays!$A$1:$A$248)),0)+IF(AND($P41&gt;=HP$4,$P41&lt;HQ$4,$Q41&gt;=HQ$4),NETWORKDAYS.INTL($P41,(HQ$4)-1,1,(Holidays!$A$1:$A$248)),0)+IF(AND($P41&lt;HP$4,$Q41&lt;HQ$4,$Q41&gt;=HP$4),NETWORKDAYS.INTL(HP$4,$Q41,1,(Holidays!$A$1:$A$248)),0)+IF(AND($P41&lt;HP$4,$Q41&gt;=HQ$4,$Q41&gt;=HP$4),NETWORKDAYS.INTL(HP$4,(HQ$4)-1,1,(Holidays!$A$1:$A$248)),0))*$S41,"")</f>
        <v>0</v>
      </c>
      <c r="HQ41" s="191">
        <f>IFERROR((IF(AND($P41&gt;=HQ$4,$P41&lt;HR$4,$Q41&lt;HR$4),NETWORKDAYS.INTL($P41,$Q41,1,(Holidays!$A$1:$A$248)),0)+IF(AND($P41&gt;=HQ$4,$P41&lt;HR$4,$Q41&gt;=HR$4),NETWORKDAYS.INTL($P41,(HR$4)-1,1,(Holidays!$A$1:$A$248)),0)+IF(AND($P41&lt;HQ$4,$Q41&lt;HR$4,$Q41&gt;=HQ$4),NETWORKDAYS.INTL(HQ$4,$Q41,1,(Holidays!$A$1:$A$248)),0)+IF(AND($P41&lt;HQ$4,$Q41&gt;=HR$4,$Q41&gt;=HQ$4),NETWORKDAYS.INTL(HQ$4,(HR$4)-1,1,(Holidays!$A$1:$A$248)),0))*$S41,"")</f>
        <v>0</v>
      </c>
      <c r="HR41" s="191">
        <f>IFERROR((IF(AND($P41&gt;=HR$4,$P41&lt;HS$4,$Q41&lt;HS$4),NETWORKDAYS.INTL($P41,$Q41,1,(Holidays!$A$1:$A$248)),0)+IF(AND($P41&gt;=HR$4,$P41&lt;HS$4,$Q41&gt;=HS$4),NETWORKDAYS.INTL($P41,(HS$4)-1,1,(Holidays!$A$1:$A$248)),0)+IF(AND($P41&lt;HR$4,$Q41&lt;HS$4,$Q41&gt;=HR$4),NETWORKDAYS.INTL(HR$4,$Q41,1,(Holidays!$A$1:$A$248)),0)+IF(AND($P41&lt;HR$4,$Q41&gt;=HS$4,$Q41&gt;=HR$4),NETWORKDAYS.INTL(HR$4,(HS$4)-1,1,(Holidays!$A$1:$A$248)),0))*$S41,"")</f>
        <v>0</v>
      </c>
      <c r="HS41" s="191">
        <f>IFERROR((IF(AND($P41&gt;=HS$4,$P41&lt;HT$4,$Q41&lt;HT$4),NETWORKDAYS.INTL($P41,$Q41,1,(Holidays!$A$1:$A$248)),0)+IF(AND($P41&gt;=HS$4,$P41&lt;HT$4,$Q41&gt;=HT$4),NETWORKDAYS.INTL($P41,(HT$4)-1,1,(Holidays!$A$1:$A$248)),0)+IF(AND($P41&lt;HS$4,$Q41&lt;HT$4,$Q41&gt;=HS$4),NETWORKDAYS.INTL(HS$4,$Q41,1,(Holidays!$A$1:$A$248)),0)+IF(AND($P41&lt;HS$4,$Q41&gt;=HT$4,$Q41&gt;=HS$4),NETWORKDAYS.INTL(HS$4,(HT$4)-1,1,(Holidays!$A$1:$A$248)),0))*$S41,"")</f>
        <v>0</v>
      </c>
      <c r="HT41" s="191">
        <f>IFERROR((IF(AND($P41&gt;=HT$4,$P41&lt;HU$4,$Q41&lt;HU$4),NETWORKDAYS.INTL($P41,$Q41,1,(Holidays!$A$1:$A$248)),0)+IF(AND($P41&gt;=HT$4,$P41&lt;HU$4,$Q41&gt;=HU$4),NETWORKDAYS.INTL($P41,(HU$4)-1,1,(Holidays!$A$1:$A$248)),0)+IF(AND($P41&lt;HT$4,$Q41&lt;HU$4,$Q41&gt;=HT$4),NETWORKDAYS.INTL(HT$4,$Q41,1,(Holidays!$A$1:$A$248)),0)+IF(AND($P41&lt;HT$4,$Q41&gt;=HU$4,$Q41&gt;=HT$4),NETWORKDAYS.INTL(HT$4,(HU$4)-1,1,(Holidays!$A$1:$A$248)),0))*$S41,"")</f>
        <v>0</v>
      </c>
      <c r="HU41" s="191">
        <f>IFERROR((IF(AND($P41&gt;=HU$4,$P41&lt;HV$4,$Q41&lt;HV$4),NETWORKDAYS.INTL($P41,$Q41,1,(Holidays!$A$1:$A$248)),0)+IF(AND($P41&gt;=HU$4,$P41&lt;HV$4,$Q41&gt;=HV$4),NETWORKDAYS.INTL($P41,(HV$4)-1,1,(Holidays!$A$1:$A$248)),0)+IF(AND($P41&lt;HU$4,$Q41&lt;HV$4,$Q41&gt;=HU$4),NETWORKDAYS.INTL(HU$4,$Q41,1,(Holidays!$A$1:$A$248)),0)+IF(AND($P41&lt;HU$4,$Q41&gt;=HV$4,$Q41&gt;=HU$4),NETWORKDAYS.INTL(HU$4,(HV$4)-1,1,(Holidays!$A$1:$A$248)),0))*$S41,"")</f>
        <v>0</v>
      </c>
      <c r="HV41" s="191">
        <f>IFERROR((IF(AND($P41&gt;=HV$4,$P41&lt;HW$4,$Q41&lt;HW$4),NETWORKDAYS.INTL($P41,$Q41,1,(Holidays!$A$1:$A$248)),0)+IF(AND($P41&gt;=HV$4,$P41&lt;HW$4,$Q41&gt;=HW$4),NETWORKDAYS.INTL($P41,(HW$4)-1,1,(Holidays!$A$1:$A$248)),0)+IF(AND($P41&lt;HV$4,$Q41&lt;HW$4,$Q41&gt;=HV$4),NETWORKDAYS.INTL(HV$4,$Q41,1,(Holidays!$A$1:$A$248)),0)+IF(AND($P41&lt;HV$4,$Q41&gt;=HW$4,$Q41&gt;=HV$4),NETWORKDAYS.INTL(HV$4,(HW$4)-1,1,(Holidays!$A$1:$A$248)),0))*$S41,"")</f>
        <v>0</v>
      </c>
      <c r="HW41" s="191">
        <f>IFERROR((IF(AND($P41&gt;=HW$4,$P41&lt;HX$4,$Q41&lt;HX$4),NETWORKDAYS.INTL($P41,$Q41,1,(Holidays!$A$1:$A$248)),0)+IF(AND($P41&gt;=HW$4,$P41&lt;HX$4,$Q41&gt;=HX$4),NETWORKDAYS.INTL($P41,(HX$4)-1,1,(Holidays!$A$1:$A$248)),0)+IF(AND($P41&lt;HW$4,$Q41&lt;HX$4,$Q41&gt;=HW$4),NETWORKDAYS.INTL(HW$4,$Q41,1,(Holidays!$A$1:$A$248)),0)+IF(AND($P41&lt;HW$4,$Q41&gt;=HX$4,$Q41&gt;=HW$4),NETWORKDAYS.INTL(HW$4,(HX$4)-1,1,(Holidays!$A$1:$A$248)),0))*$S41,"")</f>
        <v>0</v>
      </c>
      <c r="HX41" s="191">
        <f>IFERROR((IF(AND($P41&gt;=HX$4,$P41&lt;HY$4,$Q41&lt;HY$4),NETWORKDAYS.INTL($P41,$Q41,1,(Holidays!$A$1:$A$248)),0)+IF(AND($P41&gt;=HX$4,$P41&lt;HY$4,$Q41&gt;=HY$4),NETWORKDAYS.INTL($P41,(HY$4)-1,1,(Holidays!$A$1:$A$248)),0)+IF(AND($P41&lt;HX$4,$Q41&lt;HY$4,$Q41&gt;=HX$4),NETWORKDAYS.INTL(HX$4,$Q41,1,(Holidays!$A$1:$A$248)),0)+IF(AND($P41&lt;HX$4,$Q41&gt;=HY$4,$Q41&gt;=HX$4),NETWORKDAYS.INTL(HX$4,(HY$4)-1,1,(Holidays!$A$1:$A$248)),0))*$S41,"")</f>
        <v>0</v>
      </c>
      <c r="HY41" s="191">
        <f>IFERROR((IF(AND($P41&gt;=HY$4,$P41&lt;HZ$4,$Q41&lt;HZ$4),NETWORKDAYS.INTL($P41,$Q41,1,(Holidays!$A$1:$A$248)),0)+IF(AND($P41&gt;=HY$4,$P41&lt;HZ$4,$Q41&gt;=HZ$4),NETWORKDAYS.INTL($P41,(HZ$4)-1,1,(Holidays!$A$1:$A$248)),0)+IF(AND($P41&lt;HY$4,$Q41&lt;HZ$4,$Q41&gt;=HY$4),NETWORKDAYS.INTL(HY$4,$Q41,1,(Holidays!$A$1:$A$248)),0)+IF(AND($P41&lt;HY$4,$Q41&gt;=HZ$4,$Q41&gt;=HY$4),NETWORKDAYS.INTL(HY$4,(HZ$4)-1,1,(Holidays!$A$1:$A$248)),0))*$S41,"")</f>
        <v>0</v>
      </c>
      <c r="HZ41" s="191">
        <f>IFERROR((IF(AND($P41&gt;=HZ$4,$P41&lt;IA$4,$Q41&lt;IA$4),NETWORKDAYS.INTL($P41,$Q41,1,(Holidays!$A$1:$A$248)),0)+IF(AND($P41&gt;=HZ$4,$P41&lt;IA$4,$Q41&gt;=IA$4),NETWORKDAYS.INTL($P41,(IA$4)-1,1,(Holidays!$A$1:$A$248)),0)+IF(AND($P41&lt;HZ$4,$Q41&lt;IA$4,$Q41&gt;=HZ$4),NETWORKDAYS.INTL(HZ$4,$Q41,1,(Holidays!$A$1:$A$248)),0)+IF(AND($P41&lt;HZ$4,$Q41&gt;=IA$4,$Q41&gt;=HZ$4),NETWORKDAYS.INTL(HZ$4,(IA$4)-1,1,(Holidays!$A$1:$A$248)),0))*$S41,"")</f>
        <v>0</v>
      </c>
      <c r="IA41" s="191">
        <f>IFERROR((IF(AND($P41&gt;=IA$4,$P41&lt;IB$4,$Q41&lt;IB$4),NETWORKDAYS.INTL($P41,$Q41,1,(Holidays!$A$1:$A$248)),0)+IF(AND($P41&gt;=IA$4,$P41&lt;IB$4,$Q41&gt;=IB$4),NETWORKDAYS.INTL($P41,(IB$4)-1,1,(Holidays!$A$1:$A$248)),0)+IF(AND($P41&lt;IA$4,$Q41&lt;IB$4,$Q41&gt;=IA$4),NETWORKDAYS.INTL(IA$4,$Q41,1,(Holidays!$A$1:$A$248)),0)+IF(AND($P41&lt;IA$4,$Q41&gt;=IB$4,$Q41&gt;=IA$4),NETWORKDAYS.INTL(IA$4,(IB$4)-1,1,(Holidays!$A$1:$A$248)),0))*$S41,"")</f>
        <v>0</v>
      </c>
      <c r="IB41" s="191">
        <f>IFERROR((IF(AND($P41&gt;=IB$4,$P41&lt;IC$4,$Q41&lt;IC$4),NETWORKDAYS.INTL($P41,$Q41,1,(Holidays!$A$1:$A$248)),0)+IF(AND($P41&gt;=IB$4,$P41&lt;IC$4,$Q41&gt;=IC$4),NETWORKDAYS.INTL($P41,(IC$4)-1,1,(Holidays!$A$1:$A$248)),0)+IF(AND($P41&lt;IB$4,$Q41&lt;IC$4,$Q41&gt;=IB$4),NETWORKDAYS.INTL(IB$4,$Q41,1,(Holidays!$A$1:$A$248)),0)+IF(AND($P41&lt;IB$4,$Q41&gt;=IC$4,$Q41&gt;=IB$4),NETWORKDAYS.INTL(IB$4,(IC$4)-1,1,(Holidays!$A$1:$A$248)),0))*$S41,"")</f>
        <v>0</v>
      </c>
      <c r="IC41" s="191">
        <f>IFERROR((IF(AND($P41&gt;=IC$4,$P41&lt;ID$4,$Q41&lt;ID$4),NETWORKDAYS.INTL($P41,$Q41,1,(Holidays!$A$1:$A$248)),0)+IF(AND($P41&gt;=IC$4,$P41&lt;ID$4,$Q41&gt;=ID$4),NETWORKDAYS.INTL($P41,(ID$4)-1,1,(Holidays!$A$1:$A$248)),0)+IF(AND($P41&lt;IC$4,$Q41&lt;ID$4,$Q41&gt;=IC$4),NETWORKDAYS.INTL(IC$4,$Q41,1,(Holidays!$A$1:$A$248)),0)+IF(AND($P41&lt;IC$4,$Q41&gt;=ID$4,$Q41&gt;=IC$4),NETWORKDAYS.INTL(IC$4,(ID$4)-1,1,(Holidays!$A$1:$A$248)),0))*$S41,"")</f>
        <v>0</v>
      </c>
      <c r="ID41" s="191">
        <f>IFERROR((IF(AND($P41&gt;=ID$4,$P41&lt;IE$4,$Q41&lt;IE$4),NETWORKDAYS.INTL($P41,$Q41,1,(Holidays!$A$1:$A$248)),0)+IF(AND($P41&gt;=ID$4,$P41&lt;IE$4,$Q41&gt;=IE$4),NETWORKDAYS.INTL($P41,(IE$4)-1,1,(Holidays!$A$1:$A$248)),0)+IF(AND($P41&lt;ID$4,$Q41&lt;IE$4,$Q41&gt;=ID$4),NETWORKDAYS.INTL(ID$4,$Q41,1,(Holidays!$A$1:$A$248)),0)+IF(AND($P41&lt;ID$4,$Q41&gt;=IE$4,$Q41&gt;=ID$4),NETWORKDAYS.INTL(ID$4,(IE$4)-1,1,(Holidays!$A$1:$A$248)),0))*$S41,"")</f>
        <v>0</v>
      </c>
      <c r="IE41" s="191">
        <f>IFERROR((IF(AND($P41&gt;=IE$4,$P41&lt;IF$4,$Q41&lt;IF$4),NETWORKDAYS.INTL($P41,$Q41,1,(Holidays!$A$1:$A$248)),0)+IF(AND($P41&gt;=IE$4,$P41&lt;IF$4,$Q41&gt;=IF$4),NETWORKDAYS.INTL($P41,(IF$4)-1,1,(Holidays!$A$1:$A$248)),0)+IF(AND($P41&lt;IE$4,$Q41&lt;IF$4,$Q41&gt;=IE$4),NETWORKDAYS.INTL(IE$4,$Q41,1,(Holidays!$A$1:$A$248)),0)+IF(AND($P41&lt;IE$4,$Q41&gt;=IF$4,$Q41&gt;=IE$4),NETWORKDAYS.INTL(IE$4,(IF$4)-1,1,(Holidays!$A$1:$A$248)),0))*$S41,"")</f>
        <v>0</v>
      </c>
      <c r="IF41" s="191">
        <f>IFERROR((IF(AND($P41&gt;=IF$4,$P41&lt;IG$4,$Q41&lt;IG$4),NETWORKDAYS.INTL($P41,$Q41,1,(Holidays!$A$1:$A$248)),0)+IF(AND($P41&gt;=IF$4,$P41&lt;IG$4,$Q41&gt;=IG$4),NETWORKDAYS.INTL($P41,(IG$4)-1,1,(Holidays!$A$1:$A$248)),0)+IF(AND($P41&lt;IF$4,$Q41&lt;IG$4,$Q41&gt;=IF$4),NETWORKDAYS.INTL(IF$4,$Q41,1,(Holidays!$A$1:$A$248)),0)+IF(AND($P41&lt;IF$4,$Q41&gt;=IG$4,$Q41&gt;=IF$4),NETWORKDAYS.INTL(IF$4,(IG$4)-1,1,(Holidays!$A$1:$A$248)),0))*$S41,"")</f>
        <v>0</v>
      </c>
      <c r="IG41" s="191">
        <f>IFERROR((IF(AND($P41&gt;=IG$4,$P41&lt;IH$4,$Q41&lt;IH$4),NETWORKDAYS.INTL($P41,$Q41,1,(Holidays!$A$1:$A$248)),0)+IF(AND($P41&gt;=IG$4,$P41&lt;IH$4,$Q41&gt;=IH$4),NETWORKDAYS.INTL($P41,(IH$4)-1,1,(Holidays!$A$1:$A$248)),0)+IF(AND($P41&lt;IG$4,$Q41&lt;IH$4,$Q41&gt;=IG$4),NETWORKDAYS.INTL(IG$4,$Q41,1,(Holidays!$A$1:$A$248)),0)+IF(AND($P41&lt;IG$4,$Q41&gt;=IH$4,$Q41&gt;=IG$4),NETWORKDAYS.INTL(IG$4,(IH$4)-1,1,(Holidays!$A$1:$A$248)),0))*$S41,"")</f>
        <v>0</v>
      </c>
      <c r="IH41" s="191">
        <f>IFERROR((IF(AND($P41&gt;=IH$4,$P41&lt;II$4,$Q41&lt;II$4),NETWORKDAYS.INTL($P41,$Q41,1,(Holidays!$A$1:$A$248)),0)+IF(AND($P41&gt;=IH$4,$P41&lt;II$4,$Q41&gt;=II$4),NETWORKDAYS.INTL($P41,(II$4)-1,1,(Holidays!$A$1:$A$248)),0)+IF(AND($P41&lt;IH$4,$Q41&lt;II$4,$Q41&gt;=IH$4),NETWORKDAYS.INTL(IH$4,$Q41,1,(Holidays!$A$1:$A$248)),0)+IF(AND($P41&lt;IH$4,$Q41&gt;=II$4,$Q41&gt;=IH$4),NETWORKDAYS.INTL(IH$4,(II$4)-1,1,(Holidays!$A$1:$A$248)),0))*$S41,"")</f>
        <v>0</v>
      </c>
      <c r="II41" s="191">
        <f>IFERROR((IF(AND($P41&gt;=II$4,$P41&lt;IJ$4,$Q41&lt;IJ$4),NETWORKDAYS.INTL($P41,$Q41,1,(Holidays!$A$1:$A$248)),0)+IF(AND($P41&gt;=II$4,$P41&lt;IJ$4,$Q41&gt;=IJ$4),NETWORKDAYS.INTL($P41,(IJ$4)-1,1,(Holidays!$A$1:$A$248)),0)+IF(AND($P41&lt;II$4,$Q41&lt;IJ$4,$Q41&gt;=II$4),NETWORKDAYS.INTL(II$4,$Q41,1,(Holidays!$A$1:$A$248)),0)+IF(AND($P41&lt;II$4,$Q41&gt;=IJ$4,$Q41&gt;=II$4),NETWORKDAYS.INTL(II$4,(IJ$4)-1,1,(Holidays!$A$1:$A$248)),0))*$S41,"")</f>
        <v>0</v>
      </c>
      <c r="IJ41" s="191">
        <f>IFERROR((IF(AND($P41&gt;=IJ$4,$P41&lt;IK$4,$Q41&lt;IK$4),NETWORKDAYS.INTL($P41,$Q41,1,(Holidays!$A$1:$A$248)),0)+IF(AND($P41&gt;=IJ$4,$P41&lt;IK$4,$Q41&gt;=IK$4),NETWORKDAYS.INTL($P41,(IK$4)-1,1,(Holidays!$A$1:$A$248)),0)+IF(AND($P41&lt;IJ$4,$Q41&lt;IK$4,$Q41&gt;=IJ$4),NETWORKDAYS.INTL(IJ$4,$Q41,1,(Holidays!$A$1:$A$248)),0)+IF(AND($P41&lt;IJ$4,$Q41&gt;=IK$4,$Q41&gt;=IJ$4),NETWORKDAYS.INTL(IJ$4,(IK$4)-1,1,(Holidays!$A$1:$A$248)),0))*$S41,"")</f>
        <v>0</v>
      </c>
      <c r="IK41" s="191">
        <f>IFERROR((IF(AND($P41&gt;=IK$4,$P41&lt;IL$4,$Q41&lt;IL$4),NETWORKDAYS.INTL($P41,$Q41,1,(Holidays!$A$1:$A$248)),0)+IF(AND($P41&gt;=IK$4,$P41&lt;IL$4,$Q41&gt;=IL$4),NETWORKDAYS.INTL($P41,(IL$4)-1,1,(Holidays!$A$1:$A$248)),0)+IF(AND($P41&lt;IK$4,$Q41&lt;IL$4,$Q41&gt;=IK$4),NETWORKDAYS.INTL(IK$4,$Q41,1,(Holidays!$A$1:$A$248)),0)+IF(AND($P41&lt;IK$4,$Q41&gt;=IL$4,$Q41&gt;=IK$4),NETWORKDAYS.INTL(IK$4,(IL$4)-1,1,(Holidays!$A$1:$A$248)),0))*$S41,"")</f>
        <v>0</v>
      </c>
      <c r="IL41" s="191">
        <f>IFERROR((IF(AND($P41&gt;=IL$4,$P41&lt;IM$4,$Q41&lt;IM$4),NETWORKDAYS.INTL($P41,$Q41,1,(Holidays!$A$1:$A$248)),0)+IF(AND($P41&gt;=IL$4,$P41&lt;IM$4,$Q41&gt;=IM$4),NETWORKDAYS.INTL($P41,(IM$4)-1,1,(Holidays!$A$1:$A$248)),0)+IF(AND($P41&lt;IL$4,$Q41&lt;IM$4,$Q41&gt;=IL$4),NETWORKDAYS.INTL(IL$4,$Q41,1,(Holidays!$A$1:$A$248)),0)+IF(AND($P41&lt;IL$4,$Q41&gt;=IM$4,$Q41&gt;=IL$4),NETWORKDAYS.INTL(IL$4,(IM$4)-1,1,(Holidays!$A$1:$A$248)),0))*$S41,"")</f>
        <v>0</v>
      </c>
      <c r="IM41" s="191">
        <f>IFERROR((IF(AND($P41&gt;=IM$4,$P41&lt;IN$4,$Q41&lt;IN$4),NETWORKDAYS.INTL($P41,$Q41,1,(Holidays!$A$1:$A$248)),0)+IF(AND($P41&gt;=IM$4,$P41&lt;IN$4,$Q41&gt;=IN$4),NETWORKDAYS.INTL($P41,(IN$4)-1,1,(Holidays!$A$1:$A$248)),0)+IF(AND($P41&lt;IM$4,$Q41&lt;IN$4,$Q41&gt;=IM$4),NETWORKDAYS.INTL(IM$4,$Q41,1,(Holidays!$A$1:$A$248)),0)+IF(AND($P41&lt;IM$4,$Q41&gt;=IN$4,$Q41&gt;=IM$4),NETWORKDAYS.INTL(IM$4,(IN$4)-1,1,(Holidays!$A$1:$A$248)),0))*$S41,"")</f>
        <v>0</v>
      </c>
      <c r="IN41" s="191">
        <f>IFERROR((IF(AND($P41&gt;=IN$4,$P41&lt;IO$4,$Q41&lt;IO$4),NETWORKDAYS.INTL($P41,$Q41,1,(Holidays!$A$1:$A$248)),0)+IF(AND($P41&gt;=IN$4,$P41&lt;IO$4,$Q41&gt;=IO$4),NETWORKDAYS.INTL($P41,(IO$4)-1,1,(Holidays!$A$1:$A$248)),0)+IF(AND($P41&lt;IN$4,$Q41&lt;IO$4,$Q41&gt;=IN$4),NETWORKDAYS.INTL(IN$4,$Q41,1,(Holidays!$A$1:$A$248)),0)+IF(AND($P41&lt;IN$4,$Q41&gt;=IO$4,$Q41&gt;=IN$4),NETWORKDAYS.INTL(IN$4,(IO$4)-1,1,(Holidays!$A$1:$A$248)),0))*$S41,"")</f>
        <v>0</v>
      </c>
      <c r="IO41" s="193">
        <f>IFERROR((IF(AND($P41&gt;=IO$4,$P41&lt;IP$4,$Q41&lt;IP$4),NETWORKDAYS.INTL($P41,$Q41,1,(Holidays!$A$1:$A$248)),0)+IF(AND($P41&gt;=IO$4,$P41&lt;IP$4,$Q41&gt;=IP$4),NETWORKDAYS.INTL($P41,(IP$4)-1,1,(Holidays!$A$1:$A$248)),0)+IF(AND($P41&lt;IO$4,$Q41&lt;IP$4,$Q41&gt;=IO$4),NETWORKDAYS.INTL(IO$4,$Q41,1,(Holidays!$A$1:$A$248)),0)+IF(AND($P41&lt;IO$4,$Q41&gt;=IP$4,$Q41&gt;=IO$4),NETWORKDAYS.INTL(IO$4,(IP$4)-1,1,(Holidays!$A$1:$A$248)),0))*$S41,"")</f>
        <v>0</v>
      </c>
    </row>
    <row r="42" spans="2:249" ht="15" customHeight="1">
      <c r="B42" s="59" t="str">
        <f>'A-1_MH Estimation'!B42</f>
        <v>B.12</v>
      </c>
      <c r="C42" s="60" t="str">
        <f>IFERROR(VLOOKUP(B42,'A-1_MH Estimation'!$B$6:$C$54,2,0),"")</f>
        <v>Check Connections of Slip On Flange - Administrative Documentation &amp; Customer Comment Followed up</v>
      </c>
      <c r="D42" s="174">
        <f>IFERROR(VLOOKUP(C42,'A-1_MH Estimation'!$C$7:$K$61,9,0)*1,0)</f>
        <v>12</v>
      </c>
      <c r="E42" s="165">
        <v>1</v>
      </c>
      <c r="F42" s="166"/>
      <c r="G42" s="166"/>
      <c r="H42" s="166"/>
      <c r="I42" s="166"/>
      <c r="J42" s="167"/>
      <c r="K42" s="354">
        <f t="shared" ca="1" si="437"/>
        <v>12</v>
      </c>
      <c r="L42" s="307">
        <v>0.33</v>
      </c>
      <c r="M42" s="307">
        <v>0.67</v>
      </c>
      <c r="N42" s="307"/>
      <c r="O42" s="167"/>
      <c r="P42" s="171">
        <v>44552</v>
      </c>
      <c r="Q42" s="171">
        <v>44553</v>
      </c>
      <c r="R42" s="170">
        <f>NETWORKDAYS.INTL(P42,Q42,1,Holidays!$A$1:$A$248)</f>
        <v>2</v>
      </c>
      <c r="S42" s="62">
        <f t="shared" si="436"/>
        <v>6</v>
      </c>
      <c r="U42" s="253">
        <f>SUM($V42:IO42)</f>
        <v>12</v>
      </c>
      <c r="V42" s="190"/>
      <c r="W42" s="191">
        <f>IFERROR((IF(AND($P42&gt;=W$4,$P42&lt;X$4,$Q42&lt;X$4),NETWORKDAYS.INTL($P42,$Q42,1,(Holidays!$A$1:$A$248)),0)+IF(AND($P42&gt;=W$4,$P42&lt;X$4,$Q42&gt;=X$4),NETWORKDAYS.INTL($P42,(X$4)-1,1,(Holidays!$A$1:$A$248)),0)+IF(AND($P42&lt;W$4,$Q42&lt;X$4,$Q42&gt;=W$4),NETWORKDAYS.INTL(W$4,$Q42,1,(Holidays!$A$1:$A$248)),0)+IF(AND($P42&lt;W$4,$Q42&gt;=X$4,$Q42&gt;=W$4),NETWORKDAYS.INTL(W$4,(X$4)-1,1,(Holidays!$A$1:$A$248)),0))*$S42,"")</f>
        <v>0</v>
      </c>
      <c r="X42" s="191">
        <f>IFERROR((IF(AND($P42&gt;=X$4,$P42&lt;Y$4,$Q42&lt;Y$4),NETWORKDAYS.INTL($P42,$Q42,1,(Holidays!$A$1:$A$248)),0)+IF(AND($P42&gt;=X$4,$P42&lt;Y$4,$Q42&gt;=Y$4),NETWORKDAYS.INTL($P42,(Y$4)-1,1,(Holidays!$A$1:$A$248)),0)+IF(AND($P42&lt;X$4,$Q42&lt;Y$4,$Q42&gt;=X$4),NETWORKDAYS.INTL(X$4,$Q42,1,(Holidays!$A$1:$A$248)),0)+IF(AND($P42&lt;X$4,$Q42&gt;=Y$4,$Q42&gt;=X$4),NETWORKDAYS.INTL(X$4,(Y$4)-1,1,(Holidays!$A$1:$A$248)),0))*$S42,"")</f>
        <v>0</v>
      </c>
      <c r="Y42" s="191">
        <f>IFERROR((IF(AND($P42&gt;=Y$4,$P42&lt;Z$4,$Q42&lt;Z$4),NETWORKDAYS.INTL($P42,$Q42,1,(Holidays!$A$1:$A$248)),0)+IF(AND($P42&gt;=Y$4,$P42&lt;Z$4,$Q42&gt;=Z$4),NETWORKDAYS.INTL($P42,(Z$4)-1,1,(Holidays!$A$1:$A$248)),0)+IF(AND($P42&lt;Y$4,$Q42&lt;Z$4,$Q42&gt;=Y$4),NETWORKDAYS.INTL(Y$4,$Q42,1,(Holidays!$A$1:$A$248)),0)+IF(AND($P42&lt;Y$4,$Q42&gt;=Z$4,$Q42&gt;=Y$4),NETWORKDAYS.INTL(Y$4,(Z$4)-1,1,(Holidays!$A$1:$A$248)),0))*$S42,"")</f>
        <v>0</v>
      </c>
      <c r="Z42" s="191">
        <f>IFERROR((IF(AND($P42&gt;=Z$4,$P42&lt;AA$4,$Q42&lt;AA$4),NETWORKDAYS.INTL($P42,$Q42,1,(Holidays!$A$1:$A$248)),0)+IF(AND($P42&gt;=Z$4,$P42&lt;AA$4,$Q42&gt;=AA$4),NETWORKDAYS.INTL($P42,(AA$4)-1,1,(Holidays!$A$1:$A$248)),0)+IF(AND($P42&lt;Z$4,$Q42&lt;AA$4,$Q42&gt;=Z$4),NETWORKDAYS.INTL(Z$4,$Q42,1,(Holidays!$A$1:$A$248)),0)+IF(AND($P42&lt;Z$4,$Q42&gt;=AA$4,$Q42&gt;=Z$4),NETWORKDAYS.INTL(Z$4,(AA$4)-1,1,(Holidays!$A$1:$A$248)),0))*$S42,"")</f>
        <v>0</v>
      </c>
      <c r="AA42" s="191">
        <f>IFERROR((IF(AND($P42&gt;=AA$4,$P42&lt;AB$4,$Q42&lt;AB$4),NETWORKDAYS.INTL($P42,$Q42,1,(Holidays!$A$1:$A$248)),0)+IF(AND($P42&gt;=AA$4,$P42&lt;AB$4,$Q42&gt;=AB$4),NETWORKDAYS.INTL($P42,(AB$4)-1,1,(Holidays!$A$1:$A$248)),0)+IF(AND($P42&lt;AA$4,$Q42&lt;AB$4,$Q42&gt;=AA$4),NETWORKDAYS.INTL(AA$4,$Q42,1,(Holidays!$A$1:$A$248)),0)+IF(AND($P42&lt;AA$4,$Q42&gt;=AB$4,$Q42&gt;=AA$4),NETWORKDAYS.INTL(AA$4,(AB$4)-1,1,(Holidays!$A$1:$A$248)),0))*$S42,"")</f>
        <v>0</v>
      </c>
      <c r="AB42" s="191">
        <f>IFERROR((IF(AND($P42&gt;=AB$4,$P42&lt;AC$4,$Q42&lt;AC$4),NETWORKDAYS.INTL($P42,$Q42,1,(Holidays!$A$1:$A$248)),0)+IF(AND($P42&gt;=AB$4,$P42&lt;AC$4,$Q42&gt;=AC$4),NETWORKDAYS.INTL($P42,(AC$4)-1,1,(Holidays!$A$1:$A$248)),0)+IF(AND($P42&lt;AB$4,$Q42&lt;AC$4,$Q42&gt;=AB$4),NETWORKDAYS.INTL(AB$4,$Q42,1,(Holidays!$A$1:$A$248)),0)+IF(AND($P42&lt;AB$4,$Q42&gt;=AC$4,$Q42&gt;=AB$4),NETWORKDAYS.INTL(AB$4,(AC$4)-1,1,(Holidays!$A$1:$A$248)),0))*$S42,"")</f>
        <v>0</v>
      </c>
      <c r="AC42" s="191">
        <f>IFERROR((IF(AND($P42&gt;=AC$4,$P42&lt;AD$4,$Q42&lt;AD$4),NETWORKDAYS.INTL($P42,$Q42,1,(Holidays!$A$1:$A$248)),0)+IF(AND($P42&gt;=AC$4,$P42&lt;AD$4,$Q42&gt;=AD$4),NETWORKDAYS.INTL($P42,(AD$4)-1,1,(Holidays!$A$1:$A$248)),0)+IF(AND($P42&lt;AC$4,$Q42&lt;AD$4,$Q42&gt;=AC$4),NETWORKDAYS.INTL(AC$4,$Q42,1,(Holidays!$A$1:$A$248)),0)+IF(AND($P42&lt;AC$4,$Q42&gt;=AD$4,$Q42&gt;=AC$4),NETWORKDAYS.INTL(AC$4,(AD$4)-1,1,(Holidays!$A$1:$A$248)),0))*$S42,"")</f>
        <v>0</v>
      </c>
      <c r="AD42" s="191">
        <f>IFERROR((IF(AND($P42&gt;=AD$4,$P42&lt;AE$4,$Q42&lt;AE$4),NETWORKDAYS.INTL($P42,$Q42,1,(Holidays!$A$1:$A$248)),0)+IF(AND($P42&gt;=AD$4,$P42&lt;AE$4,$Q42&gt;=AE$4),NETWORKDAYS.INTL($P42,(AE$4)-1,1,(Holidays!$A$1:$A$248)),0)+IF(AND($P42&lt;AD$4,$Q42&lt;AE$4,$Q42&gt;=AD$4),NETWORKDAYS.INTL(AD$4,$Q42,1,(Holidays!$A$1:$A$248)),0)+IF(AND($P42&lt;AD$4,$Q42&gt;=AE$4,$Q42&gt;=AD$4),NETWORKDAYS.INTL(AD$4,(AE$4)-1,1,(Holidays!$A$1:$A$248)),0))*$S42,"")</f>
        <v>0</v>
      </c>
      <c r="AE42" s="191">
        <f>IFERROR((IF(AND($P42&gt;=AE$4,$P42&lt;AF$4,$Q42&lt;AF$4),NETWORKDAYS.INTL($P42,$Q42,1,(Holidays!$A$1:$A$248)),0)+IF(AND($P42&gt;=AE$4,$P42&lt;AF$4,$Q42&gt;=AF$4),NETWORKDAYS.INTL($P42,(AF$4)-1,1,(Holidays!$A$1:$A$248)),0)+IF(AND($P42&lt;AE$4,$Q42&lt;AF$4,$Q42&gt;=AE$4),NETWORKDAYS.INTL(AE$4,$Q42,1,(Holidays!$A$1:$A$248)),0)+IF(AND($P42&lt;AE$4,$Q42&gt;=AF$4,$Q42&gt;=AE$4),NETWORKDAYS.INTL(AE$4,(AF$4)-1,1,(Holidays!$A$1:$A$248)),0))*$S42,"")</f>
        <v>0</v>
      </c>
      <c r="AF42" s="191">
        <f>IFERROR((IF(AND($P42&gt;=AF$4,$P42&lt;AG$4,$Q42&lt;AG$4),NETWORKDAYS.INTL($P42,$Q42,1,(Holidays!$A$1:$A$248)),0)+IF(AND($P42&gt;=AF$4,$P42&lt;AG$4,$Q42&gt;=AG$4),NETWORKDAYS.INTL($P42,(AG$4)-1,1,(Holidays!$A$1:$A$248)),0)+IF(AND($P42&lt;AF$4,$Q42&lt;AG$4,$Q42&gt;=AF$4),NETWORKDAYS.INTL(AF$4,$Q42,1,(Holidays!$A$1:$A$248)),0)+IF(AND($P42&lt;AF$4,$Q42&gt;=AG$4,$Q42&gt;=AF$4),NETWORKDAYS.INTL(AF$4,(AG$4)-1,1,(Holidays!$A$1:$A$248)),0))*$S42,"")</f>
        <v>0</v>
      </c>
      <c r="AG42" s="191">
        <f>IFERROR((IF(AND($P42&gt;=AG$4,$P42&lt;AH$4,$Q42&lt;AH$4),NETWORKDAYS.INTL($P42,$Q42,1,(Holidays!$A$1:$A$248)),0)+IF(AND($P42&gt;=AG$4,$P42&lt;AH$4,$Q42&gt;=AH$4),NETWORKDAYS.INTL($P42,(AH$4)-1,1,(Holidays!$A$1:$A$248)),0)+IF(AND($P42&lt;AG$4,$Q42&lt;AH$4,$Q42&gt;=AG$4),NETWORKDAYS.INTL(AG$4,$Q42,1,(Holidays!$A$1:$A$248)),0)+IF(AND($P42&lt;AG$4,$Q42&gt;=AH$4,$Q42&gt;=AG$4),NETWORKDAYS.INTL(AG$4,(AH$4)-1,1,(Holidays!$A$1:$A$248)),0))*$S42,"")</f>
        <v>12</v>
      </c>
      <c r="AH42" s="191">
        <f>IFERROR((IF(AND($P42&gt;=AH$4,$P42&lt;AI$4,$Q42&lt;AI$4),NETWORKDAYS.INTL($P42,$Q42,1,(Holidays!$A$1:$A$248)),0)+IF(AND($P42&gt;=AH$4,$P42&lt;AI$4,$Q42&gt;=AI$4),NETWORKDAYS.INTL($P42,(AI$4)-1,1,(Holidays!$A$1:$A$248)),0)+IF(AND($P42&lt;AH$4,$Q42&lt;AI$4,$Q42&gt;=AH$4),NETWORKDAYS.INTL(AH$4,$Q42,1,(Holidays!$A$1:$A$248)),0)+IF(AND($P42&lt;AH$4,$Q42&gt;=AI$4,$Q42&gt;=AH$4),NETWORKDAYS.INTL(AH$4,(AI$4)-1,1,(Holidays!$A$1:$A$248)),0))*$S42,"")</f>
        <v>0</v>
      </c>
      <c r="AI42" s="191">
        <f>IFERROR((IF(AND($P42&gt;=AI$4,$P42&lt;AJ$4,$Q42&lt;AJ$4),NETWORKDAYS.INTL($P42,$Q42,1,(Holidays!$A$1:$A$248)),0)+IF(AND($P42&gt;=AI$4,$P42&lt;AJ$4,$Q42&gt;=AJ$4),NETWORKDAYS.INTL($P42,(AJ$4)-1,1,(Holidays!$A$1:$A$248)),0)+IF(AND($P42&lt;AI$4,$Q42&lt;AJ$4,$Q42&gt;=AI$4),NETWORKDAYS.INTL(AI$4,$Q42,1,(Holidays!$A$1:$A$248)),0)+IF(AND($P42&lt;AI$4,$Q42&gt;=AJ$4,$Q42&gt;=AI$4),NETWORKDAYS.INTL(AI$4,(AJ$4)-1,1,(Holidays!$A$1:$A$248)),0))*$S42,"")</f>
        <v>0</v>
      </c>
      <c r="AJ42" s="191">
        <f>IFERROR((IF(AND($P42&gt;=AJ$4,$P42&lt;AK$4,$Q42&lt;AK$4),NETWORKDAYS.INTL($P42,$Q42,1,(Holidays!$A$1:$A$248)),0)+IF(AND($P42&gt;=AJ$4,$P42&lt;AK$4,$Q42&gt;=AK$4),NETWORKDAYS.INTL($P42,(AK$4)-1,1,(Holidays!$A$1:$A$248)),0)+IF(AND($P42&lt;AJ$4,$Q42&lt;AK$4,$Q42&gt;=AJ$4),NETWORKDAYS.INTL(AJ$4,$Q42,1,(Holidays!$A$1:$A$248)),0)+IF(AND($P42&lt;AJ$4,$Q42&gt;=AK$4,$Q42&gt;=AJ$4),NETWORKDAYS.INTL(AJ$4,(AK$4)-1,1,(Holidays!$A$1:$A$248)),0))*$S42,"")</f>
        <v>0</v>
      </c>
      <c r="AK42" s="191">
        <f>IFERROR((IF(AND($P42&gt;=AK$4,$P42&lt;AL$4,$Q42&lt;AL$4),NETWORKDAYS.INTL($P42,$Q42,1,(Holidays!$A$1:$A$248)),0)+IF(AND($P42&gt;=AK$4,$P42&lt;AL$4,$Q42&gt;=AL$4),NETWORKDAYS.INTL($P42,(AL$4)-1,1,(Holidays!$A$1:$A$248)),0)+IF(AND($P42&lt;AK$4,$Q42&lt;AL$4,$Q42&gt;=AK$4),NETWORKDAYS.INTL(AK$4,$Q42,1,(Holidays!$A$1:$A$248)),0)+IF(AND($P42&lt;AK$4,$Q42&gt;=AL$4,$Q42&gt;=AK$4),NETWORKDAYS.INTL(AK$4,(AL$4)-1,1,(Holidays!$A$1:$A$248)),0))*$S42,"")</f>
        <v>0</v>
      </c>
      <c r="AL42" s="191">
        <f>IFERROR((IF(AND($P42&gt;=AL$4,$P42&lt;AM$4,$Q42&lt;AM$4),NETWORKDAYS.INTL($P42,$Q42,1,(Holidays!$A$1:$A$248)),0)+IF(AND($P42&gt;=AL$4,$P42&lt;AM$4,$Q42&gt;=AM$4),NETWORKDAYS.INTL($P42,(AM$4)-1,1,(Holidays!$A$1:$A$248)),0)+IF(AND($P42&lt;AL$4,$Q42&lt;AM$4,$Q42&gt;=AL$4),NETWORKDAYS.INTL(AL$4,$Q42,1,(Holidays!$A$1:$A$248)),0)+IF(AND($P42&lt;AL$4,$Q42&gt;=AM$4,$Q42&gt;=AL$4),NETWORKDAYS.INTL(AL$4,(AM$4)-1,1,(Holidays!$A$1:$A$248)),0))*$S42,"")</f>
        <v>0</v>
      </c>
      <c r="AM42" s="191">
        <f>IFERROR((IF(AND($P42&gt;=AM$4,$P42&lt;AN$4,$Q42&lt;AN$4),NETWORKDAYS.INTL($P42,$Q42,1,(Holidays!$A$1:$A$248)),0)+IF(AND($P42&gt;=AM$4,$P42&lt;AN$4,$Q42&gt;=AN$4),NETWORKDAYS.INTL($P42,(AN$4)-1,1,(Holidays!$A$1:$A$248)),0)+IF(AND($P42&lt;AM$4,$Q42&lt;AN$4,$Q42&gt;=AM$4),NETWORKDAYS.INTL(AM$4,$Q42,1,(Holidays!$A$1:$A$248)),0)+IF(AND($P42&lt;AM$4,$Q42&gt;=AN$4,$Q42&gt;=AM$4),NETWORKDAYS.INTL(AM$4,(AN$4)-1,1,(Holidays!$A$1:$A$248)),0))*$S42,"")</f>
        <v>0</v>
      </c>
      <c r="AN42" s="191">
        <f>IFERROR((IF(AND($P42&gt;=AN$4,$P42&lt;AO$4,$Q42&lt;AO$4),NETWORKDAYS.INTL($P42,$Q42,1,(Holidays!$A$1:$A$248)),0)+IF(AND($P42&gt;=AN$4,$P42&lt;AO$4,$Q42&gt;=AO$4),NETWORKDAYS.INTL($P42,(AO$4)-1,1,(Holidays!$A$1:$A$248)),0)+IF(AND($P42&lt;AN$4,$Q42&lt;AO$4,$Q42&gt;=AN$4),NETWORKDAYS.INTL(AN$4,$Q42,1,(Holidays!$A$1:$A$248)),0)+IF(AND($P42&lt;AN$4,$Q42&gt;=AO$4,$Q42&gt;=AN$4),NETWORKDAYS.INTL(AN$4,(AO$4)-1,1,(Holidays!$A$1:$A$248)),0))*$S42,"")</f>
        <v>0</v>
      </c>
      <c r="AO42" s="191">
        <f>IFERROR((IF(AND($P42&gt;=AO$4,$P42&lt;AP$4,$Q42&lt;AP$4),NETWORKDAYS.INTL($P42,$Q42,1,(Holidays!$A$1:$A$248)),0)+IF(AND($P42&gt;=AO$4,$P42&lt;AP$4,$Q42&gt;=AP$4),NETWORKDAYS.INTL($P42,(AP$4)-1,1,(Holidays!$A$1:$A$248)),0)+IF(AND($P42&lt;AO$4,$Q42&lt;AP$4,$Q42&gt;=AO$4),NETWORKDAYS.INTL(AO$4,$Q42,1,(Holidays!$A$1:$A$248)),0)+IF(AND($P42&lt;AO$4,$Q42&gt;=AP$4,$Q42&gt;=AO$4),NETWORKDAYS.INTL(AO$4,(AP$4)-1,1,(Holidays!$A$1:$A$248)),0))*$S42,"")</f>
        <v>0</v>
      </c>
      <c r="AP42" s="191">
        <f>IFERROR((IF(AND($P42&gt;=AP$4,$P42&lt;AQ$4,$Q42&lt;AQ$4),NETWORKDAYS.INTL($P42,$Q42,1,(Holidays!$A$1:$A$248)),0)+IF(AND($P42&gt;=AP$4,$P42&lt;AQ$4,$Q42&gt;=AQ$4),NETWORKDAYS.INTL($P42,(AQ$4)-1,1,(Holidays!$A$1:$A$248)),0)+IF(AND($P42&lt;AP$4,$Q42&lt;AQ$4,$Q42&gt;=AP$4),NETWORKDAYS.INTL(AP$4,$Q42,1,(Holidays!$A$1:$A$248)),0)+IF(AND($P42&lt;AP$4,$Q42&gt;=AQ$4,$Q42&gt;=AP$4),NETWORKDAYS.INTL(AP$4,(AQ$4)-1,1,(Holidays!$A$1:$A$248)),0))*$S42,"")</f>
        <v>0</v>
      </c>
      <c r="AQ42" s="191">
        <f>IFERROR((IF(AND($P42&gt;=AQ$4,$P42&lt;AR$4,$Q42&lt;AR$4),NETWORKDAYS.INTL($P42,$Q42,1,(Holidays!$A$1:$A$248)),0)+IF(AND($P42&gt;=AQ$4,$P42&lt;AR$4,$Q42&gt;=AR$4),NETWORKDAYS.INTL($P42,(AR$4)-1,1,(Holidays!$A$1:$A$248)),0)+IF(AND($P42&lt;AQ$4,$Q42&lt;AR$4,$Q42&gt;=AQ$4),NETWORKDAYS.INTL(AQ$4,$Q42,1,(Holidays!$A$1:$A$248)),0)+IF(AND($P42&lt;AQ$4,$Q42&gt;=AR$4,$Q42&gt;=AQ$4),NETWORKDAYS.INTL(AQ$4,(AR$4)-1,1,(Holidays!$A$1:$A$248)),0))*$S42,"")</f>
        <v>0</v>
      </c>
      <c r="AR42" s="191">
        <f>IFERROR((IF(AND($P42&gt;=AR$4,$P42&lt;AS$4,$Q42&lt;AS$4),NETWORKDAYS.INTL($P42,$Q42,1,(Holidays!$A$1:$A$248)),0)+IF(AND($P42&gt;=AR$4,$P42&lt;AS$4,$Q42&gt;=AS$4),NETWORKDAYS.INTL($P42,(AS$4)-1,1,(Holidays!$A$1:$A$248)),0)+IF(AND($P42&lt;AR$4,$Q42&lt;AS$4,$Q42&gt;=AR$4),NETWORKDAYS.INTL(AR$4,$Q42,1,(Holidays!$A$1:$A$248)),0)+IF(AND($P42&lt;AR$4,$Q42&gt;=AS$4,$Q42&gt;=AR$4),NETWORKDAYS.INTL(AR$4,(AS$4)-1,1,(Holidays!$A$1:$A$248)),0))*$S42,"")</f>
        <v>0</v>
      </c>
      <c r="AS42" s="192">
        <f>IFERROR((IF(AND($P42&gt;=AS$4,$P42&lt;AT$4,$Q42&lt;AT$4),NETWORKDAYS.INTL($P42,$Q42,1,(Holidays!$A$1:$A$248)),0)+IF(AND($P42&gt;=AS$4,$P42&lt;AT$4,$Q42&gt;=AT$4),NETWORKDAYS.INTL($P42,(AT$4)-1,1,(Holidays!$A$1:$A$248)),0)+IF(AND($P42&lt;AS$4,$Q42&lt;AT$4,$Q42&gt;=AS$4),NETWORKDAYS.INTL(AS$4,$Q42,1,(Holidays!$A$1:$A$248)),0)+IF(AND($P42&lt;AS$4,$Q42&gt;=AT$4,$Q42&gt;=AS$4),NETWORKDAYS.INTL(AS$4,(AT$4)-1,1,(Holidays!$A$1:$A$248)),0))*$S42,"")</f>
        <v>0</v>
      </c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2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  <c r="EK42" s="191"/>
      <c r="EL42" s="191"/>
      <c r="EM42" s="191"/>
      <c r="EN42" s="191"/>
      <c r="EO42" s="191"/>
      <c r="EP42" s="191"/>
      <c r="EQ42" s="191"/>
      <c r="ER42" s="191"/>
      <c r="ES42" s="191"/>
      <c r="ET42" s="191"/>
      <c r="EU42" s="191"/>
      <c r="EV42" s="191"/>
      <c r="EW42" s="191"/>
      <c r="EX42" s="191"/>
      <c r="EY42" s="191"/>
      <c r="EZ42" s="191"/>
      <c r="FA42" s="191"/>
      <c r="FB42" s="191"/>
      <c r="FC42" s="191"/>
      <c r="FD42" s="191"/>
      <c r="FE42" s="191"/>
      <c r="FF42" s="191"/>
      <c r="FG42" s="191"/>
      <c r="FH42" s="191"/>
      <c r="FI42" s="191"/>
      <c r="FJ42" s="191"/>
      <c r="FK42" s="191"/>
      <c r="FL42" s="191"/>
      <c r="FM42" s="191"/>
      <c r="FN42" s="191"/>
      <c r="FO42" s="191"/>
      <c r="FP42" s="191"/>
      <c r="FQ42" s="191"/>
      <c r="FR42" s="191"/>
      <c r="FS42" s="191"/>
      <c r="FT42" s="191"/>
      <c r="FU42" s="191"/>
      <c r="FV42" s="191"/>
      <c r="FW42" s="191"/>
      <c r="FX42" s="191"/>
      <c r="FY42" s="191"/>
      <c r="FZ42" s="191"/>
      <c r="GA42" s="191"/>
      <c r="GB42" s="191"/>
      <c r="GC42" s="191"/>
      <c r="GD42" s="191"/>
      <c r="GE42" s="191"/>
      <c r="GF42" s="191"/>
      <c r="GG42" s="191"/>
      <c r="GH42" s="191"/>
      <c r="GI42" s="191"/>
      <c r="GJ42" s="191"/>
      <c r="GK42" s="191"/>
      <c r="GL42" s="191"/>
      <c r="GM42" s="191"/>
      <c r="GN42" s="191"/>
      <c r="GO42" s="191"/>
      <c r="GP42" s="191"/>
      <c r="GQ42" s="191"/>
      <c r="GR42" s="191"/>
      <c r="GS42" s="191"/>
      <c r="GT42" s="191"/>
      <c r="GU42" s="191"/>
      <c r="GV42" s="191"/>
      <c r="GW42" s="191"/>
      <c r="GX42" s="191"/>
      <c r="GY42" s="191"/>
      <c r="GZ42" s="191"/>
      <c r="HA42" s="191"/>
      <c r="HB42" s="191"/>
      <c r="HC42" s="191"/>
      <c r="HD42" s="191"/>
      <c r="HE42" s="191"/>
      <c r="HF42" s="191"/>
      <c r="HG42" s="191"/>
      <c r="HH42" s="191"/>
      <c r="HI42" s="191"/>
      <c r="HJ42" s="191"/>
      <c r="HK42" s="191"/>
      <c r="HL42" s="191"/>
      <c r="HM42" s="191"/>
      <c r="HN42" s="191"/>
      <c r="HO42" s="191"/>
      <c r="HP42" s="191"/>
      <c r="HQ42" s="191"/>
      <c r="HR42" s="191"/>
      <c r="HS42" s="191"/>
      <c r="HT42" s="191"/>
      <c r="HU42" s="191"/>
      <c r="HV42" s="191"/>
      <c r="HW42" s="191"/>
      <c r="HX42" s="191"/>
      <c r="HY42" s="191"/>
      <c r="HZ42" s="191"/>
      <c r="IA42" s="191"/>
      <c r="IB42" s="191"/>
      <c r="IC42" s="191"/>
      <c r="ID42" s="191"/>
      <c r="IE42" s="191"/>
      <c r="IF42" s="191"/>
      <c r="IG42" s="191"/>
      <c r="IH42" s="191"/>
      <c r="II42" s="191"/>
      <c r="IJ42" s="191"/>
      <c r="IK42" s="191"/>
      <c r="IL42" s="191"/>
      <c r="IM42" s="191"/>
      <c r="IN42" s="191"/>
      <c r="IO42" s="193"/>
    </row>
    <row r="43" spans="2:249" ht="15" customHeight="1">
      <c r="B43" s="59" t="str">
        <f>'A-1_MH Estimation'!B43</f>
        <v>B.13</v>
      </c>
      <c r="C43" s="60" t="str">
        <f>IFERROR(VLOOKUP(B43,'A-1_MH Estimation'!$B$6:$C$54,2,0),"")</f>
        <v>Piperun Name Rule - Administrative Documentation &amp; Customer Comment Followed up</v>
      </c>
      <c r="D43" s="174">
        <f>IFERROR(VLOOKUP(C43,'A-1_MH Estimation'!$C$7:$K$61,9,0)*1,0)</f>
        <v>12</v>
      </c>
      <c r="E43" s="165">
        <v>1</v>
      </c>
      <c r="F43" s="166"/>
      <c r="G43" s="166"/>
      <c r="H43" s="166"/>
      <c r="I43" s="166"/>
      <c r="J43" s="167"/>
      <c r="K43" s="354">
        <f t="shared" ca="1" si="437"/>
        <v>12</v>
      </c>
      <c r="L43" s="307">
        <v>0.33</v>
      </c>
      <c r="M43" s="307">
        <v>0.67</v>
      </c>
      <c r="N43" s="307"/>
      <c r="O43" s="167"/>
      <c r="P43" s="171">
        <v>44564</v>
      </c>
      <c r="Q43" s="171">
        <v>44565</v>
      </c>
      <c r="R43" s="170">
        <f>NETWORKDAYS.INTL(P43,Q43,1,Holidays!$A$1:$A$248)</f>
        <v>2</v>
      </c>
      <c r="S43" s="62">
        <f t="shared" si="436"/>
        <v>6</v>
      </c>
      <c r="U43" s="253">
        <f>SUM($V43:IO43)</f>
        <v>12</v>
      </c>
      <c r="V43" s="190"/>
      <c r="W43" s="191">
        <f>IFERROR((IF(AND($P43&gt;=W$4,$P43&lt;X$4,$Q43&lt;X$4),NETWORKDAYS.INTL($P43,$Q43,1,(Holidays!$A$1:$A$248)),0)+IF(AND($P43&gt;=W$4,$P43&lt;X$4,$Q43&gt;=X$4),NETWORKDAYS.INTL($P43,(X$4)-1,1,(Holidays!$A$1:$A$248)),0)+IF(AND($P43&lt;W$4,$Q43&lt;X$4,$Q43&gt;=W$4),NETWORKDAYS.INTL(W$4,$Q43,1,(Holidays!$A$1:$A$248)),0)+IF(AND($P43&lt;W$4,$Q43&gt;=X$4,$Q43&gt;=W$4),NETWORKDAYS.INTL(W$4,(X$4)-1,1,(Holidays!$A$1:$A$248)),0))*$S43,"")</f>
        <v>0</v>
      </c>
      <c r="X43" s="191">
        <f>IFERROR((IF(AND($P43&gt;=X$4,$P43&lt;Y$4,$Q43&lt;Y$4),NETWORKDAYS.INTL($P43,$Q43,1,(Holidays!$A$1:$A$248)),0)+IF(AND($P43&gt;=X$4,$P43&lt;Y$4,$Q43&gt;=Y$4),NETWORKDAYS.INTL($P43,(Y$4)-1,1,(Holidays!$A$1:$A$248)),0)+IF(AND($P43&lt;X$4,$Q43&lt;Y$4,$Q43&gt;=X$4),NETWORKDAYS.INTL(X$4,$Q43,1,(Holidays!$A$1:$A$248)),0)+IF(AND($P43&lt;X$4,$Q43&gt;=Y$4,$Q43&gt;=X$4),NETWORKDAYS.INTL(X$4,(Y$4)-1,1,(Holidays!$A$1:$A$248)),0))*$S43,"")</f>
        <v>0</v>
      </c>
      <c r="Y43" s="191">
        <f>IFERROR((IF(AND($P43&gt;=Y$4,$P43&lt;Z$4,$Q43&lt;Z$4),NETWORKDAYS.INTL($P43,$Q43,1,(Holidays!$A$1:$A$248)),0)+IF(AND($P43&gt;=Y$4,$P43&lt;Z$4,$Q43&gt;=Z$4),NETWORKDAYS.INTL($P43,(Z$4)-1,1,(Holidays!$A$1:$A$248)),0)+IF(AND($P43&lt;Y$4,$Q43&lt;Z$4,$Q43&gt;=Y$4),NETWORKDAYS.INTL(Y$4,$Q43,1,(Holidays!$A$1:$A$248)),0)+IF(AND($P43&lt;Y$4,$Q43&gt;=Z$4,$Q43&gt;=Y$4),NETWORKDAYS.INTL(Y$4,(Z$4)-1,1,(Holidays!$A$1:$A$248)),0))*$S43,"")</f>
        <v>0</v>
      </c>
      <c r="Z43" s="191">
        <f>IFERROR((IF(AND($P43&gt;=Z$4,$P43&lt;AA$4,$Q43&lt;AA$4),NETWORKDAYS.INTL($P43,$Q43,1,(Holidays!$A$1:$A$248)),0)+IF(AND($P43&gt;=Z$4,$P43&lt;AA$4,$Q43&gt;=AA$4),NETWORKDAYS.INTL($P43,(AA$4)-1,1,(Holidays!$A$1:$A$248)),0)+IF(AND($P43&lt;Z$4,$Q43&lt;AA$4,$Q43&gt;=Z$4),NETWORKDAYS.INTL(Z$4,$Q43,1,(Holidays!$A$1:$A$248)),0)+IF(AND($P43&lt;Z$4,$Q43&gt;=AA$4,$Q43&gt;=Z$4),NETWORKDAYS.INTL(Z$4,(AA$4)-1,1,(Holidays!$A$1:$A$248)),0))*$S43,"")</f>
        <v>0</v>
      </c>
      <c r="AA43" s="191">
        <f>IFERROR((IF(AND($P43&gt;=AA$4,$P43&lt;AB$4,$Q43&lt;AB$4),NETWORKDAYS.INTL($P43,$Q43,1,(Holidays!$A$1:$A$248)),0)+IF(AND($P43&gt;=AA$4,$P43&lt;AB$4,$Q43&gt;=AB$4),NETWORKDAYS.INTL($P43,(AB$4)-1,1,(Holidays!$A$1:$A$248)),0)+IF(AND($P43&lt;AA$4,$Q43&lt;AB$4,$Q43&gt;=AA$4),NETWORKDAYS.INTL(AA$4,$Q43,1,(Holidays!$A$1:$A$248)),0)+IF(AND($P43&lt;AA$4,$Q43&gt;=AB$4,$Q43&gt;=AA$4),NETWORKDAYS.INTL(AA$4,(AB$4)-1,1,(Holidays!$A$1:$A$248)),0))*$S43,"")</f>
        <v>0</v>
      </c>
      <c r="AB43" s="191">
        <f>IFERROR((IF(AND($P43&gt;=AB$4,$P43&lt;AC$4,$Q43&lt;AC$4),NETWORKDAYS.INTL($P43,$Q43,1,(Holidays!$A$1:$A$248)),0)+IF(AND($P43&gt;=AB$4,$P43&lt;AC$4,$Q43&gt;=AC$4),NETWORKDAYS.INTL($P43,(AC$4)-1,1,(Holidays!$A$1:$A$248)),0)+IF(AND($P43&lt;AB$4,$Q43&lt;AC$4,$Q43&gt;=AB$4),NETWORKDAYS.INTL(AB$4,$Q43,1,(Holidays!$A$1:$A$248)),0)+IF(AND($P43&lt;AB$4,$Q43&gt;=AC$4,$Q43&gt;=AB$4),NETWORKDAYS.INTL(AB$4,(AC$4)-1,1,(Holidays!$A$1:$A$248)),0))*$S43,"")</f>
        <v>0</v>
      </c>
      <c r="AC43" s="191">
        <f>IFERROR((IF(AND($P43&gt;=AC$4,$P43&lt;AD$4,$Q43&lt;AD$4),NETWORKDAYS.INTL($P43,$Q43,1,(Holidays!$A$1:$A$248)),0)+IF(AND($P43&gt;=AC$4,$P43&lt;AD$4,$Q43&gt;=AD$4),NETWORKDAYS.INTL($P43,(AD$4)-1,1,(Holidays!$A$1:$A$248)),0)+IF(AND($P43&lt;AC$4,$Q43&lt;AD$4,$Q43&gt;=AC$4),NETWORKDAYS.INTL(AC$4,$Q43,1,(Holidays!$A$1:$A$248)),0)+IF(AND($P43&lt;AC$4,$Q43&gt;=AD$4,$Q43&gt;=AC$4),NETWORKDAYS.INTL(AC$4,(AD$4)-1,1,(Holidays!$A$1:$A$248)),0))*$S43,"")</f>
        <v>0</v>
      </c>
      <c r="AD43" s="191">
        <f>IFERROR((IF(AND($P43&gt;=AD$4,$P43&lt;AE$4,$Q43&lt;AE$4),NETWORKDAYS.INTL($P43,$Q43,1,(Holidays!$A$1:$A$248)),0)+IF(AND($P43&gt;=AD$4,$P43&lt;AE$4,$Q43&gt;=AE$4),NETWORKDAYS.INTL($P43,(AE$4)-1,1,(Holidays!$A$1:$A$248)),0)+IF(AND($P43&lt;AD$4,$Q43&lt;AE$4,$Q43&gt;=AD$4),NETWORKDAYS.INTL(AD$4,$Q43,1,(Holidays!$A$1:$A$248)),0)+IF(AND($P43&lt;AD$4,$Q43&gt;=AE$4,$Q43&gt;=AD$4),NETWORKDAYS.INTL(AD$4,(AE$4)-1,1,(Holidays!$A$1:$A$248)),0))*$S43,"")</f>
        <v>0</v>
      </c>
      <c r="AE43" s="191">
        <f>IFERROR((IF(AND($P43&gt;=AE$4,$P43&lt;AF$4,$Q43&lt;AF$4),NETWORKDAYS.INTL($P43,$Q43,1,(Holidays!$A$1:$A$248)),0)+IF(AND($P43&gt;=AE$4,$P43&lt;AF$4,$Q43&gt;=AF$4),NETWORKDAYS.INTL($P43,(AF$4)-1,1,(Holidays!$A$1:$A$248)),0)+IF(AND($P43&lt;AE$4,$Q43&lt;AF$4,$Q43&gt;=AE$4),NETWORKDAYS.INTL(AE$4,$Q43,1,(Holidays!$A$1:$A$248)),0)+IF(AND($P43&lt;AE$4,$Q43&gt;=AF$4,$Q43&gt;=AE$4),NETWORKDAYS.INTL(AE$4,(AF$4)-1,1,(Holidays!$A$1:$A$248)),0))*$S43,"")</f>
        <v>0</v>
      </c>
      <c r="AF43" s="191">
        <f>IFERROR((IF(AND($P43&gt;=AF$4,$P43&lt;AG$4,$Q43&lt;AG$4),NETWORKDAYS.INTL($P43,$Q43,1,(Holidays!$A$1:$A$248)),0)+IF(AND($P43&gt;=AF$4,$P43&lt;AG$4,$Q43&gt;=AG$4),NETWORKDAYS.INTL($P43,(AG$4)-1,1,(Holidays!$A$1:$A$248)),0)+IF(AND($P43&lt;AF$4,$Q43&lt;AG$4,$Q43&gt;=AF$4),NETWORKDAYS.INTL(AF$4,$Q43,1,(Holidays!$A$1:$A$248)),0)+IF(AND($P43&lt;AF$4,$Q43&gt;=AG$4,$Q43&gt;=AF$4),NETWORKDAYS.INTL(AF$4,(AG$4)-1,1,(Holidays!$A$1:$A$248)),0))*$S43,"")</f>
        <v>0</v>
      </c>
      <c r="AG43" s="191">
        <f>IFERROR((IF(AND($P43&gt;=AG$4,$P43&lt;AH$4,$Q43&lt;AH$4),NETWORKDAYS.INTL($P43,$Q43,1,(Holidays!$A$1:$A$248)),0)+IF(AND($P43&gt;=AG$4,$P43&lt;AH$4,$Q43&gt;=AH$4),NETWORKDAYS.INTL($P43,(AH$4)-1,1,(Holidays!$A$1:$A$248)),0)+IF(AND($P43&lt;AG$4,$Q43&lt;AH$4,$Q43&gt;=AG$4),NETWORKDAYS.INTL(AG$4,$Q43,1,(Holidays!$A$1:$A$248)),0)+IF(AND($P43&lt;AG$4,$Q43&gt;=AH$4,$Q43&gt;=AG$4),NETWORKDAYS.INTL(AG$4,(AH$4)-1,1,(Holidays!$A$1:$A$248)),0))*$S43,"")</f>
        <v>0</v>
      </c>
      <c r="AH43" s="191">
        <f>IFERROR((IF(AND($P43&gt;=AH$4,$P43&lt;AI$4,$Q43&lt;AI$4),NETWORKDAYS.INTL($P43,$Q43,1,(Holidays!$A$1:$A$248)),0)+IF(AND($P43&gt;=AH$4,$P43&lt;AI$4,$Q43&gt;=AI$4),NETWORKDAYS.INTL($P43,(AI$4)-1,1,(Holidays!$A$1:$A$248)),0)+IF(AND($P43&lt;AH$4,$Q43&lt;AI$4,$Q43&gt;=AH$4),NETWORKDAYS.INTL(AH$4,$Q43,1,(Holidays!$A$1:$A$248)),0)+IF(AND($P43&lt;AH$4,$Q43&gt;=AI$4,$Q43&gt;=AH$4),NETWORKDAYS.INTL(AH$4,(AI$4)-1,1,(Holidays!$A$1:$A$248)),0))*$S43,"")</f>
        <v>0</v>
      </c>
      <c r="AI43" s="191">
        <f>IFERROR((IF(AND($P43&gt;=AI$4,$P43&lt;AJ$4,$Q43&lt;AJ$4),NETWORKDAYS.INTL($P43,$Q43,1,(Holidays!$A$1:$A$248)),0)+IF(AND($P43&gt;=AI$4,$P43&lt;AJ$4,$Q43&gt;=AJ$4),NETWORKDAYS.INTL($P43,(AJ$4)-1,1,(Holidays!$A$1:$A$248)),0)+IF(AND($P43&lt;AI$4,$Q43&lt;AJ$4,$Q43&gt;=AI$4),NETWORKDAYS.INTL(AI$4,$Q43,1,(Holidays!$A$1:$A$248)),0)+IF(AND($P43&lt;AI$4,$Q43&gt;=AJ$4,$Q43&gt;=AI$4),NETWORKDAYS.INTL(AI$4,(AJ$4)-1,1,(Holidays!$A$1:$A$248)),0))*$S43,"")</f>
        <v>12</v>
      </c>
      <c r="AJ43" s="191">
        <f>IFERROR((IF(AND($P43&gt;=AJ$4,$P43&lt;AK$4,$Q43&lt;AK$4),NETWORKDAYS.INTL($P43,$Q43,1,(Holidays!$A$1:$A$248)),0)+IF(AND($P43&gt;=AJ$4,$P43&lt;AK$4,$Q43&gt;=AK$4),NETWORKDAYS.INTL($P43,(AK$4)-1,1,(Holidays!$A$1:$A$248)),0)+IF(AND($P43&lt;AJ$4,$Q43&lt;AK$4,$Q43&gt;=AJ$4),NETWORKDAYS.INTL(AJ$4,$Q43,1,(Holidays!$A$1:$A$248)),0)+IF(AND($P43&lt;AJ$4,$Q43&gt;=AK$4,$Q43&gt;=AJ$4),NETWORKDAYS.INTL(AJ$4,(AK$4)-1,1,(Holidays!$A$1:$A$248)),0))*$S43,"")</f>
        <v>0</v>
      </c>
      <c r="AK43" s="191">
        <f>IFERROR((IF(AND($P43&gt;=AK$4,$P43&lt;AL$4,$Q43&lt;AL$4),NETWORKDAYS.INTL($P43,$Q43,1,(Holidays!$A$1:$A$248)),0)+IF(AND($P43&gt;=AK$4,$P43&lt;AL$4,$Q43&gt;=AL$4),NETWORKDAYS.INTL($P43,(AL$4)-1,1,(Holidays!$A$1:$A$248)),0)+IF(AND($P43&lt;AK$4,$Q43&lt;AL$4,$Q43&gt;=AK$4),NETWORKDAYS.INTL(AK$4,$Q43,1,(Holidays!$A$1:$A$248)),0)+IF(AND($P43&lt;AK$4,$Q43&gt;=AL$4,$Q43&gt;=AK$4),NETWORKDAYS.INTL(AK$4,(AL$4)-1,1,(Holidays!$A$1:$A$248)),0))*$S43,"")</f>
        <v>0</v>
      </c>
      <c r="AL43" s="191">
        <f>IFERROR((IF(AND($P43&gt;=AL$4,$P43&lt;AM$4,$Q43&lt;AM$4),NETWORKDAYS.INTL($P43,$Q43,1,(Holidays!$A$1:$A$248)),0)+IF(AND($P43&gt;=AL$4,$P43&lt;AM$4,$Q43&gt;=AM$4),NETWORKDAYS.INTL($P43,(AM$4)-1,1,(Holidays!$A$1:$A$248)),0)+IF(AND($P43&lt;AL$4,$Q43&lt;AM$4,$Q43&gt;=AL$4),NETWORKDAYS.INTL(AL$4,$Q43,1,(Holidays!$A$1:$A$248)),0)+IF(AND($P43&lt;AL$4,$Q43&gt;=AM$4,$Q43&gt;=AL$4),NETWORKDAYS.INTL(AL$4,(AM$4)-1,1,(Holidays!$A$1:$A$248)),0))*$S43,"")</f>
        <v>0</v>
      </c>
      <c r="AM43" s="191">
        <f>IFERROR((IF(AND($P43&gt;=AM$4,$P43&lt;AN$4,$Q43&lt;AN$4),NETWORKDAYS.INTL($P43,$Q43,1,(Holidays!$A$1:$A$248)),0)+IF(AND($P43&gt;=AM$4,$P43&lt;AN$4,$Q43&gt;=AN$4),NETWORKDAYS.INTL($P43,(AN$4)-1,1,(Holidays!$A$1:$A$248)),0)+IF(AND($P43&lt;AM$4,$Q43&lt;AN$4,$Q43&gt;=AM$4),NETWORKDAYS.INTL(AM$4,$Q43,1,(Holidays!$A$1:$A$248)),0)+IF(AND($P43&lt;AM$4,$Q43&gt;=AN$4,$Q43&gt;=AM$4),NETWORKDAYS.INTL(AM$4,(AN$4)-1,1,(Holidays!$A$1:$A$248)),0))*$S43,"")</f>
        <v>0</v>
      </c>
      <c r="AN43" s="191">
        <f>IFERROR((IF(AND($P43&gt;=AN$4,$P43&lt;AO$4,$Q43&lt;AO$4),NETWORKDAYS.INTL($P43,$Q43,1,(Holidays!$A$1:$A$248)),0)+IF(AND($P43&gt;=AN$4,$P43&lt;AO$4,$Q43&gt;=AO$4),NETWORKDAYS.INTL($P43,(AO$4)-1,1,(Holidays!$A$1:$A$248)),0)+IF(AND($P43&lt;AN$4,$Q43&lt;AO$4,$Q43&gt;=AN$4),NETWORKDAYS.INTL(AN$4,$Q43,1,(Holidays!$A$1:$A$248)),0)+IF(AND($P43&lt;AN$4,$Q43&gt;=AO$4,$Q43&gt;=AN$4),NETWORKDAYS.INTL(AN$4,(AO$4)-1,1,(Holidays!$A$1:$A$248)),0))*$S43,"")</f>
        <v>0</v>
      </c>
      <c r="AO43" s="191">
        <f>IFERROR((IF(AND($P43&gt;=AO$4,$P43&lt;AP$4,$Q43&lt;AP$4),NETWORKDAYS.INTL($P43,$Q43,1,(Holidays!$A$1:$A$248)),0)+IF(AND($P43&gt;=AO$4,$P43&lt;AP$4,$Q43&gt;=AP$4),NETWORKDAYS.INTL($P43,(AP$4)-1,1,(Holidays!$A$1:$A$248)),0)+IF(AND($P43&lt;AO$4,$Q43&lt;AP$4,$Q43&gt;=AO$4),NETWORKDAYS.INTL(AO$4,$Q43,1,(Holidays!$A$1:$A$248)),0)+IF(AND($P43&lt;AO$4,$Q43&gt;=AP$4,$Q43&gt;=AO$4),NETWORKDAYS.INTL(AO$4,(AP$4)-1,1,(Holidays!$A$1:$A$248)),0))*$S43,"")</f>
        <v>0</v>
      </c>
      <c r="AP43" s="191">
        <f>IFERROR((IF(AND($P43&gt;=AP$4,$P43&lt;AQ$4,$Q43&lt;AQ$4),NETWORKDAYS.INTL($P43,$Q43,1,(Holidays!$A$1:$A$248)),0)+IF(AND($P43&gt;=AP$4,$P43&lt;AQ$4,$Q43&gt;=AQ$4),NETWORKDAYS.INTL($P43,(AQ$4)-1,1,(Holidays!$A$1:$A$248)),0)+IF(AND($P43&lt;AP$4,$Q43&lt;AQ$4,$Q43&gt;=AP$4),NETWORKDAYS.INTL(AP$4,$Q43,1,(Holidays!$A$1:$A$248)),0)+IF(AND($P43&lt;AP$4,$Q43&gt;=AQ$4,$Q43&gt;=AP$4),NETWORKDAYS.INTL(AP$4,(AQ$4)-1,1,(Holidays!$A$1:$A$248)),0))*$S43,"")</f>
        <v>0</v>
      </c>
      <c r="AQ43" s="191">
        <f>IFERROR((IF(AND($P43&gt;=AQ$4,$P43&lt;AR$4,$Q43&lt;AR$4),NETWORKDAYS.INTL($P43,$Q43,1,(Holidays!$A$1:$A$248)),0)+IF(AND($P43&gt;=AQ$4,$P43&lt;AR$4,$Q43&gt;=AR$4),NETWORKDAYS.INTL($P43,(AR$4)-1,1,(Holidays!$A$1:$A$248)),0)+IF(AND($P43&lt;AQ$4,$Q43&lt;AR$4,$Q43&gt;=AQ$4),NETWORKDAYS.INTL(AQ$4,$Q43,1,(Holidays!$A$1:$A$248)),0)+IF(AND($P43&lt;AQ$4,$Q43&gt;=AR$4,$Q43&gt;=AQ$4),NETWORKDAYS.INTL(AQ$4,(AR$4)-1,1,(Holidays!$A$1:$A$248)),0))*$S43,"")</f>
        <v>0</v>
      </c>
      <c r="AR43" s="191">
        <f>IFERROR((IF(AND($P43&gt;=AR$4,$P43&lt;AS$4,$Q43&lt;AS$4),NETWORKDAYS.INTL($P43,$Q43,1,(Holidays!$A$1:$A$248)),0)+IF(AND($P43&gt;=AR$4,$P43&lt;AS$4,$Q43&gt;=AS$4),NETWORKDAYS.INTL($P43,(AS$4)-1,1,(Holidays!$A$1:$A$248)),0)+IF(AND($P43&lt;AR$4,$Q43&lt;AS$4,$Q43&gt;=AR$4),NETWORKDAYS.INTL(AR$4,$Q43,1,(Holidays!$A$1:$A$248)),0)+IF(AND($P43&lt;AR$4,$Q43&gt;=AS$4,$Q43&gt;=AR$4),NETWORKDAYS.INTL(AR$4,(AS$4)-1,1,(Holidays!$A$1:$A$248)),0))*$S43,"")</f>
        <v>0</v>
      </c>
      <c r="AS43" s="192">
        <f>IFERROR((IF(AND($P43&gt;=AS$4,$P43&lt;AT$4,$Q43&lt;AT$4),NETWORKDAYS.INTL($P43,$Q43,1,(Holidays!$A$1:$A$248)),0)+IF(AND($P43&gt;=AS$4,$P43&lt;AT$4,$Q43&gt;=AT$4),NETWORKDAYS.INTL($P43,(AT$4)-1,1,(Holidays!$A$1:$A$248)),0)+IF(AND($P43&lt;AS$4,$Q43&lt;AT$4,$Q43&gt;=AS$4),NETWORKDAYS.INTL(AS$4,$Q43,1,(Holidays!$A$1:$A$248)),0)+IF(AND($P43&lt;AS$4,$Q43&gt;=AT$4,$Q43&gt;=AS$4),NETWORKDAYS.INTL(AS$4,(AT$4)-1,1,(Holidays!$A$1:$A$248)),0))*$S43,"")</f>
        <v>0</v>
      </c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2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  <c r="EK43" s="191"/>
      <c r="EL43" s="191"/>
      <c r="EM43" s="191"/>
      <c r="EN43" s="191"/>
      <c r="EO43" s="191"/>
      <c r="EP43" s="191"/>
      <c r="EQ43" s="191"/>
      <c r="ER43" s="191"/>
      <c r="ES43" s="191"/>
      <c r="ET43" s="191"/>
      <c r="EU43" s="191"/>
      <c r="EV43" s="191"/>
      <c r="EW43" s="191"/>
      <c r="EX43" s="191"/>
      <c r="EY43" s="191"/>
      <c r="EZ43" s="191"/>
      <c r="FA43" s="191"/>
      <c r="FB43" s="191"/>
      <c r="FC43" s="191"/>
      <c r="FD43" s="191"/>
      <c r="FE43" s="191"/>
      <c r="FF43" s="191"/>
      <c r="FG43" s="191"/>
      <c r="FH43" s="191"/>
      <c r="FI43" s="191"/>
      <c r="FJ43" s="191"/>
      <c r="FK43" s="191"/>
      <c r="FL43" s="191"/>
      <c r="FM43" s="191"/>
      <c r="FN43" s="191"/>
      <c r="FO43" s="191"/>
      <c r="FP43" s="191"/>
      <c r="FQ43" s="191"/>
      <c r="FR43" s="191"/>
      <c r="FS43" s="191"/>
      <c r="FT43" s="191"/>
      <c r="FU43" s="191"/>
      <c r="FV43" s="191"/>
      <c r="FW43" s="191"/>
      <c r="FX43" s="191"/>
      <c r="FY43" s="191"/>
      <c r="FZ43" s="191"/>
      <c r="GA43" s="191"/>
      <c r="GB43" s="191"/>
      <c r="GC43" s="191"/>
      <c r="GD43" s="191"/>
      <c r="GE43" s="191"/>
      <c r="GF43" s="191"/>
      <c r="GG43" s="191"/>
      <c r="GH43" s="191"/>
      <c r="GI43" s="191"/>
      <c r="GJ43" s="191"/>
      <c r="GK43" s="191"/>
      <c r="GL43" s="191"/>
      <c r="GM43" s="191"/>
      <c r="GN43" s="191"/>
      <c r="GO43" s="191"/>
      <c r="GP43" s="191"/>
      <c r="GQ43" s="191"/>
      <c r="GR43" s="191"/>
      <c r="GS43" s="191"/>
      <c r="GT43" s="191"/>
      <c r="GU43" s="191"/>
      <c r="GV43" s="191"/>
      <c r="GW43" s="191"/>
      <c r="GX43" s="191"/>
      <c r="GY43" s="191"/>
      <c r="GZ43" s="191"/>
      <c r="HA43" s="191"/>
      <c r="HB43" s="191"/>
      <c r="HC43" s="191"/>
      <c r="HD43" s="191"/>
      <c r="HE43" s="191"/>
      <c r="HF43" s="191"/>
      <c r="HG43" s="191"/>
      <c r="HH43" s="191"/>
      <c r="HI43" s="191"/>
      <c r="HJ43" s="191"/>
      <c r="HK43" s="191"/>
      <c r="HL43" s="191"/>
      <c r="HM43" s="191"/>
      <c r="HN43" s="191"/>
      <c r="HO43" s="191"/>
      <c r="HP43" s="191"/>
      <c r="HQ43" s="191"/>
      <c r="HR43" s="191"/>
      <c r="HS43" s="191"/>
      <c r="HT43" s="191"/>
      <c r="HU43" s="191"/>
      <c r="HV43" s="191"/>
      <c r="HW43" s="191"/>
      <c r="HX43" s="191"/>
      <c r="HY43" s="191"/>
      <c r="HZ43" s="191"/>
      <c r="IA43" s="191"/>
      <c r="IB43" s="191"/>
      <c r="IC43" s="191"/>
      <c r="ID43" s="191"/>
      <c r="IE43" s="191"/>
      <c r="IF43" s="191"/>
      <c r="IG43" s="191"/>
      <c r="IH43" s="191"/>
      <c r="II43" s="191"/>
      <c r="IJ43" s="191"/>
      <c r="IK43" s="191"/>
      <c r="IL43" s="191"/>
      <c r="IM43" s="191"/>
      <c r="IN43" s="191"/>
      <c r="IO43" s="193"/>
    </row>
    <row r="44" spans="2:249" ht="15" customHeight="1">
      <c r="B44" s="59" t="str">
        <f>'A-1_MH Estimation'!B44</f>
        <v>B.14</v>
      </c>
      <c r="C44" s="60" t="str">
        <f>IFERROR(VLOOKUP(B44,'A-1_MH Estimation'!$B$6:$C$54,2,0),"")</f>
        <v>Pipe Component Name Rule - Administrative Documentation &amp; Customer Comment Followed up</v>
      </c>
      <c r="D44" s="174">
        <f>IFERROR(VLOOKUP(C44,'A-1_MH Estimation'!$C$7:$K$61,9,0)*1,0)</f>
        <v>12</v>
      </c>
      <c r="E44" s="165">
        <v>1</v>
      </c>
      <c r="F44" s="166"/>
      <c r="G44" s="166"/>
      <c r="H44" s="166"/>
      <c r="I44" s="166"/>
      <c r="J44" s="167"/>
      <c r="K44" s="354">
        <f t="shared" ca="1" si="437"/>
        <v>12</v>
      </c>
      <c r="L44" s="307">
        <v>0.33</v>
      </c>
      <c r="M44" s="307">
        <v>0.67</v>
      </c>
      <c r="N44" s="307"/>
      <c r="O44" s="167"/>
      <c r="P44" s="171">
        <v>44566</v>
      </c>
      <c r="Q44" s="171">
        <v>44567</v>
      </c>
      <c r="R44" s="170">
        <f>NETWORKDAYS.INTL(P44,Q44,1,Holidays!$A$1:$A$248)</f>
        <v>2</v>
      </c>
      <c r="S44" s="62">
        <f t="shared" si="436"/>
        <v>6</v>
      </c>
      <c r="U44" s="253">
        <f>SUM($V44:IO44)</f>
        <v>12</v>
      </c>
      <c r="V44" s="190"/>
      <c r="W44" s="191">
        <f>IFERROR((IF(AND($P44&gt;=W$4,$P44&lt;X$4,$Q44&lt;X$4),NETWORKDAYS.INTL($P44,$Q44,1,(Holidays!$A$1:$A$248)),0)+IF(AND($P44&gt;=W$4,$P44&lt;X$4,$Q44&gt;=X$4),NETWORKDAYS.INTL($P44,(X$4)-1,1,(Holidays!$A$1:$A$248)),0)+IF(AND($P44&lt;W$4,$Q44&lt;X$4,$Q44&gt;=W$4),NETWORKDAYS.INTL(W$4,$Q44,1,(Holidays!$A$1:$A$248)),0)+IF(AND($P44&lt;W$4,$Q44&gt;=X$4,$Q44&gt;=W$4),NETWORKDAYS.INTL(W$4,(X$4)-1,1,(Holidays!$A$1:$A$248)),0))*$S44,"")</f>
        <v>0</v>
      </c>
      <c r="X44" s="191">
        <f>IFERROR((IF(AND($P44&gt;=X$4,$P44&lt;Y$4,$Q44&lt;Y$4),NETWORKDAYS.INTL($P44,$Q44,1,(Holidays!$A$1:$A$248)),0)+IF(AND($P44&gt;=X$4,$P44&lt;Y$4,$Q44&gt;=Y$4),NETWORKDAYS.INTL($P44,(Y$4)-1,1,(Holidays!$A$1:$A$248)),0)+IF(AND($P44&lt;X$4,$Q44&lt;Y$4,$Q44&gt;=X$4),NETWORKDAYS.INTL(X$4,$Q44,1,(Holidays!$A$1:$A$248)),0)+IF(AND($P44&lt;X$4,$Q44&gt;=Y$4,$Q44&gt;=X$4),NETWORKDAYS.INTL(X$4,(Y$4)-1,1,(Holidays!$A$1:$A$248)),0))*$S44,"")</f>
        <v>0</v>
      </c>
      <c r="Y44" s="191">
        <f>IFERROR((IF(AND($P44&gt;=Y$4,$P44&lt;Z$4,$Q44&lt;Z$4),NETWORKDAYS.INTL($P44,$Q44,1,(Holidays!$A$1:$A$248)),0)+IF(AND($P44&gt;=Y$4,$P44&lt;Z$4,$Q44&gt;=Z$4),NETWORKDAYS.INTL($P44,(Z$4)-1,1,(Holidays!$A$1:$A$248)),0)+IF(AND($P44&lt;Y$4,$Q44&lt;Z$4,$Q44&gt;=Y$4),NETWORKDAYS.INTL(Y$4,$Q44,1,(Holidays!$A$1:$A$248)),0)+IF(AND($P44&lt;Y$4,$Q44&gt;=Z$4,$Q44&gt;=Y$4),NETWORKDAYS.INTL(Y$4,(Z$4)-1,1,(Holidays!$A$1:$A$248)),0))*$S44,"")</f>
        <v>0</v>
      </c>
      <c r="Z44" s="191">
        <f>IFERROR((IF(AND($P44&gt;=Z$4,$P44&lt;AA$4,$Q44&lt;AA$4),NETWORKDAYS.INTL($P44,$Q44,1,(Holidays!$A$1:$A$248)),0)+IF(AND($P44&gt;=Z$4,$P44&lt;AA$4,$Q44&gt;=AA$4),NETWORKDAYS.INTL($P44,(AA$4)-1,1,(Holidays!$A$1:$A$248)),0)+IF(AND($P44&lt;Z$4,$Q44&lt;AA$4,$Q44&gt;=Z$4),NETWORKDAYS.INTL(Z$4,$Q44,1,(Holidays!$A$1:$A$248)),0)+IF(AND($P44&lt;Z$4,$Q44&gt;=AA$4,$Q44&gt;=Z$4),NETWORKDAYS.INTL(Z$4,(AA$4)-1,1,(Holidays!$A$1:$A$248)),0))*$S44,"")</f>
        <v>0</v>
      </c>
      <c r="AA44" s="191">
        <f>IFERROR((IF(AND($P44&gt;=AA$4,$P44&lt;AB$4,$Q44&lt;AB$4),NETWORKDAYS.INTL($P44,$Q44,1,(Holidays!$A$1:$A$248)),0)+IF(AND($P44&gt;=AA$4,$P44&lt;AB$4,$Q44&gt;=AB$4),NETWORKDAYS.INTL($P44,(AB$4)-1,1,(Holidays!$A$1:$A$248)),0)+IF(AND($P44&lt;AA$4,$Q44&lt;AB$4,$Q44&gt;=AA$4),NETWORKDAYS.INTL(AA$4,$Q44,1,(Holidays!$A$1:$A$248)),0)+IF(AND($P44&lt;AA$4,$Q44&gt;=AB$4,$Q44&gt;=AA$4),NETWORKDAYS.INTL(AA$4,(AB$4)-1,1,(Holidays!$A$1:$A$248)),0))*$S44,"")</f>
        <v>0</v>
      </c>
      <c r="AB44" s="191">
        <f>IFERROR((IF(AND($P44&gt;=AB$4,$P44&lt;AC$4,$Q44&lt;AC$4),NETWORKDAYS.INTL($P44,$Q44,1,(Holidays!$A$1:$A$248)),0)+IF(AND($P44&gt;=AB$4,$P44&lt;AC$4,$Q44&gt;=AC$4),NETWORKDAYS.INTL($P44,(AC$4)-1,1,(Holidays!$A$1:$A$248)),0)+IF(AND($P44&lt;AB$4,$Q44&lt;AC$4,$Q44&gt;=AB$4),NETWORKDAYS.INTL(AB$4,$Q44,1,(Holidays!$A$1:$A$248)),0)+IF(AND($P44&lt;AB$4,$Q44&gt;=AC$4,$Q44&gt;=AB$4),NETWORKDAYS.INTL(AB$4,(AC$4)-1,1,(Holidays!$A$1:$A$248)),0))*$S44,"")</f>
        <v>0</v>
      </c>
      <c r="AC44" s="191">
        <f>IFERROR((IF(AND($P44&gt;=AC$4,$P44&lt;AD$4,$Q44&lt;AD$4),NETWORKDAYS.INTL($P44,$Q44,1,(Holidays!$A$1:$A$248)),0)+IF(AND($P44&gt;=AC$4,$P44&lt;AD$4,$Q44&gt;=AD$4),NETWORKDAYS.INTL($P44,(AD$4)-1,1,(Holidays!$A$1:$A$248)),0)+IF(AND($P44&lt;AC$4,$Q44&lt;AD$4,$Q44&gt;=AC$4),NETWORKDAYS.INTL(AC$4,$Q44,1,(Holidays!$A$1:$A$248)),0)+IF(AND($P44&lt;AC$4,$Q44&gt;=AD$4,$Q44&gt;=AC$4),NETWORKDAYS.INTL(AC$4,(AD$4)-1,1,(Holidays!$A$1:$A$248)),0))*$S44,"")</f>
        <v>0</v>
      </c>
      <c r="AD44" s="191">
        <f>IFERROR((IF(AND($P44&gt;=AD$4,$P44&lt;AE$4,$Q44&lt;AE$4),NETWORKDAYS.INTL($P44,$Q44,1,(Holidays!$A$1:$A$248)),0)+IF(AND($P44&gt;=AD$4,$P44&lt;AE$4,$Q44&gt;=AE$4),NETWORKDAYS.INTL($P44,(AE$4)-1,1,(Holidays!$A$1:$A$248)),0)+IF(AND($P44&lt;AD$4,$Q44&lt;AE$4,$Q44&gt;=AD$4),NETWORKDAYS.INTL(AD$4,$Q44,1,(Holidays!$A$1:$A$248)),0)+IF(AND($P44&lt;AD$4,$Q44&gt;=AE$4,$Q44&gt;=AD$4),NETWORKDAYS.INTL(AD$4,(AE$4)-1,1,(Holidays!$A$1:$A$248)),0))*$S44,"")</f>
        <v>0</v>
      </c>
      <c r="AE44" s="191">
        <f>IFERROR((IF(AND($P44&gt;=AE$4,$P44&lt;AF$4,$Q44&lt;AF$4),NETWORKDAYS.INTL($P44,$Q44,1,(Holidays!$A$1:$A$248)),0)+IF(AND($P44&gt;=AE$4,$P44&lt;AF$4,$Q44&gt;=AF$4),NETWORKDAYS.INTL($P44,(AF$4)-1,1,(Holidays!$A$1:$A$248)),0)+IF(AND($P44&lt;AE$4,$Q44&lt;AF$4,$Q44&gt;=AE$4),NETWORKDAYS.INTL(AE$4,$Q44,1,(Holidays!$A$1:$A$248)),0)+IF(AND($P44&lt;AE$4,$Q44&gt;=AF$4,$Q44&gt;=AE$4),NETWORKDAYS.INTL(AE$4,(AF$4)-1,1,(Holidays!$A$1:$A$248)),0))*$S44,"")</f>
        <v>0</v>
      </c>
      <c r="AF44" s="191">
        <f>IFERROR((IF(AND($P44&gt;=AF$4,$P44&lt;AG$4,$Q44&lt;AG$4),NETWORKDAYS.INTL($P44,$Q44,1,(Holidays!$A$1:$A$248)),0)+IF(AND($P44&gt;=AF$4,$P44&lt;AG$4,$Q44&gt;=AG$4),NETWORKDAYS.INTL($P44,(AG$4)-1,1,(Holidays!$A$1:$A$248)),0)+IF(AND($P44&lt;AF$4,$Q44&lt;AG$4,$Q44&gt;=AF$4),NETWORKDAYS.INTL(AF$4,$Q44,1,(Holidays!$A$1:$A$248)),0)+IF(AND($P44&lt;AF$4,$Q44&gt;=AG$4,$Q44&gt;=AF$4),NETWORKDAYS.INTL(AF$4,(AG$4)-1,1,(Holidays!$A$1:$A$248)),0))*$S44,"")</f>
        <v>0</v>
      </c>
      <c r="AG44" s="191">
        <f>IFERROR((IF(AND($P44&gt;=AG$4,$P44&lt;AH$4,$Q44&lt;AH$4),NETWORKDAYS.INTL($P44,$Q44,1,(Holidays!$A$1:$A$248)),0)+IF(AND($P44&gt;=AG$4,$P44&lt;AH$4,$Q44&gt;=AH$4),NETWORKDAYS.INTL($P44,(AH$4)-1,1,(Holidays!$A$1:$A$248)),0)+IF(AND($P44&lt;AG$4,$Q44&lt;AH$4,$Q44&gt;=AG$4),NETWORKDAYS.INTL(AG$4,$Q44,1,(Holidays!$A$1:$A$248)),0)+IF(AND($P44&lt;AG$4,$Q44&gt;=AH$4,$Q44&gt;=AG$4),NETWORKDAYS.INTL(AG$4,(AH$4)-1,1,(Holidays!$A$1:$A$248)),0))*$S44,"")</f>
        <v>0</v>
      </c>
      <c r="AH44" s="191">
        <f>IFERROR((IF(AND($P44&gt;=AH$4,$P44&lt;AI$4,$Q44&lt;AI$4),NETWORKDAYS.INTL($P44,$Q44,1,(Holidays!$A$1:$A$248)),0)+IF(AND($P44&gt;=AH$4,$P44&lt;AI$4,$Q44&gt;=AI$4),NETWORKDAYS.INTL($P44,(AI$4)-1,1,(Holidays!$A$1:$A$248)),0)+IF(AND($P44&lt;AH$4,$Q44&lt;AI$4,$Q44&gt;=AH$4),NETWORKDAYS.INTL(AH$4,$Q44,1,(Holidays!$A$1:$A$248)),0)+IF(AND($P44&lt;AH$4,$Q44&gt;=AI$4,$Q44&gt;=AH$4),NETWORKDAYS.INTL(AH$4,(AI$4)-1,1,(Holidays!$A$1:$A$248)),0))*$S44,"")</f>
        <v>0</v>
      </c>
      <c r="AI44" s="191">
        <f>IFERROR((IF(AND($P44&gt;=AI$4,$P44&lt;AJ$4,$Q44&lt;AJ$4),NETWORKDAYS.INTL($P44,$Q44,1,(Holidays!$A$1:$A$248)),0)+IF(AND($P44&gt;=AI$4,$P44&lt;AJ$4,$Q44&gt;=AJ$4),NETWORKDAYS.INTL($P44,(AJ$4)-1,1,(Holidays!$A$1:$A$248)),0)+IF(AND($P44&lt;AI$4,$Q44&lt;AJ$4,$Q44&gt;=AI$4),NETWORKDAYS.INTL(AI$4,$Q44,1,(Holidays!$A$1:$A$248)),0)+IF(AND($P44&lt;AI$4,$Q44&gt;=AJ$4,$Q44&gt;=AI$4),NETWORKDAYS.INTL(AI$4,(AJ$4)-1,1,(Holidays!$A$1:$A$248)),0))*$S44,"")</f>
        <v>12</v>
      </c>
      <c r="AJ44" s="191">
        <f>IFERROR((IF(AND($P44&gt;=AJ$4,$P44&lt;AK$4,$Q44&lt;AK$4),NETWORKDAYS.INTL($P44,$Q44,1,(Holidays!$A$1:$A$248)),0)+IF(AND($P44&gt;=AJ$4,$P44&lt;AK$4,$Q44&gt;=AK$4),NETWORKDAYS.INTL($P44,(AK$4)-1,1,(Holidays!$A$1:$A$248)),0)+IF(AND($P44&lt;AJ$4,$Q44&lt;AK$4,$Q44&gt;=AJ$4),NETWORKDAYS.INTL(AJ$4,$Q44,1,(Holidays!$A$1:$A$248)),0)+IF(AND($P44&lt;AJ$4,$Q44&gt;=AK$4,$Q44&gt;=AJ$4),NETWORKDAYS.INTL(AJ$4,(AK$4)-1,1,(Holidays!$A$1:$A$248)),0))*$S44,"")</f>
        <v>0</v>
      </c>
      <c r="AK44" s="191">
        <f>IFERROR((IF(AND($P44&gt;=AK$4,$P44&lt;AL$4,$Q44&lt;AL$4),NETWORKDAYS.INTL($P44,$Q44,1,(Holidays!$A$1:$A$248)),0)+IF(AND($P44&gt;=AK$4,$P44&lt;AL$4,$Q44&gt;=AL$4),NETWORKDAYS.INTL($P44,(AL$4)-1,1,(Holidays!$A$1:$A$248)),0)+IF(AND($P44&lt;AK$4,$Q44&lt;AL$4,$Q44&gt;=AK$4),NETWORKDAYS.INTL(AK$4,$Q44,1,(Holidays!$A$1:$A$248)),0)+IF(AND($P44&lt;AK$4,$Q44&gt;=AL$4,$Q44&gt;=AK$4),NETWORKDAYS.INTL(AK$4,(AL$4)-1,1,(Holidays!$A$1:$A$248)),0))*$S44,"")</f>
        <v>0</v>
      </c>
      <c r="AL44" s="191">
        <f>IFERROR((IF(AND($P44&gt;=AL$4,$P44&lt;AM$4,$Q44&lt;AM$4),NETWORKDAYS.INTL($P44,$Q44,1,(Holidays!$A$1:$A$248)),0)+IF(AND($P44&gt;=AL$4,$P44&lt;AM$4,$Q44&gt;=AM$4),NETWORKDAYS.INTL($P44,(AM$4)-1,1,(Holidays!$A$1:$A$248)),0)+IF(AND($P44&lt;AL$4,$Q44&lt;AM$4,$Q44&gt;=AL$4),NETWORKDAYS.INTL(AL$4,$Q44,1,(Holidays!$A$1:$A$248)),0)+IF(AND($P44&lt;AL$4,$Q44&gt;=AM$4,$Q44&gt;=AL$4),NETWORKDAYS.INTL(AL$4,(AM$4)-1,1,(Holidays!$A$1:$A$248)),0))*$S44,"")</f>
        <v>0</v>
      </c>
      <c r="AM44" s="191">
        <f>IFERROR((IF(AND($P44&gt;=AM$4,$P44&lt;AN$4,$Q44&lt;AN$4),NETWORKDAYS.INTL($P44,$Q44,1,(Holidays!$A$1:$A$248)),0)+IF(AND($P44&gt;=AM$4,$P44&lt;AN$4,$Q44&gt;=AN$4),NETWORKDAYS.INTL($P44,(AN$4)-1,1,(Holidays!$A$1:$A$248)),0)+IF(AND($P44&lt;AM$4,$Q44&lt;AN$4,$Q44&gt;=AM$4),NETWORKDAYS.INTL(AM$4,$Q44,1,(Holidays!$A$1:$A$248)),0)+IF(AND($P44&lt;AM$4,$Q44&gt;=AN$4,$Q44&gt;=AM$4),NETWORKDAYS.INTL(AM$4,(AN$4)-1,1,(Holidays!$A$1:$A$248)),0))*$S44,"")</f>
        <v>0</v>
      </c>
      <c r="AN44" s="191">
        <f>IFERROR((IF(AND($P44&gt;=AN$4,$P44&lt;AO$4,$Q44&lt;AO$4),NETWORKDAYS.INTL($P44,$Q44,1,(Holidays!$A$1:$A$248)),0)+IF(AND($P44&gt;=AN$4,$P44&lt;AO$4,$Q44&gt;=AO$4),NETWORKDAYS.INTL($P44,(AO$4)-1,1,(Holidays!$A$1:$A$248)),0)+IF(AND($P44&lt;AN$4,$Q44&lt;AO$4,$Q44&gt;=AN$4),NETWORKDAYS.INTL(AN$4,$Q44,1,(Holidays!$A$1:$A$248)),0)+IF(AND($P44&lt;AN$4,$Q44&gt;=AO$4,$Q44&gt;=AN$4),NETWORKDAYS.INTL(AN$4,(AO$4)-1,1,(Holidays!$A$1:$A$248)),0))*$S44,"")</f>
        <v>0</v>
      </c>
      <c r="AO44" s="191">
        <f>IFERROR((IF(AND($P44&gt;=AO$4,$P44&lt;AP$4,$Q44&lt;AP$4),NETWORKDAYS.INTL($P44,$Q44,1,(Holidays!$A$1:$A$248)),0)+IF(AND($P44&gt;=AO$4,$P44&lt;AP$4,$Q44&gt;=AP$4),NETWORKDAYS.INTL($P44,(AP$4)-1,1,(Holidays!$A$1:$A$248)),0)+IF(AND($P44&lt;AO$4,$Q44&lt;AP$4,$Q44&gt;=AO$4),NETWORKDAYS.INTL(AO$4,$Q44,1,(Holidays!$A$1:$A$248)),0)+IF(AND($P44&lt;AO$4,$Q44&gt;=AP$4,$Q44&gt;=AO$4),NETWORKDAYS.INTL(AO$4,(AP$4)-1,1,(Holidays!$A$1:$A$248)),0))*$S44,"")</f>
        <v>0</v>
      </c>
      <c r="AP44" s="191">
        <f>IFERROR((IF(AND($P44&gt;=AP$4,$P44&lt;AQ$4,$Q44&lt;AQ$4),NETWORKDAYS.INTL($P44,$Q44,1,(Holidays!$A$1:$A$248)),0)+IF(AND($P44&gt;=AP$4,$P44&lt;AQ$4,$Q44&gt;=AQ$4),NETWORKDAYS.INTL($P44,(AQ$4)-1,1,(Holidays!$A$1:$A$248)),0)+IF(AND($P44&lt;AP$4,$Q44&lt;AQ$4,$Q44&gt;=AP$4),NETWORKDAYS.INTL(AP$4,$Q44,1,(Holidays!$A$1:$A$248)),0)+IF(AND($P44&lt;AP$4,$Q44&gt;=AQ$4,$Q44&gt;=AP$4),NETWORKDAYS.INTL(AP$4,(AQ$4)-1,1,(Holidays!$A$1:$A$248)),0))*$S44,"")</f>
        <v>0</v>
      </c>
      <c r="AQ44" s="191">
        <f>IFERROR((IF(AND($P44&gt;=AQ$4,$P44&lt;AR$4,$Q44&lt;AR$4),NETWORKDAYS.INTL($P44,$Q44,1,(Holidays!$A$1:$A$248)),0)+IF(AND($P44&gt;=AQ$4,$P44&lt;AR$4,$Q44&gt;=AR$4),NETWORKDAYS.INTL($P44,(AR$4)-1,1,(Holidays!$A$1:$A$248)),0)+IF(AND($P44&lt;AQ$4,$Q44&lt;AR$4,$Q44&gt;=AQ$4),NETWORKDAYS.INTL(AQ$4,$Q44,1,(Holidays!$A$1:$A$248)),0)+IF(AND($P44&lt;AQ$4,$Q44&gt;=AR$4,$Q44&gt;=AQ$4),NETWORKDAYS.INTL(AQ$4,(AR$4)-1,1,(Holidays!$A$1:$A$248)),0))*$S44,"")</f>
        <v>0</v>
      </c>
      <c r="AR44" s="191">
        <f>IFERROR((IF(AND($P44&gt;=AR$4,$P44&lt;AS$4,$Q44&lt;AS$4),NETWORKDAYS.INTL($P44,$Q44,1,(Holidays!$A$1:$A$248)),0)+IF(AND($P44&gt;=AR$4,$P44&lt;AS$4,$Q44&gt;=AS$4),NETWORKDAYS.INTL($P44,(AS$4)-1,1,(Holidays!$A$1:$A$248)),0)+IF(AND($P44&lt;AR$4,$Q44&lt;AS$4,$Q44&gt;=AR$4),NETWORKDAYS.INTL(AR$4,$Q44,1,(Holidays!$A$1:$A$248)),0)+IF(AND($P44&lt;AR$4,$Q44&gt;=AS$4,$Q44&gt;=AR$4),NETWORKDAYS.INTL(AR$4,(AS$4)-1,1,(Holidays!$A$1:$A$248)),0))*$S44,"")</f>
        <v>0</v>
      </c>
      <c r="AS44" s="192">
        <f>IFERROR((IF(AND($P44&gt;=AS$4,$P44&lt;AT$4,$Q44&lt;AT$4),NETWORKDAYS.INTL($P44,$Q44,1,(Holidays!$A$1:$A$248)),0)+IF(AND($P44&gt;=AS$4,$P44&lt;AT$4,$Q44&gt;=AT$4),NETWORKDAYS.INTL($P44,(AT$4)-1,1,(Holidays!$A$1:$A$248)),0)+IF(AND($P44&lt;AS$4,$Q44&lt;AT$4,$Q44&gt;=AS$4),NETWORKDAYS.INTL(AS$4,$Q44,1,(Holidays!$A$1:$A$248)),0)+IF(AND($P44&lt;AS$4,$Q44&gt;=AT$4,$Q44&gt;=AS$4),NETWORKDAYS.INTL(AS$4,(AT$4)-1,1,(Holidays!$A$1:$A$248)),0))*$S44,"")</f>
        <v>0</v>
      </c>
      <c r="AT44" s="191"/>
      <c r="AU44" s="191"/>
      <c r="AV44" s="191"/>
      <c r="AW44" s="191"/>
      <c r="AX44" s="191"/>
      <c r="AY44" s="191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91"/>
      <c r="BK44" s="191"/>
      <c r="BL44" s="191"/>
      <c r="BM44" s="191"/>
      <c r="BN44" s="191"/>
      <c r="BO44" s="191"/>
      <c r="BP44" s="191"/>
      <c r="BQ44" s="191"/>
      <c r="BR44" s="191"/>
      <c r="BS44" s="191"/>
      <c r="BT44" s="191"/>
      <c r="BU44" s="191"/>
      <c r="BV44" s="191"/>
      <c r="BW44" s="191"/>
      <c r="BX44" s="191"/>
      <c r="BY44" s="191"/>
      <c r="BZ44" s="191"/>
      <c r="CA44" s="191"/>
      <c r="CB44" s="191"/>
      <c r="CC44" s="191"/>
      <c r="CD44" s="191"/>
      <c r="CE44" s="191"/>
      <c r="CF44" s="191"/>
      <c r="CG44" s="191"/>
      <c r="CH44" s="191"/>
      <c r="CI44" s="191"/>
      <c r="CJ44" s="191"/>
      <c r="CK44" s="191"/>
      <c r="CL44" s="191"/>
      <c r="CM44" s="191"/>
      <c r="CN44" s="191"/>
      <c r="CO44" s="191"/>
      <c r="CP44" s="191"/>
      <c r="CQ44" s="191"/>
      <c r="CR44" s="191"/>
      <c r="CS44" s="191"/>
      <c r="CT44" s="191"/>
      <c r="CU44" s="191"/>
      <c r="CV44" s="191"/>
      <c r="CW44" s="191"/>
      <c r="CX44" s="191"/>
      <c r="CY44" s="191"/>
      <c r="CZ44" s="191"/>
      <c r="DA44" s="191"/>
      <c r="DB44" s="191"/>
      <c r="DC44" s="191"/>
      <c r="DD44" s="192"/>
      <c r="DE44" s="191"/>
      <c r="DF44" s="191"/>
      <c r="DG44" s="191"/>
      <c r="DH44" s="191"/>
      <c r="DI44" s="191"/>
      <c r="DJ44" s="191"/>
      <c r="DK44" s="191"/>
      <c r="DL44" s="191"/>
      <c r="DM44" s="191"/>
      <c r="DN44" s="191"/>
      <c r="DO44" s="191"/>
      <c r="DP44" s="191"/>
      <c r="DQ44" s="191"/>
      <c r="DR44" s="191"/>
      <c r="DS44" s="191"/>
      <c r="DT44" s="191"/>
      <c r="DU44" s="191"/>
      <c r="DV44" s="191"/>
      <c r="DW44" s="191"/>
      <c r="DX44" s="191"/>
      <c r="DY44" s="191"/>
      <c r="DZ44" s="191"/>
      <c r="EA44" s="191"/>
      <c r="EB44" s="191"/>
      <c r="EC44" s="191"/>
      <c r="ED44" s="191"/>
      <c r="EE44" s="191"/>
      <c r="EF44" s="191"/>
      <c r="EG44" s="191"/>
      <c r="EH44" s="191"/>
      <c r="EI44" s="191"/>
      <c r="EJ44" s="191"/>
      <c r="EK44" s="191"/>
      <c r="EL44" s="191"/>
      <c r="EM44" s="191"/>
      <c r="EN44" s="191"/>
      <c r="EO44" s="191"/>
      <c r="EP44" s="191"/>
      <c r="EQ44" s="191"/>
      <c r="ER44" s="191"/>
      <c r="ES44" s="191"/>
      <c r="ET44" s="191"/>
      <c r="EU44" s="191"/>
      <c r="EV44" s="191"/>
      <c r="EW44" s="191"/>
      <c r="EX44" s="191"/>
      <c r="EY44" s="191"/>
      <c r="EZ44" s="191"/>
      <c r="FA44" s="191"/>
      <c r="FB44" s="191"/>
      <c r="FC44" s="191"/>
      <c r="FD44" s="191"/>
      <c r="FE44" s="191"/>
      <c r="FF44" s="191"/>
      <c r="FG44" s="191"/>
      <c r="FH44" s="191"/>
      <c r="FI44" s="191"/>
      <c r="FJ44" s="191"/>
      <c r="FK44" s="191"/>
      <c r="FL44" s="191"/>
      <c r="FM44" s="191"/>
      <c r="FN44" s="191"/>
      <c r="FO44" s="191"/>
      <c r="FP44" s="191"/>
      <c r="FQ44" s="191"/>
      <c r="FR44" s="191"/>
      <c r="FS44" s="191"/>
      <c r="FT44" s="191"/>
      <c r="FU44" s="191"/>
      <c r="FV44" s="191"/>
      <c r="FW44" s="191"/>
      <c r="FX44" s="191"/>
      <c r="FY44" s="191"/>
      <c r="FZ44" s="191"/>
      <c r="GA44" s="191"/>
      <c r="GB44" s="191"/>
      <c r="GC44" s="191"/>
      <c r="GD44" s="191"/>
      <c r="GE44" s="191"/>
      <c r="GF44" s="191"/>
      <c r="GG44" s="191"/>
      <c r="GH44" s="191"/>
      <c r="GI44" s="191"/>
      <c r="GJ44" s="191"/>
      <c r="GK44" s="191"/>
      <c r="GL44" s="191"/>
      <c r="GM44" s="191"/>
      <c r="GN44" s="191"/>
      <c r="GO44" s="191"/>
      <c r="GP44" s="191"/>
      <c r="GQ44" s="191"/>
      <c r="GR44" s="191"/>
      <c r="GS44" s="191"/>
      <c r="GT44" s="191"/>
      <c r="GU44" s="191"/>
      <c r="GV44" s="191"/>
      <c r="GW44" s="191"/>
      <c r="GX44" s="191"/>
      <c r="GY44" s="191"/>
      <c r="GZ44" s="191"/>
      <c r="HA44" s="191"/>
      <c r="HB44" s="191"/>
      <c r="HC44" s="191"/>
      <c r="HD44" s="191"/>
      <c r="HE44" s="191"/>
      <c r="HF44" s="191"/>
      <c r="HG44" s="191"/>
      <c r="HH44" s="191"/>
      <c r="HI44" s="191"/>
      <c r="HJ44" s="191"/>
      <c r="HK44" s="191"/>
      <c r="HL44" s="191"/>
      <c r="HM44" s="191"/>
      <c r="HN44" s="191"/>
      <c r="HO44" s="191"/>
      <c r="HP44" s="191"/>
      <c r="HQ44" s="191"/>
      <c r="HR44" s="191"/>
      <c r="HS44" s="191"/>
      <c r="HT44" s="191"/>
      <c r="HU44" s="191"/>
      <c r="HV44" s="191"/>
      <c r="HW44" s="191"/>
      <c r="HX44" s="191"/>
      <c r="HY44" s="191"/>
      <c r="HZ44" s="191"/>
      <c r="IA44" s="191"/>
      <c r="IB44" s="191"/>
      <c r="IC44" s="191"/>
      <c r="ID44" s="191"/>
      <c r="IE44" s="191"/>
      <c r="IF44" s="191"/>
      <c r="IG44" s="191"/>
      <c r="IH44" s="191"/>
      <c r="II44" s="191"/>
      <c r="IJ44" s="191"/>
      <c r="IK44" s="191"/>
      <c r="IL44" s="191"/>
      <c r="IM44" s="191"/>
      <c r="IN44" s="191"/>
      <c r="IO44" s="193"/>
    </row>
    <row r="45" spans="2:249" ht="15" customHeight="1">
      <c r="B45" s="59" t="str">
        <f>'A-1_MH Estimation'!B45</f>
        <v>B.15</v>
      </c>
      <c r="C45" s="60" t="str">
        <f>IFERROR(VLOOKUP(B45,'A-1_MH Estimation'!$B$6:$C$54,2,0),"")</f>
        <v>Insulation Spec Rule - Administrative Documentation &amp; Customer Comment Followed up</v>
      </c>
      <c r="D45" s="174">
        <f>IFERROR(VLOOKUP(C45,'A-1_MH Estimation'!$C$7:$K$61,9,0)*1,0)</f>
        <v>12</v>
      </c>
      <c r="E45" s="165">
        <v>1</v>
      </c>
      <c r="F45" s="166"/>
      <c r="G45" s="166"/>
      <c r="H45" s="166"/>
      <c r="I45" s="166"/>
      <c r="J45" s="167"/>
      <c r="K45" s="354">
        <f t="shared" ca="1" si="437"/>
        <v>12</v>
      </c>
      <c r="L45" s="307">
        <v>0.33</v>
      </c>
      <c r="M45" s="307">
        <v>0.67</v>
      </c>
      <c r="N45" s="307"/>
      <c r="O45" s="167"/>
      <c r="P45" s="171">
        <v>44568</v>
      </c>
      <c r="Q45" s="171">
        <v>44571</v>
      </c>
      <c r="R45" s="170">
        <f>NETWORKDAYS.INTL(P45,Q45,1,Holidays!$A$1:$A$248)</f>
        <v>2</v>
      </c>
      <c r="S45" s="62">
        <f t="shared" si="436"/>
        <v>6</v>
      </c>
      <c r="U45" s="253">
        <f>SUM($V45:IO45)</f>
        <v>12</v>
      </c>
      <c r="V45" s="190"/>
      <c r="W45" s="191">
        <f>IFERROR((IF(AND($P45&gt;=W$4,$P45&lt;X$4,$Q45&lt;X$4),NETWORKDAYS.INTL($P45,$Q45,1,(Holidays!$A$1:$A$248)),0)+IF(AND($P45&gt;=W$4,$P45&lt;X$4,$Q45&gt;=X$4),NETWORKDAYS.INTL($P45,(X$4)-1,1,(Holidays!$A$1:$A$248)),0)+IF(AND($P45&lt;W$4,$Q45&lt;X$4,$Q45&gt;=W$4),NETWORKDAYS.INTL(W$4,$Q45,1,(Holidays!$A$1:$A$248)),0)+IF(AND($P45&lt;W$4,$Q45&gt;=X$4,$Q45&gt;=W$4),NETWORKDAYS.INTL(W$4,(X$4)-1,1,(Holidays!$A$1:$A$248)),0))*$S45,"")</f>
        <v>0</v>
      </c>
      <c r="X45" s="191">
        <f>IFERROR((IF(AND($P45&gt;=X$4,$P45&lt;Y$4,$Q45&lt;Y$4),NETWORKDAYS.INTL($P45,$Q45,1,(Holidays!$A$1:$A$248)),0)+IF(AND($P45&gt;=X$4,$P45&lt;Y$4,$Q45&gt;=Y$4),NETWORKDAYS.INTL($P45,(Y$4)-1,1,(Holidays!$A$1:$A$248)),0)+IF(AND($P45&lt;X$4,$Q45&lt;Y$4,$Q45&gt;=X$4),NETWORKDAYS.INTL(X$4,$Q45,1,(Holidays!$A$1:$A$248)),0)+IF(AND($P45&lt;X$4,$Q45&gt;=Y$4,$Q45&gt;=X$4),NETWORKDAYS.INTL(X$4,(Y$4)-1,1,(Holidays!$A$1:$A$248)),0))*$S45,"")</f>
        <v>0</v>
      </c>
      <c r="Y45" s="191">
        <f>IFERROR((IF(AND($P45&gt;=Y$4,$P45&lt;Z$4,$Q45&lt;Z$4),NETWORKDAYS.INTL($P45,$Q45,1,(Holidays!$A$1:$A$248)),0)+IF(AND($P45&gt;=Y$4,$P45&lt;Z$4,$Q45&gt;=Z$4),NETWORKDAYS.INTL($P45,(Z$4)-1,1,(Holidays!$A$1:$A$248)),0)+IF(AND($P45&lt;Y$4,$Q45&lt;Z$4,$Q45&gt;=Y$4),NETWORKDAYS.INTL(Y$4,$Q45,1,(Holidays!$A$1:$A$248)),0)+IF(AND($P45&lt;Y$4,$Q45&gt;=Z$4,$Q45&gt;=Y$4),NETWORKDAYS.INTL(Y$4,(Z$4)-1,1,(Holidays!$A$1:$A$248)),0))*$S45,"")</f>
        <v>0</v>
      </c>
      <c r="Z45" s="191">
        <f>IFERROR((IF(AND($P45&gt;=Z$4,$P45&lt;AA$4,$Q45&lt;AA$4),NETWORKDAYS.INTL($P45,$Q45,1,(Holidays!$A$1:$A$248)),0)+IF(AND($P45&gt;=Z$4,$P45&lt;AA$4,$Q45&gt;=AA$4),NETWORKDAYS.INTL($P45,(AA$4)-1,1,(Holidays!$A$1:$A$248)),0)+IF(AND($P45&lt;Z$4,$Q45&lt;AA$4,$Q45&gt;=Z$4),NETWORKDAYS.INTL(Z$4,$Q45,1,(Holidays!$A$1:$A$248)),0)+IF(AND($P45&lt;Z$4,$Q45&gt;=AA$4,$Q45&gt;=Z$4),NETWORKDAYS.INTL(Z$4,(AA$4)-1,1,(Holidays!$A$1:$A$248)),0))*$S45,"")</f>
        <v>0</v>
      </c>
      <c r="AA45" s="191">
        <f>IFERROR((IF(AND($P45&gt;=AA$4,$P45&lt;AB$4,$Q45&lt;AB$4),NETWORKDAYS.INTL($P45,$Q45,1,(Holidays!$A$1:$A$248)),0)+IF(AND($P45&gt;=AA$4,$P45&lt;AB$4,$Q45&gt;=AB$4),NETWORKDAYS.INTL($P45,(AB$4)-1,1,(Holidays!$A$1:$A$248)),0)+IF(AND($P45&lt;AA$4,$Q45&lt;AB$4,$Q45&gt;=AA$4),NETWORKDAYS.INTL(AA$4,$Q45,1,(Holidays!$A$1:$A$248)),0)+IF(AND($P45&lt;AA$4,$Q45&gt;=AB$4,$Q45&gt;=AA$4),NETWORKDAYS.INTL(AA$4,(AB$4)-1,1,(Holidays!$A$1:$A$248)),0))*$S45,"")</f>
        <v>0</v>
      </c>
      <c r="AB45" s="191">
        <f>IFERROR((IF(AND($P45&gt;=AB$4,$P45&lt;AC$4,$Q45&lt;AC$4),NETWORKDAYS.INTL($P45,$Q45,1,(Holidays!$A$1:$A$248)),0)+IF(AND($P45&gt;=AB$4,$P45&lt;AC$4,$Q45&gt;=AC$4),NETWORKDAYS.INTL($P45,(AC$4)-1,1,(Holidays!$A$1:$A$248)),0)+IF(AND($P45&lt;AB$4,$Q45&lt;AC$4,$Q45&gt;=AB$4),NETWORKDAYS.INTL(AB$4,$Q45,1,(Holidays!$A$1:$A$248)),0)+IF(AND($P45&lt;AB$4,$Q45&gt;=AC$4,$Q45&gt;=AB$4),NETWORKDAYS.INTL(AB$4,(AC$4)-1,1,(Holidays!$A$1:$A$248)),0))*$S45,"")</f>
        <v>0</v>
      </c>
      <c r="AC45" s="191">
        <f>IFERROR((IF(AND($P45&gt;=AC$4,$P45&lt;AD$4,$Q45&lt;AD$4),NETWORKDAYS.INTL($P45,$Q45,1,(Holidays!$A$1:$A$248)),0)+IF(AND($P45&gt;=AC$4,$P45&lt;AD$4,$Q45&gt;=AD$4),NETWORKDAYS.INTL($P45,(AD$4)-1,1,(Holidays!$A$1:$A$248)),0)+IF(AND($P45&lt;AC$4,$Q45&lt;AD$4,$Q45&gt;=AC$4),NETWORKDAYS.INTL(AC$4,$Q45,1,(Holidays!$A$1:$A$248)),0)+IF(AND($P45&lt;AC$4,$Q45&gt;=AD$4,$Q45&gt;=AC$4),NETWORKDAYS.INTL(AC$4,(AD$4)-1,1,(Holidays!$A$1:$A$248)),0))*$S45,"")</f>
        <v>0</v>
      </c>
      <c r="AD45" s="191">
        <f>IFERROR((IF(AND($P45&gt;=AD$4,$P45&lt;AE$4,$Q45&lt;AE$4),NETWORKDAYS.INTL($P45,$Q45,1,(Holidays!$A$1:$A$248)),0)+IF(AND($P45&gt;=AD$4,$P45&lt;AE$4,$Q45&gt;=AE$4),NETWORKDAYS.INTL($P45,(AE$4)-1,1,(Holidays!$A$1:$A$248)),0)+IF(AND($P45&lt;AD$4,$Q45&lt;AE$4,$Q45&gt;=AD$4),NETWORKDAYS.INTL(AD$4,$Q45,1,(Holidays!$A$1:$A$248)),0)+IF(AND($P45&lt;AD$4,$Q45&gt;=AE$4,$Q45&gt;=AD$4),NETWORKDAYS.INTL(AD$4,(AE$4)-1,1,(Holidays!$A$1:$A$248)),0))*$S45,"")</f>
        <v>0</v>
      </c>
      <c r="AE45" s="191">
        <f>IFERROR((IF(AND($P45&gt;=AE$4,$P45&lt;AF$4,$Q45&lt;AF$4),NETWORKDAYS.INTL($P45,$Q45,1,(Holidays!$A$1:$A$248)),0)+IF(AND($P45&gt;=AE$4,$P45&lt;AF$4,$Q45&gt;=AF$4),NETWORKDAYS.INTL($P45,(AF$4)-1,1,(Holidays!$A$1:$A$248)),0)+IF(AND($P45&lt;AE$4,$Q45&lt;AF$4,$Q45&gt;=AE$4),NETWORKDAYS.INTL(AE$4,$Q45,1,(Holidays!$A$1:$A$248)),0)+IF(AND($P45&lt;AE$4,$Q45&gt;=AF$4,$Q45&gt;=AE$4),NETWORKDAYS.INTL(AE$4,(AF$4)-1,1,(Holidays!$A$1:$A$248)),0))*$S45,"")</f>
        <v>0</v>
      </c>
      <c r="AF45" s="191">
        <f>IFERROR((IF(AND($P45&gt;=AF$4,$P45&lt;AG$4,$Q45&lt;AG$4),NETWORKDAYS.INTL($P45,$Q45,1,(Holidays!$A$1:$A$248)),0)+IF(AND($P45&gt;=AF$4,$P45&lt;AG$4,$Q45&gt;=AG$4),NETWORKDAYS.INTL($P45,(AG$4)-1,1,(Holidays!$A$1:$A$248)),0)+IF(AND($P45&lt;AF$4,$Q45&lt;AG$4,$Q45&gt;=AF$4),NETWORKDAYS.INTL(AF$4,$Q45,1,(Holidays!$A$1:$A$248)),0)+IF(AND($P45&lt;AF$4,$Q45&gt;=AG$4,$Q45&gt;=AF$4),NETWORKDAYS.INTL(AF$4,(AG$4)-1,1,(Holidays!$A$1:$A$248)),0))*$S45,"")</f>
        <v>0</v>
      </c>
      <c r="AG45" s="191">
        <f>IFERROR((IF(AND($P45&gt;=AG$4,$P45&lt;AH$4,$Q45&lt;AH$4),NETWORKDAYS.INTL($P45,$Q45,1,(Holidays!$A$1:$A$248)),0)+IF(AND($P45&gt;=AG$4,$P45&lt;AH$4,$Q45&gt;=AH$4),NETWORKDAYS.INTL($P45,(AH$4)-1,1,(Holidays!$A$1:$A$248)),0)+IF(AND($P45&lt;AG$4,$Q45&lt;AH$4,$Q45&gt;=AG$4),NETWORKDAYS.INTL(AG$4,$Q45,1,(Holidays!$A$1:$A$248)),0)+IF(AND($P45&lt;AG$4,$Q45&gt;=AH$4,$Q45&gt;=AG$4),NETWORKDAYS.INTL(AG$4,(AH$4)-1,1,(Holidays!$A$1:$A$248)),0))*$S45,"")</f>
        <v>0</v>
      </c>
      <c r="AH45" s="191">
        <f>IFERROR((IF(AND($P45&gt;=AH$4,$P45&lt;AI$4,$Q45&lt;AI$4),NETWORKDAYS.INTL($P45,$Q45,1,(Holidays!$A$1:$A$248)),0)+IF(AND($P45&gt;=AH$4,$P45&lt;AI$4,$Q45&gt;=AI$4),NETWORKDAYS.INTL($P45,(AI$4)-1,1,(Holidays!$A$1:$A$248)),0)+IF(AND($P45&lt;AH$4,$Q45&lt;AI$4,$Q45&gt;=AH$4),NETWORKDAYS.INTL(AH$4,$Q45,1,(Holidays!$A$1:$A$248)),0)+IF(AND($P45&lt;AH$4,$Q45&gt;=AI$4,$Q45&gt;=AH$4),NETWORKDAYS.INTL(AH$4,(AI$4)-1,1,(Holidays!$A$1:$A$248)),0))*$S45,"")</f>
        <v>0</v>
      </c>
      <c r="AI45" s="191">
        <f>IFERROR((IF(AND($P45&gt;=AI$4,$P45&lt;AJ$4,$Q45&lt;AJ$4),NETWORKDAYS.INTL($P45,$Q45,1,(Holidays!$A$1:$A$248)),0)+IF(AND($P45&gt;=AI$4,$P45&lt;AJ$4,$Q45&gt;=AJ$4),NETWORKDAYS.INTL($P45,(AJ$4)-1,1,(Holidays!$A$1:$A$248)),0)+IF(AND($P45&lt;AI$4,$Q45&lt;AJ$4,$Q45&gt;=AI$4),NETWORKDAYS.INTL(AI$4,$Q45,1,(Holidays!$A$1:$A$248)),0)+IF(AND($P45&lt;AI$4,$Q45&gt;=AJ$4,$Q45&gt;=AI$4),NETWORKDAYS.INTL(AI$4,(AJ$4)-1,1,(Holidays!$A$1:$A$248)),0))*$S45,"")</f>
        <v>6</v>
      </c>
      <c r="AJ45" s="191">
        <f>IFERROR((IF(AND($P45&gt;=AJ$4,$P45&lt;AK$4,$Q45&lt;AK$4),NETWORKDAYS.INTL($P45,$Q45,1,(Holidays!$A$1:$A$248)),0)+IF(AND($P45&gt;=AJ$4,$P45&lt;AK$4,$Q45&gt;=AK$4),NETWORKDAYS.INTL($P45,(AK$4)-1,1,(Holidays!$A$1:$A$248)),0)+IF(AND($P45&lt;AJ$4,$Q45&lt;AK$4,$Q45&gt;=AJ$4),NETWORKDAYS.INTL(AJ$4,$Q45,1,(Holidays!$A$1:$A$248)),0)+IF(AND($P45&lt;AJ$4,$Q45&gt;=AK$4,$Q45&gt;=AJ$4),NETWORKDAYS.INTL(AJ$4,(AK$4)-1,1,(Holidays!$A$1:$A$248)),0))*$S45,"")</f>
        <v>6</v>
      </c>
      <c r="AK45" s="191">
        <f>IFERROR((IF(AND($P45&gt;=AK$4,$P45&lt;AL$4,$Q45&lt;AL$4),NETWORKDAYS.INTL($P45,$Q45,1,(Holidays!$A$1:$A$248)),0)+IF(AND($P45&gt;=AK$4,$P45&lt;AL$4,$Q45&gt;=AL$4),NETWORKDAYS.INTL($P45,(AL$4)-1,1,(Holidays!$A$1:$A$248)),0)+IF(AND($P45&lt;AK$4,$Q45&lt;AL$4,$Q45&gt;=AK$4),NETWORKDAYS.INTL(AK$4,$Q45,1,(Holidays!$A$1:$A$248)),0)+IF(AND($P45&lt;AK$4,$Q45&gt;=AL$4,$Q45&gt;=AK$4),NETWORKDAYS.INTL(AK$4,(AL$4)-1,1,(Holidays!$A$1:$A$248)),0))*$S45,"")</f>
        <v>0</v>
      </c>
      <c r="AL45" s="191">
        <f>IFERROR((IF(AND($P45&gt;=AL$4,$P45&lt;AM$4,$Q45&lt;AM$4),NETWORKDAYS.INTL($P45,$Q45,1,(Holidays!$A$1:$A$248)),0)+IF(AND($P45&gt;=AL$4,$P45&lt;AM$4,$Q45&gt;=AM$4),NETWORKDAYS.INTL($P45,(AM$4)-1,1,(Holidays!$A$1:$A$248)),0)+IF(AND($P45&lt;AL$4,$Q45&lt;AM$4,$Q45&gt;=AL$4),NETWORKDAYS.INTL(AL$4,$Q45,1,(Holidays!$A$1:$A$248)),0)+IF(AND($P45&lt;AL$4,$Q45&gt;=AM$4,$Q45&gt;=AL$4),NETWORKDAYS.INTL(AL$4,(AM$4)-1,1,(Holidays!$A$1:$A$248)),0))*$S45,"")</f>
        <v>0</v>
      </c>
      <c r="AM45" s="191">
        <f>IFERROR((IF(AND($P45&gt;=AM$4,$P45&lt;AN$4,$Q45&lt;AN$4),NETWORKDAYS.INTL($P45,$Q45,1,(Holidays!$A$1:$A$248)),0)+IF(AND($P45&gt;=AM$4,$P45&lt;AN$4,$Q45&gt;=AN$4),NETWORKDAYS.INTL($P45,(AN$4)-1,1,(Holidays!$A$1:$A$248)),0)+IF(AND($P45&lt;AM$4,$Q45&lt;AN$4,$Q45&gt;=AM$4),NETWORKDAYS.INTL(AM$4,$Q45,1,(Holidays!$A$1:$A$248)),0)+IF(AND($P45&lt;AM$4,$Q45&gt;=AN$4,$Q45&gt;=AM$4),NETWORKDAYS.INTL(AM$4,(AN$4)-1,1,(Holidays!$A$1:$A$248)),0))*$S45,"")</f>
        <v>0</v>
      </c>
      <c r="AN45" s="191">
        <f>IFERROR((IF(AND($P45&gt;=AN$4,$P45&lt;AO$4,$Q45&lt;AO$4),NETWORKDAYS.INTL($P45,$Q45,1,(Holidays!$A$1:$A$248)),0)+IF(AND($P45&gt;=AN$4,$P45&lt;AO$4,$Q45&gt;=AO$4),NETWORKDAYS.INTL($P45,(AO$4)-1,1,(Holidays!$A$1:$A$248)),0)+IF(AND($P45&lt;AN$4,$Q45&lt;AO$4,$Q45&gt;=AN$4),NETWORKDAYS.INTL(AN$4,$Q45,1,(Holidays!$A$1:$A$248)),0)+IF(AND($P45&lt;AN$4,$Q45&gt;=AO$4,$Q45&gt;=AN$4),NETWORKDAYS.INTL(AN$4,(AO$4)-1,1,(Holidays!$A$1:$A$248)),0))*$S45,"")</f>
        <v>0</v>
      </c>
      <c r="AO45" s="191">
        <f>IFERROR((IF(AND($P45&gt;=AO$4,$P45&lt;AP$4,$Q45&lt;AP$4),NETWORKDAYS.INTL($P45,$Q45,1,(Holidays!$A$1:$A$248)),0)+IF(AND($P45&gt;=AO$4,$P45&lt;AP$4,$Q45&gt;=AP$4),NETWORKDAYS.INTL($P45,(AP$4)-1,1,(Holidays!$A$1:$A$248)),0)+IF(AND($P45&lt;AO$4,$Q45&lt;AP$4,$Q45&gt;=AO$4),NETWORKDAYS.INTL(AO$4,$Q45,1,(Holidays!$A$1:$A$248)),0)+IF(AND($P45&lt;AO$4,$Q45&gt;=AP$4,$Q45&gt;=AO$4),NETWORKDAYS.INTL(AO$4,(AP$4)-1,1,(Holidays!$A$1:$A$248)),0))*$S45,"")</f>
        <v>0</v>
      </c>
      <c r="AP45" s="191">
        <f>IFERROR((IF(AND($P45&gt;=AP$4,$P45&lt;AQ$4,$Q45&lt;AQ$4),NETWORKDAYS.INTL($P45,$Q45,1,(Holidays!$A$1:$A$248)),0)+IF(AND($P45&gt;=AP$4,$P45&lt;AQ$4,$Q45&gt;=AQ$4),NETWORKDAYS.INTL($P45,(AQ$4)-1,1,(Holidays!$A$1:$A$248)),0)+IF(AND($P45&lt;AP$4,$Q45&lt;AQ$4,$Q45&gt;=AP$4),NETWORKDAYS.INTL(AP$4,$Q45,1,(Holidays!$A$1:$A$248)),0)+IF(AND($P45&lt;AP$4,$Q45&gt;=AQ$4,$Q45&gt;=AP$4),NETWORKDAYS.INTL(AP$4,(AQ$4)-1,1,(Holidays!$A$1:$A$248)),0))*$S45,"")</f>
        <v>0</v>
      </c>
      <c r="AQ45" s="191">
        <f>IFERROR((IF(AND($P45&gt;=AQ$4,$P45&lt;AR$4,$Q45&lt;AR$4),NETWORKDAYS.INTL($P45,$Q45,1,(Holidays!$A$1:$A$248)),0)+IF(AND($P45&gt;=AQ$4,$P45&lt;AR$4,$Q45&gt;=AR$4),NETWORKDAYS.INTL($P45,(AR$4)-1,1,(Holidays!$A$1:$A$248)),0)+IF(AND($P45&lt;AQ$4,$Q45&lt;AR$4,$Q45&gt;=AQ$4),NETWORKDAYS.INTL(AQ$4,$Q45,1,(Holidays!$A$1:$A$248)),0)+IF(AND($P45&lt;AQ$4,$Q45&gt;=AR$4,$Q45&gt;=AQ$4),NETWORKDAYS.INTL(AQ$4,(AR$4)-1,1,(Holidays!$A$1:$A$248)),0))*$S45,"")</f>
        <v>0</v>
      </c>
      <c r="AR45" s="191">
        <f>IFERROR((IF(AND($P45&gt;=AR$4,$P45&lt;AS$4,$Q45&lt;AS$4),NETWORKDAYS.INTL($P45,$Q45,1,(Holidays!$A$1:$A$248)),0)+IF(AND($P45&gt;=AR$4,$P45&lt;AS$4,$Q45&gt;=AS$4),NETWORKDAYS.INTL($P45,(AS$4)-1,1,(Holidays!$A$1:$A$248)),0)+IF(AND($P45&lt;AR$4,$Q45&lt;AS$4,$Q45&gt;=AR$4),NETWORKDAYS.INTL(AR$4,$Q45,1,(Holidays!$A$1:$A$248)),0)+IF(AND($P45&lt;AR$4,$Q45&gt;=AS$4,$Q45&gt;=AR$4),NETWORKDAYS.INTL(AR$4,(AS$4)-1,1,(Holidays!$A$1:$A$248)),0))*$S45,"")</f>
        <v>0</v>
      </c>
      <c r="AS45" s="192">
        <f>IFERROR((IF(AND($P45&gt;=AS$4,$P45&lt;AT$4,$Q45&lt;AT$4),NETWORKDAYS.INTL($P45,$Q45,1,(Holidays!$A$1:$A$248)),0)+IF(AND($P45&gt;=AS$4,$P45&lt;AT$4,$Q45&gt;=AT$4),NETWORKDAYS.INTL($P45,(AT$4)-1,1,(Holidays!$A$1:$A$248)),0)+IF(AND($P45&lt;AS$4,$Q45&lt;AT$4,$Q45&gt;=AS$4),NETWORKDAYS.INTL(AS$4,$Q45,1,(Holidays!$A$1:$A$248)),0)+IF(AND($P45&lt;AS$4,$Q45&gt;=AT$4,$Q45&gt;=AS$4),NETWORKDAYS.INTL(AS$4,(AT$4)-1,1,(Holidays!$A$1:$A$248)),0))*$S45,"")</f>
        <v>0</v>
      </c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2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  <c r="EK45" s="191"/>
      <c r="EL45" s="191"/>
      <c r="EM45" s="191"/>
      <c r="EN45" s="191"/>
      <c r="EO45" s="191"/>
      <c r="EP45" s="191"/>
      <c r="EQ45" s="191"/>
      <c r="ER45" s="191"/>
      <c r="ES45" s="191"/>
      <c r="ET45" s="191"/>
      <c r="EU45" s="191"/>
      <c r="EV45" s="191"/>
      <c r="EW45" s="191"/>
      <c r="EX45" s="191"/>
      <c r="EY45" s="191"/>
      <c r="EZ45" s="191"/>
      <c r="FA45" s="191"/>
      <c r="FB45" s="191"/>
      <c r="FC45" s="191"/>
      <c r="FD45" s="191"/>
      <c r="FE45" s="191"/>
      <c r="FF45" s="191"/>
      <c r="FG45" s="191"/>
      <c r="FH45" s="191"/>
      <c r="FI45" s="191"/>
      <c r="FJ45" s="191"/>
      <c r="FK45" s="191"/>
      <c r="FL45" s="191"/>
      <c r="FM45" s="191"/>
      <c r="FN45" s="191"/>
      <c r="FO45" s="191"/>
      <c r="FP45" s="191"/>
      <c r="FQ45" s="191"/>
      <c r="FR45" s="191"/>
      <c r="FS45" s="191"/>
      <c r="FT45" s="191"/>
      <c r="FU45" s="191"/>
      <c r="FV45" s="191"/>
      <c r="FW45" s="191"/>
      <c r="FX45" s="191"/>
      <c r="FY45" s="191"/>
      <c r="FZ45" s="191"/>
      <c r="GA45" s="191"/>
      <c r="GB45" s="191"/>
      <c r="GC45" s="191"/>
      <c r="GD45" s="191"/>
      <c r="GE45" s="191"/>
      <c r="GF45" s="191"/>
      <c r="GG45" s="191"/>
      <c r="GH45" s="191"/>
      <c r="GI45" s="191"/>
      <c r="GJ45" s="191"/>
      <c r="GK45" s="191"/>
      <c r="GL45" s="191"/>
      <c r="GM45" s="191"/>
      <c r="GN45" s="191"/>
      <c r="GO45" s="191"/>
      <c r="GP45" s="191"/>
      <c r="GQ45" s="191"/>
      <c r="GR45" s="191"/>
      <c r="GS45" s="191"/>
      <c r="GT45" s="191"/>
      <c r="GU45" s="191"/>
      <c r="GV45" s="191"/>
      <c r="GW45" s="191"/>
      <c r="GX45" s="191"/>
      <c r="GY45" s="191"/>
      <c r="GZ45" s="191"/>
      <c r="HA45" s="191"/>
      <c r="HB45" s="191"/>
      <c r="HC45" s="191"/>
      <c r="HD45" s="191"/>
      <c r="HE45" s="191"/>
      <c r="HF45" s="191"/>
      <c r="HG45" s="191"/>
      <c r="HH45" s="191"/>
      <c r="HI45" s="191"/>
      <c r="HJ45" s="191"/>
      <c r="HK45" s="191"/>
      <c r="HL45" s="191"/>
      <c r="HM45" s="191"/>
      <c r="HN45" s="191"/>
      <c r="HO45" s="191"/>
      <c r="HP45" s="191"/>
      <c r="HQ45" s="191"/>
      <c r="HR45" s="191"/>
      <c r="HS45" s="191"/>
      <c r="HT45" s="191"/>
      <c r="HU45" s="191"/>
      <c r="HV45" s="191"/>
      <c r="HW45" s="191"/>
      <c r="HX45" s="191"/>
      <c r="HY45" s="191"/>
      <c r="HZ45" s="191"/>
      <c r="IA45" s="191"/>
      <c r="IB45" s="191"/>
      <c r="IC45" s="191"/>
      <c r="ID45" s="191"/>
      <c r="IE45" s="191"/>
      <c r="IF45" s="191"/>
      <c r="IG45" s="191"/>
      <c r="IH45" s="191"/>
      <c r="II45" s="191"/>
      <c r="IJ45" s="191"/>
      <c r="IK45" s="191"/>
      <c r="IL45" s="191"/>
      <c r="IM45" s="191"/>
      <c r="IN45" s="191"/>
      <c r="IO45" s="193"/>
    </row>
    <row r="46" spans="2:249" ht="15" customHeight="1">
      <c r="B46" s="59" t="str">
        <f>'A-1_MH Estimation'!B46</f>
        <v>B.16</v>
      </c>
      <c r="C46" s="60" t="str">
        <f>IFERROR(VLOOKUP(B46,'A-1_MH Estimation'!$B$6:$C$54,2,0),"")</f>
        <v>Base Plate Type Not Set - Administrative Documentation &amp; Customer Comment Followed up</v>
      </c>
      <c r="D46" s="174">
        <f>IFERROR(VLOOKUP(C46,'A-1_MH Estimation'!$C$7:$K$61,9,0)*1,0)</f>
        <v>12</v>
      </c>
      <c r="E46" s="165">
        <v>1</v>
      </c>
      <c r="F46" s="166"/>
      <c r="G46" s="166"/>
      <c r="H46" s="166"/>
      <c r="I46" s="166"/>
      <c r="J46" s="167"/>
      <c r="K46" s="354">
        <f t="shared" ca="1" si="437"/>
        <v>12</v>
      </c>
      <c r="L46" s="307">
        <v>0.33</v>
      </c>
      <c r="M46" s="307">
        <v>0.67</v>
      </c>
      <c r="N46" s="307"/>
      <c r="O46" s="167"/>
      <c r="P46" s="171">
        <v>44571</v>
      </c>
      <c r="Q46" s="171">
        <v>44572</v>
      </c>
      <c r="R46" s="170">
        <f>NETWORKDAYS.INTL(P46,Q46,1,Holidays!$A$1:$A$248)</f>
        <v>2</v>
      </c>
      <c r="S46" s="62">
        <f t="shared" si="436"/>
        <v>6</v>
      </c>
      <c r="U46" s="253">
        <f>SUM($V46:IO46)</f>
        <v>12</v>
      </c>
      <c r="V46" s="190"/>
      <c r="W46" s="191">
        <f>IFERROR((IF(AND($P46&gt;=W$4,$P46&lt;X$4,$Q46&lt;X$4),NETWORKDAYS.INTL($P46,$Q46,1,(Holidays!$A$1:$A$248)),0)+IF(AND($P46&gt;=W$4,$P46&lt;X$4,$Q46&gt;=X$4),NETWORKDAYS.INTL($P46,(X$4)-1,1,(Holidays!$A$1:$A$248)),0)+IF(AND($P46&lt;W$4,$Q46&lt;X$4,$Q46&gt;=W$4),NETWORKDAYS.INTL(W$4,$Q46,1,(Holidays!$A$1:$A$248)),0)+IF(AND($P46&lt;W$4,$Q46&gt;=X$4,$Q46&gt;=W$4),NETWORKDAYS.INTL(W$4,(X$4)-1,1,(Holidays!$A$1:$A$248)),0))*$S46,"")</f>
        <v>0</v>
      </c>
      <c r="X46" s="191">
        <f>IFERROR((IF(AND($P46&gt;=X$4,$P46&lt;Y$4,$Q46&lt;Y$4),NETWORKDAYS.INTL($P46,$Q46,1,(Holidays!$A$1:$A$248)),0)+IF(AND($P46&gt;=X$4,$P46&lt;Y$4,$Q46&gt;=Y$4),NETWORKDAYS.INTL($P46,(Y$4)-1,1,(Holidays!$A$1:$A$248)),0)+IF(AND($P46&lt;X$4,$Q46&lt;Y$4,$Q46&gt;=X$4),NETWORKDAYS.INTL(X$4,$Q46,1,(Holidays!$A$1:$A$248)),0)+IF(AND($P46&lt;X$4,$Q46&gt;=Y$4,$Q46&gt;=X$4),NETWORKDAYS.INTL(X$4,(Y$4)-1,1,(Holidays!$A$1:$A$248)),0))*$S46,"")</f>
        <v>0</v>
      </c>
      <c r="Y46" s="191">
        <f>IFERROR((IF(AND($P46&gt;=Y$4,$P46&lt;Z$4,$Q46&lt;Z$4),NETWORKDAYS.INTL($P46,$Q46,1,(Holidays!$A$1:$A$248)),0)+IF(AND($P46&gt;=Y$4,$P46&lt;Z$4,$Q46&gt;=Z$4),NETWORKDAYS.INTL($P46,(Z$4)-1,1,(Holidays!$A$1:$A$248)),0)+IF(AND($P46&lt;Y$4,$Q46&lt;Z$4,$Q46&gt;=Y$4),NETWORKDAYS.INTL(Y$4,$Q46,1,(Holidays!$A$1:$A$248)),0)+IF(AND($P46&lt;Y$4,$Q46&gt;=Z$4,$Q46&gt;=Y$4),NETWORKDAYS.INTL(Y$4,(Z$4)-1,1,(Holidays!$A$1:$A$248)),0))*$S46,"")</f>
        <v>0</v>
      </c>
      <c r="Z46" s="191">
        <f>IFERROR((IF(AND($P46&gt;=Z$4,$P46&lt;AA$4,$Q46&lt;AA$4),NETWORKDAYS.INTL($P46,$Q46,1,(Holidays!$A$1:$A$248)),0)+IF(AND($P46&gt;=Z$4,$P46&lt;AA$4,$Q46&gt;=AA$4),NETWORKDAYS.INTL($P46,(AA$4)-1,1,(Holidays!$A$1:$A$248)),0)+IF(AND($P46&lt;Z$4,$Q46&lt;AA$4,$Q46&gt;=Z$4),NETWORKDAYS.INTL(Z$4,$Q46,1,(Holidays!$A$1:$A$248)),0)+IF(AND($P46&lt;Z$4,$Q46&gt;=AA$4,$Q46&gt;=Z$4),NETWORKDAYS.INTL(Z$4,(AA$4)-1,1,(Holidays!$A$1:$A$248)),0))*$S46,"")</f>
        <v>0</v>
      </c>
      <c r="AA46" s="191">
        <f>IFERROR((IF(AND($P46&gt;=AA$4,$P46&lt;AB$4,$Q46&lt;AB$4),NETWORKDAYS.INTL($P46,$Q46,1,(Holidays!$A$1:$A$248)),0)+IF(AND($P46&gt;=AA$4,$P46&lt;AB$4,$Q46&gt;=AB$4),NETWORKDAYS.INTL($P46,(AB$4)-1,1,(Holidays!$A$1:$A$248)),0)+IF(AND($P46&lt;AA$4,$Q46&lt;AB$4,$Q46&gt;=AA$4),NETWORKDAYS.INTL(AA$4,$Q46,1,(Holidays!$A$1:$A$248)),0)+IF(AND($P46&lt;AA$4,$Q46&gt;=AB$4,$Q46&gt;=AA$4),NETWORKDAYS.INTL(AA$4,(AB$4)-1,1,(Holidays!$A$1:$A$248)),0))*$S46,"")</f>
        <v>0</v>
      </c>
      <c r="AB46" s="191">
        <f>IFERROR((IF(AND($P46&gt;=AB$4,$P46&lt;AC$4,$Q46&lt;AC$4),NETWORKDAYS.INTL($P46,$Q46,1,(Holidays!$A$1:$A$248)),0)+IF(AND($P46&gt;=AB$4,$P46&lt;AC$4,$Q46&gt;=AC$4),NETWORKDAYS.INTL($P46,(AC$4)-1,1,(Holidays!$A$1:$A$248)),0)+IF(AND($P46&lt;AB$4,$Q46&lt;AC$4,$Q46&gt;=AB$4),NETWORKDAYS.INTL(AB$4,$Q46,1,(Holidays!$A$1:$A$248)),0)+IF(AND($P46&lt;AB$4,$Q46&gt;=AC$4,$Q46&gt;=AB$4),NETWORKDAYS.INTL(AB$4,(AC$4)-1,1,(Holidays!$A$1:$A$248)),0))*$S46,"")</f>
        <v>0</v>
      </c>
      <c r="AC46" s="191">
        <f>IFERROR((IF(AND($P46&gt;=AC$4,$P46&lt;AD$4,$Q46&lt;AD$4),NETWORKDAYS.INTL($P46,$Q46,1,(Holidays!$A$1:$A$248)),0)+IF(AND($P46&gt;=AC$4,$P46&lt;AD$4,$Q46&gt;=AD$4),NETWORKDAYS.INTL($P46,(AD$4)-1,1,(Holidays!$A$1:$A$248)),0)+IF(AND($P46&lt;AC$4,$Q46&lt;AD$4,$Q46&gt;=AC$4),NETWORKDAYS.INTL(AC$4,$Q46,1,(Holidays!$A$1:$A$248)),0)+IF(AND($P46&lt;AC$4,$Q46&gt;=AD$4,$Q46&gt;=AC$4),NETWORKDAYS.INTL(AC$4,(AD$4)-1,1,(Holidays!$A$1:$A$248)),0))*$S46,"")</f>
        <v>0</v>
      </c>
      <c r="AD46" s="191">
        <f>IFERROR((IF(AND($P46&gt;=AD$4,$P46&lt;AE$4,$Q46&lt;AE$4),NETWORKDAYS.INTL($P46,$Q46,1,(Holidays!$A$1:$A$248)),0)+IF(AND($P46&gt;=AD$4,$P46&lt;AE$4,$Q46&gt;=AE$4),NETWORKDAYS.INTL($P46,(AE$4)-1,1,(Holidays!$A$1:$A$248)),0)+IF(AND($P46&lt;AD$4,$Q46&lt;AE$4,$Q46&gt;=AD$4),NETWORKDAYS.INTL(AD$4,$Q46,1,(Holidays!$A$1:$A$248)),0)+IF(AND($P46&lt;AD$4,$Q46&gt;=AE$4,$Q46&gt;=AD$4),NETWORKDAYS.INTL(AD$4,(AE$4)-1,1,(Holidays!$A$1:$A$248)),0))*$S46,"")</f>
        <v>0</v>
      </c>
      <c r="AE46" s="191">
        <f>IFERROR((IF(AND($P46&gt;=AE$4,$P46&lt;AF$4,$Q46&lt;AF$4),NETWORKDAYS.INTL($P46,$Q46,1,(Holidays!$A$1:$A$248)),0)+IF(AND($P46&gt;=AE$4,$P46&lt;AF$4,$Q46&gt;=AF$4),NETWORKDAYS.INTL($P46,(AF$4)-1,1,(Holidays!$A$1:$A$248)),0)+IF(AND($P46&lt;AE$4,$Q46&lt;AF$4,$Q46&gt;=AE$4),NETWORKDAYS.INTL(AE$4,$Q46,1,(Holidays!$A$1:$A$248)),0)+IF(AND($P46&lt;AE$4,$Q46&gt;=AF$4,$Q46&gt;=AE$4),NETWORKDAYS.INTL(AE$4,(AF$4)-1,1,(Holidays!$A$1:$A$248)),0))*$S46,"")</f>
        <v>0</v>
      </c>
      <c r="AF46" s="191">
        <f>IFERROR((IF(AND($P46&gt;=AF$4,$P46&lt;AG$4,$Q46&lt;AG$4),NETWORKDAYS.INTL($P46,$Q46,1,(Holidays!$A$1:$A$248)),0)+IF(AND($P46&gt;=AF$4,$P46&lt;AG$4,$Q46&gt;=AG$4),NETWORKDAYS.INTL($P46,(AG$4)-1,1,(Holidays!$A$1:$A$248)),0)+IF(AND($P46&lt;AF$4,$Q46&lt;AG$4,$Q46&gt;=AF$4),NETWORKDAYS.INTL(AF$4,$Q46,1,(Holidays!$A$1:$A$248)),0)+IF(AND($P46&lt;AF$4,$Q46&gt;=AG$4,$Q46&gt;=AF$4),NETWORKDAYS.INTL(AF$4,(AG$4)-1,1,(Holidays!$A$1:$A$248)),0))*$S46,"")</f>
        <v>0</v>
      </c>
      <c r="AG46" s="191">
        <f>IFERROR((IF(AND($P46&gt;=AG$4,$P46&lt;AH$4,$Q46&lt;AH$4),NETWORKDAYS.INTL($P46,$Q46,1,(Holidays!$A$1:$A$248)),0)+IF(AND($P46&gt;=AG$4,$P46&lt;AH$4,$Q46&gt;=AH$4),NETWORKDAYS.INTL($P46,(AH$4)-1,1,(Holidays!$A$1:$A$248)),0)+IF(AND($P46&lt;AG$4,$Q46&lt;AH$4,$Q46&gt;=AG$4),NETWORKDAYS.INTL(AG$4,$Q46,1,(Holidays!$A$1:$A$248)),0)+IF(AND($P46&lt;AG$4,$Q46&gt;=AH$4,$Q46&gt;=AG$4),NETWORKDAYS.INTL(AG$4,(AH$4)-1,1,(Holidays!$A$1:$A$248)),0))*$S46,"")</f>
        <v>0</v>
      </c>
      <c r="AH46" s="191">
        <f>IFERROR((IF(AND($P46&gt;=AH$4,$P46&lt;AI$4,$Q46&lt;AI$4),NETWORKDAYS.INTL($P46,$Q46,1,(Holidays!$A$1:$A$248)),0)+IF(AND($P46&gt;=AH$4,$P46&lt;AI$4,$Q46&gt;=AI$4),NETWORKDAYS.INTL($P46,(AI$4)-1,1,(Holidays!$A$1:$A$248)),0)+IF(AND($P46&lt;AH$4,$Q46&lt;AI$4,$Q46&gt;=AH$4),NETWORKDAYS.INTL(AH$4,$Q46,1,(Holidays!$A$1:$A$248)),0)+IF(AND($P46&lt;AH$4,$Q46&gt;=AI$4,$Q46&gt;=AH$4),NETWORKDAYS.INTL(AH$4,(AI$4)-1,1,(Holidays!$A$1:$A$248)),0))*$S46,"")</f>
        <v>0</v>
      </c>
      <c r="AI46" s="191">
        <f>IFERROR((IF(AND($P46&gt;=AI$4,$P46&lt;AJ$4,$Q46&lt;AJ$4),NETWORKDAYS.INTL($P46,$Q46,1,(Holidays!$A$1:$A$248)),0)+IF(AND($P46&gt;=AI$4,$P46&lt;AJ$4,$Q46&gt;=AJ$4),NETWORKDAYS.INTL($P46,(AJ$4)-1,1,(Holidays!$A$1:$A$248)),0)+IF(AND($P46&lt;AI$4,$Q46&lt;AJ$4,$Q46&gt;=AI$4),NETWORKDAYS.INTL(AI$4,$Q46,1,(Holidays!$A$1:$A$248)),0)+IF(AND($P46&lt;AI$4,$Q46&gt;=AJ$4,$Q46&gt;=AI$4),NETWORKDAYS.INTL(AI$4,(AJ$4)-1,1,(Holidays!$A$1:$A$248)),0))*$S46,"")</f>
        <v>0</v>
      </c>
      <c r="AJ46" s="191">
        <f>IFERROR((IF(AND($P46&gt;=AJ$4,$P46&lt;AK$4,$Q46&lt;AK$4),NETWORKDAYS.INTL($P46,$Q46,1,(Holidays!$A$1:$A$248)),0)+IF(AND($P46&gt;=AJ$4,$P46&lt;AK$4,$Q46&gt;=AK$4),NETWORKDAYS.INTL($P46,(AK$4)-1,1,(Holidays!$A$1:$A$248)),0)+IF(AND($P46&lt;AJ$4,$Q46&lt;AK$4,$Q46&gt;=AJ$4),NETWORKDAYS.INTL(AJ$4,$Q46,1,(Holidays!$A$1:$A$248)),0)+IF(AND($P46&lt;AJ$4,$Q46&gt;=AK$4,$Q46&gt;=AJ$4),NETWORKDAYS.INTL(AJ$4,(AK$4)-1,1,(Holidays!$A$1:$A$248)),0))*$S46,"")</f>
        <v>12</v>
      </c>
      <c r="AK46" s="191">
        <f>IFERROR((IF(AND($P46&gt;=AK$4,$P46&lt;AL$4,$Q46&lt;AL$4),NETWORKDAYS.INTL($P46,$Q46,1,(Holidays!$A$1:$A$248)),0)+IF(AND($P46&gt;=AK$4,$P46&lt;AL$4,$Q46&gt;=AL$4),NETWORKDAYS.INTL($P46,(AL$4)-1,1,(Holidays!$A$1:$A$248)),0)+IF(AND($P46&lt;AK$4,$Q46&lt;AL$4,$Q46&gt;=AK$4),NETWORKDAYS.INTL(AK$4,$Q46,1,(Holidays!$A$1:$A$248)),0)+IF(AND($P46&lt;AK$4,$Q46&gt;=AL$4,$Q46&gt;=AK$4),NETWORKDAYS.INTL(AK$4,(AL$4)-1,1,(Holidays!$A$1:$A$248)),0))*$S46,"")</f>
        <v>0</v>
      </c>
      <c r="AL46" s="191">
        <f>IFERROR((IF(AND($P46&gt;=AL$4,$P46&lt;AM$4,$Q46&lt;AM$4),NETWORKDAYS.INTL($P46,$Q46,1,(Holidays!$A$1:$A$248)),0)+IF(AND($P46&gt;=AL$4,$P46&lt;AM$4,$Q46&gt;=AM$4),NETWORKDAYS.INTL($P46,(AM$4)-1,1,(Holidays!$A$1:$A$248)),0)+IF(AND($P46&lt;AL$4,$Q46&lt;AM$4,$Q46&gt;=AL$4),NETWORKDAYS.INTL(AL$4,$Q46,1,(Holidays!$A$1:$A$248)),0)+IF(AND($P46&lt;AL$4,$Q46&gt;=AM$4,$Q46&gt;=AL$4),NETWORKDAYS.INTL(AL$4,(AM$4)-1,1,(Holidays!$A$1:$A$248)),0))*$S46,"")</f>
        <v>0</v>
      </c>
      <c r="AM46" s="191">
        <f>IFERROR((IF(AND($P46&gt;=AM$4,$P46&lt;AN$4,$Q46&lt;AN$4),NETWORKDAYS.INTL($P46,$Q46,1,(Holidays!$A$1:$A$248)),0)+IF(AND($P46&gt;=AM$4,$P46&lt;AN$4,$Q46&gt;=AN$4),NETWORKDAYS.INTL($P46,(AN$4)-1,1,(Holidays!$A$1:$A$248)),0)+IF(AND($P46&lt;AM$4,$Q46&lt;AN$4,$Q46&gt;=AM$4),NETWORKDAYS.INTL(AM$4,$Q46,1,(Holidays!$A$1:$A$248)),0)+IF(AND($P46&lt;AM$4,$Q46&gt;=AN$4,$Q46&gt;=AM$4),NETWORKDAYS.INTL(AM$4,(AN$4)-1,1,(Holidays!$A$1:$A$248)),0))*$S46,"")</f>
        <v>0</v>
      </c>
      <c r="AN46" s="191">
        <f>IFERROR((IF(AND($P46&gt;=AN$4,$P46&lt;AO$4,$Q46&lt;AO$4),NETWORKDAYS.INTL($P46,$Q46,1,(Holidays!$A$1:$A$248)),0)+IF(AND($P46&gt;=AN$4,$P46&lt;AO$4,$Q46&gt;=AO$4),NETWORKDAYS.INTL($P46,(AO$4)-1,1,(Holidays!$A$1:$A$248)),0)+IF(AND($P46&lt;AN$4,$Q46&lt;AO$4,$Q46&gt;=AN$4),NETWORKDAYS.INTL(AN$4,$Q46,1,(Holidays!$A$1:$A$248)),0)+IF(AND($P46&lt;AN$4,$Q46&gt;=AO$4,$Q46&gt;=AN$4),NETWORKDAYS.INTL(AN$4,(AO$4)-1,1,(Holidays!$A$1:$A$248)),0))*$S46,"")</f>
        <v>0</v>
      </c>
      <c r="AO46" s="191">
        <f>IFERROR((IF(AND($P46&gt;=AO$4,$P46&lt;AP$4,$Q46&lt;AP$4),NETWORKDAYS.INTL($P46,$Q46,1,(Holidays!$A$1:$A$248)),0)+IF(AND($P46&gt;=AO$4,$P46&lt;AP$4,$Q46&gt;=AP$4),NETWORKDAYS.INTL($P46,(AP$4)-1,1,(Holidays!$A$1:$A$248)),0)+IF(AND($P46&lt;AO$4,$Q46&lt;AP$4,$Q46&gt;=AO$4),NETWORKDAYS.INTL(AO$4,$Q46,1,(Holidays!$A$1:$A$248)),0)+IF(AND($P46&lt;AO$4,$Q46&gt;=AP$4,$Q46&gt;=AO$4),NETWORKDAYS.INTL(AO$4,(AP$4)-1,1,(Holidays!$A$1:$A$248)),0))*$S46,"")</f>
        <v>0</v>
      </c>
      <c r="AP46" s="191">
        <f>IFERROR((IF(AND($P46&gt;=AP$4,$P46&lt;AQ$4,$Q46&lt;AQ$4),NETWORKDAYS.INTL($P46,$Q46,1,(Holidays!$A$1:$A$248)),0)+IF(AND($P46&gt;=AP$4,$P46&lt;AQ$4,$Q46&gt;=AQ$4),NETWORKDAYS.INTL($P46,(AQ$4)-1,1,(Holidays!$A$1:$A$248)),0)+IF(AND($P46&lt;AP$4,$Q46&lt;AQ$4,$Q46&gt;=AP$4),NETWORKDAYS.INTL(AP$4,$Q46,1,(Holidays!$A$1:$A$248)),0)+IF(AND($P46&lt;AP$4,$Q46&gt;=AQ$4,$Q46&gt;=AP$4),NETWORKDAYS.INTL(AP$4,(AQ$4)-1,1,(Holidays!$A$1:$A$248)),0))*$S46,"")</f>
        <v>0</v>
      </c>
      <c r="AQ46" s="191">
        <f>IFERROR((IF(AND($P46&gt;=AQ$4,$P46&lt;AR$4,$Q46&lt;AR$4),NETWORKDAYS.INTL($P46,$Q46,1,(Holidays!$A$1:$A$248)),0)+IF(AND($P46&gt;=AQ$4,$P46&lt;AR$4,$Q46&gt;=AR$4),NETWORKDAYS.INTL($P46,(AR$4)-1,1,(Holidays!$A$1:$A$248)),0)+IF(AND($P46&lt;AQ$4,$Q46&lt;AR$4,$Q46&gt;=AQ$4),NETWORKDAYS.INTL(AQ$4,$Q46,1,(Holidays!$A$1:$A$248)),0)+IF(AND($P46&lt;AQ$4,$Q46&gt;=AR$4,$Q46&gt;=AQ$4),NETWORKDAYS.INTL(AQ$4,(AR$4)-1,1,(Holidays!$A$1:$A$248)),0))*$S46,"")</f>
        <v>0</v>
      </c>
      <c r="AR46" s="191">
        <f>IFERROR((IF(AND($P46&gt;=AR$4,$P46&lt;AS$4,$Q46&lt;AS$4),NETWORKDAYS.INTL($P46,$Q46,1,(Holidays!$A$1:$A$248)),0)+IF(AND($P46&gt;=AR$4,$P46&lt;AS$4,$Q46&gt;=AS$4),NETWORKDAYS.INTL($P46,(AS$4)-1,1,(Holidays!$A$1:$A$248)),0)+IF(AND($P46&lt;AR$4,$Q46&lt;AS$4,$Q46&gt;=AR$4),NETWORKDAYS.INTL(AR$4,$Q46,1,(Holidays!$A$1:$A$248)),0)+IF(AND($P46&lt;AR$4,$Q46&gt;=AS$4,$Q46&gt;=AR$4),NETWORKDAYS.INTL(AR$4,(AS$4)-1,1,(Holidays!$A$1:$A$248)),0))*$S46,"")</f>
        <v>0</v>
      </c>
      <c r="AS46" s="192">
        <f>IFERROR((IF(AND($P46&gt;=AS$4,$P46&lt;AT$4,$Q46&lt;AT$4),NETWORKDAYS.INTL($P46,$Q46,1,(Holidays!$A$1:$A$248)),0)+IF(AND($P46&gt;=AS$4,$P46&lt;AT$4,$Q46&gt;=AT$4),NETWORKDAYS.INTL($P46,(AT$4)-1,1,(Holidays!$A$1:$A$248)),0)+IF(AND($P46&lt;AS$4,$Q46&lt;AT$4,$Q46&gt;=AS$4),NETWORKDAYS.INTL(AS$4,$Q46,1,(Holidays!$A$1:$A$248)),0)+IF(AND($P46&lt;AS$4,$Q46&gt;=AT$4,$Q46&gt;=AS$4),NETWORKDAYS.INTL(AS$4,(AT$4)-1,1,(Holidays!$A$1:$A$248)),0))*$S46,"")</f>
        <v>0</v>
      </c>
      <c r="AT46" s="191"/>
      <c r="AU46" s="191"/>
      <c r="AV46" s="191"/>
      <c r="AW46" s="191"/>
      <c r="AX46" s="191"/>
      <c r="AY46" s="191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  <c r="BP46" s="191"/>
      <c r="BQ46" s="191"/>
      <c r="BR46" s="191"/>
      <c r="BS46" s="191"/>
      <c r="BT46" s="191"/>
      <c r="BU46" s="191"/>
      <c r="BV46" s="191"/>
      <c r="BW46" s="191"/>
      <c r="BX46" s="191"/>
      <c r="BY46" s="191"/>
      <c r="BZ46" s="191"/>
      <c r="CA46" s="191"/>
      <c r="CB46" s="191"/>
      <c r="CC46" s="191"/>
      <c r="CD46" s="191"/>
      <c r="CE46" s="191"/>
      <c r="CF46" s="191"/>
      <c r="CG46" s="191"/>
      <c r="CH46" s="191"/>
      <c r="CI46" s="191"/>
      <c r="CJ46" s="191"/>
      <c r="CK46" s="191"/>
      <c r="CL46" s="191"/>
      <c r="CM46" s="191"/>
      <c r="CN46" s="191"/>
      <c r="CO46" s="191"/>
      <c r="CP46" s="191"/>
      <c r="CQ46" s="191"/>
      <c r="CR46" s="191"/>
      <c r="CS46" s="191"/>
      <c r="CT46" s="191"/>
      <c r="CU46" s="191"/>
      <c r="CV46" s="191"/>
      <c r="CW46" s="191"/>
      <c r="CX46" s="191"/>
      <c r="CY46" s="191"/>
      <c r="CZ46" s="191"/>
      <c r="DA46" s="191"/>
      <c r="DB46" s="191"/>
      <c r="DC46" s="191"/>
      <c r="DD46" s="192"/>
      <c r="DE46" s="191"/>
      <c r="DF46" s="191"/>
      <c r="DG46" s="191"/>
      <c r="DH46" s="191"/>
      <c r="DI46" s="191"/>
      <c r="DJ46" s="191"/>
      <c r="DK46" s="191"/>
      <c r="DL46" s="191"/>
      <c r="DM46" s="191"/>
      <c r="DN46" s="191"/>
      <c r="DO46" s="191"/>
      <c r="DP46" s="191"/>
      <c r="DQ46" s="191"/>
      <c r="DR46" s="191"/>
      <c r="DS46" s="191"/>
      <c r="DT46" s="191"/>
      <c r="DU46" s="191"/>
      <c r="DV46" s="191"/>
      <c r="DW46" s="191"/>
      <c r="DX46" s="191"/>
      <c r="DY46" s="191"/>
      <c r="DZ46" s="191"/>
      <c r="EA46" s="191"/>
      <c r="EB46" s="191"/>
      <c r="EC46" s="191"/>
      <c r="ED46" s="191"/>
      <c r="EE46" s="191"/>
      <c r="EF46" s="191"/>
      <c r="EG46" s="191"/>
      <c r="EH46" s="191"/>
      <c r="EI46" s="191"/>
      <c r="EJ46" s="191"/>
      <c r="EK46" s="191"/>
      <c r="EL46" s="191"/>
      <c r="EM46" s="191"/>
      <c r="EN46" s="191"/>
      <c r="EO46" s="191"/>
      <c r="EP46" s="191"/>
      <c r="EQ46" s="191"/>
      <c r="ER46" s="191"/>
      <c r="ES46" s="191"/>
      <c r="ET46" s="191"/>
      <c r="EU46" s="191"/>
      <c r="EV46" s="191"/>
      <c r="EW46" s="191"/>
      <c r="EX46" s="191"/>
      <c r="EY46" s="191"/>
      <c r="EZ46" s="191"/>
      <c r="FA46" s="191"/>
      <c r="FB46" s="191"/>
      <c r="FC46" s="191"/>
      <c r="FD46" s="191"/>
      <c r="FE46" s="191"/>
      <c r="FF46" s="191"/>
      <c r="FG46" s="191"/>
      <c r="FH46" s="191"/>
      <c r="FI46" s="191"/>
      <c r="FJ46" s="191"/>
      <c r="FK46" s="191"/>
      <c r="FL46" s="191"/>
      <c r="FM46" s="191"/>
      <c r="FN46" s="191"/>
      <c r="FO46" s="191"/>
      <c r="FP46" s="191"/>
      <c r="FQ46" s="191"/>
      <c r="FR46" s="191"/>
      <c r="FS46" s="191"/>
      <c r="FT46" s="191"/>
      <c r="FU46" s="191"/>
      <c r="FV46" s="191"/>
      <c r="FW46" s="191"/>
      <c r="FX46" s="191"/>
      <c r="FY46" s="191"/>
      <c r="FZ46" s="191"/>
      <c r="GA46" s="191"/>
      <c r="GB46" s="191"/>
      <c r="GC46" s="191"/>
      <c r="GD46" s="191"/>
      <c r="GE46" s="191"/>
      <c r="GF46" s="191"/>
      <c r="GG46" s="191"/>
      <c r="GH46" s="191"/>
      <c r="GI46" s="191"/>
      <c r="GJ46" s="191"/>
      <c r="GK46" s="191"/>
      <c r="GL46" s="191"/>
      <c r="GM46" s="191"/>
      <c r="GN46" s="191"/>
      <c r="GO46" s="191"/>
      <c r="GP46" s="191"/>
      <c r="GQ46" s="191"/>
      <c r="GR46" s="191"/>
      <c r="GS46" s="191"/>
      <c r="GT46" s="191"/>
      <c r="GU46" s="191"/>
      <c r="GV46" s="191"/>
      <c r="GW46" s="191"/>
      <c r="GX46" s="191"/>
      <c r="GY46" s="191"/>
      <c r="GZ46" s="191"/>
      <c r="HA46" s="191"/>
      <c r="HB46" s="191"/>
      <c r="HC46" s="191"/>
      <c r="HD46" s="191"/>
      <c r="HE46" s="191"/>
      <c r="HF46" s="191"/>
      <c r="HG46" s="191"/>
      <c r="HH46" s="191"/>
      <c r="HI46" s="191"/>
      <c r="HJ46" s="191"/>
      <c r="HK46" s="191"/>
      <c r="HL46" s="191"/>
      <c r="HM46" s="191"/>
      <c r="HN46" s="191"/>
      <c r="HO46" s="191"/>
      <c r="HP46" s="191"/>
      <c r="HQ46" s="191"/>
      <c r="HR46" s="191"/>
      <c r="HS46" s="191"/>
      <c r="HT46" s="191"/>
      <c r="HU46" s="191"/>
      <c r="HV46" s="191"/>
      <c r="HW46" s="191"/>
      <c r="HX46" s="191"/>
      <c r="HY46" s="191"/>
      <c r="HZ46" s="191"/>
      <c r="IA46" s="191"/>
      <c r="IB46" s="191"/>
      <c r="IC46" s="191"/>
      <c r="ID46" s="191"/>
      <c r="IE46" s="191"/>
      <c r="IF46" s="191"/>
      <c r="IG46" s="191"/>
      <c r="IH46" s="191"/>
      <c r="II46" s="191"/>
      <c r="IJ46" s="191"/>
      <c r="IK46" s="191"/>
      <c r="IL46" s="191"/>
      <c r="IM46" s="191"/>
      <c r="IN46" s="191"/>
      <c r="IO46" s="193"/>
    </row>
    <row r="47" spans="2:249" ht="15" customHeight="1">
      <c r="B47" s="59" t="str">
        <f>'A-1_MH Estimation'!B47</f>
        <v>B.17</v>
      </c>
      <c r="C47" s="60" t="str">
        <f>IFERROR(VLOOKUP(B47,'A-1_MH Estimation'!$B$6:$C$54,2,0),"")</f>
        <v>Route Part Notes Input - Administrative Documentation &amp; Customer Comment Followed up</v>
      </c>
      <c r="D47" s="174">
        <f>IFERROR(VLOOKUP(C47,'A-1_MH Estimation'!$C$7:$K$61,9,0)*1,0)</f>
        <v>12</v>
      </c>
      <c r="E47" s="165">
        <v>1</v>
      </c>
      <c r="F47" s="166"/>
      <c r="G47" s="166"/>
      <c r="H47" s="166"/>
      <c r="I47" s="166"/>
      <c r="J47" s="167"/>
      <c r="K47" s="354">
        <f t="shared" ca="1" si="437"/>
        <v>12</v>
      </c>
      <c r="L47" s="307">
        <v>0.33</v>
      </c>
      <c r="M47" s="307">
        <v>0.67</v>
      </c>
      <c r="N47" s="307"/>
      <c r="O47" s="167"/>
      <c r="P47" s="171">
        <v>44573</v>
      </c>
      <c r="Q47" s="171">
        <v>44574</v>
      </c>
      <c r="R47" s="170">
        <f>NETWORKDAYS.INTL(P47,Q47,1,Holidays!$A$1:$A$248)</f>
        <v>2</v>
      </c>
      <c r="S47" s="62">
        <f t="shared" si="436"/>
        <v>6</v>
      </c>
      <c r="U47" s="253">
        <f>SUM($V47:IO47)</f>
        <v>12</v>
      </c>
      <c r="V47" s="190"/>
      <c r="W47" s="191">
        <f>IFERROR((IF(AND($P47&gt;=W$4,$P47&lt;X$4,$Q47&lt;X$4),NETWORKDAYS.INTL($P47,$Q47,1,(Holidays!$A$1:$A$248)),0)+IF(AND($P47&gt;=W$4,$P47&lt;X$4,$Q47&gt;=X$4),NETWORKDAYS.INTL($P47,(X$4)-1,1,(Holidays!$A$1:$A$248)),0)+IF(AND($P47&lt;W$4,$Q47&lt;X$4,$Q47&gt;=W$4),NETWORKDAYS.INTL(W$4,$Q47,1,(Holidays!$A$1:$A$248)),0)+IF(AND($P47&lt;W$4,$Q47&gt;=X$4,$Q47&gt;=W$4),NETWORKDAYS.INTL(W$4,(X$4)-1,1,(Holidays!$A$1:$A$248)),0))*$S47,"")</f>
        <v>0</v>
      </c>
      <c r="X47" s="191">
        <f>IFERROR((IF(AND($P47&gt;=X$4,$P47&lt;Y$4,$Q47&lt;Y$4),NETWORKDAYS.INTL($P47,$Q47,1,(Holidays!$A$1:$A$248)),0)+IF(AND($P47&gt;=X$4,$P47&lt;Y$4,$Q47&gt;=Y$4),NETWORKDAYS.INTL($P47,(Y$4)-1,1,(Holidays!$A$1:$A$248)),0)+IF(AND($P47&lt;X$4,$Q47&lt;Y$4,$Q47&gt;=X$4),NETWORKDAYS.INTL(X$4,$Q47,1,(Holidays!$A$1:$A$248)),0)+IF(AND($P47&lt;X$4,$Q47&gt;=Y$4,$Q47&gt;=X$4),NETWORKDAYS.INTL(X$4,(Y$4)-1,1,(Holidays!$A$1:$A$248)),0))*$S47,"")</f>
        <v>0</v>
      </c>
      <c r="Y47" s="191">
        <f>IFERROR((IF(AND($P47&gt;=Y$4,$P47&lt;Z$4,$Q47&lt;Z$4),NETWORKDAYS.INTL($P47,$Q47,1,(Holidays!$A$1:$A$248)),0)+IF(AND($P47&gt;=Y$4,$P47&lt;Z$4,$Q47&gt;=Z$4),NETWORKDAYS.INTL($P47,(Z$4)-1,1,(Holidays!$A$1:$A$248)),0)+IF(AND($P47&lt;Y$4,$Q47&lt;Z$4,$Q47&gt;=Y$4),NETWORKDAYS.INTL(Y$4,$Q47,1,(Holidays!$A$1:$A$248)),0)+IF(AND($P47&lt;Y$4,$Q47&gt;=Z$4,$Q47&gt;=Y$4),NETWORKDAYS.INTL(Y$4,(Z$4)-1,1,(Holidays!$A$1:$A$248)),0))*$S47,"")</f>
        <v>0</v>
      </c>
      <c r="Z47" s="191">
        <f>IFERROR((IF(AND($P47&gt;=Z$4,$P47&lt;AA$4,$Q47&lt;AA$4),NETWORKDAYS.INTL($P47,$Q47,1,(Holidays!$A$1:$A$248)),0)+IF(AND($P47&gt;=Z$4,$P47&lt;AA$4,$Q47&gt;=AA$4),NETWORKDAYS.INTL($P47,(AA$4)-1,1,(Holidays!$A$1:$A$248)),0)+IF(AND($P47&lt;Z$4,$Q47&lt;AA$4,$Q47&gt;=Z$4),NETWORKDAYS.INTL(Z$4,$Q47,1,(Holidays!$A$1:$A$248)),0)+IF(AND($P47&lt;Z$4,$Q47&gt;=AA$4,$Q47&gt;=Z$4),NETWORKDAYS.INTL(Z$4,(AA$4)-1,1,(Holidays!$A$1:$A$248)),0))*$S47,"")</f>
        <v>0</v>
      </c>
      <c r="AA47" s="191">
        <f>IFERROR((IF(AND($P47&gt;=AA$4,$P47&lt;AB$4,$Q47&lt;AB$4),NETWORKDAYS.INTL($P47,$Q47,1,(Holidays!$A$1:$A$248)),0)+IF(AND($P47&gt;=AA$4,$P47&lt;AB$4,$Q47&gt;=AB$4),NETWORKDAYS.INTL($P47,(AB$4)-1,1,(Holidays!$A$1:$A$248)),0)+IF(AND($P47&lt;AA$4,$Q47&lt;AB$4,$Q47&gt;=AA$4),NETWORKDAYS.INTL(AA$4,$Q47,1,(Holidays!$A$1:$A$248)),0)+IF(AND($P47&lt;AA$4,$Q47&gt;=AB$4,$Q47&gt;=AA$4),NETWORKDAYS.INTL(AA$4,(AB$4)-1,1,(Holidays!$A$1:$A$248)),0))*$S47,"")</f>
        <v>0</v>
      </c>
      <c r="AB47" s="191">
        <f>IFERROR((IF(AND($P47&gt;=AB$4,$P47&lt;AC$4,$Q47&lt;AC$4),NETWORKDAYS.INTL($P47,$Q47,1,(Holidays!$A$1:$A$248)),0)+IF(AND($P47&gt;=AB$4,$P47&lt;AC$4,$Q47&gt;=AC$4),NETWORKDAYS.INTL($P47,(AC$4)-1,1,(Holidays!$A$1:$A$248)),0)+IF(AND($P47&lt;AB$4,$Q47&lt;AC$4,$Q47&gt;=AB$4),NETWORKDAYS.INTL(AB$4,$Q47,1,(Holidays!$A$1:$A$248)),0)+IF(AND($P47&lt;AB$4,$Q47&gt;=AC$4,$Q47&gt;=AB$4),NETWORKDAYS.INTL(AB$4,(AC$4)-1,1,(Holidays!$A$1:$A$248)),0))*$S47,"")</f>
        <v>0</v>
      </c>
      <c r="AC47" s="191">
        <f>IFERROR((IF(AND($P47&gt;=AC$4,$P47&lt;AD$4,$Q47&lt;AD$4),NETWORKDAYS.INTL($P47,$Q47,1,(Holidays!$A$1:$A$248)),0)+IF(AND($P47&gt;=AC$4,$P47&lt;AD$4,$Q47&gt;=AD$4),NETWORKDAYS.INTL($P47,(AD$4)-1,1,(Holidays!$A$1:$A$248)),0)+IF(AND($P47&lt;AC$4,$Q47&lt;AD$4,$Q47&gt;=AC$4),NETWORKDAYS.INTL(AC$4,$Q47,1,(Holidays!$A$1:$A$248)),0)+IF(AND($P47&lt;AC$4,$Q47&gt;=AD$4,$Q47&gt;=AC$4),NETWORKDAYS.INTL(AC$4,(AD$4)-1,1,(Holidays!$A$1:$A$248)),0))*$S47,"")</f>
        <v>0</v>
      </c>
      <c r="AD47" s="191">
        <f>IFERROR((IF(AND($P47&gt;=AD$4,$P47&lt;AE$4,$Q47&lt;AE$4),NETWORKDAYS.INTL($P47,$Q47,1,(Holidays!$A$1:$A$248)),0)+IF(AND($P47&gt;=AD$4,$P47&lt;AE$4,$Q47&gt;=AE$4),NETWORKDAYS.INTL($P47,(AE$4)-1,1,(Holidays!$A$1:$A$248)),0)+IF(AND($P47&lt;AD$4,$Q47&lt;AE$4,$Q47&gt;=AD$4),NETWORKDAYS.INTL(AD$4,$Q47,1,(Holidays!$A$1:$A$248)),0)+IF(AND($P47&lt;AD$4,$Q47&gt;=AE$4,$Q47&gt;=AD$4),NETWORKDAYS.INTL(AD$4,(AE$4)-1,1,(Holidays!$A$1:$A$248)),0))*$S47,"")</f>
        <v>0</v>
      </c>
      <c r="AE47" s="191">
        <f>IFERROR((IF(AND($P47&gt;=AE$4,$P47&lt;AF$4,$Q47&lt;AF$4),NETWORKDAYS.INTL($P47,$Q47,1,(Holidays!$A$1:$A$248)),0)+IF(AND($P47&gt;=AE$4,$P47&lt;AF$4,$Q47&gt;=AF$4),NETWORKDAYS.INTL($P47,(AF$4)-1,1,(Holidays!$A$1:$A$248)),0)+IF(AND($P47&lt;AE$4,$Q47&lt;AF$4,$Q47&gt;=AE$4),NETWORKDAYS.INTL(AE$4,$Q47,1,(Holidays!$A$1:$A$248)),0)+IF(AND($P47&lt;AE$4,$Q47&gt;=AF$4,$Q47&gt;=AE$4),NETWORKDAYS.INTL(AE$4,(AF$4)-1,1,(Holidays!$A$1:$A$248)),0))*$S47,"")</f>
        <v>0</v>
      </c>
      <c r="AF47" s="191">
        <f>IFERROR((IF(AND($P47&gt;=AF$4,$P47&lt;AG$4,$Q47&lt;AG$4),NETWORKDAYS.INTL($P47,$Q47,1,(Holidays!$A$1:$A$248)),0)+IF(AND($P47&gt;=AF$4,$P47&lt;AG$4,$Q47&gt;=AG$4),NETWORKDAYS.INTL($P47,(AG$4)-1,1,(Holidays!$A$1:$A$248)),0)+IF(AND($P47&lt;AF$4,$Q47&lt;AG$4,$Q47&gt;=AF$4),NETWORKDAYS.INTL(AF$4,$Q47,1,(Holidays!$A$1:$A$248)),0)+IF(AND($P47&lt;AF$4,$Q47&gt;=AG$4,$Q47&gt;=AF$4),NETWORKDAYS.INTL(AF$4,(AG$4)-1,1,(Holidays!$A$1:$A$248)),0))*$S47,"")</f>
        <v>0</v>
      </c>
      <c r="AG47" s="191">
        <f>IFERROR((IF(AND($P47&gt;=AG$4,$P47&lt;AH$4,$Q47&lt;AH$4),NETWORKDAYS.INTL($P47,$Q47,1,(Holidays!$A$1:$A$248)),0)+IF(AND($P47&gt;=AG$4,$P47&lt;AH$4,$Q47&gt;=AH$4),NETWORKDAYS.INTL($P47,(AH$4)-1,1,(Holidays!$A$1:$A$248)),0)+IF(AND($P47&lt;AG$4,$Q47&lt;AH$4,$Q47&gt;=AG$4),NETWORKDAYS.INTL(AG$4,$Q47,1,(Holidays!$A$1:$A$248)),0)+IF(AND($P47&lt;AG$4,$Q47&gt;=AH$4,$Q47&gt;=AG$4),NETWORKDAYS.INTL(AG$4,(AH$4)-1,1,(Holidays!$A$1:$A$248)),0))*$S47,"")</f>
        <v>0</v>
      </c>
      <c r="AH47" s="191">
        <f>IFERROR((IF(AND($P47&gt;=AH$4,$P47&lt;AI$4,$Q47&lt;AI$4),NETWORKDAYS.INTL($P47,$Q47,1,(Holidays!$A$1:$A$248)),0)+IF(AND($P47&gt;=AH$4,$P47&lt;AI$4,$Q47&gt;=AI$4),NETWORKDAYS.INTL($P47,(AI$4)-1,1,(Holidays!$A$1:$A$248)),0)+IF(AND($P47&lt;AH$4,$Q47&lt;AI$4,$Q47&gt;=AH$4),NETWORKDAYS.INTL(AH$4,$Q47,1,(Holidays!$A$1:$A$248)),0)+IF(AND($P47&lt;AH$4,$Q47&gt;=AI$4,$Q47&gt;=AH$4),NETWORKDAYS.INTL(AH$4,(AI$4)-1,1,(Holidays!$A$1:$A$248)),0))*$S47,"")</f>
        <v>0</v>
      </c>
      <c r="AI47" s="191">
        <f>IFERROR((IF(AND($P47&gt;=AI$4,$P47&lt;AJ$4,$Q47&lt;AJ$4),NETWORKDAYS.INTL($P47,$Q47,1,(Holidays!$A$1:$A$248)),0)+IF(AND($P47&gt;=AI$4,$P47&lt;AJ$4,$Q47&gt;=AJ$4),NETWORKDAYS.INTL($P47,(AJ$4)-1,1,(Holidays!$A$1:$A$248)),0)+IF(AND($P47&lt;AI$4,$Q47&lt;AJ$4,$Q47&gt;=AI$4),NETWORKDAYS.INTL(AI$4,$Q47,1,(Holidays!$A$1:$A$248)),0)+IF(AND($P47&lt;AI$4,$Q47&gt;=AJ$4,$Q47&gt;=AI$4),NETWORKDAYS.INTL(AI$4,(AJ$4)-1,1,(Holidays!$A$1:$A$248)),0))*$S47,"")</f>
        <v>0</v>
      </c>
      <c r="AJ47" s="191">
        <f>IFERROR((IF(AND($P47&gt;=AJ$4,$P47&lt;AK$4,$Q47&lt;AK$4),NETWORKDAYS.INTL($P47,$Q47,1,(Holidays!$A$1:$A$248)),0)+IF(AND($P47&gt;=AJ$4,$P47&lt;AK$4,$Q47&gt;=AK$4),NETWORKDAYS.INTL($P47,(AK$4)-1,1,(Holidays!$A$1:$A$248)),0)+IF(AND($P47&lt;AJ$4,$Q47&lt;AK$4,$Q47&gt;=AJ$4),NETWORKDAYS.INTL(AJ$4,$Q47,1,(Holidays!$A$1:$A$248)),0)+IF(AND($P47&lt;AJ$4,$Q47&gt;=AK$4,$Q47&gt;=AJ$4),NETWORKDAYS.INTL(AJ$4,(AK$4)-1,1,(Holidays!$A$1:$A$248)),0))*$S47,"")</f>
        <v>12</v>
      </c>
      <c r="AK47" s="191">
        <f>IFERROR((IF(AND($P47&gt;=AK$4,$P47&lt;AL$4,$Q47&lt;AL$4),NETWORKDAYS.INTL($P47,$Q47,1,(Holidays!$A$1:$A$248)),0)+IF(AND($P47&gt;=AK$4,$P47&lt;AL$4,$Q47&gt;=AL$4),NETWORKDAYS.INTL($P47,(AL$4)-1,1,(Holidays!$A$1:$A$248)),0)+IF(AND($P47&lt;AK$4,$Q47&lt;AL$4,$Q47&gt;=AK$4),NETWORKDAYS.INTL(AK$4,$Q47,1,(Holidays!$A$1:$A$248)),0)+IF(AND($P47&lt;AK$4,$Q47&gt;=AL$4,$Q47&gt;=AK$4),NETWORKDAYS.INTL(AK$4,(AL$4)-1,1,(Holidays!$A$1:$A$248)),0))*$S47,"")</f>
        <v>0</v>
      </c>
      <c r="AL47" s="191">
        <f>IFERROR((IF(AND($P47&gt;=AL$4,$P47&lt;AM$4,$Q47&lt;AM$4),NETWORKDAYS.INTL($P47,$Q47,1,(Holidays!$A$1:$A$248)),0)+IF(AND($P47&gt;=AL$4,$P47&lt;AM$4,$Q47&gt;=AM$4),NETWORKDAYS.INTL($P47,(AM$4)-1,1,(Holidays!$A$1:$A$248)),0)+IF(AND($P47&lt;AL$4,$Q47&lt;AM$4,$Q47&gt;=AL$4),NETWORKDAYS.INTL(AL$4,$Q47,1,(Holidays!$A$1:$A$248)),0)+IF(AND($P47&lt;AL$4,$Q47&gt;=AM$4,$Q47&gt;=AL$4),NETWORKDAYS.INTL(AL$4,(AM$4)-1,1,(Holidays!$A$1:$A$248)),0))*$S47,"")</f>
        <v>0</v>
      </c>
      <c r="AM47" s="191">
        <f>IFERROR((IF(AND($P47&gt;=AM$4,$P47&lt;AN$4,$Q47&lt;AN$4),NETWORKDAYS.INTL($P47,$Q47,1,(Holidays!$A$1:$A$248)),0)+IF(AND($P47&gt;=AM$4,$P47&lt;AN$4,$Q47&gt;=AN$4),NETWORKDAYS.INTL($P47,(AN$4)-1,1,(Holidays!$A$1:$A$248)),0)+IF(AND($P47&lt;AM$4,$Q47&lt;AN$4,$Q47&gt;=AM$4),NETWORKDAYS.INTL(AM$4,$Q47,1,(Holidays!$A$1:$A$248)),0)+IF(AND($P47&lt;AM$4,$Q47&gt;=AN$4,$Q47&gt;=AM$4),NETWORKDAYS.INTL(AM$4,(AN$4)-1,1,(Holidays!$A$1:$A$248)),0))*$S47,"")</f>
        <v>0</v>
      </c>
      <c r="AN47" s="191">
        <f>IFERROR((IF(AND($P47&gt;=AN$4,$P47&lt;AO$4,$Q47&lt;AO$4),NETWORKDAYS.INTL($P47,$Q47,1,(Holidays!$A$1:$A$248)),0)+IF(AND($P47&gt;=AN$4,$P47&lt;AO$4,$Q47&gt;=AO$4),NETWORKDAYS.INTL($P47,(AO$4)-1,1,(Holidays!$A$1:$A$248)),0)+IF(AND($P47&lt;AN$4,$Q47&lt;AO$4,$Q47&gt;=AN$4),NETWORKDAYS.INTL(AN$4,$Q47,1,(Holidays!$A$1:$A$248)),0)+IF(AND($P47&lt;AN$4,$Q47&gt;=AO$4,$Q47&gt;=AN$4),NETWORKDAYS.INTL(AN$4,(AO$4)-1,1,(Holidays!$A$1:$A$248)),0))*$S47,"")</f>
        <v>0</v>
      </c>
      <c r="AO47" s="191">
        <f>IFERROR((IF(AND($P47&gt;=AO$4,$P47&lt;AP$4,$Q47&lt;AP$4),NETWORKDAYS.INTL($P47,$Q47,1,(Holidays!$A$1:$A$248)),0)+IF(AND($P47&gt;=AO$4,$P47&lt;AP$4,$Q47&gt;=AP$4),NETWORKDAYS.INTL($P47,(AP$4)-1,1,(Holidays!$A$1:$A$248)),0)+IF(AND($P47&lt;AO$4,$Q47&lt;AP$4,$Q47&gt;=AO$4),NETWORKDAYS.INTL(AO$4,$Q47,1,(Holidays!$A$1:$A$248)),0)+IF(AND($P47&lt;AO$4,$Q47&gt;=AP$4,$Q47&gt;=AO$4),NETWORKDAYS.INTL(AO$4,(AP$4)-1,1,(Holidays!$A$1:$A$248)),0))*$S47,"")</f>
        <v>0</v>
      </c>
      <c r="AP47" s="191">
        <f>IFERROR((IF(AND($P47&gt;=AP$4,$P47&lt;AQ$4,$Q47&lt;AQ$4),NETWORKDAYS.INTL($P47,$Q47,1,(Holidays!$A$1:$A$248)),0)+IF(AND($P47&gt;=AP$4,$P47&lt;AQ$4,$Q47&gt;=AQ$4),NETWORKDAYS.INTL($P47,(AQ$4)-1,1,(Holidays!$A$1:$A$248)),0)+IF(AND($P47&lt;AP$4,$Q47&lt;AQ$4,$Q47&gt;=AP$4),NETWORKDAYS.INTL(AP$4,$Q47,1,(Holidays!$A$1:$A$248)),0)+IF(AND($P47&lt;AP$4,$Q47&gt;=AQ$4,$Q47&gt;=AP$4),NETWORKDAYS.INTL(AP$4,(AQ$4)-1,1,(Holidays!$A$1:$A$248)),0))*$S47,"")</f>
        <v>0</v>
      </c>
      <c r="AQ47" s="191">
        <f>IFERROR((IF(AND($P47&gt;=AQ$4,$P47&lt;AR$4,$Q47&lt;AR$4),NETWORKDAYS.INTL($P47,$Q47,1,(Holidays!$A$1:$A$248)),0)+IF(AND($P47&gt;=AQ$4,$P47&lt;AR$4,$Q47&gt;=AR$4),NETWORKDAYS.INTL($P47,(AR$4)-1,1,(Holidays!$A$1:$A$248)),0)+IF(AND($P47&lt;AQ$4,$Q47&lt;AR$4,$Q47&gt;=AQ$4),NETWORKDAYS.INTL(AQ$4,$Q47,1,(Holidays!$A$1:$A$248)),0)+IF(AND($P47&lt;AQ$4,$Q47&gt;=AR$4,$Q47&gt;=AQ$4),NETWORKDAYS.INTL(AQ$4,(AR$4)-1,1,(Holidays!$A$1:$A$248)),0))*$S47,"")</f>
        <v>0</v>
      </c>
      <c r="AR47" s="191">
        <f>IFERROR((IF(AND($P47&gt;=AR$4,$P47&lt;AS$4,$Q47&lt;AS$4),NETWORKDAYS.INTL($P47,$Q47,1,(Holidays!$A$1:$A$248)),0)+IF(AND($P47&gt;=AR$4,$P47&lt;AS$4,$Q47&gt;=AS$4),NETWORKDAYS.INTL($P47,(AS$4)-1,1,(Holidays!$A$1:$A$248)),0)+IF(AND($P47&lt;AR$4,$Q47&lt;AS$4,$Q47&gt;=AR$4),NETWORKDAYS.INTL(AR$4,$Q47,1,(Holidays!$A$1:$A$248)),0)+IF(AND($P47&lt;AR$4,$Q47&gt;=AS$4,$Q47&gt;=AR$4),NETWORKDAYS.INTL(AR$4,(AS$4)-1,1,(Holidays!$A$1:$A$248)),0))*$S47,"")</f>
        <v>0</v>
      </c>
      <c r="AS47" s="192">
        <f>IFERROR((IF(AND($P47&gt;=AS$4,$P47&lt;AT$4,$Q47&lt;AT$4),NETWORKDAYS.INTL($P47,$Q47,1,(Holidays!$A$1:$A$248)),0)+IF(AND($P47&gt;=AS$4,$P47&lt;AT$4,$Q47&gt;=AT$4),NETWORKDAYS.INTL($P47,(AT$4)-1,1,(Holidays!$A$1:$A$248)),0)+IF(AND($P47&lt;AS$4,$Q47&lt;AT$4,$Q47&gt;=AS$4),NETWORKDAYS.INTL(AS$4,$Q47,1,(Holidays!$A$1:$A$248)),0)+IF(AND($P47&lt;AS$4,$Q47&gt;=AT$4,$Q47&gt;=AS$4),NETWORKDAYS.INTL(AS$4,(AT$4)-1,1,(Holidays!$A$1:$A$248)),0))*$S47,"")</f>
        <v>0</v>
      </c>
      <c r="AT47" s="191"/>
      <c r="AU47" s="191"/>
      <c r="AV47" s="191"/>
      <c r="AW47" s="191"/>
      <c r="AX47" s="191"/>
      <c r="AY47" s="191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  <c r="BP47" s="191"/>
      <c r="BQ47" s="191"/>
      <c r="BR47" s="191"/>
      <c r="BS47" s="191"/>
      <c r="BT47" s="191"/>
      <c r="BU47" s="191"/>
      <c r="BV47" s="191"/>
      <c r="BW47" s="191"/>
      <c r="BX47" s="191"/>
      <c r="BY47" s="191"/>
      <c r="BZ47" s="191"/>
      <c r="CA47" s="191"/>
      <c r="CB47" s="191"/>
      <c r="CC47" s="191"/>
      <c r="CD47" s="191"/>
      <c r="CE47" s="191"/>
      <c r="CF47" s="191"/>
      <c r="CG47" s="191"/>
      <c r="CH47" s="191"/>
      <c r="CI47" s="191"/>
      <c r="CJ47" s="191"/>
      <c r="CK47" s="191"/>
      <c r="CL47" s="191"/>
      <c r="CM47" s="191"/>
      <c r="CN47" s="191"/>
      <c r="CO47" s="191"/>
      <c r="CP47" s="191"/>
      <c r="CQ47" s="191"/>
      <c r="CR47" s="191"/>
      <c r="CS47" s="191"/>
      <c r="CT47" s="191"/>
      <c r="CU47" s="191"/>
      <c r="CV47" s="191"/>
      <c r="CW47" s="191"/>
      <c r="CX47" s="191"/>
      <c r="CY47" s="191"/>
      <c r="CZ47" s="191"/>
      <c r="DA47" s="191"/>
      <c r="DB47" s="191"/>
      <c r="DC47" s="191"/>
      <c r="DD47" s="192"/>
      <c r="DE47" s="191"/>
      <c r="DF47" s="191"/>
      <c r="DG47" s="191"/>
      <c r="DH47" s="191"/>
      <c r="DI47" s="191"/>
      <c r="DJ47" s="191"/>
      <c r="DK47" s="191"/>
      <c r="DL47" s="191"/>
      <c r="DM47" s="191"/>
      <c r="DN47" s="191"/>
      <c r="DO47" s="191"/>
      <c r="DP47" s="191"/>
      <c r="DQ47" s="191"/>
      <c r="DR47" s="191"/>
      <c r="DS47" s="191"/>
      <c r="DT47" s="191"/>
      <c r="DU47" s="191"/>
      <c r="DV47" s="191"/>
      <c r="DW47" s="191"/>
      <c r="DX47" s="191"/>
      <c r="DY47" s="191"/>
      <c r="DZ47" s="191"/>
      <c r="EA47" s="191"/>
      <c r="EB47" s="191"/>
      <c r="EC47" s="191"/>
      <c r="ED47" s="191"/>
      <c r="EE47" s="191"/>
      <c r="EF47" s="191"/>
      <c r="EG47" s="191"/>
      <c r="EH47" s="191"/>
      <c r="EI47" s="191"/>
      <c r="EJ47" s="191"/>
      <c r="EK47" s="191"/>
      <c r="EL47" s="191"/>
      <c r="EM47" s="191"/>
      <c r="EN47" s="191"/>
      <c r="EO47" s="191"/>
      <c r="EP47" s="191"/>
      <c r="EQ47" s="191"/>
      <c r="ER47" s="191"/>
      <c r="ES47" s="191"/>
      <c r="ET47" s="191"/>
      <c r="EU47" s="191"/>
      <c r="EV47" s="191"/>
      <c r="EW47" s="191"/>
      <c r="EX47" s="191"/>
      <c r="EY47" s="191"/>
      <c r="EZ47" s="191"/>
      <c r="FA47" s="191"/>
      <c r="FB47" s="191"/>
      <c r="FC47" s="191"/>
      <c r="FD47" s="191"/>
      <c r="FE47" s="191"/>
      <c r="FF47" s="191"/>
      <c r="FG47" s="191"/>
      <c r="FH47" s="191"/>
      <c r="FI47" s="191"/>
      <c r="FJ47" s="191"/>
      <c r="FK47" s="191"/>
      <c r="FL47" s="191"/>
      <c r="FM47" s="191"/>
      <c r="FN47" s="191"/>
      <c r="FO47" s="191"/>
      <c r="FP47" s="191"/>
      <c r="FQ47" s="191"/>
      <c r="FR47" s="191"/>
      <c r="FS47" s="191"/>
      <c r="FT47" s="191"/>
      <c r="FU47" s="191"/>
      <c r="FV47" s="191"/>
      <c r="FW47" s="191"/>
      <c r="FX47" s="191"/>
      <c r="FY47" s="191"/>
      <c r="FZ47" s="191"/>
      <c r="GA47" s="191"/>
      <c r="GB47" s="191"/>
      <c r="GC47" s="191"/>
      <c r="GD47" s="191"/>
      <c r="GE47" s="191"/>
      <c r="GF47" s="191"/>
      <c r="GG47" s="191"/>
      <c r="GH47" s="191"/>
      <c r="GI47" s="191"/>
      <c r="GJ47" s="191"/>
      <c r="GK47" s="191"/>
      <c r="GL47" s="191"/>
      <c r="GM47" s="191"/>
      <c r="GN47" s="191"/>
      <c r="GO47" s="191"/>
      <c r="GP47" s="191"/>
      <c r="GQ47" s="191"/>
      <c r="GR47" s="191"/>
      <c r="GS47" s="191"/>
      <c r="GT47" s="191"/>
      <c r="GU47" s="191"/>
      <c r="GV47" s="191"/>
      <c r="GW47" s="191"/>
      <c r="GX47" s="191"/>
      <c r="GY47" s="191"/>
      <c r="GZ47" s="191"/>
      <c r="HA47" s="191"/>
      <c r="HB47" s="191"/>
      <c r="HC47" s="191"/>
      <c r="HD47" s="191"/>
      <c r="HE47" s="191"/>
      <c r="HF47" s="191"/>
      <c r="HG47" s="191"/>
      <c r="HH47" s="191"/>
      <c r="HI47" s="191"/>
      <c r="HJ47" s="191"/>
      <c r="HK47" s="191"/>
      <c r="HL47" s="191"/>
      <c r="HM47" s="191"/>
      <c r="HN47" s="191"/>
      <c r="HO47" s="191"/>
      <c r="HP47" s="191"/>
      <c r="HQ47" s="191"/>
      <c r="HR47" s="191"/>
      <c r="HS47" s="191"/>
      <c r="HT47" s="191"/>
      <c r="HU47" s="191"/>
      <c r="HV47" s="191"/>
      <c r="HW47" s="191"/>
      <c r="HX47" s="191"/>
      <c r="HY47" s="191"/>
      <c r="HZ47" s="191"/>
      <c r="IA47" s="191"/>
      <c r="IB47" s="191"/>
      <c r="IC47" s="191"/>
      <c r="ID47" s="191"/>
      <c r="IE47" s="191"/>
      <c r="IF47" s="191"/>
      <c r="IG47" s="191"/>
      <c r="IH47" s="191"/>
      <c r="II47" s="191"/>
      <c r="IJ47" s="191"/>
      <c r="IK47" s="191"/>
      <c r="IL47" s="191"/>
      <c r="IM47" s="191"/>
      <c r="IN47" s="191"/>
      <c r="IO47" s="193"/>
    </row>
    <row r="48" spans="2:249" ht="15" customHeight="1">
      <c r="B48" s="59" t="str">
        <f>'A-1_MH Estimation'!B48</f>
        <v>B.18</v>
      </c>
      <c r="C48" s="60" t="str">
        <f>IFERROR(VLOOKUP(B48,'A-1_MH Estimation'!$B$6:$C$54,2,0),"")</f>
        <v>Instrument Orientation - Administrative Documentation &amp; Customer Comment Followed up</v>
      </c>
      <c r="D48" s="174">
        <f>IFERROR(VLOOKUP(C48,'A-1_MH Estimation'!$C$7:$K$61,9,0)*1,0)</f>
        <v>12</v>
      </c>
      <c r="E48" s="165">
        <v>1</v>
      </c>
      <c r="F48" s="166"/>
      <c r="G48" s="166"/>
      <c r="H48" s="166"/>
      <c r="I48" s="166"/>
      <c r="J48" s="167"/>
      <c r="K48" s="354">
        <f t="shared" ca="1" si="437"/>
        <v>12</v>
      </c>
      <c r="L48" s="307">
        <v>0.33</v>
      </c>
      <c r="M48" s="307">
        <v>0.67</v>
      </c>
      <c r="N48" s="307"/>
      <c r="O48" s="167"/>
      <c r="P48" s="171">
        <v>44575</v>
      </c>
      <c r="Q48" s="171">
        <v>44575</v>
      </c>
      <c r="R48" s="170">
        <f>NETWORKDAYS.INTL(P48,Q48,1,Holidays!$A$1:$A$248)</f>
        <v>1</v>
      </c>
      <c r="S48" s="62">
        <f t="shared" si="436"/>
        <v>12</v>
      </c>
      <c r="U48" s="253">
        <f>SUM($V48:IO48)</f>
        <v>12</v>
      </c>
      <c r="V48" s="190"/>
      <c r="W48" s="191">
        <f>IFERROR((IF(AND($P48&gt;=W$4,$P48&lt;X$4,$Q48&lt;X$4),NETWORKDAYS.INTL($P48,$Q48,1,(Holidays!$A$1:$A$248)),0)+IF(AND($P48&gt;=W$4,$P48&lt;X$4,$Q48&gt;=X$4),NETWORKDAYS.INTL($P48,(X$4)-1,1,(Holidays!$A$1:$A$248)),0)+IF(AND($P48&lt;W$4,$Q48&lt;X$4,$Q48&gt;=W$4),NETWORKDAYS.INTL(W$4,$Q48,1,(Holidays!$A$1:$A$248)),0)+IF(AND($P48&lt;W$4,$Q48&gt;=X$4,$Q48&gt;=W$4),NETWORKDAYS.INTL(W$4,(X$4)-1,1,(Holidays!$A$1:$A$248)),0))*$S48,"")</f>
        <v>0</v>
      </c>
      <c r="X48" s="191">
        <f>IFERROR((IF(AND($P48&gt;=X$4,$P48&lt;Y$4,$Q48&lt;Y$4),NETWORKDAYS.INTL($P48,$Q48,1,(Holidays!$A$1:$A$248)),0)+IF(AND($P48&gt;=X$4,$P48&lt;Y$4,$Q48&gt;=Y$4),NETWORKDAYS.INTL($P48,(Y$4)-1,1,(Holidays!$A$1:$A$248)),0)+IF(AND($P48&lt;X$4,$Q48&lt;Y$4,$Q48&gt;=X$4),NETWORKDAYS.INTL(X$4,$Q48,1,(Holidays!$A$1:$A$248)),0)+IF(AND($P48&lt;X$4,$Q48&gt;=Y$4,$Q48&gt;=X$4),NETWORKDAYS.INTL(X$4,(Y$4)-1,1,(Holidays!$A$1:$A$248)),0))*$S48,"")</f>
        <v>0</v>
      </c>
      <c r="Y48" s="191">
        <f>IFERROR((IF(AND($P48&gt;=Y$4,$P48&lt;Z$4,$Q48&lt;Z$4),NETWORKDAYS.INTL($P48,$Q48,1,(Holidays!$A$1:$A$248)),0)+IF(AND($P48&gt;=Y$4,$P48&lt;Z$4,$Q48&gt;=Z$4),NETWORKDAYS.INTL($P48,(Z$4)-1,1,(Holidays!$A$1:$A$248)),0)+IF(AND($P48&lt;Y$4,$Q48&lt;Z$4,$Q48&gt;=Y$4),NETWORKDAYS.INTL(Y$4,$Q48,1,(Holidays!$A$1:$A$248)),0)+IF(AND($P48&lt;Y$4,$Q48&gt;=Z$4,$Q48&gt;=Y$4),NETWORKDAYS.INTL(Y$4,(Z$4)-1,1,(Holidays!$A$1:$A$248)),0))*$S48,"")</f>
        <v>0</v>
      </c>
      <c r="Z48" s="191">
        <f>IFERROR((IF(AND($P48&gt;=Z$4,$P48&lt;AA$4,$Q48&lt;AA$4),NETWORKDAYS.INTL($P48,$Q48,1,(Holidays!$A$1:$A$248)),0)+IF(AND($P48&gt;=Z$4,$P48&lt;AA$4,$Q48&gt;=AA$4),NETWORKDAYS.INTL($P48,(AA$4)-1,1,(Holidays!$A$1:$A$248)),0)+IF(AND($P48&lt;Z$4,$Q48&lt;AA$4,$Q48&gt;=Z$4),NETWORKDAYS.INTL(Z$4,$Q48,1,(Holidays!$A$1:$A$248)),0)+IF(AND($P48&lt;Z$4,$Q48&gt;=AA$4,$Q48&gt;=Z$4),NETWORKDAYS.INTL(Z$4,(AA$4)-1,1,(Holidays!$A$1:$A$248)),0))*$S48,"")</f>
        <v>0</v>
      </c>
      <c r="AA48" s="191">
        <f>IFERROR((IF(AND($P48&gt;=AA$4,$P48&lt;AB$4,$Q48&lt;AB$4),NETWORKDAYS.INTL($P48,$Q48,1,(Holidays!$A$1:$A$248)),0)+IF(AND($P48&gt;=AA$4,$P48&lt;AB$4,$Q48&gt;=AB$4),NETWORKDAYS.INTL($P48,(AB$4)-1,1,(Holidays!$A$1:$A$248)),0)+IF(AND($P48&lt;AA$4,$Q48&lt;AB$4,$Q48&gt;=AA$4),NETWORKDAYS.INTL(AA$4,$Q48,1,(Holidays!$A$1:$A$248)),0)+IF(AND($P48&lt;AA$4,$Q48&gt;=AB$4,$Q48&gt;=AA$4),NETWORKDAYS.INTL(AA$4,(AB$4)-1,1,(Holidays!$A$1:$A$248)),0))*$S48,"")</f>
        <v>0</v>
      </c>
      <c r="AB48" s="191">
        <f>IFERROR((IF(AND($P48&gt;=AB$4,$P48&lt;AC$4,$Q48&lt;AC$4),NETWORKDAYS.INTL($P48,$Q48,1,(Holidays!$A$1:$A$248)),0)+IF(AND($P48&gt;=AB$4,$P48&lt;AC$4,$Q48&gt;=AC$4),NETWORKDAYS.INTL($P48,(AC$4)-1,1,(Holidays!$A$1:$A$248)),0)+IF(AND($P48&lt;AB$4,$Q48&lt;AC$4,$Q48&gt;=AB$4),NETWORKDAYS.INTL(AB$4,$Q48,1,(Holidays!$A$1:$A$248)),0)+IF(AND($P48&lt;AB$4,$Q48&gt;=AC$4,$Q48&gt;=AB$4),NETWORKDAYS.INTL(AB$4,(AC$4)-1,1,(Holidays!$A$1:$A$248)),0))*$S48,"")</f>
        <v>0</v>
      </c>
      <c r="AC48" s="191">
        <f>IFERROR((IF(AND($P48&gt;=AC$4,$P48&lt;AD$4,$Q48&lt;AD$4),NETWORKDAYS.INTL($P48,$Q48,1,(Holidays!$A$1:$A$248)),0)+IF(AND($P48&gt;=AC$4,$P48&lt;AD$4,$Q48&gt;=AD$4),NETWORKDAYS.INTL($P48,(AD$4)-1,1,(Holidays!$A$1:$A$248)),0)+IF(AND($P48&lt;AC$4,$Q48&lt;AD$4,$Q48&gt;=AC$4),NETWORKDAYS.INTL(AC$4,$Q48,1,(Holidays!$A$1:$A$248)),0)+IF(AND($P48&lt;AC$4,$Q48&gt;=AD$4,$Q48&gt;=AC$4),NETWORKDAYS.INTL(AC$4,(AD$4)-1,1,(Holidays!$A$1:$A$248)),0))*$S48,"")</f>
        <v>0</v>
      </c>
      <c r="AD48" s="191">
        <f>IFERROR((IF(AND($P48&gt;=AD$4,$P48&lt;AE$4,$Q48&lt;AE$4),NETWORKDAYS.INTL($P48,$Q48,1,(Holidays!$A$1:$A$248)),0)+IF(AND($P48&gt;=AD$4,$P48&lt;AE$4,$Q48&gt;=AE$4),NETWORKDAYS.INTL($P48,(AE$4)-1,1,(Holidays!$A$1:$A$248)),0)+IF(AND($P48&lt;AD$4,$Q48&lt;AE$4,$Q48&gt;=AD$4),NETWORKDAYS.INTL(AD$4,$Q48,1,(Holidays!$A$1:$A$248)),0)+IF(AND($P48&lt;AD$4,$Q48&gt;=AE$4,$Q48&gt;=AD$4),NETWORKDAYS.INTL(AD$4,(AE$4)-1,1,(Holidays!$A$1:$A$248)),0))*$S48,"")</f>
        <v>0</v>
      </c>
      <c r="AE48" s="191">
        <f>IFERROR((IF(AND($P48&gt;=AE$4,$P48&lt;AF$4,$Q48&lt;AF$4),NETWORKDAYS.INTL($P48,$Q48,1,(Holidays!$A$1:$A$248)),0)+IF(AND($P48&gt;=AE$4,$P48&lt;AF$4,$Q48&gt;=AF$4),NETWORKDAYS.INTL($P48,(AF$4)-1,1,(Holidays!$A$1:$A$248)),0)+IF(AND($P48&lt;AE$4,$Q48&lt;AF$4,$Q48&gt;=AE$4),NETWORKDAYS.INTL(AE$4,$Q48,1,(Holidays!$A$1:$A$248)),0)+IF(AND($P48&lt;AE$4,$Q48&gt;=AF$4,$Q48&gt;=AE$4),NETWORKDAYS.INTL(AE$4,(AF$4)-1,1,(Holidays!$A$1:$A$248)),0))*$S48,"")</f>
        <v>0</v>
      </c>
      <c r="AF48" s="191">
        <f>IFERROR((IF(AND($P48&gt;=AF$4,$P48&lt;AG$4,$Q48&lt;AG$4),NETWORKDAYS.INTL($P48,$Q48,1,(Holidays!$A$1:$A$248)),0)+IF(AND($P48&gt;=AF$4,$P48&lt;AG$4,$Q48&gt;=AG$4),NETWORKDAYS.INTL($P48,(AG$4)-1,1,(Holidays!$A$1:$A$248)),0)+IF(AND($P48&lt;AF$4,$Q48&lt;AG$4,$Q48&gt;=AF$4),NETWORKDAYS.INTL(AF$4,$Q48,1,(Holidays!$A$1:$A$248)),0)+IF(AND($P48&lt;AF$4,$Q48&gt;=AG$4,$Q48&gt;=AF$4),NETWORKDAYS.INTL(AF$4,(AG$4)-1,1,(Holidays!$A$1:$A$248)),0))*$S48,"")</f>
        <v>0</v>
      </c>
      <c r="AG48" s="191">
        <f>IFERROR((IF(AND($P48&gt;=AG$4,$P48&lt;AH$4,$Q48&lt;AH$4),NETWORKDAYS.INTL($P48,$Q48,1,(Holidays!$A$1:$A$248)),0)+IF(AND($P48&gt;=AG$4,$P48&lt;AH$4,$Q48&gt;=AH$4),NETWORKDAYS.INTL($P48,(AH$4)-1,1,(Holidays!$A$1:$A$248)),0)+IF(AND($P48&lt;AG$4,$Q48&lt;AH$4,$Q48&gt;=AG$4),NETWORKDAYS.INTL(AG$4,$Q48,1,(Holidays!$A$1:$A$248)),0)+IF(AND($P48&lt;AG$4,$Q48&gt;=AH$4,$Q48&gt;=AG$4),NETWORKDAYS.INTL(AG$4,(AH$4)-1,1,(Holidays!$A$1:$A$248)),0))*$S48,"")</f>
        <v>0</v>
      </c>
      <c r="AH48" s="191">
        <f>IFERROR((IF(AND($P48&gt;=AH$4,$P48&lt;AI$4,$Q48&lt;AI$4),NETWORKDAYS.INTL($P48,$Q48,1,(Holidays!$A$1:$A$248)),0)+IF(AND($P48&gt;=AH$4,$P48&lt;AI$4,$Q48&gt;=AI$4),NETWORKDAYS.INTL($P48,(AI$4)-1,1,(Holidays!$A$1:$A$248)),0)+IF(AND($P48&lt;AH$4,$Q48&lt;AI$4,$Q48&gt;=AH$4),NETWORKDAYS.INTL(AH$4,$Q48,1,(Holidays!$A$1:$A$248)),0)+IF(AND($P48&lt;AH$4,$Q48&gt;=AI$4,$Q48&gt;=AH$4),NETWORKDAYS.INTL(AH$4,(AI$4)-1,1,(Holidays!$A$1:$A$248)),0))*$S48,"")</f>
        <v>0</v>
      </c>
      <c r="AI48" s="191">
        <f>IFERROR((IF(AND($P48&gt;=AI$4,$P48&lt;AJ$4,$Q48&lt;AJ$4),NETWORKDAYS.INTL($P48,$Q48,1,(Holidays!$A$1:$A$248)),0)+IF(AND($P48&gt;=AI$4,$P48&lt;AJ$4,$Q48&gt;=AJ$4),NETWORKDAYS.INTL($P48,(AJ$4)-1,1,(Holidays!$A$1:$A$248)),0)+IF(AND($P48&lt;AI$4,$Q48&lt;AJ$4,$Q48&gt;=AI$4),NETWORKDAYS.INTL(AI$4,$Q48,1,(Holidays!$A$1:$A$248)),0)+IF(AND($P48&lt;AI$4,$Q48&gt;=AJ$4,$Q48&gt;=AI$4),NETWORKDAYS.INTL(AI$4,(AJ$4)-1,1,(Holidays!$A$1:$A$248)),0))*$S48,"")</f>
        <v>0</v>
      </c>
      <c r="AJ48" s="191">
        <f>IFERROR((IF(AND($P48&gt;=AJ$4,$P48&lt;AK$4,$Q48&lt;AK$4),NETWORKDAYS.INTL($P48,$Q48,1,(Holidays!$A$1:$A$248)),0)+IF(AND($P48&gt;=AJ$4,$P48&lt;AK$4,$Q48&gt;=AK$4),NETWORKDAYS.INTL($P48,(AK$4)-1,1,(Holidays!$A$1:$A$248)),0)+IF(AND($P48&lt;AJ$4,$Q48&lt;AK$4,$Q48&gt;=AJ$4),NETWORKDAYS.INTL(AJ$4,$Q48,1,(Holidays!$A$1:$A$248)),0)+IF(AND($P48&lt;AJ$4,$Q48&gt;=AK$4,$Q48&gt;=AJ$4),NETWORKDAYS.INTL(AJ$4,(AK$4)-1,1,(Holidays!$A$1:$A$248)),0))*$S48,"")</f>
        <v>12</v>
      </c>
      <c r="AK48" s="191">
        <f>IFERROR((IF(AND($P48&gt;=AK$4,$P48&lt;AL$4,$Q48&lt;AL$4),NETWORKDAYS.INTL($P48,$Q48,1,(Holidays!$A$1:$A$248)),0)+IF(AND($P48&gt;=AK$4,$P48&lt;AL$4,$Q48&gt;=AL$4),NETWORKDAYS.INTL($P48,(AL$4)-1,1,(Holidays!$A$1:$A$248)),0)+IF(AND($P48&lt;AK$4,$Q48&lt;AL$4,$Q48&gt;=AK$4),NETWORKDAYS.INTL(AK$4,$Q48,1,(Holidays!$A$1:$A$248)),0)+IF(AND($P48&lt;AK$4,$Q48&gt;=AL$4,$Q48&gt;=AK$4),NETWORKDAYS.INTL(AK$4,(AL$4)-1,1,(Holidays!$A$1:$A$248)),0))*$S48,"")</f>
        <v>0</v>
      </c>
      <c r="AL48" s="191">
        <f>IFERROR((IF(AND($P48&gt;=AL$4,$P48&lt;AM$4,$Q48&lt;AM$4),NETWORKDAYS.INTL($P48,$Q48,1,(Holidays!$A$1:$A$248)),0)+IF(AND($P48&gt;=AL$4,$P48&lt;AM$4,$Q48&gt;=AM$4),NETWORKDAYS.INTL($P48,(AM$4)-1,1,(Holidays!$A$1:$A$248)),0)+IF(AND($P48&lt;AL$4,$Q48&lt;AM$4,$Q48&gt;=AL$4),NETWORKDAYS.INTL(AL$4,$Q48,1,(Holidays!$A$1:$A$248)),0)+IF(AND($P48&lt;AL$4,$Q48&gt;=AM$4,$Q48&gt;=AL$4),NETWORKDAYS.INTL(AL$4,(AM$4)-1,1,(Holidays!$A$1:$A$248)),0))*$S48,"")</f>
        <v>0</v>
      </c>
      <c r="AM48" s="191">
        <f>IFERROR((IF(AND($P48&gt;=AM$4,$P48&lt;AN$4,$Q48&lt;AN$4),NETWORKDAYS.INTL($P48,$Q48,1,(Holidays!$A$1:$A$248)),0)+IF(AND($P48&gt;=AM$4,$P48&lt;AN$4,$Q48&gt;=AN$4),NETWORKDAYS.INTL($P48,(AN$4)-1,1,(Holidays!$A$1:$A$248)),0)+IF(AND($P48&lt;AM$4,$Q48&lt;AN$4,$Q48&gt;=AM$4),NETWORKDAYS.INTL(AM$4,$Q48,1,(Holidays!$A$1:$A$248)),0)+IF(AND($P48&lt;AM$4,$Q48&gt;=AN$4,$Q48&gt;=AM$4),NETWORKDAYS.INTL(AM$4,(AN$4)-1,1,(Holidays!$A$1:$A$248)),0))*$S48,"")</f>
        <v>0</v>
      </c>
      <c r="AN48" s="191">
        <f>IFERROR((IF(AND($P48&gt;=AN$4,$P48&lt;AO$4,$Q48&lt;AO$4),NETWORKDAYS.INTL($P48,$Q48,1,(Holidays!$A$1:$A$248)),0)+IF(AND($P48&gt;=AN$4,$P48&lt;AO$4,$Q48&gt;=AO$4),NETWORKDAYS.INTL($P48,(AO$4)-1,1,(Holidays!$A$1:$A$248)),0)+IF(AND($P48&lt;AN$4,$Q48&lt;AO$4,$Q48&gt;=AN$4),NETWORKDAYS.INTL(AN$4,$Q48,1,(Holidays!$A$1:$A$248)),0)+IF(AND($P48&lt;AN$4,$Q48&gt;=AO$4,$Q48&gt;=AN$4),NETWORKDAYS.INTL(AN$4,(AO$4)-1,1,(Holidays!$A$1:$A$248)),0))*$S48,"")</f>
        <v>0</v>
      </c>
      <c r="AO48" s="191">
        <f>IFERROR((IF(AND($P48&gt;=AO$4,$P48&lt;AP$4,$Q48&lt;AP$4),NETWORKDAYS.INTL($P48,$Q48,1,(Holidays!$A$1:$A$248)),0)+IF(AND($P48&gt;=AO$4,$P48&lt;AP$4,$Q48&gt;=AP$4),NETWORKDAYS.INTL($P48,(AP$4)-1,1,(Holidays!$A$1:$A$248)),0)+IF(AND($P48&lt;AO$4,$Q48&lt;AP$4,$Q48&gt;=AO$4),NETWORKDAYS.INTL(AO$4,$Q48,1,(Holidays!$A$1:$A$248)),0)+IF(AND($P48&lt;AO$4,$Q48&gt;=AP$4,$Q48&gt;=AO$4),NETWORKDAYS.INTL(AO$4,(AP$4)-1,1,(Holidays!$A$1:$A$248)),0))*$S48,"")</f>
        <v>0</v>
      </c>
      <c r="AP48" s="191">
        <f>IFERROR((IF(AND($P48&gt;=AP$4,$P48&lt;AQ$4,$Q48&lt;AQ$4),NETWORKDAYS.INTL($P48,$Q48,1,(Holidays!$A$1:$A$248)),0)+IF(AND($P48&gt;=AP$4,$P48&lt;AQ$4,$Q48&gt;=AQ$4),NETWORKDAYS.INTL($P48,(AQ$4)-1,1,(Holidays!$A$1:$A$248)),0)+IF(AND($P48&lt;AP$4,$Q48&lt;AQ$4,$Q48&gt;=AP$4),NETWORKDAYS.INTL(AP$4,$Q48,1,(Holidays!$A$1:$A$248)),0)+IF(AND($P48&lt;AP$4,$Q48&gt;=AQ$4,$Q48&gt;=AP$4),NETWORKDAYS.INTL(AP$4,(AQ$4)-1,1,(Holidays!$A$1:$A$248)),0))*$S48,"")</f>
        <v>0</v>
      </c>
      <c r="AQ48" s="191">
        <f>IFERROR((IF(AND($P48&gt;=AQ$4,$P48&lt;AR$4,$Q48&lt;AR$4),NETWORKDAYS.INTL($P48,$Q48,1,(Holidays!$A$1:$A$248)),0)+IF(AND($P48&gt;=AQ$4,$P48&lt;AR$4,$Q48&gt;=AR$4),NETWORKDAYS.INTL($P48,(AR$4)-1,1,(Holidays!$A$1:$A$248)),0)+IF(AND($P48&lt;AQ$4,$Q48&lt;AR$4,$Q48&gt;=AQ$4),NETWORKDAYS.INTL(AQ$4,$Q48,1,(Holidays!$A$1:$A$248)),0)+IF(AND($P48&lt;AQ$4,$Q48&gt;=AR$4,$Q48&gt;=AQ$4),NETWORKDAYS.INTL(AQ$4,(AR$4)-1,1,(Holidays!$A$1:$A$248)),0))*$S48,"")</f>
        <v>0</v>
      </c>
      <c r="AR48" s="191">
        <f>IFERROR((IF(AND($P48&gt;=AR$4,$P48&lt;AS$4,$Q48&lt;AS$4),NETWORKDAYS.INTL($P48,$Q48,1,(Holidays!$A$1:$A$248)),0)+IF(AND($P48&gt;=AR$4,$P48&lt;AS$4,$Q48&gt;=AS$4),NETWORKDAYS.INTL($P48,(AS$4)-1,1,(Holidays!$A$1:$A$248)),0)+IF(AND($P48&lt;AR$4,$Q48&lt;AS$4,$Q48&gt;=AR$4),NETWORKDAYS.INTL(AR$4,$Q48,1,(Holidays!$A$1:$A$248)),0)+IF(AND($P48&lt;AR$4,$Q48&gt;=AS$4,$Q48&gt;=AR$4),NETWORKDAYS.INTL(AR$4,(AS$4)-1,1,(Holidays!$A$1:$A$248)),0))*$S48,"")</f>
        <v>0</v>
      </c>
      <c r="AS48" s="192">
        <f>IFERROR((IF(AND($P48&gt;=AS$4,$P48&lt;AT$4,$Q48&lt;AT$4),NETWORKDAYS.INTL($P48,$Q48,1,(Holidays!$A$1:$A$248)),0)+IF(AND($P48&gt;=AS$4,$P48&lt;AT$4,$Q48&gt;=AT$4),NETWORKDAYS.INTL($P48,(AT$4)-1,1,(Holidays!$A$1:$A$248)),0)+IF(AND($P48&lt;AS$4,$Q48&lt;AT$4,$Q48&gt;=AS$4),NETWORKDAYS.INTL(AS$4,$Q48,1,(Holidays!$A$1:$A$248)),0)+IF(AND($P48&lt;AS$4,$Q48&gt;=AT$4,$Q48&gt;=AS$4),NETWORKDAYS.INTL(AS$4,(AT$4)-1,1,(Holidays!$A$1:$A$248)),0))*$S48,"")</f>
        <v>0</v>
      </c>
      <c r="AT48" s="191"/>
      <c r="AU48" s="191"/>
      <c r="AV48" s="191"/>
      <c r="AW48" s="191"/>
      <c r="AX48" s="191"/>
      <c r="AY48" s="191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1"/>
      <c r="BZ48" s="191"/>
      <c r="CA48" s="191"/>
      <c r="CB48" s="191"/>
      <c r="CC48" s="191"/>
      <c r="CD48" s="191"/>
      <c r="CE48" s="191"/>
      <c r="CF48" s="191"/>
      <c r="CG48" s="191"/>
      <c r="CH48" s="191"/>
      <c r="CI48" s="191"/>
      <c r="CJ48" s="191"/>
      <c r="CK48" s="191"/>
      <c r="CL48" s="191"/>
      <c r="CM48" s="191"/>
      <c r="CN48" s="191"/>
      <c r="CO48" s="191"/>
      <c r="CP48" s="191"/>
      <c r="CQ48" s="191"/>
      <c r="CR48" s="191"/>
      <c r="CS48" s="191"/>
      <c r="CT48" s="191"/>
      <c r="CU48" s="191"/>
      <c r="CV48" s="191"/>
      <c r="CW48" s="191"/>
      <c r="CX48" s="191"/>
      <c r="CY48" s="191"/>
      <c r="CZ48" s="191"/>
      <c r="DA48" s="191"/>
      <c r="DB48" s="191"/>
      <c r="DC48" s="191"/>
      <c r="DD48" s="192"/>
      <c r="DE48" s="191"/>
      <c r="DF48" s="191"/>
      <c r="DG48" s="191"/>
      <c r="DH48" s="191"/>
      <c r="DI48" s="191"/>
      <c r="DJ48" s="191"/>
      <c r="DK48" s="191"/>
      <c r="DL48" s="191"/>
      <c r="DM48" s="191"/>
      <c r="DN48" s="191"/>
      <c r="DO48" s="191"/>
      <c r="DP48" s="191"/>
      <c r="DQ48" s="191"/>
      <c r="DR48" s="191"/>
      <c r="DS48" s="191"/>
      <c r="DT48" s="191"/>
      <c r="DU48" s="191"/>
      <c r="DV48" s="191"/>
      <c r="DW48" s="191"/>
      <c r="DX48" s="191"/>
      <c r="DY48" s="191"/>
      <c r="DZ48" s="191"/>
      <c r="EA48" s="191"/>
      <c r="EB48" s="191"/>
      <c r="EC48" s="191"/>
      <c r="ED48" s="191"/>
      <c r="EE48" s="191"/>
      <c r="EF48" s="191"/>
      <c r="EG48" s="191"/>
      <c r="EH48" s="191"/>
      <c r="EI48" s="191"/>
      <c r="EJ48" s="191"/>
      <c r="EK48" s="191"/>
      <c r="EL48" s="191"/>
      <c r="EM48" s="191"/>
      <c r="EN48" s="191"/>
      <c r="EO48" s="191"/>
      <c r="EP48" s="191"/>
      <c r="EQ48" s="191"/>
      <c r="ER48" s="191"/>
      <c r="ES48" s="191"/>
      <c r="ET48" s="191"/>
      <c r="EU48" s="191"/>
      <c r="EV48" s="191"/>
      <c r="EW48" s="191"/>
      <c r="EX48" s="191"/>
      <c r="EY48" s="191"/>
      <c r="EZ48" s="191"/>
      <c r="FA48" s="191"/>
      <c r="FB48" s="191"/>
      <c r="FC48" s="191"/>
      <c r="FD48" s="191"/>
      <c r="FE48" s="191"/>
      <c r="FF48" s="191"/>
      <c r="FG48" s="191"/>
      <c r="FH48" s="191"/>
      <c r="FI48" s="191"/>
      <c r="FJ48" s="191"/>
      <c r="FK48" s="191"/>
      <c r="FL48" s="191"/>
      <c r="FM48" s="191"/>
      <c r="FN48" s="191"/>
      <c r="FO48" s="191"/>
      <c r="FP48" s="191"/>
      <c r="FQ48" s="191"/>
      <c r="FR48" s="191"/>
      <c r="FS48" s="191"/>
      <c r="FT48" s="191"/>
      <c r="FU48" s="191"/>
      <c r="FV48" s="191"/>
      <c r="FW48" s="191"/>
      <c r="FX48" s="191"/>
      <c r="FY48" s="191"/>
      <c r="FZ48" s="191"/>
      <c r="GA48" s="191"/>
      <c r="GB48" s="191"/>
      <c r="GC48" s="191"/>
      <c r="GD48" s="191"/>
      <c r="GE48" s="191"/>
      <c r="GF48" s="191"/>
      <c r="GG48" s="191"/>
      <c r="GH48" s="191"/>
      <c r="GI48" s="191"/>
      <c r="GJ48" s="191"/>
      <c r="GK48" s="191"/>
      <c r="GL48" s="191"/>
      <c r="GM48" s="191"/>
      <c r="GN48" s="191"/>
      <c r="GO48" s="191"/>
      <c r="GP48" s="191"/>
      <c r="GQ48" s="191"/>
      <c r="GR48" s="191"/>
      <c r="GS48" s="191"/>
      <c r="GT48" s="191"/>
      <c r="GU48" s="191"/>
      <c r="GV48" s="191"/>
      <c r="GW48" s="191"/>
      <c r="GX48" s="191"/>
      <c r="GY48" s="191"/>
      <c r="GZ48" s="191"/>
      <c r="HA48" s="191"/>
      <c r="HB48" s="191"/>
      <c r="HC48" s="191"/>
      <c r="HD48" s="191"/>
      <c r="HE48" s="191"/>
      <c r="HF48" s="191"/>
      <c r="HG48" s="191"/>
      <c r="HH48" s="191"/>
      <c r="HI48" s="191"/>
      <c r="HJ48" s="191"/>
      <c r="HK48" s="191"/>
      <c r="HL48" s="191"/>
      <c r="HM48" s="191"/>
      <c r="HN48" s="191"/>
      <c r="HO48" s="191"/>
      <c r="HP48" s="191"/>
      <c r="HQ48" s="191"/>
      <c r="HR48" s="191"/>
      <c r="HS48" s="191"/>
      <c r="HT48" s="191"/>
      <c r="HU48" s="191"/>
      <c r="HV48" s="191"/>
      <c r="HW48" s="191"/>
      <c r="HX48" s="191"/>
      <c r="HY48" s="191"/>
      <c r="HZ48" s="191"/>
      <c r="IA48" s="191"/>
      <c r="IB48" s="191"/>
      <c r="IC48" s="191"/>
      <c r="ID48" s="191"/>
      <c r="IE48" s="191"/>
      <c r="IF48" s="191"/>
      <c r="IG48" s="191"/>
      <c r="IH48" s="191"/>
      <c r="II48" s="191"/>
      <c r="IJ48" s="191"/>
      <c r="IK48" s="191"/>
      <c r="IL48" s="191"/>
      <c r="IM48" s="191"/>
      <c r="IN48" s="191"/>
      <c r="IO48" s="193"/>
    </row>
    <row r="49" spans="2:249" ht="15" customHeight="1">
      <c r="B49" s="59" t="str">
        <f>'A-1_MH Estimation'!B49</f>
        <v>B.19</v>
      </c>
      <c r="C49" s="60" t="str">
        <f>IFERROR(VLOOKUP(B49,'A-1_MH Estimation'!$B$6:$C$54,2,0),"")</f>
        <v>Steam Trap Orientation - Administrative Documentation &amp; Customer Comment Followed up</v>
      </c>
      <c r="D49" s="174">
        <f>IFERROR(VLOOKUP(C49,'A-1_MH Estimation'!$C$7:$K$61,9,0)*1,0)</f>
        <v>12</v>
      </c>
      <c r="E49" s="165">
        <v>1</v>
      </c>
      <c r="F49" s="166"/>
      <c r="G49" s="166"/>
      <c r="H49" s="166"/>
      <c r="I49" s="166"/>
      <c r="J49" s="167"/>
      <c r="K49" s="354">
        <f t="shared" ca="1" si="437"/>
        <v>12</v>
      </c>
      <c r="L49" s="307">
        <v>0.33</v>
      </c>
      <c r="M49" s="307">
        <v>0.67</v>
      </c>
      <c r="N49" s="307"/>
      <c r="O49" s="167"/>
      <c r="P49" s="171">
        <v>44578</v>
      </c>
      <c r="Q49" s="171">
        <v>44579</v>
      </c>
      <c r="R49" s="170">
        <f>NETWORKDAYS.INTL(P49,Q49,1,Holidays!$A$1:$A$248)</f>
        <v>2</v>
      </c>
      <c r="S49" s="62">
        <f t="shared" si="436"/>
        <v>6</v>
      </c>
      <c r="U49" s="253">
        <f>SUM($V49:IO49)</f>
        <v>12</v>
      </c>
      <c r="V49" s="190"/>
      <c r="W49" s="191">
        <f>IFERROR((IF(AND($P49&gt;=W$4,$P49&lt;X$4,$Q49&lt;X$4),NETWORKDAYS.INTL($P49,$Q49,1,(Holidays!$A$1:$A$248)),0)+IF(AND($P49&gt;=W$4,$P49&lt;X$4,$Q49&gt;=X$4),NETWORKDAYS.INTL($P49,(X$4)-1,1,(Holidays!$A$1:$A$248)),0)+IF(AND($P49&lt;W$4,$Q49&lt;X$4,$Q49&gt;=W$4),NETWORKDAYS.INTL(W$4,$Q49,1,(Holidays!$A$1:$A$248)),0)+IF(AND($P49&lt;W$4,$Q49&gt;=X$4,$Q49&gt;=W$4),NETWORKDAYS.INTL(W$4,(X$4)-1,1,(Holidays!$A$1:$A$248)),0))*$S49,"")</f>
        <v>0</v>
      </c>
      <c r="X49" s="191">
        <f>IFERROR((IF(AND($P49&gt;=X$4,$P49&lt;Y$4,$Q49&lt;Y$4),NETWORKDAYS.INTL($P49,$Q49,1,(Holidays!$A$1:$A$248)),0)+IF(AND($P49&gt;=X$4,$P49&lt;Y$4,$Q49&gt;=Y$4),NETWORKDAYS.INTL($P49,(Y$4)-1,1,(Holidays!$A$1:$A$248)),0)+IF(AND($P49&lt;X$4,$Q49&lt;Y$4,$Q49&gt;=X$4),NETWORKDAYS.INTL(X$4,$Q49,1,(Holidays!$A$1:$A$248)),0)+IF(AND($P49&lt;X$4,$Q49&gt;=Y$4,$Q49&gt;=X$4),NETWORKDAYS.INTL(X$4,(Y$4)-1,1,(Holidays!$A$1:$A$248)),0))*$S49,"")</f>
        <v>0</v>
      </c>
      <c r="Y49" s="191">
        <f>IFERROR((IF(AND($P49&gt;=Y$4,$P49&lt;Z$4,$Q49&lt;Z$4),NETWORKDAYS.INTL($P49,$Q49,1,(Holidays!$A$1:$A$248)),0)+IF(AND($P49&gt;=Y$4,$P49&lt;Z$4,$Q49&gt;=Z$4),NETWORKDAYS.INTL($P49,(Z$4)-1,1,(Holidays!$A$1:$A$248)),0)+IF(AND($P49&lt;Y$4,$Q49&lt;Z$4,$Q49&gt;=Y$4),NETWORKDAYS.INTL(Y$4,$Q49,1,(Holidays!$A$1:$A$248)),0)+IF(AND($P49&lt;Y$4,$Q49&gt;=Z$4,$Q49&gt;=Y$4),NETWORKDAYS.INTL(Y$4,(Z$4)-1,1,(Holidays!$A$1:$A$248)),0))*$S49,"")</f>
        <v>0</v>
      </c>
      <c r="Z49" s="191">
        <f>IFERROR((IF(AND($P49&gt;=Z$4,$P49&lt;AA$4,$Q49&lt;AA$4),NETWORKDAYS.INTL($P49,$Q49,1,(Holidays!$A$1:$A$248)),0)+IF(AND($P49&gt;=Z$4,$P49&lt;AA$4,$Q49&gt;=AA$4),NETWORKDAYS.INTL($P49,(AA$4)-1,1,(Holidays!$A$1:$A$248)),0)+IF(AND($P49&lt;Z$4,$Q49&lt;AA$4,$Q49&gt;=Z$4),NETWORKDAYS.INTL(Z$4,$Q49,1,(Holidays!$A$1:$A$248)),0)+IF(AND($P49&lt;Z$4,$Q49&gt;=AA$4,$Q49&gt;=Z$4),NETWORKDAYS.INTL(Z$4,(AA$4)-1,1,(Holidays!$A$1:$A$248)),0))*$S49,"")</f>
        <v>0</v>
      </c>
      <c r="AA49" s="191">
        <f>IFERROR((IF(AND($P49&gt;=AA$4,$P49&lt;AB$4,$Q49&lt;AB$4),NETWORKDAYS.INTL($P49,$Q49,1,(Holidays!$A$1:$A$248)),0)+IF(AND($P49&gt;=AA$4,$P49&lt;AB$4,$Q49&gt;=AB$4),NETWORKDAYS.INTL($P49,(AB$4)-1,1,(Holidays!$A$1:$A$248)),0)+IF(AND($P49&lt;AA$4,$Q49&lt;AB$4,$Q49&gt;=AA$4),NETWORKDAYS.INTL(AA$4,$Q49,1,(Holidays!$A$1:$A$248)),0)+IF(AND($P49&lt;AA$4,$Q49&gt;=AB$4,$Q49&gt;=AA$4),NETWORKDAYS.INTL(AA$4,(AB$4)-1,1,(Holidays!$A$1:$A$248)),0))*$S49,"")</f>
        <v>0</v>
      </c>
      <c r="AB49" s="191">
        <f>IFERROR((IF(AND($P49&gt;=AB$4,$P49&lt;AC$4,$Q49&lt;AC$4),NETWORKDAYS.INTL($P49,$Q49,1,(Holidays!$A$1:$A$248)),0)+IF(AND($P49&gt;=AB$4,$P49&lt;AC$4,$Q49&gt;=AC$4),NETWORKDAYS.INTL($P49,(AC$4)-1,1,(Holidays!$A$1:$A$248)),0)+IF(AND($P49&lt;AB$4,$Q49&lt;AC$4,$Q49&gt;=AB$4),NETWORKDAYS.INTL(AB$4,$Q49,1,(Holidays!$A$1:$A$248)),0)+IF(AND($P49&lt;AB$4,$Q49&gt;=AC$4,$Q49&gt;=AB$4),NETWORKDAYS.INTL(AB$4,(AC$4)-1,1,(Holidays!$A$1:$A$248)),0))*$S49,"")</f>
        <v>0</v>
      </c>
      <c r="AC49" s="191">
        <f>IFERROR((IF(AND($P49&gt;=AC$4,$P49&lt;AD$4,$Q49&lt;AD$4),NETWORKDAYS.INTL($P49,$Q49,1,(Holidays!$A$1:$A$248)),0)+IF(AND($P49&gt;=AC$4,$P49&lt;AD$4,$Q49&gt;=AD$4),NETWORKDAYS.INTL($P49,(AD$4)-1,1,(Holidays!$A$1:$A$248)),0)+IF(AND($P49&lt;AC$4,$Q49&lt;AD$4,$Q49&gt;=AC$4),NETWORKDAYS.INTL(AC$4,$Q49,1,(Holidays!$A$1:$A$248)),0)+IF(AND($P49&lt;AC$4,$Q49&gt;=AD$4,$Q49&gt;=AC$4),NETWORKDAYS.INTL(AC$4,(AD$4)-1,1,(Holidays!$A$1:$A$248)),0))*$S49,"")</f>
        <v>0</v>
      </c>
      <c r="AD49" s="191">
        <f>IFERROR((IF(AND($P49&gt;=AD$4,$P49&lt;AE$4,$Q49&lt;AE$4),NETWORKDAYS.INTL($P49,$Q49,1,(Holidays!$A$1:$A$248)),0)+IF(AND($P49&gt;=AD$4,$P49&lt;AE$4,$Q49&gt;=AE$4),NETWORKDAYS.INTL($P49,(AE$4)-1,1,(Holidays!$A$1:$A$248)),0)+IF(AND($P49&lt;AD$4,$Q49&lt;AE$4,$Q49&gt;=AD$4),NETWORKDAYS.INTL(AD$4,$Q49,1,(Holidays!$A$1:$A$248)),0)+IF(AND($P49&lt;AD$4,$Q49&gt;=AE$4,$Q49&gt;=AD$4),NETWORKDAYS.INTL(AD$4,(AE$4)-1,1,(Holidays!$A$1:$A$248)),0))*$S49,"")</f>
        <v>0</v>
      </c>
      <c r="AE49" s="191">
        <f>IFERROR((IF(AND($P49&gt;=AE$4,$P49&lt;AF$4,$Q49&lt;AF$4),NETWORKDAYS.INTL($P49,$Q49,1,(Holidays!$A$1:$A$248)),0)+IF(AND($P49&gt;=AE$4,$P49&lt;AF$4,$Q49&gt;=AF$4),NETWORKDAYS.INTL($P49,(AF$4)-1,1,(Holidays!$A$1:$A$248)),0)+IF(AND($P49&lt;AE$4,$Q49&lt;AF$4,$Q49&gt;=AE$4),NETWORKDAYS.INTL(AE$4,$Q49,1,(Holidays!$A$1:$A$248)),0)+IF(AND($P49&lt;AE$4,$Q49&gt;=AF$4,$Q49&gt;=AE$4),NETWORKDAYS.INTL(AE$4,(AF$4)-1,1,(Holidays!$A$1:$A$248)),0))*$S49,"")</f>
        <v>0</v>
      </c>
      <c r="AF49" s="191">
        <f>IFERROR((IF(AND($P49&gt;=AF$4,$P49&lt;AG$4,$Q49&lt;AG$4),NETWORKDAYS.INTL($P49,$Q49,1,(Holidays!$A$1:$A$248)),0)+IF(AND($P49&gt;=AF$4,$P49&lt;AG$4,$Q49&gt;=AG$4),NETWORKDAYS.INTL($P49,(AG$4)-1,1,(Holidays!$A$1:$A$248)),0)+IF(AND($P49&lt;AF$4,$Q49&lt;AG$4,$Q49&gt;=AF$4),NETWORKDAYS.INTL(AF$4,$Q49,1,(Holidays!$A$1:$A$248)),0)+IF(AND($P49&lt;AF$4,$Q49&gt;=AG$4,$Q49&gt;=AF$4),NETWORKDAYS.INTL(AF$4,(AG$4)-1,1,(Holidays!$A$1:$A$248)),0))*$S49,"")</f>
        <v>0</v>
      </c>
      <c r="AG49" s="191">
        <f>IFERROR((IF(AND($P49&gt;=AG$4,$P49&lt;AH$4,$Q49&lt;AH$4),NETWORKDAYS.INTL($P49,$Q49,1,(Holidays!$A$1:$A$248)),0)+IF(AND($P49&gt;=AG$4,$P49&lt;AH$4,$Q49&gt;=AH$4),NETWORKDAYS.INTL($P49,(AH$4)-1,1,(Holidays!$A$1:$A$248)),0)+IF(AND($P49&lt;AG$4,$Q49&lt;AH$4,$Q49&gt;=AG$4),NETWORKDAYS.INTL(AG$4,$Q49,1,(Holidays!$A$1:$A$248)),0)+IF(AND($P49&lt;AG$4,$Q49&gt;=AH$4,$Q49&gt;=AG$4),NETWORKDAYS.INTL(AG$4,(AH$4)-1,1,(Holidays!$A$1:$A$248)),0))*$S49,"")</f>
        <v>0</v>
      </c>
      <c r="AH49" s="191">
        <f>IFERROR((IF(AND($P49&gt;=AH$4,$P49&lt;AI$4,$Q49&lt;AI$4),NETWORKDAYS.INTL($P49,$Q49,1,(Holidays!$A$1:$A$248)),0)+IF(AND($P49&gt;=AH$4,$P49&lt;AI$4,$Q49&gt;=AI$4),NETWORKDAYS.INTL($P49,(AI$4)-1,1,(Holidays!$A$1:$A$248)),0)+IF(AND($P49&lt;AH$4,$Q49&lt;AI$4,$Q49&gt;=AH$4),NETWORKDAYS.INTL(AH$4,$Q49,1,(Holidays!$A$1:$A$248)),0)+IF(AND($P49&lt;AH$4,$Q49&gt;=AI$4,$Q49&gt;=AH$4),NETWORKDAYS.INTL(AH$4,(AI$4)-1,1,(Holidays!$A$1:$A$248)),0))*$S49,"")</f>
        <v>0</v>
      </c>
      <c r="AI49" s="191">
        <f>IFERROR((IF(AND($P49&gt;=AI$4,$P49&lt;AJ$4,$Q49&lt;AJ$4),NETWORKDAYS.INTL($P49,$Q49,1,(Holidays!$A$1:$A$248)),0)+IF(AND($P49&gt;=AI$4,$P49&lt;AJ$4,$Q49&gt;=AJ$4),NETWORKDAYS.INTL($P49,(AJ$4)-1,1,(Holidays!$A$1:$A$248)),0)+IF(AND($P49&lt;AI$4,$Q49&lt;AJ$4,$Q49&gt;=AI$4),NETWORKDAYS.INTL(AI$4,$Q49,1,(Holidays!$A$1:$A$248)),0)+IF(AND($P49&lt;AI$4,$Q49&gt;=AJ$4,$Q49&gt;=AI$4),NETWORKDAYS.INTL(AI$4,(AJ$4)-1,1,(Holidays!$A$1:$A$248)),0))*$S49,"")</f>
        <v>0</v>
      </c>
      <c r="AJ49" s="191">
        <f>IFERROR((IF(AND($P49&gt;=AJ$4,$P49&lt;AK$4,$Q49&lt;AK$4),NETWORKDAYS.INTL($P49,$Q49,1,(Holidays!$A$1:$A$248)),0)+IF(AND($P49&gt;=AJ$4,$P49&lt;AK$4,$Q49&gt;=AK$4),NETWORKDAYS.INTL($P49,(AK$4)-1,1,(Holidays!$A$1:$A$248)),0)+IF(AND($P49&lt;AJ$4,$Q49&lt;AK$4,$Q49&gt;=AJ$4),NETWORKDAYS.INTL(AJ$4,$Q49,1,(Holidays!$A$1:$A$248)),0)+IF(AND($P49&lt;AJ$4,$Q49&gt;=AK$4,$Q49&gt;=AJ$4),NETWORKDAYS.INTL(AJ$4,(AK$4)-1,1,(Holidays!$A$1:$A$248)),0))*$S49,"")</f>
        <v>0</v>
      </c>
      <c r="AK49" s="191">
        <f>IFERROR((IF(AND($P49&gt;=AK$4,$P49&lt;AL$4,$Q49&lt;AL$4),NETWORKDAYS.INTL($P49,$Q49,1,(Holidays!$A$1:$A$248)),0)+IF(AND($P49&gt;=AK$4,$P49&lt;AL$4,$Q49&gt;=AL$4),NETWORKDAYS.INTL($P49,(AL$4)-1,1,(Holidays!$A$1:$A$248)),0)+IF(AND($P49&lt;AK$4,$Q49&lt;AL$4,$Q49&gt;=AK$4),NETWORKDAYS.INTL(AK$4,$Q49,1,(Holidays!$A$1:$A$248)),0)+IF(AND($P49&lt;AK$4,$Q49&gt;=AL$4,$Q49&gt;=AK$4),NETWORKDAYS.INTL(AK$4,(AL$4)-1,1,(Holidays!$A$1:$A$248)),0))*$S49,"")</f>
        <v>12</v>
      </c>
      <c r="AL49" s="191">
        <f>IFERROR((IF(AND($P49&gt;=AL$4,$P49&lt;AM$4,$Q49&lt;AM$4),NETWORKDAYS.INTL($P49,$Q49,1,(Holidays!$A$1:$A$248)),0)+IF(AND($P49&gt;=AL$4,$P49&lt;AM$4,$Q49&gt;=AM$4),NETWORKDAYS.INTL($P49,(AM$4)-1,1,(Holidays!$A$1:$A$248)),0)+IF(AND($P49&lt;AL$4,$Q49&lt;AM$4,$Q49&gt;=AL$4),NETWORKDAYS.INTL(AL$4,$Q49,1,(Holidays!$A$1:$A$248)),0)+IF(AND($P49&lt;AL$4,$Q49&gt;=AM$4,$Q49&gt;=AL$4),NETWORKDAYS.INTL(AL$4,(AM$4)-1,1,(Holidays!$A$1:$A$248)),0))*$S49,"")</f>
        <v>0</v>
      </c>
      <c r="AM49" s="191">
        <f>IFERROR((IF(AND($P49&gt;=AM$4,$P49&lt;AN$4,$Q49&lt;AN$4),NETWORKDAYS.INTL($P49,$Q49,1,(Holidays!$A$1:$A$248)),0)+IF(AND($P49&gt;=AM$4,$P49&lt;AN$4,$Q49&gt;=AN$4),NETWORKDAYS.INTL($P49,(AN$4)-1,1,(Holidays!$A$1:$A$248)),0)+IF(AND($P49&lt;AM$4,$Q49&lt;AN$4,$Q49&gt;=AM$4),NETWORKDAYS.INTL(AM$4,$Q49,1,(Holidays!$A$1:$A$248)),0)+IF(AND($P49&lt;AM$4,$Q49&gt;=AN$4,$Q49&gt;=AM$4),NETWORKDAYS.INTL(AM$4,(AN$4)-1,1,(Holidays!$A$1:$A$248)),0))*$S49,"")</f>
        <v>0</v>
      </c>
      <c r="AN49" s="191">
        <f>IFERROR((IF(AND($P49&gt;=AN$4,$P49&lt;AO$4,$Q49&lt;AO$4),NETWORKDAYS.INTL($P49,$Q49,1,(Holidays!$A$1:$A$248)),0)+IF(AND($P49&gt;=AN$4,$P49&lt;AO$4,$Q49&gt;=AO$4),NETWORKDAYS.INTL($P49,(AO$4)-1,1,(Holidays!$A$1:$A$248)),0)+IF(AND($P49&lt;AN$4,$Q49&lt;AO$4,$Q49&gt;=AN$4),NETWORKDAYS.INTL(AN$4,$Q49,1,(Holidays!$A$1:$A$248)),0)+IF(AND($P49&lt;AN$4,$Q49&gt;=AO$4,$Q49&gt;=AN$4),NETWORKDAYS.INTL(AN$4,(AO$4)-1,1,(Holidays!$A$1:$A$248)),0))*$S49,"")</f>
        <v>0</v>
      </c>
      <c r="AO49" s="191">
        <f>IFERROR((IF(AND($P49&gt;=AO$4,$P49&lt;AP$4,$Q49&lt;AP$4),NETWORKDAYS.INTL($P49,$Q49,1,(Holidays!$A$1:$A$248)),0)+IF(AND($P49&gt;=AO$4,$P49&lt;AP$4,$Q49&gt;=AP$4),NETWORKDAYS.INTL($P49,(AP$4)-1,1,(Holidays!$A$1:$A$248)),0)+IF(AND($P49&lt;AO$4,$Q49&lt;AP$4,$Q49&gt;=AO$4),NETWORKDAYS.INTL(AO$4,$Q49,1,(Holidays!$A$1:$A$248)),0)+IF(AND($P49&lt;AO$4,$Q49&gt;=AP$4,$Q49&gt;=AO$4),NETWORKDAYS.INTL(AO$4,(AP$4)-1,1,(Holidays!$A$1:$A$248)),0))*$S49,"")</f>
        <v>0</v>
      </c>
      <c r="AP49" s="191">
        <f>IFERROR((IF(AND($P49&gt;=AP$4,$P49&lt;AQ$4,$Q49&lt;AQ$4),NETWORKDAYS.INTL($P49,$Q49,1,(Holidays!$A$1:$A$248)),0)+IF(AND($P49&gt;=AP$4,$P49&lt;AQ$4,$Q49&gt;=AQ$4),NETWORKDAYS.INTL($P49,(AQ$4)-1,1,(Holidays!$A$1:$A$248)),0)+IF(AND($P49&lt;AP$4,$Q49&lt;AQ$4,$Q49&gt;=AP$4),NETWORKDAYS.INTL(AP$4,$Q49,1,(Holidays!$A$1:$A$248)),0)+IF(AND($P49&lt;AP$4,$Q49&gt;=AQ$4,$Q49&gt;=AP$4),NETWORKDAYS.INTL(AP$4,(AQ$4)-1,1,(Holidays!$A$1:$A$248)),0))*$S49,"")</f>
        <v>0</v>
      </c>
      <c r="AQ49" s="191">
        <f>IFERROR((IF(AND($P49&gt;=AQ$4,$P49&lt;AR$4,$Q49&lt;AR$4),NETWORKDAYS.INTL($P49,$Q49,1,(Holidays!$A$1:$A$248)),0)+IF(AND($P49&gt;=AQ$4,$P49&lt;AR$4,$Q49&gt;=AR$4),NETWORKDAYS.INTL($P49,(AR$4)-1,1,(Holidays!$A$1:$A$248)),0)+IF(AND($P49&lt;AQ$4,$Q49&lt;AR$4,$Q49&gt;=AQ$4),NETWORKDAYS.INTL(AQ$4,$Q49,1,(Holidays!$A$1:$A$248)),0)+IF(AND($P49&lt;AQ$4,$Q49&gt;=AR$4,$Q49&gt;=AQ$4),NETWORKDAYS.INTL(AQ$4,(AR$4)-1,1,(Holidays!$A$1:$A$248)),0))*$S49,"")</f>
        <v>0</v>
      </c>
      <c r="AR49" s="191">
        <f>IFERROR((IF(AND($P49&gt;=AR$4,$P49&lt;AS$4,$Q49&lt;AS$4),NETWORKDAYS.INTL($P49,$Q49,1,(Holidays!$A$1:$A$248)),0)+IF(AND($P49&gt;=AR$4,$P49&lt;AS$4,$Q49&gt;=AS$4),NETWORKDAYS.INTL($P49,(AS$4)-1,1,(Holidays!$A$1:$A$248)),0)+IF(AND($P49&lt;AR$4,$Q49&lt;AS$4,$Q49&gt;=AR$4),NETWORKDAYS.INTL(AR$4,$Q49,1,(Holidays!$A$1:$A$248)),0)+IF(AND($P49&lt;AR$4,$Q49&gt;=AS$4,$Q49&gt;=AR$4),NETWORKDAYS.INTL(AR$4,(AS$4)-1,1,(Holidays!$A$1:$A$248)),0))*$S49,"")</f>
        <v>0</v>
      </c>
      <c r="AS49" s="192">
        <f>IFERROR((IF(AND($P49&gt;=AS$4,$P49&lt;AT$4,$Q49&lt;AT$4),NETWORKDAYS.INTL($P49,$Q49,1,(Holidays!$A$1:$A$248)),0)+IF(AND($P49&gt;=AS$4,$P49&lt;AT$4,$Q49&gt;=AT$4),NETWORKDAYS.INTL($P49,(AT$4)-1,1,(Holidays!$A$1:$A$248)),0)+IF(AND($P49&lt;AS$4,$Q49&lt;AT$4,$Q49&gt;=AS$4),NETWORKDAYS.INTL(AS$4,$Q49,1,(Holidays!$A$1:$A$248)),0)+IF(AND($P49&lt;AS$4,$Q49&gt;=AT$4,$Q49&gt;=AS$4),NETWORKDAYS.INTL(AS$4,(AT$4)-1,1,(Holidays!$A$1:$A$248)),0))*$S49,"")</f>
        <v>0</v>
      </c>
      <c r="AT49" s="191"/>
      <c r="AU49" s="191"/>
      <c r="AV49" s="191"/>
      <c r="AW49" s="191"/>
      <c r="AX49" s="191"/>
      <c r="AY49" s="191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2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1"/>
      <c r="FE49" s="191"/>
      <c r="FF49" s="191"/>
      <c r="FG49" s="191"/>
      <c r="FH49" s="191"/>
      <c r="FI49" s="191"/>
      <c r="FJ49" s="191"/>
      <c r="FK49" s="191"/>
      <c r="FL49" s="191"/>
      <c r="FM49" s="191"/>
      <c r="FN49" s="191"/>
      <c r="FO49" s="191"/>
      <c r="FP49" s="191"/>
      <c r="FQ49" s="191"/>
      <c r="FR49" s="191"/>
      <c r="FS49" s="191"/>
      <c r="FT49" s="191"/>
      <c r="FU49" s="191"/>
      <c r="FV49" s="191"/>
      <c r="FW49" s="191"/>
      <c r="FX49" s="191"/>
      <c r="FY49" s="191"/>
      <c r="FZ49" s="191"/>
      <c r="GA49" s="191"/>
      <c r="GB49" s="191"/>
      <c r="GC49" s="191"/>
      <c r="GD49" s="191"/>
      <c r="GE49" s="191"/>
      <c r="GF49" s="191"/>
      <c r="GG49" s="191"/>
      <c r="GH49" s="191"/>
      <c r="GI49" s="191"/>
      <c r="GJ49" s="191"/>
      <c r="GK49" s="191"/>
      <c r="GL49" s="191"/>
      <c r="GM49" s="191"/>
      <c r="GN49" s="191"/>
      <c r="GO49" s="191"/>
      <c r="GP49" s="191"/>
      <c r="GQ49" s="191"/>
      <c r="GR49" s="191"/>
      <c r="GS49" s="191"/>
      <c r="GT49" s="191"/>
      <c r="GU49" s="191"/>
      <c r="GV49" s="191"/>
      <c r="GW49" s="191"/>
      <c r="GX49" s="191"/>
      <c r="GY49" s="191"/>
      <c r="GZ49" s="191"/>
      <c r="HA49" s="191"/>
      <c r="HB49" s="191"/>
      <c r="HC49" s="191"/>
      <c r="HD49" s="191"/>
      <c r="HE49" s="191"/>
      <c r="HF49" s="191"/>
      <c r="HG49" s="191"/>
      <c r="HH49" s="191"/>
      <c r="HI49" s="191"/>
      <c r="HJ49" s="191"/>
      <c r="HK49" s="191"/>
      <c r="HL49" s="191"/>
      <c r="HM49" s="191"/>
      <c r="HN49" s="191"/>
      <c r="HO49" s="191"/>
      <c r="HP49" s="191"/>
      <c r="HQ49" s="191"/>
      <c r="HR49" s="191"/>
      <c r="HS49" s="191"/>
      <c r="HT49" s="191"/>
      <c r="HU49" s="191"/>
      <c r="HV49" s="191"/>
      <c r="HW49" s="191"/>
      <c r="HX49" s="191"/>
      <c r="HY49" s="191"/>
      <c r="HZ49" s="191"/>
      <c r="IA49" s="191"/>
      <c r="IB49" s="191"/>
      <c r="IC49" s="191"/>
      <c r="ID49" s="191"/>
      <c r="IE49" s="191"/>
      <c r="IF49" s="191"/>
      <c r="IG49" s="191"/>
      <c r="IH49" s="191"/>
      <c r="II49" s="191"/>
      <c r="IJ49" s="191"/>
      <c r="IK49" s="191"/>
      <c r="IL49" s="191"/>
      <c r="IM49" s="191"/>
      <c r="IN49" s="191"/>
      <c r="IO49" s="193"/>
    </row>
    <row r="50" spans="2:249" ht="15" customHeight="1">
      <c r="B50" s="59" t="str">
        <f>'A-1_MH Estimation'!B50</f>
        <v>B.20</v>
      </c>
      <c r="C50" s="60" t="str">
        <f>IFERROR(VLOOKUP(B50,'A-1_MH Estimation'!$B$6:$C$54,2,0),"")</f>
        <v>Weld Support Clash - Administrative Documentation &amp; Customer Comment Followed up</v>
      </c>
      <c r="D50" s="174">
        <f>IFERROR(VLOOKUP(C50,'A-1_MH Estimation'!$C$7:$K$61,9,0)*1,0)</f>
        <v>12</v>
      </c>
      <c r="E50" s="165">
        <v>1</v>
      </c>
      <c r="F50" s="166"/>
      <c r="G50" s="166"/>
      <c r="H50" s="166"/>
      <c r="I50" s="166"/>
      <c r="J50" s="167"/>
      <c r="K50" s="354">
        <f t="shared" ca="1" si="437"/>
        <v>12</v>
      </c>
      <c r="L50" s="307">
        <v>0.33</v>
      </c>
      <c r="M50" s="307">
        <v>0.67</v>
      </c>
      <c r="N50" s="307"/>
      <c r="O50" s="167"/>
      <c r="P50" s="171">
        <v>44624</v>
      </c>
      <c r="Q50" s="171">
        <v>44631</v>
      </c>
      <c r="R50" s="170">
        <f>NETWORKDAYS.INTL(P50,Q50,1,Holidays!$A$1:$A$248)</f>
        <v>6</v>
      </c>
      <c r="S50" s="62">
        <f t="shared" si="436"/>
        <v>2</v>
      </c>
      <c r="U50" s="253">
        <f>SUM($V50:IO50)</f>
        <v>12</v>
      </c>
      <c r="V50" s="190"/>
      <c r="W50" s="191">
        <f>IFERROR((IF(AND($P50&gt;=W$4,$P50&lt;X$4,$Q50&lt;X$4),NETWORKDAYS.INTL($P50,$Q50,1,(Holidays!$A$1:$A$248)),0)+IF(AND($P50&gt;=W$4,$P50&lt;X$4,$Q50&gt;=X$4),NETWORKDAYS.INTL($P50,(X$4)-1,1,(Holidays!$A$1:$A$248)),0)+IF(AND($P50&lt;W$4,$Q50&lt;X$4,$Q50&gt;=W$4),NETWORKDAYS.INTL(W$4,$Q50,1,(Holidays!$A$1:$A$248)),0)+IF(AND($P50&lt;W$4,$Q50&gt;=X$4,$Q50&gt;=W$4),NETWORKDAYS.INTL(W$4,(X$4)-1,1,(Holidays!$A$1:$A$248)),0))*$S50,"")</f>
        <v>0</v>
      </c>
      <c r="X50" s="191">
        <f>IFERROR((IF(AND($P50&gt;=X$4,$P50&lt;Y$4,$Q50&lt;Y$4),NETWORKDAYS.INTL($P50,$Q50,1,(Holidays!$A$1:$A$248)),0)+IF(AND($P50&gt;=X$4,$P50&lt;Y$4,$Q50&gt;=Y$4),NETWORKDAYS.INTL($P50,(Y$4)-1,1,(Holidays!$A$1:$A$248)),0)+IF(AND($P50&lt;X$4,$Q50&lt;Y$4,$Q50&gt;=X$4),NETWORKDAYS.INTL(X$4,$Q50,1,(Holidays!$A$1:$A$248)),0)+IF(AND($P50&lt;X$4,$Q50&gt;=Y$4,$Q50&gt;=X$4),NETWORKDAYS.INTL(X$4,(Y$4)-1,1,(Holidays!$A$1:$A$248)),0))*$S50,"")</f>
        <v>0</v>
      </c>
      <c r="Y50" s="191">
        <f>IFERROR((IF(AND($P50&gt;=Y$4,$P50&lt;Z$4,$Q50&lt;Z$4),NETWORKDAYS.INTL($P50,$Q50,1,(Holidays!$A$1:$A$248)),0)+IF(AND($P50&gt;=Y$4,$P50&lt;Z$4,$Q50&gt;=Z$4),NETWORKDAYS.INTL($P50,(Z$4)-1,1,(Holidays!$A$1:$A$248)),0)+IF(AND($P50&lt;Y$4,$Q50&lt;Z$4,$Q50&gt;=Y$4),NETWORKDAYS.INTL(Y$4,$Q50,1,(Holidays!$A$1:$A$248)),0)+IF(AND($P50&lt;Y$4,$Q50&gt;=Z$4,$Q50&gt;=Y$4),NETWORKDAYS.INTL(Y$4,(Z$4)-1,1,(Holidays!$A$1:$A$248)),0))*$S50,"")</f>
        <v>0</v>
      </c>
      <c r="Z50" s="191">
        <f>IFERROR((IF(AND($P50&gt;=Z$4,$P50&lt;AA$4,$Q50&lt;AA$4),NETWORKDAYS.INTL($P50,$Q50,1,(Holidays!$A$1:$A$248)),0)+IF(AND($P50&gt;=Z$4,$P50&lt;AA$4,$Q50&gt;=AA$4),NETWORKDAYS.INTL($P50,(AA$4)-1,1,(Holidays!$A$1:$A$248)),0)+IF(AND($P50&lt;Z$4,$Q50&lt;AA$4,$Q50&gt;=Z$4),NETWORKDAYS.INTL(Z$4,$Q50,1,(Holidays!$A$1:$A$248)),0)+IF(AND($P50&lt;Z$4,$Q50&gt;=AA$4,$Q50&gt;=Z$4),NETWORKDAYS.INTL(Z$4,(AA$4)-1,1,(Holidays!$A$1:$A$248)),0))*$S50,"")</f>
        <v>0</v>
      </c>
      <c r="AA50" s="191">
        <f>IFERROR((IF(AND($P50&gt;=AA$4,$P50&lt;AB$4,$Q50&lt;AB$4),NETWORKDAYS.INTL($P50,$Q50,1,(Holidays!$A$1:$A$248)),0)+IF(AND($P50&gt;=AA$4,$P50&lt;AB$4,$Q50&gt;=AB$4),NETWORKDAYS.INTL($P50,(AB$4)-1,1,(Holidays!$A$1:$A$248)),0)+IF(AND($P50&lt;AA$4,$Q50&lt;AB$4,$Q50&gt;=AA$4),NETWORKDAYS.INTL(AA$4,$Q50,1,(Holidays!$A$1:$A$248)),0)+IF(AND($P50&lt;AA$4,$Q50&gt;=AB$4,$Q50&gt;=AA$4),NETWORKDAYS.INTL(AA$4,(AB$4)-1,1,(Holidays!$A$1:$A$248)),0))*$S50,"")</f>
        <v>0</v>
      </c>
      <c r="AB50" s="191">
        <f>IFERROR((IF(AND($P50&gt;=AB$4,$P50&lt;AC$4,$Q50&lt;AC$4),NETWORKDAYS.INTL($P50,$Q50,1,(Holidays!$A$1:$A$248)),0)+IF(AND($P50&gt;=AB$4,$P50&lt;AC$4,$Q50&gt;=AC$4),NETWORKDAYS.INTL($P50,(AC$4)-1,1,(Holidays!$A$1:$A$248)),0)+IF(AND($P50&lt;AB$4,$Q50&lt;AC$4,$Q50&gt;=AB$4),NETWORKDAYS.INTL(AB$4,$Q50,1,(Holidays!$A$1:$A$248)),0)+IF(AND($P50&lt;AB$4,$Q50&gt;=AC$4,$Q50&gt;=AB$4),NETWORKDAYS.INTL(AB$4,(AC$4)-1,1,(Holidays!$A$1:$A$248)),0))*$S50,"")</f>
        <v>0</v>
      </c>
      <c r="AC50" s="191">
        <f>IFERROR((IF(AND($P50&gt;=AC$4,$P50&lt;AD$4,$Q50&lt;AD$4),NETWORKDAYS.INTL($P50,$Q50,1,(Holidays!$A$1:$A$248)),0)+IF(AND($P50&gt;=AC$4,$P50&lt;AD$4,$Q50&gt;=AD$4),NETWORKDAYS.INTL($P50,(AD$4)-1,1,(Holidays!$A$1:$A$248)),0)+IF(AND($P50&lt;AC$4,$Q50&lt;AD$4,$Q50&gt;=AC$4),NETWORKDAYS.INTL(AC$4,$Q50,1,(Holidays!$A$1:$A$248)),0)+IF(AND($P50&lt;AC$4,$Q50&gt;=AD$4,$Q50&gt;=AC$4),NETWORKDAYS.INTL(AC$4,(AD$4)-1,1,(Holidays!$A$1:$A$248)),0))*$S50,"")</f>
        <v>0</v>
      </c>
      <c r="AD50" s="191">
        <f>IFERROR((IF(AND($P50&gt;=AD$4,$P50&lt;AE$4,$Q50&lt;AE$4),NETWORKDAYS.INTL($P50,$Q50,1,(Holidays!$A$1:$A$248)),0)+IF(AND($P50&gt;=AD$4,$P50&lt;AE$4,$Q50&gt;=AE$4),NETWORKDAYS.INTL($P50,(AE$4)-1,1,(Holidays!$A$1:$A$248)),0)+IF(AND($P50&lt;AD$4,$Q50&lt;AE$4,$Q50&gt;=AD$4),NETWORKDAYS.INTL(AD$4,$Q50,1,(Holidays!$A$1:$A$248)),0)+IF(AND($P50&lt;AD$4,$Q50&gt;=AE$4,$Q50&gt;=AD$4),NETWORKDAYS.INTL(AD$4,(AE$4)-1,1,(Holidays!$A$1:$A$248)),0))*$S50,"")</f>
        <v>0</v>
      </c>
      <c r="AE50" s="191">
        <f>IFERROR((IF(AND($P50&gt;=AE$4,$P50&lt;AF$4,$Q50&lt;AF$4),NETWORKDAYS.INTL($P50,$Q50,1,(Holidays!$A$1:$A$248)),0)+IF(AND($P50&gt;=AE$4,$P50&lt;AF$4,$Q50&gt;=AF$4),NETWORKDAYS.INTL($P50,(AF$4)-1,1,(Holidays!$A$1:$A$248)),0)+IF(AND($P50&lt;AE$4,$Q50&lt;AF$4,$Q50&gt;=AE$4),NETWORKDAYS.INTL(AE$4,$Q50,1,(Holidays!$A$1:$A$248)),0)+IF(AND($P50&lt;AE$4,$Q50&gt;=AF$4,$Q50&gt;=AE$4),NETWORKDAYS.INTL(AE$4,(AF$4)-1,1,(Holidays!$A$1:$A$248)),0))*$S50,"")</f>
        <v>0</v>
      </c>
      <c r="AF50" s="191">
        <f>IFERROR((IF(AND($P50&gt;=AF$4,$P50&lt;AG$4,$Q50&lt;AG$4),NETWORKDAYS.INTL($P50,$Q50,1,(Holidays!$A$1:$A$248)),0)+IF(AND($P50&gt;=AF$4,$P50&lt;AG$4,$Q50&gt;=AG$4),NETWORKDAYS.INTL($P50,(AG$4)-1,1,(Holidays!$A$1:$A$248)),0)+IF(AND($P50&lt;AF$4,$Q50&lt;AG$4,$Q50&gt;=AF$4),NETWORKDAYS.INTL(AF$4,$Q50,1,(Holidays!$A$1:$A$248)),0)+IF(AND($P50&lt;AF$4,$Q50&gt;=AG$4,$Q50&gt;=AF$4),NETWORKDAYS.INTL(AF$4,(AG$4)-1,1,(Holidays!$A$1:$A$248)),0))*$S50,"")</f>
        <v>0</v>
      </c>
      <c r="AG50" s="191">
        <f>IFERROR((IF(AND($P50&gt;=AG$4,$P50&lt;AH$4,$Q50&lt;AH$4),NETWORKDAYS.INTL($P50,$Q50,1,(Holidays!$A$1:$A$248)),0)+IF(AND($P50&gt;=AG$4,$P50&lt;AH$4,$Q50&gt;=AH$4),NETWORKDAYS.INTL($P50,(AH$4)-1,1,(Holidays!$A$1:$A$248)),0)+IF(AND($P50&lt;AG$4,$Q50&lt;AH$4,$Q50&gt;=AG$4),NETWORKDAYS.INTL(AG$4,$Q50,1,(Holidays!$A$1:$A$248)),0)+IF(AND($P50&lt;AG$4,$Q50&gt;=AH$4,$Q50&gt;=AG$4),NETWORKDAYS.INTL(AG$4,(AH$4)-1,1,(Holidays!$A$1:$A$248)),0))*$S50,"")</f>
        <v>0</v>
      </c>
      <c r="AH50" s="191">
        <f>IFERROR((IF(AND($P50&gt;=AH$4,$P50&lt;AI$4,$Q50&lt;AI$4),NETWORKDAYS.INTL($P50,$Q50,1,(Holidays!$A$1:$A$248)),0)+IF(AND($P50&gt;=AH$4,$P50&lt;AI$4,$Q50&gt;=AI$4),NETWORKDAYS.INTL($P50,(AI$4)-1,1,(Holidays!$A$1:$A$248)),0)+IF(AND($P50&lt;AH$4,$Q50&lt;AI$4,$Q50&gt;=AH$4),NETWORKDAYS.INTL(AH$4,$Q50,1,(Holidays!$A$1:$A$248)),0)+IF(AND($P50&lt;AH$4,$Q50&gt;=AI$4,$Q50&gt;=AH$4),NETWORKDAYS.INTL(AH$4,(AI$4)-1,1,(Holidays!$A$1:$A$248)),0))*$S50,"")</f>
        <v>0</v>
      </c>
      <c r="AI50" s="191">
        <f>IFERROR((IF(AND($P50&gt;=AI$4,$P50&lt;AJ$4,$Q50&lt;AJ$4),NETWORKDAYS.INTL($P50,$Q50,1,(Holidays!$A$1:$A$248)),0)+IF(AND($P50&gt;=AI$4,$P50&lt;AJ$4,$Q50&gt;=AJ$4),NETWORKDAYS.INTL($P50,(AJ$4)-1,1,(Holidays!$A$1:$A$248)),0)+IF(AND($P50&lt;AI$4,$Q50&lt;AJ$4,$Q50&gt;=AI$4),NETWORKDAYS.INTL(AI$4,$Q50,1,(Holidays!$A$1:$A$248)),0)+IF(AND($P50&lt;AI$4,$Q50&gt;=AJ$4,$Q50&gt;=AI$4),NETWORKDAYS.INTL(AI$4,(AJ$4)-1,1,(Holidays!$A$1:$A$248)),0))*$S50,"")</f>
        <v>0</v>
      </c>
      <c r="AJ50" s="191">
        <f>IFERROR((IF(AND($P50&gt;=AJ$4,$P50&lt;AK$4,$Q50&lt;AK$4),NETWORKDAYS.INTL($P50,$Q50,1,(Holidays!$A$1:$A$248)),0)+IF(AND($P50&gt;=AJ$4,$P50&lt;AK$4,$Q50&gt;=AK$4),NETWORKDAYS.INTL($P50,(AK$4)-1,1,(Holidays!$A$1:$A$248)),0)+IF(AND($P50&lt;AJ$4,$Q50&lt;AK$4,$Q50&gt;=AJ$4),NETWORKDAYS.INTL(AJ$4,$Q50,1,(Holidays!$A$1:$A$248)),0)+IF(AND($P50&lt;AJ$4,$Q50&gt;=AK$4,$Q50&gt;=AJ$4),NETWORKDAYS.INTL(AJ$4,(AK$4)-1,1,(Holidays!$A$1:$A$248)),0))*$S50,"")</f>
        <v>0</v>
      </c>
      <c r="AK50" s="191">
        <f>IFERROR((IF(AND($P50&gt;=AK$4,$P50&lt;AL$4,$Q50&lt;AL$4),NETWORKDAYS.INTL($P50,$Q50,1,(Holidays!$A$1:$A$248)),0)+IF(AND($P50&gt;=AK$4,$P50&lt;AL$4,$Q50&gt;=AL$4),NETWORKDAYS.INTL($P50,(AL$4)-1,1,(Holidays!$A$1:$A$248)),0)+IF(AND($P50&lt;AK$4,$Q50&lt;AL$4,$Q50&gt;=AK$4),NETWORKDAYS.INTL(AK$4,$Q50,1,(Holidays!$A$1:$A$248)),0)+IF(AND($P50&lt;AK$4,$Q50&gt;=AL$4,$Q50&gt;=AK$4),NETWORKDAYS.INTL(AK$4,(AL$4)-1,1,(Holidays!$A$1:$A$248)),0))*$S50,"")</f>
        <v>0</v>
      </c>
      <c r="AL50" s="191">
        <f>IFERROR((IF(AND($P50&gt;=AL$4,$P50&lt;AM$4,$Q50&lt;AM$4),NETWORKDAYS.INTL($P50,$Q50,1,(Holidays!$A$1:$A$248)),0)+IF(AND($P50&gt;=AL$4,$P50&lt;AM$4,$Q50&gt;=AM$4),NETWORKDAYS.INTL($P50,(AM$4)-1,1,(Holidays!$A$1:$A$248)),0)+IF(AND($P50&lt;AL$4,$Q50&lt;AM$4,$Q50&gt;=AL$4),NETWORKDAYS.INTL(AL$4,$Q50,1,(Holidays!$A$1:$A$248)),0)+IF(AND($P50&lt;AL$4,$Q50&gt;=AM$4,$Q50&gt;=AL$4),NETWORKDAYS.INTL(AL$4,(AM$4)-1,1,(Holidays!$A$1:$A$248)),0))*$S50,"")</f>
        <v>0</v>
      </c>
      <c r="AM50" s="191">
        <f>IFERROR((IF(AND($P50&gt;=AM$4,$P50&lt;AN$4,$Q50&lt;AN$4),NETWORKDAYS.INTL($P50,$Q50,1,(Holidays!$A$1:$A$248)),0)+IF(AND($P50&gt;=AM$4,$P50&lt;AN$4,$Q50&gt;=AN$4),NETWORKDAYS.INTL($P50,(AN$4)-1,1,(Holidays!$A$1:$A$248)),0)+IF(AND($P50&lt;AM$4,$Q50&lt;AN$4,$Q50&gt;=AM$4),NETWORKDAYS.INTL(AM$4,$Q50,1,(Holidays!$A$1:$A$248)),0)+IF(AND($P50&lt;AM$4,$Q50&gt;=AN$4,$Q50&gt;=AM$4),NETWORKDAYS.INTL(AM$4,(AN$4)-1,1,(Holidays!$A$1:$A$248)),0))*$S50,"")</f>
        <v>0</v>
      </c>
      <c r="AN50" s="191">
        <f>IFERROR((IF(AND($P50&gt;=AN$4,$P50&lt;AO$4,$Q50&lt;AO$4),NETWORKDAYS.INTL($P50,$Q50,1,(Holidays!$A$1:$A$248)),0)+IF(AND($P50&gt;=AN$4,$P50&lt;AO$4,$Q50&gt;=AO$4),NETWORKDAYS.INTL($P50,(AO$4)-1,1,(Holidays!$A$1:$A$248)),0)+IF(AND($P50&lt;AN$4,$Q50&lt;AO$4,$Q50&gt;=AN$4),NETWORKDAYS.INTL(AN$4,$Q50,1,(Holidays!$A$1:$A$248)),0)+IF(AND($P50&lt;AN$4,$Q50&gt;=AO$4,$Q50&gt;=AN$4),NETWORKDAYS.INTL(AN$4,(AO$4)-1,1,(Holidays!$A$1:$A$248)),0))*$S50,"")</f>
        <v>0</v>
      </c>
      <c r="AO50" s="191">
        <f>IFERROR((IF(AND($P50&gt;=AO$4,$P50&lt;AP$4,$Q50&lt;AP$4),NETWORKDAYS.INTL($P50,$Q50,1,(Holidays!$A$1:$A$248)),0)+IF(AND($P50&gt;=AO$4,$P50&lt;AP$4,$Q50&gt;=AP$4),NETWORKDAYS.INTL($P50,(AP$4)-1,1,(Holidays!$A$1:$A$248)),0)+IF(AND($P50&lt;AO$4,$Q50&lt;AP$4,$Q50&gt;=AO$4),NETWORKDAYS.INTL(AO$4,$Q50,1,(Holidays!$A$1:$A$248)),0)+IF(AND($P50&lt;AO$4,$Q50&gt;=AP$4,$Q50&gt;=AO$4),NETWORKDAYS.INTL(AO$4,(AP$4)-1,1,(Holidays!$A$1:$A$248)),0))*$S50,"")</f>
        <v>0</v>
      </c>
      <c r="AP50" s="191">
        <f>IFERROR((IF(AND($P50&gt;=AP$4,$P50&lt;AQ$4,$Q50&lt;AQ$4),NETWORKDAYS.INTL($P50,$Q50,1,(Holidays!$A$1:$A$248)),0)+IF(AND($P50&gt;=AP$4,$P50&lt;AQ$4,$Q50&gt;=AQ$4),NETWORKDAYS.INTL($P50,(AQ$4)-1,1,(Holidays!$A$1:$A$248)),0)+IF(AND($P50&lt;AP$4,$Q50&lt;AQ$4,$Q50&gt;=AP$4),NETWORKDAYS.INTL(AP$4,$Q50,1,(Holidays!$A$1:$A$248)),0)+IF(AND($P50&lt;AP$4,$Q50&gt;=AQ$4,$Q50&gt;=AP$4),NETWORKDAYS.INTL(AP$4,(AQ$4)-1,1,(Holidays!$A$1:$A$248)),0))*$S50,"")</f>
        <v>0</v>
      </c>
      <c r="AQ50" s="191">
        <f>IFERROR((IF(AND($P50&gt;=AQ$4,$P50&lt;AR$4,$Q50&lt;AR$4),NETWORKDAYS.INTL($P50,$Q50,1,(Holidays!$A$1:$A$248)),0)+IF(AND($P50&gt;=AQ$4,$P50&lt;AR$4,$Q50&gt;=AR$4),NETWORKDAYS.INTL($P50,(AR$4)-1,1,(Holidays!$A$1:$A$248)),0)+IF(AND($P50&lt;AQ$4,$Q50&lt;AR$4,$Q50&gt;=AQ$4),NETWORKDAYS.INTL(AQ$4,$Q50,1,(Holidays!$A$1:$A$248)),0)+IF(AND($P50&lt;AQ$4,$Q50&gt;=AR$4,$Q50&gt;=AQ$4),NETWORKDAYS.INTL(AQ$4,(AR$4)-1,1,(Holidays!$A$1:$A$248)),0))*$S50,"")</f>
        <v>2</v>
      </c>
      <c r="AR50" s="191">
        <f>IFERROR((IF(AND($P50&gt;=AR$4,$P50&lt;AS$4,$Q50&lt;AS$4),NETWORKDAYS.INTL($P50,$Q50,1,(Holidays!$A$1:$A$248)),0)+IF(AND($P50&gt;=AR$4,$P50&lt;AS$4,$Q50&gt;=AS$4),NETWORKDAYS.INTL($P50,(AS$4)-1,1,(Holidays!$A$1:$A$248)),0)+IF(AND($P50&lt;AR$4,$Q50&lt;AS$4,$Q50&gt;=AR$4),NETWORKDAYS.INTL(AR$4,$Q50,1,(Holidays!$A$1:$A$248)),0)+IF(AND($P50&lt;AR$4,$Q50&gt;=AS$4,$Q50&gt;=AR$4),NETWORKDAYS.INTL(AR$4,(AS$4)-1,1,(Holidays!$A$1:$A$248)),0))*$S50,"")</f>
        <v>10</v>
      </c>
      <c r="AS50" s="192">
        <f>IFERROR((IF(AND($P50&gt;=AS$4,$P50&lt;AT$4,$Q50&lt;AT$4),NETWORKDAYS.INTL($P50,$Q50,1,(Holidays!$A$1:$A$248)),0)+IF(AND($P50&gt;=AS$4,$P50&lt;AT$4,$Q50&gt;=AT$4),NETWORKDAYS.INTL($P50,(AT$4)-1,1,(Holidays!$A$1:$A$248)),0)+IF(AND($P50&lt;AS$4,$Q50&lt;AT$4,$Q50&gt;=AS$4),NETWORKDAYS.INTL(AS$4,$Q50,1,(Holidays!$A$1:$A$248)),0)+IF(AND($P50&lt;AS$4,$Q50&gt;=AT$4,$Q50&gt;=AS$4),NETWORKDAYS.INTL(AS$4,(AT$4)-1,1,(Holidays!$A$1:$A$248)),0))*$S50,"")</f>
        <v>0</v>
      </c>
      <c r="AT50" s="191"/>
      <c r="AU50" s="191"/>
      <c r="AV50" s="191"/>
      <c r="AW50" s="191"/>
      <c r="AX50" s="191"/>
      <c r="AY50" s="191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1"/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1"/>
      <c r="CI50" s="191"/>
      <c r="CJ50" s="191"/>
      <c r="CK50" s="191"/>
      <c r="CL50" s="191"/>
      <c r="CM50" s="191"/>
      <c r="CN50" s="191"/>
      <c r="CO50" s="191"/>
      <c r="CP50" s="191"/>
      <c r="CQ50" s="191"/>
      <c r="CR50" s="191"/>
      <c r="CS50" s="191"/>
      <c r="CT50" s="191"/>
      <c r="CU50" s="191"/>
      <c r="CV50" s="191"/>
      <c r="CW50" s="191"/>
      <c r="CX50" s="191"/>
      <c r="CY50" s="191"/>
      <c r="CZ50" s="191"/>
      <c r="DA50" s="191"/>
      <c r="DB50" s="191"/>
      <c r="DC50" s="191"/>
      <c r="DD50" s="192"/>
      <c r="DE50" s="191"/>
      <c r="DF50" s="191"/>
      <c r="DG50" s="191"/>
      <c r="DH50" s="191"/>
      <c r="DI50" s="191"/>
      <c r="DJ50" s="191"/>
      <c r="DK50" s="191"/>
      <c r="DL50" s="191"/>
      <c r="DM50" s="191"/>
      <c r="DN50" s="191"/>
      <c r="DO50" s="191"/>
      <c r="DP50" s="191"/>
      <c r="DQ50" s="191"/>
      <c r="DR50" s="191"/>
      <c r="DS50" s="191"/>
      <c r="DT50" s="191"/>
      <c r="DU50" s="191"/>
      <c r="DV50" s="191"/>
      <c r="DW50" s="191"/>
      <c r="DX50" s="191"/>
      <c r="DY50" s="191"/>
      <c r="DZ50" s="191"/>
      <c r="EA50" s="191"/>
      <c r="EB50" s="191"/>
      <c r="EC50" s="191"/>
      <c r="ED50" s="191"/>
      <c r="EE50" s="191"/>
      <c r="EF50" s="191"/>
      <c r="EG50" s="191"/>
      <c r="EH50" s="191"/>
      <c r="EI50" s="191"/>
      <c r="EJ50" s="191"/>
      <c r="EK50" s="191"/>
      <c r="EL50" s="191"/>
      <c r="EM50" s="191"/>
      <c r="EN50" s="191"/>
      <c r="EO50" s="191"/>
      <c r="EP50" s="191"/>
      <c r="EQ50" s="191"/>
      <c r="ER50" s="191"/>
      <c r="ES50" s="191"/>
      <c r="ET50" s="191"/>
      <c r="EU50" s="191"/>
      <c r="EV50" s="191"/>
      <c r="EW50" s="191"/>
      <c r="EX50" s="191"/>
      <c r="EY50" s="191"/>
      <c r="EZ50" s="191"/>
      <c r="FA50" s="191"/>
      <c r="FB50" s="191"/>
      <c r="FC50" s="191"/>
      <c r="FD50" s="191"/>
      <c r="FE50" s="191"/>
      <c r="FF50" s="191"/>
      <c r="FG50" s="191"/>
      <c r="FH50" s="191"/>
      <c r="FI50" s="191"/>
      <c r="FJ50" s="191"/>
      <c r="FK50" s="191"/>
      <c r="FL50" s="191"/>
      <c r="FM50" s="191"/>
      <c r="FN50" s="191"/>
      <c r="FO50" s="191"/>
      <c r="FP50" s="191"/>
      <c r="FQ50" s="191"/>
      <c r="FR50" s="191"/>
      <c r="FS50" s="191"/>
      <c r="FT50" s="191"/>
      <c r="FU50" s="191"/>
      <c r="FV50" s="191"/>
      <c r="FW50" s="191"/>
      <c r="FX50" s="191"/>
      <c r="FY50" s="191"/>
      <c r="FZ50" s="191"/>
      <c r="GA50" s="191"/>
      <c r="GB50" s="191"/>
      <c r="GC50" s="191"/>
      <c r="GD50" s="191"/>
      <c r="GE50" s="191"/>
      <c r="GF50" s="191"/>
      <c r="GG50" s="191"/>
      <c r="GH50" s="191"/>
      <c r="GI50" s="191"/>
      <c r="GJ50" s="191"/>
      <c r="GK50" s="191"/>
      <c r="GL50" s="191"/>
      <c r="GM50" s="191"/>
      <c r="GN50" s="191"/>
      <c r="GO50" s="191"/>
      <c r="GP50" s="191"/>
      <c r="GQ50" s="191"/>
      <c r="GR50" s="191"/>
      <c r="GS50" s="191"/>
      <c r="GT50" s="191"/>
      <c r="GU50" s="191"/>
      <c r="GV50" s="191"/>
      <c r="GW50" s="191"/>
      <c r="GX50" s="191"/>
      <c r="GY50" s="191"/>
      <c r="GZ50" s="191"/>
      <c r="HA50" s="191"/>
      <c r="HB50" s="191"/>
      <c r="HC50" s="191"/>
      <c r="HD50" s="191"/>
      <c r="HE50" s="191"/>
      <c r="HF50" s="191"/>
      <c r="HG50" s="191"/>
      <c r="HH50" s="191"/>
      <c r="HI50" s="191"/>
      <c r="HJ50" s="191"/>
      <c r="HK50" s="191"/>
      <c r="HL50" s="191"/>
      <c r="HM50" s="191"/>
      <c r="HN50" s="191"/>
      <c r="HO50" s="191"/>
      <c r="HP50" s="191"/>
      <c r="HQ50" s="191"/>
      <c r="HR50" s="191"/>
      <c r="HS50" s="191"/>
      <c r="HT50" s="191"/>
      <c r="HU50" s="191"/>
      <c r="HV50" s="191"/>
      <c r="HW50" s="191"/>
      <c r="HX50" s="191"/>
      <c r="HY50" s="191"/>
      <c r="HZ50" s="191"/>
      <c r="IA50" s="191"/>
      <c r="IB50" s="191"/>
      <c r="IC50" s="191"/>
      <c r="ID50" s="191"/>
      <c r="IE50" s="191"/>
      <c r="IF50" s="191"/>
      <c r="IG50" s="191"/>
      <c r="IH50" s="191"/>
      <c r="II50" s="191"/>
      <c r="IJ50" s="191"/>
      <c r="IK50" s="191"/>
      <c r="IL50" s="191"/>
      <c r="IM50" s="191"/>
      <c r="IN50" s="191"/>
      <c r="IO50" s="193"/>
    </row>
    <row r="51" spans="2:249" ht="15" customHeight="1">
      <c r="B51" s="59" t="str">
        <f>'A-1_MH Estimation'!B51</f>
        <v>B.21</v>
      </c>
      <c r="C51" s="60" t="str">
        <f>IFERROR(VLOOKUP(B51,'A-1_MH Estimation'!$B$6:$C$54,2,0),"")</f>
        <v>Weld Support Clearance  - Administrative Documentation &amp; Customer Comment Followed up</v>
      </c>
      <c r="D51" s="174">
        <f>IFERROR(VLOOKUP(C51,'A-1_MH Estimation'!$C$7:$K$61,9,0)*1,0)</f>
        <v>12</v>
      </c>
      <c r="E51" s="165">
        <v>1</v>
      </c>
      <c r="F51" s="166"/>
      <c r="G51" s="166"/>
      <c r="H51" s="166"/>
      <c r="I51" s="166"/>
      <c r="J51" s="167"/>
      <c r="K51" s="354">
        <f t="shared" ca="1" si="437"/>
        <v>12</v>
      </c>
      <c r="L51" s="307">
        <v>0.33</v>
      </c>
      <c r="M51" s="307">
        <v>0.67</v>
      </c>
      <c r="N51" s="307"/>
      <c r="O51" s="167"/>
      <c r="P51" s="171">
        <v>44628</v>
      </c>
      <c r="Q51" s="171">
        <v>44629</v>
      </c>
      <c r="R51" s="170">
        <f>NETWORKDAYS.INTL(P51,Q51,1,Holidays!$A$1:$A$248)</f>
        <v>2</v>
      </c>
      <c r="S51" s="62">
        <f t="shared" si="436"/>
        <v>6</v>
      </c>
      <c r="U51" s="253">
        <f>SUM($V51:IO51)</f>
        <v>12</v>
      </c>
      <c r="V51" s="190"/>
      <c r="W51" s="191">
        <f>IFERROR((IF(AND($P51&gt;=W$4,$P51&lt;X$4,$Q51&lt;X$4),NETWORKDAYS.INTL($P51,$Q51,1,(Holidays!$A$1:$A$248)),0)+IF(AND($P51&gt;=W$4,$P51&lt;X$4,$Q51&gt;=X$4),NETWORKDAYS.INTL($P51,(X$4)-1,1,(Holidays!$A$1:$A$248)),0)+IF(AND($P51&lt;W$4,$Q51&lt;X$4,$Q51&gt;=W$4),NETWORKDAYS.INTL(W$4,$Q51,1,(Holidays!$A$1:$A$248)),0)+IF(AND($P51&lt;W$4,$Q51&gt;=X$4,$Q51&gt;=W$4),NETWORKDAYS.INTL(W$4,(X$4)-1,1,(Holidays!$A$1:$A$248)),0))*$S51,"")</f>
        <v>0</v>
      </c>
      <c r="X51" s="191">
        <f>IFERROR((IF(AND($P51&gt;=X$4,$P51&lt;Y$4,$Q51&lt;Y$4),NETWORKDAYS.INTL($P51,$Q51,1,(Holidays!$A$1:$A$248)),0)+IF(AND($P51&gt;=X$4,$P51&lt;Y$4,$Q51&gt;=Y$4),NETWORKDAYS.INTL($P51,(Y$4)-1,1,(Holidays!$A$1:$A$248)),0)+IF(AND($P51&lt;X$4,$Q51&lt;Y$4,$Q51&gt;=X$4),NETWORKDAYS.INTL(X$4,$Q51,1,(Holidays!$A$1:$A$248)),0)+IF(AND($P51&lt;X$4,$Q51&gt;=Y$4,$Q51&gt;=X$4),NETWORKDAYS.INTL(X$4,(Y$4)-1,1,(Holidays!$A$1:$A$248)),0))*$S51,"")</f>
        <v>0</v>
      </c>
      <c r="Y51" s="191">
        <f>IFERROR((IF(AND($P51&gt;=Y$4,$P51&lt;Z$4,$Q51&lt;Z$4),NETWORKDAYS.INTL($P51,$Q51,1,(Holidays!$A$1:$A$248)),0)+IF(AND($P51&gt;=Y$4,$P51&lt;Z$4,$Q51&gt;=Z$4),NETWORKDAYS.INTL($P51,(Z$4)-1,1,(Holidays!$A$1:$A$248)),0)+IF(AND($P51&lt;Y$4,$Q51&lt;Z$4,$Q51&gt;=Y$4),NETWORKDAYS.INTL(Y$4,$Q51,1,(Holidays!$A$1:$A$248)),0)+IF(AND($P51&lt;Y$4,$Q51&gt;=Z$4,$Q51&gt;=Y$4),NETWORKDAYS.INTL(Y$4,(Z$4)-1,1,(Holidays!$A$1:$A$248)),0))*$S51,"")</f>
        <v>0</v>
      </c>
      <c r="Z51" s="191">
        <f>IFERROR((IF(AND($P51&gt;=Z$4,$P51&lt;AA$4,$Q51&lt;AA$4),NETWORKDAYS.INTL($P51,$Q51,1,(Holidays!$A$1:$A$248)),0)+IF(AND($P51&gt;=Z$4,$P51&lt;AA$4,$Q51&gt;=AA$4),NETWORKDAYS.INTL($P51,(AA$4)-1,1,(Holidays!$A$1:$A$248)),0)+IF(AND($P51&lt;Z$4,$Q51&lt;AA$4,$Q51&gt;=Z$4),NETWORKDAYS.INTL(Z$4,$Q51,1,(Holidays!$A$1:$A$248)),0)+IF(AND($P51&lt;Z$4,$Q51&gt;=AA$4,$Q51&gt;=Z$4),NETWORKDAYS.INTL(Z$4,(AA$4)-1,1,(Holidays!$A$1:$A$248)),0))*$S51,"")</f>
        <v>0</v>
      </c>
      <c r="AA51" s="191">
        <f>IFERROR((IF(AND($P51&gt;=AA$4,$P51&lt;AB$4,$Q51&lt;AB$4),NETWORKDAYS.INTL($P51,$Q51,1,(Holidays!$A$1:$A$248)),0)+IF(AND($P51&gt;=AA$4,$P51&lt;AB$4,$Q51&gt;=AB$4),NETWORKDAYS.INTL($P51,(AB$4)-1,1,(Holidays!$A$1:$A$248)),0)+IF(AND($P51&lt;AA$4,$Q51&lt;AB$4,$Q51&gt;=AA$4),NETWORKDAYS.INTL(AA$4,$Q51,1,(Holidays!$A$1:$A$248)),0)+IF(AND($P51&lt;AA$4,$Q51&gt;=AB$4,$Q51&gt;=AA$4),NETWORKDAYS.INTL(AA$4,(AB$4)-1,1,(Holidays!$A$1:$A$248)),0))*$S51,"")</f>
        <v>0</v>
      </c>
      <c r="AB51" s="191">
        <f>IFERROR((IF(AND($P51&gt;=AB$4,$P51&lt;AC$4,$Q51&lt;AC$4),NETWORKDAYS.INTL($P51,$Q51,1,(Holidays!$A$1:$A$248)),0)+IF(AND($P51&gt;=AB$4,$P51&lt;AC$4,$Q51&gt;=AC$4),NETWORKDAYS.INTL($P51,(AC$4)-1,1,(Holidays!$A$1:$A$248)),0)+IF(AND($P51&lt;AB$4,$Q51&lt;AC$4,$Q51&gt;=AB$4),NETWORKDAYS.INTL(AB$4,$Q51,1,(Holidays!$A$1:$A$248)),0)+IF(AND($P51&lt;AB$4,$Q51&gt;=AC$4,$Q51&gt;=AB$4),NETWORKDAYS.INTL(AB$4,(AC$4)-1,1,(Holidays!$A$1:$A$248)),0))*$S51,"")</f>
        <v>0</v>
      </c>
      <c r="AC51" s="191">
        <f>IFERROR((IF(AND($P51&gt;=AC$4,$P51&lt;AD$4,$Q51&lt;AD$4),NETWORKDAYS.INTL($P51,$Q51,1,(Holidays!$A$1:$A$248)),0)+IF(AND($P51&gt;=AC$4,$P51&lt;AD$4,$Q51&gt;=AD$4),NETWORKDAYS.INTL($P51,(AD$4)-1,1,(Holidays!$A$1:$A$248)),0)+IF(AND($P51&lt;AC$4,$Q51&lt;AD$4,$Q51&gt;=AC$4),NETWORKDAYS.INTL(AC$4,$Q51,1,(Holidays!$A$1:$A$248)),0)+IF(AND($P51&lt;AC$4,$Q51&gt;=AD$4,$Q51&gt;=AC$4),NETWORKDAYS.INTL(AC$4,(AD$4)-1,1,(Holidays!$A$1:$A$248)),0))*$S51,"")</f>
        <v>0</v>
      </c>
      <c r="AD51" s="191">
        <f>IFERROR((IF(AND($P51&gt;=AD$4,$P51&lt;AE$4,$Q51&lt;AE$4),NETWORKDAYS.INTL($P51,$Q51,1,(Holidays!$A$1:$A$248)),0)+IF(AND($P51&gt;=AD$4,$P51&lt;AE$4,$Q51&gt;=AE$4),NETWORKDAYS.INTL($P51,(AE$4)-1,1,(Holidays!$A$1:$A$248)),0)+IF(AND($P51&lt;AD$4,$Q51&lt;AE$4,$Q51&gt;=AD$4),NETWORKDAYS.INTL(AD$4,$Q51,1,(Holidays!$A$1:$A$248)),0)+IF(AND($P51&lt;AD$4,$Q51&gt;=AE$4,$Q51&gt;=AD$4),NETWORKDAYS.INTL(AD$4,(AE$4)-1,1,(Holidays!$A$1:$A$248)),0))*$S51,"")</f>
        <v>0</v>
      </c>
      <c r="AE51" s="191">
        <f>IFERROR((IF(AND($P51&gt;=AE$4,$P51&lt;AF$4,$Q51&lt;AF$4),NETWORKDAYS.INTL($P51,$Q51,1,(Holidays!$A$1:$A$248)),0)+IF(AND($P51&gt;=AE$4,$P51&lt;AF$4,$Q51&gt;=AF$4),NETWORKDAYS.INTL($P51,(AF$4)-1,1,(Holidays!$A$1:$A$248)),0)+IF(AND($P51&lt;AE$4,$Q51&lt;AF$4,$Q51&gt;=AE$4),NETWORKDAYS.INTL(AE$4,$Q51,1,(Holidays!$A$1:$A$248)),0)+IF(AND($P51&lt;AE$4,$Q51&gt;=AF$4,$Q51&gt;=AE$4),NETWORKDAYS.INTL(AE$4,(AF$4)-1,1,(Holidays!$A$1:$A$248)),0))*$S51,"")</f>
        <v>0</v>
      </c>
      <c r="AF51" s="191">
        <f>IFERROR((IF(AND($P51&gt;=AF$4,$P51&lt;AG$4,$Q51&lt;AG$4),NETWORKDAYS.INTL($P51,$Q51,1,(Holidays!$A$1:$A$248)),0)+IF(AND($P51&gt;=AF$4,$P51&lt;AG$4,$Q51&gt;=AG$4),NETWORKDAYS.INTL($P51,(AG$4)-1,1,(Holidays!$A$1:$A$248)),0)+IF(AND($P51&lt;AF$4,$Q51&lt;AG$4,$Q51&gt;=AF$4),NETWORKDAYS.INTL(AF$4,$Q51,1,(Holidays!$A$1:$A$248)),0)+IF(AND($P51&lt;AF$4,$Q51&gt;=AG$4,$Q51&gt;=AF$4),NETWORKDAYS.INTL(AF$4,(AG$4)-1,1,(Holidays!$A$1:$A$248)),0))*$S51,"")</f>
        <v>0</v>
      </c>
      <c r="AG51" s="191">
        <f>IFERROR((IF(AND($P51&gt;=AG$4,$P51&lt;AH$4,$Q51&lt;AH$4),NETWORKDAYS.INTL($P51,$Q51,1,(Holidays!$A$1:$A$248)),0)+IF(AND($P51&gt;=AG$4,$P51&lt;AH$4,$Q51&gt;=AH$4),NETWORKDAYS.INTL($P51,(AH$4)-1,1,(Holidays!$A$1:$A$248)),0)+IF(AND($P51&lt;AG$4,$Q51&lt;AH$4,$Q51&gt;=AG$4),NETWORKDAYS.INTL(AG$4,$Q51,1,(Holidays!$A$1:$A$248)),0)+IF(AND($P51&lt;AG$4,$Q51&gt;=AH$4,$Q51&gt;=AG$4),NETWORKDAYS.INTL(AG$4,(AH$4)-1,1,(Holidays!$A$1:$A$248)),0))*$S51,"")</f>
        <v>0</v>
      </c>
      <c r="AH51" s="191">
        <f>IFERROR((IF(AND($P51&gt;=AH$4,$P51&lt;AI$4,$Q51&lt;AI$4),NETWORKDAYS.INTL($P51,$Q51,1,(Holidays!$A$1:$A$248)),0)+IF(AND($P51&gt;=AH$4,$P51&lt;AI$4,$Q51&gt;=AI$4),NETWORKDAYS.INTL($P51,(AI$4)-1,1,(Holidays!$A$1:$A$248)),0)+IF(AND($P51&lt;AH$4,$Q51&lt;AI$4,$Q51&gt;=AH$4),NETWORKDAYS.INTL(AH$4,$Q51,1,(Holidays!$A$1:$A$248)),0)+IF(AND($P51&lt;AH$4,$Q51&gt;=AI$4,$Q51&gt;=AH$4),NETWORKDAYS.INTL(AH$4,(AI$4)-1,1,(Holidays!$A$1:$A$248)),0))*$S51,"")</f>
        <v>0</v>
      </c>
      <c r="AI51" s="191">
        <f>IFERROR((IF(AND($P51&gt;=AI$4,$P51&lt;AJ$4,$Q51&lt;AJ$4),NETWORKDAYS.INTL($P51,$Q51,1,(Holidays!$A$1:$A$248)),0)+IF(AND($P51&gt;=AI$4,$P51&lt;AJ$4,$Q51&gt;=AJ$4),NETWORKDAYS.INTL($P51,(AJ$4)-1,1,(Holidays!$A$1:$A$248)),0)+IF(AND($P51&lt;AI$4,$Q51&lt;AJ$4,$Q51&gt;=AI$4),NETWORKDAYS.INTL(AI$4,$Q51,1,(Holidays!$A$1:$A$248)),0)+IF(AND($P51&lt;AI$4,$Q51&gt;=AJ$4,$Q51&gt;=AI$4),NETWORKDAYS.INTL(AI$4,(AJ$4)-1,1,(Holidays!$A$1:$A$248)),0))*$S51,"")</f>
        <v>0</v>
      </c>
      <c r="AJ51" s="191">
        <f>IFERROR((IF(AND($P51&gt;=AJ$4,$P51&lt;AK$4,$Q51&lt;AK$4),NETWORKDAYS.INTL($P51,$Q51,1,(Holidays!$A$1:$A$248)),0)+IF(AND($P51&gt;=AJ$4,$P51&lt;AK$4,$Q51&gt;=AK$4),NETWORKDAYS.INTL($P51,(AK$4)-1,1,(Holidays!$A$1:$A$248)),0)+IF(AND($P51&lt;AJ$4,$Q51&lt;AK$4,$Q51&gt;=AJ$4),NETWORKDAYS.INTL(AJ$4,$Q51,1,(Holidays!$A$1:$A$248)),0)+IF(AND($P51&lt;AJ$4,$Q51&gt;=AK$4,$Q51&gt;=AJ$4),NETWORKDAYS.INTL(AJ$4,(AK$4)-1,1,(Holidays!$A$1:$A$248)),0))*$S51,"")</f>
        <v>0</v>
      </c>
      <c r="AK51" s="191">
        <f>IFERROR((IF(AND($P51&gt;=AK$4,$P51&lt;AL$4,$Q51&lt;AL$4),NETWORKDAYS.INTL($P51,$Q51,1,(Holidays!$A$1:$A$248)),0)+IF(AND($P51&gt;=AK$4,$P51&lt;AL$4,$Q51&gt;=AL$4),NETWORKDAYS.INTL($P51,(AL$4)-1,1,(Holidays!$A$1:$A$248)),0)+IF(AND($P51&lt;AK$4,$Q51&lt;AL$4,$Q51&gt;=AK$4),NETWORKDAYS.INTL(AK$4,$Q51,1,(Holidays!$A$1:$A$248)),0)+IF(AND($P51&lt;AK$4,$Q51&gt;=AL$4,$Q51&gt;=AK$4),NETWORKDAYS.INTL(AK$4,(AL$4)-1,1,(Holidays!$A$1:$A$248)),0))*$S51,"")</f>
        <v>0</v>
      </c>
      <c r="AL51" s="191">
        <f>IFERROR((IF(AND($P51&gt;=AL$4,$P51&lt;AM$4,$Q51&lt;AM$4),NETWORKDAYS.INTL($P51,$Q51,1,(Holidays!$A$1:$A$248)),0)+IF(AND($P51&gt;=AL$4,$P51&lt;AM$4,$Q51&gt;=AM$4),NETWORKDAYS.INTL($P51,(AM$4)-1,1,(Holidays!$A$1:$A$248)),0)+IF(AND($P51&lt;AL$4,$Q51&lt;AM$4,$Q51&gt;=AL$4),NETWORKDAYS.INTL(AL$4,$Q51,1,(Holidays!$A$1:$A$248)),0)+IF(AND($P51&lt;AL$4,$Q51&gt;=AM$4,$Q51&gt;=AL$4),NETWORKDAYS.INTL(AL$4,(AM$4)-1,1,(Holidays!$A$1:$A$248)),0))*$S51,"")</f>
        <v>0</v>
      </c>
      <c r="AM51" s="191">
        <f>IFERROR((IF(AND($P51&gt;=AM$4,$P51&lt;AN$4,$Q51&lt;AN$4),NETWORKDAYS.INTL($P51,$Q51,1,(Holidays!$A$1:$A$248)),0)+IF(AND($P51&gt;=AM$4,$P51&lt;AN$4,$Q51&gt;=AN$4),NETWORKDAYS.INTL($P51,(AN$4)-1,1,(Holidays!$A$1:$A$248)),0)+IF(AND($P51&lt;AM$4,$Q51&lt;AN$4,$Q51&gt;=AM$4),NETWORKDAYS.INTL(AM$4,$Q51,1,(Holidays!$A$1:$A$248)),0)+IF(AND($P51&lt;AM$4,$Q51&gt;=AN$4,$Q51&gt;=AM$4),NETWORKDAYS.INTL(AM$4,(AN$4)-1,1,(Holidays!$A$1:$A$248)),0))*$S51,"")</f>
        <v>0</v>
      </c>
      <c r="AN51" s="191">
        <f>IFERROR((IF(AND($P51&gt;=AN$4,$P51&lt;AO$4,$Q51&lt;AO$4),NETWORKDAYS.INTL($P51,$Q51,1,(Holidays!$A$1:$A$248)),0)+IF(AND($P51&gt;=AN$4,$P51&lt;AO$4,$Q51&gt;=AO$4),NETWORKDAYS.INTL($P51,(AO$4)-1,1,(Holidays!$A$1:$A$248)),0)+IF(AND($P51&lt;AN$4,$Q51&lt;AO$4,$Q51&gt;=AN$4),NETWORKDAYS.INTL(AN$4,$Q51,1,(Holidays!$A$1:$A$248)),0)+IF(AND($P51&lt;AN$4,$Q51&gt;=AO$4,$Q51&gt;=AN$4),NETWORKDAYS.INTL(AN$4,(AO$4)-1,1,(Holidays!$A$1:$A$248)),0))*$S51,"")</f>
        <v>0</v>
      </c>
      <c r="AO51" s="191">
        <f>IFERROR((IF(AND($P51&gt;=AO$4,$P51&lt;AP$4,$Q51&lt;AP$4),NETWORKDAYS.INTL($P51,$Q51,1,(Holidays!$A$1:$A$248)),0)+IF(AND($P51&gt;=AO$4,$P51&lt;AP$4,$Q51&gt;=AP$4),NETWORKDAYS.INTL($P51,(AP$4)-1,1,(Holidays!$A$1:$A$248)),0)+IF(AND($P51&lt;AO$4,$Q51&lt;AP$4,$Q51&gt;=AO$4),NETWORKDAYS.INTL(AO$4,$Q51,1,(Holidays!$A$1:$A$248)),0)+IF(AND($P51&lt;AO$4,$Q51&gt;=AP$4,$Q51&gt;=AO$4),NETWORKDAYS.INTL(AO$4,(AP$4)-1,1,(Holidays!$A$1:$A$248)),0))*$S51,"")</f>
        <v>0</v>
      </c>
      <c r="AP51" s="191">
        <f>IFERROR((IF(AND($P51&gt;=AP$4,$P51&lt;AQ$4,$Q51&lt;AQ$4),NETWORKDAYS.INTL($P51,$Q51,1,(Holidays!$A$1:$A$248)),0)+IF(AND($P51&gt;=AP$4,$P51&lt;AQ$4,$Q51&gt;=AQ$4),NETWORKDAYS.INTL($P51,(AQ$4)-1,1,(Holidays!$A$1:$A$248)),0)+IF(AND($P51&lt;AP$4,$Q51&lt;AQ$4,$Q51&gt;=AP$4),NETWORKDAYS.INTL(AP$4,$Q51,1,(Holidays!$A$1:$A$248)),0)+IF(AND($P51&lt;AP$4,$Q51&gt;=AQ$4,$Q51&gt;=AP$4),NETWORKDAYS.INTL(AP$4,(AQ$4)-1,1,(Holidays!$A$1:$A$248)),0))*$S51,"")</f>
        <v>0</v>
      </c>
      <c r="AQ51" s="191">
        <f>IFERROR((IF(AND($P51&gt;=AQ$4,$P51&lt;AR$4,$Q51&lt;AR$4),NETWORKDAYS.INTL($P51,$Q51,1,(Holidays!$A$1:$A$248)),0)+IF(AND($P51&gt;=AQ$4,$P51&lt;AR$4,$Q51&gt;=AR$4),NETWORKDAYS.INTL($P51,(AR$4)-1,1,(Holidays!$A$1:$A$248)),0)+IF(AND($P51&lt;AQ$4,$Q51&lt;AR$4,$Q51&gt;=AQ$4),NETWORKDAYS.INTL(AQ$4,$Q51,1,(Holidays!$A$1:$A$248)),0)+IF(AND($P51&lt;AQ$4,$Q51&gt;=AR$4,$Q51&gt;=AQ$4),NETWORKDAYS.INTL(AQ$4,(AR$4)-1,1,(Holidays!$A$1:$A$248)),0))*$S51,"")</f>
        <v>0</v>
      </c>
      <c r="AR51" s="191">
        <f>IFERROR((IF(AND($P51&gt;=AR$4,$P51&lt;AS$4,$Q51&lt;AS$4),NETWORKDAYS.INTL($P51,$Q51,1,(Holidays!$A$1:$A$248)),0)+IF(AND($P51&gt;=AR$4,$P51&lt;AS$4,$Q51&gt;=AS$4),NETWORKDAYS.INTL($P51,(AS$4)-1,1,(Holidays!$A$1:$A$248)),0)+IF(AND($P51&lt;AR$4,$Q51&lt;AS$4,$Q51&gt;=AR$4),NETWORKDAYS.INTL(AR$4,$Q51,1,(Holidays!$A$1:$A$248)),0)+IF(AND($P51&lt;AR$4,$Q51&gt;=AS$4,$Q51&gt;=AR$4),NETWORKDAYS.INTL(AR$4,(AS$4)-1,1,(Holidays!$A$1:$A$248)),0))*$S51,"")</f>
        <v>12</v>
      </c>
      <c r="AS51" s="192">
        <f>IFERROR((IF(AND($P51&gt;=AS$4,$P51&lt;AT$4,$Q51&lt;AT$4),NETWORKDAYS.INTL($P51,$Q51,1,(Holidays!$A$1:$A$248)),0)+IF(AND($P51&gt;=AS$4,$P51&lt;AT$4,$Q51&gt;=AT$4),NETWORKDAYS.INTL($P51,(AT$4)-1,1,(Holidays!$A$1:$A$248)),0)+IF(AND($P51&lt;AS$4,$Q51&lt;AT$4,$Q51&gt;=AS$4),NETWORKDAYS.INTL(AS$4,$Q51,1,(Holidays!$A$1:$A$248)),0)+IF(AND($P51&lt;AS$4,$Q51&gt;=AT$4,$Q51&gt;=AS$4),NETWORKDAYS.INTL(AS$4,(AT$4)-1,1,(Holidays!$A$1:$A$248)),0))*$S51,"")</f>
        <v>0</v>
      </c>
      <c r="AT51" s="191"/>
      <c r="AU51" s="191"/>
      <c r="AV51" s="191"/>
      <c r="AW51" s="191"/>
      <c r="AX51" s="191"/>
      <c r="AY51" s="191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1"/>
      <c r="CI51" s="191"/>
      <c r="CJ51" s="191"/>
      <c r="CK51" s="191"/>
      <c r="CL51" s="191"/>
      <c r="CM51" s="191"/>
      <c r="CN51" s="191"/>
      <c r="CO51" s="191"/>
      <c r="CP51" s="191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2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1"/>
      <c r="DU51" s="191"/>
      <c r="DV51" s="191"/>
      <c r="DW51" s="191"/>
      <c r="DX51" s="191"/>
      <c r="DY51" s="191"/>
      <c r="DZ51" s="191"/>
      <c r="EA51" s="191"/>
      <c r="EB51" s="191"/>
      <c r="EC51" s="191"/>
      <c r="ED51" s="191"/>
      <c r="EE51" s="191"/>
      <c r="EF51" s="191"/>
      <c r="EG51" s="191"/>
      <c r="EH51" s="191"/>
      <c r="EI51" s="191"/>
      <c r="EJ51" s="191"/>
      <c r="EK51" s="191"/>
      <c r="EL51" s="191"/>
      <c r="EM51" s="191"/>
      <c r="EN51" s="191"/>
      <c r="EO51" s="191"/>
      <c r="EP51" s="191"/>
      <c r="EQ51" s="191"/>
      <c r="ER51" s="191"/>
      <c r="ES51" s="191"/>
      <c r="ET51" s="191"/>
      <c r="EU51" s="191"/>
      <c r="EV51" s="191"/>
      <c r="EW51" s="191"/>
      <c r="EX51" s="191"/>
      <c r="EY51" s="191"/>
      <c r="EZ51" s="191"/>
      <c r="FA51" s="191"/>
      <c r="FB51" s="191"/>
      <c r="FC51" s="191"/>
      <c r="FD51" s="191"/>
      <c r="FE51" s="191"/>
      <c r="FF51" s="191"/>
      <c r="FG51" s="191"/>
      <c r="FH51" s="191"/>
      <c r="FI51" s="191"/>
      <c r="FJ51" s="191"/>
      <c r="FK51" s="191"/>
      <c r="FL51" s="191"/>
      <c r="FM51" s="191"/>
      <c r="FN51" s="191"/>
      <c r="FO51" s="191"/>
      <c r="FP51" s="191"/>
      <c r="FQ51" s="191"/>
      <c r="FR51" s="191"/>
      <c r="FS51" s="191"/>
      <c r="FT51" s="191"/>
      <c r="FU51" s="191"/>
      <c r="FV51" s="191"/>
      <c r="FW51" s="191"/>
      <c r="FX51" s="191"/>
      <c r="FY51" s="191"/>
      <c r="FZ51" s="191"/>
      <c r="GA51" s="191"/>
      <c r="GB51" s="191"/>
      <c r="GC51" s="191"/>
      <c r="GD51" s="191"/>
      <c r="GE51" s="191"/>
      <c r="GF51" s="191"/>
      <c r="GG51" s="191"/>
      <c r="GH51" s="191"/>
      <c r="GI51" s="191"/>
      <c r="GJ51" s="191"/>
      <c r="GK51" s="191"/>
      <c r="GL51" s="191"/>
      <c r="GM51" s="191"/>
      <c r="GN51" s="191"/>
      <c r="GO51" s="191"/>
      <c r="GP51" s="191"/>
      <c r="GQ51" s="191"/>
      <c r="GR51" s="191"/>
      <c r="GS51" s="191"/>
      <c r="GT51" s="191"/>
      <c r="GU51" s="191"/>
      <c r="GV51" s="191"/>
      <c r="GW51" s="191"/>
      <c r="GX51" s="191"/>
      <c r="GY51" s="191"/>
      <c r="GZ51" s="191"/>
      <c r="HA51" s="191"/>
      <c r="HB51" s="191"/>
      <c r="HC51" s="191"/>
      <c r="HD51" s="191"/>
      <c r="HE51" s="191"/>
      <c r="HF51" s="191"/>
      <c r="HG51" s="191"/>
      <c r="HH51" s="191"/>
      <c r="HI51" s="191"/>
      <c r="HJ51" s="191"/>
      <c r="HK51" s="191"/>
      <c r="HL51" s="191"/>
      <c r="HM51" s="191"/>
      <c r="HN51" s="191"/>
      <c r="HO51" s="191"/>
      <c r="HP51" s="191"/>
      <c r="HQ51" s="191"/>
      <c r="HR51" s="191"/>
      <c r="HS51" s="191"/>
      <c r="HT51" s="191"/>
      <c r="HU51" s="191"/>
      <c r="HV51" s="191"/>
      <c r="HW51" s="191"/>
      <c r="HX51" s="191"/>
      <c r="HY51" s="191"/>
      <c r="HZ51" s="191"/>
      <c r="IA51" s="191"/>
      <c r="IB51" s="191"/>
      <c r="IC51" s="191"/>
      <c r="ID51" s="191"/>
      <c r="IE51" s="191"/>
      <c r="IF51" s="191"/>
      <c r="IG51" s="191"/>
      <c r="IH51" s="191"/>
      <c r="II51" s="191"/>
      <c r="IJ51" s="191"/>
      <c r="IK51" s="191"/>
      <c r="IL51" s="191"/>
      <c r="IM51" s="191"/>
      <c r="IN51" s="191"/>
      <c r="IO51" s="193"/>
    </row>
    <row r="52" spans="2:249" ht="15" customHeight="1">
      <c r="B52" s="59" t="str">
        <f>'A-1_MH Estimation'!B52</f>
        <v>B.22</v>
      </c>
      <c r="C52" s="60" t="str">
        <f>IFERROR(VLOOKUP(B52,'A-1_MH Estimation'!$B$6:$C$54,2,0),"")</f>
        <v>Hole Management  - Administrative Documentation &amp; Customer Comment Followed up</v>
      </c>
      <c r="D52" s="174">
        <f>IFERROR(VLOOKUP(C52,'A-1_MH Estimation'!$C$7:$K$61,9,0)*1,0)</f>
        <v>16</v>
      </c>
      <c r="E52" s="165">
        <v>1</v>
      </c>
      <c r="F52" s="166"/>
      <c r="G52" s="166"/>
      <c r="H52" s="166"/>
      <c r="I52" s="166"/>
      <c r="J52" s="167"/>
      <c r="K52" s="354">
        <f t="shared" ca="1" si="437"/>
        <v>16</v>
      </c>
      <c r="L52" s="307">
        <v>0.5</v>
      </c>
      <c r="M52" s="307">
        <v>0.5</v>
      </c>
      <c r="N52" s="307"/>
      <c r="O52" s="167"/>
      <c r="P52" s="171">
        <v>44630</v>
      </c>
      <c r="Q52" s="171">
        <v>44631</v>
      </c>
      <c r="R52" s="170">
        <f>NETWORKDAYS.INTL(P52,Q52,1,Holidays!$A$1:$A$248)</f>
        <v>2</v>
      </c>
      <c r="S52" s="62">
        <f t="shared" si="436"/>
        <v>8</v>
      </c>
      <c r="U52" s="253">
        <f>SUM($V52:IO52)</f>
        <v>16</v>
      </c>
      <c r="V52" s="190"/>
      <c r="W52" s="191">
        <f>IFERROR((IF(AND($P52&gt;=W$4,$P52&lt;X$4,$Q52&lt;X$4),NETWORKDAYS.INTL($P52,$Q52,1,(Holidays!$A$1:$A$248)),0)+IF(AND($P52&gt;=W$4,$P52&lt;X$4,$Q52&gt;=X$4),NETWORKDAYS.INTL($P52,(X$4)-1,1,(Holidays!$A$1:$A$248)),0)+IF(AND($P52&lt;W$4,$Q52&lt;X$4,$Q52&gt;=W$4),NETWORKDAYS.INTL(W$4,$Q52,1,(Holidays!$A$1:$A$248)),0)+IF(AND($P52&lt;W$4,$Q52&gt;=X$4,$Q52&gt;=W$4),NETWORKDAYS.INTL(W$4,(X$4)-1,1,(Holidays!$A$1:$A$248)),0))*$S52,"")</f>
        <v>0</v>
      </c>
      <c r="X52" s="191">
        <f>IFERROR((IF(AND($P52&gt;=X$4,$P52&lt;Y$4,$Q52&lt;Y$4),NETWORKDAYS.INTL($P52,$Q52,1,(Holidays!$A$1:$A$248)),0)+IF(AND($P52&gt;=X$4,$P52&lt;Y$4,$Q52&gt;=Y$4),NETWORKDAYS.INTL($P52,(Y$4)-1,1,(Holidays!$A$1:$A$248)),0)+IF(AND($P52&lt;X$4,$Q52&lt;Y$4,$Q52&gt;=X$4),NETWORKDAYS.INTL(X$4,$Q52,1,(Holidays!$A$1:$A$248)),0)+IF(AND($P52&lt;X$4,$Q52&gt;=Y$4,$Q52&gt;=X$4),NETWORKDAYS.INTL(X$4,(Y$4)-1,1,(Holidays!$A$1:$A$248)),0))*$S52,"")</f>
        <v>0</v>
      </c>
      <c r="Y52" s="191">
        <f>IFERROR((IF(AND($P52&gt;=Y$4,$P52&lt;Z$4,$Q52&lt;Z$4),NETWORKDAYS.INTL($P52,$Q52,1,(Holidays!$A$1:$A$248)),0)+IF(AND($P52&gt;=Y$4,$P52&lt;Z$4,$Q52&gt;=Z$4),NETWORKDAYS.INTL($P52,(Z$4)-1,1,(Holidays!$A$1:$A$248)),0)+IF(AND($P52&lt;Y$4,$Q52&lt;Z$4,$Q52&gt;=Y$4),NETWORKDAYS.INTL(Y$4,$Q52,1,(Holidays!$A$1:$A$248)),0)+IF(AND($P52&lt;Y$4,$Q52&gt;=Z$4,$Q52&gt;=Y$4),NETWORKDAYS.INTL(Y$4,(Z$4)-1,1,(Holidays!$A$1:$A$248)),0))*$S52,"")</f>
        <v>0</v>
      </c>
      <c r="Z52" s="191">
        <f>IFERROR((IF(AND($P52&gt;=Z$4,$P52&lt;AA$4,$Q52&lt;AA$4),NETWORKDAYS.INTL($P52,$Q52,1,(Holidays!$A$1:$A$248)),0)+IF(AND($P52&gt;=Z$4,$P52&lt;AA$4,$Q52&gt;=AA$4),NETWORKDAYS.INTL($P52,(AA$4)-1,1,(Holidays!$A$1:$A$248)),0)+IF(AND($P52&lt;Z$4,$Q52&lt;AA$4,$Q52&gt;=Z$4),NETWORKDAYS.INTL(Z$4,$Q52,1,(Holidays!$A$1:$A$248)),0)+IF(AND($P52&lt;Z$4,$Q52&gt;=AA$4,$Q52&gt;=Z$4),NETWORKDAYS.INTL(Z$4,(AA$4)-1,1,(Holidays!$A$1:$A$248)),0))*$S52,"")</f>
        <v>0</v>
      </c>
      <c r="AA52" s="191">
        <f>IFERROR((IF(AND($P52&gt;=AA$4,$P52&lt;AB$4,$Q52&lt;AB$4),NETWORKDAYS.INTL($P52,$Q52,1,(Holidays!$A$1:$A$248)),0)+IF(AND($P52&gt;=AA$4,$P52&lt;AB$4,$Q52&gt;=AB$4),NETWORKDAYS.INTL($P52,(AB$4)-1,1,(Holidays!$A$1:$A$248)),0)+IF(AND($P52&lt;AA$4,$Q52&lt;AB$4,$Q52&gt;=AA$4),NETWORKDAYS.INTL(AA$4,$Q52,1,(Holidays!$A$1:$A$248)),0)+IF(AND($P52&lt;AA$4,$Q52&gt;=AB$4,$Q52&gt;=AA$4),NETWORKDAYS.INTL(AA$4,(AB$4)-1,1,(Holidays!$A$1:$A$248)),0))*$S52,"")</f>
        <v>0</v>
      </c>
      <c r="AB52" s="191">
        <f>IFERROR((IF(AND($P52&gt;=AB$4,$P52&lt;AC$4,$Q52&lt;AC$4),NETWORKDAYS.INTL($P52,$Q52,1,(Holidays!$A$1:$A$248)),0)+IF(AND($P52&gt;=AB$4,$P52&lt;AC$4,$Q52&gt;=AC$4),NETWORKDAYS.INTL($P52,(AC$4)-1,1,(Holidays!$A$1:$A$248)),0)+IF(AND($P52&lt;AB$4,$Q52&lt;AC$4,$Q52&gt;=AB$4),NETWORKDAYS.INTL(AB$4,$Q52,1,(Holidays!$A$1:$A$248)),0)+IF(AND($P52&lt;AB$4,$Q52&gt;=AC$4,$Q52&gt;=AB$4),NETWORKDAYS.INTL(AB$4,(AC$4)-1,1,(Holidays!$A$1:$A$248)),0))*$S52,"")</f>
        <v>0</v>
      </c>
      <c r="AC52" s="191">
        <f>IFERROR((IF(AND($P52&gt;=AC$4,$P52&lt;AD$4,$Q52&lt;AD$4),NETWORKDAYS.INTL($P52,$Q52,1,(Holidays!$A$1:$A$248)),0)+IF(AND($P52&gt;=AC$4,$P52&lt;AD$4,$Q52&gt;=AD$4),NETWORKDAYS.INTL($P52,(AD$4)-1,1,(Holidays!$A$1:$A$248)),0)+IF(AND($P52&lt;AC$4,$Q52&lt;AD$4,$Q52&gt;=AC$4),NETWORKDAYS.INTL(AC$4,$Q52,1,(Holidays!$A$1:$A$248)),0)+IF(AND($P52&lt;AC$4,$Q52&gt;=AD$4,$Q52&gt;=AC$4),NETWORKDAYS.INTL(AC$4,(AD$4)-1,1,(Holidays!$A$1:$A$248)),0))*$S52,"")</f>
        <v>0</v>
      </c>
      <c r="AD52" s="191">
        <f>IFERROR((IF(AND($P52&gt;=AD$4,$P52&lt;AE$4,$Q52&lt;AE$4),NETWORKDAYS.INTL($P52,$Q52,1,(Holidays!$A$1:$A$248)),0)+IF(AND($P52&gt;=AD$4,$P52&lt;AE$4,$Q52&gt;=AE$4),NETWORKDAYS.INTL($P52,(AE$4)-1,1,(Holidays!$A$1:$A$248)),0)+IF(AND($P52&lt;AD$4,$Q52&lt;AE$4,$Q52&gt;=AD$4),NETWORKDAYS.INTL(AD$4,$Q52,1,(Holidays!$A$1:$A$248)),0)+IF(AND($P52&lt;AD$4,$Q52&gt;=AE$4,$Q52&gt;=AD$4),NETWORKDAYS.INTL(AD$4,(AE$4)-1,1,(Holidays!$A$1:$A$248)),0))*$S52,"")</f>
        <v>0</v>
      </c>
      <c r="AE52" s="191">
        <f>IFERROR((IF(AND($P52&gt;=AE$4,$P52&lt;AF$4,$Q52&lt;AF$4),NETWORKDAYS.INTL($P52,$Q52,1,(Holidays!$A$1:$A$248)),0)+IF(AND($P52&gt;=AE$4,$P52&lt;AF$4,$Q52&gt;=AF$4),NETWORKDAYS.INTL($P52,(AF$4)-1,1,(Holidays!$A$1:$A$248)),0)+IF(AND($P52&lt;AE$4,$Q52&lt;AF$4,$Q52&gt;=AE$4),NETWORKDAYS.INTL(AE$4,$Q52,1,(Holidays!$A$1:$A$248)),0)+IF(AND($P52&lt;AE$4,$Q52&gt;=AF$4,$Q52&gt;=AE$4),NETWORKDAYS.INTL(AE$4,(AF$4)-1,1,(Holidays!$A$1:$A$248)),0))*$S52,"")</f>
        <v>0</v>
      </c>
      <c r="AF52" s="191">
        <f>IFERROR((IF(AND($P52&gt;=AF$4,$P52&lt;AG$4,$Q52&lt;AG$4),NETWORKDAYS.INTL($P52,$Q52,1,(Holidays!$A$1:$A$248)),0)+IF(AND($P52&gt;=AF$4,$P52&lt;AG$4,$Q52&gt;=AG$4),NETWORKDAYS.INTL($P52,(AG$4)-1,1,(Holidays!$A$1:$A$248)),0)+IF(AND($P52&lt;AF$4,$Q52&lt;AG$4,$Q52&gt;=AF$4),NETWORKDAYS.INTL(AF$4,$Q52,1,(Holidays!$A$1:$A$248)),0)+IF(AND($P52&lt;AF$4,$Q52&gt;=AG$4,$Q52&gt;=AF$4),NETWORKDAYS.INTL(AF$4,(AG$4)-1,1,(Holidays!$A$1:$A$248)),0))*$S52,"")</f>
        <v>0</v>
      </c>
      <c r="AG52" s="191">
        <f>IFERROR((IF(AND($P52&gt;=AG$4,$P52&lt;AH$4,$Q52&lt;AH$4),NETWORKDAYS.INTL($P52,$Q52,1,(Holidays!$A$1:$A$248)),0)+IF(AND($P52&gt;=AG$4,$P52&lt;AH$4,$Q52&gt;=AH$4),NETWORKDAYS.INTL($P52,(AH$4)-1,1,(Holidays!$A$1:$A$248)),0)+IF(AND($P52&lt;AG$4,$Q52&lt;AH$4,$Q52&gt;=AG$4),NETWORKDAYS.INTL(AG$4,$Q52,1,(Holidays!$A$1:$A$248)),0)+IF(AND($P52&lt;AG$4,$Q52&gt;=AH$4,$Q52&gt;=AG$4),NETWORKDAYS.INTL(AG$4,(AH$4)-1,1,(Holidays!$A$1:$A$248)),0))*$S52,"")</f>
        <v>0</v>
      </c>
      <c r="AH52" s="191">
        <f>IFERROR((IF(AND($P52&gt;=AH$4,$P52&lt;AI$4,$Q52&lt;AI$4),NETWORKDAYS.INTL($P52,$Q52,1,(Holidays!$A$1:$A$248)),0)+IF(AND($P52&gt;=AH$4,$P52&lt;AI$4,$Q52&gt;=AI$4),NETWORKDAYS.INTL($P52,(AI$4)-1,1,(Holidays!$A$1:$A$248)),0)+IF(AND($P52&lt;AH$4,$Q52&lt;AI$4,$Q52&gt;=AH$4),NETWORKDAYS.INTL(AH$4,$Q52,1,(Holidays!$A$1:$A$248)),0)+IF(AND($P52&lt;AH$4,$Q52&gt;=AI$4,$Q52&gt;=AH$4),NETWORKDAYS.INTL(AH$4,(AI$4)-1,1,(Holidays!$A$1:$A$248)),0))*$S52,"")</f>
        <v>0</v>
      </c>
      <c r="AI52" s="191">
        <f>IFERROR((IF(AND($P52&gt;=AI$4,$P52&lt;AJ$4,$Q52&lt;AJ$4),NETWORKDAYS.INTL($P52,$Q52,1,(Holidays!$A$1:$A$248)),0)+IF(AND($P52&gt;=AI$4,$P52&lt;AJ$4,$Q52&gt;=AJ$4),NETWORKDAYS.INTL($P52,(AJ$4)-1,1,(Holidays!$A$1:$A$248)),0)+IF(AND($P52&lt;AI$4,$Q52&lt;AJ$4,$Q52&gt;=AI$4),NETWORKDAYS.INTL(AI$4,$Q52,1,(Holidays!$A$1:$A$248)),0)+IF(AND($P52&lt;AI$4,$Q52&gt;=AJ$4,$Q52&gt;=AI$4),NETWORKDAYS.INTL(AI$4,(AJ$4)-1,1,(Holidays!$A$1:$A$248)),0))*$S52,"")</f>
        <v>0</v>
      </c>
      <c r="AJ52" s="191">
        <f>IFERROR((IF(AND($P52&gt;=AJ$4,$P52&lt;AK$4,$Q52&lt;AK$4),NETWORKDAYS.INTL($P52,$Q52,1,(Holidays!$A$1:$A$248)),0)+IF(AND($P52&gt;=AJ$4,$P52&lt;AK$4,$Q52&gt;=AK$4),NETWORKDAYS.INTL($P52,(AK$4)-1,1,(Holidays!$A$1:$A$248)),0)+IF(AND($P52&lt;AJ$4,$Q52&lt;AK$4,$Q52&gt;=AJ$4),NETWORKDAYS.INTL(AJ$4,$Q52,1,(Holidays!$A$1:$A$248)),0)+IF(AND($P52&lt;AJ$4,$Q52&gt;=AK$4,$Q52&gt;=AJ$4),NETWORKDAYS.INTL(AJ$4,(AK$4)-1,1,(Holidays!$A$1:$A$248)),0))*$S52,"")</f>
        <v>0</v>
      </c>
      <c r="AK52" s="191">
        <f>IFERROR((IF(AND($P52&gt;=AK$4,$P52&lt;AL$4,$Q52&lt;AL$4),NETWORKDAYS.INTL($P52,$Q52,1,(Holidays!$A$1:$A$248)),0)+IF(AND($P52&gt;=AK$4,$P52&lt;AL$4,$Q52&gt;=AL$4),NETWORKDAYS.INTL($P52,(AL$4)-1,1,(Holidays!$A$1:$A$248)),0)+IF(AND($P52&lt;AK$4,$Q52&lt;AL$4,$Q52&gt;=AK$4),NETWORKDAYS.INTL(AK$4,$Q52,1,(Holidays!$A$1:$A$248)),0)+IF(AND($P52&lt;AK$4,$Q52&gt;=AL$4,$Q52&gt;=AK$4),NETWORKDAYS.INTL(AK$4,(AL$4)-1,1,(Holidays!$A$1:$A$248)),0))*$S52,"")</f>
        <v>0</v>
      </c>
      <c r="AL52" s="191">
        <f>IFERROR((IF(AND($P52&gt;=AL$4,$P52&lt;AM$4,$Q52&lt;AM$4),NETWORKDAYS.INTL($P52,$Q52,1,(Holidays!$A$1:$A$248)),0)+IF(AND($P52&gt;=AL$4,$P52&lt;AM$4,$Q52&gt;=AM$4),NETWORKDAYS.INTL($P52,(AM$4)-1,1,(Holidays!$A$1:$A$248)),0)+IF(AND($P52&lt;AL$4,$Q52&lt;AM$4,$Q52&gt;=AL$4),NETWORKDAYS.INTL(AL$4,$Q52,1,(Holidays!$A$1:$A$248)),0)+IF(AND($P52&lt;AL$4,$Q52&gt;=AM$4,$Q52&gt;=AL$4),NETWORKDAYS.INTL(AL$4,(AM$4)-1,1,(Holidays!$A$1:$A$248)),0))*$S52,"")</f>
        <v>0</v>
      </c>
      <c r="AM52" s="191">
        <f>IFERROR((IF(AND($P52&gt;=AM$4,$P52&lt;AN$4,$Q52&lt;AN$4),NETWORKDAYS.INTL($P52,$Q52,1,(Holidays!$A$1:$A$248)),0)+IF(AND($P52&gt;=AM$4,$P52&lt;AN$4,$Q52&gt;=AN$4),NETWORKDAYS.INTL($P52,(AN$4)-1,1,(Holidays!$A$1:$A$248)),0)+IF(AND($P52&lt;AM$4,$Q52&lt;AN$4,$Q52&gt;=AM$4),NETWORKDAYS.INTL(AM$4,$Q52,1,(Holidays!$A$1:$A$248)),0)+IF(AND($P52&lt;AM$4,$Q52&gt;=AN$4,$Q52&gt;=AM$4),NETWORKDAYS.INTL(AM$4,(AN$4)-1,1,(Holidays!$A$1:$A$248)),0))*$S52,"")</f>
        <v>0</v>
      </c>
      <c r="AN52" s="191">
        <f>IFERROR((IF(AND($P52&gt;=AN$4,$P52&lt;AO$4,$Q52&lt;AO$4),NETWORKDAYS.INTL($P52,$Q52,1,(Holidays!$A$1:$A$248)),0)+IF(AND($P52&gt;=AN$4,$P52&lt;AO$4,$Q52&gt;=AO$4),NETWORKDAYS.INTL($P52,(AO$4)-1,1,(Holidays!$A$1:$A$248)),0)+IF(AND($P52&lt;AN$4,$Q52&lt;AO$4,$Q52&gt;=AN$4),NETWORKDAYS.INTL(AN$4,$Q52,1,(Holidays!$A$1:$A$248)),0)+IF(AND($P52&lt;AN$4,$Q52&gt;=AO$4,$Q52&gt;=AN$4),NETWORKDAYS.INTL(AN$4,(AO$4)-1,1,(Holidays!$A$1:$A$248)),0))*$S52,"")</f>
        <v>0</v>
      </c>
      <c r="AO52" s="191">
        <f>IFERROR((IF(AND($P52&gt;=AO$4,$P52&lt;AP$4,$Q52&lt;AP$4),NETWORKDAYS.INTL($P52,$Q52,1,(Holidays!$A$1:$A$248)),0)+IF(AND($P52&gt;=AO$4,$P52&lt;AP$4,$Q52&gt;=AP$4),NETWORKDAYS.INTL($P52,(AP$4)-1,1,(Holidays!$A$1:$A$248)),0)+IF(AND($P52&lt;AO$4,$Q52&lt;AP$4,$Q52&gt;=AO$4),NETWORKDAYS.INTL(AO$4,$Q52,1,(Holidays!$A$1:$A$248)),0)+IF(AND($P52&lt;AO$4,$Q52&gt;=AP$4,$Q52&gt;=AO$4),NETWORKDAYS.INTL(AO$4,(AP$4)-1,1,(Holidays!$A$1:$A$248)),0))*$S52,"")</f>
        <v>0</v>
      </c>
      <c r="AP52" s="191">
        <f>IFERROR((IF(AND($P52&gt;=AP$4,$P52&lt;AQ$4,$Q52&lt;AQ$4),NETWORKDAYS.INTL($P52,$Q52,1,(Holidays!$A$1:$A$248)),0)+IF(AND($P52&gt;=AP$4,$P52&lt;AQ$4,$Q52&gt;=AQ$4),NETWORKDAYS.INTL($P52,(AQ$4)-1,1,(Holidays!$A$1:$A$248)),0)+IF(AND($P52&lt;AP$4,$Q52&lt;AQ$4,$Q52&gt;=AP$4),NETWORKDAYS.INTL(AP$4,$Q52,1,(Holidays!$A$1:$A$248)),0)+IF(AND($P52&lt;AP$4,$Q52&gt;=AQ$4,$Q52&gt;=AP$4),NETWORKDAYS.INTL(AP$4,(AQ$4)-1,1,(Holidays!$A$1:$A$248)),0))*$S52,"")</f>
        <v>0</v>
      </c>
      <c r="AQ52" s="191">
        <f>IFERROR((IF(AND($P52&gt;=AQ$4,$P52&lt;AR$4,$Q52&lt;AR$4),NETWORKDAYS.INTL($P52,$Q52,1,(Holidays!$A$1:$A$248)),0)+IF(AND($P52&gt;=AQ$4,$P52&lt;AR$4,$Q52&gt;=AR$4),NETWORKDAYS.INTL($P52,(AR$4)-1,1,(Holidays!$A$1:$A$248)),0)+IF(AND($P52&lt;AQ$4,$Q52&lt;AR$4,$Q52&gt;=AQ$4),NETWORKDAYS.INTL(AQ$4,$Q52,1,(Holidays!$A$1:$A$248)),0)+IF(AND($P52&lt;AQ$4,$Q52&gt;=AR$4,$Q52&gt;=AQ$4),NETWORKDAYS.INTL(AQ$4,(AR$4)-1,1,(Holidays!$A$1:$A$248)),0))*$S52,"")</f>
        <v>0</v>
      </c>
      <c r="AR52" s="191">
        <f>IFERROR((IF(AND($P52&gt;=AR$4,$P52&lt;AS$4,$Q52&lt;AS$4),NETWORKDAYS.INTL($P52,$Q52,1,(Holidays!$A$1:$A$248)),0)+IF(AND($P52&gt;=AR$4,$P52&lt;AS$4,$Q52&gt;=AS$4),NETWORKDAYS.INTL($P52,(AS$4)-1,1,(Holidays!$A$1:$A$248)),0)+IF(AND($P52&lt;AR$4,$Q52&lt;AS$4,$Q52&gt;=AR$4),NETWORKDAYS.INTL(AR$4,$Q52,1,(Holidays!$A$1:$A$248)),0)+IF(AND($P52&lt;AR$4,$Q52&gt;=AS$4,$Q52&gt;=AR$4),NETWORKDAYS.INTL(AR$4,(AS$4)-1,1,(Holidays!$A$1:$A$248)),0))*$S52,"")</f>
        <v>16</v>
      </c>
      <c r="AS52" s="192">
        <f>IFERROR((IF(AND($P52&gt;=AS$4,$P52&lt;AT$4,$Q52&lt;AT$4),NETWORKDAYS.INTL($P52,$Q52,1,(Holidays!$A$1:$A$248)),0)+IF(AND($P52&gt;=AS$4,$P52&lt;AT$4,$Q52&gt;=AT$4),NETWORKDAYS.INTL($P52,(AT$4)-1,1,(Holidays!$A$1:$A$248)),0)+IF(AND($P52&lt;AS$4,$Q52&lt;AT$4,$Q52&gt;=AS$4),NETWORKDAYS.INTL(AS$4,$Q52,1,(Holidays!$A$1:$A$248)),0)+IF(AND($P52&lt;AS$4,$Q52&gt;=AT$4,$Q52&gt;=AS$4),NETWORKDAYS.INTL(AS$4,(AT$4)-1,1,(Holidays!$A$1:$A$248)),0))*$S52,"")</f>
        <v>0</v>
      </c>
      <c r="AT52" s="191"/>
      <c r="AU52" s="191"/>
      <c r="AV52" s="191"/>
      <c r="AW52" s="191"/>
      <c r="AX52" s="191"/>
      <c r="AY52" s="191"/>
      <c r="AZ52" s="191"/>
      <c r="BA52" s="191"/>
      <c r="BB52" s="191"/>
      <c r="BC52" s="191"/>
      <c r="BD52" s="191"/>
      <c r="BE52" s="191"/>
      <c r="BF52" s="191"/>
      <c r="BG52" s="191"/>
      <c r="BH52" s="191"/>
      <c r="BI52" s="191"/>
      <c r="BJ52" s="191"/>
      <c r="BK52" s="191"/>
      <c r="BL52" s="191"/>
      <c r="BM52" s="191"/>
      <c r="BN52" s="191"/>
      <c r="BO52" s="191"/>
      <c r="BP52" s="191"/>
      <c r="BQ52" s="191"/>
      <c r="BR52" s="191"/>
      <c r="BS52" s="191"/>
      <c r="BT52" s="191"/>
      <c r="BU52" s="191"/>
      <c r="BV52" s="191"/>
      <c r="BW52" s="191"/>
      <c r="BX52" s="191"/>
      <c r="BY52" s="191"/>
      <c r="BZ52" s="191"/>
      <c r="CA52" s="191"/>
      <c r="CB52" s="191"/>
      <c r="CC52" s="191"/>
      <c r="CD52" s="191"/>
      <c r="CE52" s="191"/>
      <c r="CF52" s="191"/>
      <c r="CG52" s="191"/>
      <c r="CH52" s="191"/>
      <c r="CI52" s="191"/>
      <c r="CJ52" s="191"/>
      <c r="CK52" s="191"/>
      <c r="CL52" s="191"/>
      <c r="CM52" s="191"/>
      <c r="CN52" s="191"/>
      <c r="CO52" s="191"/>
      <c r="CP52" s="191"/>
      <c r="CQ52" s="191"/>
      <c r="CR52" s="191"/>
      <c r="CS52" s="191"/>
      <c r="CT52" s="191"/>
      <c r="CU52" s="191"/>
      <c r="CV52" s="191"/>
      <c r="CW52" s="191"/>
      <c r="CX52" s="191"/>
      <c r="CY52" s="191"/>
      <c r="CZ52" s="191"/>
      <c r="DA52" s="191"/>
      <c r="DB52" s="191"/>
      <c r="DC52" s="191"/>
      <c r="DD52" s="192"/>
      <c r="DE52" s="191"/>
      <c r="DF52" s="191"/>
      <c r="DG52" s="191"/>
      <c r="DH52" s="191"/>
      <c r="DI52" s="191"/>
      <c r="DJ52" s="191"/>
      <c r="DK52" s="191"/>
      <c r="DL52" s="191"/>
      <c r="DM52" s="191"/>
      <c r="DN52" s="191"/>
      <c r="DO52" s="191"/>
      <c r="DP52" s="191"/>
      <c r="DQ52" s="191"/>
      <c r="DR52" s="191"/>
      <c r="DS52" s="191"/>
      <c r="DT52" s="191"/>
      <c r="DU52" s="191"/>
      <c r="DV52" s="191"/>
      <c r="DW52" s="191"/>
      <c r="DX52" s="191"/>
      <c r="DY52" s="191"/>
      <c r="DZ52" s="191"/>
      <c r="EA52" s="191"/>
      <c r="EB52" s="191"/>
      <c r="EC52" s="191"/>
      <c r="ED52" s="191"/>
      <c r="EE52" s="191"/>
      <c r="EF52" s="191"/>
      <c r="EG52" s="191"/>
      <c r="EH52" s="191"/>
      <c r="EI52" s="191"/>
      <c r="EJ52" s="191"/>
      <c r="EK52" s="191"/>
      <c r="EL52" s="191"/>
      <c r="EM52" s="191"/>
      <c r="EN52" s="191"/>
      <c r="EO52" s="191"/>
      <c r="EP52" s="191"/>
      <c r="EQ52" s="191"/>
      <c r="ER52" s="191"/>
      <c r="ES52" s="191"/>
      <c r="ET52" s="191"/>
      <c r="EU52" s="191"/>
      <c r="EV52" s="191"/>
      <c r="EW52" s="191"/>
      <c r="EX52" s="191"/>
      <c r="EY52" s="191"/>
      <c r="EZ52" s="191"/>
      <c r="FA52" s="191"/>
      <c r="FB52" s="191"/>
      <c r="FC52" s="191"/>
      <c r="FD52" s="191"/>
      <c r="FE52" s="191"/>
      <c r="FF52" s="191"/>
      <c r="FG52" s="191"/>
      <c r="FH52" s="191"/>
      <c r="FI52" s="191"/>
      <c r="FJ52" s="191"/>
      <c r="FK52" s="191"/>
      <c r="FL52" s="191"/>
      <c r="FM52" s="191"/>
      <c r="FN52" s="191"/>
      <c r="FO52" s="191"/>
      <c r="FP52" s="191"/>
      <c r="FQ52" s="191"/>
      <c r="FR52" s="191"/>
      <c r="FS52" s="191"/>
      <c r="FT52" s="191"/>
      <c r="FU52" s="191"/>
      <c r="FV52" s="191"/>
      <c r="FW52" s="191"/>
      <c r="FX52" s="191"/>
      <c r="FY52" s="191"/>
      <c r="FZ52" s="191"/>
      <c r="GA52" s="191"/>
      <c r="GB52" s="191"/>
      <c r="GC52" s="191"/>
      <c r="GD52" s="191"/>
      <c r="GE52" s="191"/>
      <c r="GF52" s="191"/>
      <c r="GG52" s="191"/>
      <c r="GH52" s="191"/>
      <c r="GI52" s="191"/>
      <c r="GJ52" s="191"/>
      <c r="GK52" s="191"/>
      <c r="GL52" s="191"/>
      <c r="GM52" s="191"/>
      <c r="GN52" s="191"/>
      <c r="GO52" s="191"/>
      <c r="GP52" s="191"/>
      <c r="GQ52" s="191"/>
      <c r="GR52" s="191"/>
      <c r="GS52" s="191"/>
      <c r="GT52" s="191"/>
      <c r="GU52" s="191"/>
      <c r="GV52" s="191"/>
      <c r="GW52" s="191"/>
      <c r="GX52" s="191"/>
      <c r="GY52" s="191"/>
      <c r="GZ52" s="191"/>
      <c r="HA52" s="191"/>
      <c r="HB52" s="191"/>
      <c r="HC52" s="191"/>
      <c r="HD52" s="191"/>
      <c r="HE52" s="191"/>
      <c r="HF52" s="191"/>
      <c r="HG52" s="191"/>
      <c r="HH52" s="191"/>
      <c r="HI52" s="191"/>
      <c r="HJ52" s="191"/>
      <c r="HK52" s="191"/>
      <c r="HL52" s="191"/>
      <c r="HM52" s="191"/>
      <c r="HN52" s="191"/>
      <c r="HO52" s="191"/>
      <c r="HP52" s="191"/>
      <c r="HQ52" s="191"/>
      <c r="HR52" s="191"/>
      <c r="HS52" s="191"/>
      <c r="HT52" s="191"/>
      <c r="HU52" s="191"/>
      <c r="HV52" s="191"/>
      <c r="HW52" s="191"/>
      <c r="HX52" s="191"/>
      <c r="HY52" s="191"/>
      <c r="HZ52" s="191"/>
      <c r="IA52" s="191"/>
      <c r="IB52" s="191"/>
      <c r="IC52" s="191"/>
      <c r="ID52" s="191"/>
      <c r="IE52" s="191"/>
      <c r="IF52" s="191"/>
      <c r="IG52" s="191"/>
      <c r="IH52" s="191"/>
      <c r="II52" s="191"/>
      <c r="IJ52" s="191"/>
      <c r="IK52" s="191"/>
      <c r="IL52" s="191"/>
      <c r="IM52" s="191"/>
      <c r="IN52" s="191"/>
      <c r="IO52" s="193"/>
    </row>
    <row r="53" spans="2:249" ht="15" customHeight="1">
      <c r="B53" s="59" t="str">
        <f>'A-1_MH Estimation'!B53</f>
        <v>B.23</v>
      </c>
      <c r="C53" s="60" t="str">
        <f>IFERROR(VLOOKUP(B53,'A-1_MH Estimation'!$B$6:$C$54,2,0),"")</f>
        <v>Head to head component Checking  - Administrative Documentation &amp; Customer Comment Followed up</v>
      </c>
      <c r="D53" s="174">
        <f>IFERROR(VLOOKUP(C53,'A-1_MH Estimation'!$C$7:$K$61,9,0)*1,0)</f>
        <v>12</v>
      </c>
      <c r="E53" s="165">
        <v>1</v>
      </c>
      <c r="F53" s="166"/>
      <c r="G53" s="166"/>
      <c r="H53" s="166"/>
      <c r="I53" s="166"/>
      <c r="J53" s="167"/>
      <c r="K53" s="354">
        <f t="shared" ca="1" si="437"/>
        <v>12</v>
      </c>
      <c r="L53" s="307">
        <v>0.33</v>
      </c>
      <c r="M53" s="307">
        <v>0.67</v>
      </c>
      <c r="N53" s="307"/>
      <c r="O53" s="167"/>
      <c r="P53" s="171">
        <v>44581</v>
      </c>
      <c r="Q53" s="171">
        <v>44582</v>
      </c>
      <c r="R53" s="170">
        <f>NETWORKDAYS.INTL(P53,Q53,1,Holidays!$A$1:$A$248)</f>
        <v>2</v>
      </c>
      <c r="S53" s="62">
        <f t="shared" si="436"/>
        <v>6</v>
      </c>
      <c r="U53" s="253">
        <f>SUM($V53:IO53)</f>
        <v>12</v>
      </c>
      <c r="V53" s="190"/>
      <c r="W53" s="191">
        <f>IFERROR((IF(AND($P53&gt;=W$4,$P53&lt;X$4,$Q53&lt;X$4),NETWORKDAYS.INTL($P53,$Q53,1,(Holidays!$A$1:$A$248)),0)+IF(AND($P53&gt;=W$4,$P53&lt;X$4,$Q53&gt;=X$4),NETWORKDAYS.INTL($P53,(X$4)-1,1,(Holidays!$A$1:$A$248)),0)+IF(AND($P53&lt;W$4,$Q53&lt;X$4,$Q53&gt;=W$4),NETWORKDAYS.INTL(W$4,$Q53,1,(Holidays!$A$1:$A$248)),0)+IF(AND($P53&lt;W$4,$Q53&gt;=X$4,$Q53&gt;=W$4),NETWORKDAYS.INTL(W$4,(X$4)-1,1,(Holidays!$A$1:$A$248)),0))*$S53,"")</f>
        <v>0</v>
      </c>
      <c r="X53" s="191">
        <f>IFERROR((IF(AND($P53&gt;=X$4,$P53&lt;Y$4,$Q53&lt;Y$4),NETWORKDAYS.INTL($P53,$Q53,1,(Holidays!$A$1:$A$248)),0)+IF(AND($P53&gt;=X$4,$P53&lt;Y$4,$Q53&gt;=Y$4),NETWORKDAYS.INTL($P53,(Y$4)-1,1,(Holidays!$A$1:$A$248)),0)+IF(AND($P53&lt;X$4,$Q53&lt;Y$4,$Q53&gt;=X$4),NETWORKDAYS.INTL(X$4,$Q53,1,(Holidays!$A$1:$A$248)),0)+IF(AND($P53&lt;X$4,$Q53&gt;=Y$4,$Q53&gt;=X$4),NETWORKDAYS.INTL(X$4,(Y$4)-1,1,(Holidays!$A$1:$A$248)),0))*$S53,"")</f>
        <v>0</v>
      </c>
      <c r="Y53" s="191">
        <f>IFERROR((IF(AND($P53&gt;=Y$4,$P53&lt;Z$4,$Q53&lt;Z$4),NETWORKDAYS.INTL($P53,$Q53,1,(Holidays!$A$1:$A$248)),0)+IF(AND($P53&gt;=Y$4,$P53&lt;Z$4,$Q53&gt;=Z$4),NETWORKDAYS.INTL($P53,(Z$4)-1,1,(Holidays!$A$1:$A$248)),0)+IF(AND($P53&lt;Y$4,$Q53&lt;Z$4,$Q53&gt;=Y$4),NETWORKDAYS.INTL(Y$4,$Q53,1,(Holidays!$A$1:$A$248)),0)+IF(AND($P53&lt;Y$4,$Q53&gt;=Z$4,$Q53&gt;=Y$4),NETWORKDAYS.INTL(Y$4,(Z$4)-1,1,(Holidays!$A$1:$A$248)),0))*$S53,"")</f>
        <v>0</v>
      </c>
      <c r="Z53" s="191">
        <f>IFERROR((IF(AND($P53&gt;=Z$4,$P53&lt;AA$4,$Q53&lt;AA$4),NETWORKDAYS.INTL($P53,$Q53,1,(Holidays!$A$1:$A$248)),0)+IF(AND($P53&gt;=Z$4,$P53&lt;AA$4,$Q53&gt;=AA$4),NETWORKDAYS.INTL($P53,(AA$4)-1,1,(Holidays!$A$1:$A$248)),0)+IF(AND($P53&lt;Z$4,$Q53&lt;AA$4,$Q53&gt;=Z$4),NETWORKDAYS.INTL(Z$4,$Q53,1,(Holidays!$A$1:$A$248)),0)+IF(AND($P53&lt;Z$4,$Q53&gt;=AA$4,$Q53&gt;=Z$4),NETWORKDAYS.INTL(Z$4,(AA$4)-1,1,(Holidays!$A$1:$A$248)),0))*$S53,"")</f>
        <v>0</v>
      </c>
      <c r="AA53" s="191">
        <f>IFERROR((IF(AND($P53&gt;=AA$4,$P53&lt;AB$4,$Q53&lt;AB$4),NETWORKDAYS.INTL($P53,$Q53,1,(Holidays!$A$1:$A$248)),0)+IF(AND($P53&gt;=AA$4,$P53&lt;AB$4,$Q53&gt;=AB$4),NETWORKDAYS.INTL($P53,(AB$4)-1,1,(Holidays!$A$1:$A$248)),0)+IF(AND($P53&lt;AA$4,$Q53&lt;AB$4,$Q53&gt;=AA$4),NETWORKDAYS.INTL(AA$4,$Q53,1,(Holidays!$A$1:$A$248)),0)+IF(AND($P53&lt;AA$4,$Q53&gt;=AB$4,$Q53&gt;=AA$4),NETWORKDAYS.INTL(AA$4,(AB$4)-1,1,(Holidays!$A$1:$A$248)),0))*$S53,"")</f>
        <v>0</v>
      </c>
      <c r="AB53" s="191">
        <f>IFERROR((IF(AND($P53&gt;=AB$4,$P53&lt;AC$4,$Q53&lt;AC$4),NETWORKDAYS.INTL($P53,$Q53,1,(Holidays!$A$1:$A$248)),0)+IF(AND($P53&gt;=AB$4,$P53&lt;AC$4,$Q53&gt;=AC$4),NETWORKDAYS.INTL($P53,(AC$4)-1,1,(Holidays!$A$1:$A$248)),0)+IF(AND($P53&lt;AB$4,$Q53&lt;AC$4,$Q53&gt;=AB$4),NETWORKDAYS.INTL(AB$4,$Q53,1,(Holidays!$A$1:$A$248)),0)+IF(AND($P53&lt;AB$4,$Q53&gt;=AC$4,$Q53&gt;=AB$4),NETWORKDAYS.INTL(AB$4,(AC$4)-1,1,(Holidays!$A$1:$A$248)),0))*$S53,"")</f>
        <v>0</v>
      </c>
      <c r="AC53" s="191">
        <f>IFERROR((IF(AND($P53&gt;=AC$4,$P53&lt;AD$4,$Q53&lt;AD$4),NETWORKDAYS.INTL($P53,$Q53,1,(Holidays!$A$1:$A$248)),0)+IF(AND($P53&gt;=AC$4,$P53&lt;AD$4,$Q53&gt;=AD$4),NETWORKDAYS.INTL($P53,(AD$4)-1,1,(Holidays!$A$1:$A$248)),0)+IF(AND($P53&lt;AC$4,$Q53&lt;AD$4,$Q53&gt;=AC$4),NETWORKDAYS.INTL(AC$4,$Q53,1,(Holidays!$A$1:$A$248)),0)+IF(AND($P53&lt;AC$4,$Q53&gt;=AD$4,$Q53&gt;=AC$4),NETWORKDAYS.INTL(AC$4,(AD$4)-1,1,(Holidays!$A$1:$A$248)),0))*$S53,"")</f>
        <v>0</v>
      </c>
      <c r="AD53" s="191">
        <f>IFERROR((IF(AND($P53&gt;=AD$4,$P53&lt;AE$4,$Q53&lt;AE$4),NETWORKDAYS.INTL($P53,$Q53,1,(Holidays!$A$1:$A$248)),0)+IF(AND($P53&gt;=AD$4,$P53&lt;AE$4,$Q53&gt;=AE$4),NETWORKDAYS.INTL($P53,(AE$4)-1,1,(Holidays!$A$1:$A$248)),0)+IF(AND($P53&lt;AD$4,$Q53&lt;AE$4,$Q53&gt;=AD$4),NETWORKDAYS.INTL(AD$4,$Q53,1,(Holidays!$A$1:$A$248)),0)+IF(AND($P53&lt;AD$4,$Q53&gt;=AE$4,$Q53&gt;=AD$4),NETWORKDAYS.INTL(AD$4,(AE$4)-1,1,(Holidays!$A$1:$A$248)),0))*$S53,"")</f>
        <v>0</v>
      </c>
      <c r="AE53" s="191">
        <f>IFERROR((IF(AND($P53&gt;=AE$4,$P53&lt;AF$4,$Q53&lt;AF$4),NETWORKDAYS.INTL($P53,$Q53,1,(Holidays!$A$1:$A$248)),0)+IF(AND($P53&gt;=AE$4,$P53&lt;AF$4,$Q53&gt;=AF$4),NETWORKDAYS.INTL($P53,(AF$4)-1,1,(Holidays!$A$1:$A$248)),0)+IF(AND($P53&lt;AE$4,$Q53&lt;AF$4,$Q53&gt;=AE$4),NETWORKDAYS.INTL(AE$4,$Q53,1,(Holidays!$A$1:$A$248)),0)+IF(AND($P53&lt;AE$4,$Q53&gt;=AF$4,$Q53&gt;=AE$4),NETWORKDAYS.INTL(AE$4,(AF$4)-1,1,(Holidays!$A$1:$A$248)),0))*$S53,"")</f>
        <v>0</v>
      </c>
      <c r="AF53" s="191">
        <f>IFERROR((IF(AND($P53&gt;=AF$4,$P53&lt;AG$4,$Q53&lt;AG$4),NETWORKDAYS.INTL($P53,$Q53,1,(Holidays!$A$1:$A$248)),0)+IF(AND($P53&gt;=AF$4,$P53&lt;AG$4,$Q53&gt;=AG$4),NETWORKDAYS.INTL($P53,(AG$4)-1,1,(Holidays!$A$1:$A$248)),0)+IF(AND($P53&lt;AF$4,$Q53&lt;AG$4,$Q53&gt;=AF$4),NETWORKDAYS.INTL(AF$4,$Q53,1,(Holidays!$A$1:$A$248)),0)+IF(AND($P53&lt;AF$4,$Q53&gt;=AG$4,$Q53&gt;=AF$4),NETWORKDAYS.INTL(AF$4,(AG$4)-1,1,(Holidays!$A$1:$A$248)),0))*$S53,"")</f>
        <v>0</v>
      </c>
      <c r="AG53" s="191">
        <f>IFERROR((IF(AND($P53&gt;=AG$4,$P53&lt;AH$4,$Q53&lt;AH$4),NETWORKDAYS.INTL($P53,$Q53,1,(Holidays!$A$1:$A$248)),0)+IF(AND($P53&gt;=AG$4,$P53&lt;AH$4,$Q53&gt;=AH$4),NETWORKDAYS.INTL($P53,(AH$4)-1,1,(Holidays!$A$1:$A$248)),0)+IF(AND($P53&lt;AG$4,$Q53&lt;AH$4,$Q53&gt;=AG$4),NETWORKDAYS.INTL(AG$4,$Q53,1,(Holidays!$A$1:$A$248)),0)+IF(AND($P53&lt;AG$4,$Q53&gt;=AH$4,$Q53&gt;=AG$4),NETWORKDAYS.INTL(AG$4,(AH$4)-1,1,(Holidays!$A$1:$A$248)),0))*$S53,"")</f>
        <v>0</v>
      </c>
      <c r="AH53" s="191">
        <f>IFERROR((IF(AND($P53&gt;=AH$4,$P53&lt;AI$4,$Q53&lt;AI$4),NETWORKDAYS.INTL($P53,$Q53,1,(Holidays!$A$1:$A$248)),0)+IF(AND($P53&gt;=AH$4,$P53&lt;AI$4,$Q53&gt;=AI$4),NETWORKDAYS.INTL($P53,(AI$4)-1,1,(Holidays!$A$1:$A$248)),0)+IF(AND($P53&lt;AH$4,$Q53&lt;AI$4,$Q53&gt;=AH$4),NETWORKDAYS.INTL(AH$4,$Q53,1,(Holidays!$A$1:$A$248)),0)+IF(AND($P53&lt;AH$4,$Q53&gt;=AI$4,$Q53&gt;=AH$4),NETWORKDAYS.INTL(AH$4,(AI$4)-1,1,(Holidays!$A$1:$A$248)),0))*$S53,"")</f>
        <v>0</v>
      </c>
      <c r="AI53" s="191">
        <f>IFERROR((IF(AND($P53&gt;=AI$4,$P53&lt;AJ$4,$Q53&lt;AJ$4),NETWORKDAYS.INTL($P53,$Q53,1,(Holidays!$A$1:$A$248)),0)+IF(AND($P53&gt;=AI$4,$P53&lt;AJ$4,$Q53&gt;=AJ$4),NETWORKDAYS.INTL($P53,(AJ$4)-1,1,(Holidays!$A$1:$A$248)),0)+IF(AND($P53&lt;AI$4,$Q53&lt;AJ$4,$Q53&gt;=AI$4),NETWORKDAYS.INTL(AI$4,$Q53,1,(Holidays!$A$1:$A$248)),0)+IF(AND($P53&lt;AI$4,$Q53&gt;=AJ$4,$Q53&gt;=AI$4),NETWORKDAYS.INTL(AI$4,(AJ$4)-1,1,(Holidays!$A$1:$A$248)),0))*$S53,"")</f>
        <v>0</v>
      </c>
      <c r="AJ53" s="191">
        <f>IFERROR((IF(AND($P53&gt;=AJ$4,$P53&lt;AK$4,$Q53&lt;AK$4),NETWORKDAYS.INTL($P53,$Q53,1,(Holidays!$A$1:$A$248)),0)+IF(AND($P53&gt;=AJ$4,$P53&lt;AK$4,$Q53&gt;=AK$4),NETWORKDAYS.INTL($P53,(AK$4)-1,1,(Holidays!$A$1:$A$248)),0)+IF(AND($P53&lt;AJ$4,$Q53&lt;AK$4,$Q53&gt;=AJ$4),NETWORKDAYS.INTL(AJ$4,$Q53,1,(Holidays!$A$1:$A$248)),0)+IF(AND($P53&lt;AJ$4,$Q53&gt;=AK$4,$Q53&gt;=AJ$4),NETWORKDAYS.INTL(AJ$4,(AK$4)-1,1,(Holidays!$A$1:$A$248)),0))*$S53,"")</f>
        <v>0</v>
      </c>
      <c r="AK53" s="191">
        <f>IFERROR((IF(AND($P53&gt;=AK$4,$P53&lt;AL$4,$Q53&lt;AL$4),NETWORKDAYS.INTL($P53,$Q53,1,(Holidays!$A$1:$A$248)),0)+IF(AND($P53&gt;=AK$4,$P53&lt;AL$4,$Q53&gt;=AL$4),NETWORKDAYS.INTL($P53,(AL$4)-1,1,(Holidays!$A$1:$A$248)),0)+IF(AND($P53&lt;AK$4,$Q53&lt;AL$4,$Q53&gt;=AK$4),NETWORKDAYS.INTL(AK$4,$Q53,1,(Holidays!$A$1:$A$248)),0)+IF(AND($P53&lt;AK$4,$Q53&gt;=AL$4,$Q53&gt;=AK$4),NETWORKDAYS.INTL(AK$4,(AL$4)-1,1,(Holidays!$A$1:$A$248)),0))*$S53,"")</f>
        <v>12</v>
      </c>
      <c r="AL53" s="191">
        <f>IFERROR((IF(AND($P53&gt;=AL$4,$P53&lt;AM$4,$Q53&lt;AM$4),NETWORKDAYS.INTL($P53,$Q53,1,(Holidays!$A$1:$A$248)),0)+IF(AND($P53&gt;=AL$4,$P53&lt;AM$4,$Q53&gt;=AM$4),NETWORKDAYS.INTL($P53,(AM$4)-1,1,(Holidays!$A$1:$A$248)),0)+IF(AND($P53&lt;AL$4,$Q53&lt;AM$4,$Q53&gt;=AL$4),NETWORKDAYS.INTL(AL$4,$Q53,1,(Holidays!$A$1:$A$248)),0)+IF(AND($P53&lt;AL$4,$Q53&gt;=AM$4,$Q53&gt;=AL$4),NETWORKDAYS.INTL(AL$4,(AM$4)-1,1,(Holidays!$A$1:$A$248)),0))*$S53,"")</f>
        <v>0</v>
      </c>
      <c r="AM53" s="191">
        <f>IFERROR((IF(AND($P53&gt;=AM$4,$P53&lt;AN$4,$Q53&lt;AN$4),NETWORKDAYS.INTL($P53,$Q53,1,(Holidays!$A$1:$A$248)),0)+IF(AND($P53&gt;=AM$4,$P53&lt;AN$4,$Q53&gt;=AN$4),NETWORKDAYS.INTL($P53,(AN$4)-1,1,(Holidays!$A$1:$A$248)),0)+IF(AND($P53&lt;AM$4,$Q53&lt;AN$4,$Q53&gt;=AM$4),NETWORKDAYS.INTL(AM$4,$Q53,1,(Holidays!$A$1:$A$248)),0)+IF(AND($P53&lt;AM$4,$Q53&gt;=AN$4,$Q53&gt;=AM$4),NETWORKDAYS.INTL(AM$4,(AN$4)-1,1,(Holidays!$A$1:$A$248)),0))*$S53,"")</f>
        <v>0</v>
      </c>
      <c r="AN53" s="191">
        <f>IFERROR((IF(AND($P53&gt;=AN$4,$P53&lt;AO$4,$Q53&lt;AO$4),NETWORKDAYS.INTL($P53,$Q53,1,(Holidays!$A$1:$A$248)),0)+IF(AND($P53&gt;=AN$4,$P53&lt;AO$4,$Q53&gt;=AO$4),NETWORKDAYS.INTL($P53,(AO$4)-1,1,(Holidays!$A$1:$A$248)),0)+IF(AND($P53&lt;AN$4,$Q53&lt;AO$4,$Q53&gt;=AN$4),NETWORKDAYS.INTL(AN$4,$Q53,1,(Holidays!$A$1:$A$248)),0)+IF(AND($P53&lt;AN$4,$Q53&gt;=AO$4,$Q53&gt;=AN$4),NETWORKDAYS.INTL(AN$4,(AO$4)-1,1,(Holidays!$A$1:$A$248)),0))*$S53,"")</f>
        <v>0</v>
      </c>
      <c r="AO53" s="191">
        <f>IFERROR((IF(AND($P53&gt;=AO$4,$P53&lt;AP$4,$Q53&lt;AP$4),NETWORKDAYS.INTL($P53,$Q53,1,(Holidays!$A$1:$A$248)),0)+IF(AND($P53&gt;=AO$4,$P53&lt;AP$4,$Q53&gt;=AP$4),NETWORKDAYS.INTL($P53,(AP$4)-1,1,(Holidays!$A$1:$A$248)),0)+IF(AND($P53&lt;AO$4,$Q53&lt;AP$4,$Q53&gt;=AO$4),NETWORKDAYS.INTL(AO$4,$Q53,1,(Holidays!$A$1:$A$248)),0)+IF(AND($P53&lt;AO$4,$Q53&gt;=AP$4,$Q53&gt;=AO$4),NETWORKDAYS.INTL(AO$4,(AP$4)-1,1,(Holidays!$A$1:$A$248)),0))*$S53,"")</f>
        <v>0</v>
      </c>
      <c r="AP53" s="191">
        <f>IFERROR((IF(AND($P53&gt;=AP$4,$P53&lt;AQ$4,$Q53&lt;AQ$4),NETWORKDAYS.INTL($P53,$Q53,1,(Holidays!$A$1:$A$248)),0)+IF(AND($P53&gt;=AP$4,$P53&lt;AQ$4,$Q53&gt;=AQ$4),NETWORKDAYS.INTL($P53,(AQ$4)-1,1,(Holidays!$A$1:$A$248)),0)+IF(AND($P53&lt;AP$4,$Q53&lt;AQ$4,$Q53&gt;=AP$4),NETWORKDAYS.INTL(AP$4,$Q53,1,(Holidays!$A$1:$A$248)),0)+IF(AND($P53&lt;AP$4,$Q53&gt;=AQ$4,$Q53&gt;=AP$4),NETWORKDAYS.INTL(AP$4,(AQ$4)-1,1,(Holidays!$A$1:$A$248)),0))*$S53,"")</f>
        <v>0</v>
      </c>
      <c r="AQ53" s="191">
        <f>IFERROR((IF(AND($P53&gt;=AQ$4,$P53&lt;AR$4,$Q53&lt;AR$4),NETWORKDAYS.INTL($P53,$Q53,1,(Holidays!$A$1:$A$248)),0)+IF(AND($P53&gt;=AQ$4,$P53&lt;AR$4,$Q53&gt;=AR$4),NETWORKDAYS.INTL($P53,(AR$4)-1,1,(Holidays!$A$1:$A$248)),0)+IF(AND($P53&lt;AQ$4,$Q53&lt;AR$4,$Q53&gt;=AQ$4),NETWORKDAYS.INTL(AQ$4,$Q53,1,(Holidays!$A$1:$A$248)),0)+IF(AND($P53&lt;AQ$4,$Q53&gt;=AR$4,$Q53&gt;=AQ$4),NETWORKDAYS.INTL(AQ$4,(AR$4)-1,1,(Holidays!$A$1:$A$248)),0))*$S53,"")</f>
        <v>0</v>
      </c>
      <c r="AR53" s="191">
        <f>IFERROR((IF(AND($P53&gt;=AR$4,$P53&lt;AS$4,$Q53&lt;AS$4),NETWORKDAYS.INTL($P53,$Q53,1,(Holidays!$A$1:$A$248)),0)+IF(AND($P53&gt;=AR$4,$P53&lt;AS$4,$Q53&gt;=AS$4),NETWORKDAYS.INTL($P53,(AS$4)-1,1,(Holidays!$A$1:$A$248)),0)+IF(AND($P53&lt;AR$4,$Q53&lt;AS$4,$Q53&gt;=AR$4),NETWORKDAYS.INTL(AR$4,$Q53,1,(Holidays!$A$1:$A$248)),0)+IF(AND($P53&lt;AR$4,$Q53&gt;=AS$4,$Q53&gt;=AR$4),NETWORKDAYS.INTL(AR$4,(AS$4)-1,1,(Holidays!$A$1:$A$248)),0))*$S53,"")</f>
        <v>0</v>
      </c>
      <c r="AS53" s="192">
        <f>IFERROR((IF(AND($P53&gt;=AS$4,$P53&lt;AT$4,$Q53&lt;AT$4),NETWORKDAYS.INTL($P53,$Q53,1,(Holidays!$A$1:$A$248)),0)+IF(AND($P53&gt;=AS$4,$P53&lt;AT$4,$Q53&gt;=AT$4),NETWORKDAYS.INTL($P53,(AT$4)-1,1,(Holidays!$A$1:$A$248)),0)+IF(AND($P53&lt;AS$4,$Q53&lt;AT$4,$Q53&gt;=AS$4),NETWORKDAYS.INTL(AS$4,$Q53,1,(Holidays!$A$1:$A$248)),0)+IF(AND($P53&lt;AS$4,$Q53&gt;=AT$4,$Q53&gt;=AS$4),NETWORKDAYS.INTL(AS$4,(AT$4)-1,1,(Holidays!$A$1:$A$248)),0))*$S53,"")</f>
        <v>0</v>
      </c>
      <c r="AT53" s="191"/>
      <c r="AU53" s="191"/>
      <c r="AV53" s="191"/>
      <c r="AW53" s="191"/>
      <c r="AX53" s="191"/>
      <c r="AY53" s="191"/>
      <c r="AZ53" s="191"/>
      <c r="BA53" s="191"/>
      <c r="BB53" s="191"/>
      <c r="BC53" s="191"/>
      <c r="BD53" s="191"/>
      <c r="BE53" s="191"/>
      <c r="BF53" s="191"/>
      <c r="BG53" s="191"/>
      <c r="BH53" s="191"/>
      <c r="BI53" s="191"/>
      <c r="BJ53" s="191"/>
      <c r="BK53" s="191"/>
      <c r="BL53" s="191"/>
      <c r="BM53" s="191"/>
      <c r="BN53" s="191"/>
      <c r="BO53" s="191"/>
      <c r="BP53" s="191"/>
      <c r="BQ53" s="191"/>
      <c r="BR53" s="191"/>
      <c r="BS53" s="191"/>
      <c r="BT53" s="191"/>
      <c r="BU53" s="191"/>
      <c r="BV53" s="191"/>
      <c r="BW53" s="191"/>
      <c r="BX53" s="191"/>
      <c r="BY53" s="191"/>
      <c r="BZ53" s="191"/>
      <c r="CA53" s="191"/>
      <c r="CB53" s="191"/>
      <c r="CC53" s="191"/>
      <c r="CD53" s="191"/>
      <c r="CE53" s="191"/>
      <c r="CF53" s="191"/>
      <c r="CG53" s="191"/>
      <c r="CH53" s="191"/>
      <c r="CI53" s="191"/>
      <c r="CJ53" s="191"/>
      <c r="CK53" s="191"/>
      <c r="CL53" s="191"/>
      <c r="CM53" s="191"/>
      <c r="CN53" s="191"/>
      <c r="CO53" s="191"/>
      <c r="CP53" s="191"/>
      <c r="CQ53" s="191"/>
      <c r="CR53" s="191"/>
      <c r="CS53" s="191"/>
      <c r="CT53" s="191"/>
      <c r="CU53" s="191"/>
      <c r="CV53" s="191"/>
      <c r="CW53" s="191"/>
      <c r="CX53" s="191"/>
      <c r="CY53" s="191"/>
      <c r="CZ53" s="191"/>
      <c r="DA53" s="191"/>
      <c r="DB53" s="191"/>
      <c r="DC53" s="191"/>
      <c r="DD53" s="192"/>
      <c r="DE53" s="191"/>
      <c r="DF53" s="191"/>
      <c r="DG53" s="191"/>
      <c r="DH53" s="191"/>
      <c r="DI53" s="191"/>
      <c r="DJ53" s="191"/>
      <c r="DK53" s="191"/>
      <c r="DL53" s="191"/>
      <c r="DM53" s="191"/>
      <c r="DN53" s="191"/>
      <c r="DO53" s="191"/>
      <c r="DP53" s="191"/>
      <c r="DQ53" s="191"/>
      <c r="DR53" s="191"/>
      <c r="DS53" s="191"/>
      <c r="DT53" s="191"/>
      <c r="DU53" s="191"/>
      <c r="DV53" s="191"/>
      <c r="DW53" s="191"/>
      <c r="DX53" s="191"/>
      <c r="DY53" s="191"/>
      <c r="DZ53" s="191"/>
      <c r="EA53" s="191"/>
      <c r="EB53" s="191"/>
      <c r="EC53" s="191"/>
      <c r="ED53" s="191"/>
      <c r="EE53" s="191"/>
      <c r="EF53" s="191"/>
      <c r="EG53" s="191"/>
      <c r="EH53" s="191"/>
      <c r="EI53" s="191"/>
      <c r="EJ53" s="191"/>
      <c r="EK53" s="191"/>
      <c r="EL53" s="191"/>
      <c r="EM53" s="191"/>
      <c r="EN53" s="191"/>
      <c r="EO53" s="191"/>
      <c r="EP53" s="191"/>
      <c r="EQ53" s="191"/>
      <c r="ER53" s="191"/>
      <c r="ES53" s="191"/>
      <c r="ET53" s="191"/>
      <c r="EU53" s="191"/>
      <c r="EV53" s="191"/>
      <c r="EW53" s="191"/>
      <c r="EX53" s="191"/>
      <c r="EY53" s="191"/>
      <c r="EZ53" s="191"/>
      <c r="FA53" s="191"/>
      <c r="FB53" s="191"/>
      <c r="FC53" s="191"/>
      <c r="FD53" s="191"/>
      <c r="FE53" s="191"/>
      <c r="FF53" s="191"/>
      <c r="FG53" s="191"/>
      <c r="FH53" s="191"/>
      <c r="FI53" s="191"/>
      <c r="FJ53" s="191"/>
      <c r="FK53" s="191"/>
      <c r="FL53" s="191"/>
      <c r="FM53" s="191"/>
      <c r="FN53" s="191"/>
      <c r="FO53" s="191"/>
      <c r="FP53" s="191"/>
      <c r="FQ53" s="191"/>
      <c r="FR53" s="191"/>
      <c r="FS53" s="191"/>
      <c r="FT53" s="191"/>
      <c r="FU53" s="191"/>
      <c r="FV53" s="191"/>
      <c r="FW53" s="191"/>
      <c r="FX53" s="191"/>
      <c r="FY53" s="191"/>
      <c r="FZ53" s="191"/>
      <c r="GA53" s="191"/>
      <c r="GB53" s="191"/>
      <c r="GC53" s="191"/>
      <c r="GD53" s="191"/>
      <c r="GE53" s="191"/>
      <c r="GF53" s="191"/>
      <c r="GG53" s="191"/>
      <c r="GH53" s="191"/>
      <c r="GI53" s="191"/>
      <c r="GJ53" s="191"/>
      <c r="GK53" s="191"/>
      <c r="GL53" s="191"/>
      <c r="GM53" s="191"/>
      <c r="GN53" s="191"/>
      <c r="GO53" s="191"/>
      <c r="GP53" s="191"/>
      <c r="GQ53" s="191"/>
      <c r="GR53" s="191"/>
      <c r="GS53" s="191"/>
      <c r="GT53" s="191"/>
      <c r="GU53" s="191"/>
      <c r="GV53" s="191"/>
      <c r="GW53" s="191"/>
      <c r="GX53" s="191"/>
      <c r="GY53" s="191"/>
      <c r="GZ53" s="191"/>
      <c r="HA53" s="191"/>
      <c r="HB53" s="191"/>
      <c r="HC53" s="191"/>
      <c r="HD53" s="191"/>
      <c r="HE53" s="191"/>
      <c r="HF53" s="191"/>
      <c r="HG53" s="191"/>
      <c r="HH53" s="191"/>
      <c r="HI53" s="191"/>
      <c r="HJ53" s="191"/>
      <c r="HK53" s="191"/>
      <c r="HL53" s="191"/>
      <c r="HM53" s="191"/>
      <c r="HN53" s="191"/>
      <c r="HO53" s="191"/>
      <c r="HP53" s="191"/>
      <c r="HQ53" s="191"/>
      <c r="HR53" s="191"/>
      <c r="HS53" s="191"/>
      <c r="HT53" s="191"/>
      <c r="HU53" s="191"/>
      <c r="HV53" s="191"/>
      <c r="HW53" s="191"/>
      <c r="HX53" s="191"/>
      <c r="HY53" s="191"/>
      <c r="HZ53" s="191"/>
      <c r="IA53" s="191"/>
      <c r="IB53" s="191"/>
      <c r="IC53" s="191"/>
      <c r="ID53" s="191"/>
      <c r="IE53" s="191"/>
      <c r="IF53" s="191"/>
      <c r="IG53" s="191"/>
      <c r="IH53" s="191"/>
      <c r="II53" s="191"/>
      <c r="IJ53" s="191"/>
      <c r="IK53" s="191"/>
      <c r="IL53" s="191"/>
      <c r="IM53" s="191"/>
      <c r="IN53" s="191"/>
      <c r="IO53" s="193"/>
    </row>
    <row r="54" spans="2:249" ht="15" customHeight="1">
      <c r="B54" s="59"/>
      <c r="C54" s="60"/>
      <c r="D54" s="174"/>
      <c r="E54" s="165"/>
      <c r="F54" s="166"/>
      <c r="G54" s="166"/>
      <c r="H54" s="166"/>
      <c r="I54" s="166"/>
      <c r="J54" s="167"/>
      <c r="K54" s="354"/>
      <c r="L54" s="307"/>
      <c r="M54" s="307"/>
      <c r="N54" s="307"/>
      <c r="O54" s="167"/>
      <c r="P54" s="311"/>
      <c r="Q54" s="171"/>
      <c r="R54" s="170"/>
      <c r="S54" s="62"/>
      <c r="U54" s="253"/>
      <c r="V54" s="190"/>
      <c r="W54" s="191">
        <f>IFERROR((IF(AND($P54&gt;=W$4,$P54&lt;X$4,$Q54&lt;X$4),NETWORKDAYS.INTL($P54,$Q54,1,(Holidays!$A$1:$A$248)),0)+IF(AND($P54&gt;=W$4,$P54&lt;X$4,$Q54&gt;=X$4),NETWORKDAYS.INTL($P54,(X$4)-1,1,(Holidays!$A$1:$A$248)),0)+IF(AND($P54&lt;W$4,$Q54&lt;X$4,$Q54&gt;=W$4),NETWORKDAYS.INTL(W$4,$Q54,1,(Holidays!$A$1:$A$248)),0)+IF(AND($P54&lt;W$4,$Q54&gt;=X$4,$Q54&gt;=W$4),NETWORKDAYS.INTL(W$4,(X$4)-1,1,(Holidays!$A$1:$A$248)),0))*$S54,"")</f>
        <v>0</v>
      </c>
      <c r="X54" s="191">
        <f>IFERROR((IF(AND($P54&gt;=X$4,$P54&lt;Y$4,$Q54&lt;Y$4),NETWORKDAYS.INTL($P54,$Q54,1,(Holidays!$A$1:$A$248)),0)+IF(AND($P54&gt;=X$4,$P54&lt;Y$4,$Q54&gt;=Y$4),NETWORKDAYS.INTL($P54,(Y$4)-1,1,(Holidays!$A$1:$A$248)),0)+IF(AND($P54&lt;X$4,$Q54&lt;Y$4,$Q54&gt;=X$4),NETWORKDAYS.INTL(X$4,$Q54,1,(Holidays!$A$1:$A$248)),0)+IF(AND($P54&lt;X$4,$Q54&gt;=Y$4,$Q54&gt;=X$4),NETWORKDAYS.INTL(X$4,(Y$4)-1,1,(Holidays!$A$1:$A$248)),0))*$S54,"")</f>
        <v>0</v>
      </c>
      <c r="Y54" s="191">
        <f>IFERROR((IF(AND($P54&gt;=Y$4,$P54&lt;Z$4,$Q54&lt;Z$4),NETWORKDAYS.INTL($P54,$Q54,1,(Holidays!$A$1:$A$248)),0)+IF(AND($P54&gt;=Y$4,$P54&lt;Z$4,$Q54&gt;=Z$4),NETWORKDAYS.INTL($P54,(Z$4)-1,1,(Holidays!$A$1:$A$248)),0)+IF(AND($P54&lt;Y$4,$Q54&lt;Z$4,$Q54&gt;=Y$4),NETWORKDAYS.INTL(Y$4,$Q54,1,(Holidays!$A$1:$A$248)),0)+IF(AND($P54&lt;Y$4,$Q54&gt;=Z$4,$Q54&gt;=Y$4),NETWORKDAYS.INTL(Y$4,(Z$4)-1,1,(Holidays!$A$1:$A$248)),0))*$S54,"")</f>
        <v>0</v>
      </c>
      <c r="Z54" s="191">
        <f>IFERROR((IF(AND($P54&gt;=Z$4,$P54&lt;AA$4,$Q54&lt;AA$4),NETWORKDAYS.INTL($P54,$Q54,1,(Holidays!$A$1:$A$248)),0)+IF(AND($P54&gt;=Z$4,$P54&lt;AA$4,$Q54&gt;=AA$4),NETWORKDAYS.INTL($P54,(AA$4)-1,1,(Holidays!$A$1:$A$248)),0)+IF(AND($P54&lt;Z$4,$Q54&lt;AA$4,$Q54&gt;=Z$4),NETWORKDAYS.INTL(Z$4,$Q54,1,(Holidays!$A$1:$A$248)),0)+IF(AND($P54&lt;Z$4,$Q54&gt;=AA$4,$Q54&gt;=Z$4),NETWORKDAYS.INTL(Z$4,(AA$4)-1,1,(Holidays!$A$1:$A$248)),0))*$S54,"")</f>
        <v>0</v>
      </c>
      <c r="AA54" s="191">
        <f>IFERROR((IF(AND($P54&gt;=AA$4,$P54&lt;AB$4,$Q54&lt;AB$4),NETWORKDAYS.INTL($P54,$Q54,1,(Holidays!$A$1:$A$248)),0)+IF(AND($P54&gt;=AA$4,$P54&lt;AB$4,$Q54&gt;=AB$4),NETWORKDAYS.INTL($P54,(AB$4)-1,1,(Holidays!$A$1:$A$248)),0)+IF(AND($P54&lt;AA$4,$Q54&lt;AB$4,$Q54&gt;=AA$4),NETWORKDAYS.INTL(AA$4,$Q54,1,(Holidays!$A$1:$A$248)),0)+IF(AND($P54&lt;AA$4,$Q54&gt;=AB$4,$Q54&gt;=AA$4),NETWORKDAYS.INTL(AA$4,(AB$4)-1,1,(Holidays!$A$1:$A$248)),0))*$S54,"")</f>
        <v>0</v>
      </c>
      <c r="AB54" s="191">
        <f>IFERROR((IF(AND($P54&gt;=AB$4,$P54&lt;AC$4,$Q54&lt;AC$4),NETWORKDAYS.INTL($P54,$Q54,1,(Holidays!$A$1:$A$248)),0)+IF(AND($P54&gt;=AB$4,$P54&lt;AC$4,$Q54&gt;=AC$4),NETWORKDAYS.INTL($P54,(AC$4)-1,1,(Holidays!$A$1:$A$248)),0)+IF(AND($P54&lt;AB$4,$Q54&lt;AC$4,$Q54&gt;=AB$4),NETWORKDAYS.INTL(AB$4,$Q54,1,(Holidays!$A$1:$A$248)),0)+IF(AND($P54&lt;AB$4,$Q54&gt;=AC$4,$Q54&gt;=AB$4),NETWORKDAYS.INTL(AB$4,(AC$4)-1,1,(Holidays!$A$1:$A$248)),0))*$S54,"")</f>
        <v>0</v>
      </c>
      <c r="AC54" s="191">
        <f>IFERROR((IF(AND($P54&gt;=AC$4,$P54&lt;AD$4,$Q54&lt;AD$4),NETWORKDAYS.INTL($P54,$Q54,1,(Holidays!$A$1:$A$248)),0)+IF(AND($P54&gt;=AC$4,$P54&lt;AD$4,$Q54&gt;=AD$4),NETWORKDAYS.INTL($P54,(AD$4)-1,1,(Holidays!$A$1:$A$248)),0)+IF(AND($P54&lt;AC$4,$Q54&lt;AD$4,$Q54&gt;=AC$4),NETWORKDAYS.INTL(AC$4,$Q54,1,(Holidays!$A$1:$A$248)),0)+IF(AND($P54&lt;AC$4,$Q54&gt;=AD$4,$Q54&gt;=AC$4),NETWORKDAYS.INTL(AC$4,(AD$4)-1,1,(Holidays!$A$1:$A$248)),0))*$S54,"")</f>
        <v>0</v>
      </c>
      <c r="AD54" s="191">
        <f>IFERROR((IF(AND($P54&gt;=AD$4,$P54&lt;AE$4,$Q54&lt;AE$4),NETWORKDAYS.INTL($P54,$Q54,1,(Holidays!$A$1:$A$248)),0)+IF(AND($P54&gt;=AD$4,$P54&lt;AE$4,$Q54&gt;=AE$4),NETWORKDAYS.INTL($P54,(AE$4)-1,1,(Holidays!$A$1:$A$248)),0)+IF(AND($P54&lt;AD$4,$Q54&lt;AE$4,$Q54&gt;=AD$4),NETWORKDAYS.INTL(AD$4,$Q54,1,(Holidays!$A$1:$A$248)),0)+IF(AND($P54&lt;AD$4,$Q54&gt;=AE$4,$Q54&gt;=AD$4),NETWORKDAYS.INTL(AD$4,(AE$4)-1,1,(Holidays!$A$1:$A$248)),0))*$S54,"")</f>
        <v>0</v>
      </c>
      <c r="AE54" s="191">
        <f>IFERROR((IF(AND($P54&gt;=AE$4,$P54&lt;AF$4,$Q54&lt;AF$4),NETWORKDAYS.INTL($P54,$Q54,1,(Holidays!$A$1:$A$248)),0)+IF(AND($P54&gt;=AE$4,$P54&lt;AF$4,$Q54&gt;=AF$4),NETWORKDAYS.INTL($P54,(AF$4)-1,1,(Holidays!$A$1:$A$248)),0)+IF(AND($P54&lt;AE$4,$Q54&lt;AF$4,$Q54&gt;=AE$4),NETWORKDAYS.INTL(AE$4,$Q54,1,(Holidays!$A$1:$A$248)),0)+IF(AND($P54&lt;AE$4,$Q54&gt;=AF$4,$Q54&gt;=AE$4),NETWORKDAYS.INTL(AE$4,(AF$4)-1,1,(Holidays!$A$1:$A$248)),0))*$S54,"")</f>
        <v>0</v>
      </c>
      <c r="AF54" s="191">
        <f>IFERROR((IF(AND($P54&gt;=AF$4,$P54&lt;AG$4,$Q54&lt;AG$4),NETWORKDAYS.INTL($P54,$Q54,1,(Holidays!$A$1:$A$248)),0)+IF(AND($P54&gt;=AF$4,$P54&lt;AG$4,$Q54&gt;=AG$4),NETWORKDAYS.INTL($P54,(AG$4)-1,1,(Holidays!$A$1:$A$248)),0)+IF(AND($P54&lt;AF$4,$Q54&lt;AG$4,$Q54&gt;=AF$4),NETWORKDAYS.INTL(AF$4,$Q54,1,(Holidays!$A$1:$A$248)),0)+IF(AND($P54&lt;AF$4,$Q54&gt;=AG$4,$Q54&gt;=AF$4),NETWORKDAYS.INTL(AF$4,(AG$4)-1,1,(Holidays!$A$1:$A$248)),0))*$S54,"")</f>
        <v>0</v>
      </c>
      <c r="AG54" s="191">
        <f>IFERROR((IF(AND($P54&gt;=AG$4,$P54&lt;AH$4,$Q54&lt;AH$4),NETWORKDAYS.INTL($P54,$Q54,1,(Holidays!$A$1:$A$248)),0)+IF(AND($P54&gt;=AG$4,$P54&lt;AH$4,$Q54&gt;=AH$4),NETWORKDAYS.INTL($P54,(AH$4)-1,1,(Holidays!$A$1:$A$248)),0)+IF(AND($P54&lt;AG$4,$Q54&lt;AH$4,$Q54&gt;=AG$4),NETWORKDAYS.INTL(AG$4,$Q54,1,(Holidays!$A$1:$A$248)),0)+IF(AND($P54&lt;AG$4,$Q54&gt;=AH$4,$Q54&gt;=AG$4),NETWORKDAYS.INTL(AG$4,(AH$4)-1,1,(Holidays!$A$1:$A$248)),0))*$S54,"")</f>
        <v>0</v>
      </c>
      <c r="AH54" s="191">
        <f>IFERROR((IF(AND($P54&gt;=AH$4,$P54&lt;AI$4,$Q54&lt;AI$4),NETWORKDAYS.INTL($P54,$Q54,1,(Holidays!$A$1:$A$248)),0)+IF(AND($P54&gt;=AH$4,$P54&lt;AI$4,$Q54&gt;=AI$4),NETWORKDAYS.INTL($P54,(AI$4)-1,1,(Holidays!$A$1:$A$248)),0)+IF(AND($P54&lt;AH$4,$Q54&lt;AI$4,$Q54&gt;=AH$4),NETWORKDAYS.INTL(AH$4,$Q54,1,(Holidays!$A$1:$A$248)),0)+IF(AND($P54&lt;AH$4,$Q54&gt;=AI$4,$Q54&gt;=AH$4),NETWORKDAYS.INTL(AH$4,(AI$4)-1,1,(Holidays!$A$1:$A$248)),0))*$S54,"")</f>
        <v>0</v>
      </c>
      <c r="AI54" s="191">
        <f>IFERROR((IF(AND($P54&gt;=AI$4,$P54&lt;AJ$4,$Q54&lt;AJ$4),NETWORKDAYS.INTL($P54,$Q54,1,(Holidays!$A$1:$A$248)),0)+IF(AND($P54&gt;=AI$4,$P54&lt;AJ$4,$Q54&gt;=AJ$4),NETWORKDAYS.INTL($P54,(AJ$4)-1,1,(Holidays!$A$1:$A$248)),0)+IF(AND($P54&lt;AI$4,$Q54&lt;AJ$4,$Q54&gt;=AI$4),NETWORKDAYS.INTL(AI$4,$Q54,1,(Holidays!$A$1:$A$248)),0)+IF(AND($P54&lt;AI$4,$Q54&gt;=AJ$4,$Q54&gt;=AI$4),NETWORKDAYS.INTL(AI$4,(AJ$4)-1,1,(Holidays!$A$1:$A$248)),0))*$S54,"")</f>
        <v>0</v>
      </c>
      <c r="AJ54" s="191">
        <f>IFERROR((IF(AND($P54&gt;=AJ$4,$P54&lt;AK$4,$Q54&lt;AK$4),NETWORKDAYS.INTL($P54,$Q54,1,(Holidays!$A$1:$A$248)),0)+IF(AND($P54&gt;=AJ$4,$P54&lt;AK$4,$Q54&gt;=AK$4),NETWORKDAYS.INTL($P54,(AK$4)-1,1,(Holidays!$A$1:$A$248)),0)+IF(AND($P54&lt;AJ$4,$Q54&lt;AK$4,$Q54&gt;=AJ$4),NETWORKDAYS.INTL(AJ$4,$Q54,1,(Holidays!$A$1:$A$248)),0)+IF(AND($P54&lt;AJ$4,$Q54&gt;=AK$4,$Q54&gt;=AJ$4),NETWORKDAYS.INTL(AJ$4,(AK$4)-1,1,(Holidays!$A$1:$A$248)),0))*$S54,"")</f>
        <v>0</v>
      </c>
      <c r="AK54" s="191">
        <f>IFERROR((IF(AND($P54&gt;=AK$4,$P54&lt;AL$4,$Q54&lt;AL$4),NETWORKDAYS.INTL($P54,$Q54,1,(Holidays!$A$1:$A$248)),0)+IF(AND($P54&gt;=AK$4,$P54&lt;AL$4,$Q54&gt;=AL$4),NETWORKDAYS.INTL($P54,(AL$4)-1,1,(Holidays!$A$1:$A$248)),0)+IF(AND($P54&lt;AK$4,$Q54&lt;AL$4,$Q54&gt;=AK$4),NETWORKDAYS.INTL(AK$4,$Q54,1,(Holidays!$A$1:$A$248)),0)+IF(AND($P54&lt;AK$4,$Q54&gt;=AL$4,$Q54&gt;=AK$4),NETWORKDAYS.INTL(AK$4,(AL$4)-1,1,(Holidays!$A$1:$A$248)),0))*$S54,"")</f>
        <v>0</v>
      </c>
      <c r="AL54" s="191">
        <f>IFERROR((IF(AND($P54&gt;=AL$4,$P54&lt;AM$4,$Q54&lt;AM$4),NETWORKDAYS.INTL($P54,$Q54,1,(Holidays!$A$1:$A$248)),0)+IF(AND($P54&gt;=AL$4,$P54&lt;AM$4,$Q54&gt;=AM$4),NETWORKDAYS.INTL($P54,(AM$4)-1,1,(Holidays!$A$1:$A$248)),0)+IF(AND($P54&lt;AL$4,$Q54&lt;AM$4,$Q54&gt;=AL$4),NETWORKDAYS.INTL(AL$4,$Q54,1,(Holidays!$A$1:$A$248)),0)+IF(AND($P54&lt;AL$4,$Q54&gt;=AM$4,$Q54&gt;=AL$4),NETWORKDAYS.INTL(AL$4,(AM$4)-1,1,(Holidays!$A$1:$A$248)),0))*$S54,"")</f>
        <v>0</v>
      </c>
      <c r="AM54" s="191">
        <f>IFERROR((IF(AND($P54&gt;=AM$4,$P54&lt;AN$4,$Q54&lt;AN$4),NETWORKDAYS.INTL($P54,$Q54,1,(Holidays!$A$1:$A$248)),0)+IF(AND($P54&gt;=AM$4,$P54&lt;AN$4,$Q54&gt;=AN$4),NETWORKDAYS.INTL($P54,(AN$4)-1,1,(Holidays!$A$1:$A$248)),0)+IF(AND($P54&lt;AM$4,$Q54&lt;AN$4,$Q54&gt;=AM$4),NETWORKDAYS.INTL(AM$4,$Q54,1,(Holidays!$A$1:$A$248)),0)+IF(AND($P54&lt;AM$4,$Q54&gt;=AN$4,$Q54&gt;=AM$4),NETWORKDAYS.INTL(AM$4,(AN$4)-1,1,(Holidays!$A$1:$A$248)),0))*$S54,"")</f>
        <v>0</v>
      </c>
      <c r="AN54" s="191">
        <f>IFERROR((IF(AND($P54&gt;=AN$4,$P54&lt;AO$4,$Q54&lt;AO$4),NETWORKDAYS.INTL($P54,$Q54,1,(Holidays!$A$1:$A$248)),0)+IF(AND($P54&gt;=AN$4,$P54&lt;AO$4,$Q54&gt;=AO$4),NETWORKDAYS.INTL($P54,(AO$4)-1,1,(Holidays!$A$1:$A$248)),0)+IF(AND($P54&lt;AN$4,$Q54&lt;AO$4,$Q54&gt;=AN$4),NETWORKDAYS.INTL(AN$4,$Q54,1,(Holidays!$A$1:$A$248)),0)+IF(AND($P54&lt;AN$4,$Q54&gt;=AO$4,$Q54&gt;=AN$4),NETWORKDAYS.INTL(AN$4,(AO$4)-1,1,(Holidays!$A$1:$A$248)),0))*$S54,"")</f>
        <v>0</v>
      </c>
      <c r="AO54" s="191">
        <f>IFERROR((IF(AND($P54&gt;=AO$4,$P54&lt;AP$4,$Q54&lt;AP$4),NETWORKDAYS.INTL($P54,$Q54,1,(Holidays!$A$1:$A$248)),0)+IF(AND($P54&gt;=AO$4,$P54&lt;AP$4,$Q54&gt;=AP$4),NETWORKDAYS.INTL($P54,(AP$4)-1,1,(Holidays!$A$1:$A$248)),0)+IF(AND($P54&lt;AO$4,$Q54&lt;AP$4,$Q54&gt;=AO$4),NETWORKDAYS.INTL(AO$4,$Q54,1,(Holidays!$A$1:$A$248)),0)+IF(AND($P54&lt;AO$4,$Q54&gt;=AP$4,$Q54&gt;=AO$4),NETWORKDAYS.INTL(AO$4,(AP$4)-1,1,(Holidays!$A$1:$A$248)),0))*$S54,"")</f>
        <v>0</v>
      </c>
      <c r="AP54" s="191">
        <f>IFERROR((IF(AND($P54&gt;=AP$4,$P54&lt;AQ$4,$Q54&lt;AQ$4),NETWORKDAYS.INTL($P54,$Q54,1,(Holidays!$A$1:$A$248)),0)+IF(AND($P54&gt;=AP$4,$P54&lt;AQ$4,$Q54&gt;=AQ$4),NETWORKDAYS.INTL($P54,(AQ$4)-1,1,(Holidays!$A$1:$A$248)),0)+IF(AND($P54&lt;AP$4,$Q54&lt;AQ$4,$Q54&gt;=AP$4),NETWORKDAYS.INTL(AP$4,$Q54,1,(Holidays!$A$1:$A$248)),0)+IF(AND($P54&lt;AP$4,$Q54&gt;=AQ$4,$Q54&gt;=AP$4),NETWORKDAYS.INTL(AP$4,(AQ$4)-1,1,(Holidays!$A$1:$A$248)),0))*$S54,"")</f>
        <v>0</v>
      </c>
      <c r="AQ54" s="191">
        <f>IFERROR((IF(AND($P54&gt;=AQ$4,$P54&lt;AR$4,$Q54&lt;AR$4),NETWORKDAYS.INTL($P54,$Q54,1,(Holidays!$A$1:$A$248)),0)+IF(AND($P54&gt;=AQ$4,$P54&lt;AR$4,$Q54&gt;=AR$4),NETWORKDAYS.INTL($P54,(AR$4)-1,1,(Holidays!$A$1:$A$248)),0)+IF(AND($P54&lt;AQ$4,$Q54&lt;AR$4,$Q54&gt;=AQ$4),NETWORKDAYS.INTL(AQ$4,$Q54,1,(Holidays!$A$1:$A$248)),0)+IF(AND($P54&lt;AQ$4,$Q54&gt;=AR$4,$Q54&gt;=AQ$4),NETWORKDAYS.INTL(AQ$4,(AR$4)-1,1,(Holidays!$A$1:$A$248)),0))*$S54,"")</f>
        <v>0</v>
      </c>
      <c r="AR54" s="191">
        <f>IFERROR((IF(AND($P54&gt;=AR$4,$P54&lt;AS$4,$Q54&lt;AS$4),NETWORKDAYS.INTL($P54,$Q54,1,(Holidays!$A$1:$A$248)),0)+IF(AND($P54&gt;=AR$4,$P54&lt;AS$4,$Q54&gt;=AS$4),NETWORKDAYS.INTL($P54,(AS$4)-1,1,(Holidays!$A$1:$A$248)),0)+IF(AND($P54&lt;AR$4,$Q54&lt;AS$4,$Q54&gt;=AR$4),NETWORKDAYS.INTL(AR$4,$Q54,1,(Holidays!$A$1:$A$248)),0)+IF(AND($P54&lt;AR$4,$Q54&gt;=AS$4,$Q54&gt;=AR$4),NETWORKDAYS.INTL(AR$4,(AS$4)-1,1,(Holidays!$A$1:$A$248)),0))*$S54,"")</f>
        <v>0</v>
      </c>
      <c r="AS54" s="192">
        <f>IFERROR((IF(AND($P54&gt;=AS$4,$P54&lt;AT$4,$Q54&lt;AT$4),NETWORKDAYS.INTL($P54,$Q54,1,(Holidays!$A$1:$A$248)),0)+IF(AND($P54&gt;=AS$4,$P54&lt;AT$4,$Q54&gt;=AT$4),NETWORKDAYS.INTL($P54,(AT$4)-1,1,(Holidays!$A$1:$A$248)),0)+IF(AND($P54&lt;AS$4,$Q54&lt;AT$4,$Q54&gt;=AS$4),NETWORKDAYS.INTL(AS$4,$Q54,1,(Holidays!$A$1:$A$248)),0)+IF(AND($P54&lt;AS$4,$Q54&gt;=AT$4,$Q54&gt;=AS$4),NETWORKDAYS.INTL(AS$4,(AT$4)-1,1,(Holidays!$A$1:$A$248)),0))*$S54,"")</f>
        <v>0</v>
      </c>
      <c r="AT54" s="191"/>
      <c r="AU54" s="191"/>
      <c r="AV54" s="191"/>
      <c r="AW54" s="191"/>
      <c r="AX54" s="191"/>
      <c r="AY54" s="191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1"/>
      <c r="CY54" s="191"/>
      <c r="CZ54" s="191"/>
      <c r="DA54" s="191"/>
      <c r="DB54" s="191"/>
      <c r="DC54" s="191"/>
      <c r="DD54" s="192"/>
      <c r="DE54" s="191"/>
      <c r="DF54" s="191"/>
      <c r="DG54" s="191"/>
      <c r="DH54" s="191"/>
      <c r="DI54" s="191"/>
      <c r="DJ54" s="191"/>
      <c r="DK54" s="191"/>
      <c r="DL54" s="191"/>
      <c r="DM54" s="191"/>
      <c r="DN54" s="191"/>
      <c r="DO54" s="191"/>
      <c r="DP54" s="191"/>
      <c r="DQ54" s="191"/>
      <c r="DR54" s="191"/>
      <c r="DS54" s="191"/>
      <c r="DT54" s="191"/>
      <c r="DU54" s="191"/>
      <c r="DV54" s="191"/>
      <c r="DW54" s="191"/>
      <c r="DX54" s="191"/>
      <c r="DY54" s="191"/>
      <c r="DZ54" s="191"/>
      <c r="EA54" s="191"/>
      <c r="EB54" s="191"/>
      <c r="EC54" s="191"/>
      <c r="ED54" s="191"/>
      <c r="EE54" s="191"/>
      <c r="EF54" s="191"/>
      <c r="EG54" s="191"/>
      <c r="EH54" s="191"/>
      <c r="EI54" s="191"/>
      <c r="EJ54" s="191"/>
      <c r="EK54" s="191"/>
      <c r="EL54" s="191"/>
      <c r="EM54" s="191"/>
      <c r="EN54" s="191"/>
      <c r="EO54" s="191"/>
      <c r="EP54" s="191"/>
      <c r="EQ54" s="191"/>
      <c r="ER54" s="191"/>
      <c r="ES54" s="191"/>
      <c r="ET54" s="191"/>
      <c r="EU54" s="191"/>
      <c r="EV54" s="191"/>
      <c r="EW54" s="191"/>
      <c r="EX54" s="191"/>
      <c r="EY54" s="191"/>
      <c r="EZ54" s="191"/>
      <c r="FA54" s="191"/>
      <c r="FB54" s="191"/>
      <c r="FC54" s="191"/>
      <c r="FD54" s="191"/>
      <c r="FE54" s="191"/>
      <c r="FF54" s="191"/>
      <c r="FG54" s="191"/>
      <c r="FH54" s="191"/>
      <c r="FI54" s="191"/>
      <c r="FJ54" s="191"/>
      <c r="FK54" s="191"/>
      <c r="FL54" s="191"/>
      <c r="FM54" s="191"/>
      <c r="FN54" s="191"/>
      <c r="FO54" s="191"/>
      <c r="FP54" s="191"/>
      <c r="FQ54" s="191"/>
      <c r="FR54" s="191"/>
      <c r="FS54" s="191"/>
      <c r="FT54" s="191"/>
      <c r="FU54" s="191"/>
      <c r="FV54" s="191"/>
      <c r="FW54" s="191"/>
      <c r="FX54" s="191"/>
      <c r="FY54" s="191"/>
      <c r="FZ54" s="191"/>
      <c r="GA54" s="191"/>
      <c r="GB54" s="191"/>
      <c r="GC54" s="191"/>
      <c r="GD54" s="191"/>
      <c r="GE54" s="191"/>
      <c r="GF54" s="191"/>
      <c r="GG54" s="191"/>
      <c r="GH54" s="191"/>
      <c r="GI54" s="191"/>
      <c r="GJ54" s="191"/>
      <c r="GK54" s="191"/>
      <c r="GL54" s="191"/>
      <c r="GM54" s="191"/>
      <c r="GN54" s="191"/>
      <c r="GO54" s="191"/>
      <c r="GP54" s="191"/>
      <c r="GQ54" s="191"/>
      <c r="GR54" s="191"/>
      <c r="GS54" s="191"/>
      <c r="GT54" s="191"/>
      <c r="GU54" s="191"/>
      <c r="GV54" s="191"/>
      <c r="GW54" s="191"/>
      <c r="GX54" s="191"/>
      <c r="GY54" s="191"/>
      <c r="GZ54" s="191"/>
      <c r="HA54" s="191"/>
      <c r="HB54" s="191"/>
      <c r="HC54" s="191"/>
      <c r="HD54" s="191"/>
      <c r="HE54" s="191"/>
      <c r="HF54" s="191"/>
      <c r="HG54" s="191"/>
      <c r="HH54" s="191"/>
      <c r="HI54" s="191"/>
      <c r="HJ54" s="191"/>
      <c r="HK54" s="191"/>
      <c r="HL54" s="191"/>
      <c r="HM54" s="191"/>
      <c r="HN54" s="191"/>
      <c r="HO54" s="191"/>
      <c r="HP54" s="191"/>
      <c r="HQ54" s="191"/>
      <c r="HR54" s="191"/>
      <c r="HS54" s="191"/>
      <c r="HT54" s="191"/>
      <c r="HU54" s="191"/>
      <c r="HV54" s="191"/>
      <c r="HW54" s="191"/>
      <c r="HX54" s="191"/>
      <c r="HY54" s="191"/>
      <c r="HZ54" s="191"/>
      <c r="IA54" s="191"/>
      <c r="IB54" s="191"/>
      <c r="IC54" s="191"/>
      <c r="ID54" s="191"/>
      <c r="IE54" s="191"/>
      <c r="IF54" s="191"/>
      <c r="IG54" s="191"/>
      <c r="IH54" s="191"/>
      <c r="II54" s="191"/>
      <c r="IJ54" s="191"/>
      <c r="IK54" s="191"/>
      <c r="IL54" s="191"/>
      <c r="IM54" s="191"/>
      <c r="IN54" s="191"/>
      <c r="IO54" s="193"/>
    </row>
    <row r="55" spans="2:249" ht="15" customHeight="1">
      <c r="B55" s="59">
        <f>'A-1_MH Estimation'!B54</f>
        <v>0</v>
      </c>
      <c r="C55" s="60" t="str">
        <f>IFERROR(VLOOKUP(B55,'A-1_MH Estimation'!$B$6:$C$54,2,0),"")</f>
        <v/>
      </c>
      <c r="D55" s="174">
        <f>IFERROR(VLOOKUP(C55,'A-1_MH Estimation'!$C$7:$K$61,9,0)*1,0)</f>
        <v>0</v>
      </c>
      <c r="E55" s="165"/>
      <c r="F55" s="166"/>
      <c r="G55" s="166"/>
      <c r="H55" s="166"/>
      <c r="I55" s="166"/>
      <c r="J55" s="167"/>
      <c r="K55" s="354">
        <f t="shared" ca="1" si="437"/>
        <v>0</v>
      </c>
      <c r="L55" s="307"/>
      <c r="M55" s="307"/>
      <c r="N55" s="307"/>
      <c r="O55" s="167"/>
      <c r="P55" s="311"/>
      <c r="Q55" s="171"/>
      <c r="R55" s="170">
        <f>NETWORKDAYS.INTL(P55,Q55,1,Holidays!$A$1:$A$248)</f>
        <v>0</v>
      </c>
      <c r="S55" s="62">
        <f t="shared" si="436"/>
        <v>0</v>
      </c>
      <c r="U55" s="253">
        <f>SUM($V55:IO55)</f>
        <v>0</v>
      </c>
      <c r="V55" s="190">
        <f>IFERROR((IF(AND($P55&gt;=V$4,$P55&lt;W$4,$Q55&lt;W$4),NETWORKDAYS.INTL($P55,$Q55,1,(Holidays!$A$1:$A$248)),0)+IF(AND($P55&gt;=V$4,$P55&lt;W$4,$Q55&gt;=W$4),NETWORKDAYS.INTL($P55,(W$4)-1,1,(Holidays!$A$1:$A$248)),0)+IF(AND($P55&lt;V$4,$Q55&lt;W$4,$Q55&gt;=V$4),NETWORKDAYS.INTL(V$4,$Q55,1,(Holidays!$A$1:$A$248)),0)+IF(AND($P55&lt;V$4,$Q55&gt;=W$4,$Q55&gt;=V$4),NETWORKDAYS.INTL(V$4,(W$4)-1,1,(Holidays!$A$1:$A$248)),0))*$S55,"")</f>
        <v>0</v>
      </c>
      <c r="W55" s="191">
        <f>IFERROR((IF(AND($P55&gt;=W$4,$P55&lt;X$4,$Q55&lt;X$4),NETWORKDAYS.INTL($P55,$Q55,1,(Holidays!$A$1:$A$248)),0)+IF(AND($P55&gt;=W$4,$P55&lt;X$4,$Q55&gt;=X$4),NETWORKDAYS.INTL($P55,(X$4)-1,1,(Holidays!$A$1:$A$248)),0)+IF(AND($P55&lt;W$4,$Q55&lt;X$4,$Q55&gt;=W$4),NETWORKDAYS.INTL(W$4,$Q55,1,(Holidays!$A$1:$A$248)),0)+IF(AND($P55&lt;W$4,$Q55&gt;=X$4,$Q55&gt;=W$4),NETWORKDAYS.INTL(W$4,(X$4)-1,1,(Holidays!$A$1:$A$248)),0))*$S55,"")</f>
        <v>0</v>
      </c>
      <c r="X55" s="191">
        <f>IFERROR((IF(AND($P55&gt;=X$4,$P55&lt;Y$4,$Q55&lt;Y$4),NETWORKDAYS.INTL($P55,$Q55,1,(Holidays!$A$1:$A$248)),0)+IF(AND($P55&gt;=X$4,$P55&lt;Y$4,$Q55&gt;=Y$4),NETWORKDAYS.INTL($P55,(Y$4)-1,1,(Holidays!$A$1:$A$248)),0)+IF(AND($P55&lt;X$4,$Q55&lt;Y$4,$Q55&gt;=X$4),NETWORKDAYS.INTL(X$4,$Q55,1,(Holidays!$A$1:$A$248)),0)+IF(AND($P55&lt;X$4,$Q55&gt;=Y$4,$Q55&gt;=X$4),NETWORKDAYS.INTL(X$4,(Y$4)-1,1,(Holidays!$A$1:$A$248)),0))*$S55,"")</f>
        <v>0</v>
      </c>
      <c r="Y55" s="191">
        <f>IFERROR((IF(AND($P55&gt;=Y$4,$P55&lt;Z$4,$Q55&lt;Z$4),NETWORKDAYS.INTL($P55,$Q55,1,(Holidays!$A$1:$A$248)),0)+IF(AND($P55&gt;=Y$4,$P55&lt;Z$4,$Q55&gt;=Z$4),NETWORKDAYS.INTL($P55,(Z$4)-1,1,(Holidays!$A$1:$A$248)),0)+IF(AND($P55&lt;Y$4,$Q55&lt;Z$4,$Q55&gt;=Y$4),NETWORKDAYS.INTL(Y$4,$Q55,1,(Holidays!$A$1:$A$248)),0)+IF(AND($P55&lt;Y$4,$Q55&gt;=Z$4,$Q55&gt;=Y$4),NETWORKDAYS.INTL(Y$4,(Z$4)-1,1,(Holidays!$A$1:$A$248)),0))*$S55,"")</f>
        <v>0</v>
      </c>
      <c r="Z55" s="191">
        <f>IFERROR((IF(AND($P55&gt;=Z$4,$P55&lt;AA$4,$Q55&lt;AA$4),NETWORKDAYS.INTL($P55,$Q55,1,(Holidays!$A$1:$A$248)),0)+IF(AND($P55&gt;=Z$4,$P55&lt;AA$4,$Q55&gt;=AA$4),NETWORKDAYS.INTL($P55,(AA$4)-1,1,(Holidays!$A$1:$A$248)),0)+IF(AND($P55&lt;Z$4,$Q55&lt;AA$4,$Q55&gt;=Z$4),NETWORKDAYS.INTL(Z$4,$Q55,1,(Holidays!$A$1:$A$248)),0)+IF(AND($P55&lt;Z$4,$Q55&gt;=AA$4,$Q55&gt;=Z$4),NETWORKDAYS.INTL(Z$4,(AA$4)-1,1,(Holidays!$A$1:$A$248)),0))*$S55,"")</f>
        <v>0</v>
      </c>
      <c r="AA55" s="191">
        <f>IFERROR((IF(AND($P55&gt;=AA$4,$P55&lt;AB$4,$Q55&lt;AB$4),NETWORKDAYS.INTL($P55,$Q55,1,(Holidays!$A$1:$A$248)),0)+IF(AND($P55&gt;=AA$4,$P55&lt;AB$4,$Q55&gt;=AB$4),NETWORKDAYS.INTL($P55,(AB$4)-1,1,(Holidays!$A$1:$A$248)),0)+IF(AND($P55&lt;AA$4,$Q55&lt;AB$4,$Q55&gt;=AA$4),NETWORKDAYS.INTL(AA$4,$Q55,1,(Holidays!$A$1:$A$248)),0)+IF(AND($P55&lt;AA$4,$Q55&gt;=AB$4,$Q55&gt;=AA$4),NETWORKDAYS.INTL(AA$4,(AB$4)-1,1,(Holidays!$A$1:$A$248)),0))*$S55,"")</f>
        <v>0</v>
      </c>
      <c r="AB55" s="191">
        <f>IFERROR((IF(AND($P55&gt;=AB$4,$P55&lt;AC$4,$Q55&lt;AC$4),NETWORKDAYS.INTL($P55,$Q55,1,(Holidays!$A$1:$A$248)),0)+IF(AND($P55&gt;=AB$4,$P55&lt;AC$4,$Q55&gt;=AC$4),NETWORKDAYS.INTL($P55,(AC$4)-1,1,(Holidays!$A$1:$A$248)),0)+IF(AND($P55&lt;AB$4,$Q55&lt;AC$4,$Q55&gt;=AB$4),NETWORKDAYS.INTL(AB$4,$Q55,1,(Holidays!$A$1:$A$248)),0)+IF(AND($P55&lt;AB$4,$Q55&gt;=AC$4,$Q55&gt;=AB$4),NETWORKDAYS.INTL(AB$4,(AC$4)-1,1,(Holidays!$A$1:$A$248)),0))*$S55,"")</f>
        <v>0</v>
      </c>
      <c r="AC55" s="191">
        <f>IFERROR((IF(AND($P55&gt;=AC$4,$P55&lt;AD$4,$Q55&lt;AD$4),NETWORKDAYS.INTL($P55,$Q55,1,(Holidays!$A$1:$A$248)),0)+IF(AND($P55&gt;=AC$4,$P55&lt;AD$4,$Q55&gt;=AD$4),NETWORKDAYS.INTL($P55,(AD$4)-1,1,(Holidays!$A$1:$A$248)),0)+IF(AND($P55&lt;AC$4,$Q55&lt;AD$4,$Q55&gt;=AC$4),NETWORKDAYS.INTL(AC$4,$Q55,1,(Holidays!$A$1:$A$248)),0)+IF(AND($P55&lt;AC$4,$Q55&gt;=AD$4,$Q55&gt;=AC$4),NETWORKDAYS.INTL(AC$4,(AD$4)-1,1,(Holidays!$A$1:$A$248)),0))*$S55,"")</f>
        <v>0</v>
      </c>
      <c r="AD55" s="191">
        <f>IFERROR((IF(AND($P55&gt;=AD$4,$P55&lt;AE$4,$Q55&lt;AE$4),NETWORKDAYS.INTL($P55,$Q55,1,(Holidays!$A$1:$A$248)),0)+IF(AND($P55&gt;=AD$4,$P55&lt;AE$4,$Q55&gt;=AE$4),NETWORKDAYS.INTL($P55,(AE$4)-1,1,(Holidays!$A$1:$A$248)),0)+IF(AND($P55&lt;AD$4,$Q55&lt;AE$4,$Q55&gt;=AD$4),NETWORKDAYS.INTL(AD$4,$Q55,1,(Holidays!$A$1:$A$248)),0)+IF(AND($P55&lt;AD$4,$Q55&gt;=AE$4,$Q55&gt;=AD$4),NETWORKDAYS.INTL(AD$4,(AE$4)-1,1,(Holidays!$A$1:$A$248)),0))*$S55,"")</f>
        <v>0</v>
      </c>
      <c r="AE55" s="191">
        <f>IFERROR((IF(AND($P55&gt;=AE$4,$P55&lt;AF$4,$Q55&lt;AF$4),NETWORKDAYS.INTL($P55,$Q55,1,(Holidays!$A$1:$A$248)),0)+IF(AND($P55&gt;=AE$4,$P55&lt;AF$4,$Q55&gt;=AF$4),NETWORKDAYS.INTL($P55,(AF$4)-1,1,(Holidays!$A$1:$A$248)),0)+IF(AND($P55&lt;AE$4,$Q55&lt;AF$4,$Q55&gt;=AE$4),NETWORKDAYS.INTL(AE$4,$Q55,1,(Holidays!$A$1:$A$248)),0)+IF(AND($P55&lt;AE$4,$Q55&gt;=AF$4,$Q55&gt;=AE$4),NETWORKDAYS.INTL(AE$4,(AF$4)-1,1,(Holidays!$A$1:$A$248)),0))*$S55,"")</f>
        <v>0</v>
      </c>
      <c r="AF55" s="191">
        <f>IFERROR((IF(AND($P55&gt;=AF$4,$P55&lt;AG$4,$Q55&lt;AG$4),NETWORKDAYS.INTL($P55,$Q55,1,(Holidays!$A$1:$A$248)),0)+IF(AND($P55&gt;=AF$4,$P55&lt;AG$4,$Q55&gt;=AG$4),NETWORKDAYS.INTL($P55,(AG$4)-1,1,(Holidays!$A$1:$A$248)),0)+IF(AND($P55&lt;AF$4,$Q55&lt;AG$4,$Q55&gt;=AF$4),NETWORKDAYS.INTL(AF$4,$Q55,1,(Holidays!$A$1:$A$248)),0)+IF(AND($P55&lt;AF$4,$Q55&gt;=AG$4,$Q55&gt;=AF$4),NETWORKDAYS.INTL(AF$4,(AG$4)-1,1,(Holidays!$A$1:$A$248)),0))*$S55,"")</f>
        <v>0</v>
      </c>
      <c r="AG55" s="191">
        <f>IFERROR((IF(AND($P55&gt;=AG$4,$P55&lt;AH$4,$Q55&lt;AH$4),NETWORKDAYS.INTL($P55,$Q55,1,(Holidays!$A$1:$A$248)),0)+IF(AND($P55&gt;=AG$4,$P55&lt;AH$4,$Q55&gt;=AH$4),NETWORKDAYS.INTL($P55,(AH$4)-1,1,(Holidays!$A$1:$A$248)),0)+IF(AND($P55&lt;AG$4,$Q55&lt;AH$4,$Q55&gt;=AG$4),NETWORKDAYS.INTL(AG$4,$Q55,1,(Holidays!$A$1:$A$248)),0)+IF(AND($P55&lt;AG$4,$Q55&gt;=AH$4,$Q55&gt;=AG$4),NETWORKDAYS.INTL(AG$4,(AH$4)-1,1,(Holidays!$A$1:$A$248)),0))*$S55,"")</f>
        <v>0</v>
      </c>
      <c r="AH55" s="191">
        <f>IFERROR((IF(AND($P55&gt;=AH$4,$P55&lt;AI$4,$Q55&lt;AI$4),NETWORKDAYS.INTL($P55,$Q55,1,(Holidays!$A$1:$A$248)),0)+IF(AND($P55&gt;=AH$4,$P55&lt;AI$4,$Q55&gt;=AI$4),NETWORKDAYS.INTL($P55,(AI$4)-1,1,(Holidays!$A$1:$A$248)),0)+IF(AND($P55&lt;AH$4,$Q55&lt;AI$4,$Q55&gt;=AH$4),NETWORKDAYS.INTL(AH$4,$Q55,1,(Holidays!$A$1:$A$248)),0)+IF(AND($P55&lt;AH$4,$Q55&gt;=AI$4,$Q55&gt;=AH$4),NETWORKDAYS.INTL(AH$4,(AI$4)-1,1,(Holidays!$A$1:$A$248)),0))*$S55,"")</f>
        <v>0</v>
      </c>
      <c r="AI55" s="191">
        <f>IFERROR((IF(AND($P55&gt;=AI$4,$P55&lt;AJ$4,$Q55&lt;AJ$4),NETWORKDAYS.INTL($P55,$Q55,1,(Holidays!$A$1:$A$248)),0)+IF(AND($P55&gt;=AI$4,$P55&lt;AJ$4,$Q55&gt;=AJ$4),NETWORKDAYS.INTL($P55,(AJ$4)-1,1,(Holidays!$A$1:$A$248)),0)+IF(AND($P55&lt;AI$4,$Q55&lt;AJ$4,$Q55&gt;=AI$4),NETWORKDAYS.INTL(AI$4,$Q55,1,(Holidays!$A$1:$A$248)),0)+IF(AND($P55&lt;AI$4,$Q55&gt;=AJ$4,$Q55&gt;=AI$4),NETWORKDAYS.INTL(AI$4,(AJ$4)-1,1,(Holidays!$A$1:$A$248)),0))*$S55,"")</f>
        <v>0</v>
      </c>
      <c r="AJ55" s="191">
        <f>IFERROR((IF(AND($P55&gt;=AJ$4,$P55&lt;AK$4,$Q55&lt;AK$4),NETWORKDAYS.INTL($P55,$Q55,1,(Holidays!$A$1:$A$248)),0)+IF(AND($P55&gt;=AJ$4,$P55&lt;AK$4,$Q55&gt;=AK$4),NETWORKDAYS.INTL($P55,(AK$4)-1,1,(Holidays!$A$1:$A$248)),0)+IF(AND($P55&lt;AJ$4,$Q55&lt;AK$4,$Q55&gt;=AJ$4),NETWORKDAYS.INTL(AJ$4,$Q55,1,(Holidays!$A$1:$A$248)),0)+IF(AND($P55&lt;AJ$4,$Q55&gt;=AK$4,$Q55&gt;=AJ$4),NETWORKDAYS.INTL(AJ$4,(AK$4)-1,1,(Holidays!$A$1:$A$248)),0))*$S55,"")</f>
        <v>0</v>
      </c>
      <c r="AK55" s="191">
        <f>IFERROR((IF(AND($P55&gt;=AK$4,$P55&lt;AL$4,$Q55&lt;AL$4),NETWORKDAYS.INTL($P55,$Q55,1,(Holidays!$A$1:$A$248)),0)+IF(AND($P55&gt;=AK$4,$P55&lt;AL$4,$Q55&gt;=AL$4),NETWORKDAYS.INTL($P55,(AL$4)-1,1,(Holidays!$A$1:$A$248)),0)+IF(AND($P55&lt;AK$4,$Q55&lt;AL$4,$Q55&gt;=AK$4),NETWORKDAYS.INTL(AK$4,$Q55,1,(Holidays!$A$1:$A$248)),0)+IF(AND($P55&lt;AK$4,$Q55&gt;=AL$4,$Q55&gt;=AK$4),NETWORKDAYS.INTL(AK$4,(AL$4)-1,1,(Holidays!$A$1:$A$248)),0))*$S55,"")</f>
        <v>0</v>
      </c>
      <c r="AL55" s="191">
        <f>IFERROR((IF(AND($P55&gt;=AL$4,$P55&lt;AM$4,$Q55&lt;AM$4),NETWORKDAYS.INTL($P55,$Q55,1,(Holidays!$A$1:$A$248)),0)+IF(AND($P55&gt;=AL$4,$P55&lt;AM$4,$Q55&gt;=AM$4),NETWORKDAYS.INTL($P55,(AM$4)-1,1,(Holidays!$A$1:$A$248)),0)+IF(AND($P55&lt;AL$4,$Q55&lt;AM$4,$Q55&gt;=AL$4),NETWORKDAYS.INTL(AL$4,$Q55,1,(Holidays!$A$1:$A$248)),0)+IF(AND($P55&lt;AL$4,$Q55&gt;=AM$4,$Q55&gt;=AL$4),NETWORKDAYS.INTL(AL$4,(AM$4)-1,1,(Holidays!$A$1:$A$248)),0))*$S55,"")</f>
        <v>0</v>
      </c>
      <c r="AM55" s="191">
        <f>IFERROR((IF(AND($P55&gt;=AM$4,$P55&lt;AN$4,$Q55&lt;AN$4),NETWORKDAYS.INTL($P55,$Q55,1,(Holidays!$A$1:$A$248)),0)+IF(AND($P55&gt;=AM$4,$P55&lt;AN$4,$Q55&gt;=AN$4),NETWORKDAYS.INTL($P55,(AN$4)-1,1,(Holidays!$A$1:$A$248)),0)+IF(AND($P55&lt;AM$4,$Q55&lt;AN$4,$Q55&gt;=AM$4),NETWORKDAYS.INTL(AM$4,$Q55,1,(Holidays!$A$1:$A$248)),0)+IF(AND($P55&lt;AM$4,$Q55&gt;=AN$4,$Q55&gt;=AM$4),NETWORKDAYS.INTL(AM$4,(AN$4)-1,1,(Holidays!$A$1:$A$248)),0))*$S55,"")</f>
        <v>0</v>
      </c>
      <c r="AN55" s="191">
        <f>IFERROR((IF(AND($P55&gt;=AN$4,$P55&lt;AO$4,$Q55&lt;AO$4),NETWORKDAYS.INTL($P55,$Q55,1,(Holidays!$A$1:$A$248)),0)+IF(AND($P55&gt;=AN$4,$P55&lt;AO$4,$Q55&gt;=AO$4),NETWORKDAYS.INTL($P55,(AO$4)-1,1,(Holidays!$A$1:$A$248)),0)+IF(AND($P55&lt;AN$4,$Q55&lt;AO$4,$Q55&gt;=AN$4),NETWORKDAYS.INTL(AN$4,$Q55,1,(Holidays!$A$1:$A$248)),0)+IF(AND($P55&lt;AN$4,$Q55&gt;=AO$4,$Q55&gt;=AN$4),NETWORKDAYS.INTL(AN$4,(AO$4)-1,1,(Holidays!$A$1:$A$248)),0))*$S55,"")</f>
        <v>0</v>
      </c>
      <c r="AO55" s="191">
        <f>IFERROR((IF(AND($P55&gt;=AO$4,$P55&lt;AP$4,$Q55&lt;AP$4),NETWORKDAYS.INTL($P55,$Q55,1,(Holidays!$A$1:$A$248)),0)+IF(AND($P55&gt;=AO$4,$P55&lt;AP$4,$Q55&gt;=AP$4),NETWORKDAYS.INTL($P55,(AP$4)-1,1,(Holidays!$A$1:$A$248)),0)+IF(AND($P55&lt;AO$4,$Q55&lt;AP$4,$Q55&gt;=AO$4),NETWORKDAYS.INTL(AO$4,$Q55,1,(Holidays!$A$1:$A$248)),0)+IF(AND($P55&lt;AO$4,$Q55&gt;=AP$4,$Q55&gt;=AO$4),NETWORKDAYS.INTL(AO$4,(AP$4)-1,1,(Holidays!$A$1:$A$248)),0))*$S55,"")</f>
        <v>0</v>
      </c>
      <c r="AP55" s="191">
        <f>IFERROR((IF(AND($P55&gt;=AP$4,$P55&lt;AQ$4,$Q55&lt;AQ$4),NETWORKDAYS.INTL($P55,$Q55,1,(Holidays!$A$1:$A$248)),0)+IF(AND($P55&gt;=AP$4,$P55&lt;AQ$4,$Q55&gt;=AQ$4),NETWORKDAYS.INTL($P55,(AQ$4)-1,1,(Holidays!$A$1:$A$248)),0)+IF(AND($P55&lt;AP$4,$Q55&lt;AQ$4,$Q55&gt;=AP$4),NETWORKDAYS.INTL(AP$4,$Q55,1,(Holidays!$A$1:$A$248)),0)+IF(AND($P55&lt;AP$4,$Q55&gt;=AQ$4,$Q55&gt;=AP$4),NETWORKDAYS.INTL(AP$4,(AQ$4)-1,1,(Holidays!$A$1:$A$248)),0))*$S55,"")</f>
        <v>0</v>
      </c>
      <c r="AQ55" s="191">
        <f>IFERROR((IF(AND($P55&gt;=AQ$4,$P55&lt;AR$4,$Q55&lt;AR$4),NETWORKDAYS.INTL($P55,$Q55,1,(Holidays!$A$1:$A$248)),0)+IF(AND($P55&gt;=AQ$4,$P55&lt;AR$4,$Q55&gt;=AR$4),NETWORKDAYS.INTL($P55,(AR$4)-1,1,(Holidays!$A$1:$A$248)),0)+IF(AND($P55&lt;AQ$4,$Q55&lt;AR$4,$Q55&gt;=AQ$4),NETWORKDAYS.INTL(AQ$4,$Q55,1,(Holidays!$A$1:$A$248)),0)+IF(AND($P55&lt;AQ$4,$Q55&gt;=AR$4,$Q55&gt;=AQ$4),NETWORKDAYS.INTL(AQ$4,(AR$4)-1,1,(Holidays!$A$1:$A$248)),0))*$S55,"")</f>
        <v>0</v>
      </c>
      <c r="AR55" s="191">
        <f>IFERROR((IF(AND($P55&gt;=AR$4,$P55&lt;AS$4,$Q55&lt;AS$4),NETWORKDAYS.INTL($P55,$Q55,1,(Holidays!$A$1:$A$248)),0)+IF(AND($P55&gt;=AR$4,$P55&lt;AS$4,$Q55&gt;=AS$4),NETWORKDAYS.INTL($P55,(AS$4)-1,1,(Holidays!$A$1:$A$248)),0)+IF(AND($P55&lt;AR$4,$Q55&lt;AS$4,$Q55&gt;=AR$4),NETWORKDAYS.INTL(AR$4,$Q55,1,(Holidays!$A$1:$A$248)),0)+IF(AND($P55&lt;AR$4,$Q55&gt;=AS$4,$Q55&gt;=AR$4),NETWORKDAYS.INTL(AR$4,(AS$4)-1,1,(Holidays!$A$1:$A$248)),0))*$S55,"")</f>
        <v>0</v>
      </c>
      <c r="AS55" s="192">
        <f>IFERROR((IF(AND($P55&gt;=AS$4,$P55&lt;AT$4,$Q55&lt;AT$4),NETWORKDAYS.INTL($P55,$Q55,1,(Holidays!$A$1:$A$248)),0)+IF(AND($P55&gt;=AS$4,$P55&lt;AT$4,$Q55&gt;=AT$4),NETWORKDAYS.INTL($P55,(AT$4)-1,1,(Holidays!$A$1:$A$248)),0)+IF(AND($P55&lt;AS$4,$Q55&lt;AT$4,$Q55&gt;=AS$4),NETWORKDAYS.INTL(AS$4,$Q55,1,(Holidays!$A$1:$A$248)),0)+IF(AND($P55&lt;AS$4,$Q55&gt;=AT$4,$Q55&gt;=AS$4),NETWORKDAYS.INTL(AS$4,(AT$4)-1,1,(Holidays!$A$1:$A$248)),0))*$S55,"")</f>
        <v>0</v>
      </c>
      <c r="AT55" s="191">
        <f>IFERROR((IF(AND($P55&gt;=AT$4,$P55&lt;AU$4,$Q55&lt;AU$4),NETWORKDAYS.INTL($P55,$Q55,1,(Holidays!$A$1:$A$248)),0)+IF(AND($P55&gt;=AT$4,$P55&lt;AU$4,$Q55&gt;=AU$4),NETWORKDAYS.INTL($P55,(AU$4)-1,1,(Holidays!$A$1:$A$248)),0)+IF(AND($P55&lt;AT$4,$Q55&lt;AU$4,$Q55&gt;=AT$4),NETWORKDAYS.INTL(AT$4,$Q55,1,(Holidays!$A$1:$A$248)),0)+IF(AND($P55&lt;AT$4,$Q55&gt;=AU$4,$Q55&gt;=AT$4),NETWORKDAYS.INTL(AT$4,(AU$4)-1,1,(Holidays!$A$1:$A$248)),0))*$S55,"")</f>
        <v>0</v>
      </c>
      <c r="AU55" s="191">
        <f>IFERROR((IF(AND($P55&gt;=AU$4,$P55&lt;AV$4,$Q55&lt;AV$4),NETWORKDAYS.INTL($P55,$Q55,1,(Holidays!$A$1:$A$248)),0)+IF(AND($P55&gt;=AU$4,$P55&lt;AV$4,$Q55&gt;=AV$4),NETWORKDAYS.INTL($P55,(AV$4)-1,1,(Holidays!$A$1:$A$248)),0)+IF(AND($P55&lt;AU$4,$Q55&lt;AV$4,$Q55&gt;=AU$4),NETWORKDAYS.INTL(AU$4,$Q55,1,(Holidays!$A$1:$A$248)),0)+IF(AND($P55&lt;AU$4,$Q55&gt;=AV$4,$Q55&gt;=AU$4),NETWORKDAYS.INTL(AU$4,(AV$4)-1,1,(Holidays!$A$1:$A$248)),0))*$S55,"")</f>
        <v>0</v>
      </c>
      <c r="AV55" s="191">
        <f>IFERROR((IF(AND($P55&gt;=AV$4,$P55&lt;AW$4,$Q55&lt;AW$4),NETWORKDAYS.INTL($P55,$Q55,1,(Holidays!$A$1:$A$248)),0)+IF(AND($P55&gt;=AV$4,$P55&lt;AW$4,$Q55&gt;=AW$4),NETWORKDAYS.INTL($P55,(AW$4)-1,1,(Holidays!$A$1:$A$248)),0)+IF(AND($P55&lt;AV$4,$Q55&lt;AW$4,$Q55&gt;=AV$4),NETWORKDAYS.INTL(AV$4,$Q55,1,(Holidays!$A$1:$A$248)),0)+IF(AND($P55&lt;AV$4,$Q55&gt;=AW$4,$Q55&gt;=AV$4),NETWORKDAYS.INTL(AV$4,(AW$4)-1,1,(Holidays!$A$1:$A$248)),0))*$S55,"")</f>
        <v>0</v>
      </c>
      <c r="AW55" s="191">
        <f>IFERROR((IF(AND($P55&gt;=AW$4,$P55&lt;AX$4,$Q55&lt;AX$4),NETWORKDAYS.INTL($P55,$Q55,1,(Holidays!$A$1:$A$248)),0)+IF(AND($P55&gt;=AW$4,$P55&lt;AX$4,$Q55&gt;=AX$4),NETWORKDAYS.INTL($P55,(AX$4)-1,1,(Holidays!$A$1:$A$248)),0)+IF(AND($P55&lt;AW$4,$Q55&lt;AX$4,$Q55&gt;=AW$4),NETWORKDAYS.INTL(AW$4,$Q55,1,(Holidays!$A$1:$A$248)),0)+IF(AND($P55&lt;AW$4,$Q55&gt;=AX$4,$Q55&gt;=AW$4),NETWORKDAYS.INTL(AW$4,(AX$4)-1,1,(Holidays!$A$1:$A$248)),0))*$S55,"")</f>
        <v>0</v>
      </c>
      <c r="AX55" s="191">
        <f>IFERROR((IF(AND($P55&gt;=AX$4,$P55&lt;AY$4,$Q55&lt;AY$4),NETWORKDAYS.INTL($P55,$Q55,1,(Holidays!$A$1:$A$248)),0)+IF(AND($P55&gt;=AX$4,$P55&lt;AY$4,$Q55&gt;=AY$4),NETWORKDAYS.INTL($P55,(AY$4)-1,1,(Holidays!$A$1:$A$248)),0)+IF(AND($P55&lt;AX$4,$Q55&lt;AY$4,$Q55&gt;=AX$4),NETWORKDAYS.INTL(AX$4,$Q55,1,(Holidays!$A$1:$A$248)),0)+IF(AND($P55&lt;AX$4,$Q55&gt;=AY$4,$Q55&gt;=AX$4),NETWORKDAYS.INTL(AX$4,(AY$4)-1,1,(Holidays!$A$1:$A$248)),0))*$S55,"")</f>
        <v>0</v>
      </c>
      <c r="AY55" s="191">
        <f>IFERROR((IF(AND($P55&gt;=AY$4,$P55&lt;AZ$4,$Q55&lt;AZ$4),NETWORKDAYS.INTL($P55,$Q55,1,(Holidays!$A$1:$A$248)),0)+IF(AND($P55&gt;=AY$4,$P55&lt;AZ$4,$Q55&gt;=AZ$4),NETWORKDAYS.INTL($P55,(AZ$4)-1,1,(Holidays!$A$1:$A$248)),0)+IF(AND($P55&lt;AY$4,$Q55&lt;AZ$4,$Q55&gt;=AY$4),NETWORKDAYS.INTL(AY$4,$Q55,1,(Holidays!$A$1:$A$248)),0)+IF(AND($P55&lt;AY$4,$Q55&gt;=AZ$4,$Q55&gt;=AY$4),NETWORKDAYS.INTL(AY$4,(AZ$4)-1,1,(Holidays!$A$1:$A$248)),0))*$S55,"")</f>
        <v>0</v>
      </c>
      <c r="AZ55" s="191">
        <f>IFERROR((IF(AND($P55&gt;=AZ$4,$P55&lt;BA$4,$Q55&lt;BA$4),NETWORKDAYS.INTL($P55,$Q55,1,(Holidays!$A$1:$A$248)),0)+IF(AND($P55&gt;=AZ$4,$P55&lt;BA$4,$Q55&gt;=BA$4),NETWORKDAYS.INTL($P55,(BA$4)-1,1,(Holidays!$A$1:$A$248)),0)+IF(AND($P55&lt;AZ$4,$Q55&lt;BA$4,$Q55&gt;=AZ$4),NETWORKDAYS.INTL(AZ$4,$Q55,1,(Holidays!$A$1:$A$248)),0)+IF(AND($P55&lt;AZ$4,$Q55&gt;=BA$4,$Q55&gt;=AZ$4),NETWORKDAYS.INTL(AZ$4,(BA$4)-1,1,(Holidays!$A$1:$A$248)),0))*$S55,"")</f>
        <v>0</v>
      </c>
      <c r="BA55" s="191">
        <f>IFERROR((IF(AND($P55&gt;=BA$4,$P55&lt;BB$4,$Q55&lt;BB$4),NETWORKDAYS.INTL($P55,$Q55,1,(Holidays!$A$1:$A$248)),0)+IF(AND($P55&gt;=BA$4,$P55&lt;BB$4,$Q55&gt;=BB$4),NETWORKDAYS.INTL($P55,(BB$4)-1,1,(Holidays!$A$1:$A$248)),0)+IF(AND($P55&lt;BA$4,$Q55&lt;BB$4,$Q55&gt;=BA$4),NETWORKDAYS.INTL(BA$4,$Q55,1,(Holidays!$A$1:$A$248)),0)+IF(AND($P55&lt;BA$4,$Q55&gt;=BB$4,$Q55&gt;=BA$4),NETWORKDAYS.INTL(BA$4,(BB$4)-1,1,(Holidays!$A$1:$A$248)),0))*$S55,"")</f>
        <v>0</v>
      </c>
      <c r="BB55" s="191">
        <f>IFERROR((IF(AND($P55&gt;=BB$4,$P55&lt;BC$4,$Q55&lt;BC$4),NETWORKDAYS.INTL($P55,$Q55,1,(Holidays!$A$1:$A$248)),0)+IF(AND($P55&gt;=BB$4,$P55&lt;BC$4,$Q55&gt;=BC$4),NETWORKDAYS.INTL($P55,(BC$4)-1,1,(Holidays!$A$1:$A$248)),0)+IF(AND($P55&lt;BB$4,$Q55&lt;BC$4,$Q55&gt;=BB$4),NETWORKDAYS.INTL(BB$4,$Q55,1,(Holidays!$A$1:$A$248)),0)+IF(AND($P55&lt;BB$4,$Q55&gt;=BC$4,$Q55&gt;=BB$4),NETWORKDAYS.INTL(BB$4,(BC$4)-1,1,(Holidays!$A$1:$A$248)),0))*$S55,"")</f>
        <v>0</v>
      </c>
      <c r="BC55" s="191">
        <f>IFERROR((IF(AND($P55&gt;=BC$4,$P55&lt;BD$4,$Q55&lt;BD$4),NETWORKDAYS.INTL($P55,$Q55,1,(Holidays!$A$1:$A$248)),0)+IF(AND($P55&gt;=BC$4,$P55&lt;BD$4,$Q55&gt;=BD$4),NETWORKDAYS.INTL($P55,(BD$4)-1,1,(Holidays!$A$1:$A$248)),0)+IF(AND($P55&lt;BC$4,$Q55&lt;BD$4,$Q55&gt;=BC$4),NETWORKDAYS.INTL(BC$4,$Q55,1,(Holidays!$A$1:$A$248)),0)+IF(AND($P55&lt;BC$4,$Q55&gt;=BD$4,$Q55&gt;=BC$4),NETWORKDAYS.INTL(BC$4,(BD$4)-1,1,(Holidays!$A$1:$A$248)),0))*$S55,"")</f>
        <v>0</v>
      </c>
      <c r="BD55" s="191">
        <f>IFERROR((IF(AND($P55&gt;=BD$4,$P55&lt;BE$4,$Q55&lt;BE$4),NETWORKDAYS.INTL($P55,$Q55,1,(Holidays!$A$1:$A$248)),0)+IF(AND($P55&gt;=BD$4,$P55&lt;BE$4,$Q55&gt;=BE$4),NETWORKDAYS.INTL($P55,(BE$4)-1,1,(Holidays!$A$1:$A$248)),0)+IF(AND($P55&lt;BD$4,$Q55&lt;BE$4,$Q55&gt;=BD$4),NETWORKDAYS.INTL(BD$4,$Q55,1,(Holidays!$A$1:$A$248)),0)+IF(AND($P55&lt;BD$4,$Q55&gt;=BE$4,$Q55&gt;=BD$4),NETWORKDAYS.INTL(BD$4,(BE$4)-1,1,(Holidays!$A$1:$A$248)),0))*$S55,"")</f>
        <v>0</v>
      </c>
      <c r="BE55" s="191">
        <f>IFERROR((IF(AND($P55&gt;=BE$4,$P55&lt;BF$4,$Q55&lt;BF$4),NETWORKDAYS.INTL($P55,$Q55,1,(Holidays!$A$1:$A$248)),0)+IF(AND($P55&gt;=BE$4,$P55&lt;BF$4,$Q55&gt;=BF$4),NETWORKDAYS.INTL($P55,(BF$4)-1,1,(Holidays!$A$1:$A$248)),0)+IF(AND($P55&lt;BE$4,$Q55&lt;BF$4,$Q55&gt;=BE$4),NETWORKDAYS.INTL(BE$4,$Q55,1,(Holidays!$A$1:$A$248)),0)+IF(AND($P55&lt;BE$4,$Q55&gt;=BF$4,$Q55&gt;=BE$4),NETWORKDAYS.INTL(BE$4,(BF$4)-1,1,(Holidays!$A$1:$A$248)),0))*$S55,"")</f>
        <v>0</v>
      </c>
      <c r="BF55" s="191">
        <f>IFERROR((IF(AND($P55&gt;=BF$4,$P55&lt;BG$4,$Q55&lt;BG$4),NETWORKDAYS.INTL($P55,$Q55,1,(Holidays!$A$1:$A$248)),0)+IF(AND($P55&gt;=BF$4,$P55&lt;BG$4,$Q55&gt;=BG$4),NETWORKDAYS.INTL($P55,(BG$4)-1,1,(Holidays!$A$1:$A$248)),0)+IF(AND($P55&lt;BF$4,$Q55&lt;BG$4,$Q55&gt;=BF$4),NETWORKDAYS.INTL(BF$4,$Q55,1,(Holidays!$A$1:$A$248)),0)+IF(AND($P55&lt;BF$4,$Q55&gt;=BG$4,$Q55&gt;=BF$4),NETWORKDAYS.INTL(BF$4,(BG$4)-1,1,(Holidays!$A$1:$A$248)),0))*$S55,"")</f>
        <v>0</v>
      </c>
      <c r="BG55" s="191">
        <f>IFERROR((IF(AND($P55&gt;=BG$4,$P55&lt;BH$4,$Q55&lt;BH$4),NETWORKDAYS.INTL($P55,$Q55,1,(Holidays!$A$1:$A$248)),0)+IF(AND($P55&gt;=BG$4,$P55&lt;BH$4,$Q55&gt;=BH$4),NETWORKDAYS.INTL($P55,(BH$4)-1,1,(Holidays!$A$1:$A$248)),0)+IF(AND($P55&lt;BG$4,$Q55&lt;BH$4,$Q55&gt;=BG$4),NETWORKDAYS.INTL(BG$4,$Q55,1,(Holidays!$A$1:$A$248)),0)+IF(AND($P55&lt;BG$4,$Q55&gt;=BH$4,$Q55&gt;=BG$4),NETWORKDAYS.INTL(BG$4,(BH$4)-1,1,(Holidays!$A$1:$A$248)),0))*$S55,"")</f>
        <v>0</v>
      </c>
      <c r="BH55" s="191">
        <f>IFERROR((IF(AND($P55&gt;=BH$4,$P55&lt;BI$4,$Q55&lt;BI$4),NETWORKDAYS.INTL($P55,$Q55,1,(Holidays!$A$1:$A$248)),0)+IF(AND($P55&gt;=BH$4,$P55&lt;BI$4,$Q55&gt;=BI$4),NETWORKDAYS.INTL($P55,(BI$4)-1,1,(Holidays!$A$1:$A$248)),0)+IF(AND($P55&lt;BH$4,$Q55&lt;BI$4,$Q55&gt;=BH$4),NETWORKDAYS.INTL(BH$4,$Q55,1,(Holidays!$A$1:$A$248)),0)+IF(AND($P55&lt;BH$4,$Q55&gt;=BI$4,$Q55&gt;=BH$4),NETWORKDAYS.INTL(BH$4,(BI$4)-1,1,(Holidays!$A$1:$A$248)),0))*$S55,"")</f>
        <v>0</v>
      </c>
      <c r="BI55" s="191">
        <f>IFERROR((IF(AND($P55&gt;=BI$4,$P55&lt;BJ$4,$Q55&lt;BJ$4),NETWORKDAYS.INTL($P55,$Q55,1,(Holidays!$A$1:$A$248)),0)+IF(AND($P55&gt;=BI$4,$P55&lt;BJ$4,$Q55&gt;=BJ$4),NETWORKDAYS.INTL($P55,(BJ$4)-1,1,(Holidays!$A$1:$A$248)),0)+IF(AND($P55&lt;BI$4,$Q55&lt;BJ$4,$Q55&gt;=BI$4),NETWORKDAYS.INTL(BI$4,$Q55,1,(Holidays!$A$1:$A$248)),0)+IF(AND($P55&lt;BI$4,$Q55&gt;=BJ$4,$Q55&gt;=BI$4),NETWORKDAYS.INTL(BI$4,(BJ$4)-1,1,(Holidays!$A$1:$A$248)),0))*$S55,"")</f>
        <v>0</v>
      </c>
      <c r="BJ55" s="191">
        <f>IFERROR((IF(AND($P55&gt;=BJ$4,$P55&lt;BK$4,$Q55&lt;BK$4),NETWORKDAYS.INTL($P55,$Q55,1,(Holidays!$A$1:$A$248)),0)+IF(AND($P55&gt;=BJ$4,$P55&lt;BK$4,$Q55&gt;=BK$4),NETWORKDAYS.INTL($P55,(BK$4)-1,1,(Holidays!$A$1:$A$248)),0)+IF(AND($P55&lt;BJ$4,$Q55&lt;BK$4,$Q55&gt;=BJ$4),NETWORKDAYS.INTL(BJ$4,$Q55,1,(Holidays!$A$1:$A$248)),0)+IF(AND($P55&lt;BJ$4,$Q55&gt;=BK$4,$Q55&gt;=BJ$4),NETWORKDAYS.INTL(BJ$4,(BK$4)-1,1,(Holidays!$A$1:$A$248)),0))*$S55,"")</f>
        <v>0</v>
      </c>
      <c r="BK55" s="191">
        <f>IFERROR((IF(AND($P55&gt;=BK$4,$P55&lt;BL$4,$Q55&lt;BL$4),NETWORKDAYS.INTL($P55,$Q55,1,(Holidays!$A$1:$A$248)),0)+IF(AND($P55&gt;=BK$4,$P55&lt;BL$4,$Q55&gt;=BL$4),NETWORKDAYS.INTL($P55,(BL$4)-1,1,(Holidays!$A$1:$A$248)),0)+IF(AND($P55&lt;BK$4,$Q55&lt;BL$4,$Q55&gt;=BK$4),NETWORKDAYS.INTL(BK$4,$Q55,1,(Holidays!$A$1:$A$248)),0)+IF(AND($P55&lt;BK$4,$Q55&gt;=BL$4,$Q55&gt;=BK$4),NETWORKDAYS.INTL(BK$4,(BL$4)-1,1,(Holidays!$A$1:$A$248)),0))*$S55,"")</f>
        <v>0</v>
      </c>
      <c r="BL55" s="191">
        <f>IFERROR((IF(AND($P55&gt;=BL$4,$P55&lt;BM$4,$Q55&lt;BM$4),NETWORKDAYS.INTL($P55,$Q55,1,(Holidays!$A$1:$A$248)),0)+IF(AND($P55&gt;=BL$4,$P55&lt;BM$4,$Q55&gt;=BM$4),NETWORKDAYS.INTL($P55,(BM$4)-1,1,(Holidays!$A$1:$A$248)),0)+IF(AND($P55&lt;BL$4,$Q55&lt;BM$4,$Q55&gt;=BL$4),NETWORKDAYS.INTL(BL$4,$Q55,1,(Holidays!$A$1:$A$248)),0)+IF(AND($P55&lt;BL$4,$Q55&gt;=BM$4,$Q55&gt;=BL$4),NETWORKDAYS.INTL(BL$4,(BM$4)-1,1,(Holidays!$A$1:$A$248)),0))*$S55,"")</f>
        <v>0</v>
      </c>
      <c r="BM55" s="191">
        <f>IFERROR((IF(AND($P55&gt;=BM$4,$P55&lt;BN$4,$Q55&lt;BN$4),NETWORKDAYS.INTL($P55,$Q55,1,(Holidays!$A$1:$A$248)),0)+IF(AND($P55&gt;=BM$4,$P55&lt;BN$4,$Q55&gt;=BN$4),NETWORKDAYS.INTL($P55,(BN$4)-1,1,(Holidays!$A$1:$A$248)),0)+IF(AND($P55&lt;BM$4,$Q55&lt;BN$4,$Q55&gt;=BM$4),NETWORKDAYS.INTL(BM$4,$Q55,1,(Holidays!$A$1:$A$248)),0)+IF(AND($P55&lt;BM$4,$Q55&gt;=BN$4,$Q55&gt;=BM$4),NETWORKDAYS.INTL(BM$4,(BN$4)-1,1,(Holidays!$A$1:$A$248)),0))*$S55,"")</f>
        <v>0</v>
      </c>
      <c r="BN55" s="191">
        <f>IFERROR((IF(AND($P55&gt;=BN$4,$P55&lt;BO$4,$Q55&lt;BO$4),NETWORKDAYS.INTL($P55,$Q55,1,(Holidays!$A$1:$A$248)),0)+IF(AND($P55&gt;=BN$4,$P55&lt;BO$4,$Q55&gt;=BO$4),NETWORKDAYS.INTL($P55,(BO$4)-1,1,(Holidays!$A$1:$A$248)),0)+IF(AND($P55&lt;BN$4,$Q55&lt;BO$4,$Q55&gt;=BN$4),NETWORKDAYS.INTL(BN$4,$Q55,1,(Holidays!$A$1:$A$248)),0)+IF(AND($P55&lt;BN$4,$Q55&gt;=BO$4,$Q55&gt;=BN$4),NETWORKDAYS.INTL(BN$4,(BO$4)-1,1,(Holidays!$A$1:$A$248)),0))*$S55,"")</f>
        <v>0</v>
      </c>
      <c r="BO55" s="191">
        <f>IFERROR((IF(AND($P55&gt;=BO$4,$P55&lt;BP$4,$Q55&lt;BP$4),NETWORKDAYS.INTL($P55,$Q55,1,(Holidays!$A$1:$A$248)),0)+IF(AND($P55&gt;=BO$4,$P55&lt;BP$4,$Q55&gt;=BP$4),NETWORKDAYS.INTL($P55,(BP$4)-1,1,(Holidays!$A$1:$A$248)),0)+IF(AND($P55&lt;BO$4,$Q55&lt;BP$4,$Q55&gt;=BO$4),NETWORKDAYS.INTL(BO$4,$Q55,1,(Holidays!$A$1:$A$248)),0)+IF(AND($P55&lt;BO$4,$Q55&gt;=BP$4,$Q55&gt;=BO$4),NETWORKDAYS.INTL(BO$4,(BP$4)-1,1,(Holidays!$A$1:$A$248)),0))*$S55,"")</f>
        <v>0</v>
      </c>
      <c r="BP55" s="191">
        <f>IFERROR((IF(AND($P55&gt;=BP$4,$P55&lt;BQ$4,$Q55&lt;BQ$4),NETWORKDAYS.INTL($P55,$Q55,1,(Holidays!$A$1:$A$248)),0)+IF(AND($P55&gt;=BP$4,$P55&lt;BQ$4,$Q55&gt;=BQ$4),NETWORKDAYS.INTL($P55,(BQ$4)-1,1,(Holidays!$A$1:$A$248)),0)+IF(AND($P55&lt;BP$4,$Q55&lt;BQ$4,$Q55&gt;=BP$4),NETWORKDAYS.INTL(BP$4,$Q55,1,(Holidays!$A$1:$A$248)),0)+IF(AND($P55&lt;BP$4,$Q55&gt;=BQ$4,$Q55&gt;=BP$4),NETWORKDAYS.INTL(BP$4,(BQ$4)-1,1,(Holidays!$A$1:$A$248)),0))*$S55,"")</f>
        <v>0</v>
      </c>
      <c r="BQ55" s="191">
        <f>IFERROR((IF(AND($P55&gt;=BQ$4,$P55&lt;BR$4,$Q55&lt;BR$4),NETWORKDAYS.INTL($P55,$Q55,1,(Holidays!$A$1:$A$248)),0)+IF(AND($P55&gt;=BQ$4,$P55&lt;BR$4,$Q55&gt;=BR$4),NETWORKDAYS.INTL($P55,(BR$4)-1,1,(Holidays!$A$1:$A$248)),0)+IF(AND($P55&lt;BQ$4,$Q55&lt;BR$4,$Q55&gt;=BQ$4),NETWORKDAYS.INTL(BQ$4,$Q55,1,(Holidays!$A$1:$A$248)),0)+IF(AND($P55&lt;BQ$4,$Q55&gt;=BR$4,$Q55&gt;=BQ$4),NETWORKDAYS.INTL(BQ$4,(BR$4)-1,1,(Holidays!$A$1:$A$248)),0))*$S55,"")</f>
        <v>0</v>
      </c>
      <c r="BR55" s="191">
        <f>IFERROR((IF(AND($P55&gt;=BR$4,$P55&lt;BS$4,$Q55&lt;BS$4),NETWORKDAYS.INTL($P55,$Q55,1,(Holidays!$A$1:$A$248)),0)+IF(AND($P55&gt;=BR$4,$P55&lt;BS$4,$Q55&gt;=BS$4),NETWORKDAYS.INTL($P55,(BS$4)-1,1,(Holidays!$A$1:$A$248)),0)+IF(AND($P55&lt;BR$4,$Q55&lt;BS$4,$Q55&gt;=BR$4),NETWORKDAYS.INTL(BR$4,$Q55,1,(Holidays!$A$1:$A$248)),0)+IF(AND($P55&lt;BR$4,$Q55&gt;=BS$4,$Q55&gt;=BR$4),NETWORKDAYS.INTL(BR$4,(BS$4)-1,1,(Holidays!$A$1:$A$248)),0))*$S55,"")</f>
        <v>0</v>
      </c>
      <c r="BS55" s="191">
        <f>IFERROR((IF(AND($P55&gt;=BS$4,$P55&lt;BT$4,$Q55&lt;BT$4),NETWORKDAYS.INTL($P55,$Q55,1,(Holidays!$A$1:$A$248)),0)+IF(AND($P55&gt;=BS$4,$P55&lt;BT$4,$Q55&gt;=BT$4),NETWORKDAYS.INTL($P55,(BT$4)-1,1,(Holidays!$A$1:$A$248)),0)+IF(AND($P55&lt;BS$4,$Q55&lt;BT$4,$Q55&gt;=BS$4),NETWORKDAYS.INTL(BS$4,$Q55,1,(Holidays!$A$1:$A$248)),0)+IF(AND($P55&lt;BS$4,$Q55&gt;=BT$4,$Q55&gt;=BS$4),NETWORKDAYS.INTL(BS$4,(BT$4)-1,1,(Holidays!$A$1:$A$248)),0))*$S55,"")</f>
        <v>0</v>
      </c>
      <c r="BT55" s="191">
        <f>IFERROR((IF(AND($P55&gt;=BT$4,$P55&lt;BU$4,$Q55&lt;BU$4),NETWORKDAYS.INTL($P55,$Q55,1,(Holidays!$A$1:$A$248)),0)+IF(AND($P55&gt;=BT$4,$P55&lt;BU$4,$Q55&gt;=BU$4),NETWORKDAYS.INTL($P55,(BU$4)-1,1,(Holidays!$A$1:$A$248)),0)+IF(AND($P55&lt;BT$4,$Q55&lt;BU$4,$Q55&gt;=BT$4),NETWORKDAYS.INTL(BT$4,$Q55,1,(Holidays!$A$1:$A$248)),0)+IF(AND($P55&lt;BT$4,$Q55&gt;=BU$4,$Q55&gt;=BT$4),NETWORKDAYS.INTL(BT$4,(BU$4)-1,1,(Holidays!$A$1:$A$248)),0))*$S55,"")</f>
        <v>0</v>
      </c>
      <c r="BU55" s="191">
        <f>IFERROR((IF(AND($P55&gt;=BU$4,$P55&lt;BV$4,$Q55&lt;BV$4),NETWORKDAYS.INTL($P55,$Q55,1,(Holidays!$A$1:$A$248)),0)+IF(AND($P55&gt;=BU$4,$P55&lt;BV$4,$Q55&gt;=BV$4),NETWORKDAYS.INTL($P55,(BV$4)-1,1,(Holidays!$A$1:$A$248)),0)+IF(AND($P55&lt;BU$4,$Q55&lt;BV$4,$Q55&gt;=BU$4),NETWORKDAYS.INTL(BU$4,$Q55,1,(Holidays!$A$1:$A$248)),0)+IF(AND($P55&lt;BU$4,$Q55&gt;=BV$4,$Q55&gt;=BU$4),NETWORKDAYS.INTL(BU$4,(BV$4)-1,1,(Holidays!$A$1:$A$248)),0))*$S55,"")</f>
        <v>0</v>
      </c>
      <c r="BV55" s="191">
        <f>IFERROR((IF(AND($P55&gt;=BV$4,$P55&lt;BW$4,$Q55&lt;BW$4),NETWORKDAYS.INTL($P55,$Q55,1,(Holidays!$A$1:$A$248)),0)+IF(AND($P55&gt;=BV$4,$P55&lt;BW$4,$Q55&gt;=BW$4),NETWORKDAYS.INTL($P55,(BW$4)-1,1,(Holidays!$A$1:$A$248)),0)+IF(AND($P55&lt;BV$4,$Q55&lt;BW$4,$Q55&gt;=BV$4),NETWORKDAYS.INTL(BV$4,$Q55,1,(Holidays!$A$1:$A$248)),0)+IF(AND($P55&lt;BV$4,$Q55&gt;=BW$4,$Q55&gt;=BV$4),NETWORKDAYS.INTL(BV$4,(BW$4)-1,1,(Holidays!$A$1:$A$248)),0))*$S55,"")</f>
        <v>0</v>
      </c>
      <c r="BW55" s="191">
        <f>IFERROR((IF(AND($P55&gt;=BW$4,$P55&lt;BX$4,$Q55&lt;BX$4),NETWORKDAYS.INTL($P55,$Q55,1,(Holidays!$A$1:$A$248)),0)+IF(AND($P55&gt;=BW$4,$P55&lt;BX$4,$Q55&gt;=BX$4),NETWORKDAYS.INTL($P55,(BX$4)-1,1,(Holidays!$A$1:$A$248)),0)+IF(AND($P55&lt;BW$4,$Q55&lt;BX$4,$Q55&gt;=BW$4),NETWORKDAYS.INTL(BW$4,$Q55,1,(Holidays!$A$1:$A$248)),0)+IF(AND($P55&lt;BW$4,$Q55&gt;=BX$4,$Q55&gt;=BW$4),NETWORKDAYS.INTL(BW$4,(BX$4)-1,1,(Holidays!$A$1:$A$248)),0))*$S55,"")</f>
        <v>0</v>
      </c>
      <c r="BX55" s="191">
        <f>IFERROR((IF(AND($P55&gt;=BX$4,$P55&lt;BY$4,$Q55&lt;BY$4),NETWORKDAYS.INTL($P55,$Q55,1,(Holidays!$A$1:$A$248)),0)+IF(AND($P55&gt;=BX$4,$P55&lt;BY$4,$Q55&gt;=BY$4),NETWORKDAYS.INTL($P55,(BY$4)-1,1,(Holidays!$A$1:$A$248)),0)+IF(AND($P55&lt;BX$4,$Q55&lt;BY$4,$Q55&gt;=BX$4),NETWORKDAYS.INTL(BX$4,$Q55,1,(Holidays!$A$1:$A$248)),0)+IF(AND($P55&lt;BX$4,$Q55&gt;=BY$4,$Q55&gt;=BX$4),NETWORKDAYS.INTL(BX$4,(BY$4)-1,1,(Holidays!$A$1:$A$248)),0))*$S55,"")</f>
        <v>0</v>
      </c>
      <c r="BY55" s="191">
        <f>IFERROR((IF(AND($P55&gt;=BY$4,$P55&lt;BZ$4,$Q55&lt;BZ$4),NETWORKDAYS.INTL($P55,$Q55,1,(Holidays!$A$1:$A$248)),0)+IF(AND($P55&gt;=BY$4,$P55&lt;BZ$4,$Q55&gt;=BZ$4),NETWORKDAYS.INTL($P55,(BZ$4)-1,1,(Holidays!$A$1:$A$248)),0)+IF(AND($P55&lt;BY$4,$Q55&lt;BZ$4,$Q55&gt;=BY$4),NETWORKDAYS.INTL(BY$4,$Q55,1,(Holidays!$A$1:$A$248)),0)+IF(AND($P55&lt;BY$4,$Q55&gt;=BZ$4,$Q55&gt;=BY$4),NETWORKDAYS.INTL(BY$4,(BZ$4)-1,1,(Holidays!$A$1:$A$248)),0))*$S55,"")</f>
        <v>0</v>
      </c>
      <c r="BZ55" s="191">
        <f>IFERROR((IF(AND($P55&gt;=BZ$4,$P55&lt;CA$4,$Q55&lt;CA$4),NETWORKDAYS.INTL($P55,$Q55,1,(Holidays!$A$1:$A$248)),0)+IF(AND($P55&gt;=BZ$4,$P55&lt;CA$4,$Q55&gt;=CA$4),NETWORKDAYS.INTL($P55,(CA$4)-1,1,(Holidays!$A$1:$A$248)),0)+IF(AND($P55&lt;BZ$4,$Q55&lt;CA$4,$Q55&gt;=BZ$4),NETWORKDAYS.INTL(BZ$4,$Q55,1,(Holidays!$A$1:$A$248)),0)+IF(AND($P55&lt;BZ$4,$Q55&gt;=CA$4,$Q55&gt;=BZ$4),NETWORKDAYS.INTL(BZ$4,(CA$4)-1,1,(Holidays!$A$1:$A$248)),0))*$S55,"")</f>
        <v>0</v>
      </c>
      <c r="CA55" s="191">
        <f>IFERROR((IF(AND($P55&gt;=CA$4,$P55&lt;CB$4,$Q55&lt;CB$4),NETWORKDAYS.INTL($P55,$Q55,1,(Holidays!$A$1:$A$248)),0)+IF(AND($P55&gt;=CA$4,$P55&lt;CB$4,$Q55&gt;=CB$4),NETWORKDAYS.INTL($P55,(CB$4)-1,1,(Holidays!$A$1:$A$248)),0)+IF(AND($P55&lt;CA$4,$Q55&lt;CB$4,$Q55&gt;=CA$4),NETWORKDAYS.INTL(CA$4,$Q55,1,(Holidays!$A$1:$A$248)),0)+IF(AND($P55&lt;CA$4,$Q55&gt;=CB$4,$Q55&gt;=CA$4),NETWORKDAYS.INTL(CA$4,(CB$4)-1,1,(Holidays!$A$1:$A$248)),0))*$S55,"")</f>
        <v>0</v>
      </c>
      <c r="CB55" s="191">
        <f>IFERROR((IF(AND($P55&gt;=CB$4,$P55&lt;CC$4,$Q55&lt;CC$4),NETWORKDAYS.INTL($P55,$Q55,1,(Holidays!$A$1:$A$248)),0)+IF(AND($P55&gt;=CB$4,$P55&lt;CC$4,$Q55&gt;=CC$4),NETWORKDAYS.INTL($P55,(CC$4)-1,1,(Holidays!$A$1:$A$248)),0)+IF(AND($P55&lt;CB$4,$Q55&lt;CC$4,$Q55&gt;=CB$4),NETWORKDAYS.INTL(CB$4,$Q55,1,(Holidays!$A$1:$A$248)),0)+IF(AND($P55&lt;CB$4,$Q55&gt;=CC$4,$Q55&gt;=CB$4),NETWORKDAYS.INTL(CB$4,(CC$4)-1,1,(Holidays!$A$1:$A$248)),0))*$S55,"")</f>
        <v>0</v>
      </c>
      <c r="CC55" s="191">
        <f>IFERROR((IF(AND($P55&gt;=CC$4,$P55&lt;CD$4,$Q55&lt;CD$4),NETWORKDAYS.INTL($P55,$Q55,1,(Holidays!$A$1:$A$248)),0)+IF(AND($P55&gt;=CC$4,$P55&lt;CD$4,$Q55&gt;=CD$4),NETWORKDAYS.INTL($P55,(CD$4)-1,1,(Holidays!$A$1:$A$248)),0)+IF(AND($P55&lt;CC$4,$Q55&lt;CD$4,$Q55&gt;=CC$4),NETWORKDAYS.INTL(CC$4,$Q55,1,(Holidays!$A$1:$A$248)),0)+IF(AND($P55&lt;CC$4,$Q55&gt;=CD$4,$Q55&gt;=CC$4),NETWORKDAYS.INTL(CC$4,(CD$4)-1,1,(Holidays!$A$1:$A$248)),0))*$S55,"")</f>
        <v>0</v>
      </c>
      <c r="CD55" s="191">
        <f>IFERROR((IF(AND($P55&gt;=CD$4,$P55&lt;CE$4,$Q55&lt;CE$4),NETWORKDAYS.INTL($P55,$Q55,1,(Holidays!$A$1:$A$248)),0)+IF(AND($P55&gt;=CD$4,$P55&lt;CE$4,$Q55&gt;=CE$4),NETWORKDAYS.INTL($P55,(CE$4)-1,1,(Holidays!$A$1:$A$248)),0)+IF(AND($P55&lt;CD$4,$Q55&lt;CE$4,$Q55&gt;=CD$4),NETWORKDAYS.INTL(CD$4,$Q55,1,(Holidays!$A$1:$A$248)),0)+IF(AND($P55&lt;CD$4,$Q55&gt;=CE$4,$Q55&gt;=CD$4),NETWORKDAYS.INTL(CD$4,(CE$4)-1,1,(Holidays!$A$1:$A$248)),0))*$S55,"")</f>
        <v>0</v>
      </c>
      <c r="CE55" s="191">
        <f>IFERROR((IF(AND($P55&gt;=CE$4,$P55&lt;CF$4,$Q55&lt;CF$4),NETWORKDAYS.INTL($P55,$Q55,1,(Holidays!$A$1:$A$248)),0)+IF(AND($P55&gt;=CE$4,$P55&lt;CF$4,$Q55&gt;=CF$4),NETWORKDAYS.INTL($P55,(CF$4)-1,1,(Holidays!$A$1:$A$248)),0)+IF(AND($P55&lt;CE$4,$Q55&lt;CF$4,$Q55&gt;=CE$4),NETWORKDAYS.INTL(CE$4,$Q55,1,(Holidays!$A$1:$A$248)),0)+IF(AND($P55&lt;CE$4,$Q55&gt;=CF$4,$Q55&gt;=CE$4),NETWORKDAYS.INTL(CE$4,(CF$4)-1,1,(Holidays!$A$1:$A$248)),0))*$S55,"")</f>
        <v>0</v>
      </c>
      <c r="CF55" s="191">
        <f>IFERROR((IF(AND($P55&gt;=CF$4,$P55&lt;CG$4,$Q55&lt;CG$4),NETWORKDAYS.INTL($P55,$Q55,1,(Holidays!$A$1:$A$248)),0)+IF(AND($P55&gt;=CF$4,$P55&lt;CG$4,$Q55&gt;=CG$4),NETWORKDAYS.INTL($P55,(CG$4)-1,1,(Holidays!$A$1:$A$248)),0)+IF(AND($P55&lt;CF$4,$Q55&lt;CG$4,$Q55&gt;=CF$4),NETWORKDAYS.INTL(CF$4,$Q55,1,(Holidays!$A$1:$A$248)),0)+IF(AND($P55&lt;CF$4,$Q55&gt;=CG$4,$Q55&gt;=CF$4),NETWORKDAYS.INTL(CF$4,(CG$4)-1,1,(Holidays!$A$1:$A$248)),0))*$S55,"")</f>
        <v>0</v>
      </c>
      <c r="CG55" s="191">
        <f>IFERROR((IF(AND($P55&gt;=CG$4,$P55&lt;CH$4,$Q55&lt;CH$4),NETWORKDAYS.INTL($P55,$Q55,1,(Holidays!$A$1:$A$248)),0)+IF(AND($P55&gt;=CG$4,$P55&lt;CH$4,$Q55&gt;=CH$4),NETWORKDAYS.INTL($P55,(CH$4)-1,1,(Holidays!$A$1:$A$248)),0)+IF(AND($P55&lt;CG$4,$Q55&lt;CH$4,$Q55&gt;=CG$4),NETWORKDAYS.INTL(CG$4,$Q55,1,(Holidays!$A$1:$A$248)),0)+IF(AND($P55&lt;CG$4,$Q55&gt;=CH$4,$Q55&gt;=CG$4),NETWORKDAYS.INTL(CG$4,(CH$4)-1,1,(Holidays!$A$1:$A$248)),0))*$S55,"")</f>
        <v>0</v>
      </c>
      <c r="CH55" s="191">
        <f>IFERROR((IF(AND($P55&gt;=CH$4,$P55&lt;CI$4,$Q55&lt;CI$4),NETWORKDAYS.INTL($P55,$Q55,1,(Holidays!$A$1:$A$248)),0)+IF(AND($P55&gt;=CH$4,$P55&lt;CI$4,$Q55&gt;=CI$4),NETWORKDAYS.INTL($P55,(CI$4)-1,1,(Holidays!$A$1:$A$248)),0)+IF(AND($P55&lt;CH$4,$Q55&lt;CI$4,$Q55&gt;=CH$4),NETWORKDAYS.INTL(CH$4,$Q55,1,(Holidays!$A$1:$A$248)),0)+IF(AND($P55&lt;CH$4,$Q55&gt;=CI$4,$Q55&gt;=CH$4),NETWORKDAYS.INTL(CH$4,(CI$4)-1,1,(Holidays!$A$1:$A$248)),0))*$S55,"")</f>
        <v>0</v>
      </c>
      <c r="CI55" s="191">
        <f>IFERROR((IF(AND($P55&gt;=CI$4,$P55&lt;CJ$4,$Q55&lt;CJ$4),NETWORKDAYS.INTL($P55,$Q55,1,(Holidays!$A$1:$A$248)),0)+IF(AND($P55&gt;=CI$4,$P55&lt;CJ$4,$Q55&gt;=CJ$4),NETWORKDAYS.INTL($P55,(CJ$4)-1,1,(Holidays!$A$1:$A$248)),0)+IF(AND($P55&lt;CI$4,$Q55&lt;CJ$4,$Q55&gt;=CI$4),NETWORKDAYS.INTL(CI$4,$Q55,1,(Holidays!$A$1:$A$248)),0)+IF(AND($P55&lt;CI$4,$Q55&gt;=CJ$4,$Q55&gt;=CI$4),NETWORKDAYS.INTL(CI$4,(CJ$4)-1,1,(Holidays!$A$1:$A$248)),0))*$S55,"")</f>
        <v>0</v>
      </c>
      <c r="CJ55" s="191">
        <f>IFERROR((IF(AND($P55&gt;=CJ$4,$P55&lt;CK$4,$Q55&lt;CK$4),NETWORKDAYS.INTL($P55,$Q55,1,(Holidays!$A$1:$A$248)),0)+IF(AND($P55&gt;=CJ$4,$P55&lt;CK$4,$Q55&gt;=CK$4),NETWORKDAYS.INTL($P55,(CK$4)-1,1,(Holidays!$A$1:$A$248)),0)+IF(AND($P55&lt;CJ$4,$Q55&lt;CK$4,$Q55&gt;=CJ$4),NETWORKDAYS.INTL(CJ$4,$Q55,1,(Holidays!$A$1:$A$248)),0)+IF(AND($P55&lt;CJ$4,$Q55&gt;=CK$4,$Q55&gt;=CJ$4),NETWORKDAYS.INTL(CJ$4,(CK$4)-1,1,(Holidays!$A$1:$A$248)),0))*$S55,"")</f>
        <v>0</v>
      </c>
      <c r="CK55" s="191">
        <f>IFERROR((IF(AND($P55&gt;=CK$4,$P55&lt;CL$4,$Q55&lt;CL$4),NETWORKDAYS.INTL($P55,$Q55,1,(Holidays!$A$1:$A$248)),0)+IF(AND($P55&gt;=CK$4,$P55&lt;CL$4,$Q55&gt;=CL$4),NETWORKDAYS.INTL($P55,(CL$4)-1,1,(Holidays!$A$1:$A$248)),0)+IF(AND($P55&lt;CK$4,$Q55&lt;CL$4,$Q55&gt;=CK$4),NETWORKDAYS.INTL(CK$4,$Q55,1,(Holidays!$A$1:$A$248)),0)+IF(AND($P55&lt;CK$4,$Q55&gt;=CL$4,$Q55&gt;=CK$4),NETWORKDAYS.INTL(CK$4,(CL$4)-1,1,(Holidays!$A$1:$A$248)),0))*$S55,"")</f>
        <v>0</v>
      </c>
      <c r="CL55" s="191">
        <f>IFERROR((IF(AND($P55&gt;=CL$4,$P55&lt;CM$4,$Q55&lt;CM$4),NETWORKDAYS.INTL($P55,$Q55,1,(Holidays!$A$1:$A$248)),0)+IF(AND($P55&gt;=CL$4,$P55&lt;CM$4,$Q55&gt;=CM$4),NETWORKDAYS.INTL($P55,(CM$4)-1,1,(Holidays!$A$1:$A$248)),0)+IF(AND($P55&lt;CL$4,$Q55&lt;CM$4,$Q55&gt;=CL$4),NETWORKDAYS.INTL(CL$4,$Q55,1,(Holidays!$A$1:$A$248)),0)+IF(AND($P55&lt;CL$4,$Q55&gt;=CM$4,$Q55&gt;=CL$4),NETWORKDAYS.INTL(CL$4,(CM$4)-1,1,(Holidays!$A$1:$A$248)),0))*$S55,"")</f>
        <v>0</v>
      </c>
      <c r="CM55" s="191">
        <f>IFERROR((IF(AND($P55&gt;=CM$4,$P55&lt;CN$4,$Q55&lt;CN$4),NETWORKDAYS.INTL($P55,$Q55,1,(Holidays!$A$1:$A$248)),0)+IF(AND($P55&gt;=CM$4,$P55&lt;CN$4,$Q55&gt;=CN$4),NETWORKDAYS.INTL($P55,(CN$4)-1,1,(Holidays!$A$1:$A$248)),0)+IF(AND($P55&lt;CM$4,$Q55&lt;CN$4,$Q55&gt;=CM$4),NETWORKDAYS.INTL(CM$4,$Q55,1,(Holidays!$A$1:$A$248)),0)+IF(AND($P55&lt;CM$4,$Q55&gt;=CN$4,$Q55&gt;=CM$4),NETWORKDAYS.INTL(CM$4,(CN$4)-1,1,(Holidays!$A$1:$A$248)),0))*$S55,"")</f>
        <v>0</v>
      </c>
      <c r="CN55" s="191">
        <f>IFERROR((IF(AND($P55&gt;=CN$4,$P55&lt;CO$4,$Q55&lt;CO$4),NETWORKDAYS.INTL($P55,$Q55,1,(Holidays!$A$1:$A$248)),0)+IF(AND($P55&gt;=CN$4,$P55&lt;CO$4,$Q55&gt;=CO$4),NETWORKDAYS.INTL($P55,(CO$4)-1,1,(Holidays!$A$1:$A$248)),0)+IF(AND($P55&lt;CN$4,$Q55&lt;CO$4,$Q55&gt;=CN$4),NETWORKDAYS.INTL(CN$4,$Q55,1,(Holidays!$A$1:$A$248)),0)+IF(AND($P55&lt;CN$4,$Q55&gt;=CO$4,$Q55&gt;=CN$4),NETWORKDAYS.INTL(CN$4,(CO$4)-1,1,(Holidays!$A$1:$A$248)),0))*$S55,"")</f>
        <v>0</v>
      </c>
      <c r="CO55" s="191">
        <f>IFERROR((IF(AND($P55&gt;=CO$4,$P55&lt;CP$4,$Q55&lt;CP$4),NETWORKDAYS.INTL($P55,$Q55,1,(Holidays!$A$1:$A$248)),0)+IF(AND($P55&gt;=CO$4,$P55&lt;CP$4,$Q55&gt;=CP$4),NETWORKDAYS.INTL($P55,(CP$4)-1,1,(Holidays!$A$1:$A$248)),0)+IF(AND($P55&lt;CO$4,$Q55&lt;CP$4,$Q55&gt;=CO$4),NETWORKDAYS.INTL(CO$4,$Q55,1,(Holidays!$A$1:$A$248)),0)+IF(AND($P55&lt;CO$4,$Q55&gt;=CP$4,$Q55&gt;=CO$4),NETWORKDAYS.INTL(CO$4,(CP$4)-1,1,(Holidays!$A$1:$A$248)),0))*$S55,"")</f>
        <v>0</v>
      </c>
      <c r="CP55" s="191">
        <f>IFERROR((IF(AND($P55&gt;=CP$4,$P55&lt;CQ$4,$Q55&lt;CQ$4),NETWORKDAYS.INTL($P55,$Q55,1,(Holidays!$A$1:$A$248)),0)+IF(AND($P55&gt;=CP$4,$P55&lt;CQ$4,$Q55&gt;=CQ$4),NETWORKDAYS.INTL($P55,(CQ$4)-1,1,(Holidays!$A$1:$A$248)),0)+IF(AND($P55&lt;CP$4,$Q55&lt;CQ$4,$Q55&gt;=CP$4),NETWORKDAYS.INTL(CP$4,$Q55,1,(Holidays!$A$1:$A$248)),0)+IF(AND($P55&lt;CP$4,$Q55&gt;=CQ$4,$Q55&gt;=CP$4),NETWORKDAYS.INTL(CP$4,(CQ$4)-1,1,(Holidays!$A$1:$A$248)),0))*$S55,"")</f>
        <v>0</v>
      </c>
      <c r="CQ55" s="191">
        <f>IFERROR((IF(AND($P55&gt;=CQ$4,$P55&lt;CR$4,$Q55&lt;CR$4),NETWORKDAYS.INTL($P55,$Q55,1,(Holidays!$A$1:$A$248)),0)+IF(AND($P55&gt;=CQ$4,$P55&lt;CR$4,$Q55&gt;=CR$4),NETWORKDAYS.INTL($P55,(CR$4)-1,1,(Holidays!$A$1:$A$248)),0)+IF(AND($P55&lt;CQ$4,$Q55&lt;CR$4,$Q55&gt;=CQ$4),NETWORKDAYS.INTL(CQ$4,$Q55,1,(Holidays!$A$1:$A$248)),0)+IF(AND($P55&lt;CQ$4,$Q55&gt;=CR$4,$Q55&gt;=CQ$4),NETWORKDAYS.INTL(CQ$4,(CR$4)-1,1,(Holidays!$A$1:$A$248)),0))*$S55,"")</f>
        <v>0</v>
      </c>
      <c r="CR55" s="191">
        <f>IFERROR((IF(AND($P55&gt;=CR$4,$P55&lt;CS$4,$Q55&lt;CS$4),NETWORKDAYS.INTL($P55,$Q55,1,(Holidays!$A$1:$A$248)),0)+IF(AND($P55&gt;=CR$4,$P55&lt;CS$4,$Q55&gt;=CS$4),NETWORKDAYS.INTL($P55,(CS$4)-1,1,(Holidays!$A$1:$A$248)),0)+IF(AND($P55&lt;CR$4,$Q55&lt;CS$4,$Q55&gt;=CR$4),NETWORKDAYS.INTL(CR$4,$Q55,1,(Holidays!$A$1:$A$248)),0)+IF(AND($P55&lt;CR$4,$Q55&gt;=CS$4,$Q55&gt;=CR$4),NETWORKDAYS.INTL(CR$4,(CS$4)-1,1,(Holidays!$A$1:$A$248)),0))*$S55,"")</f>
        <v>0</v>
      </c>
      <c r="CS55" s="191">
        <f>IFERROR((IF(AND($P55&gt;=CS$4,$P55&lt;CT$4,$Q55&lt;CT$4),NETWORKDAYS.INTL($P55,$Q55,1,(Holidays!$A$1:$A$248)),0)+IF(AND($P55&gt;=CS$4,$P55&lt;CT$4,$Q55&gt;=CT$4),NETWORKDAYS.INTL($P55,(CT$4)-1,1,(Holidays!$A$1:$A$248)),0)+IF(AND($P55&lt;CS$4,$Q55&lt;CT$4,$Q55&gt;=CS$4),NETWORKDAYS.INTL(CS$4,$Q55,1,(Holidays!$A$1:$A$248)),0)+IF(AND($P55&lt;CS$4,$Q55&gt;=CT$4,$Q55&gt;=CS$4),NETWORKDAYS.INTL(CS$4,(CT$4)-1,1,(Holidays!$A$1:$A$248)),0))*$S55,"")</f>
        <v>0</v>
      </c>
      <c r="CT55" s="191">
        <f>IFERROR((IF(AND($P55&gt;=CT$4,$P55&lt;CU$4,$Q55&lt;CU$4),NETWORKDAYS.INTL($P55,$Q55,1,(Holidays!$A$1:$A$248)),0)+IF(AND($P55&gt;=CT$4,$P55&lt;CU$4,$Q55&gt;=CU$4),NETWORKDAYS.INTL($P55,(CU$4)-1,1,(Holidays!$A$1:$A$248)),0)+IF(AND($P55&lt;CT$4,$Q55&lt;CU$4,$Q55&gt;=CT$4),NETWORKDAYS.INTL(CT$4,$Q55,1,(Holidays!$A$1:$A$248)),0)+IF(AND($P55&lt;CT$4,$Q55&gt;=CU$4,$Q55&gt;=CT$4),NETWORKDAYS.INTL(CT$4,(CU$4)-1,1,(Holidays!$A$1:$A$248)),0))*$S55,"")</f>
        <v>0</v>
      </c>
      <c r="CU55" s="191">
        <f>IFERROR((IF(AND($P55&gt;=CU$4,$P55&lt;CV$4,$Q55&lt;CV$4),NETWORKDAYS.INTL($P55,$Q55,1,(Holidays!$A$1:$A$248)),0)+IF(AND($P55&gt;=CU$4,$P55&lt;CV$4,$Q55&gt;=CV$4),NETWORKDAYS.INTL($P55,(CV$4)-1,1,(Holidays!$A$1:$A$248)),0)+IF(AND($P55&lt;CU$4,$Q55&lt;CV$4,$Q55&gt;=CU$4),NETWORKDAYS.INTL(CU$4,$Q55,1,(Holidays!$A$1:$A$248)),0)+IF(AND($P55&lt;CU$4,$Q55&gt;=CV$4,$Q55&gt;=CU$4),NETWORKDAYS.INTL(CU$4,(CV$4)-1,1,(Holidays!$A$1:$A$248)),0))*$S55,"")</f>
        <v>0</v>
      </c>
      <c r="CV55" s="191">
        <f>IFERROR((IF(AND($P55&gt;=CV$4,$P55&lt;CW$4,$Q55&lt;CW$4),NETWORKDAYS.INTL($P55,$Q55,1,(Holidays!$A$1:$A$248)),0)+IF(AND($P55&gt;=CV$4,$P55&lt;CW$4,$Q55&gt;=CW$4),NETWORKDAYS.INTL($P55,(CW$4)-1,1,(Holidays!$A$1:$A$248)),0)+IF(AND($P55&lt;CV$4,$Q55&lt;CW$4,$Q55&gt;=CV$4),NETWORKDAYS.INTL(CV$4,$Q55,1,(Holidays!$A$1:$A$248)),0)+IF(AND($P55&lt;CV$4,$Q55&gt;=CW$4,$Q55&gt;=CV$4),NETWORKDAYS.INTL(CV$4,(CW$4)-1,1,(Holidays!$A$1:$A$248)),0))*$S55,"")</f>
        <v>0</v>
      </c>
      <c r="CW55" s="191">
        <f>IFERROR((IF(AND($P55&gt;=CW$4,$P55&lt;CX$4,$Q55&lt;CX$4),NETWORKDAYS.INTL($P55,$Q55,1,(Holidays!$A$1:$A$248)),0)+IF(AND($P55&gt;=CW$4,$P55&lt;CX$4,$Q55&gt;=CX$4),NETWORKDAYS.INTL($P55,(CX$4)-1,1,(Holidays!$A$1:$A$248)),0)+IF(AND($P55&lt;CW$4,$Q55&lt;CX$4,$Q55&gt;=CW$4),NETWORKDAYS.INTL(CW$4,$Q55,1,(Holidays!$A$1:$A$248)),0)+IF(AND($P55&lt;CW$4,$Q55&gt;=CX$4,$Q55&gt;=CW$4),NETWORKDAYS.INTL(CW$4,(CX$4)-1,1,(Holidays!$A$1:$A$248)),0))*$S55,"")</f>
        <v>0</v>
      </c>
      <c r="CX55" s="191">
        <f>IFERROR((IF(AND($P55&gt;=CX$4,$P55&lt;CY$4,$Q55&lt;CY$4),NETWORKDAYS.INTL($P55,$Q55,1,(Holidays!$A$1:$A$248)),0)+IF(AND($P55&gt;=CX$4,$P55&lt;CY$4,$Q55&gt;=CY$4),NETWORKDAYS.INTL($P55,(CY$4)-1,1,(Holidays!$A$1:$A$248)),0)+IF(AND($P55&lt;CX$4,$Q55&lt;CY$4,$Q55&gt;=CX$4),NETWORKDAYS.INTL(CX$4,$Q55,1,(Holidays!$A$1:$A$248)),0)+IF(AND($P55&lt;CX$4,$Q55&gt;=CY$4,$Q55&gt;=CX$4),NETWORKDAYS.INTL(CX$4,(CY$4)-1,1,(Holidays!$A$1:$A$248)),0))*$S55,"")</f>
        <v>0</v>
      </c>
      <c r="CY55" s="191">
        <f>IFERROR((IF(AND($P55&gt;=CY$4,$P55&lt;CZ$4,$Q55&lt;CZ$4),NETWORKDAYS.INTL($P55,$Q55,1,(Holidays!$A$1:$A$248)),0)+IF(AND($P55&gt;=CY$4,$P55&lt;CZ$4,$Q55&gt;=CZ$4),NETWORKDAYS.INTL($P55,(CZ$4)-1,1,(Holidays!$A$1:$A$248)),0)+IF(AND($P55&lt;CY$4,$Q55&lt;CZ$4,$Q55&gt;=CY$4),NETWORKDAYS.INTL(CY$4,$Q55,1,(Holidays!$A$1:$A$248)),0)+IF(AND($P55&lt;CY$4,$Q55&gt;=CZ$4,$Q55&gt;=CY$4),NETWORKDAYS.INTL(CY$4,(CZ$4)-1,1,(Holidays!$A$1:$A$248)),0))*$S55,"")</f>
        <v>0</v>
      </c>
      <c r="CZ55" s="191">
        <f>IFERROR((IF(AND($P55&gt;=CZ$4,$P55&lt;DA$4,$Q55&lt;DA$4),NETWORKDAYS.INTL($P55,$Q55,1,(Holidays!$A$1:$A$248)),0)+IF(AND($P55&gt;=CZ$4,$P55&lt;DA$4,$Q55&gt;=DA$4),NETWORKDAYS.INTL($P55,(DA$4)-1,1,(Holidays!$A$1:$A$248)),0)+IF(AND($P55&lt;CZ$4,$Q55&lt;DA$4,$Q55&gt;=CZ$4),NETWORKDAYS.INTL(CZ$4,$Q55,1,(Holidays!$A$1:$A$248)),0)+IF(AND($P55&lt;CZ$4,$Q55&gt;=DA$4,$Q55&gt;=CZ$4),NETWORKDAYS.INTL(CZ$4,(DA$4)-1,1,(Holidays!$A$1:$A$248)),0))*$S55,"")</f>
        <v>0</v>
      </c>
      <c r="DA55" s="191">
        <f>IFERROR((IF(AND($P55&gt;=DA$4,$P55&lt;DB$4,$Q55&lt;DB$4),NETWORKDAYS.INTL($P55,$Q55,1,(Holidays!$A$1:$A$248)),0)+IF(AND($P55&gt;=DA$4,$P55&lt;DB$4,$Q55&gt;=DB$4),NETWORKDAYS.INTL($P55,(DB$4)-1,1,(Holidays!$A$1:$A$248)),0)+IF(AND($P55&lt;DA$4,$Q55&lt;DB$4,$Q55&gt;=DA$4),NETWORKDAYS.INTL(DA$4,$Q55,1,(Holidays!$A$1:$A$248)),0)+IF(AND($P55&lt;DA$4,$Q55&gt;=DB$4,$Q55&gt;=DA$4),NETWORKDAYS.INTL(DA$4,(DB$4)-1,1,(Holidays!$A$1:$A$248)),0))*$S55,"")</f>
        <v>0</v>
      </c>
      <c r="DB55" s="191">
        <f>IFERROR((IF(AND($P55&gt;=DB$4,$P55&lt;DC$4,$Q55&lt;DC$4),NETWORKDAYS.INTL($P55,$Q55,1,(Holidays!$A$1:$A$248)),0)+IF(AND($P55&gt;=DB$4,$P55&lt;DC$4,$Q55&gt;=DC$4),NETWORKDAYS.INTL($P55,(DC$4)-1,1,(Holidays!$A$1:$A$248)),0)+IF(AND($P55&lt;DB$4,$Q55&lt;DC$4,$Q55&gt;=DB$4),NETWORKDAYS.INTL(DB$4,$Q55,1,(Holidays!$A$1:$A$248)),0)+IF(AND($P55&lt;DB$4,$Q55&gt;=DC$4,$Q55&gt;=DB$4),NETWORKDAYS.INTL(DB$4,(DC$4)-1,1,(Holidays!$A$1:$A$248)),0))*$S55,"")</f>
        <v>0</v>
      </c>
      <c r="DC55" s="191">
        <f>IFERROR((IF(AND($P55&gt;=DC$4,$P55&lt;DD$4,$Q55&lt;DD$4),NETWORKDAYS.INTL($P55,$Q55,1,(Holidays!$A$1:$A$248)),0)+IF(AND($P55&gt;=DC$4,$P55&lt;DD$4,$Q55&gt;=DD$4),NETWORKDAYS.INTL($P55,(DD$4)-1,1,(Holidays!$A$1:$A$248)),0)+IF(AND($P55&lt;DC$4,$Q55&lt;DD$4,$Q55&gt;=DC$4),NETWORKDAYS.INTL(DC$4,$Q55,1,(Holidays!$A$1:$A$248)),0)+IF(AND($P55&lt;DC$4,$Q55&gt;=DD$4,$Q55&gt;=DC$4),NETWORKDAYS.INTL(DC$4,(DD$4)-1,1,(Holidays!$A$1:$A$248)),0))*$S55,"")</f>
        <v>0</v>
      </c>
      <c r="DD55" s="192">
        <f>IFERROR((IF(AND($P55&gt;=DD$4,$P55&lt;DE$4,$Q55&lt;DE$4),NETWORKDAYS.INTL($P55,$Q55,1,(Holidays!$A$1:$A$248)),0)+IF(AND($P55&gt;=DD$4,$P55&lt;DE$4,$Q55&gt;=DE$4),NETWORKDAYS.INTL($P55,(DE$4)-1,1,(Holidays!$A$1:$A$248)),0)+IF(AND($P55&lt;DD$4,$Q55&lt;DE$4,$Q55&gt;=DD$4),NETWORKDAYS.INTL(DD$4,$Q55,1,(Holidays!$A$1:$A$248)),0)+IF(AND($P55&lt;DD$4,$Q55&gt;=DE$4,$Q55&gt;=DD$4),NETWORKDAYS.INTL(DD$4,(DE$4)-1,1,(Holidays!$A$1:$A$248)),0))*$S55,"")</f>
        <v>0</v>
      </c>
      <c r="DE55" s="191">
        <f>IFERROR((IF(AND($P55&gt;=DE$4,$P55&lt;DF$4,$Q55&lt;DF$4),NETWORKDAYS.INTL($P55,$Q55,1,(Holidays!$A$1:$A$248)),0)+IF(AND($P55&gt;=DE$4,$P55&lt;DF$4,$Q55&gt;=DF$4),NETWORKDAYS.INTL($P55,(DF$4)-1,1,(Holidays!$A$1:$A$248)),0)+IF(AND($P55&lt;DE$4,$Q55&lt;DF$4,$Q55&gt;=DE$4),NETWORKDAYS.INTL(DE$4,$Q55,1,(Holidays!$A$1:$A$248)),0)+IF(AND($P55&lt;DE$4,$Q55&gt;=DF$4,$Q55&gt;=DE$4),NETWORKDAYS.INTL(DE$4,(DF$4)-1,1,(Holidays!$A$1:$A$248)),0))*$S55,"")</f>
        <v>0</v>
      </c>
      <c r="DF55" s="191">
        <f>IFERROR((IF(AND($P55&gt;=DF$4,$P55&lt;DG$4,$Q55&lt;DG$4),NETWORKDAYS.INTL($P55,$Q55,1,(Holidays!$A$1:$A$248)),0)+IF(AND($P55&gt;=DF$4,$P55&lt;DG$4,$Q55&gt;=DG$4),NETWORKDAYS.INTL($P55,(DG$4)-1,1,(Holidays!$A$1:$A$248)),0)+IF(AND($P55&lt;DF$4,$Q55&lt;DG$4,$Q55&gt;=DF$4),NETWORKDAYS.INTL(DF$4,$Q55,1,(Holidays!$A$1:$A$248)),0)+IF(AND($P55&lt;DF$4,$Q55&gt;=DG$4,$Q55&gt;=DF$4),NETWORKDAYS.INTL(DF$4,(DG$4)-1,1,(Holidays!$A$1:$A$248)),0))*$S55,"")</f>
        <v>0</v>
      </c>
      <c r="DG55" s="191">
        <f>IFERROR((IF(AND($P55&gt;=DG$4,$P55&lt;DH$4,$Q55&lt;DH$4),NETWORKDAYS.INTL($P55,$Q55,1,(Holidays!$A$1:$A$248)),0)+IF(AND($P55&gt;=DG$4,$P55&lt;DH$4,$Q55&gt;=DH$4),NETWORKDAYS.INTL($P55,(DH$4)-1,1,(Holidays!$A$1:$A$248)),0)+IF(AND($P55&lt;DG$4,$Q55&lt;DH$4,$Q55&gt;=DG$4),NETWORKDAYS.INTL(DG$4,$Q55,1,(Holidays!$A$1:$A$248)),0)+IF(AND($P55&lt;DG$4,$Q55&gt;=DH$4,$Q55&gt;=DG$4),NETWORKDAYS.INTL(DG$4,(DH$4)-1,1,(Holidays!$A$1:$A$248)),0))*$S55,"")</f>
        <v>0</v>
      </c>
      <c r="DH55" s="191">
        <f>IFERROR((IF(AND($P55&gt;=DH$4,$P55&lt;DI$4,$Q55&lt;DI$4),NETWORKDAYS.INTL($P55,$Q55,1,(Holidays!$A$1:$A$248)),0)+IF(AND($P55&gt;=DH$4,$P55&lt;DI$4,$Q55&gt;=DI$4),NETWORKDAYS.INTL($P55,(DI$4)-1,1,(Holidays!$A$1:$A$248)),0)+IF(AND($P55&lt;DH$4,$Q55&lt;DI$4,$Q55&gt;=DH$4),NETWORKDAYS.INTL(DH$4,$Q55,1,(Holidays!$A$1:$A$248)),0)+IF(AND($P55&lt;DH$4,$Q55&gt;=DI$4,$Q55&gt;=DH$4),NETWORKDAYS.INTL(DH$4,(DI$4)-1,1,(Holidays!$A$1:$A$248)),0))*$S55,"")</f>
        <v>0</v>
      </c>
      <c r="DI55" s="191">
        <f>IFERROR((IF(AND($P55&gt;=DI$4,$P55&lt;DJ$4,$Q55&lt;DJ$4),NETWORKDAYS.INTL($P55,$Q55,1,(Holidays!$A$1:$A$248)),0)+IF(AND($P55&gt;=DI$4,$P55&lt;DJ$4,$Q55&gt;=DJ$4),NETWORKDAYS.INTL($P55,(DJ$4)-1,1,(Holidays!$A$1:$A$248)),0)+IF(AND($P55&lt;DI$4,$Q55&lt;DJ$4,$Q55&gt;=DI$4),NETWORKDAYS.INTL(DI$4,$Q55,1,(Holidays!$A$1:$A$248)),0)+IF(AND($P55&lt;DI$4,$Q55&gt;=DJ$4,$Q55&gt;=DI$4),NETWORKDAYS.INTL(DI$4,(DJ$4)-1,1,(Holidays!$A$1:$A$248)),0))*$S55,"")</f>
        <v>0</v>
      </c>
      <c r="DJ55" s="191">
        <f>IFERROR((IF(AND($P55&gt;=DJ$4,$P55&lt;DK$4,$Q55&lt;DK$4),NETWORKDAYS.INTL($P55,$Q55,1,(Holidays!$A$1:$A$248)),0)+IF(AND($P55&gt;=DJ$4,$P55&lt;DK$4,$Q55&gt;=DK$4),NETWORKDAYS.INTL($P55,(DK$4)-1,1,(Holidays!$A$1:$A$248)),0)+IF(AND($P55&lt;DJ$4,$Q55&lt;DK$4,$Q55&gt;=DJ$4),NETWORKDAYS.INTL(DJ$4,$Q55,1,(Holidays!$A$1:$A$248)),0)+IF(AND($P55&lt;DJ$4,$Q55&gt;=DK$4,$Q55&gt;=DJ$4),NETWORKDAYS.INTL(DJ$4,(DK$4)-1,1,(Holidays!$A$1:$A$248)),0))*$S55,"")</f>
        <v>0</v>
      </c>
      <c r="DK55" s="191">
        <f>IFERROR((IF(AND($P55&gt;=DK$4,$P55&lt;DL$4,$Q55&lt;DL$4),NETWORKDAYS.INTL($P55,$Q55,1,(Holidays!$A$1:$A$248)),0)+IF(AND($P55&gt;=DK$4,$P55&lt;DL$4,$Q55&gt;=DL$4),NETWORKDAYS.INTL($P55,(DL$4)-1,1,(Holidays!$A$1:$A$248)),0)+IF(AND($P55&lt;DK$4,$Q55&lt;DL$4,$Q55&gt;=DK$4),NETWORKDAYS.INTL(DK$4,$Q55,1,(Holidays!$A$1:$A$248)),0)+IF(AND($P55&lt;DK$4,$Q55&gt;=DL$4,$Q55&gt;=DK$4),NETWORKDAYS.INTL(DK$4,(DL$4)-1,1,(Holidays!$A$1:$A$248)),0))*$S55,"")</f>
        <v>0</v>
      </c>
      <c r="DL55" s="191">
        <f>IFERROR((IF(AND($P55&gt;=DL$4,$P55&lt;DM$4,$Q55&lt;DM$4),NETWORKDAYS.INTL($P55,$Q55,1,(Holidays!$A$1:$A$248)),0)+IF(AND($P55&gt;=DL$4,$P55&lt;DM$4,$Q55&gt;=DM$4),NETWORKDAYS.INTL($P55,(DM$4)-1,1,(Holidays!$A$1:$A$248)),0)+IF(AND($P55&lt;DL$4,$Q55&lt;DM$4,$Q55&gt;=DL$4),NETWORKDAYS.INTL(DL$4,$Q55,1,(Holidays!$A$1:$A$248)),0)+IF(AND($P55&lt;DL$4,$Q55&gt;=DM$4,$Q55&gt;=DL$4),NETWORKDAYS.INTL(DL$4,(DM$4)-1,1,(Holidays!$A$1:$A$248)),0))*$S55,"")</f>
        <v>0</v>
      </c>
      <c r="DM55" s="191">
        <f>IFERROR((IF(AND($P55&gt;=DM$4,$P55&lt;DN$4,$Q55&lt;DN$4),NETWORKDAYS.INTL($P55,$Q55,1,(Holidays!$A$1:$A$248)),0)+IF(AND($P55&gt;=DM$4,$P55&lt;DN$4,$Q55&gt;=DN$4),NETWORKDAYS.INTL($P55,(DN$4)-1,1,(Holidays!$A$1:$A$248)),0)+IF(AND($P55&lt;DM$4,$Q55&lt;DN$4,$Q55&gt;=DM$4),NETWORKDAYS.INTL(DM$4,$Q55,1,(Holidays!$A$1:$A$248)),0)+IF(AND($P55&lt;DM$4,$Q55&gt;=DN$4,$Q55&gt;=DM$4),NETWORKDAYS.INTL(DM$4,(DN$4)-1,1,(Holidays!$A$1:$A$248)),0))*$S55,"")</f>
        <v>0</v>
      </c>
      <c r="DN55" s="191">
        <f>IFERROR((IF(AND($P55&gt;=DN$4,$P55&lt;DO$4,$Q55&lt;DO$4),NETWORKDAYS.INTL($P55,$Q55,1,(Holidays!$A$1:$A$248)),0)+IF(AND($P55&gt;=DN$4,$P55&lt;DO$4,$Q55&gt;=DO$4),NETWORKDAYS.INTL($P55,(DO$4)-1,1,(Holidays!$A$1:$A$248)),0)+IF(AND($P55&lt;DN$4,$Q55&lt;DO$4,$Q55&gt;=DN$4),NETWORKDAYS.INTL(DN$4,$Q55,1,(Holidays!$A$1:$A$248)),0)+IF(AND($P55&lt;DN$4,$Q55&gt;=DO$4,$Q55&gt;=DN$4),NETWORKDAYS.INTL(DN$4,(DO$4)-1,1,(Holidays!$A$1:$A$248)),0))*$S55,"")</f>
        <v>0</v>
      </c>
      <c r="DO55" s="191">
        <f>IFERROR((IF(AND($P55&gt;=DO$4,$P55&lt;DP$4,$Q55&lt;DP$4),NETWORKDAYS.INTL($P55,$Q55,1,(Holidays!$A$1:$A$248)),0)+IF(AND($P55&gt;=DO$4,$P55&lt;DP$4,$Q55&gt;=DP$4),NETWORKDAYS.INTL($P55,(DP$4)-1,1,(Holidays!$A$1:$A$248)),0)+IF(AND($P55&lt;DO$4,$Q55&lt;DP$4,$Q55&gt;=DO$4),NETWORKDAYS.INTL(DO$4,$Q55,1,(Holidays!$A$1:$A$248)),0)+IF(AND($P55&lt;DO$4,$Q55&gt;=DP$4,$Q55&gt;=DO$4),NETWORKDAYS.INTL(DO$4,(DP$4)-1,1,(Holidays!$A$1:$A$248)),0))*$S55,"")</f>
        <v>0</v>
      </c>
      <c r="DP55" s="191">
        <f>IFERROR((IF(AND($P55&gt;=DP$4,$P55&lt;DQ$4,$Q55&lt;DQ$4),NETWORKDAYS.INTL($P55,$Q55,1,(Holidays!$A$1:$A$248)),0)+IF(AND($P55&gt;=DP$4,$P55&lt;DQ$4,$Q55&gt;=DQ$4),NETWORKDAYS.INTL($P55,(DQ$4)-1,1,(Holidays!$A$1:$A$248)),0)+IF(AND($P55&lt;DP$4,$Q55&lt;DQ$4,$Q55&gt;=DP$4),NETWORKDAYS.INTL(DP$4,$Q55,1,(Holidays!$A$1:$A$248)),0)+IF(AND($P55&lt;DP$4,$Q55&gt;=DQ$4,$Q55&gt;=DP$4),NETWORKDAYS.INTL(DP$4,(DQ$4)-1,1,(Holidays!$A$1:$A$248)),0))*$S55,"")</f>
        <v>0</v>
      </c>
      <c r="DQ55" s="191">
        <f>IFERROR((IF(AND($P55&gt;=DQ$4,$P55&lt;DR$4,$Q55&lt;DR$4),NETWORKDAYS.INTL($P55,$Q55,1,(Holidays!$A$1:$A$248)),0)+IF(AND($P55&gt;=DQ$4,$P55&lt;DR$4,$Q55&gt;=DR$4),NETWORKDAYS.INTL($P55,(DR$4)-1,1,(Holidays!$A$1:$A$248)),0)+IF(AND($P55&lt;DQ$4,$Q55&lt;DR$4,$Q55&gt;=DQ$4),NETWORKDAYS.INTL(DQ$4,$Q55,1,(Holidays!$A$1:$A$248)),0)+IF(AND($P55&lt;DQ$4,$Q55&gt;=DR$4,$Q55&gt;=DQ$4),NETWORKDAYS.INTL(DQ$4,(DR$4)-1,1,(Holidays!$A$1:$A$248)),0))*$S55,"")</f>
        <v>0</v>
      </c>
      <c r="DR55" s="191">
        <f>IFERROR((IF(AND($P55&gt;=DR$4,$P55&lt;DS$4,$Q55&lt;DS$4),NETWORKDAYS.INTL($P55,$Q55,1,(Holidays!$A$1:$A$248)),0)+IF(AND($P55&gt;=DR$4,$P55&lt;DS$4,$Q55&gt;=DS$4),NETWORKDAYS.INTL($P55,(DS$4)-1,1,(Holidays!$A$1:$A$248)),0)+IF(AND($P55&lt;DR$4,$Q55&lt;DS$4,$Q55&gt;=DR$4),NETWORKDAYS.INTL(DR$4,$Q55,1,(Holidays!$A$1:$A$248)),0)+IF(AND($P55&lt;DR$4,$Q55&gt;=DS$4,$Q55&gt;=DR$4),NETWORKDAYS.INTL(DR$4,(DS$4)-1,1,(Holidays!$A$1:$A$248)),0))*$S55,"")</f>
        <v>0</v>
      </c>
      <c r="DS55" s="191">
        <f>IFERROR((IF(AND($P55&gt;=DS$4,$P55&lt;DT$4,$Q55&lt;DT$4),NETWORKDAYS.INTL($P55,$Q55,1,(Holidays!$A$1:$A$248)),0)+IF(AND($P55&gt;=DS$4,$P55&lt;DT$4,$Q55&gt;=DT$4),NETWORKDAYS.INTL($P55,(DT$4)-1,1,(Holidays!$A$1:$A$248)),0)+IF(AND($P55&lt;DS$4,$Q55&lt;DT$4,$Q55&gt;=DS$4),NETWORKDAYS.INTL(DS$4,$Q55,1,(Holidays!$A$1:$A$248)),0)+IF(AND($P55&lt;DS$4,$Q55&gt;=DT$4,$Q55&gt;=DS$4),NETWORKDAYS.INTL(DS$4,(DT$4)-1,1,(Holidays!$A$1:$A$248)),0))*$S55,"")</f>
        <v>0</v>
      </c>
      <c r="DT55" s="191">
        <f>IFERROR((IF(AND($P55&gt;=DT$4,$P55&lt;DU$4,$Q55&lt;DU$4),NETWORKDAYS.INTL($P55,$Q55,1,(Holidays!$A$1:$A$248)),0)+IF(AND($P55&gt;=DT$4,$P55&lt;DU$4,$Q55&gt;=DU$4),NETWORKDAYS.INTL($P55,(DU$4)-1,1,(Holidays!$A$1:$A$248)),0)+IF(AND($P55&lt;DT$4,$Q55&lt;DU$4,$Q55&gt;=DT$4),NETWORKDAYS.INTL(DT$4,$Q55,1,(Holidays!$A$1:$A$248)),0)+IF(AND($P55&lt;DT$4,$Q55&gt;=DU$4,$Q55&gt;=DT$4),NETWORKDAYS.INTL(DT$4,(DU$4)-1,1,(Holidays!$A$1:$A$248)),0))*$S55,"")</f>
        <v>0</v>
      </c>
      <c r="DU55" s="191">
        <f>IFERROR((IF(AND($P55&gt;=DU$4,$P55&lt;DV$4,$Q55&lt;DV$4),NETWORKDAYS.INTL($P55,$Q55,1,(Holidays!$A$1:$A$248)),0)+IF(AND($P55&gt;=DU$4,$P55&lt;DV$4,$Q55&gt;=DV$4),NETWORKDAYS.INTL($P55,(DV$4)-1,1,(Holidays!$A$1:$A$248)),0)+IF(AND($P55&lt;DU$4,$Q55&lt;DV$4,$Q55&gt;=DU$4),NETWORKDAYS.INTL(DU$4,$Q55,1,(Holidays!$A$1:$A$248)),0)+IF(AND($P55&lt;DU$4,$Q55&gt;=DV$4,$Q55&gt;=DU$4),NETWORKDAYS.INTL(DU$4,(DV$4)-1,1,(Holidays!$A$1:$A$248)),0))*$S55,"")</f>
        <v>0</v>
      </c>
      <c r="DV55" s="191">
        <f>IFERROR((IF(AND($P55&gt;=DV$4,$P55&lt;DW$4,$Q55&lt;DW$4),NETWORKDAYS.INTL($P55,$Q55,1,(Holidays!$A$1:$A$248)),0)+IF(AND($P55&gt;=DV$4,$P55&lt;DW$4,$Q55&gt;=DW$4),NETWORKDAYS.INTL($P55,(DW$4)-1,1,(Holidays!$A$1:$A$248)),0)+IF(AND($P55&lt;DV$4,$Q55&lt;DW$4,$Q55&gt;=DV$4),NETWORKDAYS.INTL(DV$4,$Q55,1,(Holidays!$A$1:$A$248)),0)+IF(AND($P55&lt;DV$4,$Q55&gt;=DW$4,$Q55&gt;=DV$4),NETWORKDAYS.INTL(DV$4,(DW$4)-1,1,(Holidays!$A$1:$A$248)),0))*$S55,"")</f>
        <v>0</v>
      </c>
      <c r="DW55" s="191">
        <f>IFERROR((IF(AND($P55&gt;=DW$4,$P55&lt;DX$4,$Q55&lt;DX$4),NETWORKDAYS.INTL($P55,$Q55,1,(Holidays!$A$1:$A$248)),0)+IF(AND($P55&gt;=DW$4,$P55&lt;DX$4,$Q55&gt;=DX$4),NETWORKDAYS.INTL($P55,(DX$4)-1,1,(Holidays!$A$1:$A$248)),0)+IF(AND($P55&lt;DW$4,$Q55&lt;DX$4,$Q55&gt;=DW$4),NETWORKDAYS.INTL(DW$4,$Q55,1,(Holidays!$A$1:$A$248)),0)+IF(AND($P55&lt;DW$4,$Q55&gt;=DX$4,$Q55&gt;=DW$4),NETWORKDAYS.INTL(DW$4,(DX$4)-1,1,(Holidays!$A$1:$A$248)),0))*$S55,"")</f>
        <v>0</v>
      </c>
      <c r="DX55" s="191">
        <f>IFERROR((IF(AND($P55&gt;=DX$4,$P55&lt;DY$4,$Q55&lt;DY$4),NETWORKDAYS.INTL($P55,$Q55,1,(Holidays!$A$1:$A$248)),0)+IF(AND($P55&gt;=DX$4,$P55&lt;DY$4,$Q55&gt;=DY$4),NETWORKDAYS.INTL($P55,(DY$4)-1,1,(Holidays!$A$1:$A$248)),0)+IF(AND($P55&lt;DX$4,$Q55&lt;DY$4,$Q55&gt;=DX$4),NETWORKDAYS.INTL(DX$4,$Q55,1,(Holidays!$A$1:$A$248)),0)+IF(AND($P55&lt;DX$4,$Q55&gt;=DY$4,$Q55&gt;=DX$4),NETWORKDAYS.INTL(DX$4,(DY$4)-1,1,(Holidays!$A$1:$A$248)),0))*$S55,"")</f>
        <v>0</v>
      </c>
      <c r="DY55" s="191">
        <f>IFERROR((IF(AND($P55&gt;=DY$4,$P55&lt;DZ$4,$Q55&lt;DZ$4),NETWORKDAYS.INTL($P55,$Q55,1,(Holidays!$A$1:$A$248)),0)+IF(AND($P55&gt;=DY$4,$P55&lt;DZ$4,$Q55&gt;=DZ$4),NETWORKDAYS.INTL($P55,(DZ$4)-1,1,(Holidays!$A$1:$A$248)),0)+IF(AND($P55&lt;DY$4,$Q55&lt;DZ$4,$Q55&gt;=DY$4),NETWORKDAYS.INTL(DY$4,$Q55,1,(Holidays!$A$1:$A$248)),0)+IF(AND($P55&lt;DY$4,$Q55&gt;=DZ$4,$Q55&gt;=DY$4),NETWORKDAYS.INTL(DY$4,(DZ$4)-1,1,(Holidays!$A$1:$A$248)),0))*$S55,"")</f>
        <v>0</v>
      </c>
      <c r="DZ55" s="191">
        <f>IFERROR((IF(AND($P55&gt;=DZ$4,$P55&lt;EA$4,$Q55&lt;EA$4),NETWORKDAYS.INTL($P55,$Q55,1,(Holidays!$A$1:$A$248)),0)+IF(AND($P55&gt;=DZ$4,$P55&lt;EA$4,$Q55&gt;=EA$4),NETWORKDAYS.INTL($P55,(EA$4)-1,1,(Holidays!$A$1:$A$248)),0)+IF(AND($P55&lt;DZ$4,$Q55&lt;EA$4,$Q55&gt;=DZ$4),NETWORKDAYS.INTL(DZ$4,$Q55,1,(Holidays!$A$1:$A$248)),0)+IF(AND($P55&lt;DZ$4,$Q55&gt;=EA$4,$Q55&gt;=DZ$4),NETWORKDAYS.INTL(DZ$4,(EA$4)-1,1,(Holidays!$A$1:$A$248)),0))*$S55,"")</f>
        <v>0</v>
      </c>
      <c r="EA55" s="191">
        <f>IFERROR((IF(AND($P55&gt;=EA$4,$P55&lt;EB$4,$Q55&lt;EB$4),NETWORKDAYS.INTL($P55,$Q55,1,(Holidays!$A$1:$A$248)),0)+IF(AND($P55&gt;=EA$4,$P55&lt;EB$4,$Q55&gt;=EB$4),NETWORKDAYS.INTL($P55,(EB$4)-1,1,(Holidays!$A$1:$A$248)),0)+IF(AND($P55&lt;EA$4,$Q55&lt;EB$4,$Q55&gt;=EA$4),NETWORKDAYS.INTL(EA$4,$Q55,1,(Holidays!$A$1:$A$248)),0)+IF(AND($P55&lt;EA$4,$Q55&gt;=EB$4,$Q55&gt;=EA$4),NETWORKDAYS.INTL(EA$4,(EB$4)-1,1,(Holidays!$A$1:$A$248)),0))*$S55,"")</f>
        <v>0</v>
      </c>
      <c r="EB55" s="191">
        <f>IFERROR((IF(AND($P55&gt;=EB$4,$P55&lt;EC$4,$Q55&lt;EC$4),NETWORKDAYS.INTL($P55,$Q55,1,(Holidays!$A$1:$A$248)),0)+IF(AND($P55&gt;=EB$4,$P55&lt;EC$4,$Q55&gt;=EC$4),NETWORKDAYS.INTL($P55,(EC$4)-1,1,(Holidays!$A$1:$A$248)),0)+IF(AND($P55&lt;EB$4,$Q55&lt;EC$4,$Q55&gt;=EB$4),NETWORKDAYS.INTL(EB$4,$Q55,1,(Holidays!$A$1:$A$248)),0)+IF(AND($P55&lt;EB$4,$Q55&gt;=EC$4,$Q55&gt;=EB$4),NETWORKDAYS.INTL(EB$4,(EC$4)-1,1,(Holidays!$A$1:$A$248)),0))*$S55,"")</f>
        <v>0</v>
      </c>
      <c r="EC55" s="191">
        <f>IFERROR((IF(AND($P55&gt;=EC$4,$P55&lt;ED$4,$Q55&lt;ED$4),NETWORKDAYS.INTL($P55,$Q55,1,(Holidays!$A$1:$A$248)),0)+IF(AND($P55&gt;=EC$4,$P55&lt;ED$4,$Q55&gt;=ED$4),NETWORKDAYS.INTL($P55,(ED$4)-1,1,(Holidays!$A$1:$A$248)),0)+IF(AND($P55&lt;EC$4,$Q55&lt;ED$4,$Q55&gt;=EC$4),NETWORKDAYS.INTL(EC$4,$Q55,1,(Holidays!$A$1:$A$248)),0)+IF(AND($P55&lt;EC$4,$Q55&gt;=ED$4,$Q55&gt;=EC$4),NETWORKDAYS.INTL(EC$4,(ED$4)-1,1,(Holidays!$A$1:$A$248)),0))*$S55,"")</f>
        <v>0</v>
      </c>
      <c r="ED55" s="191">
        <f>IFERROR((IF(AND($P55&gt;=ED$4,$P55&lt;EE$4,$Q55&lt;EE$4),NETWORKDAYS.INTL($P55,$Q55,1,(Holidays!$A$1:$A$248)),0)+IF(AND($P55&gt;=ED$4,$P55&lt;EE$4,$Q55&gt;=EE$4),NETWORKDAYS.INTL($P55,(EE$4)-1,1,(Holidays!$A$1:$A$248)),0)+IF(AND($P55&lt;ED$4,$Q55&lt;EE$4,$Q55&gt;=ED$4),NETWORKDAYS.INTL(ED$4,$Q55,1,(Holidays!$A$1:$A$248)),0)+IF(AND($P55&lt;ED$4,$Q55&gt;=EE$4,$Q55&gt;=ED$4),NETWORKDAYS.INTL(ED$4,(EE$4)-1,1,(Holidays!$A$1:$A$248)),0))*$S55,"")</f>
        <v>0</v>
      </c>
      <c r="EE55" s="191">
        <f>IFERROR((IF(AND($P55&gt;=EE$4,$P55&lt;EF$4,$Q55&lt;EF$4),NETWORKDAYS.INTL($P55,$Q55,1,(Holidays!$A$1:$A$248)),0)+IF(AND($P55&gt;=EE$4,$P55&lt;EF$4,$Q55&gt;=EF$4),NETWORKDAYS.INTL($P55,(EF$4)-1,1,(Holidays!$A$1:$A$248)),0)+IF(AND($P55&lt;EE$4,$Q55&lt;EF$4,$Q55&gt;=EE$4),NETWORKDAYS.INTL(EE$4,$Q55,1,(Holidays!$A$1:$A$248)),0)+IF(AND($P55&lt;EE$4,$Q55&gt;=EF$4,$Q55&gt;=EE$4),NETWORKDAYS.INTL(EE$4,(EF$4)-1,1,(Holidays!$A$1:$A$248)),0))*$S55,"")</f>
        <v>0</v>
      </c>
      <c r="EF55" s="191">
        <f>IFERROR((IF(AND($P55&gt;=EF$4,$P55&lt;EG$4,$Q55&lt;EG$4),NETWORKDAYS.INTL($P55,$Q55,1,(Holidays!$A$1:$A$248)),0)+IF(AND($P55&gt;=EF$4,$P55&lt;EG$4,$Q55&gt;=EG$4),NETWORKDAYS.INTL($P55,(EG$4)-1,1,(Holidays!$A$1:$A$248)),0)+IF(AND($P55&lt;EF$4,$Q55&lt;EG$4,$Q55&gt;=EF$4),NETWORKDAYS.INTL(EF$4,$Q55,1,(Holidays!$A$1:$A$248)),0)+IF(AND($P55&lt;EF$4,$Q55&gt;=EG$4,$Q55&gt;=EF$4),NETWORKDAYS.INTL(EF$4,(EG$4)-1,1,(Holidays!$A$1:$A$248)),0))*$S55,"")</f>
        <v>0</v>
      </c>
      <c r="EG55" s="191">
        <f>IFERROR((IF(AND($P55&gt;=EG$4,$P55&lt;EH$4,$Q55&lt;EH$4),NETWORKDAYS.INTL($P55,$Q55,1,(Holidays!$A$1:$A$248)),0)+IF(AND($P55&gt;=EG$4,$P55&lt;EH$4,$Q55&gt;=EH$4),NETWORKDAYS.INTL($P55,(EH$4)-1,1,(Holidays!$A$1:$A$248)),0)+IF(AND($P55&lt;EG$4,$Q55&lt;EH$4,$Q55&gt;=EG$4),NETWORKDAYS.INTL(EG$4,$Q55,1,(Holidays!$A$1:$A$248)),0)+IF(AND($P55&lt;EG$4,$Q55&gt;=EH$4,$Q55&gt;=EG$4),NETWORKDAYS.INTL(EG$4,(EH$4)-1,1,(Holidays!$A$1:$A$248)),0))*$S55,"")</f>
        <v>0</v>
      </c>
      <c r="EH55" s="191">
        <f>IFERROR((IF(AND($P55&gt;=EH$4,$P55&lt;EI$4,$Q55&lt;EI$4),NETWORKDAYS.INTL($P55,$Q55,1,(Holidays!$A$1:$A$248)),0)+IF(AND($P55&gt;=EH$4,$P55&lt;EI$4,$Q55&gt;=EI$4),NETWORKDAYS.INTL($P55,(EI$4)-1,1,(Holidays!$A$1:$A$248)),0)+IF(AND($P55&lt;EH$4,$Q55&lt;EI$4,$Q55&gt;=EH$4),NETWORKDAYS.INTL(EH$4,$Q55,1,(Holidays!$A$1:$A$248)),0)+IF(AND($P55&lt;EH$4,$Q55&gt;=EI$4,$Q55&gt;=EH$4),NETWORKDAYS.INTL(EH$4,(EI$4)-1,1,(Holidays!$A$1:$A$248)),0))*$S55,"")</f>
        <v>0</v>
      </c>
      <c r="EI55" s="191">
        <f>IFERROR((IF(AND($P55&gt;=EI$4,$P55&lt;EJ$4,$Q55&lt;EJ$4),NETWORKDAYS.INTL($P55,$Q55,1,(Holidays!$A$1:$A$248)),0)+IF(AND($P55&gt;=EI$4,$P55&lt;EJ$4,$Q55&gt;=EJ$4),NETWORKDAYS.INTL($P55,(EJ$4)-1,1,(Holidays!$A$1:$A$248)),0)+IF(AND($P55&lt;EI$4,$Q55&lt;EJ$4,$Q55&gt;=EI$4),NETWORKDAYS.INTL(EI$4,$Q55,1,(Holidays!$A$1:$A$248)),0)+IF(AND($P55&lt;EI$4,$Q55&gt;=EJ$4,$Q55&gt;=EI$4),NETWORKDAYS.INTL(EI$4,(EJ$4)-1,1,(Holidays!$A$1:$A$248)),0))*$S55,"")</f>
        <v>0</v>
      </c>
      <c r="EJ55" s="191">
        <f>IFERROR((IF(AND($P55&gt;=EJ$4,$P55&lt;EK$4,$Q55&lt;EK$4),NETWORKDAYS.INTL($P55,$Q55,1,(Holidays!$A$1:$A$248)),0)+IF(AND($P55&gt;=EJ$4,$P55&lt;EK$4,$Q55&gt;=EK$4),NETWORKDAYS.INTL($P55,(EK$4)-1,1,(Holidays!$A$1:$A$248)),0)+IF(AND($P55&lt;EJ$4,$Q55&lt;EK$4,$Q55&gt;=EJ$4),NETWORKDAYS.INTL(EJ$4,$Q55,1,(Holidays!$A$1:$A$248)),0)+IF(AND($P55&lt;EJ$4,$Q55&gt;=EK$4,$Q55&gt;=EJ$4),NETWORKDAYS.INTL(EJ$4,(EK$4)-1,1,(Holidays!$A$1:$A$248)),0))*$S55,"")</f>
        <v>0</v>
      </c>
      <c r="EK55" s="191">
        <f>IFERROR((IF(AND($P55&gt;=EK$4,$P55&lt;EL$4,$Q55&lt;EL$4),NETWORKDAYS.INTL($P55,$Q55,1,(Holidays!$A$1:$A$248)),0)+IF(AND($P55&gt;=EK$4,$P55&lt;EL$4,$Q55&gt;=EL$4),NETWORKDAYS.INTL($P55,(EL$4)-1,1,(Holidays!$A$1:$A$248)),0)+IF(AND($P55&lt;EK$4,$Q55&lt;EL$4,$Q55&gt;=EK$4),NETWORKDAYS.INTL(EK$4,$Q55,1,(Holidays!$A$1:$A$248)),0)+IF(AND($P55&lt;EK$4,$Q55&gt;=EL$4,$Q55&gt;=EK$4),NETWORKDAYS.INTL(EK$4,(EL$4)-1,1,(Holidays!$A$1:$A$248)),0))*$S55,"")</f>
        <v>0</v>
      </c>
      <c r="EL55" s="191">
        <f>IFERROR((IF(AND($P55&gt;=EL$4,$P55&lt;EM$4,$Q55&lt;EM$4),NETWORKDAYS.INTL($P55,$Q55,1,(Holidays!$A$1:$A$248)),0)+IF(AND($P55&gt;=EL$4,$P55&lt;EM$4,$Q55&gt;=EM$4),NETWORKDAYS.INTL($P55,(EM$4)-1,1,(Holidays!$A$1:$A$248)),0)+IF(AND($P55&lt;EL$4,$Q55&lt;EM$4,$Q55&gt;=EL$4),NETWORKDAYS.INTL(EL$4,$Q55,1,(Holidays!$A$1:$A$248)),0)+IF(AND($P55&lt;EL$4,$Q55&gt;=EM$4,$Q55&gt;=EL$4),NETWORKDAYS.INTL(EL$4,(EM$4)-1,1,(Holidays!$A$1:$A$248)),0))*$S55,"")</f>
        <v>0</v>
      </c>
      <c r="EM55" s="191">
        <f>IFERROR((IF(AND($P55&gt;=EM$4,$P55&lt;EN$4,$Q55&lt;EN$4),NETWORKDAYS.INTL($P55,$Q55,1,(Holidays!$A$1:$A$248)),0)+IF(AND($P55&gt;=EM$4,$P55&lt;EN$4,$Q55&gt;=EN$4),NETWORKDAYS.INTL($P55,(EN$4)-1,1,(Holidays!$A$1:$A$248)),0)+IF(AND($P55&lt;EM$4,$Q55&lt;EN$4,$Q55&gt;=EM$4),NETWORKDAYS.INTL(EM$4,$Q55,1,(Holidays!$A$1:$A$248)),0)+IF(AND($P55&lt;EM$4,$Q55&gt;=EN$4,$Q55&gt;=EM$4),NETWORKDAYS.INTL(EM$4,(EN$4)-1,1,(Holidays!$A$1:$A$248)),0))*$S55,"")</f>
        <v>0</v>
      </c>
      <c r="EN55" s="191">
        <f>IFERROR((IF(AND($P55&gt;=EN$4,$P55&lt;EO$4,$Q55&lt;EO$4),NETWORKDAYS.INTL($P55,$Q55,1,(Holidays!$A$1:$A$248)),0)+IF(AND($P55&gt;=EN$4,$P55&lt;EO$4,$Q55&gt;=EO$4),NETWORKDAYS.INTL($P55,(EO$4)-1,1,(Holidays!$A$1:$A$248)),0)+IF(AND($P55&lt;EN$4,$Q55&lt;EO$4,$Q55&gt;=EN$4),NETWORKDAYS.INTL(EN$4,$Q55,1,(Holidays!$A$1:$A$248)),0)+IF(AND($P55&lt;EN$4,$Q55&gt;=EO$4,$Q55&gt;=EN$4),NETWORKDAYS.INTL(EN$4,(EO$4)-1,1,(Holidays!$A$1:$A$248)),0))*$S55,"")</f>
        <v>0</v>
      </c>
      <c r="EO55" s="191">
        <f>IFERROR((IF(AND($P55&gt;=EO$4,$P55&lt;EP$4,$Q55&lt;EP$4),NETWORKDAYS.INTL($P55,$Q55,1,(Holidays!$A$1:$A$248)),0)+IF(AND($P55&gt;=EO$4,$P55&lt;EP$4,$Q55&gt;=EP$4),NETWORKDAYS.INTL($P55,(EP$4)-1,1,(Holidays!$A$1:$A$248)),0)+IF(AND($P55&lt;EO$4,$Q55&lt;EP$4,$Q55&gt;=EO$4),NETWORKDAYS.INTL(EO$4,$Q55,1,(Holidays!$A$1:$A$248)),0)+IF(AND($P55&lt;EO$4,$Q55&gt;=EP$4,$Q55&gt;=EO$4),NETWORKDAYS.INTL(EO$4,(EP$4)-1,1,(Holidays!$A$1:$A$248)),0))*$S55,"")</f>
        <v>0</v>
      </c>
      <c r="EP55" s="191">
        <f>IFERROR((IF(AND($P55&gt;=EP$4,$P55&lt;EQ$4,$Q55&lt;EQ$4),NETWORKDAYS.INTL($P55,$Q55,1,(Holidays!$A$1:$A$248)),0)+IF(AND($P55&gt;=EP$4,$P55&lt;EQ$4,$Q55&gt;=EQ$4),NETWORKDAYS.INTL($P55,(EQ$4)-1,1,(Holidays!$A$1:$A$248)),0)+IF(AND($P55&lt;EP$4,$Q55&lt;EQ$4,$Q55&gt;=EP$4),NETWORKDAYS.INTL(EP$4,$Q55,1,(Holidays!$A$1:$A$248)),0)+IF(AND($P55&lt;EP$4,$Q55&gt;=EQ$4,$Q55&gt;=EP$4),NETWORKDAYS.INTL(EP$4,(EQ$4)-1,1,(Holidays!$A$1:$A$248)),0))*$S55,"")</f>
        <v>0</v>
      </c>
      <c r="EQ55" s="191">
        <f>IFERROR((IF(AND($P55&gt;=EQ$4,$P55&lt;ER$4,$Q55&lt;ER$4),NETWORKDAYS.INTL($P55,$Q55,1,(Holidays!$A$1:$A$248)),0)+IF(AND($P55&gt;=EQ$4,$P55&lt;ER$4,$Q55&gt;=ER$4),NETWORKDAYS.INTL($P55,(ER$4)-1,1,(Holidays!$A$1:$A$248)),0)+IF(AND($P55&lt;EQ$4,$Q55&lt;ER$4,$Q55&gt;=EQ$4),NETWORKDAYS.INTL(EQ$4,$Q55,1,(Holidays!$A$1:$A$248)),0)+IF(AND($P55&lt;EQ$4,$Q55&gt;=ER$4,$Q55&gt;=EQ$4),NETWORKDAYS.INTL(EQ$4,(ER$4)-1,1,(Holidays!$A$1:$A$248)),0))*$S55,"")</f>
        <v>0</v>
      </c>
      <c r="ER55" s="191">
        <f>IFERROR((IF(AND($P55&gt;=ER$4,$P55&lt;ES$4,$Q55&lt;ES$4),NETWORKDAYS.INTL($P55,$Q55,1,(Holidays!$A$1:$A$248)),0)+IF(AND($P55&gt;=ER$4,$P55&lt;ES$4,$Q55&gt;=ES$4),NETWORKDAYS.INTL($P55,(ES$4)-1,1,(Holidays!$A$1:$A$248)),0)+IF(AND($P55&lt;ER$4,$Q55&lt;ES$4,$Q55&gt;=ER$4),NETWORKDAYS.INTL(ER$4,$Q55,1,(Holidays!$A$1:$A$248)),0)+IF(AND($P55&lt;ER$4,$Q55&gt;=ES$4,$Q55&gt;=ER$4),NETWORKDAYS.INTL(ER$4,(ES$4)-1,1,(Holidays!$A$1:$A$248)),0))*$S55,"")</f>
        <v>0</v>
      </c>
      <c r="ES55" s="191">
        <f>IFERROR((IF(AND($P55&gt;=ES$4,$P55&lt;ET$4,$Q55&lt;ET$4),NETWORKDAYS.INTL($P55,$Q55,1,(Holidays!$A$1:$A$248)),0)+IF(AND($P55&gt;=ES$4,$P55&lt;ET$4,$Q55&gt;=ET$4),NETWORKDAYS.INTL($P55,(ET$4)-1,1,(Holidays!$A$1:$A$248)),0)+IF(AND($P55&lt;ES$4,$Q55&lt;ET$4,$Q55&gt;=ES$4),NETWORKDAYS.INTL(ES$4,$Q55,1,(Holidays!$A$1:$A$248)),0)+IF(AND($P55&lt;ES$4,$Q55&gt;=ET$4,$Q55&gt;=ES$4),NETWORKDAYS.INTL(ES$4,(ET$4)-1,1,(Holidays!$A$1:$A$248)),0))*$S55,"")</f>
        <v>0</v>
      </c>
      <c r="ET55" s="191">
        <f>IFERROR((IF(AND($P55&gt;=ET$4,$P55&lt;EU$4,$Q55&lt;EU$4),NETWORKDAYS.INTL($P55,$Q55,1,(Holidays!$A$1:$A$248)),0)+IF(AND($P55&gt;=ET$4,$P55&lt;EU$4,$Q55&gt;=EU$4),NETWORKDAYS.INTL($P55,(EU$4)-1,1,(Holidays!$A$1:$A$248)),0)+IF(AND($P55&lt;ET$4,$Q55&lt;EU$4,$Q55&gt;=ET$4),NETWORKDAYS.INTL(ET$4,$Q55,1,(Holidays!$A$1:$A$248)),0)+IF(AND($P55&lt;ET$4,$Q55&gt;=EU$4,$Q55&gt;=ET$4),NETWORKDAYS.INTL(ET$4,(EU$4)-1,1,(Holidays!$A$1:$A$248)),0))*$S55,"")</f>
        <v>0</v>
      </c>
      <c r="EU55" s="191">
        <f>IFERROR((IF(AND($P55&gt;=EU$4,$P55&lt;EV$4,$Q55&lt;EV$4),NETWORKDAYS.INTL($P55,$Q55,1,(Holidays!$A$1:$A$248)),0)+IF(AND($P55&gt;=EU$4,$P55&lt;EV$4,$Q55&gt;=EV$4),NETWORKDAYS.INTL($P55,(EV$4)-1,1,(Holidays!$A$1:$A$248)),0)+IF(AND($P55&lt;EU$4,$Q55&lt;EV$4,$Q55&gt;=EU$4),NETWORKDAYS.INTL(EU$4,$Q55,1,(Holidays!$A$1:$A$248)),0)+IF(AND($P55&lt;EU$4,$Q55&gt;=EV$4,$Q55&gt;=EU$4),NETWORKDAYS.INTL(EU$4,(EV$4)-1,1,(Holidays!$A$1:$A$248)),0))*$S55,"")</f>
        <v>0</v>
      </c>
      <c r="EV55" s="191">
        <f>IFERROR((IF(AND($P55&gt;=EV$4,$P55&lt;EW$4,$Q55&lt;EW$4),NETWORKDAYS.INTL($P55,$Q55,1,(Holidays!$A$1:$A$248)),0)+IF(AND($P55&gt;=EV$4,$P55&lt;EW$4,$Q55&gt;=EW$4),NETWORKDAYS.INTL($P55,(EW$4)-1,1,(Holidays!$A$1:$A$248)),0)+IF(AND($P55&lt;EV$4,$Q55&lt;EW$4,$Q55&gt;=EV$4),NETWORKDAYS.INTL(EV$4,$Q55,1,(Holidays!$A$1:$A$248)),0)+IF(AND($P55&lt;EV$4,$Q55&gt;=EW$4,$Q55&gt;=EV$4),NETWORKDAYS.INTL(EV$4,(EW$4)-1,1,(Holidays!$A$1:$A$248)),0))*$S55,"")</f>
        <v>0</v>
      </c>
      <c r="EW55" s="191">
        <f>IFERROR((IF(AND($P55&gt;=EW$4,$P55&lt;EX$4,$Q55&lt;EX$4),NETWORKDAYS.INTL($P55,$Q55,1,(Holidays!$A$1:$A$248)),0)+IF(AND($P55&gt;=EW$4,$P55&lt;EX$4,$Q55&gt;=EX$4),NETWORKDAYS.INTL($P55,(EX$4)-1,1,(Holidays!$A$1:$A$248)),0)+IF(AND($P55&lt;EW$4,$Q55&lt;EX$4,$Q55&gt;=EW$4),NETWORKDAYS.INTL(EW$4,$Q55,1,(Holidays!$A$1:$A$248)),0)+IF(AND($P55&lt;EW$4,$Q55&gt;=EX$4,$Q55&gt;=EW$4),NETWORKDAYS.INTL(EW$4,(EX$4)-1,1,(Holidays!$A$1:$A$248)),0))*$S55,"")</f>
        <v>0</v>
      </c>
      <c r="EX55" s="191">
        <f>IFERROR((IF(AND($P55&gt;=EX$4,$P55&lt;EY$4,$Q55&lt;EY$4),NETWORKDAYS.INTL($P55,$Q55,1,(Holidays!$A$1:$A$248)),0)+IF(AND($P55&gt;=EX$4,$P55&lt;EY$4,$Q55&gt;=EY$4),NETWORKDAYS.INTL($P55,(EY$4)-1,1,(Holidays!$A$1:$A$248)),0)+IF(AND($P55&lt;EX$4,$Q55&lt;EY$4,$Q55&gt;=EX$4),NETWORKDAYS.INTL(EX$4,$Q55,1,(Holidays!$A$1:$A$248)),0)+IF(AND($P55&lt;EX$4,$Q55&gt;=EY$4,$Q55&gt;=EX$4),NETWORKDAYS.INTL(EX$4,(EY$4)-1,1,(Holidays!$A$1:$A$248)),0))*$S55,"")</f>
        <v>0</v>
      </c>
      <c r="EY55" s="191">
        <f>IFERROR((IF(AND($P55&gt;=EY$4,$P55&lt;EZ$4,$Q55&lt;EZ$4),NETWORKDAYS.INTL($P55,$Q55,1,(Holidays!$A$1:$A$248)),0)+IF(AND($P55&gt;=EY$4,$P55&lt;EZ$4,$Q55&gt;=EZ$4),NETWORKDAYS.INTL($P55,(EZ$4)-1,1,(Holidays!$A$1:$A$248)),0)+IF(AND($P55&lt;EY$4,$Q55&lt;EZ$4,$Q55&gt;=EY$4),NETWORKDAYS.INTL(EY$4,$Q55,1,(Holidays!$A$1:$A$248)),0)+IF(AND($P55&lt;EY$4,$Q55&gt;=EZ$4,$Q55&gt;=EY$4),NETWORKDAYS.INTL(EY$4,(EZ$4)-1,1,(Holidays!$A$1:$A$248)),0))*$S55,"")</f>
        <v>0</v>
      </c>
      <c r="EZ55" s="191">
        <f>IFERROR((IF(AND($P55&gt;=EZ$4,$P55&lt;FA$4,$Q55&lt;FA$4),NETWORKDAYS.INTL($P55,$Q55,1,(Holidays!$A$1:$A$248)),0)+IF(AND($P55&gt;=EZ$4,$P55&lt;FA$4,$Q55&gt;=FA$4),NETWORKDAYS.INTL($P55,(FA$4)-1,1,(Holidays!$A$1:$A$248)),0)+IF(AND($P55&lt;EZ$4,$Q55&lt;FA$4,$Q55&gt;=EZ$4),NETWORKDAYS.INTL(EZ$4,$Q55,1,(Holidays!$A$1:$A$248)),0)+IF(AND($P55&lt;EZ$4,$Q55&gt;=FA$4,$Q55&gt;=EZ$4),NETWORKDAYS.INTL(EZ$4,(FA$4)-1,1,(Holidays!$A$1:$A$248)),0))*$S55,"")</f>
        <v>0</v>
      </c>
      <c r="FA55" s="191">
        <f>IFERROR((IF(AND($P55&gt;=FA$4,$P55&lt;FB$4,$Q55&lt;FB$4),NETWORKDAYS.INTL($P55,$Q55,1,(Holidays!$A$1:$A$248)),0)+IF(AND($P55&gt;=FA$4,$P55&lt;FB$4,$Q55&gt;=FB$4),NETWORKDAYS.INTL($P55,(FB$4)-1,1,(Holidays!$A$1:$A$248)),0)+IF(AND($P55&lt;FA$4,$Q55&lt;FB$4,$Q55&gt;=FA$4),NETWORKDAYS.INTL(FA$4,$Q55,1,(Holidays!$A$1:$A$248)),0)+IF(AND($P55&lt;FA$4,$Q55&gt;=FB$4,$Q55&gt;=FA$4),NETWORKDAYS.INTL(FA$4,(FB$4)-1,1,(Holidays!$A$1:$A$248)),0))*$S55,"")</f>
        <v>0</v>
      </c>
      <c r="FB55" s="191">
        <f>IFERROR((IF(AND($P55&gt;=FB$4,$P55&lt;FC$4,$Q55&lt;FC$4),NETWORKDAYS.INTL($P55,$Q55,1,(Holidays!$A$1:$A$248)),0)+IF(AND($P55&gt;=FB$4,$P55&lt;FC$4,$Q55&gt;=FC$4),NETWORKDAYS.INTL($P55,(FC$4)-1,1,(Holidays!$A$1:$A$248)),0)+IF(AND($P55&lt;FB$4,$Q55&lt;FC$4,$Q55&gt;=FB$4),NETWORKDAYS.INTL(FB$4,$Q55,1,(Holidays!$A$1:$A$248)),0)+IF(AND($P55&lt;FB$4,$Q55&gt;=FC$4,$Q55&gt;=FB$4),NETWORKDAYS.INTL(FB$4,(FC$4)-1,1,(Holidays!$A$1:$A$248)),0))*$S55,"")</f>
        <v>0</v>
      </c>
      <c r="FC55" s="191">
        <f>IFERROR((IF(AND($P55&gt;=FC$4,$P55&lt;FD$4,$Q55&lt;FD$4),NETWORKDAYS.INTL($P55,$Q55,1,(Holidays!$A$1:$A$248)),0)+IF(AND($P55&gt;=FC$4,$P55&lt;FD$4,$Q55&gt;=FD$4),NETWORKDAYS.INTL($P55,(FD$4)-1,1,(Holidays!$A$1:$A$248)),0)+IF(AND($P55&lt;FC$4,$Q55&lt;FD$4,$Q55&gt;=FC$4),NETWORKDAYS.INTL(FC$4,$Q55,1,(Holidays!$A$1:$A$248)),0)+IF(AND($P55&lt;FC$4,$Q55&gt;=FD$4,$Q55&gt;=FC$4),NETWORKDAYS.INTL(FC$4,(FD$4)-1,1,(Holidays!$A$1:$A$248)),0))*$S55,"")</f>
        <v>0</v>
      </c>
      <c r="FD55" s="191">
        <f>IFERROR((IF(AND($P55&gt;=FD$4,$P55&lt;FE$4,$Q55&lt;FE$4),NETWORKDAYS.INTL($P55,$Q55,1,(Holidays!$A$1:$A$248)),0)+IF(AND($P55&gt;=FD$4,$P55&lt;FE$4,$Q55&gt;=FE$4),NETWORKDAYS.INTL($P55,(FE$4)-1,1,(Holidays!$A$1:$A$248)),0)+IF(AND($P55&lt;FD$4,$Q55&lt;FE$4,$Q55&gt;=FD$4),NETWORKDAYS.INTL(FD$4,$Q55,1,(Holidays!$A$1:$A$248)),0)+IF(AND($P55&lt;FD$4,$Q55&gt;=FE$4,$Q55&gt;=FD$4),NETWORKDAYS.INTL(FD$4,(FE$4)-1,1,(Holidays!$A$1:$A$248)),0))*$S55,"")</f>
        <v>0</v>
      </c>
      <c r="FE55" s="191">
        <f>IFERROR((IF(AND($P55&gt;=FE$4,$P55&lt;FF$4,$Q55&lt;FF$4),NETWORKDAYS.INTL($P55,$Q55,1,(Holidays!$A$1:$A$248)),0)+IF(AND($P55&gt;=FE$4,$P55&lt;FF$4,$Q55&gt;=FF$4),NETWORKDAYS.INTL($P55,(FF$4)-1,1,(Holidays!$A$1:$A$248)),0)+IF(AND($P55&lt;FE$4,$Q55&lt;FF$4,$Q55&gt;=FE$4),NETWORKDAYS.INTL(FE$4,$Q55,1,(Holidays!$A$1:$A$248)),0)+IF(AND($P55&lt;FE$4,$Q55&gt;=FF$4,$Q55&gt;=FE$4),NETWORKDAYS.INTL(FE$4,(FF$4)-1,1,(Holidays!$A$1:$A$248)),0))*$S55,"")</f>
        <v>0</v>
      </c>
      <c r="FF55" s="191">
        <f>IFERROR((IF(AND($P55&gt;=FF$4,$P55&lt;FG$4,$Q55&lt;FG$4),NETWORKDAYS.INTL($P55,$Q55,1,(Holidays!$A$1:$A$248)),0)+IF(AND($P55&gt;=FF$4,$P55&lt;FG$4,$Q55&gt;=FG$4),NETWORKDAYS.INTL($P55,(FG$4)-1,1,(Holidays!$A$1:$A$248)),0)+IF(AND($P55&lt;FF$4,$Q55&lt;FG$4,$Q55&gt;=FF$4),NETWORKDAYS.INTL(FF$4,$Q55,1,(Holidays!$A$1:$A$248)),0)+IF(AND($P55&lt;FF$4,$Q55&gt;=FG$4,$Q55&gt;=FF$4),NETWORKDAYS.INTL(FF$4,(FG$4)-1,1,(Holidays!$A$1:$A$248)),0))*$S55,"")</f>
        <v>0</v>
      </c>
      <c r="FG55" s="191">
        <f>IFERROR((IF(AND($P55&gt;=FG$4,$P55&lt;FH$4,$Q55&lt;FH$4),NETWORKDAYS.INTL($P55,$Q55,1,(Holidays!$A$1:$A$248)),0)+IF(AND($P55&gt;=FG$4,$P55&lt;FH$4,$Q55&gt;=FH$4),NETWORKDAYS.INTL($P55,(FH$4)-1,1,(Holidays!$A$1:$A$248)),0)+IF(AND($P55&lt;FG$4,$Q55&lt;FH$4,$Q55&gt;=FG$4),NETWORKDAYS.INTL(FG$4,$Q55,1,(Holidays!$A$1:$A$248)),0)+IF(AND($P55&lt;FG$4,$Q55&gt;=FH$4,$Q55&gt;=FG$4),NETWORKDAYS.INTL(FG$4,(FH$4)-1,1,(Holidays!$A$1:$A$248)),0))*$S55,"")</f>
        <v>0</v>
      </c>
      <c r="FH55" s="191">
        <f>IFERROR((IF(AND($P55&gt;=FH$4,$P55&lt;FI$4,$Q55&lt;FI$4),NETWORKDAYS.INTL($P55,$Q55,1,(Holidays!$A$1:$A$248)),0)+IF(AND($P55&gt;=FH$4,$P55&lt;FI$4,$Q55&gt;=FI$4),NETWORKDAYS.INTL($P55,(FI$4)-1,1,(Holidays!$A$1:$A$248)),0)+IF(AND($P55&lt;FH$4,$Q55&lt;FI$4,$Q55&gt;=FH$4),NETWORKDAYS.INTL(FH$4,$Q55,1,(Holidays!$A$1:$A$248)),0)+IF(AND($P55&lt;FH$4,$Q55&gt;=FI$4,$Q55&gt;=FH$4),NETWORKDAYS.INTL(FH$4,(FI$4)-1,1,(Holidays!$A$1:$A$248)),0))*$S55,"")</f>
        <v>0</v>
      </c>
      <c r="FI55" s="191">
        <f>IFERROR((IF(AND($P55&gt;=FI$4,$P55&lt;FJ$4,$Q55&lt;FJ$4),NETWORKDAYS.INTL($P55,$Q55,1,(Holidays!$A$1:$A$248)),0)+IF(AND($P55&gt;=FI$4,$P55&lt;FJ$4,$Q55&gt;=FJ$4),NETWORKDAYS.INTL($P55,(FJ$4)-1,1,(Holidays!$A$1:$A$248)),0)+IF(AND($P55&lt;FI$4,$Q55&lt;FJ$4,$Q55&gt;=FI$4),NETWORKDAYS.INTL(FI$4,$Q55,1,(Holidays!$A$1:$A$248)),0)+IF(AND($P55&lt;FI$4,$Q55&gt;=FJ$4,$Q55&gt;=FI$4),NETWORKDAYS.INTL(FI$4,(FJ$4)-1,1,(Holidays!$A$1:$A$248)),0))*$S55,"")</f>
        <v>0</v>
      </c>
      <c r="FJ55" s="191">
        <f>IFERROR((IF(AND($P55&gt;=FJ$4,$P55&lt;FK$4,$Q55&lt;FK$4),NETWORKDAYS.INTL($P55,$Q55,1,(Holidays!$A$1:$A$248)),0)+IF(AND($P55&gt;=FJ$4,$P55&lt;FK$4,$Q55&gt;=FK$4),NETWORKDAYS.INTL($P55,(FK$4)-1,1,(Holidays!$A$1:$A$248)),0)+IF(AND($P55&lt;FJ$4,$Q55&lt;FK$4,$Q55&gt;=FJ$4),NETWORKDAYS.INTL(FJ$4,$Q55,1,(Holidays!$A$1:$A$248)),0)+IF(AND($P55&lt;FJ$4,$Q55&gt;=FK$4,$Q55&gt;=FJ$4),NETWORKDAYS.INTL(FJ$4,(FK$4)-1,1,(Holidays!$A$1:$A$248)),0))*$S55,"")</f>
        <v>0</v>
      </c>
      <c r="FK55" s="191">
        <f>IFERROR((IF(AND($P55&gt;=FK$4,$P55&lt;FL$4,$Q55&lt;FL$4),NETWORKDAYS.INTL($P55,$Q55,1,(Holidays!$A$1:$A$248)),0)+IF(AND($P55&gt;=FK$4,$P55&lt;FL$4,$Q55&gt;=FL$4),NETWORKDAYS.INTL($P55,(FL$4)-1,1,(Holidays!$A$1:$A$248)),0)+IF(AND($P55&lt;FK$4,$Q55&lt;FL$4,$Q55&gt;=FK$4),NETWORKDAYS.INTL(FK$4,$Q55,1,(Holidays!$A$1:$A$248)),0)+IF(AND($P55&lt;FK$4,$Q55&gt;=FL$4,$Q55&gt;=FK$4),NETWORKDAYS.INTL(FK$4,(FL$4)-1,1,(Holidays!$A$1:$A$248)),0))*$S55,"")</f>
        <v>0</v>
      </c>
      <c r="FL55" s="191">
        <f>IFERROR((IF(AND($P55&gt;=FL$4,$P55&lt;FM$4,$Q55&lt;FM$4),NETWORKDAYS.INTL($P55,$Q55,1,(Holidays!$A$1:$A$248)),0)+IF(AND($P55&gt;=FL$4,$P55&lt;FM$4,$Q55&gt;=FM$4),NETWORKDAYS.INTL($P55,(FM$4)-1,1,(Holidays!$A$1:$A$248)),0)+IF(AND($P55&lt;FL$4,$Q55&lt;FM$4,$Q55&gt;=FL$4),NETWORKDAYS.INTL(FL$4,$Q55,1,(Holidays!$A$1:$A$248)),0)+IF(AND($P55&lt;FL$4,$Q55&gt;=FM$4,$Q55&gt;=FL$4),NETWORKDAYS.INTL(FL$4,(FM$4)-1,1,(Holidays!$A$1:$A$248)),0))*$S55,"")</f>
        <v>0</v>
      </c>
      <c r="FM55" s="191">
        <f>IFERROR((IF(AND($P55&gt;=FM$4,$P55&lt;FN$4,$Q55&lt;FN$4),NETWORKDAYS.INTL($P55,$Q55,1,(Holidays!$A$1:$A$248)),0)+IF(AND($P55&gt;=FM$4,$P55&lt;FN$4,$Q55&gt;=FN$4),NETWORKDAYS.INTL($P55,(FN$4)-1,1,(Holidays!$A$1:$A$248)),0)+IF(AND($P55&lt;FM$4,$Q55&lt;FN$4,$Q55&gt;=FM$4),NETWORKDAYS.INTL(FM$4,$Q55,1,(Holidays!$A$1:$A$248)),0)+IF(AND($P55&lt;FM$4,$Q55&gt;=FN$4,$Q55&gt;=FM$4),NETWORKDAYS.INTL(FM$4,(FN$4)-1,1,(Holidays!$A$1:$A$248)),0))*$S55,"")</f>
        <v>0</v>
      </c>
      <c r="FN55" s="191">
        <f>IFERROR((IF(AND($P55&gt;=FN$4,$P55&lt;FO$4,$Q55&lt;FO$4),NETWORKDAYS.INTL($P55,$Q55,1,(Holidays!$A$1:$A$248)),0)+IF(AND($P55&gt;=FN$4,$P55&lt;FO$4,$Q55&gt;=FO$4),NETWORKDAYS.INTL($P55,(FO$4)-1,1,(Holidays!$A$1:$A$248)),0)+IF(AND($P55&lt;FN$4,$Q55&lt;FO$4,$Q55&gt;=FN$4),NETWORKDAYS.INTL(FN$4,$Q55,1,(Holidays!$A$1:$A$248)),0)+IF(AND($P55&lt;FN$4,$Q55&gt;=FO$4,$Q55&gt;=FN$4),NETWORKDAYS.INTL(FN$4,(FO$4)-1,1,(Holidays!$A$1:$A$248)),0))*$S55,"")</f>
        <v>0</v>
      </c>
      <c r="FO55" s="191">
        <f>IFERROR((IF(AND($P55&gt;=FO$4,$P55&lt;FP$4,$Q55&lt;FP$4),NETWORKDAYS.INTL($P55,$Q55,1,(Holidays!$A$1:$A$248)),0)+IF(AND($P55&gt;=FO$4,$P55&lt;FP$4,$Q55&gt;=FP$4),NETWORKDAYS.INTL($P55,(FP$4)-1,1,(Holidays!$A$1:$A$248)),0)+IF(AND($P55&lt;FO$4,$Q55&lt;FP$4,$Q55&gt;=FO$4),NETWORKDAYS.INTL(FO$4,$Q55,1,(Holidays!$A$1:$A$248)),0)+IF(AND($P55&lt;FO$4,$Q55&gt;=FP$4,$Q55&gt;=FO$4),NETWORKDAYS.INTL(FO$4,(FP$4)-1,1,(Holidays!$A$1:$A$248)),0))*$S55,"")</f>
        <v>0</v>
      </c>
      <c r="FP55" s="191">
        <f>IFERROR((IF(AND($P55&gt;=FP$4,$P55&lt;FQ$4,$Q55&lt;FQ$4),NETWORKDAYS.INTL($P55,$Q55,1,(Holidays!$A$1:$A$248)),0)+IF(AND($P55&gt;=FP$4,$P55&lt;FQ$4,$Q55&gt;=FQ$4),NETWORKDAYS.INTL($P55,(FQ$4)-1,1,(Holidays!$A$1:$A$248)),0)+IF(AND($P55&lt;FP$4,$Q55&lt;FQ$4,$Q55&gt;=FP$4),NETWORKDAYS.INTL(FP$4,$Q55,1,(Holidays!$A$1:$A$248)),0)+IF(AND($P55&lt;FP$4,$Q55&gt;=FQ$4,$Q55&gt;=FP$4),NETWORKDAYS.INTL(FP$4,(FQ$4)-1,1,(Holidays!$A$1:$A$248)),0))*$S55,"")</f>
        <v>0</v>
      </c>
      <c r="FQ55" s="191">
        <f>IFERROR((IF(AND($P55&gt;=FQ$4,$P55&lt;FR$4,$Q55&lt;FR$4),NETWORKDAYS.INTL($P55,$Q55,1,(Holidays!$A$1:$A$248)),0)+IF(AND($P55&gt;=FQ$4,$P55&lt;FR$4,$Q55&gt;=FR$4),NETWORKDAYS.INTL($P55,(FR$4)-1,1,(Holidays!$A$1:$A$248)),0)+IF(AND($P55&lt;FQ$4,$Q55&lt;FR$4,$Q55&gt;=FQ$4),NETWORKDAYS.INTL(FQ$4,$Q55,1,(Holidays!$A$1:$A$248)),0)+IF(AND($P55&lt;FQ$4,$Q55&gt;=FR$4,$Q55&gt;=FQ$4),NETWORKDAYS.INTL(FQ$4,(FR$4)-1,1,(Holidays!$A$1:$A$248)),0))*$S55,"")</f>
        <v>0</v>
      </c>
      <c r="FR55" s="191">
        <f>IFERROR((IF(AND($P55&gt;=FR$4,$P55&lt;FS$4,$Q55&lt;FS$4),NETWORKDAYS.INTL($P55,$Q55,1,(Holidays!$A$1:$A$248)),0)+IF(AND($P55&gt;=FR$4,$P55&lt;FS$4,$Q55&gt;=FS$4),NETWORKDAYS.INTL($P55,(FS$4)-1,1,(Holidays!$A$1:$A$248)),0)+IF(AND($P55&lt;FR$4,$Q55&lt;FS$4,$Q55&gt;=FR$4),NETWORKDAYS.INTL(FR$4,$Q55,1,(Holidays!$A$1:$A$248)),0)+IF(AND($P55&lt;FR$4,$Q55&gt;=FS$4,$Q55&gt;=FR$4),NETWORKDAYS.INTL(FR$4,(FS$4)-1,1,(Holidays!$A$1:$A$248)),0))*$S55,"")</f>
        <v>0</v>
      </c>
      <c r="FS55" s="191">
        <f>IFERROR((IF(AND($P55&gt;=FS$4,$P55&lt;FT$4,$Q55&lt;FT$4),NETWORKDAYS.INTL($P55,$Q55,1,(Holidays!$A$1:$A$248)),0)+IF(AND($P55&gt;=FS$4,$P55&lt;FT$4,$Q55&gt;=FT$4),NETWORKDAYS.INTL($P55,(FT$4)-1,1,(Holidays!$A$1:$A$248)),0)+IF(AND($P55&lt;FS$4,$Q55&lt;FT$4,$Q55&gt;=FS$4),NETWORKDAYS.INTL(FS$4,$Q55,1,(Holidays!$A$1:$A$248)),0)+IF(AND($P55&lt;FS$4,$Q55&gt;=FT$4,$Q55&gt;=FS$4),NETWORKDAYS.INTL(FS$4,(FT$4)-1,1,(Holidays!$A$1:$A$248)),0))*$S55,"")</f>
        <v>0</v>
      </c>
      <c r="FT55" s="191">
        <f>IFERROR((IF(AND($P55&gt;=FT$4,$P55&lt;FU$4,$Q55&lt;FU$4),NETWORKDAYS.INTL($P55,$Q55,1,(Holidays!$A$1:$A$248)),0)+IF(AND($P55&gt;=FT$4,$P55&lt;FU$4,$Q55&gt;=FU$4),NETWORKDAYS.INTL($P55,(FU$4)-1,1,(Holidays!$A$1:$A$248)),0)+IF(AND($P55&lt;FT$4,$Q55&lt;FU$4,$Q55&gt;=FT$4),NETWORKDAYS.INTL(FT$4,$Q55,1,(Holidays!$A$1:$A$248)),0)+IF(AND($P55&lt;FT$4,$Q55&gt;=FU$4,$Q55&gt;=FT$4),NETWORKDAYS.INTL(FT$4,(FU$4)-1,1,(Holidays!$A$1:$A$248)),0))*$S55,"")</f>
        <v>0</v>
      </c>
      <c r="FU55" s="191">
        <f>IFERROR((IF(AND($P55&gt;=FU$4,$P55&lt;FV$4,$Q55&lt;FV$4),NETWORKDAYS.INTL($P55,$Q55,1,(Holidays!$A$1:$A$248)),0)+IF(AND($P55&gt;=FU$4,$P55&lt;FV$4,$Q55&gt;=FV$4),NETWORKDAYS.INTL($P55,(FV$4)-1,1,(Holidays!$A$1:$A$248)),0)+IF(AND($P55&lt;FU$4,$Q55&lt;FV$4,$Q55&gt;=FU$4),NETWORKDAYS.INTL(FU$4,$Q55,1,(Holidays!$A$1:$A$248)),0)+IF(AND($P55&lt;FU$4,$Q55&gt;=FV$4,$Q55&gt;=FU$4),NETWORKDAYS.INTL(FU$4,(FV$4)-1,1,(Holidays!$A$1:$A$248)),0))*$S55,"")</f>
        <v>0</v>
      </c>
      <c r="FV55" s="191">
        <f>IFERROR((IF(AND($P55&gt;=FV$4,$P55&lt;FW$4,$Q55&lt;FW$4),NETWORKDAYS.INTL($P55,$Q55,1,(Holidays!$A$1:$A$248)),0)+IF(AND($P55&gt;=FV$4,$P55&lt;FW$4,$Q55&gt;=FW$4),NETWORKDAYS.INTL($P55,(FW$4)-1,1,(Holidays!$A$1:$A$248)),0)+IF(AND($P55&lt;FV$4,$Q55&lt;FW$4,$Q55&gt;=FV$4),NETWORKDAYS.INTL(FV$4,$Q55,1,(Holidays!$A$1:$A$248)),0)+IF(AND($P55&lt;FV$4,$Q55&gt;=FW$4,$Q55&gt;=FV$4),NETWORKDAYS.INTL(FV$4,(FW$4)-1,1,(Holidays!$A$1:$A$248)),0))*$S55,"")</f>
        <v>0</v>
      </c>
      <c r="FW55" s="191">
        <f>IFERROR((IF(AND($P55&gt;=FW$4,$P55&lt;FX$4,$Q55&lt;FX$4),NETWORKDAYS.INTL($P55,$Q55,1,(Holidays!$A$1:$A$248)),0)+IF(AND($P55&gt;=FW$4,$P55&lt;FX$4,$Q55&gt;=FX$4),NETWORKDAYS.INTL($P55,(FX$4)-1,1,(Holidays!$A$1:$A$248)),0)+IF(AND($P55&lt;FW$4,$Q55&lt;FX$4,$Q55&gt;=FW$4),NETWORKDAYS.INTL(FW$4,$Q55,1,(Holidays!$A$1:$A$248)),0)+IF(AND($P55&lt;FW$4,$Q55&gt;=FX$4,$Q55&gt;=FW$4),NETWORKDAYS.INTL(FW$4,(FX$4)-1,1,(Holidays!$A$1:$A$248)),0))*$S55,"")</f>
        <v>0</v>
      </c>
      <c r="FX55" s="191">
        <f>IFERROR((IF(AND($P55&gt;=FX$4,$P55&lt;FY$4,$Q55&lt;FY$4),NETWORKDAYS.INTL($P55,$Q55,1,(Holidays!$A$1:$A$248)),0)+IF(AND($P55&gt;=FX$4,$P55&lt;FY$4,$Q55&gt;=FY$4),NETWORKDAYS.INTL($P55,(FY$4)-1,1,(Holidays!$A$1:$A$248)),0)+IF(AND($P55&lt;FX$4,$Q55&lt;FY$4,$Q55&gt;=FX$4),NETWORKDAYS.INTL(FX$4,$Q55,1,(Holidays!$A$1:$A$248)),0)+IF(AND($P55&lt;FX$4,$Q55&gt;=FY$4,$Q55&gt;=FX$4),NETWORKDAYS.INTL(FX$4,(FY$4)-1,1,(Holidays!$A$1:$A$248)),0))*$S55,"")</f>
        <v>0</v>
      </c>
      <c r="FY55" s="191">
        <f>IFERROR((IF(AND($P55&gt;=FY$4,$P55&lt;FZ$4,$Q55&lt;FZ$4),NETWORKDAYS.INTL($P55,$Q55,1,(Holidays!$A$1:$A$248)),0)+IF(AND($P55&gt;=FY$4,$P55&lt;FZ$4,$Q55&gt;=FZ$4),NETWORKDAYS.INTL($P55,(FZ$4)-1,1,(Holidays!$A$1:$A$248)),0)+IF(AND($P55&lt;FY$4,$Q55&lt;FZ$4,$Q55&gt;=FY$4),NETWORKDAYS.INTL(FY$4,$Q55,1,(Holidays!$A$1:$A$248)),0)+IF(AND($P55&lt;FY$4,$Q55&gt;=FZ$4,$Q55&gt;=FY$4),NETWORKDAYS.INTL(FY$4,(FZ$4)-1,1,(Holidays!$A$1:$A$248)),0))*$S55,"")</f>
        <v>0</v>
      </c>
      <c r="FZ55" s="191">
        <f>IFERROR((IF(AND($P55&gt;=FZ$4,$P55&lt;GA$4,$Q55&lt;GA$4),NETWORKDAYS.INTL($P55,$Q55,1,(Holidays!$A$1:$A$248)),0)+IF(AND($P55&gt;=FZ$4,$P55&lt;GA$4,$Q55&gt;=GA$4),NETWORKDAYS.INTL($P55,(GA$4)-1,1,(Holidays!$A$1:$A$248)),0)+IF(AND($P55&lt;FZ$4,$Q55&lt;GA$4,$Q55&gt;=FZ$4),NETWORKDAYS.INTL(FZ$4,$Q55,1,(Holidays!$A$1:$A$248)),0)+IF(AND($P55&lt;FZ$4,$Q55&gt;=GA$4,$Q55&gt;=FZ$4),NETWORKDAYS.INTL(FZ$4,(GA$4)-1,1,(Holidays!$A$1:$A$248)),0))*$S55,"")</f>
        <v>0</v>
      </c>
      <c r="GA55" s="191">
        <f>IFERROR((IF(AND($P55&gt;=GA$4,$P55&lt;GB$4,$Q55&lt;GB$4),NETWORKDAYS.INTL($P55,$Q55,1,(Holidays!$A$1:$A$248)),0)+IF(AND($P55&gt;=GA$4,$P55&lt;GB$4,$Q55&gt;=GB$4),NETWORKDAYS.INTL($P55,(GB$4)-1,1,(Holidays!$A$1:$A$248)),0)+IF(AND($P55&lt;GA$4,$Q55&lt;GB$4,$Q55&gt;=GA$4),NETWORKDAYS.INTL(GA$4,$Q55,1,(Holidays!$A$1:$A$248)),0)+IF(AND($P55&lt;GA$4,$Q55&gt;=GB$4,$Q55&gt;=GA$4),NETWORKDAYS.INTL(GA$4,(GB$4)-1,1,(Holidays!$A$1:$A$248)),0))*$S55,"")</f>
        <v>0</v>
      </c>
      <c r="GB55" s="191">
        <f>IFERROR((IF(AND($P55&gt;=GB$4,$P55&lt;GC$4,$Q55&lt;GC$4),NETWORKDAYS.INTL($P55,$Q55,1,(Holidays!$A$1:$A$248)),0)+IF(AND($P55&gt;=GB$4,$P55&lt;GC$4,$Q55&gt;=GC$4),NETWORKDAYS.INTL($P55,(GC$4)-1,1,(Holidays!$A$1:$A$248)),0)+IF(AND($P55&lt;GB$4,$Q55&lt;GC$4,$Q55&gt;=GB$4),NETWORKDAYS.INTL(GB$4,$Q55,1,(Holidays!$A$1:$A$248)),0)+IF(AND($P55&lt;GB$4,$Q55&gt;=GC$4,$Q55&gt;=GB$4),NETWORKDAYS.INTL(GB$4,(GC$4)-1,1,(Holidays!$A$1:$A$248)),0))*$S55,"")</f>
        <v>0</v>
      </c>
      <c r="GC55" s="191">
        <f>IFERROR((IF(AND($P55&gt;=GC$4,$P55&lt;GD$4,$Q55&lt;GD$4),NETWORKDAYS.INTL($P55,$Q55,1,(Holidays!$A$1:$A$248)),0)+IF(AND($P55&gt;=GC$4,$P55&lt;GD$4,$Q55&gt;=GD$4),NETWORKDAYS.INTL($P55,(GD$4)-1,1,(Holidays!$A$1:$A$248)),0)+IF(AND($P55&lt;GC$4,$Q55&lt;GD$4,$Q55&gt;=GC$4),NETWORKDAYS.INTL(GC$4,$Q55,1,(Holidays!$A$1:$A$248)),0)+IF(AND($P55&lt;GC$4,$Q55&gt;=GD$4,$Q55&gt;=GC$4),NETWORKDAYS.INTL(GC$4,(GD$4)-1,1,(Holidays!$A$1:$A$248)),0))*$S55,"")</f>
        <v>0</v>
      </c>
      <c r="GD55" s="191">
        <f>IFERROR((IF(AND($P55&gt;=GD$4,$P55&lt;GE$4,$Q55&lt;GE$4),NETWORKDAYS.INTL($P55,$Q55,1,(Holidays!$A$1:$A$248)),0)+IF(AND($P55&gt;=GD$4,$P55&lt;GE$4,$Q55&gt;=GE$4),NETWORKDAYS.INTL($P55,(GE$4)-1,1,(Holidays!$A$1:$A$248)),0)+IF(AND($P55&lt;GD$4,$Q55&lt;GE$4,$Q55&gt;=GD$4),NETWORKDAYS.INTL(GD$4,$Q55,1,(Holidays!$A$1:$A$248)),0)+IF(AND($P55&lt;GD$4,$Q55&gt;=GE$4,$Q55&gt;=GD$4),NETWORKDAYS.INTL(GD$4,(GE$4)-1,1,(Holidays!$A$1:$A$248)),0))*$S55,"")</f>
        <v>0</v>
      </c>
      <c r="GE55" s="191">
        <f>IFERROR((IF(AND($P55&gt;=GE$4,$P55&lt;GF$4,$Q55&lt;GF$4),NETWORKDAYS.INTL($P55,$Q55,1,(Holidays!$A$1:$A$248)),0)+IF(AND($P55&gt;=GE$4,$P55&lt;GF$4,$Q55&gt;=GF$4),NETWORKDAYS.INTL($P55,(GF$4)-1,1,(Holidays!$A$1:$A$248)),0)+IF(AND($P55&lt;GE$4,$Q55&lt;GF$4,$Q55&gt;=GE$4),NETWORKDAYS.INTL(GE$4,$Q55,1,(Holidays!$A$1:$A$248)),0)+IF(AND($P55&lt;GE$4,$Q55&gt;=GF$4,$Q55&gt;=GE$4),NETWORKDAYS.INTL(GE$4,(GF$4)-1,1,(Holidays!$A$1:$A$248)),0))*$S55,"")</f>
        <v>0</v>
      </c>
      <c r="GF55" s="191">
        <f>IFERROR((IF(AND($P55&gt;=GF$4,$P55&lt;GG$4,$Q55&lt;GG$4),NETWORKDAYS.INTL($P55,$Q55,1,(Holidays!$A$1:$A$248)),0)+IF(AND($P55&gt;=GF$4,$P55&lt;GG$4,$Q55&gt;=GG$4),NETWORKDAYS.INTL($P55,(GG$4)-1,1,(Holidays!$A$1:$A$248)),0)+IF(AND($P55&lt;GF$4,$Q55&lt;GG$4,$Q55&gt;=GF$4),NETWORKDAYS.INTL(GF$4,$Q55,1,(Holidays!$A$1:$A$248)),0)+IF(AND($P55&lt;GF$4,$Q55&gt;=GG$4,$Q55&gt;=GF$4),NETWORKDAYS.INTL(GF$4,(GG$4)-1,1,(Holidays!$A$1:$A$248)),0))*$S55,"")</f>
        <v>0</v>
      </c>
      <c r="GG55" s="191">
        <f>IFERROR((IF(AND($P55&gt;=GG$4,$P55&lt;GH$4,$Q55&lt;GH$4),NETWORKDAYS.INTL($P55,$Q55,1,(Holidays!$A$1:$A$248)),0)+IF(AND($P55&gt;=GG$4,$P55&lt;GH$4,$Q55&gt;=GH$4),NETWORKDAYS.INTL($P55,(GH$4)-1,1,(Holidays!$A$1:$A$248)),0)+IF(AND($P55&lt;GG$4,$Q55&lt;GH$4,$Q55&gt;=GG$4),NETWORKDAYS.INTL(GG$4,$Q55,1,(Holidays!$A$1:$A$248)),0)+IF(AND($P55&lt;GG$4,$Q55&gt;=GH$4,$Q55&gt;=GG$4),NETWORKDAYS.INTL(GG$4,(GH$4)-1,1,(Holidays!$A$1:$A$248)),0))*$S55,"")</f>
        <v>0</v>
      </c>
      <c r="GH55" s="191">
        <f>IFERROR((IF(AND($P55&gt;=GH$4,$P55&lt;GI$4,$Q55&lt;GI$4),NETWORKDAYS.INTL($P55,$Q55,1,(Holidays!$A$1:$A$248)),0)+IF(AND($P55&gt;=GH$4,$P55&lt;GI$4,$Q55&gt;=GI$4),NETWORKDAYS.INTL($P55,(GI$4)-1,1,(Holidays!$A$1:$A$248)),0)+IF(AND($P55&lt;GH$4,$Q55&lt;GI$4,$Q55&gt;=GH$4),NETWORKDAYS.INTL(GH$4,$Q55,1,(Holidays!$A$1:$A$248)),0)+IF(AND($P55&lt;GH$4,$Q55&gt;=GI$4,$Q55&gt;=GH$4),NETWORKDAYS.INTL(GH$4,(GI$4)-1,1,(Holidays!$A$1:$A$248)),0))*$S55,"")</f>
        <v>0</v>
      </c>
      <c r="GI55" s="191">
        <f>IFERROR((IF(AND($P55&gt;=GI$4,$P55&lt;GJ$4,$Q55&lt;GJ$4),NETWORKDAYS.INTL($P55,$Q55,1,(Holidays!$A$1:$A$248)),0)+IF(AND($P55&gt;=GI$4,$P55&lt;GJ$4,$Q55&gt;=GJ$4),NETWORKDAYS.INTL($P55,(GJ$4)-1,1,(Holidays!$A$1:$A$248)),0)+IF(AND($P55&lt;GI$4,$Q55&lt;GJ$4,$Q55&gt;=GI$4),NETWORKDAYS.INTL(GI$4,$Q55,1,(Holidays!$A$1:$A$248)),0)+IF(AND($P55&lt;GI$4,$Q55&gt;=GJ$4,$Q55&gt;=GI$4),NETWORKDAYS.INTL(GI$4,(GJ$4)-1,1,(Holidays!$A$1:$A$248)),0))*$S55,"")</f>
        <v>0</v>
      </c>
      <c r="GJ55" s="191">
        <f>IFERROR((IF(AND($P55&gt;=GJ$4,$P55&lt;GK$4,$Q55&lt;GK$4),NETWORKDAYS.INTL($P55,$Q55,1,(Holidays!$A$1:$A$248)),0)+IF(AND($P55&gt;=GJ$4,$P55&lt;GK$4,$Q55&gt;=GK$4),NETWORKDAYS.INTL($P55,(GK$4)-1,1,(Holidays!$A$1:$A$248)),0)+IF(AND($P55&lt;GJ$4,$Q55&lt;GK$4,$Q55&gt;=GJ$4),NETWORKDAYS.INTL(GJ$4,$Q55,1,(Holidays!$A$1:$A$248)),0)+IF(AND($P55&lt;GJ$4,$Q55&gt;=GK$4,$Q55&gt;=GJ$4),NETWORKDAYS.INTL(GJ$4,(GK$4)-1,1,(Holidays!$A$1:$A$248)),0))*$S55,"")</f>
        <v>0</v>
      </c>
      <c r="GK55" s="191">
        <f>IFERROR((IF(AND($P55&gt;=GK$4,$P55&lt;GL$4,$Q55&lt;GL$4),NETWORKDAYS.INTL($P55,$Q55,1,(Holidays!$A$1:$A$248)),0)+IF(AND($P55&gt;=GK$4,$P55&lt;GL$4,$Q55&gt;=GL$4),NETWORKDAYS.INTL($P55,(GL$4)-1,1,(Holidays!$A$1:$A$248)),0)+IF(AND($P55&lt;GK$4,$Q55&lt;GL$4,$Q55&gt;=GK$4),NETWORKDAYS.INTL(GK$4,$Q55,1,(Holidays!$A$1:$A$248)),0)+IF(AND($P55&lt;GK$4,$Q55&gt;=GL$4,$Q55&gt;=GK$4),NETWORKDAYS.INTL(GK$4,(GL$4)-1,1,(Holidays!$A$1:$A$248)),0))*$S55,"")</f>
        <v>0</v>
      </c>
      <c r="GL55" s="191">
        <f>IFERROR((IF(AND($P55&gt;=GL$4,$P55&lt;GM$4,$Q55&lt;GM$4),NETWORKDAYS.INTL($P55,$Q55,1,(Holidays!$A$1:$A$248)),0)+IF(AND($P55&gt;=GL$4,$P55&lt;GM$4,$Q55&gt;=GM$4),NETWORKDAYS.INTL($P55,(GM$4)-1,1,(Holidays!$A$1:$A$248)),0)+IF(AND($P55&lt;GL$4,$Q55&lt;GM$4,$Q55&gt;=GL$4),NETWORKDAYS.INTL(GL$4,$Q55,1,(Holidays!$A$1:$A$248)),0)+IF(AND($P55&lt;GL$4,$Q55&gt;=GM$4,$Q55&gt;=GL$4),NETWORKDAYS.INTL(GL$4,(GM$4)-1,1,(Holidays!$A$1:$A$248)),0))*$S55,"")</f>
        <v>0</v>
      </c>
      <c r="GM55" s="191">
        <f>IFERROR((IF(AND($P55&gt;=GM$4,$P55&lt;GN$4,$Q55&lt;GN$4),NETWORKDAYS.INTL($P55,$Q55,1,(Holidays!$A$1:$A$248)),0)+IF(AND($P55&gt;=GM$4,$P55&lt;GN$4,$Q55&gt;=GN$4),NETWORKDAYS.INTL($P55,(GN$4)-1,1,(Holidays!$A$1:$A$248)),0)+IF(AND($P55&lt;GM$4,$Q55&lt;GN$4,$Q55&gt;=GM$4),NETWORKDAYS.INTL(GM$4,$Q55,1,(Holidays!$A$1:$A$248)),0)+IF(AND($P55&lt;GM$4,$Q55&gt;=GN$4,$Q55&gt;=GM$4),NETWORKDAYS.INTL(GM$4,(GN$4)-1,1,(Holidays!$A$1:$A$248)),0))*$S55,"")</f>
        <v>0</v>
      </c>
      <c r="GN55" s="191">
        <f>IFERROR((IF(AND($P55&gt;=GN$4,$P55&lt;GO$4,$Q55&lt;GO$4),NETWORKDAYS.INTL($P55,$Q55,1,(Holidays!$A$1:$A$248)),0)+IF(AND($P55&gt;=GN$4,$P55&lt;GO$4,$Q55&gt;=GO$4),NETWORKDAYS.INTL($P55,(GO$4)-1,1,(Holidays!$A$1:$A$248)),0)+IF(AND($P55&lt;GN$4,$Q55&lt;GO$4,$Q55&gt;=GN$4),NETWORKDAYS.INTL(GN$4,$Q55,1,(Holidays!$A$1:$A$248)),0)+IF(AND($P55&lt;GN$4,$Q55&gt;=GO$4,$Q55&gt;=GN$4),NETWORKDAYS.INTL(GN$4,(GO$4)-1,1,(Holidays!$A$1:$A$248)),0))*$S55,"")</f>
        <v>0</v>
      </c>
      <c r="GO55" s="191">
        <f>IFERROR((IF(AND($P55&gt;=GO$4,$P55&lt;GP$4,$Q55&lt;GP$4),NETWORKDAYS.INTL($P55,$Q55,1,(Holidays!$A$1:$A$248)),0)+IF(AND($P55&gt;=GO$4,$P55&lt;GP$4,$Q55&gt;=GP$4),NETWORKDAYS.INTL($P55,(GP$4)-1,1,(Holidays!$A$1:$A$248)),0)+IF(AND($P55&lt;GO$4,$Q55&lt;GP$4,$Q55&gt;=GO$4),NETWORKDAYS.INTL(GO$4,$Q55,1,(Holidays!$A$1:$A$248)),0)+IF(AND($P55&lt;GO$4,$Q55&gt;=GP$4,$Q55&gt;=GO$4),NETWORKDAYS.INTL(GO$4,(GP$4)-1,1,(Holidays!$A$1:$A$248)),0))*$S55,"")</f>
        <v>0</v>
      </c>
      <c r="GP55" s="191">
        <f>IFERROR((IF(AND($P55&gt;=GP$4,$P55&lt;GQ$4,$Q55&lt;GQ$4),NETWORKDAYS.INTL($P55,$Q55,1,(Holidays!$A$1:$A$248)),0)+IF(AND($P55&gt;=GP$4,$P55&lt;GQ$4,$Q55&gt;=GQ$4),NETWORKDAYS.INTL($P55,(GQ$4)-1,1,(Holidays!$A$1:$A$248)),0)+IF(AND($P55&lt;GP$4,$Q55&lt;GQ$4,$Q55&gt;=GP$4),NETWORKDAYS.INTL(GP$4,$Q55,1,(Holidays!$A$1:$A$248)),0)+IF(AND($P55&lt;GP$4,$Q55&gt;=GQ$4,$Q55&gt;=GP$4),NETWORKDAYS.INTL(GP$4,(GQ$4)-1,1,(Holidays!$A$1:$A$248)),0))*$S55,"")</f>
        <v>0</v>
      </c>
      <c r="GQ55" s="191">
        <f>IFERROR((IF(AND($P55&gt;=GQ$4,$P55&lt;GR$4,$Q55&lt;GR$4),NETWORKDAYS.INTL($P55,$Q55,1,(Holidays!$A$1:$A$248)),0)+IF(AND($P55&gt;=GQ$4,$P55&lt;GR$4,$Q55&gt;=GR$4),NETWORKDAYS.INTL($P55,(GR$4)-1,1,(Holidays!$A$1:$A$248)),0)+IF(AND($P55&lt;GQ$4,$Q55&lt;GR$4,$Q55&gt;=GQ$4),NETWORKDAYS.INTL(GQ$4,$Q55,1,(Holidays!$A$1:$A$248)),0)+IF(AND($P55&lt;GQ$4,$Q55&gt;=GR$4,$Q55&gt;=GQ$4),NETWORKDAYS.INTL(GQ$4,(GR$4)-1,1,(Holidays!$A$1:$A$248)),0))*$S55,"")</f>
        <v>0</v>
      </c>
      <c r="GR55" s="191">
        <f>IFERROR((IF(AND($P55&gt;=GR$4,$P55&lt;GS$4,$Q55&lt;GS$4),NETWORKDAYS.INTL($P55,$Q55,1,(Holidays!$A$1:$A$248)),0)+IF(AND($P55&gt;=GR$4,$P55&lt;GS$4,$Q55&gt;=GS$4),NETWORKDAYS.INTL($P55,(GS$4)-1,1,(Holidays!$A$1:$A$248)),0)+IF(AND($P55&lt;GR$4,$Q55&lt;GS$4,$Q55&gt;=GR$4),NETWORKDAYS.INTL(GR$4,$Q55,1,(Holidays!$A$1:$A$248)),0)+IF(AND($P55&lt;GR$4,$Q55&gt;=GS$4,$Q55&gt;=GR$4),NETWORKDAYS.INTL(GR$4,(GS$4)-1,1,(Holidays!$A$1:$A$248)),0))*$S55,"")</f>
        <v>0</v>
      </c>
      <c r="GS55" s="191">
        <f>IFERROR((IF(AND($P55&gt;=GS$4,$P55&lt;GT$4,$Q55&lt;GT$4),NETWORKDAYS.INTL($P55,$Q55,1,(Holidays!$A$1:$A$248)),0)+IF(AND($P55&gt;=GS$4,$P55&lt;GT$4,$Q55&gt;=GT$4),NETWORKDAYS.INTL($P55,(GT$4)-1,1,(Holidays!$A$1:$A$248)),0)+IF(AND($P55&lt;GS$4,$Q55&lt;GT$4,$Q55&gt;=GS$4),NETWORKDAYS.INTL(GS$4,$Q55,1,(Holidays!$A$1:$A$248)),0)+IF(AND($P55&lt;GS$4,$Q55&gt;=GT$4,$Q55&gt;=GS$4),NETWORKDAYS.INTL(GS$4,(GT$4)-1,1,(Holidays!$A$1:$A$248)),0))*$S55,"")</f>
        <v>0</v>
      </c>
      <c r="GT55" s="191">
        <f>IFERROR((IF(AND($P55&gt;=GT$4,$P55&lt;GU$4,$Q55&lt;GU$4),NETWORKDAYS.INTL($P55,$Q55,1,(Holidays!$A$1:$A$248)),0)+IF(AND($P55&gt;=GT$4,$P55&lt;GU$4,$Q55&gt;=GU$4),NETWORKDAYS.INTL($P55,(GU$4)-1,1,(Holidays!$A$1:$A$248)),0)+IF(AND($P55&lt;GT$4,$Q55&lt;GU$4,$Q55&gt;=GT$4),NETWORKDAYS.INTL(GT$4,$Q55,1,(Holidays!$A$1:$A$248)),0)+IF(AND($P55&lt;GT$4,$Q55&gt;=GU$4,$Q55&gt;=GT$4),NETWORKDAYS.INTL(GT$4,(GU$4)-1,1,(Holidays!$A$1:$A$248)),0))*$S55,"")</f>
        <v>0</v>
      </c>
      <c r="GU55" s="191">
        <f>IFERROR((IF(AND($P55&gt;=GU$4,$P55&lt;GV$4,$Q55&lt;GV$4),NETWORKDAYS.INTL($P55,$Q55,1,(Holidays!$A$1:$A$248)),0)+IF(AND($P55&gt;=GU$4,$P55&lt;GV$4,$Q55&gt;=GV$4),NETWORKDAYS.INTL($P55,(GV$4)-1,1,(Holidays!$A$1:$A$248)),0)+IF(AND($P55&lt;GU$4,$Q55&lt;GV$4,$Q55&gt;=GU$4),NETWORKDAYS.INTL(GU$4,$Q55,1,(Holidays!$A$1:$A$248)),0)+IF(AND($P55&lt;GU$4,$Q55&gt;=GV$4,$Q55&gt;=GU$4),NETWORKDAYS.INTL(GU$4,(GV$4)-1,1,(Holidays!$A$1:$A$248)),0))*$S55,"")</f>
        <v>0</v>
      </c>
      <c r="GV55" s="191">
        <f>IFERROR((IF(AND($P55&gt;=GV$4,$P55&lt;GW$4,$Q55&lt;GW$4),NETWORKDAYS.INTL($P55,$Q55,1,(Holidays!$A$1:$A$248)),0)+IF(AND($P55&gt;=GV$4,$P55&lt;GW$4,$Q55&gt;=GW$4),NETWORKDAYS.INTL($P55,(GW$4)-1,1,(Holidays!$A$1:$A$248)),0)+IF(AND($P55&lt;GV$4,$Q55&lt;GW$4,$Q55&gt;=GV$4),NETWORKDAYS.INTL(GV$4,$Q55,1,(Holidays!$A$1:$A$248)),0)+IF(AND($P55&lt;GV$4,$Q55&gt;=GW$4,$Q55&gt;=GV$4),NETWORKDAYS.INTL(GV$4,(GW$4)-1,1,(Holidays!$A$1:$A$248)),0))*$S55,"")</f>
        <v>0</v>
      </c>
      <c r="GW55" s="191">
        <f>IFERROR((IF(AND($P55&gt;=GW$4,$P55&lt;GX$4,$Q55&lt;GX$4),NETWORKDAYS.INTL($P55,$Q55,1,(Holidays!$A$1:$A$248)),0)+IF(AND($P55&gt;=GW$4,$P55&lt;GX$4,$Q55&gt;=GX$4),NETWORKDAYS.INTL($P55,(GX$4)-1,1,(Holidays!$A$1:$A$248)),0)+IF(AND($P55&lt;GW$4,$Q55&lt;GX$4,$Q55&gt;=GW$4),NETWORKDAYS.INTL(GW$4,$Q55,1,(Holidays!$A$1:$A$248)),0)+IF(AND($P55&lt;GW$4,$Q55&gt;=GX$4,$Q55&gt;=GW$4),NETWORKDAYS.INTL(GW$4,(GX$4)-1,1,(Holidays!$A$1:$A$248)),0))*$S55,"")</f>
        <v>0</v>
      </c>
      <c r="GX55" s="191">
        <f>IFERROR((IF(AND($P55&gt;=GX$4,$P55&lt;GY$4,$Q55&lt;GY$4),NETWORKDAYS.INTL($P55,$Q55,1,(Holidays!$A$1:$A$248)),0)+IF(AND($P55&gt;=GX$4,$P55&lt;GY$4,$Q55&gt;=GY$4),NETWORKDAYS.INTL($P55,(GY$4)-1,1,(Holidays!$A$1:$A$248)),0)+IF(AND($P55&lt;GX$4,$Q55&lt;GY$4,$Q55&gt;=GX$4),NETWORKDAYS.INTL(GX$4,$Q55,1,(Holidays!$A$1:$A$248)),0)+IF(AND($P55&lt;GX$4,$Q55&gt;=GY$4,$Q55&gt;=GX$4),NETWORKDAYS.INTL(GX$4,(GY$4)-1,1,(Holidays!$A$1:$A$248)),0))*$S55,"")</f>
        <v>0</v>
      </c>
      <c r="GY55" s="191">
        <f>IFERROR((IF(AND($P55&gt;=GY$4,$P55&lt;GZ$4,$Q55&lt;GZ$4),NETWORKDAYS.INTL($P55,$Q55,1,(Holidays!$A$1:$A$248)),0)+IF(AND($P55&gt;=GY$4,$P55&lt;GZ$4,$Q55&gt;=GZ$4),NETWORKDAYS.INTL($P55,(GZ$4)-1,1,(Holidays!$A$1:$A$248)),0)+IF(AND($P55&lt;GY$4,$Q55&lt;GZ$4,$Q55&gt;=GY$4),NETWORKDAYS.INTL(GY$4,$Q55,1,(Holidays!$A$1:$A$248)),0)+IF(AND($P55&lt;GY$4,$Q55&gt;=GZ$4,$Q55&gt;=GY$4),NETWORKDAYS.INTL(GY$4,(GZ$4)-1,1,(Holidays!$A$1:$A$248)),0))*$S55,"")</f>
        <v>0</v>
      </c>
      <c r="GZ55" s="191">
        <f>IFERROR((IF(AND($P55&gt;=GZ$4,$P55&lt;HA$4,$Q55&lt;HA$4),NETWORKDAYS.INTL($P55,$Q55,1,(Holidays!$A$1:$A$248)),0)+IF(AND($P55&gt;=GZ$4,$P55&lt;HA$4,$Q55&gt;=HA$4),NETWORKDAYS.INTL($P55,(HA$4)-1,1,(Holidays!$A$1:$A$248)),0)+IF(AND($P55&lt;GZ$4,$Q55&lt;HA$4,$Q55&gt;=GZ$4),NETWORKDAYS.INTL(GZ$4,$Q55,1,(Holidays!$A$1:$A$248)),0)+IF(AND($P55&lt;GZ$4,$Q55&gt;=HA$4,$Q55&gt;=GZ$4),NETWORKDAYS.INTL(GZ$4,(HA$4)-1,1,(Holidays!$A$1:$A$248)),0))*$S55,"")</f>
        <v>0</v>
      </c>
      <c r="HA55" s="191">
        <f>IFERROR((IF(AND($P55&gt;=HA$4,$P55&lt;HB$4,$Q55&lt;HB$4),NETWORKDAYS.INTL($P55,$Q55,1,(Holidays!$A$1:$A$248)),0)+IF(AND($P55&gt;=HA$4,$P55&lt;HB$4,$Q55&gt;=HB$4),NETWORKDAYS.INTL($P55,(HB$4)-1,1,(Holidays!$A$1:$A$248)),0)+IF(AND($P55&lt;HA$4,$Q55&lt;HB$4,$Q55&gt;=HA$4),NETWORKDAYS.INTL(HA$4,$Q55,1,(Holidays!$A$1:$A$248)),0)+IF(AND($P55&lt;HA$4,$Q55&gt;=HB$4,$Q55&gt;=HA$4),NETWORKDAYS.INTL(HA$4,(HB$4)-1,1,(Holidays!$A$1:$A$248)),0))*$S55,"")</f>
        <v>0</v>
      </c>
      <c r="HB55" s="191">
        <f>IFERROR((IF(AND($P55&gt;=HB$4,$P55&lt;HC$4,$Q55&lt;HC$4),NETWORKDAYS.INTL($P55,$Q55,1,(Holidays!$A$1:$A$248)),0)+IF(AND($P55&gt;=HB$4,$P55&lt;HC$4,$Q55&gt;=HC$4),NETWORKDAYS.INTL($P55,(HC$4)-1,1,(Holidays!$A$1:$A$248)),0)+IF(AND($P55&lt;HB$4,$Q55&lt;HC$4,$Q55&gt;=HB$4),NETWORKDAYS.INTL(HB$4,$Q55,1,(Holidays!$A$1:$A$248)),0)+IF(AND($P55&lt;HB$4,$Q55&gt;=HC$4,$Q55&gt;=HB$4),NETWORKDAYS.INTL(HB$4,(HC$4)-1,1,(Holidays!$A$1:$A$248)),0))*$S55,"")</f>
        <v>0</v>
      </c>
      <c r="HC55" s="191">
        <f>IFERROR((IF(AND($P55&gt;=HC$4,$P55&lt;HD$4,$Q55&lt;HD$4),NETWORKDAYS.INTL($P55,$Q55,1,(Holidays!$A$1:$A$248)),0)+IF(AND($P55&gt;=HC$4,$P55&lt;HD$4,$Q55&gt;=HD$4),NETWORKDAYS.INTL($P55,(HD$4)-1,1,(Holidays!$A$1:$A$248)),0)+IF(AND($P55&lt;HC$4,$Q55&lt;HD$4,$Q55&gt;=HC$4),NETWORKDAYS.INTL(HC$4,$Q55,1,(Holidays!$A$1:$A$248)),0)+IF(AND($P55&lt;HC$4,$Q55&gt;=HD$4,$Q55&gt;=HC$4),NETWORKDAYS.INTL(HC$4,(HD$4)-1,1,(Holidays!$A$1:$A$248)),0))*$S55,"")</f>
        <v>0</v>
      </c>
      <c r="HD55" s="191">
        <f>IFERROR((IF(AND($P55&gt;=HD$4,$P55&lt;HE$4,$Q55&lt;HE$4),NETWORKDAYS.INTL($P55,$Q55,1,(Holidays!$A$1:$A$248)),0)+IF(AND($P55&gt;=HD$4,$P55&lt;HE$4,$Q55&gt;=HE$4),NETWORKDAYS.INTL($P55,(HE$4)-1,1,(Holidays!$A$1:$A$248)),0)+IF(AND($P55&lt;HD$4,$Q55&lt;HE$4,$Q55&gt;=HD$4),NETWORKDAYS.INTL(HD$4,$Q55,1,(Holidays!$A$1:$A$248)),0)+IF(AND($P55&lt;HD$4,$Q55&gt;=HE$4,$Q55&gt;=HD$4),NETWORKDAYS.INTL(HD$4,(HE$4)-1,1,(Holidays!$A$1:$A$248)),0))*$S55,"")</f>
        <v>0</v>
      </c>
      <c r="HE55" s="191">
        <f>IFERROR((IF(AND($P55&gt;=HE$4,$P55&lt;HF$4,$Q55&lt;HF$4),NETWORKDAYS.INTL($P55,$Q55,1,(Holidays!$A$1:$A$248)),0)+IF(AND($P55&gt;=HE$4,$P55&lt;HF$4,$Q55&gt;=HF$4),NETWORKDAYS.INTL($P55,(HF$4)-1,1,(Holidays!$A$1:$A$248)),0)+IF(AND($P55&lt;HE$4,$Q55&lt;HF$4,$Q55&gt;=HE$4),NETWORKDAYS.INTL(HE$4,$Q55,1,(Holidays!$A$1:$A$248)),0)+IF(AND($P55&lt;HE$4,$Q55&gt;=HF$4,$Q55&gt;=HE$4),NETWORKDAYS.INTL(HE$4,(HF$4)-1,1,(Holidays!$A$1:$A$248)),0))*$S55,"")</f>
        <v>0</v>
      </c>
      <c r="HF55" s="191">
        <f>IFERROR((IF(AND($P55&gt;=HF$4,$P55&lt;HG$4,$Q55&lt;HG$4),NETWORKDAYS.INTL($P55,$Q55,1,(Holidays!$A$1:$A$248)),0)+IF(AND($P55&gt;=HF$4,$P55&lt;HG$4,$Q55&gt;=HG$4),NETWORKDAYS.INTL($P55,(HG$4)-1,1,(Holidays!$A$1:$A$248)),0)+IF(AND($P55&lt;HF$4,$Q55&lt;HG$4,$Q55&gt;=HF$4),NETWORKDAYS.INTL(HF$4,$Q55,1,(Holidays!$A$1:$A$248)),0)+IF(AND($P55&lt;HF$4,$Q55&gt;=HG$4,$Q55&gt;=HF$4),NETWORKDAYS.INTL(HF$4,(HG$4)-1,1,(Holidays!$A$1:$A$248)),0))*$S55,"")</f>
        <v>0</v>
      </c>
      <c r="HG55" s="191">
        <f>IFERROR((IF(AND($P55&gt;=HG$4,$P55&lt;HH$4,$Q55&lt;HH$4),NETWORKDAYS.INTL($P55,$Q55,1,(Holidays!$A$1:$A$248)),0)+IF(AND($P55&gt;=HG$4,$P55&lt;HH$4,$Q55&gt;=HH$4),NETWORKDAYS.INTL($P55,(HH$4)-1,1,(Holidays!$A$1:$A$248)),0)+IF(AND($P55&lt;HG$4,$Q55&lt;HH$4,$Q55&gt;=HG$4),NETWORKDAYS.INTL(HG$4,$Q55,1,(Holidays!$A$1:$A$248)),0)+IF(AND($P55&lt;HG$4,$Q55&gt;=HH$4,$Q55&gt;=HG$4),NETWORKDAYS.INTL(HG$4,(HH$4)-1,1,(Holidays!$A$1:$A$248)),0))*$S55,"")</f>
        <v>0</v>
      </c>
      <c r="HH55" s="191">
        <f>IFERROR((IF(AND($P55&gt;=HH$4,$P55&lt;HI$4,$Q55&lt;HI$4),NETWORKDAYS.INTL($P55,$Q55,1,(Holidays!$A$1:$A$248)),0)+IF(AND($P55&gt;=HH$4,$P55&lt;HI$4,$Q55&gt;=HI$4),NETWORKDAYS.INTL($P55,(HI$4)-1,1,(Holidays!$A$1:$A$248)),0)+IF(AND($P55&lt;HH$4,$Q55&lt;HI$4,$Q55&gt;=HH$4),NETWORKDAYS.INTL(HH$4,$Q55,1,(Holidays!$A$1:$A$248)),0)+IF(AND($P55&lt;HH$4,$Q55&gt;=HI$4,$Q55&gt;=HH$4),NETWORKDAYS.INTL(HH$4,(HI$4)-1,1,(Holidays!$A$1:$A$248)),0))*$S55,"")</f>
        <v>0</v>
      </c>
      <c r="HI55" s="191">
        <f>IFERROR((IF(AND($P55&gt;=HI$4,$P55&lt;HJ$4,$Q55&lt;HJ$4),NETWORKDAYS.INTL($P55,$Q55,1,(Holidays!$A$1:$A$248)),0)+IF(AND($P55&gt;=HI$4,$P55&lt;HJ$4,$Q55&gt;=HJ$4),NETWORKDAYS.INTL($P55,(HJ$4)-1,1,(Holidays!$A$1:$A$248)),0)+IF(AND($P55&lt;HI$4,$Q55&lt;HJ$4,$Q55&gt;=HI$4),NETWORKDAYS.INTL(HI$4,$Q55,1,(Holidays!$A$1:$A$248)),0)+IF(AND($P55&lt;HI$4,$Q55&gt;=HJ$4,$Q55&gt;=HI$4),NETWORKDAYS.INTL(HI$4,(HJ$4)-1,1,(Holidays!$A$1:$A$248)),0))*$S55,"")</f>
        <v>0</v>
      </c>
      <c r="HJ55" s="191">
        <f>IFERROR((IF(AND($P55&gt;=HJ$4,$P55&lt;HK$4,$Q55&lt;HK$4),NETWORKDAYS.INTL($P55,$Q55,1,(Holidays!$A$1:$A$248)),0)+IF(AND($P55&gt;=HJ$4,$P55&lt;HK$4,$Q55&gt;=HK$4),NETWORKDAYS.INTL($P55,(HK$4)-1,1,(Holidays!$A$1:$A$248)),0)+IF(AND($P55&lt;HJ$4,$Q55&lt;HK$4,$Q55&gt;=HJ$4),NETWORKDAYS.INTL(HJ$4,$Q55,1,(Holidays!$A$1:$A$248)),0)+IF(AND($P55&lt;HJ$4,$Q55&gt;=HK$4,$Q55&gt;=HJ$4),NETWORKDAYS.INTL(HJ$4,(HK$4)-1,1,(Holidays!$A$1:$A$248)),0))*$S55,"")</f>
        <v>0</v>
      </c>
      <c r="HK55" s="191">
        <f>IFERROR((IF(AND($P55&gt;=HK$4,$P55&lt;HL$4,$Q55&lt;HL$4),NETWORKDAYS.INTL($P55,$Q55,1,(Holidays!$A$1:$A$248)),0)+IF(AND($P55&gt;=HK$4,$P55&lt;HL$4,$Q55&gt;=HL$4),NETWORKDAYS.INTL($P55,(HL$4)-1,1,(Holidays!$A$1:$A$248)),0)+IF(AND($P55&lt;HK$4,$Q55&lt;HL$4,$Q55&gt;=HK$4),NETWORKDAYS.INTL(HK$4,$Q55,1,(Holidays!$A$1:$A$248)),0)+IF(AND($P55&lt;HK$4,$Q55&gt;=HL$4,$Q55&gt;=HK$4),NETWORKDAYS.INTL(HK$4,(HL$4)-1,1,(Holidays!$A$1:$A$248)),0))*$S55,"")</f>
        <v>0</v>
      </c>
      <c r="HL55" s="191">
        <f>IFERROR((IF(AND($P55&gt;=HL$4,$P55&lt;HM$4,$Q55&lt;HM$4),NETWORKDAYS.INTL($P55,$Q55,1,(Holidays!$A$1:$A$248)),0)+IF(AND($P55&gt;=HL$4,$P55&lt;HM$4,$Q55&gt;=HM$4),NETWORKDAYS.INTL($P55,(HM$4)-1,1,(Holidays!$A$1:$A$248)),0)+IF(AND($P55&lt;HL$4,$Q55&lt;HM$4,$Q55&gt;=HL$4),NETWORKDAYS.INTL(HL$4,$Q55,1,(Holidays!$A$1:$A$248)),0)+IF(AND($P55&lt;HL$4,$Q55&gt;=HM$4,$Q55&gt;=HL$4),NETWORKDAYS.INTL(HL$4,(HM$4)-1,1,(Holidays!$A$1:$A$248)),0))*$S55,"")</f>
        <v>0</v>
      </c>
      <c r="HM55" s="191">
        <f>IFERROR((IF(AND($P55&gt;=HM$4,$P55&lt;HN$4,$Q55&lt;HN$4),NETWORKDAYS.INTL($P55,$Q55,1,(Holidays!$A$1:$A$248)),0)+IF(AND($P55&gt;=HM$4,$P55&lt;HN$4,$Q55&gt;=HN$4),NETWORKDAYS.INTL($P55,(HN$4)-1,1,(Holidays!$A$1:$A$248)),0)+IF(AND($P55&lt;HM$4,$Q55&lt;HN$4,$Q55&gt;=HM$4),NETWORKDAYS.INTL(HM$4,$Q55,1,(Holidays!$A$1:$A$248)),0)+IF(AND($P55&lt;HM$4,$Q55&gt;=HN$4,$Q55&gt;=HM$4),NETWORKDAYS.INTL(HM$4,(HN$4)-1,1,(Holidays!$A$1:$A$248)),0))*$S55,"")</f>
        <v>0</v>
      </c>
      <c r="HN55" s="191">
        <f>IFERROR((IF(AND($P55&gt;=HN$4,$P55&lt;HO$4,$Q55&lt;HO$4),NETWORKDAYS.INTL($P55,$Q55,1,(Holidays!$A$1:$A$248)),0)+IF(AND($P55&gt;=HN$4,$P55&lt;HO$4,$Q55&gt;=HO$4),NETWORKDAYS.INTL($P55,(HO$4)-1,1,(Holidays!$A$1:$A$248)),0)+IF(AND($P55&lt;HN$4,$Q55&lt;HO$4,$Q55&gt;=HN$4),NETWORKDAYS.INTL(HN$4,$Q55,1,(Holidays!$A$1:$A$248)),0)+IF(AND($P55&lt;HN$4,$Q55&gt;=HO$4,$Q55&gt;=HN$4),NETWORKDAYS.INTL(HN$4,(HO$4)-1,1,(Holidays!$A$1:$A$248)),0))*$S55,"")</f>
        <v>0</v>
      </c>
      <c r="HO55" s="191">
        <f>IFERROR((IF(AND($P55&gt;=HO$4,$P55&lt;HP$4,$Q55&lt;HP$4),NETWORKDAYS.INTL($P55,$Q55,1,(Holidays!$A$1:$A$248)),0)+IF(AND($P55&gt;=HO$4,$P55&lt;HP$4,$Q55&gt;=HP$4),NETWORKDAYS.INTL($P55,(HP$4)-1,1,(Holidays!$A$1:$A$248)),0)+IF(AND($P55&lt;HO$4,$Q55&lt;HP$4,$Q55&gt;=HO$4),NETWORKDAYS.INTL(HO$4,$Q55,1,(Holidays!$A$1:$A$248)),0)+IF(AND($P55&lt;HO$4,$Q55&gt;=HP$4,$Q55&gt;=HO$4),NETWORKDAYS.INTL(HO$4,(HP$4)-1,1,(Holidays!$A$1:$A$248)),0))*$S55,"")</f>
        <v>0</v>
      </c>
      <c r="HP55" s="191">
        <f>IFERROR((IF(AND($P55&gt;=HP$4,$P55&lt;HQ$4,$Q55&lt;HQ$4),NETWORKDAYS.INTL($P55,$Q55,1,(Holidays!$A$1:$A$248)),0)+IF(AND($P55&gt;=HP$4,$P55&lt;HQ$4,$Q55&gt;=HQ$4),NETWORKDAYS.INTL($P55,(HQ$4)-1,1,(Holidays!$A$1:$A$248)),0)+IF(AND($P55&lt;HP$4,$Q55&lt;HQ$4,$Q55&gt;=HP$4),NETWORKDAYS.INTL(HP$4,$Q55,1,(Holidays!$A$1:$A$248)),0)+IF(AND($P55&lt;HP$4,$Q55&gt;=HQ$4,$Q55&gt;=HP$4),NETWORKDAYS.INTL(HP$4,(HQ$4)-1,1,(Holidays!$A$1:$A$248)),0))*$S55,"")</f>
        <v>0</v>
      </c>
      <c r="HQ55" s="191">
        <f>IFERROR((IF(AND($P55&gt;=HQ$4,$P55&lt;HR$4,$Q55&lt;HR$4),NETWORKDAYS.INTL($P55,$Q55,1,(Holidays!$A$1:$A$248)),0)+IF(AND($P55&gt;=HQ$4,$P55&lt;HR$4,$Q55&gt;=HR$4),NETWORKDAYS.INTL($P55,(HR$4)-1,1,(Holidays!$A$1:$A$248)),0)+IF(AND($P55&lt;HQ$4,$Q55&lt;HR$4,$Q55&gt;=HQ$4),NETWORKDAYS.INTL(HQ$4,$Q55,1,(Holidays!$A$1:$A$248)),0)+IF(AND($P55&lt;HQ$4,$Q55&gt;=HR$4,$Q55&gt;=HQ$4),NETWORKDAYS.INTL(HQ$4,(HR$4)-1,1,(Holidays!$A$1:$A$248)),0))*$S55,"")</f>
        <v>0</v>
      </c>
      <c r="HR55" s="191">
        <f>IFERROR((IF(AND($P55&gt;=HR$4,$P55&lt;HS$4,$Q55&lt;HS$4),NETWORKDAYS.INTL($P55,$Q55,1,(Holidays!$A$1:$A$248)),0)+IF(AND($P55&gt;=HR$4,$P55&lt;HS$4,$Q55&gt;=HS$4),NETWORKDAYS.INTL($P55,(HS$4)-1,1,(Holidays!$A$1:$A$248)),0)+IF(AND($P55&lt;HR$4,$Q55&lt;HS$4,$Q55&gt;=HR$4),NETWORKDAYS.INTL(HR$4,$Q55,1,(Holidays!$A$1:$A$248)),0)+IF(AND($P55&lt;HR$4,$Q55&gt;=HS$4,$Q55&gt;=HR$4),NETWORKDAYS.INTL(HR$4,(HS$4)-1,1,(Holidays!$A$1:$A$248)),0))*$S55,"")</f>
        <v>0</v>
      </c>
      <c r="HS55" s="191">
        <f>IFERROR((IF(AND($P55&gt;=HS$4,$P55&lt;HT$4,$Q55&lt;HT$4),NETWORKDAYS.INTL($P55,$Q55,1,(Holidays!$A$1:$A$248)),0)+IF(AND($P55&gt;=HS$4,$P55&lt;HT$4,$Q55&gt;=HT$4),NETWORKDAYS.INTL($P55,(HT$4)-1,1,(Holidays!$A$1:$A$248)),0)+IF(AND($P55&lt;HS$4,$Q55&lt;HT$4,$Q55&gt;=HS$4),NETWORKDAYS.INTL(HS$4,$Q55,1,(Holidays!$A$1:$A$248)),0)+IF(AND($P55&lt;HS$4,$Q55&gt;=HT$4,$Q55&gt;=HS$4),NETWORKDAYS.INTL(HS$4,(HT$4)-1,1,(Holidays!$A$1:$A$248)),0))*$S55,"")</f>
        <v>0</v>
      </c>
      <c r="HT55" s="191">
        <f>IFERROR((IF(AND($P55&gt;=HT$4,$P55&lt;HU$4,$Q55&lt;HU$4),NETWORKDAYS.INTL($P55,$Q55,1,(Holidays!$A$1:$A$248)),0)+IF(AND($P55&gt;=HT$4,$P55&lt;HU$4,$Q55&gt;=HU$4),NETWORKDAYS.INTL($P55,(HU$4)-1,1,(Holidays!$A$1:$A$248)),0)+IF(AND($P55&lt;HT$4,$Q55&lt;HU$4,$Q55&gt;=HT$4),NETWORKDAYS.INTL(HT$4,$Q55,1,(Holidays!$A$1:$A$248)),0)+IF(AND($P55&lt;HT$4,$Q55&gt;=HU$4,$Q55&gt;=HT$4),NETWORKDAYS.INTL(HT$4,(HU$4)-1,1,(Holidays!$A$1:$A$248)),0))*$S55,"")</f>
        <v>0</v>
      </c>
      <c r="HU55" s="191">
        <f>IFERROR((IF(AND($P55&gt;=HU$4,$P55&lt;HV$4,$Q55&lt;HV$4),NETWORKDAYS.INTL($P55,$Q55,1,(Holidays!$A$1:$A$248)),0)+IF(AND($P55&gt;=HU$4,$P55&lt;HV$4,$Q55&gt;=HV$4),NETWORKDAYS.INTL($P55,(HV$4)-1,1,(Holidays!$A$1:$A$248)),0)+IF(AND($P55&lt;HU$4,$Q55&lt;HV$4,$Q55&gt;=HU$4),NETWORKDAYS.INTL(HU$4,$Q55,1,(Holidays!$A$1:$A$248)),0)+IF(AND($P55&lt;HU$4,$Q55&gt;=HV$4,$Q55&gt;=HU$4),NETWORKDAYS.INTL(HU$4,(HV$4)-1,1,(Holidays!$A$1:$A$248)),0))*$S55,"")</f>
        <v>0</v>
      </c>
      <c r="HV55" s="191">
        <f>IFERROR((IF(AND($P55&gt;=HV$4,$P55&lt;HW$4,$Q55&lt;HW$4),NETWORKDAYS.INTL($P55,$Q55,1,(Holidays!$A$1:$A$248)),0)+IF(AND($P55&gt;=HV$4,$P55&lt;HW$4,$Q55&gt;=HW$4),NETWORKDAYS.INTL($P55,(HW$4)-1,1,(Holidays!$A$1:$A$248)),0)+IF(AND($P55&lt;HV$4,$Q55&lt;HW$4,$Q55&gt;=HV$4),NETWORKDAYS.INTL(HV$4,$Q55,1,(Holidays!$A$1:$A$248)),0)+IF(AND($P55&lt;HV$4,$Q55&gt;=HW$4,$Q55&gt;=HV$4),NETWORKDAYS.INTL(HV$4,(HW$4)-1,1,(Holidays!$A$1:$A$248)),0))*$S55,"")</f>
        <v>0</v>
      </c>
      <c r="HW55" s="191">
        <f>IFERROR((IF(AND($P55&gt;=HW$4,$P55&lt;HX$4,$Q55&lt;HX$4),NETWORKDAYS.INTL($P55,$Q55,1,(Holidays!$A$1:$A$248)),0)+IF(AND($P55&gt;=HW$4,$P55&lt;HX$4,$Q55&gt;=HX$4),NETWORKDAYS.INTL($P55,(HX$4)-1,1,(Holidays!$A$1:$A$248)),0)+IF(AND($P55&lt;HW$4,$Q55&lt;HX$4,$Q55&gt;=HW$4),NETWORKDAYS.INTL(HW$4,$Q55,1,(Holidays!$A$1:$A$248)),0)+IF(AND($P55&lt;HW$4,$Q55&gt;=HX$4,$Q55&gt;=HW$4),NETWORKDAYS.INTL(HW$4,(HX$4)-1,1,(Holidays!$A$1:$A$248)),0))*$S55,"")</f>
        <v>0</v>
      </c>
      <c r="HX55" s="191">
        <f>IFERROR((IF(AND($P55&gt;=HX$4,$P55&lt;HY$4,$Q55&lt;HY$4),NETWORKDAYS.INTL($P55,$Q55,1,(Holidays!$A$1:$A$248)),0)+IF(AND($P55&gt;=HX$4,$P55&lt;HY$4,$Q55&gt;=HY$4),NETWORKDAYS.INTL($P55,(HY$4)-1,1,(Holidays!$A$1:$A$248)),0)+IF(AND($P55&lt;HX$4,$Q55&lt;HY$4,$Q55&gt;=HX$4),NETWORKDAYS.INTL(HX$4,$Q55,1,(Holidays!$A$1:$A$248)),0)+IF(AND($P55&lt;HX$4,$Q55&gt;=HY$4,$Q55&gt;=HX$4),NETWORKDAYS.INTL(HX$4,(HY$4)-1,1,(Holidays!$A$1:$A$248)),0))*$S55,"")</f>
        <v>0</v>
      </c>
      <c r="HY55" s="191">
        <f>IFERROR((IF(AND($P55&gt;=HY$4,$P55&lt;HZ$4,$Q55&lt;HZ$4),NETWORKDAYS.INTL($P55,$Q55,1,(Holidays!$A$1:$A$248)),0)+IF(AND($P55&gt;=HY$4,$P55&lt;HZ$4,$Q55&gt;=HZ$4),NETWORKDAYS.INTL($P55,(HZ$4)-1,1,(Holidays!$A$1:$A$248)),0)+IF(AND($P55&lt;HY$4,$Q55&lt;HZ$4,$Q55&gt;=HY$4),NETWORKDAYS.INTL(HY$4,$Q55,1,(Holidays!$A$1:$A$248)),0)+IF(AND($P55&lt;HY$4,$Q55&gt;=HZ$4,$Q55&gt;=HY$4),NETWORKDAYS.INTL(HY$4,(HZ$4)-1,1,(Holidays!$A$1:$A$248)),0))*$S55,"")</f>
        <v>0</v>
      </c>
      <c r="HZ55" s="191">
        <f>IFERROR((IF(AND($P55&gt;=HZ$4,$P55&lt;IA$4,$Q55&lt;IA$4),NETWORKDAYS.INTL($P55,$Q55,1,(Holidays!$A$1:$A$248)),0)+IF(AND($P55&gt;=HZ$4,$P55&lt;IA$4,$Q55&gt;=IA$4),NETWORKDAYS.INTL($P55,(IA$4)-1,1,(Holidays!$A$1:$A$248)),0)+IF(AND($P55&lt;HZ$4,$Q55&lt;IA$4,$Q55&gt;=HZ$4),NETWORKDAYS.INTL(HZ$4,$Q55,1,(Holidays!$A$1:$A$248)),0)+IF(AND($P55&lt;HZ$4,$Q55&gt;=IA$4,$Q55&gt;=HZ$4),NETWORKDAYS.INTL(HZ$4,(IA$4)-1,1,(Holidays!$A$1:$A$248)),0))*$S55,"")</f>
        <v>0</v>
      </c>
      <c r="IA55" s="191">
        <f>IFERROR((IF(AND($P55&gt;=IA$4,$P55&lt;IB$4,$Q55&lt;IB$4),NETWORKDAYS.INTL($P55,$Q55,1,(Holidays!$A$1:$A$248)),0)+IF(AND($P55&gt;=IA$4,$P55&lt;IB$4,$Q55&gt;=IB$4),NETWORKDAYS.INTL($P55,(IB$4)-1,1,(Holidays!$A$1:$A$248)),0)+IF(AND($P55&lt;IA$4,$Q55&lt;IB$4,$Q55&gt;=IA$4),NETWORKDAYS.INTL(IA$4,$Q55,1,(Holidays!$A$1:$A$248)),0)+IF(AND($P55&lt;IA$4,$Q55&gt;=IB$4,$Q55&gt;=IA$4),NETWORKDAYS.INTL(IA$4,(IB$4)-1,1,(Holidays!$A$1:$A$248)),0))*$S55,"")</f>
        <v>0</v>
      </c>
      <c r="IB55" s="191">
        <f>IFERROR((IF(AND($P55&gt;=IB$4,$P55&lt;IC$4,$Q55&lt;IC$4),NETWORKDAYS.INTL($P55,$Q55,1,(Holidays!$A$1:$A$248)),0)+IF(AND($P55&gt;=IB$4,$P55&lt;IC$4,$Q55&gt;=IC$4),NETWORKDAYS.INTL($P55,(IC$4)-1,1,(Holidays!$A$1:$A$248)),0)+IF(AND($P55&lt;IB$4,$Q55&lt;IC$4,$Q55&gt;=IB$4),NETWORKDAYS.INTL(IB$4,$Q55,1,(Holidays!$A$1:$A$248)),0)+IF(AND($P55&lt;IB$4,$Q55&gt;=IC$4,$Q55&gt;=IB$4),NETWORKDAYS.INTL(IB$4,(IC$4)-1,1,(Holidays!$A$1:$A$248)),0))*$S55,"")</f>
        <v>0</v>
      </c>
      <c r="IC55" s="191">
        <f>IFERROR((IF(AND($P55&gt;=IC$4,$P55&lt;ID$4,$Q55&lt;ID$4),NETWORKDAYS.INTL($P55,$Q55,1,(Holidays!$A$1:$A$248)),0)+IF(AND($P55&gt;=IC$4,$P55&lt;ID$4,$Q55&gt;=ID$4),NETWORKDAYS.INTL($P55,(ID$4)-1,1,(Holidays!$A$1:$A$248)),0)+IF(AND($P55&lt;IC$4,$Q55&lt;ID$4,$Q55&gt;=IC$4),NETWORKDAYS.INTL(IC$4,$Q55,1,(Holidays!$A$1:$A$248)),0)+IF(AND($P55&lt;IC$4,$Q55&gt;=ID$4,$Q55&gt;=IC$4),NETWORKDAYS.INTL(IC$4,(ID$4)-1,1,(Holidays!$A$1:$A$248)),0))*$S55,"")</f>
        <v>0</v>
      </c>
      <c r="ID55" s="191">
        <f>IFERROR((IF(AND($P55&gt;=ID$4,$P55&lt;IE$4,$Q55&lt;IE$4),NETWORKDAYS.INTL($P55,$Q55,1,(Holidays!$A$1:$A$248)),0)+IF(AND($P55&gt;=ID$4,$P55&lt;IE$4,$Q55&gt;=IE$4),NETWORKDAYS.INTL($P55,(IE$4)-1,1,(Holidays!$A$1:$A$248)),0)+IF(AND($P55&lt;ID$4,$Q55&lt;IE$4,$Q55&gt;=ID$4),NETWORKDAYS.INTL(ID$4,$Q55,1,(Holidays!$A$1:$A$248)),0)+IF(AND($P55&lt;ID$4,$Q55&gt;=IE$4,$Q55&gt;=ID$4),NETWORKDAYS.INTL(ID$4,(IE$4)-1,1,(Holidays!$A$1:$A$248)),0))*$S55,"")</f>
        <v>0</v>
      </c>
      <c r="IE55" s="191">
        <f>IFERROR((IF(AND($P55&gt;=IE$4,$P55&lt;IF$4,$Q55&lt;IF$4),NETWORKDAYS.INTL($P55,$Q55,1,(Holidays!$A$1:$A$248)),0)+IF(AND($P55&gt;=IE$4,$P55&lt;IF$4,$Q55&gt;=IF$4),NETWORKDAYS.INTL($P55,(IF$4)-1,1,(Holidays!$A$1:$A$248)),0)+IF(AND($P55&lt;IE$4,$Q55&lt;IF$4,$Q55&gt;=IE$4),NETWORKDAYS.INTL(IE$4,$Q55,1,(Holidays!$A$1:$A$248)),0)+IF(AND($P55&lt;IE$4,$Q55&gt;=IF$4,$Q55&gt;=IE$4),NETWORKDAYS.INTL(IE$4,(IF$4)-1,1,(Holidays!$A$1:$A$248)),0))*$S55,"")</f>
        <v>0</v>
      </c>
      <c r="IF55" s="191">
        <f>IFERROR((IF(AND($P55&gt;=IF$4,$P55&lt;IG$4,$Q55&lt;IG$4),NETWORKDAYS.INTL($P55,$Q55,1,(Holidays!$A$1:$A$248)),0)+IF(AND($P55&gt;=IF$4,$P55&lt;IG$4,$Q55&gt;=IG$4),NETWORKDAYS.INTL($P55,(IG$4)-1,1,(Holidays!$A$1:$A$248)),0)+IF(AND($P55&lt;IF$4,$Q55&lt;IG$4,$Q55&gt;=IF$4),NETWORKDAYS.INTL(IF$4,$Q55,1,(Holidays!$A$1:$A$248)),0)+IF(AND($P55&lt;IF$4,$Q55&gt;=IG$4,$Q55&gt;=IF$4),NETWORKDAYS.INTL(IF$4,(IG$4)-1,1,(Holidays!$A$1:$A$248)),0))*$S55,"")</f>
        <v>0</v>
      </c>
      <c r="IG55" s="191">
        <f>IFERROR((IF(AND($P55&gt;=IG$4,$P55&lt;IH$4,$Q55&lt;IH$4),NETWORKDAYS.INTL($P55,$Q55,1,(Holidays!$A$1:$A$248)),0)+IF(AND($P55&gt;=IG$4,$P55&lt;IH$4,$Q55&gt;=IH$4),NETWORKDAYS.INTL($P55,(IH$4)-1,1,(Holidays!$A$1:$A$248)),0)+IF(AND($P55&lt;IG$4,$Q55&lt;IH$4,$Q55&gt;=IG$4),NETWORKDAYS.INTL(IG$4,$Q55,1,(Holidays!$A$1:$A$248)),0)+IF(AND($P55&lt;IG$4,$Q55&gt;=IH$4,$Q55&gt;=IG$4),NETWORKDAYS.INTL(IG$4,(IH$4)-1,1,(Holidays!$A$1:$A$248)),0))*$S55,"")</f>
        <v>0</v>
      </c>
      <c r="IH55" s="191">
        <f>IFERROR((IF(AND($P55&gt;=IH$4,$P55&lt;II$4,$Q55&lt;II$4),NETWORKDAYS.INTL($P55,$Q55,1,(Holidays!$A$1:$A$248)),0)+IF(AND($P55&gt;=IH$4,$P55&lt;II$4,$Q55&gt;=II$4),NETWORKDAYS.INTL($P55,(II$4)-1,1,(Holidays!$A$1:$A$248)),0)+IF(AND($P55&lt;IH$4,$Q55&lt;II$4,$Q55&gt;=IH$4),NETWORKDAYS.INTL(IH$4,$Q55,1,(Holidays!$A$1:$A$248)),0)+IF(AND($P55&lt;IH$4,$Q55&gt;=II$4,$Q55&gt;=IH$4),NETWORKDAYS.INTL(IH$4,(II$4)-1,1,(Holidays!$A$1:$A$248)),0))*$S55,"")</f>
        <v>0</v>
      </c>
      <c r="II55" s="191">
        <f>IFERROR((IF(AND($P55&gt;=II$4,$P55&lt;IJ$4,$Q55&lt;IJ$4),NETWORKDAYS.INTL($P55,$Q55,1,(Holidays!$A$1:$A$248)),0)+IF(AND($P55&gt;=II$4,$P55&lt;IJ$4,$Q55&gt;=IJ$4),NETWORKDAYS.INTL($P55,(IJ$4)-1,1,(Holidays!$A$1:$A$248)),0)+IF(AND($P55&lt;II$4,$Q55&lt;IJ$4,$Q55&gt;=II$4),NETWORKDAYS.INTL(II$4,$Q55,1,(Holidays!$A$1:$A$248)),0)+IF(AND($P55&lt;II$4,$Q55&gt;=IJ$4,$Q55&gt;=II$4),NETWORKDAYS.INTL(II$4,(IJ$4)-1,1,(Holidays!$A$1:$A$248)),0))*$S55,"")</f>
        <v>0</v>
      </c>
      <c r="IJ55" s="191">
        <f>IFERROR((IF(AND($P55&gt;=IJ$4,$P55&lt;IK$4,$Q55&lt;IK$4),NETWORKDAYS.INTL($P55,$Q55,1,(Holidays!$A$1:$A$248)),0)+IF(AND($P55&gt;=IJ$4,$P55&lt;IK$4,$Q55&gt;=IK$4),NETWORKDAYS.INTL($P55,(IK$4)-1,1,(Holidays!$A$1:$A$248)),0)+IF(AND($P55&lt;IJ$4,$Q55&lt;IK$4,$Q55&gt;=IJ$4),NETWORKDAYS.INTL(IJ$4,$Q55,1,(Holidays!$A$1:$A$248)),0)+IF(AND($P55&lt;IJ$4,$Q55&gt;=IK$4,$Q55&gt;=IJ$4),NETWORKDAYS.INTL(IJ$4,(IK$4)-1,1,(Holidays!$A$1:$A$248)),0))*$S55,"")</f>
        <v>0</v>
      </c>
      <c r="IK55" s="191">
        <f>IFERROR((IF(AND($P55&gt;=IK$4,$P55&lt;IL$4,$Q55&lt;IL$4),NETWORKDAYS.INTL($P55,$Q55,1,(Holidays!$A$1:$A$248)),0)+IF(AND($P55&gt;=IK$4,$P55&lt;IL$4,$Q55&gt;=IL$4),NETWORKDAYS.INTL($P55,(IL$4)-1,1,(Holidays!$A$1:$A$248)),0)+IF(AND($P55&lt;IK$4,$Q55&lt;IL$4,$Q55&gt;=IK$4),NETWORKDAYS.INTL(IK$4,$Q55,1,(Holidays!$A$1:$A$248)),0)+IF(AND($P55&lt;IK$4,$Q55&gt;=IL$4,$Q55&gt;=IK$4),NETWORKDAYS.INTL(IK$4,(IL$4)-1,1,(Holidays!$A$1:$A$248)),0))*$S55,"")</f>
        <v>0</v>
      </c>
      <c r="IL55" s="191">
        <f>IFERROR((IF(AND($P55&gt;=IL$4,$P55&lt;IM$4,$Q55&lt;IM$4),NETWORKDAYS.INTL($P55,$Q55,1,(Holidays!$A$1:$A$248)),0)+IF(AND($P55&gt;=IL$4,$P55&lt;IM$4,$Q55&gt;=IM$4),NETWORKDAYS.INTL($P55,(IM$4)-1,1,(Holidays!$A$1:$A$248)),0)+IF(AND($P55&lt;IL$4,$Q55&lt;IM$4,$Q55&gt;=IL$4),NETWORKDAYS.INTL(IL$4,$Q55,1,(Holidays!$A$1:$A$248)),0)+IF(AND($P55&lt;IL$4,$Q55&gt;=IM$4,$Q55&gt;=IL$4),NETWORKDAYS.INTL(IL$4,(IM$4)-1,1,(Holidays!$A$1:$A$248)),0))*$S55,"")</f>
        <v>0</v>
      </c>
      <c r="IM55" s="191">
        <f>IFERROR((IF(AND($P55&gt;=IM$4,$P55&lt;IN$4,$Q55&lt;IN$4),NETWORKDAYS.INTL($P55,$Q55,1,(Holidays!$A$1:$A$248)),0)+IF(AND($P55&gt;=IM$4,$P55&lt;IN$4,$Q55&gt;=IN$4),NETWORKDAYS.INTL($P55,(IN$4)-1,1,(Holidays!$A$1:$A$248)),0)+IF(AND($P55&lt;IM$4,$Q55&lt;IN$4,$Q55&gt;=IM$4),NETWORKDAYS.INTL(IM$4,$Q55,1,(Holidays!$A$1:$A$248)),0)+IF(AND($P55&lt;IM$4,$Q55&gt;=IN$4,$Q55&gt;=IM$4),NETWORKDAYS.INTL(IM$4,(IN$4)-1,1,(Holidays!$A$1:$A$248)),0))*$S55,"")</f>
        <v>0</v>
      </c>
      <c r="IN55" s="191">
        <f>IFERROR((IF(AND($P55&gt;=IN$4,$P55&lt;IO$4,$Q55&lt;IO$4),NETWORKDAYS.INTL($P55,$Q55,1,(Holidays!$A$1:$A$248)),0)+IF(AND($P55&gt;=IN$4,$P55&lt;IO$4,$Q55&gt;=IO$4),NETWORKDAYS.INTL($P55,(IO$4)-1,1,(Holidays!$A$1:$A$248)),0)+IF(AND($P55&lt;IN$4,$Q55&lt;IO$4,$Q55&gt;=IN$4),NETWORKDAYS.INTL(IN$4,$Q55,1,(Holidays!$A$1:$A$248)),0)+IF(AND($P55&lt;IN$4,$Q55&gt;=IO$4,$Q55&gt;=IN$4),NETWORKDAYS.INTL(IN$4,(IO$4)-1,1,(Holidays!$A$1:$A$248)),0))*$S55,"")</f>
        <v>0</v>
      </c>
      <c r="IO55" s="193">
        <f>IFERROR((IF(AND($P55&gt;=IO$4,$P55&lt;IP$4,$Q55&lt;IP$4),NETWORKDAYS.INTL($P55,$Q55,1,(Holidays!$A$1:$A$248)),0)+IF(AND($P55&gt;=IO$4,$P55&lt;IP$4,$Q55&gt;=IP$4),NETWORKDAYS.INTL($P55,(IP$4)-1,1,(Holidays!$A$1:$A$248)),0)+IF(AND($P55&lt;IO$4,$Q55&lt;IP$4,$Q55&gt;=IO$4),NETWORKDAYS.INTL(IO$4,$Q55,1,(Holidays!$A$1:$A$248)),0)+IF(AND($P55&lt;IO$4,$Q55&gt;=IP$4,$Q55&gt;=IO$4),NETWORKDAYS.INTL(IO$4,(IP$4)-1,1,(Holidays!$A$1:$A$248)),0))*$S55,"")</f>
        <v>0</v>
      </c>
    </row>
    <row r="56" spans="2:249" ht="15" customHeight="1">
      <c r="B56" s="18" t="str">
        <f>'A-1_MH Estimation'!B55</f>
        <v>Subtotal Activities</v>
      </c>
      <c r="C56" s="18"/>
      <c r="D56" s="175">
        <f>SUBTOTAL(9,$D$8:D55)</f>
        <v>680.25</v>
      </c>
      <c r="E56" s="18"/>
      <c r="F56" s="19"/>
      <c r="G56" s="19"/>
      <c r="H56" s="19"/>
      <c r="I56" s="19"/>
      <c r="J56" s="20"/>
      <c r="K56" s="18"/>
      <c r="L56" s="428"/>
      <c r="M56" s="315"/>
      <c r="N56" s="315"/>
      <c r="O56" s="316"/>
      <c r="P56" s="312"/>
      <c r="Q56" s="172"/>
      <c r="R56" s="168"/>
      <c r="S56" s="20"/>
      <c r="U56" s="176">
        <f>SUBTOTAL(9,U$8:U55)</f>
        <v>680.25</v>
      </c>
      <c r="V56" s="194">
        <f>SUBTOTAL(9,V$8:V55)</f>
        <v>0</v>
      </c>
      <c r="W56" s="194">
        <f>SUBTOTAL(9,W$8:W55)</f>
        <v>0</v>
      </c>
      <c r="X56" s="194">
        <f>SUBTOTAL(9,X$8:X55)</f>
        <v>0</v>
      </c>
      <c r="Y56" s="194">
        <f>SUBTOTAL(9,Y$8:Y55)</f>
        <v>37.770833333333336</v>
      </c>
      <c r="Z56" s="194">
        <f>SUBTOTAL(9,Z$8:Z55)</f>
        <v>30.395833333333332</v>
      </c>
      <c r="AA56" s="194">
        <f>SUBTOTAL(9,AA$8:AA55)</f>
        <v>40.083333333333329</v>
      </c>
      <c r="AB56" s="194">
        <f>SUBTOTAL(9,AB$8:AB55)</f>
        <v>25.5</v>
      </c>
      <c r="AC56" s="194">
        <f>SUBTOTAL(9,AC$8:AC55)</f>
        <v>40.75</v>
      </c>
      <c r="AD56" s="194">
        <f>SUBTOTAL(9,AD$8:AD55)</f>
        <v>38</v>
      </c>
      <c r="AE56" s="194">
        <f>SUBTOTAL(9,AE$8:AE55)</f>
        <v>22</v>
      </c>
      <c r="AF56" s="194">
        <f>SUBTOTAL(9,AF$8:AF55)</f>
        <v>38</v>
      </c>
      <c r="AG56" s="194">
        <f>SUBTOTAL(9,AG$8:AG55)</f>
        <v>28</v>
      </c>
      <c r="AH56" s="194">
        <f>SUBTOTAL(9,AH$8:AH55)</f>
        <v>0</v>
      </c>
      <c r="AI56" s="194">
        <f>SUBTOTAL(9,AI$8:AI55)</f>
        <v>30</v>
      </c>
      <c r="AJ56" s="194">
        <f>SUBTOTAL(9,AJ$8:AJ55)</f>
        <v>42</v>
      </c>
      <c r="AK56" s="194">
        <f>SUBTOTAL(9,AK$8:AK55)</f>
        <v>39.25</v>
      </c>
      <c r="AL56" s="194">
        <f>SUBTOTAL(9,AL$8:AL55)</f>
        <v>30.5</v>
      </c>
      <c r="AM56" s="194">
        <f>SUBTOTAL(9,AM$8:AM55)</f>
        <v>32.083333333333329</v>
      </c>
      <c r="AN56" s="194">
        <f>SUBTOTAL(9,AN$8:AN55)</f>
        <v>33.916666666666664</v>
      </c>
      <c r="AO56" s="194">
        <f>SUBTOTAL(9,AO$8:AO55)</f>
        <v>40</v>
      </c>
      <c r="AP56" s="194">
        <f>SUBTOTAL(9,AP$8:AP55)</f>
        <v>33.454545454545453</v>
      </c>
      <c r="AQ56" s="194">
        <f>SUBTOTAL(9,AQ$8:AQ55)</f>
        <v>37.272727272727273</v>
      </c>
      <c r="AR56" s="194">
        <f>SUBTOTAL(9,AR$8:AR55)</f>
        <v>45.272727272727273</v>
      </c>
      <c r="AS56" s="194">
        <f>SUBTOTAL(9,AS$8:AS55)</f>
        <v>16</v>
      </c>
      <c r="AT56" s="194">
        <f>SUBTOTAL(9,AT$8:AT55)</f>
        <v>0</v>
      </c>
      <c r="AU56" s="194">
        <f>SUBTOTAL(9,AU$8:AU55)</f>
        <v>0</v>
      </c>
      <c r="AV56" s="194">
        <f>SUBTOTAL(9,AV$8:AV55)</f>
        <v>0</v>
      </c>
      <c r="AW56" s="194">
        <f>SUBTOTAL(9,AW$8:AW55)</f>
        <v>0</v>
      </c>
      <c r="AX56" s="194">
        <f>SUBTOTAL(9,AX$8:AX55)</f>
        <v>0</v>
      </c>
      <c r="AY56" s="194">
        <f>SUBTOTAL(9,AY$8:AY55)</f>
        <v>0</v>
      </c>
      <c r="AZ56" s="194">
        <f>SUBTOTAL(9,AZ$8:AZ55)</f>
        <v>0</v>
      </c>
      <c r="BA56" s="194">
        <f>SUBTOTAL(9,BA$8:BA55)</f>
        <v>0</v>
      </c>
      <c r="BB56" s="194">
        <f>SUBTOTAL(9,BB$8:BB55)</f>
        <v>0</v>
      </c>
      <c r="BC56" s="194">
        <f>SUBTOTAL(9,BC$8:BC55)</f>
        <v>0</v>
      </c>
      <c r="BD56" s="194">
        <f>SUBTOTAL(9,BD$8:BD55)</f>
        <v>0</v>
      </c>
      <c r="BE56" s="194">
        <f>SUBTOTAL(9,BE$8:BE55)</f>
        <v>0</v>
      </c>
      <c r="BF56" s="194">
        <f>SUBTOTAL(9,BF$8:BF55)</f>
        <v>0</v>
      </c>
      <c r="BG56" s="194">
        <f>SUBTOTAL(9,BG$8:BG55)</f>
        <v>0</v>
      </c>
      <c r="BH56" s="194">
        <f>SUBTOTAL(9,BH$8:BH55)</f>
        <v>0</v>
      </c>
      <c r="BI56" s="194">
        <f>SUBTOTAL(9,BI$8:BI55)</f>
        <v>0</v>
      </c>
      <c r="BJ56" s="194">
        <f>SUBTOTAL(9,BJ$8:BJ55)</f>
        <v>0</v>
      </c>
      <c r="BK56" s="194">
        <f>SUBTOTAL(9,BK$8:BK55)</f>
        <v>0</v>
      </c>
      <c r="BL56" s="194">
        <f>SUBTOTAL(9,BL$8:BL55)</f>
        <v>0</v>
      </c>
      <c r="BM56" s="194">
        <f>SUBTOTAL(9,BM$8:BM55)</f>
        <v>0</v>
      </c>
      <c r="BN56" s="194">
        <f>SUBTOTAL(9,BN$8:BN55)</f>
        <v>0</v>
      </c>
      <c r="BO56" s="194">
        <f>SUBTOTAL(9,BO$8:BO55)</f>
        <v>0</v>
      </c>
      <c r="BP56" s="194">
        <f>SUBTOTAL(9,BP$8:BP55)</f>
        <v>0</v>
      </c>
      <c r="BQ56" s="194">
        <f>SUBTOTAL(9,BQ$8:BQ55)</f>
        <v>0</v>
      </c>
      <c r="BR56" s="194">
        <f>SUBTOTAL(9,BR$8:BR55)</f>
        <v>0</v>
      </c>
      <c r="BS56" s="194">
        <f>SUBTOTAL(9,BS$8:BS55)</f>
        <v>0</v>
      </c>
      <c r="BT56" s="194">
        <f>SUBTOTAL(9,BT$8:BT55)</f>
        <v>0</v>
      </c>
      <c r="BU56" s="194">
        <f>SUBTOTAL(9,BU$8:BU55)</f>
        <v>0</v>
      </c>
      <c r="BV56" s="194">
        <f>SUBTOTAL(9,BV$8:BV55)</f>
        <v>0</v>
      </c>
      <c r="BW56" s="194">
        <f>SUBTOTAL(9,BW$8:BW55)</f>
        <v>0</v>
      </c>
      <c r="BX56" s="194">
        <f>SUBTOTAL(9,BX$8:BX55)</f>
        <v>0</v>
      </c>
      <c r="BY56" s="194">
        <f>SUBTOTAL(9,BY$8:BY55)</f>
        <v>0</v>
      </c>
      <c r="BZ56" s="194">
        <f>SUBTOTAL(9,BZ$8:BZ55)</f>
        <v>0</v>
      </c>
      <c r="CA56" s="194">
        <f>SUBTOTAL(9,CA$8:CA55)</f>
        <v>0</v>
      </c>
      <c r="CB56" s="194">
        <f>SUBTOTAL(9,CB$8:CB55)</f>
        <v>0</v>
      </c>
      <c r="CC56" s="194">
        <f>SUBTOTAL(9,CC$8:CC55)</f>
        <v>0</v>
      </c>
      <c r="CD56" s="194">
        <f>SUBTOTAL(9,CD$8:CD55)</f>
        <v>0</v>
      </c>
      <c r="CE56" s="194">
        <f>SUBTOTAL(9,CE$8:CE55)</f>
        <v>0</v>
      </c>
      <c r="CF56" s="194">
        <f>SUBTOTAL(9,CF$8:CF55)</f>
        <v>0</v>
      </c>
      <c r="CG56" s="194">
        <f>SUBTOTAL(9,CG$8:CG55)</f>
        <v>0</v>
      </c>
      <c r="CH56" s="194">
        <f>SUBTOTAL(9,CH$8:CH55)</f>
        <v>0</v>
      </c>
      <c r="CI56" s="194">
        <f>SUBTOTAL(9,CI$8:CI55)</f>
        <v>0</v>
      </c>
      <c r="CJ56" s="194">
        <f>SUBTOTAL(9,CJ$8:CJ55)</f>
        <v>0</v>
      </c>
      <c r="CK56" s="194">
        <f>SUBTOTAL(9,CK$8:CK55)</f>
        <v>0</v>
      </c>
      <c r="CL56" s="194">
        <f>SUBTOTAL(9,CL$8:CL55)</f>
        <v>0</v>
      </c>
      <c r="CM56" s="194">
        <f>SUBTOTAL(9,CM$8:CM55)</f>
        <v>0</v>
      </c>
      <c r="CN56" s="194">
        <f>SUBTOTAL(9,CN$8:CN55)</f>
        <v>0</v>
      </c>
      <c r="CO56" s="194">
        <f>SUBTOTAL(9,CO$8:CO55)</f>
        <v>0</v>
      </c>
      <c r="CP56" s="194">
        <f>SUBTOTAL(9,CP$8:CP55)</f>
        <v>0</v>
      </c>
      <c r="CQ56" s="194">
        <f>SUBTOTAL(9,CQ$8:CQ55)</f>
        <v>0</v>
      </c>
      <c r="CR56" s="194">
        <f>SUBTOTAL(9,CR$8:CR55)</f>
        <v>0</v>
      </c>
      <c r="CS56" s="194">
        <f>SUBTOTAL(9,CS$8:CS55)</f>
        <v>0</v>
      </c>
      <c r="CT56" s="194">
        <f>SUBTOTAL(9,CT$8:CT55)</f>
        <v>0</v>
      </c>
      <c r="CU56" s="194">
        <f>SUBTOTAL(9,CU$8:CU55)</f>
        <v>0</v>
      </c>
      <c r="CV56" s="194">
        <f>SUBTOTAL(9,CV$8:CV55)</f>
        <v>0</v>
      </c>
      <c r="CW56" s="194">
        <f>SUBTOTAL(9,CW$8:CW55)</f>
        <v>0</v>
      </c>
      <c r="CX56" s="194">
        <f>SUBTOTAL(9,CX$8:CX55)</f>
        <v>0</v>
      </c>
      <c r="CY56" s="194">
        <f>SUBTOTAL(9,CY$8:CY55)</f>
        <v>0</v>
      </c>
      <c r="CZ56" s="194">
        <f>SUBTOTAL(9,CZ$8:CZ55)</f>
        <v>0</v>
      </c>
      <c r="DA56" s="194">
        <f>SUBTOTAL(9,DA$8:DA55)</f>
        <v>0</v>
      </c>
      <c r="DB56" s="194">
        <f>SUBTOTAL(9,DB$8:DB55)</f>
        <v>0</v>
      </c>
      <c r="DC56" s="194">
        <f>SUBTOTAL(9,DC$8:DC55)</f>
        <v>0</v>
      </c>
      <c r="DD56" s="366">
        <f>SUBTOTAL(9,DD$8:DD55)</f>
        <v>0</v>
      </c>
      <c r="DE56" s="195">
        <f>SUBTOTAL(9,DE$8:DE55)</f>
        <v>0</v>
      </c>
      <c r="DF56" s="195">
        <f>SUBTOTAL(9,DF$8:DF55)</f>
        <v>0</v>
      </c>
      <c r="DG56" s="195">
        <f>SUBTOTAL(9,DG$8:DG55)</f>
        <v>0</v>
      </c>
      <c r="DH56" s="195">
        <f>SUBTOTAL(9,DH$8:DH55)</f>
        <v>0</v>
      </c>
      <c r="DI56" s="195">
        <f>SUBTOTAL(9,DI$8:DI55)</f>
        <v>0</v>
      </c>
      <c r="DJ56" s="195">
        <f>SUBTOTAL(9,DJ$8:DJ55)</f>
        <v>0</v>
      </c>
      <c r="DK56" s="195">
        <f>SUBTOTAL(9,DK$8:DK55)</f>
        <v>0</v>
      </c>
      <c r="DL56" s="195">
        <f>SUBTOTAL(9,DL$8:DL55)</f>
        <v>0</v>
      </c>
      <c r="DM56" s="195">
        <f>SUBTOTAL(9,DM$8:DM55)</f>
        <v>0</v>
      </c>
      <c r="DN56" s="195">
        <f>SUBTOTAL(9,DN$8:DN55)</f>
        <v>0</v>
      </c>
      <c r="DO56" s="195">
        <f>SUBTOTAL(9,DO$8:DO55)</f>
        <v>0</v>
      </c>
      <c r="DP56" s="195">
        <f>SUBTOTAL(9,DP$8:DP55)</f>
        <v>0</v>
      </c>
      <c r="DQ56" s="195">
        <f>SUBTOTAL(9,DQ$8:DQ55)</f>
        <v>0</v>
      </c>
      <c r="DR56" s="195">
        <f>SUBTOTAL(9,DR$8:DR55)</f>
        <v>0</v>
      </c>
      <c r="DS56" s="195">
        <f>SUBTOTAL(9,DS$8:DS55)</f>
        <v>0</v>
      </c>
      <c r="DT56" s="195">
        <f>SUBTOTAL(9,DT$8:DT55)</f>
        <v>0</v>
      </c>
      <c r="DU56" s="195">
        <f>SUBTOTAL(9,DU$8:DU55)</f>
        <v>0</v>
      </c>
      <c r="DV56" s="195">
        <f>SUBTOTAL(9,DV$8:DV55)</f>
        <v>0</v>
      </c>
      <c r="DW56" s="195">
        <f>SUBTOTAL(9,DW$8:DW55)</f>
        <v>0</v>
      </c>
      <c r="DX56" s="195">
        <f>SUBTOTAL(9,DX$8:DX55)</f>
        <v>0</v>
      </c>
      <c r="DY56" s="195">
        <f>SUBTOTAL(9,DY$8:DY55)</f>
        <v>0</v>
      </c>
      <c r="DZ56" s="195">
        <f>SUBTOTAL(9,DZ$8:DZ55)</f>
        <v>0</v>
      </c>
      <c r="EA56" s="195">
        <f>SUBTOTAL(9,EA$8:EA55)</f>
        <v>0</v>
      </c>
      <c r="EB56" s="195">
        <f>SUBTOTAL(9,EB$8:EB55)</f>
        <v>0</v>
      </c>
      <c r="EC56" s="195">
        <f>SUBTOTAL(9,EC$8:EC55)</f>
        <v>0</v>
      </c>
      <c r="ED56" s="195">
        <f>SUBTOTAL(9,ED$8:ED55)</f>
        <v>0</v>
      </c>
      <c r="EE56" s="195">
        <f>SUBTOTAL(9,EE$8:EE55)</f>
        <v>0</v>
      </c>
      <c r="EF56" s="195">
        <f>SUBTOTAL(9,EF$8:EF55)</f>
        <v>0</v>
      </c>
      <c r="EG56" s="195">
        <f>SUBTOTAL(9,EG$8:EG55)</f>
        <v>0</v>
      </c>
      <c r="EH56" s="195">
        <f>SUBTOTAL(9,EH$8:EH55)</f>
        <v>0</v>
      </c>
      <c r="EI56" s="195">
        <f>SUBTOTAL(9,EI$8:EI55)</f>
        <v>0</v>
      </c>
      <c r="EJ56" s="195">
        <f>SUBTOTAL(9,EJ$8:EJ55)</f>
        <v>0</v>
      </c>
      <c r="EK56" s="195">
        <f>SUBTOTAL(9,EK$8:EK55)</f>
        <v>0</v>
      </c>
      <c r="EL56" s="195">
        <f>SUBTOTAL(9,EL$8:EL55)</f>
        <v>0</v>
      </c>
      <c r="EM56" s="195">
        <f>SUBTOTAL(9,EM$8:EM55)</f>
        <v>0</v>
      </c>
      <c r="EN56" s="195">
        <f>SUBTOTAL(9,EN$8:EN55)</f>
        <v>0</v>
      </c>
      <c r="EO56" s="195">
        <f>SUBTOTAL(9,EO$8:EO55)</f>
        <v>0</v>
      </c>
      <c r="EP56" s="195">
        <f>SUBTOTAL(9,EP$8:EP55)</f>
        <v>0</v>
      </c>
      <c r="EQ56" s="195">
        <f>SUBTOTAL(9,EQ$8:EQ55)</f>
        <v>0</v>
      </c>
      <c r="ER56" s="195">
        <f>SUBTOTAL(9,ER$8:ER55)</f>
        <v>0</v>
      </c>
      <c r="ES56" s="195">
        <f>SUBTOTAL(9,ES$8:ES55)</f>
        <v>0</v>
      </c>
      <c r="ET56" s="195">
        <f>SUBTOTAL(9,ET$8:ET55)</f>
        <v>0</v>
      </c>
      <c r="EU56" s="195">
        <f>SUBTOTAL(9,EU$8:EU55)</f>
        <v>0</v>
      </c>
      <c r="EV56" s="195">
        <f>SUBTOTAL(9,EV$8:EV55)</f>
        <v>0</v>
      </c>
      <c r="EW56" s="195">
        <f>SUBTOTAL(9,EW$8:EW55)</f>
        <v>0</v>
      </c>
      <c r="EX56" s="195">
        <f>SUBTOTAL(9,EX$8:EX55)</f>
        <v>0</v>
      </c>
      <c r="EY56" s="195">
        <f>SUBTOTAL(9,EY$8:EY55)</f>
        <v>0</v>
      </c>
      <c r="EZ56" s="195">
        <f>SUBTOTAL(9,EZ$8:EZ55)</f>
        <v>0</v>
      </c>
      <c r="FA56" s="195">
        <f>SUBTOTAL(9,FA$8:FA55)</f>
        <v>0</v>
      </c>
      <c r="FB56" s="195">
        <f>SUBTOTAL(9,FB$8:FB55)</f>
        <v>0</v>
      </c>
      <c r="FC56" s="195">
        <f>SUBTOTAL(9,FC$8:FC55)</f>
        <v>0</v>
      </c>
      <c r="FD56" s="195">
        <f>SUBTOTAL(9,FD$8:FD55)</f>
        <v>0</v>
      </c>
      <c r="FE56" s="195">
        <f>SUBTOTAL(9,FE$8:FE55)</f>
        <v>0</v>
      </c>
      <c r="FF56" s="195">
        <f>SUBTOTAL(9,FF$8:FF55)</f>
        <v>0</v>
      </c>
      <c r="FG56" s="195">
        <f>SUBTOTAL(9,FG$8:FG55)</f>
        <v>0</v>
      </c>
      <c r="FH56" s="195">
        <f>SUBTOTAL(9,FH$8:FH55)</f>
        <v>0</v>
      </c>
      <c r="FI56" s="195">
        <f>SUBTOTAL(9,FI$8:FI55)</f>
        <v>0</v>
      </c>
      <c r="FJ56" s="195">
        <f>SUBTOTAL(9,FJ$8:FJ55)</f>
        <v>0</v>
      </c>
      <c r="FK56" s="195">
        <f>SUBTOTAL(9,FK$8:FK55)</f>
        <v>0</v>
      </c>
      <c r="FL56" s="195">
        <f>SUBTOTAL(9,FL$8:FL55)</f>
        <v>0</v>
      </c>
      <c r="FM56" s="195">
        <f>SUBTOTAL(9,FM$8:FM55)</f>
        <v>0</v>
      </c>
      <c r="FN56" s="195">
        <f>SUBTOTAL(9,FN$8:FN55)</f>
        <v>0</v>
      </c>
      <c r="FO56" s="195">
        <f>SUBTOTAL(9,FO$8:FO55)</f>
        <v>0</v>
      </c>
      <c r="FP56" s="195">
        <f>SUBTOTAL(9,FP$8:FP55)</f>
        <v>0</v>
      </c>
      <c r="FQ56" s="195">
        <f>SUBTOTAL(9,FQ$8:FQ55)</f>
        <v>0</v>
      </c>
      <c r="FR56" s="195">
        <f>SUBTOTAL(9,FR$8:FR55)</f>
        <v>0</v>
      </c>
      <c r="FS56" s="195">
        <f>SUBTOTAL(9,FS$8:FS55)</f>
        <v>0</v>
      </c>
      <c r="FT56" s="195">
        <f>SUBTOTAL(9,FT$8:FT55)</f>
        <v>0</v>
      </c>
      <c r="FU56" s="195">
        <f>SUBTOTAL(9,FU$8:FU55)</f>
        <v>0</v>
      </c>
      <c r="FV56" s="195">
        <f>SUBTOTAL(9,FV$8:FV55)</f>
        <v>0</v>
      </c>
      <c r="FW56" s="195">
        <f>SUBTOTAL(9,FW$8:FW55)</f>
        <v>0</v>
      </c>
      <c r="FX56" s="195">
        <f>SUBTOTAL(9,FX$8:FX55)</f>
        <v>0</v>
      </c>
      <c r="FY56" s="195">
        <f>SUBTOTAL(9,FY$8:FY55)</f>
        <v>0</v>
      </c>
      <c r="FZ56" s="195">
        <f>SUBTOTAL(9,FZ$8:FZ55)</f>
        <v>0</v>
      </c>
      <c r="GA56" s="195">
        <f>SUBTOTAL(9,GA$8:GA55)</f>
        <v>0</v>
      </c>
      <c r="GB56" s="195">
        <f>SUBTOTAL(9,GB$8:GB55)</f>
        <v>0</v>
      </c>
      <c r="GC56" s="195">
        <f>SUBTOTAL(9,GC$8:GC55)</f>
        <v>0</v>
      </c>
      <c r="GD56" s="195">
        <f>SUBTOTAL(9,GD$8:GD55)</f>
        <v>0</v>
      </c>
      <c r="GE56" s="195">
        <f>SUBTOTAL(9,GE$8:GE55)</f>
        <v>0</v>
      </c>
      <c r="GF56" s="195">
        <f>SUBTOTAL(9,GF$8:GF55)</f>
        <v>0</v>
      </c>
      <c r="GG56" s="195">
        <f>SUBTOTAL(9,GG$8:GG55)</f>
        <v>0</v>
      </c>
      <c r="GH56" s="195">
        <f>SUBTOTAL(9,GH$8:GH55)</f>
        <v>0</v>
      </c>
      <c r="GI56" s="195">
        <f>SUBTOTAL(9,GI$8:GI55)</f>
        <v>0</v>
      </c>
      <c r="GJ56" s="195">
        <f>SUBTOTAL(9,GJ$8:GJ55)</f>
        <v>0</v>
      </c>
      <c r="GK56" s="195">
        <f>SUBTOTAL(9,GK$8:GK55)</f>
        <v>0</v>
      </c>
      <c r="GL56" s="195">
        <f>SUBTOTAL(9,GL$8:GL55)</f>
        <v>0</v>
      </c>
      <c r="GM56" s="195">
        <f>SUBTOTAL(9,GM$8:GM55)</f>
        <v>0</v>
      </c>
      <c r="GN56" s="195">
        <f>SUBTOTAL(9,GN$8:GN55)</f>
        <v>0</v>
      </c>
      <c r="GO56" s="195">
        <f>SUBTOTAL(9,GO$8:GO55)</f>
        <v>0</v>
      </c>
      <c r="GP56" s="195">
        <f>SUBTOTAL(9,GP$8:GP55)</f>
        <v>0</v>
      </c>
      <c r="GQ56" s="195">
        <f>SUBTOTAL(9,GQ$8:GQ55)</f>
        <v>0</v>
      </c>
      <c r="GR56" s="195">
        <f>SUBTOTAL(9,GR$8:GR55)</f>
        <v>0</v>
      </c>
      <c r="GS56" s="195">
        <f>SUBTOTAL(9,GS$8:GS55)</f>
        <v>0</v>
      </c>
      <c r="GT56" s="195">
        <f>SUBTOTAL(9,GT$8:GT55)</f>
        <v>0</v>
      </c>
      <c r="GU56" s="195">
        <f>SUBTOTAL(9,GU$8:GU55)</f>
        <v>0</v>
      </c>
      <c r="GV56" s="195">
        <f>SUBTOTAL(9,GV$8:GV55)</f>
        <v>0</v>
      </c>
      <c r="GW56" s="195">
        <f>SUBTOTAL(9,GW$8:GW55)</f>
        <v>0</v>
      </c>
      <c r="GX56" s="195">
        <f>SUBTOTAL(9,GX$8:GX55)</f>
        <v>0</v>
      </c>
      <c r="GY56" s="195">
        <f>SUBTOTAL(9,GY$8:GY55)</f>
        <v>0</v>
      </c>
      <c r="GZ56" s="195">
        <f>SUBTOTAL(9,GZ$8:GZ55)</f>
        <v>0</v>
      </c>
      <c r="HA56" s="195">
        <f>SUBTOTAL(9,HA$8:HA55)</f>
        <v>0</v>
      </c>
      <c r="HB56" s="195">
        <f>SUBTOTAL(9,HB$8:HB55)</f>
        <v>0</v>
      </c>
      <c r="HC56" s="195">
        <f>SUBTOTAL(9,HC$8:HC55)</f>
        <v>0</v>
      </c>
      <c r="HD56" s="195">
        <f>SUBTOTAL(9,HD$8:HD55)</f>
        <v>0</v>
      </c>
      <c r="HE56" s="195">
        <f>SUBTOTAL(9,HE$8:HE55)</f>
        <v>0</v>
      </c>
      <c r="HF56" s="195">
        <f>SUBTOTAL(9,HF$8:HF55)</f>
        <v>0</v>
      </c>
      <c r="HG56" s="195">
        <f>SUBTOTAL(9,HG$8:HG55)</f>
        <v>0</v>
      </c>
      <c r="HH56" s="195">
        <f>SUBTOTAL(9,HH$8:HH55)</f>
        <v>0</v>
      </c>
      <c r="HI56" s="195">
        <f>SUBTOTAL(9,HI$8:HI55)</f>
        <v>0</v>
      </c>
      <c r="HJ56" s="195">
        <f>SUBTOTAL(9,HJ$8:HJ55)</f>
        <v>0</v>
      </c>
      <c r="HK56" s="195">
        <f>SUBTOTAL(9,HK$8:HK55)</f>
        <v>0</v>
      </c>
      <c r="HL56" s="195">
        <f>SUBTOTAL(9,HL$8:HL55)</f>
        <v>0</v>
      </c>
      <c r="HM56" s="195">
        <f>SUBTOTAL(9,HM$8:HM55)</f>
        <v>0</v>
      </c>
      <c r="HN56" s="195">
        <f>SUBTOTAL(9,HN$8:HN55)</f>
        <v>0</v>
      </c>
      <c r="HO56" s="195">
        <f>SUBTOTAL(9,HO$8:HO55)</f>
        <v>0</v>
      </c>
      <c r="HP56" s="195">
        <f>SUBTOTAL(9,HP$8:HP55)</f>
        <v>0</v>
      </c>
      <c r="HQ56" s="195">
        <f>SUBTOTAL(9,HQ$8:HQ55)</f>
        <v>0</v>
      </c>
      <c r="HR56" s="195">
        <f>SUBTOTAL(9,HR$8:HR55)</f>
        <v>0</v>
      </c>
      <c r="HS56" s="195">
        <f>SUBTOTAL(9,HS$8:HS55)</f>
        <v>0</v>
      </c>
      <c r="HT56" s="195">
        <f>SUBTOTAL(9,HT$8:HT55)</f>
        <v>0</v>
      </c>
      <c r="HU56" s="195">
        <f>SUBTOTAL(9,HU$8:HU55)</f>
        <v>0</v>
      </c>
      <c r="HV56" s="195">
        <f>SUBTOTAL(9,HV$8:HV55)</f>
        <v>0</v>
      </c>
      <c r="HW56" s="195">
        <f>SUBTOTAL(9,HW$8:HW55)</f>
        <v>0</v>
      </c>
      <c r="HX56" s="195">
        <f>SUBTOTAL(9,HX$8:HX55)</f>
        <v>0</v>
      </c>
      <c r="HY56" s="195">
        <f>SUBTOTAL(9,HY$8:HY55)</f>
        <v>0</v>
      </c>
      <c r="HZ56" s="195">
        <f>SUBTOTAL(9,HZ$8:HZ55)</f>
        <v>0</v>
      </c>
      <c r="IA56" s="195">
        <f>SUBTOTAL(9,IA$8:IA55)</f>
        <v>0</v>
      </c>
      <c r="IB56" s="195">
        <f>SUBTOTAL(9,IB$8:IB55)</f>
        <v>0</v>
      </c>
      <c r="IC56" s="195">
        <f>SUBTOTAL(9,IC$8:IC55)</f>
        <v>0</v>
      </c>
      <c r="ID56" s="195">
        <f>SUBTOTAL(9,ID$8:ID55)</f>
        <v>0</v>
      </c>
      <c r="IE56" s="195">
        <f>SUBTOTAL(9,IE$8:IE55)</f>
        <v>0</v>
      </c>
      <c r="IF56" s="195">
        <f>SUBTOTAL(9,IF$8:IF55)</f>
        <v>0</v>
      </c>
      <c r="IG56" s="195">
        <f>SUBTOTAL(9,IG$8:IG55)</f>
        <v>0</v>
      </c>
      <c r="IH56" s="195">
        <f>SUBTOTAL(9,IH$8:IH55)</f>
        <v>0</v>
      </c>
      <c r="II56" s="195">
        <f>SUBTOTAL(9,II$8:II55)</f>
        <v>0</v>
      </c>
      <c r="IJ56" s="195">
        <f>SUBTOTAL(9,IJ$8:IJ55)</f>
        <v>0</v>
      </c>
      <c r="IK56" s="195">
        <f>SUBTOTAL(9,IK$8:IK55)</f>
        <v>0</v>
      </c>
      <c r="IL56" s="195">
        <f>SUBTOTAL(9,IL$8:IL55)</f>
        <v>0</v>
      </c>
      <c r="IM56" s="195">
        <f>SUBTOTAL(9,IM$8:IM55)</f>
        <v>0</v>
      </c>
      <c r="IN56" s="195">
        <f>SUBTOTAL(9,IN$8:IN55)</f>
        <v>0</v>
      </c>
      <c r="IO56" s="197">
        <f>SUBTOTAL(9,IO$8:IO55)</f>
        <v>0</v>
      </c>
    </row>
    <row r="57" spans="2:249" ht="15" customHeight="1">
      <c r="B57" s="47" t="str">
        <f>'A-1_MH Estimation'!B56</f>
        <v>LOE</v>
      </c>
      <c r="C57" s="314"/>
      <c r="D57" s="175"/>
      <c r="E57" s="18"/>
      <c r="F57" s="19"/>
      <c r="G57" s="19"/>
      <c r="H57" s="19"/>
      <c r="I57" s="19"/>
      <c r="J57" s="20"/>
      <c r="K57" s="308"/>
      <c r="L57" s="315"/>
      <c r="M57" s="315"/>
      <c r="N57" s="315"/>
      <c r="O57" s="316"/>
      <c r="P57" s="312"/>
      <c r="Q57" s="172"/>
      <c r="R57" s="168"/>
      <c r="S57" s="20"/>
      <c r="U57" s="176"/>
      <c r="V57" s="198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200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200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  <c r="EG57" s="199"/>
      <c r="EH57" s="199"/>
      <c r="EI57" s="199"/>
      <c r="EJ57" s="199"/>
      <c r="EK57" s="199"/>
      <c r="EL57" s="199"/>
      <c r="EM57" s="199"/>
      <c r="EN57" s="199"/>
      <c r="EO57" s="199"/>
      <c r="EP57" s="199"/>
      <c r="EQ57" s="199"/>
      <c r="ER57" s="199"/>
      <c r="ES57" s="199"/>
      <c r="ET57" s="199"/>
      <c r="EU57" s="199"/>
      <c r="EV57" s="199"/>
      <c r="EW57" s="199"/>
      <c r="EX57" s="199"/>
      <c r="EY57" s="199"/>
      <c r="EZ57" s="199"/>
      <c r="FA57" s="199"/>
      <c r="FB57" s="199"/>
      <c r="FC57" s="199"/>
      <c r="FD57" s="199"/>
      <c r="FE57" s="199"/>
      <c r="FF57" s="199"/>
      <c r="FG57" s="199"/>
      <c r="FH57" s="199"/>
      <c r="FI57" s="199"/>
      <c r="FJ57" s="199"/>
      <c r="FK57" s="199"/>
      <c r="FL57" s="199"/>
      <c r="FM57" s="199"/>
      <c r="FN57" s="199"/>
      <c r="FO57" s="199"/>
      <c r="FP57" s="199"/>
      <c r="FQ57" s="199"/>
      <c r="FR57" s="199"/>
      <c r="FS57" s="199"/>
      <c r="FT57" s="199"/>
      <c r="FU57" s="199"/>
      <c r="FV57" s="199"/>
      <c r="FW57" s="199"/>
      <c r="FX57" s="199"/>
      <c r="FY57" s="199"/>
      <c r="FZ57" s="199"/>
      <c r="GA57" s="199"/>
      <c r="GB57" s="199"/>
      <c r="GC57" s="199"/>
      <c r="GD57" s="199"/>
      <c r="GE57" s="199"/>
      <c r="GF57" s="199"/>
      <c r="GG57" s="199"/>
      <c r="GH57" s="199"/>
      <c r="GI57" s="199"/>
      <c r="GJ57" s="199"/>
      <c r="GK57" s="199"/>
      <c r="GL57" s="199"/>
      <c r="GM57" s="199"/>
      <c r="GN57" s="199"/>
      <c r="GO57" s="199"/>
      <c r="GP57" s="199"/>
      <c r="GQ57" s="199"/>
      <c r="GR57" s="199"/>
      <c r="GS57" s="199"/>
      <c r="GT57" s="199"/>
      <c r="GU57" s="199"/>
      <c r="GV57" s="199"/>
      <c r="GW57" s="199"/>
      <c r="GX57" s="199"/>
      <c r="GY57" s="199"/>
      <c r="GZ57" s="199"/>
      <c r="HA57" s="199"/>
      <c r="HB57" s="199"/>
      <c r="HC57" s="199"/>
      <c r="HD57" s="199"/>
      <c r="HE57" s="199"/>
      <c r="HF57" s="199"/>
      <c r="HG57" s="199"/>
      <c r="HH57" s="199"/>
      <c r="HI57" s="199"/>
      <c r="HJ57" s="199"/>
      <c r="HK57" s="199"/>
      <c r="HL57" s="199"/>
      <c r="HM57" s="199"/>
      <c r="HN57" s="199"/>
      <c r="HO57" s="199"/>
      <c r="HP57" s="199"/>
      <c r="HQ57" s="199"/>
      <c r="HR57" s="199"/>
      <c r="HS57" s="199"/>
      <c r="HT57" s="199"/>
      <c r="HU57" s="199"/>
      <c r="HV57" s="199"/>
      <c r="HW57" s="199"/>
      <c r="HX57" s="199"/>
      <c r="HY57" s="199"/>
      <c r="HZ57" s="199"/>
      <c r="IA57" s="199"/>
      <c r="IB57" s="199"/>
      <c r="IC57" s="199"/>
      <c r="ID57" s="199"/>
      <c r="IE57" s="199"/>
      <c r="IF57" s="199"/>
      <c r="IG57" s="199"/>
      <c r="IH57" s="199"/>
      <c r="II57" s="199"/>
      <c r="IJ57" s="199"/>
      <c r="IK57" s="199"/>
      <c r="IL57" s="199"/>
      <c r="IM57" s="199"/>
      <c r="IN57" s="199"/>
      <c r="IO57" s="201"/>
    </row>
    <row r="58" spans="2:249" ht="15" customHeight="1">
      <c r="B58" s="59" t="str">
        <f>'A-1_MH Estimation'!B57</f>
        <v>A.38</v>
      </c>
      <c r="C58" s="60" t="str">
        <f>IFERROR(VLOOKUP(B58,'A-1_MH Estimation'!$B$57:$C$61,2,0),"")</f>
        <v>Meeting</v>
      </c>
      <c r="D58" s="174">
        <f>IFERROR(VLOOKUP(C58,'A-1_MH Estimation'!$C$7:$K$61,9,0)*1,0)</f>
        <v>30</v>
      </c>
      <c r="E58" s="165">
        <v>1</v>
      </c>
      <c r="F58" s="166"/>
      <c r="G58" s="166"/>
      <c r="H58" s="166"/>
      <c r="I58" s="166"/>
      <c r="J58" s="167"/>
      <c r="K58" s="354">
        <f t="shared" ref="K58" ca="1" si="438">SUM(L58*IFERROR((OFFSET(D58,0,RIGHT(L$5,1)*1)+--(OFFSET(D58,0,RIGHT(L$5,1)*1)&lt;=0)),1),M58*IFERROR((OFFSET(D58,0,RIGHT(M$5,1)*1)+--(OFFSET(D58,0,RIGHT(M$5,1)*1)&lt;=0)),1),N58*IFERROR((OFFSET(D58,0,RIGHT(N$5,1)*1)+--(OFFSET(D58,0,RIGHT(N$5,1)*1)&lt;=0)),1),O58*IFERROR((OFFSET(D58,0,RIGHT(O$5,1)*1)+--(OFFSET(D58,0,RIGHT(O$5,1)*1)&lt;=0)),1))*D58</f>
        <v>30</v>
      </c>
      <c r="L58" s="307"/>
      <c r="M58" s="307">
        <v>1</v>
      </c>
      <c r="N58" s="307"/>
      <c r="O58" s="167"/>
      <c r="P58" s="311">
        <v>44491</v>
      </c>
      <c r="Q58" s="171">
        <v>44638</v>
      </c>
      <c r="R58" s="170">
        <f>NETWORKDAYS.INTL(P58,Q58,1,Holidays!$A$1:$A$248)</f>
        <v>94</v>
      </c>
      <c r="S58" s="62">
        <f>IFERROR(D58/R58,0)</f>
        <v>0.31914893617021278</v>
      </c>
      <c r="U58" s="253">
        <f>SUM($V58:IO58)</f>
        <v>29.999999999999989</v>
      </c>
      <c r="V58" s="190">
        <f>IFERROR((IF(AND($P58&gt;=V$4,$P58&lt;W$4,$Q58&lt;W$4),NETWORKDAYS.INTL($P58,$Q58,1,(Holidays!$A$1:$A$248)),0)+IF(AND($P58&gt;=V$4,$P58&lt;W$4,$Q58&gt;=W$4),NETWORKDAYS.INTL($P58,(W$4)-1,1,(Holidays!$A$1:$A$248)),0)+IF(AND($P58&lt;V$4,$Q58&lt;W$4,$Q58&gt;=V$4),NETWORKDAYS.INTL(V$4,$Q58,1,(Holidays!$A$1:$A$248)),0)+IF(AND($P58&lt;V$4,$Q58&gt;=W$4,$Q58&gt;=V$4),NETWORKDAYS.INTL(V$4,(W$4)-1,1,(Holidays!$A$1:$A$248)),0))*$S58,"")</f>
        <v>0</v>
      </c>
      <c r="W58" s="191">
        <f>IFERROR((IF(AND($P58&gt;=W$4,$P58&lt;X$4,$Q58&lt;X$4),NETWORKDAYS.INTL($P58,$Q58,1,(Holidays!$A$1:$A$248)),0)+IF(AND($P58&gt;=W$4,$P58&lt;X$4,$Q58&gt;=X$4),NETWORKDAYS.INTL($P58,(X$4)-1,1,(Holidays!$A$1:$A$248)),0)+IF(AND($P58&lt;W$4,$Q58&lt;X$4,$Q58&gt;=W$4),NETWORKDAYS.INTL(W$4,$Q58,1,(Holidays!$A$1:$A$248)),0)+IF(AND($P58&lt;W$4,$Q58&gt;=X$4,$Q58&gt;=W$4),NETWORKDAYS.INTL(W$4,(X$4)-1,1,(Holidays!$A$1:$A$248)),0))*$S58,"")</f>
        <v>0</v>
      </c>
      <c r="X58" s="191">
        <f>IFERROR((IF(AND($P58&gt;=X$4,$P58&lt;Y$4,$Q58&lt;Y$4),NETWORKDAYS.INTL($P58,$Q58,1,(Holidays!$A$1:$A$248)),0)+IF(AND($P58&gt;=X$4,$P58&lt;Y$4,$Q58&gt;=Y$4),NETWORKDAYS.INTL($P58,(Y$4)-1,1,(Holidays!$A$1:$A$248)),0)+IF(AND($P58&lt;X$4,$Q58&lt;Y$4,$Q58&gt;=X$4),NETWORKDAYS.INTL(X$4,$Q58,1,(Holidays!$A$1:$A$248)),0)+IF(AND($P58&lt;X$4,$Q58&gt;=Y$4,$Q58&gt;=X$4),NETWORKDAYS.INTL(X$4,(Y$4)-1,1,(Holidays!$A$1:$A$248)),0))*$S58,"")</f>
        <v>0.31914893617021278</v>
      </c>
      <c r="Y58" s="191">
        <f>IFERROR((IF(AND($P58&gt;=Y$4,$P58&lt;Z$4,$Q58&lt;Z$4),NETWORKDAYS.INTL($P58,$Q58,1,(Holidays!$A$1:$A$248)),0)+IF(AND($P58&gt;=Y$4,$P58&lt;Z$4,$Q58&gt;=Z$4),NETWORKDAYS.INTL($P58,(Z$4)-1,1,(Holidays!$A$1:$A$248)),0)+IF(AND($P58&lt;Y$4,$Q58&lt;Z$4,$Q58&gt;=Y$4),NETWORKDAYS.INTL(Y$4,$Q58,1,(Holidays!$A$1:$A$248)),0)+IF(AND($P58&lt;Y$4,$Q58&gt;=Z$4,$Q58&gt;=Y$4),NETWORKDAYS.INTL(Y$4,(Z$4)-1,1,(Holidays!$A$1:$A$248)),0))*$S58,"")</f>
        <v>1.5957446808510638</v>
      </c>
      <c r="Z58" s="191">
        <f>IFERROR((IF(AND($P58&gt;=Z$4,$P58&lt;AA$4,$Q58&lt;AA$4),NETWORKDAYS.INTL($P58,$Q58,1,(Holidays!$A$1:$A$248)),0)+IF(AND($P58&gt;=Z$4,$P58&lt;AA$4,$Q58&gt;=AA$4),NETWORKDAYS.INTL($P58,(AA$4)-1,1,(Holidays!$A$1:$A$248)),0)+IF(AND($P58&lt;Z$4,$Q58&lt;AA$4,$Q58&gt;=Z$4),NETWORKDAYS.INTL(Z$4,$Q58,1,(Holidays!$A$1:$A$248)),0)+IF(AND($P58&lt;Z$4,$Q58&gt;=AA$4,$Q58&gt;=Z$4),NETWORKDAYS.INTL(Z$4,(AA$4)-1,1,(Holidays!$A$1:$A$248)),0))*$S58,"")</f>
        <v>1.2765957446808511</v>
      </c>
      <c r="AA58" s="191">
        <f>IFERROR((IF(AND($P58&gt;=AA$4,$P58&lt;AB$4,$Q58&lt;AB$4),NETWORKDAYS.INTL($P58,$Q58,1,(Holidays!$A$1:$A$248)),0)+IF(AND($P58&gt;=AA$4,$P58&lt;AB$4,$Q58&gt;=AB$4),NETWORKDAYS.INTL($P58,(AB$4)-1,1,(Holidays!$A$1:$A$248)),0)+IF(AND($P58&lt;AA$4,$Q58&lt;AB$4,$Q58&gt;=AA$4),NETWORKDAYS.INTL(AA$4,$Q58,1,(Holidays!$A$1:$A$248)),0)+IF(AND($P58&lt;AA$4,$Q58&gt;=AB$4,$Q58&gt;=AA$4),NETWORKDAYS.INTL(AA$4,(AB$4)-1,1,(Holidays!$A$1:$A$248)),0))*$S58,"")</f>
        <v>1.5957446808510638</v>
      </c>
      <c r="AB58" s="191">
        <f>IFERROR((IF(AND($P58&gt;=AB$4,$P58&lt;AC$4,$Q58&lt;AC$4),NETWORKDAYS.INTL($P58,$Q58,1,(Holidays!$A$1:$A$248)),0)+IF(AND($P58&gt;=AB$4,$P58&lt;AC$4,$Q58&gt;=AC$4),NETWORKDAYS.INTL($P58,(AC$4)-1,1,(Holidays!$A$1:$A$248)),0)+IF(AND($P58&lt;AB$4,$Q58&lt;AC$4,$Q58&gt;=AB$4),NETWORKDAYS.INTL(AB$4,$Q58,1,(Holidays!$A$1:$A$248)),0)+IF(AND($P58&lt;AB$4,$Q58&gt;=AC$4,$Q58&gt;=AB$4),NETWORKDAYS.INTL(AB$4,(AC$4)-1,1,(Holidays!$A$1:$A$248)),0))*$S58,"")</f>
        <v>0.95744680851063835</v>
      </c>
      <c r="AC58" s="191">
        <f>IFERROR((IF(AND($P58&gt;=AC$4,$P58&lt;AD$4,$Q58&lt;AD$4),NETWORKDAYS.INTL($P58,$Q58,1,(Holidays!$A$1:$A$248)),0)+IF(AND($P58&gt;=AC$4,$P58&lt;AD$4,$Q58&gt;=AD$4),NETWORKDAYS.INTL($P58,(AD$4)-1,1,(Holidays!$A$1:$A$248)),0)+IF(AND($P58&lt;AC$4,$Q58&lt;AD$4,$Q58&gt;=AC$4),NETWORKDAYS.INTL(AC$4,$Q58,1,(Holidays!$A$1:$A$248)),0)+IF(AND($P58&lt;AC$4,$Q58&gt;=AD$4,$Q58&gt;=AC$4),NETWORKDAYS.INTL(AC$4,(AD$4)-1,1,(Holidays!$A$1:$A$248)),0))*$S58,"")</f>
        <v>1.5957446808510638</v>
      </c>
      <c r="AD58" s="191">
        <f>IFERROR((IF(AND($P58&gt;=AD$4,$P58&lt;AE$4,$Q58&lt;AE$4),NETWORKDAYS.INTL($P58,$Q58,1,(Holidays!$A$1:$A$248)),0)+IF(AND($P58&gt;=AD$4,$P58&lt;AE$4,$Q58&gt;=AE$4),NETWORKDAYS.INTL($P58,(AE$4)-1,1,(Holidays!$A$1:$A$248)),0)+IF(AND($P58&lt;AD$4,$Q58&lt;AE$4,$Q58&gt;=AD$4),NETWORKDAYS.INTL(AD$4,$Q58,1,(Holidays!$A$1:$A$248)),0)+IF(AND($P58&lt;AD$4,$Q58&gt;=AE$4,$Q58&gt;=AD$4),NETWORKDAYS.INTL(AD$4,(AE$4)-1,1,(Holidays!$A$1:$A$248)),0))*$S58,"")</f>
        <v>1.2765957446808511</v>
      </c>
      <c r="AE58" s="191">
        <f>IFERROR((IF(AND($P58&gt;=AE$4,$P58&lt;AF$4,$Q58&lt;AF$4),NETWORKDAYS.INTL($P58,$Q58,1,(Holidays!$A$1:$A$248)),0)+IF(AND($P58&gt;=AE$4,$P58&lt;AF$4,$Q58&gt;=AF$4),NETWORKDAYS.INTL($P58,(AF$4)-1,1,(Holidays!$A$1:$A$248)),0)+IF(AND($P58&lt;AE$4,$Q58&lt;AF$4,$Q58&gt;=AE$4),NETWORKDAYS.INTL(AE$4,$Q58,1,(Holidays!$A$1:$A$248)),0)+IF(AND($P58&lt;AE$4,$Q58&gt;=AF$4,$Q58&gt;=AE$4),NETWORKDAYS.INTL(AE$4,(AF$4)-1,1,(Holidays!$A$1:$A$248)),0))*$S58,"")</f>
        <v>1.2765957446808511</v>
      </c>
      <c r="AF58" s="191">
        <f>IFERROR((IF(AND($P58&gt;=AF$4,$P58&lt;AG$4,$Q58&lt;AG$4),NETWORKDAYS.INTL($P58,$Q58,1,(Holidays!$A$1:$A$248)),0)+IF(AND($P58&gt;=AF$4,$P58&lt;AG$4,$Q58&gt;=AG$4),NETWORKDAYS.INTL($P58,(AG$4)-1,1,(Holidays!$A$1:$A$248)),0)+IF(AND($P58&lt;AF$4,$Q58&lt;AG$4,$Q58&gt;=AF$4),NETWORKDAYS.INTL(AF$4,$Q58,1,(Holidays!$A$1:$A$248)),0)+IF(AND($P58&lt;AF$4,$Q58&gt;=AG$4,$Q58&gt;=AF$4),NETWORKDAYS.INTL(AF$4,(AG$4)-1,1,(Holidays!$A$1:$A$248)),0))*$S58,"")</f>
        <v>1.5957446808510638</v>
      </c>
      <c r="AG58" s="191">
        <f>IFERROR((IF(AND($P58&gt;=AG$4,$P58&lt;AH$4,$Q58&lt;AH$4),NETWORKDAYS.INTL($P58,$Q58,1,(Holidays!$A$1:$A$248)),0)+IF(AND($P58&gt;=AG$4,$P58&lt;AH$4,$Q58&gt;=AH$4),NETWORKDAYS.INTL($P58,(AH$4)-1,1,(Holidays!$A$1:$A$248)),0)+IF(AND($P58&lt;AG$4,$Q58&lt;AH$4,$Q58&gt;=AG$4),NETWORKDAYS.INTL(AG$4,$Q58,1,(Holidays!$A$1:$A$248)),0)+IF(AND($P58&lt;AG$4,$Q58&gt;=AH$4,$Q58&gt;=AG$4),NETWORKDAYS.INTL(AG$4,(AH$4)-1,1,(Holidays!$A$1:$A$248)),0))*$S58,"")</f>
        <v>1.2765957446808511</v>
      </c>
      <c r="AH58" s="191">
        <f>IFERROR((IF(AND($P58&gt;=AH$4,$P58&lt;AI$4,$Q58&lt;AI$4),NETWORKDAYS.INTL($P58,$Q58,1,(Holidays!$A$1:$A$248)),0)+IF(AND($P58&gt;=AH$4,$P58&lt;AI$4,$Q58&gt;=AI$4),NETWORKDAYS.INTL($P58,(AI$4)-1,1,(Holidays!$A$1:$A$248)),0)+IF(AND($P58&lt;AH$4,$Q58&lt;AI$4,$Q58&gt;=AH$4),NETWORKDAYS.INTL(AH$4,$Q58,1,(Holidays!$A$1:$A$248)),0)+IF(AND($P58&lt;AH$4,$Q58&gt;=AI$4,$Q58&gt;=AH$4),NETWORKDAYS.INTL(AH$4,(AI$4)-1,1,(Holidays!$A$1:$A$248)),0))*$S58,"")</f>
        <v>0.31914893617021278</v>
      </c>
      <c r="AI58" s="191">
        <f>IFERROR((IF(AND($P58&gt;=AI$4,$P58&lt;AJ$4,$Q58&lt;AJ$4),NETWORKDAYS.INTL($P58,$Q58,1,(Holidays!$A$1:$A$248)),0)+IF(AND($P58&gt;=AI$4,$P58&lt;AJ$4,$Q58&gt;=AJ$4),NETWORKDAYS.INTL($P58,(AJ$4)-1,1,(Holidays!$A$1:$A$248)),0)+IF(AND($P58&lt;AI$4,$Q58&lt;AJ$4,$Q58&gt;=AI$4),NETWORKDAYS.INTL(AI$4,$Q58,1,(Holidays!$A$1:$A$248)),0)+IF(AND($P58&lt;AI$4,$Q58&gt;=AJ$4,$Q58&gt;=AI$4),NETWORKDAYS.INTL(AI$4,(AJ$4)-1,1,(Holidays!$A$1:$A$248)),0))*$S58,"")</f>
        <v>1.5957446808510638</v>
      </c>
      <c r="AJ58" s="191">
        <f>IFERROR((IF(AND($P58&gt;=AJ$4,$P58&lt;AK$4,$Q58&lt;AK$4),NETWORKDAYS.INTL($P58,$Q58,1,(Holidays!$A$1:$A$248)),0)+IF(AND($P58&gt;=AJ$4,$P58&lt;AK$4,$Q58&gt;=AK$4),NETWORKDAYS.INTL($P58,(AK$4)-1,1,(Holidays!$A$1:$A$248)),0)+IF(AND($P58&lt;AJ$4,$Q58&lt;AK$4,$Q58&gt;=AJ$4),NETWORKDAYS.INTL(AJ$4,$Q58,1,(Holidays!$A$1:$A$248)),0)+IF(AND($P58&lt;AJ$4,$Q58&gt;=AK$4,$Q58&gt;=AJ$4),NETWORKDAYS.INTL(AJ$4,(AK$4)-1,1,(Holidays!$A$1:$A$248)),0))*$S58,"")</f>
        <v>1.5957446808510638</v>
      </c>
      <c r="AK58" s="191">
        <f>IFERROR((IF(AND($P58&gt;=AK$4,$P58&lt;AL$4,$Q58&lt;AL$4),NETWORKDAYS.INTL($P58,$Q58,1,(Holidays!$A$1:$A$248)),0)+IF(AND($P58&gt;=AK$4,$P58&lt;AL$4,$Q58&gt;=AL$4),NETWORKDAYS.INTL($P58,(AL$4)-1,1,(Holidays!$A$1:$A$248)),0)+IF(AND($P58&lt;AK$4,$Q58&lt;AL$4,$Q58&gt;=AK$4),NETWORKDAYS.INTL(AK$4,$Q58,1,(Holidays!$A$1:$A$248)),0)+IF(AND($P58&lt;AK$4,$Q58&gt;=AL$4,$Q58&gt;=AK$4),NETWORKDAYS.INTL(AK$4,(AL$4)-1,1,(Holidays!$A$1:$A$248)),0))*$S58,"")</f>
        <v>1.5957446808510638</v>
      </c>
      <c r="AL58" s="191">
        <f>IFERROR((IF(AND($P58&gt;=AL$4,$P58&lt;AM$4,$Q58&lt;AM$4),NETWORKDAYS.INTL($P58,$Q58,1,(Holidays!$A$1:$A$248)),0)+IF(AND($P58&gt;=AL$4,$P58&lt;AM$4,$Q58&gt;=AM$4),NETWORKDAYS.INTL($P58,(AM$4)-1,1,(Holidays!$A$1:$A$248)),0)+IF(AND($P58&lt;AL$4,$Q58&lt;AM$4,$Q58&gt;=AL$4),NETWORKDAYS.INTL(AL$4,$Q58,1,(Holidays!$A$1:$A$248)),0)+IF(AND($P58&lt;AL$4,$Q58&gt;=AM$4,$Q58&gt;=AL$4),NETWORKDAYS.INTL(AL$4,(AM$4)-1,1,(Holidays!$A$1:$A$248)),0))*$S58,"")</f>
        <v>1.5957446808510638</v>
      </c>
      <c r="AM58" s="191">
        <f>IFERROR((IF(AND($P58&gt;=AM$4,$P58&lt;AN$4,$Q58&lt;AN$4),NETWORKDAYS.INTL($P58,$Q58,1,(Holidays!$A$1:$A$248)),0)+IF(AND($P58&gt;=AM$4,$P58&lt;AN$4,$Q58&gt;=AN$4),NETWORKDAYS.INTL($P58,(AN$4)-1,1,(Holidays!$A$1:$A$248)),0)+IF(AND($P58&lt;AM$4,$Q58&lt;AN$4,$Q58&gt;=AM$4),NETWORKDAYS.INTL(AM$4,$Q58,1,(Holidays!$A$1:$A$248)),0)+IF(AND($P58&lt;AM$4,$Q58&gt;=AN$4,$Q58&gt;=AM$4),NETWORKDAYS.INTL(AM$4,(AN$4)-1,1,(Holidays!$A$1:$A$248)),0))*$S58,"")</f>
        <v>1.2765957446808511</v>
      </c>
      <c r="AN58" s="191">
        <f>IFERROR((IF(AND($P58&gt;=AN$4,$P58&lt;AO$4,$Q58&lt;AO$4),NETWORKDAYS.INTL($P58,$Q58,1,(Holidays!$A$1:$A$248)),0)+IF(AND($P58&gt;=AN$4,$P58&lt;AO$4,$Q58&gt;=AO$4),NETWORKDAYS.INTL($P58,(AO$4)-1,1,(Holidays!$A$1:$A$248)),0)+IF(AND($P58&lt;AN$4,$Q58&lt;AO$4,$Q58&gt;=AN$4),NETWORKDAYS.INTL(AN$4,$Q58,1,(Holidays!$A$1:$A$248)),0)+IF(AND($P58&lt;AN$4,$Q58&gt;=AO$4,$Q58&gt;=AN$4),NETWORKDAYS.INTL(AN$4,(AO$4)-1,1,(Holidays!$A$1:$A$248)),0))*$S58,"")</f>
        <v>1.5957446808510638</v>
      </c>
      <c r="AO58" s="191">
        <f>IFERROR((IF(AND($P58&gt;=AO$4,$P58&lt;AP$4,$Q58&lt;AP$4),NETWORKDAYS.INTL($P58,$Q58,1,(Holidays!$A$1:$A$248)),0)+IF(AND($P58&gt;=AO$4,$P58&lt;AP$4,$Q58&gt;=AP$4),NETWORKDAYS.INTL($P58,(AP$4)-1,1,(Holidays!$A$1:$A$248)),0)+IF(AND($P58&lt;AO$4,$Q58&lt;AP$4,$Q58&gt;=AO$4),NETWORKDAYS.INTL(AO$4,$Q58,1,(Holidays!$A$1:$A$248)),0)+IF(AND($P58&lt;AO$4,$Q58&gt;=AP$4,$Q58&gt;=AO$4),NETWORKDAYS.INTL(AO$4,(AP$4)-1,1,(Holidays!$A$1:$A$248)),0))*$S58,"")</f>
        <v>1.5957446808510638</v>
      </c>
      <c r="AP58" s="191">
        <f>IFERROR((IF(AND($P58&gt;=AP$4,$P58&lt;AQ$4,$Q58&lt;AQ$4),NETWORKDAYS.INTL($P58,$Q58,1,(Holidays!$A$1:$A$248)),0)+IF(AND($P58&gt;=AP$4,$P58&lt;AQ$4,$Q58&gt;=AQ$4),NETWORKDAYS.INTL($P58,(AQ$4)-1,1,(Holidays!$A$1:$A$248)),0)+IF(AND($P58&lt;AP$4,$Q58&lt;AQ$4,$Q58&gt;=AP$4),NETWORKDAYS.INTL(AP$4,$Q58,1,(Holidays!$A$1:$A$248)),0)+IF(AND($P58&lt;AP$4,$Q58&gt;=AQ$4,$Q58&gt;=AP$4),NETWORKDAYS.INTL(AP$4,(AQ$4)-1,1,(Holidays!$A$1:$A$248)),0))*$S58,"")</f>
        <v>1.2765957446808511</v>
      </c>
      <c r="AQ58" s="191">
        <f>IFERROR((IF(AND($P58&gt;=AQ$4,$P58&lt;AR$4,$Q58&lt;AR$4),NETWORKDAYS.INTL($P58,$Q58,1,(Holidays!$A$1:$A$248)),0)+IF(AND($P58&gt;=AQ$4,$P58&lt;AR$4,$Q58&gt;=AR$4),NETWORKDAYS.INTL($P58,(AR$4)-1,1,(Holidays!$A$1:$A$248)),0)+IF(AND($P58&lt;AQ$4,$Q58&lt;AR$4,$Q58&gt;=AQ$4),NETWORKDAYS.INTL(AQ$4,$Q58,1,(Holidays!$A$1:$A$248)),0)+IF(AND($P58&lt;AQ$4,$Q58&gt;=AR$4,$Q58&gt;=AQ$4),NETWORKDAYS.INTL(AQ$4,(AR$4)-1,1,(Holidays!$A$1:$A$248)),0))*$S58,"")</f>
        <v>1.5957446808510638</v>
      </c>
      <c r="AR58" s="191">
        <f>IFERROR((IF(AND($P58&gt;=AR$4,$P58&lt;AS$4,$Q58&lt;AS$4),NETWORKDAYS.INTL($P58,$Q58,1,(Holidays!$A$1:$A$248)),0)+IF(AND($P58&gt;=AR$4,$P58&lt;AS$4,$Q58&gt;=AS$4),NETWORKDAYS.INTL($P58,(AS$4)-1,1,(Holidays!$A$1:$A$248)),0)+IF(AND($P58&lt;AR$4,$Q58&lt;AS$4,$Q58&gt;=AR$4),NETWORKDAYS.INTL(AR$4,$Q58,1,(Holidays!$A$1:$A$248)),0)+IF(AND($P58&lt;AR$4,$Q58&gt;=AS$4,$Q58&gt;=AR$4),NETWORKDAYS.INTL(AR$4,(AS$4)-1,1,(Holidays!$A$1:$A$248)),0))*$S58,"")</f>
        <v>1.5957446808510638</v>
      </c>
      <c r="AS58" s="192">
        <f>IFERROR((IF(AND($P58&gt;=AS$4,$P58&lt;AT$4,$Q58&lt;AT$4),NETWORKDAYS.INTL($P58,$Q58,1,(Holidays!$A$1:$A$248)),0)+IF(AND($P58&gt;=AS$4,$P58&lt;AT$4,$Q58&gt;=AT$4),NETWORKDAYS.INTL($P58,(AT$4)-1,1,(Holidays!$A$1:$A$248)),0)+IF(AND($P58&lt;AS$4,$Q58&lt;AT$4,$Q58&gt;=AS$4),NETWORKDAYS.INTL(AS$4,$Q58,1,(Holidays!$A$1:$A$248)),0)+IF(AND($P58&lt;AS$4,$Q58&gt;=AT$4,$Q58&gt;=AS$4),NETWORKDAYS.INTL(AS$4,(AT$4)-1,1,(Holidays!$A$1:$A$248)),0))*$S58,"")</f>
        <v>1.5957446808510638</v>
      </c>
      <c r="AT58" s="191">
        <f>IFERROR((IF(AND($P58&gt;=AT$4,$P58&lt;AU$4,$Q58&lt;AU$4),NETWORKDAYS.INTL($P58,$Q58,1,(Holidays!$A$1:$A$248)),0)+IF(AND($P58&gt;=AT$4,$P58&lt;AU$4,$Q58&gt;=AU$4),NETWORKDAYS.INTL($P58,(AU$4)-1,1,(Holidays!$A$1:$A$248)),0)+IF(AND($P58&lt;AT$4,$Q58&lt;AU$4,$Q58&gt;=AT$4),NETWORKDAYS.INTL(AT$4,$Q58,1,(Holidays!$A$1:$A$248)),0)+IF(AND($P58&lt;AT$4,$Q58&gt;=AU$4,$Q58&gt;=AT$4),NETWORKDAYS.INTL(AT$4,(AU$4)-1,1,(Holidays!$A$1:$A$248)),0))*$S58,"")</f>
        <v>0</v>
      </c>
      <c r="AU58" s="191">
        <f>IFERROR((IF(AND($P58&gt;=AU$4,$P58&lt;AV$4,$Q58&lt;AV$4),NETWORKDAYS.INTL($P58,$Q58,1,(Holidays!$A$1:$A$248)),0)+IF(AND($P58&gt;=AU$4,$P58&lt;AV$4,$Q58&gt;=AV$4),NETWORKDAYS.INTL($P58,(AV$4)-1,1,(Holidays!$A$1:$A$248)),0)+IF(AND($P58&lt;AU$4,$Q58&lt;AV$4,$Q58&gt;=AU$4),NETWORKDAYS.INTL(AU$4,$Q58,1,(Holidays!$A$1:$A$248)),0)+IF(AND($P58&lt;AU$4,$Q58&gt;=AV$4,$Q58&gt;=AU$4),NETWORKDAYS.INTL(AU$4,(AV$4)-1,1,(Holidays!$A$1:$A$248)),0))*$S58,"")</f>
        <v>0</v>
      </c>
      <c r="AV58" s="191">
        <f>IFERROR((IF(AND($P58&gt;=AV$4,$P58&lt;AW$4,$Q58&lt;AW$4),NETWORKDAYS.INTL($P58,$Q58,1,(Holidays!$A$1:$A$248)),0)+IF(AND($P58&gt;=AV$4,$P58&lt;AW$4,$Q58&gt;=AW$4),NETWORKDAYS.INTL($P58,(AW$4)-1,1,(Holidays!$A$1:$A$248)),0)+IF(AND($P58&lt;AV$4,$Q58&lt;AW$4,$Q58&gt;=AV$4),NETWORKDAYS.INTL(AV$4,$Q58,1,(Holidays!$A$1:$A$248)),0)+IF(AND($P58&lt;AV$4,$Q58&gt;=AW$4,$Q58&gt;=AV$4),NETWORKDAYS.INTL(AV$4,(AW$4)-1,1,(Holidays!$A$1:$A$248)),0))*$S58,"")</f>
        <v>0</v>
      </c>
      <c r="AW58" s="191">
        <f>IFERROR((IF(AND($P58&gt;=AW$4,$P58&lt;AX$4,$Q58&lt;AX$4),NETWORKDAYS.INTL($P58,$Q58,1,(Holidays!$A$1:$A$248)),0)+IF(AND($P58&gt;=AW$4,$P58&lt;AX$4,$Q58&gt;=AX$4),NETWORKDAYS.INTL($P58,(AX$4)-1,1,(Holidays!$A$1:$A$248)),0)+IF(AND($P58&lt;AW$4,$Q58&lt;AX$4,$Q58&gt;=AW$4),NETWORKDAYS.INTL(AW$4,$Q58,1,(Holidays!$A$1:$A$248)),0)+IF(AND($P58&lt;AW$4,$Q58&gt;=AX$4,$Q58&gt;=AW$4),NETWORKDAYS.INTL(AW$4,(AX$4)-1,1,(Holidays!$A$1:$A$248)),0))*$S58,"")</f>
        <v>0</v>
      </c>
      <c r="AX58" s="191">
        <f>IFERROR((IF(AND($P58&gt;=AX$4,$P58&lt;AY$4,$Q58&lt;AY$4),NETWORKDAYS.INTL($P58,$Q58,1,(Holidays!$A$1:$A$248)),0)+IF(AND($P58&gt;=AX$4,$P58&lt;AY$4,$Q58&gt;=AY$4),NETWORKDAYS.INTL($P58,(AY$4)-1,1,(Holidays!$A$1:$A$248)),0)+IF(AND($P58&lt;AX$4,$Q58&lt;AY$4,$Q58&gt;=AX$4),NETWORKDAYS.INTL(AX$4,$Q58,1,(Holidays!$A$1:$A$248)),0)+IF(AND($P58&lt;AX$4,$Q58&gt;=AY$4,$Q58&gt;=AX$4),NETWORKDAYS.INTL(AX$4,(AY$4)-1,1,(Holidays!$A$1:$A$248)),0))*$S58,"")</f>
        <v>0</v>
      </c>
      <c r="AY58" s="191">
        <f>IFERROR((IF(AND($P58&gt;=AY$4,$P58&lt;AZ$4,$Q58&lt;AZ$4),NETWORKDAYS.INTL($P58,$Q58,1,(Holidays!$A$1:$A$248)),0)+IF(AND($P58&gt;=AY$4,$P58&lt;AZ$4,$Q58&gt;=AZ$4),NETWORKDAYS.INTL($P58,(AZ$4)-1,1,(Holidays!$A$1:$A$248)),0)+IF(AND($P58&lt;AY$4,$Q58&lt;AZ$4,$Q58&gt;=AY$4),NETWORKDAYS.INTL(AY$4,$Q58,1,(Holidays!$A$1:$A$248)),0)+IF(AND($P58&lt;AY$4,$Q58&gt;=AZ$4,$Q58&gt;=AY$4),NETWORKDAYS.INTL(AY$4,(AZ$4)-1,1,(Holidays!$A$1:$A$248)),0))*$S58,"")</f>
        <v>0</v>
      </c>
      <c r="AZ58" s="191">
        <f>IFERROR((IF(AND($P58&gt;=AZ$4,$P58&lt;BA$4,$Q58&lt;BA$4),NETWORKDAYS.INTL($P58,$Q58,1,(Holidays!$A$1:$A$248)),0)+IF(AND($P58&gt;=AZ$4,$P58&lt;BA$4,$Q58&gt;=BA$4),NETWORKDAYS.INTL($P58,(BA$4)-1,1,(Holidays!$A$1:$A$248)),0)+IF(AND($P58&lt;AZ$4,$Q58&lt;BA$4,$Q58&gt;=AZ$4),NETWORKDAYS.INTL(AZ$4,$Q58,1,(Holidays!$A$1:$A$248)),0)+IF(AND($P58&lt;AZ$4,$Q58&gt;=BA$4,$Q58&gt;=AZ$4),NETWORKDAYS.INTL(AZ$4,(BA$4)-1,1,(Holidays!$A$1:$A$248)),0))*$S58,"")</f>
        <v>0</v>
      </c>
      <c r="BA58" s="191">
        <f>IFERROR((IF(AND($P58&gt;=BA$4,$P58&lt;BB$4,$Q58&lt;BB$4),NETWORKDAYS.INTL($P58,$Q58,1,(Holidays!$A$1:$A$248)),0)+IF(AND($P58&gt;=BA$4,$P58&lt;BB$4,$Q58&gt;=BB$4),NETWORKDAYS.INTL($P58,(BB$4)-1,1,(Holidays!$A$1:$A$248)),0)+IF(AND($P58&lt;BA$4,$Q58&lt;BB$4,$Q58&gt;=BA$4),NETWORKDAYS.INTL(BA$4,$Q58,1,(Holidays!$A$1:$A$248)),0)+IF(AND($P58&lt;BA$4,$Q58&gt;=BB$4,$Q58&gt;=BA$4),NETWORKDAYS.INTL(BA$4,(BB$4)-1,1,(Holidays!$A$1:$A$248)),0))*$S58,"")</f>
        <v>0</v>
      </c>
      <c r="BB58" s="191">
        <f>IFERROR((IF(AND($P58&gt;=BB$4,$P58&lt;BC$4,$Q58&lt;BC$4),NETWORKDAYS.INTL($P58,$Q58,1,(Holidays!$A$1:$A$248)),0)+IF(AND($P58&gt;=BB$4,$P58&lt;BC$4,$Q58&gt;=BC$4),NETWORKDAYS.INTL($P58,(BC$4)-1,1,(Holidays!$A$1:$A$248)),0)+IF(AND($P58&lt;BB$4,$Q58&lt;BC$4,$Q58&gt;=BB$4),NETWORKDAYS.INTL(BB$4,$Q58,1,(Holidays!$A$1:$A$248)),0)+IF(AND($P58&lt;BB$4,$Q58&gt;=BC$4,$Q58&gt;=BB$4),NETWORKDAYS.INTL(BB$4,(BC$4)-1,1,(Holidays!$A$1:$A$248)),0))*$S58,"")</f>
        <v>0</v>
      </c>
      <c r="BC58" s="191">
        <f>IFERROR((IF(AND($P58&gt;=BC$4,$P58&lt;BD$4,$Q58&lt;BD$4),NETWORKDAYS.INTL($P58,$Q58,1,(Holidays!$A$1:$A$248)),0)+IF(AND($P58&gt;=BC$4,$P58&lt;BD$4,$Q58&gt;=BD$4),NETWORKDAYS.INTL($P58,(BD$4)-1,1,(Holidays!$A$1:$A$248)),0)+IF(AND($P58&lt;BC$4,$Q58&lt;BD$4,$Q58&gt;=BC$4),NETWORKDAYS.INTL(BC$4,$Q58,1,(Holidays!$A$1:$A$248)),0)+IF(AND($P58&lt;BC$4,$Q58&gt;=BD$4,$Q58&gt;=BC$4),NETWORKDAYS.INTL(BC$4,(BD$4)-1,1,(Holidays!$A$1:$A$248)),0))*$S58,"")</f>
        <v>0</v>
      </c>
      <c r="BD58" s="191">
        <f>IFERROR((IF(AND($P58&gt;=BD$4,$P58&lt;BE$4,$Q58&lt;BE$4),NETWORKDAYS.INTL($P58,$Q58,1,(Holidays!$A$1:$A$248)),0)+IF(AND($P58&gt;=BD$4,$P58&lt;BE$4,$Q58&gt;=BE$4),NETWORKDAYS.INTL($P58,(BE$4)-1,1,(Holidays!$A$1:$A$248)),0)+IF(AND($P58&lt;BD$4,$Q58&lt;BE$4,$Q58&gt;=BD$4),NETWORKDAYS.INTL(BD$4,$Q58,1,(Holidays!$A$1:$A$248)),0)+IF(AND($P58&lt;BD$4,$Q58&gt;=BE$4,$Q58&gt;=BD$4),NETWORKDAYS.INTL(BD$4,(BE$4)-1,1,(Holidays!$A$1:$A$248)),0))*$S58,"")</f>
        <v>0</v>
      </c>
      <c r="BE58" s="191">
        <f>IFERROR((IF(AND($P58&gt;=BE$4,$P58&lt;BF$4,$Q58&lt;BF$4),NETWORKDAYS.INTL($P58,$Q58,1,(Holidays!$A$1:$A$248)),0)+IF(AND($P58&gt;=BE$4,$P58&lt;BF$4,$Q58&gt;=BF$4),NETWORKDAYS.INTL($P58,(BF$4)-1,1,(Holidays!$A$1:$A$248)),0)+IF(AND($P58&lt;BE$4,$Q58&lt;BF$4,$Q58&gt;=BE$4),NETWORKDAYS.INTL(BE$4,$Q58,1,(Holidays!$A$1:$A$248)),0)+IF(AND($P58&lt;BE$4,$Q58&gt;=BF$4,$Q58&gt;=BE$4),NETWORKDAYS.INTL(BE$4,(BF$4)-1,1,(Holidays!$A$1:$A$248)),0))*$S58,"")</f>
        <v>0</v>
      </c>
      <c r="BF58" s="191">
        <f>IFERROR((IF(AND($P58&gt;=BF$4,$P58&lt;BG$4,$Q58&lt;BG$4),NETWORKDAYS.INTL($P58,$Q58,1,(Holidays!$A$1:$A$248)),0)+IF(AND($P58&gt;=BF$4,$P58&lt;BG$4,$Q58&gt;=BG$4),NETWORKDAYS.INTL($P58,(BG$4)-1,1,(Holidays!$A$1:$A$248)),0)+IF(AND($P58&lt;BF$4,$Q58&lt;BG$4,$Q58&gt;=BF$4),NETWORKDAYS.INTL(BF$4,$Q58,1,(Holidays!$A$1:$A$248)),0)+IF(AND($P58&lt;BF$4,$Q58&gt;=BG$4,$Q58&gt;=BF$4),NETWORKDAYS.INTL(BF$4,(BG$4)-1,1,(Holidays!$A$1:$A$248)),0))*$S58,"")</f>
        <v>0</v>
      </c>
      <c r="BG58" s="191">
        <f>IFERROR((IF(AND($P58&gt;=BG$4,$P58&lt;BH$4,$Q58&lt;BH$4),NETWORKDAYS.INTL($P58,$Q58,1,(Holidays!$A$1:$A$248)),0)+IF(AND($P58&gt;=BG$4,$P58&lt;BH$4,$Q58&gt;=BH$4),NETWORKDAYS.INTL($P58,(BH$4)-1,1,(Holidays!$A$1:$A$248)),0)+IF(AND($P58&lt;BG$4,$Q58&lt;BH$4,$Q58&gt;=BG$4),NETWORKDAYS.INTL(BG$4,$Q58,1,(Holidays!$A$1:$A$248)),0)+IF(AND($P58&lt;BG$4,$Q58&gt;=BH$4,$Q58&gt;=BG$4),NETWORKDAYS.INTL(BG$4,(BH$4)-1,1,(Holidays!$A$1:$A$248)),0))*$S58,"")</f>
        <v>0</v>
      </c>
      <c r="BH58" s="191">
        <f>IFERROR((IF(AND($P58&gt;=BH$4,$P58&lt;BI$4,$Q58&lt;BI$4),NETWORKDAYS.INTL($P58,$Q58,1,(Holidays!$A$1:$A$248)),0)+IF(AND($P58&gt;=BH$4,$P58&lt;BI$4,$Q58&gt;=BI$4),NETWORKDAYS.INTL($P58,(BI$4)-1,1,(Holidays!$A$1:$A$248)),0)+IF(AND($P58&lt;BH$4,$Q58&lt;BI$4,$Q58&gt;=BH$4),NETWORKDAYS.INTL(BH$4,$Q58,1,(Holidays!$A$1:$A$248)),0)+IF(AND($P58&lt;BH$4,$Q58&gt;=BI$4,$Q58&gt;=BH$4),NETWORKDAYS.INTL(BH$4,(BI$4)-1,1,(Holidays!$A$1:$A$248)),0))*$S58,"")</f>
        <v>0</v>
      </c>
      <c r="BI58" s="191">
        <f>IFERROR((IF(AND($P58&gt;=BI$4,$P58&lt;BJ$4,$Q58&lt;BJ$4),NETWORKDAYS.INTL($P58,$Q58,1,(Holidays!$A$1:$A$248)),0)+IF(AND($P58&gt;=BI$4,$P58&lt;BJ$4,$Q58&gt;=BJ$4),NETWORKDAYS.INTL($P58,(BJ$4)-1,1,(Holidays!$A$1:$A$248)),0)+IF(AND($P58&lt;BI$4,$Q58&lt;BJ$4,$Q58&gt;=BI$4),NETWORKDAYS.INTL(BI$4,$Q58,1,(Holidays!$A$1:$A$248)),0)+IF(AND($P58&lt;BI$4,$Q58&gt;=BJ$4,$Q58&gt;=BI$4),NETWORKDAYS.INTL(BI$4,(BJ$4)-1,1,(Holidays!$A$1:$A$248)),0))*$S58,"")</f>
        <v>0</v>
      </c>
      <c r="BJ58" s="191">
        <f>IFERROR((IF(AND($P58&gt;=BJ$4,$P58&lt;BK$4,$Q58&lt;BK$4),NETWORKDAYS.INTL($P58,$Q58,1,(Holidays!$A$1:$A$248)),0)+IF(AND($P58&gt;=BJ$4,$P58&lt;BK$4,$Q58&gt;=BK$4),NETWORKDAYS.INTL($P58,(BK$4)-1,1,(Holidays!$A$1:$A$248)),0)+IF(AND($P58&lt;BJ$4,$Q58&lt;BK$4,$Q58&gt;=BJ$4),NETWORKDAYS.INTL(BJ$4,$Q58,1,(Holidays!$A$1:$A$248)),0)+IF(AND($P58&lt;BJ$4,$Q58&gt;=BK$4,$Q58&gt;=BJ$4),NETWORKDAYS.INTL(BJ$4,(BK$4)-1,1,(Holidays!$A$1:$A$248)),0))*$S58,"")</f>
        <v>0</v>
      </c>
      <c r="BK58" s="191">
        <f>IFERROR((IF(AND($P58&gt;=BK$4,$P58&lt;BL$4,$Q58&lt;BL$4),NETWORKDAYS.INTL($P58,$Q58,1,(Holidays!$A$1:$A$248)),0)+IF(AND($P58&gt;=BK$4,$P58&lt;BL$4,$Q58&gt;=BL$4),NETWORKDAYS.INTL($P58,(BL$4)-1,1,(Holidays!$A$1:$A$248)),0)+IF(AND($P58&lt;BK$4,$Q58&lt;BL$4,$Q58&gt;=BK$4),NETWORKDAYS.INTL(BK$4,$Q58,1,(Holidays!$A$1:$A$248)),0)+IF(AND($P58&lt;BK$4,$Q58&gt;=BL$4,$Q58&gt;=BK$4),NETWORKDAYS.INTL(BK$4,(BL$4)-1,1,(Holidays!$A$1:$A$248)),0))*$S58,"")</f>
        <v>0</v>
      </c>
      <c r="BL58" s="191">
        <f>IFERROR((IF(AND($P58&gt;=BL$4,$P58&lt;BM$4,$Q58&lt;BM$4),NETWORKDAYS.INTL($P58,$Q58,1,(Holidays!$A$1:$A$248)),0)+IF(AND($P58&gt;=BL$4,$P58&lt;BM$4,$Q58&gt;=BM$4),NETWORKDAYS.INTL($P58,(BM$4)-1,1,(Holidays!$A$1:$A$248)),0)+IF(AND($P58&lt;BL$4,$Q58&lt;BM$4,$Q58&gt;=BL$4),NETWORKDAYS.INTL(BL$4,$Q58,1,(Holidays!$A$1:$A$248)),0)+IF(AND($P58&lt;BL$4,$Q58&gt;=BM$4,$Q58&gt;=BL$4),NETWORKDAYS.INTL(BL$4,(BM$4)-1,1,(Holidays!$A$1:$A$248)),0))*$S58,"")</f>
        <v>0</v>
      </c>
      <c r="BM58" s="191">
        <f>IFERROR((IF(AND($P58&gt;=BM$4,$P58&lt;BN$4,$Q58&lt;BN$4),NETWORKDAYS.INTL($P58,$Q58,1,(Holidays!$A$1:$A$248)),0)+IF(AND($P58&gt;=BM$4,$P58&lt;BN$4,$Q58&gt;=BN$4),NETWORKDAYS.INTL($P58,(BN$4)-1,1,(Holidays!$A$1:$A$248)),0)+IF(AND($P58&lt;BM$4,$Q58&lt;BN$4,$Q58&gt;=BM$4),NETWORKDAYS.INTL(BM$4,$Q58,1,(Holidays!$A$1:$A$248)),0)+IF(AND($P58&lt;BM$4,$Q58&gt;=BN$4,$Q58&gt;=BM$4),NETWORKDAYS.INTL(BM$4,(BN$4)-1,1,(Holidays!$A$1:$A$248)),0))*$S58,"")</f>
        <v>0</v>
      </c>
      <c r="BN58" s="191">
        <f>IFERROR((IF(AND($P58&gt;=BN$4,$P58&lt;BO$4,$Q58&lt;BO$4),NETWORKDAYS.INTL($P58,$Q58,1,(Holidays!$A$1:$A$248)),0)+IF(AND($P58&gt;=BN$4,$P58&lt;BO$4,$Q58&gt;=BO$4),NETWORKDAYS.INTL($P58,(BO$4)-1,1,(Holidays!$A$1:$A$248)),0)+IF(AND($P58&lt;BN$4,$Q58&lt;BO$4,$Q58&gt;=BN$4),NETWORKDAYS.INTL(BN$4,$Q58,1,(Holidays!$A$1:$A$248)),0)+IF(AND($P58&lt;BN$4,$Q58&gt;=BO$4,$Q58&gt;=BN$4),NETWORKDAYS.INTL(BN$4,(BO$4)-1,1,(Holidays!$A$1:$A$248)),0))*$S58,"")</f>
        <v>0</v>
      </c>
      <c r="BO58" s="191">
        <f>IFERROR((IF(AND($P58&gt;=BO$4,$P58&lt;BP$4,$Q58&lt;BP$4),NETWORKDAYS.INTL($P58,$Q58,1,(Holidays!$A$1:$A$248)),0)+IF(AND($P58&gt;=BO$4,$P58&lt;BP$4,$Q58&gt;=BP$4),NETWORKDAYS.INTL($P58,(BP$4)-1,1,(Holidays!$A$1:$A$248)),0)+IF(AND($P58&lt;BO$4,$Q58&lt;BP$4,$Q58&gt;=BO$4),NETWORKDAYS.INTL(BO$4,$Q58,1,(Holidays!$A$1:$A$248)),0)+IF(AND($P58&lt;BO$4,$Q58&gt;=BP$4,$Q58&gt;=BO$4),NETWORKDAYS.INTL(BO$4,(BP$4)-1,1,(Holidays!$A$1:$A$248)),0))*$S58,"")</f>
        <v>0</v>
      </c>
      <c r="BP58" s="191">
        <f>IFERROR((IF(AND($P58&gt;=BP$4,$P58&lt;BQ$4,$Q58&lt;BQ$4),NETWORKDAYS.INTL($P58,$Q58,1,(Holidays!$A$1:$A$248)),0)+IF(AND($P58&gt;=BP$4,$P58&lt;BQ$4,$Q58&gt;=BQ$4),NETWORKDAYS.INTL($P58,(BQ$4)-1,1,(Holidays!$A$1:$A$248)),0)+IF(AND($P58&lt;BP$4,$Q58&lt;BQ$4,$Q58&gt;=BP$4),NETWORKDAYS.INTL(BP$4,$Q58,1,(Holidays!$A$1:$A$248)),0)+IF(AND($P58&lt;BP$4,$Q58&gt;=BQ$4,$Q58&gt;=BP$4),NETWORKDAYS.INTL(BP$4,(BQ$4)-1,1,(Holidays!$A$1:$A$248)),0))*$S58,"")</f>
        <v>0</v>
      </c>
      <c r="BQ58" s="191">
        <f>IFERROR((IF(AND($P58&gt;=BQ$4,$P58&lt;BR$4,$Q58&lt;BR$4),NETWORKDAYS.INTL($P58,$Q58,1,(Holidays!$A$1:$A$248)),0)+IF(AND($P58&gt;=BQ$4,$P58&lt;BR$4,$Q58&gt;=BR$4),NETWORKDAYS.INTL($P58,(BR$4)-1,1,(Holidays!$A$1:$A$248)),0)+IF(AND($P58&lt;BQ$4,$Q58&lt;BR$4,$Q58&gt;=BQ$4),NETWORKDAYS.INTL(BQ$4,$Q58,1,(Holidays!$A$1:$A$248)),0)+IF(AND($P58&lt;BQ$4,$Q58&gt;=BR$4,$Q58&gt;=BQ$4),NETWORKDAYS.INTL(BQ$4,(BR$4)-1,1,(Holidays!$A$1:$A$248)),0))*$S58,"")</f>
        <v>0</v>
      </c>
      <c r="BR58" s="191">
        <f>IFERROR((IF(AND($P58&gt;=BR$4,$P58&lt;BS$4,$Q58&lt;BS$4),NETWORKDAYS.INTL($P58,$Q58,1,(Holidays!$A$1:$A$248)),0)+IF(AND($P58&gt;=BR$4,$P58&lt;BS$4,$Q58&gt;=BS$4),NETWORKDAYS.INTL($P58,(BS$4)-1,1,(Holidays!$A$1:$A$248)),0)+IF(AND($P58&lt;BR$4,$Q58&lt;BS$4,$Q58&gt;=BR$4),NETWORKDAYS.INTL(BR$4,$Q58,1,(Holidays!$A$1:$A$248)),0)+IF(AND($P58&lt;BR$4,$Q58&gt;=BS$4,$Q58&gt;=BR$4),NETWORKDAYS.INTL(BR$4,(BS$4)-1,1,(Holidays!$A$1:$A$248)),0))*$S58,"")</f>
        <v>0</v>
      </c>
      <c r="BS58" s="191">
        <f>IFERROR((IF(AND($P58&gt;=BS$4,$P58&lt;BT$4,$Q58&lt;BT$4),NETWORKDAYS.INTL($P58,$Q58,1,(Holidays!$A$1:$A$248)),0)+IF(AND($P58&gt;=BS$4,$P58&lt;BT$4,$Q58&gt;=BT$4),NETWORKDAYS.INTL($P58,(BT$4)-1,1,(Holidays!$A$1:$A$248)),0)+IF(AND($P58&lt;BS$4,$Q58&lt;BT$4,$Q58&gt;=BS$4),NETWORKDAYS.INTL(BS$4,$Q58,1,(Holidays!$A$1:$A$248)),0)+IF(AND($P58&lt;BS$4,$Q58&gt;=BT$4,$Q58&gt;=BS$4),NETWORKDAYS.INTL(BS$4,(BT$4)-1,1,(Holidays!$A$1:$A$248)),0))*$S58,"")</f>
        <v>0</v>
      </c>
      <c r="BT58" s="191">
        <f>IFERROR((IF(AND($P58&gt;=BT$4,$P58&lt;BU$4,$Q58&lt;BU$4),NETWORKDAYS.INTL($P58,$Q58,1,(Holidays!$A$1:$A$248)),0)+IF(AND($P58&gt;=BT$4,$P58&lt;BU$4,$Q58&gt;=BU$4),NETWORKDAYS.INTL($P58,(BU$4)-1,1,(Holidays!$A$1:$A$248)),0)+IF(AND($P58&lt;BT$4,$Q58&lt;BU$4,$Q58&gt;=BT$4),NETWORKDAYS.INTL(BT$4,$Q58,1,(Holidays!$A$1:$A$248)),0)+IF(AND($P58&lt;BT$4,$Q58&gt;=BU$4,$Q58&gt;=BT$4),NETWORKDAYS.INTL(BT$4,(BU$4)-1,1,(Holidays!$A$1:$A$248)),0))*$S58,"")</f>
        <v>0</v>
      </c>
      <c r="BU58" s="191">
        <f>IFERROR((IF(AND($P58&gt;=BU$4,$P58&lt;BV$4,$Q58&lt;BV$4),NETWORKDAYS.INTL($P58,$Q58,1,(Holidays!$A$1:$A$248)),0)+IF(AND($P58&gt;=BU$4,$P58&lt;BV$4,$Q58&gt;=BV$4),NETWORKDAYS.INTL($P58,(BV$4)-1,1,(Holidays!$A$1:$A$248)),0)+IF(AND($P58&lt;BU$4,$Q58&lt;BV$4,$Q58&gt;=BU$4),NETWORKDAYS.INTL(BU$4,$Q58,1,(Holidays!$A$1:$A$248)),0)+IF(AND($P58&lt;BU$4,$Q58&gt;=BV$4,$Q58&gt;=BU$4),NETWORKDAYS.INTL(BU$4,(BV$4)-1,1,(Holidays!$A$1:$A$248)),0))*$S58,"")</f>
        <v>0</v>
      </c>
      <c r="BV58" s="191">
        <f>IFERROR((IF(AND($P58&gt;=BV$4,$P58&lt;BW$4,$Q58&lt;BW$4),NETWORKDAYS.INTL($P58,$Q58,1,(Holidays!$A$1:$A$248)),0)+IF(AND($P58&gt;=BV$4,$P58&lt;BW$4,$Q58&gt;=BW$4),NETWORKDAYS.INTL($P58,(BW$4)-1,1,(Holidays!$A$1:$A$248)),0)+IF(AND($P58&lt;BV$4,$Q58&lt;BW$4,$Q58&gt;=BV$4),NETWORKDAYS.INTL(BV$4,$Q58,1,(Holidays!$A$1:$A$248)),0)+IF(AND($P58&lt;BV$4,$Q58&gt;=BW$4,$Q58&gt;=BV$4),NETWORKDAYS.INTL(BV$4,(BW$4)-1,1,(Holidays!$A$1:$A$248)),0))*$S58,"")</f>
        <v>0</v>
      </c>
      <c r="BW58" s="191">
        <f>IFERROR((IF(AND($P58&gt;=BW$4,$P58&lt;BX$4,$Q58&lt;BX$4),NETWORKDAYS.INTL($P58,$Q58,1,(Holidays!$A$1:$A$248)),0)+IF(AND($P58&gt;=BW$4,$P58&lt;BX$4,$Q58&gt;=BX$4),NETWORKDAYS.INTL($P58,(BX$4)-1,1,(Holidays!$A$1:$A$248)),0)+IF(AND($P58&lt;BW$4,$Q58&lt;BX$4,$Q58&gt;=BW$4),NETWORKDAYS.INTL(BW$4,$Q58,1,(Holidays!$A$1:$A$248)),0)+IF(AND($P58&lt;BW$4,$Q58&gt;=BX$4,$Q58&gt;=BW$4),NETWORKDAYS.INTL(BW$4,(BX$4)-1,1,(Holidays!$A$1:$A$248)),0))*$S58,"")</f>
        <v>0</v>
      </c>
      <c r="BX58" s="191">
        <f>IFERROR((IF(AND($P58&gt;=BX$4,$P58&lt;BY$4,$Q58&lt;BY$4),NETWORKDAYS.INTL($P58,$Q58,1,(Holidays!$A$1:$A$248)),0)+IF(AND($P58&gt;=BX$4,$P58&lt;BY$4,$Q58&gt;=BY$4),NETWORKDAYS.INTL($P58,(BY$4)-1,1,(Holidays!$A$1:$A$248)),0)+IF(AND($P58&lt;BX$4,$Q58&lt;BY$4,$Q58&gt;=BX$4),NETWORKDAYS.INTL(BX$4,$Q58,1,(Holidays!$A$1:$A$248)),0)+IF(AND($P58&lt;BX$4,$Q58&gt;=BY$4,$Q58&gt;=BX$4),NETWORKDAYS.INTL(BX$4,(BY$4)-1,1,(Holidays!$A$1:$A$248)),0))*$S58,"")</f>
        <v>0</v>
      </c>
      <c r="BY58" s="191">
        <f>IFERROR((IF(AND($P58&gt;=BY$4,$P58&lt;BZ$4,$Q58&lt;BZ$4),NETWORKDAYS.INTL($P58,$Q58,1,(Holidays!$A$1:$A$248)),0)+IF(AND($P58&gt;=BY$4,$P58&lt;BZ$4,$Q58&gt;=BZ$4),NETWORKDAYS.INTL($P58,(BZ$4)-1,1,(Holidays!$A$1:$A$248)),0)+IF(AND($P58&lt;BY$4,$Q58&lt;BZ$4,$Q58&gt;=BY$4),NETWORKDAYS.INTL(BY$4,$Q58,1,(Holidays!$A$1:$A$248)),0)+IF(AND($P58&lt;BY$4,$Q58&gt;=BZ$4,$Q58&gt;=BY$4),NETWORKDAYS.INTL(BY$4,(BZ$4)-1,1,(Holidays!$A$1:$A$248)),0))*$S58,"")</f>
        <v>0</v>
      </c>
      <c r="BZ58" s="191">
        <f>IFERROR((IF(AND($P58&gt;=BZ$4,$P58&lt;CA$4,$Q58&lt;CA$4),NETWORKDAYS.INTL($P58,$Q58,1,(Holidays!$A$1:$A$248)),0)+IF(AND($P58&gt;=BZ$4,$P58&lt;CA$4,$Q58&gt;=CA$4),NETWORKDAYS.INTL($P58,(CA$4)-1,1,(Holidays!$A$1:$A$248)),0)+IF(AND($P58&lt;BZ$4,$Q58&lt;CA$4,$Q58&gt;=BZ$4),NETWORKDAYS.INTL(BZ$4,$Q58,1,(Holidays!$A$1:$A$248)),0)+IF(AND($P58&lt;BZ$4,$Q58&gt;=CA$4,$Q58&gt;=BZ$4),NETWORKDAYS.INTL(BZ$4,(CA$4)-1,1,(Holidays!$A$1:$A$248)),0))*$S58,"")</f>
        <v>0</v>
      </c>
      <c r="CA58" s="191">
        <f>IFERROR((IF(AND($P58&gt;=CA$4,$P58&lt;CB$4,$Q58&lt;CB$4),NETWORKDAYS.INTL($P58,$Q58,1,(Holidays!$A$1:$A$248)),0)+IF(AND($P58&gt;=CA$4,$P58&lt;CB$4,$Q58&gt;=CB$4),NETWORKDAYS.INTL($P58,(CB$4)-1,1,(Holidays!$A$1:$A$248)),0)+IF(AND($P58&lt;CA$4,$Q58&lt;CB$4,$Q58&gt;=CA$4),NETWORKDAYS.INTL(CA$4,$Q58,1,(Holidays!$A$1:$A$248)),0)+IF(AND($P58&lt;CA$4,$Q58&gt;=CB$4,$Q58&gt;=CA$4),NETWORKDAYS.INTL(CA$4,(CB$4)-1,1,(Holidays!$A$1:$A$248)),0))*$S58,"")</f>
        <v>0</v>
      </c>
      <c r="CB58" s="191">
        <f>IFERROR((IF(AND($P58&gt;=CB$4,$P58&lt;CC$4,$Q58&lt;CC$4),NETWORKDAYS.INTL($P58,$Q58,1,(Holidays!$A$1:$A$248)),0)+IF(AND($P58&gt;=CB$4,$P58&lt;CC$4,$Q58&gt;=CC$4),NETWORKDAYS.INTL($P58,(CC$4)-1,1,(Holidays!$A$1:$A$248)),0)+IF(AND($P58&lt;CB$4,$Q58&lt;CC$4,$Q58&gt;=CB$4),NETWORKDAYS.INTL(CB$4,$Q58,1,(Holidays!$A$1:$A$248)),0)+IF(AND($P58&lt;CB$4,$Q58&gt;=CC$4,$Q58&gt;=CB$4),NETWORKDAYS.INTL(CB$4,(CC$4)-1,1,(Holidays!$A$1:$A$248)),0))*$S58,"")</f>
        <v>0</v>
      </c>
      <c r="CC58" s="191">
        <f>IFERROR((IF(AND($P58&gt;=CC$4,$P58&lt;CD$4,$Q58&lt;CD$4),NETWORKDAYS.INTL($P58,$Q58,1,(Holidays!$A$1:$A$248)),0)+IF(AND($P58&gt;=CC$4,$P58&lt;CD$4,$Q58&gt;=CD$4),NETWORKDAYS.INTL($P58,(CD$4)-1,1,(Holidays!$A$1:$A$248)),0)+IF(AND($P58&lt;CC$4,$Q58&lt;CD$4,$Q58&gt;=CC$4),NETWORKDAYS.INTL(CC$4,$Q58,1,(Holidays!$A$1:$A$248)),0)+IF(AND($P58&lt;CC$4,$Q58&gt;=CD$4,$Q58&gt;=CC$4),NETWORKDAYS.INTL(CC$4,(CD$4)-1,1,(Holidays!$A$1:$A$248)),0))*$S58,"")</f>
        <v>0</v>
      </c>
      <c r="CD58" s="191">
        <f>IFERROR((IF(AND($P58&gt;=CD$4,$P58&lt;CE$4,$Q58&lt;CE$4),NETWORKDAYS.INTL($P58,$Q58,1,(Holidays!$A$1:$A$248)),0)+IF(AND($P58&gt;=CD$4,$P58&lt;CE$4,$Q58&gt;=CE$4),NETWORKDAYS.INTL($P58,(CE$4)-1,1,(Holidays!$A$1:$A$248)),0)+IF(AND($P58&lt;CD$4,$Q58&lt;CE$4,$Q58&gt;=CD$4),NETWORKDAYS.INTL(CD$4,$Q58,1,(Holidays!$A$1:$A$248)),0)+IF(AND($P58&lt;CD$4,$Q58&gt;=CE$4,$Q58&gt;=CD$4),NETWORKDAYS.INTL(CD$4,(CE$4)-1,1,(Holidays!$A$1:$A$248)),0))*$S58,"")</f>
        <v>0</v>
      </c>
      <c r="CE58" s="191">
        <f>IFERROR((IF(AND($P58&gt;=CE$4,$P58&lt;CF$4,$Q58&lt;CF$4),NETWORKDAYS.INTL($P58,$Q58,1,(Holidays!$A$1:$A$248)),0)+IF(AND($P58&gt;=CE$4,$P58&lt;CF$4,$Q58&gt;=CF$4),NETWORKDAYS.INTL($P58,(CF$4)-1,1,(Holidays!$A$1:$A$248)),0)+IF(AND($P58&lt;CE$4,$Q58&lt;CF$4,$Q58&gt;=CE$4),NETWORKDAYS.INTL(CE$4,$Q58,1,(Holidays!$A$1:$A$248)),0)+IF(AND($P58&lt;CE$4,$Q58&gt;=CF$4,$Q58&gt;=CE$4),NETWORKDAYS.INTL(CE$4,(CF$4)-1,1,(Holidays!$A$1:$A$248)),0))*$S58,"")</f>
        <v>0</v>
      </c>
      <c r="CF58" s="191">
        <f>IFERROR((IF(AND($P58&gt;=CF$4,$P58&lt;CG$4,$Q58&lt;CG$4),NETWORKDAYS.INTL($P58,$Q58,1,(Holidays!$A$1:$A$248)),0)+IF(AND($P58&gt;=CF$4,$P58&lt;CG$4,$Q58&gt;=CG$4),NETWORKDAYS.INTL($P58,(CG$4)-1,1,(Holidays!$A$1:$A$248)),0)+IF(AND($P58&lt;CF$4,$Q58&lt;CG$4,$Q58&gt;=CF$4),NETWORKDAYS.INTL(CF$4,$Q58,1,(Holidays!$A$1:$A$248)),0)+IF(AND($P58&lt;CF$4,$Q58&gt;=CG$4,$Q58&gt;=CF$4),NETWORKDAYS.INTL(CF$4,(CG$4)-1,1,(Holidays!$A$1:$A$248)),0))*$S58,"")</f>
        <v>0</v>
      </c>
      <c r="CG58" s="191">
        <f>IFERROR((IF(AND($P58&gt;=CG$4,$P58&lt;CH$4,$Q58&lt;CH$4),NETWORKDAYS.INTL($P58,$Q58,1,(Holidays!$A$1:$A$248)),0)+IF(AND($P58&gt;=CG$4,$P58&lt;CH$4,$Q58&gt;=CH$4),NETWORKDAYS.INTL($P58,(CH$4)-1,1,(Holidays!$A$1:$A$248)),0)+IF(AND($P58&lt;CG$4,$Q58&lt;CH$4,$Q58&gt;=CG$4),NETWORKDAYS.INTL(CG$4,$Q58,1,(Holidays!$A$1:$A$248)),0)+IF(AND($P58&lt;CG$4,$Q58&gt;=CH$4,$Q58&gt;=CG$4),NETWORKDAYS.INTL(CG$4,(CH$4)-1,1,(Holidays!$A$1:$A$248)),0))*$S58,"")</f>
        <v>0</v>
      </c>
      <c r="CH58" s="191">
        <f>IFERROR((IF(AND($P58&gt;=CH$4,$P58&lt;CI$4,$Q58&lt;CI$4),NETWORKDAYS.INTL($P58,$Q58,1,(Holidays!$A$1:$A$248)),0)+IF(AND($P58&gt;=CH$4,$P58&lt;CI$4,$Q58&gt;=CI$4),NETWORKDAYS.INTL($P58,(CI$4)-1,1,(Holidays!$A$1:$A$248)),0)+IF(AND($P58&lt;CH$4,$Q58&lt;CI$4,$Q58&gt;=CH$4),NETWORKDAYS.INTL(CH$4,$Q58,1,(Holidays!$A$1:$A$248)),0)+IF(AND($P58&lt;CH$4,$Q58&gt;=CI$4,$Q58&gt;=CH$4),NETWORKDAYS.INTL(CH$4,(CI$4)-1,1,(Holidays!$A$1:$A$248)),0))*$S58,"")</f>
        <v>0</v>
      </c>
      <c r="CI58" s="191">
        <f>IFERROR((IF(AND($P58&gt;=CI$4,$P58&lt;CJ$4,$Q58&lt;CJ$4),NETWORKDAYS.INTL($P58,$Q58,1,(Holidays!$A$1:$A$248)),0)+IF(AND($P58&gt;=CI$4,$P58&lt;CJ$4,$Q58&gt;=CJ$4),NETWORKDAYS.INTL($P58,(CJ$4)-1,1,(Holidays!$A$1:$A$248)),0)+IF(AND($P58&lt;CI$4,$Q58&lt;CJ$4,$Q58&gt;=CI$4),NETWORKDAYS.INTL(CI$4,$Q58,1,(Holidays!$A$1:$A$248)),0)+IF(AND($P58&lt;CI$4,$Q58&gt;=CJ$4,$Q58&gt;=CI$4),NETWORKDAYS.INTL(CI$4,(CJ$4)-1,1,(Holidays!$A$1:$A$248)),0))*$S58,"")</f>
        <v>0</v>
      </c>
      <c r="CJ58" s="191">
        <f>IFERROR((IF(AND($P58&gt;=CJ$4,$P58&lt;CK$4,$Q58&lt;CK$4),NETWORKDAYS.INTL($P58,$Q58,1,(Holidays!$A$1:$A$248)),0)+IF(AND($P58&gt;=CJ$4,$P58&lt;CK$4,$Q58&gt;=CK$4),NETWORKDAYS.INTL($P58,(CK$4)-1,1,(Holidays!$A$1:$A$248)),0)+IF(AND($P58&lt;CJ$4,$Q58&lt;CK$4,$Q58&gt;=CJ$4),NETWORKDAYS.INTL(CJ$4,$Q58,1,(Holidays!$A$1:$A$248)),0)+IF(AND($P58&lt;CJ$4,$Q58&gt;=CK$4,$Q58&gt;=CJ$4),NETWORKDAYS.INTL(CJ$4,(CK$4)-1,1,(Holidays!$A$1:$A$248)),0))*$S58,"")</f>
        <v>0</v>
      </c>
      <c r="CK58" s="191">
        <f>IFERROR((IF(AND($P58&gt;=CK$4,$P58&lt;CL$4,$Q58&lt;CL$4),NETWORKDAYS.INTL($P58,$Q58,1,(Holidays!$A$1:$A$248)),0)+IF(AND($P58&gt;=CK$4,$P58&lt;CL$4,$Q58&gt;=CL$4),NETWORKDAYS.INTL($P58,(CL$4)-1,1,(Holidays!$A$1:$A$248)),0)+IF(AND($P58&lt;CK$4,$Q58&lt;CL$4,$Q58&gt;=CK$4),NETWORKDAYS.INTL(CK$4,$Q58,1,(Holidays!$A$1:$A$248)),0)+IF(AND($P58&lt;CK$4,$Q58&gt;=CL$4,$Q58&gt;=CK$4),NETWORKDAYS.INTL(CK$4,(CL$4)-1,1,(Holidays!$A$1:$A$248)),0))*$S58,"")</f>
        <v>0</v>
      </c>
      <c r="CL58" s="191">
        <f>IFERROR((IF(AND($P58&gt;=CL$4,$P58&lt;CM$4,$Q58&lt;CM$4),NETWORKDAYS.INTL($P58,$Q58,1,(Holidays!$A$1:$A$248)),0)+IF(AND($P58&gt;=CL$4,$P58&lt;CM$4,$Q58&gt;=CM$4),NETWORKDAYS.INTL($P58,(CM$4)-1,1,(Holidays!$A$1:$A$248)),0)+IF(AND($P58&lt;CL$4,$Q58&lt;CM$4,$Q58&gt;=CL$4),NETWORKDAYS.INTL(CL$4,$Q58,1,(Holidays!$A$1:$A$248)),0)+IF(AND($P58&lt;CL$4,$Q58&gt;=CM$4,$Q58&gt;=CL$4),NETWORKDAYS.INTL(CL$4,(CM$4)-1,1,(Holidays!$A$1:$A$248)),0))*$S58,"")</f>
        <v>0</v>
      </c>
      <c r="CM58" s="191">
        <f>IFERROR((IF(AND($P58&gt;=CM$4,$P58&lt;CN$4,$Q58&lt;CN$4),NETWORKDAYS.INTL($P58,$Q58,1,(Holidays!$A$1:$A$248)),0)+IF(AND($P58&gt;=CM$4,$P58&lt;CN$4,$Q58&gt;=CN$4),NETWORKDAYS.INTL($P58,(CN$4)-1,1,(Holidays!$A$1:$A$248)),0)+IF(AND($P58&lt;CM$4,$Q58&lt;CN$4,$Q58&gt;=CM$4),NETWORKDAYS.INTL(CM$4,$Q58,1,(Holidays!$A$1:$A$248)),0)+IF(AND($P58&lt;CM$4,$Q58&gt;=CN$4,$Q58&gt;=CM$4),NETWORKDAYS.INTL(CM$4,(CN$4)-1,1,(Holidays!$A$1:$A$248)),0))*$S58,"")</f>
        <v>0</v>
      </c>
      <c r="CN58" s="191">
        <f>IFERROR((IF(AND($P58&gt;=CN$4,$P58&lt;CO$4,$Q58&lt;CO$4),NETWORKDAYS.INTL($P58,$Q58,1,(Holidays!$A$1:$A$248)),0)+IF(AND($P58&gt;=CN$4,$P58&lt;CO$4,$Q58&gt;=CO$4),NETWORKDAYS.INTL($P58,(CO$4)-1,1,(Holidays!$A$1:$A$248)),0)+IF(AND($P58&lt;CN$4,$Q58&lt;CO$4,$Q58&gt;=CN$4),NETWORKDAYS.INTL(CN$4,$Q58,1,(Holidays!$A$1:$A$248)),0)+IF(AND($P58&lt;CN$4,$Q58&gt;=CO$4,$Q58&gt;=CN$4),NETWORKDAYS.INTL(CN$4,(CO$4)-1,1,(Holidays!$A$1:$A$248)),0))*$S58,"")</f>
        <v>0</v>
      </c>
      <c r="CO58" s="191">
        <f>IFERROR((IF(AND($P58&gt;=CO$4,$P58&lt;CP$4,$Q58&lt;CP$4),NETWORKDAYS.INTL($P58,$Q58,1,(Holidays!$A$1:$A$248)),0)+IF(AND($P58&gt;=CO$4,$P58&lt;CP$4,$Q58&gt;=CP$4),NETWORKDAYS.INTL($P58,(CP$4)-1,1,(Holidays!$A$1:$A$248)),0)+IF(AND($P58&lt;CO$4,$Q58&lt;CP$4,$Q58&gt;=CO$4),NETWORKDAYS.INTL(CO$4,$Q58,1,(Holidays!$A$1:$A$248)),0)+IF(AND($P58&lt;CO$4,$Q58&gt;=CP$4,$Q58&gt;=CO$4),NETWORKDAYS.INTL(CO$4,(CP$4)-1,1,(Holidays!$A$1:$A$248)),0))*$S58,"")</f>
        <v>0</v>
      </c>
      <c r="CP58" s="191">
        <f>IFERROR((IF(AND($P58&gt;=CP$4,$P58&lt;CQ$4,$Q58&lt;CQ$4),NETWORKDAYS.INTL($P58,$Q58,1,(Holidays!$A$1:$A$248)),0)+IF(AND($P58&gt;=CP$4,$P58&lt;CQ$4,$Q58&gt;=CQ$4),NETWORKDAYS.INTL($P58,(CQ$4)-1,1,(Holidays!$A$1:$A$248)),0)+IF(AND($P58&lt;CP$4,$Q58&lt;CQ$4,$Q58&gt;=CP$4),NETWORKDAYS.INTL(CP$4,$Q58,1,(Holidays!$A$1:$A$248)),0)+IF(AND($P58&lt;CP$4,$Q58&gt;=CQ$4,$Q58&gt;=CP$4),NETWORKDAYS.INTL(CP$4,(CQ$4)-1,1,(Holidays!$A$1:$A$248)),0))*$S58,"")</f>
        <v>0</v>
      </c>
      <c r="CQ58" s="191">
        <f>IFERROR((IF(AND($P58&gt;=CQ$4,$P58&lt;CR$4,$Q58&lt;CR$4),NETWORKDAYS.INTL($P58,$Q58,1,(Holidays!$A$1:$A$248)),0)+IF(AND($P58&gt;=CQ$4,$P58&lt;CR$4,$Q58&gt;=CR$4),NETWORKDAYS.INTL($P58,(CR$4)-1,1,(Holidays!$A$1:$A$248)),0)+IF(AND($P58&lt;CQ$4,$Q58&lt;CR$4,$Q58&gt;=CQ$4),NETWORKDAYS.INTL(CQ$4,$Q58,1,(Holidays!$A$1:$A$248)),0)+IF(AND($P58&lt;CQ$4,$Q58&gt;=CR$4,$Q58&gt;=CQ$4),NETWORKDAYS.INTL(CQ$4,(CR$4)-1,1,(Holidays!$A$1:$A$248)),0))*$S58,"")</f>
        <v>0</v>
      </c>
      <c r="CR58" s="191">
        <f>IFERROR((IF(AND($P58&gt;=CR$4,$P58&lt;CS$4,$Q58&lt;CS$4),NETWORKDAYS.INTL($P58,$Q58,1,(Holidays!$A$1:$A$248)),0)+IF(AND($P58&gt;=CR$4,$P58&lt;CS$4,$Q58&gt;=CS$4),NETWORKDAYS.INTL($P58,(CS$4)-1,1,(Holidays!$A$1:$A$248)),0)+IF(AND($P58&lt;CR$4,$Q58&lt;CS$4,$Q58&gt;=CR$4),NETWORKDAYS.INTL(CR$4,$Q58,1,(Holidays!$A$1:$A$248)),0)+IF(AND($P58&lt;CR$4,$Q58&gt;=CS$4,$Q58&gt;=CR$4),NETWORKDAYS.INTL(CR$4,(CS$4)-1,1,(Holidays!$A$1:$A$248)),0))*$S58,"")</f>
        <v>0</v>
      </c>
      <c r="CS58" s="191">
        <f>IFERROR((IF(AND($P58&gt;=CS$4,$P58&lt;CT$4,$Q58&lt;CT$4),NETWORKDAYS.INTL($P58,$Q58,1,(Holidays!$A$1:$A$248)),0)+IF(AND($P58&gt;=CS$4,$P58&lt;CT$4,$Q58&gt;=CT$4),NETWORKDAYS.INTL($P58,(CT$4)-1,1,(Holidays!$A$1:$A$248)),0)+IF(AND($P58&lt;CS$4,$Q58&lt;CT$4,$Q58&gt;=CS$4),NETWORKDAYS.INTL(CS$4,$Q58,1,(Holidays!$A$1:$A$248)),0)+IF(AND($P58&lt;CS$4,$Q58&gt;=CT$4,$Q58&gt;=CS$4),NETWORKDAYS.INTL(CS$4,(CT$4)-1,1,(Holidays!$A$1:$A$248)),0))*$S58,"")</f>
        <v>0</v>
      </c>
      <c r="CT58" s="191">
        <f>IFERROR((IF(AND($P58&gt;=CT$4,$P58&lt;CU$4,$Q58&lt;CU$4),NETWORKDAYS.INTL($P58,$Q58,1,(Holidays!$A$1:$A$248)),0)+IF(AND($P58&gt;=CT$4,$P58&lt;CU$4,$Q58&gt;=CU$4),NETWORKDAYS.INTL($P58,(CU$4)-1,1,(Holidays!$A$1:$A$248)),0)+IF(AND($P58&lt;CT$4,$Q58&lt;CU$4,$Q58&gt;=CT$4),NETWORKDAYS.INTL(CT$4,$Q58,1,(Holidays!$A$1:$A$248)),0)+IF(AND($P58&lt;CT$4,$Q58&gt;=CU$4,$Q58&gt;=CT$4),NETWORKDAYS.INTL(CT$4,(CU$4)-1,1,(Holidays!$A$1:$A$248)),0))*$S58,"")</f>
        <v>0</v>
      </c>
      <c r="CU58" s="191">
        <f>IFERROR((IF(AND($P58&gt;=CU$4,$P58&lt;CV$4,$Q58&lt;CV$4),NETWORKDAYS.INTL($P58,$Q58,1,(Holidays!$A$1:$A$248)),0)+IF(AND($P58&gt;=CU$4,$P58&lt;CV$4,$Q58&gt;=CV$4),NETWORKDAYS.INTL($P58,(CV$4)-1,1,(Holidays!$A$1:$A$248)),0)+IF(AND($P58&lt;CU$4,$Q58&lt;CV$4,$Q58&gt;=CU$4),NETWORKDAYS.INTL(CU$4,$Q58,1,(Holidays!$A$1:$A$248)),0)+IF(AND($P58&lt;CU$4,$Q58&gt;=CV$4,$Q58&gt;=CU$4),NETWORKDAYS.INTL(CU$4,(CV$4)-1,1,(Holidays!$A$1:$A$248)),0))*$S58,"")</f>
        <v>0</v>
      </c>
      <c r="CV58" s="191">
        <f>IFERROR((IF(AND($P58&gt;=CV$4,$P58&lt;CW$4,$Q58&lt;CW$4),NETWORKDAYS.INTL($P58,$Q58,1,(Holidays!$A$1:$A$248)),0)+IF(AND($P58&gt;=CV$4,$P58&lt;CW$4,$Q58&gt;=CW$4),NETWORKDAYS.INTL($P58,(CW$4)-1,1,(Holidays!$A$1:$A$248)),0)+IF(AND($P58&lt;CV$4,$Q58&lt;CW$4,$Q58&gt;=CV$4),NETWORKDAYS.INTL(CV$4,$Q58,1,(Holidays!$A$1:$A$248)),0)+IF(AND($P58&lt;CV$4,$Q58&gt;=CW$4,$Q58&gt;=CV$4),NETWORKDAYS.INTL(CV$4,(CW$4)-1,1,(Holidays!$A$1:$A$248)),0))*$S58,"")</f>
        <v>0</v>
      </c>
      <c r="CW58" s="191">
        <f>IFERROR((IF(AND($P58&gt;=CW$4,$P58&lt;CX$4,$Q58&lt;CX$4),NETWORKDAYS.INTL($P58,$Q58,1,(Holidays!$A$1:$A$248)),0)+IF(AND($P58&gt;=CW$4,$P58&lt;CX$4,$Q58&gt;=CX$4),NETWORKDAYS.INTL($P58,(CX$4)-1,1,(Holidays!$A$1:$A$248)),0)+IF(AND($P58&lt;CW$4,$Q58&lt;CX$4,$Q58&gt;=CW$4),NETWORKDAYS.INTL(CW$4,$Q58,1,(Holidays!$A$1:$A$248)),0)+IF(AND($P58&lt;CW$4,$Q58&gt;=CX$4,$Q58&gt;=CW$4),NETWORKDAYS.INTL(CW$4,(CX$4)-1,1,(Holidays!$A$1:$A$248)),0))*$S58,"")</f>
        <v>0</v>
      </c>
      <c r="CX58" s="191">
        <f>IFERROR((IF(AND($P58&gt;=CX$4,$P58&lt;CY$4,$Q58&lt;CY$4),NETWORKDAYS.INTL($P58,$Q58,1,(Holidays!$A$1:$A$248)),0)+IF(AND($P58&gt;=CX$4,$P58&lt;CY$4,$Q58&gt;=CY$4),NETWORKDAYS.INTL($P58,(CY$4)-1,1,(Holidays!$A$1:$A$248)),0)+IF(AND($P58&lt;CX$4,$Q58&lt;CY$4,$Q58&gt;=CX$4),NETWORKDAYS.INTL(CX$4,$Q58,1,(Holidays!$A$1:$A$248)),0)+IF(AND($P58&lt;CX$4,$Q58&gt;=CY$4,$Q58&gt;=CX$4),NETWORKDAYS.INTL(CX$4,(CY$4)-1,1,(Holidays!$A$1:$A$248)),0))*$S58,"")</f>
        <v>0</v>
      </c>
      <c r="CY58" s="191">
        <f>IFERROR((IF(AND($P58&gt;=CY$4,$P58&lt;CZ$4,$Q58&lt;CZ$4),NETWORKDAYS.INTL($P58,$Q58,1,(Holidays!$A$1:$A$248)),0)+IF(AND($P58&gt;=CY$4,$P58&lt;CZ$4,$Q58&gt;=CZ$4),NETWORKDAYS.INTL($P58,(CZ$4)-1,1,(Holidays!$A$1:$A$248)),0)+IF(AND($P58&lt;CY$4,$Q58&lt;CZ$4,$Q58&gt;=CY$4),NETWORKDAYS.INTL(CY$4,$Q58,1,(Holidays!$A$1:$A$248)),0)+IF(AND($P58&lt;CY$4,$Q58&gt;=CZ$4,$Q58&gt;=CY$4),NETWORKDAYS.INTL(CY$4,(CZ$4)-1,1,(Holidays!$A$1:$A$248)),0))*$S58,"")</f>
        <v>0</v>
      </c>
      <c r="CZ58" s="191">
        <f>IFERROR((IF(AND($P58&gt;=CZ$4,$P58&lt;DA$4,$Q58&lt;DA$4),NETWORKDAYS.INTL($P58,$Q58,1,(Holidays!$A$1:$A$248)),0)+IF(AND($P58&gt;=CZ$4,$P58&lt;DA$4,$Q58&gt;=DA$4),NETWORKDAYS.INTL($P58,(DA$4)-1,1,(Holidays!$A$1:$A$248)),0)+IF(AND($P58&lt;CZ$4,$Q58&lt;DA$4,$Q58&gt;=CZ$4),NETWORKDAYS.INTL(CZ$4,$Q58,1,(Holidays!$A$1:$A$248)),0)+IF(AND($P58&lt;CZ$4,$Q58&gt;=DA$4,$Q58&gt;=CZ$4),NETWORKDAYS.INTL(CZ$4,(DA$4)-1,1,(Holidays!$A$1:$A$248)),0))*$S58,"")</f>
        <v>0</v>
      </c>
      <c r="DA58" s="191">
        <f>IFERROR((IF(AND($P58&gt;=DA$4,$P58&lt;DB$4,$Q58&lt;DB$4),NETWORKDAYS.INTL($P58,$Q58,1,(Holidays!$A$1:$A$248)),0)+IF(AND($P58&gt;=DA$4,$P58&lt;DB$4,$Q58&gt;=DB$4),NETWORKDAYS.INTL($P58,(DB$4)-1,1,(Holidays!$A$1:$A$248)),0)+IF(AND($P58&lt;DA$4,$Q58&lt;DB$4,$Q58&gt;=DA$4),NETWORKDAYS.INTL(DA$4,$Q58,1,(Holidays!$A$1:$A$248)),0)+IF(AND($P58&lt;DA$4,$Q58&gt;=DB$4,$Q58&gt;=DA$4),NETWORKDAYS.INTL(DA$4,(DB$4)-1,1,(Holidays!$A$1:$A$248)),0))*$S58,"")</f>
        <v>0</v>
      </c>
      <c r="DB58" s="191">
        <f>IFERROR((IF(AND($P58&gt;=DB$4,$P58&lt;DC$4,$Q58&lt;DC$4),NETWORKDAYS.INTL($P58,$Q58,1,(Holidays!$A$1:$A$248)),0)+IF(AND($P58&gt;=DB$4,$P58&lt;DC$4,$Q58&gt;=DC$4),NETWORKDAYS.INTL($P58,(DC$4)-1,1,(Holidays!$A$1:$A$248)),0)+IF(AND($P58&lt;DB$4,$Q58&lt;DC$4,$Q58&gt;=DB$4),NETWORKDAYS.INTL(DB$4,$Q58,1,(Holidays!$A$1:$A$248)),0)+IF(AND($P58&lt;DB$4,$Q58&gt;=DC$4,$Q58&gt;=DB$4),NETWORKDAYS.INTL(DB$4,(DC$4)-1,1,(Holidays!$A$1:$A$248)),0))*$S58,"")</f>
        <v>0</v>
      </c>
      <c r="DC58" s="191">
        <f>IFERROR((IF(AND($P58&gt;=DC$4,$P58&lt;DD$4,$Q58&lt;DD$4),NETWORKDAYS.INTL($P58,$Q58,1,(Holidays!$A$1:$A$248)),0)+IF(AND($P58&gt;=DC$4,$P58&lt;DD$4,$Q58&gt;=DD$4),NETWORKDAYS.INTL($P58,(DD$4)-1,1,(Holidays!$A$1:$A$248)),0)+IF(AND($P58&lt;DC$4,$Q58&lt;DD$4,$Q58&gt;=DC$4),NETWORKDAYS.INTL(DC$4,$Q58,1,(Holidays!$A$1:$A$248)),0)+IF(AND($P58&lt;DC$4,$Q58&gt;=DD$4,$Q58&gt;=DC$4),NETWORKDAYS.INTL(DC$4,(DD$4)-1,1,(Holidays!$A$1:$A$248)),0))*$S58,"")</f>
        <v>0</v>
      </c>
      <c r="DD58" s="192">
        <f>IFERROR((IF(AND($P58&gt;=DD$4,$P58&lt;DE$4,$Q58&lt;DE$4),NETWORKDAYS.INTL($P58,$Q58,1,(Holidays!$A$1:$A$248)),0)+IF(AND($P58&gt;=DD$4,$P58&lt;DE$4,$Q58&gt;=DE$4),NETWORKDAYS.INTL($P58,(DE$4)-1,1,(Holidays!$A$1:$A$248)),0)+IF(AND($P58&lt;DD$4,$Q58&lt;DE$4,$Q58&gt;=DD$4),NETWORKDAYS.INTL(DD$4,$Q58,1,(Holidays!$A$1:$A$248)),0)+IF(AND($P58&lt;DD$4,$Q58&gt;=DE$4,$Q58&gt;=DD$4),NETWORKDAYS.INTL(DD$4,(DE$4)-1,1,(Holidays!$A$1:$A$248)),0))*$S58,"")</f>
        <v>0</v>
      </c>
      <c r="DE58" s="191">
        <f>IFERROR((IF(AND($P58&gt;=DE$4,$P58&lt;DF$4,$Q58&lt;DF$4),NETWORKDAYS.INTL($P58,$Q58,1,(Holidays!$A$1:$A$248)),0)+IF(AND($P58&gt;=DE$4,$P58&lt;DF$4,$Q58&gt;=DF$4),NETWORKDAYS.INTL($P58,(DF$4)-1,1,(Holidays!$A$1:$A$248)),0)+IF(AND($P58&lt;DE$4,$Q58&lt;DF$4,$Q58&gt;=DE$4),NETWORKDAYS.INTL(DE$4,$Q58,1,(Holidays!$A$1:$A$248)),0)+IF(AND($P58&lt;DE$4,$Q58&gt;=DF$4,$Q58&gt;=DE$4),NETWORKDAYS.INTL(DE$4,(DF$4)-1,1,(Holidays!$A$1:$A$248)),0))*$S58,"")</f>
        <v>0</v>
      </c>
      <c r="DF58" s="191">
        <f>IFERROR((IF(AND($P58&gt;=DF$4,$P58&lt;DG$4,$Q58&lt;DG$4),NETWORKDAYS.INTL($P58,$Q58,1,(Holidays!$A$1:$A$248)),0)+IF(AND($P58&gt;=DF$4,$P58&lt;DG$4,$Q58&gt;=DG$4),NETWORKDAYS.INTL($P58,(DG$4)-1,1,(Holidays!$A$1:$A$248)),0)+IF(AND($P58&lt;DF$4,$Q58&lt;DG$4,$Q58&gt;=DF$4),NETWORKDAYS.INTL(DF$4,$Q58,1,(Holidays!$A$1:$A$248)),0)+IF(AND($P58&lt;DF$4,$Q58&gt;=DG$4,$Q58&gt;=DF$4),NETWORKDAYS.INTL(DF$4,(DG$4)-1,1,(Holidays!$A$1:$A$248)),0))*$S58,"")</f>
        <v>0</v>
      </c>
      <c r="DG58" s="191">
        <f>IFERROR((IF(AND($P58&gt;=DG$4,$P58&lt;DH$4,$Q58&lt;DH$4),NETWORKDAYS.INTL($P58,$Q58,1,(Holidays!$A$1:$A$248)),0)+IF(AND($P58&gt;=DG$4,$P58&lt;DH$4,$Q58&gt;=DH$4),NETWORKDAYS.INTL($P58,(DH$4)-1,1,(Holidays!$A$1:$A$248)),0)+IF(AND($P58&lt;DG$4,$Q58&lt;DH$4,$Q58&gt;=DG$4),NETWORKDAYS.INTL(DG$4,$Q58,1,(Holidays!$A$1:$A$248)),0)+IF(AND($P58&lt;DG$4,$Q58&gt;=DH$4,$Q58&gt;=DG$4),NETWORKDAYS.INTL(DG$4,(DH$4)-1,1,(Holidays!$A$1:$A$248)),0))*$S58,"")</f>
        <v>0</v>
      </c>
      <c r="DH58" s="191">
        <f>IFERROR((IF(AND($P58&gt;=DH$4,$P58&lt;DI$4,$Q58&lt;DI$4),NETWORKDAYS.INTL($P58,$Q58,1,(Holidays!$A$1:$A$248)),0)+IF(AND($P58&gt;=DH$4,$P58&lt;DI$4,$Q58&gt;=DI$4),NETWORKDAYS.INTL($P58,(DI$4)-1,1,(Holidays!$A$1:$A$248)),0)+IF(AND($P58&lt;DH$4,$Q58&lt;DI$4,$Q58&gt;=DH$4),NETWORKDAYS.INTL(DH$4,$Q58,1,(Holidays!$A$1:$A$248)),0)+IF(AND($P58&lt;DH$4,$Q58&gt;=DI$4,$Q58&gt;=DH$4),NETWORKDAYS.INTL(DH$4,(DI$4)-1,1,(Holidays!$A$1:$A$248)),0))*$S58,"")</f>
        <v>0</v>
      </c>
      <c r="DI58" s="191">
        <f>IFERROR((IF(AND($P58&gt;=DI$4,$P58&lt;DJ$4,$Q58&lt;DJ$4),NETWORKDAYS.INTL($P58,$Q58,1,(Holidays!$A$1:$A$248)),0)+IF(AND($P58&gt;=DI$4,$P58&lt;DJ$4,$Q58&gt;=DJ$4),NETWORKDAYS.INTL($P58,(DJ$4)-1,1,(Holidays!$A$1:$A$248)),0)+IF(AND($P58&lt;DI$4,$Q58&lt;DJ$4,$Q58&gt;=DI$4),NETWORKDAYS.INTL(DI$4,$Q58,1,(Holidays!$A$1:$A$248)),0)+IF(AND($P58&lt;DI$4,$Q58&gt;=DJ$4,$Q58&gt;=DI$4),NETWORKDAYS.INTL(DI$4,(DJ$4)-1,1,(Holidays!$A$1:$A$248)),0))*$S58,"")</f>
        <v>0</v>
      </c>
      <c r="DJ58" s="191">
        <f>IFERROR((IF(AND($P58&gt;=DJ$4,$P58&lt;DK$4,$Q58&lt;DK$4),NETWORKDAYS.INTL($P58,$Q58,1,(Holidays!$A$1:$A$248)),0)+IF(AND($P58&gt;=DJ$4,$P58&lt;DK$4,$Q58&gt;=DK$4),NETWORKDAYS.INTL($P58,(DK$4)-1,1,(Holidays!$A$1:$A$248)),0)+IF(AND($P58&lt;DJ$4,$Q58&lt;DK$4,$Q58&gt;=DJ$4),NETWORKDAYS.INTL(DJ$4,$Q58,1,(Holidays!$A$1:$A$248)),0)+IF(AND($P58&lt;DJ$4,$Q58&gt;=DK$4,$Q58&gt;=DJ$4),NETWORKDAYS.INTL(DJ$4,(DK$4)-1,1,(Holidays!$A$1:$A$248)),0))*$S58,"")</f>
        <v>0</v>
      </c>
      <c r="DK58" s="191">
        <f>IFERROR((IF(AND($P58&gt;=DK$4,$P58&lt;DL$4,$Q58&lt;DL$4),NETWORKDAYS.INTL($P58,$Q58,1,(Holidays!$A$1:$A$248)),0)+IF(AND($P58&gt;=DK$4,$P58&lt;DL$4,$Q58&gt;=DL$4),NETWORKDAYS.INTL($P58,(DL$4)-1,1,(Holidays!$A$1:$A$248)),0)+IF(AND($P58&lt;DK$4,$Q58&lt;DL$4,$Q58&gt;=DK$4),NETWORKDAYS.INTL(DK$4,$Q58,1,(Holidays!$A$1:$A$248)),0)+IF(AND($P58&lt;DK$4,$Q58&gt;=DL$4,$Q58&gt;=DK$4),NETWORKDAYS.INTL(DK$4,(DL$4)-1,1,(Holidays!$A$1:$A$248)),0))*$S58,"")</f>
        <v>0</v>
      </c>
      <c r="DL58" s="191">
        <f>IFERROR((IF(AND($P58&gt;=DL$4,$P58&lt;DM$4,$Q58&lt;DM$4),NETWORKDAYS.INTL($P58,$Q58,1,(Holidays!$A$1:$A$248)),0)+IF(AND($P58&gt;=DL$4,$P58&lt;DM$4,$Q58&gt;=DM$4),NETWORKDAYS.INTL($P58,(DM$4)-1,1,(Holidays!$A$1:$A$248)),0)+IF(AND($P58&lt;DL$4,$Q58&lt;DM$4,$Q58&gt;=DL$4),NETWORKDAYS.INTL(DL$4,$Q58,1,(Holidays!$A$1:$A$248)),0)+IF(AND($P58&lt;DL$4,$Q58&gt;=DM$4,$Q58&gt;=DL$4),NETWORKDAYS.INTL(DL$4,(DM$4)-1,1,(Holidays!$A$1:$A$248)),0))*$S58,"")</f>
        <v>0</v>
      </c>
      <c r="DM58" s="191">
        <f>IFERROR((IF(AND($P58&gt;=DM$4,$P58&lt;DN$4,$Q58&lt;DN$4),NETWORKDAYS.INTL($P58,$Q58,1,(Holidays!$A$1:$A$248)),0)+IF(AND($P58&gt;=DM$4,$P58&lt;DN$4,$Q58&gt;=DN$4),NETWORKDAYS.INTL($P58,(DN$4)-1,1,(Holidays!$A$1:$A$248)),0)+IF(AND($P58&lt;DM$4,$Q58&lt;DN$4,$Q58&gt;=DM$4),NETWORKDAYS.INTL(DM$4,$Q58,1,(Holidays!$A$1:$A$248)),0)+IF(AND($P58&lt;DM$4,$Q58&gt;=DN$4,$Q58&gt;=DM$4),NETWORKDAYS.INTL(DM$4,(DN$4)-1,1,(Holidays!$A$1:$A$248)),0))*$S58,"")</f>
        <v>0</v>
      </c>
      <c r="DN58" s="191">
        <f>IFERROR((IF(AND($P58&gt;=DN$4,$P58&lt;DO$4,$Q58&lt;DO$4),NETWORKDAYS.INTL($P58,$Q58,1,(Holidays!$A$1:$A$248)),0)+IF(AND($P58&gt;=DN$4,$P58&lt;DO$4,$Q58&gt;=DO$4),NETWORKDAYS.INTL($P58,(DO$4)-1,1,(Holidays!$A$1:$A$248)),0)+IF(AND($P58&lt;DN$4,$Q58&lt;DO$4,$Q58&gt;=DN$4),NETWORKDAYS.INTL(DN$4,$Q58,1,(Holidays!$A$1:$A$248)),0)+IF(AND($P58&lt;DN$4,$Q58&gt;=DO$4,$Q58&gt;=DN$4),NETWORKDAYS.INTL(DN$4,(DO$4)-1,1,(Holidays!$A$1:$A$248)),0))*$S58,"")</f>
        <v>0</v>
      </c>
      <c r="DO58" s="191">
        <f>IFERROR((IF(AND($P58&gt;=DO$4,$P58&lt;DP$4,$Q58&lt;DP$4),NETWORKDAYS.INTL($P58,$Q58,1,(Holidays!$A$1:$A$248)),0)+IF(AND($P58&gt;=DO$4,$P58&lt;DP$4,$Q58&gt;=DP$4),NETWORKDAYS.INTL($P58,(DP$4)-1,1,(Holidays!$A$1:$A$248)),0)+IF(AND($P58&lt;DO$4,$Q58&lt;DP$4,$Q58&gt;=DO$4),NETWORKDAYS.INTL(DO$4,$Q58,1,(Holidays!$A$1:$A$248)),0)+IF(AND($P58&lt;DO$4,$Q58&gt;=DP$4,$Q58&gt;=DO$4),NETWORKDAYS.INTL(DO$4,(DP$4)-1,1,(Holidays!$A$1:$A$248)),0))*$S58,"")</f>
        <v>0</v>
      </c>
      <c r="DP58" s="191">
        <f>IFERROR((IF(AND($P58&gt;=DP$4,$P58&lt;DQ$4,$Q58&lt;DQ$4),NETWORKDAYS.INTL($P58,$Q58,1,(Holidays!$A$1:$A$248)),0)+IF(AND($P58&gt;=DP$4,$P58&lt;DQ$4,$Q58&gt;=DQ$4),NETWORKDAYS.INTL($P58,(DQ$4)-1,1,(Holidays!$A$1:$A$248)),0)+IF(AND($P58&lt;DP$4,$Q58&lt;DQ$4,$Q58&gt;=DP$4),NETWORKDAYS.INTL(DP$4,$Q58,1,(Holidays!$A$1:$A$248)),0)+IF(AND($P58&lt;DP$4,$Q58&gt;=DQ$4,$Q58&gt;=DP$4),NETWORKDAYS.INTL(DP$4,(DQ$4)-1,1,(Holidays!$A$1:$A$248)),0))*$S58,"")</f>
        <v>0</v>
      </c>
      <c r="DQ58" s="191">
        <f>IFERROR((IF(AND($P58&gt;=DQ$4,$P58&lt;DR$4,$Q58&lt;DR$4),NETWORKDAYS.INTL($P58,$Q58,1,(Holidays!$A$1:$A$248)),0)+IF(AND($P58&gt;=DQ$4,$P58&lt;DR$4,$Q58&gt;=DR$4),NETWORKDAYS.INTL($P58,(DR$4)-1,1,(Holidays!$A$1:$A$248)),0)+IF(AND($P58&lt;DQ$4,$Q58&lt;DR$4,$Q58&gt;=DQ$4),NETWORKDAYS.INTL(DQ$4,$Q58,1,(Holidays!$A$1:$A$248)),0)+IF(AND($P58&lt;DQ$4,$Q58&gt;=DR$4,$Q58&gt;=DQ$4),NETWORKDAYS.INTL(DQ$4,(DR$4)-1,1,(Holidays!$A$1:$A$248)),0))*$S58,"")</f>
        <v>0</v>
      </c>
      <c r="DR58" s="191">
        <f>IFERROR((IF(AND($P58&gt;=DR$4,$P58&lt;DS$4,$Q58&lt;DS$4),NETWORKDAYS.INTL($P58,$Q58,1,(Holidays!$A$1:$A$248)),0)+IF(AND($P58&gt;=DR$4,$P58&lt;DS$4,$Q58&gt;=DS$4),NETWORKDAYS.INTL($P58,(DS$4)-1,1,(Holidays!$A$1:$A$248)),0)+IF(AND($P58&lt;DR$4,$Q58&lt;DS$4,$Q58&gt;=DR$4),NETWORKDAYS.INTL(DR$4,$Q58,1,(Holidays!$A$1:$A$248)),0)+IF(AND($P58&lt;DR$4,$Q58&gt;=DS$4,$Q58&gt;=DR$4),NETWORKDAYS.INTL(DR$4,(DS$4)-1,1,(Holidays!$A$1:$A$248)),0))*$S58,"")</f>
        <v>0</v>
      </c>
      <c r="DS58" s="191">
        <f>IFERROR((IF(AND($P58&gt;=DS$4,$P58&lt;DT$4,$Q58&lt;DT$4),NETWORKDAYS.INTL($P58,$Q58,1,(Holidays!$A$1:$A$248)),0)+IF(AND($P58&gt;=DS$4,$P58&lt;DT$4,$Q58&gt;=DT$4),NETWORKDAYS.INTL($P58,(DT$4)-1,1,(Holidays!$A$1:$A$248)),0)+IF(AND($P58&lt;DS$4,$Q58&lt;DT$4,$Q58&gt;=DS$4),NETWORKDAYS.INTL(DS$4,$Q58,1,(Holidays!$A$1:$A$248)),0)+IF(AND($P58&lt;DS$4,$Q58&gt;=DT$4,$Q58&gt;=DS$4),NETWORKDAYS.INTL(DS$4,(DT$4)-1,1,(Holidays!$A$1:$A$248)),0))*$S58,"")</f>
        <v>0</v>
      </c>
      <c r="DT58" s="191">
        <f>IFERROR((IF(AND($P58&gt;=DT$4,$P58&lt;DU$4,$Q58&lt;DU$4),NETWORKDAYS.INTL($P58,$Q58,1,(Holidays!$A$1:$A$248)),0)+IF(AND($P58&gt;=DT$4,$P58&lt;DU$4,$Q58&gt;=DU$4),NETWORKDAYS.INTL($P58,(DU$4)-1,1,(Holidays!$A$1:$A$248)),0)+IF(AND($P58&lt;DT$4,$Q58&lt;DU$4,$Q58&gt;=DT$4),NETWORKDAYS.INTL(DT$4,$Q58,1,(Holidays!$A$1:$A$248)),0)+IF(AND($P58&lt;DT$4,$Q58&gt;=DU$4,$Q58&gt;=DT$4),NETWORKDAYS.INTL(DT$4,(DU$4)-1,1,(Holidays!$A$1:$A$248)),0))*$S58,"")</f>
        <v>0</v>
      </c>
      <c r="DU58" s="191">
        <f>IFERROR((IF(AND($P58&gt;=DU$4,$P58&lt;DV$4,$Q58&lt;DV$4),NETWORKDAYS.INTL($P58,$Q58,1,(Holidays!$A$1:$A$248)),0)+IF(AND($P58&gt;=DU$4,$P58&lt;DV$4,$Q58&gt;=DV$4),NETWORKDAYS.INTL($P58,(DV$4)-1,1,(Holidays!$A$1:$A$248)),0)+IF(AND($P58&lt;DU$4,$Q58&lt;DV$4,$Q58&gt;=DU$4),NETWORKDAYS.INTL(DU$4,$Q58,1,(Holidays!$A$1:$A$248)),0)+IF(AND($P58&lt;DU$4,$Q58&gt;=DV$4,$Q58&gt;=DU$4),NETWORKDAYS.INTL(DU$4,(DV$4)-1,1,(Holidays!$A$1:$A$248)),0))*$S58,"")</f>
        <v>0</v>
      </c>
      <c r="DV58" s="191">
        <f>IFERROR((IF(AND($P58&gt;=DV$4,$P58&lt;DW$4,$Q58&lt;DW$4),NETWORKDAYS.INTL($P58,$Q58,1,(Holidays!$A$1:$A$248)),0)+IF(AND($P58&gt;=DV$4,$P58&lt;DW$4,$Q58&gt;=DW$4),NETWORKDAYS.INTL($P58,(DW$4)-1,1,(Holidays!$A$1:$A$248)),0)+IF(AND($P58&lt;DV$4,$Q58&lt;DW$4,$Q58&gt;=DV$4),NETWORKDAYS.INTL(DV$4,$Q58,1,(Holidays!$A$1:$A$248)),0)+IF(AND($P58&lt;DV$4,$Q58&gt;=DW$4,$Q58&gt;=DV$4),NETWORKDAYS.INTL(DV$4,(DW$4)-1,1,(Holidays!$A$1:$A$248)),0))*$S58,"")</f>
        <v>0</v>
      </c>
      <c r="DW58" s="191">
        <f>IFERROR((IF(AND($P58&gt;=DW$4,$P58&lt;DX$4,$Q58&lt;DX$4),NETWORKDAYS.INTL($P58,$Q58,1,(Holidays!$A$1:$A$248)),0)+IF(AND($P58&gt;=DW$4,$P58&lt;DX$4,$Q58&gt;=DX$4),NETWORKDAYS.INTL($P58,(DX$4)-1,1,(Holidays!$A$1:$A$248)),0)+IF(AND($P58&lt;DW$4,$Q58&lt;DX$4,$Q58&gt;=DW$4),NETWORKDAYS.INTL(DW$4,$Q58,1,(Holidays!$A$1:$A$248)),0)+IF(AND($P58&lt;DW$4,$Q58&gt;=DX$4,$Q58&gt;=DW$4),NETWORKDAYS.INTL(DW$4,(DX$4)-1,1,(Holidays!$A$1:$A$248)),0))*$S58,"")</f>
        <v>0</v>
      </c>
      <c r="DX58" s="191">
        <f>IFERROR((IF(AND($P58&gt;=DX$4,$P58&lt;DY$4,$Q58&lt;DY$4),NETWORKDAYS.INTL($P58,$Q58,1,(Holidays!$A$1:$A$248)),0)+IF(AND($P58&gt;=DX$4,$P58&lt;DY$4,$Q58&gt;=DY$4),NETWORKDAYS.INTL($P58,(DY$4)-1,1,(Holidays!$A$1:$A$248)),0)+IF(AND($P58&lt;DX$4,$Q58&lt;DY$4,$Q58&gt;=DX$4),NETWORKDAYS.INTL(DX$4,$Q58,1,(Holidays!$A$1:$A$248)),0)+IF(AND($P58&lt;DX$4,$Q58&gt;=DY$4,$Q58&gt;=DX$4),NETWORKDAYS.INTL(DX$4,(DY$4)-1,1,(Holidays!$A$1:$A$248)),0))*$S58,"")</f>
        <v>0</v>
      </c>
      <c r="DY58" s="191">
        <f>IFERROR((IF(AND($P58&gt;=DY$4,$P58&lt;DZ$4,$Q58&lt;DZ$4),NETWORKDAYS.INTL($P58,$Q58,1,(Holidays!$A$1:$A$248)),0)+IF(AND($P58&gt;=DY$4,$P58&lt;DZ$4,$Q58&gt;=DZ$4),NETWORKDAYS.INTL($P58,(DZ$4)-1,1,(Holidays!$A$1:$A$248)),0)+IF(AND($P58&lt;DY$4,$Q58&lt;DZ$4,$Q58&gt;=DY$4),NETWORKDAYS.INTL(DY$4,$Q58,1,(Holidays!$A$1:$A$248)),0)+IF(AND($P58&lt;DY$4,$Q58&gt;=DZ$4,$Q58&gt;=DY$4),NETWORKDAYS.INTL(DY$4,(DZ$4)-1,1,(Holidays!$A$1:$A$248)),0))*$S58,"")</f>
        <v>0</v>
      </c>
      <c r="DZ58" s="191">
        <f>IFERROR((IF(AND($P58&gt;=DZ$4,$P58&lt;EA$4,$Q58&lt;EA$4),NETWORKDAYS.INTL($P58,$Q58,1,(Holidays!$A$1:$A$248)),0)+IF(AND($P58&gt;=DZ$4,$P58&lt;EA$4,$Q58&gt;=EA$4),NETWORKDAYS.INTL($P58,(EA$4)-1,1,(Holidays!$A$1:$A$248)),0)+IF(AND($P58&lt;DZ$4,$Q58&lt;EA$4,$Q58&gt;=DZ$4),NETWORKDAYS.INTL(DZ$4,$Q58,1,(Holidays!$A$1:$A$248)),0)+IF(AND($P58&lt;DZ$4,$Q58&gt;=EA$4,$Q58&gt;=DZ$4),NETWORKDAYS.INTL(DZ$4,(EA$4)-1,1,(Holidays!$A$1:$A$248)),0))*$S58,"")</f>
        <v>0</v>
      </c>
      <c r="EA58" s="191">
        <f>IFERROR((IF(AND($P58&gt;=EA$4,$P58&lt;EB$4,$Q58&lt;EB$4),NETWORKDAYS.INTL($P58,$Q58,1,(Holidays!$A$1:$A$248)),0)+IF(AND($P58&gt;=EA$4,$P58&lt;EB$4,$Q58&gt;=EB$4),NETWORKDAYS.INTL($P58,(EB$4)-1,1,(Holidays!$A$1:$A$248)),0)+IF(AND($P58&lt;EA$4,$Q58&lt;EB$4,$Q58&gt;=EA$4),NETWORKDAYS.INTL(EA$4,$Q58,1,(Holidays!$A$1:$A$248)),0)+IF(AND($P58&lt;EA$4,$Q58&gt;=EB$4,$Q58&gt;=EA$4),NETWORKDAYS.INTL(EA$4,(EB$4)-1,1,(Holidays!$A$1:$A$248)),0))*$S58,"")</f>
        <v>0</v>
      </c>
      <c r="EB58" s="191">
        <f>IFERROR((IF(AND($P58&gt;=EB$4,$P58&lt;EC$4,$Q58&lt;EC$4),NETWORKDAYS.INTL($P58,$Q58,1,(Holidays!$A$1:$A$248)),0)+IF(AND($P58&gt;=EB$4,$P58&lt;EC$4,$Q58&gt;=EC$4),NETWORKDAYS.INTL($P58,(EC$4)-1,1,(Holidays!$A$1:$A$248)),0)+IF(AND($P58&lt;EB$4,$Q58&lt;EC$4,$Q58&gt;=EB$4),NETWORKDAYS.INTL(EB$4,$Q58,1,(Holidays!$A$1:$A$248)),0)+IF(AND($P58&lt;EB$4,$Q58&gt;=EC$4,$Q58&gt;=EB$4),NETWORKDAYS.INTL(EB$4,(EC$4)-1,1,(Holidays!$A$1:$A$248)),0))*$S58,"")</f>
        <v>0</v>
      </c>
      <c r="EC58" s="191">
        <f>IFERROR((IF(AND($P58&gt;=EC$4,$P58&lt;ED$4,$Q58&lt;ED$4),NETWORKDAYS.INTL($P58,$Q58,1,(Holidays!$A$1:$A$248)),0)+IF(AND($P58&gt;=EC$4,$P58&lt;ED$4,$Q58&gt;=ED$4),NETWORKDAYS.INTL($P58,(ED$4)-1,1,(Holidays!$A$1:$A$248)),0)+IF(AND($P58&lt;EC$4,$Q58&lt;ED$4,$Q58&gt;=EC$4),NETWORKDAYS.INTL(EC$4,$Q58,1,(Holidays!$A$1:$A$248)),0)+IF(AND($P58&lt;EC$4,$Q58&gt;=ED$4,$Q58&gt;=EC$4),NETWORKDAYS.INTL(EC$4,(ED$4)-1,1,(Holidays!$A$1:$A$248)),0))*$S58,"")</f>
        <v>0</v>
      </c>
      <c r="ED58" s="191">
        <f>IFERROR((IF(AND($P58&gt;=ED$4,$P58&lt;EE$4,$Q58&lt;EE$4),NETWORKDAYS.INTL($P58,$Q58,1,(Holidays!$A$1:$A$248)),0)+IF(AND($P58&gt;=ED$4,$P58&lt;EE$4,$Q58&gt;=EE$4),NETWORKDAYS.INTL($P58,(EE$4)-1,1,(Holidays!$A$1:$A$248)),0)+IF(AND($P58&lt;ED$4,$Q58&lt;EE$4,$Q58&gt;=ED$4),NETWORKDAYS.INTL(ED$4,$Q58,1,(Holidays!$A$1:$A$248)),0)+IF(AND($P58&lt;ED$4,$Q58&gt;=EE$4,$Q58&gt;=ED$4),NETWORKDAYS.INTL(ED$4,(EE$4)-1,1,(Holidays!$A$1:$A$248)),0))*$S58,"")</f>
        <v>0</v>
      </c>
      <c r="EE58" s="191">
        <f>IFERROR((IF(AND($P58&gt;=EE$4,$P58&lt;EF$4,$Q58&lt;EF$4),NETWORKDAYS.INTL($P58,$Q58,1,(Holidays!$A$1:$A$248)),0)+IF(AND($P58&gt;=EE$4,$P58&lt;EF$4,$Q58&gt;=EF$4),NETWORKDAYS.INTL($P58,(EF$4)-1,1,(Holidays!$A$1:$A$248)),0)+IF(AND($P58&lt;EE$4,$Q58&lt;EF$4,$Q58&gt;=EE$4),NETWORKDAYS.INTL(EE$4,$Q58,1,(Holidays!$A$1:$A$248)),0)+IF(AND($P58&lt;EE$4,$Q58&gt;=EF$4,$Q58&gt;=EE$4),NETWORKDAYS.INTL(EE$4,(EF$4)-1,1,(Holidays!$A$1:$A$248)),0))*$S58,"")</f>
        <v>0</v>
      </c>
      <c r="EF58" s="191">
        <f>IFERROR((IF(AND($P58&gt;=EF$4,$P58&lt;EG$4,$Q58&lt;EG$4),NETWORKDAYS.INTL($P58,$Q58,1,(Holidays!$A$1:$A$248)),0)+IF(AND($P58&gt;=EF$4,$P58&lt;EG$4,$Q58&gt;=EG$4),NETWORKDAYS.INTL($P58,(EG$4)-1,1,(Holidays!$A$1:$A$248)),0)+IF(AND($P58&lt;EF$4,$Q58&lt;EG$4,$Q58&gt;=EF$4),NETWORKDAYS.INTL(EF$4,$Q58,1,(Holidays!$A$1:$A$248)),0)+IF(AND($P58&lt;EF$4,$Q58&gt;=EG$4,$Q58&gt;=EF$4),NETWORKDAYS.INTL(EF$4,(EG$4)-1,1,(Holidays!$A$1:$A$248)),0))*$S58,"")</f>
        <v>0</v>
      </c>
      <c r="EG58" s="191">
        <f>IFERROR((IF(AND($P58&gt;=EG$4,$P58&lt;EH$4,$Q58&lt;EH$4),NETWORKDAYS.INTL($P58,$Q58,1,(Holidays!$A$1:$A$248)),0)+IF(AND($P58&gt;=EG$4,$P58&lt;EH$4,$Q58&gt;=EH$4),NETWORKDAYS.INTL($P58,(EH$4)-1,1,(Holidays!$A$1:$A$248)),0)+IF(AND($P58&lt;EG$4,$Q58&lt;EH$4,$Q58&gt;=EG$4),NETWORKDAYS.INTL(EG$4,$Q58,1,(Holidays!$A$1:$A$248)),0)+IF(AND($P58&lt;EG$4,$Q58&gt;=EH$4,$Q58&gt;=EG$4),NETWORKDAYS.INTL(EG$4,(EH$4)-1,1,(Holidays!$A$1:$A$248)),0))*$S58,"")</f>
        <v>0</v>
      </c>
      <c r="EH58" s="191">
        <f>IFERROR((IF(AND($P58&gt;=EH$4,$P58&lt;EI$4,$Q58&lt;EI$4),NETWORKDAYS.INTL($P58,$Q58,1,(Holidays!$A$1:$A$248)),0)+IF(AND($P58&gt;=EH$4,$P58&lt;EI$4,$Q58&gt;=EI$4),NETWORKDAYS.INTL($P58,(EI$4)-1,1,(Holidays!$A$1:$A$248)),0)+IF(AND($P58&lt;EH$4,$Q58&lt;EI$4,$Q58&gt;=EH$4),NETWORKDAYS.INTL(EH$4,$Q58,1,(Holidays!$A$1:$A$248)),0)+IF(AND($P58&lt;EH$4,$Q58&gt;=EI$4,$Q58&gt;=EH$4),NETWORKDAYS.INTL(EH$4,(EI$4)-1,1,(Holidays!$A$1:$A$248)),0))*$S58,"")</f>
        <v>0</v>
      </c>
      <c r="EI58" s="191">
        <f>IFERROR((IF(AND($P58&gt;=EI$4,$P58&lt;EJ$4,$Q58&lt;EJ$4),NETWORKDAYS.INTL($P58,$Q58,1,(Holidays!$A$1:$A$248)),0)+IF(AND($P58&gt;=EI$4,$P58&lt;EJ$4,$Q58&gt;=EJ$4),NETWORKDAYS.INTL($P58,(EJ$4)-1,1,(Holidays!$A$1:$A$248)),0)+IF(AND($P58&lt;EI$4,$Q58&lt;EJ$4,$Q58&gt;=EI$4),NETWORKDAYS.INTL(EI$4,$Q58,1,(Holidays!$A$1:$A$248)),0)+IF(AND($P58&lt;EI$4,$Q58&gt;=EJ$4,$Q58&gt;=EI$4),NETWORKDAYS.INTL(EI$4,(EJ$4)-1,1,(Holidays!$A$1:$A$248)),0))*$S58,"")</f>
        <v>0</v>
      </c>
      <c r="EJ58" s="191">
        <f>IFERROR((IF(AND($P58&gt;=EJ$4,$P58&lt;EK$4,$Q58&lt;EK$4),NETWORKDAYS.INTL($P58,$Q58,1,(Holidays!$A$1:$A$248)),0)+IF(AND($P58&gt;=EJ$4,$P58&lt;EK$4,$Q58&gt;=EK$4),NETWORKDAYS.INTL($P58,(EK$4)-1,1,(Holidays!$A$1:$A$248)),0)+IF(AND($P58&lt;EJ$4,$Q58&lt;EK$4,$Q58&gt;=EJ$4),NETWORKDAYS.INTL(EJ$4,$Q58,1,(Holidays!$A$1:$A$248)),0)+IF(AND($P58&lt;EJ$4,$Q58&gt;=EK$4,$Q58&gt;=EJ$4),NETWORKDAYS.INTL(EJ$4,(EK$4)-1,1,(Holidays!$A$1:$A$248)),0))*$S58,"")</f>
        <v>0</v>
      </c>
      <c r="EK58" s="191">
        <f>IFERROR((IF(AND($P58&gt;=EK$4,$P58&lt;EL$4,$Q58&lt;EL$4),NETWORKDAYS.INTL($P58,$Q58,1,(Holidays!$A$1:$A$248)),0)+IF(AND($P58&gt;=EK$4,$P58&lt;EL$4,$Q58&gt;=EL$4),NETWORKDAYS.INTL($P58,(EL$4)-1,1,(Holidays!$A$1:$A$248)),0)+IF(AND($P58&lt;EK$4,$Q58&lt;EL$4,$Q58&gt;=EK$4),NETWORKDAYS.INTL(EK$4,$Q58,1,(Holidays!$A$1:$A$248)),0)+IF(AND($P58&lt;EK$4,$Q58&gt;=EL$4,$Q58&gt;=EK$4),NETWORKDAYS.INTL(EK$4,(EL$4)-1,1,(Holidays!$A$1:$A$248)),0))*$S58,"")</f>
        <v>0</v>
      </c>
      <c r="EL58" s="191">
        <f>IFERROR((IF(AND($P58&gt;=EL$4,$P58&lt;EM$4,$Q58&lt;EM$4),NETWORKDAYS.INTL($P58,$Q58,1,(Holidays!$A$1:$A$248)),0)+IF(AND($P58&gt;=EL$4,$P58&lt;EM$4,$Q58&gt;=EM$4),NETWORKDAYS.INTL($P58,(EM$4)-1,1,(Holidays!$A$1:$A$248)),0)+IF(AND($P58&lt;EL$4,$Q58&lt;EM$4,$Q58&gt;=EL$4),NETWORKDAYS.INTL(EL$4,$Q58,1,(Holidays!$A$1:$A$248)),0)+IF(AND($P58&lt;EL$4,$Q58&gt;=EM$4,$Q58&gt;=EL$4),NETWORKDAYS.INTL(EL$4,(EM$4)-1,1,(Holidays!$A$1:$A$248)),0))*$S58,"")</f>
        <v>0</v>
      </c>
      <c r="EM58" s="191">
        <f>IFERROR((IF(AND($P58&gt;=EM$4,$P58&lt;EN$4,$Q58&lt;EN$4),NETWORKDAYS.INTL($P58,$Q58,1,(Holidays!$A$1:$A$248)),0)+IF(AND($P58&gt;=EM$4,$P58&lt;EN$4,$Q58&gt;=EN$4),NETWORKDAYS.INTL($P58,(EN$4)-1,1,(Holidays!$A$1:$A$248)),0)+IF(AND($P58&lt;EM$4,$Q58&lt;EN$4,$Q58&gt;=EM$4),NETWORKDAYS.INTL(EM$4,$Q58,1,(Holidays!$A$1:$A$248)),0)+IF(AND($P58&lt;EM$4,$Q58&gt;=EN$4,$Q58&gt;=EM$4),NETWORKDAYS.INTL(EM$4,(EN$4)-1,1,(Holidays!$A$1:$A$248)),0))*$S58,"")</f>
        <v>0</v>
      </c>
      <c r="EN58" s="191">
        <f>IFERROR((IF(AND($P58&gt;=EN$4,$P58&lt;EO$4,$Q58&lt;EO$4),NETWORKDAYS.INTL($P58,$Q58,1,(Holidays!$A$1:$A$248)),0)+IF(AND($P58&gt;=EN$4,$P58&lt;EO$4,$Q58&gt;=EO$4),NETWORKDAYS.INTL($P58,(EO$4)-1,1,(Holidays!$A$1:$A$248)),0)+IF(AND($P58&lt;EN$4,$Q58&lt;EO$4,$Q58&gt;=EN$4),NETWORKDAYS.INTL(EN$4,$Q58,1,(Holidays!$A$1:$A$248)),0)+IF(AND($P58&lt;EN$4,$Q58&gt;=EO$4,$Q58&gt;=EN$4),NETWORKDAYS.INTL(EN$4,(EO$4)-1,1,(Holidays!$A$1:$A$248)),0))*$S58,"")</f>
        <v>0</v>
      </c>
      <c r="EO58" s="191">
        <f>IFERROR((IF(AND($P58&gt;=EO$4,$P58&lt;EP$4,$Q58&lt;EP$4),NETWORKDAYS.INTL($P58,$Q58,1,(Holidays!$A$1:$A$248)),0)+IF(AND($P58&gt;=EO$4,$P58&lt;EP$4,$Q58&gt;=EP$4),NETWORKDAYS.INTL($P58,(EP$4)-1,1,(Holidays!$A$1:$A$248)),0)+IF(AND($P58&lt;EO$4,$Q58&lt;EP$4,$Q58&gt;=EO$4),NETWORKDAYS.INTL(EO$4,$Q58,1,(Holidays!$A$1:$A$248)),0)+IF(AND($P58&lt;EO$4,$Q58&gt;=EP$4,$Q58&gt;=EO$4),NETWORKDAYS.INTL(EO$4,(EP$4)-1,1,(Holidays!$A$1:$A$248)),0))*$S58,"")</f>
        <v>0</v>
      </c>
      <c r="EP58" s="191">
        <f>IFERROR((IF(AND($P58&gt;=EP$4,$P58&lt;EQ$4,$Q58&lt;EQ$4),NETWORKDAYS.INTL($P58,$Q58,1,(Holidays!$A$1:$A$248)),0)+IF(AND($P58&gt;=EP$4,$P58&lt;EQ$4,$Q58&gt;=EQ$4),NETWORKDAYS.INTL($P58,(EQ$4)-1,1,(Holidays!$A$1:$A$248)),0)+IF(AND($P58&lt;EP$4,$Q58&lt;EQ$4,$Q58&gt;=EP$4),NETWORKDAYS.INTL(EP$4,$Q58,1,(Holidays!$A$1:$A$248)),0)+IF(AND($P58&lt;EP$4,$Q58&gt;=EQ$4,$Q58&gt;=EP$4),NETWORKDAYS.INTL(EP$4,(EQ$4)-1,1,(Holidays!$A$1:$A$248)),0))*$S58,"")</f>
        <v>0</v>
      </c>
      <c r="EQ58" s="191">
        <f>IFERROR((IF(AND($P58&gt;=EQ$4,$P58&lt;ER$4,$Q58&lt;ER$4),NETWORKDAYS.INTL($P58,$Q58,1,(Holidays!$A$1:$A$248)),0)+IF(AND($P58&gt;=EQ$4,$P58&lt;ER$4,$Q58&gt;=ER$4),NETWORKDAYS.INTL($P58,(ER$4)-1,1,(Holidays!$A$1:$A$248)),0)+IF(AND($P58&lt;EQ$4,$Q58&lt;ER$4,$Q58&gt;=EQ$4),NETWORKDAYS.INTL(EQ$4,$Q58,1,(Holidays!$A$1:$A$248)),0)+IF(AND($P58&lt;EQ$4,$Q58&gt;=ER$4,$Q58&gt;=EQ$4),NETWORKDAYS.INTL(EQ$4,(ER$4)-1,1,(Holidays!$A$1:$A$248)),0))*$S58,"")</f>
        <v>0</v>
      </c>
      <c r="ER58" s="191">
        <f>IFERROR((IF(AND($P58&gt;=ER$4,$P58&lt;ES$4,$Q58&lt;ES$4),NETWORKDAYS.INTL($P58,$Q58,1,(Holidays!$A$1:$A$248)),0)+IF(AND($P58&gt;=ER$4,$P58&lt;ES$4,$Q58&gt;=ES$4),NETWORKDAYS.INTL($P58,(ES$4)-1,1,(Holidays!$A$1:$A$248)),0)+IF(AND($P58&lt;ER$4,$Q58&lt;ES$4,$Q58&gt;=ER$4),NETWORKDAYS.INTL(ER$4,$Q58,1,(Holidays!$A$1:$A$248)),0)+IF(AND($P58&lt;ER$4,$Q58&gt;=ES$4,$Q58&gt;=ER$4),NETWORKDAYS.INTL(ER$4,(ES$4)-1,1,(Holidays!$A$1:$A$248)),0))*$S58,"")</f>
        <v>0</v>
      </c>
      <c r="ES58" s="191">
        <f>IFERROR((IF(AND($P58&gt;=ES$4,$P58&lt;ET$4,$Q58&lt;ET$4),NETWORKDAYS.INTL($P58,$Q58,1,(Holidays!$A$1:$A$248)),0)+IF(AND($P58&gt;=ES$4,$P58&lt;ET$4,$Q58&gt;=ET$4),NETWORKDAYS.INTL($P58,(ET$4)-1,1,(Holidays!$A$1:$A$248)),0)+IF(AND($P58&lt;ES$4,$Q58&lt;ET$4,$Q58&gt;=ES$4),NETWORKDAYS.INTL(ES$4,$Q58,1,(Holidays!$A$1:$A$248)),0)+IF(AND($P58&lt;ES$4,$Q58&gt;=ET$4,$Q58&gt;=ES$4),NETWORKDAYS.INTL(ES$4,(ET$4)-1,1,(Holidays!$A$1:$A$248)),0))*$S58,"")</f>
        <v>0</v>
      </c>
      <c r="ET58" s="191">
        <f>IFERROR((IF(AND($P58&gt;=ET$4,$P58&lt;EU$4,$Q58&lt;EU$4),NETWORKDAYS.INTL($P58,$Q58,1,(Holidays!$A$1:$A$248)),0)+IF(AND($P58&gt;=ET$4,$P58&lt;EU$4,$Q58&gt;=EU$4),NETWORKDAYS.INTL($P58,(EU$4)-1,1,(Holidays!$A$1:$A$248)),0)+IF(AND($P58&lt;ET$4,$Q58&lt;EU$4,$Q58&gt;=ET$4),NETWORKDAYS.INTL(ET$4,$Q58,1,(Holidays!$A$1:$A$248)),0)+IF(AND($P58&lt;ET$4,$Q58&gt;=EU$4,$Q58&gt;=ET$4),NETWORKDAYS.INTL(ET$4,(EU$4)-1,1,(Holidays!$A$1:$A$248)),0))*$S58,"")</f>
        <v>0</v>
      </c>
      <c r="EU58" s="191">
        <f>IFERROR((IF(AND($P58&gt;=EU$4,$P58&lt;EV$4,$Q58&lt;EV$4),NETWORKDAYS.INTL($P58,$Q58,1,(Holidays!$A$1:$A$248)),0)+IF(AND($P58&gt;=EU$4,$P58&lt;EV$4,$Q58&gt;=EV$4),NETWORKDAYS.INTL($P58,(EV$4)-1,1,(Holidays!$A$1:$A$248)),0)+IF(AND($P58&lt;EU$4,$Q58&lt;EV$4,$Q58&gt;=EU$4),NETWORKDAYS.INTL(EU$4,$Q58,1,(Holidays!$A$1:$A$248)),0)+IF(AND($P58&lt;EU$4,$Q58&gt;=EV$4,$Q58&gt;=EU$4),NETWORKDAYS.INTL(EU$4,(EV$4)-1,1,(Holidays!$A$1:$A$248)),0))*$S58,"")</f>
        <v>0</v>
      </c>
      <c r="EV58" s="191">
        <f>IFERROR((IF(AND($P58&gt;=EV$4,$P58&lt;EW$4,$Q58&lt;EW$4),NETWORKDAYS.INTL($P58,$Q58,1,(Holidays!$A$1:$A$248)),0)+IF(AND($P58&gt;=EV$4,$P58&lt;EW$4,$Q58&gt;=EW$4),NETWORKDAYS.INTL($P58,(EW$4)-1,1,(Holidays!$A$1:$A$248)),0)+IF(AND($P58&lt;EV$4,$Q58&lt;EW$4,$Q58&gt;=EV$4),NETWORKDAYS.INTL(EV$4,$Q58,1,(Holidays!$A$1:$A$248)),0)+IF(AND($P58&lt;EV$4,$Q58&gt;=EW$4,$Q58&gt;=EV$4),NETWORKDAYS.INTL(EV$4,(EW$4)-1,1,(Holidays!$A$1:$A$248)),0))*$S58,"")</f>
        <v>0</v>
      </c>
      <c r="EW58" s="191">
        <f>IFERROR((IF(AND($P58&gt;=EW$4,$P58&lt;EX$4,$Q58&lt;EX$4),NETWORKDAYS.INTL($P58,$Q58,1,(Holidays!$A$1:$A$248)),0)+IF(AND($P58&gt;=EW$4,$P58&lt;EX$4,$Q58&gt;=EX$4),NETWORKDAYS.INTL($P58,(EX$4)-1,1,(Holidays!$A$1:$A$248)),0)+IF(AND($P58&lt;EW$4,$Q58&lt;EX$4,$Q58&gt;=EW$4),NETWORKDAYS.INTL(EW$4,$Q58,1,(Holidays!$A$1:$A$248)),0)+IF(AND($P58&lt;EW$4,$Q58&gt;=EX$4,$Q58&gt;=EW$4),NETWORKDAYS.INTL(EW$4,(EX$4)-1,1,(Holidays!$A$1:$A$248)),0))*$S58,"")</f>
        <v>0</v>
      </c>
      <c r="EX58" s="191">
        <f>IFERROR((IF(AND($P58&gt;=EX$4,$P58&lt;EY$4,$Q58&lt;EY$4),NETWORKDAYS.INTL($P58,$Q58,1,(Holidays!$A$1:$A$248)),0)+IF(AND($P58&gt;=EX$4,$P58&lt;EY$4,$Q58&gt;=EY$4),NETWORKDAYS.INTL($P58,(EY$4)-1,1,(Holidays!$A$1:$A$248)),0)+IF(AND($P58&lt;EX$4,$Q58&lt;EY$4,$Q58&gt;=EX$4),NETWORKDAYS.INTL(EX$4,$Q58,1,(Holidays!$A$1:$A$248)),0)+IF(AND($P58&lt;EX$4,$Q58&gt;=EY$4,$Q58&gt;=EX$4),NETWORKDAYS.INTL(EX$4,(EY$4)-1,1,(Holidays!$A$1:$A$248)),0))*$S58,"")</f>
        <v>0</v>
      </c>
      <c r="EY58" s="191">
        <f>IFERROR((IF(AND($P58&gt;=EY$4,$P58&lt;EZ$4,$Q58&lt;EZ$4),NETWORKDAYS.INTL($P58,$Q58,1,(Holidays!$A$1:$A$248)),0)+IF(AND($P58&gt;=EY$4,$P58&lt;EZ$4,$Q58&gt;=EZ$4),NETWORKDAYS.INTL($P58,(EZ$4)-1,1,(Holidays!$A$1:$A$248)),0)+IF(AND($P58&lt;EY$4,$Q58&lt;EZ$4,$Q58&gt;=EY$4),NETWORKDAYS.INTL(EY$4,$Q58,1,(Holidays!$A$1:$A$248)),0)+IF(AND($P58&lt;EY$4,$Q58&gt;=EZ$4,$Q58&gt;=EY$4),NETWORKDAYS.INTL(EY$4,(EZ$4)-1,1,(Holidays!$A$1:$A$248)),0))*$S58,"")</f>
        <v>0</v>
      </c>
      <c r="EZ58" s="191">
        <f>IFERROR((IF(AND($P58&gt;=EZ$4,$P58&lt;FA$4,$Q58&lt;FA$4),NETWORKDAYS.INTL($P58,$Q58,1,(Holidays!$A$1:$A$248)),0)+IF(AND($P58&gt;=EZ$4,$P58&lt;FA$4,$Q58&gt;=FA$4),NETWORKDAYS.INTL($P58,(FA$4)-1,1,(Holidays!$A$1:$A$248)),0)+IF(AND($P58&lt;EZ$4,$Q58&lt;FA$4,$Q58&gt;=EZ$4),NETWORKDAYS.INTL(EZ$4,$Q58,1,(Holidays!$A$1:$A$248)),0)+IF(AND($P58&lt;EZ$4,$Q58&gt;=FA$4,$Q58&gt;=EZ$4),NETWORKDAYS.INTL(EZ$4,(FA$4)-1,1,(Holidays!$A$1:$A$248)),0))*$S58,"")</f>
        <v>0</v>
      </c>
      <c r="FA58" s="191">
        <f>IFERROR((IF(AND($P58&gt;=FA$4,$P58&lt;FB$4,$Q58&lt;FB$4),NETWORKDAYS.INTL($P58,$Q58,1,(Holidays!$A$1:$A$248)),0)+IF(AND($P58&gt;=FA$4,$P58&lt;FB$4,$Q58&gt;=FB$4),NETWORKDAYS.INTL($P58,(FB$4)-1,1,(Holidays!$A$1:$A$248)),0)+IF(AND($P58&lt;FA$4,$Q58&lt;FB$4,$Q58&gt;=FA$4),NETWORKDAYS.INTL(FA$4,$Q58,1,(Holidays!$A$1:$A$248)),0)+IF(AND($P58&lt;FA$4,$Q58&gt;=FB$4,$Q58&gt;=FA$4),NETWORKDAYS.INTL(FA$4,(FB$4)-1,1,(Holidays!$A$1:$A$248)),0))*$S58,"")</f>
        <v>0</v>
      </c>
      <c r="FB58" s="191">
        <f>IFERROR((IF(AND($P58&gt;=FB$4,$P58&lt;FC$4,$Q58&lt;FC$4),NETWORKDAYS.INTL($P58,$Q58,1,(Holidays!$A$1:$A$248)),0)+IF(AND($P58&gt;=FB$4,$P58&lt;FC$4,$Q58&gt;=FC$4),NETWORKDAYS.INTL($P58,(FC$4)-1,1,(Holidays!$A$1:$A$248)),0)+IF(AND($P58&lt;FB$4,$Q58&lt;FC$4,$Q58&gt;=FB$4),NETWORKDAYS.INTL(FB$4,$Q58,1,(Holidays!$A$1:$A$248)),0)+IF(AND($P58&lt;FB$4,$Q58&gt;=FC$4,$Q58&gt;=FB$4),NETWORKDAYS.INTL(FB$4,(FC$4)-1,1,(Holidays!$A$1:$A$248)),0))*$S58,"")</f>
        <v>0</v>
      </c>
      <c r="FC58" s="191">
        <f>IFERROR((IF(AND($P58&gt;=FC$4,$P58&lt;FD$4,$Q58&lt;FD$4),NETWORKDAYS.INTL($P58,$Q58,1,(Holidays!$A$1:$A$248)),0)+IF(AND($P58&gt;=FC$4,$P58&lt;FD$4,$Q58&gt;=FD$4),NETWORKDAYS.INTL($P58,(FD$4)-1,1,(Holidays!$A$1:$A$248)),0)+IF(AND($P58&lt;FC$4,$Q58&lt;FD$4,$Q58&gt;=FC$4),NETWORKDAYS.INTL(FC$4,$Q58,1,(Holidays!$A$1:$A$248)),0)+IF(AND($P58&lt;FC$4,$Q58&gt;=FD$4,$Q58&gt;=FC$4),NETWORKDAYS.INTL(FC$4,(FD$4)-1,1,(Holidays!$A$1:$A$248)),0))*$S58,"")</f>
        <v>0</v>
      </c>
      <c r="FD58" s="191">
        <f>IFERROR((IF(AND($P58&gt;=FD$4,$P58&lt;FE$4,$Q58&lt;FE$4),NETWORKDAYS.INTL($P58,$Q58,1,(Holidays!$A$1:$A$248)),0)+IF(AND($P58&gt;=FD$4,$P58&lt;FE$4,$Q58&gt;=FE$4),NETWORKDAYS.INTL($P58,(FE$4)-1,1,(Holidays!$A$1:$A$248)),0)+IF(AND($P58&lt;FD$4,$Q58&lt;FE$4,$Q58&gt;=FD$4),NETWORKDAYS.INTL(FD$4,$Q58,1,(Holidays!$A$1:$A$248)),0)+IF(AND($P58&lt;FD$4,$Q58&gt;=FE$4,$Q58&gt;=FD$4),NETWORKDAYS.INTL(FD$4,(FE$4)-1,1,(Holidays!$A$1:$A$248)),0))*$S58,"")</f>
        <v>0</v>
      </c>
      <c r="FE58" s="191">
        <f>IFERROR((IF(AND($P58&gt;=FE$4,$P58&lt;FF$4,$Q58&lt;FF$4),NETWORKDAYS.INTL($P58,$Q58,1,(Holidays!$A$1:$A$248)),0)+IF(AND($P58&gt;=FE$4,$P58&lt;FF$4,$Q58&gt;=FF$4),NETWORKDAYS.INTL($P58,(FF$4)-1,1,(Holidays!$A$1:$A$248)),0)+IF(AND($P58&lt;FE$4,$Q58&lt;FF$4,$Q58&gt;=FE$4),NETWORKDAYS.INTL(FE$4,$Q58,1,(Holidays!$A$1:$A$248)),0)+IF(AND($P58&lt;FE$4,$Q58&gt;=FF$4,$Q58&gt;=FE$4),NETWORKDAYS.INTL(FE$4,(FF$4)-1,1,(Holidays!$A$1:$A$248)),0))*$S58,"")</f>
        <v>0</v>
      </c>
      <c r="FF58" s="191">
        <f>IFERROR((IF(AND($P58&gt;=FF$4,$P58&lt;FG$4,$Q58&lt;FG$4),NETWORKDAYS.INTL($P58,$Q58,1,(Holidays!$A$1:$A$248)),0)+IF(AND($P58&gt;=FF$4,$P58&lt;FG$4,$Q58&gt;=FG$4),NETWORKDAYS.INTL($P58,(FG$4)-1,1,(Holidays!$A$1:$A$248)),0)+IF(AND($P58&lt;FF$4,$Q58&lt;FG$4,$Q58&gt;=FF$4),NETWORKDAYS.INTL(FF$4,$Q58,1,(Holidays!$A$1:$A$248)),0)+IF(AND($P58&lt;FF$4,$Q58&gt;=FG$4,$Q58&gt;=FF$4),NETWORKDAYS.INTL(FF$4,(FG$4)-1,1,(Holidays!$A$1:$A$248)),0))*$S58,"")</f>
        <v>0</v>
      </c>
      <c r="FG58" s="191">
        <f>IFERROR((IF(AND($P58&gt;=FG$4,$P58&lt;FH$4,$Q58&lt;FH$4),NETWORKDAYS.INTL($P58,$Q58,1,(Holidays!$A$1:$A$248)),0)+IF(AND($P58&gt;=FG$4,$P58&lt;FH$4,$Q58&gt;=FH$4),NETWORKDAYS.INTL($P58,(FH$4)-1,1,(Holidays!$A$1:$A$248)),0)+IF(AND($P58&lt;FG$4,$Q58&lt;FH$4,$Q58&gt;=FG$4),NETWORKDAYS.INTL(FG$4,$Q58,1,(Holidays!$A$1:$A$248)),0)+IF(AND($P58&lt;FG$4,$Q58&gt;=FH$4,$Q58&gt;=FG$4),NETWORKDAYS.INTL(FG$4,(FH$4)-1,1,(Holidays!$A$1:$A$248)),0))*$S58,"")</f>
        <v>0</v>
      </c>
      <c r="FH58" s="191">
        <f>IFERROR((IF(AND($P58&gt;=FH$4,$P58&lt;FI$4,$Q58&lt;FI$4),NETWORKDAYS.INTL($P58,$Q58,1,(Holidays!$A$1:$A$248)),0)+IF(AND($P58&gt;=FH$4,$P58&lt;FI$4,$Q58&gt;=FI$4),NETWORKDAYS.INTL($P58,(FI$4)-1,1,(Holidays!$A$1:$A$248)),0)+IF(AND($P58&lt;FH$4,$Q58&lt;FI$4,$Q58&gt;=FH$4),NETWORKDAYS.INTL(FH$4,$Q58,1,(Holidays!$A$1:$A$248)),0)+IF(AND($P58&lt;FH$4,$Q58&gt;=FI$4,$Q58&gt;=FH$4),NETWORKDAYS.INTL(FH$4,(FI$4)-1,1,(Holidays!$A$1:$A$248)),0))*$S58,"")</f>
        <v>0</v>
      </c>
      <c r="FI58" s="191">
        <f>IFERROR((IF(AND($P58&gt;=FI$4,$P58&lt;FJ$4,$Q58&lt;FJ$4),NETWORKDAYS.INTL($P58,$Q58,1,(Holidays!$A$1:$A$248)),0)+IF(AND($P58&gt;=FI$4,$P58&lt;FJ$4,$Q58&gt;=FJ$4),NETWORKDAYS.INTL($P58,(FJ$4)-1,1,(Holidays!$A$1:$A$248)),0)+IF(AND($P58&lt;FI$4,$Q58&lt;FJ$4,$Q58&gt;=FI$4),NETWORKDAYS.INTL(FI$4,$Q58,1,(Holidays!$A$1:$A$248)),0)+IF(AND($P58&lt;FI$4,$Q58&gt;=FJ$4,$Q58&gt;=FI$4),NETWORKDAYS.INTL(FI$4,(FJ$4)-1,1,(Holidays!$A$1:$A$248)),0))*$S58,"")</f>
        <v>0</v>
      </c>
      <c r="FJ58" s="191">
        <f>IFERROR((IF(AND($P58&gt;=FJ$4,$P58&lt;FK$4,$Q58&lt;FK$4),NETWORKDAYS.INTL($P58,$Q58,1,(Holidays!$A$1:$A$248)),0)+IF(AND($P58&gt;=FJ$4,$P58&lt;FK$4,$Q58&gt;=FK$4),NETWORKDAYS.INTL($P58,(FK$4)-1,1,(Holidays!$A$1:$A$248)),0)+IF(AND($P58&lt;FJ$4,$Q58&lt;FK$4,$Q58&gt;=FJ$4),NETWORKDAYS.INTL(FJ$4,$Q58,1,(Holidays!$A$1:$A$248)),0)+IF(AND($P58&lt;FJ$4,$Q58&gt;=FK$4,$Q58&gt;=FJ$4),NETWORKDAYS.INTL(FJ$4,(FK$4)-1,1,(Holidays!$A$1:$A$248)),0))*$S58,"")</f>
        <v>0</v>
      </c>
      <c r="FK58" s="191">
        <f>IFERROR((IF(AND($P58&gt;=FK$4,$P58&lt;FL$4,$Q58&lt;FL$4),NETWORKDAYS.INTL($P58,$Q58,1,(Holidays!$A$1:$A$248)),0)+IF(AND($P58&gt;=FK$4,$P58&lt;FL$4,$Q58&gt;=FL$4),NETWORKDAYS.INTL($P58,(FL$4)-1,1,(Holidays!$A$1:$A$248)),0)+IF(AND($P58&lt;FK$4,$Q58&lt;FL$4,$Q58&gt;=FK$4),NETWORKDAYS.INTL(FK$4,$Q58,1,(Holidays!$A$1:$A$248)),0)+IF(AND($P58&lt;FK$4,$Q58&gt;=FL$4,$Q58&gt;=FK$4),NETWORKDAYS.INTL(FK$4,(FL$4)-1,1,(Holidays!$A$1:$A$248)),0))*$S58,"")</f>
        <v>0</v>
      </c>
      <c r="FL58" s="191">
        <f>IFERROR((IF(AND($P58&gt;=FL$4,$P58&lt;FM$4,$Q58&lt;FM$4),NETWORKDAYS.INTL($P58,$Q58,1,(Holidays!$A$1:$A$248)),0)+IF(AND($P58&gt;=FL$4,$P58&lt;FM$4,$Q58&gt;=FM$4),NETWORKDAYS.INTL($P58,(FM$4)-1,1,(Holidays!$A$1:$A$248)),0)+IF(AND($P58&lt;FL$4,$Q58&lt;FM$4,$Q58&gt;=FL$4),NETWORKDAYS.INTL(FL$4,$Q58,1,(Holidays!$A$1:$A$248)),0)+IF(AND($P58&lt;FL$4,$Q58&gt;=FM$4,$Q58&gt;=FL$4),NETWORKDAYS.INTL(FL$4,(FM$4)-1,1,(Holidays!$A$1:$A$248)),0))*$S58,"")</f>
        <v>0</v>
      </c>
      <c r="FM58" s="191">
        <f>IFERROR((IF(AND($P58&gt;=FM$4,$P58&lt;FN$4,$Q58&lt;FN$4),NETWORKDAYS.INTL($P58,$Q58,1,(Holidays!$A$1:$A$248)),0)+IF(AND($P58&gt;=FM$4,$P58&lt;FN$4,$Q58&gt;=FN$4),NETWORKDAYS.INTL($P58,(FN$4)-1,1,(Holidays!$A$1:$A$248)),0)+IF(AND($P58&lt;FM$4,$Q58&lt;FN$4,$Q58&gt;=FM$4),NETWORKDAYS.INTL(FM$4,$Q58,1,(Holidays!$A$1:$A$248)),0)+IF(AND($P58&lt;FM$4,$Q58&gt;=FN$4,$Q58&gt;=FM$4),NETWORKDAYS.INTL(FM$4,(FN$4)-1,1,(Holidays!$A$1:$A$248)),0))*$S58,"")</f>
        <v>0</v>
      </c>
      <c r="FN58" s="191">
        <f>IFERROR((IF(AND($P58&gt;=FN$4,$P58&lt;FO$4,$Q58&lt;FO$4),NETWORKDAYS.INTL($P58,$Q58,1,(Holidays!$A$1:$A$248)),0)+IF(AND($P58&gt;=FN$4,$P58&lt;FO$4,$Q58&gt;=FO$4),NETWORKDAYS.INTL($P58,(FO$4)-1,1,(Holidays!$A$1:$A$248)),0)+IF(AND($P58&lt;FN$4,$Q58&lt;FO$4,$Q58&gt;=FN$4),NETWORKDAYS.INTL(FN$4,$Q58,1,(Holidays!$A$1:$A$248)),0)+IF(AND($P58&lt;FN$4,$Q58&gt;=FO$4,$Q58&gt;=FN$4),NETWORKDAYS.INTL(FN$4,(FO$4)-1,1,(Holidays!$A$1:$A$248)),0))*$S58,"")</f>
        <v>0</v>
      </c>
      <c r="FO58" s="191">
        <f>IFERROR((IF(AND($P58&gt;=FO$4,$P58&lt;FP$4,$Q58&lt;FP$4),NETWORKDAYS.INTL($P58,$Q58,1,(Holidays!$A$1:$A$248)),0)+IF(AND($P58&gt;=FO$4,$P58&lt;FP$4,$Q58&gt;=FP$4),NETWORKDAYS.INTL($P58,(FP$4)-1,1,(Holidays!$A$1:$A$248)),0)+IF(AND($P58&lt;FO$4,$Q58&lt;FP$4,$Q58&gt;=FO$4),NETWORKDAYS.INTL(FO$4,$Q58,1,(Holidays!$A$1:$A$248)),0)+IF(AND($P58&lt;FO$4,$Q58&gt;=FP$4,$Q58&gt;=FO$4),NETWORKDAYS.INTL(FO$4,(FP$4)-1,1,(Holidays!$A$1:$A$248)),0))*$S58,"")</f>
        <v>0</v>
      </c>
      <c r="FP58" s="191">
        <f>IFERROR((IF(AND($P58&gt;=FP$4,$P58&lt;FQ$4,$Q58&lt;FQ$4),NETWORKDAYS.INTL($P58,$Q58,1,(Holidays!$A$1:$A$248)),0)+IF(AND($P58&gt;=FP$4,$P58&lt;FQ$4,$Q58&gt;=FQ$4),NETWORKDAYS.INTL($P58,(FQ$4)-1,1,(Holidays!$A$1:$A$248)),0)+IF(AND($P58&lt;FP$4,$Q58&lt;FQ$4,$Q58&gt;=FP$4),NETWORKDAYS.INTL(FP$4,$Q58,1,(Holidays!$A$1:$A$248)),0)+IF(AND($P58&lt;FP$4,$Q58&gt;=FQ$4,$Q58&gt;=FP$4),NETWORKDAYS.INTL(FP$4,(FQ$4)-1,1,(Holidays!$A$1:$A$248)),0))*$S58,"")</f>
        <v>0</v>
      </c>
      <c r="FQ58" s="191">
        <f>IFERROR((IF(AND($P58&gt;=FQ$4,$P58&lt;FR$4,$Q58&lt;FR$4),NETWORKDAYS.INTL($P58,$Q58,1,(Holidays!$A$1:$A$248)),0)+IF(AND($P58&gt;=FQ$4,$P58&lt;FR$4,$Q58&gt;=FR$4),NETWORKDAYS.INTL($P58,(FR$4)-1,1,(Holidays!$A$1:$A$248)),0)+IF(AND($P58&lt;FQ$4,$Q58&lt;FR$4,$Q58&gt;=FQ$4),NETWORKDAYS.INTL(FQ$4,$Q58,1,(Holidays!$A$1:$A$248)),0)+IF(AND($P58&lt;FQ$4,$Q58&gt;=FR$4,$Q58&gt;=FQ$4),NETWORKDAYS.INTL(FQ$4,(FR$4)-1,1,(Holidays!$A$1:$A$248)),0))*$S58,"")</f>
        <v>0</v>
      </c>
      <c r="FR58" s="191">
        <f>IFERROR((IF(AND($P58&gt;=FR$4,$P58&lt;FS$4,$Q58&lt;FS$4),NETWORKDAYS.INTL($P58,$Q58,1,(Holidays!$A$1:$A$248)),0)+IF(AND($P58&gt;=FR$4,$P58&lt;FS$4,$Q58&gt;=FS$4),NETWORKDAYS.INTL($P58,(FS$4)-1,1,(Holidays!$A$1:$A$248)),0)+IF(AND($P58&lt;FR$4,$Q58&lt;FS$4,$Q58&gt;=FR$4),NETWORKDAYS.INTL(FR$4,$Q58,1,(Holidays!$A$1:$A$248)),0)+IF(AND($P58&lt;FR$4,$Q58&gt;=FS$4,$Q58&gt;=FR$4),NETWORKDAYS.INTL(FR$4,(FS$4)-1,1,(Holidays!$A$1:$A$248)),0))*$S58,"")</f>
        <v>0</v>
      </c>
      <c r="FS58" s="191">
        <f>IFERROR((IF(AND($P58&gt;=FS$4,$P58&lt;FT$4,$Q58&lt;FT$4),NETWORKDAYS.INTL($P58,$Q58,1,(Holidays!$A$1:$A$248)),0)+IF(AND($P58&gt;=FS$4,$P58&lt;FT$4,$Q58&gt;=FT$4),NETWORKDAYS.INTL($P58,(FT$4)-1,1,(Holidays!$A$1:$A$248)),0)+IF(AND($P58&lt;FS$4,$Q58&lt;FT$4,$Q58&gt;=FS$4),NETWORKDAYS.INTL(FS$4,$Q58,1,(Holidays!$A$1:$A$248)),0)+IF(AND($P58&lt;FS$4,$Q58&gt;=FT$4,$Q58&gt;=FS$4),NETWORKDAYS.INTL(FS$4,(FT$4)-1,1,(Holidays!$A$1:$A$248)),0))*$S58,"")</f>
        <v>0</v>
      </c>
      <c r="FT58" s="191">
        <f>IFERROR((IF(AND($P58&gt;=FT$4,$P58&lt;FU$4,$Q58&lt;FU$4),NETWORKDAYS.INTL($P58,$Q58,1,(Holidays!$A$1:$A$248)),0)+IF(AND($P58&gt;=FT$4,$P58&lt;FU$4,$Q58&gt;=FU$4),NETWORKDAYS.INTL($P58,(FU$4)-1,1,(Holidays!$A$1:$A$248)),0)+IF(AND($P58&lt;FT$4,$Q58&lt;FU$4,$Q58&gt;=FT$4),NETWORKDAYS.INTL(FT$4,$Q58,1,(Holidays!$A$1:$A$248)),0)+IF(AND($P58&lt;FT$4,$Q58&gt;=FU$4,$Q58&gt;=FT$4),NETWORKDAYS.INTL(FT$4,(FU$4)-1,1,(Holidays!$A$1:$A$248)),0))*$S58,"")</f>
        <v>0</v>
      </c>
      <c r="FU58" s="191">
        <f>IFERROR((IF(AND($P58&gt;=FU$4,$P58&lt;FV$4,$Q58&lt;FV$4),NETWORKDAYS.INTL($P58,$Q58,1,(Holidays!$A$1:$A$248)),0)+IF(AND($P58&gt;=FU$4,$P58&lt;FV$4,$Q58&gt;=FV$4),NETWORKDAYS.INTL($P58,(FV$4)-1,1,(Holidays!$A$1:$A$248)),0)+IF(AND($P58&lt;FU$4,$Q58&lt;FV$4,$Q58&gt;=FU$4),NETWORKDAYS.INTL(FU$4,$Q58,1,(Holidays!$A$1:$A$248)),0)+IF(AND($P58&lt;FU$4,$Q58&gt;=FV$4,$Q58&gt;=FU$4),NETWORKDAYS.INTL(FU$4,(FV$4)-1,1,(Holidays!$A$1:$A$248)),0))*$S58,"")</f>
        <v>0</v>
      </c>
      <c r="FV58" s="191">
        <f>IFERROR((IF(AND($P58&gt;=FV$4,$P58&lt;FW$4,$Q58&lt;FW$4),NETWORKDAYS.INTL($P58,$Q58,1,(Holidays!$A$1:$A$248)),0)+IF(AND($P58&gt;=FV$4,$P58&lt;FW$4,$Q58&gt;=FW$4),NETWORKDAYS.INTL($P58,(FW$4)-1,1,(Holidays!$A$1:$A$248)),0)+IF(AND($P58&lt;FV$4,$Q58&lt;FW$4,$Q58&gt;=FV$4),NETWORKDAYS.INTL(FV$4,$Q58,1,(Holidays!$A$1:$A$248)),0)+IF(AND($P58&lt;FV$4,$Q58&gt;=FW$4,$Q58&gt;=FV$4),NETWORKDAYS.INTL(FV$4,(FW$4)-1,1,(Holidays!$A$1:$A$248)),0))*$S58,"")</f>
        <v>0</v>
      </c>
      <c r="FW58" s="191">
        <f>IFERROR((IF(AND($P58&gt;=FW$4,$P58&lt;FX$4,$Q58&lt;FX$4),NETWORKDAYS.INTL($P58,$Q58,1,(Holidays!$A$1:$A$248)),0)+IF(AND($P58&gt;=FW$4,$P58&lt;FX$4,$Q58&gt;=FX$4),NETWORKDAYS.INTL($P58,(FX$4)-1,1,(Holidays!$A$1:$A$248)),0)+IF(AND($P58&lt;FW$4,$Q58&lt;FX$4,$Q58&gt;=FW$4),NETWORKDAYS.INTL(FW$4,$Q58,1,(Holidays!$A$1:$A$248)),0)+IF(AND($P58&lt;FW$4,$Q58&gt;=FX$4,$Q58&gt;=FW$4),NETWORKDAYS.INTL(FW$4,(FX$4)-1,1,(Holidays!$A$1:$A$248)),0))*$S58,"")</f>
        <v>0</v>
      </c>
      <c r="FX58" s="191">
        <f>IFERROR((IF(AND($P58&gt;=FX$4,$P58&lt;FY$4,$Q58&lt;FY$4),NETWORKDAYS.INTL($P58,$Q58,1,(Holidays!$A$1:$A$248)),0)+IF(AND($P58&gt;=FX$4,$P58&lt;FY$4,$Q58&gt;=FY$4),NETWORKDAYS.INTL($P58,(FY$4)-1,1,(Holidays!$A$1:$A$248)),0)+IF(AND($P58&lt;FX$4,$Q58&lt;FY$4,$Q58&gt;=FX$4),NETWORKDAYS.INTL(FX$4,$Q58,1,(Holidays!$A$1:$A$248)),0)+IF(AND($P58&lt;FX$4,$Q58&gt;=FY$4,$Q58&gt;=FX$4),NETWORKDAYS.INTL(FX$4,(FY$4)-1,1,(Holidays!$A$1:$A$248)),0))*$S58,"")</f>
        <v>0</v>
      </c>
      <c r="FY58" s="191">
        <f>IFERROR((IF(AND($P58&gt;=FY$4,$P58&lt;FZ$4,$Q58&lt;FZ$4),NETWORKDAYS.INTL($P58,$Q58,1,(Holidays!$A$1:$A$248)),0)+IF(AND($P58&gt;=FY$4,$P58&lt;FZ$4,$Q58&gt;=FZ$4),NETWORKDAYS.INTL($P58,(FZ$4)-1,1,(Holidays!$A$1:$A$248)),0)+IF(AND($P58&lt;FY$4,$Q58&lt;FZ$4,$Q58&gt;=FY$4),NETWORKDAYS.INTL(FY$4,$Q58,1,(Holidays!$A$1:$A$248)),0)+IF(AND($P58&lt;FY$4,$Q58&gt;=FZ$4,$Q58&gt;=FY$4),NETWORKDAYS.INTL(FY$4,(FZ$4)-1,1,(Holidays!$A$1:$A$248)),0))*$S58,"")</f>
        <v>0</v>
      </c>
      <c r="FZ58" s="191">
        <f>IFERROR((IF(AND($P58&gt;=FZ$4,$P58&lt;GA$4,$Q58&lt;GA$4),NETWORKDAYS.INTL($P58,$Q58,1,(Holidays!$A$1:$A$248)),0)+IF(AND($P58&gt;=FZ$4,$P58&lt;GA$4,$Q58&gt;=GA$4),NETWORKDAYS.INTL($P58,(GA$4)-1,1,(Holidays!$A$1:$A$248)),0)+IF(AND($P58&lt;FZ$4,$Q58&lt;GA$4,$Q58&gt;=FZ$4),NETWORKDAYS.INTL(FZ$4,$Q58,1,(Holidays!$A$1:$A$248)),0)+IF(AND($P58&lt;FZ$4,$Q58&gt;=GA$4,$Q58&gt;=FZ$4),NETWORKDAYS.INTL(FZ$4,(GA$4)-1,1,(Holidays!$A$1:$A$248)),0))*$S58,"")</f>
        <v>0</v>
      </c>
      <c r="GA58" s="191">
        <f>IFERROR((IF(AND($P58&gt;=GA$4,$P58&lt;GB$4,$Q58&lt;GB$4),NETWORKDAYS.INTL($P58,$Q58,1,(Holidays!$A$1:$A$248)),0)+IF(AND($P58&gt;=GA$4,$P58&lt;GB$4,$Q58&gt;=GB$4),NETWORKDAYS.INTL($P58,(GB$4)-1,1,(Holidays!$A$1:$A$248)),0)+IF(AND($P58&lt;GA$4,$Q58&lt;GB$4,$Q58&gt;=GA$4),NETWORKDAYS.INTL(GA$4,$Q58,1,(Holidays!$A$1:$A$248)),0)+IF(AND($P58&lt;GA$4,$Q58&gt;=GB$4,$Q58&gt;=GA$4),NETWORKDAYS.INTL(GA$4,(GB$4)-1,1,(Holidays!$A$1:$A$248)),0))*$S58,"")</f>
        <v>0</v>
      </c>
      <c r="GB58" s="191">
        <f>IFERROR((IF(AND($P58&gt;=GB$4,$P58&lt;GC$4,$Q58&lt;GC$4),NETWORKDAYS.INTL($P58,$Q58,1,(Holidays!$A$1:$A$248)),0)+IF(AND($P58&gt;=GB$4,$P58&lt;GC$4,$Q58&gt;=GC$4),NETWORKDAYS.INTL($P58,(GC$4)-1,1,(Holidays!$A$1:$A$248)),0)+IF(AND($P58&lt;GB$4,$Q58&lt;GC$4,$Q58&gt;=GB$4),NETWORKDAYS.INTL(GB$4,$Q58,1,(Holidays!$A$1:$A$248)),0)+IF(AND($P58&lt;GB$4,$Q58&gt;=GC$4,$Q58&gt;=GB$4),NETWORKDAYS.INTL(GB$4,(GC$4)-1,1,(Holidays!$A$1:$A$248)),0))*$S58,"")</f>
        <v>0</v>
      </c>
      <c r="GC58" s="191">
        <f>IFERROR((IF(AND($P58&gt;=GC$4,$P58&lt;GD$4,$Q58&lt;GD$4),NETWORKDAYS.INTL($P58,$Q58,1,(Holidays!$A$1:$A$248)),0)+IF(AND($P58&gt;=GC$4,$P58&lt;GD$4,$Q58&gt;=GD$4),NETWORKDAYS.INTL($P58,(GD$4)-1,1,(Holidays!$A$1:$A$248)),0)+IF(AND($P58&lt;GC$4,$Q58&lt;GD$4,$Q58&gt;=GC$4),NETWORKDAYS.INTL(GC$4,$Q58,1,(Holidays!$A$1:$A$248)),0)+IF(AND($P58&lt;GC$4,$Q58&gt;=GD$4,$Q58&gt;=GC$4),NETWORKDAYS.INTL(GC$4,(GD$4)-1,1,(Holidays!$A$1:$A$248)),0))*$S58,"")</f>
        <v>0</v>
      </c>
      <c r="GD58" s="191">
        <f>IFERROR((IF(AND($P58&gt;=GD$4,$P58&lt;GE$4,$Q58&lt;GE$4),NETWORKDAYS.INTL($P58,$Q58,1,(Holidays!$A$1:$A$248)),0)+IF(AND($P58&gt;=GD$4,$P58&lt;GE$4,$Q58&gt;=GE$4),NETWORKDAYS.INTL($P58,(GE$4)-1,1,(Holidays!$A$1:$A$248)),0)+IF(AND($P58&lt;GD$4,$Q58&lt;GE$4,$Q58&gt;=GD$4),NETWORKDAYS.INTL(GD$4,$Q58,1,(Holidays!$A$1:$A$248)),0)+IF(AND($P58&lt;GD$4,$Q58&gt;=GE$4,$Q58&gt;=GD$4),NETWORKDAYS.INTL(GD$4,(GE$4)-1,1,(Holidays!$A$1:$A$248)),0))*$S58,"")</f>
        <v>0</v>
      </c>
      <c r="GE58" s="191">
        <f>IFERROR((IF(AND($P58&gt;=GE$4,$P58&lt;GF$4,$Q58&lt;GF$4),NETWORKDAYS.INTL($P58,$Q58,1,(Holidays!$A$1:$A$248)),0)+IF(AND($P58&gt;=GE$4,$P58&lt;GF$4,$Q58&gt;=GF$4),NETWORKDAYS.INTL($P58,(GF$4)-1,1,(Holidays!$A$1:$A$248)),0)+IF(AND($P58&lt;GE$4,$Q58&lt;GF$4,$Q58&gt;=GE$4),NETWORKDAYS.INTL(GE$4,$Q58,1,(Holidays!$A$1:$A$248)),0)+IF(AND($P58&lt;GE$4,$Q58&gt;=GF$4,$Q58&gt;=GE$4),NETWORKDAYS.INTL(GE$4,(GF$4)-1,1,(Holidays!$A$1:$A$248)),0))*$S58,"")</f>
        <v>0</v>
      </c>
      <c r="GF58" s="191">
        <f>IFERROR((IF(AND($P58&gt;=GF$4,$P58&lt;GG$4,$Q58&lt;GG$4),NETWORKDAYS.INTL($P58,$Q58,1,(Holidays!$A$1:$A$248)),0)+IF(AND($P58&gt;=GF$4,$P58&lt;GG$4,$Q58&gt;=GG$4),NETWORKDAYS.INTL($P58,(GG$4)-1,1,(Holidays!$A$1:$A$248)),0)+IF(AND($P58&lt;GF$4,$Q58&lt;GG$4,$Q58&gt;=GF$4),NETWORKDAYS.INTL(GF$4,$Q58,1,(Holidays!$A$1:$A$248)),0)+IF(AND($P58&lt;GF$4,$Q58&gt;=GG$4,$Q58&gt;=GF$4),NETWORKDAYS.INTL(GF$4,(GG$4)-1,1,(Holidays!$A$1:$A$248)),0))*$S58,"")</f>
        <v>0</v>
      </c>
      <c r="GG58" s="191">
        <f>IFERROR((IF(AND($P58&gt;=GG$4,$P58&lt;GH$4,$Q58&lt;GH$4),NETWORKDAYS.INTL($P58,$Q58,1,(Holidays!$A$1:$A$248)),0)+IF(AND($P58&gt;=GG$4,$P58&lt;GH$4,$Q58&gt;=GH$4),NETWORKDAYS.INTL($P58,(GH$4)-1,1,(Holidays!$A$1:$A$248)),0)+IF(AND($P58&lt;GG$4,$Q58&lt;GH$4,$Q58&gt;=GG$4),NETWORKDAYS.INTL(GG$4,$Q58,1,(Holidays!$A$1:$A$248)),0)+IF(AND($P58&lt;GG$4,$Q58&gt;=GH$4,$Q58&gt;=GG$4),NETWORKDAYS.INTL(GG$4,(GH$4)-1,1,(Holidays!$A$1:$A$248)),0))*$S58,"")</f>
        <v>0</v>
      </c>
      <c r="GH58" s="191">
        <f>IFERROR((IF(AND($P58&gt;=GH$4,$P58&lt;GI$4,$Q58&lt;GI$4),NETWORKDAYS.INTL($P58,$Q58,1,(Holidays!$A$1:$A$248)),0)+IF(AND($P58&gt;=GH$4,$P58&lt;GI$4,$Q58&gt;=GI$4),NETWORKDAYS.INTL($P58,(GI$4)-1,1,(Holidays!$A$1:$A$248)),0)+IF(AND($P58&lt;GH$4,$Q58&lt;GI$4,$Q58&gt;=GH$4),NETWORKDAYS.INTL(GH$4,$Q58,1,(Holidays!$A$1:$A$248)),0)+IF(AND($P58&lt;GH$4,$Q58&gt;=GI$4,$Q58&gt;=GH$4),NETWORKDAYS.INTL(GH$4,(GI$4)-1,1,(Holidays!$A$1:$A$248)),0))*$S58,"")</f>
        <v>0</v>
      </c>
      <c r="GI58" s="191">
        <f>IFERROR((IF(AND($P58&gt;=GI$4,$P58&lt;GJ$4,$Q58&lt;GJ$4),NETWORKDAYS.INTL($P58,$Q58,1,(Holidays!$A$1:$A$248)),0)+IF(AND($P58&gt;=GI$4,$P58&lt;GJ$4,$Q58&gt;=GJ$4),NETWORKDAYS.INTL($P58,(GJ$4)-1,1,(Holidays!$A$1:$A$248)),0)+IF(AND($P58&lt;GI$4,$Q58&lt;GJ$4,$Q58&gt;=GI$4),NETWORKDAYS.INTL(GI$4,$Q58,1,(Holidays!$A$1:$A$248)),0)+IF(AND($P58&lt;GI$4,$Q58&gt;=GJ$4,$Q58&gt;=GI$4),NETWORKDAYS.INTL(GI$4,(GJ$4)-1,1,(Holidays!$A$1:$A$248)),0))*$S58,"")</f>
        <v>0</v>
      </c>
      <c r="GJ58" s="191">
        <f>IFERROR((IF(AND($P58&gt;=GJ$4,$P58&lt;GK$4,$Q58&lt;GK$4),NETWORKDAYS.INTL($P58,$Q58,1,(Holidays!$A$1:$A$248)),0)+IF(AND($P58&gt;=GJ$4,$P58&lt;GK$4,$Q58&gt;=GK$4),NETWORKDAYS.INTL($P58,(GK$4)-1,1,(Holidays!$A$1:$A$248)),0)+IF(AND($P58&lt;GJ$4,$Q58&lt;GK$4,$Q58&gt;=GJ$4),NETWORKDAYS.INTL(GJ$4,$Q58,1,(Holidays!$A$1:$A$248)),0)+IF(AND($P58&lt;GJ$4,$Q58&gt;=GK$4,$Q58&gt;=GJ$4),NETWORKDAYS.INTL(GJ$4,(GK$4)-1,1,(Holidays!$A$1:$A$248)),0))*$S58,"")</f>
        <v>0</v>
      </c>
      <c r="GK58" s="191">
        <f>IFERROR((IF(AND($P58&gt;=GK$4,$P58&lt;GL$4,$Q58&lt;GL$4),NETWORKDAYS.INTL($P58,$Q58,1,(Holidays!$A$1:$A$248)),0)+IF(AND($P58&gt;=GK$4,$P58&lt;GL$4,$Q58&gt;=GL$4),NETWORKDAYS.INTL($P58,(GL$4)-1,1,(Holidays!$A$1:$A$248)),0)+IF(AND($P58&lt;GK$4,$Q58&lt;GL$4,$Q58&gt;=GK$4),NETWORKDAYS.INTL(GK$4,$Q58,1,(Holidays!$A$1:$A$248)),0)+IF(AND($P58&lt;GK$4,$Q58&gt;=GL$4,$Q58&gt;=GK$4),NETWORKDAYS.INTL(GK$4,(GL$4)-1,1,(Holidays!$A$1:$A$248)),0))*$S58,"")</f>
        <v>0</v>
      </c>
      <c r="GL58" s="191">
        <f>IFERROR((IF(AND($P58&gt;=GL$4,$P58&lt;GM$4,$Q58&lt;GM$4),NETWORKDAYS.INTL($P58,$Q58,1,(Holidays!$A$1:$A$248)),0)+IF(AND($P58&gt;=GL$4,$P58&lt;GM$4,$Q58&gt;=GM$4),NETWORKDAYS.INTL($P58,(GM$4)-1,1,(Holidays!$A$1:$A$248)),0)+IF(AND($P58&lt;GL$4,$Q58&lt;GM$4,$Q58&gt;=GL$4),NETWORKDAYS.INTL(GL$4,$Q58,1,(Holidays!$A$1:$A$248)),0)+IF(AND($P58&lt;GL$4,$Q58&gt;=GM$4,$Q58&gt;=GL$4),NETWORKDAYS.INTL(GL$4,(GM$4)-1,1,(Holidays!$A$1:$A$248)),0))*$S58,"")</f>
        <v>0</v>
      </c>
      <c r="GM58" s="191">
        <f>IFERROR((IF(AND($P58&gt;=GM$4,$P58&lt;GN$4,$Q58&lt;GN$4),NETWORKDAYS.INTL($P58,$Q58,1,(Holidays!$A$1:$A$248)),0)+IF(AND($P58&gt;=GM$4,$P58&lt;GN$4,$Q58&gt;=GN$4),NETWORKDAYS.INTL($P58,(GN$4)-1,1,(Holidays!$A$1:$A$248)),0)+IF(AND($P58&lt;GM$4,$Q58&lt;GN$4,$Q58&gt;=GM$4),NETWORKDAYS.INTL(GM$4,$Q58,1,(Holidays!$A$1:$A$248)),0)+IF(AND($P58&lt;GM$4,$Q58&gt;=GN$4,$Q58&gt;=GM$4),NETWORKDAYS.INTL(GM$4,(GN$4)-1,1,(Holidays!$A$1:$A$248)),0))*$S58,"")</f>
        <v>0</v>
      </c>
      <c r="GN58" s="191">
        <f>IFERROR((IF(AND($P58&gt;=GN$4,$P58&lt;GO$4,$Q58&lt;GO$4),NETWORKDAYS.INTL($P58,$Q58,1,(Holidays!$A$1:$A$248)),0)+IF(AND($P58&gt;=GN$4,$P58&lt;GO$4,$Q58&gt;=GO$4),NETWORKDAYS.INTL($P58,(GO$4)-1,1,(Holidays!$A$1:$A$248)),0)+IF(AND($P58&lt;GN$4,$Q58&lt;GO$4,$Q58&gt;=GN$4),NETWORKDAYS.INTL(GN$4,$Q58,1,(Holidays!$A$1:$A$248)),0)+IF(AND($P58&lt;GN$4,$Q58&gt;=GO$4,$Q58&gt;=GN$4),NETWORKDAYS.INTL(GN$4,(GO$4)-1,1,(Holidays!$A$1:$A$248)),0))*$S58,"")</f>
        <v>0</v>
      </c>
      <c r="GO58" s="191">
        <f>IFERROR((IF(AND($P58&gt;=GO$4,$P58&lt;GP$4,$Q58&lt;GP$4),NETWORKDAYS.INTL($P58,$Q58,1,(Holidays!$A$1:$A$248)),0)+IF(AND($P58&gt;=GO$4,$P58&lt;GP$4,$Q58&gt;=GP$4),NETWORKDAYS.INTL($P58,(GP$4)-1,1,(Holidays!$A$1:$A$248)),0)+IF(AND($P58&lt;GO$4,$Q58&lt;GP$4,$Q58&gt;=GO$4),NETWORKDAYS.INTL(GO$4,$Q58,1,(Holidays!$A$1:$A$248)),0)+IF(AND($P58&lt;GO$4,$Q58&gt;=GP$4,$Q58&gt;=GO$4),NETWORKDAYS.INTL(GO$4,(GP$4)-1,1,(Holidays!$A$1:$A$248)),0))*$S58,"")</f>
        <v>0</v>
      </c>
      <c r="GP58" s="191">
        <f>IFERROR((IF(AND($P58&gt;=GP$4,$P58&lt;GQ$4,$Q58&lt;GQ$4),NETWORKDAYS.INTL($P58,$Q58,1,(Holidays!$A$1:$A$248)),0)+IF(AND($P58&gt;=GP$4,$P58&lt;GQ$4,$Q58&gt;=GQ$4),NETWORKDAYS.INTL($P58,(GQ$4)-1,1,(Holidays!$A$1:$A$248)),0)+IF(AND($P58&lt;GP$4,$Q58&lt;GQ$4,$Q58&gt;=GP$4),NETWORKDAYS.INTL(GP$4,$Q58,1,(Holidays!$A$1:$A$248)),0)+IF(AND($P58&lt;GP$4,$Q58&gt;=GQ$4,$Q58&gt;=GP$4),NETWORKDAYS.INTL(GP$4,(GQ$4)-1,1,(Holidays!$A$1:$A$248)),0))*$S58,"")</f>
        <v>0</v>
      </c>
      <c r="GQ58" s="191">
        <f>IFERROR((IF(AND($P58&gt;=GQ$4,$P58&lt;GR$4,$Q58&lt;GR$4),NETWORKDAYS.INTL($P58,$Q58,1,(Holidays!$A$1:$A$248)),0)+IF(AND($P58&gt;=GQ$4,$P58&lt;GR$4,$Q58&gt;=GR$4),NETWORKDAYS.INTL($P58,(GR$4)-1,1,(Holidays!$A$1:$A$248)),0)+IF(AND($P58&lt;GQ$4,$Q58&lt;GR$4,$Q58&gt;=GQ$4),NETWORKDAYS.INTL(GQ$4,$Q58,1,(Holidays!$A$1:$A$248)),0)+IF(AND($P58&lt;GQ$4,$Q58&gt;=GR$4,$Q58&gt;=GQ$4),NETWORKDAYS.INTL(GQ$4,(GR$4)-1,1,(Holidays!$A$1:$A$248)),0))*$S58,"")</f>
        <v>0</v>
      </c>
      <c r="GR58" s="191">
        <f>IFERROR((IF(AND($P58&gt;=GR$4,$P58&lt;GS$4,$Q58&lt;GS$4),NETWORKDAYS.INTL($P58,$Q58,1,(Holidays!$A$1:$A$248)),0)+IF(AND($P58&gt;=GR$4,$P58&lt;GS$4,$Q58&gt;=GS$4),NETWORKDAYS.INTL($P58,(GS$4)-1,1,(Holidays!$A$1:$A$248)),0)+IF(AND($P58&lt;GR$4,$Q58&lt;GS$4,$Q58&gt;=GR$4),NETWORKDAYS.INTL(GR$4,$Q58,1,(Holidays!$A$1:$A$248)),0)+IF(AND($P58&lt;GR$4,$Q58&gt;=GS$4,$Q58&gt;=GR$4),NETWORKDAYS.INTL(GR$4,(GS$4)-1,1,(Holidays!$A$1:$A$248)),0))*$S58,"")</f>
        <v>0</v>
      </c>
      <c r="GS58" s="191">
        <f>IFERROR((IF(AND($P58&gt;=GS$4,$P58&lt;GT$4,$Q58&lt;GT$4),NETWORKDAYS.INTL($P58,$Q58,1,(Holidays!$A$1:$A$248)),0)+IF(AND($P58&gt;=GS$4,$P58&lt;GT$4,$Q58&gt;=GT$4),NETWORKDAYS.INTL($P58,(GT$4)-1,1,(Holidays!$A$1:$A$248)),0)+IF(AND($P58&lt;GS$4,$Q58&lt;GT$4,$Q58&gt;=GS$4),NETWORKDAYS.INTL(GS$4,$Q58,1,(Holidays!$A$1:$A$248)),0)+IF(AND($P58&lt;GS$4,$Q58&gt;=GT$4,$Q58&gt;=GS$4),NETWORKDAYS.INTL(GS$4,(GT$4)-1,1,(Holidays!$A$1:$A$248)),0))*$S58,"")</f>
        <v>0</v>
      </c>
      <c r="GT58" s="191">
        <f>IFERROR((IF(AND($P58&gt;=GT$4,$P58&lt;GU$4,$Q58&lt;GU$4),NETWORKDAYS.INTL($P58,$Q58,1,(Holidays!$A$1:$A$248)),0)+IF(AND($P58&gt;=GT$4,$P58&lt;GU$4,$Q58&gt;=GU$4),NETWORKDAYS.INTL($P58,(GU$4)-1,1,(Holidays!$A$1:$A$248)),0)+IF(AND($P58&lt;GT$4,$Q58&lt;GU$4,$Q58&gt;=GT$4),NETWORKDAYS.INTL(GT$4,$Q58,1,(Holidays!$A$1:$A$248)),0)+IF(AND($P58&lt;GT$4,$Q58&gt;=GU$4,$Q58&gt;=GT$4),NETWORKDAYS.INTL(GT$4,(GU$4)-1,1,(Holidays!$A$1:$A$248)),0))*$S58,"")</f>
        <v>0</v>
      </c>
      <c r="GU58" s="191">
        <f>IFERROR((IF(AND($P58&gt;=GU$4,$P58&lt;GV$4,$Q58&lt;GV$4),NETWORKDAYS.INTL($P58,$Q58,1,(Holidays!$A$1:$A$248)),0)+IF(AND($P58&gt;=GU$4,$P58&lt;GV$4,$Q58&gt;=GV$4),NETWORKDAYS.INTL($P58,(GV$4)-1,1,(Holidays!$A$1:$A$248)),0)+IF(AND($P58&lt;GU$4,$Q58&lt;GV$4,$Q58&gt;=GU$4),NETWORKDAYS.INTL(GU$4,$Q58,1,(Holidays!$A$1:$A$248)),0)+IF(AND($P58&lt;GU$4,$Q58&gt;=GV$4,$Q58&gt;=GU$4),NETWORKDAYS.INTL(GU$4,(GV$4)-1,1,(Holidays!$A$1:$A$248)),0))*$S58,"")</f>
        <v>0</v>
      </c>
      <c r="GV58" s="191">
        <f>IFERROR((IF(AND($P58&gt;=GV$4,$P58&lt;GW$4,$Q58&lt;GW$4),NETWORKDAYS.INTL($P58,$Q58,1,(Holidays!$A$1:$A$248)),0)+IF(AND($P58&gt;=GV$4,$P58&lt;GW$4,$Q58&gt;=GW$4),NETWORKDAYS.INTL($P58,(GW$4)-1,1,(Holidays!$A$1:$A$248)),0)+IF(AND($P58&lt;GV$4,$Q58&lt;GW$4,$Q58&gt;=GV$4),NETWORKDAYS.INTL(GV$4,$Q58,1,(Holidays!$A$1:$A$248)),0)+IF(AND($P58&lt;GV$4,$Q58&gt;=GW$4,$Q58&gt;=GV$4),NETWORKDAYS.INTL(GV$4,(GW$4)-1,1,(Holidays!$A$1:$A$248)),0))*$S58,"")</f>
        <v>0</v>
      </c>
      <c r="GW58" s="191">
        <f>IFERROR((IF(AND($P58&gt;=GW$4,$P58&lt;GX$4,$Q58&lt;GX$4),NETWORKDAYS.INTL($P58,$Q58,1,(Holidays!$A$1:$A$248)),0)+IF(AND($P58&gt;=GW$4,$P58&lt;GX$4,$Q58&gt;=GX$4),NETWORKDAYS.INTL($P58,(GX$4)-1,1,(Holidays!$A$1:$A$248)),0)+IF(AND($P58&lt;GW$4,$Q58&lt;GX$4,$Q58&gt;=GW$4),NETWORKDAYS.INTL(GW$4,$Q58,1,(Holidays!$A$1:$A$248)),0)+IF(AND($P58&lt;GW$4,$Q58&gt;=GX$4,$Q58&gt;=GW$4),NETWORKDAYS.INTL(GW$4,(GX$4)-1,1,(Holidays!$A$1:$A$248)),0))*$S58,"")</f>
        <v>0</v>
      </c>
      <c r="GX58" s="191">
        <f>IFERROR((IF(AND($P58&gt;=GX$4,$P58&lt;GY$4,$Q58&lt;GY$4),NETWORKDAYS.INTL($P58,$Q58,1,(Holidays!$A$1:$A$248)),0)+IF(AND($P58&gt;=GX$4,$P58&lt;GY$4,$Q58&gt;=GY$4),NETWORKDAYS.INTL($P58,(GY$4)-1,1,(Holidays!$A$1:$A$248)),0)+IF(AND($P58&lt;GX$4,$Q58&lt;GY$4,$Q58&gt;=GX$4),NETWORKDAYS.INTL(GX$4,$Q58,1,(Holidays!$A$1:$A$248)),0)+IF(AND($P58&lt;GX$4,$Q58&gt;=GY$4,$Q58&gt;=GX$4),NETWORKDAYS.INTL(GX$4,(GY$4)-1,1,(Holidays!$A$1:$A$248)),0))*$S58,"")</f>
        <v>0</v>
      </c>
      <c r="GY58" s="191">
        <f>IFERROR((IF(AND($P58&gt;=GY$4,$P58&lt;GZ$4,$Q58&lt;GZ$4),NETWORKDAYS.INTL($P58,$Q58,1,(Holidays!$A$1:$A$248)),0)+IF(AND($P58&gt;=GY$4,$P58&lt;GZ$4,$Q58&gt;=GZ$4),NETWORKDAYS.INTL($P58,(GZ$4)-1,1,(Holidays!$A$1:$A$248)),0)+IF(AND($P58&lt;GY$4,$Q58&lt;GZ$4,$Q58&gt;=GY$4),NETWORKDAYS.INTL(GY$4,$Q58,1,(Holidays!$A$1:$A$248)),0)+IF(AND($P58&lt;GY$4,$Q58&gt;=GZ$4,$Q58&gt;=GY$4),NETWORKDAYS.INTL(GY$4,(GZ$4)-1,1,(Holidays!$A$1:$A$248)),0))*$S58,"")</f>
        <v>0</v>
      </c>
      <c r="GZ58" s="191">
        <f>IFERROR((IF(AND($P58&gt;=GZ$4,$P58&lt;HA$4,$Q58&lt;HA$4),NETWORKDAYS.INTL($P58,$Q58,1,(Holidays!$A$1:$A$248)),0)+IF(AND($P58&gt;=GZ$4,$P58&lt;HA$4,$Q58&gt;=HA$4),NETWORKDAYS.INTL($P58,(HA$4)-1,1,(Holidays!$A$1:$A$248)),0)+IF(AND($P58&lt;GZ$4,$Q58&lt;HA$4,$Q58&gt;=GZ$4),NETWORKDAYS.INTL(GZ$4,$Q58,1,(Holidays!$A$1:$A$248)),0)+IF(AND($P58&lt;GZ$4,$Q58&gt;=HA$4,$Q58&gt;=GZ$4),NETWORKDAYS.INTL(GZ$4,(HA$4)-1,1,(Holidays!$A$1:$A$248)),0))*$S58,"")</f>
        <v>0</v>
      </c>
      <c r="HA58" s="191">
        <f>IFERROR((IF(AND($P58&gt;=HA$4,$P58&lt;HB$4,$Q58&lt;HB$4),NETWORKDAYS.INTL($P58,$Q58,1,(Holidays!$A$1:$A$248)),0)+IF(AND($P58&gt;=HA$4,$P58&lt;HB$4,$Q58&gt;=HB$4),NETWORKDAYS.INTL($P58,(HB$4)-1,1,(Holidays!$A$1:$A$248)),0)+IF(AND($P58&lt;HA$4,$Q58&lt;HB$4,$Q58&gt;=HA$4),NETWORKDAYS.INTL(HA$4,$Q58,1,(Holidays!$A$1:$A$248)),0)+IF(AND($P58&lt;HA$4,$Q58&gt;=HB$4,$Q58&gt;=HA$4),NETWORKDAYS.INTL(HA$4,(HB$4)-1,1,(Holidays!$A$1:$A$248)),0))*$S58,"")</f>
        <v>0</v>
      </c>
      <c r="HB58" s="191">
        <f>IFERROR((IF(AND($P58&gt;=HB$4,$P58&lt;HC$4,$Q58&lt;HC$4),NETWORKDAYS.INTL($P58,$Q58,1,(Holidays!$A$1:$A$248)),0)+IF(AND($P58&gt;=HB$4,$P58&lt;HC$4,$Q58&gt;=HC$4),NETWORKDAYS.INTL($P58,(HC$4)-1,1,(Holidays!$A$1:$A$248)),0)+IF(AND($P58&lt;HB$4,$Q58&lt;HC$4,$Q58&gt;=HB$4),NETWORKDAYS.INTL(HB$4,$Q58,1,(Holidays!$A$1:$A$248)),0)+IF(AND($P58&lt;HB$4,$Q58&gt;=HC$4,$Q58&gt;=HB$4),NETWORKDAYS.INTL(HB$4,(HC$4)-1,1,(Holidays!$A$1:$A$248)),0))*$S58,"")</f>
        <v>0</v>
      </c>
      <c r="HC58" s="191">
        <f>IFERROR((IF(AND($P58&gt;=HC$4,$P58&lt;HD$4,$Q58&lt;HD$4),NETWORKDAYS.INTL($P58,$Q58,1,(Holidays!$A$1:$A$248)),0)+IF(AND($P58&gt;=HC$4,$P58&lt;HD$4,$Q58&gt;=HD$4),NETWORKDAYS.INTL($P58,(HD$4)-1,1,(Holidays!$A$1:$A$248)),0)+IF(AND($P58&lt;HC$4,$Q58&lt;HD$4,$Q58&gt;=HC$4),NETWORKDAYS.INTL(HC$4,$Q58,1,(Holidays!$A$1:$A$248)),0)+IF(AND($P58&lt;HC$4,$Q58&gt;=HD$4,$Q58&gt;=HC$4),NETWORKDAYS.INTL(HC$4,(HD$4)-1,1,(Holidays!$A$1:$A$248)),0))*$S58,"")</f>
        <v>0</v>
      </c>
      <c r="HD58" s="191">
        <f>IFERROR((IF(AND($P58&gt;=HD$4,$P58&lt;HE$4,$Q58&lt;HE$4),NETWORKDAYS.INTL($P58,$Q58,1,(Holidays!$A$1:$A$248)),0)+IF(AND($P58&gt;=HD$4,$P58&lt;HE$4,$Q58&gt;=HE$4),NETWORKDAYS.INTL($P58,(HE$4)-1,1,(Holidays!$A$1:$A$248)),0)+IF(AND($P58&lt;HD$4,$Q58&lt;HE$4,$Q58&gt;=HD$4),NETWORKDAYS.INTL(HD$4,$Q58,1,(Holidays!$A$1:$A$248)),0)+IF(AND($P58&lt;HD$4,$Q58&gt;=HE$4,$Q58&gt;=HD$4),NETWORKDAYS.INTL(HD$4,(HE$4)-1,1,(Holidays!$A$1:$A$248)),0))*$S58,"")</f>
        <v>0</v>
      </c>
      <c r="HE58" s="191">
        <f>IFERROR((IF(AND($P58&gt;=HE$4,$P58&lt;HF$4,$Q58&lt;HF$4),NETWORKDAYS.INTL($P58,$Q58,1,(Holidays!$A$1:$A$248)),0)+IF(AND($P58&gt;=HE$4,$P58&lt;HF$4,$Q58&gt;=HF$4),NETWORKDAYS.INTL($P58,(HF$4)-1,1,(Holidays!$A$1:$A$248)),0)+IF(AND($P58&lt;HE$4,$Q58&lt;HF$4,$Q58&gt;=HE$4),NETWORKDAYS.INTL(HE$4,$Q58,1,(Holidays!$A$1:$A$248)),0)+IF(AND($P58&lt;HE$4,$Q58&gt;=HF$4,$Q58&gt;=HE$4),NETWORKDAYS.INTL(HE$4,(HF$4)-1,1,(Holidays!$A$1:$A$248)),0))*$S58,"")</f>
        <v>0</v>
      </c>
      <c r="HF58" s="191">
        <f>IFERROR((IF(AND($P58&gt;=HF$4,$P58&lt;HG$4,$Q58&lt;HG$4),NETWORKDAYS.INTL($P58,$Q58,1,(Holidays!$A$1:$A$248)),0)+IF(AND($P58&gt;=HF$4,$P58&lt;HG$4,$Q58&gt;=HG$4),NETWORKDAYS.INTL($P58,(HG$4)-1,1,(Holidays!$A$1:$A$248)),0)+IF(AND($P58&lt;HF$4,$Q58&lt;HG$4,$Q58&gt;=HF$4),NETWORKDAYS.INTL(HF$4,$Q58,1,(Holidays!$A$1:$A$248)),0)+IF(AND($P58&lt;HF$4,$Q58&gt;=HG$4,$Q58&gt;=HF$4),NETWORKDAYS.INTL(HF$4,(HG$4)-1,1,(Holidays!$A$1:$A$248)),0))*$S58,"")</f>
        <v>0</v>
      </c>
      <c r="HG58" s="191">
        <f>IFERROR((IF(AND($P58&gt;=HG$4,$P58&lt;HH$4,$Q58&lt;HH$4),NETWORKDAYS.INTL($P58,$Q58,1,(Holidays!$A$1:$A$248)),0)+IF(AND($P58&gt;=HG$4,$P58&lt;HH$4,$Q58&gt;=HH$4),NETWORKDAYS.INTL($P58,(HH$4)-1,1,(Holidays!$A$1:$A$248)),0)+IF(AND($P58&lt;HG$4,$Q58&lt;HH$4,$Q58&gt;=HG$4),NETWORKDAYS.INTL(HG$4,$Q58,1,(Holidays!$A$1:$A$248)),0)+IF(AND($P58&lt;HG$4,$Q58&gt;=HH$4,$Q58&gt;=HG$4),NETWORKDAYS.INTL(HG$4,(HH$4)-1,1,(Holidays!$A$1:$A$248)),0))*$S58,"")</f>
        <v>0</v>
      </c>
      <c r="HH58" s="191">
        <f>IFERROR((IF(AND($P58&gt;=HH$4,$P58&lt;HI$4,$Q58&lt;HI$4),NETWORKDAYS.INTL($P58,$Q58,1,(Holidays!$A$1:$A$248)),0)+IF(AND($P58&gt;=HH$4,$P58&lt;HI$4,$Q58&gt;=HI$4),NETWORKDAYS.INTL($P58,(HI$4)-1,1,(Holidays!$A$1:$A$248)),0)+IF(AND($P58&lt;HH$4,$Q58&lt;HI$4,$Q58&gt;=HH$4),NETWORKDAYS.INTL(HH$4,$Q58,1,(Holidays!$A$1:$A$248)),0)+IF(AND($P58&lt;HH$4,$Q58&gt;=HI$4,$Q58&gt;=HH$4),NETWORKDAYS.INTL(HH$4,(HI$4)-1,1,(Holidays!$A$1:$A$248)),0))*$S58,"")</f>
        <v>0</v>
      </c>
      <c r="HI58" s="191">
        <f>IFERROR((IF(AND($P58&gt;=HI$4,$P58&lt;HJ$4,$Q58&lt;HJ$4),NETWORKDAYS.INTL($P58,$Q58,1,(Holidays!$A$1:$A$248)),0)+IF(AND($P58&gt;=HI$4,$P58&lt;HJ$4,$Q58&gt;=HJ$4),NETWORKDAYS.INTL($P58,(HJ$4)-1,1,(Holidays!$A$1:$A$248)),0)+IF(AND($P58&lt;HI$4,$Q58&lt;HJ$4,$Q58&gt;=HI$4),NETWORKDAYS.INTL(HI$4,$Q58,1,(Holidays!$A$1:$A$248)),0)+IF(AND($P58&lt;HI$4,$Q58&gt;=HJ$4,$Q58&gt;=HI$4),NETWORKDAYS.INTL(HI$4,(HJ$4)-1,1,(Holidays!$A$1:$A$248)),0))*$S58,"")</f>
        <v>0</v>
      </c>
      <c r="HJ58" s="191">
        <f>IFERROR((IF(AND($P58&gt;=HJ$4,$P58&lt;HK$4,$Q58&lt;HK$4),NETWORKDAYS.INTL($P58,$Q58,1,(Holidays!$A$1:$A$248)),0)+IF(AND($P58&gt;=HJ$4,$P58&lt;HK$4,$Q58&gt;=HK$4),NETWORKDAYS.INTL($P58,(HK$4)-1,1,(Holidays!$A$1:$A$248)),0)+IF(AND($P58&lt;HJ$4,$Q58&lt;HK$4,$Q58&gt;=HJ$4),NETWORKDAYS.INTL(HJ$4,$Q58,1,(Holidays!$A$1:$A$248)),0)+IF(AND($P58&lt;HJ$4,$Q58&gt;=HK$4,$Q58&gt;=HJ$4),NETWORKDAYS.INTL(HJ$4,(HK$4)-1,1,(Holidays!$A$1:$A$248)),0))*$S58,"")</f>
        <v>0</v>
      </c>
      <c r="HK58" s="191">
        <f>IFERROR((IF(AND($P58&gt;=HK$4,$P58&lt;HL$4,$Q58&lt;HL$4),NETWORKDAYS.INTL($P58,$Q58,1,(Holidays!$A$1:$A$248)),0)+IF(AND($P58&gt;=HK$4,$P58&lt;HL$4,$Q58&gt;=HL$4),NETWORKDAYS.INTL($P58,(HL$4)-1,1,(Holidays!$A$1:$A$248)),0)+IF(AND($P58&lt;HK$4,$Q58&lt;HL$4,$Q58&gt;=HK$4),NETWORKDAYS.INTL(HK$4,$Q58,1,(Holidays!$A$1:$A$248)),0)+IF(AND($P58&lt;HK$4,$Q58&gt;=HL$4,$Q58&gt;=HK$4),NETWORKDAYS.INTL(HK$4,(HL$4)-1,1,(Holidays!$A$1:$A$248)),0))*$S58,"")</f>
        <v>0</v>
      </c>
      <c r="HL58" s="191">
        <f>IFERROR((IF(AND($P58&gt;=HL$4,$P58&lt;HM$4,$Q58&lt;HM$4),NETWORKDAYS.INTL($P58,$Q58,1,(Holidays!$A$1:$A$248)),0)+IF(AND($P58&gt;=HL$4,$P58&lt;HM$4,$Q58&gt;=HM$4),NETWORKDAYS.INTL($P58,(HM$4)-1,1,(Holidays!$A$1:$A$248)),0)+IF(AND($P58&lt;HL$4,$Q58&lt;HM$4,$Q58&gt;=HL$4),NETWORKDAYS.INTL(HL$4,$Q58,1,(Holidays!$A$1:$A$248)),0)+IF(AND($P58&lt;HL$4,$Q58&gt;=HM$4,$Q58&gt;=HL$4),NETWORKDAYS.INTL(HL$4,(HM$4)-1,1,(Holidays!$A$1:$A$248)),0))*$S58,"")</f>
        <v>0</v>
      </c>
      <c r="HM58" s="191">
        <f>IFERROR((IF(AND($P58&gt;=HM$4,$P58&lt;HN$4,$Q58&lt;HN$4),NETWORKDAYS.INTL($P58,$Q58,1,(Holidays!$A$1:$A$248)),0)+IF(AND($P58&gt;=HM$4,$P58&lt;HN$4,$Q58&gt;=HN$4),NETWORKDAYS.INTL($P58,(HN$4)-1,1,(Holidays!$A$1:$A$248)),0)+IF(AND($P58&lt;HM$4,$Q58&lt;HN$4,$Q58&gt;=HM$4),NETWORKDAYS.INTL(HM$4,$Q58,1,(Holidays!$A$1:$A$248)),0)+IF(AND($P58&lt;HM$4,$Q58&gt;=HN$4,$Q58&gt;=HM$4),NETWORKDAYS.INTL(HM$4,(HN$4)-1,1,(Holidays!$A$1:$A$248)),0))*$S58,"")</f>
        <v>0</v>
      </c>
      <c r="HN58" s="191">
        <f>IFERROR((IF(AND($P58&gt;=HN$4,$P58&lt;HO$4,$Q58&lt;HO$4),NETWORKDAYS.INTL($P58,$Q58,1,(Holidays!$A$1:$A$248)),0)+IF(AND($P58&gt;=HN$4,$P58&lt;HO$4,$Q58&gt;=HO$4),NETWORKDAYS.INTL($P58,(HO$4)-1,1,(Holidays!$A$1:$A$248)),0)+IF(AND($P58&lt;HN$4,$Q58&lt;HO$4,$Q58&gt;=HN$4),NETWORKDAYS.INTL(HN$4,$Q58,1,(Holidays!$A$1:$A$248)),0)+IF(AND($P58&lt;HN$4,$Q58&gt;=HO$4,$Q58&gt;=HN$4),NETWORKDAYS.INTL(HN$4,(HO$4)-1,1,(Holidays!$A$1:$A$248)),0))*$S58,"")</f>
        <v>0</v>
      </c>
      <c r="HO58" s="191">
        <f>IFERROR((IF(AND($P58&gt;=HO$4,$P58&lt;HP$4,$Q58&lt;HP$4),NETWORKDAYS.INTL($P58,$Q58,1,(Holidays!$A$1:$A$248)),0)+IF(AND($P58&gt;=HO$4,$P58&lt;HP$4,$Q58&gt;=HP$4),NETWORKDAYS.INTL($P58,(HP$4)-1,1,(Holidays!$A$1:$A$248)),0)+IF(AND($P58&lt;HO$4,$Q58&lt;HP$4,$Q58&gt;=HO$4),NETWORKDAYS.INTL(HO$4,$Q58,1,(Holidays!$A$1:$A$248)),0)+IF(AND($P58&lt;HO$4,$Q58&gt;=HP$4,$Q58&gt;=HO$4),NETWORKDAYS.INTL(HO$4,(HP$4)-1,1,(Holidays!$A$1:$A$248)),0))*$S58,"")</f>
        <v>0</v>
      </c>
      <c r="HP58" s="191">
        <f>IFERROR((IF(AND($P58&gt;=HP$4,$P58&lt;HQ$4,$Q58&lt;HQ$4),NETWORKDAYS.INTL($P58,$Q58,1,(Holidays!$A$1:$A$248)),0)+IF(AND($P58&gt;=HP$4,$P58&lt;HQ$4,$Q58&gt;=HQ$4),NETWORKDAYS.INTL($P58,(HQ$4)-1,1,(Holidays!$A$1:$A$248)),0)+IF(AND($P58&lt;HP$4,$Q58&lt;HQ$4,$Q58&gt;=HP$4),NETWORKDAYS.INTL(HP$4,$Q58,1,(Holidays!$A$1:$A$248)),0)+IF(AND($P58&lt;HP$4,$Q58&gt;=HQ$4,$Q58&gt;=HP$4),NETWORKDAYS.INTL(HP$4,(HQ$4)-1,1,(Holidays!$A$1:$A$248)),0))*$S58,"")</f>
        <v>0</v>
      </c>
      <c r="HQ58" s="191">
        <f>IFERROR((IF(AND($P58&gt;=HQ$4,$P58&lt;HR$4,$Q58&lt;HR$4),NETWORKDAYS.INTL($P58,$Q58,1,(Holidays!$A$1:$A$248)),0)+IF(AND($P58&gt;=HQ$4,$P58&lt;HR$4,$Q58&gt;=HR$4),NETWORKDAYS.INTL($P58,(HR$4)-1,1,(Holidays!$A$1:$A$248)),0)+IF(AND($P58&lt;HQ$4,$Q58&lt;HR$4,$Q58&gt;=HQ$4),NETWORKDAYS.INTL(HQ$4,$Q58,1,(Holidays!$A$1:$A$248)),0)+IF(AND($P58&lt;HQ$4,$Q58&gt;=HR$4,$Q58&gt;=HQ$4),NETWORKDAYS.INTL(HQ$4,(HR$4)-1,1,(Holidays!$A$1:$A$248)),0))*$S58,"")</f>
        <v>0</v>
      </c>
      <c r="HR58" s="191">
        <f>IFERROR((IF(AND($P58&gt;=HR$4,$P58&lt;HS$4,$Q58&lt;HS$4),NETWORKDAYS.INTL($P58,$Q58,1,(Holidays!$A$1:$A$248)),0)+IF(AND($P58&gt;=HR$4,$P58&lt;HS$4,$Q58&gt;=HS$4),NETWORKDAYS.INTL($P58,(HS$4)-1,1,(Holidays!$A$1:$A$248)),0)+IF(AND($P58&lt;HR$4,$Q58&lt;HS$4,$Q58&gt;=HR$4),NETWORKDAYS.INTL(HR$4,$Q58,1,(Holidays!$A$1:$A$248)),0)+IF(AND($P58&lt;HR$4,$Q58&gt;=HS$4,$Q58&gt;=HR$4),NETWORKDAYS.INTL(HR$4,(HS$4)-1,1,(Holidays!$A$1:$A$248)),0))*$S58,"")</f>
        <v>0</v>
      </c>
      <c r="HS58" s="191">
        <f>IFERROR((IF(AND($P58&gt;=HS$4,$P58&lt;HT$4,$Q58&lt;HT$4),NETWORKDAYS.INTL($P58,$Q58,1,(Holidays!$A$1:$A$248)),0)+IF(AND($P58&gt;=HS$4,$P58&lt;HT$4,$Q58&gt;=HT$4),NETWORKDAYS.INTL($P58,(HT$4)-1,1,(Holidays!$A$1:$A$248)),0)+IF(AND($P58&lt;HS$4,$Q58&lt;HT$4,$Q58&gt;=HS$4),NETWORKDAYS.INTL(HS$4,$Q58,1,(Holidays!$A$1:$A$248)),0)+IF(AND($P58&lt;HS$4,$Q58&gt;=HT$4,$Q58&gt;=HS$4),NETWORKDAYS.INTL(HS$4,(HT$4)-1,1,(Holidays!$A$1:$A$248)),0))*$S58,"")</f>
        <v>0</v>
      </c>
      <c r="HT58" s="191">
        <f>IFERROR((IF(AND($P58&gt;=HT$4,$P58&lt;HU$4,$Q58&lt;HU$4),NETWORKDAYS.INTL($P58,$Q58,1,(Holidays!$A$1:$A$248)),0)+IF(AND($P58&gt;=HT$4,$P58&lt;HU$4,$Q58&gt;=HU$4),NETWORKDAYS.INTL($P58,(HU$4)-1,1,(Holidays!$A$1:$A$248)),0)+IF(AND($P58&lt;HT$4,$Q58&lt;HU$4,$Q58&gt;=HT$4),NETWORKDAYS.INTL(HT$4,$Q58,1,(Holidays!$A$1:$A$248)),0)+IF(AND($P58&lt;HT$4,$Q58&gt;=HU$4,$Q58&gt;=HT$4),NETWORKDAYS.INTL(HT$4,(HU$4)-1,1,(Holidays!$A$1:$A$248)),0))*$S58,"")</f>
        <v>0</v>
      </c>
      <c r="HU58" s="191">
        <f>IFERROR((IF(AND($P58&gt;=HU$4,$P58&lt;HV$4,$Q58&lt;HV$4),NETWORKDAYS.INTL($P58,$Q58,1,(Holidays!$A$1:$A$248)),0)+IF(AND($P58&gt;=HU$4,$P58&lt;HV$4,$Q58&gt;=HV$4),NETWORKDAYS.INTL($P58,(HV$4)-1,1,(Holidays!$A$1:$A$248)),0)+IF(AND($P58&lt;HU$4,$Q58&lt;HV$4,$Q58&gt;=HU$4),NETWORKDAYS.INTL(HU$4,$Q58,1,(Holidays!$A$1:$A$248)),0)+IF(AND($P58&lt;HU$4,$Q58&gt;=HV$4,$Q58&gt;=HU$4),NETWORKDAYS.INTL(HU$4,(HV$4)-1,1,(Holidays!$A$1:$A$248)),0))*$S58,"")</f>
        <v>0</v>
      </c>
      <c r="HV58" s="191">
        <f>IFERROR((IF(AND($P58&gt;=HV$4,$P58&lt;HW$4,$Q58&lt;HW$4),NETWORKDAYS.INTL($P58,$Q58,1,(Holidays!$A$1:$A$248)),0)+IF(AND($P58&gt;=HV$4,$P58&lt;HW$4,$Q58&gt;=HW$4),NETWORKDAYS.INTL($P58,(HW$4)-1,1,(Holidays!$A$1:$A$248)),0)+IF(AND($P58&lt;HV$4,$Q58&lt;HW$4,$Q58&gt;=HV$4),NETWORKDAYS.INTL(HV$4,$Q58,1,(Holidays!$A$1:$A$248)),0)+IF(AND($P58&lt;HV$4,$Q58&gt;=HW$4,$Q58&gt;=HV$4),NETWORKDAYS.INTL(HV$4,(HW$4)-1,1,(Holidays!$A$1:$A$248)),0))*$S58,"")</f>
        <v>0</v>
      </c>
      <c r="HW58" s="191">
        <f>IFERROR((IF(AND($P58&gt;=HW$4,$P58&lt;HX$4,$Q58&lt;HX$4),NETWORKDAYS.INTL($P58,$Q58,1,(Holidays!$A$1:$A$248)),0)+IF(AND($P58&gt;=HW$4,$P58&lt;HX$4,$Q58&gt;=HX$4),NETWORKDAYS.INTL($P58,(HX$4)-1,1,(Holidays!$A$1:$A$248)),0)+IF(AND($P58&lt;HW$4,$Q58&lt;HX$4,$Q58&gt;=HW$4),NETWORKDAYS.INTL(HW$4,$Q58,1,(Holidays!$A$1:$A$248)),0)+IF(AND($P58&lt;HW$4,$Q58&gt;=HX$4,$Q58&gt;=HW$4),NETWORKDAYS.INTL(HW$4,(HX$4)-1,1,(Holidays!$A$1:$A$248)),0))*$S58,"")</f>
        <v>0</v>
      </c>
      <c r="HX58" s="191">
        <f>IFERROR((IF(AND($P58&gt;=HX$4,$P58&lt;HY$4,$Q58&lt;HY$4),NETWORKDAYS.INTL($P58,$Q58,1,(Holidays!$A$1:$A$248)),0)+IF(AND($P58&gt;=HX$4,$P58&lt;HY$4,$Q58&gt;=HY$4),NETWORKDAYS.INTL($P58,(HY$4)-1,1,(Holidays!$A$1:$A$248)),0)+IF(AND($P58&lt;HX$4,$Q58&lt;HY$4,$Q58&gt;=HX$4),NETWORKDAYS.INTL(HX$4,$Q58,1,(Holidays!$A$1:$A$248)),0)+IF(AND($P58&lt;HX$4,$Q58&gt;=HY$4,$Q58&gt;=HX$4),NETWORKDAYS.INTL(HX$4,(HY$4)-1,1,(Holidays!$A$1:$A$248)),0))*$S58,"")</f>
        <v>0</v>
      </c>
      <c r="HY58" s="191">
        <f>IFERROR((IF(AND($P58&gt;=HY$4,$P58&lt;HZ$4,$Q58&lt;HZ$4),NETWORKDAYS.INTL($P58,$Q58,1,(Holidays!$A$1:$A$248)),0)+IF(AND($P58&gt;=HY$4,$P58&lt;HZ$4,$Q58&gt;=HZ$4),NETWORKDAYS.INTL($P58,(HZ$4)-1,1,(Holidays!$A$1:$A$248)),0)+IF(AND($P58&lt;HY$4,$Q58&lt;HZ$4,$Q58&gt;=HY$4),NETWORKDAYS.INTL(HY$4,$Q58,1,(Holidays!$A$1:$A$248)),0)+IF(AND($P58&lt;HY$4,$Q58&gt;=HZ$4,$Q58&gt;=HY$4),NETWORKDAYS.INTL(HY$4,(HZ$4)-1,1,(Holidays!$A$1:$A$248)),0))*$S58,"")</f>
        <v>0</v>
      </c>
      <c r="HZ58" s="191">
        <f>IFERROR((IF(AND($P58&gt;=HZ$4,$P58&lt;IA$4,$Q58&lt;IA$4),NETWORKDAYS.INTL($P58,$Q58,1,(Holidays!$A$1:$A$248)),0)+IF(AND($P58&gt;=HZ$4,$P58&lt;IA$4,$Q58&gt;=IA$4),NETWORKDAYS.INTL($P58,(IA$4)-1,1,(Holidays!$A$1:$A$248)),0)+IF(AND($P58&lt;HZ$4,$Q58&lt;IA$4,$Q58&gt;=HZ$4),NETWORKDAYS.INTL(HZ$4,$Q58,1,(Holidays!$A$1:$A$248)),0)+IF(AND($P58&lt;HZ$4,$Q58&gt;=IA$4,$Q58&gt;=HZ$4),NETWORKDAYS.INTL(HZ$4,(IA$4)-1,1,(Holidays!$A$1:$A$248)),0))*$S58,"")</f>
        <v>0</v>
      </c>
      <c r="IA58" s="191">
        <f>IFERROR((IF(AND($P58&gt;=IA$4,$P58&lt;IB$4,$Q58&lt;IB$4),NETWORKDAYS.INTL($P58,$Q58,1,(Holidays!$A$1:$A$248)),0)+IF(AND($P58&gt;=IA$4,$P58&lt;IB$4,$Q58&gt;=IB$4),NETWORKDAYS.INTL($P58,(IB$4)-1,1,(Holidays!$A$1:$A$248)),0)+IF(AND($P58&lt;IA$4,$Q58&lt;IB$4,$Q58&gt;=IA$4),NETWORKDAYS.INTL(IA$4,$Q58,1,(Holidays!$A$1:$A$248)),0)+IF(AND($P58&lt;IA$4,$Q58&gt;=IB$4,$Q58&gt;=IA$4),NETWORKDAYS.INTL(IA$4,(IB$4)-1,1,(Holidays!$A$1:$A$248)),0))*$S58,"")</f>
        <v>0</v>
      </c>
      <c r="IB58" s="191">
        <f>IFERROR((IF(AND($P58&gt;=IB$4,$P58&lt;IC$4,$Q58&lt;IC$4),NETWORKDAYS.INTL($P58,$Q58,1,(Holidays!$A$1:$A$248)),0)+IF(AND($P58&gt;=IB$4,$P58&lt;IC$4,$Q58&gt;=IC$4),NETWORKDAYS.INTL($P58,(IC$4)-1,1,(Holidays!$A$1:$A$248)),0)+IF(AND($P58&lt;IB$4,$Q58&lt;IC$4,$Q58&gt;=IB$4),NETWORKDAYS.INTL(IB$4,$Q58,1,(Holidays!$A$1:$A$248)),0)+IF(AND($P58&lt;IB$4,$Q58&gt;=IC$4,$Q58&gt;=IB$4),NETWORKDAYS.INTL(IB$4,(IC$4)-1,1,(Holidays!$A$1:$A$248)),0))*$S58,"")</f>
        <v>0</v>
      </c>
      <c r="IC58" s="191">
        <f>IFERROR((IF(AND($P58&gt;=IC$4,$P58&lt;ID$4,$Q58&lt;ID$4),NETWORKDAYS.INTL($P58,$Q58,1,(Holidays!$A$1:$A$248)),0)+IF(AND($P58&gt;=IC$4,$P58&lt;ID$4,$Q58&gt;=ID$4),NETWORKDAYS.INTL($P58,(ID$4)-1,1,(Holidays!$A$1:$A$248)),0)+IF(AND($P58&lt;IC$4,$Q58&lt;ID$4,$Q58&gt;=IC$4),NETWORKDAYS.INTL(IC$4,$Q58,1,(Holidays!$A$1:$A$248)),0)+IF(AND($P58&lt;IC$4,$Q58&gt;=ID$4,$Q58&gt;=IC$4),NETWORKDAYS.INTL(IC$4,(ID$4)-1,1,(Holidays!$A$1:$A$248)),0))*$S58,"")</f>
        <v>0</v>
      </c>
      <c r="ID58" s="191">
        <f>IFERROR((IF(AND($P58&gt;=ID$4,$P58&lt;IE$4,$Q58&lt;IE$4),NETWORKDAYS.INTL($P58,$Q58,1,(Holidays!$A$1:$A$248)),0)+IF(AND($P58&gt;=ID$4,$P58&lt;IE$4,$Q58&gt;=IE$4),NETWORKDAYS.INTL($P58,(IE$4)-1,1,(Holidays!$A$1:$A$248)),0)+IF(AND($P58&lt;ID$4,$Q58&lt;IE$4,$Q58&gt;=ID$4),NETWORKDAYS.INTL(ID$4,$Q58,1,(Holidays!$A$1:$A$248)),0)+IF(AND($P58&lt;ID$4,$Q58&gt;=IE$4,$Q58&gt;=ID$4),NETWORKDAYS.INTL(ID$4,(IE$4)-1,1,(Holidays!$A$1:$A$248)),0))*$S58,"")</f>
        <v>0</v>
      </c>
      <c r="IE58" s="191">
        <f>IFERROR((IF(AND($P58&gt;=IE$4,$P58&lt;IF$4,$Q58&lt;IF$4),NETWORKDAYS.INTL($P58,$Q58,1,(Holidays!$A$1:$A$248)),0)+IF(AND($P58&gt;=IE$4,$P58&lt;IF$4,$Q58&gt;=IF$4),NETWORKDAYS.INTL($P58,(IF$4)-1,1,(Holidays!$A$1:$A$248)),0)+IF(AND($P58&lt;IE$4,$Q58&lt;IF$4,$Q58&gt;=IE$4),NETWORKDAYS.INTL(IE$4,$Q58,1,(Holidays!$A$1:$A$248)),0)+IF(AND($P58&lt;IE$4,$Q58&gt;=IF$4,$Q58&gt;=IE$4),NETWORKDAYS.INTL(IE$4,(IF$4)-1,1,(Holidays!$A$1:$A$248)),0))*$S58,"")</f>
        <v>0</v>
      </c>
      <c r="IF58" s="191">
        <f>IFERROR((IF(AND($P58&gt;=IF$4,$P58&lt;IG$4,$Q58&lt;IG$4),NETWORKDAYS.INTL($P58,$Q58,1,(Holidays!$A$1:$A$248)),0)+IF(AND($P58&gt;=IF$4,$P58&lt;IG$4,$Q58&gt;=IG$4),NETWORKDAYS.INTL($P58,(IG$4)-1,1,(Holidays!$A$1:$A$248)),0)+IF(AND($P58&lt;IF$4,$Q58&lt;IG$4,$Q58&gt;=IF$4),NETWORKDAYS.INTL(IF$4,$Q58,1,(Holidays!$A$1:$A$248)),0)+IF(AND($P58&lt;IF$4,$Q58&gt;=IG$4,$Q58&gt;=IF$4),NETWORKDAYS.INTL(IF$4,(IG$4)-1,1,(Holidays!$A$1:$A$248)),0))*$S58,"")</f>
        <v>0</v>
      </c>
      <c r="IG58" s="191">
        <f>IFERROR((IF(AND($P58&gt;=IG$4,$P58&lt;IH$4,$Q58&lt;IH$4),NETWORKDAYS.INTL($P58,$Q58,1,(Holidays!$A$1:$A$248)),0)+IF(AND($P58&gt;=IG$4,$P58&lt;IH$4,$Q58&gt;=IH$4),NETWORKDAYS.INTL($P58,(IH$4)-1,1,(Holidays!$A$1:$A$248)),0)+IF(AND($P58&lt;IG$4,$Q58&lt;IH$4,$Q58&gt;=IG$4),NETWORKDAYS.INTL(IG$4,$Q58,1,(Holidays!$A$1:$A$248)),0)+IF(AND($P58&lt;IG$4,$Q58&gt;=IH$4,$Q58&gt;=IG$4),NETWORKDAYS.INTL(IG$4,(IH$4)-1,1,(Holidays!$A$1:$A$248)),0))*$S58,"")</f>
        <v>0</v>
      </c>
      <c r="IH58" s="191">
        <f>IFERROR((IF(AND($P58&gt;=IH$4,$P58&lt;II$4,$Q58&lt;II$4),NETWORKDAYS.INTL($P58,$Q58,1,(Holidays!$A$1:$A$248)),0)+IF(AND($P58&gt;=IH$4,$P58&lt;II$4,$Q58&gt;=II$4),NETWORKDAYS.INTL($P58,(II$4)-1,1,(Holidays!$A$1:$A$248)),0)+IF(AND($P58&lt;IH$4,$Q58&lt;II$4,$Q58&gt;=IH$4),NETWORKDAYS.INTL(IH$4,$Q58,1,(Holidays!$A$1:$A$248)),0)+IF(AND($P58&lt;IH$4,$Q58&gt;=II$4,$Q58&gt;=IH$4),NETWORKDAYS.INTL(IH$4,(II$4)-1,1,(Holidays!$A$1:$A$248)),0))*$S58,"")</f>
        <v>0</v>
      </c>
      <c r="II58" s="191">
        <f>IFERROR((IF(AND($P58&gt;=II$4,$P58&lt;IJ$4,$Q58&lt;IJ$4),NETWORKDAYS.INTL($P58,$Q58,1,(Holidays!$A$1:$A$248)),0)+IF(AND($P58&gt;=II$4,$P58&lt;IJ$4,$Q58&gt;=IJ$4),NETWORKDAYS.INTL($P58,(IJ$4)-1,1,(Holidays!$A$1:$A$248)),0)+IF(AND($P58&lt;II$4,$Q58&lt;IJ$4,$Q58&gt;=II$4),NETWORKDAYS.INTL(II$4,$Q58,1,(Holidays!$A$1:$A$248)),0)+IF(AND($P58&lt;II$4,$Q58&gt;=IJ$4,$Q58&gt;=II$4),NETWORKDAYS.INTL(II$4,(IJ$4)-1,1,(Holidays!$A$1:$A$248)),0))*$S58,"")</f>
        <v>0</v>
      </c>
      <c r="IJ58" s="191">
        <f>IFERROR((IF(AND($P58&gt;=IJ$4,$P58&lt;IK$4,$Q58&lt;IK$4),NETWORKDAYS.INTL($P58,$Q58,1,(Holidays!$A$1:$A$248)),0)+IF(AND($P58&gt;=IJ$4,$P58&lt;IK$4,$Q58&gt;=IK$4),NETWORKDAYS.INTL($P58,(IK$4)-1,1,(Holidays!$A$1:$A$248)),0)+IF(AND($P58&lt;IJ$4,$Q58&lt;IK$4,$Q58&gt;=IJ$4),NETWORKDAYS.INTL(IJ$4,$Q58,1,(Holidays!$A$1:$A$248)),0)+IF(AND($P58&lt;IJ$4,$Q58&gt;=IK$4,$Q58&gt;=IJ$4),NETWORKDAYS.INTL(IJ$4,(IK$4)-1,1,(Holidays!$A$1:$A$248)),0))*$S58,"")</f>
        <v>0</v>
      </c>
      <c r="IK58" s="191">
        <f>IFERROR((IF(AND($P58&gt;=IK$4,$P58&lt;IL$4,$Q58&lt;IL$4),NETWORKDAYS.INTL($P58,$Q58,1,(Holidays!$A$1:$A$248)),0)+IF(AND($P58&gt;=IK$4,$P58&lt;IL$4,$Q58&gt;=IL$4),NETWORKDAYS.INTL($P58,(IL$4)-1,1,(Holidays!$A$1:$A$248)),0)+IF(AND($P58&lt;IK$4,$Q58&lt;IL$4,$Q58&gt;=IK$4),NETWORKDAYS.INTL(IK$4,$Q58,1,(Holidays!$A$1:$A$248)),0)+IF(AND($P58&lt;IK$4,$Q58&gt;=IL$4,$Q58&gt;=IK$4),NETWORKDAYS.INTL(IK$4,(IL$4)-1,1,(Holidays!$A$1:$A$248)),0))*$S58,"")</f>
        <v>0</v>
      </c>
      <c r="IL58" s="191">
        <f>IFERROR((IF(AND($P58&gt;=IL$4,$P58&lt;IM$4,$Q58&lt;IM$4),NETWORKDAYS.INTL($P58,$Q58,1,(Holidays!$A$1:$A$248)),0)+IF(AND($P58&gt;=IL$4,$P58&lt;IM$4,$Q58&gt;=IM$4),NETWORKDAYS.INTL($P58,(IM$4)-1,1,(Holidays!$A$1:$A$248)),0)+IF(AND($P58&lt;IL$4,$Q58&lt;IM$4,$Q58&gt;=IL$4),NETWORKDAYS.INTL(IL$4,$Q58,1,(Holidays!$A$1:$A$248)),0)+IF(AND($P58&lt;IL$4,$Q58&gt;=IM$4,$Q58&gt;=IL$4),NETWORKDAYS.INTL(IL$4,(IM$4)-1,1,(Holidays!$A$1:$A$248)),0))*$S58,"")</f>
        <v>0</v>
      </c>
      <c r="IM58" s="191">
        <f>IFERROR((IF(AND($P58&gt;=IM$4,$P58&lt;IN$4,$Q58&lt;IN$4),NETWORKDAYS.INTL($P58,$Q58,1,(Holidays!$A$1:$A$248)),0)+IF(AND($P58&gt;=IM$4,$P58&lt;IN$4,$Q58&gt;=IN$4),NETWORKDAYS.INTL($P58,(IN$4)-1,1,(Holidays!$A$1:$A$248)),0)+IF(AND($P58&lt;IM$4,$Q58&lt;IN$4,$Q58&gt;=IM$4),NETWORKDAYS.INTL(IM$4,$Q58,1,(Holidays!$A$1:$A$248)),0)+IF(AND($P58&lt;IM$4,$Q58&gt;=IN$4,$Q58&gt;=IM$4),NETWORKDAYS.INTL(IM$4,(IN$4)-1,1,(Holidays!$A$1:$A$248)),0))*$S58,"")</f>
        <v>0</v>
      </c>
      <c r="IN58" s="191">
        <f>IFERROR((IF(AND($P58&gt;=IN$4,$P58&lt;IO$4,$Q58&lt;IO$4),NETWORKDAYS.INTL($P58,$Q58,1,(Holidays!$A$1:$A$248)),0)+IF(AND($P58&gt;=IN$4,$P58&lt;IO$4,$Q58&gt;=IO$4),NETWORKDAYS.INTL($P58,(IO$4)-1,1,(Holidays!$A$1:$A$248)),0)+IF(AND($P58&lt;IN$4,$Q58&lt;IO$4,$Q58&gt;=IN$4),NETWORKDAYS.INTL(IN$4,$Q58,1,(Holidays!$A$1:$A$248)),0)+IF(AND($P58&lt;IN$4,$Q58&gt;=IO$4,$Q58&gt;=IN$4),NETWORKDAYS.INTL(IN$4,(IO$4)-1,1,(Holidays!$A$1:$A$248)),0))*$S58,"")</f>
        <v>0</v>
      </c>
      <c r="IO58" s="193">
        <f>IFERROR((IF(AND($P58&gt;=IO$4,$P58&lt;IP$4,$Q58&lt;IP$4),NETWORKDAYS.INTL($P58,$Q58,1,(Holidays!$A$1:$A$248)),0)+IF(AND($P58&gt;=IO$4,$P58&lt;IP$4,$Q58&gt;=IP$4),NETWORKDAYS.INTL($P58,(IP$4)-1,1,(Holidays!$A$1:$A$248)),0)+IF(AND($P58&lt;IO$4,$Q58&lt;IP$4,$Q58&gt;=IO$4),NETWORKDAYS.INTL(IO$4,$Q58,1,(Holidays!$A$1:$A$248)),0)+IF(AND($P58&lt;IO$4,$Q58&gt;=IP$4,$Q58&gt;=IO$4),NETWORKDAYS.INTL(IO$4,(IP$4)-1,1,(Holidays!$A$1:$A$248)),0))*$S58,"")</f>
        <v>0</v>
      </c>
    </row>
    <row r="59" spans="2:249" ht="15" customHeight="1">
      <c r="B59" s="59" t="str">
        <f>'A-1_MH Estimation'!B58</f>
        <v>A.39</v>
      </c>
      <c r="C59" s="60" t="str">
        <f>IFERROR(VLOOKUP(B59,'A-1_MH Estimation'!$B$57:$C$61,2,0),"")</f>
        <v>Weekly Report</v>
      </c>
      <c r="D59" s="174">
        <f>IFERROR(VLOOKUP(C59,'A-1_MH Estimation'!$C$7:$K$61,9,0)*1,0)</f>
        <v>23.25</v>
      </c>
      <c r="E59" s="166">
        <v>1</v>
      </c>
      <c r="F59" s="166"/>
      <c r="G59" s="166"/>
      <c r="H59" s="166"/>
      <c r="I59" s="166"/>
      <c r="J59" s="167"/>
      <c r="K59" s="354">
        <f t="shared" ref="K59:K62" ca="1" si="439">SUM(L59*IFERROR((OFFSET(D59,0,RIGHT(L$5,1)*1)+--(OFFSET(D59,0,RIGHT(L$5,1)*1)&lt;=0)),1),M59*IFERROR((OFFSET(D59,0,RIGHT(M$5,1)*1)+--(OFFSET(D59,0,RIGHT(M$5,1)*1)&lt;=0)),1),N59*IFERROR((OFFSET(D59,0,RIGHT(N$5,1)*1)+--(OFFSET(D59,0,RIGHT(N$5,1)*1)&lt;=0)),1),O59*IFERROR((OFFSET(D59,0,RIGHT(O$5,1)*1)+--(OFFSET(D59,0,RIGHT(O$5,1)*1)&lt;=0)),1))*D59</f>
        <v>23.25</v>
      </c>
      <c r="L59" s="307"/>
      <c r="M59" s="307">
        <v>1</v>
      </c>
      <c r="N59" s="307"/>
      <c r="O59" s="167"/>
      <c r="P59" s="311">
        <v>44491</v>
      </c>
      <c r="Q59" s="171">
        <v>44638</v>
      </c>
      <c r="R59" s="170">
        <f>NETWORKDAYS.INTL(P59,Q59,1,Holidays!$A$1:$A$248)</f>
        <v>94</v>
      </c>
      <c r="S59" s="62">
        <f>IFERROR(D59/R59,0)</f>
        <v>0.2473404255319149</v>
      </c>
      <c r="U59" s="253">
        <f>SUM($V59:IO59)</f>
        <v>23.249999999999993</v>
      </c>
      <c r="V59" s="190">
        <f>IFERROR((IF(AND($P59&gt;=V$4,$P59&lt;W$4,$Q59&lt;W$4),NETWORKDAYS.INTL($P59,$Q59,1,(Holidays!$A$1:$A$248)),0)+IF(AND($P59&gt;=V$4,$P59&lt;W$4,$Q59&gt;=W$4),NETWORKDAYS.INTL($P59,(W$4)-1,1,(Holidays!$A$1:$A$248)),0)+IF(AND($P59&lt;V$4,$Q59&lt;W$4,$Q59&gt;=V$4),NETWORKDAYS.INTL(V$4,$Q59,1,(Holidays!$A$1:$A$248)),0)+IF(AND($P59&lt;V$4,$Q59&gt;=W$4,$Q59&gt;=V$4),NETWORKDAYS.INTL(V$4,(W$4)-1,1,(Holidays!$A$1:$A$248)),0))*$S59,"")</f>
        <v>0</v>
      </c>
      <c r="W59" s="191">
        <f>IFERROR((IF(AND($P59&gt;=W$4,$P59&lt;X$4,$Q59&lt;X$4),NETWORKDAYS.INTL($P59,$Q59,1,(Holidays!$A$1:$A$248)),0)+IF(AND($P59&gt;=W$4,$P59&lt;X$4,$Q59&gt;=X$4),NETWORKDAYS.INTL($P59,(X$4)-1,1,(Holidays!$A$1:$A$248)),0)+IF(AND($P59&lt;W$4,$Q59&lt;X$4,$Q59&gt;=W$4),NETWORKDAYS.INTL(W$4,$Q59,1,(Holidays!$A$1:$A$248)),0)+IF(AND($P59&lt;W$4,$Q59&gt;=X$4,$Q59&gt;=W$4),NETWORKDAYS.INTL(W$4,(X$4)-1,1,(Holidays!$A$1:$A$248)),0))*$S59,"")</f>
        <v>0</v>
      </c>
      <c r="X59" s="191">
        <f>IFERROR((IF(AND($P59&gt;=X$4,$P59&lt;Y$4,$Q59&lt;Y$4),NETWORKDAYS.INTL($P59,$Q59,1,(Holidays!$A$1:$A$248)),0)+IF(AND($P59&gt;=X$4,$P59&lt;Y$4,$Q59&gt;=Y$4),NETWORKDAYS.INTL($P59,(Y$4)-1,1,(Holidays!$A$1:$A$248)),0)+IF(AND($P59&lt;X$4,$Q59&lt;Y$4,$Q59&gt;=X$4),NETWORKDAYS.INTL(X$4,$Q59,1,(Holidays!$A$1:$A$248)),0)+IF(AND($P59&lt;X$4,$Q59&gt;=Y$4,$Q59&gt;=X$4),NETWORKDAYS.INTL(X$4,(Y$4)-1,1,(Holidays!$A$1:$A$248)),0))*$S59,"")</f>
        <v>0.2473404255319149</v>
      </c>
      <c r="Y59" s="191">
        <f>IFERROR((IF(AND($P59&gt;=Y$4,$P59&lt;Z$4,$Q59&lt;Z$4),NETWORKDAYS.INTL($P59,$Q59,1,(Holidays!$A$1:$A$248)),0)+IF(AND($P59&gt;=Y$4,$P59&lt;Z$4,$Q59&gt;=Z$4),NETWORKDAYS.INTL($P59,(Z$4)-1,1,(Holidays!$A$1:$A$248)),0)+IF(AND($P59&lt;Y$4,$Q59&lt;Z$4,$Q59&gt;=Y$4),NETWORKDAYS.INTL(Y$4,$Q59,1,(Holidays!$A$1:$A$248)),0)+IF(AND($P59&lt;Y$4,$Q59&gt;=Z$4,$Q59&gt;=Y$4),NETWORKDAYS.INTL(Y$4,(Z$4)-1,1,(Holidays!$A$1:$A$248)),0))*$S59,"")</f>
        <v>1.2367021276595744</v>
      </c>
      <c r="Z59" s="191">
        <f>IFERROR((IF(AND($P59&gt;=Z$4,$P59&lt;AA$4,$Q59&lt;AA$4),NETWORKDAYS.INTL($P59,$Q59,1,(Holidays!$A$1:$A$248)),0)+IF(AND($P59&gt;=Z$4,$P59&lt;AA$4,$Q59&gt;=AA$4),NETWORKDAYS.INTL($P59,(AA$4)-1,1,(Holidays!$A$1:$A$248)),0)+IF(AND($P59&lt;Z$4,$Q59&lt;AA$4,$Q59&gt;=Z$4),NETWORKDAYS.INTL(Z$4,$Q59,1,(Holidays!$A$1:$A$248)),0)+IF(AND($P59&lt;Z$4,$Q59&gt;=AA$4,$Q59&gt;=Z$4),NETWORKDAYS.INTL(Z$4,(AA$4)-1,1,(Holidays!$A$1:$A$248)),0))*$S59,"")</f>
        <v>0.98936170212765961</v>
      </c>
      <c r="AA59" s="191">
        <f>IFERROR((IF(AND($P59&gt;=AA$4,$P59&lt;AB$4,$Q59&lt;AB$4),NETWORKDAYS.INTL($P59,$Q59,1,(Holidays!$A$1:$A$248)),0)+IF(AND($P59&gt;=AA$4,$P59&lt;AB$4,$Q59&gt;=AB$4),NETWORKDAYS.INTL($P59,(AB$4)-1,1,(Holidays!$A$1:$A$248)),0)+IF(AND($P59&lt;AA$4,$Q59&lt;AB$4,$Q59&gt;=AA$4),NETWORKDAYS.INTL(AA$4,$Q59,1,(Holidays!$A$1:$A$248)),0)+IF(AND($P59&lt;AA$4,$Q59&gt;=AB$4,$Q59&gt;=AA$4),NETWORKDAYS.INTL(AA$4,(AB$4)-1,1,(Holidays!$A$1:$A$248)),0))*$S59,"")</f>
        <v>1.2367021276595744</v>
      </c>
      <c r="AB59" s="191">
        <f>IFERROR((IF(AND($P59&gt;=AB$4,$P59&lt;AC$4,$Q59&lt;AC$4),NETWORKDAYS.INTL($P59,$Q59,1,(Holidays!$A$1:$A$248)),0)+IF(AND($P59&gt;=AB$4,$P59&lt;AC$4,$Q59&gt;=AC$4),NETWORKDAYS.INTL($P59,(AC$4)-1,1,(Holidays!$A$1:$A$248)),0)+IF(AND($P59&lt;AB$4,$Q59&lt;AC$4,$Q59&gt;=AB$4),NETWORKDAYS.INTL(AB$4,$Q59,1,(Holidays!$A$1:$A$248)),0)+IF(AND($P59&lt;AB$4,$Q59&gt;=AC$4,$Q59&gt;=AB$4),NETWORKDAYS.INTL(AB$4,(AC$4)-1,1,(Holidays!$A$1:$A$248)),0))*$S59,"")</f>
        <v>0.74202127659574468</v>
      </c>
      <c r="AC59" s="191">
        <f>IFERROR((IF(AND($P59&gt;=AC$4,$P59&lt;AD$4,$Q59&lt;AD$4),NETWORKDAYS.INTL($P59,$Q59,1,(Holidays!$A$1:$A$248)),0)+IF(AND($P59&gt;=AC$4,$P59&lt;AD$4,$Q59&gt;=AD$4),NETWORKDAYS.INTL($P59,(AD$4)-1,1,(Holidays!$A$1:$A$248)),0)+IF(AND($P59&lt;AC$4,$Q59&lt;AD$4,$Q59&gt;=AC$4),NETWORKDAYS.INTL(AC$4,$Q59,1,(Holidays!$A$1:$A$248)),0)+IF(AND($P59&lt;AC$4,$Q59&gt;=AD$4,$Q59&gt;=AC$4),NETWORKDAYS.INTL(AC$4,(AD$4)-1,1,(Holidays!$A$1:$A$248)),0))*$S59,"")</f>
        <v>1.2367021276595744</v>
      </c>
      <c r="AD59" s="191">
        <f>IFERROR((IF(AND($P59&gt;=AD$4,$P59&lt;AE$4,$Q59&lt;AE$4),NETWORKDAYS.INTL($P59,$Q59,1,(Holidays!$A$1:$A$248)),0)+IF(AND($P59&gt;=AD$4,$P59&lt;AE$4,$Q59&gt;=AE$4),NETWORKDAYS.INTL($P59,(AE$4)-1,1,(Holidays!$A$1:$A$248)),0)+IF(AND($P59&lt;AD$4,$Q59&lt;AE$4,$Q59&gt;=AD$4),NETWORKDAYS.INTL(AD$4,$Q59,1,(Holidays!$A$1:$A$248)),0)+IF(AND($P59&lt;AD$4,$Q59&gt;=AE$4,$Q59&gt;=AD$4),NETWORKDAYS.INTL(AD$4,(AE$4)-1,1,(Holidays!$A$1:$A$248)),0))*$S59,"")</f>
        <v>0.98936170212765961</v>
      </c>
      <c r="AE59" s="191">
        <f>IFERROR((IF(AND($P59&gt;=AE$4,$P59&lt;AF$4,$Q59&lt;AF$4),NETWORKDAYS.INTL($P59,$Q59,1,(Holidays!$A$1:$A$248)),0)+IF(AND($P59&gt;=AE$4,$P59&lt;AF$4,$Q59&gt;=AF$4),NETWORKDAYS.INTL($P59,(AF$4)-1,1,(Holidays!$A$1:$A$248)),0)+IF(AND($P59&lt;AE$4,$Q59&lt;AF$4,$Q59&gt;=AE$4),NETWORKDAYS.INTL(AE$4,$Q59,1,(Holidays!$A$1:$A$248)),0)+IF(AND($P59&lt;AE$4,$Q59&gt;=AF$4,$Q59&gt;=AE$4),NETWORKDAYS.INTL(AE$4,(AF$4)-1,1,(Holidays!$A$1:$A$248)),0))*$S59,"")</f>
        <v>0.98936170212765961</v>
      </c>
      <c r="AF59" s="191">
        <f>IFERROR((IF(AND($P59&gt;=AF$4,$P59&lt;AG$4,$Q59&lt;AG$4),NETWORKDAYS.INTL($P59,$Q59,1,(Holidays!$A$1:$A$248)),0)+IF(AND($P59&gt;=AF$4,$P59&lt;AG$4,$Q59&gt;=AG$4),NETWORKDAYS.INTL($P59,(AG$4)-1,1,(Holidays!$A$1:$A$248)),0)+IF(AND($P59&lt;AF$4,$Q59&lt;AG$4,$Q59&gt;=AF$4),NETWORKDAYS.INTL(AF$4,$Q59,1,(Holidays!$A$1:$A$248)),0)+IF(AND($P59&lt;AF$4,$Q59&gt;=AG$4,$Q59&gt;=AF$4),NETWORKDAYS.INTL(AF$4,(AG$4)-1,1,(Holidays!$A$1:$A$248)),0))*$S59,"")</f>
        <v>1.2367021276595744</v>
      </c>
      <c r="AG59" s="191">
        <f>IFERROR((IF(AND($P59&gt;=AG$4,$P59&lt;AH$4,$Q59&lt;AH$4),NETWORKDAYS.INTL($P59,$Q59,1,(Holidays!$A$1:$A$248)),0)+IF(AND($P59&gt;=AG$4,$P59&lt;AH$4,$Q59&gt;=AH$4),NETWORKDAYS.INTL($P59,(AH$4)-1,1,(Holidays!$A$1:$A$248)),0)+IF(AND($P59&lt;AG$4,$Q59&lt;AH$4,$Q59&gt;=AG$4),NETWORKDAYS.INTL(AG$4,$Q59,1,(Holidays!$A$1:$A$248)),0)+IF(AND($P59&lt;AG$4,$Q59&gt;=AH$4,$Q59&gt;=AG$4),NETWORKDAYS.INTL(AG$4,(AH$4)-1,1,(Holidays!$A$1:$A$248)),0))*$S59,"")</f>
        <v>0.98936170212765961</v>
      </c>
      <c r="AH59" s="191">
        <f>IFERROR((IF(AND($P59&gt;=AH$4,$P59&lt;AI$4,$Q59&lt;AI$4),NETWORKDAYS.INTL($P59,$Q59,1,(Holidays!$A$1:$A$248)),0)+IF(AND($P59&gt;=AH$4,$P59&lt;AI$4,$Q59&gt;=AI$4),NETWORKDAYS.INTL($P59,(AI$4)-1,1,(Holidays!$A$1:$A$248)),0)+IF(AND($P59&lt;AH$4,$Q59&lt;AI$4,$Q59&gt;=AH$4),NETWORKDAYS.INTL(AH$4,$Q59,1,(Holidays!$A$1:$A$248)),0)+IF(AND($P59&lt;AH$4,$Q59&gt;=AI$4,$Q59&gt;=AH$4),NETWORKDAYS.INTL(AH$4,(AI$4)-1,1,(Holidays!$A$1:$A$248)),0))*$S59,"")</f>
        <v>0.2473404255319149</v>
      </c>
      <c r="AI59" s="191">
        <f>IFERROR((IF(AND($P59&gt;=AI$4,$P59&lt;AJ$4,$Q59&lt;AJ$4),NETWORKDAYS.INTL($P59,$Q59,1,(Holidays!$A$1:$A$248)),0)+IF(AND($P59&gt;=AI$4,$P59&lt;AJ$4,$Q59&gt;=AJ$4),NETWORKDAYS.INTL($P59,(AJ$4)-1,1,(Holidays!$A$1:$A$248)),0)+IF(AND($P59&lt;AI$4,$Q59&lt;AJ$4,$Q59&gt;=AI$4),NETWORKDAYS.INTL(AI$4,$Q59,1,(Holidays!$A$1:$A$248)),0)+IF(AND($P59&lt;AI$4,$Q59&gt;=AJ$4,$Q59&gt;=AI$4),NETWORKDAYS.INTL(AI$4,(AJ$4)-1,1,(Holidays!$A$1:$A$248)),0))*$S59,"")</f>
        <v>1.2367021276595744</v>
      </c>
      <c r="AJ59" s="191">
        <f>IFERROR((IF(AND($P59&gt;=AJ$4,$P59&lt;AK$4,$Q59&lt;AK$4),NETWORKDAYS.INTL($P59,$Q59,1,(Holidays!$A$1:$A$248)),0)+IF(AND($P59&gt;=AJ$4,$P59&lt;AK$4,$Q59&gt;=AK$4),NETWORKDAYS.INTL($P59,(AK$4)-1,1,(Holidays!$A$1:$A$248)),0)+IF(AND($P59&lt;AJ$4,$Q59&lt;AK$4,$Q59&gt;=AJ$4),NETWORKDAYS.INTL(AJ$4,$Q59,1,(Holidays!$A$1:$A$248)),0)+IF(AND($P59&lt;AJ$4,$Q59&gt;=AK$4,$Q59&gt;=AJ$4),NETWORKDAYS.INTL(AJ$4,(AK$4)-1,1,(Holidays!$A$1:$A$248)),0))*$S59,"")</f>
        <v>1.2367021276595744</v>
      </c>
      <c r="AK59" s="191">
        <f>IFERROR((IF(AND($P59&gt;=AK$4,$P59&lt;AL$4,$Q59&lt;AL$4),NETWORKDAYS.INTL($P59,$Q59,1,(Holidays!$A$1:$A$248)),0)+IF(AND($P59&gt;=AK$4,$P59&lt;AL$4,$Q59&gt;=AL$4),NETWORKDAYS.INTL($P59,(AL$4)-1,1,(Holidays!$A$1:$A$248)),0)+IF(AND($P59&lt;AK$4,$Q59&lt;AL$4,$Q59&gt;=AK$4),NETWORKDAYS.INTL(AK$4,$Q59,1,(Holidays!$A$1:$A$248)),0)+IF(AND($P59&lt;AK$4,$Q59&gt;=AL$4,$Q59&gt;=AK$4),NETWORKDAYS.INTL(AK$4,(AL$4)-1,1,(Holidays!$A$1:$A$248)),0))*$S59,"")</f>
        <v>1.2367021276595744</v>
      </c>
      <c r="AL59" s="191">
        <f>IFERROR((IF(AND($P59&gt;=AL$4,$P59&lt;AM$4,$Q59&lt;AM$4),NETWORKDAYS.INTL($P59,$Q59,1,(Holidays!$A$1:$A$248)),0)+IF(AND($P59&gt;=AL$4,$P59&lt;AM$4,$Q59&gt;=AM$4),NETWORKDAYS.INTL($P59,(AM$4)-1,1,(Holidays!$A$1:$A$248)),0)+IF(AND($P59&lt;AL$4,$Q59&lt;AM$4,$Q59&gt;=AL$4),NETWORKDAYS.INTL(AL$4,$Q59,1,(Holidays!$A$1:$A$248)),0)+IF(AND($P59&lt;AL$4,$Q59&gt;=AM$4,$Q59&gt;=AL$4),NETWORKDAYS.INTL(AL$4,(AM$4)-1,1,(Holidays!$A$1:$A$248)),0))*$S59,"")</f>
        <v>1.2367021276595744</v>
      </c>
      <c r="AM59" s="191">
        <f>IFERROR((IF(AND($P59&gt;=AM$4,$P59&lt;AN$4,$Q59&lt;AN$4),NETWORKDAYS.INTL($P59,$Q59,1,(Holidays!$A$1:$A$248)),0)+IF(AND($P59&gt;=AM$4,$P59&lt;AN$4,$Q59&gt;=AN$4),NETWORKDAYS.INTL($P59,(AN$4)-1,1,(Holidays!$A$1:$A$248)),0)+IF(AND($P59&lt;AM$4,$Q59&lt;AN$4,$Q59&gt;=AM$4),NETWORKDAYS.INTL(AM$4,$Q59,1,(Holidays!$A$1:$A$248)),0)+IF(AND($P59&lt;AM$4,$Q59&gt;=AN$4,$Q59&gt;=AM$4),NETWORKDAYS.INTL(AM$4,(AN$4)-1,1,(Holidays!$A$1:$A$248)),0))*$S59,"")</f>
        <v>0.98936170212765961</v>
      </c>
      <c r="AN59" s="191">
        <f>IFERROR((IF(AND($P59&gt;=AN$4,$P59&lt;AO$4,$Q59&lt;AO$4),NETWORKDAYS.INTL($P59,$Q59,1,(Holidays!$A$1:$A$248)),0)+IF(AND($P59&gt;=AN$4,$P59&lt;AO$4,$Q59&gt;=AO$4),NETWORKDAYS.INTL($P59,(AO$4)-1,1,(Holidays!$A$1:$A$248)),0)+IF(AND($P59&lt;AN$4,$Q59&lt;AO$4,$Q59&gt;=AN$4),NETWORKDAYS.INTL(AN$4,$Q59,1,(Holidays!$A$1:$A$248)),0)+IF(AND($P59&lt;AN$4,$Q59&gt;=AO$4,$Q59&gt;=AN$4),NETWORKDAYS.INTL(AN$4,(AO$4)-1,1,(Holidays!$A$1:$A$248)),0))*$S59,"")</f>
        <v>1.2367021276595744</v>
      </c>
      <c r="AO59" s="191">
        <f>IFERROR((IF(AND($P59&gt;=AO$4,$P59&lt;AP$4,$Q59&lt;AP$4),NETWORKDAYS.INTL($P59,$Q59,1,(Holidays!$A$1:$A$248)),0)+IF(AND($P59&gt;=AO$4,$P59&lt;AP$4,$Q59&gt;=AP$4),NETWORKDAYS.INTL($P59,(AP$4)-1,1,(Holidays!$A$1:$A$248)),0)+IF(AND($P59&lt;AO$4,$Q59&lt;AP$4,$Q59&gt;=AO$4),NETWORKDAYS.INTL(AO$4,$Q59,1,(Holidays!$A$1:$A$248)),0)+IF(AND($P59&lt;AO$4,$Q59&gt;=AP$4,$Q59&gt;=AO$4),NETWORKDAYS.INTL(AO$4,(AP$4)-1,1,(Holidays!$A$1:$A$248)),0))*$S59,"")</f>
        <v>1.2367021276595744</v>
      </c>
      <c r="AP59" s="191">
        <f>IFERROR((IF(AND($P59&gt;=AP$4,$P59&lt;AQ$4,$Q59&lt;AQ$4),NETWORKDAYS.INTL($P59,$Q59,1,(Holidays!$A$1:$A$248)),0)+IF(AND($P59&gt;=AP$4,$P59&lt;AQ$4,$Q59&gt;=AQ$4),NETWORKDAYS.INTL($P59,(AQ$4)-1,1,(Holidays!$A$1:$A$248)),0)+IF(AND($P59&lt;AP$4,$Q59&lt;AQ$4,$Q59&gt;=AP$4),NETWORKDAYS.INTL(AP$4,$Q59,1,(Holidays!$A$1:$A$248)),0)+IF(AND($P59&lt;AP$4,$Q59&gt;=AQ$4,$Q59&gt;=AP$4),NETWORKDAYS.INTL(AP$4,(AQ$4)-1,1,(Holidays!$A$1:$A$248)),0))*$S59,"")</f>
        <v>0.98936170212765961</v>
      </c>
      <c r="AQ59" s="191">
        <f>IFERROR((IF(AND($P59&gt;=AQ$4,$P59&lt;AR$4,$Q59&lt;AR$4),NETWORKDAYS.INTL($P59,$Q59,1,(Holidays!$A$1:$A$248)),0)+IF(AND($P59&gt;=AQ$4,$P59&lt;AR$4,$Q59&gt;=AR$4),NETWORKDAYS.INTL($P59,(AR$4)-1,1,(Holidays!$A$1:$A$248)),0)+IF(AND($P59&lt;AQ$4,$Q59&lt;AR$4,$Q59&gt;=AQ$4),NETWORKDAYS.INTL(AQ$4,$Q59,1,(Holidays!$A$1:$A$248)),0)+IF(AND($P59&lt;AQ$4,$Q59&gt;=AR$4,$Q59&gt;=AQ$4),NETWORKDAYS.INTL(AQ$4,(AR$4)-1,1,(Holidays!$A$1:$A$248)),0))*$S59,"")</f>
        <v>1.2367021276595744</v>
      </c>
      <c r="AR59" s="191">
        <f>IFERROR((IF(AND($P59&gt;=AR$4,$P59&lt;AS$4,$Q59&lt;AS$4),NETWORKDAYS.INTL($P59,$Q59,1,(Holidays!$A$1:$A$248)),0)+IF(AND($P59&gt;=AR$4,$P59&lt;AS$4,$Q59&gt;=AS$4),NETWORKDAYS.INTL($P59,(AS$4)-1,1,(Holidays!$A$1:$A$248)),0)+IF(AND($P59&lt;AR$4,$Q59&lt;AS$4,$Q59&gt;=AR$4),NETWORKDAYS.INTL(AR$4,$Q59,1,(Holidays!$A$1:$A$248)),0)+IF(AND($P59&lt;AR$4,$Q59&gt;=AS$4,$Q59&gt;=AR$4),NETWORKDAYS.INTL(AR$4,(AS$4)-1,1,(Holidays!$A$1:$A$248)),0))*$S59,"")</f>
        <v>1.2367021276595744</v>
      </c>
      <c r="AS59" s="192">
        <f>IFERROR((IF(AND($P59&gt;=AS$4,$P59&lt;AT$4,$Q59&lt;AT$4),NETWORKDAYS.INTL($P59,$Q59,1,(Holidays!$A$1:$A$248)),0)+IF(AND($P59&gt;=AS$4,$P59&lt;AT$4,$Q59&gt;=AT$4),NETWORKDAYS.INTL($P59,(AT$4)-1,1,(Holidays!$A$1:$A$248)),0)+IF(AND($P59&lt;AS$4,$Q59&lt;AT$4,$Q59&gt;=AS$4),NETWORKDAYS.INTL(AS$4,$Q59,1,(Holidays!$A$1:$A$248)),0)+IF(AND($P59&lt;AS$4,$Q59&gt;=AT$4,$Q59&gt;=AS$4),NETWORKDAYS.INTL(AS$4,(AT$4)-1,1,(Holidays!$A$1:$A$248)),0))*$S59,"")</f>
        <v>1.2367021276595744</v>
      </c>
      <c r="AT59" s="191">
        <f>IFERROR((IF(AND($P59&gt;=AT$4,$P59&lt;AU$4,$Q59&lt;AU$4),NETWORKDAYS.INTL($P59,$Q59,1,(Holidays!$A$1:$A$248)),0)+IF(AND($P59&gt;=AT$4,$P59&lt;AU$4,$Q59&gt;=AU$4),NETWORKDAYS.INTL($P59,(AU$4)-1,1,(Holidays!$A$1:$A$248)),0)+IF(AND($P59&lt;AT$4,$Q59&lt;AU$4,$Q59&gt;=AT$4),NETWORKDAYS.INTL(AT$4,$Q59,1,(Holidays!$A$1:$A$248)),0)+IF(AND($P59&lt;AT$4,$Q59&gt;=AU$4,$Q59&gt;=AT$4),NETWORKDAYS.INTL(AT$4,(AU$4)-1,1,(Holidays!$A$1:$A$248)),0))*$S59,"")</f>
        <v>0</v>
      </c>
      <c r="AU59" s="191">
        <f>IFERROR((IF(AND($P59&gt;=AU$4,$P59&lt;AV$4,$Q59&lt;AV$4),NETWORKDAYS.INTL($P59,$Q59,1,(Holidays!$A$1:$A$248)),0)+IF(AND($P59&gt;=AU$4,$P59&lt;AV$4,$Q59&gt;=AV$4),NETWORKDAYS.INTL($P59,(AV$4)-1,1,(Holidays!$A$1:$A$248)),0)+IF(AND($P59&lt;AU$4,$Q59&lt;AV$4,$Q59&gt;=AU$4),NETWORKDAYS.INTL(AU$4,$Q59,1,(Holidays!$A$1:$A$248)),0)+IF(AND($P59&lt;AU$4,$Q59&gt;=AV$4,$Q59&gt;=AU$4),NETWORKDAYS.INTL(AU$4,(AV$4)-1,1,(Holidays!$A$1:$A$248)),0))*$S59,"")</f>
        <v>0</v>
      </c>
      <c r="AV59" s="191">
        <f>IFERROR((IF(AND($P59&gt;=AV$4,$P59&lt;AW$4,$Q59&lt;AW$4),NETWORKDAYS.INTL($P59,$Q59,1,(Holidays!$A$1:$A$248)),0)+IF(AND($P59&gt;=AV$4,$P59&lt;AW$4,$Q59&gt;=AW$4),NETWORKDAYS.INTL($P59,(AW$4)-1,1,(Holidays!$A$1:$A$248)),0)+IF(AND($P59&lt;AV$4,$Q59&lt;AW$4,$Q59&gt;=AV$4),NETWORKDAYS.INTL(AV$4,$Q59,1,(Holidays!$A$1:$A$248)),0)+IF(AND($P59&lt;AV$4,$Q59&gt;=AW$4,$Q59&gt;=AV$4),NETWORKDAYS.INTL(AV$4,(AW$4)-1,1,(Holidays!$A$1:$A$248)),0))*$S59,"")</f>
        <v>0</v>
      </c>
      <c r="AW59" s="191">
        <f>IFERROR((IF(AND($P59&gt;=AW$4,$P59&lt;AX$4,$Q59&lt;AX$4),NETWORKDAYS.INTL($P59,$Q59,1,(Holidays!$A$1:$A$248)),0)+IF(AND($P59&gt;=AW$4,$P59&lt;AX$4,$Q59&gt;=AX$4),NETWORKDAYS.INTL($P59,(AX$4)-1,1,(Holidays!$A$1:$A$248)),0)+IF(AND($P59&lt;AW$4,$Q59&lt;AX$4,$Q59&gt;=AW$4),NETWORKDAYS.INTL(AW$4,$Q59,1,(Holidays!$A$1:$A$248)),0)+IF(AND($P59&lt;AW$4,$Q59&gt;=AX$4,$Q59&gt;=AW$4),NETWORKDAYS.INTL(AW$4,(AX$4)-1,1,(Holidays!$A$1:$A$248)),0))*$S59,"")</f>
        <v>0</v>
      </c>
      <c r="AX59" s="191">
        <f>IFERROR((IF(AND($P59&gt;=AX$4,$P59&lt;AY$4,$Q59&lt;AY$4),NETWORKDAYS.INTL($P59,$Q59,1,(Holidays!$A$1:$A$248)),0)+IF(AND($P59&gt;=AX$4,$P59&lt;AY$4,$Q59&gt;=AY$4),NETWORKDAYS.INTL($P59,(AY$4)-1,1,(Holidays!$A$1:$A$248)),0)+IF(AND($P59&lt;AX$4,$Q59&lt;AY$4,$Q59&gt;=AX$4),NETWORKDAYS.INTL(AX$4,$Q59,1,(Holidays!$A$1:$A$248)),0)+IF(AND($P59&lt;AX$4,$Q59&gt;=AY$4,$Q59&gt;=AX$4),NETWORKDAYS.INTL(AX$4,(AY$4)-1,1,(Holidays!$A$1:$A$248)),0))*$S59,"")</f>
        <v>0</v>
      </c>
      <c r="AY59" s="191">
        <f>IFERROR((IF(AND($P59&gt;=AY$4,$P59&lt;AZ$4,$Q59&lt;AZ$4),NETWORKDAYS.INTL($P59,$Q59,1,(Holidays!$A$1:$A$248)),0)+IF(AND($P59&gt;=AY$4,$P59&lt;AZ$4,$Q59&gt;=AZ$4),NETWORKDAYS.INTL($P59,(AZ$4)-1,1,(Holidays!$A$1:$A$248)),0)+IF(AND($P59&lt;AY$4,$Q59&lt;AZ$4,$Q59&gt;=AY$4),NETWORKDAYS.INTL(AY$4,$Q59,1,(Holidays!$A$1:$A$248)),0)+IF(AND($P59&lt;AY$4,$Q59&gt;=AZ$4,$Q59&gt;=AY$4),NETWORKDAYS.INTL(AY$4,(AZ$4)-1,1,(Holidays!$A$1:$A$248)),0))*$S59,"")</f>
        <v>0</v>
      </c>
      <c r="AZ59" s="191">
        <f>IFERROR((IF(AND($P59&gt;=AZ$4,$P59&lt;BA$4,$Q59&lt;BA$4),NETWORKDAYS.INTL($P59,$Q59,1,(Holidays!$A$1:$A$248)),0)+IF(AND($P59&gt;=AZ$4,$P59&lt;BA$4,$Q59&gt;=BA$4),NETWORKDAYS.INTL($P59,(BA$4)-1,1,(Holidays!$A$1:$A$248)),0)+IF(AND($P59&lt;AZ$4,$Q59&lt;BA$4,$Q59&gt;=AZ$4),NETWORKDAYS.INTL(AZ$4,$Q59,1,(Holidays!$A$1:$A$248)),0)+IF(AND($P59&lt;AZ$4,$Q59&gt;=BA$4,$Q59&gt;=AZ$4),NETWORKDAYS.INTL(AZ$4,(BA$4)-1,1,(Holidays!$A$1:$A$248)),0))*$S59,"")</f>
        <v>0</v>
      </c>
      <c r="BA59" s="191">
        <f>IFERROR((IF(AND($P59&gt;=BA$4,$P59&lt;BB$4,$Q59&lt;BB$4),NETWORKDAYS.INTL($P59,$Q59,1,(Holidays!$A$1:$A$248)),0)+IF(AND($P59&gt;=BA$4,$P59&lt;BB$4,$Q59&gt;=BB$4),NETWORKDAYS.INTL($P59,(BB$4)-1,1,(Holidays!$A$1:$A$248)),0)+IF(AND($P59&lt;BA$4,$Q59&lt;BB$4,$Q59&gt;=BA$4),NETWORKDAYS.INTL(BA$4,$Q59,1,(Holidays!$A$1:$A$248)),0)+IF(AND($P59&lt;BA$4,$Q59&gt;=BB$4,$Q59&gt;=BA$4),NETWORKDAYS.INTL(BA$4,(BB$4)-1,1,(Holidays!$A$1:$A$248)),0))*$S59,"")</f>
        <v>0</v>
      </c>
      <c r="BB59" s="191">
        <f>IFERROR((IF(AND($P59&gt;=BB$4,$P59&lt;BC$4,$Q59&lt;BC$4),NETWORKDAYS.INTL($P59,$Q59,1,(Holidays!$A$1:$A$248)),0)+IF(AND($P59&gt;=BB$4,$P59&lt;BC$4,$Q59&gt;=BC$4),NETWORKDAYS.INTL($P59,(BC$4)-1,1,(Holidays!$A$1:$A$248)),0)+IF(AND($P59&lt;BB$4,$Q59&lt;BC$4,$Q59&gt;=BB$4),NETWORKDAYS.INTL(BB$4,$Q59,1,(Holidays!$A$1:$A$248)),0)+IF(AND($P59&lt;BB$4,$Q59&gt;=BC$4,$Q59&gt;=BB$4),NETWORKDAYS.INTL(BB$4,(BC$4)-1,1,(Holidays!$A$1:$A$248)),0))*$S59,"")</f>
        <v>0</v>
      </c>
      <c r="BC59" s="191">
        <f>IFERROR((IF(AND($P59&gt;=BC$4,$P59&lt;BD$4,$Q59&lt;BD$4),NETWORKDAYS.INTL($P59,$Q59,1,(Holidays!$A$1:$A$248)),0)+IF(AND($P59&gt;=BC$4,$P59&lt;BD$4,$Q59&gt;=BD$4),NETWORKDAYS.INTL($P59,(BD$4)-1,1,(Holidays!$A$1:$A$248)),0)+IF(AND($P59&lt;BC$4,$Q59&lt;BD$4,$Q59&gt;=BC$4),NETWORKDAYS.INTL(BC$4,$Q59,1,(Holidays!$A$1:$A$248)),0)+IF(AND($P59&lt;BC$4,$Q59&gt;=BD$4,$Q59&gt;=BC$4),NETWORKDAYS.INTL(BC$4,(BD$4)-1,1,(Holidays!$A$1:$A$248)),0))*$S59,"")</f>
        <v>0</v>
      </c>
      <c r="BD59" s="191">
        <f>IFERROR((IF(AND($P59&gt;=BD$4,$P59&lt;BE$4,$Q59&lt;BE$4),NETWORKDAYS.INTL($P59,$Q59,1,(Holidays!$A$1:$A$248)),0)+IF(AND($P59&gt;=BD$4,$P59&lt;BE$4,$Q59&gt;=BE$4),NETWORKDAYS.INTL($P59,(BE$4)-1,1,(Holidays!$A$1:$A$248)),0)+IF(AND($P59&lt;BD$4,$Q59&lt;BE$4,$Q59&gt;=BD$4),NETWORKDAYS.INTL(BD$4,$Q59,1,(Holidays!$A$1:$A$248)),0)+IF(AND($P59&lt;BD$4,$Q59&gt;=BE$4,$Q59&gt;=BD$4),NETWORKDAYS.INTL(BD$4,(BE$4)-1,1,(Holidays!$A$1:$A$248)),0))*$S59,"")</f>
        <v>0</v>
      </c>
      <c r="BE59" s="191">
        <f>IFERROR((IF(AND($P59&gt;=BE$4,$P59&lt;BF$4,$Q59&lt;BF$4),NETWORKDAYS.INTL($P59,$Q59,1,(Holidays!$A$1:$A$248)),0)+IF(AND($P59&gt;=BE$4,$P59&lt;BF$4,$Q59&gt;=BF$4),NETWORKDAYS.INTL($P59,(BF$4)-1,1,(Holidays!$A$1:$A$248)),0)+IF(AND($P59&lt;BE$4,$Q59&lt;BF$4,$Q59&gt;=BE$4),NETWORKDAYS.INTL(BE$4,$Q59,1,(Holidays!$A$1:$A$248)),0)+IF(AND($P59&lt;BE$4,$Q59&gt;=BF$4,$Q59&gt;=BE$4),NETWORKDAYS.INTL(BE$4,(BF$4)-1,1,(Holidays!$A$1:$A$248)),0))*$S59,"")</f>
        <v>0</v>
      </c>
      <c r="BF59" s="191">
        <f>IFERROR((IF(AND($P59&gt;=BF$4,$P59&lt;BG$4,$Q59&lt;BG$4),NETWORKDAYS.INTL($P59,$Q59,1,(Holidays!$A$1:$A$248)),0)+IF(AND($P59&gt;=BF$4,$P59&lt;BG$4,$Q59&gt;=BG$4),NETWORKDAYS.INTL($P59,(BG$4)-1,1,(Holidays!$A$1:$A$248)),0)+IF(AND($P59&lt;BF$4,$Q59&lt;BG$4,$Q59&gt;=BF$4),NETWORKDAYS.INTL(BF$4,$Q59,1,(Holidays!$A$1:$A$248)),0)+IF(AND($P59&lt;BF$4,$Q59&gt;=BG$4,$Q59&gt;=BF$4),NETWORKDAYS.INTL(BF$4,(BG$4)-1,1,(Holidays!$A$1:$A$248)),0))*$S59,"")</f>
        <v>0</v>
      </c>
      <c r="BG59" s="191">
        <f>IFERROR((IF(AND($P59&gt;=BG$4,$P59&lt;BH$4,$Q59&lt;BH$4),NETWORKDAYS.INTL($P59,$Q59,1,(Holidays!$A$1:$A$248)),0)+IF(AND($P59&gt;=BG$4,$P59&lt;BH$4,$Q59&gt;=BH$4),NETWORKDAYS.INTL($P59,(BH$4)-1,1,(Holidays!$A$1:$A$248)),0)+IF(AND($P59&lt;BG$4,$Q59&lt;BH$4,$Q59&gt;=BG$4),NETWORKDAYS.INTL(BG$4,$Q59,1,(Holidays!$A$1:$A$248)),0)+IF(AND($P59&lt;BG$4,$Q59&gt;=BH$4,$Q59&gt;=BG$4),NETWORKDAYS.INTL(BG$4,(BH$4)-1,1,(Holidays!$A$1:$A$248)),0))*$S59,"")</f>
        <v>0</v>
      </c>
      <c r="BH59" s="191">
        <f>IFERROR((IF(AND($P59&gt;=BH$4,$P59&lt;BI$4,$Q59&lt;BI$4),NETWORKDAYS.INTL($P59,$Q59,1,(Holidays!$A$1:$A$248)),0)+IF(AND($P59&gt;=BH$4,$P59&lt;BI$4,$Q59&gt;=BI$4),NETWORKDAYS.INTL($P59,(BI$4)-1,1,(Holidays!$A$1:$A$248)),0)+IF(AND($P59&lt;BH$4,$Q59&lt;BI$4,$Q59&gt;=BH$4),NETWORKDAYS.INTL(BH$4,$Q59,1,(Holidays!$A$1:$A$248)),0)+IF(AND($P59&lt;BH$4,$Q59&gt;=BI$4,$Q59&gt;=BH$4),NETWORKDAYS.INTL(BH$4,(BI$4)-1,1,(Holidays!$A$1:$A$248)),0))*$S59,"")</f>
        <v>0</v>
      </c>
      <c r="BI59" s="191">
        <f>IFERROR((IF(AND($P59&gt;=BI$4,$P59&lt;BJ$4,$Q59&lt;BJ$4),NETWORKDAYS.INTL($P59,$Q59,1,(Holidays!$A$1:$A$248)),0)+IF(AND($P59&gt;=BI$4,$P59&lt;BJ$4,$Q59&gt;=BJ$4),NETWORKDAYS.INTL($P59,(BJ$4)-1,1,(Holidays!$A$1:$A$248)),0)+IF(AND($P59&lt;BI$4,$Q59&lt;BJ$4,$Q59&gt;=BI$4),NETWORKDAYS.INTL(BI$4,$Q59,1,(Holidays!$A$1:$A$248)),0)+IF(AND($P59&lt;BI$4,$Q59&gt;=BJ$4,$Q59&gt;=BI$4),NETWORKDAYS.INTL(BI$4,(BJ$4)-1,1,(Holidays!$A$1:$A$248)),0))*$S59,"")</f>
        <v>0</v>
      </c>
      <c r="BJ59" s="191">
        <f>IFERROR((IF(AND($P59&gt;=BJ$4,$P59&lt;BK$4,$Q59&lt;BK$4),NETWORKDAYS.INTL($P59,$Q59,1,(Holidays!$A$1:$A$248)),0)+IF(AND($P59&gt;=BJ$4,$P59&lt;BK$4,$Q59&gt;=BK$4),NETWORKDAYS.INTL($P59,(BK$4)-1,1,(Holidays!$A$1:$A$248)),0)+IF(AND($P59&lt;BJ$4,$Q59&lt;BK$4,$Q59&gt;=BJ$4),NETWORKDAYS.INTL(BJ$4,$Q59,1,(Holidays!$A$1:$A$248)),0)+IF(AND($P59&lt;BJ$4,$Q59&gt;=BK$4,$Q59&gt;=BJ$4),NETWORKDAYS.INTL(BJ$4,(BK$4)-1,1,(Holidays!$A$1:$A$248)),0))*$S59,"")</f>
        <v>0</v>
      </c>
      <c r="BK59" s="191">
        <f>IFERROR((IF(AND($P59&gt;=BK$4,$P59&lt;BL$4,$Q59&lt;BL$4),NETWORKDAYS.INTL($P59,$Q59,1,(Holidays!$A$1:$A$248)),0)+IF(AND($P59&gt;=BK$4,$P59&lt;BL$4,$Q59&gt;=BL$4),NETWORKDAYS.INTL($P59,(BL$4)-1,1,(Holidays!$A$1:$A$248)),0)+IF(AND($P59&lt;BK$4,$Q59&lt;BL$4,$Q59&gt;=BK$4),NETWORKDAYS.INTL(BK$4,$Q59,1,(Holidays!$A$1:$A$248)),0)+IF(AND($P59&lt;BK$4,$Q59&gt;=BL$4,$Q59&gt;=BK$4),NETWORKDAYS.INTL(BK$4,(BL$4)-1,1,(Holidays!$A$1:$A$248)),0))*$S59,"")</f>
        <v>0</v>
      </c>
      <c r="BL59" s="191">
        <f>IFERROR((IF(AND($P59&gt;=BL$4,$P59&lt;BM$4,$Q59&lt;BM$4),NETWORKDAYS.INTL($P59,$Q59,1,(Holidays!$A$1:$A$248)),0)+IF(AND($P59&gt;=BL$4,$P59&lt;BM$4,$Q59&gt;=BM$4),NETWORKDAYS.INTL($P59,(BM$4)-1,1,(Holidays!$A$1:$A$248)),0)+IF(AND($P59&lt;BL$4,$Q59&lt;BM$4,$Q59&gt;=BL$4),NETWORKDAYS.INTL(BL$4,$Q59,1,(Holidays!$A$1:$A$248)),0)+IF(AND($P59&lt;BL$4,$Q59&gt;=BM$4,$Q59&gt;=BL$4),NETWORKDAYS.INTL(BL$4,(BM$4)-1,1,(Holidays!$A$1:$A$248)),0))*$S59,"")</f>
        <v>0</v>
      </c>
      <c r="BM59" s="191">
        <f>IFERROR((IF(AND($P59&gt;=BM$4,$P59&lt;BN$4,$Q59&lt;BN$4),NETWORKDAYS.INTL($P59,$Q59,1,(Holidays!$A$1:$A$248)),0)+IF(AND($P59&gt;=BM$4,$P59&lt;BN$4,$Q59&gt;=BN$4),NETWORKDAYS.INTL($P59,(BN$4)-1,1,(Holidays!$A$1:$A$248)),0)+IF(AND($P59&lt;BM$4,$Q59&lt;BN$4,$Q59&gt;=BM$4),NETWORKDAYS.INTL(BM$4,$Q59,1,(Holidays!$A$1:$A$248)),0)+IF(AND($P59&lt;BM$4,$Q59&gt;=BN$4,$Q59&gt;=BM$4),NETWORKDAYS.INTL(BM$4,(BN$4)-1,1,(Holidays!$A$1:$A$248)),0))*$S59,"")</f>
        <v>0</v>
      </c>
      <c r="BN59" s="191">
        <f>IFERROR((IF(AND($P59&gt;=BN$4,$P59&lt;BO$4,$Q59&lt;BO$4),NETWORKDAYS.INTL($P59,$Q59,1,(Holidays!$A$1:$A$248)),0)+IF(AND($P59&gt;=BN$4,$P59&lt;BO$4,$Q59&gt;=BO$4),NETWORKDAYS.INTL($P59,(BO$4)-1,1,(Holidays!$A$1:$A$248)),0)+IF(AND($P59&lt;BN$4,$Q59&lt;BO$4,$Q59&gt;=BN$4),NETWORKDAYS.INTL(BN$4,$Q59,1,(Holidays!$A$1:$A$248)),0)+IF(AND($P59&lt;BN$4,$Q59&gt;=BO$4,$Q59&gt;=BN$4),NETWORKDAYS.INTL(BN$4,(BO$4)-1,1,(Holidays!$A$1:$A$248)),0))*$S59,"")</f>
        <v>0</v>
      </c>
      <c r="BO59" s="191">
        <f>IFERROR((IF(AND($P59&gt;=BO$4,$P59&lt;BP$4,$Q59&lt;BP$4),NETWORKDAYS.INTL($P59,$Q59,1,(Holidays!$A$1:$A$248)),0)+IF(AND($P59&gt;=BO$4,$P59&lt;BP$4,$Q59&gt;=BP$4),NETWORKDAYS.INTL($P59,(BP$4)-1,1,(Holidays!$A$1:$A$248)),0)+IF(AND($P59&lt;BO$4,$Q59&lt;BP$4,$Q59&gt;=BO$4),NETWORKDAYS.INTL(BO$4,$Q59,1,(Holidays!$A$1:$A$248)),0)+IF(AND($P59&lt;BO$4,$Q59&gt;=BP$4,$Q59&gt;=BO$4),NETWORKDAYS.INTL(BO$4,(BP$4)-1,1,(Holidays!$A$1:$A$248)),0))*$S59,"")</f>
        <v>0</v>
      </c>
      <c r="BP59" s="191">
        <f>IFERROR((IF(AND($P59&gt;=BP$4,$P59&lt;BQ$4,$Q59&lt;BQ$4),NETWORKDAYS.INTL($P59,$Q59,1,(Holidays!$A$1:$A$248)),0)+IF(AND($P59&gt;=BP$4,$P59&lt;BQ$4,$Q59&gt;=BQ$4),NETWORKDAYS.INTL($P59,(BQ$4)-1,1,(Holidays!$A$1:$A$248)),0)+IF(AND($P59&lt;BP$4,$Q59&lt;BQ$4,$Q59&gt;=BP$4),NETWORKDAYS.INTL(BP$4,$Q59,1,(Holidays!$A$1:$A$248)),0)+IF(AND($P59&lt;BP$4,$Q59&gt;=BQ$4,$Q59&gt;=BP$4),NETWORKDAYS.INTL(BP$4,(BQ$4)-1,1,(Holidays!$A$1:$A$248)),0))*$S59,"")</f>
        <v>0</v>
      </c>
      <c r="BQ59" s="191">
        <f>IFERROR((IF(AND($P59&gt;=BQ$4,$P59&lt;BR$4,$Q59&lt;BR$4),NETWORKDAYS.INTL($P59,$Q59,1,(Holidays!$A$1:$A$248)),0)+IF(AND($P59&gt;=BQ$4,$P59&lt;BR$4,$Q59&gt;=BR$4),NETWORKDAYS.INTL($P59,(BR$4)-1,1,(Holidays!$A$1:$A$248)),0)+IF(AND($P59&lt;BQ$4,$Q59&lt;BR$4,$Q59&gt;=BQ$4),NETWORKDAYS.INTL(BQ$4,$Q59,1,(Holidays!$A$1:$A$248)),0)+IF(AND($P59&lt;BQ$4,$Q59&gt;=BR$4,$Q59&gt;=BQ$4),NETWORKDAYS.INTL(BQ$4,(BR$4)-1,1,(Holidays!$A$1:$A$248)),0))*$S59,"")</f>
        <v>0</v>
      </c>
      <c r="BR59" s="191">
        <f>IFERROR((IF(AND($P59&gt;=BR$4,$P59&lt;BS$4,$Q59&lt;BS$4),NETWORKDAYS.INTL($P59,$Q59,1,(Holidays!$A$1:$A$248)),0)+IF(AND($P59&gt;=BR$4,$P59&lt;BS$4,$Q59&gt;=BS$4),NETWORKDAYS.INTL($P59,(BS$4)-1,1,(Holidays!$A$1:$A$248)),0)+IF(AND($P59&lt;BR$4,$Q59&lt;BS$4,$Q59&gt;=BR$4),NETWORKDAYS.INTL(BR$4,$Q59,1,(Holidays!$A$1:$A$248)),0)+IF(AND($P59&lt;BR$4,$Q59&gt;=BS$4,$Q59&gt;=BR$4),NETWORKDAYS.INTL(BR$4,(BS$4)-1,1,(Holidays!$A$1:$A$248)),0))*$S59,"")</f>
        <v>0</v>
      </c>
      <c r="BS59" s="191">
        <f>IFERROR((IF(AND($P59&gt;=BS$4,$P59&lt;BT$4,$Q59&lt;BT$4),NETWORKDAYS.INTL($P59,$Q59,1,(Holidays!$A$1:$A$248)),0)+IF(AND($P59&gt;=BS$4,$P59&lt;BT$4,$Q59&gt;=BT$4),NETWORKDAYS.INTL($P59,(BT$4)-1,1,(Holidays!$A$1:$A$248)),0)+IF(AND($P59&lt;BS$4,$Q59&lt;BT$4,$Q59&gt;=BS$4),NETWORKDAYS.INTL(BS$4,$Q59,1,(Holidays!$A$1:$A$248)),0)+IF(AND($P59&lt;BS$4,$Q59&gt;=BT$4,$Q59&gt;=BS$4),NETWORKDAYS.INTL(BS$4,(BT$4)-1,1,(Holidays!$A$1:$A$248)),0))*$S59,"")</f>
        <v>0</v>
      </c>
      <c r="BT59" s="191">
        <f>IFERROR((IF(AND($P59&gt;=BT$4,$P59&lt;BU$4,$Q59&lt;BU$4),NETWORKDAYS.INTL($P59,$Q59,1,(Holidays!$A$1:$A$248)),0)+IF(AND($P59&gt;=BT$4,$P59&lt;BU$4,$Q59&gt;=BU$4),NETWORKDAYS.INTL($P59,(BU$4)-1,1,(Holidays!$A$1:$A$248)),0)+IF(AND($P59&lt;BT$4,$Q59&lt;BU$4,$Q59&gt;=BT$4),NETWORKDAYS.INTL(BT$4,$Q59,1,(Holidays!$A$1:$A$248)),0)+IF(AND($P59&lt;BT$4,$Q59&gt;=BU$4,$Q59&gt;=BT$4),NETWORKDAYS.INTL(BT$4,(BU$4)-1,1,(Holidays!$A$1:$A$248)),0))*$S59,"")</f>
        <v>0</v>
      </c>
      <c r="BU59" s="191">
        <f>IFERROR((IF(AND($P59&gt;=BU$4,$P59&lt;BV$4,$Q59&lt;BV$4),NETWORKDAYS.INTL($P59,$Q59,1,(Holidays!$A$1:$A$248)),0)+IF(AND($P59&gt;=BU$4,$P59&lt;BV$4,$Q59&gt;=BV$4),NETWORKDAYS.INTL($P59,(BV$4)-1,1,(Holidays!$A$1:$A$248)),0)+IF(AND($P59&lt;BU$4,$Q59&lt;BV$4,$Q59&gt;=BU$4),NETWORKDAYS.INTL(BU$4,$Q59,1,(Holidays!$A$1:$A$248)),0)+IF(AND($P59&lt;BU$4,$Q59&gt;=BV$4,$Q59&gt;=BU$4),NETWORKDAYS.INTL(BU$4,(BV$4)-1,1,(Holidays!$A$1:$A$248)),0))*$S59,"")</f>
        <v>0</v>
      </c>
      <c r="BV59" s="191">
        <f>IFERROR((IF(AND($P59&gt;=BV$4,$P59&lt;BW$4,$Q59&lt;BW$4),NETWORKDAYS.INTL($P59,$Q59,1,(Holidays!$A$1:$A$248)),0)+IF(AND($P59&gt;=BV$4,$P59&lt;BW$4,$Q59&gt;=BW$4),NETWORKDAYS.INTL($P59,(BW$4)-1,1,(Holidays!$A$1:$A$248)),0)+IF(AND($P59&lt;BV$4,$Q59&lt;BW$4,$Q59&gt;=BV$4),NETWORKDAYS.INTL(BV$4,$Q59,1,(Holidays!$A$1:$A$248)),0)+IF(AND($P59&lt;BV$4,$Q59&gt;=BW$4,$Q59&gt;=BV$4),NETWORKDAYS.INTL(BV$4,(BW$4)-1,1,(Holidays!$A$1:$A$248)),0))*$S59,"")</f>
        <v>0</v>
      </c>
      <c r="BW59" s="191">
        <f>IFERROR((IF(AND($P59&gt;=BW$4,$P59&lt;BX$4,$Q59&lt;BX$4),NETWORKDAYS.INTL($P59,$Q59,1,(Holidays!$A$1:$A$248)),0)+IF(AND($P59&gt;=BW$4,$P59&lt;BX$4,$Q59&gt;=BX$4),NETWORKDAYS.INTL($P59,(BX$4)-1,1,(Holidays!$A$1:$A$248)),0)+IF(AND($P59&lt;BW$4,$Q59&lt;BX$4,$Q59&gt;=BW$4),NETWORKDAYS.INTL(BW$4,$Q59,1,(Holidays!$A$1:$A$248)),0)+IF(AND($P59&lt;BW$4,$Q59&gt;=BX$4,$Q59&gt;=BW$4),NETWORKDAYS.INTL(BW$4,(BX$4)-1,1,(Holidays!$A$1:$A$248)),0))*$S59,"")</f>
        <v>0</v>
      </c>
      <c r="BX59" s="191">
        <f>IFERROR((IF(AND($P59&gt;=BX$4,$P59&lt;BY$4,$Q59&lt;BY$4),NETWORKDAYS.INTL($P59,$Q59,1,(Holidays!$A$1:$A$248)),0)+IF(AND($P59&gt;=BX$4,$P59&lt;BY$4,$Q59&gt;=BY$4),NETWORKDAYS.INTL($P59,(BY$4)-1,1,(Holidays!$A$1:$A$248)),0)+IF(AND($P59&lt;BX$4,$Q59&lt;BY$4,$Q59&gt;=BX$4),NETWORKDAYS.INTL(BX$4,$Q59,1,(Holidays!$A$1:$A$248)),0)+IF(AND($P59&lt;BX$4,$Q59&gt;=BY$4,$Q59&gt;=BX$4),NETWORKDAYS.INTL(BX$4,(BY$4)-1,1,(Holidays!$A$1:$A$248)),0))*$S59,"")</f>
        <v>0</v>
      </c>
      <c r="BY59" s="191">
        <f>IFERROR((IF(AND($P59&gt;=BY$4,$P59&lt;BZ$4,$Q59&lt;BZ$4),NETWORKDAYS.INTL($P59,$Q59,1,(Holidays!$A$1:$A$248)),0)+IF(AND($P59&gt;=BY$4,$P59&lt;BZ$4,$Q59&gt;=BZ$4),NETWORKDAYS.INTL($P59,(BZ$4)-1,1,(Holidays!$A$1:$A$248)),0)+IF(AND($P59&lt;BY$4,$Q59&lt;BZ$4,$Q59&gt;=BY$4),NETWORKDAYS.INTL(BY$4,$Q59,1,(Holidays!$A$1:$A$248)),0)+IF(AND($P59&lt;BY$4,$Q59&gt;=BZ$4,$Q59&gt;=BY$4),NETWORKDAYS.INTL(BY$4,(BZ$4)-1,1,(Holidays!$A$1:$A$248)),0))*$S59,"")</f>
        <v>0</v>
      </c>
      <c r="BZ59" s="191">
        <f>IFERROR((IF(AND($P59&gt;=BZ$4,$P59&lt;CA$4,$Q59&lt;CA$4),NETWORKDAYS.INTL($P59,$Q59,1,(Holidays!$A$1:$A$248)),0)+IF(AND($P59&gt;=BZ$4,$P59&lt;CA$4,$Q59&gt;=CA$4),NETWORKDAYS.INTL($P59,(CA$4)-1,1,(Holidays!$A$1:$A$248)),0)+IF(AND($P59&lt;BZ$4,$Q59&lt;CA$4,$Q59&gt;=BZ$4),NETWORKDAYS.INTL(BZ$4,$Q59,1,(Holidays!$A$1:$A$248)),0)+IF(AND($P59&lt;BZ$4,$Q59&gt;=CA$4,$Q59&gt;=BZ$4),NETWORKDAYS.INTL(BZ$4,(CA$4)-1,1,(Holidays!$A$1:$A$248)),0))*$S59,"")</f>
        <v>0</v>
      </c>
      <c r="CA59" s="191">
        <f>IFERROR((IF(AND($P59&gt;=CA$4,$P59&lt;CB$4,$Q59&lt;CB$4),NETWORKDAYS.INTL($P59,$Q59,1,(Holidays!$A$1:$A$248)),0)+IF(AND($P59&gt;=CA$4,$P59&lt;CB$4,$Q59&gt;=CB$4),NETWORKDAYS.INTL($P59,(CB$4)-1,1,(Holidays!$A$1:$A$248)),0)+IF(AND($P59&lt;CA$4,$Q59&lt;CB$4,$Q59&gt;=CA$4),NETWORKDAYS.INTL(CA$4,$Q59,1,(Holidays!$A$1:$A$248)),0)+IF(AND($P59&lt;CA$4,$Q59&gt;=CB$4,$Q59&gt;=CA$4),NETWORKDAYS.INTL(CA$4,(CB$4)-1,1,(Holidays!$A$1:$A$248)),0))*$S59,"")</f>
        <v>0</v>
      </c>
      <c r="CB59" s="191">
        <f>IFERROR((IF(AND($P59&gt;=CB$4,$P59&lt;CC$4,$Q59&lt;CC$4),NETWORKDAYS.INTL($P59,$Q59,1,(Holidays!$A$1:$A$248)),0)+IF(AND($P59&gt;=CB$4,$P59&lt;CC$4,$Q59&gt;=CC$4),NETWORKDAYS.INTL($P59,(CC$4)-1,1,(Holidays!$A$1:$A$248)),0)+IF(AND($P59&lt;CB$4,$Q59&lt;CC$4,$Q59&gt;=CB$4),NETWORKDAYS.INTL(CB$4,$Q59,1,(Holidays!$A$1:$A$248)),0)+IF(AND($P59&lt;CB$4,$Q59&gt;=CC$4,$Q59&gt;=CB$4),NETWORKDAYS.INTL(CB$4,(CC$4)-1,1,(Holidays!$A$1:$A$248)),0))*$S59,"")</f>
        <v>0</v>
      </c>
      <c r="CC59" s="191">
        <f>IFERROR((IF(AND($P59&gt;=CC$4,$P59&lt;CD$4,$Q59&lt;CD$4),NETWORKDAYS.INTL($P59,$Q59,1,(Holidays!$A$1:$A$248)),0)+IF(AND($P59&gt;=CC$4,$P59&lt;CD$4,$Q59&gt;=CD$4),NETWORKDAYS.INTL($P59,(CD$4)-1,1,(Holidays!$A$1:$A$248)),0)+IF(AND($P59&lt;CC$4,$Q59&lt;CD$4,$Q59&gt;=CC$4),NETWORKDAYS.INTL(CC$4,$Q59,1,(Holidays!$A$1:$A$248)),0)+IF(AND($P59&lt;CC$4,$Q59&gt;=CD$4,$Q59&gt;=CC$4),NETWORKDAYS.INTL(CC$4,(CD$4)-1,1,(Holidays!$A$1:$A$248)),0))*$S59,"")</f>
        <v>0</v>
      </c>
      <c r="CD59" s="191">
        <f>IFERROR((IF(AND($P59&gt;=CD$4,$P59&lt;CE$4,$Q59&lt;CE$4),NETWORKDAYS.INTL($P59,$Q59,1,(Holidays!$A$1:$A$248)),0)+IF(AND($P59&gt;=CD$4,$P59&lt;CE$4,$Q59&gt;=CE$4),NETWORKDAYS.INTL($P59,(CE$4)-1,1,(Holidays!$A$1:$A$248)),0)+IF(AND($P59&lt;CD$4,$Q59&lt;CE$4,$Q59&gt;=CD$4),NETWORKDAYS.INTL(CD$4,$Q59,1,(Holidays!$A$1:$A$248)),0)+IF(AND($P59&lt;CD$4,$Q59&gt;=CE$4,$Q59&gt;=CD$4),NETWORKDAYS.INTL(CD$4,(CE$4)-1,1,(Holidays!$A$1:$A$248)),0))*$S59,"")</f>
        <v>0</v>
      </c>
      <c r="CE59" s="191">
        <f>IFERROR((IF(AND($P59&gt;=CE$4,$P59&lt;CF$4,$Q59&lt;CF$4),NETWORKDAYS.INTL($P59,$Q59,1,(Holidays!$A$1:$A$248)),0)+IF(AND($P59&gt;=CE$4,$P59&lt;CF$4,$Q59&gt;=CF$4),NETWORKDAYS.INTL($P59,(CF$4)-1,1,(Holidays!$A$1:$A$248)),0)+IF(AND($P59&lt;CE$4,$Q59&lt;CF$4,$Q59&gt;=CE$4),NETWORKDAYS.INTL(CE$4,$Q59,1,(Holidays!$A$1:$A$248)),0)+IF(AND($P59&lt;CE$4,$Q59&gt;=CF$4,$Q59&gt;=CE$4),NETWORKDAYS.INTL(CE$4,(CF$4)-1,1,(Holidays!$A$1:$A$248)),0))*$S59,"")</f>
        <v>0</v>
      </c>
      <c r="CF59" s="191">
        <f>IFERROR((IF(AND($P59&gt;=CF$4,$P59&lt;CG$4,$Q59&lt;CG$4),NETWORKDAYS.INTL($P59,$Q59,1,(Holidays!$A$1:$A$248)),0)+IF(AND($P59&gt;=CF$4,$P59&lt;CG$4,$Q59&gt;=CG$4),NETWORKDAYS.INTL($P59,(CG$4)-1,1,(Holidays!$A$1:$A$248)),0)+IF(AND($P59&lt;CF$4,$Q59&lt;CG$4,$Q59&gt;=CF$4),NETWORKDAYS.INTL(CF$4,$Q59,1,(Holidays!$A$1:$A$248)),0)+IF(AND($P59&lt;CF$4,$Q59&gt;=CG$4,$Q59&gt;=CF$4),NETWORKDAYS.INTL(CF$4,(CG$4)-1,1,(Holidays!$A$1:$A$248)),0))*$S59,"")</f>
        <v>0</v>
      </c>
      <c r="CG59" s="191">
        <f>IFERROR((IF(AND($P59&gt;=CG$4,$P59&lt;CH$4,$Q59&lt;CH$4),NETWORKDAYS.INTL($P59,$Q59,1,(Holidays!$A$1:$A$248)),0)+IF(AND($P59&gt;=CG$4,$P59&lt;CH$4,$Q59&gt;=CH$4),NETWORKDAYS.INTL($P59,(CH$4)-1,1,(Holidays!$A$1:$A$248)),0)+IF(AND($P59&lt;CG$4,$Q59&lt;CH$4,$Q59&gt;=CG$4),NETWORKDAYS.INTL(CG$4,$Q59,1,(Holidays!$A$1:$A$248)),0)+IF(AND($P59&lt;CG$4,$Q59&gt;=CH$4,$Q59&gt;=CG$4),NETWORKDAYS.INTL(CG$4,(CH$4)-1,1,(Holidays!$A$1:$A$248)),0))*$S59,"")</f>
        <v>0</v>
      </c>
      <c r="CH59" s="191">
        <f>IFERROR((IF(AND($P59&gt;=CH$4,$P59&lt;CI$4,$Q59&lt;CI$4),NETWORKDAYS.INTL($P59,$Q59,1,(Holidays!$A$1:$A$248)),0)+IF(AND($P59&gt;=CH$4,$P59&lt;CI$4,$Q59&gt;=CI$4),NETWORKDAYS.INTL($P59,(CI$4)-1,1,(Holidays!$A$1:$A$248)),0)+IF(AND($P59&lt;CH$4,$Q59&lt;CI$4,$Q59&gt;=CH$4),NETWORKDAYS.INTL(CH$4,$Q59,1,(Holidays!$A$1:$A$248)),0)+IF(AND($P59&lt;CH$4,$Q59&gt;=CI$4,$Q59&gt;=CH$4),NETWORKDAYS.INTL(CH$4,(CI$4)-1,1,(Holidays!$A$1:$A$248)),0))*$S59,"")</f>
        <v>0</v>
      </c>
      <c r="CI59" s="191">
        <f>IFERROR((IF(AND($P59&gt;=CI$4,$P59&lt;CJ$4,$Q59&lt;CJ$4),NETWORKDAYS.INTL($P59,$Q59,1,(Holidays!$A$1:$A$248)),0)+IF(AND($P59&gt;=CI$4,$P59&lt;CJ$4,$Q59&gt;=CJ$4),NETWORKDAYS.INTL($P59,(CJ$4)-1,1,(Holidays!$A$1:$A$248)),0)+IF(AND($P59&lt;CI$4,$Q59&lt;CJ$4,$Q59&gt;=CI$4),NETWORKDAYS.INTL(CI$4,$Q59,1,(Holidays!$A$1:$A$248)),0)+IF(AND($P59&lt;CI$4,$Q59&gt;=CJ$4,$Q59&gt;=CI$4),NETWORKDAYS.INTL(CI$4,(CJ$4)-1,1,(Holidays!$A$1:$A$248)),0))*$S59,"")</f>
        <v>0</v>
      </c>
      <c r="CJ59" s="191">
        <f>IFERROR((IF(AND($P59&gt;=CJ$4,$P59&lt;CK$4,$Q59&lt;CK$4),NETWORKDAYS.INTL($P59,$Q59,1,(Holidays!$A$1:$A$248)),0)+IF(AND($P59&gt;=CJ$4,$P59&lt;CK$4,$Q59&gt;=CK$4),NETWORKDAYS.INTL($P59,(CK$4)-1,1,(Holidays!$A$1:$A$248)),0)+IF(AND($P59&lt;CJ$4,$Q59&lt;CK$4,$Q59&gt;=CJ$4),NETWORKDAYS.INTL(CJ$4,$Q59,1,(Holidays!$A$1:$A$248)),0)+IF(AND($P59&lt;CJ$4,$Q59&gt;=CK$4,$Q59&gt;=CJ$4),NETWORKDAYS.INTL(CJ$4,(CK$4)-1,1,(Holidays!$A$1:$A$248)),0))*$S59,"")</f>
        <v>0</v>
      </c>
      <c r="CK59" s="191">
        <f>IFERROR((IF(AND($P59&gt;=CK$4,$P59&lt;CL$4,$Q59&lt;CL$4),NETWORKDAYS.INTL($P59,$Q59,1,(Holidays!$A$1:$A$248)),0)+IF(AND($P59&gt;=CK$4,$P59&lt;CL$4,$Q59&gt;=CL$4),NETWORKDAYS.INTL($P59,(CL$4)-1,1,(Holidays!$A$1:$A$248)),0)+IF(AND($P59&lt;CK$4,$Q59&lt;CL$4,$Q59&gt;=CK$4),NETWORKDAYS.INTL(CK$4,$Q59,1,(Holidays!$A$1:$A$248)),0)+IF(AND($P59&lt;CK$4,$Q59&gt;=CL$4,$Q59&gt;=CK$4),NETWORKDAYS.INTL(CK$4,(CL$4)-1,1,(Holidays!$A$1:$A$248)),0))*$S59,"")</f>
        <v>0</v>
      </c>
      <c r="CL59" s="191">
        <f>IFERROR((IF(AND($P59&gt;=CL$4,$P59&lt;CM$4,$Q59&lt;CM$4),NETWORKDAYS.INTL($P59,$Q59,1,(Holidays!$A$1:$A$248)),0)+IF(AND($P59&gt;=CL$4,$P59&lt;CM$4,$Q59&gt;=CM$4),NETWORKDAYS.INTL($P59,(CM$4)-1,1,(Holidays!$A$1:$A$248)),0)+IF(AND($P59&lt;CL$4,$Q59&lt;CM$4,$Q59&gt;=CL$4),NETWORKDAYS.INTL(CL$4,$Q59,1,(Holidays!$A$1:$A$248)),0)+IF(AND($P59&lt;CL$4,$Q59&gt;=CM$4,$Q59&gt;=CL$4),NETWORKDAYS.INTL(CL$4,(CM$4)-1,1,(Holidays!$A$1:$A$248)),0))*$S59,"")</f>
        <v>0</v>
      </c>
      <c r="CM59" s="191">
        <f>IFERROR((IF(AND($P59&gt;=CM$4,$P59&lt;CN$4,$Q59&lt;CN$4),NETWORKDAYS.INTL($P59,$Q59,1,(Holidays!$A$1:$A$248)),0)+IF(AND($P59&gt;=CM$4,$P59&lt;CN$4,$Q59&gt;=CN$4),NETWORKDAYS.INTL($P59,(CN$4)-1,1,(Holidays!$A$1:$A$248)),0)+IF(AND($P59&lt;CM$4,$Q59&lt;CN$4,$Q59&gt;=CM$4),NETWORKDAYS.INTL(CM$4,$Q59,1,(Holidays!$A$1:$A$248)),0)+IF(AND($P59&lt;CM$4,$Q59&gt;=CN$4,$Q59&gt;=CM$4),NETWORKDAYS.INTL(CM$4,(CN$4)-1,1,(Holidays!$A$1:$A$248)),0))*$S59,"")</f>
        <v>0</v>
      </c>
      <c r="CN59" s="191">
        <f>IFERROR((IF(AND($P59&gt;=CN$4,$P59&lt;CO$4,$Q59&lt;CO$4),NETWORKDAYS.INTL($P59,$Q59,1,(Holidays!$A$1:$A$248)),0)+IF(AND($P59&gt;=CN$4,$P59&lt;CO$4,$Q59&gt;=CO$4),NETWORKDAYS.INTL($P59,(CO$4)-1,1,(Holidays!$A$1:$A$248)),0)+IF(AND($P59&lt;CN$4,$Q59&lt;CO$4,$Q59&gt;=CN$4),NETWORKDAYS.INTL(CN$4,$Q59,1,(Holidays!$A$1:$A$248)),0)+IF(AND($P59&lt;CN$4,$Q59&gt;=CO$4,$Q59&gt;=CN$4),NETWORKDAYS.INTL(CN$4,(CO$4)-1,1,(Holidays!$A$1:$A$248)),0))*$S59,"")</f>
        <v>0</v>
      </c>
      <c r="CO59" s="191">
        <f>IFERROR((IF(AND($P59&gt;=CO$4,$P59&lt;CP$4,$Q59&lt;CP$4),NETWORKDAYS.INTL($P59,$Q59,1,(Holidays!$A$1:$A$248)),0)+IF(AND($P59&gt;=CO$4,$P59&lt;CP$4,$Q59&gt;=CP$4),NETWORKDAYS.INTL($P59,(CP$4)-1,1,(Holidays!$A$1:$A$248)),0)+IF(AND($P59&lt;CO$4,$Q59&lt;CP$4,$Q59&gt;=CO$4),NETWORKDAYS.INTL(CO$4,$Q59,1,(Holidays!$A$1:$A$248)),0)+IF(AND($P59&lt;CO$4,$Q59&gt;=CP$4,$Q59&gt;=CO$4),NETWORKDAYS.INTL(CO$4,(CP$4)-1,1,(Holidays!$A$1:$A$248)),0))*$S59,"")</f>
        <v>0</v>
      </c>
      <c r="CP59" s="191">
        <f>IFERROR((IF(AND($P59&gt;=CP$4,$P59&lt;CQ$4,$Q59&lt;CQ$4),NETWORKDAYS.INTL($P59,$Q59,1,(Holidays!$A$1:$A$248)),0)+IF(AND($P59&gt;=CP$4,$P59&lt;CQ$4,$Q59&gt;=CQ$4),NETWORKDAYS.INTL($P59,(CQ$4)-1,1,(Holidays!$A$1:$A$248)),0)+IF(AND($P59&lt;CP$4,$Q59&lt;CQ$4,$Q59&gt;=CP$4),NETWORKDAYS.INTL(CP$4,$Q59,1,(Holidays!$A$1:$A$248)),0)+IF(AND($P59&lt;CP$4,$Q59&gt;=CQ$4,$Q59&gt;=CP$4),NETWORKDAYS.INTL(CP$4,(CQ$4)-1,1,(Holidays!$A$1:$A$248)),0))*$S59,"")</f>
        <v>0</v>
      </c>
      <c r="CQ59" s="191">
        <f>IFERROR((IF(AND($P59&gt;=CQ$4,$P59&lt;CR$4,$Q59&lt;CR$4),NETWORKDAYS.INTL($P59,$Q59,1,(Holidays!$A$1:$A$248)),0)+IF(AND($P59&gt;=CQ$4,$P59&lt;CR$4,$Q59&gt;=CR$4),NETWORKDAYS.INTL($P59,(CR$4)-1,1,(Holidays!$A$1:$A$248)),0)+IF(AND($P59&lt;CQ$4,$Q59&lt;CR$4,$Q59&gt;=CQ$4),NETWORKDAYS.INTL(CQ$4,$Q59,1,(Holidays!$A$1:$A$248)),0)+IF(AND($P59&lt;CQ$4,$Q59&gt;=CR$4,$Q59&gt;=CQ$4),NETWORKDAYS.INTL(CQ$4,(CR$4)-1,1,(Holidays!$A$1:$A$248)),0))*$S59,"")</f>
        <v>0</v>
      </c>
      <c r="CR59" s="191">
        <f>IFERROR((IF(AND($P59&gt;=CR$4,$P59&lt;CS$4,$Q59&lt;CS$4),NETWORKDAYS.INTL($P59,$Q59,1,(Holidays!$A$1:$A$248)),0)+IF(AND($P59&gt;=CR$4,$P59&lt;CS$4,$Q59&gt;=CS$4),NETWORKDAYS.INTL($P59,(CS$4)-1,1,(Holidays!$A$1:$A$248)),0)+IF(AND($P59&lt;CR$4,$Q59&lt;CS$4,$Q59&gt;=CR$4),NETWORKDAYS.INTL(CR$4,$Q59,1,(Holidays!$A$1:$A$248)),0)+IF(AND($P59&lt;CR$4,$Q59&gt;=CS$4,$Q59&gt;=CR$4),NETWORKDAYS.INTL(CR$4,(CS$4)-1,1,(Holidays!$A$1:$A$248)),0))*$S59,"")</f>
        <v>0</v>
      </c>
      <c r="CS59" s="191">
        <f>IFERROR((IF(AND($P59&gt;=CS$4,$P59&lt;CT$4,$Q59&lt;CT$4),NETWORKDAYS.INTL($P59,$Q59,1,(Holidays!$A$1:$A$248)),0)+IF(AND($P59&gt;=CS$4,$P59&lt;CT$4,$Q59&gt;=CT$4),NETWORKDAYS.INTL($P59,(CT$4)-1,1,(Holidays!$A$1:$A$248)),0)+IF(AND($P59&lt;CS$4,$Q59&lt;CT$4,$Q59&gt;=CS$4),NETWORKDAYS.INTL(CS$4,$Q59,1,(Holidays!$A$1:$A$248)),0)+IF(AND($P59&lt;CS$4,$Q59&gt;=CT$4,$Q59&gt;=CS$4),NETWORKDAYS.INTL(CS$4,(CT$4)-1,1,(Holidays!$A$1:$A$248)),0))*$S59,"")</f>
        <v>0</v>
      </c>
      <c r="CT59" s="191">
        <f>IFERROR((IF(AND($P59&gt;=CT$4,$P59&lt;CU$4,$Q59&lt;CU$4),NETWORKDAYS.INTL($P59,$Q59,1,(Holidays!$A$1:$A$248)),0)+IF(AND($P59&gt;=CT$4,$P59&lt;CU$4,$Q59&gt;=CU$4),NETWORKDAYS.INTL($P59,(CU$4)-1,1,(Holidays!$A$1:$A$248)),0)+IF(AND($P59&lt;CT$4,$Q59&lt;CU$4,$Q59&gt;=CT$4),NETWORKDAYS.INTL(CT$4,$Q59,1,(Holidays!$A$1:$A$248)),0)+IF(AND($P59&lt;CT$4,$Q59&gt;=CU$4,$Q59&gt;=CT$4),NETWORKDAYS.INTL(CT$4,(CU$4)-1,1,(Holidays!$A$1:$A$248)),0))*$S59,"")</f>
        <v>0</v>
      </c>
      <c r="CU59" s="191">
        <f>IFERROR((IF(AND($P59&gt;=CU$4,$P59&lt;CV$4,$Q59&lt;CV$4),NETWORKDAYS.INTL($P59,$Q59,1,(Holidays!$A$1:$A$248)),0)+IF(AND($P59&gt;=CU$4,$P59&lt;CV$4,$Q59&gt;=CV$4),NETWORKDAYS.INTL($P59,(CV$4)-1,1,(Holidays!$A$1:$A$248)),0)+IF(AND($P59&lt;CU$4,$Q59&lt;CV$4,$Q59&gt;=CU$4),NETWORKDAYS.INTL(CU$4,$Q59,1,(Holidays!$A$1:$A$248)),0)+IF(AND($P59&lt;CU$4,$Q59&gt;=CV$4,$Q59&gt;=CU$4),NETWORKDAYS.INTL(CU$4,(CV$4)-1,1,(Holidays!$A$1:$A$248)),0))*$S59,"")</f>
        <v>0</v>
      </c>
      <c r="CV59" s="191">
        <f>IFERROR((IF(AND($P59&gt;=CV$4,$P59&lt;CW$4,$Q59&lt;CW$4),NETWORKDAYS.INTL($P59,$Q59,1,(Holidays!$A$1:$A$248)),0)+IF(AND($P59&gt;=CV$4,$P59&lt;CW$4,$Q59&gt;=CW$4),NETWORKDAYS.INTL($P59,(CW$4)-1,1,(Holidays!$A$1:$A$248)),0)+IF(AND($P59&lt;CV$4,$Q59&lt;CW$4,$Q59&gt;=CV$4),NETWORKDAYS.INTL(CV$4,$Q59,1,(Holidays!$A$1:$A$248)),0)+IF(AND($P59&lt;CV$4,$Q59&gt;=CW$4,$Q59&gt;=CV$4),NETWORKDAYS.INTL(CV$4,(CW$4)-1,1,(Holidays!$A$1:$A$248)),0))*$S59,"")</f>
        <v>0</v>
      </c>
      <c r="CW59" s="191">
        <f>IFERROR((IF(AND($P59&gt;=CW$4,$P59&lt;CX$4,$Q59&lt;CX$4),NETWORKDAYS.INTL($P59,$Q59,1,(Holidays!$A$1:$A$248)),0)+IF(AND($P59&gt;=CW$4,$P59&lt;CX$4,$Q59&gt;=CX$4),NETWORKDAYS.INTL($P59,(CX$4)-1,1,(Holidays!$A$1:$A$248)),0)+IF(AND($P59&lt;CW$4,$Q59&lt;CX$4,$Q59&gt;=CW$4),NETWORKDAYS.INTL(CW$4,$Q59,1,(Holidays!$A$1:$A$248)),0)+IF(AND($P59&lt;CW$4,$Q59&gt;=CX$4,$Q59&gt;=CW$4),NETWORKDAYS.INTL(CW$4,(CX$4)-1,1,(Holidays!$A$1:$A$248)),0))*$S59,"")</f>
        <v>0</v>
      </c>
      <c r="CX59" s="191">
        <f>IFERROR((IF(AND($P59&gt;=CX$4,$P59&lt;CY$4,$Q59&lt;CY$4),NETWORKDAYS.INTL($P59,$Q59,1,(Holidays!$A$1:$A$248)),0)+IF(AND($P59&gt;=CX$4,$P59&lt;CY$4,$Q59&gt;=CY$4),NETWORKDAYS.INTL($P59,(CY$4)-1,1,(Holidays!$A$1:$A$248)),0)+IF(AND($P59&lt;CX$4,$Q59&lt;CY$4,$Q59&gt;=CX$4),NETWORKDAYS.INTL(CX$4,$Q59,1,(Holidays!$A$1:$A$248)),0)+IF(AND($P59&lt;CX$4,$Q59&gt;=CY$4,$Q59&gt;=CX$4),NETWORKDAYS.INTL(CX$4,(CY$4)-1,1,(Holidays!$A$1:$A$248)),0))*$S59,"")</f>
        <v>0</v>
      </c>
      <c r="CY59" s="191">
        <f>IFERROR((IF(AND($P59&gt;=CY$4,$P59&lt;CZ$4,$Q59&lt;CZ$4),NETWORKDAYS.INTL($P59,$Q59,1,(Holidays!$A$1:$A$248)),0)+IF(AND($P59&gt;=CY$4,$P59&lt;CZ$4,$Q59&gt;=CZ$4),NETWORKDAYS.INTL($P59,(CZ$4)-1,1,(Holidays!$A$1:$A$248)),0)+IF(AND($P59&lt;CY$4,$Q59&lt;CZ$4,$Q59&gt;=CY$4),NETWORKDAYS.INTL(CY$4,$Q59,1,(Holidays!$A$1:$A$248)),0)+IF(AND($P59&lt;CY$4,$Q59&gt;=CZ$4,$Q59&gt;=CY$4),NETWORKDAYS.INTL(CY$4,(CZ$4)-1,1,(Holidays!$A$1:$A$248)),0))*$S59,"")</f>
        <v>0</v>
      </c>
      <c r="CZ59" s="191">
        <f>IFERROR((IF(AND($P59&gt;=CZ$4,$P59&lt;DA$4,$Q59&lt;DA$4),NETWORKDAYS.INTL($P59,$Q59,1,(Holidays!$A$1:$A$248)),0)+IF(AND($P59&gt;=CZ$4,$P59&lt;DA$4,$Q59&gt;=DA$4),NETWORKDAYS.INTL($P59,(DA$4)-1,1,(Holidays!$A$1:$A$248)),0)+IF(AND($P59&lt;CZ$4,$Q59&lt;DA$4,$Q59&gt;=CZ$4),NETWORKDAYS.INTL(CZ$4,$Q59,1,(Holidays!$A$1:$A$248)),0)+IF(AND($P59&lt;CZ$4,$Q59&gt;=DA$4,$Q59&gt;=CZ$4),NETWORKDAYS.INTL(CZ$4,(DA$4)-1,1,(Holidays!$A$1:$A$248)),0))*$S59,"")</f>
        <v>0</v>
      </c>
      <c r="DA59" s="191">
        <f>IFERROR((IF(AND($P59&gt;=DA$4,$P59&lt;DB$4,$Q59&lt;DB$4),NETWORKDAYS.INTL($P59,$Q59,1,(Holidays!$A$1:$A$248)),0)+IF(AND($P59&gt;=DA$4,$P59&lt;DB$4,$Q59&gt;=DB$4),NETWORKDAYS.INTL($P59,(DB$4)-1,1,(Holidays!$A$1:$A$248)),0)+IF(AND($P59&lt;DA$4,$Q59&lt;DB$4,$Q59&gt;=DA$4),NETWORKDAYS.INTL(DA$4,$Q59,1,(Holidays!$A$1:$A$248)),0)+IF(AND($P59&lt;DA$4,$Q59&gt;=DB$4,$Q59&gt;=DA$4),NETWORKDAYS.INTL(DA$4,(DB$4)-1,1,(Holidays!$A$1:$A$248)),0))*$S59,"")</f>
        <v>0</v>
      </c>
      <c r="DB59" s="191">
        <f>IFERROR((IF(AND($P59&gt;=DB$4,$P59&lt;DC$4,$Q59&lt;DC$4),NETWORKDAYS.INTL($P59,$Q59,1,(Holidays!$A$1:$A$248)),0)+IF(AND($P59&gt;=DB$4,$P59&lt;DC$4,$Q59&gt;=DC$4),NETWORKDAYS.INTL($P59,(DC$4)-1,1,(Holidays!$A$1:$A$248)),0)+IF(AND($P59&lt;DB$4,$Q59&lt;DC$4,$Q59&gt;=DB$4),NETWORKDAYS.INTL(DB$4,$Q59,1,(Holidays!$A$1:$A$248)),0)+IF(AND($P59&lt;DB$4,$Q59&gt;=DC$4,$Q59&gt;=DB$4),NETWORKDAYS.INTL(DB$4,(DC$4)-1,1,(Holidays!$A$1:$A$248)),0))*$S59,"")</f>
        <v>0</v>
      </c>
      <c r="DC59" s="191">
        <f>IFERROR((IF(AND($P59&gt;=DC$4,$P59&lt;DD$4,$Q59&lt;DD$4),NETWORKDAYS.INTL($P59,$Q59,1,(Holidays!$A$1:$A$248)),0)+IF(AND($P59&gt;=DC$4,$P59&lt;DD$4,$Q59&gt;=DD$4),NETWORKDAYS.INTL($P59,(DD$4)-1,1,(Holidays!$A$1:$A$248)),0)+IF(AND($P59&lt;DC$4,$Q59&lt;DD$4,$Q59&gt;=DC$4),NETWORKDAYS.INTL(DC$4,$Q59,1,(Holidays!$A$1:$A$248)),0)+IF(AND($P59&lt;DC$4,$Q59&gt;=DD$4,$Q59&gt;=DC$4),NETWORKDAYS.INTL(DC$4,(DD$4)-1,1,(Holidays!$A$1:$A$248)),0))*$S59,"")</f>
        <v>0</v>
      </c>
      <c r="DD59" s="192">
        <f>IFERROR((IF(AND($P59&gt;=DD$4,$P59&lt;DE$4,$Q59&lt;DE$4),NETWORKDAYS.INTL($P59,$Q59,1,(Holidays!$A$1:$A$248)),0)+IF(AND($P59&gt;=DD$4,$P59&lt;DE$4,$Q59&gt;=DE$4),NETWORKDAYS.INTL($P59,(DE$4)-1,1,(Holidays!$A$1:$A$248)),0)+IF(AND($P59&lt;DD$4,$Q59&lt;DE$4,$Q59&gt;=DD$4),NETWORKDAYS.INTL(DD$4,$Q59,1,(Holidays!$A$1:$A$248)),0)+IF(AND($P59&lt;DD$4,$Q59&gt;=DE$4,$Q59&gt;=DD$4),NETWORKDAYS.INTL(DD$4,(DE$4)-1,1,(Holidays!$A$1:$A$248)),0))*$S59,"")</f>
        <v>0</v>
      </c>
      <c r="DE59" s="191">
        <f>IFERROR((IF(AND($P59&gt;=DE$4,$P59&lt;DF$4,$Q59&lt;DF$4),NETWORKDAYS.INTL($P59,$Q59,1,(Holidays!$A$1:$A$248)),0)+IF(AND($P59&gt;=DE$4,$P59&lt;DF$4,$Q59&gt;=DF$4),NETWORKDAYS.INTL($P59,(DF$4)-1,1,(Holidays!$A$1:$A$248)),0)+IF(AND($P59&lt;DE$4,$Q59&lt;DF$4,$Q59&gt;=DE$4),NETWORKDAYS.INTL(DE$4,$Q59,1,(Holidays!$A$1:$A$248)),0)+IF(AND($P59&lt;DE$4,$Q59&gt;=DF$4,$Q59&gt;=DE$4),NETWORKDAYS.INTL(DE$4,(DF$4)-1,1,(Holidays!$A$1:$A$248)),0))*$S59,"")</f>
        <v>0</v>
      </c>
      <c r="DF59" s="191">
        <f>IFERROR((IF(AND($P59&gt;=DF$4,$P59&lt;DG$4,$Q59&lt;DG$4),NETWORKDAYS.INTL($P59,$Q59,1,(Holidays!$A$1:$A$248)),0)+IF(AND($P59&gt;=DF$4,$P59&lt;DG$4,$Q59&gt;=DG$4),NETWORKDAYS.INTL($P59,(DG$4)-1,1,(Holidays!$A$1:$A$248)),0)+IF(AND($P59&lt;DF$4,$Q59&lt;DG$4,$Q59&gt;=DF$4),NETWORKDAYS.INTL(DF$4,$Q59,1,(Holidays!$A$1:$A$248)),0)+IF(AND($P59&lt;DF$4,$Q59&gt;=DG$4,$Q59&gt;=DF$4),NETWORKDAYS.INTL(DF$4,(DG$4)-1,1,(Holidays!$A$1:$A$248)),0))*$S59,"")</f>
        <v>0</v>
      </c>
      <c r="DG59" s="191">
        <f>IFERROR((IF(AND($P59&gt;=DG$4,$P59&lt;DH$4,$Q59&lt;DH$4),NETWORKDAYS.INTL($P59,$Q59,1,(Holidays!$A$1:$A$248)),0)+IF(AND($P59&gt;=DG$4,$P59&lt;DH$4,$Q59&gt;=DH$4),NETWORKDAYS.INTL($P59,(DH$4)-1,1,(Holidays!$A$1:$A$248)),0)+IF(AND($P59&lt;DG$4,$Q59&lt;DH$4,$Q59&gt;=DG$4),NETWORKDAYS.INTL(DG$4,$Q59,1,(Holidays!$A$1:$A$248)),0)+IF(AND($P59&lt;DG$4,$Q59&gt;=DH$4,$Q59&gt;=DG$4),NETWORKDAYS.INTL(DG$4,(DH$4)-1,1,(Holidays!$A$1:$A$248)),0))*$S59,"")</f>
        <v>0</v>
      </c>
      <c r="DH59" s="191">
        <f>IFERROR((IF(AND($P59&gt;=DH$4,$P59&lt;DI$4,$Q59&lt;DI$4),NETWORKDAYS.INTL($P59,$Q59,1,(Holidays!$A$1:$A$248)),0)+IF(AND($P59&gt;=DH$4,$P59&lt;DI$4,$Q59&gt;=DI$4),NETWORKDAYS.INTL($P59,(DI$4)-1,1,(Holidays!$A$1:$A$248)),0)+IF(AND($P59&lt;DH$4,$Q59&lt;DI$4,$Q59&gt;=DH$4),NETWORKDAYS.INTL(DH$4,$Q59,1,(Holidays!$A$1:$A$248)),0)+IF(AND($P59&lt;DH$4,$Q59&gt;=DI$4,$Q59&gt;=DH$4),NETWORKDAYS.INTL(DH$4,(DI$4)-1,1,(Holidays!$A$1:$A$248)),0))*$S59,"")</f>
        <v>0</v>
      </c>
      <c r="DI59" s="191">
        <f>IFERROR((IF(AND($P59&gt;=DI$4,$P59&lt;DJ$4,$Q59&lt;DJ$4),NETWORKDAYS.INTL($P59,$Q59,1,(Holidays!$A$1:$A$248)),0)+IF(AND($P59&gt;=DI$4,$P59&lt;DJ$4,$Q59&gt;=DJ$4),NETWORKDAYS.INTL($P59,(DJ$4)-1,1,(Holidays!$A$1:$A$248)),0)+IF(AND($P59&lt;DI$4,$Q59&lt;DJ$4,$Q59&gt;=DI$4),NETWORKDAYS.INTL(DI$4,$Q59,1,(Holidays!$A$1:$A$248)),0)+IF(AND($P59&lt;DI$4,$Q59&gt;=DJ$4,$Q59&gt;=DI$4),NETWORKDAYS.INTL(DI$4,(DJ$4)-1,1,(Holidays!$A$1:$A$248)),0))*$S59,"")</f>
        <v>0</v>
      </c>
      <c r="DJ59" s="191">
        <f>IFERROR((IF(AND($P59&gt;=DJ$4,$P59&lt;DK$4,$Q59&lt;DK$4),NETWORKDAYS.INTL($P59,$Q59,1,(Holidays!$A$1:$A$248)),0)+IF(AND($P59&gt;=DJ$4,$P59&lt;DK$4,$Q59&gt;=DK$4),NETWORKDAYS.INTL($P59,(DK$4)-1,1,(Holidays!$A$1:$A$248)),0)+IF(AND($P59&lt;DJ$4,$Q59&lt;DK$4,$Q59&gt;=DJ$4),NETWORKDAYS.INTL(DJ$4,$Q59,1,(Holidays!$A$1:$A$248)),0)+IF(AND($P59&lt;DJ$4,$Q59&gt;=DK$4,$Q59&gt;=DJ$4),NETWORKDAYS.INTL(DJ$4,(DK$4)-1,1,(Holidays!$A$1:$A$248)),0))*$S59,"")</f>
        <v>0</v>
      </c>
      <c r="DK59" s="191">
        <f>IFERROR((IF(AND($P59&gt;=DK$4,$P59&lt;DL$4,$Q59&lt;DL$4),NETWORKDAYS.INTL($P59,$Q59,1,(Holidays!$A$1:$A$248)),0)+IF(AND($P59&gt;=DK$4,$P59&lt;DL$4,$Q59&gt;=DL$4),NETWORKDAYS.INTL($P59,(DL$4)-1,1,(Holidays!$A$1:$A$248)),0)+IF(AND($P59&lt;DK$4,$Q59&lt;DL$4,$Q59&gt;=DK$4),NETWORKDAYS.INTL(DK$4,$Q59,1,(Holidays!$A$1:$A$248)),0)+IF(AND($P59&lt;DK$4,$Q59&gt;=DL$4,$Q59&gt;=DK$4),NETWORKDAYS.INTL(DK$4,(DL$4)-1,1,(Holidays!$A$1:$A$248)),0))*$S59,"")</f>
        <v>0</v>
      </c>
      <c r="DL59" s="191">
        <f>IFERROR((IF(AND($P59&gt;=DL$4,$P59&lt;DM$4,$Q59&lt;DM$4),NETWORKDAYS.INTL($P59,$Q59,1,(Holidays!$A$1:$A$248)),0)+IF(AND($P59&gt;=DL$4,$P59&lt;DM$4,$Q59&gt;=DM$4),NETWORKDAYS.INTL($P59,(DM$4)-1,1,(Holidays!$A$1:$A$248)),0)+IF(AND($P59&lt;DL$4,$Q59&lt;DM$4,$Q59&gt;=DL$4),NETWORKDAYS.INTL(DL$4,$Q59,1,(Holidays!$A$1:$A$248)),0)+IF(AND($P59&lt;DL$4,$Q59&gt;=DM$4,$Q59&gt;=DL$4),NETWORKDAYS.INTL(DL$4,(DM$4)-1,1,(Holidays!$A$1:$A$248)),0))*$S59,"")</f>
        <v>0</v>
      </c>
      <c r="DM59" s="191">
        <f>IFERROR((IF(AND($P59&gt;=DM$4,$P59&lt;DN$4,$Q59&lt;DN$4),NETWORKDAYS.INTL($P59,$Q59,1,(Holidays!$A$1:$A$248)),0)+IF(AND($P59&gt;=DM$4,$P59&lt;DN$4,$Q59&gt;=DN$4),NETWORKDAYS.INTL($P59,(DN$4)-1,1,(Holidays!$A$1:$A$248)),0)+IF(AND($P59&lt;DM$4,$Q59&lt;DN$4,$Q59&gt;=DM$4),NETWORKDAYS.INTL(DM$4,$Q59,1,(Holidays!$A$1:$A$248)),0)+IF(AND($P59&lt;DM$4,$Q59&gt;=DN$4,$Q59&gt;=DM$4),NETWORKDAYS.INTL(DM$4,(DN$4)-1,1,(Holidays!$A$1:$A$248)),0))*$S59,"")</f>
        <v>0</v>
      </c>
      <c r="DN59" s="191">
        <f>IFERROR((IF(AND($P59&gt;=DN$4,$P59&lt;DO$4,$Q59&lt;DO$4),NETWORKDAYS.INTL($P59,$Q59,1,(Holidays!$A$1:$A$248)),0)+IF(AND($P59&gt;=DN$4,$P59&lt;DO$4,$Q59&gt;=DO$4),NETWORKDAYS.INTL($P59,(DO$4)-1,1,(Holidays!$A$1:$A$248)),0)+IF(AND($P59&lt;DN$4,$Q59&lt;DO$4,$Q59&gt;=DN$4),NETWORKDAYS.INTL(DN$4,$Q59,1,(Holidays!$A$1:$A$248)),0)+IF(AND($P59&lt;DN$4,$Q59&gt;=DO$4,$Q59&gt;=DN$4),NETWORKDAYS.INTL(DN$4,(DO$4)-1,1,(Holidays!$A$1:$A$248)),0))*$S59,"")</f>
        <v>0</v>
      </c>
      <c r="DO59" s="191">
        <f>IFERROR((IF(AND($P59&gt;=DO$4,$P59&lt;DP$4,$Q59&lt;DP$4),NETWORKDAYS.INTL($P59,$Q59,1,(Holidays!$A$1:$A$248)),0)+IF(AND($P59&gt;=DO$4,$P59&lt;DP$4,$Q59&gt;=DP$4),NETWORKDAYS.INTL($P59,(DP$4)-1,1,(Holidays!$A$1:$A$248)),0)+IF(AND($P59&lt;DO$4,$Q59&lt;DP$4,$Q59&gt;=DO$4),NETWORKDAYS.INTL(DO$4,$Q59,1,(Holidays!$A$1:$A$248)),0)+IF(AND($P59&lt;DO$4,$Q59&gt;=DP$4,$Q59&gt;=DO$4),NETWORKDAYS.INTL(DO$4,(DP$4)-1,1,(Holidays!$A$1:$A$248)),0))*$S59,"")</f>
        <v>0</v>
      </c>
      <c r="DP59" s="191">
        <f>IFERROR((IF(AND($P59&gt;=DP$4,$P59&lt;DQ$4,$Q59&lt;DQ$4),NETWORKDAYS.INTL($P59,$Q59,1,(Holidays!$A$1:$A$248)),0)+IF(AND($P59&gt;=DP$4,$P59&lt;DQ$4,$Q59&gt;=DQ$4),NETWORKDAYS.INTL($P59,(DQ$4)-1,1,(Holidays!$A$1:$A$248)),0)+IF(AND($P59&lt;DP$4,$Q59&lt;DQ$4,$Q59&gt;=DP$4),NETWORKDAYS.INTL(DP$4,$Q59,1,(Holidays!$A$1:$A$248)),0)+IF(AND($P59&lt;DP$4,$Q59&gt;=DQ$4,$Q59&gt;=DP$4),NETWORKDAYS.INTL(DP$4,(DQ$4)-1,1,(Holidays!$A$1:$A$248)),0))*$S59,"")</f>
        <v>0</v>
      </c>
      <c r="DQ59" s="191">
        <f>IFERROR((IF(AND($P59&gt;=DQ$4,$P59&lt;DR$4,$Q59&lt;DR$4),NETWORKDAYS.INTL($P59,$Q59,1,(Holidays!$A$1:$A$248)),0)+IF(AND($P59&gt;=DQ$4,$P59&lt;DR$4,$Q59&gt;=DR$4),NETWORKDAYS.INTL($P59,(DR$4)-1,1,(Holidays!$A$1:$A$248)),0)+IF(AND($P59&lt;DQ$4,$Q59&lt;DR$4,$Q59&gt;=DQ$4),NETWORKDAYS.INTL(DQ$4,$Q59,1,(Holidays!$A$1:$A$248)),0)+IF(AND($P59&lt;DQ$4,$Q59&gt;=DR$4,$Q59&gt;=DQ$4),NETWORKDAYS.INTL(DQ$4,(DR$4)-1,1,(Holidays!$A$1:$A$248)),0))*$S59,"")</f>
        <v>0</v>
      </c>
      <c r="DR59" s="191">
        <f>IFERROR((IF(AND($P59&gt;=DR$4,$P59&lt;DS$4,$Q59&lt;DS$4),NETWORKDAYS.INTL($P59,$Q59,1,(Holidays!$A$1:$A$248)),0)+IF(AND($P59&gt;=DR$4,$P59&lt;DS$4,$Q59&gt;=DS$4),NETWORKDAYS.INTL($P59,(DS$4)-1,1,(Holidays!$A$1:$A$248)),0)+IF(AND($P59&lt;DR$4,$Q59&lt;DS$4,$Q59&gt;=DR$4),NETWORKDAYS.INTL(DR$4,$Q59,1,(Holidays!$A$1:$A$248)),0)+IF(AND($P59&lt;DR$4,$Q59&gt;=DS$4,$Q59&gt;=DR$4),NETWORKDAYS.INTL(DR$4,(DS$4)-1,1,(Holidays!$A$1:$A$248)),0))*$S59,"")</f>
        <v>0</v>
      </c>
      <c r="DS59" s="191">
        <f>IFERROR((IF(AND($P59&gt;=DS$4,$P59&lt;DT$4,$Q59&lt;DT$4),NETWORKDAYS.INTL($P59,$Q59,1,(Holidays!$A$1:$A$248)),0)+IF(AND($P59&gt;=DS$4,$P59&lt;DT$4,$Q59&gt;=DT$4),NETWORKDAYS.INTL($P59,(DT$4)-1,1,(Holidays!$A$1:$A$248)),0)+IF(AND($P59&lt;DS$4,$Q59&lt;DT$4,$Q59&gt;=DS$4),NETWORKDAYS.INTL(DS$4,$Q59,1,(Holidays!$A$1:$A$248)),0)+IF(AND($P59&lt;DS$4,$Q59&gt;=DT$4,$Q59&gt;=DS$4),NETWORKDAYS.INTL(DS$4,(DT$4)-1,1,(Holidays!$A$1:$A$248)),0))*$S59,"")</f>
        <v>0</v>
      </c>
      <c r="DT59" s="191">
        <f>IFERROR((IF(AND($P59&gt;=DT$4,$P59&lt;DU$4,$Q59&lt;DU$4),NETWORKDAYS.INTL($P59,$Q59,1,(Holidays!$A$1:$A$248)),0)+IF(AND($P59&gt;=DT$4,$P59&lt;DU$4,$Q59&gt;=DU$4),NETWORKDAYS.INTL($P59,(DU$4)-1,1,(Holidays!$A$1:$A$248)),0)+IF(AND($P59&lt;DT$4,$Q59&lt;DU$4,$Q59&gt;=DT$4),NETWORKDAYS.INTL(DT$4,$Q59,1,(Holidays!$A$1:$A$248)),0)+IF(AND($P59&lt;DT$4,$Q59&gt;=DU$4,$Q59&gt;=DT$4),NETWORKDAYS.INTL(DT$4,(DU$4)-1,1,(Holidays!$A$1:$A$248)),0))*$S59,"")</f>
        <v>0</v>
      </c>
      <c r="DU59" s="191">
        <f>IFERROR((IF(AND($P59&gt;=DU$4,$P59&lt;DV$4,$Q59&lt;DV$4),NETWORKDAYS.INTL($P59,$Q59,1,(Holidays!$A$1:$A$248)),0)+IF(AND($P59&gt;=DU$4,$P59&lt;DV$4,$Q59&gt;=DV$4),NETWORKDAYS.INTL($P59,(DV$4)-1,1,(Holidays!$A$1:$A$248)),0)+IF(AND($P59&lt;DU$4,$Q59&lt;DV$4,$Q59&gt;=DU$4),NETWORKDAYS.INTL(DU$4,$Q59,1,(Holidays!$A$1:$A$248)),0)+IF(AND($P59&lt;DU$4,$Q59&gt;=DV$4,$Q59&gt;=DU$4),NETWORKDAYS.INTL(DU$4,(DV$4)-1,1,(Holidays!$A$1:$A$248)),0))*$S59,"")</f>
        <v>0</v>
      </c>
      <c r="DV59" s="191">
        <f>IFERROR((IF(AND($P59&gt;=DV$4,$P59&lt;DW$4,$Q59&lt;DW$4),NETWORKDAYS.INTL($P59,$Q59,1,(Holidays!$A$1:$A$248)),0)+IF(AND($P59&gt;=DV$4,$P59&lt;DW$4,$Q59&gt;=DW$4),NETWORKDAYS.INTL($P59,(DW$4)-1,1,(Holidays!$A$1:$A$248)),0)+IF(AND($P59&lt;DV$4,$Q59&lt;DW$4,$Q59&gt;=DV$4),NETWORKDAYS.INTL(DV$4,$Q59,1,(Holidays!$A$1:$A$248)),0)+IF(AND($P59&lt;DV$4,$Q59&gt;=DW$4,$Q59&gt;=DV$4),NETWORKDAYS.INTL(DV$4,(DW$4)-1,1,(Holidays!$A$1:$A$248)),0))*$S59,"")</f>
        <v>0</v>
      </c>
      <c r="DW59" s="191">
        <f>IFERROR((IF(AND($P59&gt;=DW$4,$P59&lt;DX$4,$Q59&lt;DX$4),NETWORKDAYS.INTL($P59,$Q59,1,(Holidays!$A$1:$A$248)),0)+IF(AND($P59&gt;=DW$4,$P59&lt;DX$4,$Q59&gt;=DX$4),NETWORKDAYS.INTL($P59,(DX$4)-1,1,(Holidays!$A$1:$A$248)),0)+IF(AND($P59&lt;DW$4,$Q59&lt;DX$4,$Q59&gt;=DW$4),NETWORKDAYS.INTL(DW$4,$Q59,1,(Holidays!$A$1:$A$248)),0)+IF(AND($P59&lt;DW$4,$Q59&gt;=DX$4,$Q59&gt;=DW$4),NETWORKDAYS.INTL(DW$4,(DX$4)-1,1,(Holidays!$A$1:$A$248)),0))*$S59,"")</f>
        <v>0</v>
      </c>
      <c r="DX59" s="191">
        <f>IFERROR((IF(AND($P59&gt;=DX$4,$P59&lt;DY$4,$Q59&lt;DY$4),NETWORKDAYS.INTL($P59,$Q59,1,(Holidays!$A$1:$A$248)),0)+IF(AND($P59&gt;=DX$4,$P59&lt;DY$4,$Q59&gt;=DY$4),NETWORKDAYS.INTL($P59,(DY$4)-1,1,(Holidays!$A$1:$A$248)),0)+IF(AND($P59&lt;DX$4,$Q59&lt;DY$4,$Q59&gt;=DX$4),NETWORKDAYS.INTL(DX$4,$Q59,1,(Holidays!$A$1:$A$248)),0)+IF(AND($P59&lt;DX$4,$Q59&gt;=DY$4,$Q59&gt;=DX$4),NETWORKDAYS.INTL(DX$4,(DY$4)-1,1,(Holidays!$A$1:$A$248)),0))*$S59,"")</f>
        <v>0</v>
      </c>
      <c r="DY59" s="191">
        <f>IFERROR((IF(AND($P59&gt;=DY$4,$P59&lt;DZ$4,$Q59&lt;DZ$4),NETWORKDAYS.INTL($P59,$Q59,1,(Holidays!$A$1:$A$248)),0)+IF(AND($P59&gt;=DY$4,$P59&lt;DZ$4,$Q59&gt;=DZ$4),NETWORKDAYS.INTL($P59,(DZ$4)-1,1,(Holidays!$A$1:$A$248)),0)+IF(AND($P59&lt;DY$4,$Q59&lt;DZ$4,$Q59&gt;=DY$4),NETWORKDAYS.INTL(DY$4,$Q59,1,(Holidays!$A$1:$A$248)),0)+IF(AND($P59&lt;DY$4,$Q59&gt;=DZ$4,$Q59&gt;=DY$4),NETWORKDAYS.INTL(DY$4,(DZ$4)-1,1,(Holidays!$A$1:$A$248)),0))*$S59,"")</f>
        <v>0</v>
      </c>
      <c r="DZ59" s="191">
        <f>IFERROR((IF(AND($P59&gt;=DZ$4,$P59&lt;EA$4,$Q59&lt;EA$4),NETWORKDAYS.INTL($P59,$Q59,1,(Holidays!$A$1:$A$248)),0)+IF(AND($P59&gt;=DZ$4,$P59&lt;EA$4,$Q59&gt;=EA$4),NETWORKDAYS.INTL($P59,(EA$4)-1,1,(Holidays!$A$1:$A$248)),0)+IF(AND($P59&lt;DZ$4,$Q59&lt;EA$4,$Q59&gt;=DZ$4),NETWORKDAYS.INTL(DZ$4,$Q59,1,(Holidays!$A$1:$A$248)),0)+IF(AND($P59&lt;DZ$4,$Q59&gt;=EA$4,$Q59&gt;=DZ$4),NETWORKDAYS.INTL(DZ$4,(EA$4)-1,1,(Holidays!$A$1:$A$248)),0))*$S59,"")</f>
        <v>0</v>
      </c>
      <c r="EA59" s="191">
        <f>IFERROR((IF(AND($P59&gt;=EA$4,$P59&lt;EB$4,$Q59&lt;EB$4),NETWORKDAYS.INTL($P59,$Q59,1,(Holidays!$A$1:$A$248)),0)+IF(AND($P59&gt;=EA$4,$P59&lt;EB$4,$Q59&gt;=EB$4),NETWORKDAYS.INTL($P59,(EB$4)-1,1,(Holidays!$A$1:$A$248)),0)+IF(AND($P59&lt;EA$4,$Q59&lt;EB$4,$Q59&gt;=EA$4),NETWORKDAYS.INTL(EA$4,$Q59,1,(Holidays!$A$1:$A$248)),0)+IF(AND($P59&lt;EA$4,$Q59&gt;=EB$4,$Q59&gt;=EA$4),NETWORKDAYS.INTL(EA$4,(EB$4)-1,1,(Holidays!$A$1:$A$248)),0))*$S59,"")</f>
        <v>0</v>
      </c>
      <c r="EB59" s="191">
        <f>IFERROR((IF(AND($P59&gt;=EB$4,$P59&lt;EC$4,$Q59&lt;EC$4),NETWORKDAYS.INTL($P59,$Q59,1,(Holidays!$A$1:$A$248)),0)+IF(AND($P59&gt;=EB$4,$P59&lt;EC$4,$Q59&gt;=EC$4),NETWORKDAYS.INTL($P59,(EC$4)-1,1,(Holidays!$A$1:$A$248)),0)+IF(AND($P59&lt;EB$4,$Q59&lt;EC$4,$Q59&gt;=EB$4),NETWORKDAYS.INTL(EB$4,$Q59,1,(Holidays!$A$1:$A$248)),0)+IF(AND($P59&lt;EB$4,$Q59&gt;=EC$4,$Q59&gt;=EB$4),NETWORKDAYS.INTL(EB$4,(EC$4)-1,1,(Holidays!$A$1:$A$248)),0))*$S59,"")</f>
        <v>0</v>
      </c>
      <c r="EC59" s="191">
        <f>IFERROR((IF(AND($P59&gt;=EC$4,$P59&lt;ED$4,$Q59&lt;ED$4),NETWORKDAYS.INTL($P59,$Q59,1,(Holidays!$A$1:$A$248)),0)+IF(AND($P59&gt;=EC$4,$P59&lt;ED$4,$Q59&gt;=ED$4),NETWORKDAYS.INTL($P59,(ED$4)-1,1,(Holidays!$A$1:$A$248)),0)+IF(AND($P59&lt;EC$4,$Q59&lt;ED$4,$Q59&gt;=EC$4),NETWORKDAYS.INTL(EC$4,$Q59,1,(Holidays!$A$1:$A$248)),0)+IF(AND($P59&lt;EC$4,$Q59&gt;=ED$4,$Q59&gt;=EC$4),NETWORKDAYS.INTL(EC$4,(ED$4)-1,1,(Holidays!$A$1:$A$248)),0))*$S59,"")</f>
        <v>0</v>
      </c>
      <c r="ED59" s="191">
        <f>IFERROR((IF(AND($P59&gt;=ED$4,$P59&lt;EE$4,$Q59&lt;EE$4),NETWORKDAYS.INTL($P59,$Q59,1,(Holidays!$A$1:$A$248)),0)+IF(AND($P59&gt;=ED$4,$P59&lt;EE$4,$Q59&gt;=EE$4),NETWORKDAYS.INTL($P59,(EE$4)-1,1,(Holidays!$A$1:$A$248)),0)+IF(AND($P59&lt;ED$4,$Q59&lt;EE$4,$Q59&gt;=ED$4),NETWORKDAYS.INTL(ED$4,$Q59,1,(Holidays!$A$1:$A$248)),0)+IF(AND($P59&lt;ED$4,$Q59&gt;=EE$4,$Q59&gt;=ED$4),NETWORKDAYS.INTL(ED$4,(EE$4)-1,1,(Holidays!$A$1:$A$248)),0))*$S59,"")</f>
        <v>0</v>
      </c>
      <c r="EE59" s="191">
        <f>IFERROR((IF(AND($P59&gt;=EE$4,$P59&lt;EF$4,$Q59&lt;EF$4),NETWORKDAYS.INTL($P59,$Q59,1,(Holidays!$A$1:$A$248)),0)+IF(AND($P59&gt;=EE$4,$P59&lt;EF$4,$Q59&gt;=EF$4),NETWORKDAYS.INTL($P59,(EF$4)-1,1,(Holidays!$A$1:$A$248)),0)+IF(AND($P59&lt;EE$4,$Q59&lt;EF$4,$Q59&gt;=EE$4),NETWORKDAYS.INTL(EE$4,$Q59,1,(Holidays!$A$1:$A$248)),0)+IF(AND($P59&lt;EE$4,$Q59&gt;=EF$4,$Q59&gt;=EE$4),NETWORKDAYS.INTL(EE$4,(EF$4)-1,1,(Holidays!$A$1:$A$248)),0))*$S59,"")</f>
        <v>0</v>
      </c>
      <c r="EF59" s="191">
        <f>IFERROR((IF(AND($P59&gt;=EF$4,$P59&lt;EG$4,$Q59&lt;EG$4),NETWORKDAYS.INTL($P59,$Q59,1,(Holidays!$A$1:$A$248)),0)+IF(AND($P59&gt;=EF$4,$P59&lt;EG$4,$Q59&gt;=EG$4),NETWORKDAYS.INTL($P59,(EG$4)-1,1,(Holidays!$A$1:$A$248)),0)+IF(AND($P59&lt;EF$4,$Q59&lt;EG$4,$Q59&gt;=EF$4),NETWORKDAYS.INTL(EF$4,$Q59,1,(Holidays!$A$1:$A$248)),0)+IF(AND($P59&lt;EF$4,$Q59&gt;=EG$4,$Q59&gt;=EF$4),NETWORKDAYS.INTL(EF$4,(EG$4)-1,1,(Holidays!$A$1:$A$248)),0))*$S59,"")</f>
        <v>0</v>
      </c>
      <c r="EG59" s="191">
        <f>IFERROR((IF(AND($P59&gt;=EG$4,$P59&lt;EH$4,$Q59&lt;EH$4),NETWORKDAYS.INTL($P59,$Q59,1,(Holidays!$A$1:$A$248)),0)+IF(AND($P59&gt;=EG$4,$P59&lt;EH$4,$Q59&gt;=EH$4),NETWORKDAYS.INTL($P59,(EH$4)-1,1,(Holidays!$A$1:$A$248)),0)+IF(AND($P59&lt;EG$4,$Q59&lt;EH$4,$Q59&gt;=EG$4),NETWORKDAYS.INTL(EG$4,$Q59,1,(Holidays!$A$1:$A$248)),0)+IF(AND($P59&lt;EG$4,$Q59&gt;=EH$4,$Q59&gt;=EG$4),NETWORKDAYS.INTL(EG$4,(EH$4)-1,1,(Holidays!$A$1:$A$248)),0))*$S59,"")</f>
        <v>0</v>
      </c>
      <c r="EH59" s="191">
        <f>IFERROR((IF(AND($P59&gt;=EH$4,$P59&lt;EI$4,$Q59&lt;EI$4),NETWORKDAYS.INTL($P59,$Q59,1,(Holidays!$A$1:$A$248)),0)+IF(AND($P59&gt;=EH$4,$P59&lt;EI$4,$Q59&gt;=EI$4),NETWORKDAYS.INTL($P59,(EI$4)-1,1,(Holidays!$A$1:$A$248)),0)+IF(AND($P59&lt;EH$4,$Q59&lt;EI$4,$Q59&gt;=EH$4),NETWORKDAYS.INTL(EH$4,$Q59,1,(Holidays!$A$1:$A$248)),0)+IF(AND($P59&lt;EH$4,$Q59&gt;=EI$4,$Q59&gt;=EH$4),NETWORKDAYS.INTL(EH$4,(EI$4)-1,1,(Holidays!$A$1:$A$248)),0))*$S59,"")</f>
        <v>0</v>
      </c>
      <c r="EI59" s="191">
        <f>IFERROR((IF(AND($P59&gt;=EI$4,$P59&lt;EJ$4,$Q59&lt;EJ$4),NETWORKDAYS.INTL($P59,$Q59,1,(Holidays!$A$1:$A$248)),0)+IF(AND($P59&gt;=EI$4,$P59&lt;EJ$4,$Q59&gt;=EJ$4),NETWORKDAYS.INTL($P59,(EJ$4)-1,1,(Holidays!$A$1:$A$248)),0)+IF(AND($P59&lt;EI$4,$Q59&lt;EJ$4,$Q59&gt;=EI$4),NETWORKDAYS.INTL(EI$4,$Q59,1,(Holidays!$A$1:$A$248)),0)+IF(AND($P59&lt;EI$4,$Q59&gt;=EJ$4,$Q59&gt;=EI$4),NETWORKDAYS.INTL(EI$4,(EJ$4)-1,1,(Holidays!$A$1:$A$248)),0))*$S59,"")</f>
        <v>0</v>
      </c>
      <c r="EJ59" s="191">
        <f>IFERROR((IF(AND($P59&gt;=EJ$4,$P59&lt;EK$4,$Q59&lt;EK$4),NETWORKDAYS.INTL($P59,$Q59,1,(Holidays!$A$1:$A$248)),0)+IF(AND($P59&gt;=EJ$4,$P59&lt;EK$4,$Q59&gt;=EK$4),NETWORKDAYS.INTL($P59,(EK$4)-1,1,(Holidays!$A$1:$A$248)),0)+IF(AND($P59&lt;EJ$4,$Q59&lt;EK$4,$Q59&gt;=EJ$4),NETWORKDAYS.INTL(EJ$4,$Q59,1,(Holidays!$A$1:$A$248)),0)+IF(AND($P59&lt;EJ$4,$Q59&gt;=EK$4,$Q59&gt;=EJ$4),NETWORKDAYS.INTL(EJ$4,(EK$4)-1,1,(Holidays!$A$1:$A$248)),0))*$S59,"")</f>
        <v>0</v>
      </c>
      <c r="EK59" s="191">
        <f>IFERROR((IF(AND($P59&gt;=EK$4,$P59&lt;EL$4,$Q59&lt;EL$4),NETWORKDAYS.INTL($P59,$Q59,1,(Holidays!$A$1:$A$248)),0)+IF(AND($P59&gt;=EK$4,$P59&lt;EL$4,$Q59&gt;=EL$4),NETWORKDAYS.INTL($P59,(EL$4)-1,1,(Holidays!$A$1:$A$248)),0)+IF(AND($P59&lt;EK$4,$Q59&lt;EL$4,$Q59&gt;=EK$4),NETWORKDAYS.INTL(EK$4,$Q59,1,(Holidays!$A$1:$A$248)),0)+IF(AND($P59&lt;EK$4,$Q59&gt;=EL$4,$Q59&gt;=EK$4),NETWORKDAYS.INTL(EK$4,(EL$4)-1,1,(Holidays!$A$1:$A$248)),0))*$S59,"")</f>
        <v>0</v>
      </c>
      <c r="EL59" s="191">
        <f>IFERROR((IF(AND($P59&gt;=EL$4,$P59&lt;EM$4,$Q59&lt;EM$4),NETWORKDAYS.INTL($P59,$Q59,1,(Holidays!$A$1:$A$248)),0)+IF(AND($P59&gt;=EL$4,$P59&lt;EM$4,$Q59&gt;=EM$4),NETWORKDAYS.INTL($P59,(EM$4)-1,1,(Holidays!$A$1:$A$248)),0)+IF(AND($P59&lt;EL$4,$Q59&lt;EM$4,$Q59&gt;=EL$4),NETWORKDAYS.INTL(EL$4,$Q59,1,(Holidays!$A$1:$A$248)),0)+IF(AND($P59&lt;EL$4,$Q59&gt;=EM$4,$Q59&gt;=EL$4),NETWORKDAYS.INTL(EL$4,(EM$4)-1,1,(Holidays!$A$1:$A$248)),0))*$S59,"")</f>
        <v>0</v>
      </c>
      <c r="EM59" s="191">
        <f>IFERROR((IF(AND($P59&gt;=EM$4,$P59&lt;EN$4,$Q59&lt;EN$4),NETWORKDAYS.INTL($P59,$Q59,1,(Holidays!$A$1:$A$248)),0)+IF(AND($P59&gt;=EM$4,$P59&lt;EN$4,$Q59&gt;=EN$4),NETWORKDAYS.INTL($P59,(EN$4)-1,1,(Holidays!$A$1:$A$248)),0)+IF(AND($P59&lt;EM$4,$Q59&lt;EN$4,$Q59&gt;=EM$4),NETWORKDAYS.INTL(EM$4,$Q59,1,(Holidays!$A$1:$A$248)),0)+IF(AND($P59&lt;EM$4,$Q59&gt;=EN$4,$Q59&gt;=EM$4),NETWORKDAYS.INTL(EM$4,(EN$4)-1,1,(Holidays!$A$1:$A$248)),0))*$S59,"")</f>
        <v>0</v>
      </c>
      <c r="EN59" s="191">
        <f>IFERROR((IF(AND($P59&gt;=EN$4,$P59&lt;EO$4,$Q59&lt;EO$4),NETWORKDAYS.INTL($P59,$Q59,1,(Holidays!$A$1:$A$248)),0)+IF(AND($P59&gt;=EN$4,$P59&lt;EO$4,$Q59&gt;=EO$4),NETWORKDAYS.INTL($P59,(EO$4)-1,1,(Holidays!$A$1:$A$248)),0)+IF(AND($P59&lt;EN$4,$Q59&lt;EO$4,$Q59&gt;=EN$4),NETWORKDAYS.INTL(EN$4,$Q59,1,(Holidays!$A$1:$A$248)),0)+IF(AND($P59&lt;EN$4,$Q59&gt;=EO$4,$Q59&gt;=EN$4),NETWORKDAYS.INTL(EN$4,(EO$4)-1,1,(Holidays!$A$1:$A$248)),0))*$S59,"")</f>
        <v>0</v>
      </c>
      <c r="EO59" s="191">
        <f>IFERROR((IF(AND($P59&gt;=EO$4,$P59&lt;EP$4,$Q59&lt;EP$4),NETWORKDAYS.INTL($P59,$Q59,1,(Holidays!$A$1:$A$248)),0)+IF(AND($P59&gt;=EO$4,$P59&lt;EP$4,$Q59&gt;=EP$4),NETWORKDAYS.INTL($P59,(EP$4)-1,1,(Holidays!$A$1:$A$248)),0)+IF(AND($P59&lt;EO$4,$Q59&lt;EP$4,$Q59&gt;=EO$4),NETWORKDAYS.INTL(EO$4,$Q59,1,(Holidays!$A$1:$A$248)),0)+IF(AND($P59&lt;EO$4,$Q59&gt;=EP$4,$Q59&gt;=EO$4),NETWORKDAYS.INTL(EO$4,(EP$4)-1,1,(Holidays!$A$1:$A$248)),0))*$S59,"")</f>
        <v>0</v>
      </c>
      <c r="EP59" s="191">
        <f>IFERROR((IF(AND($P59&gt;=EP$4,$P59&lt;EQ$4,$Q59&lt;EQ$4),NETWORKDAYS.INTL($P59,$Q59,1,(Holidays!$A$1:$A$248)),0)+IF(AND($P59&gt;=EP$4,$P59&lt;EQ$4,$Q59&gt;=EQ$4),NETWORKDAYS.INTL($P59,(EQ$4)-1,1,(Holidays!$A$1:$A$248)),0)+IF(AND($P59&lt;EP$4,$Q59&lt;EQ$4,$Q59&gt;=EP$4),NETWORKDAYS.INTL(EP$4,$Q59,1,(Holidays!$A$1:$A$248)),0)+IF(AND($P59&lt;EP$4,$Q59&gt;=EQ$4,$Q59&gt;=EP$4),NETWORKDAYS.INTL(EP$4,(EQ$4)-1,1,(Holidays!$A$1:$A$248)),0))*$S59,"")</f>
        <v>0</v>
      </c>
      <c r="EQ59" s="191">
        <f>IFERROR((IF(AND($P59&gt;=EQ$4,$P59&lt;ER$4,$Q59&lt;ER$4),NETWORKDAYS.INTL($P59,$Q59,1,(Holidays!$A$1:$A$248)),0)+IF(AND($P59&gt;=EQ$4,$P59&lt;ER$4,$Q59&gt;=ER$4),NETWORKDAYS.INTL($P59,(ER$4)-1,1,(Holidays!$A$1:$A$248)),0)+IF(AND($P59&lt;EQ$4,$Q59&lt;ER$4,$Q59&gt;=EQ$4),NETWORKDAYS.INTL(EQ$4,$Q59,1,(Holidays!$A$1:$A$248)),0)+IF(AND($P59&lt;EQ$4,$Q59&gt;=ER$4,$Q59&gt;=EQ$4),NETWORKDAYS.INTL(EQ$4,(ER$4)-1,1,(Holidays!$A$1:$A$248)),0))*$S59,"")</f>
        <v>0</v>
      </c>
      <c r="ER59" s="191">
        <f>IFERROR((IF(AND($P59&gt;=ER$4,$P59&lt;ES$4,$Q59&lt;ES$4),NETWORKDAYS.INTL($P59,$Q59,1,(Holidays!$A$1:$A$248)),0)+IF(AND($P59&gt;=ER$4,$P59&lt;ES$4,$Q59&gt;=ES$4),NETWORKDAYS.INTL($P59,(ES$4)-1,1,(Holidays!$A$1:$A$248)),0)+IF(AND($P59&lt;ER$4,$Q59&lt;ES$4,$Q59&gt;=ER$4),NETWORKDAYS.INTL(ER$4,$Q59,1,(Holidays!$A$1:$A$248)),0)+IF(AND($P59&lt;ER$4,$Q59&gt;=ES$4,$Q59&gt;=ER$4),NETWORKDAYS.INTL(ER$4,(ES$4)-1,1,(Holidays!$A$1:$A$248)),0))*$S59,"")</f>
        <v>0</v>
      </c>
      <c r="ES59" s="191">
        <f>IFERROR((IF(AND($P59&gt;=ES$4,$P59&lt;ET$4,$Q59&lt;ET$4),NETWORKDAYS.INTL($P59,$Q59,1,(Holidays!$A$1:$A$248)),0)+IF(AND($P59&gt;=ES$4,$P59&lt;ET$4,$Q59&gt;=ET$4),NETWORKDAYS.INTL($P59,(ET$4)-1,1,(Holidays!$A$1:$A$248)),0)+IF(AND($P59&lt;ES$4,$Q59&lt;ET$4,$Q59&gt;=ES$4),NETWORKDAYS.INTL(ES$4,$Q59,1,(Holidays!$A$1:$A$248)),0)+IF(AND($P59&lt;ES$4,$Q59&gt;=ET$4,$Q59&gt;=ES$4),NETWORKDAYS.INTL(ES$4,(ET$4)-1,1,(Holidays!$A$1:$A$248)),0))*$S59,"")</f>
        <v>0</v>
      </c>
      <c r="ET59" s="191">
        <f>IFERROR((IF(AND($P59&gt;=ET$4,$P59&lt;EU$4,$Q59&lt;EU$4),NETWORKDAYS.INTL($P59,$Q59,1,(Holidays!$A$1:$A$248)),0)+IF(AND($P59&gt;=ET$4,$P59&lt;EU$4,$Q59&gt;=EU$4),NETWORKDAYS.INTL($P59,(EU$4)-1,1,(Holidays!$A$1:$A$248)),0)+IF(AND($P59&lt;ET$4,$Q59&lt;EU$4,$Q59&gt;=ET$4),NETWORKDAYS.INTL(ET$4,$Q59,1,(Holidays!$A$1:$A$248)),0)+IF(AND($P59&lt;ET$4,$Q59&gt;=EU$4,$Q59&gt;=ET$4),NETWORKDAYS.INTL(ET$4,(EU$4)-1,1,(Holidays!$A$1:$A$248)),0))*$S59,"")</f>
        <v>0</v>
      </c>
      <c r="EU59" s="191">
        <f>IFERROR((IF(AND($P59&gt;=EU$4,$P59&lt;EV$4,$Q59&lt;EV$4),NETWORKDAYS.INTL($P59,$Q59,1,(Holidays!$A$1:$A$248)),0)+IF(AND($P59&gt;=EU$4,$P59&lt;EV$4,$Q59&gt;=EV$4),NETWORKDAYS.INTL($P59,(EV$4)-1,1,(Holidays!$A$1:$A$248)),0)+IF(AND($P59&lt;EU$4,$Q59&lt;EV$4,$Q59&gt;=EU$4),NETWORKDAYS.INTL(EU$4,$Q59,1,(Holidays!$A$1:$A$248)),0)+IF(AND($P59&lt;EU$4,$Q59&gt;=EV$4,$Q59&gt;=EU$4),NETWORKDAYS.INTL(EU$4,(EV$4)-1,1,(Holidays!$A$1:$A$248)),0))*$S59,"")</f>
        <v>0</v>
      </c>
      <c r="EV59" s="191">
        <f>IFERROR((IF(AND($P59&gt;=EV$4,$P59&lt;EW$4,$Q59&lt;EW$4),NETWORKDAYS.INTL($P59,$Q59,1,(Holidays!$A$1:$A$248)),0)+IF(AND($P59&gt;=EV$4,$P59&lt;EW$4,$Q59&gt;=EW$4),NETWORKDAYS.INTL($P59,(EW$4)-1,1,(Holidays!$A$1:$A$248)),0)+IF(AND($P59&lt;EV$4,$Q59&lt;EW$4,$Q59&gt;=EV$4),NETWORKDAYS.INTL(EV$4,$Q59,1,(Holidays!$A$1:$A$248)),0)+IF(AND($P59&lt;EV$4,$Q59&gt;=EW$4,$Q59&gt;=EV$4),NETWORKDAYS.INTL(EV$4,(EW$4)-1,1,(Holidays!$A$1:$A$248)),0))*$S59,"")</f>
        <v>0</v>
      </c>
      <c r="EW59" s="191">
        <f>IFERROR((IF(AND($P59&gt;=EW$4,$P59&lt;EX$4,$Q59&lt;EX$4),NETWORKDAYS.INTL($P59,$Q59,1,(Holidays!$A$1:$A$248)),0)+IF(AND($P59&gt;=EW$4,$P59&lt;EX$4,$Q59&gt;=EX$4),NETWORKDAYS.INTL($P59,(EX$4)-1,1,(Holidays!$A$1:$A$248)),0)+IF(AND($P59&lt;EW$4,$Q59&lt;EX$4,$Q59&gt;=EW$4),NETWORKDAYS.INTL(EW$4,$Q59,1,(Holidays!$A$1:$A$248)),0)+IF(AND($P59&lt;EW$4,$Q59&gt;=EX$4,$Q59&gt;=EW$4),NETWORKDAYS.INTL(EW$4,(EX$4)-1,1,(Holidays!$A$1:$A$248)),0))*$S59,"")</f>
        <v>0</v>
      </c>
      <c r="EX59" s="191">
        <f>IFERROR((IF(AND($P59&gt;=EX$4,$P59&lt;EY$4,$Q59&lt;EY$4),NETWORKDAYS.INTL($P59,$Q59,1,(Holidays!$A$1:$A$248)),0)+IF(AND($P59&gt;=EX$4,$P59&lt;EY$4,$Q59&gt;=EY$4),NETWORKDAYS.INTL($P59,(EY$4)-1,1,(Holidays!$A$1:$A$248)),0)+IF(AND($P59&lt;EX$4,$Q59&lt;EY$4,$Q59&gt;=EX$4),NETWORKDAYS.INTL(EX$4,$Q59,1,(Holidays!$A$1:$A$248)),0)+IF(AND($P59&lt;EX$4,$Q59&gt;=EY$4,$Q59&gt;=EX$4),NETWORKDAYS.INTL(EX$4,(EY$4)-1,1,(Holidays!$A$1:$A$248)),0))*$S59,"")</f>
        <v>0</v>
      </c>
      <c r="EY59" s="191">
        <f>IFERROR((IF(AND($P59&gt;=EY$4,$P59&lt;EZ$4,$Q59&lt;EZ$4),NETWORKDAYS.INTL($P59,$Q59,1,(Holidays!$A$1:$A$248)),0)+IF(AND($P59&gt;=EY$4,$P59&lt;EZ$4,$Q59&gt;=EZ$4),NETWORKDAYS.INTL($P59,(EZ$4)-1,1,(Holidays!$A$1:$A$248)),0)+IF(AND($P59&lt;EY$4,$Q59&lt;EZ$4,$Q59&gt;=EY$4),NETWORKDAYS.INTL(EY$4,$Q59,1,(Holidays!$A$1:$A$248)),0)+IF(AND($P59&lt;EY$4,$Q59&gt;=EZ$4,$Q59&gt;=EY$4),NETWORKDAYS.INTL(EY$4,(EZ$4)-1,1,(Holidays!$A$1:$A$248)),0))*$S59,"")</f>
        <v>0</v>
      </c>
      <c r="EZ59" s="191">
        <f>IFERROR((IF(AND($P59&gt;=EZ$4,$P59&lt;FA$4,$Q59&lt;FA$4),NETWORKDAYS.INTL($P59,$Q59,1,(Holidays!$A$1:$A$248)),0)+IF(AND($P59&gt;=EZ$4,$P59&lt;FA$4,$Q59&gt;=FA$4),NETWORKDAYS.INTL($P59,(FA$4)-1,1,(Holidays!$A$1:$A$248)),0)+IF(AND($P59&lt;EZ$4,$Q59&lt;FA$4,$Q59&gt;=EZ$4),NETWORKDAYS.INTL(EZ$4,$Q59,1,(Holidays!$A$1:$A$248)),0)+IF(AND($P59&lt;EZ$4,$Q59&gt;=FA$4,$Q59&gt;=EZ$4),NETWORKDAYS.INTL(EZ$4,(FA$4)-1,1,(Holidays!$A$1:$A$248)),0))*$S59,"")</f>
        <v>0</v>
      </c>
      <c r="FA59" s="191">
        <f>IFERROR((IF(AND($P59&gt;=FA$4,$P59&lt;FB$4,$Q59&lt;FB$4),NETWORKDAYS.INTL($P59,$Q59,1,(Holidays!$A$1:$A$248)),0)+IF(AND($P59&gt;=FA$4,$P59&lt;FB$4,$Q59&gt;=FB$4),NETWORKDAYS.INTL($P59,(FB$4)-1,1,(Holidays!$A$1:$A$248)),0)+IF(AND($P59&lt;FA$4,$Q59&lt;FB$4,$Q59&gt;=FA$4),NETWORKDAYS.INTL(FA$4,$Q59,1,(Holidays!$A$1:$A$248)),0)+IF(AND($P59&lt;FA$4,$Q59&gt;=FB$4,$Q59&gt;=FA$4),NETWORKDAYS.INTL(FA$4,(FB$4)-1,1,(Holidays!$A$1:$A$248)),0))*$S59,"")</f>
        <v>0</v>
      </c>
      <c r="FB59" s="191">
        <f>IFERROR((IF(AND($P59&gt;=FB$4,$P59&lt;FC$4,$Q59&lt;FC$4),NETWORKDAYS.INTL($P59,$Q59,1,(Holidays!$A$1:$A$248)),0)+IF(AND($P59&gt;=FB$4,$P59&lt;FC$4,$Q59&gt;=FC$4),NETWORKDAYS.INTL($P59,(FC$4)-1,1,(Holidays!$A$1:$A$248)),0)+IF(AND($P59&lt;FB$4,$Q59&lt;FC$4,$Q59&gt;=FB$4),NETWORKDAYS.INTL(FB$4,$Q59,1,(Holidays!$A$1:$A$248)),0)+IF(AND($P59&lt;FB$4,$Q59&gt;=FC$4,$Q59&gt;=FB$4),NETWORKDAYS.INTL(FB$4,(FC$4)-1,1,(Holidays!$A$1:$A$248)),0))*$S59,"")</f>
        <v>0</v>
      </c>
      <c r="FC59" s="191">
        <f>IFERROR((IF(AND($P59&gt;=FC$4,$P59&lt;FD$4,$Q59&lt;FD$4),NETWORKDAYS.INTL($P59,$Q59,1,(Holidays!$A$1:$A$248)),0)+IF(AND($P59&gt;=FC$4,$P59&lt;FD$4,$Q59&gt;=FD$4),NETWORKDAYS.INTL($P59,(FD$4)-1,1,(Holidays!$A$1:$A$248)),0)+IF(AND($P59&lt;FC$4,$Q59&lt;FD$4,$Q59&gt;=FC$4),NETWORKDAYS.INTL(FC$4,$Q59,1,(Holidays!$A$1:$A$248)),0)+IF(AND($P59&lt;FC$4,$Q59&gt;=FD$4,$Q59&gt;=FC$4),NETWORKDAYS.INTL(FC$4,(FD$4)-1,1,(Holidays!$A$1:$A$248)),0))*$S59,"")</f>
        <v>0</v>
      </c>
      <c r="FD59" s="191">
        <f>IFERROR((IF(AND($P59&gt;=FD$4,$P59&lt;FE$4,$Q59&lt;FE$4),NETWORKDAYS.INTL($P59,$Q59,1,(Holidays!$A$1:$A$248)),0)+IF(AND($P59&gt;=FD$4,$P59&lt;FE$4,$Q59&gt;=FE$4),NETWORKDAYS.INTL($P59,(FE$4)-1,1,(Holidays!$A$1:$A$248)),0)+IF(AND($P59&lt;FD$4,$Q59&lt;FE$4,$Q59&gt;=FD$4),NETWORKDAYS.INTL(FD$4,$Q59,1,(Holidays!$A$1:$A$248)),0)+IF(AND($P59&lt;FD$4,$Q59&gt;=FE$4,$Q59&gt;=FD$4),NETWORKDAYS.INTL(FD$4,(FE$4)-1,1,(Holidays!$A$1:$A$248)),0))*$S59,"")</f>
        <v>0</v>
      </c>
      <c r="FE59" s="191">
        <f>IFERROR((IF(AND($P59&gt;=FE$4,$P59&lt;FF$4,$Q59&lt;FF$4),NETWORKDAYS.INTL($P59,$Q59,1,(Holidays!$A$1:$A$248)),0)+IF(AND($P59&gt;=FE$4,$P59&lt;FF$4,$Q59&gt;=FF$4),NETWORKDAYS.INTL($P59,(FF$4)-1,1,(Holidays!$A$1:$A$248)),0)+IF(AND($P59&lt;FE$4,$Q59&lt;FF$4,$Q59&gt;=FE$4),NETWORKDAYS.INTL(FE$4,$Q59,1,(Holidays!$A$1:$A$248)),0)+IF(AND($P59&lt;FE$4,$Q59&gt;=FF$4,$Q59&gt;=FE$4),NETWORKDAYS.INTL(FE$4,(FF$4)-1,1,(Holidays!$A$1:$A$248)),0))*$S59,"")</f>
        <v>0</v>
      </c>
      <c r="FF59" s="191">
        <f>IFERROR((IF(AND($P59&gt;=FF$4,$P59&lt;FG$4,$Q59&lt;FG$4),NETWORKDAYS.INTL($P59,$Q59,1,(Holidays!$A$1:$A$248)),0)+IF(AND($P59&gt;=FF$4,$P59&lt;FG$4,$Q59&gt;=FG$4),NETWORKDAYS.INTL($P59,(FG$4)-1,1,(Holidays!$A$1:$A$248)),0)+IF(AND($P59&lt;FF$4,$Q59&lt;FG$4,$Q59&gt;=FF$4),NETWORKDAYS.INTL(FF$4,$Q59,1,(Holidays!$A$1:$A$248)),0)+IF(AND($P59&lt;FF$4,$Q59&gt;=FG$4,$Q59&gt;=FF$4),NETWORKDAYS.INTL(FF$4,(FG$4)-1,1,(Holidays!$A$1:$A$248)),0))*$S59,"")</f>
        <v>0</v>
      </c>
      <c r="FG59" s="191">
        <f>IFERROR((IF(AND($P59&gt;=FG$4,$P59&lt;FH$4,$Q59&lt;FH$4),NETWORKDAYS.INTL($P59,$Q59,1,(Holidays!$A$1:$A$248)),0)+IF(AND($P59&gt;=FG$4,$P59&lt;FH$4,$Q59&gt;=FH$4),NETWORKDAYS.INTL($P59,(FH$4)-1,1,(Holidays!$A$1:$A$248)),0)+IF(AND($P59&lt;FG$4,$Q59&lt;FH$4,$Q59&gt;=FG$4),NETWORKDAYS.INTL(FG$4,$Q59,1,(Holidays!$A$1:$A$248)),0)+IF(AND($P59&lt;FG$4,$Q59&gt;=FH$4,$Q59&gt;=FG$4),NETWORKDAYS.INTL(FG$4,(FH$4)-1,1,(Holidays!$A$1:$A$248)),0))*$S59,"")</f>
        <v>0</v>
      </c>
      <c r="FH59" s="191">
        <f>IFERROR((IF(AND($P59&gt;=FH$4,$P59&lt;FI$4,$Q59&lt;FI$4),NETWORKDAYS.INTL($P59,$Q59,1,(Holidays!$A$1:$A$248)),0)+IF(AND($P59&gt;=FH$4,$P59&lt;FI$4,$Q59&gt;=FI$4),NETWORKDAYS.INTL($P59,(FI$4)-1,1,(Holidays!$A$1:$A$248)),0)+IF(AND($P59&lt;FH$4,$Q59&lt;FI$4,$Q59&gt;=FH$4),NETWORKDAYS.INTL(FH$4,$Q59,1,(Holidays!$A$1:$A$248)),0)+IF(AND($P59&lt;FH$4,$Q59&gt;=FI$4,$Q59&gt;=FH$4),NETWORKDAYS.INTL(FH$4,(FI$4)-1,1,(Holidays!$A$1:$A$248)),0))*$S59,"")</f>
        <v>0</v>
      </c>
      <c r="FI59" s="191">
        <f>IFERROR((IF(AND($P59&gt;=FI$4,$P59&lt;FJ$4,$Q59&lt;FJ$4),NETWORKDAYS.INTL($P59,$Q59,1,(Holidays!$A$1:$A$248)),0)+IF(AND($P59&gt;=FI$4,$P59&lt;FJ$4,$Q59&gt;=FJ$4),NETWORKDAYS.INTL($P59,(FJ$4)-1,1,(Holidays!$A$1:$A$248)),0)+IF(AND($P59&lt;FI$4,$Q59&lt;FJ$4,$Q59&gt;=FI$4),NETWORKDAYS.INTL(FI$4,$Q59,1,(Holidays!$A$1:$A$248)),0)+IF(AND($P59&lt;FI$4,$Q59&gt;=FJ$4,$Q59&gt;=FI$4),NETWORKDAYS.INTL(FI$4,(FJ$4)-1,1,(Holidays!$A$1:$A$248)),0))*$S59,"")</f>
        <v>0</v>
      </c>
      <c r="FJ59" s="191">
        <f>IFERROR((IF(AND($P59&gt;=FJ$4,$P59&lt;FK$4,$Q59&lt;FK$4),NETWORKDAYS.INTL($P59,$Q59,1,(Holidays!$A$1:$A$248)),0)+IF(AND($P59&gt;=FJ$4,$P59&lt;FK$4,$Q59&gt;=FK$4),NETWORKDAYS.INTL($P59,(FK$4)-1,1,(Holidays!$A$1:$A$248)),0)+IF(AND($P59&lt;FJ$4,$Q59&lt;FK$4,$Q59&gt;=FJ$4),NETWORKDAYS.INTL(FJ$4,$Q59,1,(Holidays!$A$1:$A$248)),0)+IF(AND($P59&lt;FJ$4,$Q59&gt;=FK$4,$Q59&gt;=FJ$4),NETWORKDAYS.INTL(FJ$4,(FK$4)-1,1,(Holidays!$A$1:$A$248)),0))*$S59,"")</f>
        <v>0</v>
      </c>
      <c r="FK59" s="191">
        <f>IFERROR((IF(AND($P59&gt;=FK$4,$P59&lt;FL$4,$Q59&lt;FL$4),NETWORKDAYS.INTL($P59,$Q59,1,(Holidays!$A$1:$A$248)),0)+IF(AND($P59&gt;=FK$4,$P59&lt;FL$4,$Q59&gt;=FL$4),NETWORKDAYS.INTL($P59,(FL$4)-1,1,(Holidays!$A$1:$A$248)),0)+IF(AND($P59&lt;FK$4,$Q59&lt;FL$4,$Q59&gt;=FK$4),NETWORKDAYS.INTL(FK$4,$Q59,1,(Holidays!$A$1:$A$248)),0)+IF(AND($P59&lt;FK$4,$Q59&gt;=FL$4,$Q59&gt;=FK$4),NETWORKDAYS.INTL(FK$4,(FL$4)-1,1,(Holidays!$A$1:$A$248)),0))*$S59,"")</f>
        <v>0</v>
      </c>
      <c r="FL59" s="191">
        <f>IFERROR((IF(AND($P59&gt;=FL$4,$P59&lt;FM$4,$Q59&lt;FM$4),NETWORKDAYS.INTL($P59,$Q59,1,(Holidays!$A$1:$A$248)),0)+IF(AND($P59&gt;=FL$4,$P59&lt;FM$4,$Q59&gt;=FM$4),NETWORKDAYS.INTL($P59,(FM$4)-1,1,(Holidays!$A$1:$A$248)),0)+IF(AND($P59&lt;FL$4,$Q59&lt;FM$4,$Q59&gt;=FL$4),NETWORKDAYS.INTL(FL$4,$Q59,1,(Holidays!$A$1:$A$248)),0)+IF(AND($P59&lt;FL$4,$Q59&gt;=FM$4,$Q59&gt;=FL$4),NETWORKDAYS.INTL(FL$4,(FM$4)-1,1,(Holidays!$A$1:$A$248)),0))*$S59,"")</f>
        <v>0</v>
      </c>
      <c r="FM59" s="191">
        <f>IFERROR((IF(AND($P59&gt;=FM$4,$P59&lt;FN$4,$Q59&lt;FN$4),NETWORKDAYS.INTL($P59,$Q59,1,(Holidays!$A$1:$A$248)),0)+IF(AND($P59&gt;=FM$4,$P59&lt;FN$4,$Q59&gt;=FN$4),NETWORKDAYS.INTL($P59,(FN$4)-1,1,(Holidays!$A$1:$A$248)),0)+IF(AND($P59&lt;FM$4,$Q59&lt;FN$4,$Q59&gt;=FM$4),NETWORKDAYS.INTL(FM$4,$Q59,1,(Holidays!$A$1:$A$248)),0)+IF(AND($P59&lt;FM$4,$Q59&gt;=FN$4,$Q59&gt;=FM$4),NETWORKDAYS.INTL(FM$4,(FN$4)-1,1,(Holidays!$A$1:$A$248)),0))*$S59,"")</f>
        <v>0</v>
      </c>
      <c r="FN59" s="191">
        <f>IFERROR((IF(AND($P59&gt;=FN$4,$P59&lt;FO$4,$Q59&lt;FO$4),NETWORKDAYS.INTL($P59,$Q59,1,(Holidays!$A$1:$A$248)),0)+IF(AND($P59&gt;=FN$4,$P59&lt;FO$4,$Q59&gt;=FO$4),NETWORKDAYS.INTL($P59,(FO$4)-1,1,(Holidays!$A$1:$A$248)),0)+IF(AND($P59&lt;FN$4,$Q59&lt;FO$4,$Q59&gt;=FN$4),NETWORKDAYS.INTL(FN$4,$Q59,1,(Holidays!$A$1:$A$248)),0)+IF(AND($P59&lt;FN$4,$Q59&gt;=FO$4,$Q59&gt;=FN$4),NETWORKDAYS.INTL(FN$4,(FO$4)-1,1,(Holidays!$A$1:$A$248)),0))*$S59,"")</f>
        <v>0</v>
      </c>
      <c r="FO59" s="191">
        <f>IFERROR((IF(AND($P59&gt;=FO$4,$P59&lt;FP$4,$Q59&lt;FP$4),NETWORKDAYS.INTL($P59,$Q59,1,(Holidays!$A$1:$A$248)),0)+IF(AND($P59&gt;=FO$4,$P59&lt;FP$4,$Q59&gt;=FP$4),NETWORKDAYS.INTL($P59,(FP$4)-1,1,(Holidays!$A$1:$A$248)),0)+IF(AND($P59&lt;FO$4,$Q59&lt;FP$4,$Q59&gt;=FO$4),NETWORKDAYS.INTL(FO$4,$Q59,1,(Holidays!$A$1:$A$248)),0)+IF(AND($P59&lt;FO$4,$Q59&gt;=FP$4,$Q59&gt;=FO$4),NETWORKDAYS.INTL(FO$4,(FP$4)-1,1,(Holidays!$A$1:$A$248)),0))*$S59,"")</f>
        <v>0</v>
      </c>
      <c r="FP59" s="191">
        <f>IFERROR((IF(AND($P59&gt;=FP$4,$P59&lt;FQ$4,$Q59&lt;FQ$4),NETWORKDAYS.INTL($P59,$Q59,1,(Holidays!$A$1:$A$248)),0)+IF(AND($P59&gt;=FP$4,$P59&lt;FQ$4,$Q59&gt;=FQ$4),NETWORKDAYS.INTL($P59,(FQ$4)-1,1,(Holidays!$A$1:$A$248)),0)+IF(AND($P59&lt;FP$4,$Q59&lt;FQ$4,$Q59&gt;=FP$4),NETWORKDAYS.INTL(FP$4,$Q59,1,(Holidays!$A$1:$A$248)),0)+IF(AND($P59&lt;FP$4,$Q59&gt;=FQ$4,$Q59&gt;=FP$4),NETWORKDAYS.INTL(FP$4,(FQ$4)-1,1,(Holidays!$A$1:$A$248)),0))*$S59,"")</f>
        <v>0</v>
      </c>
      <c r="FQ59" s="191">
        <f>IFERROR((IF(AND($P59&gt;=FQ$4,$P59&lt;FR$4,$Q59&lt;FR$4),NETWORKDAYS.INTL($P59,$Q59,1,(Holidays!$A$1:$A$248)),0)+IF(AND($P59&gt;=FQ$4,$P59&lt;FR$4,$Q59&gt;=FR$4),NETWORKDAYS.INTL($P59,(FR$4)-1,1,(Holidays!$A$1:$A$248)),0)+IF(AND($P59&lt;FQ$4,$Q59&lt;FR$4,$Q59&gt;=FQ$4),NETWORKDAYS.INTL(FQ$4,$Q59,1,(Holidays!$A$1:$A$248)),0)+IF(AND($P59&lt;FQ$4,$Q59&gt;=FR$4,$Q59&gt;=FQ$4),NETWORKDAYS.INTL(FQ$4,(FR$4)-1,1,(Holidays!$A$1:$A$248)),0))*$S59,"")</f>
        <v>0</v>
      </c>
      <c r="FR59" s="191">
        <f>IFERROR((IF(AND($P59&gt;=FR$4,$P59&lt;FS$4,$Q59&lt;FS$4),NETWORKDAYS.INTL($P59,$Q59,1,(Holidays!$A$1:$A$248)),0)+IF(AND($P59&gt;=FR$4,$P59&lt;FS$4,$Q59&gt;=FS$4),NETWORKDAYS.INTL($P59,(FS$4)-1,1,(Holidays!$A$1:$A$248)),0)+IF(AND($P59&lt;FR$4,$Q59&lt;FS$4,$Q59&gt;=FR$4),NETWORKDAYS.INTL(FR$4,$Q59,1,(Holidays!$A$1:$A$248)),0)+IF(AND($P59&lt;FR$4,$Q59&gt;=FS$4,$Q59&gt;=FR$4),NETWORKDAYS.INTL(FR$4,(FS$4)-1,1,(Holidays!$A$1:$A$248)),0))*$S59,"")</f>
        <v>0</v>
      </c>
      <c r="FS59" s="191">
        <f>IFERROR((IF(AND($P59&gt;=FS$4,$P59&lt;FT$4,$Q59&lt;FT$4),NETWORKDAYS.INTL($P59,$Q59,1,(Holidays!$A$1:$A$248)),0)+IF(AND($P59&gt;=FS$4,$P59&lt;FT$4,$Q59&gt;=FT$4),NETWORKDAYS.INTL($P59,(FT$4)-1,1,(Holidays!$A$1:$A$248)),0)+IF(AND($P59&lt;FS$4,$Q59&lt;FT$4,$Q59&gt;=FS$4),NETWORKDAYS.INTL(FS$4,$Q59,1,(Holidays!$A$1:$A$248)),0)+IF(AND($P59&lt;FS$4,$Q59&gt;=FT$4,$Q59&gt;=FS$4),NETWORKDAYS.INTL(FS$4,(FT$4)-1,1,(Holidays!$A$1:$A$248)),0))*$S59,"")</f>
        <v>0</v>
      </c>
      <c r="FT59" s="191">
        <f>IFERROR((IF(AND($P59&gt;=FT$4,$P59&lt;FU$4,$Q59&lt;FU$4),NETWORKDAYS.INTL($P59,$Q59,1,(Holidays!$A$1:$A$248)),0)+IF(AND($P59&gt;=FT$4,$P59&lt;FU$4,$Q59&gt;=FU$4),NETWORKDAYS.INTL($P59,(FU$4)-1,1,(Holidays!$A$1:$A$248)),0)+IF(AND($P59&lt;FT$4,$Q59&lt;FU$4,$Q59&gt;=FT$4),NETWORKDAYS.INTL(FT$4,$Q59,1,(Holidays!$A$1:$A$248)),0)+IF(AND($P59&lt;FT$4,$Q59&gt;=FU$4,$Q59&gt;=FT$4),NETWORKDAYS.INTL(FT$4,(FU$4)-1,1,(Holidays!$A$1:$A$248)),0))*$S59,"")</f>
        <v>0</v>
      </c>
      <c r="FU59" s="191">
        <f>IFERROR((IF(AND($P59&gt;=FU$4,$P59&lt;FV$4,$Q59&lt;FV$4),NETWORKDAYS.INTL($P59,$Q59,1,(Holidays!$A$1:$A$248)),0)+IF(AND($P59&gt;=FU$4,$P59&lt;FV$4,$Q59&gt;=FV$4),NETWORKDAYS.INTL($P59,(FV$4)-1,1,(Holidays!$A$1:$A$248)),0)+IF(AND($P59&lt;FU$4,$Q59&lt;FV$4,$Q59&gt;=FU$4),NETWORKDAYS.INTL(FU$4,$Q59,1,(Holidays!$A$1:$A$248)),0)+IF(AND($P59&lt;FU$4,$Q59&gt;=FV$4,$Q59&gt;=FU$4),NETWORKDAYS.INTL(FU$4,(FV$4)-1,1,(Holidays!$A$1:$A$248)),0))*$S59,"")</f>
        <v>0</v>
      </c>
      <c r="FV59" s="191">
        <f>IFERROR((IF(AND($P59&gt;=FV$4,$P59&lt;FW$4,$Q59&lt;FW$4),NETWORKDAYS.INTL($P59,$Q59,1,(Holidays!$A$1:$A$248)),0)+IF(AND($P59&gt;=FV$4,$P59&lt;FW$4,$Q59&gt;=FW$4),NETWORKDAYS.INTL($P59,(FW$4)-1,1,(Holidays!$A$1:$A$248)),0)+IF(AND($P59&lt;FV$4,$Q59&lt;FW$4,$Q59&gt;=FV$4),NETWORKDAYS.INTL(FV$4,$Q59,1,(Holidays!$A$1:$A$248)),0)+IF(AND($P59&lt;FV$4,$Q59&gt;=FW$4,$Q59&gt;=FV$4),NETWORKDAYS.INTL(FV$4,(FW$4)-1,1,(Holidays!$A$1:$A$248)),0))*$S59,"")</f>
        <v>0</v>
      </c>
      <c r="FW59" s="191">
        <f>IFERROR((IF(AND($P59&gt;=FW$4,$P59&lt;FX$4,$Q59&lt;FX$4),NETWORKDAYS.INTL($P59,$Q59,1,(Holidays!$A$1:$A$248)),0)+IF(AND($P59&gt;=FW$4,$P59&lt;FX$4,$Q59&gt;=FX$4),NETWORKDAYS.INTL($P59,(FX$4)-1,1,(Holidays!$A$1:$A$248)),0)+IF(AND($P59&lt;FW$4,$Q59&lt;FX$4,$Q59&gt;=FW$4),NETWORKDAYS.INTL(FW$4,$Q59,1,(Holidays!$A$1:$A$248)),0)+IF(AND($P59&lt;FW$4,$Q59&gt;=FX$4,$Q59&gt;=FW$4),NETWORKDAYS.INTL(FW$4,(FX$4)-1,1,(Holidays!$A$1:$A$248)),0))*$S59,"")</f>
        <v>0</v>
      </c>
      <c r="FX59" s="191">
        <f>IFERROR((IF(AND($P59&gt;=FX$4,$P59&lt;FY$4,$Q59&lt;FY$4),NETWORKDAYS.INTL($P59,$Q59,1,(Holidays!$A$1:$A$248)),0)+IF(AND($P59&gt;=FX$4,$P59&lt;FY$4,$Q59&gt;=FY$4),NETWORKDAYS.INTL($P59,(FY$4)-1,1,(Holidays!$A$1:$A$248)),0)+IF(AND($P59&lt;FX$4,$Q59&lt;FY$4,$Q59&gt;=FX$4),NETWORKDAYS.INTL(FX$4,$Q59,1,(Holidays!$A$1:$A$248)),0)+IF(AND($P59&lt;FX$4,$Q59&gt;=FY$4,$Q59&gt;=FX$4),NETWORKDAYS.INTL(FX$4,(FY$4)-1,1,(Holidays!$A$1:$A$248)),0))*$S59,"")</f>
        <v>0</v>
      </c>
      <c r="FY59" s="191">
        <f>IFERROR((IF(AND($P59&gt;=FY$4,$P59&lt;FZ$4,$Q59&lt;FZ$4),NETWORKDAYS.INTL($P59,$Q59,1,(Holidays!$A$1:$A$248)),0)+IF(AND($P59&gt;=FY$4,$P59&lt;FZ$4,$Q59&gt;=FZ$4),NETWORKDAYS.INTL($P59,(FZ$4)-1,1,(Holidays!$A$1:$A$248)),0)+IF(AND($P59&lt;FY$4,$Q59&lt;FZ$4,$Q59&gt;=FY$4),NETWORKDAYS.INTL(FY$4,$Q59,1,(Holidays!$A$1:$A$248)),0)+IF(AND($P59&lt;FY$4,$Q59&gt;=FZ$4,$Q59&gt;=FY$4),NETWORKDAYS.INTL(FY$4,(FZ$4)-1,1,(Holidays!$A$1:$A$248)),0))*$S59,"")</f>
        <v>0</v>
      </c>
      <c r="FZ59" s="191">
        <f>IFERROR((IF(AND($P59&gt;=FZ$4,$P59&lt;GA$4,$Q59&lt;GA$4),NETWORKDAYS.INTL($P59,$Q59,1,(Holidays!$A$1:$A$248)),0)+IF(AND($P59&gt;=FZ$4,$P59&lt;GA$4,$Q59&gt;=GA$4),NETWORKDAYS.INTL($P59,(GA$4)-1,1,(Holidays!$A$1:$A$248)),0)+IF(AND($P59&lt;FZ$4,$Q59&lt;GA$4,$Q59&gt;=FZ$4),NETWORKDAYS.INTL(FZ$4,$Q59,1,(Holidays!$A$1:$A$248)),0)+IF(AND($P59&lt;FZ$4,$Q59&gt;=GA$4,$Q59&gt;=FZ$4),NETWORKDAYS.INTL(FZ$4,(GA$4)-1,1,(Holidays!$A$1:$A$248)),0))*$S59,"")</f>
        <v>0</v>
      </c>
      <c r="GA59" s="191">
        <f>IFERROR((IF(AND($P59&gt;=GA$4,$P59&lt;GB$4,$Q59&lt;GB$4),NETWORKDAYS.INTL($P59,$Q59,1,(Holidays!$A$1:$A$248)),0)+IF(AND($P59&gt;=GA$4,$P59&lt;GB$4,$Q59&gt;=GB$4),NETWORKDAYS.INTL($P59,(GB$4)-1,1,(Holidays!$A$1:$A$248)),0)+IF(AND($P59&lt;GA$4,$Q59&lt;GB$4,$Q59&gt;=GA$4),NETWORKDAYS.INTL(GA$4,$Q59,1,(Holidays!$A$1:$A$248)),0)+IF(AND($P59&lt;GA$4,$Q59&gt;=GB$4,$Q59&gt;=GA$4),NETWORKDAYS.INTL(GA$4,(GB$4)-1,1,(Holidays!$A$1:$A$248)),0))*$S59,"")</f>
        <v>0</v>
      </c>
      <c r="GB59" s="191">
        <f>IFERROR((IF(AND($P59&gt;=GB$4,$P59&lt;GC$4,$Q59&lt;GC$4),NETWORKDAYS.INTL($P59,$Q59,1,(Holidays!$A$1:$A$248)),0)+IF(AND($P59&gt;=GB$4,$P59&lt;GC$4,$Q59&gt;=GC$4),NETWORKDAYS.INTL($P59,(GC$4)-1,1,(Holidays!$A$1:$A$248)),0)+IF(AND($P59&lt;GB$4,$Q59&lt;GC$4,$Q59&gt;=GB$4),NETWORKDAYS.INTL(GB$4,$Q59,1,(Holidays!$A$1:$A$248)),0)+IF(AND($P59&lt;GB$4,$Q59&gt;=GC$4,$Q59&gt;=GB$4),NETWORKDAYS.INTL(GB$4,(GC$4)-1,1,(Holidays!$A$1:$A$248)),0))*$S59,"")</f>
        <v>0</v>
      </c>
      <c r="GC59" s="191">
        <f>IFERROR((IF(AND($P59&gt;=GC$4,$P59&lt;GD$4,$Q59&lt;GD$4),NETWORKDAYS.INTL($P59,$Q59,1,(Holidays!$A$1:$A$248)),0)+IF(AND($P59&gt;=GC$4,$P59&lt;GD$4,$Q59&gt;=GD$4),NETWORKDAYS.INTL($P59,(GD$4)-1,1,(Holidays!$A$1:$A$248)),0)+IF(AND($P59&lt;GC$4,$Q59&lt;GD$4,$Q59&gt;=GC$4),NETWORKDAYS.INTL(GC$4,$Q59,1,(Holidays!$A$1:$A$248)),0)+IF(AND($P59&lt;GC$4,$Q59&gt;=GD$4,$Q59&gt;=GC$4),NETWORKDAYS.INTL(GC$4,(GD$4)-1,1,(Holidays!$A$1:$A$248)),0))*$S59,"")</f>
        <v>0</v>
      </c>
      <c r="GD59" s="191">
        <f>IFERROR((IF(AND($P59&gt;=GD$4,$P59&lt;GE$4,$Q59&lt;GE$4),NETWORKDAYS.INTL($P59,$Q59,1,(Holidays!$A$1:$A$248)),0)+IF(AND($P59&gt;=GD$4,$P59&lt;GE$4,$Q59&gt;=GE$4),NETWORKDAYS.INTL($P59,(GE$4)-1,1,(Holidays!$A$1:$A$248)),0)+IF(AND($P59&lt;GD$4,$Q59&lt;GE$4,$Q59&gt;=GD$4),NETWORKDAYS.INTL(GD$4,$Q59,1,(Holidays!$A$1:$A$248)),0)+IF(AND($P59&lt;GD$4,$Q59&gt;=GE$4,$Q59&gt;=GD$4),NETWORKDAYS.INTL(GD$4,(GE$4)-1,1,(Holidays!$A$1:$A$248)),0))*$S59,"")</f>
        <v>0</v>
      </c>
      <c r="GE59" s="191">
        <f>IFERROR((IF(AND($P59&gt;=GE$4,$P59&lt;GF$4,$Q59&lt;GF$4),NETWORKDAYS.INTL($P59,$Q59,1,(Holidays!$A$1:$A$248)),0)+IF(AND($P59&gt;=GE$4,$P59&lt;GF$4,$Q59&gt;=GF$4),NETWORKDAYS.INTL($P59,(GF$4)-1,1,(Holidays!$A$1:$A$248)),0)+IF(AND($P59&lt;GE$4,$Q59&lt;GF$4,$Q59&gt;=GE$4),NETWORKDAYS.INTL(GE$4,$Q59,1,(Holidays!$A$1:$A$248)),0)+IF(AND($P59&lt;GE$4,$Q59&gt;=GF$4,$Q59&gt;=GE$4),NETWORKDAYS.INTL(GE$4,(GF$4)-1,1,(Holidays!$A$1:$A$248)),0))*$S59,"")</f>
        <v>0</v>
      </c>
      <c r="GF59" s="191">
        <f>IFERROR((IF(AND($P59&gt;=GF$4,$P59&lt;GG$4,$Q59&lt;GG$4),NETWORKDAYS.INTL($P59,$Q59,1,(Holidays!$A$1:$A$248)),0)+IF(AND($P59&gt;=GF$4,$P59&lt;GG$4,$Q59&gt;=GG$4),NETWORKDAYS.INTL($P59,(GG$4)-1,1,(Holidays!$A$1:$A$248)),0)+IF(AND($P59&lt;GF$4,$Q59&lt;GG$4,$Q59&gt;=GF$4),NETWORKDAYS.INTL(GF$4,$Q59,1,(Holidays!$A$1:$A$248)),0)+IF(AND($P59&lt;GF$4,$Q59&gt;=GG$4,$Q59&gt;=GF$4),NETWORKDAYS.INTL(GF$4,(GG$4)-1,1,(Holidays!$A$1:$A$248)),0))*$S59,"")</f>
        <v>0</v>
      </c>
      <c r="GG59" s="191">
        <f>IFERROR((IF(AND($P59&gt;=GG$4,$P59&lt;GH$4,$Q59&lt;GH$4),NETWORKDAYS.INTL($P59,$Q59,1,(Holidays!$A$1:$A$248)),0)+IF(AND($P59&gt;=GG$4,$P59&lt;GH$4,$Q59&gt;=GH$4),NETWORKDAYS.INTL($P59,(GH$4)-1,1,(Holidays!$A$1:$A$248)),0)+IF(AND($P59&lt;GG$4,$Q59&lt;GH$4,$Q59&gt;=GG$4),NETWORKDAYS.INTL(GG$4,$Q59,1,(Holidays!$A$1:$A$248)),0)+IF(AND($P59&lt;GG$4,$Q59&gt;=GH$4,$Q59&gt;=GG$4),NETWORKDAYS.INTL(GG$4,(GH$4)-1,1,(Holidays!$A$1:$A$248)),0))*$S59,"")</f>
        <v>0</v>
      </c>
      <c r="GH59" s="191">
        <f>IFERROR((IF(AND($P59&gt;=GH$4,$P59&lt;GI$4,$Q59&lt;GI$4),NETWORKDAYS.INTL($P59,$Q59,1,(Holidays!$A$1:$A$248)),0)+IF(AND($P59&gt;=GH$4,$P59&lt;GI$4,$Q59&gt;=GI$4),NETWORKDAYS.INTL($P59,(GI$4)-1,1,(Holidays!$A$1:$A$248)),0)+IF(AND($P59&lt;GH$4,$Q59&lt;GI$4,$Q59&gt;=GH$4),NETWORKDAYS.INTL(GH$4,$Q59,1,(Holidays!$A$1:$A$248)),0)+IF(AND($P59&lt;GH$4,$Q59&gt;=GI$4,$Q59&gt;=GH$4),NETWORKDAYS.INTL(GH$4,(GI$4)-1,1,(Holidays!$A$1:$A$248)),0))*$S59,"")</f>
        <v>0</v>
      </c>
      <c r="GI59" s="191">
        <f>IFERROR((IF(AND($P59&gt;=GI$4,$P59&lt;GJ$4,$Q59&lt;GJ$4),NETWORKDAYS.INTL($P59,$Q59,1,(Holidays!$A$1:$A$248)),0)+IF(AND($P59&gt;=GI$4,$P59&lt;GJ$4,$Q59&gt;=GJ$4),NETWORKDAYS.INTL($P59,(GJ$4)-1,1,(Holidays!$A$1:$A$248)),0)+IF(AND($P59&lt;GI$4,$Q59&lt;GJ$4,$Q59&gt;=GI$4),NETWORKDAYS.INTL(GI$4,$Q59,1,(Holidays!$A$1:$A$248)),0)+IF(AND($P59&lt;GI$4,$Q59&gt;=GJ$4,$Q59&gt;=GI$4),NETWORKDAYS.INTL(GI$4,(GJ$4)-1,1,(Holidays!$A$1:$A$248)),0))*$S59,"")</f>
        <v>0</v>
      </c>
      <c r="GJ59" s="191">
        <f>IFERROR((IF(AND($P59&gt;=GJ$4,$P59&lt;GK$4,$Q59&lt;GK$4),NETWORKDAYS.INTL($P59,$Q59,1,(Holidays!$A$1:$A$248)),0)+IF(AND($P59&gt;=GJ$4,$P59&lt;GK$4,$Q59&gt;=GK$4),NETWORKDAYS.INTL($P59,(GK$4)-1,1,(Holidays!$A$1:$A$248)),0)+IF(AND($P59&lt;GJ$4,$Q59&lt;GK$4,$Q59&gt;=GJ$4),NETWORKDAYS.INTL(GJ$4,$Q59,1,(Holidays!$A$1:$A$248)),0)+IF(AND($P59&lt;GJ$4,$Q59&gt;=GK$4,$Q59&gt;=GJ$4),NETWORKDAYS.INTL(GJ$4,(GK$4)-1,1,(Holidays!$A$1:$A$248)),0))*$S59,"")</f>
        <v>0</v>
      </c>
      <c r="GK59" s="191">
        <f>IFERROR((IF(AND($P59&gt;=GK$4,$P59&lt;GL$4,$Q59&lt;GL$4),NETWORKDAYS.INTL($P59,$Q59,1,(Holidays!$A$1:$A$248)),0)+IF(AND($P59&gt;=GK$4,$P59&lt;GL$4,$Q59&gt;=GL$4),NETWORKDAYS.INTL($P59,(GL$4)-1,1,(Holidays!$A$1:$A$248)),0)+IF(AND($P59&lt;GK$4,$Q59&lt;GL$4,$Q59&gt;=GK$4),NETWORKDAYS.INTL(GK$4,$Q59,1,(Holidays!$A$1:$A$248)),0)+IF(AND($P59&lt;GK$4,$Q59&gt;=GL$4,$Q59&gt;=GK$4),NETWORKDAYS.INTL(GK$4,(GL$4)-1,1,(Holidays!$A$1:$A$248)),0))*$S59,"")</f>
        <v>0</v>
      </c>
      <c r="GL59" s="191">
        <f>IFERROR((IF(AND($P59&gt;=GL$4,$P59&lt;GM$4,$Q59&lt;GM$4),NETWORKDAYS.INTL($P59,$Q59,1,(Holidays!$A$1:$A$248)),0)+IF(AND($P59&gt;=GL$4,$P59&lt;GM$4,$Q59&gt;=GM$4),NETWORKDAYS.INTL($P59,(GM$4)-1,1,(Holidays!$A$1:$A$248)),0)+IF(AND($P59&lt;GL$4,$Q59&lt;GM$4,$Q59&gt;=GL$4),NETWORKDAYS.INTL(GL$4,$Q59,1,(Holidays!$A$1:$A$248)),0)+IF(AND($P59&lt;GL$4,$Q59&gt;=GM$4,$Q59&gt;=GL$4),NETWORKDAYS.INTL(GL$4,(GM$4)-1,1,(Holidays!$A$1:$A$248)),0))*$S59,"")</f>
        <v>0</v>
      </c>
      <c r="GM59" s="191">
        <f>IFERROR((IF(AND($P59&gt;=GM$4,$P59&lt;GN$4,$Q59&lt;GN$4),NETWORKDAYS.INTL($P59,$Q59,1,(Holidays!$A$1:$A$248)),0)+IF(AND($P59&gt;=GM$4,$P59&lt;GN$4,$Q59&gt;=GN$4),NETWORKDAYS.INTL($P59,(GN$4)-1,1,(Holidays!$A$1:$A$248)),0)+IF(AND($P59&lt;GM$4,$Q59&lt;GN$4,$Q59&gt;=GM$4),NETWORKDAYS.INTL(GM$4,$Q59,1,(Holidays!$A$1:$A$248)),0)+IF(AND($P59&lt;GM$4,$Q59&gt;=GN$4,$Q59&gt;=GM$4),NETWORKDAYS.INTL(GM$4,(GN$4)-1,1,(Holidays!$A$1:$A$248)),0))*$S59,"")</f>
        <v>0</v>
      </c>
      <c r="GN59" s="191">
        <f>IFERROR((IF(AND($P59&gt;=GN$4,$P59&lt;GO$4,$Q59&lt;GO$4),NETWORKDAYS.INTL($P59,$Q59,1,(Holidays!$A$1:$A$248)),0)+IF(AND($P59&gt;=GN$4,$P59&lt;GO$4,$Q59&gt;=GO$4),NETWORKDAYS.INTL($P59,(GO$4)-1,1,(Holidays!$A$1:$A$248)),0)+IF(AND($P59&lt;GN$4,$Q59&lt;GO$4,$Q59&gt;=GN$4),NETWORKDAYS.INTL(GN$4,$Q59,1,(Holidays!$A$1:$A$248)),0)+IF(AND($P59&lt;GN$4,$Q59&gt;=GO$4,$Q59&gt;=GN$4),NETWORKDAYS.INTL(GN$4,(GO$4)-1,1,(Holidays!$A$1:$A$248)),0))*$S59,"")</f>
        <v>0</v>
      </c>
      <c r="GO59" s="191">
        <f>IFERROR((IF(AND($P59&gt;=GO$4,$P59&lt;GP$4,$Q59&lt;GP$4),NETWORKDAYS.INTL($P59,$Q59,1,(Holidays!$A$1:$A$248)),0)+IF(AND($P59&gt;=GO$4,$P59&lt;GP$4,$Q59&gt;=GP$4),NETWORKDAYS.INTL($P59,(GP$4)-1,1,(Holidays!$A$1:$A$248)),0)+IF(AND($P59&lt;GO$4,$Q59&lt;GP$4,$Q59&gt;=GO$4),NETWORKDAYS.INTL(GO$4,$Q59,1,(Holidays!$A$1:$A$248)),0)+IF(AND($P59&lt;GO$4,$Q59&gt;=GP$4,$Q59&gt;=GO$4),NETWORKDAYS.INTL(GO$4,(GP$4)-1,1,(Holidays!$A$1:$A$248)),0))*$S59,"")</f>
        <v>0</v>
      </c>
      <c r="GP59" s="191">
        <f>IFERROR((IF(AND($P59&gt;=GP$4,$P59&lt;GQ$4,$Q59&lt;GQ$4),NETWORKDAYS.INTL($P59,$Q59,1,(Holidays!$A$1:$A$248)),0)+IF(AND($P59&gt;=GP$4,$P59&lt;GQ$4,$Q59&gt;=GQ$4),NETWORKDAYS.INTL($P59,(GQ$4)-1,1,(Holidays!$A$1:$A$248)),0)+IF(AND($P59&lt;GP$4,$Q59&lt;GQ$4,$Q59&gt;=GP$4),NETWORKDAYS.INTL(GP$4,$Q59,1,(Holidays!$A$1:$A$248)),0)+IF(AND($P59&lt;GP$4,$Q59&gt;=GQ$4,$Q59&gt;=GP$4),NETWORKDAYS.INTL(GP$4,(GQ$4)-1,1,(Holidays!$A$1:$A$248)),0))*$S59,"")</f>
        <v>0</v>
      </c>
      <c r="GQ59" s="191">
        <f>IFERROR((IF(AND($P59&gt;=GQ$4,$P59&lt;GR$4,$Q59&lt;GR$4),NETWORKDAYS.INTL($P59,$Q59,1,(Holidays!$A$1:$A$248)),0)+IF(AND($P59&gt;=GQ$4,$P59&lt;GR$4,$Q59&gt;=GR$4),NETWORKDAYS.INTL($P59,(GR$4)-1,1,(Holidays!$A$1:$A$248)),0)+IF(AND($P59&lt;GQ$4,$Q59&lt;GR$4,$Q59&gt;=GQ$4),NETWORKDAYS.INTL(GQ$4,$Q59,1,(Holidays!$A$1:$A$248)),0)+IF(AND($P59&lt;GQ$4,$Q59&gt;=GR$4,$Q59&gt;=GQ$4),NETWORKDAYS.INTL(GQ$4,(GR$4)-1,1,(Holidays!$A$1:$A$248)),0))*$S59,"")</f>
        <v>0</v>
      </c>
      <c r="GR59" s="191">
        <f>IFERROR((IF(AND($P59&gt;=GR$4,$P59&lt;GS$4,$Q59&lt;GS$4),NETWORKDAYS.INTL($P59,$Q59,1,(Holidays!$A$1:$A$248)),0)+IF(AND($P59&gt;=GR$4,$P59&lt;GS$4,$Q59&gt;=GS$4),NETWORKDAYS.INTL($P59,(GS$4)-1,1,(Holidays!$A$1:$A$248)),0)+IF(AND($P59&lt;GR$4,$Q59&lt;GS$4,$Q59&gt;=GR$4),NETWORKDAYS.INTL(GR$4,$Q59,1,(Holidays!$A$1:$A$248)),0)+IF(AND($P59&lt;GR$4,$Q59&gt;=GS$4,$Q59&gt;=GR$4),NETWORKDAYS.INTL(GR$4,(GS$4)-1,1,(Holidays!$A$1:$A$248)),0))*$S59,"")</f>
        <v>0</v>
      </c>
      <c r="GS59" s="191">
        <f>IFERROR((IF(AND($P59&gt;=GS$4,$P59&lt;GT$4,$Q59&lt;GT$4),NETWORKDAYS.INTL($P59,$Q59,1,(Holidays!$A$1:$A$248)),0)+IF(AND($P59&gt;=GS$4,$P59&lt;GT$4,$Q59&gt;=GT$4),NETWORKDAYS.INTL($P59,(GT$4)-1,1,(Holidays!$A$1:$A$248)),0)+IF(AND($P59&lt;GS$4,$Q59&lt;GT$4,$Q59&gt;=GS$4),NETWORKDAYS.INTL(GS$4,$Q59,1,(Holidays!$A$1:$A$248)),0)+IF(AND($P59&lt;GS$4,$Q59&gt;=GT$4,$Q59&gt;=GS$4),NETWORKDAYS.INTL(GS$4,(GT$4)-1,1,(Holidays!$A$1:$A$248)),0))*$S59,"")</f>
        <v>0</v>
      </c>
      <c r="GT59" s="191">
        <f>IFERROR((IF(AND($P59&gt;=GT$4,$P59&lt;GU$4,$Q59&lt;GU$4),NETWORKDAYS.INTL($P59,$Q59,1,(Holidays!$A$1:$A$248)),0)+IF(AND($P59&gt;=GT$4,$P59&lt;GU$4,$Q59&gt;=GU$4),NETWORKDAYS.INTL($P59,(GU$4)-1,1,(Holidays!$A$1:$A$248)),0)+IF(AND($P59&lt;GT$4,$Q59&lt;GU$4,$Q59&gt;=GT$4),NETWORKDAYS.INTL(GT$4,$Q59,1,(Holidays!$A$1:$A$248)),0)+IF(AND($P59&lt;GT$4,$Q59&gt;=GU$4,$Q59&gt;=GT$4),NETWORKDAYS.INTL(GT$4,(GU$4)-1,1,(Holidays!$A$1:$A$248)),0))*$S59,"")</f>
        <v>0</v>
      </c>
      <c r="GU59" s="191">
        <f>IFERROR((IF(AND($P59&gt;=GU$4,$P59&lt;GV$4,$Q59&lt;GV$4),NETWORKDAYS.INTL($P59,$Q59,1,(Holidays!$A$1:$A$248)),0)+IF(AND($P59&gt;=GU$4,$P59&lt;GV$4,$Q59&gt;=GV$4),NETWORKDAYS.INTL($P59,(GV$4)-1,1,(Holidays!$A$1:$A$248)),0)+IF(AND($P59&lt;GU$4,$Q59&lt;GV$4,$Q59&gt;=GU$4),NETWORKDAYS.INTL(GU$4,$Q59,1,(Holidays!$A$1:$A$248)),0)+IF(AND($P59&lt;GU$4,$Q59&gt;=GV$4,$Q59&gt;=GU$4),NETWORKDAYS.INTL(GU$4,(GV$4)-1,1,(Holidays!$A$1:$A$248)),0))*$S59,"")</f>
        <v>0</v>
      </c>
      <c r="GV59" s="191">
        <f>IFERROR((IF(AND($P59&gt;=GV$4,$P59&lt;GW$4,$Q59&lt;GW$4),NETWORKDAYS.INTL($P59,$Q59,1,(Holidays!$A$1:$A$248)),0)+IF(AND($P59&gt;=GV$4,$P59&lt;GW$4,$Q59&gt;=GW$4),NETWORKDAYS.INTL($P59,(GW$4)-1,1,(Holidays!$A$1:$A$248)),0)+IF(AND($P59&lt;GV$4,$Q59&lt;GW$4,$Q59&gt;=GV$4),NETWORKDAYS.INTL(GV$4,$Q59,1,(Holidays!$A$1:$A$248)),0)+IF(AND($P59&lt;GV$4,$Q59&gt;=GW$4,$Q59&gt;=GV$4),NETWORKDAYS.INTL(GV$4,(GW$4)-1,1,(Holidays!$A$1:$A$248)),0))*$S59,"")</f>
        <v>0</v>
      </c>
      <c r="GW59" s="191">
        <f>IFERROR((IF(AND($P59&gt;=GW$4,$P59&lt;GX$4,$Q59&lt;GX$4),NETWORKDAYS.INTL($P59,$Q59,1,(Holidays!$A$1:$A$248)),0)+IF(AND($P59&gt;=GW$4,$P59&lt;GX$4,$Q59&gt;=GX$4),NETWORKDAYS.INTL($P59,(GX$4)-1,1,(Holidays!$A$1:$A$248)),0)+IF(AND($P59&lt;GW$4,$Q59&lt;GX$4,$Q59&gt;=GW$4),NETWORKDAYS.INTL(GW$4,$Q59,1,(Holidays!$A$1:$A$248)),0)+IF(AND($P59&lt;GW$4,$Q59&gt;=GX$4,$Q59&gt;=GW$4),NETWORKDAYS.INTL(GW$4,(GX$4)-1,1,(Holidays!$A$1:$A$248)),0))*$S59,"")</f>
        <v>0</v>
      </c>
      <c r="GX59" s="191">
        <f>IFERROR((IF(AND($P59&gt;=GX$4,$P59&lt;GY$4,$Q59&lt;GY$4),NETWORKDAYS.INTL($P59,$Q59,1,(Holidays!$A$1:$A$248)),0)+IF(AND($P59&gt;=GX$4,$P59&lt;GY$4,$Q59&gt;=GY$4),NETWORKDAYS.INTL($P59,(GY$4)-1,1,(Holidays!$A$1:$A$248)),0)+IF(AND($P59&lt;GX$4,$Q59&lt;GY$4,$Q59&gt;=GX$4),NETWORKDAYS.INTL(GX$4,$Q59,1,(Holidays!$A$1:$A$248)),0)+IF(AND($P59&lt;GX$4,$Q59&gt;=GY$4,$Q59&gt;=GX$4),NETWORKDAYS.INTL(GX$4,(GY$4)-1,1,(Holidays!$A$1:$A$248)),0))*$S59,"")</f>
        <v>0</v>
      </c>
      <c r="GY59" s="191">
        <f>IFERROR((IF(AND($P59&gt;=GY$4,$P59&lt;GZ$4,$Q59&lt;GZ$4),NETWORKDAYS.INTL($P59,$Q59,1,(Holidays!$A$1:$A$248)),0)+IF(AND($P59&gt;=GY$4,$P59&lt;GZ$4,$Q59&gt;=GZ$4),NETWORKDAYS.INTL($P59,(GZ$4)-1,1,(Holidays!$A$1:$A$248)),0)+IF(AND($P59&lt;GY$4,$Q59&lt;GZ$4,$Q59&gt;=GY$4),NETWORKDAYS.INTL(GY$4,$Q59,1,(Holidays!$A$1:$A$248)),0)+IF(AND($P59&lt;GY$4,$Q59&gt;=GZ$4,$Q59&gt;=GY$4),NETWORKDAYS.INTL(GY$4,(GZ$4)-1,1,(Holidays!$A$1:$A$248)),0))*$S59,"")</f>
        <v>0</v>
      </c>
      <c r="GZ59" s="191">
        <f>IFERROR((IF(AND($P59&gt;=GZ$4,$P59&lt;HA$4,$Q59&lt;HA$4),NETWORKDAYS.INTL($P59,$Q59,1,(Holidays!$A$1:$A$248)),0)+IF(AND($P59&gt;=GZ$4,$P59&lt;HA$4,$Q59&gt;=HA$4),NETWORKDAYS.INTL($P59,(HA$4)-1,1,(Holidays!$A$1:$A$248)),0)+IF(AND($P59&lt;GZ$4,$Q59&lt;HA$4,$Q59&gt;=GZ$4),NETWORKDAYS.INTL(GZ$4,$Q59,1,(Holidays!$A$1:$A$248)),0)+IF(AND($P59&lt;GZ$4,$Q59&gt;=HA$4,$Q59&gt;=GZ$4),NETWORKDAYS.INTL(GZ$4,(HA$4)-1,1,(Holidays!$A$1:$A$248)),0))*$S59,"")</f>
        <v>0</v>
      </c>
      <c r="HA59" s="191">
        <f>IFERROR((IF(AND($P59&gt;=HA$4,$P59&lt;HB$4,$Q59&lt;HB$4),NETWORKDAYS.INTL($P59,$Q59,1,(Holidays!$A$1:$A$248)),0)+IF(AND($P59&gt;=HA$4,$P59&lt;HB$4,$Q59&gt;=HB$4),NETWORKDAYS.INTL($P59,(HB$4)-1,1,(Holidays!$A$1:$A$248)),0)+IF(AND($P59&lt;HA$4,$Q59&lt;HB$4,$Q59&gt;=HA$4),NETWORKDAYS.INTL(HA$4,$Q59,1,(Holidays!$A$1:$A$248)),0)+IF(AND($P59&lt;HA$4,$Q59&gt;=HB$4,$Q59&gt;=HA$4),NETWORKDAYS.INTL(HA$4,(HB$4)-1,1,(Holidays!$A$1:$A$248)),0))*$S59,"")</f>
        <v>0</v>
      </c>
      <c r="HB59" s="191">
        <f>IFERROR((IF(AND($P59&gt;=HB$4,$P59&lt;HC$4,$Q59&lt;HC$4),NETWORKDAYS.INTL($P59,$Q59,1,(Holidays!$A$1:$A$248)),0)+IF(AND($P59&gt;=HB$4,$P59&lt;HC$4,$Q59&gt;=HC$4),NETWORKDAYS.INTL($P59,(HC$4)-1,1,(Holidays!$A$1:$A$248)),0)+IF(AND($P59&lt;HB$4,$Q59&lt;HC$4,$Q59&gt;=HB$4),NETWORKDAYS.INTL(HB$4,$Q59,1,(Holidays!$A$1:$A$248)),0)+IF(AND($P59&lt;HB$4,$Q59&gt;=HC$4,$Q59&gt;=HB$4),NETWORKDAYS.INTL(HB$4,(HC$4)-1,1,(Holidays!$A$1:$A$248)),0))*$S59,"")</f>
        <v>0</v>
      </c>
      <c r="HC59" s="191">
        <f>IFERROR((IF(AND($P59&gt;=HC$4,$P59&lt;HD$4,$Q59&lt;HD$4),NETWORKDAYS.INTL($P59,$Q59,1,(Holidays!$A$1:$A$248)),0)+IF(AND($P59&gt;=HC$4,$P59&lt;HD$4,$Q59&gt;=HD$4),NETWORKDAYS.INTL($P59,(HD$4)-1,1,(Holidays!$A$1:$A$248)),0)+IF(AND($P59&lt;HC$4,$Q59&lt;HD$4,$Q59&gt;=HC$4),NETWORKDAYS.INTL(HC$4,$Q59,1,(Holidays!$A$1:$A$248)),0)+IF(AND($P59&lt;HC$4,$Q59&gt;=HD$4,$Q59&gt;=HC$4),NETWORKDAYS.INTL(HC$4,(HD$4)-1,1,(Holidays!$A$1:$A$248)),0))*$S59,"")</f>
        <v>0</v>
      </c>
      <c r="HD59" s="191">
        <f>IFERROR((IF(AND($P59&gt;=HD$4,$P59&lt;HE$4,$Q59&lt;HE$4),NETWORKDAYS.INTL($P59,$Q59,1,(Holidays!$A$1:$A$248)),0)+IF(AND($P59&gt;=HD$4,$P59&lt;HE$4,$Q59&gt;=HE$4),NETWORKDAYS.INTL($P59,(HE$4)-1,1,(Holidays!$A$1:$A$248)),0)+IF(AND($P59&lt;HD$4,$Q59&lt;HE$4,$Q59&gt;=HD$4),NETWORKDAYS.INTL(HD$4,$Q59,1,(Holidays!$A$1:$A$248)),0)+IF(AND($P59&lt;HD$4,$Q59&gt;=HE$4,$Q59&gt;=HD$4),NETWORKDAYS.INTL(HD$4,(HE$4)-1,1,(Holidays!$A$1:$A$248)),0))*$S59,"")</f>
        <v>0</v>
      </c>
      <c r="HE59" s="191">
        <f>IFERROR((IF(AND($P59&gt;=HE$4,$P59&lt;HF$4,$Q59&lt;HF$4),NETWORKDAYS.INTL($P59,$Q59,1,(Holidays!$A$1:$A$248)),0)+IF(AND($P59&gt;=HE$4,$P59&lt;HF$4,$Q59&gt;=HF$4),NETWORKDAYS.INTL($P59,(HF$4)-1,1,(Holidays!$A$1:$A$248)),0)+IF(AND($P59&lt;HE$4,$Q59&lt;HF$4,$Q59&gt;=HE$4),NETWORKDAYS.INTL(HE$4,$Q59,1,(Holidays!$A$1:$A$248)),0)+IF(AND($P59&lt;HE$4,$Q59&gt;=HF$4,$Q59&gt;=HE$4),NETWORKDAYS.INTL(HE$4,(HF$4)-1,1,(Holidays!$A$1:$A$248)),0))*$S59,"")</f>
        <v>0</v>
      </c>
      <c r="HF59" s="191">
        <f>IFERROR((IF(AND($P59&gt;=HF$4,$P59&lt;HG$4,$Q59&lt;HG$4),NETWORKDAYS.INTL($P59,$Q59,1,(Holidays!$A$1:$A$248)),0)+IF(AND($P59&gt;=HF$4,$P59&lt;HG$4,$Q59&gt;=HG$4),NETWORKDAYS.INTL($P59,(HG$4)-1,1,(Holidays!$A$1:$A$248)),0)+IF(AND($P59&lt;HF$4,$Q59&lt;HG$4,$Q59&gt;=HF$4),NETWORKDAYS.INTL(HF$4,$Q59,1,(Holidays!$A$1:$A$248)),0)+IF(AND($P59&lt;HF$4,$Q59&gt;=HG$4,$Q59&gt;=HF$4),NETWORKDAYS.INTL(HF$4,(HG$4)-1,1,(Holidays!$A$1:$A$248)),0))*$S59,"")</f>
        <v>0</v>
      </c>
      <c r="HG59" s="191">
        <f>IFERROR((IF(AND($P59&gt;=HG$4,$P59&lt;HH$4,$Q59&lt;HH$4),NETWORKDAYS.INTL($P59,$Q59,1,(Holidays!$A$1:$A$248)),0)+IF(AND($P59&gt;=HG$4,$P59&lt;HH$4,$Q59&gt;=HH$4),NETWORKDAYS.INTL($P59,(HH$4)-1,1,(Holidays!$A$1:$A$248)),0)+IF(AND($P59&lt;HG$4,$Q59&lt;HH$4,$Q59&gt;=HG$4),NETWORKDAYS.INTL(HG$4,$Q59,1,(Holidays!$A$1:$A$248)),0)+IF(AND($P59&lt;HG$4,$Q59&gt;=HH$4,$Q59&gt;=HG$4),NETWORKDAYS.INTL(HG$4,(HH$4)-1,1,(Holidays!$A$1:$A$248)),0))*$S59,"")</f>
        <v>0</v>
      </c>
      <c r="HH59" s="191">
        <f>IFERROR((IF(AND($P59&gt;=HH$4,$P59&lt;HI$4,$Q59&lt;HI$4),NETWORKDAYS.INTL($P59,$Q59,1,(Holidays!$A$1:$A$248)),0)+IF(AND($P59&gt;=HH$4,$P59&lt;HI$4,$Q59&gt;=HI$4),NETWORKDAYS.INTL($P59,(HI$4)-1,1,(Holidays!$A$1:$A$248)),0)+IF(AND($P59&lt;HH$4,$Q59&lt;HI$4,$Q59&gt;=HH$4),NETWORKDAYS.INTL(HH$4,$Q59,1,(Holidays!$A$1:$A$248)),0)+IF(AND($P59&lt;HH$4,$Q59&gt;=HI$4,$Q59&gt;=HH$4),NETWORKDAYS.INTL(HH$4,(HI$4)-1,1,(Holidays!$A$1:$A$248)),0))*$S59,"")</f>
        <v>0</v>
      </c>
      <c r="HI59" s="191">
        <f>IFERROR((IF(AND($P59&gt;=HI$4,$P59&lt;HJ$4,$Q59&lt;HJ$4),NETWORKDAYS.INTL($P59,$Q59,1,(Holidays!$A$1:$A$248)),0)+IF(AND($P59&gt;=HI$4,$P59&lt;HJ$4,$Q59&gt;=HJ$4),NETWORKDAYS.INTL($P59,(HJ$4)-1,1,(Holidays!$A$1:$A$248)),0)+IF(AND($P59&lt;HI$4,$Q59&lt;HJ$4,$Q59&gt;=HI$4),NETWORKDAYS.INTL(HI$4,$Q59,1,(Holidays!$A$1:$A$248)),0)+IF(AND($P59&lt;HI$4,$Q59&gt;=HJ$4,$Q59&gt;=HI$4),NETWORKDAYS.INTL(HI$4,(HJ$4)-1,1,(Holidays!$A$1:$A$248)),0))*$S59,"")</f>
        <v>0</v>
      </c>
      <c r="HJ59" s="191">
        <f>IFERROR((IF(AND($P59&gt;=HJ$4,$P59&lt;HK$4,$Q59&lt;HK$4),NETWORKDAYS.INTL($P59,$Q59,1,(Holidays!$A$1:$A$248)),0)+IF(AND($P59&gt;=HJ$4,$P59&lt;HK$4,$Q59&gt;=HK$4),NETWORKDAYS.INTL($P59,(HK$4)-1,1,(Holidays!$A$1:$A$248)),0)+IF(AND($P59&lt;HJ$4,$Q59&lt;HK$4,$Q59&gt;=HJ$4),NETWORKDAYS.INTL(HJ$4,$Q59,1,(Holidays!$A$1:$A$248)),0)+IF(AND($P59&lt;HJ$4,$Q59&gt;=HK$4,$Q59&gt;=HJ$4),NETWORKDAYS.INTL(HJ$4,(HK$4)-1,1,(Holidays!$A$1:$A$248)),0))*$S59,"")</f>
        <v>0</v>
      </c>
      <c r="HK59" s="191">
        <f>IFERROR((IF(AND($P59&gt;=HK$4,$P59&lt;HL$4,$Q59&lt;HL$4),NETWORKDAYS.INTL($P59,$Q59,1,(Holidays!$A$1:$A$248)),0)+IF(AND($P59&gt;=HK$4,$P59&lt;HL$4,$Q59&gt;=HL$4),NETWORKDAYS.INTL($P59,(HL$4)-1,1,(Holidays!$A$1:$A$248)),0)+IF(AND($P59&lt;HK$4,$Q59&lt;HL$4,$Q59&gt;=HK$4),NETWORKDAYS.INTL(HK$4,$Q59,1,(Holidays!$A$1:$A$248)),0)+IF(AND($P59&lt;HK$4,$Q59&gt;=HL$4,$Q59&gt;=HK$4),NETWORKDAYS.INTL(HK$4,(HL$4)-1,1,(Holidays!$A$1:$A$248)),0))*$S59,"")</f>
        <v>0</v>
      </c>
      <c r="HL59" s="191">
        <f>IFERROR((IF(AND($P59&gt;=HL$4,$P59&lt;HM$4,$Q59&lt;HM$4),NETWORKDAYS.INTL($P59,$Q59,1,(Holidays!$A$1:$A$248)),0)+IF(AND($P59&gt;=HL$4,$P59&lt;HM$4,$Q59&gt;=HM$4),NETWORKDAYS.INTL($P59,(HM$4)-1,1,(Holidays!$A$1:$A$248)),0)+IF(AND($P59&lt;HL$4,$Q59&lt;HM$4,$Q59&gt;=HL$4),NETWORKDAYS.INTL(HL$4,$Q59,1,(Holidays!$A$1:$A$248)),0)+IF(AND($P59&lt;HL$4,$Q59&gt;=HM$4,$Q59&gt;=HL$4),NETWORKDAYS.INTL(HL$4,(HM$4)-1,1,(Holidays!$A$1:$A$248)),0))*$S59,"")</f>
        <v>0</v>
      </c>
      <c r="HM59" s="191">
        <f>IFERROR((IF(AND($P59&gt;=HM$4,$P59&lt;HN$4,$Q59&lt;HN$4),NETWORKDAYS.INTL($P59,$Q59,1,(Holidays!$A$1:$A$248)),0)+IF(AND($P59&gt;=HM$4,$P59&lt;HN$4,$Q59&gt;=HN$4),NETWORKDAYS.INTL($P59,(HN$4)-1,1,(Holidays!$A$1:$A$248)),0)+IF(AND($P59&lt;HM$4,$Q59&lt;HN$4,$Q59&gt;=HM$4),NETWORKDAYS.INTL(HM$4,$Q59,1,(Holidays!$A$1:$A$248)),0)+IF(AND($P59&lt;HM$4,$Q59&gt;=HN$4,$Q59&gt;=HM$4),NETWORKDAYS.INTL(HM$4,(HN$4)-1,1,(Holidays!$A$1:$A$248)),0))*$S59,"")</f>
        <v>0</v>
      </c>
      <c r="HN59" s="191">
        <f>IFERROR((IF(AND($P59&gt;=HN$4,$P59&lt;HO$4,$Q59&lt;HO$4),NETWORKDAYS.INTL($P59,$Q59,1,(Holidays!$A$1:$A$248)),0)+IF(AND($P59&gt;=HN$4,$P59&lt;HO$4,$Q59&gt;=HO$4),NETWORKDAYS.INTL($P59,(HO$4)-1,1,(Holidays!$A$1:$A$248)),0)+IF(AND($P59&lt;HN$4,$Q59&lt;HO$4,$Q59&gt;=HN$4),NETWORKDAYS.INTL(HN$4,$Q59,1,(Holidays!$A$1:$A$248)),0)+IF(AND($P59&lt;HN$4,$Q59&gt;=HO$4,$Q59&gt;=HN$4),NETWORKDAYS.INTL(HN$4,(HO$4)-1,1,(Holidays!$A$1:$A$248)),0))*$S59,"")</f>
        <v>0</v>
      </c>
      <c r="HO59" s="191">
        <f>IFERROR((IF(AND($P59&gt;=HO$4,$P59&lt;HP$4,$Q59&lt;HP$4),NETWORKDAYS.INTL($P59,$Q59,1,(Holidays!$A$1:$A$248)),0)+IF(AND($P59&gt;=HO$4,$P59&lt;HP$4,$Q59&gt;=HP$4),NETWORKDAYS.INTL($P59,(HP$4)-1,1,(Holidays!$A$1:$A$248)),0)+IF(AND($P59&lt;HO$4,$Q59&lt;HP$4,$Q59&gt;=HO$4),NETWORKDAYS.INTL(HO$4,$Q59,1,(Holidays!$A$1:$A$248)),0)+IF(AND($P59&lt;HO$4,$Q59&gt;=HP$4,$Q59&gt;=HO$4),NETWORKDAYS.INTL(HO$4,(HP$4)-1,1,(Holidays!$A$1:$A$248)),0))*$S59,"")</f>
        <v>0</v>
      </c>
      <c r="HP59" s="191">
        <f>IFERROR((IF(AND($P59&gt;=HP$4,$P59&lt;HQ$4,$Q59&lt;HQ$4),NETWORKDAYS.INTL($P59,$Q59,1,(Holidays!$A$1:$A$248)),0)+IF(AND($P59&gt;=HP$4,$P59&lt;HQ$4,$Q59&gt;=HQ$4),NETWORKDAYS.INTL($P59,(HQ$4)-1,1,(Holidays!$A$1:$A$248)),0)+IF(AND($P59&lt;HP$4,$Q59&lt;HQ$4,$Q59&gt;=HP$4),NETWORKDAYS.INTL(HP$4,$Q59,1,(Holidays!$A$1:$A$248)),0)+IF(AND($P59&lt;HP$4,$Q59&gt;=HQ$4,$Q59&gt;=HP$4),NETWORKDAYS.INTL(HP$4,(HQ$4)-1,1,(Holidays!$A$1:$A$248)),0))*$S59,"")</f>
        <v>0</v>
      </c>
      <c r="HQ59" s="191">
        <f>IFERROR((IF(AND($P59&gt;=HQ$4,$P59&lt;HR$4,$Q59&lt;HR$4),NETWORKDAYS.INTL($P59,$Q59,1,(Holidays!$A$1:$A$248)),0)+IF(AND($P59&gt;=HQ$4,$P59&lt;HR$4,$Q59&gt;=HR$4),NETWORKDAYS.INTL($P59,(HR$4)-1,1,(Holidays!$A$1:$A$248)),0)+IF(AND($P59&lt;HQ$4,$Q59&lt;HR$4,$Q59&gt;=HQ$4),NETWORKDAYS.INTL(HQ$4,$Q59,1,(Holidays!$A$1:$A$248)),0)+IF(AND($P59&lt;HQ$4,$Q59&gt;=HR$4,$Q59&gt;=HQ$4),NETWORKDAYS.INTL(HQ$4,(HR$4)-1,1,(Holidays!$A$1:$A$248)),0))*$S59,"")</f>
        <v>0</v>
      </c>
      <c r="HR59" s="191">
        <f>IFERROR((IF(AND($P59&gt;=HR$4,$P59&lt;HS$4,$Q59&lt;HS$4),NETWORKDAYS.INTL($P59,$Q59,1,(Holidays!$A$1:$A$248)),0)+IF(AND($P59&gt;=HR$4,$P59&lt;HS$4,$Q59&gt;=HS$4),NETWORKDAYS.INTL($P59,(HS$4)-1,1,(Holidays!$A$1:$A$248)),0)+IF(AND($P59&lt;HR$4,$Q59&lt;HS$4,$Q59&gt;=HR$4),NETWORKDAYS.INTL(HR$4,$Q59,1,(Holidays!$A$1:$A$248)),0)+IF(AND($P59&lt;HR$4,$Q59&gt;=HS$4,$Q59&gt;=HR$4),NETWORKDAYS.INTL(HR$4,(HS$4)-1,1,(Holidays!$A$1:$A$248)),0))*$S59,"")</f>
        <v>0</v>
      </c>
      <c r="HS59" s="191">
        <f>IFERROR((IF(AND($P59&gt;=HS$4,$P59&lt;HT$4,$Q59&lt;HT$4),NETWORKDAYS.INTL($P59,$Q59,1,(Holidays!$A$1:$A$248)),0)+IF(AND($P59&gt;=HS$4,$P59&lt;HT$4,$Q59&gt;=HT$4),NETWORKDAYS.INTL($P59,(HT$4)-1,1,(Holidays!$A$1:$A$248)),0)+IF(AND($P59&lt;HS$4,$Q59&lt;HT$4,$Q59&gt;=HS$4),NETWORKDAYS.INTL(HS$4,$Q59,1,(Holidays!$A$1:$A$248)),0)+IF(AND($P59&lt;HS$4,$Q59&gt;=HT$4,$Q59&gt;=HS$4),NETWORKDAYS.INTL(HS$4,(HT$4)-1,1,(Holidays!$A$1:$A$248)),0))*$S59,"")</f>
        <v>0</v>
      </c>
      <c r="HT59" s="191">
        <f>IFERROR((IF(AND($P59&gt;=HT$4,$P59&lt;HU$4,$Q59&lt;HU$4),NETWORKDAYS.INTL($P59,$Q59,1,(Holidays!$A$1:$A$248)),0)+IF(AND($P59&gt;=HT$4,$P59&lt;HU$4,$Q59&gt;=HU$4),NETWORKDAYS.INTL($P59,(HU$4)-1,1,(Holidays!$A$1:$A$248)),0)+IF(AND($P59&lt;HT$4,$Q59&lt;HU$4,$Q59&gt;=HT$4),NETWORKDAYS.INTL(HT$4,$Q59,1,(Holidays!$A$1:$A$248)),0)+IF(AND($P59&lt;HT$4,$Q59&gt;=HU$4,$Q59&gt;=HT$4),NETWORKDAYS.INTL(HT$4,(HU$4)-1,1,(Holidays!$A$1:$A$248)),0))*$S59,"")</f>
        <v>0</v>
      </c>
      <c r="HU59" s="191">
        <f>IFERROR((IF(AND($P59&gt;=HU$4,$P59&lt;HV$4,$Q59&lt;HV$4),NETWORKDAYS.INTL($P59,$Q59,1,(Holidays!$A$1:$A$248)),0)+IF(AND($P59&gt;=HU$4,$P59&lt;HV$4,$Q59&gt;=HV$4),NETWORKDAYS.INTL($P59,(HV$4)-1,1,(Holidays!$A$1:$A$248)),0)+IF(AND($P59&lt;HU$4,$Q59&lt;HV$4,$Q59&gt;=HU$4),NETWORKDAYS.INTL(HU$4,$Q59,1,(Holidays!$A$1:$A$248)),0)+IF(AND($P59&lt;HU$4,$Q59&gt;=HV$4,$Q59&gt;=HU$4),NETWORKDAYS.INTL(HU$4,(HV$4)-1,1,(Holidays!$A$1:$A$248)),0))*$S59,"")</f>
        <v>0</v>
      </c>
      <c r="HV59" s="191">
        <f>IFERROR((IF(AND($P59&gt;=HV$4,$P59&lt;HW$4,$Q59&lt;HW$4),NETWORKDAYS.INTL($P59,$Q59,1,(Holidays!$A$1:$A$248)),0)+IF(AND($P59&gt;=HV$4,$P59&lt;HW$4,$Q59&gt;=HW$4),NETWORKDAYS.INTL($P59,(HW$4)-1,1,(Holidays!$A$1:$A$248)),0)+IF(AND($P59&lt;HV$4,$Q59&lt;HW$4,$Q59&gt;=HV$4),NETWORKDAYS.INTL(HV$4,$Q59,1,(Holidays!$A$1:$A$248)),0)+IF(AND($P59&lt;HV$4,$Q59&gt;=HW$4,$Q59&gt;=HV$4),NETWORKDAYS.INTL(HV$4,(HW$4)-1,1,(Holidays!$A$1:$A$248)),0))*$S59,"")</f>
        <v>0</v>
      </c>
      <c r="HW59" s="191">
        <f>IFERROR((IF(AND($P59&gt;=HW$4,$P59&lt;HX$4,$Q59&lt;HX$4),NETWORKDAYS.INTL($P59,$Q59,1,(Holidays!$A$1:$A$248)),0)+IF(AND($P59&gt;=HW$4,$P59&lt;HX$4,$Q59&gt;=HX$4),NETWORKDAYS.INTL($P59,(HX$4)-1,1,(Holidays!$A$1:$A$248)),0)+IF(AND($P59&lt;HW$4,$Q59&lt;HX$4,$Q59&gt;=HW$4),NETWORKDAYS.INTL(HW$4,$Q59,1,(Holidays!$A$1:$A$248)),0)+IF(AND($P59&lt;HW$4,$Q59&gt;=HX$4,$Q59&gt;=HW$4),NETWORKDAYS.INTL(HW$4,(HX$4)-1,1,(Holidays!$A$1:$A$248)),0))*$S59,"")</f>
        <v>0</v>
      </c>
      <c r="HX59" s="191">
        <f>IFERROR((IF(AND($P59&gt;=HX$4,$P59&lt;HY$4,$Q59&lt;HY$4),NETWORKDAYS.INTL($P59,$Q59,1,(Holidays!$A$1:$A$248)),0)+IF(AND($P59&gt;=HX$4,$P59&lt;HY$4,$Q59&gt;=HY$4),NETWORKDAYS.INTL($P59,(HY$4)-1,1,(Holidays!$A$1:$A$248)),0)+IF(AND($P59&lt;HX$4,$Q59&lt;HY$4,$Q59&gt;=HX$4),NETWORKDAYS.INTL(HX$4,$Q59,1,(Holidays!$A$1:$A$248)),0)+IF(AND($P59&lt;HX$4,$Q59&gt;=HY$4,$Q59&gt;=HX$4),NETWORKDAYS.INTL(HX$4,(HY$4)-1,1,(Holidays!$A$1:$A$248)),0))*$S59,"")</f>
        <v>0</v>
      </c>
      <c r="HY59" s="191">
        <f>IFERROR((IF(AND($P59&gt;=HY$4,$P59&lt;HZ$4,$Q59&lt;HZ$4),NETWORKDAYS.INTL($P59,$Q59,1,(Holidays!$A$1:$A$248)),0)+IF(AND($P59&gt;=HY$4,$P59&lt;HZ$4,$Q59&gt;=HZ$4),NETWORKDAYS.INTL($P59,(HZ$4)-1,1,(Holidays!$A$1:$A$248)),0)+IF(AND($P59&lt;HY$4,$Q59&lt;HZ$4,$Q59&gt;=HY$4),NETWORKDAYS.INTL(HY$4,$Q59,1,(Holidays!$A$1:$A$248)),0)+IF(AND($P59&lt;HY$4,$Q59&gt;=HZ$4,$Q59&gt;=HY$4),NETWORKDAYS.INTL(HY$4,(HZ$4)-1,1,(Holidays!$A$1:$A$248)),0))*$S59,"")</f>
        <v>0</v>
      </c>
      <c r="HZ59" s="191">
        <f>IFERROR((IF(AND($P59&gt;=HZ$4,$P59&lt;IA$4,$Q59&lt;IA$4),NETWORKDAYS.INTL($P59,$Q59,1,(Holidays!$A$1:$A$248)),0)+IF(AND($P59&gt;=HZ$4,$P59&lt;IA$4,$Q59&gt;=IA$4),NETWORKDAYS.INTL($P59,(IA$4)-1,1,(Holidays!$A$1:$A$248)),0)+IF(AND($P59&lt;HZ$4,$Q59&lt;IA$4,$Q59&gt;=HZ$4),NETWORKDAYS.INTL(HZ$4,$Q59,1,(Holidays!$A$1:$A$248)),0)+IF(AND($P59&lt;HZ$4,$Q59&gt;=IA$4,$Q59&gt;=HZ$4),NETWORKDAYS.INTL(HZ$4,(IA$4)-1,1,(Holidays!$A$1:$A$248)),0))*$S59,"")</f>
        <v>0</v>
      </c>
      <c r="IA59" s="191">
        <f>IFERROR((IF(AND($P59&gt;=IA$4,$P59&lt;IB$4,$Q59&lt;IB$4),NETWORKDAYS.INTL($P59,$Q59,1,(Holidays!$A$1:$A$248)),0)+IF(AND($P59&gt;=IA$4,$P59&lt;IB$4,$Q59&gt;=IB$4),NETWORKDAYS.INTL($P59,(IB$4)-1,1,(Holidays!$A$1:$A$248)),0)+IF(AND($P59&lt;IA$4,$Q59&lt;IB$4,$Q59&gt;=IA$4),NETWORKDAYS.INTL(IA$4,$Q59,1,(Holidays!$A$1:$A$248)),0)+IF(AND($P59&lt;IA$4,$Q59&gt;=IB$4,$Q59&gt;=IA$4),NETWORKDAYS.INTL(IA$4,(IB$4)-1,1,(Holidays!$A$1:$A$248)),0))*$S59,"")</f>
        <v>0</v>
      </c>
      <c r="IB59" s="191">
        <f>IFERROR((IF(AND($P59&gt;=IB$4,$P59&lt;IC$4,$Q59&lt;IC$4),NETWORKDAYS.INTL($P59,$Q59,1,(Holidays!$A$1:$A$248)),0)+IF(AND($P59&gt;=IB$4,$P59&lt;IC$4,$Q59&gt;=IC$4),NETWORKDAYS.INTL($P59,(IC$4)-1,1,(Holidays!$A$1:$A$248)),0)+IF(AND($P59&lt;IB$4,$Q59&lt;IC$4,$Q59&gt;=IB$4),NETWORKDAYS.INTL(IB$4,$Q59,1,(Holidays!$A$1:$A$248)),0)+IF(AND($P59&lt;IB$4,$Q59&gt;=IC$4,$Q59&gt;=IB$4),NETWORKDAYS.INTL(IB$4,(IC$4)-1,1,(Holidays!$A$1:$A$248)),0))*$S59,"")</f>
        <v>0</v>
      </c>
      <c r="IC59" s="191">
        <f>IFERROR((IF(AND($P59&gt;=IC$4,$P59&lt;ID$4,$Q59&lt;ID$4),NETWORKDAYS.INTL($P59,$Q59,1,(Holidays!$A$1:$A$248)),0)+IF(AND($P59&gt;=IC$4,$P59&lt;ID$4,$Q59&gt;=ID$4),NETWORKDAYS.INTL($P59,(ID$4)-1,1,(Holidays!$A$1:$A$248)),0)+IF(AND($P59&lt;IC$4,$Q59&lt;ID$4,$Q59&gt;=IC$4),NETWORKDAYS.INTL(IC$4,$Q59,1,(Holidays!$A$1:$A$248)),0)+IF(AND($P59&lt;IC$4,$Q59&gt;=ID$4,$Q59&gt;=IC$4),NETWORKDAYS.INTL(IC$4,(ID$4)-1,1,(Holidays!$A$1:$A$248)),0))*$S59,"")</f>
        <v>0</v>
      </c>
      <c r="ID59" s="191">
        <f>IFERROR((IF(AND($P59&gt;=ID$4,$P59&lt;IE$4,$Q59&lt;IE$4),NETWORKDAYS.INTL($P59,$Q59,1,(Holidays!$A$1:$A$248)),0)+IF(AND($P59&gt;=ID$4,$P59&lt;IE$4,$Q59&gt;=IE$4),NETWORKDAYS.INTL($P59,(IE$4)-1,1,(Holidays!$A$1:$A$248)),0)+IF(AND($P59&lt;ID$4,$Q59&lt;IE$4,$Q59&gt;=ID$4),NETWORKDAYS.INTL(ID$4,$Q59,1,(Holidays!$A$1:$A$248)),0)+IF(AND($P59&lt;ID$4,$Q59&gt;=IE$4,$Q59&gt;=ID$4),NETWORKDAYS.INTL(ID$4,(IE$4)-1,1,(Holidays!$A$1:$A$248)),0))*$S59,"")</f>
        <v>0</v>
      </c>
      <c r="IE59" s="191">
        <f>IFERROR((IF(AND($P59&gt;=IE$4,$P59&lt;IF$4,$Q59&lt;IF$4),NETWORKDAYS.INTL($P59,$Q59,1,(Holidays!$A$1:$A$248)),0)+IF(AND($P59&gt;=IE$4,$P59&lt;IF$4,$Q59&gt;=IF$4),NETWORKDAYS.INTL($P59,(IF$4)-1,1,(Holidays!$A$1:$A$248)),0)+IF(AND($P59&lt;IE$4,$Q59&lt;IF$4,$Q59&gt;=IE$4),NETWORKDAYS.INTL(IE$4,$Q59,1,(Holidays!$A$1:$A$248)),0)+IF(AND($P59&lt;IE$4,$Q59&gt;=IF$4,$Q59&gt;=IE$4),NETWORKDAYS.INTL(IE$4,(IF$4)-1,1,(Holidays!$A$1:$A$248)),0))*$S59,"")</f>
        <v>0</v>
      </c>
      <c r="IF59" s="191">
        <f>IFERROR((IF(AND($P59&gt;=IF$4,$P59&lt;IG$4,$Q59&lt;IG$4),NETWORKDAYS.INTL($P59,$Q59,1,(Holidays!$A$1:$A$248)),0)+IF(AND($P59&gt;=IF$4,$P59&lt;IG$4,$Q59&gt;=IG$4),NETWORKDAYS.INTL($P59,(IG$4)-1,1,(Holidays!$A$1:$A$248)),0)+IF(AND($P59&lt;IF$4,$Q59&lt;IG$4,$Q59&gt;=IF$4),NETWORKDAYS.INTL(IF$4,$Q59,1,(Holidays!$A$1:$A$248)),0)+IF(AND($P59&lt;IF$4,$Q59&gt;=IG$4,$Q59&gt;=IF$4),NETWORKDAYS.INTL(IF$4,(IG$4)-1,1,(Holidays!$A$1:$A$248)),0))*$S59,"")</f>
        <v>0</v>
      </c>
      <c r="IG59" s="191">
        <f>IFERROR((IF(AND($P59&gt;=IG$4,$P59&lt;IH$4,$Q59&lt;IH$4),NETWORKDAYS.INTL($P59,$Q59,1,(Holidays!$A$1:$A$248)),0)+IF(AND($P59&gt;=IG$4,$P59&lt;IH$4,$Q59&gt;=IH$4),NETWORKDAYS.INTL($P59,(IH$4)-1,1,(Holidays!$A$1:$A$248)),0)+IF(AND($P59&lt;IG$4,$Q59&lt;IH$4,$Q59&gt;=IG$4),NETWORKDAYS.INTL(IG$4,$Q59,1,(Holidays!$A$1:$A$248)),0)+IF(AND($P59&lt;IG$4,$Q59&gt;=IH$4,$Q59&gt;=IG$4),NETWORKDAYS.INTL(IG$4,(IH$4)-1,1,(Holidays!$A$1:$A$248)),0))*$S59,"")</f>
        <v>0</v>
      </c>
      <c r="IH59" s="191">
        <f>IFERROR((IF(AND($P59&gt;=IH$4,$P59&lt;II$4,$Q59&lt;II$4),NETWORKDAYS.INTL($P59,$Q59,1,(Holidays!$A$1:$A$248)),0)+IF(AND($P59&gt;=IH$4,$P59&lt;II$4,$Q59&gt;=II$4),NETWORKDAYS.INTL($P59,(II$4)-1,1,(Holidays!$A$1:$A$248)),0)+IF(AND($P59&lt;IH$4,$Q59&lt;II$4,$Q59&gt;=IH$4),NETWORKDAYS.INTL(IH$4,$Q59,1,(Holidays!$A$1:$A$248)),0)+IF(AND($P59&lt;IH$4,$Q59&gt;=II$4,$Q59&gt;=IH$4),NETWORKDAYS.INTL(IH$4,(II$4)-1,1,(Holidays!$A$1:$A$248)),0))*$S59,"")</f>
        <v>0</v>
      </c>
      <c r="II59" s="191">
        <f>IFERROR((IF(AND($P59&gt;=II$4,$P59&lt;IJ$4,$Q59&lt;IJ$4),NETWORKDAYS.INTL($P59,$Q59,1,(Holidays!$A$1:$A$248)),0)+IF(AND($P59&gt;=II$4,$P59&lt;IJ$4,$Q59&gt;=IJ$4),NETWORKDAYS.INTL($P59,(IJ$4)-1,1,(Holidays!$A$1:$A$248)),0)+IF(AND($P59&lt;II$4,$Q59&lt;IJ$4,$Q59&gt;=II$4),NETWORKDAYS.INTL(II$4,$Q59,1,(Holidays!$A$1:$A$248)),0)+IF(AND($P59&lt;II$4,$Q59&gt;=IJ$4,$Q59&gt;=II$4),NETWORKDAYS.INTL(II$4,(IJ$4)-1,1,(Holidays!$A$1:$A$248)),0))*$S59,"")</f>
        <v>0</v>
      </c>
      <c r="IJ59" s="191">
        <f>IFERROR((IF(AND($P59&gt;=IJ$4,$P59&lt;IK$4,$Q59&lt;IK$4),NETWORKDAYS.INTL($P59,$Q59,1,(Holidays!$A$1:$A$248)),0)+IF(AND($P59&gt;=IJ$4,$P59&lt;IK$4,$Q59&gt;=IK$4),NETWORKDAYS.INTL($P59,(IK$4)-1,1,(Holidays!$A$1:$A$248)),0)+IF(AND($P59&lt;IJ$4,$Q59&lt;IK$4,$Q59&gt;=IJ$4),NETWORKDAYS.INTL(IJ$4,$Q59,1,(Holidays!$A$1:$A$248)),0)+IF(AND($P59&lt;IJ$4,$Q59&gt;=IK$4,$Q59&gt;=IJ$4),NETWORKDAYS.INTL(IJ$4,(IK$4)-1,1,(Holidays!$A$1:$A$248)),0))*$S59,"")</f>
        <v>0</v>
      </c>
      <c r="IK59" s="191">
        <f>IFERROR((IF(AND($P59&gt;=IK$4,$P59&lt;IL$4,$Q59&lt;IL$4),NETWORKDAYS.INTL($P59,$Q59,1,(Holidays!$A$1:$A$248)),0)+IF(AND($P59&gt;=IK$4,$P59&lt;IL$4,$Q59&gt;=IL$4),NETWORKDAYS.INTL($P59,(IL$4)-1,1,(Holidays!$A$1:$A$248)),0)+IF(AND($P59&lt;IK$4,$Q59&lt;IL$4,$Q59&gt;=IK$4),NETWORKDAYS.INTL(IK$4,$Q59,1,(Holidays!$A$1:$A$248)),0)+IF(AND($P59&lt;IK$4,$Q59&gt;=IL$4,$Q59&gt;=IK$4),NETWORKDAYS.INTL(IK$4,(IL$4)-1,1,(Holidays!$A$1:$A$248)),0))*$S59,"")</f>
        <v>0</v>
      </c>
      <c r="IL59" s="191">
        <f>IFERROR((IF(AND($P59&gt;=IL$4,$P59&lt;IM$4,$Q59&lt;IM$4),NETWORKDAYS.INTL($P59,$Q59,1,(Holidays!$A$1:$A$248)),0)+IF(AND($P59&gt;=IL$4,$P59&lt;IM$4,$Q59&gt;=IM$4),NETWORKDAYS.INTL($P59,(IM$4)-1,1,(Holidays!$A$1:$A$248)),0)+IF(AND($P59&lt;IL$4,$Q59&lt;IM$4,$Q59&gt;=IL$4),NETWORKDAYS.INTL(IL$4,$Q59,1,(Holidays!$A$1:$A$248)),0)+IF(AND($P59&lt;IL$4,$Q59&gt;=IM$4,$Q59&gt;=IL$4),NETWORKDAYS.INTL(IL$4,(IM$4)-1,1,(Holidays!$A$1:$A$248)),0))*$S59,"")</f>
        <v>0</v>
      </c>
      <c r="IM59" s="191">
        <f>IFERROR((IF(AND($P59&gt;=IM$4,$P59&lt;IN$4,$Q59&lt;IN$4),NETWORKDAYS.INTL($P59,$Q59,1,(Holidays!$A$1:$A$248)),0)+IF(AND($P59&gt;=IM$4,$P59&lt;IN$4,$Q59&gt;=IN$4),NETWORKDAYS.INTL($P59,(IN$4)-1,1,(Holidays!$A$1:$A$248)),0)+IF(AND($P59&lt;IM$4,$Q59&lt;IN$4,$Q59&gt;=IM$4),NETWORKDAYS.INTL(IM$4,$Q59,1,(Holidays!$A$1:$A$248)),0)+IF(AND($P59&lt;IM$4,$Q59&gt;=IN$4,$Q59&gt;=IM$4),NETWORKDAYS.INTL(IM$4,(IN$4)-1,1,(Holidays!$A$1:$A$248)),0))*$S59,"")</f>
        <v>0</v>
      </c>
      <c r="IN59" s="191">
        <f>IFERROR((IF(AND($P59&gt;=IN$4,$P59&lt;IO$4,$Q59&lt;IO$4),NETWORKDAYS.INTL($P59,$Q59,1,(Holidays!$A$1:$A$248)),0)+IF(AND($P59&gt;=IN$4,$P59&lt;IO$4,$Q59&gt;=IO$4),NETWORKDAYS.INTL($P59,(IO$4)-1,1,(Holidays!$A$1:$A$248)),0)+IF(AND($P59&lt;IN$4,$Q59&lt;IO$4,$Q59&gt;=IN$4),NETWORKDAYS.INTL(IN$4,$Q59,1,(Holidays!$A$1:$A$248)),0)+IF(AND($P59&lt;IN$4,$Q59&gt;=IO$4,$Q59&gt;=IN$4),NETWORKDAYS.INTL(IN$4,(IO$4)-1,1,(Holidays!$A$1:$A$248)),0))*$S59,"")</f>
        <v>0</v>
      </c>
      <c r="IO59" s="193">
        <f>IFERROR((IF(AND($P59&gt;=IO$4,$P59&lt;IP$4,$Q59&lt;IP$4),NETWORKDAYS.INTL($P59,$Q59,1,(Holidays!$A$1:$A$248)),0)+IF(AND($P59&gt;=IO$4,$P59&lt;IP$4,$Q59&gt;=IP$4),NETWORKDAYS.INTL($P59,(IP$4)-1,1,(Holidays!$A$1:$A$248)),0)+IF(AND($P59&lt;IO$4,$Q59&lt;IP$4,$Q59&gt;=IO$4),NETWORKDAYS.INTL(IO$4,$Q59,1,(Holidays!$A$1:$A$248)),0)+IF(AND($P59&lt;IO$4,$Q59&gt;=IP$4,$Q59&gt;=IO$4),NETWORKDAYS.INTL(IO$4,(IP$4)-1,1,(Holidays!$A$1:$A$248)),0))*$S59,"")</f>
        <v>0</v>
      </c>
    </row>
    <row r="60" spans="2:249" ht="15" customHeight="1">
      <c r="B60" s="59">
        <f>'A-1_MH Estimation'!B59</f>
        <v>0</v>
      </c>
      <c r="C60" s="60" t="str">
        <f>IFERROR(VLOOKUP(B60,'A-1_MH Estimation'!$B$57:$C$61,2,0),"")</f>
        <v/>
      </c>
      <c r="D60" s="174">
        <f>IFERROR(VLOOKUP(C60,'A-1_MH Estimation'!$C$7:$K$61,9,0)*1,0)</f>
        <v>0</v>
      </c>
      <c r="E60" s="165"/>
      <c r="F60" s="166"/>
      <c r="G60" s="166"/>
      <c r="H60" s="166"/>
      <c r="I60" s="166"/>
      <c r="J60" s="167"/>
      <c r="K60" s="354">
        <f t="shared" ca="1" si="439"/>
        <v>0</v>
      </c>
      <c r="L60" s="307"/>
      <c r="M60" s="307"/>
      <c r="N60" s="307"/>
      <c r="O60" s="167"/>
      <c r="P60" s="311"/>
      <c r="Q60" s="171"/>
      <c r="R60" s="170">
        <f>NETWORKDAYS.INTL(P60,Q60,1,Holidays!$A$1:$A$248)</f>
        <v>0</v>
      </c>
      <c r="S60" s="62">
        <f>IFERROR(D60/R60,0)</f>
        <v>0</v>
      </c>
      <c r="U60" s="253">
        <f>SUM($V60:IO60)</f>
        <v>0</v>
      </c>
      <c r="V60" s="190">
        <f>IFERROR((IF(AND($P60&gt;=V$4,$P60&lt;W$4,$Q60&lt;W$4),NETWORKDAYS.INTL($P60,$Q60,1,(Holidays!$A$1:$A$248)),0)+IF(AND($P60&gt;=V$4,$P60&lt;W$4,$Q60&gt;=W$4),NETWORKDAYS.INTL($P60,(W$4)-1,1,(Holidays!$A$1:$A$248)),0)+IF(AND($P60&lt;V$4,$Q60&lt;W$4,$Q60&gt;=V$4),NETWORKDAYS.INTL(V$4,$Q60,1,(Holidays!$A$1:$A$248)),0)+IF(AND($P60&lt;V$4,$Q60&gt;=W$4,$Q60&gt;=V$4),NETWORKDAYS.INTL(V$4,(W$4)-1,1,(Holidays!$A$1:$A$248)),0))*$S60,"")</f>
        <v>0</v>
      </c>
      <c r="W60" s="191">
        <f>IFERROR((IF(AND($P60&gt;=W$4,$P60&lt;X$4,$Q60&lt;X$4),NETWORKDAYS.INTL($P60,$Q60,1,(Holidays!$A$1:$A$248)),0)+IF(AND($P60&gt;=W$4,$P60&lt;X$4,$Q60&gt;=X$4),NETWORKDAYS.INTL($P60,(X$4)-1,1,(Holidays!$A$1:$A$248)),0)+IF(AND($P60&lt;W$4,$Q60&lt;X$4,$Q60&gt;=W$4),NETWORKDAYS.INTL(W$4,$Q60,1,(Holidays!$A$1:$A$248)),0)+IF(AND($P60&lt;W$4,$Q60&gt;=X$4,$Q60&gt;=W$4),NETWORKDAYS.INTL(W$4,(X$4)-1,1,(Holidays!$A$1:$A$248)),0))*$S60,"")</f>
        <v>0</v>
      </c>
      <c r="X60" s="191">
        <f>IFERROR((IF(AND($P60&gt;=X$4,$P60&lt;Y$4,$Q60&lt;Y$4),NETWORKDAYS.INTL($P60,$Q60,1,(Holidays!$A$1:$A$248)),0)+IF(AND($P60&gt;=X$4,$P60&lt;Y$4,$Q60&gt;=Y$4),NETWORKDAYS.INTL($P60,(Y$4)-1,1,(Holidays!$A$1:$A$248)),0)+IF(AND($P60&lt;X$4,$Q60&lt;Y$4,$Q60&gt;=X$4),NETWORKDAYS.INTL(X$4,$Q60,1,(Holidays!$A$1:$A$248)),0)+IF(AND($P60&lt;X$4,$Q60&gt;=Y$4,$Q60&gt;=X$4),NETWORKDAYS.INTL(X$4,(Y$4)-1,1,(Holidays!$A$1:$A$248)),0))*$S60,"")</f>
        <v>0</v>
      </c>
      <c r="Y60" s="191">
        <f>IFERROR((IF(AND($P60&gt;=Y$4,$P60&lt;Z$4,$Q60&lt;Z$4),NETWORKDAYS.INTL($P60,$Q60,1,(Holidays!$A$1:$A$248)),0)+IF(AND($P60&gt;=Y$4,$P60&lt;Z$4,$Q60&gt;=Z$4),NETWORKDAYS.INTL($P60,(Z$4)-1,1,(Holidays!$A$1:$A$248)),0)+IF(AND($P60&lt;Y$4,$Q60&lt;Z$4,$Q60&gt;=Y$4),NETWORKDAYS.INTL(Y$4,$Q60,1,(Holidays!$A$1:$A$248)),0)+IF(AND($P60&lt;Y$4,$Q60&gt;=Z$4,$Q60&gt;=Y$4),NETWORKDAYS.INTL(Y$4,(Z$4)-1,1,(Holidays!$A$1:$A$248)),0))*$S60,"")</f>
        <v>0</v>
      </c>
      <c r="Z60" s="191">
        <f>IFERROR((IF(AND($P60&gt;=Z$4,$P60&lt;AA$4,$Q60&lt;AA$4),NETWORKDAYS.INTL($P60,$Q60,1,(Holidays!$A$1:$A$248)),0)+IF(AND($P60&gt;=Z$4,$P60&lt;AA$4,$Q60&gt;=AA$4),NETWORKDAYS.INTL($P60,(AA$4)-1,1,(Holidays!$A$1:$A$248)),0)+IF(AND($P60&lt;Z$4,$Q60&lt;AA$4,$Q60&gt;=Z$4),NETWORKDAYS.INTL(Z$4,$Q60,1,(Holidays!$A$1:$A$248)),0)+IF(AND($P60&lt;Z$4,$Q60&gt;=AA$4,$Q60&gt;=Z$4),NETWORKDAYS.INTL(Z$4,(AA$4)-1,1,(Holidays!$A$1:$A$248)),0))*$S60,"")</f>
        <v>0</v>
      </c>
      <c r="AA60" s="191">
        <f>IFERROR((IF(AND($P60&gt;=AA$4,$P60&lt;AB$4,$Q60&lt;AB$4),NETWORKDAYS.INTL($P60,$Q60,1,(Holidays!$A$1:$A$248)),0)+IF(AND($P60&gt;=AA$4,$P60&lt;AB$4,$Q60&gt;=AB$4),NETWORKDAYS.INTL($P60,(AB$4)-1,1,(Holidays!$A$1:$A$248)),0)+IF(AND($P60&lt;AA$4,$Q60&lt;AB$4,$Q60&gt;=AA$4),NETWORKDAYS.INTL(AA$4,$Q60,1,(Holidays!$A$1:$A$248)),0)+IF(AND($P60&lt;AA$4,$Q60&gt;=AB$4,$Q60&gt;=AA$4),NETWORKDAYS.INTL(AA$4,(AB$4)-1,1,(Holidays!$A$1:$A$248)),0))*$S60,"")</f>
        <v>0</v>
      </c>
      <c r="AB60" s="191">
        <f>IFERROR((IF(AND($P60&gt;=AB$4,$P60&lt;AC$4,$Q60&lt;AC$4),NETWORKDAYS.INTL($P60,$Q60,1,(Holidays!$A$1:$A$248)),0)+IF(AND($P60&gt;=AB$4,$P60&lt;AC$4,$Q60&gt;=AC$4),NETWORKDAYS.INTL($P60,(AC$4)-1,1,(Holidays!$A$1:$A$248)),0)+IF(AND($P60&lt;AB$4,$Q60&lt;AC$4,$Q60&gt;=AB$4),NETWORKDAYS.INTL(AB$4,$Q60,1,(Holidays!$A$1:$A$248)),0)+IF(AND($P60&lt;AB$4,$Q60&gt;=AC$4,$Q60&gt;=AB$4),NETWORKDAYS.INTL(AB$4,(AC$4)-1,1,(Holidays!$A$1:$A$248)),0))*$S60,"")</f>
        <v>0</v>
      </c>
      <c r="AC60" s="191">
        <f>IFERROR((IF(AND($P60&gt;=AC$4,$P60&lt;AD$4,$Q60&lt;AD$4),NETWORKDAYS.INTL($P60,$Q60,1,(Holidays!$A$1:$A$248)),0)+IF(AND($P60&gt;=AC$4,$P60&lt;AD$4,$Q60&gt;=AD$4),NETWORKDAYS.INTL($P60,(AD$4)-1,1,(Holidays!$A$1:$A$248)),0)+IF(AND($P60&lt;AC$4,$Q60&lt;AD$4,$Q60&gt;=AC$4),NETWORKDAYS.INTL(AC$4,$Q60,1,(Holidays!$A$1:$A$248)),0)+IF(AND($P60&lt;AC$4,$Q60&gt;=AD$4,$Q60&gt;=AC$4),NETWORKDAYS.INTL(AC$4,(AD$4)-1,1,(Holidays!$A$1:$A$248)),0))*$S60,"")</f>
        <v>0</v>
      </c>
      <c r="AD60" s="191">
        <f>IFERROR((IF(AND($P60&gt;=AD$4,$P60&lt;AE$4,$Q60&lt;AE$4),NETWORKDAYS.INTL($P60,$Q60,1,(Holidays!$A$1:$A$248)),0)+IF(AND($P60&gt;=AD$4,$P60&lt;AE$4,$Q60&gt;=AE$4),NETWORKDAYS.INTL($P60,(AE$4)-1,1,(Holidays!$A$1:$A$248)),0)+IF(AND($P60&lt;AD$4,$Q60&lt;AE$4,$Q60&gt;=AD$4),NETWORKDAYS.INTL(AD$4,$Q60,1,(Holidays!$A$1:$A$248)),0)+IF(AND($P60&lt;AD$4,$Q60&gt;=AE$4,$Q60&gt;=AD$4),NETWORKDAYS.INTL(AD$4,(AE$4)-1,1,(Holidays!$A$1:$A$248)),0))*$S60,"")</f>
        <v>0</v>
      </c>
      <c r="AE60" s="191">
        <f>IFERROR((IF(AND($P60&gt;=AE$4,$P60&lt;AF$4,$Q60&lt;AF$4),NETWORKDAYS.INTL($P60,$Q60,1,(Holidays!$A$1:$A$248)),0)+IF(AND($P60&gt;=AE$4,$P60&lt;AF$4,$Q60&gt;=AF$4),NETWORKDAYS.INTL($P60,(AF$4)-1,1,(Holidays!$A$1:$A$248)),0)+IF(AND($P60&lt;AE$4,$Q60&lt;AF$4,$Q60&gt;=AE$4),NETWORKDAYS.INTL(AE$4,$Q60,1,(Holidays!$A$1:$A$248)),0)+IF(AND($P60&lt;AE$4,$Q60&gt;=AF$4,$Q60&gt;=AE$4),NETWORKDAYS.INTL(AE$4,(AF$4)-1,1,(Holidays!$A$1:$A$248)),0))*$S60,"")</f>
        <v>0</v>
      </c>
      <c r="AF60" s="191">
        <f>IFERROR((IF(AND($P60&gt;=AF$4,$P60&lt;AG$4,$Q60&lt;AG$4),NETWORKDAYS.INTL($P60,$Q60,1,(Holidays!$A$1:$A$248)),0)+IF(AND($P60&gt;=AF$4,$P60&lt;AG$4,$Q60&gt;=AG$4),NETWORKDAYS.INTL($P60,(AG$4)-1,1,(Holidays!$A$1:$A$248)),0)+IF(AND($P60&lt;AF$4,$Q60&lt;AG$4,$Q60&gt;=AF$4),NETWORKDAYS.INTL(AF$4,$Q60,1,(Holidays!$A$1:$A$248)),0)+IF(AND($P60&lt;AF$4,$Q60&gt;=AG$4,$Q60&gt;=AF$4),NETWORKDAYS.INTL(AF$4,(AG$4)-1,1,(Holidays!$A$1:$A$248)),0))*$S60,"")</f>
        <v>0</v>
      </c>
      <c r="AG60" s="191">
        <f>IFERROR((IF(AND($P60&gt;=AG$4,$P60&lt;AH$4,$Q60&lt;AH$4),NETWORKDAYS.INTL($P60,$Q60,1,(Holidays!$A$1:$A$248)),0)+IF(AND($P60&gt;=AG$4,$P60&lt;AH$4,$Q60&gt;=AH$4),NETWORKDAYS.INTL($P60,(AH$4)-1,1,(Holidays!$A$1:$A$248)),0)+IF(AND($P60&lt;AG$4,$Q60&lt;AH$4,$Q60&gt;=AG$4),NETWORKDAYS.INTL(AG$4,$Q60,1,(Holidays!$A$1:$A$248)),0)+IF(AND($P60&lt;AG$4,$Q60&gt;=AH$4,$Q60&gt;=AG$4),NETWORKDAYS.INTL(AG$4,(AH$4)-1,1,(Holidays!$A$1:$A$248)),0))*$S60,"")</f>
        <v>0</v>
      </c>
      <c r="AH60" s="191">
        <f>IFERROR((IF(AND($P60&gt;=AH$4,$P60&lt;AI$4,$Q60&lt;AI$4),NETWORKDAYS.INTL($P60,$Q60,1,(Holidays!$A$1:$A$248)),0)+IF(AND($P60&gt;=AH$4,$P60&lt;AI$4,$Q60&gt;=AI$4),NETWORKDAYS.INTL($P60,(AI$4)-1,1,(Holidays!$A$1:$A$248)),0)+IF(AND($P60&lt;AH$4,$Q60&lt;AI$4,$Q60&gt;=AH$4),NETWORKDAYS.INTL(AH$4,$Q60,1,(Holidays!$A$1:$A$248)),0)+IF(AND($P60&lt;AH$4,$Q60&gt;=AI$4,$Q60&gt;=AH$4),NETWORKDAYS.INTL(AH$4,(AI$4)-1,1,(Holidays!$A$1:$A$248)),0))*$S60,"")</f>
        <v>0</v>
      </c>
      <c r="AI60" s="191">
        <f>IFERROR((IF(AND($P60&gt;=AI$4,$P60&lt;AJ$4,$Q60&lt;AJ$4),NETWORKDAYS.INTL($P60,$Q60,1,(Holidays!$A$1:$A$248)),0)+IF(AND($P60&gt;=AI$4,$P60&lt;AJ$4,$Q60&gt;=AJ$4),NETWORKDAYS.INTL($P60,(AJ$4)-1,1,(Holidays!$A$1:$A$248)),0)+IF(AND($P60&lt;AI$4,$Q60&lt;AJ$4,$Q60&gt;=AI$4),NETWORKDAYS.INTL(AI$4,$Q60,1,(Holidays!$A$1:$A$248)),0)+IF(AND($P60&lt;AI$4,$Q60&gt;=AJ$4,$Q60&gt;=AI$4),NETWORKDAYS.INTL(AI$4,(AJ$4)-1,1,(Holidays!$A$1:$A$248)),0))*$S60,"")</f>
        <v>0</v>
      </c>
      <c r="AJ60" s="191">
        <f>IFERROR((IF(AND($P60&gt;=AJ$4,$P60&lt;AK$4,$Q60&lt;AK$4),NETWORKDAYS.INTL($P60,$Q60,1,(Holidays!$A$1:$A$248)),0)+IF(AND($P60&gt;=AJ$4,$P60&lt;AK$4,$Q60&gt;=AK$4),NETWORKDAYS.INTL($P60,(AK$4)-1,1,(Holidays!$A$1:$A$248)),0)+IF(AND($P60&lt;AJ$4,$Q60&lt;AK$4,$Q60&gt;=AJ$4),NETWORKDAYS.INTL(AJ$4,$Q60,1,(Holidays!$A$1:$A$248)),0)+IF(AND($P60&lt;AJ$4,$Q60&gt;=AK$4,$Q60&gt;=AJ$4),NETWORKDAYS.INTL(AJ$4,(AK$4)-1,1,(Holidays!$A$1:$A$248)),0))*$S60,"")</f>
        <v>0</v>
      </c>
      <c r="AK60" s="191">
        <f>IFERROR((IF(AND($P60&gt;=AK$4,$P60&lt;AL$4,$Q60&lt;AL$4),NETWORKDAYS.INTL($P60,$Q60,1,(Holidays!$A$1:$A$248)),0)+IF(AND($P60&gt;=AK$4,$P60&lt;AL$4,$Q60&gt;=AL$4),NETWORKDAYS.INTL($P60,(AL$4)-1,1,(Holidays!$A$1:$A$248)),0)+IF(AND($P60&lt;AK$4,$Q60&lt;AL$4,$Q60&gt;=AK$4),NETWORKDAYS.INTL(AK$4,$Q60,1,(Holidays!$A$1:$A$248)),0)+IF(AND($P60&lt;AK$4,$Q60&gt;=AL$4,$Q60&gt;=AK$4),NETWORKDAYS.INTL(AK$4,(AL$4)-1,1,(Holidays!$A$1:$A$248)),0))*$S60,"")</f>
        <v>0</v>
      </c>
      <c r="AL60" s="191">
        <f>IFERROR((IF(AND($P60&gt;=AL$4,$P60&lt;AM$4,$Q60&lt;AM$4),NETWORKDAYS.INTL($P60,$Q60,1,(Holidays!$A$1:$A$248)),0)+IF(AND($P60&gt;=AL$4,$P60&lt;AM$4,$Q60&gt;=AM$4),NETWORKDAYS.INTL($P60,(AM$4)-1,1,(Holidays!$A$1:$A$248)),0)+IF(AND($P60&lt;AL$4,$Q60&lt;AM$4,$Q60&gt;=AL$4),NETWORKDAYS.INTL(AL$4,$Q60,1,(Holidays!$A$1:$A$248)),0)+IF(AND($P60&lt;AL$4,$Q60&gt;=AM$4,$Q60&gt;=AL$4),NETWORKDAYS.INTL(AL$4,(AM$4)-1,1,(Holidays!$A$1:$A$248)),0))*$S60,"")</f>
        <v>0</v>
      </c>
      <c r="AM60" s="191">
        <f>IFERROR((IF(AND($P60&gt;=AM$4,$P60&lt;AN$4,$Q60&lt;AN$4),NETWORKDAYS.INTL($P60,$Q60,1,(Holidays!$A$1:$A$248)),0)+IF(AND($P60&gt;=AM$4,$P60&lt;AN$4,$Q60&gt;=AN$4),NETWORKDAYS.INTL($P60,(AN$4)-1,1,(Holidays!$A$1:$A$248)),0)+IF(AND($P60&lt;AM$4,$Q60&lt;AN$4,$Q60&gt;=AM$4),NETWORKDAYS.INTL(AM$4,$Q60,1,(Holidays!$A$1:$A$248)),0)+IF(AND($P60&lt;AM$4,$Q60&gt;=AN$4,$Q60&gt;=AM$4),NETWORKDAYS.INTL(AM$4,(AN$4)-1,1,(Holidays!$A$1:$A$248)),0))*$S60,"")</f>
        <v>0</v>
      </c>
      <c r="AN60" s="191">
        <f>IFERROR((IF(AND($P60&gt;=AN$4,$P60&lt;AO$4,$Q60&lt;AO$4),NETWORKDAYS.INTL($P60,$Q60,1,(Holidays!$A$1:$A$248)),0)+IF(AND($P60&gt;=AN$4,$P60&lt;AO$4,$Q60&gt;=AO$4),NETWORKDAYS.INTL($P60,(AO$4)-1,1,(Holidays!$A$1:$A$248)),0)+IF(AND($P60&lt;AN$4,$Q60&lt;AO$4,$Q60&gt;=AN$4),NETWORKDAYS.INTL(AN$4,$Q60,1,(Holidays!$A$1:$A$248)),0)+IF(AND($P60&lt;AN$4,$Q60&gt;=AO$4,$Q60&gt;=AN$4),NETWORKDAYS.INTL(AN$4,(AO$4)-1,1,(Holidays!$A$1:$A$248)),0))*$S60,"")</f>
        <v>0</v>
      </c>
      <c r="AO60" s="191">
        <f>IFERROR((IF(AND($P60&gt;=AO$4,$P60&lt;AP$4,$Q60&lt;AP$4),NETWORKDAYS.INTL($P60,$Q60,1,(Holidays!$A$1:$A$248)),0)+IF(AND($P60&gt;=AO$4,$P60&lt;AP$4,$Q60&gt;=AP$4),NETWORKDAYS.INTL($P60,(AP$4)-1,1,(Holidays!$A$1:$A$248)),0)+IF(AND($P60&lt;AO$4,$Q60&lt;AP$4,$Q60&gt;=AO$4),NETWORKDAYS.INTL(AO$4,$Q60,1,(Holidays!$A$1:$A$248)),0)+IF(AND($P60&lt;AO$4,$Q60&gt;=AP$4,$Q60&gt;=AO$4),NETWORKDAYS.INTL(AO$4,(AP$4)-1,1,(Holidays!$A$1:$A$248)),0))*$S60,"")</f>
        <v>0</v>
      </c>
      <c r="AP60" s="191">
        <f>IFERROR((IF(AND($P60&gt;=AP$4,$P60&lt;AQ$4,$Q60&lt;AQ$4),NETWORKDAYS.INTL($P60,$Q60,1,(Holidays!$A$1:$A$248)),0)+IF(AND($P60&gt;=AP$4,$P60&lt;AQ$4,$Q60&gt;=AQ$4),NETWORKDAYS.INTL($P60,(AQ$4)-1,1,(Holidays!$A$1:$A$248)),0)+IF(AND($P60&lt;AP$4,$Q60&lt;AQ$4,$Q60&gt;=AP$4),NETWORKDAYS.INTL(AP$4,$Q60,1,(Holidays!$A$1:$A$248)),0)+IF(AND($P60&lt;AP$4,$Q60&gt;=AQ$4,$Q60&gt;=AP$4),NETWORKDAYS.INTL(AP$4,(AQ$4)-1,1,(Holidays!$A$1:$A$248)),0))*$S60,"")</f>
        <v>0</v>
      </c>
      <c r="AQ60" s="191">
        <f>IFERROR((IF(AND($P60&gt;=AQ$4,$P60&lt;AR$4,$Q60&lt;AR$4),NETWORKDAYS.INTL($P60,$Q60,1,(Holidays!$A$1:$A$248)),0)+IF(AND($P60&gt;=AQ$4,$P60&lt;AR$4,$Q60&gt;=AR$4),NETWORKDAYS.INTL($P60,(AR$4)-1,1,(Holidays!$A$1:$A$248)),0)+IF(AND($P60&lt;AQ$4,$Q60&lt;AR$4,$Q60&gt;=AQ$4),NETWORKDAYS.INTL(AQ$4,$Q60,1,(Holidays!$A$1:$A$248)),0)+IF(AND($P60&lt;AQ$4,$Q60&gt;=AR$4,$Q60&gt;=AQ$4),NETWORKDAYS.INTL(AQ$4,(AR$4)-1,1,(Holidays!$A$1:$A$248)),0))*$S60,"")</f>
        <v>0</v>
      </c>
      <c r="AR60" s="191">
        <f>IFERROR((IF(AND($P60&gt;=AR$4,$P60&lt;AS$4,$Q60&lt;AS$4),NETWORKDAYS.INTL($P60,$Q60,1,(Holidays!$A$1:$A$248)),0)+IF(AND($P60&gt;=AR$4,$P60&lt;AS$4,$Q60&gt;=AS$4),NETWORKDAYS.INTL($P60,(AS$4)-1,1,(Holidays!$A$1:$A$248)),0)+IF(AND($P60&lt;AR$4,$Q60&lt;AS$4,$Q60&gt;=AR$4),NETWORKDAYS.INTL(AR$4,$Q60,1,(Holidays!$A$1:$A$248)),0)+IF(AND($P60&lt;AR$4,$Q60&gt;=AS$4,$Q60&gt;=AR$4),NETWORKDAYS.INTL(AR$4,(AS$4)-1,1,(Holidays!$A$1:$A$248)),0))*$S60,"")</f>
        <v>0</v>
      </c>
      <c r="AS60" s="192">
        <f>IFERROR((IF(AND($P60&gt;=AS$4,$P60&lt;AT$4,$Q60&lt;AT$4),NETWORKDAYS.INTL($P60,$Q60,1,(Holidays!$A$1:$A$248)),0)+IF(AND($P60&gt;=AS$4,$P60&lt;AT$4,$Q60&gt;=AT$4),NETWORKDAYS.INTL($P60,(AT$4)-1,1,(Holidays!$A$1:$A$248)),0)+IF(AND($P60&lt;AS$4,$Q60&lt;AT$4,$Q60&gt;=AS$4),NETWORKDAYS.INTL(AS$4,$Q60,1,(Holidays!$A$1:$A$248)),0)+IF(AND($P60&lt;AS$4,$Q60&gt;=AT$4,$Q60&gt;=AS$4),NETWORKDAYS.INTL(AS$4,(AT$4)-1,1,(Holidays!$A$1:$A$248)),0))*$S60,"")</f>
        <v>0</v>
      </c>
      <c r="AT60" s="191">
        <f>IFERROR((IF(AND($P60&gt;=AT$4,$P60&lt;AU$4,$Q60&lt;AU$4),NETWORKDAYS.INTL($P60,$Q60,1,(Holidays!$A$1:$A$248)),0)+IF(AND($P60&gt;=AT$4,$P60&lt;AU$4,$Q60&gt;=AU$4),NETWORKDAYS.INTL($P60,(AU$4)-1,1,(Holidays!$A$1:$A$248)),0)+IF(AND($P60&lt;AT$4,$Q60&lt;AU$4,$Q60&gt;=AT$4),NETWORKDAYS.INTL(AT$4,$Q60,1,(Holidays!$A$1:$A$248)),0)+IF(AND($P60&lt;AT$4,$Q60&gt;=AU$4,$Q60&gt;=AT$4),NETWORKDAYS.INTL(AT$4,(AU$4)-1,1,(Holidays!$A$1:$A$248)),0))*$S60,"")</f>
        <v>0</v>
      </c>
      <c r="AU60" s="191">
        <f>IFERROR((IF(AND($P60&gt;=AU$4,$P60&lt;AV$4,$Q60&lt;AV$4),NETWORKDAYS.INTL($P60,$Q60,1,(Holidays!$A$1:$A$248)),0)+IF(AND($P60&gt;=AU$4,$P60&lt;AV$4,$Q60&gt;=AV$4),NETWORKDAYS.INTL($P60,(AV$4)-1,1,(Holidays!$A$1:$A$248)),0)+IF(AND($P60&lt;AU$4,$Q60&lt;AV$4,$Q60&gt;=AU$4),NETWORKDAYS.INTL(AU$4,$Q60,1,(Holidays!$A$1:$A$248)),0)+IF(AND($P60&lt;AU$4,$Q60&gt;=AV$4,$Q60&gt;=AU$4),NETWORKDAYS.INTL(AU$4,(AV$4)-1,1,(Holidays!$A$1:$A$248)),0))*$S60,"")</f>
        <v>0</v>
      </c>
      <c r="AV60" s="191">
        <f>IFERROR((IF(AND($P60&gt;=AV$4,$P60&lt;AW$4,$Q60&lt;AW$4),NETWORKDAYS.INTL($P60,$Q60,1,(Holidays!$A$1:$A$248)),0)+IF(AND($P60&gt;=AV$4,$P60&lt;AW$4,$Q60&gt;=AW$4),NETWORKDAYS.INTL($P60,(AW$4)-1,1,(Holidays!$A$1:$A$248)),0)+IF(AND($P60&lt;AV$4,$Q60&lt;AW$4,$Q60&gt;=AV$4),NETWORKDAYS.INTL(AV$4,$Q60,1,(Holidays!$A$1:$A$248)),0)+IF(AND($P60&lt;AV$4,$Q60&gt;=AW$4,$Q60&gt;=AV$4),NETWORKDAYS.INTL(AV$4,(AW$4)-1,1,(Holidays!$A$1:$A$248)),0))*$S60,"")</f>
        <v>0</v>
      </c>
      <c r="AW60" s="191">
        <f>IFERROR((IF(AND($P60&gt;=AW$4,$P60&lt;AX$4,$Q60&lt;AX$4),NETWORKDAYS.INTL($P60,$Q60,1,(Holidays!$A$1:$A$248)),0)+IF(AND($P60&gt;=AW$4,$P60&lt;AX$4,$Q60&gt;=AX$4),NETWORKDAYS.INTL($P60,(AX$4)-1,1,(Holidays!$A$1:$A$248)),0)+IF(AND($P60&lt;AW$4,$Q60&lt;AX$4,$Q60&gt;=AW$4),NETWORKDAYS.INTL(AW$4,$Q60,1,(Holidays!$A$1:$A$248)),0)+IF(AND($P60&lt;AW$4,$Q60&gt;=AX$4,$Q60&gt;=AW$4),NETWORKDAYS.INTL(AW$4,(AX$4)-1,1,(Holidays!$A$1:$A$248)),0))*$S60,"")</f>
        <v>0</v>
      </c>
      <c r="AX60" s="191">
        <f>IFERROR((IF(AND($P60&gt;=AX$4,$P60&lt;AY$4,$Q60&lt;AY$4),NETWORKDAYS.INTL($P60,$Q60,1,(Holidays!$A$1:$A$248)),0)+IF(AND($P60&gt;=AX$4,$P60&lt;AY$4,$Q60&gt;=AY$4),NETWORKDAYS.INTL($P60,(AY$4)-1,1,(Holidays!$A$1:$A$248)),0)+IF(AND($P60&lt;AX$4,$Q60&lt;AY$4,$Q60&gt;=AX$4),NETWORKDAYS.INTL(AX$4,$Q60,1,(Holidays!$A$1:$A$248)),0)+IF(AND($P60&lt;AX$4,$Q60&gt;=AY$4,$Q60&gt;=AX$4),NETWORKDAYS.INTL(AX$4,(AY$4)-1,1,(Holidays!$A$1:$A$248)),0))*$S60,"")</f>
        <v>0</v>
      </c>
      <c r="AY60" s="191">
        <f>IFERROR((IF(AND($P60&gt;=AY$4,$P60&lt;AZ$4,$Q60&lt;AZ$4),NETWORKDAYS.INTL($P60,$Q60,1,(Holidays!$A$1:$A$248)),0)+IF(AND($P60&gt;=AY$4,$P60&lt;AZ$4,$Q60&gt;=AZ$4),NETWORKDAYS.INTL($P60,(AZ$4)-1,1,(Holidays!$A$1:$A$248)),0)+IF(AND($P60&lt;AY$4,$Q60&lt;AZ$4,$Q60&gt;=AY$4),NETWORKDAYS.INTL(AY$4,$Q60,1,(Holidays!$A$1:$A$248)),0)+IF(AND($P60&lt;AY$4,$Q60&gt;=AZ$4,$Q60&gt;=AY$4),NETWORKDAYS.INTL(AY$4,(AZ$4)-1,1,(Holidays!$A$1:$A$248)),0))*$S60,"")</f>
        <v>0</v>
      </c>
      <c r="AZ60" s="191">
        <f>IFERROR((IF(AND($P60&gt;=AZ$4,$P60&lt;BA$4,$Q60&lt;BA$4),NETWORKDAYS.INTL($P60,$Q60,1,(Holidays!$A$1:$A$248)),0)+IF(AND($P60&gt;=AZ$4,$P60&lt;BA$4,$Q60&gt;=BA$4),NETWORKDAYS.INTL($P60,(BA$4)-1,1,(Holidays!$A$1:$A$248)),0)+IF(AND($P60&lt;AZ$4,$Q60&lt;BA$4,$Q60&gt;=AZ$4),NETWORKDAYS.INTL(AZ$4,$Q60,1,(Holidays!$A$1:$A$248)),0)+IF(AND($P60&lt;AZ$4,$Q60&gt;=BA$4,$Q60&gt;=AZ$4),NETWORKDAYS.INTL(AZ$4,(BA$4)-1,1,(Holidays!$A$1:$A$248)),0))*$S60,"")</f>
        <v>0</v>
      </c>
      <c r="BA60" s="191">
        <f>IFERROR((IF(AND($P60&gt;=BA$4,$P60&lt;BB$4,$Q60&lt;BB$4),NETWORKDAYS.INTL($P60,$Q60,1,(Holidays!$A$1:$A$248)),0)+IF(AND($P60&gt;=BA$4,$P60&lt;BB$4,$Q60&gt;=BB$4),NETWORKDAYS.INTL($P60,(BB$4)-1,1,(Holidays!$A$1:$A$248)),0)+IF(AND($P60&lt;BA$4,$Q60&lt;BB$4,$Q60&gt;=BA$4),NETWORKDAYS.INTL(BA$4,$Q60,1,(Holidays!$A$1:$A$248)),0)+IF(AND($P60&lt;BA$4,$Q60&gt;=BB$4,$Q60&gt;=BA$4),NETWORKDAYS.INTL(BA$4,(BB$4)-1,1,(Holidays!$A$1:$A$248)),0))*$S60,"")</f>
        <v>0</v>
      </c>
      <c r="BB60" s="191">
        <f>IFERROR((IF(AND($P60&gt;=BB$4,$P60&lt;BC$4,$Q60&lt;BC$4),NETWORKDAYS.INTL($P60,$Q60,1,(Holidays!$A$1:$A$248)),0)+IF(AND($P60&gt;=BB$4,$P60&lt;BC$4,$Q60&gt;=BC$4),NETWORKDAYS.INTL($P60,(BC$4)-1,1,(Holidays!$A$1:$A$248)),0)+IF(AND($P60&lt;BB$4,$Q60&lt;BC$4,$Q60&gt;=BB$4),NETWORKDAYS.INTL(BB$4,$Q60,1,(Holidays!$A$1:$A$248)),0)+IF(AND($P60&lt;BB$4,$Q60&gt;=BC$4,$Q60&gt;=BB$4),NETWORKDAYS.INTL(BB$4,(BC$4)-1,1,(Holidays!$A$1:$A$248)),0))*$S60,"")</f>
        <v>0</v>
      </c>
      <c r="BC60" s="191">
        <f>IFERROR((IF(AND($P60&gt;=BC$4,$P60&lt;BD$4,$Q60&lt;BD$4),NETWORKDAYS.INTL($P60,$Q60,1,(Holidays!$A$1:$A$248)),0)+IF(AND($P60&gt;=BC$4,$P60&lt;BD$4,$Q60&gt;=BD$4),NETWORKDAYS.INTL($P60,(BD$4)-1,1,(Holidays!$A$1:$A$248)),0)+IF(AND($P60&lt;BC$4,$Q60&lt;BD$4,$Q60&gt;=BC$4),NETWORKDAYS.INTL(BC$4,$Q60,1,(Holidays!$A$1:$A$248)),0)+IF(AND($P60&lt;BC$4,$Q60&gt;=BD$4,$Q60&gt;=BC$4),NETWORKDAYS.INTL(BC$4,(BD$4)-1,1,(Holidays!$A$1:$A$248)),0))*$S60,"")</f>
        <v>0</v>
      </c>
      <c r="BD60" s="191">
        <f>IFERROR((IF(AND($P60&gt;=BD$4,$P60&lt;BE$4,$Q60&lt;BE$4),NETWORKDAYS.INTL($P60,$Q60,1,(Holidays!$A$1:$A$248)),0)+IF(AND($P60&gt;=BD$4,$P60&lt;BE$4,$Q60&gt;=BE$4),NETWORKDAYS.INTL($P60,(BE$4)-1,1,(Holidays!$A$1:$A$248)),0)+IF(AND($P60&lt;BD$4,$Q60&lt;BE$4,$Q60&gt;=BD$4),NETWORKDAYS.INTL(BD$4,$Q60,1,(Holidays!$A$1:$A$248)),0)+IF(AND($P60&lt;BD$4,$Q60&gt;=BE$4,$Q60&gt;=BD$4),NETWORKDAYS.INTL(BD$4,(BE$4)-1,1,(Holidays!$A$1:$A$248)),0))*$S60,"")</f>
        <v>0</v>
      </c>
      <c r="BE60" s="191">
        <f>IFERROR((IF(AND($P60&gt;=BE$4,$P60&lt;BF$4,$Q60&lt;BF$4),NETWORKDAYS.INTL($P60,$Q60,1,(Holidays!$A$1:$A$248)),0)+IF(AND($P60&gt;=BE$4,$P60&lt;BF$4,$Q60&gt;=BF$4),NETWORKDAYS.INTL($P60,(BF$4)-1,1,(Holidays!$A$1:$A$248)),0)+IF(AND($P60&lt;BE$4,$Q60&lt;BF$4,$Q60&gt;=BE$4),NETWORKDAYS.INTL(BE$4,$Q60,1,(Holidays!$A$1:$A$248)),0)+IF(AND($P60&lt;BE$4,$Q60&gt;=BF$4,$Q60&gt;=BE$4),NETWORKDAYS.INTL(BE$4,(BF$4)-1,1,(Holidays!$A$1:$A$248)),0))*$S60,"")</f>
        <v>0</v>
      </c>
      <c r="BF60" s="191">
        <f>IFERROR((IF(AND($P60&gt;=BF$4,$P60&lt;BG$4,$Q60&lt;BG$4),NETWORKDAYS.INTL($P60,$Q60,1,(Holidays!$A$1:$A$248)),0)+IF(AND($P60&gt;=BF$4,$P60&lt;BG$4,$Q60&gt;=BG$4),NETWORKDAYS.INTL($P60,(BG$4)-1,1,(Holidays!$A$1:$A$248)),0)+IF(AND($P60&lt;BF$4,$Q60&lt;BG$4,$Q60&gt;=BF$4),NETWORKDAYS.INTL(BF$4,$Q60,1,(Holidays!$A$1:$A$248)),0)+IF(AND($P60&lt;BF$4,$Q60&gt;=BG$4,$Q60&gt;=BF$4),NETWORKDAYS.INTL(BF$4,(BG$4)-1,1,(Holidays!$A$1:$A$248)),0))*$S60,"")</f>
        <v>0</v>
      </c>
      <c r="BG60" s="191">
        <f>IFERROR((IF(AND($P60&gt;=BG$4,$P60&lt;BH$4,$Q60&lt;BH$4),NETWORKDAYS.INTL($P60,$Q60,1,(Holidays!$A$1:$A$248)),0)+IF(AND($P60&gt;=BG$4,$P60&lt;BH$4,$Q60&gt;=BH$4),NETWORKDAYS.INTL($P60,(BH$4)-1,1,(Holidays!$A$1:$A$248)),0)+IF(AND($P60&lt;BG$4,$Q60&lt;BH$4,$Q60&gt;=BG$4),NETWORKDAYS.INTL(BG$4,$Q60,1,(Holidays!$A$1:$A$248)),0)+IF(AND($P60&lt;BG$4,$Q60&gt;=BH$4,$Q60&gt;=BG$4),NETWORKDAYS.INTL(BG$4,(BH$4)-1,1,(Holidays!$A$1:$A$248)),0))*$S60,"")</f>
        <v>0</v>
      </c>
      <c r="BH60" s="191">
        <f>IFERROR((IF(AND($P60&gt;=BH$4,$P60&lt;BI$4,$Q60&lt;BI$4),NETWORKDAYS.INTL($P60,$Q60,1,(Holidays!$A$1:$A$248)),0)+IF(AND($P60&gt;=BH$4,$P60&lt;BI$4,$Q60&gt;=BI$4),NETWORKDAYS.INTL($P60,(BI$4)-1,1,(Holidays!$A$1:$A$248)),0)+IF(AND($P60&lt;BH$4,$Q60&lt;BI$4,$Q60&gt;=BH$4),NETWORKDAYS.INTL(BH$4,$Q60,1,(Holidays!$A$1:$A$248)),0)+IF(AND($P60&lt;BH$4,$Q60&gt;=BI$4,$Q60&gt;=BH$4),NETWORKDAYS.INTL(BH$4,(BI$4)-1,1,(Holidays!$A$1:$A$248)),0))*$S60,"")</f>
        <v>0</v>
      </c>
      <c r="BI60" s="191">
        <f>IFERROR((IF(AND($P60&gt;=BI$4,$P60&lt;BJ$4,$Q60&lt;BJ$4),NETWORKDAYS.INTL($P60,$Q60,1,(Holidays!$A$1:$A$248)),0)+IF(AND($P60&gt;=BI$4,$P60&lt;BJ$4,$Q60&gt;=BJ$4),NETWORKDAYS.INTL($P60,(BJ$4)-1,1,(Holidays!$A$1:$A$248)),0)+IF(AND($P60&lt;BI$4,$Q60&lt;BJ$4,$Q60&gt;=BI$4),NETWORKDAYS.INTL(BI$4,$Q60,1,(Holidays!$A$1:$A$248)),0)+IF(AND($P60&lt;BI$4,$Q60&gt;=BJ$4,$Q60&gt;=BI$4),NETWORKDAYS.INTL(BI$4,(BJ$4)-1,1,(Holidays!$A$1:$A$248)),0))*$S60,"")</f>
        <v>0</v>
      </c>
      <c r="BJ60" s="191">
        <f>IFERROR((IF(AND($P60&gt;=BJ$4,$P60&lt;BK$4,$Q60&lt;BK$4),NETWORKDAYS.INTL($P60,$Q60,1,(Holidays!$A$1:$A$248)),0)+IF(AND($P60&gt;=BJ$4,$P60&lt;BK$4,$Q60&gt;=BK$4),NETWORKDAYS.INTL($P60,(BK$4)-1,1,(Holidays!$A$1:$A$248)),0)+IF(AND($P60&lt;BJ$4,$Q60&lt;BK$4,$Q60&gt;=BJ$4),NETWORKDAYS.INTL(BJ$4,$Q60,1,(Holidays!$A$1:$A$248)),0)+IF(AND($P60&lt;BJ$4,$Q60&gt;=BK$4,$Q60&gt;=BJ$4),NETWORKDAYS.INTL(BJ$4,(BK$4)-1,1,(Holidays!$A$1:$A$248)),0))*$S60,"")</f>
        <v>0</v>
      </c>
      <c r="BK60" s="191">
        <f>IFERROR((IF(AND($P60&gt;=BK$4,$P60&lt;BL$4,$Q60&lt;BL$4),NETWORKDAYS.INTL($P60,$Q60,1,(Holidays!$A$1:$A$248)),0)+IF(AND($P60&gt;=BK$4,$P60&lt;BL$4,$Q60&gt;=BL$4),NETWORKDAYS.INTL($P60,(BL$4)-1,1,(Holidays!$A$1:$A$248)),0)+IF(AND($P60&lt;BK$4,$Q60&lt;BL$4,$Q60&gt;=BK$4),NETWORKDAYS.INTL(BK$4,$Q60,1,(Holidays!$A$1:$A$248)),0)+IF(AND($P60&lt;BK$4,$Q60&gt;=BL$4,$Q60&gt;=BK$4),NETWORKDAYS.INTL(BK$4,(BL$4)-1,1,(Holidays!$A$1:$A$248)),0))*$S60,"")</f>
        <v>0</v>
      </c>
      <c r="BL60" s="191">
        <f>IFERROR((IF(AND($P60&gt;=BL$4,$P60&lt;BM$4,$Q60&lt;BM$4),NETWORKDAYS.INTL($P60,$Q60,1,(Holidays!$A$1:$A$248)),0)+IF(AND($P60&gt;=BL$4,$P60&lt;BM$4,$Q60&gt;=BM$4),NETWORKDAYS.INTL($P60,(BM$4)-1,1,(Holidays!$A$1:$A$248)),0)+IF(AND($P60&lt;BL$4,$Q60&lt;BM$4,$Q60&gt;=BL$4),NETWORKDAYS.INTL(BL$4,$Q60,1,(Holidays!$A$1:$A$248)),0)+IF(AND($P60&lt;BL$4,$Q60&gt;=BM$4,$Q60&gt;=BL$4),NETWORKDAYS.INTL(BL$4,(BM$4)-1,1,(Holidays!$A$1:$A$248)),0))*$S60,"")</f>
        <v>0</v>
      </c>
      <c r="BM60" s="191">
        <f>IFERROR((IF(AND($P60&gt;=BM$4,$P60&lt;BN$4,$Q60&lt;BN$4),NETWORKDAYS.INTL($P60,$Q60,1,(Holidays!$A$1:$A$248)),0)+IF(AND($P60&gt;=BM$4,$P60&lt;BN$4,$Q60&gt;=BN$4),NETWORKDAYS.INTL($P60,(BN$4)-1,1,(Holidays!$A$1:$A$248)),0)+IF(AND($P60&lt;BM$4,$Q60&lt;BN$4,$Q60&gt;=BM$4),NETWORKDAYS.INTL(BM$4,$Q60,1,(Holidays!$A$1:$A$248)),0)+IF(AND($P60&lt;BM$4,$Q60&gt;=BN$4,$Q60&gt;=BM$4),NETWORKDAYS.INTL(BM$4,(BN$4)-1,1,(Holidays!$A$1:$A$248)),0))*$S60,"")</f>
        <v>0</v>
      </c>
      <c r="BN60" s="191">
        <f>IFERROR((IF(AND($P60&gt;=BN$4,$P60&lt;BO$4,$Q60&lt;BO$4),NETWORKDAYS.INTL($P60,$Q60,1,(Holidays!$A$1:$A$248)),0)+IF(AND($P60&gt;=BN$4,$P60&lt;BO$4,$Q60&gt;=BO$4),NETWORKDAYS.INTL($P60,(BO$4)-1,1,(Holidays!$A$1:$A$248)),0)+IF(AND($P60&lt;BN$4,$Q60&lt;BO$4,$Q60&gt;=BN$4),NETWORKDAYS.INTL(BN$4,$Q60,1,(Holidays!$A$1:$A$248)),0)+IF(AND($P60&lt;BN$4,$Q60&gt;=BO$4,$Q60&gt;=BN$4),NETWORKDAYS.INTL(BN$4,(BO$4)-1,1,(Holidays!$A$1:$A$248)),0))*$S60,"")</f>
        <v>0</v>
      </c>
      <c r="BO60" s="191">
        <f>IFERROR((IF(AND($P60&gt;=BO$4,$P60&lt;BP$4,$Q60&lt;BP$4),NETWORKDAYS.INTL($P60,$Q60,1,(Holidays!$A$1:$A$248)),0)+IF(AND($P60&gt;=BO$4,$P60&lt;BP$4,$Q60&gt;=BP$4),NETWORKDAYS.INTL($P60,(BP$4)-1,1,(Holidays!$A$1:$A$248)),0)+IF(AND($P60&lt;BO$4,$Q60&lt;BP$4,$Q60&gt;=BO$4),NETWORKDAYS.INTL(BO$4,$Q60,1,(Holidays!$A$1:$A$248)),0)+IF(AND($P60&lt;BO$4,$Q60&gt;=BP$4,$Q60&gt;=BO$4),NETWORKDAYS.INTL(BO$4,(BP$4)-1,1,(Holidays!$A$1:$A$248)),0))*$S60,"")</f>
        <v>0</v>
      </c>
      <c r="BP60" s="191">
        <f>IFERROR((IF(AND($P60&gt;=BP$4,$P60&lt;BQ$4,$Q60&lt;BQ$4),NETWORKDAYS.INTL($P60,$Q60,1,(Holidays!$A$1:$A$248)),0)+IF(AND($P60&gt;=BP$4,$P60&lt;BQ$4,$Q60&gt;=BQ$4),NETWORKDAYS.INTL($P60,(BQ$4)-1,1,(Holidays!$A$1:$A$248)),0)+IF(AND($P60&lt;BP$4,$Q60&lt;BQ$4,$Q60&gt;=BP$4),NETWORKDAYS.INTL(BP$4,$Q60,1,(Holidays!$A$1:$A$248)),0)+IF(AND($P60&lt;BP$4,$Q60&gt;=BQ$4,$Q60&gt;=BP$4),NETWORKDAYS.INTL(BP$4,(BQ$4)-1,1,(Holidays!$A$1:$A$248)),0))*$S60,"")</f>
        <v>0</v>
      </c>
      <c r="BQ60" s="191">
        <f>IFERROR((IF(AND($P60&gt;=BQ$4,$P60&lt;BR$4,$Q60&lt;BR$4),NETWORKDAYS.INTL($P60,$Q60,1,(Holidays!$A$1:$A$248)),0)+IF(AND($P60&gt;=BQ$4,$P60&lt;BR$4,$Q60&gt;=BR$4),NETWORKDAYS.INTL($P60,(BR$4)-1,1,(Holidays!$A$1:$A$248)),0)+IF(AND($P60&lt;BQ$4,$Q60&lt;BR$4,$Q60&gt;=BQ$4),NETWORKDAYS.INTL(BQ$4,$Q60,1,(Holidays!$A$1:$A$248)),0)+IF(AND($P60&lt;BQ$4,$Q60&gt;=BR$4,$Q60&gt;=BQ$4),NETWORKDAYS.INTL(BQ$4,(BR$4)-1,1,(Holidays!$A$1:$A$248)),0))*$S60,"")</f>
        <v>0</v>
      </c>
      <c r="BR60" s="191">
        <f>IFERROR((IF(AND($P60&gt;=BR$4,$P60&lt;BS$4,$Q60&lt;BS$4),NETWORKDAYS.INTL($P60,$Q60,1,(Holidays!$A$1:$A$248)),0)+IF(AND($P60&gt;=BR$4,$P60&lt;BS$4,$Q60&gt;=BS$4),NETWORKDAYS.INTL($P60,(BS$4)-1,1,(Holidays!$A$1:$A$248)),0)+IF(AND($P60&lt;BR$4,$Q60&lt;BS$4,$Q60&gt;=BR$4),NETWORKDAYS.INTL(BR$4,$Q60,1,(Holidays!$A$1:$A$248)),0)+IF(AND($P60&lt;BR$4,$Q60&gt;=BS$4,$Q60&gt;=BR$4),NETWORKDAYS.INTL(BR$4,(BS$4)-1,1,(Holidays!$A$1:$A$248)),0))*$S60,"")</f>
        <v>0</v>
      </c>
      <c r="BS60" s="191">
        <f>IFERROR((IF(AND($P60&gt;=BS$4,$P60&lt;BT$4,$Q60&lt;BT$4),NETWORKDAYS.INTL($P60,$Q60,1,(Holidays!$A$1:$A$248)),0)+IF(AND($P60&gt;=BS$4,$P60&lt;BT$4,$Q60&gt;=BT$4),NETWORKDAYS.INTL($P60,(BT$4)-1,1,(Holidays!$A$1:$A$248)),0)+IF(AND($P60&lt;BS$4,$Q60&lt;BT$4,$Q60&gt;=BS$4),NETWORKDAYS.INTL(BS$4,$Q60,1,(Holidays!$A$1:$A$248)),0)+IF(AND($P60&lt;BS$4,$Q60&gt;=BT$4,$Q60&gt;=BS$4),NETWORKDAYS.INTL(BS$4,(BT$4)-1,1,(Holidays!$A$1:$A$248)),0))*$S60,"")</f>
        <v>0</v>
      </c>
      <c r="BT60" s="191">
        <f>IFERROR((IF(AND($P60&gt;=BT$4,$P60&lt;BU$4,$Q60&lt;BU$4),NETWORKDAYS.INTL($P60,$Q60,1,(Holidays!$A$1:$A$248)),0)+IF(AND($P60&gt;=BT$4,$P60&lt;BU$4,$Q60&gt;=BU$4),NETWORKDAYS.INTL($P60,(BU$4)-1,1,(Holidays!$A$1:$A$248)),0)+IF(AND($P60&lt;BT$4,$Q60&lt;BU$4,$Q60&gt;=BT$4),NETWORKDAYS.INTL(BT$4,$Q60,1,(Holidays!$A$1:$A$248)),0)+IF(AND($P60&lt;BT$4,$Q60&gt;=BU$4,$Q60&gt;=BT$4),NETWORKDAYS.INTL(BT$4,(BU$4)-1,1,(Holidays!$A$1:$A$248)),0))*$S60,"")</f>
        <v>0</v>
      </c>
      <c r="BU60" s="191">
        <f>IFERROR((IF(AND($P60&gt;=BU$4,$P60&lt;BV$4,$Q60&lt;BV$4),NETWORKDAYS.INTL($P60,$Q60,1,(Holidays!$A$1:$A$248)),0)+IF(AND($P60&gt;=BU$4,$P60&lt;BV$4,$Q60&gt;=BV$4),NETWORKDAYS.INTL($P60,(BV$4)-1,1,(Holidays!$A$1:$A$248)),0)+IF(AND($P60&lt;BU$4,$Q60&lt;BV$4,$Q60&gt;=BU$4),NETWORKDAYS.INTL(BU$4,$Q60,1,(Holidays!$A$1:$A$248)),0)+IF(AND($P60&lt;BU$4,$Q60&gt;=BV$4,$Q60&gt;=BU$4),NETWORKDAYS.INTL(BU$4,(BV$4)-1,1,(Holidays!$A$1:$A$248)),0))*$S60,"")</f>
        <v>0</v>
      </c>
      <c r="BV60" s="191">
        <f>IFERROR((IF(AND($P60&gt;=BV$4,$P60&lt;BW$4,$Q60&lt;BW$4),NETWORKDAYS.INTL($P60,$Q60,1,(Holidays!$A$1:$A$248)),0)+IF(AND($P60&gt;=BV$4,$P60&lt;BW$4,$Q60&gt;=BW$4),NETWORKDAYS.INTL($P60,(BW$4)-1,1,(Holidays!$A$1:$A$248)),0)+IF(AND($P60&lt;BV$4,$Q60&lt;BW$4,$Q60&gt;=BV$4),NETWORKDAYS.INTL(BV$4,$Q60,1,(Holidays!$A$1:$A$248)),0)+IF(AND($P60&lt;BV$4,$Q60&gt;=BW$4,$Q60&gt;=BV$4),NETWORKDAYS.INTL(BV$4,(BW$4)-1,1,(Holidays!$A$1:$A$248)),0))*$S60,"")</f>
        <v>0</v>
      </c>
      <c r="BW60" s="191">
        <f>IFERROR((IF(AND($P60&gt;=BW$4,$P60&lt;BX$4,$Q60&lt;BX$4),NETWORKDAYS.INTL($P60,$Q60,1,(Holidays!$A$1:$A$248)),0)+IF(AND($P60&gt;=BW$4,$P60&lt;BX$4,$Q60&gt;=BX$4),NETWORKDAYS.INTL($P60,(BX$4)-1,1,(Holidays!$A$1:$A$248)),0)+IF(AND($P60&lt;BW$4,$Q60&lt;BX$4,$Q60&gt;=BW$4),NETWORKDAYS.INTL(BW$4,$Q60,1,(Holidays!$A$1:$A$248)),0)+IF(AND($P60&lt;BW$4,$Q60&gt;=BX$4,$Q60&gt;=BW$4),NETWORKDAYS.INTL(BW$4,(BX$4)-1,1,(Holidays!$A$1:$A$248)),0))*$S60,"")</f>
        <v>0</v>
      </c>
      <c r="BX60" s="191">
        <f>IFERROR((IF(AND($P60&gt;=BX$4,$P60&lt;BY$4,$Q60&lt;BY$4),NETWORKDAYS.INTL($P60,$Q60,1,(Holidays!$A$1:$A$248)),0)+IF(AND($P60&gt;=BX$4,$P60&lt;BY$4,$Q60&gt;=BY$4),NETWORKDAYS.INTL($P60,(BY$4)-1,1,(Holidays!$A$1:$A$248)),0)+IF(AND($P60&lt;BX$4,$Q60&lt;BY$4,$Q60&gt;=BX$4),NETWORKDAYS.INTL(BX$4,$Q60,1,(Holidays!$A$1:$A$248)),0)+IF(AND($P60&lt;BX$4,$Q60&gt;=BY$4,$Q60&gt;=BX$4),NETWORKDAYS.INTL(BX$4,(BY$4)-1,1,(Holidays!$A$1:$A$248)),0))*$S60,"")</f>
        <v>0</v>
      </c>
      <c r="BY60" s="191">
        <f>IFERROR((IF(AND($P60&gt;=BY$4,$P60&lt;BZ$4,$Q60&lt;BZ$4),NETWORKDAYS.INTL($P60,$Q60,1,(Holidays!$A$1:$A$248)),0)+IF(AND($P60&gt;=BY$4,$P60&lt;BZ$4,$Q60&gt;=BZ$4),NETWORKDAYS.INTL($P60,(BZ$4)-1,1,(Holidays!$A$1:$A$248)),0)+IF(AND($P60&lt;BY$4,$Q60&lt;BZ$4,$Q60&gt;=BY$4),NETWORKDAYS.INTL(BY$4,$Q60,1,(Holidays!$A$1:$A$248)),0)+IF(AND($P60&lt;BY$4,$Q60&gt;=BZ$4,$Q60&gt;=BY$4),NETWORKDAYS.INTL(BY$4,(BZ$4)-1,1,(Holidays!$A$1:$A$248)),0))*$S60,"")</f>
        <v>0</v>
      </c>
      <c r="BZ60" s="191">
        <f>IFERROR((IF(AND($P60&gt;=BZ$4,$P60&lt;CA$4,$Q60&lt;CA$4),NETWORKDAYS.INTL($P60,$Q60,1,(Holidays!$A$1:$A$248)),0)+IF(AND($P60&gt;=BZ$4,$P60&lt;CA$4,$Q60&gt;=CA$4),NETWORKDAYS.INTL($P60,(CA$4)-1,1,(Holidays!$A$1:$A$248)),0)+IF(AND($P60&lt;BZ$4,$Q60&lt;CA$4,$Q60&gt;=BZ$4),NETWORKDAYS.INTL(BZ$4,$Q60,1,(Holidays!$A$1:$A$248)),0)+IF(AND($P60&lt;BZ$4,$Q60&gt;=CA$4,$Q60&gt;=BZ$4),NETWORKDAYS.INTL(BZ$4,(CA$4)-1,1,(Holidays!$A$1:$A$248)),0))*$S60,"")</f>
        <v>0</v>
      </c>
      <c r="CA60" s="191">
        <f>IFERROR((IF(AND($P60&gt;=CA$4,$P60&lt;CB$4,$Q60&lt;CB$4),NETWORKDAYS.INTL($P60,$Q60,1,(Holidays!$A$1:$A$248)),0)+IF(AND($P60&gt;=CA$4,$P60&lt;CB$4,$Q60&gt;=CB$4),NETWORKDAYS.INTL($P60,(CB$4)-1,1,(Holidays!$A$1:$A$248)),0)+IF(AND($P60&lt;CA$4,$Q60&lt;CB$4,$Q60&gt;=CA$4),NETWORKDAYS.INTL(CA$4,$Q60,1,(Holidays!$A$1:$A$248)),0)+IF(AND($P60&lt;CA$4,$Q60&gt;=CB$4,$Q60&gt;=CA$4),NETWORKDAYS.INTL(CA$4,(CB$4)-1,1,(Holidays!$A$1:$A$248)),0))*$S60,"")</f>
        <v>0</v>
      </c>
      <c r="CB60" s="191">
        <f>IFERROR((IF(AND($P60&gt;=CB$4,$P60&lt;CC$4,$Q60&lt;CC$4),NETWORKDAYS.INTL($P60,$Q60,1,(Holidays!$A$1:$A$248)),0)+IF(AND($P60&gt;=CB$4,$P60&lt;CC$4,$Q60&gt;=CC$4),NETWORKDAYS.INTL($P60,(CC$4)-1,1,(Holidays!$A$1:$A$248)),0)+IF(AND($P60&lt;CB$4,$Q60&lt;CC$4,$Q60&gt;=CB$4),NETWORKDAYS.INTL(CB$4,$Q60,1,(Holidays!$A$1:$A$248)),0)+IF(AND($P60&lt;CB$4,$Q60&gt;=CC$4,$Q60&gt;=CB$4),NETWORKDAYS.INTL(CB$4,(CC$4)-1,1,(Holidays!$A$1:$A$248)),0))*$S60,"")</f>
        <v>0</v>
      </c>
      <c r="CC60" s="191">
        <f>IFERROR((IF(AND($P60&gt;=CC$4,$P60&lt;CD$4,$Q60&lt;CD$4),NETWORKDAYS.INTL($P60,$Q60,1,(Holidays!$A$1:$A$248)),0)+IF(AND($P60&gt;=CC$4,$P60&lt;CD$4,$Q60&gt;=CD$4),NETWORKDAYS.INTL($P60,(CD$4)-1,1,(Holidays!$A$1:$A$248)),0)+IF(AND($P60&lt;CC$4,$Q60&lt;CD$4,$Q60&gt;=CC$4),NETWORKDAYS.INTL(CC$4,$Q60,1,(Holidays!$A$1:$A$248)),0)+IF(AND($P60&lt;CC$4,$Q60&gt;=CD$4,$Q60&gt;=CC$4),NETWORKDAYS.INTL(CC$4,(CD$4)-1,1,(Holidays!$A$1:$A$248)),0))*$S60,"")</f>
        <v>0</v>
      </c>
      <c r="CD60" s="191">
        <f>IFERROR((IF(AND($P60&gt;=CD$4,$P60&lt;CE$4,$Q60&lt;CE$4),NETWORKDAYS.INTL($P60,$Q60,1,(Holidays!$A$1:$A$248)),0)+IF(AND($P60&gt;=CD$4,$P60&lt;CE$4,$Q60&gt;=CE$4),NETWORKDAYS.INTL($P60,(CE$4)-1,1,(Holidays!$A$1:$A$248)),0)+IF(AND($P60&lt;CD$4,$Q60&lt;CE$4,$Q60&gt;=CD$4),NETWORKDAYS.INTL(CD$4,$Q60,1,(Holidays!$A$1:$A$248)),0)+IF(AND($P60&lt;CD$4,$Q60&gt;=CE$4,$Q60&gt;=CD$4),NETWORKDAYS.INTL(CD$4,(CE$4)-1,1,(Holidays!$A$1:$A$248)),0))*$S60,"")</f>
        <v>0</v>
      </c>
      <c r="CE60" s="191">
        <f>IFERROR((IF(AND($P60&gt;=CE$4,$P60&lt;CF$4,$Q60&lt;CF$4),NETWORKDAYS.INTL($P60,$Q60,1,(Holidays!$A$1:$A$248)),0)+IF(AND($P60&gt;=CE$4,$P60&lt;CF$4,$Q60&gt;=CF$4),NETWORKDAYS.INTL($P60,(CF$4)-1,1,(Holidays!$A$1:$A$248)),0)+IF(AND($P60&lt;CE$4,$Q60&lt;CF$4,$Q60&gt;=CE$4),NETWORKDAYS.INTL(CE$4,$Q60,1,(Holidays!$A$1:$A$248)),0)+IF(AND($P60&lt;CE$4,$Q60&gt;=CF$4,$Q60&gt;=CE$4),NETWORKDAYS.INTL(CE$4,(CF$4)-1,1,(Holidays!$A$1:$A$248)),0))*$S60,"")</f>
        <v>0</v>
      </c>
      <c r="CF60" s="191">
        <f>IFERROR((IF(AND($P60&gt;=CF$4,$P60&lt;CG$4,$Q60&lt;CG$4),NETWORKDAYS.INTL($P60,$Q60,1,(Holidays!$A$1:$A$248)),0)+IF(AND($P60&gt;=CF$4,$P60&lt;CG$4,$Q60&gt;=CG$4),NETWORKDAYS.INTL($P60,(CG$4)-1,1,(Holidays!$A$1:$A$248)),0)+IF(AND($P60&lt;CF$4,$Q60&lt;CG$4,$Q60&gt;=CF$4),NETWORKDAYS.INTL(CF$4,$Q60,1,(Holidays!$A$1:$A$248)),0)+IF(AND($P60&lt;CF$4,$Q60&gt;=CG$4,$Q60&gt;=CF$4),NETWORKDAYS.INTL(CF$4,(CG$4)-1,1,(Holidays!$A$1:$A$248)),0))*$S60,"")</f>
        <v>0</v>
      </c>
      <c r="CG60" s="191">
        <f>IFERROR((IF(AND($P60&gt;=CG$4,$P60&lt;CH$4,$Q60&lt;CH$4),NETWORKDAYS.INTL($P60,$Q60,1,(Holidays!$A$1:$A$248)),0)+IF(AND($P60&gt;=CG$4,$P60&lt;CH$4,$Q60&gt;=CH$4),NETWORKDAYS.INTL($P60,(CH$4)-1,1,(Holidays!$A$1:$A$248)),0)+IF(AND($P60&lt;CG$4,$Q60&lt;CH$4,$Q60&gt;=CG$4),NETWORKDAYS.INTL(CG$4,$Q60,1,(Holidays!$A$1:$A$248)),0)+IF(AND($P60&lt;CG$4,$Q60&gt;=CH$4,$Q60&gt;=CG$4),NETWORKDAYS.INTL(CG$4,(CH$4)-1,1,(Holidays!$A$1:$A$248)),0))*$S60,"")</f>
        <v>0</v>
      </c>
      <c r="CH60" s="191">
        <f>IFERROR((IF(AND($P60&gt;=CH$4,$P60&lt;CI$4,$Q60&lt;CI$4),NETWORKDAYS.INTL($P60,$Q60,1,(Holidays!$A$1:$A$248)),0)+IF(AND($P60&gt;=CH$4,$P60&lt;CI$4,$Q60&gt;=CI$4),NETWORKDAYS.INTL($P60,(CI$4)-1,1,(Holidays!$A$1:$A$248)),0)+IF(AND($P60&lt;CH$4,$Q60&lt;CI$4,$Q60&gt;=CH$4),NETWORKDAYS.INTL(CH$4,$Q60,1,(Holidays!$A$1:$A$248)),0)+IF(AND($P60&lt;CH$4,$Q60&gt;=CI$4,$Q60&gt;=CH$4),NETWORKDAYS.INTL(CH$4,(CI$4)-1,1,(Holidays!$A$1:$A$248)),0))*$S60,"")</f>
        <v>0</v>
      </c>
      <c r="CI60" s="191">
        <f>IFERROR((IF(AND($P60&gt;=CI$4,$P60&lt;CJ$4,$Q60&lt;CJ$4),NETWORKDAYS.INTL($P60,$Q60,1,(Holidays!$A$1:$A$248)),0)+IF(AND($P60&gt;=CI$4,$P60&lt;CJ$4,$Q60&gt;=CJ$4),NETWORKDAYS.INTL($P60,(CJ$4)-1,1,(Holidays!$A$1:$A$248)),0)+IF(AND($P60&lt;CI$4,$Q60&lt;CJ$4,$Q60&gt;=CI$4),NETWORKDAYS.INTL(CI$4,$Q60,1,(Holidays!$A$1:$A$248)),0)+IF(AND($P60&lt;CI$4,$Q60&gt;=CJ$4,$Q60&gt;=CI$4),NETWORKDAYS.INTL(CI$4,(CJ$4)-1,1,(Holidays!$A$1:$A$248)),0))*$S60,"")</f>
        <v>0</v>
      </c>
      <c r="CJ60" s="191">
        <f>IFERROR((IF(AND($P60&gt;=CJ$4,$P60&lt;CK$4,$Q60&lt;CK$4),NETWORKDAYS.INTL($P60,$Q60,1,(Holidays!$A$1:$A$248)),0)+IF(AND($P60&gt;=CJ$4,$P60&lt;CK$4,$Q60&gt;=CK$4),NETWORKDAYS.INTL($P60,(CK$4)-1,1,(Holidays!$A$1:$A$248)),0)+IF(AND($P60&lt;CJ$4,$Q60&lt;CK$4,$Q60&gt;=CJ$4),NETWORKDAYS.INTL(CJ$4,$Q60,1,(Holidays!$A$1:$A$248)),0)+IF(AND($P60&lt;CJ$4,$Q60&gt;=CK$4,$Q60&gt;=CJ$4),NETWORKDAYS.INTL(CJ$4,(CK$4)-1,1,(Holidays!$A$1:$A$248)),0))*$S60,"")</f>
        <v>0</v>
      </c>
      <c r="CK60" s="191">
        <f>IFERROR((IF(AND($P60&gt;=CK$4,$P60&lt;CL$4,$Q60&lt;CL$4),NETWORKDAYS.INTL($P60,$Q60,1,(Holidays!$A$1:$A$248)),0)+IF(AND($P60&gt;=CK$4,$P60&lt;CL$4,$Q60&gt;=CL$4),NETWORKDAYS.INTL($P60,(CL$4)-1,1,(Holidays!$A$1:$A$248)),0)+IF(AND($P60&lt;CK$4,$Q60&lt;CL$4,$Q60&gt;=CK$4),NETWORKDAYS.INTL(CK$4,$Q60,1,(Holidays!$A$1:$A$248)),0)+IF(AND($P60&lt;CK$4,$Q60&gt;=CL$4,$Q60&gt;=CK$4),NETWORKDAYS.INTL(CK$4,(CL$4)-1,1,(Holidays!$A$1:$A$248)),0))*$S60,"")</f>
        <v>0</v>
      </c>
      <c r="CL60" s="191">
        <f>IFERROR((IF(AND($P60&gt;=CL$4,$P60&lt;CM$4,$Q60&lt;CM$4),NETWORKDAYS.INTL($P60,$Q60,1,(Holidays!$A$1:$A$248)),0)+IF(AND($P60&gt;=CL$4,$P60&lt;CM$4,$Q60&gt;=CM$4),NETWORKDAYS.INTL($P60,(CM$4)-1,1,(Holidays!$A$1:$A$248)),0)+IF(AND($P60&lt;CL$4,$Q60&lt;CM$4,$Q60&gt;=CL$4),NETWORKDAYS.INTL(CL$4,$Q60,1,(Holidays!$A$1:$A$248)),0)+IF(AND($P60&lt;CL$4,$Q60&gt;=CM$4,$Q60&gt;=CL$4),NETWORKDAYS.INTL(CL$4,(CM$4)-1,1,(Holidays!$A$1:$A$248)),0))*$S60,"")</f>
        <v>0</v>
      </c>
      <c r="CM60" s="191">
        <f>IFERROR((IF(AND($P60&gt;=CM$4,$P60&lt;CN$4,$Q60&lt;CN$4),NETWORKDAYS.INTL($P60,$Q60,1,(Holidays!$A$1:$A$248)),0)+IF(AND($P60&gt;=CM$4,$P60&lt;CN$4,$Q60&gt;=CN$4),NETWORKDAYS.INTL($P60,(CN$4)-1,1,(Holidays!$A$1:$A$248)),0)+IF(AND($P60&lt;CM$4,$Q60&lt;CN$4,$Q60&gt;=CM$4),NETWORKDAYS.INTL(CM$4,$Q60,1,(Holidays!$A$1:$A$248)),0)+IF(AND($P60&lt;CM$4,$Q60&gt;=CN$4,$Q60&gt;=CM$4),NETWORKDAYS.INTL(CM$4,(CN$4)-1,1,(Holidays!$A$1:$A$248)),0))*$S60,"")</f>
        <v>0</v>
      </c>
      <c r="CN60" s="191">
        <f>IFERROR((IF(AND($P60&gt;=CN$4,$P60&lt;CO$4,$Q60&lt;CO$4),NETWORKDAYS.INTL($P60,$Q60,1,(Holidays!$A$1:$A$248)),0)+IF(AND($P60&gt;=CN$4,$P60&lt;CO$4,$Q60&gt;=CO$4),NETWORKDAYS.INTL($P60,(CO$4)-1,1,(Holidays!$A$1:$A$248)),0)+IF(AND($P60&lt;CN$4,$Q60&lt;CO$4,$Q60&gt;=CN$4),NETWORKDAYS.INTL(CN$4,$Q60,1,(Holidays!$A$1:$A$248)),0)+IF(AND($P60&lt;CN$4,$Q60&gt;=CO$4,$Q60&gt;=CN$4),NETWORKDAYS.INTL(CN$4,(CO$4)-1,1,(Holidays!$A$1:$A$248)),0))*$S60,"")</f>
        <v>0</v>
      </c>
      <c r="CO60" s="191">
        <f>IFERROR((IF(AND($P60&gt;=CO$4,$P60&lt;CP$4,$Q60&lt;CP$4),NETWORKDAYS.INTL($P60,$Q60,1,(Holidays!$A$1:$A$248)),0)+IF(AND($P60&gt;=CO$4,$P60&lt;CP$4,$Q60&gt;=CP$4),NETWORKDAYS.INTL($P60,(CP$4)-1,1,(Holidays!$A$1:$A$248)),0)+IF(AND($P60&lt;CO$4,$Q60&lt;CP$4,$Q60&gt;=CO$4),NETWORKDAYS.INTL(CO$4,$Q60,1,(Holidays!$A$1:$A$248)),0)+IF(AND($P60&lt;CO$4,$Q60&gt;=CP$4,$Q60&gt;=CO$4),NETWORKDAYS.INTL(CO$4,(CP$4)-1,1,(Holidays!$A$1:$A$248)),0))*$S60,"")</f>
        <v>0</v>
      </c>
      <c r="CP60" s="191">
        <f>IFERROR((IF(AND($P60&gt;=CP$4,$P60&lt;CQ$4,$Q60&lt;CQ$4),NETWORKDAYS.INTL($P60,$Q60,1,(Holidays!$A$1:$A$248)),0)+IF(AND($P60&gt;=CP$4,$P60&lt;CQ$4,$Q60&gt;=CQ$4),NETWORKDAYS.INTL($P60,(CQ$4)-1,1,(Holidays!$A$1:$A$248)),0)+IF(AND($P60&lt;CP$4,$Q60&lt;CQ$4,$Q60&gt;=CP$4),NETWORKDAYS.INTL(CP$4,$Q60,1,(Holidays!$A$1:$A$248)),0)+IF(AND($P60&lt;CP$4,$Q60&gt;=CQ$4,$Q60&gt;=CP$4),NETWORKDAYS.INTL(CP$4,(CQ$4)-1,1,(Holidays!$A$1:$A$248)),0))*$S60,"")</f>
        <v>0</v>
      </c>
      <c r="CQ60" s="191">
        <f>IFERROR((IF(AND($P60&gt;=CQ$4,$P60&lt;CR$4,$Q60&lt;CR$4),NETWORKDAYS.INTL($P60,$Q60,1,(Holidays!$A$1:$A$248)),0)+IF(AND($P60&gt;=CQ$4,$P60&lt;CR$4,$Q60&gt;=CR$4),NETWORKDAYS.INTL($P60,(CR$4)-1,1,(Holidays!$A$1:$A$248)),0)+IF(AND($P60&lt;CQ$4,$Q60&lt;CR$4,$Q60&gt;=CQ$4),NETWORKDAYS.INTL(CQ$4,$Q60,1,(Holidays!$A$1:$A$248)),0)+IF(AND($P60&lt;CQ$4,$Q60&gt;=CR$4,$Q60&gt;=CQ$4),NETWORKDAYS.INTL(CQ$4,(CR$4)-1,1,(Holidays!$A$1:$A$248)),0))*$S60,"")</f>
        <v>0</v>
      </c>
      <c r="CR60" s="191">
        <f>IFERROR((IF(AND($P60&gt;=CR$4,$P60&lt;CS$4,$Q60&lt;CS$4),NETWORKDAYS.INTL($P60,$Q60,1,(Holidays!$A$1:$A$248)),0)+IF(AND($P60&gt;=CR$4,$P60&lt;CS$4,$Q60&gt;=CS$4),NETWORKDAYS.INTL($P60,(CS$4)-1,1,(Holidays!$A$1:$A$248)),0)+IF(AND($P60&lt;CR$4,$Q60&lt;CS$4,$Q60&gt;=CR$4),NETWORKDAYS.INTL(CR$4,$Q60,1,(Holidays!$A$1:$A$248)),0)+IF(AND($P60&lt;CR$4,$Q60&gt;=CS$4,$Q60&gt;=CR$4),NETWORKDAYS.INTL(CR$4,(CS$4)-1,1,(Holidays!$A$1:$A$248)),0))*$S60,"")</f>
        <v>0</v>
      </c>
      <c r="CS60" s="191">
        <f>IFERROR((IF(AND($P60&gt;=CS$4,$P60&lt;CT$4,$Q60&lt;CT$4),NETWORKDAYS.INTL($P60,$Q60,1,(Holidays!$A$1:$A$248)),0)+IF(AND($P60&gt;=CS$4,$P60&lt;CT$4,$Q60&gt;=CT$4),NETWORKDAYS.INTL($P60,(CT$4)-1,1,(Holidays!$A$1:$A$248)),0)+IF(AND($P60&lt;CS$4,$Q60&lt;CT$4,$Q60&gt;=CS$4),NETWORKDAYS.INTL(CS$4,$Q60,1,(Holidays!$A$1:$A$248)),0)+IF(AND($P60&lt;CS$4,$Q60&gt;=CT$4,$Q60&gt;=CS$4),NETWORKDAYS.INTL(CS$4,(CT$4)-1,1,(Holidays!$A$1:$A$248)),0))*$S60,"")</f>
        <v>0</v>
      </c>
      <c r="CT60" s="191">
        <f>IFERROR((IF(AND($P60&gt;=CT$4,$P60&lt;CU$4,$Q60&lt;CU$4),NETWORKDAYS.INTL($P60,$Q60,1,(Holidays!$A$1:$A$248)),0)+IF(AND($P60&gt;=CT$4,$P60&lt;CU$4,$Q60&gt;=CU$4),NETWORKDAYS.INTL($P60,(CU$4)-1,1,(Holidays!$A$1:$A$248)),0)+IF(AND($P60&lt;CT$4,$Q60&lt;CU$4,$Q60&gt;=CT$4),NETWORKDAYS.INTL(CT$4,$Q60,1,(Holidays!$A$1:$A$248)),0)+IF(AND($P60&lt;CT$4,$Q60&gt;=CU$4,$Q60&gt;=CT$4),NETWORKDAYS.INTL(CT$4,(CU$4)-1,1,(Holidays!$A$1:$A$248)),0))*$S60,"")</f>
        <v>0</v>
      </c>
      <c r="CU60" s="191">
        <f>IFERROR((IF(AND($P60&gt;=CU$4,$P60&lt;CV$4,$Q60&lt;CV$4),NETWORKDAYS.INTL($P60,$Q60,1,(Holidays!$A$1:$A$248)),0)+IF(AND($P60&gt;=CU$4,$P60&lt;CV$4,$Q60&gt;=CV$4),NETWORKDAYS.INTL($P60,(CV$4)-1,1,(Holidays!$A$1:$A$248)),0)+IF(AND($P60&lt;CU$4,$Q60&lt;CV$4,$Q60&gt;=CU$4),NETWORKDAYS.INTL(CU$4,$Q60,1,(Holidays!$A$1:$A$248)),0)+IF(AND($P60&lt;CU$4,$Q60&gt;=CV$4,$Q60&gt;=CU$4),NETWORKDAYS.INTL(CU$4,(CV$4)-1,1,(Holidays!$A$1:$A$248)),0))*$S60,"")</f>
        <v>0</v>
      </c>
      <c r="CV60" s="191">
        <f>IFERROR((IF(AND($P60&gt;=CV$4,$P60&lt;CW$4,$Q60&lt;CW$4),NETWORKDAYS.INTL($P60,$Q60,1,(Holidays!$A$1:$A$248)),0)+IF(AND($P60&gt;=CV$4,$P60&lt;CW$4,$Q60&gt;=CW$4),NETWORKDAYS.INTL($P60,(CW$4)-1,1,(Holidays!$A$1:$A$248)),0)+IF(AND($P60&lt;CV$4,$Q60&lt;CW$4,$Q60&gt;=CV$4),NETWORKDAYS.INTL(CV$4,$Q60,1,(Holidays!$A$1:$A$248)),0)+IF(AND($P60&lt;CV$4,$Q60&gt;=CW$4,$Q60&gt;=CV$4),NETWORKDAYS.INTL(CV$4,(CW$4)-1,1,(Holidays!$A$1:$A$248)),0))*$S60,"")</f>
        <v>0</v>
      </c>
      <c r="CW60" s="191">
        <f>IFERROR((IF(AND($P60&gt;=CW$4,$P60&lt;CX$4,$Q60&lt;CX$4),NETWORKDAYS.INTL($P60,$Q60,1,(Holidays!$A$1:$A$248)),0)+IF(AND($P60&gt;=CW$4,$P60&lt;CX$4,$Q60&gt;=CX$4),NETWORKDAYS.INTL($P60,(CX$4)-1,1,(Holidays!$A$1:$A$248)),0)+IF(AND($P60&lt;CW$4,$Q60&lt;CX$4,$Q60&gt;=CW$4),NETWORKDAYS.INTL(CW$4,$Q60,1,(Holidays!$A$1:$A$248)),0)+IF(AND($P60&lt;CW$4,$Q60&gt;=CX$4,$Q60&gt;=CW$4),NETWORKDAYS.INTL(CW$4,(CX$4)-1,1,(Holidays!$A$1:$A$248)),0))*$S60,"")</f>
        <v>0</v>
      </c>
      <c r="CX60" s="191">
        <f>IFERROR((IF(AND($P60&gt;=CX$4,$P60&lt;CY$4,$Q60&lt;CY$4),NETWORKDAYS.INTL($P60,$Q60,1,(Holidays!$A$1:$A$248)),0)+IF(AND($P60&gt;=CX$4,$P60&lt;CY$4,$Q60&gt;=CY$4),NETWORKDAYS.INTL($P60,(CY$4)-1,1,(Holidays!$A$1:$A$248)),0)+IF(AND($P60&lt;CX$4,$Q60&lt;CY$4,$Q60&gt;=CX$4),NETWORKDAYS.INTL(CX$4,$Q60,1,(Holidays!$A$1:$A$248)),0)+IF(AND($P60&lt;CX$4,$Q60&gt;=CY$4,$Q60&gt;=CX$4),NETWORKDAYS.INTL(CX$4,(CY$4)-1,1,(Holidays!$A$1:$A$248)),0))*$S60,"")</f>
        <v>0</v>
      </c>
      <c r="CY60" s="191">
        <f>IFERROR((IF(AND($P60&gt;=CY$4,$P60&lt;CZ$4,$Q60&lt;CZ$4),NETWORKDAYS.INTL($P60,$Q60,1,(Holidays!$A$1:$A$248)),0)+IF(AND($P60&gt;=CY$4,$P60&lt;CZ$4,$Q60&gt;=CZ$4),NETWORKDAYS.INTL($P60,(CZ$4)-1,1,(Holidays!$A$1:$A$248)),0)+IF(AND($P60&lt;CY$4,$Q60&lt;CZ$4,$Q60&gt;=CY$4),NETWORKDAYS.INTL(CY$4,$Q60,1,(Holidays!$A$1:$A$248)),0)+IF(AND($P60&lt;CY$4,$Q60&gt;=CZ$4,$Q60&gt;=CY$4),NETWORKDAYS.INTL(CY$4,(CZ$4)-1,1,(Holidays!$A$1:$A$248)),0))*$S60,"")</f>
        <v>0</v>
      </c>
      <c r="CZ60" s="191">
        <f>IFERROR((IF(AND($P60&gt;=CZ$4,$P60&lt;DA$4,$Q60&lt;DA$4),NETWORKDAYS.INTL($P60,$Q60,1,(Holidays!$A$1:$A$248)),0)+IF(AND($P60&gt;=CZ$4,$P60&lt;DA$4,$Q60&gt;=DA$4),NETWORKDAYS.INTL($P60,(DA$4)-1,1,(Holidays!$A$1:$A$248)),0)+IF(AND($P60&lt;CZ$4,$Q60&lt;DA$4,$Q60&gt;=CZ$4),NETWORKDAYS.INTL(CZ$4,$Q60,1,(Holidays!$A$1:$A$248)),0)+IF(AND($P60&lt;CZ$4,$Q60&gt;=DA$4,$Q60&gt;=CZ$4),NETWORKDAYS.INTL(CZ$4,(DA$4)-1,1,(Holidays!$A$1:$A$248)),0))*$S60,"")</f>
        <v>0</v>
      </c>
      <c r="DA60" s="191">
        <f>IFERROR((IF(AND($P60&gt;=DA$4,$P60&lt;DB$4,$Q60&lt;DB$4),NETWORKDAYS.INTL($P60,$Q60,1,(Holidays!$A$1:$A$248)),0)+IF(AND($P60&gt;=DA$4,$P60&lt;DB$4,$Q60&gt;=DB$4),NETWORKDAYS.INTL($P60,(DB$4)-1,1,(Holidays!$A$1:$A$248)),0)+IF(AND($P60&lt;DA$4,$Q60&lt;DB$4,$Q60&gt;=DA$4),NETWORKDAYS.INTL(DA$4,$Q60,1,(Holidays!$A$1:$A$248)),0)+IF(AND($P60&lt;DA$4,$Q60&gt;=DB$4,$Q60&gt;=DA$4),NETWORKDAYS.INTL(DA$4,(DB$4)-1,1,(Holidays!$A$1:$A$248)),0))*$S60,"")</f>
        <v>0</v>
      </c>
      <c r="DB60" s="191">
        <f>IFERROR((IF(AND($P60&gt;=DB$4,$P60&lt;DC$4,$Q60&lt;DC$4),NETWORKDAYS.INTL($P60,$Q60,1,(Holidays!$A$1:$A$248)),0)+IF(AND($P60&gt;=DB$4,$P60&lt;DC$4,$Q60&gt;=DC$4),NETWORKDAYS.INTL($P60,(DC$4)-1,1,(Holidays!$A$1:$A$248)),0)+IF(AND($P60&lt;DB$4,$Q60&lt;DC$4,$Q60&gt;=DB$4),NETWORKDAYS.INTL(DB$4,$Q60,1,(Holidays!$A$1:$A$248)),0)+IF(AND($P60&lt;DB$4,$Q60&gt;=DC$4,$Q60&gt;=DB$4),NETWORKDAYS.INTL(DB$4,(DC$4)-1,1,(Holidays!$A$1:$A$248)),0))*$S60,"")</f>
        <v>0</v>
      </c>
      <c r="DC60" s="191">
        <f>IFERROR((IF(AND($P60&gt;=DC$4,$P60&lt;DD$4,$Q60&lt;DD$4),NETWORKDAYS.INTL($P60,$Q60,1,(Holidays!$A$1:$A$248)),0)+IF(AND($P60&gt;=DC$4,$P60&lt;DD$4,$Q60&gt;=DD$4),NETWORKDAYS.INTL($P60,(DD$4)-1,1,(Holidays!$A$1:$A$248)),0)+IF(AND($P60&lt;DC$4,$Q60&lt;DD$4,$Q60&gt;=DC$4),NETWORKDAYS.INTL(DC$4,$Q60,1,(Holidays!$A$1:$A$248)),0)+IF(AND($P60&lt;DC$4,$Q60&gt;=DD$4,$Q60&gt;=DC$4),NETWORKDAYS.INTL(DC$4,(DD$4)-1,1,(Holidays!$A$1:$A$248)),0))*$S60,"")</f>
        <v>0</v>
      </c>
      <c r="DD60" s="192">
        <f>IFERROR((IF(AND($P60&gt;=DD$4,$P60&lt;DE$4,$Q60&lt;DE$4),NETWORKDAYS.INTL($P60,$Q60,1,(Holidays!$A$1:$A$248)),0)+IF(AND($P60&gt;=DD$4,$P60&lt;DE$4,$Q60&gt;=DE$4),NETWORKDAYS.INTL($P60,(DE$4)-1,1,(Holidays!$A$1:$A$248)),0)+IF(AND($P60&lt;DD$4,$Q60&lt;DE$4,$Q60&gt;=DD$4),NETWORKDAYS.INTL(DD$4,$Q60,1,(Holidays!$A$1:$A$248)),0)+IF(AND($P60&lt;DD$4,$Q60&gt;=DE$4,$Q60&gt;=DD$4),NETWORKDAYS.INTL(DD$4,(DE$4)-1,1,(Holidays!$A$1:$A$248)),0))*$S60,"")</f>
        <v>0</v>
      </c>
      <c r="DE60" s="191">
        <f>IFERROR((IF(AND($P60&gt;=DE$4,$P60&lt;DF$4,$Q60&lt;DF$4),NETWORKDAYS.INTL($P60,$Q60,1,(Holidays!$A$1:$A$248)),0)+IF(AND($P60&gt;=DE$4,$P60&lt;DF$4,$Q60&gt;=DF$4),NETWORKDAYS.INTL($P60,(DF$4)-1,1,(Holidays!$A$1:$A$248)),0)+IF(AND($P60&lt;DE$4,$Q60&lt;DF$4,$Q60&gt;=DE$4),NETWORKDAYS.INTL(DE$4,$Q60,1,(Holidays!$A$1:$A$248)),0)+IF(AND($P60&lt;DE$4,$Q60&gt;=DF$4,$Q60&gt;=DE$4),NETWORKDAYS.INTL(DE$4,(DF$4)-1,1,(Holidays!$A$1:$A$248)),0))*$S60,"")</f>
        <v>0</v>
      </c>
      <c r="DF60" s="191">
        <f>IFERROR((IF(AND($P60&gt;=DF$4,$P60&lt;DG$4,$Q60&lt;DG$4),NETWORKDAYS.INTL($P60,$Q60,1,(Holidays!$A$1:$A$248)),0)+IF(AND($P60&gt;=DF$4,$P60&lt;DG$4,$Q60&gt;=DG$4),NETWORKDAYS.INTL($P60,(DG$4)-1,1,(Holidays!$A$1:$A$248)),0)+IF(AND($P60&lt;DF$4,$Q60&lt;DG$4,$Q60&gt;=DF$4),NETWORKDAYS.INTL(DF$4,$Q60,1,(Holidays!$A$1:$A$248)),0)+IF(AND($P60&lt;DF$4,$Q60&gt;=DG$4,$Q60&gt;=DF$4),NETWORKDAYS.INTL(DF$4,(DG$4)-1,1,(Holidays!$A$1:$A$248)),0))*$S60,"")</f>
        <v>0</v>
      </c>
      <c r="DG60" s="191">
        <f>IFERROR((IF(AND($P60&gt;=DG$4,$P60&lt;DH$4,$Q60&lt;DH$4),NETWORKDAYS.INTL($P60,$Q60,1,(Holidays!$A$1:$A$248)),0)+IF(AND($P60&gt;=DG$4,$P60&lt;DH$4,$Q60&gt;=DH$4),NETWORKDAYS.INTL($P60,(DH$4)-1,1,(Holidays!$A$1:$A$248)),0)+IF(AND($P60&lt;DG$4,$Q60&lt;DH$4,$Q60&gt;=DG$4),NETWORKDAYS.INTL(DG$4,$Q60,1,(Holidays!$A$1:$A$248)),0)+IF(AND($P60&lt;DG$4,$Q60&gt;=DH$4,$Q60&gt;=DG$4),NETWORKDAYS.INTL(DG$4,(DH$4)-1,1,(Holidays!$A$1:$A$248)),0))*$S60,"")</f>
        <v>0</v>
      </c>
      <c r="DH60" s="191">
        <f>IFERROR((IF(AND($P60&gt;=DH$4,$P60&lt;DI$4,$Q60&lt;DI$4),NETWORKDAYS.INTL($P60,$Q60,1,(Holidays!$A$1:$A$248)),0)+IF(AND($P60&gt;=DH$4,$P60&lt;DI$4,$Q60&gt;=DI$4),NETWORKDAYS.INTL($P60,(DI$4)-1,1,(Holidays!$A$1:$A$248)),0)+IF(AND($P60&lt;DH$4,$Q60&lt;DI$4,$Q60&gt;=DH$4),NETWORKDAYS.INTL(DH$4,$Q60,1,(Holidays!$A$1:$A$248)),0)+IF(AND($P60&lt;DH$4,$Q60&gt;=DI$4,$Q60&gt;=DH$4),NETWORKDAYS.INTL(DH$4,(DI$4)-1,1,(Holidays!$A$1:$A$248)),0))*$S60,"")</f>
        <v>0</v>
      </c>
      <c r="DI60" s="191">
        <f>IFERROR((IF(AND($P60&gt;=DI$4,$P60&lt;DJ$4,$Q60&lt;DJ$4),NETWORKDAYS.INTL($P60,$Q60,1,(Holidays!$A$1:$A$248)),0)+IF(AND($P60&gt;=DI$4,$P60&lt;DJ$4,$Q60&gt;=DJ$4),NETWORKDAYS.INTL($P60,(DJ$4)-1,1,(Holidays!$A$1:$A$248)),0)+IF(AND($P60&lt;DI$4,$Q60&lt;DJ$4,$Q60&gt;=DI$4),NETWORKDAYS.INTL(DI$4,$Q60,1,(Holidays!$A$1:$A$248)),0)+IF(AND($P60&lt;DI$4,$Q60&gt;=DJ$4,$Q60&gt;=DI$4),NETWORKDAYS.INTL(DI$4,(DJ$4)-1,1,(Holidays!$A$1:$A$248)),0))*$S60,"")</f>
        <v>0</v>
      </c>
      <c r="DJ60" s="191">
        <f>IFERROR((IF(AND($P60&gt;=DJ$4,$P60&lt;DK$4,$Q60&lt;DK$4),NETWORKDAYS.INTL($P60,$Q60,1,(Holidays!$A$1:$A$248)),0)+IF(AND($P60&gt;=DJ$4,$P60&lt;DK$4,$Q60&gt;=DK$4),NETWORKDAYS.INTL($P60,(DK$4)-1,1,(Holidays!$A$1:$A$248)),0)+IF(AND($P60&lt;DJ$4,$Q60&lt;DK$4,$Q60&gt;=DJ$4),NETWORKDAYS.INTL(DJ$4,$Q60,1,(Holidays!$A$1:$A$248)),0)+IF(AND($P60&lt;DJ$4,$Q60&gt;=DK$4,$Q60&gt;=DJ$4),NETWORKDAYS.INTL(DJ$4,(DK$4)-1,1,(Holidays!$A$1:$A$248)),0))*$S60,"")</f>
        <v>0</v>
      </c>
      <c r="DK60" s="191">
        <f>IFERROR((IF(AND($P60&gt;=DK$4,$P60&lt;DL$4,$Q60&lt;DL$4),NETWORKDAYS.INTL($P60,$Q60,1,(Holidays!$A$1:$A$248)),0)+IF(AND($P60&gt;=DK$4,$P60&lt;DL$4,$Q60&gt;=DL$4),NETWORKDAYS.INTL($P60,(DL$4)-1,1,(Holidays!$A$1:$A$248)),0)+IF(AND($P60&lt;DK$4,$Q60&lt;DL$4,$Q60&gt;=DK$4),NETWORKDAYS.INTL(DK$4,$Q60,1,(Holidays!$A$1:$A$248)),0)+IF(AND($P60&lt;DK$4,$Q60&gt;=DL$4,$Q60&gt;=DK$4),NETWORKDAYS.INTL(DK$4,(DL$4)-1,1,(Holidays!$A$1:$A$248)),0))*$S60,"")</f>
        <v>0</v>
      </c>
      <c r="DL60" s="191">
        <f>IFERROR((IF(AND($P60&gt;=DL$4,$P60&lt;DM$4,$Q60&lt;DM$4),NETWORKDAYS.INTL($P60,$Q60,1,(Holidays!$A$1:$A$248)),0)+IF(AND($P60&gt;=DL$4,$P60&lt;DM$4,$Q60&gt;=DM$4),NETWORKDAYS.INTL($P60,(DM$4)-1,1,(Holidays!$A$1:$A$248)),0)+IF(AND($P60&lt;DL$4,$Q60&lt;DM$4,$Q60&gt;=DL$4),NETWORKDAYS.INTL(DL$4,$Q60,1,(Holidays!$A$1:$A$248)),0)+IF(AND($P60&lt;DL$4,$Q60&gt;=DM$4,$Q60&gt;=DL$4),NETWORKDAYS.INTL(DL$4,(DM$4)-1,1,(Holidays!$A$1:$A$248)),0))*$S60,"")</f>
        <v>0</v>
      </c>
      <c r="DM60" s="191">
        <f>IFERROR((IF(AND($P60&gt;=DM$4,$P60&lt;DN$4,$Q60&lt;DN$4),NETWORKDAYS.INTL($P60,$Q60,1,(Holidays!$A$1:$A$248)),0)+IF(AND($P60&gt;=DM$4,$P60&lt;DN$4,$Q60&gt;=DN$4),NETWORKDAYS.INTL($P60,(DN$4)-1,1,(Holidays!$A$1:$A$248)),0)+IF(AND($P60&lt;DM$4,$Q60&lt;DN$4,$Q60&gt;=DM$4),NETWORKDAYS.INTL(DM$4,$Q60,1,(Holidays!$A$1:$A$248)),0)+IF(AND($P60&lt;DM$4,$Q60&gt;=DN$4,$Q60&gt;=DM$4),NETWORKDAYS.INTL(DM$4,(DN$4)-1,1,(Holidays!$A$1:$A$248)),0))*$S60,"")</f>
        <v>0</v>
      </c>
      <c r="DN60" s="191">
        <f>IFERROR((IF(AND($P60&gt;=DN$4,$P60&lt;DO$4,$Q60&lt;DO$4),NETWORKDAYS.INTL($P60,$Q60,1,(Holidays!$A$1:$A$248)),0)+IF(AND($P60&gt;=DN$4,$P60&lt;DO$4,$Q60&gt;=DO$4),NETWORKDAYS.INTL($P60,(DO$4)-1,1,(Holidays!$A$1:$A$248)),0)+IF(AND($P60&lt;DN$4,$Q60&lt;DO$4,$Q60&gt;=DN$4),NETWORKDAYS.INTL(DN$4,$Q60,1,(Holidays!$A$1:$A$248)),0)+IF(AND($P60&lt;DN$4,$Q60&gt;=DO$4,$Q60&gt;=DN$4),NETWORKDAYS.INTL(DN$4,(DO$4)-1,1,(Holidays!$A$1:$A$248)),0))*$S60,"")</f>
        <v>0</v>
      </c>
      <c r="DO60" s="191">
        <f>IFERROR((IF(AND($P60&gt;=DO$4,$P60&lt;DP$4,$Q60&lt;DP$4),NETWORKDAYS.INTL($P60,$Q60,1,(Holidays!$A$1:$A$248)),0)+IF(AND($P60&gt;=DO$4,$P60&lt;DP$4,$Q60&gt;=DP$4),NETWORKDAYS.INTL($P60,(DP$4)-1,1,(Holidays!$A$1:$A$248)),0)+IF(AND($P60&lt;DO$4,$Q60&lt;DP$4,$Q60&gt;=DO$4),NETWORKDAYS.INTL(DO$4,$Q60,1,(Holidays!$A$1:$A$248)),0)+IF(AND($P60&lt;DO$4,$Q60&gt;=DP$4,$Q60&gt;=DO$4),NETWORKDAYS.INTL(DO$4,(DP$4)-1,1,(Holidays!$A$1:$A$248)),0))*$S60,"")</f>
        <v>0</v>
      </c>
      <c r="DP60" s="191">
        <f>IFERROR((IF(AND($P60&gt;=DP$4,$P60&lt;DQ$4,$Q60&lt;DQ$4),NETWORKDAYS.INTL($P60,$Q60,1,(Holidays!$A$1:$A$248)),0)+IF(AND($P60&gt;=DP$4,$P60&lt;DQ$4,$Q60&gt;=DQ$4),NETWORKDAYS.INTL($P60,(DQ$4)-1,1,(Holidays!$A$1:$A$248)),0)+IF(AND($P60&lt;DP$4,$Q60&lt;DQ$4,$Q60&gt;=DP$4),NETWORKDAYS.INTL(DP$4,$Q60,1,(Holidays!$A$1:$A$248)),0)+IF(AND($P60&lt;DP$4,$Q60&gt;=DQ$4,$Q60&gt;=DP$4),NETWORKDAYS.INTL(DP$4,(DQ$4)-1,1,(Holidays!$A$1:$A$248)),0))*$S60,"")</f>
        <v>0</v>
      </c>
      <c r="DQ60" s="191">
        <f>IFERROR((IF(AND($P60&gt;=DQ$4,$P60&lt;DR$4,$Q60&lt;DR$4),NETWORKDAYS.INTL($P60,$Q60,1,(Holidays!$A$1:$A$248)),0)+IF(AND($P60&gt;=DQ$4,$P60&lt;DR$4,$Q60&gt;=DR$4),NETWORKDAYS.INTL($P60,(DR$4)-1,1,(Holidays!$A$1:$A$248)),0)+IF(AND($P60&lt;DQ$4,$Q60&lt;DR$4,$Q60&gt;=DQ$4),NETWORKDAYS.INTL(DQ$4,$Q60,1,(Holidays!$A$1:$A$248)),0)+IF(AND($P60&lt;DQ$4,$Q60&gt;=DR$4,$Q60&gt;=DQ$4),NETWORKDAYS.INTL(DQ$4,(DR$4)-1,1,(Holidays!$A$1:$A$248)),0))*$S60,"")</f>
        <v>0</v>
      </c>
      <c r="DR60" s="191">
        <f>IFERROR((IF(AND($P60&gt;=DR$4,$P60&lt;DS$4,$Q60&lt;DS$4),NETWORKDAYS.INTL($P60,$Q60,1,(Holidays!$A$1:$A$248)),0)+IF(AND($P60&gt;=DR$4,$P60&lt;DS$4,$Q60&gt;=DS$4),NETWORKDAYS.INTL($P60,(DS$4)-1,1,(Holidays!$A$1:$A$248)),0)+IF(AND($P60&lt;DR$4,$Q60&lt;DS$4,$Q60&gt;=DR$4),NETWORKDAYS.INTL(DR$4,$Q60,1,(Holidays!$A$1:$A$248)),0)+IF(AND($P60&lt;DR$4,$Q60&gt;=DS$4,$Q60&gt;=DR$4),NETWORKDAYS.INTL(DR$4,(DS$4)-1,1,(Holidays!$A$1:$A$248)),0))*$S60,"")</f>
        <v>0</v>
      </c>
      <c r="DS60" s="191">
        <f>IFERROR((IF(AND($P60&gt;=DS$4,$P60&lt;DT$4,$Q60&lt;DT$4),NETWORKDAYS.INTL($P60,$Q60,1,(Holidays!$A$1:$A$248)),0)+IF(AND($P60&gt;=DS$4,$P60&lt;DT$4,$Q60&gt;=DT$4),NETWORKDAYS.INTL($P60,(DT$4)-1,1,(Holidays!$A$1:$A$248)),0)+IF(AND($P60&lt;DS$4,$Q60&lt;DT$4,$Q60&gt;=DS$4),NETWORKDAYS.INTL(DS$4,$Q60,1,(Holidays!$A$1:$A$248)),0)+IF(AND($P60&lt;DS$4,$Q60&gt;=DT$4,$Q60&gt;=DS$4),NETWORKDAYS.INTL(DS$4,(DT$4)-1,1,(Holidays!$A$1:$A$248)),0))*$S60,"")</f>
        <v>0</v>
      </c>
      <c r="DT60" s="191">
        <f>IFERROR((IF(AND($P60&gt;=DT$4,$P60&lt;DU$4,$Q60&lt;DU$4),NETWORKDAYS.INTL($P60,$Q60,1,(Holidays!$A$1:$A$248)),0)+IF(AND($P60&gt;=DT$4,$P60&lt;DU$4,$Q60&gt;=DU$4),NETWORKDAYS.INTL($P60,(DU$4)-1,1,(Holidays!$A$1:$A$248)),0)+IF(AND($P60&lt;DT$4,$Q60&lt;DU$4,$Q60&gt;=DT$4),NETWORKDAYS.INTL(DT$4,$Q60,1,(Holidays!$A$1:$A$248)),0)+IF(AND($P60&lt;DT$4,$Q60&gt;=DU$4,$Q60&gt;=DT$4),NETWORKDAYS.INTL(DT$4,(DU$4)-1,1,(Holidays!$A$1:$A$248)),0))*$S60,"")</f>
        <v>0</v>
      </c>
      <c r="DU60" s="191">
        <f>IFERROR((IF(AND($P60&gt;=DU$4,$P60&lt;DV$4,$Q60&lt;DV$4),NETWORKDAYS.INTL($P60,$Q60,1,(Holidays!$A$1:$A$248)),0)+IF(AND($P60&gt;=DU$4,$P60&lt;DV$4,$Q60&gt;=DV$4),NETWORKDAYS.INTL($P60,(DV$4)-1,1,(Holidays!$A$1:$A$248)),0)+IF(AND($P60&lt;DU$4,$Q60&lt;DV$4,$Q60&gt;=DU$4),NETWORKDAYS.INTL(DU$4,$Q60,1,(Holidays!$A$1:$A$248)),0)+IF(AND($P60&lt;DU$4,$Q60&gt;=DV$4,$Q60&gt;=DU$4),NETWORKDAYS.INTL(DU$4,(DV$4)-1,1,(Holidays!$A$1:$A$248)),0))*$S60,"")</f>
        <v>0</v>
      </c>
      <c r="DV60" s="191">
        <f>IFERROR((IF(AND($P60&gt;=DV$4,$P60&lt;DW$4,$Q60&lt;DW$4),NETWORKDAYS.INTL($P60,$Q60,1,(Holidays!$A$1:$A$248)),0)+IF(AND($P60&gt;=DV$4,$P60&lt;DW$4,$Q60&gt;=DW$4),NETWORKDAYS.INTL($P60,(DW$4)-1,1,(Holidays!$A$1:$A$248)),0)+IF(AND($P60&lt;DV$4,$Q60&lt;DW$4,$Q60&gt;=DV$4),NETWORKDAYS.INTL(DV$4,$Q60,1,(Holidays!$A$1:$A$248)),0)+IF(AND($P60&lt;DV$4,$Q60&gt;=DW$4,$Q60&gt;=DV$4),NETWORKDAYS.INTL(DV$4,(DW$4)-1,1,(Holidays!$A$1:$A$248)),0))*$S60,"")</f>
        <v>0</v>
      </c>
      <c r="DW60" s="191">
        <f>IFERROR((IF(AND($P60&gt;=DW$4,$P60&lt;DX$4,$Q60&lt;DX$4),NETWORKDAYS.INTL($P60,$Q60,1,(Holidays!$A$1:$A$248)),0)+IF(AND($P60&gt;=DW$4,$P60&lt;DX$4,$Q60&gt;=DX$4),NETWORKDAYS.INTL($P60,(DX$4)-1,1,(Holidays!$A$1:$A$248)),0)+IF(AND($P60&lt;DW$4,$Q60&lt;DX$4,$Q60&gt;=DW$4),NETWORKDAYS.INTL(DW$4,$Q60,1,(Holidays!$A$1:$A$248)),0)+IF(AND($P60&lt;DW$4,$Q60&gt;=DX$4,$Q60&gt;=DW$4),NETWORKDAYS.INTL(DW$4,(DX$4)-1,1,(Holidays!$A$1:$A$248)),0))*$S60,"")</f>
        <v>0</v>
      </c>
      <c r="DX60" s="191">
        <f>IFERROR((IF(AND($P60&gt;=DX$4,$P60&lt;DY$4,$Q60&lt;DY$4),NETWORKDAYS.INTL($P60,$Q60,1,(Holidays!$A$1:$A$248)),0)+IF(AND($P60&gt;=DX$4,$P60&lt;DY$4,$Q60&gt;=DY$4),NETWORKDAYS.INTL($P60,(DY$4)-1,1,(Holidays!$A$1:$A$248)),0)+IF(AND($P60&lt;DX$4,$Q60&lt;DY$4,$Q60&gt;=DX$4),NETWORKDAYS.INTL(DX$4,$Q60,1,(Holidays!$A$1:$A$248)),0)+IF(AND($P60&lt;DX$4,$Q60&gt;=DY$4,$Q60&gt;=DX$4),NETWORKDAYS.INTL(DX$4,(DY$4)-1,1,(Holidays!$A$1:$A$248)),0))*$S60,"")</f>
        <v>0</v>
      </c>
      <c r="DY60" s="191">
        <f>IFERROR((IF(AND($P60&gt;=DY$4,$P60&lt;DZ$4,$Q60&lt;DZ$4),NETWORKDAYS.INTL($P60,$Q60,1,(Holidays!$A$1:$A$248)),0)+IF(AND($P60&gt;=DY$4,$P60&lt;DZ$4,$Q60&gt;=DZ$4),NETWORKDAYS.INTL($P60,(DZ$4)-1,1,(Holidays!$A$1:$A$248)),0)+IF(AND($P60&lt;DY$4,$Q60&lt;DZ$4,$Q60&gt;=DY$4),NETWORKDAYS.INTL(DY$4,$Q60,1,(Holidays!$A$1:$A$248)),0)+IF(AND($P60&lt;DY$4,$Q60&gt;=DZ$4,$Q60&gt;=DY$4),NETWORKDAYS.INTL(DY$4,(DZ$4)-1,1,(Holidays!$A$1:$A$248)),0))*$S60,"")</f>
        <v>0</v>
      </c>
      <c r="DZ60" s="191">
        <f>IFERROR((IF(AND($P60&gt;=DZ$4,$P60&lt;EA$4,$Q60&lt;EA$4),NETWORKDAYS.INTL($P60,$Q60,1,(Holidays!$A$1:$A$248)),0)+IF(AND($P60&gt;=DZ$4,$P60&lt;EA$4,$Q60&gt;=EA$4),NETWORKDAYS.INTL($P60,(EA$4)-1,1,(Holidays!$A$1:$A$248)),0)+IF(AND($P60&lt;DZ$4,$Q60&lt;EA$4,$Q60&gt;=DZ$4),NETWORKDAYS.INTL(DZ$4,$Q60,1,(Holidays!$A$1:$A$248)),0)+IF(AND($P60&lt;DZ$4,$Q60&gt;=EA$4,$Q60&gt;=DZ$4),NETWORKDAYS.INTL(DZ$4,(EA$4)-1,1,(Holidays!$A$1:$A$248)),0))*$S60,"")</f>
        <v>0</v>
      </c>
      <c r="EA60" s="191">
        <f>IFERROR((IF(AND($P60&gt;=EA$4,$P60&lt;EB$4,$Q60&lt;EB$4),NETWORKDAYS.INTL($P60,$Q60,1,(Holidays!$A$1:$A$248)),0)+IF(AND($P60&gt;=EA$4,$P60&lt;EB$4,$Q60&gt;=EB$4),NETWORKDAYS.INTL($P60,(EB$4)-1,1,(Holidays!$A$1:$A$248)),0)+IF(AND($P60&lt;EA$4,$Q60&lt;EB$4,$Q60&gt;=EA$4),NETWORKDAYS.INTL(EA$4,$Q60,1,(Holidays!$A$1:$A$248)),0)+IF(AND($P60&lt;EA$4,$Q60&gt;=EB$4,$Q60&gt;=EA$4),NETWORKDAYS.INTL(EA$4,(EB$4)-1,1,(Holidays!$A$1:$A$248)),0))*$S60,"")</f>
        <v>0</v>
      </c>
      <c r="EB60" s="191">
        <f>IFERROR((IF(AND($P60&gt;=EB$4,$P60&lt;EC$4,$Q60&lt;EC$4),NETWORKDAYS.INTL($P60,$Q60,1,(Holidays!$A$1:$A$248)),0)+IF(AND($P60&gt;=EB$4,$P60&lt;EC$4,$Q60&gt;=EC$4),NETWORKDAYS.INTL($P60,(EC$4)-1,1,(Holidays!$A$1:$A$248)),0)+IF(AND($P60&lt;EB$4,$Q60&lt;EC$4,$Q60&gt;=EB$4),NETWORKDAYS.INTL(EB$4,$Q60,1,(Holidays!$A$1:$A$248)),0)+IF(AND($P60&lt;EB$4,$Q60&gt;=EC$4,$Q60&gt;=EB$4),NETWORKDAYS.INTL(EB$4,(EC$4)-1,1,(Holidays!$A$1:$A$248)),0))*$S60,"")</f>
        <v>0</v>
      </c>
      <c r="EC60" s="191">
        <f>IFERROR((IF(AND($P60&gt;=EC$4,$P60&lt;ED$4,$Q60&lt;ED$4),NETWORKDAYS.INTL($P60,$Q60,1,(Holidays!$A$1:$A$248)),0)+IF(AND($P60&gt;=EC$4,$P60&lt;ED$4,$Q60&gt;=ED$4),NETWORKDAYS.INTL($P60,(ED$4)-1,1,(Holidays!$A$1:$A$248)),0)+IF(AND($P60&lt;EC$4,$Q60&lt;ED$4,$Q60&gt;=EC$4),NETWORKDAYS.INTL(EC$4,$Q60,1,(Holidays!$A$1:$A$248)),0)+IF(AND($P60&lt;EC$4,$Q60&gt;=ED$4,$Q60&gt;=EC$4),NETWORKDAYS.INTL(EC$4,(ED$4)-1,1,(Holidays!$A$1:$A$248)),0))*$S60,"")</f>
        <v>0</v>
      </c>
      <c r="ED60" s="191">
        <f>IFERROR((IF(AND($P60&gt;=ED$4,$P60&lt;EE$4,$Q60&lt;EE$4),NETWORKDAYS.INTL($P60,$Q60,1,(Holidays!$A$1:$A$248)),0)+IF(AND($P60&gt;=ED$4,$P60&lt;EE$4,$Q60&gt;=EE$4),NETWORKDAYS.INTL($P60,(EE$4)-1,1,(Holidays!$A$1:$A$248)),0)+IF(AND($P60&lt;ED$4,$Q60&lt;EE$4,$Q60&gt;=ED$4),NETWORKDAYS.INTL(ED$4,$Q60,1,(Holidays!$A$1:$A$248)),0)+IF(AND($P60&lt;ED$4,$Q60&gt;=EE$4,$Q60&gt;=ED$4),NETWORKDAYS.INTL(ED$4,(EE$4)-1,1,(Holidays!$A$1:$A$248)),0))*$S60,"")</f>
        <v>0</v>
      </c>
      <c r="EE60" s="191">
        <f>IFERROR((IF(AND($P60&gt;=EE$4,$P60&lt;EF$4,$Q60&lt;EF$4),NETWORKDAYS.INTL($P60,$Q60,1,(Holidays!$A$1:$A$248)),0)+IF(AND($P60&gt;=EE$4,$P60&lt;EF$4,$Q60&gt;=EF$4),NETWORKDAYS.INTL($P60,(EF$4)-1,1,(Holidays!$A$1:$A$248)),0)+IF(AND($P60&lt;EE$4,$Q60&lt;EF$4,$Q60&gt;=EE$4),NETWORKDAYS.INTL(EE$4,$Q60,1,(Holidays!$A$1:$A$248)),0)+IF(AND($P60&lt;EE$4,$Q60&gt;=EF$4,$Q60&gt;=EE$4),NETWORKDAYS.INTL(EE$4,(EF$4)-1,1,(Holidays!$A$1:$A$248)),0))*$S60,"")</f>
        <v>0</v>
      </c>
      <c r="EF60" s="191">
        <f>IFERROR((IF(AND($P60&gt;=EF$4,$P60&lt;EG$4,$Q60&lt;EG$4),NETWORKDAYS.INTL($P60,$Q60,1,(Holidays!$A$1:$A$248)),0)+IF(AND($P60&gt;=EF$4,$P60&lt;EG$4,$Q60&gt;=EG$4),NETWORKDAYS.INTL($P60,(EG$4)-1,1,(Holidays!$A$1:$A$248)),0)+IF(AND($P60&lt;EF$4,$Q60&lt;EG$4,$Q60&gt;=EF$4),NETWORKDAYS.INTL(EF$4,$Q60,1,(Holidays!$A$1:$A$248)),0)+IF(AND($P60&lt;EF$4,$Q60&gt;=EG$4,$Q60&gt;=EF$4),NETWORKDAYS.INTL(EF$4,(EG$4)-1,1,(Holidays!$A$1:$A$248)),0))*$S60,"")</f>
        <v>0</v>
      </c>
      <c r="EG60" s="191">
        <f>IFERROR((IF(AND($P60&gt;=EG$4,$P60&lt;EH$4,$Q60&lt;EH$4),NETWORKDAYS.INTL($P60,$Q60,1,(Holidays!$A$1:$A$248)),0)+IF(AND($P60&gt;=EG$4,$P60&lt;EH$4,$Q60&gt;=EH$4),NETWORKDAYS.INTL($P60,(EH$4)-1,1,(Holidays!$A$1:$A$248)),0)+IF(AND($P60&lt;EG$4,$Q60&lt;EH$4,$Q60&gt;=EG$4),NETWORKDAYS.INTL(EG$4,$Q60,1,(Holidays!$A$1:$A$248)),0)+IF(AND($P60&lt;EG$4,$Q60&gt;=EH$4,$Q60&gt;=EG$4),NETWORKDAYS.INTL(EG$4,(EH$4)-1,1,(Holidays!$A$1:$A$248)),0))*$S60,"")</f>
        <v>0</v>
      </c>
      <c r="EH60" s="191">
        <f>IFERROR((IF(AND($P60&gt;=EH$4,$P60&lt;EI$4,$Q60&lt;EI$4),NETWORKDAYS.INTL($P60,$Q60,1,(Holidays!$A$1:$A$248)),0)+IF(AND($P60&gt;=EH$4,$P60&lt;EI$4,$Q60&gt;=EI$4),NETWORKDAYS.INTL($P60,(EI$4)-1,1,(Holidays!$A$1:$A$248)),0)+IF(AND($P60&lt;EH$4,$Q60&lt;EI$4,$Q60&gt;=EH$4),NETWORKDAYS.INTL(EH$4,$Q60,1,(Holidays!$A$1:$A$248)),0)+IF(AND($P60&lt;EH$4,$Q60&gt;=EI$4,$Q60&gt;=EH$4),NETWORKDAYS.INTL(EH$4,(EI$4)-1,1,(Holidays!$A$1:$A$248)),0))*$S60,"")</f>
        <v>0</v>
      </c>
      <c r="EI60" s="191">
        <f>IFERROR((IF(AND($P60&gt;=EI$4,$P60&lt;EJ$4,$Q60&lt;EJ$4),NETWORKDAYS.INTL($P60,$Q60,1,(Holidays!$A$1:$A$248)),0)+IF(AND($P60&gt;=EI$4,$P60&lt;EJ$4,$Q60&gt;=EJ$4),NETWORKDAYS.INTL($P60,(EJ$4)-1,1,(Holidays!$A$1:$A$248)),0)+IF(AND($P60&lt;EI$4,$Q60&lt;EJ$4,$Q60&gt;=EI$4),NETWORKDAYS.INTL(EI$4,$Q60,1,(Holidays!$A$1:$A$248)),0)+IF(AND($P60&lt;EI$4,$Q60&gt;=EJ$4,$Q60&gt;=EI$4),NETWORKDAYS.INTL(EI$4,(EJ$4)-1,1,(Holidays!$A$1:$A$248)),0))*$S60,"")</f>
        <v>0</v>
      </c>
      <c r="EJ60" s="191">
        <f>IFERROR((IF(AND($P60&gt;=EJ$4,$P60&lt;EK$4,$Q60&lt;EK$4),NETWORKDAYS.INTL($P60,$Q60,1,(Holidays!$A$1:$A$248)),0)+IF(AND($P60&gt;=EJ$4,$P60&lt;EK$4,$Q60&gt;=EK$4),NETWORKDAYS.INTL($P60,(EK$4)-1,1,(Holidays!$A$1:$A$248)),0)+IF(AND($P60&lt;EJ$4,$Q60&lt;EK$4,$Q60&gt;=EJ$4),NETWORKDAYS.INTL(EJ$4,$Q60,1,(Holidays!$A$1:$A$248)),0)+IF(AND($P60&lt;EJ$4,$Q60&gt;=EK$4,$Q60&gt;=EJ$4),NETWORKDAYS.INTL(EJ$4,(EK$4)-1,1,(Holidays!$A$1:$A$248)),0))*$S60,"")</f>
        <v>0</v>
      </c>
      <c r="EK60" s="191">
        <f>IFERROR((IF(AND($P60&gt;=EK$4,$P60&lt;EL$4,$Q60&lt;EL$4),NETWORKDAYS.INTL($P60,$Q60,1,(Holidays!$A$1:$A$248)),0)+IF(AND($P60&gt;=EK$4,$P60&lt;EL$4,$Q60&gt;=EL$4),NETWORKDAYS.INTL($P60,(EL$4)-1,1,(Holidays!$A$1:$A$248)),0)+IF(AND($P60&lt;EK$4,$Q60&lt;EL$4,$Q60&gt;=EK$4),NETWORKDAYS.INTL(EK$4,$Q60,1,(Holidays!$A$1:$A$248)),0)+IF(AND($P60&lt;EK$4,$Q60&gt;=EL$4,$Q60&gt;=EK$4),NETWORKDAYS.INTL(EK$4,(EL$4)-1,1,(Holidays!$A$1:$A$248)),0))*$S60,"")</f>
        <v>0</v>
      </c>
      <c r="EL60" s="191">
        <f>IFERROR((IF(AND($P60&gt;=EL$4,$P60&lt;EM$4,$Q60&lt;EM$4),NETWORKDAYS.INTL($P60,$Q60,1,(Holidays!$A$1:$A$248)),0)+IF(AND($P60&gt;=EL$4,$P60&lt;EM$4,$Q60&gt;=EM$4),NETWORKDAYS.INTL($P60,(EM$4)-1,1,(Holidays!$A$1:$A$248)),0)+IF(AND($P60&lt;EL$4,$Q60&lt;EM$4,$Q60&gt;=EL$4),NETWORKDAYS.INTL(EL$4,$Q60,1,(Holidays!$A$1:$A$248)),0)+IF(AND($P60&lt;EL$4,$Q60&gt;=EM$4,$Q60&gt;=EL$4),NETWORKDAYS.INTL(EL$4,(EM$4)-1,1,(Holidays!$A$1:$A$248)),0))*$S60,"")</f>
        <v>0</v>
      </c>
      <c r="EM60" s="191">
        <f>IFERROR((IF(AND($P60&gt;=EM$4,$P60&lt;EN$4,$Q60&lt;EN$4),NETWORKDAYS.INTL($P60,$Q60,1,(Holidays!$A$1:$A$248)),0)+IF(AND($P60&gt;=EM$4,$P60&lt;EN$4,$Q60&gt;=EN$4),NETWORKDAYS.INTL($P60,(EN$4)-1,1,(Holidays!$A$1:$A$248)),0)+IF(AND($P60&lt;EM$4,$Q60&lt;EN$4,$Q60&gt;=EM$4),NETWORKDAYS.INTL(EM$4,$Q60,1,(Holidays!$A$1:$A$248)),0)+IF(AND($P60&lt;EM$4,$Q60&gt;=EN$4,$Q60&gt;=EM$4),NETWORKDAYS.INTL(EM$4,(EN$4)-1,1,(Holidays!$A$1:$A$248)),0))*$S60,"")</f>
        <v>0</v>
      </c>
      <c r="EN60" s="191">
        <f>IFERROR((IF(AND($P60&gt;=EN$4,$P60&lt;EO$4,$Q60&lt;EO$4),NETWORKDAYS.INTL($P60,$Q60,1,(Holidays!$A$1:$A$248)),0)+IF(AND($P60&gt;=EN$4,$P60&lt;EO$4,$Q60&gt;=EO$4),NETWORKDAYS.INTL($P60,(EO$4)-1,1,(Holidays!$A$1:$A$248)),0)+IF(AND($P60&lt;EN$4,$Q60&lt;EO$4,$Q60&gt;=EN$4),NETWORKDAYS.INTL(EN$4,$Q60,1,(Holidays!$A$1:$A$248)),0)+IF(AND($P60&lt;EN$4,$Q60&gt;=EO$4,$Q60&gt;=EN$4),NETWORKDAYS.INTL(EN$4,(EO$4)-1,1,(Holidays!$A$1:$A$248)),0))*$S60,"")</f>
        <v>0</v>
      </c>
      <c r="EO60" s="191">
        <f>IFERROR((IF(AND($P60&gt;=EO$4,$P60&lt;EP$4,$Q60&lt;EP$4),NETWORKDAYS.INTL($P60,$Q60,1,(Holidays!$A$1:$A$248)),0)+IF(AND($P60&gt;=EO$4,$P60&lt;EP$4,$Q60&gt;=EP$4),NETWORKDAYS.INTL($P60,(EP$4)-1,1,(Holidays!$A$1:$A$248)),0)+IF(AND($P60&lt;EO$4,$Q60&lt;EP$4,$Q60&gt;=EO$4),NETWORKDAYS.INTL(EO$4,$Q60,1,(Holidays!$A$1:$A$248)),0)+IF(AND($P60&lt;EO$4,$Q60&gt;=EP$4,$Q60&gt;=EO$4),NETWORKDAYS.INTL(EO$4,(EP$4)-1,1,(Holidays!$A$1:$A$248)),0))*$S60,"")</f>
        <v>0</v>
      </c>
      <c r="EP60" s="191">
        <f>IFERROR((IF(AND($P60&gt;=EP$4,$P60&lt;EQ$4,$Q60&lt;EQ$4),NETWORKDAYS.INTL($P60,$Q60,1,(Holidays!$A$1:$A$248)),0)+IF(AND($P60&gt;=EP$4,$P60&lt;EQ$4,$Q60&gt;=EQ$4),NETWORKDAYS.INTL($P60,(EQ$4)-1,1,(Holidays!$A$1:$A$248)),0)+IF(AND($P60&lt;EP$4,$Q60&lt;EQ$4,$Q60&gt;=EP$4),NETWORKDAYS.INTL(EP$4,$Q60,1,(Holidays!$A$1:$A$248)),0)+IF(AND($P60&lt;EP$4,$Q60&gt;=EQ$4,$Q60&gt;=EP$4),NETWORKDAYS.INTL(EP$4,(EQ$4)-1,1,(Holidays!$A$1:$A$248)),0))*$S60,"")</f>
        <v>0</v>
      </c>
      <c r="EQ60" s="191">
        <f>IFERROR((IF(AND($P60&gt;=EQ$4,$P60&lt;ER$4,$Q60&lt;ER$4),NETWORKDAYS.INTL($P60,$Q60,1,(Holidays!$A$1:$A$248)),0)+IF(AND($P60&gt;=EQ$4,$P60&lt;ER$4,$Q60&gt;=ER$4),NETWORKDAYS.INTL($P60,(ER$4)-1,1,(Holidays!$A$1:$A$248)),0)+IF(AND($P60&lt;EQ$4,$Q60&lt;ER$4,$Q60&gt;=EQ$4),NETWORKDAYS.INTL(EQ$4,$Q60,1,(Holidays!$A$1:$A$248)),0)+IF(AND($P60&lt;EQ$4,$Q60&gt;=ER$4,$Q60&gt;=EQ$4),NETWORKDAYS.INTL(EQ$4,(ER$4)-1,1,(Holidays!$A$1:$A$248)),0))*$S60,"")</f>
        <v>0</v>
      </c>
      <c r="ER60" s="191">
        <f>IFERROR((IF(AND($P60&gt;=ER$4,$P60&lt;ES$4,$Q60&lt;ES$4),NETWORKDAYS.INTL($P60,$Q60,1,(Holidays!$A$1:$A$248)),0)+IF(AND($P60&gt;=ER$4,$P60&lt;ES$4,$Q60&gt;=ES$4),NETWORKDAYS.INTL($P60,(ES$4)-1,1,(Holidays!$A$1:$A$248)),0)+IF(AND($P60&lt;ER$4,$Q60&lt;ES$4,$Q60&gt;=ER$4),NETWORKDAYS.INTL(ER$4,$Q60,1,(Holidays!$A$1:$A$248)),0)+IF(AND($P60&lt;ER$4,$Q60&gt;=ES$4,$Q60&gt;=ER$4),NETWORKDAYS.INTL(ER$4,(ES$4)-1,1,(Holidays!$A$1:$A$248)),0))*$S60,"")</f>
        <v>0</v>
      </c>
      <c r="ES60" s="191">
        <f>IFERROR((IF(AND($P60&gt;=ES$4,$P60&lt;ET$4,$Q60&lt;ET$4),NETWORKDAYS.INTL($P60,$Q60,1,(Holidays!$A$1:$A$248)),0)+IF(AND($P60&gt;=ES$4,$P60&lt;ET$4,$Q60&gt;=ET$4),NETWORKDAYS.INTL($P60,(ET$4)-1,1,(Holidays!$A$1:$A$248)),0)+IF(AND($P60&lt;ES$4,$Q60&lt;ET$4,$Q60&gt;=ES$4),NETWORKDAYS.INTL(ES$4,$Q60,1,(Holidays!$A$1:$A$248)),0)+IF(AND($P60&lt;ES$4,$Q60&gt;=ET$4,$Q60&gt;=ES$4),NETWORKDAYS.INTL(ES$4,(ET$4)-1,1,(Holidays!$A$1:$A$248)),0))*$S60,"")</f>
        <v>0</v>
      </c>
      <c r="ET60" s="191">
        <f>IFERROR((IF(AND($P60&gt;=ET$4,$P60&lt;EU$4,$Q60&lt;EU$4),NETWORKDAYS.INTL($P60,$Q60,1,(Holidays!$A$1:$A$248)),0)+IF(AND($P60&gt;=ET$4,$P60&lt;EU$4,$Q60&gt;=EU$4),NETWORKDAYS.INTL($P60,(EU$4)-1,1,(Holidays!$A$1:$A$248)),0)+IF(AND($P60&lt;ET$4,$Q60&lt;EU$4,$Q60&gt;=ET$4),NETWORKDAYS.INTL(ET$4,$Q60,1,(Holidays!$A$1:$A$248)),0)+IF(AND($P60&lt;ET$4,$Q60&gt;=EU$4,$Q60&gt;=ET$4),NETWORKDAYS.INTL(ET$4,(EU$4)-1,1,(Holidays!$A$1:$A$248)),0))*$S60,"")</f>
        <v>0</v>
      </c>
      <c r="EU60" s="191">
        <f>IFERROR((IF(AND($P60&gt;=EU$4,$P60&lt;EV$4,$Q60&lt;EV$4),NETWORKDAYS.INTL($P60,$Q60,1,(Holidays!$A$1:$A$248)),0)+IF(AND($P60&gt;=EU$4,$P60&lt;EV$4,$Q60&gt;=EV$4),NETWORKDAYS.INTL($P60,(EV$4)-1,1,(Holidays!$A$1:$A$248)),0)+IF(AND($P60&lt;EU$4,$Q60&lt;EV$4,$Q60&gt;=EU$4),NETWORKDAYS.INTL(EU$4,$Q60,1,(Holidays!$A$1:$A$248)),0)+IF(AND($P60&lt;EU$4,$Q60&gt;=EV$4,$Q60&gt;=EU$4),NETWORKDAYS.INTL(EU$4,(EV$4)-1,1,(Holidays!$A$1:$A$248)),0))*$S60,"")</f>
        <v>0</v>
      </c>
      <c r="EV60" s="191">
        <f>IFERROR((IF(AND($P60&gt;=EV$4,$P60&lt;EW$4,$Q60&lt;EW$4),NETWORKDAYS.INTL($P60,$Q60,1,(Holidays!$A$1:$A$248)),0)+IF(AND($P60&gt;=EV$4,$P60&lt;EW$4,$Q60&gt;=EW$4),NETWORKDAYS.INTL($P60,(EW$4)-1,1,(Holidays!$A$1:$A$248)),0)+IF(AND($P60&lt;EV$4,$Q60&lt;EW$4,$Q60&gt;=EV$4),NETWORKDAYS.INTL(EV$4,$Q60,1,(Holidays!$A$1:$A$248)),0)+IF(AND($P60&lt;EV$4,$Q60&gt;=EW$4,$Q60&gt;=EV$4),NETWORKDAYS.INTL(EV$4,(EW$4)-1,1,(Holidays!$A$1:$A$248)),0))*$S60,"")</f>
        <v>0</v>
      </c>
      <c r="EW60" s="191">
        <f>IFERROR((IF(AND($P60&gt;=EW$4,$P60&lt;EX$4,$Q60&lt;EX$4),NETWORKDAYS.INTL($P60,$Q60,1,(Holidays!$A$1:$A$248)),0)+IF(AND($P60&gt;=EW$4,$P60&lt;EX$4,$Q60&gt;=EX$4),NETWORKDAYS.INTL($P60,(EX$4)-1,1,(Holidays!$A$1:$A$248)),0)+IF(AND($P60&lt;EW$4,$Q60&lt;EX$4,$Q60&gt;=EW$4),NETWORKDAYS.INTL(EW$4,$Q60,1,(Holidays!$A$1:$A$248)),0)+IF(AND($P60&lt;EW$4,$Q60&gt;=EX$4,$Q60&gt;=EW$4),NETWORKDAYS.INTL(EW$4,(EX$4)-1,1,(Holidays!$A$1:$A$248)),0))*$S60,"")</f>
        <v>0</v>
      </c>
      <c r="EX60" s="191">
        <f>IFERROR((IF(AND($P60&gt;=EX$4,$P60&lt;EY$4,$Q60&lt;EY$4),NETWORKDAYS.INTL($P60,$Q60,1,(Holidays!$A$1:$A$248)),0)+IF(AND($P60&gt;=EX$4,$P60&lt;EY$4,$Q60&gt;=EY$4),NETWORKDAYS.INTL($P60,(EY$4)-1,1,(Holidays!$A$1:$A$248)),0)+IF(AND($P60&lt;EX$4,$Q60&lt;EY$4,$Q60&gt;=EX$4),NETWORKDAYS.INTL(EX$4,$Q60,1,(Holidays!$A$1:$A$248)),0)+IF(AND($P60&lt;EX$4,$Q60&gt;=EY$4,$Q60&gt;=EX$4),NETWORKDAYS.INTL(EX$4,(EY$4)-1,1,(Holidays!$A$1:$A$248)),0))*$S60,"")</f>
        <v>0</v>
      </c>
      <c r="EY60" s="191">
        <f>IFERROR((IF(AND($P60&gt;=EY$4,$P60&lt;EZ$4,$Q60&lt;EZ$4),NETWORKDAYS.INTL($P60,$Q60,1,(Holidays!$A$1:$A$248)),0)+IF(AND($P60&gt;=EY$4,$P60&lt;EZ$4,$Q60&gt;=EZ$4),NETWORKDAYS.INTL($P60,(EZ$4)-1,1,(Holidays!$A$1:$A$248)),0)+IF(AND($P60&lt;EY$4,$Q60&lt;EZ$4,$Q60&gt;=EY$4),NETWORKDAYS.INTL(EY$4,$Q60,1,(Holidays!$A$1:$A$248)),0)+IF(AND($P60&lt;EY$4,$Q60&gt;=EZ$4,$Q60&gt;=EY$4),NETWORKDAYS.INTL(EY$4,(EZ$4)-1,1,(Holidays!$A$1:$A$248)),0))*$S60,"")</f>
        <v>0</v>
      </c>
      <c r="EZ60" s="191">
        <f>IFERROR((IF(AND($P60&gt;=EZ$4,$P60&lt;FA$4,$Q60&lt;FA$4),NETWORKDAYS.INTL($P60,$Q60,1,(Holidays!$A$1:$A$248)),0)+IF(AND($P60&gt;=EZ$4,$P60&lt;FA$4,$Q60&gt;=FA$4),NETWORKDAYS.INTL($P60,(FA$4)-1,1,(Holidays!$A$1:$A$248)),0)+IF(AND($P60&lt;EZ$4,$Q60&lt;FA$4,$Q60&gt;=EZ$4),NETWORKDAYS.INTL(EZ$4,$Q60,1,(Holidays!$A$1:$A$248)),0)+IF(AND($P60&lt;EZ$4,$Q60&gt;=FA$4,$Q60&gt;=EZ$4),NETWORKDAYS.INTL(EZ$4,(FA$4)-1,1,(Holidays!$A$1:$A$248)),0))*$S60,"")</f>
        <v>0</v>
      </c>
      <c r="FA60" s="191">
        <f>IFERROR((IF(AND($P60&gt;=FA$4,$P60&lt;FB$4,$Q60&lt;FB$4),NETWORKDAYS.INTL($P60,$Q60,1,(Holidays!$A$1:$A$248)),0)+IF(AND($P60&gt;=FA$4,$P60&lt;FB$4,$Q60&gt;=FB$4),NETWORKDAYS.INTL($P60,(FB$4)-1,1,(Holidays!$A$1:$A$248)),0)+IF(AND($P60&lt;FA$4,$Q60&lt;FB$4,$Q60&gt;=FA$4),NETWORKDAYS.INTL(FA$4,$Q60,1,(Holidays!$A$1:$A$248)),0)+IF(AND($P60&lt;FA$4,$Q60&gt;=FB$4,$Q60&gt;=FA$4),NETWORKDAYS.INTL(FA$4,(FB$4)-1,1,(Holidays!$A$1:$A$248)),0))*$S60,"")</f>
        <v>0</v>
      </c>
      <c r="FB60" s="191">
        <f>IFERROR((IF(AND($P60&gt;=FB$4,$P60&lt;FC$4,$Q60&lt;FC$4),NETWORKDAYS.INTL($P60,$Q60,1,(Holidays!$A$1:$A$248)),0)+IF(AND($P60&gt;=FB$4,$P60&lt;FC$4,$Q60&gt;=FC$4),NETWORKDAYS.INTL($P60,(FC$4)-1,1,(Holidays!$A$1:$A$248)),0)+IF(AND($P60&lt;FB$4,$Q60&lt;FC$4,$Q60&gt;=FB$4),NETWORKDAYS.INTL(FB$4,$Q60,1,(Holidays!$A$1:$A$248)),0)+IF(AND($P60&lt;FB$4,$Q60&gt;=FC$4,$Q60&gt;=FB$4),NETWORKDAYS.INTL(FB$4,(FC$4)-1,1,(Holidays!$A$1:$A$248)),0))*$S60,"")</f>
        <v>0</v>
      </c>
      <c r="FC60" s="191">
        <f>IFERROR((IF(AND($P60&gt;=FC$4,$P60&lt;FD$4,$Q60&lt;FD$4),NETWORKDAYS.INTL($P60,$Q60,1,(Holidays!$A$1:$A$248)),0)+IF(AND($P60&gt;=FC$4,$P60&lt;FD$4,$Q60&gt;=FD$4),NETWORKDAYS.INTL($P60,(FD$4)-1,1,(Holidays!$A$1:$A$248)),0)+IF(AND($P60&lt;FC$4,$Q60&lt;FD$4,$Q60&gt;=FC$4),NETWORKDAYS.INTL(FC$4,$Q60,1,(Holidays!$A$1:$A$248)),0)+IF(AND($P60&lt;FC$4,$Q60&gt;=FD$4,$Q60&gt;=FC$4),NETWORKDAYS.INTL(FC$4,(FD$4)-1,1,(Holidays!$A$1:$A$248)),0))*$S60,"")</f>
        <v>0</v>
      </c>
      <c r="FD60" s="191">
        <f>IFERROR((IF(AND($P60&gt;=FD$4,$P60&lt;FE$4,$Q60&lt;FE$4),NETWORKDAYS.INTL($P60,$Q60,1,(Holidays!$A$1:$A$248)),0)+IF(AND($P60&gt;=FD$4,$P60&lt;FE$4,$Q60&gt;=FE$4),NETWORKDAYS.INTL($P60,(FE$4)-1,1,(Holidays!$A$1:$A$248)),0)+IF(AND($P60&lt;FD$4,$Q60&lt;FE$4,$Q60&gt;=FD$4),NETWORKDAYS.INTL(FD$4,$Q60,1,(Holidays!$A$1:$A$248)),0)+IF(AND($P60&lt;FD$4,$Q60&gt;=FE$4,$Q60&gt;=FD$4),NETWORKDAYS.INTL(FD$4,(FE$4)-1,1,(Holidays!$A$1:$A$248)),0))*$S60,"")</f>
        <v>0</v>
      </c>
      <c r="FE60" s="191">
        <f>IFERROR((IF(AND($P60&gt;=FE$4,$P60&lt;FF$4,$Q60&lt;FF$4),NETWORKDAYS.INTL($P60,$Q60,1,(Holidays!$A$1:$A$248)),0)+IF(AND($P60&gt;=FE$4,$P60&lt;FF$4,$Q60&gt;=FF$4),NETWORKDAYS.INTL($P60,(FF$4)-1,1,(Holidays!$A$1:$A$248)),0)+IF(AND($P60&lt;FE$4,$Q60&lt;FF$4,$Q60&gt;=FE$4),NETWORKDAYS.INTL(FE$4,$Q60,1,(Holidays!$A$1:$A$248)),0)+IF(AND($P60&lt;FE$4,$Q60&gt;=FF$4,$Q60&gt;=FE$4),NETWORKDAYS.INTL(FE$4,(FF$4)-1,1,(Holidays!$A$1:$A$248)),0))*$S60,"")</f>
        <v>0</v>
      </c>
      <c r="FF60" s="191">
        <f>IFERROR((IF(AND($P60&gt;=FF$4,$P60&lt;FG$4,$Q60&lt;FG$4),NETWORKDAYS.INTL($P60,$Q60,1,(Holidays!$A$1:$A$248)),0)+IF(AND($P60&gt;=FF$4,$P60&lt;FG$4,$Q60&gt;=FG$4),NETWORKDAYS.INTL($P60,(FG$4)-1,1,(Holidays!$A$1:$A$248)),0)+IF(AND($P60&lt;FF$4,$Q60&lt;FG$4,$Q60&gt;=FF$4),NETWORKDAYS.INTL(FF$4,$Q60,1,(Holidays!$A$1:$A$248)),0)+IF(AND($P60&lt;FF$4,$Q60&gt;=FG$4,$Q60&gt;=FF$4),NETWORKDAYS.INTL(FF$4,(FG$4)-1,1,(Holidays!$A$1:$A$248)),0))*$S60,"")</f>
        <v>0</v>
      </c>
      <c r="FG60" s="191">
        <f>IFERROR((IF(AND($P60&gt;=FG$4,$P60&lt;FH$4,$Q60&lt;FH$4),NETWORKDAYS.INTL($P60,$Q60,1,(Holidays!$A$1:$A$248)),0)+IF(AND($P60&gt;=FG$4,$P60&lt;FH$4,$Q60&gt;=FH$4),NETWORKDAYS.INTL($P60,(FH$4)-1,1,(Holidays!$A$1:$A$248)),0)+IF(AND($P60&lt;FG$4,$Q60&lt;FH$4,$Q60&gt;=FG$4),NETWORKDAYS.INTL(FG$4,$Q60,1,(Holidays!$A$1:$A$248)),0)+IF(AND($P60&lt;FG$4,$Q60&gt;=FH$4,$Q60&gt;=FG$4),NETWORKDAYS.INTL(FG$4,(FH$4)-1,1,(Holidays!$A$1:$A$248)),0))*$S60,"")</f>
        <v>0</v>
      </c>
      <c r="FH60" s="191">
        <f>IFERROR((IF(AND($P60&gt;=FH$4,$P60&lt;FI$4,$Q60&lt;FI$4),NETWORKDAYS.INTL($P60,$Q60,1,(Holidays!$A$1:$A$248)),0)+IF(AND($P60&gt;=FH$4,$P60&lt;FI$4,$Q60&gt;=FI$4),NETWORKDAYS.INTL($P60,(FI$4)-1,1,(Holidays!$A$1:$A$248)),0)+IF(AND($P60&lt;FH$4,$Q60&lt;FI$4,$Q60&gt;=FH$4),NETWORKDAYS.INTL(FH$4,$Q60,1,(Holidays!$A$1:$A$248)),0)+IF(AND($P60&lt;FH$4,$Q60&gt;=FI$4,$Q60&gt;=FH$4),NETWORKDAYS.INTL(FH$4,(FI$4)-1,1,(Holidays!$A$1:$A$248)),0))*$S60,"")</f>
        <v>0</v>
      </c>
      <c r="FI60" s="191">
        <f>IFERROR((IF(AND($P60&gt;=FI$4,$P60&lt;FJ$4,$Q60&lt;FJ$4),NETWORKDAYS.INTL($P60,$Q60,1,(Holidays!$A$1:$A$248)),0)+IF(AND($P60&gt;=FI$4,$P60&lt;FJ$4,$Q60&gt;=FJ$4),NETWORKDAYS.INTL($P60,(FJ$4)-1,1,(Holidays!$A$1:$A$248)),0)+IF(AND($P60&lt;FI$4,$Q60&lt;FJ$4,$Q60&gt;=FI$4),NETWORKDAYS.INTL(FI$4,$Q60,1,(Holidays!$A$1:$A$248)),0)+IF(AND($P60&lt;FI$4,$Q60&gt;=FJ$4,$Q60&gt;=FI$4),NETWORKDAYS.INTL(FI$4,(FJ$4)-1,1,(Holidays!$A$1:$A$248)),0))*$S60,"")</f>
        <v>0</v>
      </c>
      <c r="FJ60" s="191">
        <f>IFERROR((IF(AND($P60&gt;=FJ$4,$P60&lt;FK$4,$Q60&lt;FK$4),NETWORKDAYS.INTL($P60,$Q60,1,(Holidays!$A$1:$A$248)),0)+IF(AND($P60&gt;=FJ$4,$P60&lt;FK$4,$Q60&gt;=FK$4),NETWORKDAYS.INTL($P60,(FK$4)-1,1,(Holidays!$A$1:$A$248)),0)+IF(AND($P60&lt;FJ$4,$Q60&lt;FK$4,$Q60&gt;=FJ$4),NETWORKDAYS.INTL(FJ$4,$Q60,1,(Holidays!$A$1:$A$248)),0)+IF(AND($P60&lt;FJ$4,$Q60&gt;=FK$4,$Q60&gt;=FJ$4),NETWORKDAYS.INTL(FJ$4,(FK$4)-1,1,(Holidays!$A$1:$A$248)),0))*$S60,"")</f>
        <v>0</v>
      </c>
      <c r="FK60" s="191">
        <f>IFERROR((IF(AND($P60&gt;=FK$4,$P60&lt;FL$4,$Q60&lt;FL$4),NETWORKDAYS.INTL($P60,$Q60,1,(Holidays!$A$1:$A$248)),0)+IF(AND($P60&gt;=FK$4,$P60&lt;FL$4,$Q60&gt;=FL$4),NETWORKDAYS.INTL($P60,(FL$4)-1,1,(Holidays!$A$1:$A$248)),0)+IF(AND($P60&lt;FK$4,$Q60&lt;FL$4,$Q60&gt;=FK$4),NETWORKDAYS.INTL(FK$4,$Q60,1,(Holidays!$A$1:$A$248)),0)+IF(AND($P60&lt;FK$4,$Q60&gt;=FL$4,$Q60&gt;=FK$4),NETWORKDAYS.INTL(FK$4,(FL$4)-1,1,(Holidays!$A$1:$A$248)),0))*$S60,"")</f>
        <v>0</v>
      </c>
      <c r="FL60" s="191">
        <f>IFERROR((IF(AND($P60&gt;=FL$4,$P60&lt;FM$4,$Q60&lt;FM$4),NETWORKDAYS.INTL($P60,$Q60,1,(Holidays!$A$1:$A$248)),0)+IF(AND($P60&gt;=FL$4,$P60&lt;FM$4,$Q60&gt;=FM$4),NETWORKDAYS.INTL($P60,(FM$4)-1,1,(Holidays!$A$1:$A$248)),0)+IF(AND($P60&lt;FL$4,$Q60&lt;FM$4,$Q60&gt;=FL$4),NETWORKDAYS.INTL(FL$4,$Q60,1,(Holidays!$A$1:$A$248)),0)+IF(AND($P60&lt;FL$4,$Q60&gt;=FM$4,$Q60&gt;=FL$4),NETWORKDAYS.INTL(FL$4,(FM$4)-1,1,(Holidays!$A$1:$A$248)),0))*$S60,"")</f>
        <v>0</v>
      </c>
      <c r="FM60" s="191">
        <f>IFERROR((IF(AND($P60&gt;=FM$4,$P60&lt;FN$4,$Q60&lt;FN$4),NETWORKDAYS.INTL($P60,$Q60,1,(Holidays!$A$1:$A$248)),0)+IF(AND($P60&gt;=FM$4,$P60&lt;FN$4,$Q60&gt;=FN$4),NETWORKDAYS.INTL($P60,(FN$4)-1,1,(Holidays!$A$1:$A$248)),0)+IF(AND($P60&lt;FM$4,$Q60&lt;FN$4,$Q60&gt;=FM$4),NETWORKDAYS.INTL(FM$4,$Q60,1,(Holidays!$A$1:$A$248)),0)+IF(AND($P60&lt;FM$4,$Q60&gt;=FN$4,$Q60&gt;=FM$4),NETWORKDAYS.INTL(FM$4,(FN$4)-1,1,(Holidays!$A$1:$A$248)),0))*$S60,"")</f>
        <v>0</v>
      </c>
      <c r="FN60" s="191">
        <f>IFERROR((IF(AND($P60&gt;=FN$4,$P60&lt;FO$4,$Q60&lt;FO$4),NETWORKDAYS.INTL($P60,$Q60,1,(Holidays!$A$1:$A$248)),0)+IF(AND($P60&gt;=FN$4,$P60&lt;FO$4,$Q60&gt;=FO$4),NETWORKDAYS.INTL($P60,(FO$4)-1,1,(Holidays!$A$1:$A$248)),0)+IF(AND($P60&lt;FN$4,$Q60&lt;FO$4,$Q60&gt;=FN$4),NETWORKDAYS.INTL(FN$4,$Q60,1,(Holidays!$A$1:$A$248)),0)+IF(AND($P60&lt;FN$4,$Q60&gt;=FO$4,$Q60&gt;=FN$4),NETWORKDAYS.INTL(FN$4,(FO$4)-1,1,(Holidays!$A$1:$A$248)),0))*$S60,"")</f>
        <v>0</v>
      </c>
      <c r="FO60" s="191">
        <f>IFERROR((IF(AND($P60&gt;=FO$4,$P60&lt;FP$4,$Q60&lt;FP$4),NETWORKDAYS.INTL($P60,$Q60,1,(Holidays!$A$1:$A$248)),0)+IF(AND($P60&gt;=FO$4,$P60&lt;FP$4,$Q60&gt;=FP$4),NETWORKDAYS.INTL($P60,(FP$4)-1,1,(Holidays!$A$1:$A$248)),0)+IF(AND($P60&lt;FO$4,$Q60&lt;FP$4,$Q60&gt;=FO$4),NETWORKDAYS.INTL(FO$4,$Q60,1,(Holidays!$A$1:$A$248)),0)+IF(AND($P60&lt;FO$4,$Q60&gt;=FP$4,$Q60&gt;=FO$4),NETWORKDAYS.INTL(FO$4,(FP$4)-1,1,(Holidays!$A$1:$A$248)),0))*$S60,"")</f>
        <v>0</v>
      </c>
      <c r="FP60" s="191">
        <f>IFERROR((IF(AND($P60&gt;=FP$4,$P60&lt;FQ$4,$Q60&lt;FQ$4),NETWORKDAYS.INTL($P60,$Q60,1,(Holidays!$A$1:$A$248)),0)+IF(AND($P60&gt;=FP$4,$P60&lt;FQ$4,$Q60&gt;=FQ$4),NETWORKDAYS.INTL($P60,(FQ$4)-1,1,(Holidays!$A$1:$A$248)),0)+IF(AND($P60&lt;FP$4,$Q60&lt;FQ$4,$Q60&gt;=FP$4),NETWORKDAYS.INTL(FP$4,$Q60,1,(Holidays!$A$1:$A$248)),0)+IF(AND($P60&lt;FP$4,$Q60&gt;=FQ$4,$Q60&gt;=FP$4),NETWORKDAYS.INTL(FP$4,(FQ$4)-1,1,(Holidays!$A$1:$A$248)),0))*$S60,"")</f>
        <v>0</v>
      </c>
      <c r="FQ60" s="191">
        <f>IFERROR((IF(AND($P60&gt;=FQ$4,$P60&lt;FR$4,$Q60&lt;FR$4),NETWORKDAYS.INTL($P60,$Q60,1,(Holidays!$A$1:$A$248)),0)+IF(AND($P60&gt;=FQ$4,$P60&lt;FR$4,$Q60&gt;=FR$4),NETWORKDAYS.INTL($P60,(FR$4)-1,1,(Holidays!$A$1:$A$248)),0)+IF(AND($P60&lt;FQ$4,$Q60&lt;FR$4,$Q60&gt;=FQ$4),NETWORKDAYS.INTL(FQ$4,$Q60,1,(Holidays!$A$1:$A$248)),0)+IF(AND($P60&lt;FQ$4,$Q60&gt;=FR$4,$Q60&gt;=FQ$4),NETWORKDAYS.INTL(FQ$4,(FR$4)-1,1,(Holidays!$A$1:$A$248)),0))*$S60,"")</f>
        <v>0</v>
      </c>
      <c r="FR60" s="191">
        <f>IFERROR((IF(AND($P60&gt;=FR$4,$P60&lt;FS$4,$Q60&lt;FS$4),NETWORKDAYS.INTL($P60,$Q60,1,(Holidays!$A$1:$A$248)),0)+IF(AND($P60&gt;=FR$4,$P60&lt;FS$4,$Q60&gt;=FS$4),NETWORKDAYS.INTL($P60,(FS$4)-1,1,(Holidays!$A$1:$A$248)),0)+IF(AND($P60&lt;FR$4,$Q60&lt;FS$4,$Q60&gt;=FR$4),NETWORKDAYS.INTL(FR$4,$Q60,1,(Holidays!$A$1:$A$248)),0)+IF(AND($P60&lt;FR$4,$Q60&gt;=FS$4,$Q60&gt;=FR$4),NETWORKDAYS.INTL(FR$4,(FS$4)-1,1,(Holidays!$A$1:$A$248)),0))*$S60,"")</f>
        <v>0</v>
      </c>
      <c r="FS60" s="191">
        <f>IFERROR((IF(AND($P60&gt;=FS$4,$P60&lt;FT$4,$Q60&lt;FT$4),NETWORKDAYS.INTL($P60,$Q60,1,(Holidays!$A$1:$A$248)),0)+IF(AND($P60&gt;=FS$4,$P60&lt;FT$4,$Q60&gt;=FT$4),NETWORKDAYS.INTL($P60,(FT$4)-1,1,(Holidays!$A$1:$A$248)),0)+IF(AND($P60&lt;FS$4,$Q60&lt;FT$4,$Q60&gt;=FS$4),NETWORKDAYS.INTL(FS$4,$Q60,1,(Holidays!$A$1:$A$248)),0)+IF(AND($P60&lt;FS$4,$Q60&gt;=FT$4,$Q60&gt;=FS$4),NETWORKDAYS.INTL(FS$4,(FT$4)-1,1,(Holidays!$A$1:$A$248)),0))*$S60,"")</f>
        <v>0</v>
      </c>
      <c r="FT60" s="191">
        <f>IFERROR((IF(AND($P60&gt;=FT$4,$P60&lt;FU$4,$Q60&lt;FU$4),NETWORKDAYS.INTL($P60,$Q60,1,(Holidays!$A$1:$A$248)),0)+IF(AND($P60&gt;=FT$4,$P60&lt;FU$4,$Q60&gt;=FU$4),NETWORKDAYS.INTL($P60,(FU$4)-1,1,(Holidays!$A$1:$A$248)),0)+IF(AND($P60&lt;FT$4,$Q60&lt;FU$4,$Q60&gt;=FT$4),NETWORKDAYS.INTL(FT$4,$Q60,1,(Holidays!$A$1:$A$248)),0)+IF(AND($P60&lt;FT$4,$Q60&gt;=FU$4,$Q60&gt;=FT$4),NETWORKDAYS.INTL(FT$4,(FU$4)-1,1,(Holidays!$A$1:$A$248)),0))*$S60,"")</f>
        <v>0</v>
      </c>
      <c r="FU60" s="191">
        <f>IFERROR((IF(AND($P60&gt;=FU$4,$P60&lt;FV$4,$Q60&lt;FV$4),NETWORKDAYS.INTL($P60,$Q60,1,(Holidays!$A$1:$A$248)),0)+IF(AND($P60&gt;=FU$4,$P60&lt;FV$4,$Q60&gt;=FV$4),NETWORKDAYS.INTL($P60,(FV$4)-1,1,(Holidays!$A$1:$A$248)),0)+IF(AND($P60&lt;FU$4,$Q60&lt;FV$4,$Q60&gt;=FU$4),NETWORKDAYS.INTL(FU$4,$Q60,1,(Holidays!$A$1:$A$248)),0)+IF(AND($P60&lt;FU$4,$Q60&gt;=FV$4,$Q60&gt;=FU$4),NETWORKDAYS.INTL(FU$4,(FV$4)-1,1,(Holidays!$A$1:$A$248)),0))*$S60,"")</f>
        <v>0</v>
      </c>
      <c r="FV60" s="191">
        <f>IFERROR((IF(AND($P60&gt;=FV$4,$P60&lt;FW$4,$Q60&lt;FW$4),NETWORKDAYS.INTL($P60,$Q60,1,(Holidays!$A$1:$A$248)),0)+IF(AND($P60&gt;=FV$4,$P60&lt;FW$4,$Q60&gt;=FW$4),NETWORKDAYS.INTL($P60,(FW$4)-1,1,(Holidays!$A$1:$A$248)),0)+IF(AND($P60&lt;FV$4,$Q60&lt;FW$4,$Q60&gt;=FV$4),NETWORKDAYS.INTL(FV$4,$Q60,1,(Holidays!$A$1:$A$248)),0)+IF(AND($P60&lt;FV$4,$Q60&gt;=FW$4,$Q60&gt;=FV$4),NETWORKDAYS.INTL(FV$4,(FW$4)-1,1,(Holidays!$A$1:$A$248)),0))*$S60,"")</f>
        <v>0</v>
      </c>
      <c r="FW60" s="191">
        <f>IFERROR((IF(AND($P60&gt;=FW$4,$P60&lt;FX$4,$Q60&lt;FX$4),NETWORKDAYS.INTL($P60,$Q60,1,(Holidays!$A$1:$A$248)),0)+IF(AND($P60&gt;=FW$4,$P60&lt;FX$4,$Q60&gt;=FX$4),NETWORKDAYS.INTL($P60,(FX$4)-1,1,(Holidays!$A$1:$A$248)),0)+IF(AND($P60&lt;FW$4,$Q60&lt;FX$4,$Q60&gt;=FW$4),NETWORKDAYS.INTL(FW$4,$Q60,1,(Holidays!$A$1:$A$248)),0)+IF(AND($P60&lt;FW$4,$Q60&gt;=FX$4,$Q60&gt;=FW$4),NETWORKDAYS.INTL(FW$4,(FX$4)-1,1,(Holidays!$A$1:$A$248)),0))*$S60,"")</f>
        <v>0</v>
      </c>
      <c r="FX60" s="191">
        <f>IFERROR((IF(AND($P60&gt;=FX$4,$P60&lt;FY$4,$Q60&lt;FY$4),NETWORKDAYS.INTL($P60,$Q60,1,(Holidays!$A$1:$A$248)),0)+IF(AND($P60&gt;=FX$4,$P60&lt;FY$4,$Q60&gt;=FY$4),NETWORKDAYS.INTL($P60,(FY$4)-1,1,(Holidays!$A$1:$A$248)),0)+IF(AND($P60&lt;FX$4,$Q60&lt;FY$4,$Q60&gt;=FX$4),NETWORKDAYS.INTL(FX$4,$Q60,1,(Holidays!$A$1:$A$248)),0)+IF(AND($P60&lt;FX$4,$Q60&gt;=FY$4,$Q60&gt;=FX$4),NETWORKDAYS.INTL(FX$4,(FY$4)-1,1,(Holidays!$A$1:$A$248)),0))*$S60,"")</f>
        <v>0</v>
      </c>
      <c r="FY60" s="191">
        <f>IFERROR((IF(AND($P60&gt;=FY$4,$P60&lt;FZ$4,$Q60&lt;FZ$4),NETWORKDAYS.INTL($P60,$Q60,1,(Holidays!$A$1:$A$248)),0)+IF(AND($P60&gt;=FY$4,$P60&lt;FZ$4,$Q60&gt;=FZ$4),NETWORKDAYS.INTL($P60,(FZ$4)-1,1,(Holidays!$A$1:$A$248)),0)+IF(AND($P60&lt;FY$4,$Q60&lt;FZ$4,$Q60&gt;=FY$4),NETWORKDAYS.INTL(FY$4,$Q60,1,(Holidays!$A$1:$A$248)),0)+IF(AND($P60&lt;FY$4,$Q60&gt;=FZ$4,$Q60&gt;=FY$4),NETWORKDAYS.INTL(FY$4,(FZ$4)-1,1,(Holidays!$A$1:$A$248)),0))*$S60,"")</f>
        <v>0</v>
      </c>
      <c r="FZ60" s="191">
        <f>IFERROR((IF(AND($P60&gt;=FZ$4,$P60&lt;GA$4,$Q60&lt;GA$4),NETWORKDAYS.INTL($P60,$Q60,1,(Holidays!$A$1:$A$248)),0)+IF(AND($P60&gt;=FZ$4,$P60&lt;GA$4,$Q60&gt;=GA$4),NETWORKDAYS.INTL($P60,(GA$4)-1,1,(Holidays!$A$1:$A$248)),0)+IF(AND($P60&lt;FZ$4,$Q60&lt;GA$4,$Q60&gt;=FZ$4),NETWORKDAYS.INTL(FZ$4,$Q60,1,(Holidays!$A$1:$A$248)),0)+IF(AND($P60&lt;FZ$4,$Q60&gt;=GA$4,$Q60&gt;=FZ$4),NETWORKDAYS.INTL(FZ$4,(GA$4)-1,1,(Holidays!$A$1:$A$248)),0))*$S60,"")</f>
        <v>0</v>
      </c>
      <c r="GA60" s="191">
        <f>IFERROR((IF(AND($P60&gt;=GA$4,$P60&lt;GB$4,$Q60&lt;GB$4),NETWORKDAYS.INTL($P60,$Q60,1,(Holidays!$A$1:$A$248)),0)+IF(AND($P60&gt;=GA$4,$P60&lt;GB$4,$Q60&gt;=GB$4),NETWORKDAYS.INTL($P60,(GB$4)-1,1,(Holidays!$A$1:$A$248)),0)+IF(AND($P60&lt;GA$4,$Q60&lt;GB$4,$Q60&gt;=GA$4),NETWORKDAYS.INTL(GA$4,$Q60,1,(Holidays!$A$1:$A$248)),0)+IF(AND($P60&lt;GA$4,$Q60&gt;=GB$4,$Q60&gt;=GA$4),NETWORKDAYS.INTL(GA$4,(GB$4)-1,1,(Holidays!$A$1:$A$248)),0))*$S60,"")</f>
        <v>0</v>
      </c>
      <c r="GB60" s="191">
        <f>IFERROR((IF(AND($P60&gt;=GB$4,$P60&lt;GC$4,$Q60&lt;GC$4),NETWORKDAYS.INTL($P60,$Q60,1,(Holidays!$A$1:$A$248)),0)+IF(AND($P60&gt;=GB$4,$P60&lt;GC$4,$Q60&gt;=GC$4),NETWORKDAYS.INTL($P60,(GC$4)-1,1,(Holidays!$A$1:$A$248)),0)+IF(AND($P60&lt;GB$4,$Q60&lt;GC$4,$Q60&gt;=GB$4),NETWORKDAYS.INTL(GB$4,$Q60,1,(Holidays!$A$1:$A$248)),0)+IF(AND($P60&lt;GB$4,$Q60&gt;=GC$4,$Q60&gt;=GB$4),NETWORKDAYS.INTL(GB$4,(GC$4)-1,1,(Holidays!$A$1:$A$248)),0))*$S60,"")</f>
        <v>0</v>
      </c>
      <c r="GC60" s="191">
        <f>IFERROR((IF(AND($P60&gt;=GC$4,$P60&lt;GD$4,$Q60&lt;GD$4),NETWORKDAYS.INTL($P60,$Q60,1,(Holidays!$A$1:$A$248)),0)+IF(AND($P60&gt;=GC$4,$P60&lt;GD$4,$Q60&gt;=GD$4),NETWORKDAYS.INTL($P60,(GD$4)-1,1,(Holidays!$A$1:$A$248)),0)+IF(AND($P60&lt;GC$4,$Q60&lt;GD$4,$Q60&gt;=GC$4),NETWORKDAYS.INTL(GC$4,$Q60,1,(Holidays!$A$1:$A$248)),0)+IF(AND($P60&lt;GC$4,$Q60&gt;=GD$4,$Q60&gt;=GC$4),NETWORKDAYS.INTL(GC$4,(GD$4)-1,1,(Holidays!$A$1:$A$248)),0))*$S60,"")</f>
        <v>0</v>
      </c>
      <c r="GD60" s="191">
        <f>IFERROR((IF(AND($P60&gt;=GD$4,$P60&lt;GE$4,$Q60&lt;GE$4),NETWORKDAYS.INTL($P60,$Q60,1,(Holidays!$A$1:$A$248)),0)+IF(AND($P60&gt;=GD$4,$P60&lt;GE$4,$Q60&gt;=GE$4),NETWORKDAYS.INTL($P60,(GE$4)-1,1,(Holidays!$A$1:$A$248)),0)+IF(AND($P60&lt;GD$4,$Q60&lt;GE$4,$Q60&gt;=GD$4),NETWORKDAYS.INTL(GD$4,$Q60,1,(Holidays!$A$1:$A$248)),0)+IF(AND($P60&lt;GD$4,$Q60&gt;=GE$4,$Q60&gt;=GD$4),NETWORKDAYS.INTL(GD$4,(GE$4)-1,1,(Holidays!$A$1:$A$248)),0))*$S60,"")</f>
        <v>0</v>
      </c>
      <c r="GE60" s="191">
        <f>IFERROR((IF(AND($P60&gt;=GE$4,$P60&lt;GF$4,$Q60&lt;GF$4),NETWORKDAYS.INTL($P60,$Q60,1,(Holidays!$A$1:$A$248)),0)+IF(AND($P60&gt;=GE$4,$P60&lt;GF$4,$Q60&gt;=GF$4),NETWORKDAYS.INTL($P60,(GF$4)-1,1,(Holidays!$A$1:$A$248)),0)+IF(AND($P60&lt;GE$4,$Q60&lt;GF$4,$Q60&gt;=GE$4),NETWORKDAYS.INTL(GE$4,$Q60,1,(Holidays!$A$1:$A$248)),0)+IF(AND($P60&lt;GE$4,$Q60&gt;=GF$4,$Q60&gt;=GE$4),NETWORKDAYS.INTL(GE$4,(GF$4)-1,1,(Holidays!$A$1:$A$248)),0))*$S60,"")</f>
        <v>0</v>
      </c>
      <c r="GF60" s="191">
        <f>IFERROR((IF(AND($P60&gt;=GF$4,$P60&lt;GG$4,$Q60&lt;GG$4),NETWORKDAYS.INTL($P60,$Q60,1,(Holidays!$A$1:$A$248)),0)+IF(AND($P60&gt;=GF$4,$P60&lt;GG$4,$Q60&gt;=GG$4),NETWORKDAYS.INTL($P60,(GG$4)-1,1,(Holidays!$A$1:$A$248)),0)+IF(AND($P60&lt;GF$4,$Q60&lt;GG$4,$Q60&gt;=GF$4),NETWORKDAYS.INTL(GF$4,$Q60,1,(Holidays!$A$1:$A$248)),0)+IF(AND($P60&lt;GF$4,$Q60&gt;=GG$4,$Q60&gt;=GF$4),NETWORKDAYS.INTL(GF$4,(GG$4)-1,1,(Holidays!$A$1:$A$248)),0))*$S60,"")</f>
        <v>0</v>
      </c>
      <c r="GG60" s="191">
        <f>IFERROR((IF(AND($P60&gt;=GG$4,$P60&lt;GH$4,$Q60&lt;GH$4),NETWORKDAYS.INTL($P60,$Q60,1,(Holidays!$A$1:$A$248)),0)+IF(AND($P60&gt;=GG$4,$P60&lt;GH$4,$Q60&gt;=GH$4),NETWORKDAYS.INTL($P60,(GH$4)-1,1,(Holidays!$A$1:$A$248)),0)+IF(AND($P60&lt;GG$4,$Q60&lt;GH$4,$Q60&gt;=GG$4),NETWORKDAYS.INTL(GG$4,$Q60,1,(Holidays!$A$1:$A$248)),0)+IF(AND($P60&lt;GG$4,$Q60&gt;=GH$4,$Q60&gt;=GG$4),NETWORKDAYS.INTL(GG$4,(GH$4)-1,1,(Holidays!$A$1:$A$248)),0))*$S60,"")</f>
        <v>0</v>
      </c>
      <c r="GH60" s="191">
        <f>IFERROR((IF(AND($P60&gt;=GH$4,$P60&lt;GI$4,$Q60&lt;GI$4),NETWORKDAYS.INTL($P60,$Q60,1,(Holidays!$A$1:$A$248)),0)+IF(AND($P60&gt;=GH$4,$P60&lt;GI$4,$Q60&gt;=GI$4),NETWORKDAYS.INTL($P60,(GI$4)-1,1,(Holidays!$A$1:$A$248)),0)+IF(AND($P60&lt;GH$4,$Q60&lt;GI$4,$Q60&gt;=GH$4),NETWORKDAYS.INTL(GH$4,$Q60,1,(Holidays!$A$1:$A$248)),0)+IF(AND($P60&lt;GH$4,$Q60&gt;=GI$4,$Q60&gt;=GH$4),NETWORKDAYS.INTL(GH$4,(GI$4)-1,1,(Holidays!$A$1:$A$248)),0))*$S60,"")</f>
        <v>0</v>
      </c>
      <c r="GI60" s="191">
        <f>IFERROR((IF(AND($P60&gt;=GI$4,$P60&lt;GJ$4,$Q60&lt;GJ$4),NETWORKDAYS.INTL($P60,$Q60,1,(Holidays!$A$1:$A$248)),0)+IF(AND($P60&gt;=GI$4,$P60&lt;GJ$4,$Q60&gt;=GJ$4),NETWORKDAYS.INTL($P60,(GJ$4)-1,1,(Holidays!$A$1:$A$248)),0)+IF(AND($P60&lt;GI$4,$Q60&lt;GJ$4,$Q60&gt;=GI$4),NETWORKDAYS.INTL(GI$4,$Q60,1,(Holidays!$A$1:$A$248)),0)+IF(AND($P60&lt;GI$4,$Q60&gt;=GJ$4,$Q60&gt;=GI$4),NETWORKDAYS.INTL(GI$4,(GJ$4)-1,1,(Holidays!$A$1:$A$248)),0))*$S60,"")</f>
        <v>0</v>
      </c>
      <c r="GJ60" s="191">
        <f>IFERROR((IF(AND($P60&gt;=GJ$4,$P60&lt;GK$4,$Q60&lt;GK$4),NETWORKDAYS.INTL($P60,$Q60,1,(Holidays!$A$1:$A$248)),0)+IF(AND($P60&gt;=GJ$4,$P60&lt;GK$4,$Q60&gt;=GK$4),NETWORKDAYS.INTL($P60,(GK$4)-1,1,(Holidays!$A$1:$A$248)),0)+IF(AND($P60&lt;GJ$4,$Q60&lt;GK$4,$Q60&gt;=GJ$4),NETWORKDAYS.INTL(GJ$4,$Q60,1,(Holidays!$A$1:$A$248)),0)+IF(AND($P60&lt;GJ$4,$Q60&gt;=GK$4,$Q60&gt;=GJ$4),NETWORKDAYS.INTL(GJ$4,(GK$4)-1,1,(Holidays!$A$1:$A$248)),0))*$S60,"")</f>
        <v>0</v>
      </c>
      <c r="GK60" s="191">
        <f>IFERROR((IF(AND($P60&gt;=GK$4,$P60&lt;GL$4,$Q60&lt;GL$4),NETWORKDAYS.INTL($P60,$Q60,1,(Holidays!$A$1:$A$248)),0)+IF(AND($P60&gt;=GK$4,$P60&lt;GL$4,$Q60&gt;=GL$4),NETWORKDAYS.INTL($P60,(GL$4)-1,1,(Holidays!$A$1:$A$248)),0)+IF(AND($P60&lt;GK$4,$Q60&lt;GL$4,$Q60&gt;=GK$4),NETWORKDAYS.INTL(GK$4,$Q60,1,(Holidays!$A$1:$A$248)),0)+IF(AND($P60&lt;GK$4,$Q60&gt;=GL$4,$Q60&gt;=GK$4),NETWORKDAYS.INTL(GK$4,(GL$4)-1,1,(Holidays!$A$1:$A$248)),0))*$S60,"")</f>
        <v>0</v>
      </c>
      <c r="GL60" s="191">
        <f>IFERROR((IF(AND($P60&gt;=GL$4,$P60&lt;GM$4,$Q60&lt;GM$4),NETWORKDAYS.INTL($P60,$Q60,1,(Holidays!$A$1:$A$248)),0)+IF(AND($P60&gt;=GL$4,$P60&lt;GM$4,$Q60&gt;=GM$4),NETWORKDAYS.INTL($P60,(GM$4)-1,1,(Holidays!$A$1:$A$248)),0)+IF(AND($P60&lt;GL$4,$Q60&lt;GM$4,$Q60&gt;=GL$4),NETWORKDAYS.INTL(GL$4,$Q60,1,(Holidays!$A$1:$A$248)),0)+IF(AND($P60&lt;GL$4,$Q60&gt;=GM$4,$Q60&gt;=GL$4),NETWORKDAYS.INTL(GL$4,(GM$4)-1,1,(Holidays!$A$1:$A$248)),0))*$S60,"")</f>
        <v>0</v>
      </c>
      <c r="GM60" s="191">
        <f>IFERROR((IF(AND($P60&gt;=GM$4,$P60&lt;GN$4,$Q60&lt;GN$4),NETWORKDAYS.INTL($P60,$Q60,1,(Holidays!$A$1:$A$248)),0)+IF(AND($P60&gt;=GM$4,$P60&lt;GN$4,$Q60&gt;=GN$4),NETWORKDAYS.INTL($P60,(GN$4)-1,1,(Holidays!$A$1:$A$248)),0)+IF(AND($P60&lt;GM$4,$Q60&lt;GN$4,$Q60&gt;=GM$4),NETWORKDAYS.INTL(GM$4,$Q60,1,(Holidays!$A$1:$A$248)),0)+IF(AND($P60&lt;GM$4,$Q60&gt;=GN$4,$Q60&gt;=GM$4),NETWORKDAYS.INTL(GM$4,(GN$4)-1,1,(Holidays!$A$1:$A$248)),0))*$S60,"")</f>
        <v>0</v>
      </c>
      <c r="GN60" s="191">
        <f>IFERROR((IF(AND($P60&gt;=GN$4,$P60&lt;GO$4,$Q60&lt;GO$4),NETWORKDAYS.INTL($P60,$Q60,1,(Holidays!$A$1:$A$248)),0)+IF(AND($P60&gt;=GN$4,$P60&lt;GO$4,$Q60&gt;=GO$4),NETWORKDAYS.INTL($P60,(GO$4)-1,1,(Holidays!$A$1:$A$248)),0)+IF(AND($P60&lt;GN$4,$Q60&lt;GO$4,$Q60&gt;=GN$4),NETWORKDAYS.INTL(GN$4,$Q60,1,(Holidays!$A$1:$A$248)),0)+IF(AND($P60&lt;GN$4,$Q60&gt;=GO$4,$Q60&gt;=GN$4),NETWORKDAYS.INTL(GN$4,(GO$4)-1,1,(Holidays!$A$1:$A$248)),0))*$S60,"")</f>
        <v>0</v>
      </c>
      <c r="GO60" s="191">
        <f>IFERROR((IF(AND($P60&gt;=GO$4,$P60&lt;GP$4,$Q60&lt;GP$4),NETWORKDAYS.INTL($P60,$Q60,1,(Holidays!$A$1:$A$248)),0)+IF(AND($P60&gt;=GO$4,$P60&lt;GP$4,$Q60&gt;=GP$4),NETWORKDAYS.INTL($P60,(GP$4)-1,1,(Holidays!$A$1:$A$248)),0)+IF(AND($P60&lt;GO$4,$Q60&lt;GP$4,$Q60&gt;=GO$4),NETWORKDAYS.INTL(GO$4,$Q60,1,(Holidays!$A$1:$A$248)),0)+IF(AND($P60&lt;GO$4,$Q60&gt;=GP$4,$Q60&gt;=GO$4),NETWORKDAYS.INTL(GO$4,(GP$4)-1,1,(Holidays!$A$1:$A$248)),0))*$S60,"")</f>
        <v>0</v>
      </c>
      <c r="GP60" s="191">
        <f>IFERROR((IF(AND($P60&gt;=GP$4,$P60&lt;GQ$4,$Q60&lt;GQ$4),NETWORKDAYS.INTL($P60,$Q60,1,(Holidays!$A$1:$A$248)),0)+IF(AND($P60&gt;=GP$4,$P60&lt;GQ$4,$Q60&gt;=GQ$4),NETWORKDAYS.INTL($P60,(GQ$4)-1,1,(Holidays!$A$1:$A$248)),0)+IF(AND($P60&lt;GP$4,$Q60&lt;GQ$4,$Q60&gt;=GP$4),NETWORKDAYS.INTL(GP$4,$Q60,1,(Holidays!$A$1:$A$248)),0)+IF(AND($P60&lt;GP$4,$Q60&gt;=GQ$4,$Q60&gt;=GP$4),NETWORKDAYS.INTL(GP$4,(GQ$4)-1,1,(Holidays!$A$1:$A$248)),0))*$S60,"")</f>
        <v>0</v>
      </c>
      <c r="GQ60" s="191">
        <f>IFERROR((IF(AND($P60&gt;=GQ$4,$P60&lt;GR$4,$Q60&lt;GR$4),NETWORKDAYS.INTL($P60,$Q60,1,(Holidays!$A$1:$A$248)),0)+IF(AND($P60&gt;=GQ$4,$P60&lt;GR$4,$Q60&gt;=GR$4),NETWORKDAYS.INTL($P60,(GR$4)-1,1,(Holidays!$A$1:$A$248)),0)+IF(AND($P60&lt;GQ$4,$Q60&lt;GR$4,$Q60&gt;=GQ$4),NETWORKDAYS.INTL(GQ$4,$Q60,1,(Holidays!$A$1:$A$248)),0)+IF(AND($P60&lt;GQ$4,$Q60&gt;=GR$4,$Q60&gt;=GQ$4),NETWORKDAYS.INTL(GQ$4,(GR$4)-1,1,(Holidays!$A$1:$A$248)),0))*$S60,"")</f>
        <v>0</v>
      </c>
      <c r="GR60" s="191">
        <f>IFERROR((IF(AND($P60&gt;=GR$4,$P60&lt;GS$4,$Q60&lt;GS$4),NETWORKDAYS.INTL($P60,$Q60,1,(Holidays!$A$1:$A$248)),0)+IF(AND($P60&gt;=GR$4,$P60&lt;GS$4,$Q60&gt;=GS$4),NETWORKDAYS.INTL($P60,(GS$4)-1,1,(Holidays!$A$1:$A$248)),0)+IF(AND($P60&lt;GR$4,$Q60&lt;GS$4,$Q60&gt;=GR$4),NETWORKDAYS.INTL(GR$4,$Q60,1,(Holidays!$A$1:$A$248)),0)+IF(AND($P60&lt;GR$4,$Q60&gt;=GS$4,$Q60&gt;=GR$4),NETWORKDAYS.INTL(GR$4,(GS$4)-1,1,(Holidays!$A$1:$A$248)),0))*$S60,"")</f>
        <v>0</v>
      </c>
      <c r="GS60" s="191">
        <f>IFERROR((IF(AND($P60&gt;=GS$4,$P60&lt;GT$4,$Q60&lt;GT$4),NETWORKDAYS.INTL($P60,$Q60,1,(Holidays!$A$1:$A$248)),0)+IF(AND($P60&gt;=GS$4,$P60&lt;GT$4,$Q60&gt;=GT$4),NETWORKDAYS.INTL($P60,(GT$4)-1,1,(Holidays!$A$1:$A$248)),0)+IF(AND($P60&lt;GS$4,$Q60&lt;GT$4,$Q60&gt;=GS$4),NETWORKDAYS.INTL(GS$4,$Q60,1,(Holidays!$A$1:$A$248)),0)+IF(AND($P60&lt;GS$4,$Q60&gt;=GT$4,$Q60&gt;=GS$4),NETWORKDAYS.INTL(GS$4,(GT$4)-1,1,(Holidays!$A$1:$A$248)),0))*$S60,"")</f>
        <v>0</v>
      </c>
      <c r="GT60" s="191">
        <f>IFERROR((IF(AND($P60&gt;=GT$4,$P60&lt;GU$4,$Q60&lt;GU$4),NETWORKDAYS.INTL($P60,$Q60,1,(Holidays!$A$1:$A$248)),0)+IF(AND($P60&gt;=GT$4,$P60&lt;GU$4,$Q60&gt;=GU$4),NETWORKDAYS.INTL($P60,(GU$4)-1,1,(Holidays!$A$1:$A$248)),0)+IF(AND($P60&lt;GT$4,$Q60&lt;GU$4,$Q60&gt;=GT$4),NETWORKDAYS.INTL(GT$4,$Q60,1,(Holidays!$A$1:$A$248)),0)+IF(AND($P60&lt;GT$4,$Q60&gt;=GU$4,$Q60&gt;=GT$4),NETWORKDAYS.INTL(GT$4,(GU$4)-1,1,(Holidays!$A$1:$A$248)),0))*$S60,"")</f>
        <v>0</v>
      </c>
      <c r="GU60" s="191">
        <f>IFERROR((IF(AND($P60&gt;=GU$4,$P60&lt;GV$4,$Q60&lt;GV$4),NETWORKDAYS.INTL($P60,$Q60,1,(Holidays!$A$1:$A$248)),0)+IF(AND($P60&gt;=GU$4,$P60&lt;GV$4,$Q60&gt;=GV$4),NETWORKDAYS.INTL($P60,(GV$4)-1,1,(Holidays!$A$1:$A$248)),0)+IF(AND($P60&lt;GU$4,$Q60&lt;GV$4,$Q60&gt;=GU$4),NETWORKDAYS.INTL(GU$4,$Q60,1,(Holidays!$A$1:$A$248)),0)+IF(AND($P60&lt;GU$4,$Q60&gt;=GV$4,$Q60&gt;=GU$4),NETWORKDAYS.INTL(GU$4,(GV$4)-1,1,(Holidays!$A$1:$A$248)),0))*$S60,"")</f>
        <v>0</v>
      </c>
      <c r="GV60" s="191">
        <f>IFERROR((IF(AND($P60&gt;=GV$4,$P60&lt;GW$4,$Q60&lt;GW$4),NETWORKDAYS.INTL($P60,$Q60,1,(Holidays!$A$1:$A$248)),0)+IF(AND($P60&gt;=GV$4,$P60&lt;GW$4,$Q60&gt;=GW$4),NETWORKDAYS.INTL($P60,(GW$4)-1,1,(Holidays!$A$1:$A$248)),0)+IF(AND($P60&lt;GV$4,$Q60&lt;GW$4,$Q60&gt;=GV$4),NETWORKDAYS.INTL(GV$4,$Q60,1,(Holidays!$A$1:$A$248)),0)+IF(AND($P60&lt;GV$4,$Q60&gt;=GW$4,$Q60&gt;=GV$4),NETWORKDAYS.INTL(GV$4,(GW$4)-1,1,(Holidays!$A$1:$A$248)),0))*$S60,"")</f>
        <v>0</v>
      </c>
      <c r="GW60" s="191">
        <f>IFERROR((IF(AND($P60&gt;=GW$4,$P60&lt;GX$4,$Q60&lt;GX$4),NETWORKDAYS.INTL($P60,$Q60,1,(Holidays!$A$1:$A$248)),0)+IF(AND($P60&gt;=GW$4,$P60&lt;GX$4,$Q60&gt;=GX$4),NETWORKDAYS.INTL($P60,(GX$4)-1,1,(Holidays!$A$1:$A$248)),0)+IF(AND($P60&lt;GW$4,$Q60&lt;GX$4,$Q60&gt;=GW$4),NETWORKDAYS.INTL(GW$4,$Q60,1,(Holidays!$A$1:$A$248)),0)+IF(AND($P60&lt;GW$4,$Q60&gt;=GX$4,$Q60&gt;=GW$4),NETWORKDAYS.INTL(GW$4,(GX$4)-1,1,(Holidays!$A$1:$A$248)),0))*$S60,"")</f>
        <v>0</v>
      </c>
      <c r="GX60" s="191">
        <f>IFERROR((IF(AND($P60&gt;=GX$4,$P60&lt;GY$4,$Q60&lt;GY$4),NETWORKDAYS.INTL($P60,$Q60,1,(Holidays!$A$1:$A$248)),0)+IF(AND($P60&gt;=GX$4,$P60&lt;GY$4,$Q60&gt;=GY$4),NETWORKDAYS.INTL($P60,(GY$4)-1,1,(Holidays!$A$1:$A$248)),0)+IF(AND($P60&lt;GX$4,$Q60&lt;GY$4,$Q60&gt;=GX$4),NETWORKDAYS.INTL(GX$4,$Q60,1,(Holidays!$A$1:$A$248)),0)+IF(AND($P60&lt;GX$4,$Q60&gt;=GY$4,$Q60&gt;=GX$4),NETWORKDAYS.INTL(GX$4,(GY$4)-1,1,(Holidays!$A$1:$A$248)),0))*$S60,"")</f>
        <v>0</v>
      </c>
      <c r="GY60" s="191">
        <f>IFERROR((IF(AND($P60&gt;=GY$4,$P60&lt;GZ$4,$Q60&lt;GZ$4),NETWORKDAYS.INTL($P60,$Q60,1,(Holidays!$A$1:$A$248)),0)+IF(AND($P60&gt;=GY$4,$P60&lt;GZ$4,$Q60&gt;=GZ$4),NETWORKDAYS.INTL($P60,(GZ$4)-1,1,(Holidays!$A$1:$A$248)),0)+IF(AND($P60&lt;GY$4,$Q60&lt;GZ$4,$Q60&gt;=GY$4),NETWORKDAYS.INTL(GY$4,$Q60,1,(Holidays!$A$1:$A$248)),0)+IF(AND($P60&lt;GY$4,$Q60&gt;=GZ$4,$Q60&gt;=GY$4),NETWORKDAYS.INTL(GY$4,(GZ$4)-1,1,(Holidays!$A$1:$A$248)),0))*$S60,"")</f>
        <v>0</v>
      </c>
      <c r="GZ60" s="191">
        <f>IFERROR((IF(AND($P60&gt;=GZ$4,$P60&lt;HA$4,$Q60&lt;HA$4),NETWORKDAYS.INTL($P60,$Q60,1,(Holidays!$A$1:$A$248)),0)+IF(AND($P60&gt;=GZ$4,$P60&lt;HA$4,$Q60&gt;=HA$4),NETWORKDAYS.INTL($P60,(HA$4)-1,1,(Holidays!$A$1:$A$248)),0)+IF(AND($P60&lt;GZ$4,$Q60&lt;HA$4,$Q60&gt;=GZ$4),NETWORKDAYS.INTL(GZ$4,$Q60,1,(Holidays!$A$1:$A$248)),0)+IF(AND($P60&lt;GZ$4,$Q60&gt;=HA$4,$Q60&gt;=GZ$4),NETWORKDAYS.INTL(GZ$4,(HA$4)-1,1,(Holidays!$A$1:$A$248)),0))*$S60,"")</f>
        <v>0</v>
      </c>
      <c r="HA60" s="191">
        <f>IFERROR((IF(AND($P60&gt;=HA$4,$P60&lt;HB$4,$Q60&lt;HB$4),NETWORKDAYS.INTL($P60,$Q60,1,(Holidays!$A$1:$A$248)),0)+IF(AND($P60&gt;=HA$4,$P60&lt;HB$4,$Q60&gt;=HB$4),NETWORKDAYS.INTL($P60,(HB$4)-1,1,(Holidays!$A$1:$A$248)),0)+IF(AND($P60&lt;HA$4,$Q60&lt;HB$4,$Q60&gt;=HA$4),NETWORKDAYS.INTL(HA$4,$Q60,1,(Holidays!$A$1:$A$248)),0)+IF(AND($P60&lt;HA$4,$Q60&gt;=HB$4,$Q60&gt;=HA$4),NETWORKDAYS.INTL(HA$4,(HB$4)-1,1,(Holidays!$A$1:$A$248)),0))*$S60,"")</f>
        <v>0</v>
      </c>
      <c r="HB60" s="191">
        <f>IFERROR((IF(AND($P60&gt;=HB$4,$P60&lt;HC$4,$Q60&lt;HC$4),NETWORKDAYS.INTL($P60,$Q60,1,(Holidays!$A$1:$A$248)),0)+IF(AND($P60&gt;=HB$4,$P60&lt;HC$4,$Q60&gt;=HC$4),NETWORKDAYS.INTL($P60,(HC$4)-1,1,(Holidays!$A$1:$A$248)),0)+IF(AND($P60&lt;HB$4,$Q60&lt;HC$4,$Q60&gt;=HB$4),NETWORKDAYS.INTL(HB$4,$Q60,1,(Holidays!$A$1:$A$248)),0)+IF(AND($P60&lt;HB$4,$Q60&gt;=HC$4,$Q60&gt;=HB$4),NETWORKDAYS.INTL(HB$4,(HC$4)-1,1,(Holidays!$A$1:$A$248)),0))*$S60,"")</f>
        <v>0</v>
      </c>
      <c r="HC60" s="191">
        <f>IFERROR((IF(AND($P60&gt;=HC$4,$P60&lt;HD$4,$Q60&lt;HD$4),NETWORKDAYS.INTL($P60,$Q60,1,(Holidays!$A$1:$A$248)),0)+IF(AND($P60&gt;=HC$4,$P60&lt;HD$4,$Q60&gt;=HD$4),NETWORKDAYS.INTL($P60,(HD$4)-1,1,(Holidays!$A$1:$A$248)),0)+IF(AND($P60&lt;HC$4,$Q60&lt;HD$4,$Q60&gt;=HC$4),NETWORKDAYS.INTL(HC$4,$Q60,1,(Holidays!$A$1:$A$248)),0)+IF(AND($P60&lt;HC$4,$Q60&gt;=HD$4,$Q60&gt;=HC$4),NETWORKDAYS.INTL(HC$4,(HD$4)-1,1,(Holidays!$A$1:$A$248)),0))*$S60,"")</f>
        <v>0</v>
      </c>
      <c r="HD60" s="191">
        <f>IFERROR((IF(AND($P60&gt;=HD$4,$P60&lt;HE$4,$Q60&lt;HE$4),NETWORKDAYS.INTL($P60,$Q60,1,(Holidays!$A$1:$A$248)),0)+IF(AND($P60&gt;=HD$4,$P60&lt;HE$4,$Q60&gt;=HE$4),NETWORKDAYS.INTL($P60,(HE$4)-1,1,(Holidays!$A$1:$A$248)),0)+IF(AND($P60&lt;HD$4,$Q60&lt;HE$4,$Q60&gt;=HD$4),NETWORKDAYS.INTL(HD$4,$Q60,1,(Holidays!$A$1:$A$248)),0)+IF(AND($P60&lt;HD$4,$Q60&gt;=HE$4,$Q60&gt;=HD$4),NETWORKDAYS.INTL(HD$4,(HE$4)-1,1,(Holidays!$A$1:$A$248)),0))*$S60,"")</f>
        <v>0</v>
      </c>
      <c r="HE60" s="191">
        <f>IFERROR((IF(AND($P60&gt;=HE$4,$P60&lt;HF$4,$Q60&lt;HF$4),NETWORKDAYS.INTL($P60,$Q60,1,(Holidays!$A$1:$A$248)),0)+IF(AND($P60&gt;=HE$4,$P60&lt;HF$4,$Q60&gt;=HF$4),NETWORKDAYS.INTL($P60,(HF$4)-1,1,(Holidays!$A$1:$A$248)),0)+IF(AND($P60&lt;HE$4,$Q60&lt;HF$4,$Q60&gt;=HE$4),NETWORKDAYS.INTL(HE$4,$Q60,1,(Holidays!$A$1:$A$248)),0)+IF(AND($P60&lt;HE$4,$Q60&gt;=HF$4,$Q60&gt;=HE$4),NETWORKDAYS.INTL(HE$4,(HF$4)-1,1,(Holidays!$A$1:$A$248)),0))*$S60,"")</f>
        <v>0</v>
      </c>
      <c r="HF60" s="191">
        <f>IFERROR((IF(AND($P60&gt;=HF$4,$P60&lt;HG$4,$Q60&lt;HG$4),NETWORKDAYS.INTL($P60,$Q60,1,(Holidays!$A$1:$A$248)),0)+IF(AND($P60&gt;=HF$4,$P60&lt;HG$4,$Q60&gt;=HG$4),NETWORKDAYS.INTL($P60,(HG$4)-1,1,(Holidays!$A$1:$A$248)),0)+IF(AND($P60&lt;HF$4,$Q60&lt;HG$4,$Q60&gt;=HF$4),NETWORKDAYS.INTL(HF$4,$Q60,1,(Holidays!$A$1:$A$248)),0)+IF(AND($P60&lt;HF$4,$Q60&gt;=HG$4,$Q60&gt;=HF$4),NETWORKDAYS.INTL(HF$4,(HG$4)-1,1,(Holidays!$A$1:$A$248)),0))*$S60,"")</f>
        <v>0</v>
      </c>
      <c r="HG60" s="191">
        <f>IFERROR((IF(AND($P60&gt;=HG$4,$P60&lt;HH$4,$Q60&lt;HH$4),NETWORKDAYS.INTL($P60,$Q60,1,(Holidays!$A$1:$A$248)),0)+IF(AND($P60&gt;=HG$4,$P60&lt;HH$4,$Q60&gt;=HH$4),NETWORKDAYS.INTL($P60,(HH$4)-1,1,(Holidays!$A$1:$A$248)),0)+IF(AND($P60&lt;HG$4,$Q60&lt;HH$4,$Q60&gt;=HG$4),NETWORKDAYS.INTL(HG$4,$Q60,1,(Holidays!$A$1:$A$248)),0)+IF(AND($P60&lt;HG$4,$Q60&gt;=HH$4,$Q60&gt;=HG$4),NETWORKDAYS.INTL(HG$4,(HH$4)-1,1,(Holidays!$A$1:$A$248)),0))*$S60,"")</f>
        <v>0</v>
      </c>
      <c r="HH60" s="191">
        <f>IFERROR((IF(AND($P60&gt;=HH$4,$P60&lt;HI$4,$Q60&lt;HI$4),NETWORKDAYS.INTL($P60,$Q60,1,(Holidays!$A$1:$A$248)),0)+IF(AND($P60&gt;=HH$4,$P60&lt;HI$4,$Q60&gt;=HI$4),NETWORKDAYS.INTL($P60,(HI$4)-1,1,(Holidays!$A$1:$A$248)),0)+IF(AND($P60&lt;HH$4,$Q60&lt;HI$4,$Q60&gt;=HH$4),NETWORKDAYS.INTL(HH$4,$Q60,1,(Holidays!$A$1:$A$248)),0)+IF(AND($P60&lt;HH$4,$Q60&gt;=HI$4,$Q60&gt;=HH$4),NETWORKDAYS.INTL(HH$4,(HI$4)-1,1,(Holidays!$A$1:$A$248)),0))*$S60,"")</f>
        <v>0</v>
      </c>
      <c r="HI60" s="191">
        <f>IFERROR((IF(AND($P60&gt;=HI$4,$P60&lt;HJ$4,$Q60&lt;HJ$4),NETWORKDAYS.INTL($P60,$Q60,1,(Holidays!$A$1:$A$248)),0)+IF(AND($P60&gt;=HI$4,$P60&lt;HJ$4,$Q60&gt;=HJ$4),NETWORKDAYS.INTL($P60,(HJ$4)-1,1,(Holidays!$A$1:$A$248)),0)+IF(AND($P60&lt;HI$4,$Q60&lt;HJ$4,$Q60&gt;=HI$4),NETWORKDAYS.INTL(HI$4,$Q60,1,(Holidays!$A$1:$A$248)),0)+IF(AND($P60&lt;HI$4,$Q60&gt;=HJ$4,$Q60&gt;=HI$4),NETWORKDAYS.INTL(HI$4,(HJ$4)-1,1,(Holidays!$A$1:$A$248)),0))*$S60,"")</f>
        <v>0</v>
      </c>
      <c r="HJ60" s="191">
        <f>IFERROR((IF(AND($P60&gt;=HJ$4,$P60&lt;HK$4,$Q60&lt;HK$4),NETWORKDAYS.INTL($P60,$Q60,1,(Holidays!$A$1:$A$248)),0)+IF(AND($P60&gt;=HJ$4,$P60&lt;HK$4,$Q60&gt;=HK$4),NETWORKDAYS.INTL($P60,(HK$4)-1,1,(Holidays!$A$1:$A$248)),0)+IF(AND($P60&lt;HJ$4,$Q60&lt;HK$4,$Q60&gt;=HJ$4),NETWORKDAYS.INTL(HJ$4,$Q60,1,(Holidays!$A$1:$A$248)),0)+IF(AND($P60&lt;HJ$4,$Q60&gt;=HK$4,$Q60&gt;=HJ$4),NETWORKDAYS.INTL(HJ$4,(HK$4)-1,1,(Holidays!$A$1:$A$248)),0))*$S60,"")</f>
        <v>0</v>
      </c>
      <c r="HK60" s="191">
        <f>IFERROR((IF(AND($P60&gt;=HK$4,$P60&lt;HL$4,$Q60&lt;HL$4),NETWORKDAYS.INTL($P60,$Q60,1,(Holidays!$A$1:$A$248)),0)+IF(AND($P60&gt;=HK$4,$P60&lt;HL$4,$Q60&gt;=HL$4),NETWORKDAYS.INTL($P60,(HL$4)-1,1,(Holidays!$A$1:$A$248)),0)+IF(AND($P60&lt;HK$4,$Q60&lt;HL$4,$Q60&gt;=HK$4),NETWORKDAYS.INTL(HK$4,$Q60,1,(Holidays!$A$1:$A$248)),0)+IF(AND($P60&lt;HK$4,$Q60&gt;=HL$4,$Q60&gt;=HK$4),NETWORKDAYS.INTL(HK$4,(HL$4)-1,1,(Holidays!$A$1:$A$248)),0))*$S60,"")</f>
        <v>0</v>
      </c>
      <c r="HL60" s="191">
        <f>IFERROR((IF(AND($P60&gt;=HL$4,$P60&lt;HM$4,$Q60&lt;HM$4),NETWORKDAYS.INTL($P60,$Q60,1,(Holidays!$A$1:$A$248)),0)+IF(AND($P60&gt;=HL$4,$P60&lt;HM$4,$Q60&gt;=HM$4),NETWORKDAYS.INTL($P60,(HM$4)-1,1,(Holidays!$A$1:$A$248)),0)+IF(AND($P60&lt;HL$4,$Q60&lt;HM$4,$Q60&gt;=HL$4),NETWORKDAYS.INTL(HL$4,$Q60,1,(Holidays!$A$1:$A$248)),0)+IF(AND($P60&lt;HL$4,$Q60&gt;=HM$4,$Q60&gt;=HL$4),NETWORKDAYS.INTL(HL$4,(HM$4)-1,1,(Holidays!$A$1:$A$248)),0))*$S60,"")</f>
        <v>0</v>
      </c>
      <c r="HM60" s="191">
        <f>IFERROR((IF(AND($P60&gt;=HM$4,$P60&lt;HN$4,$Q60&lt;HN$4),NETWORKDAYS.INTL($P60,$Q60,1,(Holidays!$A$1:$A$248)),0)+IF(AND($P60&gt;=HM$4,$P60&lt;HN$4,$Q60&gt;=HN$4),NETWORKDAYS.INTL($P60,(HN$4)-1,1,(Holidays!$A$1:$A$248)),0)+IF(AND($P60&lt;HM$4,$Q60&lt;HN$4,$Q60&gt;=HM$4),NETWORKDAYS.INTL(HM$4,$Q60,1,(Holidays!$A$1:$A$248)),0)+IF(AND($P60&lt;HM$4,$Q60&gt;=HN$4,$Q60&gt;=HM$4),NETWORKDAYS.INTL(HM$4,(HN$4)-1,1,(Holidays!$A$1:$A$248)),0))*$S60,"")</f>
        <v>0</v>
      </c>
      <c r="HN60" s="191">
        <f>IFERROR((IF(AND($P60&gt;=HN$4,$P60&lt;HO$4,$Q60&lt;HO$4),NETWORKDAYS.INTL($P60,$Q60,1,(Holidays!$A$1:$A$248)),0)+IF(AND($P60&gt;=HN$4,$P60&lt;HO$4,$Q60&gt;=HO$4),NETWORKDAYS.INTL($P60,(HO$4)-1,1,(Holidays!$A$1:$A$248)),0)+IF(AND($P60&lt;HN$4,$Q60&lt;HO$4,$Q60&gt;=HN$4),NETWORKDAYS.INTL(HN$4,$Q60,1,(Holidays!$A$1:$A$248)),0)+IF(AND($P60&lt;HN$4,$Q60&gt;=HO$4,$Q60&gt;=HN$4),NETWORKDAYS.INTL(HN$4,(HO$4)-1,1,(Holidays!$A$1:$A$248)),0))*$S60,"")</f>
        <v>0</v>
      </c>
      <c r="HO60" s="191">
        <f>IFERROR((IF(AND($P60&gt;=HO$4,$P60&lt;HP$4,$Q60&lt;HP$4),NETWORKDAYS.INTL($P60,$Q60,1,(Holidays!$A$1:$A$248)),0)+IF(AND($P60&gt;=HO$4,$P60&lt;HP$4,$Q60&gt;=HP$4),NETWORKDAYS.INTL($P60,(HP$4)-1,1,(Holidays!$A$1:$A$248)),0)+IF(AND($P60&lt;HO$4,$Q60&lt;HP$4,$Q60&gt;=HO$4),NETWORKDAYS.INTL(HO$4,$Q60,1,(Holidays!$A$1:$A$248)),0)+IF(AND($P60&lt;HO$4,$Q60&gt;=HP$4,$Q60&gt;=HO$4),NETWORKDAYS.INTL(HO$4,(HP$4)-1,1,(Holidays!$A$1:$A$248)),0))*$S60,"")</f>
        <v>0</v>
      </c>
      <c r="HP60" s="191">
        <f>IFERROR((IF(AND($P60&gt;=HP$4,$P60&lt;HQ$4,$Q60&lt;HQ$4),NETWORKDAYS.INTL($P60,$Q60,1,(Holidays!$A$1:$A$248)),0)+IF(AND($P60&gt;=HP$4,$P60&lt;HQ$4,$Q60&gt;=HQ$4),NETWORKDAYS.INTL($P60,(HQ$4)-1,1,(Holidays!$A$1:$A$248)),0)+IF(AND($P60&lt;HP$4,$Q60&lt;HQ$4,$Q60&gt;=HP$4),NETWORKDAYS.INTL(HP$4,$Q60,1,(Holidays!$A$1:$A$248)),0)+IF(AND($P60&lt;HP$4,$Q60&gt;=HQ$4,$Q60&gt;=HP$4),NETWORKDAYS.INTL(HP$4,(HQ$4)-1,1,(Holidays!$A$1:$A$248)),0))*$S60,"")</f>
        <v>0</v>
      </c>
      <c r="HQ60" s="191">
        <f>IFERROR((IF(AND($P60&gt;=HQ$4,$P60&lt;HR$4,$Q60&lt;HR$4),NETWORKDAYS.INTL($P60,$Q60,1,(Holidays!$A$1:$A$248)),0)+IF(AND($P60&gt;=HQ$4,$P60&lt;HR$4,$Q60&gt;=HR$4),NETWORKDAYS.INTL($P60,(HR$4)-1,1,(Holidays!$A$1:$A$248)),0)+IF(AND($P60&lt;HQ$4,$Q60&lt;HR$4,$Q60&gt;=HQ$4),NETWORKDAYS.INTL(HQ$4,$Q60,1,(Holidays!$A$1:$A$248)),0)+IF(AND($P60&lt;HQ$4,$Q60&gt;=HR$4,$Q60&gt;=HQ$4),NETWORKDAYS.INTL(HQ$4,(HR$4)-1,1,(Holidays!$A$1:$A$248)),0))*$S60,"")</f>
        <v>0</v>
      </c>
      <c r="HR60" s="191">
        <f>IFERROR((IF(AND($P60&gt;=HR$4,$P60&lt;HS$4,$Q60&lt;HS$4),NETWORKDAYS.INTL($P60,$Q60,1,(Holidays!$A$1:$A$248)),0)+IF(AND($P60&gt;=HR$4,$P60&lt;HS$4,$Q60&gt;=HS$4),NETWORKDAYS.INTL($P60,(HS$4)-1,1,(Holidays!$A$1:$A$248)),0)+IF(AND($P60&lt;HR$4,$Q60&lt;HS$4,$Q60&gt;=HR$4),NETWORKDAYS.INTL(HR$4,$Q60,1,(Holidays!$A$1:$A$248)),0)+IF(AND($P60&lt;HR$4,$Q60&gt;=HS$4,$Q60&gt;=HR$4),NETWORKDAYS.INTL(HR$4,(HS$4)-1,1,(Holidays!$A$1:$A$248)),0))*$S60,"")</f>
        <v>0</v>
      </c>
      <c r="HS60" s="191">
        <f>IFERROR((IF(AND($P60&gt;=HS$4,$P60&lt;HT$4,$Q60&lt;HT$4),NETWORKDAYS.INTL($P60,$Q60,1,(Holidays!$A$1:$A$248)),0)+IF(AND($P60&gt;=HS$4,$P60&lt;HT$4,$Q60&gt;=HT$4),NETWORKDAYS.INTL($P60,(HT$4)-1,1,(Holidays!$A$1:$A$248)),0)+IF(AND($P60&lt;HS$4,$Q60&lt;HT$4,$Q60&gt;=HS$4),NETWORKDAYS.INTL(HS$4,$Q60,1,(Holidays!$A$1:$A$248)),0)+IF(AND($P60&lt;HS$4,$Q60&gt;=HT$4,$Q60&gt;=HS$4),NETWORKDAYS.INTL(HS$4,(HT$4)-1,1,(Holidays!$A$1:$A$248)),0))*$S60,"")</f>
        <v>0</v>
      </c>
      <c r="HT60" s="191">
        <f>IFERROR((IF(AND($P60&gt;=HT$4,$P60&lt;HU$4,$Q60&lt;HU$4),NETWORKDAYS.INTL($P60,$Q60,1,(Holidays!$A$1:$A$248)),0)+IF(AND($P60&gt;=HT$4,$P60&lt;HU$4,$Q60&gt;=HU$4),NETWORKDAYS.INTL($P60,(HU$4)-1,1,(Holidays!$A$1:$A$248)),0)+IF(AND($P60&lt;HT$4,$Q60&lt;HU$4,$Q60&gt;=HT$4),NETWORKDAYS.INTL(HT$4,$Q60,1,(Holidays!$A$1:$A$248)),0)+IF(AND($P60&lt;HT$4,$Q60&gt;=HU$4,$Q60&gt;=HT$4),NETWORKDAYS.INTL(HT$4,(HU$4)-1,1,(Holidays!$A$1:$A$248)),0))*$S60,"")</f>
        <v>0</v>
      </c>
      <c r="HU60" s="191">
        <f>IFERROR((IF(AND($P60&gt;=HU$4,$P60&lt;HV$4,$Q60&lt;HV$4),NETWORKDAYS.INTL($P60,$Q60,1,(Holidays!$A$1:$A$248)),0)+IF(AND($P60&gt;=HU$4,$P60&lt;HV$4,$Q60&gt;=HV$4),NETWORKDAYS.INTL($P60,(HV$4)-1,1,(Holidays!$A$1:$A$248)),0)+IF(AND($P60&lt;HU$4,$Q60&lt;HV$4,$Q60&gt;=HU$4),NETWORKDAYS.INTL(HU$4,$Q60,1,(Holidays!$A$1:$A$248)),0)+IF(AND($P60&lt;HU$4,$Q60&gt;=HV$4,$Q60&gt;=HU$4),NETWORKDAYS.INTL(HU$4,(HV$4)-1,1,(Holidays!$A$1:$A$248)),0))*$S60,"")</f>
        <v>0</v>
      </c>
      <c r="HV60" s="191">
        <f>IFERROR((IF(AND($P60&gt;=HV$4,$P60&lt;HW$4,$Q60&lt;HW$4),NETWORKDAYS.INTL($P60,$Q60,1,(Holidays!$A$1:$A$248)),0)+IF(AND($P60&gt;=HV$4,$P60&lt;HW$4,$Q60&gt;=HW$4),NETWORKDAYS.INTL($P60,(HW$4)-1,1,(Holidays!$A$1:$A$248)),0)+IF(AND($P60&lt;HV$4,$Q60&lt;HW$4,$Q60&gt;=HV$4),NETWORKDAYS.INTL(HV$4,$Q60,1,(Holidays!$A$1:$A$248)),0)+IF(AND($P60&lt;HV$4,$Q60&gt;=HW$4,$Q60&gt;=HV$4),NETWORKDAYS.INTL(HV$4,(HW$4)-1,1,(Holidays!$A$1:$A$248)),0))*$S60,"")</f>
        <v>0</v>
      </c>
      <c r="HW60" s="191">
        <f>IFERROR((IF(AND($P60&gt;=HW$4,$P60&lt;HX$4,$Q60&lt;HX$4),NETWORKDAYS.INTL($P60,$Q60,1,(Holidays!$A$1:$A$248)),0)+IF(AND($P60&gt;=HW$4,$P60&lt;HX$4,$Q60&gt;=HX$4),NETWORKDAYS.INTL($P60,(HX$4)-1,1,(Holidays!$A$1:$A$248)),0)+IF(AND($P60&lt;HW$4,$Q60&lt;HX$4,$Q60&gt;=HW$4),NETWORKDAYS.INTL(HW$4,$Q60,1,(Holidays!$A$1:$A$248)),0)+IF(AND($P60&lt;HW$4,$Q60&gt;=HX$4,$Q60&gt;=HW$4),NETWORKDAYS.INTL(HW$4,(HX$4)-1,1,(Holidays!$A$1:$A$248)),0))*$S60,"")</f>
        <v>0</v>
      </c>
      <c r="HX60" s="191">
        <f>IFERROR((IF(AND($P60&gt;=HX$4,$P60&lt;HY$4,$Q60&lt;HY$4),NETWORKDAYS.INTL($P60,$Q60,1,(Holidays!$A$1:$A$248)),0)+IF(AND($P60&gt;=HX$4,$P60&lt;HY$4,$Q60&gt;=HY$4),NETWORKDAYS.INTL($P60,(HY$4)-1,1,(Holidays!$A$1:$A$248)),0)+IF(AND($P60&lt;HX$4,$Q60&lt;HY$4,$Q60&gt;=HX$4),NETWORKDAYS.INTL(HX$4,$Q60,1,(Holidays!$A$1:$A$248)),0)+IF(AND($P60&lt;HX$4,$Q60&gt;=HY$4,$Q60&gt;=HX$4),NETWORKDAYS.INTL(HX$4,(HY$4)-1,1,(Holidays!$A$1:$A$248)),0))*$S60,"")</f>
        <v>0</v>
      </c>
      <c r="HY60" s="191">
        <f>IFERROR((IF(AND($P60&gt;=HY$4,$P60&lt;HZ$4,$Q60&lt;HZ$4),NETWORKDAYS.INTL($P60,$Q60,1,(Holidays!$A$1:$A$248)),0)+IF(AND($P60&gt;=HY$4,$P60&lt;HZ$4,$Q60&gt;=HZ$4),NETWORKDAYS.INTL($P60,(HZ$4)-1,1,(Holidays!$A$1:$A$248)),0)+IF(AND($P60&lt;HY$4,$Q60&lt;HZ$4,$Q60&gt;=HY$4),NETWORKDAYS.INTL(HY$4,$Q60,1,(Holidays!$A$1:$A$248)),0)+IF(AND($P60&lt;HY$4,$Q60&gt;=HZ$4,$Q60&gt;=HY$4),NETWORKDAYS.INTL(HY$4,(HZ$4)-1,1,(Holidays!$A$1:$A$248)),0))*$S60,"")</f>
        <v>0</v>
      </c>
      <c r="HZ60" s="191">
        <f>IFERROR((IF(AND($P60&gt;=HZ$4,$P60&lt;IA$4,$Q60&lt;IA$4),NETWORKDAYS.INTL($P60,$Q60,1,(Holidays!$A$1:$A$248)),0)+IF(AND($P60&gt;=HZ$4,$P60&lt;IA$4,$Q60&gt;=IA$4),NETWORKDAYS.INTL($P60,(IA$4)-1,1,(Holidays!$A$1:$A$248)),0)+IF(AND($P60&lt;HZ$4,$Q60&lt;IA$4,$Q60&gt;=HZ$4),NETWORKDAYS.INTL(HZ$4,$Q60,1,(Holidays!$A$1:$A$248)),0)+IF(AND($P60&lt;HZ$4,$Q60&gt;=IA$4,$Q60&gt;=HZ$4),NETWORKDAYS.INTL(HZ$4,(IA$4)-1,1,(Holidays!$A$1:$A$248)),0))*$S60,"")</f>
        <v>0</v>
      </c>
      <c r="IA60" s="191">
        <f>IFERROR((IF(AND($P60&gt;=IA$4,$P60&lt;IB$4,$Q60&lt;IB$4),NETWORKDAYS.INTL($P60,$Q60,1,(Holidays!$A$1:$A$248)),0)+IF(AND($P60&gt;=IA$4,$P60&lt;IB$4,$Q60&gt;=IB$4),NETWORKDAYS.INTL($P60,(IB$4)-1,1,(Holidays!$A$1:$A$248)),0)+IF(AND($P60&lt;IA$4,$Q60&lt;IB$4,$Q60&gt;=IA$4),NETWORKDAYS.INTL(IA$4,$Q60,1,(Holidays!$A$1:$A$248)),0)+IF(AND($P60&lt;IA$4,$Q60&gt;=IB$4,$Q60&gt;=IA$4),NETWORKDAYS.INTL(IA$4,(IB$4)-1,1,(Holidays!$A$1:$A$248)),0))*$S60,"")</f>
        <v>0</v>
      </c>
      <c r="IB60" s="191">
        <f>IFERROR((IF(AND($P60&gt;=IB$4,$P60&lt;IC$4,$Q60&lt;IC$4),NETWORKDAYS.INTL($P60,$Q60,1,(Holidays!$A$1:$A$248)),0)+IF(AND($P60&gt;=IB$4,$P60&lt;IC$4,$Q60&gt;=IC$4),NETWORKDAYS.INTL($P60,(IC$4)-1,1,(Holidays!$A$1:$A$248)),0)+IF(AND($P60&lt;IB$4,$Q60&lt;IC$4,$Q60&gt;=IB$4),NETWORKDAYS.INTL(IB$4,$Q60,1,(Holidays!$A$1:$A$248)),0)+IF(AND($P60&lt;IB$4,$Q60&gt;=IC$4,$Q60&gt;=IB$4),NETWORKDAYS.INTL(IB$4,(IC$4)-1,1,(Holidays!$A$1:$A$248)),0))*$S60,"")</f>
        <v>0</v>
      </c>
      <c r="IC60" s="191">
        <f>IFERROR((IF(AND($P60&gt;=IC$4,$P60&lt;ID$4,$Q60&lt;ID$4),NETWORKDAYS.INTL($P60,$Q60,1,(Holidays!$A$1:$A$248)),0)+IF(AND($P60&gt;=IC$4,$P60&lt;ID$4,$Q60&gt;=ID$4),NETWORKDAYS.INTL($P60,(ID$4)-1,1,(Holidays!$A$1:$A$248)),0)+IF(AND($P60&lt;IC$4,$Q60&lt;ID$4,$Q60&gt;=IC$4),NETWORKDAYS.INTL(IC$4,$Q60,1,(Holidays!$A$1:$A$248)),0)+IF(AND($P60&lt;IC$4,$Q60&gt;=ID$4,$Q60&gt;=IC$4),NETWORKDAYS.INTL(IC$4,(ID$4)-1,1,(Holidays!$A$1:$A$248)),0))*$S60,"")</f>
        <v>0</v>
      </c>
      <c r="ID60" s="191">
        <f>IFERROR((IF(AND($P60&gt;=ID$4,$P60&lt;IE$4,$Q60&lt;IE$4),NETWORKDAYS.INTL($P60,$Q60,1,(Holidays!$A$1:$A$248)),0)+IF(AND($P60&gt;=ID$4,$P60&lt;IE$4,$Q60&gt;=IE$4),NETWORKDAYS.INTL($P60,(IE$4)-1,1,(Holidays!$A$1:$A$248)),0)+IF(AND($P60&lt;ID$4,$Q60&lt;IE$4,$Q60&gt;=ID$4),NETWORKDAYS.INTL(ID$4,$Q60,1,(Holidays!$A$1:$A$248)),0)+IF(AND($P60&lt;ID$4,$Q60&gt;=IE$4,$Q60&gt;=ID$4),NETWORKDAYS.INTL(ID$4,(IE$4)-1,1,(Holidays!$A$1:$A$248)),0))*$S60,"")</f>
        <v>0</v>
      </c>
      <c r="IE60" s="191">
        <f>IFERROR((IF(AND($P60&gt;=IE$4,$P60&lt;IF$4,$Q60&lt;IF$4),NETWORKDAYS.INTL($P60,$Q60,1,(Holidays!$A$1:$A$248)),0)+IF(AND($P60&gt;=IE$4,$P60&lt;IF$4,$Q60&gt;=IF$4),NETWORKDAYS.INTL($P60,(IF$4)-1,1,(Holidays!$A$1:$A$248)),0)+IF(AND($P60&lt;IE$4,$Q60&lt;IF$4,$Q60&gt;=IE$4),NETWORKDAYS.INTL(IE$4,$Q60,1,(Holidays!$A$1:$A$248)),0)+IF(AND($P60&lt;IE$4,$Q60&gt;=IF$4,$Q60&gt;=IE$4),NETWORKDAYS.INTL(IE$4,(IF$4)-1,1,(Holidays!$A$1:$A$248)),0))*$S60,"")</f>
        <v>0</v>
      </c>
      <c r="IF60" s="191">
        <f>IFERROR((IF(AND($P60&gt;=IF$4,$P60&lt;IG$4,$Q60&lt;IG$4),NETWORKDAYS.INTL($P60,$Q60,1,(Holidays!$A$1:$A$248)),0)+IF(AND($P60&gt;=IF$4,$P60&lt;IG$4,$Q60&gt;=IG$4),NETWORKDAYS.INTL($P60,(IG$4)-1,1,(Holidays!$A$1:$A$248)),0)+IF(AND($P60&lt;IF$4,$Q60&lt;IG$4,$Q60&gt;=IF$4),NETWORKDAYS.INTL(IF$4,$Q60,1,(Holidays!$A$1:$A$248)),0)+IF(AND($P60&lt;IF$4,$Q60&gt;=IG$4,$Q60&gt;=IF$4),NETWORKDAYS.INTL(IF$4,(IG$4)-1,1,(Holidays!$A$1:$A$248)),0))*$S60,"")</f>
        <v>0</v>
      </c>
      <c r="IG60" s="191">
        <f>IFERROR((IF(AND($P60&gt;=IG$4,$P60&lt;IH$4,$Q60&lt;IH$4),NETWORKDAYS.INTL($P60,$Q60,1,(Holidays!$A$1:$A$248)),0)+IF(AND($P60&gt;=IG$4,$P60&lt;IH$4,$Q60&gt;=IH$4),NETWORKDAYS.INTL($P60,(IH$4)-1,1,(Holidays!$A$1:$A$248)),0)+IF(AND($P60&lt;IG$4,$Q60&lt;IH$4,$Q60&gt;=IG$4),NETWORKDAYS.INTL(IG$4,$Q60,1,(Holidays!$A$1:$A$248)),0)+IF(AND($P60&lt;IG$4,$Q60&gt;=IH$4,$Q60&gt;=IG$4),NETWORKDAYS.INTL(IG$4,(IH$4)-1,1,(Holidays!$A$1:$A$248)),0))*$S60,"")</f>
        <v>0</v>
      </c>
      <c r="IH60" s="191">
        <f>IFERROR((IF(AND($P60&gt;=IH$4,$P60&lt;II$4,$Q60&lt;II$4),NETWORKDAYS.INTL($P60,$Q60,1,(Holidays!$A$1:$A$248)),0)+IF(AND($P60&gt;=IH$4,$P60&lt;II$4,$Q60&gt;=II$4),NETWORKDAYS.INTL($P60,(II$4)-1,1,(Holidays!$A$1:$A$248)),0)+IF(AND($P60&lt;IH$4,$Q60&lt;II$4,$Q60&gt;=IH$4),NETWORKDAYS.INTL(IH$4,$Q60,1,(Holidays!$A$1:$A$248)),0)+IF(AND($P60&lt;IH$4,$Q60&gt;=II$4,$Q60&gt;=IH$4),NETWORKDAYS.INTL(IH$4,(II$4)-1,1,(Holidays!$A$1:$A$248)),0))*$S60,"")</f>
        <v>0</v>
      </c>
      <c r="II60" s="191">
        <f>IFERROR((IF(AND($P60&gt;=II$4,$P60&lt;IJ$4,$Q60&lt;IJ$4),NETWORKDAYS.INTL($P60,$Q60,1,(Holidays!$A$1:$A$248)),0)+IF(AND($P60&gt;=II$4,$P60&lt;IJ$4,$Q60&gt;=IJ$4),NETWORKDAYS.INTL($P60,(IJ$4)-1,1,(Holidays!$A$1:$A$248)),0)+IF(AND($P60&lt;II$4,$Q60&lt;IJ$4,$Q60&gt;=II$4),NETWORKDAYS.INTL(II$4,$Q60,1,(Holidays!$A$1:$A$248)),0)+IF(AND($P60&lt;II$4,$Q60&gt;=IJ$4,$Q60&gt;=II$4),NETWORKDAYS.INTL(II$4,(IJ$4)-1,1,(Holidays!$A$1:$A$248)),0))*$S60,"")</f>
        <v>0</v>
      </c>
      <c r="IJ60" s="191">
        <f>IFERROR((IF(AND($P60&gt;=IJ$4,$P60&lt;IK$4,$Q60&lt;IK$4),NETWORKDAYS.INTL($P60,$Q60,1,(Holidays!$A$1:$A$248)),0)+IF(AND($P60&gt;=IJ$4,$P60&lt;IK$4,$Q60&gt;=IK$4),NETWORKDAYS.INTL($P60,(IK$4)-1,1,(Holidays!$A$1:$A$248)),0)+IF(AND($P60&lt;IJ$4,$Q60&lt;IK$4,$Q60&gt;=IJ$4),NETWORKDAYS.INTL(IJ$4,$Q60,1,(Holidays!$A$1:$A$248)),0)+IF(AND($P60&lt;IJ$4,$Q60&gt;=IK$4,$Q60&gt;=IJ$4),NETWORKDAYS.INTL(IJ$4,(IK$4)-1,1,(Holidays!$A$1:$A$248)),0))*$S60,"")</f>
        <v>0</v>
      </c>
      <c r="IK60" s="191">
        <f>IFERROR((IF(AND($P60&gt;=IK$4,$P60&lt;IL$4,$Q60&lt;IL$4),NETWORKDAYS.INTL($P60,$Q60,1,(Holidays!$A$1:$A$248)),0)+IF(AND($P60&gt;=IK$4,$P60&lt;IL$4,$Q60&gt;=IL$4),NETWORKDAYS.INTL($P60,(IL$4)-1,1,(Holidays!$A$1:$A$248)),0)+IF(AND($P60&lt;IK$4,$Q60&lt;IL$4,$Q60&gt;=IK$4),NETWORKDAYS.INTL(IK$4,$Q60,1,(Holidays!$A$1:$A$248)),0)+IF(AND($P60&lt;IK$4,$Q60&gt;=IL$4,$Q60&gt;=IK$4),NETWORKDAYS.INTL(IK$4,(IL$4)-1,1,(Holidays!$A$1:$A$248)),0))*$S60,"")</f>
        <v>0</v>
      </c>
      <c r="IL60" s="191">
        <f>IFERROR((IF(AND($P60&gt;=IL$4,$P60&lt;IM$4,$Q60&lt;IM$4),NETWORKDAYS.INTL($P60,$Q60,1,(Holidays!$A$1:$A$248)),0)+IF(AND($P60&gt;=IL$4,$P60&lt;IM$4,$Q60&gt;=IM$4),NETWORKDAYS.INTL($P60,(IM$4)-1,1,(Holidays!$A$1:$A$248)),0)+IF(AND($P60&lt;IL$4,$Q60&lt;IM$4,$Q60&gt;=IL$4),NETWORKDAYS.INTL(IL$4,$Q60,1,(Holidays!$A$1:$A$248)),0)+IF(AND($P60&lt;IL$4,$Q60&gt;=IM$4,$Q60&gt;=IL$4),NETWORKDAYS.INTL(IL$4,(IM$4)-1,1,(Holidays!$A$1:$A$248)),0))*$S60,"")</f>
        <v>0</v>
      </c>
      <c r="IM60" s="191">
        <f>IFERROR((IF(AND($P60&gt;=IM$4,$P60&lt;IN$4,$Q60&lt;IN$4),NETWORKDAYS.INTL($P60,$Q60,1,(Holidays!$A$1:$A$248)),0)+IF(AND($P60&gt;=IM$4,$P60&lt;IN$4,$Q60&gt;=IN$4),NETWORKDAYS.INTL($P60,(IN$4)-1,1,(Holidays!$A$1:$A$248)),0)+IF(AND($P60&lt;IM$4,$Q60&lt;IN$4,$Q60&gt;=IM$4),NETWORKDAYS.INTL(IM$4,$Q60,1,(Holidays!$A$1:$A$248)),0)+IF(AND($P60&lt;IM$4,$Q60&gt;=IN$4,$Q60&gt;=IM$4),NETWORKDAYS.INTL(IM$4,(IN$4)-1,1,(Holidays!$A$1:$A$248)),0))*$S60,"")</f>
        <v>0</v>
      </c>
      <c r="IN60" s="191">
        <f>IFERROR((IF(AND($P60&gt;=IN$4,$P60&lt;IO$4,$Q60&lt;IO$4),NETWORKDAYS.INTL($P60,$Q60,1,(Holidays!$A$1:$A$248)),0)+IF(AND($P60&gt;=IN$4,$P60&lt;IO$4,$Q60&gt;=IO$4),NETWORKDAYS.INTL($P60,(IO$4)-1,1,(Holidays!$A$1:$A$248)),0)+IF(AND($P60&lt;IN$4,$Q60&lt;IO$4,$Q60&gt;=IN$4),NETWORKDAYS.INTL(IN$4,$Q60,1,(Holidays!$A$1:$A$248)),0)+IF(AND($P60&lt;IN$4,$Q60&gt;=IO$4,$Q60&gt;=IN$4),NETWORKDAYS.INTL(IN$4,(IO$4)-1,1,(Holidays!$A$1:$A$248)),0))*$S60,"")</f>
        <v>0</v>
      </c>
      <c r="IO60" s="193">
        <f>IFERROR((IF(AND($P60&gt;=IO$4,$P60&lt;IP$4,$Q60&lt;IP$4),NETWORKDAYS.INTL($P60,$Q60,1,(Holidays!$A$1:$A$248)),0)+IF(AND($P60&gt;=IO$4,$P60&lt;IP$4,$Q60&gt;=IP$4),NETWORKDAYS.INTL($P60,(IP$4)-1,1,(Holidays!$A$1:$A$248)),0)+IF(AND($P60&lt;IO$4,$Q60&lt;IP$4,$Q60&gt;=IO$4),NETWORKDAYS.INTL(IO$4,$Q60,1,(Holidays!$A$1:$A$248)),0)+IF(AND($P60&lt;IO$4,$Q60&gt;=IP$4,$Q60&gt;=IO$4),NETWORKDAYS.INTL(IO$4,(IP$4)-1,1,(Holidays!$A$1:$A$248)),0))*$S60,"")</f>
        <v>0</v>
      </c>
    </row>
    <row r="61" spans="2:249" ht="15" customHeight="1">
      <c r="B61" s="59">
        <f>'A-1_MH Estimation'!B60</f>
        <v>0</v>
      </c>
      <c r="C61" s="60" t="str">
        <f>IFERROR(VLOOKUP(B61,'A-1_MH Estimation'!$B$57:$C$61,2,0),"")</f>
        <v/>
      </c>
      <c r="D61" s="174">
        <f>IFERROR(VLOOKUP(C61,'A-1_MH Estimation'!$C$7:$K$61,9,0)*1,0)</f>
        <v>0</v>
      </c>
      <c r="E61" s="165"/>
      <c r="F61" s="166"/>
      <c r="G61" s="166"/>
      <c r="H61" s="166"/>
      <c r="I61" s="166"/>
      <c r="J61" s="167"/>
      <c r="K61" s="354">
        <f t="shared" ca="1" si="439"/>
        <v>0</v>
      </c>
      <c r="L61" s="307"/>
      <c r="M61" s="307"/>
      <c r="N61" s="307"/>
      <c r="O61" s="167"/>
      <c r="P61" s="311"/>
      <c r="Q61" s="171"/>
      <c r="R61" s="170">
        <f>NETWORKDAYS.INTL(P61,Q61,1,Holidays!$A$1:$A$248)</f>
        <v>0</v>
      </c>
      <c r="S61" s="62">
        <f>IFERROR(D61/R61,0)</f>
        <v>0</v>
      </c>
      <c r="U61" s="253">
        <f>SUM($V61:IO61)</f>
        <v>0</v>
      </c>
      <c r="V61" s="190">
        <f>IFERROR((IF(AND($P61&gt;=V$4,$P61&lt;W$4,$Q61&lt;W$4),NETWORKDAYS.INTL($P61,$Q61,1,(Holidays!$A$1:$A$248)),0)+IF(AND($P61&gt;=V$4,$P61&lt;W$4,$Q61&gt;=W$4),NETWORKDAYS.INTL($P61,(W$4)-1,1,(Holidays!$A$1:$A$248)),0)+IF(AND($P61&lt;V$4,$Q61&lt;W$4,$Q61&gt;=V$4),NETWORKDAYS.INTL(V$4,$Q61,1,(Holidays!$A$1:$A$248)),0)+IF(AND($P61&lt;V$4,$Q61&gt;=W$4,$Q61&gt;=V$4),NETWORKDAYS.INTL(V$4,(W$4)-1,1,(Holidays!$A$1:$A$248)),0))*$S61,"")</f>
        <v>0</v>
      </c>
      <c r="W61" s="191">
        <f>IFERROR((IF(AND($P61&gt;=W$4,$P61&lt;X$4,$Q61&lt;X$4),NETWORKDAYS.INTL($P61,$Q61,1,(Holidays!$A$1:$A$248)),0)+IF(AND($P61&gt;=W$4,$P61&lt;X$4,$Q61&gt;=X$4),NETWORKDAYS.INTL($P61,(X$4)-1,1,(Holidays!$A$1:$A$248)),0)+IF(AND($P61&lt;W$4,$Q61&lt;X$4,$Q61&gt;=W$4),NETWORKDAYS.INTL(W$4,$Q61,1,(Holidays!$A$1:$A$248)),0)+IF(AND($P61&lt;W$4,$Q61&gt;=X$4,$Q61&gt;=W$4),NETWORKDAYS.INTL(W$4,(X$4)-1,1,(Holidays!$A$1:$A$248)),0))*$S61,"")</f>
        <v>0</v>
      </c>
      <c r="X61" s="191">
        <f>IFERROR((IF(AND($P61&gt;=X$4,$P61&lt;Y$4,$Q61&lt;Y$4),NETWORKDAYS.INTL($P61,$Q61,1,(Holidays!$A$1:$A$248)),0)+IF(AND($P61&gt;=X$4,$P61&lt;Y$4,$Q61&gt;=Y$4),NETWORKDAYS.INTL($P61,(Y$4)-1,1,(Holidays!$A$1:$A$248)),0)+IF(AND($P61&lt;X$4,$Q61&lt;Y$4,$Q61&gt;=X$4),NETWORKDAYS.INTL(X$4,$Q61,1,(Holidays!$A$1:$A$248)),0)+IF(AND($P61&lt;X$4,$Q61&gt;=Y$4,$Q61&gt;=X$4),NETWORKDAYS.INTL(X$4,(Y$4)-1,1,(Holidays!$A$1:$A$248)),0))*$S61,"")</f>
        <v>0</v>
      </c>
      <c r="Y61" s="191">
        <f>IFERROR((IF(AND($P61&gt;=Y$4,$P61&lt;Z$4,$Q61&lt;Z$4),NETWORKDAYS.INTL($P61,$Q61,1,(Holidays!$A$1:$A$248)),0)+IF(AND($P61&gt;=Y$4,$P61&lt;Z$4,$Q61&gt;=Z$4),NETWORKDAYS.INTL($P61,(Z$4)-1,1,(Holidays!$A$1:$A$248)),0)+IF(AND($P61&lt;Y$4,$Q61&lt;Z$4,$Q61&gt;=Y$4),NETWORKDAYS.INTL(Y$4,$Q61,1,(Holidays!$A$1:$A$248)),0)+IF(AND($P61&lt;Y$4,$Q61&gt;=Z$4,$Q61&gt;=Y$4),NETWORKDAYS.INTL(Y$4,(Z$4)-1,1,(Holidays!$A$1:$A$248)),0))*$S61,"")</f>
        <v>0</v>
      </c>
      <c r="Z61" s="191">
        <f>IFERROR((IF(AND($P61&gt;=Z$4,$P61&lt;AA$4,$Q61&lt;AA$4),NETWORKDAYS.INTL($P61,$Q61,1,(Holidays!$A$1:$A$248)),0)+IF(AND($P61&gt;=Z$4,$P61&lt;AA$4,$Q61&gt;=AA$4),NETWORKDAYS.INTL($P61,(AA$4)-1,1,(Holidays!$A$1:$A$248)),0)+IF(AND($P61&lt;Z$4,$Q61&lt;AA$4,$Q61&gt;=Z$4),NETWORKDAYS.INTL(Z$4,$Q61,1,(Holidays!$A$1:$A$248)),0)+IF(AND($P61&lt;Z$4,$Q61&gt;=AA$4,$Q61&gt;=Z$4),NETWORKDAYS.INTL(Z$4,(AA$4)-1,1,(Holidays!$A$1:$A$248)),0))*$S61,"")</f>
        <v>0</v>
      </c>
      <c r="AA61" s="191">
        <f>IFERROR((IF(AND($P61&gt;=AA$4,$P61&lt;AB$4,$Q61&lt;AB$4),NETWORKDAYS.INTL($P61,$Q61,1,(Holidays!$A$1:$A$248)),0)+IF(AND($P61&gt;=AA$4,$P61&lt;AB$4,$Q61&gt;=AB$4),NETWORKDAYS.INTL($P61,(AB$4)-1,1,(Holidays!$A$1:$A$248)),0)+IF(AND($P61&lt;AA$4,$Q61&lt;AB$4,$Q61&gt;=AA$4),NETWORKDAYS.INTL(AA$4,$Q61,1,(Holidays!$A$1:$A$248)),0)+IF(AND($P61&lt;AA$4,$Q61&gt;=AB$4,$Q61&gt;=AA$4),NETWORKDAYS.INTL(AA$4,(AB$4)-1,1,(Holidays!$A$1:$A$248)),0))*$S61,"")</f>
        <v>0</v>
      </c>
      <c r="AB61" s="191">
        <f>IFERROR((IF(AND($P61&gt;=AB$4,$P61&lt;AC$4,$Q61&lt;AC$4),NETWORKDAYS.INTL($P61,$Q61,1,(Holidays!$A$1:$A$248)),0)+IF(AND($P61&gt;=AB$4,$P61&lt;AC$4,$Q61&gt;=AC$4),NETWORKDAYS.INTL($P61,(AC$4)-1,1,(Holidays!$A$1:$A$248)),0)+IF(AND($P61&lt;AB$4,$Q61&lt;AC$4,$Q61&gt;=AB$4),NETWORKDAYS.INTL(AB$4,$Q61,1,(Holidays!$A$1:$A$248)),0)+IF(AND($P61&lt;AB$4,$Q61&gt;=AC$4,$Q61&gt;=AB$4),NETWORKDAYS.INTL(AB$4,(AC$4)-1,1,(Holidays!$A$1:$A$248)),0))*$S61,"")</f>
        <v>0</v>
      </c>
      <c r="AC61" s="191">
        <f>IFERROR((IF(AND($P61&gt;=AC$4,$P61&lt;AD$4,$Q61&lt;AD$4),NETWORKDAYS.INTL($P61,$Q61,1,(Holidays!$A$1:$A$248)),0)+IF(AND($P61&gt;=AC$4,$P61&lt;AD$4,$Q61&gt;=AD$4),NETWORKDAYS.INTL($P61,(AD$4)-1,1,(Holidays!$A$1:$A$248)),0)+IF(AND($P61&lt;AC$4,$Q61&lt;AD$4,$Q61&gt;=AC$4),NETWORKDAYS.INTL(AC$4,$Q61,1,(Holidays!$A$1:$A$248)),0)+IF(AND($P61&lt;AC$4,$Q61&gt;=AD$4,$Q61&gt;=AC$4),NETWORKDAYS.INTL(AC$4,(AD$4)-1,1,(Holidays!$A$1:$A$248)),0))*$S61,"")</f>
        <v>0</v>
      </c>
      <c r="AD61" s="191">
        <f>IFERROR((IF(AND($P61&gt;=AD$4,$P61&lt;AE$4,$Q61&lt;AE$4),NETWORKDAYS.INTL($P61,$Q61,1,(Holidays!$A$1:$A$248)),0)+IF(AND($P61&gt;=AD$4,$P61&lt;AE$4,$Q61&gt;=AE$4),NETWORKDAYS.INTL($P61,(AE$4)-1,1,(Holidays!$A$1:$A$248)),0)+IF(AND($P61&lt;AD$4,$Q61&lt;AE$4,$Q61&gt;=AD$4),NETWORKDAYS.INTL(AD$4,$Q61,1,(Holidays!$A$1:$A$248)),0)+IF(AND($P61&lt;AD$4,$Q61&gt;=AE$4,$Q61&gt;=AD$4),NETWORKDAYS.INTL(AD$4,(AE$4)-1,1,(Holidays!$A$1:$A$248)),0))*$S61,"")</f>
        <v>0</v>
      </c>
      <c r="AE61" s="191">
        <f>IFERROR((IF(AND($P61&gt;=AE$4,$P61&lt;AF$4,$Q61&lt;AF$4),NETWORKDAYS.INTL($P61,$Q61,1,(Holidays!$A$1:$A$248)),0)+IF(AND($P61&gt;=AE$4,$P61&lt;AF$4,$Q61&gt;=AF$4),NETWORKDAYS.INTL($P61,(AF$4)-1,1,(Holidays!$A$1:$A$248)),0)+IF(AND($P61&lt;AE$4,$Q61&lt;AF$4,$Q61&gt;=AE$4),NETWORKDAYS.INTL(AE$4,$Q61,1,(Holidays!$A$1:$A$248)),0)+IF(AND($P61&lt;AE$4,$Q61&gt;=AF$4,$Q61&gt;=AE$4),NETWORKDAYS.INTL(AE$4,(AF$4)-1,1,(Holidays!$A$1:$A$248)),0))*$S61,"")</f>
        <v>0</v>
      </c>
      <c r="AF61" s="191">
        <f>IFERROR((IF(AND($P61&gt;=AF$4,$P61&lt;AG$4,$Q61&lt;AG$4),NETWORKDAYS.INTL($P61,$Q61,1,(Holidays!$A$1:$A$248)),0)+IF(AND($P61&gt;=AF$4,$P61&lt;AG$4,$Q61&gt;=AG$4),NETWORKDAYS.INTL($P61,(AG$4)-1,1,(Holidays!$A$1:$A$248)),0)+IF(AND($P61&lt;AF$4,$Q61&lt;AG$4,$Q61&gt;=AF$4),NETWORKDAYS.INTL(AF$4,$Q61,1,(Holidays!$A$1:$A$248)),0)+IF(AND($P61&lt;AF$4,$Q61&gt;=AG$4,$Q61&gt;=AF$4),NETWORKDAYS.INTL(AF$4,(AG$4)-1,1,(Holidays!$A$1:$A$248)),0))*$S61,"")</f>
        <v>0</v>
      </c>
      <c r="AG61" s="191">
        <f>IFERROR((IF(AND($P61&gt;=AG$4,$P61&lt;AH$4,$Q61&lt;AH$4),NETWORKDAYS.INTL($P61,$Q61,1,(Holidays!$A$1:$A$248)),0)+IF(AND($P61&gt;=AG$4,$P61&lt;AH$4,$Q61&gt;=AH$4),NETWORKDAYS.INTL($P61,(AH$4)-1,1,(Holidays!$A$1:$A$248)),0)+IF(AND($P61&lt;AG$4,$Q61&lt;AH$4,$Q61&gt;=AG$4),NETWORKDAYS.INTL(AG$4,$Q61,1,(Holidays!$A$1:$A$248)),0)+IF(AND($P61&lt;AG$4,$Q61&gt;=AH$4,$Q61&gt;=AG$4),NETWORKDAYS.INTL(AG$4,(AH$4)-1,1,(Holidays!$A$1:$A$248)),0))*$S61,"")</f>
        <v>0</v>
      </c>
      <c r="AH61" s="191">
        <f>IFERROR((IF(AND($P61&gt;=AH$4,$P61&lt;AI$4,$Q61&lt;AI$4),NETWORKDAYS.INTL($P61,$Q61,1,(Holidays!$A$1:$A$248)),0)+IF(AND($P61&gt;=AH$4,$P61&lt;AI$4,$Q61&gt;=AI$4),NETWORKDAYS.INTL($P61,(AI$4)-1,1,(Holidays!$A$1:$A$248)),0)+IF(AND($P61&lt;AH$4,$Q61&lt;AI$4,$Q61&gt;=AH$4),NETWORKDAYS.INTL(AH$4,$Q61,1,(Holidays!$A$1:$A$248)),0)+IF(AND($P61&lt;AH$4,$Q61&gt;=AI$4,$Q61&gt;=AH$4),NETWORKDAYS.INTL(AH$4,(AI$4)-1,1,(Holidays!$A$1:$A$248)),0))*$S61,"")</f>
        <v>0</v>
      </c>
      <c r="AI61" s="191">
        <f>IFERROR((IF(AND($P61&gt;=AI$4,$P61&lt;AJ$4,$Q61&lt;AJ$4),NETWORKDAYS.INTL($P61,$Q61,1,(Holidays!$A$1:$A$248)),0)+IF(AND($P61&gt;=AI$4,$P61&lt;AJ$4,$Q61&gt;=AJ$4),NETWORKDAYS.INTL($P61,(AJ$4)-1,1,(Holidays!$A$1:$A$248)),0)+IF(AND($P61&lt;AI$4,$Q61&lt;AJ$4,$Q61&gt;=AI$4),NETWORKDAYS.INTL(AI$4,$Q61,1,(Holidays!$A$1:$A$248)),0)+IF(AND($P61&lt;AI$4,$Q61&gt;=AJ$4,$Q61&gt;=AI$4),NETWORKDAYS.INTL(AI$4,(AJ$4)-1,1,(Holidays!$A$1:$A$248)),0))*$S61,"")</f>
        <v>0</v>
      </c>
      <c r="AJ61" s="191">
        <f>IFERROR((IF(AND($P61&gt;=AJ$4,$P61&lt;AK$4,$Q61&lt;AK$4),NETWORKDAYS.INTL($P61,$Q61,1,(Holidays!$A$1:$A$248)),0)+IF(AND($P61&gt;=AJ$4,$P61&lt;AK$4,$Q61&gt;=AK$4),NETWORKDAYS.INTL($P61,(AK$4)-1,1,(Holidays!$A$1:$A$248)),0)+IF(AND($P61&lt;AJ$4,$Q61&lt;AK$4,$Q61&gt;=AJ$4),NETWORKDAYS.INTL(AJ$4,$Q61,1,(Holidays!$A$1:$A$248)),0)+IF(AND($P61&lt;AJ$4,$Q61&gt;=AK$4,$Q61&gt;=AJ$4),NETWORKDAYS.INTL(AJ$4,(AK$4)-1,1,(Holidays!$A$1:$A$248)),0))*$S61,"")</f>
        <v>0</v>
      </c>
      <c r="AK61" s="191">
        <f>IFERROR((IF(AND($P61&gt;=AK$4,$P61&lt;AL$4,$Q61&lt;AL$4),NETWORKDAYS.INTL($P61,$Q61,1,(Holidays!$A$1:$A$248)),0)+IF(AND($P61&gt;=AK$4,$P61&lt;AL$4,$Q61&gt;=AL$4),NETWORKDAYS.INTL($P61,(AL$4)-1,1,(Holidays!$A$1:$A$248)),0)+IF(AND($P61&lt;AK$4,$Q61&lt;AL$4,$Q61&gt;=AK$4),NETWORKDAYS.INTL(AK$4,$Q61,1,(Holidays!$A$1:$A$248)),0)+IF(AND($P61&lt;AK$4,$Q61&gt;=AL$4,$Q61&gt;=AK$4),NETWORKDAYS.INTL(AK$4,(AL$4)-1,1,(Holidays!$A$1:$A$248)),0))*$S61,"")</f>
        <v>0</v>
      </c>
      <c r="AL61" s="191">
        <f>IFERROR((IF(AND($P61&gt;=AL$4,$P61&lt;AM$4,$Q61&lt;AM$4),NETWORKDAYS.INTL($P61,$Q61,1,(Holidays!$A$1:$A$248)),0)+IF(AND($P61&gt;=AL$4,$P61&lt;AM$4,$Q61&gt;=AM$4),NETWORKDAYS.INTL($P61,(AM$4)-1,1,(Holidays!$A$1:$A$248)),0)+IF(AND($P61&lt;AL$4,$Q61&lt;AM$4,$Q61&gt;=AL$4),NETWORKDAYS.INTL(AL$4,$Q61,1,(Holidays!$A$1:$A$248)),0)+IF(AND($P61&lt;AL$4,$Q61&gt;=AM$4,$Q61&gt;=AL$4),NETWORKDAYS.INTL(AL$4,(AM$4)-1,1,(Holidays!$A$1:$A$248)),0))*$S61,"")</f>
        <v>0</v>
      </c>
      <c r="AM61" s="191">
        <f>IFERROR((IF(AND($P61&gt;=AM$4,$P61&lt;AN$4,$Q61&lt;AN$4),NETWORKDAYS.INTL($P61,$Q61,1,(Holidays!$A$1:$A$248)),0)+IF(AND($P61&gt;=AM$4,$P61&lt;AN$4,$Q61&gt;=AN$4),NETWORKDAYS.INTL($P61,(AN$4)-1,1,(Holidays!$A$1:$A$248)),0)+IF(AND($P61&lt;AM$4,$Q61&lt;AN$4,$Q61&gt;=AM$4),NETWORKDAYS.INTL(AM$4,$Q61,1,(Holidays!$A$1:$A$248)),0)+IF(AND($P61&lt;AM$4,$Q61&gt;=AN$4,$Q61&gt;=AM$4),NETWORKDAYS.INTL(AM$4,(AN$4)-1,1,(Holidays!$A$1:$A$248)),0))*$S61,"")</f>
        <v>0</v>
      </c>
      <c r="AN61" s="191">
        <f>IFERROR((IF(AND($P61&gt;=AN$4,$P61&lt;AO$4,$Q61&lt;AO$4),NETWORKDAYS.INTL($P61,$Q61,1,(Holidays!$A$1:$A$248)),0)+IF(AND($P61&gt;=AN$4,$P61&lt;AO$4,$Q61&gt;=AO$4),NETWORKDAYS.INTL($P61,(AO$4)-1,1,(Holidays!$A$1:$A$248)),0)+IF(AND($P61&lt;AN$4,$Q61&lt;AO$4,$Q61&gt;=AN$4),NETWORKDAYS.INTL(AN$4,$Q61,1,(Holidays!$A$1:$A$248)),0)+IF(AND($P61&lt;AN$4,$Q61&gt;=AO$4,$Q61&gt;=AN$4),NETWORKDAYS.INTL(AN$4,(AO$4)-1,1,(Holidays!$A$1:$A$248)),0))*$S61,"")</f>
        <v>0</v>
      </c>
      <c r="AO61" s="191">
        <f>IFERROR((IF(AND($P61&gt;=AO$4,$P61&lt;AP$4,$Q61&lt;AP$4),NETWORKDAYS.INTL($P61,$Q61,1,(Holidays!$A$1:$A$248)),0)+IF(AND($P61&gt;=AO$4,$P61&lt;AP$4,$Q61&gt;=AP$4),NETWORKDAYS.INTL($P61,(AP$4)-1,1,(Holidays!$A$1:$A$248)),0)+IF(AND($P61&lt;AO$4,$Q61&lt;AP$4,$Q61&gt;=AO$4),NETWORKDAYS.INTL(AO$4,$Q61,1,(Holidays!$A$1:$A$248)),0)+IF(AND($P61&lt;AO$4,$Q61&gt;=AP$4,$Q61&gt;=AO$4),NETWORKDAYS.INTL(AO$4,(AP$4)-1,1,(Holidays!$A$1:$A$248)),0))*$S61,"")</f>
        <v>0</v>
      </c>
      <c r="AP61" s="191">
        <f>IFERROR((IF(AND($P61&gt;=AP$4,$P61&lt;AQ$4,$Q61&lt;AQ$4),NETWORKDAYS.INTL($P61,$Q61,1,(Holidays!$A$1:$A$248)),0)+IF(AND($P61&gt;=AP$4,$P61&lt;AQ$4,$Q61&gt;=AQ$4),NETWORKDAYS.INTL($P61,(AQ$4)-1,1,(Holidays!$A$1:$A$248)),0)+IF(AND($P61&lt;AP$4,$Q61&lt;AQ$4,$Q61&gt;=AP$4),NETWORKDAYS.INTL(AP$4,$Q61,1,(Holidays!$A$1:$A$248)),0)+IF(AND($P61&lt;AP$4,$Q61&gt;=AQ$4,$Q61&gt;=AP$4),NETWORKDAYS.INTL(AP$4,(AQ$4)-1,1,(Holidays!$A$1:$A$248)),0))*$S61,"")</f>
        <v>0</v>
      </c>
      <c r="AQ61" s="191">
        <f>IFERROR((IF(AND($P61&gt;=AQ$4,$P61&lt;AR$4,$Q61&lt;AR$4),NETWORKDAYS.INTL($P61,$Q61,1,(Holidays!$A$1:$A$248)),0)+IF(AND($P61&gt;=AQ$4,$P61&lt;AR$4,$Q61&gt;=AR$4),NETWORKDAYS.INTL($P61,(AR$4)-1,1,(Holidays!$A$1:$A$248)),0)+IF(AND($P61&lt;AQ$4,$Q61&lt;AR$4,$Q61&gt;=AQ$4),NETWORKDAYS.INTL(AQ$4,$Q61,1,(Holidays!$A$1:$A$248)),0)+IF(AND($P61&lt;AQ$4,$Q61&gt;=AR$4,$Q61&gt;=AQ$4),NETWORKDAYS.INTL(AQ$4,(AR$4)-1,1,(Holidays!$A$1:$A$248)),0))*$S61,"")</f>
        <v>0</v>
      </c>
      <c r="AR61" s="191">
        <f>IFERROR((IF(AND($P61&gt;=AR$4,$P61&lt;AS$4,$Q61&lt;AS$4),NETWORKDAYS.INTL($P61,$Q61,1,(Holidays!$A$1:$A$248)),0)+IF(AND($P61&gt;=AR$4,$P61&lt;AS$4,$Q61&gt;=AS$4),NETWORKDAYS.INTL($P61,(AS$4)-1,1,(Holidays!$A$1:$A$248)),0)+IF(AND($P61&lt;AR$4,$Q61&lt;AS$4,$Q61&gt;=AR$4),NETWORKDAYS.INTL(AR$4,$Q61,1,(Holidays!$A$1:$A$248)),0)+IF(AND($P61&lt;AR$4,$Q61&gt;=AS$4,$Q61&gt;=AR$4),NETWORKDAYS.INTL(AR$4,(AS$4)-1,1,(Holidays!$A$1:$A$248)),0))*$S61,"")</f>
        <v>0</v>
      </c>
      <c r="AS61" s="192">
        <f>IFERROR((IF(AND($P61&gt;=AS$4,$P61&lt;AT$4,$Q61&lt;AT$4),NETWORKDAYS.INTL($P61,$Q61,1,(Holidays!$A$1:$A$248)),0)+IF(AND($P61&gt;=AS$4,$P61&lt;AT$4,$Q61&gt;=AT$4),NETWORKDAYS.INTL($P61,(AT$4)-1,1,(Holidays!$A$1:$A$248)),0)+IF(AND($P61&lt;AS$4,$Q61&lt;AT$4,$Q61&gt;=AS$4),NETWORKDAYS.INTL(AS$4,$Q61,1,(Holidays!$A$1:$A$248)),0)+IF(AND($P61&lt;AS$4,$Q61&gt;=AT$4,$Q61&gt;=AS$4),NETWORKDAYS.INTL(AS$4,(AT$4)-1,1,(Holidays!$A$1:$A$248)),0))*$S61,"")</f>
        <v>0</v>
      </c>
      <c r="AT61" s="191">
        <f>IFERROR((IF(AND($P61&gt;=AT$4,$P61&lt;AU$4,$Q61&lt;AU$4),NETWORKDAYS.INTL($P61,$Q61,1,(Holidays!$A$1:$A$248)),0)+IF(AND($P61&gt;=AT$4,$P61&lt;AU$4,$Q61&gt;=AU$4),NETWORKDAYS.INTL($P61,(AU$4)-1,1,(Holidays!$A$1:$A$248)),0)+IF(AND($P61&lt;AT$4,$Q61&lt;AU$4,$Q61&gt;=AT$4),NETWORKDAYS.INTL(AT$4,$Q61,1,(Holidays!$A$1:$A$248)),0)+IF(AND($P61&lt;AT$4,$Q61&gt;=AU$4,$Q61&gt;=AT$4),NETWORKDAYS.INTL(AT$4,(AU$4)-1,1,(Holidays!$A$1:$A$248)),0))*$S61,"")</f>
        <v>0</v>
      </c>
      <c r="AU61" s="191">
        <f>IFERROR((IF(AND($P61&gt;=AU$4,$P61&lt;AV$4,$Q61&lt;AV$4),NETWORKDAYS.INTL($P61,$Q61,1,(Holidays!$A$1:$A$248)),0)+IF(AND($P61&gt;=AU$4,$P61&lt;AV$4,$Q61&gt;=AV$4),NETWORKDAYS.INTL($P61,(AV$4)-1,1,(Holidays!$A$1:$A$248)),0)+IF(AND($P61&lt;AU$4,$Q61&lt;AV$4,$Q61&gt;=AU$4),NETWORKDAYS.INTL(AU$4,$Q61,1,(Holidays!$A$1:$A$248)),0)+IF(AND($P61&lt;AU$4,$Q61&gt;=AV$4,$Q61&gt;=AU$4),NETWORKDAYS.INTL(AU$4,(AV$4)-1,1,(Holidays!$A$1:$A$248)),0))*$S61,"")</f>
        <v>0</v>
      </c>
      <c r="AV61" s="191">
        <f>IFERROR((IF(AND($P61&gt;=AV$4,$P61&lt;AW$4,$Q61&lt;AW$4),NETWORKDAYS.INTL($P61,$Q61,1,(Holidays!$A$1:$A$248)),0)+IF(AND($P61&gt;=AV$4,$P61&lt;AW$4,$Q61&gt;=AW$4),NETWORKDAYS.INTL($P61,(AW$4)-1,1,(Holidays!$A$1:$A$248)),0)+IF(AND($P61&lt;AV$4,$Q61&lt;AW$4,$Q61&gt;=AV$4),NETWORKDAYS.INTL(AV$4,$Q61,1,(Holidays!$A$1:$A$248)),0)+IF(AND($P61&lt;AV$4,$Q61&gt;=AW$4,$Q61&gt;=AV$4),NETWORKDAYS.INTL(AV$4,(AW$4)-1,1,(Holidays!$A$1:$A$248)),0))*$S61,"")</f>
        <v>0</v>
      </c>
      <c r="AW61" s="191">
        <f>IFERROR((IF(AND($P61&gt;=AW$4,$P61&lt;AX$4,$Q61&lt;AX$4),NETWORKDAYS.INTL($P61,$Q61,1,(Holidays!$A$1:$A$248)),0)+IF(AND($P61&gt;=AW$4,$P61&lt;AX$4,$Q61&gt;=AX$4),NETWORKDAYS.INTL($P61,(AX$4)-1,1,(Holidays!$A$1:$A$248)),0)+IF(AND($P61&lt;AW$4,$Q61&lt;AX$4,$Q61&gt;=AW$4),NETWORKDAYS.INTL(AW$4,$Q61,1,(Holidays!$A$1:$A$248)),0)+IF(AND($P61&lt;AW$4,$Q61&gt;=AX$4,$Q61&gt;=AW$4),NETWORKDAYS.INTL(AW$4,(AX$4)-1,1,(Holidays!$A$1:$A$248)),0))*$S61,"")</f>
        <v>0</v>
      </c>
      <c r="AX61" s="191">
        <f>IFERROR((IF(AND($P61&gt;=AX$4,$P61&lt;AY$4,$Q61&lt;AY$4),NETWORKDAYS.INTL($P61,$Q61,1,(Holidays!$A$1:$A$248)),0)+IF(AND($P61&gt;=AX$4,$P61&lt;AY$4,$Q61&gt;=AY$4),NETWORKDAYS.INTL($P61,(AY$4)-1,1,(Holidays!$A$1:$A$248)),0)+IF(AND($P61&lt;AX$4,$Q61&lt;AY$4,$Q61&gt;=AX$4),NETWORKDAYS.INTL(AX$4,$Q61,1,(Holidays!$A$1:$A$248)),0)+IF(AND($P61&lt;AX$4,$Q61&gt;=AY$4,$Q61&gt;=AX$4),NETWORKDAYS.INTL(AX$4,(AY$4)-1,1,(Holidays!$A$1:$A$248)),0))*$S61,"")</f>
        <v>0</v>
      </c>
      <c r="AY61" s="191">
        <f>IFERROR((IF(AND($P61&gt;=AY$4,$P61&lt;AZ$4,$Q61&lt;AZ$4),NETWORKDAYS.INTL($P61,$Q61,1,(Holidays!$A$1:$A$248)),0)+IF(AND($P61&gt;=AY$4,$P61&lt;AZ$4,$Q61&gt;=AZ$4),NETWORKDAYS.INTL($P61,(AZ$4)-1,1,(Holidays!$A$1:$A$248)),0)+IF(AND($P61&lt;AY$4,$Q61&lt;AZ$4,$Q61&gt;=AY$4),NETWORKDAYS.INTL(AY$4,$Q61,1,(Holidays!$A$1:$A$248)),0)+IF(AND($P61&lt;AY$4,$Q61&gt;=AZ$4,$Q61&gt;=AY$4),NETWORKDAYS.INTL(AY$4,(AZ$4)-1,1,(Holidays!$A$1:$A$248)),0))*$S61,"")</f>
        <v>0</v>
      </c>
      <c r="AZ61" s="191">
        <f>IFERROR((IF(AND($P61&gt;=AZ$4,$P61&lt;BA$4,$Q61&lt;BA$4),NETWORKDAYS.INTL($P61,$Q61,1,(Holidays!$A$1:$A$248)),0)+IF(AND($P61&gt;=AZ$4,$P61&lt;BA$4,$Q61&gt;=BA$4),NETWORKDAYS.INTL($P61,(BA$4)-1,1,(Holidays!$A$1:$A$248)),0)+IF(AND($P61&lt;AZ$4,$Q61&lt;BA$4,$Q61&gt;=AZ$4),NETWORKDAYS.INTL(AZ$4,$Q61,1,(Holidays!$A$1:$A$248)),0)+IF(AND($P61&lt;AZ$4,$Q61&gt;=BA$4,$Q61&gt;=AZ$4),NETWORKDAYS.INTL(AZ$4,(BA$4)-1,1,(Holidays!$A$1:$A$248)),0))*$S61,"")</f>
        <v>0</v>
      </c>
      <c r="BA61" s="191">
        <f>IFERROR((IF(AND($P61&gt;=BA$4,$P61&lt;BB$4,$Q61&lt;BB$4),NETWORKDAYS.INTL($P61,$Q61,1,(Holidays!$A$1:$A$248)),0)+IF(AND($P61&gt;=BA$4,$P61&lt;BB$4,$Q61&gt;=BB$4),NETWORKDAYS.INTL($P61,(BB$4)-1,1,(Holidays!$A$1:$A$248)),0)+IF(AND($P61&lt;BA$4,$Q61&lt;BB$4,$Q61&gt;=BA$4),NETWORKDAYS.INTL(BA$4,$Q61,1,(Holidays!$A$1:$A$248)),0)+IF(AND($P61&lt;BA$4,$Q61&gt;=BB$4,$Q61&gt;=BA$4),NETWORKDAYS.INTL(BA$4,(BB$4)-1,1,(Holidays!$A$1:$A$248)),0))*$S61,"")</f>
        <v>0</v>
      </c>
      <c r="BB61" s="191">
        <f>IFERROR((IF(AND($P61&gt;=BB$4,$P61&lt;BC$4,$Q61&lt;BC$4),NETWORKDAYS.INTL($P61,$Q61,1,(Holidays!$A$1:$A$248)),0)+IF(AND($P61&gt;=BB$4,$P61&lt;BC$4,$Q61&gt;=BC$4),NETWORKDAYS.INTL($P61,(BC$4)-1,1,(Holidays!$A$1:$A$248)),0)+IF(AND($P61&lt;BB$4,$Q61&lt;BC$4,$Q61&gt;=BB$4),NETWORKDAYS.INTL(BB$4,$Q61,1,(Holidays!$A$1:$A$248)),0)+IF(AND($P61&lt;BB$4,$Q61&gt;=BC$4,$Q61&gt;=BB$4),NETWORKDAYS.INTL(BB$4,(BC$4)-1,1,(Holidays!$A$1:$A$248)),0))*$S61,"")</f>
        <v>0</v>
      </c>
      <c r="BC61" s="191">
        <f>IFERROR((IF(AND($P61&gt;=BC$4,$P61&lt;BD$4,$Q61&lt;BD$4),NETWORKDAYS.INTL($P61,$Q61,1,(Holidays!$A$1:$A$248)),0)+IF(AND($P61&gt;=BC$4,$P61&lt;BD$4,$Q61&gt;=BD$4),NETWORKDAYS.INTL($P61,(BD$4)-1,1,(Holidays!$A$1:$A$248)),0)+IF(AND($P61&lt;BC$4,$Q61&lt;BD$4,$Q61&gt;=BC$4),NETWORKDAYS.INTL(BC$4,$Q61,1,(Holidays!$A$1:$A$248)),0)+IF(AND($P61&lt;BC$4,$Q61&gt;=BD$4,$Q61&gt;=BC$4),NETWORKDAYS.INTL(BC$4,(BD$4)-1,1,(Holidays!$A$1:$A$248)),0))*$S61,"")</f>
        <v>0</v>
      </c>
      <c r="BD61" s="191">
        <f>IFERROR((IF(AND($P61&gt;=BD$4,$P61&lt;BE$4,$Q61&lt;BE$4),NETWORKDAYS.INTL($P61,$Q61,1,(Holidays!$A$1:$A$248)),0)+IF(AND($P61&gt;=BD$4,$P61&lt;BE$4,$Q61&gt;=BE$4),NETWORKDAYS.INTL($P61,(BE$4)-1,1,(Holidays!$A$1:$A$248)),0)+IF(AND($P61&lt;BD$4,$Q61&lt;BE$4,$Q61&gt;=BD$4),NETWORKDAYS.INTL(BD$4,$Q61,1,(Holidays!$A$1:$A$248)),0)+IF(AND($P61&lt;BD$4,$Q61&gt;=BE$4,$Q61&gt;=BD$4),NETWORKDAYS.INTL(BD$4,(BE$4)-1,1,(Holidays!$A$1:$A$248)),0))*$S61,"")</f>
        <v>0</v>
      </c>
      <c r="BE61" s="191">
        <f>IFERROR((IF(AND($P61&gt;=BE$4,$P61&lt;BF$4,$Q61&lt;BF$4),NETWORKDAYS.INTL($P61,$Q61,1,(Holidays!$A$1:$A$248)),0)+IF(AND($P61&gt;=BE$4,$P61&lt;BF$4,$Q61&gt;=BF$4),NETWORKDAYS.INTL($P61,(BF$4)-1,1,(Holidays!$A$1:$A$248)),0)+IF(AND($P61&lt;BE$4,$Q61&lt;BF$4,$Q61&gt;=BE$4),NETWORKDAYS.INTL(BE$4,$Q61,1,(Holidays!$A$1:$A$248)),0)+IF(AND($P61&lt;BE$4,$Q61&gt;=BF$4,$Q61&gt;=BE$4),NETWORKDAYS.INTL(BE$4,(BF$4)-1,1,(Holidays!$A$1:$A$248)),0))*$S61,"")</f>
        <v>0</v>
      </c>
      <c r="BF61" s="191">
        <f>IFERROR((IF(AND($P61&gt;=BF$4,$P61&lt;BG$4,$Q61&lt;BG$4),NETWORKDAYS.INTL($P61,$Q61,1,(Holidays!$A$1:$A$248)),0)+IF(AND($P61&gt;=BF$4,$P61&lt;BG$4,$Q61&gt;=BG$4),NETWORKDAYS.INTL($P61,(BG$4)-1,1,(Holidays!$A$1:$A$248)),0)+IF(AND($P61&lt;BF$4,$Q61&lt;BG$4,$Q61&gt;=BF$4),NETWORKDAYS.INTL(BF$4,$Q61,1,(Holidays!$A$1:$A$248)),0)+IF(AND($P61&lt;BF$4,$Q61&gt;=BG$4,$Q61&gt;=BF$4),NETWORKDAYS.INTL(BF$4,(BG$4)-1,1,(Holidays!$A$1:$A$248)),0))*$S61,"")</f>
        <v>0</v>
      </c>
      <c r="BG61" s="191">
        <f>IFERROR((IF(AND($P61&gt;=BG$4,$P61&lt;BH$4,$Q61&lt;BH$4),NETWORKDAYS.INTL($P61,$Q61,1,(Holidays!$A$1:$A$248)),0)+IF(AND($P61&gt;=BG$4,$P61&lt;BH$4,$Q61&gt;=BH$4),NETWORKDAYS.INTL($P61,(BH$4)-1,1,(Holidays!$A$1:$A$248)),0)+IF(AND($P61&lt;BG$4,$Q61&lt;BH$4,$Q61&gt;=BG$4),NETWORKDAYS.INTL(BG$4,$Q61,1,(Holidays!$A$1:$A$248)),0)+IF(AND($P61&lt;BG$4,$Q61&gt;=BH$4,$Q61&gt;=BG$4),NETWORKDAYS.INTL(BG$4,(BH$4)-1,1,(Holidays!$A$1:$A$248)),0))*$S61,"")</f>
        <v>0</v>
      </c>
      <c r="BH61" s="191">
        <f>IFERROR((IF(AND($P61&gt;=BH$4,$P61&lt;BI$4,$Q61&lt;BI$4),NETWORKDAYS.INTL($P61,$Q61,1,(Holidays!$A$1:$A$248)),0)+IF(AND($P61&gt;=BH$4,$P61&lt;BI$4,$Q61&gt;=BI$4),NETWORKDAYS.INTL($P61,(BI$4)-1,1,(Holidays!$A$1:$A$248)),0)+IF(AND($P61&lt;BH$4,$Q61&lt;BI$4,$Q61&gt;=BH$4),NETWORKDAYS.INTL(BH$4,$Q61,1,(Holidays!$A$1:$A$248)),0)+IF(AND($P61&lt;BH$4,$Q61&gt;=BI$4,$Q61&gt;=BH$4),NETWORKDAYS.INTL(BH$4,(BI$4)-1,1,(Holidays!$A$1:$A$248)),0))*$S61,"")</f>
        <v>0</v>
      </c>
      <c r="BI61" s="191">
        <f>IFERROR((IF(AND($P61&gt;=BI$4,$P61&lt;BJ$4,$Q61&lt;BJ$4),NETWORKDAYS.INTL($P61,$Q61,1,(Holidays!$A$1:$A$248)),0)+IF(AND($P61&gt;=BI$4,$P61&lt;BJ$4,$Q61&gt;=BJ$4),NETWORKDAYS.INTL($P61,(BJ$4)-1,1,(Holidays!$A$1:$A$248)),0)+IF(AND($P61&lt;BI$4,$Q61&lt;BJ$4,$Q61&gt;=BI$4),NETWORKDAYS.INTL(BI$4,$Q61,1,(Holidays!$A$1:$A$248)),0)+IF(AND($P61&lt;BI$4,$Q61&gt;=BJ$4,$Q61&gt;=BI$4),NETWORKDAYS.INTL(BI$4,(BJ$4)-1,1,(Holidays!$A$1:$A$248)),0))*$S61,"")</f>
        <v>0</v>
      </c>
      <c r="BJ61" s="191">
        <f>IFERROR((IF(AND($P61&gt;=BJ$4,$P61&lt;BK$4,$Q61&lt;BK$4),NETWORKDAYS.INTL($P61,$Q61,1,(Holidays!$A$1:$A$248)),0)+IF(AND($P61&gt;=BJ$4,$P61&lt;BK$4,$Q61&gt;=BK$4),NETWORKDAYS.INTL($P61,(BK$4)-1,1,(Holidays!$A$1:$A$248)),0)+IF(AND($P61&lt;BJ$4,$Q61&lt;BK$4,$Q61&gt;=BJ$4),NETWORKDAYS.INTL(BJ$4,$Q61,1,(Holidays!$A$1:$A$248)),0)+IF(AND($P61&lt;BJ$4,$Q61&gt;=BK$4,$Q61&gt;=BJ$4),NETWORKDAYS.INTL(BJ$4,(BK$4)-1,1,(Holidays!$A$1:$A$248)),0))*$S61,"")</f>
        <v>0</v>
      </c>
      <c r="BK61" s="191">
        <f>IFERROR((IF(AND($P61&gt;=BK$4,$P61&lt;BL$4,$Q61&lt;BL$4),NETWORKDAYS.INTL($P61,$Q61,1,(Holidays!$A$1:$A$248)),0)+IF(AND($P61&gt;=BK$4,$P61&lt;BL$4,$Q61&gt;=BL$4),NETWORKDAYS.INTL($P61,(BL$4)-1,1,(Holidays!$A$1:$A$248)),0)+IF(AND($P61&lt;BK$4,$Q61&lt;BL$4,$Q61&gt;=BK$4),NETWORKDAYS.INTL(BK$4,$Q61,1,(Holidays!$A$1:$A$248)),0)+IF(AND($P61&lt;BK$4,$Q61&gt;=BL$4,$Q61&gt;=BK$4),NETWORKDAYS.INTL(BK$4,(BL$4)-1,1,(Holidays!$A$1:$A$248)),0))*$S61,"")</f>
        <v>0</v>
      </c>
      <c r="BL61" s="191">
        <f>IFERROR((IF(AND($P61&gt;=BL$4,$P61&lt;BM$4,$Q61&lt;BM$4),NETWORKDAYS.INTL($P61,$Q61,1,(Holidays!$A$1:$A$248)),0)+IF(AND($P61&gt;=BL$4,$P61&lt;BM$4,$Q61&gt;=BM$4),NETWORKDAYS.INTL($P61,(BM$4)-1,1,(Holidays!$A$1:$A$248)),0)+IF(AND($P61&lt;BL$4,$Q61&lt;BM$4,$Q61&gt;=BL$4),NETWORKDAYS.INTL(BL$4,$Q61,1,(Holidays!$A$1:$A$248)),0)+IF(AND($P61&lt;BL$4,$Q61&gt;=BM$4,$Q61&gt;=BL$4),NETWORKDAYS.INTL(BL$4,(BM$4)-1,1,(Holidays!$A$1:$A$248)),0))*$S61,"")</f>
        <v>0</v>
      </c>
      <c r="BM61" s="191">
        <f>IFERROR((IF(AND($P61&gt;=BM$4,$P61&lt;BN$4,$Q61&lt;BN$4),NETWORKDAYS.INTL($P61,$Q61,1,(Holidays!$A$1:$A$248)),0)+IF(AND($P61&gt;=BM$4,$P61&lt;BN$4,$Q61&gt;=BN$4),NETWORKDAYS.INTL($P61,(BN$4)-1,1,(Holidays!$A$1:$A$248)),0)+IF(AND($P61&lt;BM$4,$Q61&lt;BN$4,$Q61&gt;=BM$4),NETWORKDAYS.INTL(BM$4,$Q61,1,(Holidays!$A$1:$A$248)),0)+IF(AND($P61&lt;BM$4,$Q61&gt;=BN$4,$Q61&gt;=BM$4),NETWORKDAYS.INTL(BM$4,(BN$4)-1,1,(Holidays!$A$1:$A$248)),0))*$S61,"")</f>
        <v>0</v>
      </c>
      <c r="BN61" s="191">
        <f>IFERROR((IF(AND($P61&gt;=BN$4,$P61&lt;BO$4,$Q61&lt;BO$4),NETWORKDAYS.INTL($P61,$Q61,1,(Holidays!$A$1:$A$248)),0)+IF(AND($P61&gt;=BN$4,$P61&lt;BO$4,$Q61&gt;=BO$4),NETWORKDAYS.INTL($P61,(BO$4)-1,1,(Holidays!$A$1:$A$248)),0)+IF(AND($P61&lt;BN$4,$Q61&lt;BO$4,$Q61&gt;=BN$4),NETWORKDAYS.INTL(BN$4,$Q61,1,(Holidays!$A$1:$A$248)),0)+IF(AND($P61&lt;BN$4,$Q61&gt;=BO$4,$Q61&gt;=BN$4),NETWORKDAYS.INTL(BN$4,(BO$4)-1,1,(Holidays!$A$1:$A$248)),0))*$S61,"")</f>
        <v>0</v>
      </c>
      <c r="BO61" s="191">
        <f>IFERROR((IF(AND($P61&gt;=BO$4,$P61&lt;BP$4,$Q61&lt;BP$4),NETWORKDAYS.INTL($P61,$Q61,1,(Holidays!$A$1:$A$248)),0)+IF(AND($P61&gt;=BO$4,$P61&lt;BP$4,$Q61&gt;=BP$4),NETWORKDAYS.INTL($P61,(BP$4)-1,1,(Holidays!$A$1:$A$248)),0)+IF(AND($P61&lt;BO$4,$Q61&lt;BP$4,$Q61&gt;=BO$4),NETWORKDAYS.INTL(BO$4,$Q61,1,(Holidays!$A$1:$A$248)),0)+IF(AND($P61&lt;BO$4,$Q61&gt;=BP$4,$Q61&gt;=BO$4),NETWORKDAYS.INTL(BO$4,(BP$4)-1,1,(Holidays!$A$1:$A$248)),0))*$S61,"")</f>
        <v>0</v>
      </c>
      <c r="BP61" s="191">
        <f>IFERROR((IF(AND($P61&gt;=BP$4,$P61&lt;BQ$4,$Q61&lt;BQ$4),NETWORKDAYS.INTL($P61,$Q61,1,(Holidays!$A$1:$A$248)),0)+IF(AND($P61&gt;=BP$4,$P61&lt;BQ$4,$Q61&gt;=BQ$4),NETWORKDAYS.INTL($P61,(BQ$4)-1,1,(Holidays!$A$1:$A$248)),0)+IF(AND($P61&lt;BP$4,$Q61&lt;BQ$4,$Q61&gt;=BP$4),NETWORKDAYS.INTL(BP$4,$Q61,1,(Holidays!$A$1:$A$248)),0)+IF(AND($P61&lt;BP$4,$Q61&gt;=BQ$4,$Q61&gt;=BP$4),NETWORKDAYS.INTL(BP$4,(BQ$4)-1,1,(Holidays!$A$1:$A$248)),0))*$S61,"")</f>
        <v>0</v>
      </c>
      <c r="BQ61" s="191">
        <f>IFERROR((IF(AND($P61&gt;=BQ$4,$P61&lt;BR$4,$Q61&lt;BR$4),NETWORKDAYS.INTL($P61,$Q61,1,(Holidays!$A$1:$A$248)),0)+IF(AND($P61&gt;=BQ$4,$P61&lt;BR$4,$Q61&gt;=BR$4),NETWORKDAYS.INTL($P61,(BR$4)-1,1,(Holidays!$A$1:$A$248)),0)+IF(AND($P61&lt;BQ$4,$Q61&lt;BR$4,$Q61&gt;=BQ$4),NETWORKDAYS.INTL(BQ$4,$Q61,1,(Holidays!$A$1:$A$248)),0)+IF(AND($P61&lt;BQ$4,$Q61&gt;=BR$4,$Q61&gt;=BQ$4),NETWORKDAYS.INTL(BQ$4,(BR$4)-1,1,(Holidays!$A$1:$A$248)),0))*$S61,"")</f>
        <v>0</v>
      </c>
      <c r="BR61" s="191">
        <f>IFERROR((IF(AND($P61&gt;=BR$4,$P61&lt;BS$4,$Q61&lt;BS$4),NETWORKDAYS.INTL($P61,$Q61,1,(Holidays!$A$1:$A$248)),0)+IF(AND($P61&gt;=BR$4,$P61&lt;BS$4,$Q61&gt;=BS$4),NETWORKDAYS.INTL($P61,(BS$4)-1,1,(Holidays!$A$1:$A$248)),0)+IF(AND($P61&lt;BR$4,$Q61&lt;BS$4,$Q61&gt;=BR$4),NETWORKDAYS.INTL(BR$4,$Q61,1,(Holidays!$A$1:$A$248)),0)+IF(AND($P61&lt;BR$4,$Q61&gt;=BS$4,$Q61&gt;=BR$4),NETWORKDAYS.INTL(BR$4,(BS$4)-1,1,(Holidays!$A$1:$A$248)),0))*$S61,"")</f>
        <v>0</v>
      </c>
      <c r="BS61" s="191">
        <f>IFERROR((IF(AND($P61&gt;=BS$4,$P61&lt;BT$4,$Q61&lt;BT$4),NETWORKDAYS.INTL($P61,$Q61,1,(Holidays!$A$1:$A$248)),0)+IF(AND($P61&gt;=BS$4,$P61&lt;BT$4,$Q61&gt;=BT$4),NETWORKDAYS.INTL($P61,(BT$4)-1,1,(Holidays!$A$1:$A$248)),0)+IF(AND($P61&lt;BS$4,$Q61&lt;BT$4,$Q61&gt;=BS$4),NETWORKDAYS.INTL(BS$4,$Q61,1,(Holidays!$A$1:$A$248)),0)+IF(AND($P61&lt;BS$4,$Q61&gt;=BT$4,$Q61&gt;=BS$4),NETWORKDAYS.INTL(BS$4,(BT$4)-1,1,(Holidays!$A$1:$A$248)),0))*$S61,"")</f>
        <v>0</v>
      </c>
      <c r="BT61" s="191">
        <f>IFERROR((IF(AND($P61&gt;=BT$4,$P61&lt;BU$4,$Q61&lt;BU$4),NETWORKDAYS.INTL($P61,$Q61,1,(Holidays!$A$1:$A$248)),0)+IF(AND($P61&gt;=BT$4,$P61&lt;BU$4,$Q61&gt;=BU$4),NETWORKDAYS.INTL($P61,(BU$4)-1,1,(Holidays!$A$1:$A$248)),0)+IF(AND($P61&lt;BT$4,$Q61&lt;BU$4,$Q61&gt;=BT$4),NETWORKDAYS.INTL(BT$4,$Q61,1,(Holidays!$A$1:$A$248)),0)+IF(AND($P61&lt;BT$4,$Q61&gt;=BU$4,$Q61&gt;=BT$4),NETWORKDAYS.INTL(BT$4,(BU$4)-1,1,(Holidays!$A$1:$A$248)),0))*$S61,"")</f>
        <v>0</v>
      </c>
      <c r="BU61" s="191">
        <f>IFERROR((IF(AND($P61&gt;=BU$4,$P61&lt;BV$4,$Q61&lt;BV$4),NETWORKDAYS.INTL($P61,$Q61,1,(Holidays!$A$1:$A$248)),0)+IF(AND($P61&gt;=BU$4,$P61&lt;BV$4,$Q61&gt;=BV$4),NETWORKDAYS.INTL($P61,(BV$4)-1,1,(Holidays!$A$1:$A$248)),0)+IF(AND($P61&lt;BU$4,$Q61&lt;BV$4,$Q61&gt;=BU$4),NETWORKDAYS.INTL(BU$4,$Q61,1,(Holidays!$A$1:$A$248)),0)+IF(AND($P61&lt;BU$4,$Q61&gt;=BV$4,$Q61&gt;=BU$4),NETWORKDAYS.INTL(BU$4,(BV$4)-1,1,(Holidays!$A$1:$A$248)),0))*$S61,"")</f>
        <v>0</v>
      </c>
      <c r="BV61" s="191">
        <f>IFERROR((IF(AND($P61&gt;=BV$4,$P61&lt;BW$4,$Q61&lt;BW$4),NETWORKDAYS.INTL($P61,$Q61,1,(Holidays!$A$1:$A$248)),0)+IF(AND($P61&gt;=BV$4,$P61&lt;BW$4,$Q61&gt;=BW$4),NETWORKDAYS.INTL($P61,(BW$4)-1,1,(Holidays!$A$1:$A$248)),0)+IF(AND($P61&lt;BV$4,$Q61&lt;BW$4,$Q61&gt;=BV$4),NETWORKDAYS.INTL(BV$4,$Q61,1,(Holidays!$A$1:$A$248)),0)+IF(AND($P61&lt;BV$4,$Q61&gt;=BW$4,$Q61&gt;=BV$4),NETWORKDAYS.INTL(BV$4,(BW$4)-1,1,(Holidays!$A$1:$A$248)),0))*$S61,"")</f>
        <v>0</v>
      </c>
      <c r="BW61" s="191">
        <f>IFERROR((IF(AND($P61&gt;=BW$4,$P61&lt;BX$4,$Q61&lt;BX$4),NETWORKDAYS.INTL($P61,$Q61,1,(Holidays!$A$1:$A$248)),0)+IF(AND($P61&gt;=BW$4,$P61&lt;BX$4,$Q61&gt;=BX$4),NETWORKDAYS.INTL($P61,(BX$4)-1,1,(Holidays!$A$1:$A$248)),0)+IF(AND($P61&lt;BW$4,$Q61&lt;BX$4,$Q61&gt;=BW$4),NETWORKDAYS.INTL(BW$4,$Q61,1,(Holidays!$A$1:$A$248)),0)+IF(AND($P61&lt;BW$4,$Q61&gt;=BX$4,$Q61&gt;=BW$4),NETWORKDAYS.INTL(BW$4,(BX$4)-1,1,(Holidays!$A$1:$A$248)),0))*$S61,"")</f>
        <v>0</v>
      </c>
      <c r="BX61" s="191">
        <f>IFERROR((IF(AND($P61&gt;=BX$4,$P61&lt;BY$4,$Q61&lt;BY$4),NETWORKDAYS.INTL($P61,$Q61,1,(Holidays!$A$1:$A$248)),0)+IF(AND($P61&gt;=BX$4,$P61&lt;BY$4,$Q61&gt;=BY$4),NETWORKDAYS.INTL($P61,(BY$4)-1,1,(Holidays!$A$1:$A$248)),0)+IF(AND($P61&lt;BX$4,$Q61&lt;BY$4,$Q61&gt;=BX$4),NETWORKDAYS.INTL(BX$4,$Q61,1,(Holidays!$A$1:$A$248)),0)+IF(AND($P61&lt;BX$4,$Q61&gt;=BY$4,$Q61&gt;=BX$4),NETWORKDAYS.INTL(BX$4,(BY$4)-1,1,(Holidays!$A$1:$A$248)),0))*$S61,"")</f>
        <v>0</v>
      </c>
      <c r="BY61" s="191">
        <f>IFERROR((IF(AND($P61&gt;=BY$4,$P61&lt;BZ$4,$Q61&lt;BZ$4),NETWORKDAYS.INTL($P61,$Q61,1,(Holidays!$A$1:$A$248)),0)+IF(AND($P61&gt;=BY$4,$P61&lt;BZ$4,$Q61&gt;=BZ$4),NETWORKDAYS.INTL($P61,(BZ$4)-1,1,(Holidays!$A$1:$A$248)),0)+IF(AND($P61&lt;BY$4,$Q61&lt;BZ$4,$Q61&gt;=BY$4),NETWORKDAYS.INTL(BY$4,$Q61,1,(Holidays!$A$1:$A$248)),0)+IF(AND($P61&lt;BY$4,$Q61&gt;=BZ$4,$Q61&gt;=BY$4),NETWORKDAYS.INTL(BY$4,(BZ$4)-1,1,(Holidays!$A$1:$A$248)),0))*$S61,"")</f>
        <v>0</v>
      </c>
      <c r="BZ61" s="191">
        <f>IFERROR((IF(AND($P61&gt;=BZ$4,$P61&lt;CA$4,$Q61&lt;CA$4),NETWORKDAYS.INTL($P61,$Q61,1,(Holidays!$A$1:$A$248)),0)+IF(AND($P61&gt;=BZ$4,$P61&lt;CA$4,$Q61&gt;=CA$4),NETWORKDAYS.INTL($P61,(CA$4)-1,1,(Holidays!$A$1:$A$248)),0)+IF(AND($P61&lt;BZ$4,$Q61&lt;CA$4,$Q61&gt;=BZ$4),NETWORKDAYS.INTL(BZ$4,$Q61,1,(Holidays!$A$1:$A$248)),0)+IF(AND($P61&lt;BZ$4,$Q61&gt;=CA$4,$Q61&gt;=BZ$4),NETWORKDAYS.INTL(BZ$4,(CA$4)-1,1,(Holidays!$A$1:$A$248)),0))*$S61,"")</f>
        <v>0</v>
      </c>
      <c r="CA61" s="191">
        <f>IFERROR((IF(AND($P61&gt;=CA$4,$P61&lt;CB$4,$Q61&lt;CB$4),NETWORKDAYS.INTL($P61,$Q61,1,(Holidays!$A$1:$A$248)),0)+IF(AND($P61&gt;=CA$4,$P61&lt;CB$4,$Q61&gt;=CB$4),NETWORKDAYS.INTL($P61,(CB$4)-1,1,(Holidays!$A$1:$A$248)),0)+IF(AND($P61&lt;CA$4,$Q61&lt;CB$4,$Q61&gt;=CA$4),NETWORKDAYS.INTL(CA$4,$Q61,1,(Holidays!$A$1:$A$248)),0)+IF(AND($P61&lt;CA$4,$Q61&gt;=CB$4,$Q61&gt;=CA$4),NETWORKDAYS.INTL(CA$4,(CB$4)-1,1,(Holidays!$A$1:$A$248)),0))*$S61,"")</f>
        <v>0</v>
      </c>
      <c r="CB61" s="191">
        <f>IFERROR((IF(AND($P61&gt;=CB$4,$P61&lt;CC$4,$Q61&lt;CC$4),NETWORKDAYS.INTL($P61,$Q61,1,(Holidays!$A$1:$A$248)),0)+IF(AND($P61&gt;=CB$4,$P61&lt;CC$4,$Q61&gt;=CC$4),NETWORKDAYS.INTL($P61,(CC$4)-1,1,(Holidays!$A$1:$A$248)),0)+IF(AND($P61&lt;CB$4,$Q61&lt;CC$4,$Q61&gt;=CB$4),NETWORKDAYS.INTL(CB$4,$Q61,1,(Holidays!$A$1:$A$248)),0)+IF(AND($P61&lt;CB$4,$Q61&gt;=CC$4,$Q61&gt;=CB$4),NETWORKDAYS.INTL(CB$4,(CC$4)-1,1,(Holidays!$A$1:$A$248)),0))*$S61,"")</f>
        <v>0</v>
      </c>
      <c r="CC61" s="191">
        <f>IFERROR((IF(AND($P61&gt;=CC$4,$P61&lt;CD$4,$Q61&lt;CD$4),NETWORKDAYS.INTL($P61,$Q61,1,(Holidays!$A$1:$A$248)),0)+IF(AND($P61&gt;=CC$4,$P61&lt;CD$4,$Q61&gt;=CD$4),NETWORKDAYS.INTL($P61,(CD$4)-1,1,(Holidays!$A$1:$A$248)),0)+IF(AND($P61&lt;CC$4,$Q61&lt;CD$4,$Q61&gt;=CC$4),NETWORKDAYS.INTL(CC$4,$Q61,1,(Holidays!$A$1:$A$248)),0)+IF(AND($P61&lt;CC$4,$Q61&gt;=CD$4,$Q61&gt;=CC$4),NETWORKDAYS.INTL(CC$4,(CD$4)-1,1,(Holidays!$A$1:$A$248)),0))*$S61,"")</f>
        <v>0</v>
      </c>
      <c r="CD61" s="191">
        <f>IFERROR((IF(AND($P61&gt;=CD$4,$P61&lt;CE$4,$Q61&lt;CE$4),NETWORKDAYS.INTL($P61,$Q61,1,(Holidays!$A$1:$A$248)),0)+IF(AND($P61&gt;=CD$4,$P61&lt;CE$4,$Q61&gt;=CE$4),NETWORKDAYS.INTL($P61,(CE$4)-1,1,(Holidays!$A$1:$A$248)),0)+IF(AND($P61&lt;CD$4,$Q61&lt;CE$4,$Q61&gt;=CD$4),NETWORKDAYS.INTL(CD$4,$Q61,1,(Holidays!$A$1:$A$248)),0)+IF(AND($P61&lt;CD$4,$Q61&gt;=CE$4,$Q61&gt;=CD$4),NETWORKDAYS.INTL(CD$4,(CE$4)-1,1,(Holidays!$A$1:$A$248)),0))*$S61,"")</f>
        <v>0</v>
      </c>
      <c r="CE61" s="191">
        <f>IFERROR((IF(AND($P61&gt;=CE$4,$P61&lt;CF$4,$Q61&lt;CF$4),NETWORKDAYS.INTL($P61,$Q61,1,(Holidays!$A$1:$A$248)),0)+IF(AND($P61&gt;=CE$4,$P61&lt;CF$4,$Q61&gt;=CF$4),NETWORKDAYS.INTL($P61,(CF$4)-1,1,(Holidays!$A$1:$A$248)),0)+IF(AND($P61&lt;CE$4,$Q61&lt;CF$4,$Q61&gt;=CE$4),NETWORKDAYS.INTL(CE$4,$Q61,1,(Holidays!$A$1:$A$248)),0)+IF(AND($P61&lt;CE$4,$Q61&gt;=CF$4,$Q61&gt;=CE$4),NETWORKDAYS.INTL(CE$4,(CF$4)-1,1,(Holidays!$A$1:$A$248)),0))*$S61,"")</f>
        <v>0</v>
      </c>
      <c r="CF61" s="191">
        <f>IFERROR((IF(AND($P61&gt;=CF$4,$P61&lt;CG$4,$Q61&lt;CG$4),NETWORKDAYS.INTL($P61,$Q61,1,(Holidays!$A$1:$A$248)),0)+IF(AND($P61&gt;=CF$4,$P61&lt;CG$4,$Q61&gt;=CG$4),NETWORKDAYS.INTL($P61,(CG$4)-1,1,(Holidays!$A$1:$A$248)),0)+IF(AND($P61&lt;CF$4,$Q61&lt;CG$4,$Q61&gt;=CF$4),NETWORKDAYS.INTL(CF$4,$Q61,1,(Holidays!$A$1:$A$248)),0)+IF(AND($P61&lt;CF$4,$Q61&gt;=CG$4,$Q61&gt;=CF$4),NETWORKDAYS.INTL(CF$4,(CG$4)-1,1,(Holidays!$A$1:$A$248)),0))*$S61,"")</f>
        <v>0</v>
      </c>
      <c r="CG61" s="191">
        <f>IFERROR((IF(AND($P61&gt;=CG$4,$P61&lt;CH$4,$Q61&lt;CH$4),NETWORKDAYS.INTL($P61,$Q61,1,(Holidays!$A$1:$A$248)),0)+IF(AND($P61&gt;=CG$4,$P61&lt;CH$4,$Q61&gt;=CH$4),NETWORKDAYS.INTL($P61,(CH$4)-1,1,(Holidays!$A$1:$A$248)),0)+IF(AND($P61&lt;CG$4,$Q61&lt;CH$4,$Q61&gt;=CG$4),NETWORKDAYS.INTL(CG$4,$Q61,1,(Holidays!$A$1:$A$248)),0)+IF(AND($P61&lt;CG$4,$Q61&gt;=CH$4,$Q61&gt;=CG$4),NETWORKDAYS.INTL(CG$4,(CH$4)-1,1,(Holidays!$A$1:$A$248)),0))*$S61,"")</f>
        <v>0</v>
      </c>
      <c r="CH61" s="191">
        <f>IFERROR((IF(AND($P61&gt;=CH$4,$P61&lt;CI$4,$Q61&lt;CI$4),NETWORKDAYS.INTL($P61,$Q61,1,(Holidays!$A$1:$A$248)),0)+IF(AND($P61&gt;=CH$4,$P61&lt;CI$4,$Q61&gt;=CI$4),NETWORKDAYS.INTL($P61,(CI$4)-1,1,(Holidays!$A$1:$A$248)),0)+IF(AND($P61&lt;CH$4,$Q61&lt;CI$4,$Q61&gt;=CH$4),NETWORKDAYS.INTL(CH$4,$Q61,1,(Holidays!$A$1:$A$248)),0)+IF(AND($P61&lt;CH$4,$Q61&gt;=CI$4,$Q61&gt;=CH$4),NETWORKDAYS.INTL(CH$4,(CI$4)-1,1,(Holidays!$A$1:$A$248)),0))*$S61,"")</f>
        <v>0</v>
      </c>
      <c r="CI61" s="191">
        <f>IFERROR((IF(AND($P61&gt;=CI$4,$P61&lt;CJ$4,$Q61&lt;CJ$4),NETWORKDAYS.INTL($P61,$Q61,1,(Holidays!$A$1:$A$248)),0)+IF(AND($P61&gt;=CI$4,$P61&lt;CJ$4,$Q61&gt;=CJ$4),NETWORKDAYS.INTL($P61,(CJ$4)-1,1,(Holidays!$A$1:$A$248)),0)+IF(AND($P61&lt;CI$4,$Q61&lt;CJ$4,$Q61&gt;=CI$4),NETWORKDAYS.INTL(CI$4,$Q61,1,(Holidays!$A$1:$A$248)),0)+IF(AND($P61&lt;CI$4,$Q61&gt;=CJ$4,$Q61&gt;=CI$4),NETWORKDAYS.INTL(CI$4,(CJ$4)-1,1,(Holidays!$A$1:$A$248)),0))*$S61,"")</f>
        <v>0</v>
      </c>
      <c r="CJ61" s="191">
        <f>IFERROR((IF(AND($P61&gt;=CJ$4,$P61&lt;CK$4,$Q61&lt;CK$4),NETWORKDAYS.INTL($P61,$Q61,1,(Holidays!$A$1:$A$248)),0)+IF(AND($P61&gt;=CJ$4,$P61&lt;CK$4,$Q61&gt;=CK$4),NETWORKDAYS.INTL($P61,(CK$4)-1,1,(Holidays!$A$1:$A$248)),0)+IF(AND($P61&lt;CJ$4,$Q61&lt;CK$4,$Q61&gt;=CJ$4),NETWORKDAYS.INTL(CJ$4,$Q61,1,(Holidays!$A$1:$A$248)),0)+IF(AND($P61&lt;CJ$4,$Q61&gt;=CK$4,$Q61&gt;=CJ$4),NETWORKDAYS.INTL(CJ$4,(CK$4)-1,1,(Holidays!$A$1:$A$248)),0))*$S61,"")</f>
        <v>0</v>
      </c>
      <c r="CK61" s="191">
        <f>IFERROR((IF(AND($P61&gt;=CK$4,$P61&lt;CL$4,$Q61&lt;CL$4),NETWORKDAYS.INTL($P61,$Q61,1,(Holidays!$A$1:$A$248)),0)+IF(AND($P61&gt;=CK$4,$P61&lt;CL$4,$Q61&gt;=CL$4),NETWORKDAYS.INTL($P61,(CL$4)-1,1,(Holidays!$A$1:$A$248)),0)+IF(AND($P61&lt;CK$4,$Q61&lt;CL$4,$Q61&gt;=CK$4),NETWORKDAYS.INTL(CK$4,$Q61,1,(Holidays!$A$1:$A$248)),0)+IF(AND($P61&lt;CK$4,$Q61&gt;=CL$4,$Q61&gt;=CK$4),NETWORKDAYS.INTL(CK$4,(CL$4)-1,1,(Holidays!$A$1:$A$248)),0))*$S61,"")</f>
        <v>0</v>
      </c>
      <c r="CL61" s="191">
        <f>IFERROR((IF(AND($P61&gt;=CL$4,$P61&lt;CM$4,$Q61&lt;CM$4),NETWORKDAYS.INTL($P61,$Q61,1,(Holidays!$A$1:$A$248)),0)+IF(AND($P61&gt;=CL$4,$P61&lt;CM$4,$Q61&gt;=CM$4),NETWORKDAYS.INTL($P61,(CM$4)-1,1,(Holidays!$A$1:$A$248)),0)+IF(AND($P61&lt;CL$4,$Q61&lt;CM$4,$Q61&gt;=CL$4),NETWORKDAYS.INTL(CL$4,$Q61,1,(Holidays!$A$1:$A$248)),0)+IF(AND($P61&lt;CL$4,$Q61&gt;=CM$4,$Q61&gt;=CL$4),NETWORKDAYS.INTL(CL$4,(CM$4)-1,1,(Holidays!$A$1:$A$248)),0))*$S61,"")</f>
        <v>0</v>
      </c>
      <c r="CM61" s="191">
        <f>IFERROR((IF(AND($P61&gt;=CM$4,$P61&lt;CN$4,$Q61&lt;CN$4),NETWORKDAYS.INTL($P61,$Q61,1,(Holidays!$A$1:$A$248)),0)+IF(AND($P61&gt;=CM$4,$P61&lt;CN$4,$Q61&gt;=CN$4),NETWORKDAYS.INTL($P61,(CN$4)-1,1,(Holidays!$A$1:$A$248)),0)+IF(AND($P61&lt;CM$4,$Q61&lt;CN$4,$Q61&gt;=CM$4),NETWORKDAYS.INTL(CM$4,$Q61,1,(Holidays!$A$1:$A$248)),0)+IF(AND($P61&lt;CM$4,$Q61&gt;=CN$4,$Q61&gt;=CM$4),NETWORKDAYS.INTL(CM$4,(CN$4)-1,1,(Holidays!$A$1:$A$248)),0))*$S61,"")</f>
        <v>0</v>
      </c>
      <c r="CN61" s="191">
        <f>IFERROR((IF(AND($P61&gt;=CN$4,$P61&lt;CO$4,$Q61&lt;CO$4),NETWORKDAYS.INTL($P61,$Q61,1,(Holidays!$A$1:$A$248)),0)+IF(AND($P61&gt;=CN$4,$P61&lt;CO$4,$Q61&gt;=CO$4),NETWORKDAYS.INTL($P61,(CO$4)-1,1,(Holidays!$A$1:$A$248)),0)+IF(AND($P61&lt;CN$4,$Q61&lt;CO$4,$Q61&gt;=CN$4),NETWORKDAYS.INTL(CN$4,$Q61,1,(Holidays!$A$1:$A$248)),0)+IF(AND($P61&lt;CN$4,$Q61&gt;=CO$4,$Q61&gt;=CN$4),NETWORKDAYS.INTL(CN$4,(CO$4)-1,1,(Holidays!$A$1:$A$248)),0))*$S61,"")</f>
        <v>0</v>
      </c>
      <c r="CO61" s="191">
        <f>IFERROR((IF(AND($P61&gt;=CO$4,$P61&lt;CP$4,$Q61&lt;CP$4),NETWORKDAYS.INTL($P61,$Q61,1,(Holidays!$A$1:$A$248)),0)+IF(AND($P61&gt;=CO$4,$P61&lt;CP$4,$Q61&gt;=CP$4),NETWORKDAYS.INTL($P61,(CP$4)-1,1,(Holidays!$A$1:$A$248)),0)+IF(AND($P61&lt;CO$4,$Q61&lt;CP$4,$Q61&gt;=CO$4),NETWORKDAYS.INTL(CO$4,$Q61,1,(Holidays!$A$1:$A$248)),0)+IF(AND($P61&lt;CO$4,$Q61&gt;=CP$4,$Q61&gt;=CO$4),NETWORKDAYS.INTL(CO$4,(CP$4)-1,1,(Holidays!$A$1:$A$248)),0))*$S61,"")</f>
        <v>0</v>
      </c>
      <c r="CP61" s="191">
        <f>IFERROR((IF(AND($P61&gt;=CP$4,$P61&lt;CQ$4,$Q61&lt;CQ$4),NETWORKDAYS.INTL($P61,$Q61,1,(Holidays!$A$1:$A$248)),0)+IF(AND($P61&gt;=CP$4,$P61&lt;CQ$4,$Q61&gt;=CQ$4),NETWORKDAYS.INTL($P61,(CQ$4)-1,1,(Holidays!$A$1:$A$248)),0)+IF(AND($P61&lt;CP$4,$Q61&lt;CQ$4,$Q61&gt;=CP$4),NETWORKDAYS.INTL(CP$4,$Q61,1,(Holidays!$A$1:$A$248)),0)+IF(AND($P61&lt;CP$4,$Q61&gt;=CQ$4,$Q61&gt;=CP$4),NETWORKDAYS.INTL(CP$4,(CQ$4)-1,1,(Holidays!$A$1:$A$248)),0))*$S61,"")</f>
        <v>0</v>
      </c>
      <c r="CQ61" s="191">
        <f>IFERROR((IF(AND($P61&gt;=CQ$4,$P61&lt;CR$4,$Q61&lt;CR$4),NETWORKDAYS.INTL($P61,$Q61,1,(Holidays!$A$1:$A$248)),0)+IF(AND($P61&gt;=CQ$4,$P61&lt;CR$4,$Q61&gt;=CR$4),NETWORKDAYS.INTL($P61,(CR$4)-1,1,(Holidays!$A$1:$A$248)),0)+IF(AND($P61&lt;CQ$4,$Q61&lt;CR$4,$Q61&gt;=CQ$4),NETWORKDAYS.INTL(CQ$4,$Q61,1,(Holidays!$A$1:$A$248)),0)+IF(AND($P61&lt;CQ$4,$Q61&gt;=CR$4,$Q61&gt;=CQ$4),NETWORKDAYS.INTL(CQ$4,(CR$4)-1,1,(Holidays!$A$1:$A$248)),0))*$S61,"")</f>
        <v>0</v>
      </c>
      <c r="CR61" s="191">
        <f>IFERROR((IF(AND($P61&gt;=CR$4,$P61&lt;CS$4,$Q61&lt;CS$4),NETWORKDAYS.INTL($P61,$Q61,1,(Holidays!$A$1:$A$248)),0)+IF(AND($P61&gt;=CR$4,$P61&lt;CS$4,$Q61&gt;=CS$4),NETWORKDAYS.INTL($P61,(CS$4)-1,1,(Holidays!$A$1:$A$248)),0)+IF(AND($P61&lt;CR$4,$Q61&lt;CS$4,$Q61&gt;=CR$4),NETWORKDAYS.INTL(CR$4,$Q61,1,(Holidays!$A$1:$A$248)),0)+IF(AND($P61&lt;CR$4,$Q61&gt;=CS$4,$Q61&gt;=CR$4),NETWORKDAYS.INTL(CR$4,(CS$4)-1,1,(Holidays!$A$1:$A$248)),0))*$S61,"")</f>
        <v>0</v>
      </c>
      <c r="CS61" s="191">
        <f>IFERROR((IF(AND($P61&gt;=CS$4,$P61&lt;CT$4,$Q61&lt;CT$4),NETWORKDAYS.INTL($P61,$Q61,1,(Holidays!$A$1:$A$248)),0)+IF(AND($P61&gt;=CS$4,$P61&lt;CT$4,$Q61&gt;=CT$4),NETWORKDAYS.INTL($P61,(CT$4)-1,1,(Holidays!$A$1:$A$248)),0)+IF(AND($P61&lt;CS$4,$Q61&lt;CT$4,$Q61&gt;=CS$4),NETWORKDAYS.INTL(CS$4,$Q61,1,(Holidays!$A$1:$A$248)),0)+IF(AND($P61&lt;CS$4,$Q61&gt;=CT$4,$Q61&gt;=CS$4),NETWORKDAYS.INTL(CS$4,(CT$4)-1,1,(Holidays!$A$1:$A$248)),0))*$S61,"")</f>
        <v>0</v>
      </c>
      <c r="CT61" s="191">
        <f>IFERROR((IF(AND($P61&gt;=CT$4,$P61&lt;CU$4,$Q61&lt;CU$4),NETWORKDAYS.INTL($P61,$Q61,1,(Holidays!$A$1:$A$248)),0)+IF(AND($P61&gt;=CT$4,$P61&lt;CU$4,$Q61&gt;=CU$4),NETWORKDAYS.INTL($P61,(CU$4)-1,1,(Holidays!$A$1:$A$248)),0)+IF(AND($P61&lt;CT$4,$Q61&lt;CU$4,$Q61&gt;=CT$4),NETWORKDAYS.INTL(CT$4,$Q61,1,(Holidays!$A$1:$A$248)),0)+IF(AND($P61&lt;CT$4,$Q61&gt;=CU$4,$Q61&gt;=CT$4),NETWORKDAYS.INTL(CT$4,(CU$4)-1,1,(Holidays!$A$1:$A$248)),0))*$S61,"")</f>
        <v>0</v>
      </c>
      <c r="CU61" s="191">
        <f>IFERROR((IF(AND($P61&gt;=CU$4,$P61&lt;CV$4,$Q61&lt;CV$4),NETWORKDAYS.INTL($P61,$Q61,1,(Holidays!$A$1:$A$248)),0)+IF(AND($P61&gt;=CU$4,$P61&lt;CV$4,$Q61&gt;=CV$4),NETWORKDAYS.INTL($P61,(CV$4)-1,1,(Holidays!$A$1:$A$248)),0)+IF(AND($P61&lt;CU$4,$Q61&lt;CV$4,$Q61&gt;=CU$4),NETWORKDAYS.INTL(CU$4,$Q61,1,(Holidays!$A$1:$A$248)),0)+IF(AND($P61&lt;CU$4,$Q61&gt;=CV$4,$Q61&gt;=CU$4),NETWORKDAYS.INTL(CU$4,(CV$4)-1,1,(Holidays!$A$1:$A$248)),0))*$S61,"")</f>
        <v>0</v>
      </c>
      <c r="CV61" s="191">
        <f>IFERROR((IF(AND($P61&gt;=CV$4,$P61&lt;CW$4,$Q61&lt;CW$4),NETWORKDAYS.INTL($P61,$Q61,1,(Holidays!$A$1:$A$248)),0)+IF(AND($P61&gt;=CV$4,$P61&lt;CW$4,$Q61&gt;=CW$4),NETWORKDAYS.INTL($P61,(CW$4)-1,1,(Holidays!$A$1:$A$248)),0)+IF(AND($P61&lt;CV$4,$Q61&lt;CW$4,$Q61&gt;=CV$4),NETWORKDAYS.INTL(CV$4,$Q61,1,(Holidays!$A$1:$A$248)),0)+IF(AND($P61&lt;CV$4,$Q61&gt;=CW$4,$Q61&gt;=CV$4),NETWORKDAYS.INTL(CV$4,(CW$4)-1,1,(Holidays!$A$1:$A$248)),0))*$S61,"")</f>
        <v>0</v>
      </c>
      <c r="CW61" s="191">
        <f>IFERROR((IF(AND($P61&gt;=CW$4,$P61&lt;CX$4,$Q61&lt;CX$4),NETWORKDAYS.INTL($P61,$Q61,1,(Holidays!$A$1:$A$248)),0)+IF(AND($P61&gt;=CW$4,$P61&lt;CX$4,$Q61&gt;=CX$4),NETWORKDAYS.INTL($P61,(CX$4)-1,1,(Holidays!$A$1:$A$248)),0)+IF(AND($P61&lt;CW$4,$Q61&lt;CX$4,$Q61&gt;=CW$4),NETWORKDAYS.INTL(CW$4,$Q61,1,(Holidays!$A$1:$A$248)),0)+IF(AND($P61&lt;CW$4,$Q61&gt;=CX$4,$Q61&gt;=CW$4),NETWORKDAYS.INTL(CW$4,(CX$4)-1,1,(Holidays!$A$1:$A$248)),0))*$S61,"")</f>
        <v>0</v>
      </c>
      <c r="CX61" s="191">
        <f>IFERROR((IF(AND($P61&gt;=CX$4,$P61&lt;CY$4,$Q61&lt;CY$4),NETWORKDAYS.INTL($P61,$Q61,1,(Holidays!$A$1:$A$248)),0)+IF(AND($P61&gt;=CX$4,$P61&lt;CY$4,$Q61&gt;=CY$4),NETWORKDAYS.INTL($P61,(CY$4)-1,1,(Holidays!$A$1:$A$248)),0)+IF(AND($P61&lt;CX$4,$Q61&lt;CY$4,$Q61&gt;=CX$4),NETWORKDAYS.INTL(CX$4,$Q61,1,(Holidays!$A$1:$A$248)),0)+IF(AND($P61&lt;CX$4,$Q61&gt;=CY$4,$Q61&gt;=CX$4),NETWORKDAYS.INTL(CX$4,(CY$4)-1,1,(Holidays!$A$1:$A$248)),0))*$S61,"")</f>
        <v>0</v>
      </c>
      <c r="CY61" s="191">
        <f>IFERROR((IF(AND($P61&gt;=CY$4,$P61&lt;CZ$4,$Q61&lt;CZ$4),NETWORKDAYS.INTL($P61,$Q61,1,(Holidays!$A$1:$A$248)),0)+IF(AND($P61&gt;=CY$4,$P61&lt;CZ$4,$Q61&gt;=CZ$4),NETWORKDAYS.INTL($P61,(CZ$4)-1,1,(Holidays!$A$1:$A$248)),0)+IF(AND($P61&lt;CY$4,$Q61&lt;CZ$4,$Q61&gt;=CY$4),NETWORKDAYS.INTL(CY$4,$Q61,1,(Holidays!$A$1:$A$248)),0)+IF(AND($P61&lt;CY$4,$Q61&gt;=CZ$4,$Q61&gt;=CY$4),NETWORKDAYS.INTL(CY$4,(CZ$4)-1,1,(Holidays!$A$1:$A$248)),0))*$S61,"")</f>
        <v>0</v>
      </c>
      <c r="CZ61" s="191">
        <f>IFERROR((IF(AND($P61&gt;=CZ$4,$P61&lt;DA$4,$Q61&lt;DA$4),NETWORKDAYS.INTL($P61,$Q61,1,(Holidays!$A$1:$A$248)),0)+IF(AND($P61&gt;=CZ$4,$P61&lt;DA$4,$Q61&gt;=DA$4),NETWORKDAYS.INTL($P61,(DA$4)-1,1,(Holidays!$A$1:$A$248)),0)+IF(AND($P61&lt;CZ$4,$Q61&lt;DA$4,$Q61&gt;=CZ$4),NETWORKDAYS.INTL(CZ$4,$Q61,1,(Holidays!$A$1:$A$248)),0)+IF(AND($P61&lt;CZ$4,$Q61&gt;=DA$4,$Q61&gt;=CZ$4),NETWORKDAYS.INTL(CZ$4,(DA$4)-1,1,(Holidays!$A$1:$A$248)),0))*$S61,"")</f>
        <v>0</v>
      </c>
      <c r="DA61" s="191">
        <f>IFERROR((IF(AND($P61&gt;=DA$4,$P61&lt;DB$4,$Q61&lt;DB$4),NETWORKDAYS.INTL($P61,$Q61,1,(Holidays!$A$1:$A$248)),0)+IF(AND($P61&gt;=DA$4,$P61&lt;DB$4,$Q61&gt;=DB$4),NETWORKDAYS.INTL($P61,(DB$4)-1,1,(Holidays!$A$1:$A$248)),0)+IF(AND($P61&lt;DA$4,$Q61&lt;DB$4,$Q61&gt;=DA$4),NETWORKDAYS.INTL(DA$4,$Q61,1,(Holidays!$A$1:$A$248)),0)+IF(AND($P61&lt;DA$4,$Q61&gt;=DB$4,$Q61&gt;=DA$4),NETWORKDAYS.INTL(DA$4,(DB$4)-1,1,(Holidays!$A$1:$A$248)),0))*$S61,"")</f>
        <v>0</v>
      </c>
      <c r="DB61" s="191">
        <f>IFERROR((IF(AND($P61&gt;=DB$4,$P61&lt;DC$4,$Q61&lt;DC$4),NETWORKDAYS.INTL($P61,$Q61,1,(Holidays!$A$1:$A$248)),0)+IF(AND($P61&gt;=DB$4,$P61&lt;DC$4,$Q61&gt;=DC$4),NETWORKDAYS.INTL($P61,(DC$4)-1,1,(Holidays!$A$1:$A$248)),0)+IF(AND($P61&lt;DB$4,$Q61&lt;DC$4,$Q61&gt;=DB$4),NETWORKDAYS.INTL(DB$4,$Q61,1,(Holidays!$A$1:$A$248)),0)+IF(AND($P61&lt;DB$4,$Q61&gt;=DC$4,$Q61&gt;=DB$4),NETWORKDAYS.INTL(DB$4,(DC$4)-1,1,(Holidays!$A$1:$A$248)),0))*$S61,"")</f>
        <v>0</v>
      </c>
      <c r="DC61" s="191">
        <f>IFERROR((IF(AND($P61&gt;=DC$4,$P61&lt;DD$4,$Q61&lt;DD$4),NETWORKDAYS.INTL($P61,$Q61,1,(Holidays!$A$1:$A$248)),0)+IF(AND($P61&gt;=DC$4,$P61&lt;DD$4,$Q61&gt;=DD$4),NETWORKDAYS.INTL($P61,(DD$4)-1,1,(Holidays!$A$1:$A$248)),0)+IF(AND($P61&lt;DC$4,$Q61&lt;DD$4,$Q61&gt;=DC$4),NETWORKDAYS.INTL(DC$4,$Q61,1,(Holidays!$A$1:$A$248)),0)+IF(AND($P61&lt;DC$4,$Q61&gt;=DD$4,$Q61&gt;=DC$4),NETWORKDAYS.INTL(DC$4,(DD$4)-1,1,(Holidays!$A$1:$A$248)),0))*$S61,"")</f>
        <v>0</v>
      </c>
      <c r="DD61" s="192">
        <f>IFERROR((IF(AND($P61&gt;=DD$4,$P61&lt;DE$4,$Q61&lt;DE$4),NETWORKDAYS.INTL($P61,$Q61,1,(Holidays!$A$1:$A$248)),0)+IF(AND($P61&gt;=DD$4,$P61&lt;DE$4,$Q61&gt;=DE$4),NETWORKDAYS.INTL($P61,(DE$4)-1,1,(Holidays!$A$1:$A$248)),0)+IF(AND($P61&lt;DD$4,$Q61&lt;DE$4,$Q61&gt;=DD$4),NETWORKDAYS.INTL(DD$4,$Q61,1,(Holidays!$A$1:$A$248)),0)+IF(AND($P61&lt;DD$4,$Q61&gt;=DE$4,$Q61&gt;=DD$4),NETWORKDAYS.INTL(DD$4,(DE$4)-1,1,(Holidays!$A$1:$A$248)),0))*$S61,"")</f>
        <v>0</v>
      </c>
      <c r="DE61" s="191">
        <f>IFERROR((IF(AND($P61&gt;=DE$4,$P61&lt;DF$4,$Q61&lt;DF$4),NETWORKDAYS.INTL($P61,$Q61,1,(Holidays!$A$1:$A$248)),0)+IF(AND($P61&gt;=DE$4,$P61&lt;DF$4,$Q61&gt;=DF$4),NETWORKDAYS.INTL($P61,(DF$4)-1,1,(Holidays!$A$1:$A$248)),0)+IF(AND($P61&lt;DE$4,$Q61&lt;DF$4,$Q61&gt;=DE$4),NETWORKDAYS.INTL(DE$4,$Q61,1,(Holidays!$A$1:$A$248)),0)+IF(AND($P61&lt;DE$4,$Q61&gt;=DF$4,$Q61&gt;=DE$4),NETWORKDAYS.INTL(DE$4,(DF$4)-1,1,(Holidays!$A$1:$A$248)),0))*$S61,"")</f>
        <v>0</v>
      </c>
      <c r="DF61" s="191">
        <f>IFERROR((IF(AND($P61&gt;=DF$4,$P61&lt;DG$4,$Q61&lt;DG$4),NETWORKDAYS.INTL($P61,$Q61,1,(Holidays!$A$1:$A$248)),0)+IF(AND($P61&gt;=DF$4,$P61&lt;DG$4,$Q61&gt;=DG$4),NETWORKDAYS.INTL($P61,(DG$4)-1,1,(Holidays!$A$1:$A$248)),0)+IF(AND($P61&lt;DF$4,$Q61&lt;DG$4,$Q61&gt;=DF$4),NETWORKDAYS.INTL(DF$4,$Q61,1,(Holidays!$A$1:$A$248)),0)+IF(AND($P61&lt;DF$4,$Q61&gt;=DG$4,$Q61&gt;=DF$4),NETWORKDAYS.INTL(DF$4,(DG$4)-1,1,(Holidays!$A$1:$A$248)),0))*$S61,"")</f>
        <v>0</v>
      </c>
      <c r="DG61" s="191">
        <f>IFERROR((IF(AND($P61&gt;=DG$4,$P61&lt;DH$4,$Q61&lt;DH$4),NETWORKDAYS.INTL($P61,$Q61,1,(Holidays!$A$1:$A$248)),0)+IF(AND($P61&gt;=DG$4,$P61&lt;DH$4,$Q61&gt;=DH$4),NETWORKDAYS.INTL($P61,(DH$4)-1,1,(Holidays!$A$1:$A$248)),0)+IF(AND($P61&lt;DG$4,$Q61&lt;DH$4,$Q61&gt;=DG$4),NETWORKDAYS.INTL(DG$4,$Q61,1,(Holidays!$A$1:$A$248)),0)+IF(AND($P61&lt;DG$4,$Q61&gt;=DH$4,$Q61&gt;=DG$4),NETWORKDAYS.INTL(DG$4,(DH$4)-1,1,(Holidays!$A$1:$A$248)),0))*$S61,"")</f>
        <v>0</v>
      </c>
      <c r="DH61" s="191">
        <f>IFERROR((IF(AND($P61&gt;=DH$4,$P61&lt;DI$4,$Q61&lt;DI$4),NETWORKDAYS.INTL($P61,$Q61,1,(Holidays!$A$1:$A$248)),0)+IF(AND($P61&gt;=DH$4,$P61&lt;DI$4,$Q61&gt;=DI$4),NETWORKDAYS.INTL($P61,(DI$4)-1,1,(Holidays!$A$1:$A$248)),0)+IF(AND($P61&lt;DH$4,$Q61&lt;DI$4,$Q61&gt;=DH$4),NETWORKDAYS.INTL(DH$4,$Q61,1,(Holidays!$A$1:$A$248)),0)+IF(AND($P61&lt;DH$4,$Q61&gt;=DI$4,$Q61&gt;=DH$4),NETWORKDAYS.INTL(DH$4,(DI$4)-1,1,(Holidays!$A$1:$A$248)),0))*$S61,"")</f>
        <v>0</v>
      </c>
      <c r="DI61" s="191">
        <f>IFERROR((IF(AND($P61&gt;=DI$4,$P61&lt;DJ$4,$Q61&lt;DJ$4),NETWORKDAYS.INTL($P61,$Q61,1,(Holidays!$A$1:$A$248)),0)+IF(AND($P61&gt;=DI$4,$P61&lt;DJ$4,$Q61&gt;=DJ$4),NETWORKDAYS.INTL($P61,(DJ$4)-1,1,(Holidays!$A$1:$A$248)),0)+IF(AND($P61&lt;DI$4,$Q61&lt;DJ$4,$Q61&gt;=DI$4),NETWORKDAYS.INTL(DI$4,$Q61,1,(Holidays!$A$1:$A$248)),0)+IF(AND($P61&lt;DI$4,$Q61&gt;=DJ$4,$Q61&gt;=DI$4),NETWORKDAYS.INTL(DI$4,(DJ$4)-1,1,(Holidays!$A$1:$A$248)),0))*$S61,"")</f>
        <v>0</v>
      </c>
      <c r="DJ61" s="191">
        <f>IFERROR((IF(AND($P61&gt;=DJ$4,$P61&lt;DK$4,$Q61&lt;DK$4),NETWORKDAYS.INTL($P61,$Q61,1,(Holidays!$A$1:$A$248)),0)+IF(AND($P61&gt;=DJ$4,$P61&lt;DK$4,$Q61&gt;=DK$4),NETWORKDAYS.INTL($P61,(DK$4)-1,1,(Holidays!$A$1:$A$248)),0)+IF(AND($P61&lt;DJ$4,$Q61&lt;DK$4,$Q61&gt;=DJ$4),NETWORKDAYS.INTL(DJ$4,$Q61,1,(Holidays!$A$1:$A$248)),0)+IF(AND($P61&lt;DJ$4,$Q61&gt;=DK$4,$Q61&gt;=DJ$4),NETWORKDAYS.INTL(DJ$4,(DK$4)-1,1,(Holidays!$A$1:$A$248)),0))*$S61,"")</f>
        <v>0</v>
      </c>
      <c r="DK61" s="191">
        <f>IFERROR((IF(AND($P61&gt;=DK$4,$P61&lt;DL$4,$Q61&lt;DL$4),NETWORKDAYS.INTL($P61,$Q61,1,(Holidays!$A$1:$A$248)),0)+IF(AND($P61&gt;=DK$4,$P61&lt;DL$4,$Q61&gt;=DL$4),NETWORKDAYS.INTL($P61,(DL$4)-1,1,(Holidays!$A$1:$A$248)),0)+IF(AND($P61&lt;DK$4,$Q61&lt;DL$4,$Q61&gt;=DK$4),NETWORKDAYS.INTL(DK$4,$Q61,1,(Holidays!$A$1:$A$248)),0)+IF(AND($P61&lt;DK$4,$Q61&gt;=DL$4,$Q61&gt;=DK$4),NETWORKDAYS.INTL(DK$4,(DL$4)-1,1,(Holidays!$A$1:$A$248)),0))*$S61,"")</f>
        <v>0</v>
      </c>
      <c r="DL61" s="191">
        <f>IFERROR((IF(AND($P61&gt;=DL$4,$P61&lt;DM$4,$Q61&lt;DM$4),NETWORKDAYS.INTL($P61,$Q61,1,(Holidays!$A$1:$A$248)),0)+IF(AND($P61&gt;=DL$4,$P61&lt;DM$4,$Q61&gt;=DM$4),NETWORKDAYS.INTL($P61,(DM$4)-1,1,(Holidays!$A$1:$A$248)),0)+IF(AND($P61&lt;DL$4,$Q61&lt;DM$4,$Q61&gt;=DL$4),NETWORKDAYS.INTL(DL$4,$Q61,1,(Holidays!$A$1:$A$248)),0)+IF(AND($P61&lt;DL$4,$Q61&gt;=DM$4,$Q61&gt;=DL$4),NETWORKDAYS.INTL(DL$4,(DM$4)-1,1,(Holidays!$A$1:$A$248)),0))*$S61,"")</f>
        <v>0</v>
      </c>
      <c r="DM61" s="191">
        <f>IFERROR((IF(AND($P61&gt;=DM$4,$P61&lt;DN$4,$Q61&lt;DN$4),NETWORKDAYS.INTL($P61,$Q61,1,(Holidays!$A$1:$A$248)),0)+IF(AND($P61&gt;=DM$4,$P61&lt;DN$4,$Q61&gt;=DN$4),NETWORKDAYS.INTL($P61,(DN$4)-1,1,(Holidays!$A$1:$A$248)),0)+IF(AND($P61&lt;DM$4,$Q61&lt;DN$4,$Q61&gt;=DM$4),NETWORKDAYS.INTL(DM$4,$Q61,1,(Holidays!$A$1:$A$248)),0)+IF(AND($P61&lt;DM$4,$Q61&gt;=DN$4,$Q61&gt;=DM$4),NETWORKDAYS.INTL(DM$4,(DN$4)-1,1,(Holidays!$A$1:$A$248)),0))*$S61,"")</f>
        <v>0</v>
      </c>
      <c r="DN61" s="191">
        <f>IFERROR((IF(AND($P61&gt;=DN$4,$P61&lt;DO$4,$Q61&lt;DO$4),NETWORKDAYS.INTL($P61,$Q61,1,(Holidays!$A$1:$A$248)),0)+IF(AND($P61&gt;=DN$4,$P61&lt;DO$4,$Q61&gt;=DO$4),NETWORKDAYS.INTL($P61,(DO$4)-1,1,(Holidays!$A$1:$A$248)),0)+IF(AND($P61&lt;DN$4,$Q61&lt;DO$4,$Q61&gt;=DN$4),NETWORKDAYS.INTL(DN$4,$Q61,1,(Holidays!$A$1:$A$248)),0)+IF(AND($P61&lt;DN$4,$Q61&gt;=DO$4,$Q61&gt;=DN$4),NETWORKDAYS.INTL(DN$4,(DO$4)-1,1,(Holidays!$A$1:$A$248)),0))*$S61,"")</f>
        <v>0</v>
      </c>
      <c r="DO61" s="191">
        <f>IFERROR((IF(AND($P61&gt;=DO$4,$P61&lt;DP$4,$Q61&lt;DP$4),NETWORKDAYS.INTL($P61,$Q61,1,(Holidays!$A$1:$A$248)),0)+IF(AND($P61&gt;=DO$4,$P61&lt;DP$4,$Q61&gt;=DP$4),NETWORKDAYS.INTL($P61,(DP$4)-1,1,(Holidays!$A$1:$A$248)),0)+IF(AND($P61&lt;DO$4,$Q61&lt;DP$4,$Q61&gt;=DO$4),NETWORKDAYS.INTL(DO$4,$Q61,1,(Holidays!$A$1:$A$248)),0)+IF(AND($P61&lt;DO$4,$Q61&gt;=DP$4,$Q61&gt;=DO$4),NETWORKDAYS.INTL(DO$4,(DP$4)-1,1,(Holidays!$A$1:$A$248)),0))*$S61,"")</f>
        <v>0</v>
      </c>
      <c r="DP61" s="191">
        <f>IFERROR((IF(AND($P61&gt;=DP$4,$P61&lt;DQ$4,$Q61&lt;DQ$4),NETWORKDAYS.INTL($P61,$Q61,1,(Holidays!$A$1:$A$248)),0)+IF(AND($P61&gt;=DP$4,$P61&lt;DQ$4,$Q61&gt;=DQ$4),NETWORKDAYS.INTL($P61,(DQ$4)-1,1,(Holidays!$A$1:$A$248)),0)+IF(AND($P61&lt;DP$4,$Q61&lt;DQ$4,$Q61&gt;=DP$4),NETWORKDAYS.INTL(DP$4,$Q61,1,(Holidays!$A$1:$A$248)),0)+IF(AND($P61&lt;DP$4,$Q61&gt;=DQ$4,$Q61&gt;=DP$4),NETWORKDAYS.INTL(DP$4,(DQ$4)-1,1,(Holidays!$A$1:$A$248)),0))*$S61,"")</f>
        <v>0</v>
      </c>
      <c r="DQ61" s="191">
        <f>IFERROR((IF(AND($P61&gt;=DQ$4,$P61&lt;DR$4,$Q61&lt;DR$4),NETWORKDAYS.INTL($P61,$Q61,1,(Holidays!$A$1:$A$248)),0)+IF(AND($P61&gt;=DQ$4,$P61&lt;DR$4,$Q61&gt;=DR$4),NETWORKDAYS.INTL($P61,(DR$4)-1,1,(Holidays!$A$1:$A$248)),0)+IF(AND($P61&lt;DQ$4,$Q61&lt;DR$4,$Q61&gt;=DQ$4),NETWORKDAYS.INTL(DQ$4,$Q61,1,(Holidays!$A$1:$A$248)),0)+IF(AND($P61&lt;DQ$4,$Q61&gt;=DR$4,$Q61&gt;=DQ$4),NETWORKDAYS.INTL(DQ$4,(DR$4)-1,1,(Holidays!$A$1:$A$248)),0))*$S61,"")</f>
        <v>0</v>
      </c>
      <c r="DR61" s="191">
        <f>IFERROR((IF(AND($P61&gt;=DR$4,$P61&lt;DS$4,$Q61&lt;DS$4),NETWORKDAYS.INTL($P61,$Q61,1,(Holidays!$A$1:$A$248)),0)+IF(AND($P61&gt;=DR$4,$P61&lt;DS$4,$Q61&gt;=DS$4),NETWORKDAYS.INTL($P61,(DS$4)-1,1,(Holidays!$A$1:$A$248)),0)+IF(AND($P61&lt;DR$4,$Q61&lt;DS$4,$Q61&gt;=DR$4),NETWORKDAYS.INTL(DR$4,$Q61,1,(Holidays!$A$1:$A$248)),0)+IF(AND($P61&lt;DR$4,$Q61&gt;=DS$4,$Q61&gt;=DR$4),NETWORKDAYS.INTL(DR$4,(DS$4)-1,1,(Holidays!$A$1:$A$248)),0))*$S61,"")</f>
        <v>0</v>
      </c>
      <c r="DS61" s="191">
        <f>IFERROR((IF(AND($P61&gt;=DS$4,$P61&lt;DT$4,$Q61&lt;DT$4),NETWORKDAYS.INTL($P61,$Q61,1,(Holidays!$A$1:$A$248)),0)+IF(AND($P61&gt;=DS$4,$P61&lt;DT$4,$Q61&gt;=DT$4),NETWORKDAYS.INTL($P61,(DT$4)-1,1,(Holidays!$A$1:$A$248)),0)+IF(AND($P61&lt;DS$4,$Q61&lt;DT$4,$Q61&gt;=DS$4),NETWORKDAYS.INTL(DS$4,$Q61,1,(Holidays!$A$1:$A$248)),0)+IF(AND($P61&lt;DS$4,$Q61&gt;=DT$4,$Q61&gt;=DS$4),NETWORKDAYS.INTL(DS$4,(DT$4)-1,1,(Holidays!$A$1:$A$248)),0))*$S61,"")</f>
        <v>0</v>
      </c>
      <c r="DT61" s="191">
        <f>IFERROR((IF(AND($P61&gt;=DT$4,$P61&lt;DU$4,$Q61&lt;DU$4),NETWORKDAYS.INTL($P61,$Q61,1,(Holidays!$A$1:$A$248)),0)+IF(AND($P61&gt;=DT$4,$P61&lt;DU$4,$Q61&gt;=DU$4),NETWORKDAYS.INTL($P61,(DU$4)-1,1,(Holidays!$A$1:$A$248)),0)+IF(AND($P61&lt;DT$4,$Q61&lt;DU$4,$Q61&gt;=DT$4),NETWORKDAYS.INTL(DT$4,$Q61,1,(Holidays!$A$1:$A$248)),0)+IF(AND($P61&lt;DT$4,$Q61&gt;=DU$4,$Q61&gt;=DT$4),NETWORKDAYS.INTL(DT$4,(DU$4)-1,1,(Holidays!$A$1:$A$248)),0))*$S61,"")</f>
        <v>0</v>
      </c>
      <c r="DU61" s="191">
        <f>IFERROR((IF(AND($P61&gt;=DU$4,$P61&lt;DV$4,$Q61&lt;DV$4),NETWORKDAYS.INTL($P61,$Q61,1,(Holidays!$A$1:$A$248)),0)+IF(AND($P61&gt;=DU$4,$P61&lt;DV$4,$Q61&gt;=DV$4),NETWORKDAYS.INTL($P61,(DV$4)-1,1,(Holidays!$A$1:$A$248)),0)+IF(AND($P61&lt;DU$4,$Q61&lt;DV$4,$Q61&gt;=DU$4),NETWORKDAYS.INTL(DU$4,$Q61,1,(Holidays!$A$1:$A$248)),0)+IF(AND($P61&lt;DU$4,$Q61&gt;=DV$4,$Q61&gt;=DU$4),NETWORKDAYS.INTL(DU$4,(DV$4)-1,1,(Holidays!$A$1:$A$248)),0))*$S61,"")</f>
        <v>0</v>
      </c>
      <c r="DV61" s="191">
        <f>IFERROR((IF(AND($P61&gt;=DV$4,$P61&lt;DW$4,$Q61&lt;DW$4),NETWORKDAYS.INTL($P61,$Q61,1,(Holidays!$A$1:$A$248)),0)+IF(AND($P61&gt;=DV$4,$P61&lt;DW$4,$Q61&gt;=DW$4),NETWORKDAYS.INTL($P61,(DW$4)-1,1,(Holidays!$A$1:$A$248)),0)+IF(AND($P61&lt;DV$4,$Q61&lt;DW$4,$Q61&gt;=DV$4),NETWORKDAYS.INTL(DV$4,$Q61,1,(Holidays!$A$1:$A$248)),0)+IF(AND($P61&lt;DV$4,$Q61&gt;=DW$4,$Q61&gt;=DV$4),NETWORKDAYS.INTL(DV$4,(DW$4)-1,1,(Holidays!$A$1:$A$248)),0))*$S61,"")</f>
        <v>0</v>
      </c>
      <c r="DW61" s="191">
        <f>IFERROR((IF(AND($P61&gt;=DW$4,$P61&lt;DX$4,$Q61&lt;DX$4),NETWORKDAYS.INTL($P61,$Q61,1,(Holidays!$A$1:$A$248)),0)+IF(AND($P61&gt;=DW$4,$P61&lt;DX$4,$Q61&gt;=DX$4),NETWORKDAYS.INTL($P61,(DX$4)-1,1,(Holidays!$A$1:$A$248)),0)+IF(AND($P61&lt;DW$4,$Q61&lt;DX$4,$Q61&gt;=DW$4),NETWORKDAYS.INTL(DW$4,$Q61,1,(Holidays!$A$1:$A$248)),0)+IF(AND($P61&lt;DW$4,$Q61&gt;=DX$4,$Q61&gt;=DW$4),NETWORKDAYS.INTL(DW$4,(DX$4)-1,1,(Holidays!$A$1:$A$248)),0))*$S61,"")</f>
        <v>0</v>
      </c>
      <c r="DX61" s="191">
        <f>IFERROR((IF(AND($P61&gt;=DX$4,$P61&lt;DY$4,$Q61&lt;DY$4),NETWORKDAYS.INTL($P61,$Q61,1,(Holidays!$A$1:$A$248)),0)+IF(AND($P61&gt;=DX$4,$P61&lt;DY$4,$Q61&gt;=DY$4),NETWORKDAYS.INTL($P61,(DY$4)-1,1,(Holidays!$A$1:$A$248)),0)+IF(AND($P61&lt;DX$4,$Q61&lt;DY$4,$Q61&gt;=DX$4),NETWORKDAYS.INTL(DX$4,$Q61,1,(Holidays!$A$1:$A$248)),0)+IF(AND($P61&lt;DX$4,$Q61&gt;=DY$4,$Q61&gt;=DX$4),NETWORKDAYS.INTL(DX$4,(DY$4)-1,1,(Holidays!$A$1:$A$248)),0))*$S61,"")</f>
        <v>0</v>
      </c>
      <c r="DY61" s="191">
        <f>IFERROR((IF(AND($P61&gt;=DY$4,$P61&lt;DZ$4,$Q61&lt;DZ$4),NETWORKDAYS.INTL($P61,$Q61,1,(Holidays!$A$1:$A$248)),0)+IF(AND($P61&gt;=DY$4,$P61&lt;DZ$4,$Q61&gt;=DZ$4),NETWORKDAYS.INTL($P61,(DZ$4)-1,1,(Holidays!$A$1:$A$248)),0)+IF(AND($P61&lt;DY$4,$Q61&lt;DZ$4,$Q61&gt;=DY$4),NETWORKDAYS.INTL(DY$4,$Q61,1,(Holidays!$A$1:$A$248)),0)+IF(AND($P61&lt;DY$4,$Q61&gt;=DZ$4,$Q61&gt;=DY$4),NETWORKDAYS.INTL(DY$4,(DZ$4)-1,1,(Holidays!$A$1:$A$248)),0))*$S61,"")</f>
        <v>0</v>
      </c>
      <c r="DZ61" s="191">
        <f>IFERROR((IF(AND($P61&gt;=DZ$4,$P61&lt;EA$4,$Q61&lt;EA$4),NETWORKDAYS.INTL($P61,$Q61,1,(Holidays!$A$1:$A$248)),0)+IF(AND($P61&gt;=DZ$4,$P61&lt;EA$4,$Q61&gt;=EA$4),NETWORKDAYS.INTL($P61,(EA$4)-1,1,(Holidays!$A$1:$A$248)),0)+IF(AND($P61&lt;DZ$4,$Q61&lt;EA$4,$Q61&gt;=DZ$4),NETWORKDAYS.INTL(DZ$4,$Q61,1,(Holidays!$A$1:$A$248)),0)+IF(AND($P61&lt;DZ$4,$Q61&gt;=EA$4,$Q61&gt;=DZ$4),NETWORKDAYS.INTL(DZ$4,(EA$4)-1,1,(Holidays!$A$1:$A$248)),0))*$S61,"")</f>
        <v>0</v>
      </c>
      <c r="EA61" s="191">
        <f>IFERROR((IF(AND($P61&gt;=EA$4,$P61&lt;EB$4,$Q61&lt;EB$4),NETWORKDAYS.INTL($P61,$Q61,1,(Holidays!$A$1:$A$248)),0)+IF(AND($P61&gt;=EA$4,$P61&lt;EB$4,$Q61&gt;=EB$4),NETWORKDAYS.INTL($P61,(EB$4)-1,1,(Holidays!$A$1:$A$248)),0)+IF(AND($P61&lt;EA$4,$Q61&lt;EB$4,$Q61&gt;=EA$4),NETWORKDAYS.INTL(EA$4,$Q61,1,(Holidays!$A$1:$A$248)),0)+IF(AND($P61&lt;EA$4,$Q61&gt;=EB$4,$Q61&gt;=EA$4),NETWORKDAYS.INTL(EA$4,(EB$4)-1,1,(Holidays!$A$1:$A$248)),0))*$S61,"")</f>
        <v>0</v>
      </c>
      <c r="EB61" s="191">
        <f>IFERROR((IF(AND($P61&gt;=EB$4,$P61&lt;EC$4,$Q61&lt;EC$4),NETWORKDAYS.INTL($P61,$Q61,1,(Holidays!$A$1:$A$248)),0)+IF(AND($P61&gt;=EB$4,$P61&lt;EC$4,$Q61&gt;=EC$4),NETWORKDAYS.INTL($P61,(EC$4)-1,1,(Holidays!$A$1:$A$248)),0)+IF(AND($P61&lt;EB$4,$Q61&lt;EC$4,$Q61&gt;=EB$4),NETWORKDAYS.INTL(EB$4,$Q61,1,(Holidays!$A$1:$A$248)),0)+IF(AND($P61&lt;EB$4,$Q61&gt;=EC$4,$Q61&gt;=EB$4),NETWORKDAYS.INTL(EB$4,(EC$4)-1,1,(Holidays!$A$1:$A$248)),0))*$S61,"")</f>
        <v>0</v>
      </c>
      <c r="EC61" s="191">
        <f>IFERROR((IF(AND($P61&gt;=EC$4,$P61&lt;ED$4,$Q61&lt;ED$4),NETWORKDAYS.INTL($P61,$Q61,1,(Holidays!$A$1:$A$248)),0)+IF(AND($P61&gt;=EC$4,$P61&lt;ED$4,$Q61&gt;=ED$4),NETWORKDAYS.INTL($P61,(ED$4)-1,1,(Holidays!$A$1:$A$248)),0)+IF(AND($P61&lt;EC$4,$Q61&lt;ED$4,$Q61&gt;=EC$4),NETWORKDAYS.INTL(EC$4,$Q61,1,(Holidays!$A$1:$A$248)),0)+IF(AND($P61&lt;EC$4,$Q61&gt;=ED$4,$Q61&gt;=EC$4),NETWORKDAYS.INTL(EC$4,(ED$4)-1,1,(Holidays!$A$1:$A$248)),0))*$S61,"")</f>
        <v>0</v>
      </c>
      <c r="ED61" s="191">
        <f>IFERROR((IF(AND($P61&gt;=ED$4,$P61&lt;EE$4,$Q61&lt;EE$4),NETWORKDAYS.INTL($P61,$Q61,1,(Holidays!$A$1:$A$248)),0)+IF(AND($P61&gt;=ED$4,$P61&lt;EE$4,$Q61&gt;=EE$4),NETWORKDAYS.INTL($P61,(EE$4)-1,1,(Holidays!$A$1:$A$248)),0)+IF(AND($P61&lt;ED$4,$Q61&lt;EE$4,$Q61&gt;=ED$4),NETWORKDAYS.INTL(ED$4,$Q61,1,(Holidays!$A$1:$A$248)),0)+IF(AND($P61&lt;ED$4,$Q61&gt;=EE$4,$Q61&gt;=ED$4),NETWORKDAYS.INTL(ED$4,(EE$4)-1,1,(Holidays!$A$1:$A$248)),0))*$S61,"")</f>
        <v>0</v>
      </c>
      <c r="EE61" s="191">
        <f>IFERROR((IF(AND($P61&gt;=EE$4,$P61&lt;EF$4,$Q61&lt;EF$4),NETWORKDAYS.INTL($P61,$Q61,1,(Holidays!$A$1:$A$248)),0)+IF(AND($P61&gt;=EE$4,$P61&lt;EF$4,$Q61&gt;=EF$4),NETWORKDAYS.INTL($P61,(EF$4)-1,1,(Holidays!$A$1:$A$248)),0)+IF(AND($P61&lt;EE$4,$Q61&lt;EF$4,$Q61&gt;=EE$4),NETWORKDAYS.INTL(EE$4,$Q61,1,(Holidays!$A$1:$A$248)),0)+IF(AND($P61&lt;EE$4,$Q61&gt;=EF$4,$Q61&gt;=EE$4),NETWORKDAYS.INTL(EE$4,(EF$4)-1,1,(Holidays!$A$1:$A$248)),0))*$S61,"")</f>
        <v>0</v>
      </c>
      <c r="EF61" s="191">
        <f>IFERROR((IF(AND($P61&gt;=EF$4,$P61&lt;EG$4,$Q61&lt;EG$4),NETWORKDAYS.INTL($P61,$Q61,1,(Holidays!$A$1:$A$248)),0)+IF(AND($P61&gt;=EF$4,$P61&lt;EG$4,$Q61&gt;=EG$4),NETWORKDAYS.INTL($P61,(EG$4)-1,1,(Holidays!$A$1:$A$248)),0)+IF(AND($P61&lt;EF$4,$Q61&lt;EG$4,$Q61&gt;=EF$4),NETWORKDAYS.INTL(EF$4,$Q61,1,(Holidays!$A$1:$A$248)),0)+IF(AND($P61&lt;EF$4,$Q61&gt;=EG$4,$Q61&gt;=EF$4),NETWORKDAYS.INTL(EF$4,(EG$4)-1,1,(Holidays!$A$1:$A$248)),0))*$S61,"")</f>
        <v>0</v>
      </c>
      <c r="EG61" s="191">
        <f>IFERROR((IF(AND($P61&gt;=EG$4,$P61&lt;EH$4,$Q61&lt;EH$4),NETWORKDAYS.INTL($P61,$Q61,1,(Holidays!$A$1:$A$248)),0)+IF(AND($P61&gt;=EG$4,$P61&lt;EH$4,$Q61&gt;=EH$4),NETWORKDAYS.INTL($P61,(EH$4)-1,1,(Holidays!$A$1:$A$248)),0)+IF(AND($P61&lt;EG$4,$Q61&lt;EH$4,$Q61&gt;=EG$4),NETWORKDAYS.INTL(EG$4,$Q61,1,(Holidays!$A$1:$A$248)),0)+IF(AND($P61&lt;EG$4,$Q61&gt;=EH$4,$Q61&gt;=EG$4),NETWORKDAYS.INTL(EG$4,(EH$4)-1,1,(Holidays!$A$1:$A$248)),0))*$S61,"")</f>
        <v>0</v>
      </c>
      <c r="EH61" s="191">
        <f>IFERROR((IF(AND($P61&gt;=EH$4,$P61&lt;EI$4,$Q61&lt;EI$4),NETWORKDAYS.INTL($P61,$Q61,1,(Holidays!$A$1:$A$248)),0)+IF(AND($P61&gt;=EH$4,$P61&lt;EI$4,$Q61&gt;=EI$4),NETWORKDAYS.INTL($P61,(EI$4)-1,1,(Holidays!$A$1:$A$248)),0)+IF(AND($P61&lt;EH$4,$Q61&lt;EI$4,$Q61&gt;=EH$4),NETWORKDAYS.INTL(EH$4,$Q61,1,(Holidays!$A$1:$A$248)),0)+IF(AND($P61&lt;EH$4,$Q61&gt;=EI$4,$Q61&gt;=EH$4),NETWORKDAYS.INTL(EH$4,(EI$4)-1,1,(Holidays!$A$1:$A$248)),0))*$S61,"")</f>
        <v>0</v>
      </c>
      <c r="EI61" s="191">
        <f>IFERROR((IF(AND($P61&gt;=EI$4,$P61&lt;EJ$4,$Q61&lt;EJ$4),NETWORKDAYS.INTL($P61,$Q61,1,(Holidays!$A$1:$A$248)),0)+IF(AND($P61&gt;=EI$4,$P61&lt;EJ$4,$Q61&gt;=EJ$4),NETWORKDAYS.INTL($P61,(EJ$4)-1,1,(Holidays!$A$1:$A$248)),0)+IF(AND($P61&lt;EI$4,$Q61&lt;EJ$4,$Q61&gt;=EI$4),NETWORKDAYS.INTL(EI$4,$Q61,1,(Holidays!$A$1:$A$248)),0)+IF(AND($P61&lt;EI$4,$Q61&gt;=EJ$4,$Q61&gt;=EI$4),NETWORKDAYS.INTL(EI$4,(EJ$4)-1,1,(Holidays!$A$1:$A$248)),0))*$S61,"")</f>
        <v>0</v>
      </c>
      <c r="EJ61" s="191">
        <f>IFERROR((IF(AND($P61&gt;=EJ$4,$P61&lt;EK$4,$Q61&lt;EK$4),NETWORKDAYS.INTL($P61,$Q61,1,(Holidays!$A$1:$A$248)),0)+IF(AND($P61&gt;=EJ$4,$P61&lt;EK$4,$Q61&gt;=EK$4),NETWORKDAYS.INTL($P61,(EK$4)-1,1,(Holidays!$A$1:$A$248)),0)+IF(AND($P61&lt;EJ$4,$Q61&lt;EK$4,$Q61&gt;=EJ$4),NETWORKDAYS.INTL(EJ$4,$Q61,1,(Holidays!$A$1:$A$248)),0)+IF(AND($P61&lt;EJ$4,$Q61&gt;=EK$4,$Q61&gt;=EJ$4),NETWORKDAYS.INTL(EJ$4,(EK$4)-1,1,(Holidays!$A$1:$A$248)),0))*$S61,"")</f>
        <v>0</v>
      </c>
      <c r="EK61" s="191">
        <f>IFERROR((IF(AND($P61&gt;=EK$4,$P61&lt;EL$4,$Q61&lt;EL$4),NETWORKDAYS.INTL($P61,$Q61,1,(Holidays!$A$1:$A$248)),0)+IF(AND($P61&gt;=EK$4,$P61&lt;EL$4,$Q61&gt;=EL$4),NETWORKDAYS.INTL($P61,(EL$4)-1,1,(Holidays!$A$1:$A$248)),0)+IF(AND($P61&lt;EK$4,$Q61&lt;EL$4,$Q61&gt;=EK$4),NETWORKDAYS.INTL(EK$4,$Q61,1,(Holidays!$A$1:$A$248)),0)+IF(AND($P61&lt;EK$4,$Q61&gt;=EL$4,$Q61&gt;=EK$4),NETWORKDAYS.INTL(EK$4,(EL$4)-1,1,(Holidays!$A$1:$A$248)),0))*$S61,"")</f>
        <v>0</v>
      </c>
      <c r="EL61" s="191">
        <f>IFERROR((IF(AND($P61&gt;=EL$4,$P61&lt;EM$4,$Q61&lt;EM$4),NETWORKDAYS.INTL($P61,$Q61,1,(Holidays!$A$1:$A$248)),0)+IF(AND($P61&gt;=EL$4,$P61&lt;EM$4,$Q61&gt;=EM$4),NETWORKDAYS.INTL($P61,(EM$4)-1,1,(Holidays!$A$1:$A$248)),0)+IF(AND($P61&lt;EL$4,$Q61&lt;EM$4,$Q61&gt;=EL$4),NETWORKDAYS.INTL(EL$4,$Q61,1,(Holidays!$A$1:$A$248)),0)+IF(AND($P61&lt;EL$4,$Q61&gt;=EM$4,$Q61&gt;=EL$4),NETWORKDAYS.INTL(EL$4,(EM$4)-1,1,(Holidays!$A$1:$A$248)),0))*$S61,"")</f>
        <v>0</v>
      </c>
      <c r="EM61" s="191">
        <f>IFERROR((IF(AND($P61&gt;=EM$4,$P61&lt;EN$4,$Q61&lt;EN$4),NETWORKDAYS.INTL($P61,$Q61,1,(Holidays!$A$1:$A$248)),0)+IF(AND($P61&gt;=EM$4,$P61&lt;EN$4,$Q61&gt;=EN$4),NETWORKDAYS.INTL($P61,(EN$4)-1,1,(Holidays!$A$1:$A$248)),0)+IF(AND($P61&lt;EM$4,$Q61&lt;EN$4,$Q61&gt;=EM$4),NETWORKDAYS.INTL(EM$4,$Q61,1,(Holidays!$A$1:$A$248)),0)+IF(AND($P61&lt;EM$4,$Q61&gt;=EN$4,$Q61&gt;=EM$4),NETWORKDAYS.INTL(EM$4,(EN$4)-1,1,(Holidays!$A$1:$A$248)),0))*$S61,"")</f>
        <v>0</v>
      </c>
      <c r="EN61" s="191">
        <f>IFERROR((IF(AND($P61&gt;=EN$4,$P61&lt;EO$4,$Q61&lt;EO$4),NETWORKDAYS.INTL($P61,$Q61,1,(Holidays!$A$1:$A$248)),0)+IF(AND($P61&gt;=EN$4,$P61&lt;EO$4,$Q61&gt;=EO$4),NETWORKDAYS.INTL($P61,(EO$4)-1,1,(Holidays!$A$1:$A$248)),0)+IF(AND($P61&lt;EN$4,$Q61&lt;EO$4,$Q61&gt;=EN$4),NETWORKDAYS.INTL(EN$4,$Q61,1,(Holidays!$A$1:$A$248)),0)+IF(AND($P61&lt;EN$4,$Q61&gt;=EO$4,$Q61&gt;=EN$4),NETWORKDAYS.INTL(EN$4,(EO$4)-1,1,(Holidays!$A$1:$A$248)),0))*$S61,"")</f>
        <v>0</v>
      </c>
      <c r="EO61" s="191">
        <f>IFERROR((IF(AND($P61&gt;=EO$4,$P61&lt;EP$4,$Q61&lt;EP$4),NETWORKDAYS.INTL($P61,$Q61,1,(Holidays!$A$1:$A$248)),0)+IF(AND($P61&gt;=EO$4,$P61&lt;EP$4,$Q61&gt;=EP$4),NETWORKDAYS.INTL($P61,(EP$4)-1,1,(Holidays!$A$1:$A$248)),0)+IF(AND($P61&lt;EO$4,$Q61&lt;EP$4,$Q61&gt;=EO$4),NETWORKDAYS.INTL(EO$4,$Q61,1,(Holidays!$A$1:$A$248)),0)+IF(AND($P61&lt;EO$4,$Q61&gt;=EP$4,$Q61&gt;=EO$4),NETWORKDAYS.INTL(EO$4,(EP$4)-1,1,(Holidays!$A$1:$A$248)),0))*$S61,"")</f>
        <v>0</v>
      </c>
      <c r="EP61" s="191">
        <f>IFERROR((IF(AND($P61&gt;=EP$4,$P61&lt;EQ$4,$Q61&lt;EQ$4),NETWORKDAYS.INTL($P61,$Q61,1,(Holidays!$A$1:$A$248)),0)+IF(AND($P61&gt;=EP$4,$P61&lt;EQ$4,$Q61&gt;=EQ$4),NETWORKDAYS.INTL($P61,(EQ$4)-1,1,(Holidays!$A$1:$A$248)),0)+IF(AND($P61&lt;EP$4,$Q61&lt;EQ$4,$Q61&gt;=EP$4),NETWORKDAYS.INTL(EP$4,$Q61,1,(Holidays!$A$1:$A$248)),0)+IF(AND($P61&lt;EP$4,$Q61&gt;=EQ$4,$Q61&gt;=EP$4),NETWORKDAYS.INTL(EP$4,(EQ$4)-1,1,(Holidays!$A$1:$A$248)),0))*$S61,"")</f>
        <v>0</v>
      </c>
      <c r="EQ61" s="191">
        <f>IFERROR((IF(AND($P61&gt;=EQ$4,$P61&lt;ER$4,$Q61&lt;ER$4),NETWORKDAYS.INTL($P61,$Q61,1,(Holidays!$A$1:$A$248)),0)+IF(AND($P61&gt;=EQ$4,$P61&lt;ER$4,$Q61&gt;=ER$4),NETWORKDAYS.INTL($P61,(ER$4)-1,1,(Holidays!$A$1:$A$248)),0)+IF(AND($P61&lt;EQ$4,$Q61&lt;ER$4,$Q61&gt;=EQ$4),NETWORKDAYS.INTL(EQ$4,$Q61,1,(Holidays!$A$1:$A$248)),0)+IF(AND($P61&lt;EQ$4,$Q61&gt;=ER$4,$Q61&gt;=EQ$4),NETWORKDAYS.INTL(EQ$4,(ER$4)-1,1,(Holidays!$A$1:$A$248)),0))*$S61,"")</f>
        <v>0</v>
      </c>
      <c r="ER61" s="191">
        <f>IFERROR((IF(AND($P61&gt;=ER$4,$P61&lt;ES$4,$Q61&lt;ES$4),NETWORKDAYS.INTL($P61,$Q61,1,(Holidays!$A$1:$A$248)),0)+IF(AND($P61&gt;=ER$4,$P61&lt;ES$4,$Q61&gt;=ES$4),NETWORKDAYS.INTL($P61,(ES$4)-1,1,(Holidays!$A$1:$A$248)),0)+IF(AND($P61&lt;ER$4,$Q61&lt;ES$4,$Q61&gt;=ER$4),NETWORKDAYS.INTL(ER$4,$Q61,1,(Holidays!$A$1:$A$248)),0)+IF(AND($P61&lt;ER$4,$Q61&gt;=ES$4,$Q61&gt;=ER$4),NETWORKDAYS.INTL(ER$4,(ES$4)-1,1,(Holidays!$A$1:$A$248)),0))*$S61,"")</f>
        <v>0</v>
      </c>
      <c r="ES61" s="191">
        <f>IFERROR((IF(AND($P61&gt;=ES$4,$P61&lt;ET$4,$Q61&lt;ET$4),NETWORKDAYS.INTL($P61,$Q61,1,(Holidays!$A$1:$A$248)),0)+IF(AND($P61&gt;=ES$4,$P61&lt;ET$4,$Q61&gt;=ET$4),NETWORKDAYS.INTL($P61,(ET$4)-1,1,(Holidays!$A$1:$A$248)),0)+IF(AND($P61&lt;ES$4,$Q61&lt;ET$4,$Q61&gt;=ES$4),NETWORKDAYS.INTL(ES$4,$Q61,1,(Holidays!$A$1:$A$248)),0)+IF(AND($P61&lt;ES$4,$Q61&gt;=ET$4,$Q61&gt;=ES$4),NETWORKDAYS.INTL(ES$4,(ET$4)-1,1,(Holidays!$A$1:$A$248)),0))*$S61,"")</f>
        <v>0</v>
      </c>
      <c r="ET61" s="191">
        <f>IFERROR((IF(AND($P61&gt;=ET$4,$P61&lt;EU$4,$Q61&lt;EU$4),NETWORKDAYS.INTL($P61,$Q61,1,(Holidays!$A$1:$A$248)),0)+IF(AND($P61&gt;=ET$4,$P61&lt;EU$4,$Q61&gt;=EU$4),NETWORKDAYS.INTL($P61,(EU$4)-1,1,(Holidays!$A$1:$A$248)),0)+IF(AND($P61&lt;ET$4,$Q61&lt;EU$4,$Q61&gt;=ET$4),NETWORKDAYS.INTL(ET$4,$Q61,1,(Holidays!$A$1:$A$248)),0)+IF(AND($P61&lt;ET$4,$Q61&gt;=EU$4,$Q61&gt;=ET$4),NETWORKDAYS.INTL(ET$4,(EU$4)-1,1,(Holidays!$A$1:$A$248)),0))*$S61,"")</f>
        <v>0</v>
      </c>
      <c r="EU61" s="191">
        <f>IFERROR((IF(AND($P61&gt;=EU$4,$P61&lt;EV$4,$Q61&lt;EV$4),NETWORKDAYS.INTL($P61,$Q61,1,(Holidays!$A$1:$A$248)),0)+IF(AND($P61&gt;=EU$4,$P61&lt;EV$4,$Q61&gt;=EV$4),NETWORKDAYS.INTL($P61,(EV$4)-1,1,(Holidays!$A$1:$A$248)),0)+IF(AND($P61&lt;EU$4,$Q61&lt;EV$4,$Q61&gt;=EU$4),NETWORKDAYS.INTL(EU$4,$Q61,1,(Holidays!$A$1:$A$248)),0)+IF(AND($P61&lt;EU$4,$Q61&gt;=EV$4,$Q61&gt;=EU$4),NETWORKDAYS.INTL(EU$4,(EV$4)-1,1,(Holidays!$A$1:$A$248)),0))*$S61,"")</f>
        <v>0</v>
      </c>
      <c r="EV61" s="191">
        <f>IFERROR((IF(AND($P61&gt;=EV$4,$P61&lt;EW$4,$Q61&lt;EW$4),NETWORKDAYS.INTL($P61,$Q61,1,(Holidays!$A$1:$A$248)),0)+IF(AND($P61&gt;=EV$4,$P61&lt;EW$4,$Q61&gt;=EW$4),NETWORKDAYS.INTL($P61,(EW$4)-1,1,(Holidays!$A$1:$A$248)),0)+IF(AND($P61&lt;EV$4,$Q61&lt;EW$4,$Q61&gt;=EV$4),NETWORKDAYS.INTL(EV$4,$Q61,1,(Holidays!$A$1:$A$248)),0)+IF(AND($P61&lt;EV$4,$Q61&gt;=EW$4,$Q61&gt;=EV$4),NETWORKDAYS.INTL(EV$4,(EW$4)-1,1,(Holidays!$A$1:$A$248)),0))*$S61,"")</f>
        <v>0</v>
      </c>
      <c r="EW61" s="191">
        <f>IFERROR((IF(AND($P61&gt;=EW$4,$P61&lt;EX$4,$Q61&lt;EX$4),NETWORKDAYS.INTL($P61,$Q61,1,(Holidays!$A$1:$A$248)),0)+IF(AND($P61&gt;=EW$4,$P61&lt;EX$4,$Q61&gt;=EX$4),NETWORKDAYS.INTL($P61,(EX$4)-1,1,(Holidays!$A$1:$A$248)),0)+IF(AND($P61&lt;EW$4,$Q61&lt;EX$4,$Q61&gt;=EW$4),NETWORKDAYS.INTL(EW$4,$Q61,1,(Holidays!$A$1:$A$248)),0)+IF(AND($P61&lt;EW$4,$Q61&gt;=EX$4,$Q61&gt;=EW$4),NETWORKDAYS.INTL(EW$4,(EX$4)-1,1,(Holidays!$A$1:$A$248)),0))*$S61,"")</f>
        <v>0</v>
      </c>
      <c r="EX61" s="191">
        <f>IFERROR((IF(AND($P61&gt;=EX$4,$P61&lt;EY$4,$Q61&lt;EY$4),NETWORKDAYS.INTL($P61,$Q61,1,(Holidays!$A$1:$A$248)),0)+IF(AND($P61&gt;=EX$4,$P61&lt;EY$4,$Q61&gt;=EY$4),NETWORKDAYS.INTL($P61,(EY$4)-1,1,(Holidays!$A$1:$A$248)),0)+IF(AND($P61&lt;EX$4,$Q61&lt;EY$4,$Q61&gt;=EX$4),NETWORKDAYS.INTL(EX$4,$Q61,1,(Holidays!$A$1:$A$248)),0)+IF(AND($P61&lt;EX$4,$Q61&gt;=EY$4,$Q61&gt;=EX$4),NETWORKDAYS.INTL(EX$4,(EY$4)-1,1,(Holidays!$A$1:$A$248)),0))*$S61,"")</f>
        <v>0</v>
      </c>
      <c r="EY61" s="191">
        <f>IFERROR((IF(AND($P61&gt;=EY$4,$P61&lt;EZ$4,$Q61&lt;EZ$4),NETWORKDAYS.INTL($P61,$Q61,1,(Holidays!$A$1:$A$248)),0)+IF(AND($P61&gt;=EY$4,$P61&lt;EZ$4,$Q61&gt;=EZ$4),NETWORKDAYS.INTL($P61,(EZ$4)-1,1,(Holidays!$A$1:$A$248)),0)+IF(AND($P61&lt;EY$4,$Q61&lt;EZ$4,$Q61&gt;=EY$4),NETWORKDAYS.INTL(EY$4,$Q61,1,(Holidays!$A$1:$A$248)),0)+IF(AND($P61&lt;EY$4,$Q61&gt;=EZ$4,$Q61&gt;=EY$4),NETWORKDAYS.INTL(EY$4,(EZ$4)-1,1,(Holidays!$A$1:$A$248)),0))*$S61,"")</f>
        <v>0</v>
      </c>
      <c r="EZ61" s="191">
        <f>IFERROR((IF(AND($P61&gt;=EZ$4,$P61&lt;FA$4,$Q61&lt;FA$4),NETWORKDAYS.INTL($P61,$Q61,1,(Holidays!$A$1:$A$248)),0)+IF(AND($P61&gt;=EZ$4,$P61&lt;FA$4,$Q61&gt;=FA$4),NETWORKDAYS.INTL($P61,(FA$4)-1,1,(Holidays!$A$1:$A$248)),0)+IF(AND($P61&lt;EZ$4,$Q61&lt;FA$4,$Q61&gt;=EZ$4),NETWORKDAYS.INTL(EZ$4,$Q61,1,(Holidays!$A$1:$A$248)),0)+IF(AND($P61&lt;EZ$4,$Q61&gt;=FA$4,$Q61&gt;=EZ$4),NETWORKDAYS.INTL(EZ$4,(FA$4)-1,1,(Holidays!$A$1:$A$248)),0))*$S61,"")</f>
        <v>0</v>
      </c>
      <c r="FA61" s="191">
        <f>IFERROR((IF(AND($P61&gt;=FA$4,$P61&lt;FB$4,$Q61&lt;FB$4),NETWORKDAYS.INTL($P61,$Q61,1,(Holidays!$A$1:$A$248)),0)+IF(AND($P61&gt;=FA$4,$P61&lt;FB$4,$Q61&gt;=FB$4),NETWORKDAYS.INTL($P61,(FB$4)-1,1,(Holidays!$A$1:$A$248)),0)+IF(AND($P61&lt;FA$4,$Q61&lt;FB$4,$Q61&gt;=FA$4),NETWORKDAYS.INTL(FA$4,$Q61,1,(Holidays!$A$1:$A$248)),0)+IF(AND($P61&lt;FA$4,$Q61&gt;=FB$4,$Q61&gt;=FA$4),NETWORKDAYS.INTL(FA$4,(FB$4)-1,1,(Holidays!$A$1:$A$248)),0))*$S61,"")</f>
        <v>0</v>
      </c>
      <c r="FB61" s="191">
        <f>IFERROR((IF(AND($P61&gt;=FB$4,$P61&lt;FC$4,$Q61&lt;FC$4),NETWORKDAYS.INTL($P61,$Q61,1,(Holidays!$A$1:$A$248)),0)+IF(AND($P61&gt;=FB$4,$P61&lt;FC$4,$Q61&gt;=FC$4),NETWORKDAYS.INTL($P61,(FC$4)-1,1,(Holidays!$A$1:$A$248)),0)+IF(AND($P61&lt;FB$4,$Q61&lt;FC$4,$Q61&gt;=FB$4),NETWORKDAYS.INTL(FB$4,$Q61,1,(Holidays!$A$1:$A$248)),0)+IF(AND($P61&lt;FB$4,$Q61&gt;=FC$4,$Q61&gt;=FB$4),NETWORKDAYS.INTL(FB$4,(FC$4)-1,1,(Holidays!$A$1:$A$248)),0))*$S61,"")</f>
        <v>0</v>
      </c>
      <c r="FC61" s="191">
        <f>IFERROR((IF(AND($P61&gt;=FC$4,$P61&lt;FD$4,$Q61&lt;FD$4),NETWORKDAYS.INTL($P61,$Q61,1,(Holidays!$A$1:$A$248)),0)+IF(AND($P61&gt;=FC$4,$P61&lt;FD$4,$Q61&gt;=FD$4),NETWORKDAYS.INTL($P61,(FD$4)-1,1,(Holidays!$A$1:$A$248)),0)+IF(AND($P61&lt;FC$4,$Q61&lt;FD$4,$Q61&gt;=FC$4),NETWORKDAYS.INTL(FC$4,$Q61,1,(Holidays!$A$1:$A$248)),0)+IF(AND($P61&lt;FC$4,$Q61&gt;=FD$4,$Q61&gt;=FC$4),NETWORKDAYS.INTL(FC$4,(FD$4)-1,1,(Holidays!$A$1:$A$248)),0))*$S61,"")</f>
        <v>0</v>
      </c>
      <c r="FD61" s="191">
        <f>IFERROR((IF(AND($P61&gt;=FD$4,$P61&lt;FE$4,$Q61&lt;FE$4),NETWORKDAYS.INTL($P61,$Q61,1,(Holidays!$A$1:$A$248)),0)+IF(AND($P61&gt;=FD$4,$P61&lt;FE$4,$Q61&gt;=FE$4),NETWORKDAYS.INTL($P61,(FE$4)-1,1,(Holidays!$A$1:$A$248)),0)+IF(AND($P61&lt;FD$4,$Q61&lt;FE$4,$Q61&gt;=FD$4),NETWORKDAYS.INTL(FD$4,$Q61,1,(Holidays!$A$1:$A$248)),0)+IF(AND($P61&lt;FD$4,$Q61&gt;=FE$4,$Q61&gt;=FD$4),NETWORKDAYS.INTL(FD$4,(FE$4)-1,1,(Holidays!$A$1:$A$248)),0))*$S61,"")</f>
        <v>0</v>
      </c>
      <c r="FE61" s="191">
        <f>IFERROR((IF(AND($P61&gt;=FE$4,$P61&lt;FF$4,$Q61&lt;FF$4),NETWORKDAYS.INTL($P61,$Q61,1,(Holidays!$A$1:$A$248)),0)+IF(AND($P61&gt;=FE$4,$P61&lt;FF$4,$Q61&gt;=FF$4),NETWORKDAYS.INTL($P61,(FF$4)-1,1,(Holidays!$A$1:$A$248)),0)+IF(AND($P61&lt;FE$4,$Q61&lt;FF$4,$Q61&gt;=FE$4),NETWORKDAYS.INTL(FE$4,$Q61,1,(Holidays!$A$1:$A$248)),0)+IF(AND($P61&lt;FE$4,$Q61&gt;=FF$4,$Q61&gt;=FE$4),NETWORKDAYS.INTL(FE$4,(FF$4)-1,1,(Holidays!$A$1:$A$248)),0))*$S61,"")</f>
        <v>0</v>
      </c>
      <c r="FF61" s="191">
        <f>IFERROR((IF(AND($P61&gt;=FF$4,$P61&lt;FG$4,$Q61&lt;FG$4),NETWORKDAYS.INTL($P61,$Q61,1,(Holidays!$A$1:$A$248)),0)+IF(AND($P61&gt;=FF$4,$P61&lt;FG$4,$Q61&gt;=FG$4),NETWORKDAYS.INTL($P61,(FG$4)-1,1,(Holidays!$A$1:$A$248)),0)+IF(AND($P61&lt;FF$4,$Q61&lt;FG$4,$Q61&gt;=FF$4),NETWORKDAYS.INTL(FF$4,$Q61,1,(Holidays!$A$1:$A$248)),0)+IF(AND($P61&lt;FF$4,$Q61&gt;=FG$4,$Q61&gt;=FF$4),NETWORKDAYS.INTL(FF$4,(FG$4)-1,1,(Holidays!$A$1:$A$248)),0))*$S61,"")</f>
        <v>0</v>
      </c>
      <c r="FG61" s="191">
        <f>IFERROR((IF(AND($P61&gt;=FG$4,$P61&lt;FH$4,$Q61&lt;FH$4),NETWORKDAYS.INTL($P61,$Q61,1,(Holidays!$A$1:$A$248)),0)+IF(AND($P61&gt;=FG$4,$P61&lt;FH$4,$Q61&gt;=FH$4),NETWORKDAYS.INTL($P61,(FH$4)-1,1,(Holidays!$A$1:$A$248)),0)+IF(AND($P61&lt;FG$4,$Q61&lt;FH$4,$Q61&gt;=FG$4),NETWORKDAYS.INTL(FG$4,$Q61,1,(Holidays!$A$1:$A$248)),0)+IF(AND($P61&lt;FG$4,$Q61&gt;=FH$4,$Q61&gt;=FG$4),NETWORKDAYS.INTL(FG$4,(FH$4)-1,1,(Holidays!$A$1:$A$248)),0))*$S61,"")</f>
        <v>0</v>
      </c>
      <c r="FH61" s="191">
        <f>IFERROR((IF(AND($P61&gt;=FH$4,$P61&lt;FI$4,$Q61&lt;FI$4),NETWORKDAYS.INTL($P61,$Q61,1,(Holidays!$A$1:$A$248)),0)+IF(AND($P61&gt;=FH$4,$P61&lt;FI$4,$Q61&gt;=FI$4),NETWORKDAYS.INTL($P61,(FI$4)-1,1,(Holidays!$A$1:$A$248)),0)+IF(AND($P61&lt;FH$4,$Q61&lt;FI$4,$Q61&gt;=FH$4),NETWORKDAYS.INTL(FH$4,$Q61,1,(Holidays!$A$1:$A$248)),0)+IF(AND($P61&lt;FH$4,$Q61&gt;=FI$4,$Q61&gt;=FH$4),NETWORKDAYS.INTL(FH$4,(FI$4)-1,1,(Holidays!$A$1:$A$248)),0))*$S61,"")</f>
        <v>0</v>
      </c>
      <c r="FI61" s="191">
        <f>IFERROR((IF(AND($P61&gt;=FI$4,$P61&lt;FJ$4,$Q61&lt;FJ$4),NETWORKDAYS.INTL($P61,$Q61,1,(Holidays!$A$1:$A$248)),0)+IF(AND($P61&gt;=FI$4,$P61&lt;FJ$4,$Q61&gt;=FJ$4),NETWORKDAYS.INTL($P61,(FJ$4)-1,1,(Holidays!$A$1:$A$248)),0)+IF(AND($P61&lt;FI$4,$Q61&lt;FJ$4,$Q61&gt;=FI$4),NETWORKDAYS.INTL(FI$4,$Q61,1,(Holidays!$A$1:$A$248)),0)+IF(AND($P61&lt;FI$4,$Q61&gt;=FJ$4,$Q61&gt;=FI$4),NETWORKDAYS.INTL(FI$4,(FJ$4)-1,1,(Holidays!$A$1:$A$248)),0))*$S61,"")</f>
        <v>0</v>
      </c>
      <c r="FJ61" s="191">
        <f>IFERROR((IF(AND($P61&gt;=FJ$4,$P61&lt;FK$4,$Q61&lt;FK$4),NETWORKDAYS.INTL($P61,$Q61,1,(Holidays!$A$1:$A$248)),0)+IF(AND($P61&gt;=FJ$4,$P61&lt;FK$4,$Q61&gt;=FK$4),NETWORKDAYS.INTL($P61,(FK$4)-1,1,(Holidays!$A$1:$A$248)),0)+IF(AND($P61&lt;FJ$4,$Q61&lt;FK$4,$Q61&gt;=FJ$4),NETWORKDAYS.INTL(FJ$4,$Q61,1,(Holidays!$A$1:$A$248)),0)+IF(AND($P61&lt;FJ$4,$Q61&gt;=FK$4,$Q61&gt;=FJ$4),NETWORKDAYS.INTL(FJ$4,(FK$4)-1,1,(Holidays!$A$1:$A$248)),0))*$S61,"")</f>
        <v>0</v>
      </c>
      <c r="FK61" s="191">
        <f>IFERROR((IF(AND($P61&gt;=FK$4,$P61&lt;FL$4,$Q61&lt;FL$4),NETWORKDAYS.INTL($P61,$Q61,1,(Holidays!$A$1:$A$248)),0)+IF(AND($P61&gt;=FK$4,$P61&lt;FL$4,$Q61&gt;=FL$4),NETWORKDAYS.INTL($P61,(FL$4)-1,1,(Holidays!$A$1:$A$248)),0)+IF(AND($P61&lt;FK$4,$Q61&lt;FL$4,$Q61&gt;=FK$4),NETWORKDAYS.INTL(FK$4,$Q61,1,(Holidays!$A$1:$A$248)),0)+IF(AND($P61&lt;FK$4,$Q61&gt;=FL$4,$Q61&gt;=FK$4),NETWORKDAYS.INTL(FK$4,(FL$4)-1,1,(Holidays!$A$1:$A$248)),0))*$S61,"")</f>
        <v>0</v>
      </c>
      <c r="FL61" s="191">
        <f>IFERROR((IF(AND($P61&gt;=FL$4,$P61&lt;FM$4,$Q61&lt;FM$4),NETWORKDAYS.INTL($P61,$Q61,1,(Holidays!$A$1:$A$248)),0)+IF(AND($P61&gt;=FL$4,$P61&lt;FM$4,$Q61&gt;=FM$4),NETWORKDAYS.INTL($P61,(FM$4)-1,1,(Holidays!$A$1:$A$248)),0)+IF(AND($P61&lt;FL$4,$Q61&lt;FM$4,$Q61&gt;=FL$4),NETWORKDAYS.INTL(FL$4,$Q61,1,(Holidays!$A$1:$A$248)),0)+IF(AND($P61&lt;FL$4,$Q61&gt;=FM$4,$Q61&gt;=FL$4),NETWORKDAYS.INTL(FL$4,(FM$4)-1,1,(Holidays!$A$1:$A$248)),0))*$S61,"")</f>
        <v>0</v>
      </c>
      <c r="FM61" s="191">
        <f>IFERROR((IF(AND($P61&gt;=FM$4,$P61&lt;FN$4,$Q61&lt;FN$4),NETWORKDAYS.INTL($P61,$Q61,1,(Holidays!$A$1:$A$248)),0)+IF(AND($P61&gt;=FM$4,$P61&lt;FN$4,$Q61&gt;=FN$4),NETWORKDAYS.INTL($P61,(FN$4)-1,1,(Holidays!$A$1:$A$248)),0)+IF(AND($P61&lt;FM$4,$Q61&lt;FN$4,$Q61&gt;=FM$4),NETWORKDAYS.INTL(FM$4,$Q61,1,(Holidays!$A$1:$A$248)),0)+IF(AND($P61&lt;FM$4,$Q61&gt;=FN$4,$Q61&gt;=FM$4),NETWORKDAYS.INTL(FM$4,(FN$4)-1,1,(Holidays!$A$1:$A$248)),0))*$S61,"")</f>
        <v>0</v>
      </c>
      <c r="FN61" s="191">
        <f>IFERROR((IF(AND($P61&gt;=FN$4,$P61&lt;FO$4,$Q61&lt;FO$4),NETWORKDAYS.INTL($P61,$Q61,1,(Holidays!$A$1:$A$248)),0)+IF(AND($P61&gt;=FN$4,$P61&lt;FO$4,$Q61&gt;=FO$4),NETWORKDAYS.INTL($P61,(FO$4)-1,1,(Holidays!$A$1:$A$248)),0)+IF(AND($P61&lt;FN$4,$Q61&lt;FO$4,$Q61&gt;=FN$4),NETWORKDAYS.INTL(FN$4,$Q61,1,(Holidays!$A$1:$A$248)),0)+IF(AND($P61&lt;FN$4,$Q61&gt;=FO$4,$Q61&gt;=FN$4),NETWORKDAYS.INTL(FN$4,(FO$4)-1,1,(Holidays!$A$1:$A$248)),0))*$S61,"")</f>
        <v>0</v>
      </c>
      <c r="FO61" s="191">
        <f>IFERROR((IF(AND($P61&gt;=FO$4,$P61&lt;FP$4,$Q61&lt;FP$4),NETWORKDAYS.INTL($P61,$Q61,1,(Holidays!$A$1:$A$248)),0)+IF(AND($P61&gt;=FO$4,$P61&lt;FP$4,$Q61&gt;=FP$4),NETWORKDAYS.INTL($P61,(FP$4)-1,1,(Holidays!$A$1:$A$248)),0)+IF(AND($P61&lt;FO$4,$Q61&lt;FP$4,$Q61&gt;=FO$4),NETWORKDAYS.INTL(FO$4,$Q61,1,(Holidays!$A$1:$A$248)),0)+IF(AND($P61&lt;FO$4,$Q61&gt;=FP$4,$Q61&gt;=FO$4),NETWORKDAYS.INTL(FO$4,(FP$4)-1,1,(Holidays!$A$1:$A$248)),0))*$S61,"")</f>
        <v>0</v>
      </c>
      <c r="FP61" s="191">
        <f>IFERROR((IF(AND($P61&gt;=FP$4,$P61&lt;FQ$4,$Q61&lt;FQ$4),NETWORKDAYS.INTL($P61,$Q61,1,(Holidays!$A$1:$A$248)),0)+IF(AND($P61&gt;=FP$4,$P61&lt;FQ$4,$Q61&gt;=FQ$4),NETWORKDAYS.INTL($P61,(FQ$4)-1,1,(Holidays!$A$1:$A$248)),0)+IF(AND($P61&lt;FP$4,$Q61&lt;FQ$4,$Q61&gt;=FP$4),NETWORKDAYS.INTL(FP$4,$Q61,1,(Holidays!$A$1:$A$248)),0)+IF(AND($P61&lt;FP$4,$Q61&gt;=FQ$4,$Q61&gt;=FP$4),NETWORKDAYS.INTL(FP$4,(FQ$4)-1,1,(Holidays!$A$1:$A$248)),0))*$S61,"")</f>
        <v>0</v>
      </c>
      <c r="FQ61" s="191">
        <f>IFERROR((IF(AND($P61&gt;=FQ$4,$P61&lt;FR$4,$Q61&lt;FR$4),NETWORKDAYS.INTL($P61,$Q61,1,(Holidays!$A$1:$A$248)),0)+IF(AND($P61&gt;=FQ$4,$P61&lt;FR$4,$Q61&gt;=FR$4),NETWORKDAYS.INTL($P61,(FR$4)-1,1,(Holidays!$A$1:$A$248)),0)+IF(AND($P61&lt;FQ$4,$Q61&lt;FR$4,$Q61&gt;=FQ$4),NETWORKDAYS.INTL(FQ$4,$Q61,1,(Holidays!$A$1:$A$248)),0)+IF(AND($P61&lt;FQ$4,$Q61&gt;=FR$4,$Q61&gt;=FQ$4),NETWORKDAYS.INTL(FQ$4,(FR$4)-1,1,(Holidays!$A$1:$A$248)),0))*$S61,"")</f>
        <v>0</v>
      </c>
      <c r="FR61" s="191">
        <f>IFERROR((IF(AND($P61&gt;=FR$4,$P61&lt;FS$4,$Q61&lt;FS$4),NETWORKDAYS.INTL($P61,$Q61,1,(Holidays!$A$1:$A$248)),0)+IF(AND($P61&gt;=FR$4,$P61&lt;FS$4,$Q61&gt;=FS$4),NETWORKDAYS.INTL($P61,(FS$4)-1,1,(Holidays!$A$1:$A$248)),0)+IF(AND($P61&lt;FR$4,$Q61&lt;FS$4,$Q61&gt;=FR$4),NETWORKDAYS.INTL(FR$4,$Q61,1,(Holidays!$A$1:$A$248)),0)+IF(AND($P61&lt;FR$4,$Q61&gt;=FS$4,$Q61&gt;=FR$4),NETWORKDAYS.INTL(FR$4,(FS$4)-1,1,(Holidays!$A$1:$A$248)),0))*$S61,"")</f>
        <v>0</v>
      </c>
      <c r="FS61" s="191">
        <f>IFERROR((IF(AND($P61&gt;=FS$4,$P61&lt;FT$4,$Q61&lt;FT$4),NETWORKDAYS.INTL($P61,$Q61,1,(Holidays!$A$1:$A$248)),0)+IF(AND($P61&gt;=FS$4,$P61&lt;FT$4,$Q61&gt;=FT$4),NETWORKDAYS.INTL($P61,(FT$4)-1,1,(Holidays!$A$1:$A$248)),0)+IF(AND($P61&lt;FS$4,$Q61&lt;FT$4,$Q61&gt;=FS$4),NETWORKDAYS.INTL(FS$4,$Q61,1,(Holidays!$A$1:$A$248)),0)+IF(AND($P61&lt;FS$4,$Q61&gt;=FT$4,$Q61&gt;=FS$4),NETWORKDAYS.INTL(FS$4,(FT$4)-1,1,(Holidays!$A$1:$A$248)),0))*$S61,"")</f>
        <v>0</v>
      </c>
      <c r="FT61" s="191">
        <f>IFERROR((IF(AND($P61&gt;=FT$4,$P61&lt;FU$4,$Q61&lt;FU$4),NETWORKDAYS.INTL($P61,$Q61,1,(Holidays!$A$1:$A$248)),0)+IF(AND($P61&gt;=FT$4,$P61&lt;FU$4,$Q61&gt;=FU$4),NETWORKDAYS.INTL($P61,(FU$4)-1,1,(Holidays!$A$1:$A$248)),0)+IF(AND($P61&lt;FT$4,$Q61&lt;FU$4,$Q61&gt;=FT$4),NETWORKDAYS.INTL(FT$4,$Q61,1,(Holidays!$A$1:$A$248)),0)+IF(AND($P61&lt;FT$4,$Q61&gt;=FU$4,$Q61&gt;=FT$4),NETWORKDAYS.INTL(FT$4,(FU$4)-1,1,(Holidays!$A$1:$A$248)),0))*$S61,"")</f>
        <v>0</v>
      </c>
      <c r="FU61" s="191">
        <f>IFERROR((IF(AND($P61&gt;=FU$4,$P61&lt;FV$4,$Q61&lt;FV$4),NETWORKDAYS.INTL($P61,$Q61,1,(Holidays!$A$1:$A$248)),0)+IF(AND($P61&gt;=FU$4,$P61&lt;FV$4,$Q61&gt;=FV$4),NETWORKDAYS.INTL($P61,(FV$4)-1,1,(Holidays!$A$1:$A$248)),0)+IF(AND($P61&lt;FU$4,$Q61&lt;FV$4,$Q61&gt;=FU$4),NETWORKDAYS.INTL(FU$4,$Q61,1,(Holidays!$A$1:$A$248)),0)+IF(AND($P61&lt;FU$4,$Q61&gt;=FV$4,$Q61&gt;=FU$4),NETWORKDAYS.INTL(FU$4,(FV$4)-1,1,(Holidays!$A$1:$A$248)),0))*$S61,"")</f>
        <v>0</v>
      </c>
      <c r="FV61" s="191">
        <f>IFERROR((IF(AND($P61&gt;=FV$4,$P61&lt;FW$4,$Q61&lt;FW$4),NETWORKDAYS.INTL($P61,$Q61,1,(Holidays!$A$1:$A$248)),0)+IF(AND($P61&gt;=FV$4,$P61&lt;FW$4,$Q61&gt;=FW$4),NETWORKDAYS.INTL($P61,(FW$4)-1,1,(Holidays!$A$1:$A$248)),0)+IF(AND($P61&lt;FV$4,$Q61&lt;FW$4,$Q61&gt;=FV$4),NETWORKDAYS.INTL(FV$4,$Q61,1,(Holidays!$A$1:$A$248)),0)+IF(AND($P61&lt;FV$4,$Q61&gt;=FW$4,$Q61&gt;=FV$4),NETWORKDAYS.INTL(FV$4,(FW$4)-1,1,(Holidays!$A$1:$A$248)),0))*$S61,"")</f>
        <v>0</v>
      </c>
      <c r="FW61" s="191">
        <f>IFERROR((IF(AND($P61&gt;=FW$4,$P61&lt;FX$4,$Q61&lt;FX$4),NETWORKDAYS.INTL($P61,$Q61,1,(Holidays!$A$1:$A$248)),0)+IF(AND($P61&gt;=FW$4,$P61&lt;FX$4,$Q61&gt;=FX$4),NETWORKDAYS.INTL($P61,(FX$4)-1,1,(Holidays!$A$1:$A$248)),0)+IF(AND($P61&lt;FW$4,$Q61&lt;FX$4,$Q61&gt;=FW$4),NETWORKDAYS.INTL(FW$4,$Q61,1,(Holidays!$A$1:$A$248)),0)+IF(AND($P61&lt;FW$4,$Q61&gt;=FX$4,$Q61&gt;=FW$4),NETWORKDAYS.INTL(FW$4,(FX$4)-1,1,(Holidays!$A$1:$A$248)),0))*$S61,"")</f>
        <v>0</v>
      </c>
      <c r="FX61" s="191">
        <f>IFERROR((IF(AND($P61&gt;=FX$4,$P61&lt;FY$4,$Q61&lt;FY$4),NETWORKDAYS.INTL($P61,$Q61,1,(Holidays!$A$1:$A$248)),0)+IF(AND($P61&gt;=FX$4,$P61&lt;FY$4,$Q61&gt;=FY$4),NETWORKDAYS.INTL($P61,(FY$4)-1,1,(Holidays!$A$1:$A$248)),0)+IF(AND($P61&lt;FX$4,$Q61&lt;FY$4,$Q61&gt;=FX$4),NETWORKDAYS.INTL(FX$4,$Q61,1,(Holidays!$A$1:$A$248)),0)+IF(AND($P61&lt;FX$4,$Q61&gt;=FY$4,$Q61&gt;=FX$4),NETWORKDAYS.INTL(FX$4,(FY$4)-1,1,(Holidays!$A$1:$A$248)),0))*$S61,"")</f>
        <v>0</v>
      </c>
      <c r="FY61" s="191">
        <f>IFERROR((IF(AND($P61&gt;=FY$4,$P61&lt;FZ$4,$Q61&lt;FZ$4),NETWORKDAYS.INTL($P61,$Q61,1,(Holidays!$A$1:$A$248)),0)+IF(AND($P61&gt;=FY$4,$P61&lt;FZ$4,$Q61&gt;=FZ$4),NETWORKDAYS.INTL($P61,(FZ$4)-1,1,(Holidays!$A$1:$A$248)),0)+IF(AND($P61&lt;FY$4,$Q61&lt;FZ$4,$Q61&gt;=FY$4),NETWORKDAYS.INTL(FY$4,$Q61,1,(Holidays!$A$1:$A$248)),0)+IF(AND($P61&lt;FY$4,$Q61&gt;=FZ$4,$Q61&gt;=FY$4),NETWORKDAYS.INTL(FY$4,(FZ$4)-1,1,(Holidays!$A$1:$A$248)),0))*$S61,"")</f>
        <v>0</v>
      </c>
      <c r="FZ61" s="191">
        <f>IFERROR((IF(AND($P61&gt;=FZ$4,$P61&lt;GA$4,$Q61&lt;GA$4),NETWORKDAYS.INTL($P61,$Q61,1,(Holidays!$A$1:$A$248)),0)+IF(AND($P61&gt;=FZ$4,$P61&lt;GA$4,$Q61&gt;=GA$4),NETWORKDAYS.INTL($P61,(GA$4)-1,1,(Holidays!$A$1:$A$248)),0)+IF(AND($P61&lt;FZ$4,$Q61&lt;GA$4,$Q61&gt;=FZ$4),NETWORKDAYS.INTL(FZ$4,$Q61,1,(Holidays!$A$1:$A$248)),0)+IF(AND($P61&lt;FZ$4,$Q61&gt;=GA$4,$Q61&gt;=FZ$4),NETWORKDAYS.INTL(FZ$4,(GA$4)-1,1,(Holidays!$A$1:$A$248)),0))*$S61,"")</f>
        <v>0</v>
      </c>
      <c r="GA61" s="191">
        <f>IFERROR((IF(AND($P61&gt;=GA$4,$P61&lt;GB$4,$Q61&lt;GB$4),NETWORKDAYS.INTL($P61,$Q61,1,(Holidays!$A$1:$A$248)),0)+IF(AND($P61&gt;=GA$4,$P61&lt;GB$4,$Q61&gt;=GB$4),NETWORKDAYS.INTL($P61,(GB$4)-1,1,(Holidays!$A$1:$A$248)),0)+IF(AND($P61&lt;GA$4,$Q61&lt;GB$4,$Q61&gt;=GA$4),NETWORKDAYS.INTL(GA$4,$Q61,1,(Holidays!$A$1:$A$248)),0)+IF(AND($P61&lt;GA$4,$Q61&gt;=GB$4,$Q61&gt;=GA$4),NETWORKDAYS.INTL(GA$4,(GB$4)-1,1,(Holidays!$A$1:$A$248)),0))*$S61,"")</f>
        <v>0</v>
      </c>
      <c r="GB61" s="191">
        <f>IFERROR((IF(AND($P61&gt;=GB$4,$P61&lt;GC$4,$Q61&lt;GC$4),NETWORKDAYS.INTL($P61,$Q61,1,(Holidays!$A$1:$A$248)),0)+IF(AND($P61&gt;=GB$4,$P61&lt;GC$4,$Q61&gt;=GC$4),NETWORKDAYS.INTL($P61,(GC$4)-1,1,(Holidays!$A$1:$A$248)),0)+IF(AND($P61&lt;GB$4,$Q61&lt;GC$4,$Q61&gt;=GB$4),NETWORKDAYS.INTL(GB$4,$Q61,1,(Holidays!$A$1:$A$248)),0)+IF(AND($P61&lt;GB$4,$Q61&gt;=GC$4,$Q61&gt;=GB$4),NETWORKDAYS.INTL(GB$4,(GC$4)-1,1,(Holidays!$A$1:$A$248)),0))*$S61,"")</f>
        <v>0</v>
      </c>
      <c r="GC61" s="191">
        <f>IFERROR((IF(AND($P61&gt;=GC$4,$P61&lt;GD$4,$Q61&lt;GD$4),NETWORKDAYS.INTL($P61,$Q61,1,(Holidays!$A$1:$A$248)),0)+IF(AND($P61&gt;=GC$4,$P61&lt;GD$4,$Q61&gt;=GD$4),NETWORKDAYS.INTL($P61,(GD$4)-1,1,(Holidays!$A$1:$A$248)),0)+IF(AND($P61&lt;GC$4,$Q61&lt;GD$4,$Q61&gt;=GC$4),NETWORKDAYS.INTL(GC$4,$Q61,1,(Holidays!$A$1:$A$248)),0)+IF(AND($P61&lt;GC$4,$Q61&gt;=GD$4,$Q61&gt;=GC$4),NETWORKDAYS.INTL(GC$4,(GD$4)-1,1,(Holidays!$A$1:$A$248)),0))*$S61,"")</f>
        <v>0</v>
      </c>
      <c r="GD61" s="191">
        <f>IFERROR((IF(AND($P61&gt;=GD$4,$P61&lt;GE$4,$Q61&lt;GE$4),NETWORKDAYS.INTL($P61,$Q61,1,(Holidays!$A$1:$A$248)),0)+IF(AND($P61&gt;=GD$4,$P61&lt;GE$4,$Q61&gt;=GE$4),NETWORKDAYS.INTL($P61,(GE$4)-1,1,(Holidays!$A$1:$A$248)),0)+IF(AND($P61&lt;GD$4,$Q61&lt;GE$4,$Q61&gt;=GD$4),NETWORKDAYS.INTL(GD$4,$Q61,1,(Holidays!$A$1:$A$248)),0)+IF(AND($P61&lt;GD$4,$Q61&gt;=GE$4,$Q61&gt;=GD$4),NETWORKDAYS.INTL(GD$4,(GE$4)-1,1,(Holidays!$A$1:$A$248)),0))*$S61,"")</f>
        <v>0</v>
      </c>
      <c r="GE61" s="191">
        <f>IFERROR((IF(AND($P61&gt;=GE$4,$P61&lt;GF$4,$Q61&lt;GF$4),NETWORKDAYS.INTL($P61,$Q61,1,(Holidays!$A$1:$A$248)),0)+IF(AND($P61&gt;=GE$4,$P61&lt;GF$4,$Q61&gt;=GF$4),NETWORKDAYS.INTL($P61,(GF$4)-1,1,(Holidays!$A$1:$A$248)),0)+IF(AND($P61&lt;GE$4,$Q61&lt;GF$4,$Q61&gt;=GE$4),NETWORKDAYS.INTL(GE$4,$Q61,1,(Holidays!$A$1:$A$248)),0)+IF(AND($P61&lt;GE$4,$Q61&gt;=GF$4,$Q61&gt;=GE$4),NETWORKDAYS.INTL(GE$4,(GF$4)-1,1,(Holidays!$A$1:$A$248)),0))*$S61,"")</f>
        <v>0</v>
      </c>
      <c r="GF61" s="191">
        <f>IFERROR((IF(AND($P61&gt;=GF$4,$P61&lt;GG$4,$Q61&lt;GG$4),NETWORKDAYS.INTL($P61,$Q61,1,(Holidays!$A$1:$A$248)),0)+IF(AND($P61&gt;=GF$4,$P61&lt;GG$4,$Q61&gt;=GG$4),NETWORKDAYS.INTL($P61,(GG$4)-1,1,(Holidays!$A$1:$A$248)),0)+IF(AND($P61&lt;GF$4,$Q61&lt;GG$4,$Q61&gt;=GF$4),NETWORKDAYS.INTL(GF$4,$Q61,1,(Holidays!$A$1:$A$248)),0)+IF(AND($P61&lt;GF$4,$Q61&gt;=GG$4,$Q61&gt;=GF$4),NETWORKDAYS.INTL(GF$4,(GG$4)-1,1,(Holidays!$A$1:$A$248)),0))*$S61,"")</f>
        <v>0</v>
      </c>
      <c r="GG61" s="191">
        <f>IFERROR((IF(AND($P61&gt;=GG$4,$P61&lt;GH$4,$Q61&lt;GH$4),NETWORKDAYS.INTL($P61,$Q61,1,(Holidays!$A$1:$A$248)),0)+IF(AND($P61&gt;=GG$4,$P61&lt;GH$4,$Q61&gt;=GH$4),NETWORKDAYS.INTL($P61,(GH$4)-1,1,(Holidays!$A$1:$A$248)),0)+IF(AND($P61&lt;GG$4,$Q61&lt;GH$4,$Q61&gt;=GG$4),NETWORKDAYS.INTL(GG$4,$Q61,1,(Holidays!$A$1:$A$248)),0)+IF(AND($P61&lt;GG$4,$Q61&gt;=GH$4,$Q61&gt;=GG$4),NETWORKDAYS.INTL(GG$4,(GH$4)-1,1,(Holidays!$A$1:$A$248)),0))*$S61,"")</f>
        <v>0</v>
      </c>
      <c r="GH61" s="191">
        <f>IFERROR((IF(AND($P61&gt;=GH$4,$P61&lt;GI$4,$Q61&lt;GI$4),NETWORKDAYS.INTL($P61,$Q61,1,(Holidays!$A$1:$A$248)),0)+IF(AND($P61&gt;=GH$4,$P61&lt;GI$4,$Q61&gt;=GI$4),NETWORKDAYS.INTL($P61,(GI$4)-1,1,(Holidays!$A$1:$A$248)),0)+IF(AND($P61&lt;GH$4,$Q61&lt;GI$4,$Q61&gt;=GH$4),NETWORKDAYS.INTL(GH$4,$Q61,1,(Holidays!$A$1:$A$248)),0)+IF(AND($P61&lt;GH$4,$Q61&gt;=GI$4,$Q61&gt;=GH$4),NETWORKDAYS.INTL(GH$4,(GI$4)-1,1,(Holidays!$A$1:$A$248)),0))*$S61,"")</f>
        <v>0</v>
      </c>
      <c r="GI61" s="191">
        <f>IFERROR((IF(AND($P61&gt;=GI$4,$P61&lt;GJ$4,$Q61&lt;GJ$4),NETWORKDAYS.INTL($P61,$Q61,1,(Holidays!$A$1:$A$248)),0)+IF(AND($P61&gt;=GI$4,$P61&lt;GJ$4,$Q61&gt;=GJ$4),NETWORKDAYS.INTL($P61,(GJ$4)-1,1,(Holidays!$A$1:$A$248)),0)+IF(AND($P61&lt;GI$4,$Q61&lt;GJ$4,$Q61&gt;=GI$4),NETWORKDAYS.INTL(GI$4,$Q61,1,(Holidays!$A$1:$A$248)),0)+IF(AND($P61&lt;GI$4,$Q61&gt;=GJ$4,$Q61&gt;=GI$4),NETWORKDAYS.INTL(GI$4,(GJ$4)-1,1,(Holidays!$A$1:$A$248)),0))*$S61,"")</f>
        <v>0</v>
      </c>
      <c r="GJ61" s="191">
        <f>IFERROR((IF(AND($P61&gt;=GJ$4,$P61&lt;GK$4,$Q61&lt;GK$4),NETWORKDAYS.INTL($P61,$Q61,1,(Holidays!$A$1:$A$248)),0)+IF(AND($P61&gt;=GJ$4,$P61&lt;GK$4,$Q61&gt;=GK$4),NETWORKDAYS.INTL($P61,(GK$4)-1,1,(Holidays!$A$1:$A$248)),0)+IF(AND($P61&lt;GJ$4,$Q61&lt;GK$4,$Q61&gt;=GJ$4),NETWORKDAYS.INTL(GJ$4,$Q61,1,(Holidays!$A$1:$A$248)),0)+IF(AND($P61&lt;GJ$4,$Q61&gt;=GK$4,$Q61&gt;=GJ$4),NETWORKDAYS.INTL(GJ$4,(GK$4)-1,1,(Holidays!$A$1:$A$248)),0))*$S61,"")</f>
        <v>0</v>
      </c>
      <c r="GK61" s="191">
        <f>IFERROR((IF(AND($P61&gt;=GK$4,$P61&lt;GL$4,$Q61&lt;GL$4),NETWORKDAYS.INTL($P61,$Q61,1,(Holidays!$A$1:$A$248)),0)+IF(AND($P61&gt;=GK$4,$P61&lt;GL$4,$Q61&gt;=GL$4),NETWORKDAYS.INTL($P61,(GL$4)-1,1,(Holidays!$A$1:$A$248)),0)+IF(AND($P61&lt;GK$4,$Q61&lt;GL$4,$Q61&gt;=GK$4),NETWORKDAYS.INTL(GK$4,$Q61,1,(Holidays!$A$1:$A$248)),0)+IF(AND($P61&lt;GK$4,$Q61&gt;=GL$4,$Q61&gt;=GK$4),NETWORKDAYS.INTL(GK$4,(GL$4)-1,1,(Holidays!$A$1:$A$248)),0))*$S61,"")</f>
        <v>0</v>
      </c>
      <c r="GL61" s="191">
        <f>IFERROR((IF(AND($P61&gt;=GL$4,$P61&lt;GM$4,$Q61&lt;GM$4),NETWORKDAYS.INTL($P61,$Q61,1,(Holidays!$A$1:$A$248)),0)+IF(AND($P61&gt;=GL$4,$P61&lt;GM$4,$Q61&gt;=GM$4),NETWORKDAYS.INTL($P61,(GM$4)-1,1,(Holidays!$A$1:$A$248)),0)+IF(AND($P61&lt;GL$4,$Q61&lt;GM$4,$Q61&gt;=GL$4),NETWORKDAYS.INTL(GL$4,$Q61,1,(Holidays!$A$1:$A$248)),0)+IF(AND($P61&lt;GL$4,$Q61&gt;=GM$4,$Q61&gt;=GL$4),NETWORKDAYS.INTL(GL$4,(GM$4)-1,1,(Holidays!$A$1:$A$248)),0))*$S61,"")</f>
        <v>0</v>
      </c>
      <c r="GM61" s="191">
        <f>IFERROR((IF(AND($P61&gt;=GM$4,$P61&lt;GN$4,$Q61&lt;GN$4),NETWORKDAYS.INTL($P61,$Q61,1,(Holidays!$A$1:$A$248)),0)+IF(AND($P61&gt;=GM$4,$P61&lt;GN$4,$Q61&gt;=GN$4),NETWORKDAYS.INTL($P61,(GN$4)-1,1,(Holidays!$A$1:$A$248)),0)+IF(AND($P61&lt;GM$4,$Q61&lt;GN$4,$Q61&gt;=GM$4),NETWORKDAYS.INTL(GM$4,$Q61,1,(Holidays!$A$1:$A$248)),0)+IF(AND($P61&lt;GM$4,$Q61&gt;=GN$4,$Q61&gt;=GM$4),NETWORKDAYS.INTL(GM$4,(GN$4)-1,1,(Holidays!$A$1:$A$248)),0))*$S61,"")</f>
        <v>0</v>
      </c>
      <c r="GN61" s="191">
        <f>IFERROR((IF(AND($P61&gt;=GN$4,$P61&lt;GO$4,$Q61&lt;GO$4),NETWORKDAYS.INTL($P61,$Q61,1,(Holidays!$A$1:$A$248)),0)+IF(AND($P61&gt;=GN$4,$P61&lt;GO$4,$Q61&gt;=GO$4),NETWORKDAYS.INTL($P61,(GO$4)-1,1,(Holidays!$A$1:$A$248)),0)+IF(AND($P61&lt;GN$4,$Q61&lt;GO$4,$Q61&gt;=GN$4),NETWORKDAYS.INTL(GN$4,$Q61,1,(Holidays!$A$1:$A$248)),0)+IF(AND($P61&lt;GN$4,$Q61&gt;=GO$4,$Q61&gt;=GN$4),NETWORKDAYS.INTL(GN$4,(GO$4)-1,1,(Holidays!$A$1:$A$248)),0))*$S61,"")</f>
        <v>0</v>
      </c>
      <c r="GO61" s="191">
        <f>IFERROR((IF(AND($P61&gt;=GO$4,$P61&lt;GP$4,$Q61&lt;GP$4),NETWORKDAYS.INTL($P61,$Q61,1,(Holidays!$A$1:$A$248)),0)+IF(AND($P61&gt;=GO$4,$P61&lt;GP$4,$Q61&gt;=GP$4),NETWORKDAYS.INTL($P61,(GP$4)-1,1,(Holidays!$A$1:$A$248)),0)+IF(AND($P61&lt;GO$4,$Q61&lt;GP$4,$Q61&gt;=GO$4),NETWORKDAYS.INTL(GO$4,$Q61,1,(Holidays!$A$1:$A$248)),0)+IF(AND($P61&lt;GO$4,$Q61&gt;=GP$4,$Q61&gt;=GO$4),NETWORKDAYS.INTL(GO$4,(GP$4)-1,1,(Holidays!$A$1:$A$248)),0))*$S61,"")</f>
        <v>0</v>
      </c>
      <c r="GP61" s="191">
        <f>IFERROR((IF(AND($P61&gt;=GP$4,$P61&lt;GQ$4,$Q61&lt;GQ$4),NETWORKDAYS.INTL($P61,$Q61,1,(Holidays!$A$1:$A$248)),0)+IF(AND($P61&gt;=GP$4,$P61&lt;GQ$4,$Q61&gt;=GQ$4),NETWORKDAYS.INTL($P61,(GQ$4)-1,1,(Holidays!$A$1:$A$248)),0)+IF(AND($P61&lt;GP$4,$Q61&lt;GQ$4,$Q61&gt;=GP$4),NETWORKDAYS.INTL(GP$4,$Q61,1,(Holidays!$A$1:$A$248)),0)+IF(AND($P61&lt;GP$4,$Q61&gt;=GQ$4,$Q61&gt;=GP$4),NETWORKDAYS.INTL(GP$4,(GQ$4)-1,1,(Holidays!$A$1:$A$248)),0))*$S61,"")</f>
        <v>0</v>
      </c>
      <c r="GQ61" s="191">
        <f>IFERROR((IF(AND($P61&gt;=GQ$4,$P61&lt;GR$4,$Q61&lt;GR$4),NETWORKDAYS.INTL($P61,$Q61,1,(Holidays!$A$1:$A$248)),0)+IF(AND($P61&gt;=GQ$4,$P61&lt;GR$4,$Q61&gt;=GR$4),NETWORKDAYS.INTL($P61,(GR$4)-1,1,(Holidays!$A$1:$A$248)),0)+IF(AND($P61&lt;GQ$4,$Q61&lt;GR$4,$Q61&gt;=GQ$4),NETWORKDAYS.INTL(GQ$4,$Q61,1,(Holidays!$A$1:$A$248)),0)+IF(AND($P61&lt;GQ$4,$Q61&gt;=GR$4,$Q61&gt;=GQ$4),NETWORKDAYS.INTL(GQ$4,(GR$4)-1,1,(Holidays!$A$1:$A$248)),0))*$S61,"")</f>
        <v>0</v>
      </c>
      <c r="GR61" s="191">
        <f>IFERROR((IF(AND($P61&gt;=GR$4,$P61&lt;GS$4,$Q61&lt;GS$4),NETWORKDAYS.INTL($P61,$Q61,1,(Holidays!$A$1:$A$248)),0)+IF(AND($P61&gt;=GR$4,$P61&lt;GS$4,$Q61&gt;=GS$4),NETWORKDAYS.INTL($P61,(GS$4)-1,1,(Holidays!$A$1:$A$248)),0)+IF(AND($P61&lt;GR$4,$Q61&lt;GS$4,$Q61&gt;=GR$4),NETWORKDAYS.INTL(GR$4,$Q61,1,(Holidays!$A$1:$A$248)),0)+IF(AND($P61&lt;GR$4,$Q61&gt;=GS$4,$Q61&gt;=GR$4),NETWORKDAYS.INTL(GR$4,(GS$4)-1,1,(Holidays!$A$1:$A$248)),0))*$S61,"")</f>
        <v>0</v>
      </c>
      <c r="GS61" s="191">
        <f>IFERROR((IF(AND($P61&gt;=GS$4,$P61&lt;GT$4,$Q61&lt;GT$4),NETWORKDAYS.INTL($P61,$Q61,1,(Holidays!$A$1:$A$248)),0)+IF(AND($P61&gt;=GS$4,$P61&lt;GT$4,$Q61&gt;=GT$4),NETWORKDAYS.INTL($P61,(GT$4)-1,1,(Holidays!$A$1:$A$248)),0)+IF(AND($P61&lt;GS$4,$Q61&lt;GT$4,$Q61&gt;=GS$4),NETWORKDAYS.INTL(GS$4,$Q61,1,(Holidays!$A$1:$A$248)),0)+IF(AND($P61&lt;GS$4,$Q61&gt;=GT$4,$Q61&gt;=GS$4),NETWORKDAYS.INTL(GS$4,(GT$4)-1,1,(Holidays!$A$1:$A$248)),0))*$S61,"")</f>
        <v>0</v>
      </c>
      <c r="GT61" s="191">
        <f>IFERROR((IF(AND($P61&gt;=GT$4,$P61&lt;GU$4,$Q61&lt;GU$4),NETWORKDAYS.INTL($P61,$Q61,1,(Holidays!$A$1:$A$248)),0)+IF(AND($P61&gt;=GT$4,$P61&lt;GU$4,$Q61&gt;=GU$4),NETWORKDAYS.INTL($P61,(GU$4)-1,1,(Holidays!$A$1:$A$248)),0)+IF(AND($P61&lt;GT$4,$Q61&lt;GU$4,$Q61&gt;=GT$4),NETWORKDAYS.INTL(GT$4,$Q61,1,(Holidays!$A$1:$A$248)),0)+IF(AND($P61&lt;GT$4,$Q61&gt;=GU$4,$Q61&gt;=GT$4),NETWORKDAYS.INTL(GT$4,(GU$4)-1,1,(Holidays!$A$1:$A$248)),0))*$S61,"")</f>
        <v>0</v>
      </c>
      <c r="GU61" s="191">
        <f>IFERROR((IF(AND($P61&gt;=GU$4,$P61&lt;GV$4,$Q61&lt;GV$4),NETWORKDAYS.INTL($P61,$Q61,1,(Holidays!$A$1:$A$248)),0)+IF(AND($P61&gt;=GU$4,$P61&lt;GV$4,$Q61&gt;=GV$4),NETWORKDAYS.INTL($P61,(GV$4)-1,1,(Holidays!$A$1:$A$248)),0)+IF(AND($P61&lt;GU$4,$Q61&lt;GV$4,$Q61&gt;=GU$4),NETWORKDAYS.INTL(GU$4,$Q61,1,(Holidays!$A$1:$A$248)),0)+IF(AND($P61&lt;GU$4,$Q61&gt;=GV$4,$Q61&gt;=GU$4),NETWORKDAYS.INTL(GU$4,(GV$4)-1,1,(Holidays!$A$1:$A$248)),0))*$S61,"")</f>
        <v>0</v>
      </c>
      <c r="GV61" s="191">
        <f>IFERROR((IF(AND($P61&gt;=GV$4,$P61&lt;GW$4,$Q61&lt;GW$4),NETWORKDAYS.INTL($P61,$Q61,1,(Holidays!$A$1:$A$248)),0)+IF(AND($P61&gt;=GV$4,$P61&lt;GW$4,$Q61&gt;=GW$4),NETWORKDAYS.INTL($P61,(GW$4)-1,1,(Holidays!$A$1:$A$248)),0)+IF(AND($P61&lt;GV$4,$Q61&lt;GW$4,$Q61&gt;=GV$4),NETWORKDAYS.INTL(GV$4,$Q61,1,(Holidays!$A$1:$A$248)),0)+IF(AND($P61&lt;GV$4,$Q61&gt;=GW$4,$Q61&gt;=GV$4),NETWORKDAYS.INTL(GV$4,(GW$4)-1,1,(Holidays!$A$1:$A$248)),0))*$S61,"")</f>
        <v>0</v>
      </c>
      <c r="GW61" s="191">
        <f>IFERROR((IF(AND($P61&gt;=GW$4,$P61&lt;GX$4,$Q61&lt;GX$4),NETWORKDAYS.INTL($P61,$Q61,1,(Holidays!$A$1:$A$248)),0)+IF(AND($P61&gt;=GW$4,$P61&lt;GX$4,$Q61&gt;=GX$4),NETWORKDAYS.INTL($P61,(GX$4)-1,1,(Holidays!$A$1:$A$248)),0)+IF(AND($P61&lt;GW$4,$Q61&lt;GX$4,$Q61&gt;=GW$4),NETWORKDAYS.INTL(GW$4,$Q61,1,(Holidays!$A$1:$A$248)),0)+IF(AND($P61&lt;GW$4,$Q61&gt;=GX$4,$Q61&gt;=GW$4),NETWORKDAYS.INTL(GW$4,(GX$4)-1,1,(Holidays!$A$1:$A$248)),0))*$S61,"")</f>
        <v>0</v>
      </c>
      <c r="GX61" s="191">
        <f>IFERROR((IF(AND($P61&gt;=GX$4,$P61&lt;GY$4,$Q61&lt;GY$4),NETWORKDAYS.INTL($P61,$Q61,1,(Holidays!$A$1:$A$248)),0)+IF(AND($P61&gt;=GX$4,$P61&lt;GY$4,$Q61&gt;=GY$4),NETWORKDAYS.INTL($P61,(GY$4)-1,1,(Holidays!$A$1:$A$248)),0)+IF(AND($P61&lt;GX$4,$Q61&lt;GY$4,$Q61&gt;=GX$4),NETWORKDAYS.INTL(GX$4,$Q61,1,(Holidays!$A$1:$A$248)),0)+IF(AND($P61&lt;GX$4,$Q61&gt;=GY$4,$Q61&gt;=GX$4),NETWORKDAYS.INTL(GX$4,(GY$4)-1,1,(Holidays!$A$1:$A$248)),0))*$S61,"")</f>
        <v>0</v>
      </c>
      <c r="GY61" s="191">
        <f>IFERROR((IF(AND($P61&gt;=GY$4,$P61&lt;GZ$4,$Q61&lt;GZ$4),NETWORKDAYS.INTL($P61,$Q61,1,(Holidays!$A$1:$A$248)),0)+IF(AND($P61&gt;=GY$4,$P61&lt;GZ$4,$Q61&gt;=GZ$4),NETWORKDAYS.INTL($P61,(GZ$4)-1,1,(Holidays!$A$1:$A$248)),0)+IF(AND($P61&lt;GY$4,$Q61&lt;GZ$4,$Q61&gt;=GY$4),NETWORKDAYS.INTL(GY$4,$Q61,1,(Holidays!$A$1:$A$248)),0)+IF(AND($P61&lt;GY$4,$Q61&gt;=GZ$4,$Q61&gt;=GY$4),NETWORKDAYS.INTL(GY$4,(GZ$4)-1,1,(Holidays!$A$1:$A$248)),0))*$S61,"")</f>
        <v>0</v>
      </c>
      <c r="GZ61" s="191">
        <f>IFERROR((IF(AND($P61&gt;=GZ$4,$P61&lt;HA$4,$Q61&lt;HA$4),NETWORKDAYS.INTL($P61,$Q61,1,(Holidays!$A$1:$A$248)),0)+IF(AND($P61&gt;=GZ$4,$P61&lt;HA$4,$Q61&gt;=HA$4),NETWORKDAYS.INTL($P61,(HA$4)-1,1,(Holidays!$A$1:$A$248)),0)+IF(AND($P61&lt;GZ$4,$Q61&lt;HA$4,$Q61&gt;=GZ$4),NETWORKDAYS.INTL(GZ$4,$Q61,1,(Holidays!$A$1:$A$248)),0)+IF(AND($P61&lt;GZ$4,$Q61&gt;=HA$4,$Q61&gt;=GZ$4),NETWORKDAYS.INTL(GZ$4,(HA$4)-1,1,(Holidays!$A$1:$A$248)),0))*$S61,"")</f>
        <v>0</v>
      </c>
      <c r="HA61" s="191">
        <f>IFERROR((IF(AND($P61&gt;=HA$4,$P61&lt;HB$4,$Q61&lt;HB$4),NETWORKDAYS.INTL($P61,$Q61,1,(Holidays!$A$1:$A$248)),0)+IF(AND($P61&gt;=HA$4,$P61&lt;HB$4,$Q61&gt;=HB$4),NETWORKDAYS.INTL($P61,(HB$4)-1,1,(Holidays!$A$1:$A$248)),0)+IF(AND($P61&lt;HA$4,$Q61&lt;HB$4,$Q61&gt;=HA$4),NETWORKDAYS.INTL(HA$4,$Q61,1,(Holidays!$A$1:$A$248)),0)+IF(AND($P61&lt;HA$4,$Q61&gt;=HB$4,$Q61&gt;=HA$4),NETWORKDAYS.INTL(HA$4,(HB$4)-1,1,(Holidays!$A$1:$A$248)),0))*$S61,"")</f>
        <v>0</v>
      </c>
      <c r="HB61" s="191">
        <f>IFERROR((IF(AND($P61&gt;=HB$4,$P61&lt;HC$4,$Q61&lt;HC$4),NETWORKDAYS.INTL($P61,$Q61,1,(Holidays!$A$1:$A$248)),0)+IF(AND($P61&gt;=HB$4,$P61&lt;HC$4,$Q61&gt;=HC$4),NETWORKDAYS.INTL($P61,(HC$4)-1,1,(Holidays!$A$1:$A$248)),0)+IF(AND($P61&lt;HB$4,$Q61&lt;HC$4,$Q61&gt;=HB$4),NETWORKDAYS.INTL(HB$4,$Q61,1,(Holidays!$A$1:$A$248)),0)+IF(AND($P61&lt;HB$4,$Q61&gt;=HC$4,$Q61&gt;=HB$4),NETWORKDAYS.INTL(HB$4,(HC$4)-1,1,(Holidays!$A$1:$A$248)),0))*$S61,"")</f>
        <v>0</v>
      </c>
      <c r="HC61" s="191">
        <f>IFERROR((IF(AND($P61&gt;=HC$4,$P61&lt;HD$4,$Q61&lt;HD$4),NETWORKDAYS.INTL($P61,$Q61,1,(Holidays!$A$1:$A$248)),0)+IF(AND($P61&gt;=HC$4,$P61&lt;HD$4,$Q61&gt;=HD$4),NETWORKDAYS.INTL($P61,(HD$4)-1,1,(Holidays!$A$1:$A$248)),0)+IF(AND($P61&lt;HC$4,$Q61&lt;HD$4,$Q61&gt;=HC$4),NETWORKDAYS.INTL(HC$4,$Q61,1,(Holidays!$A$1:$A$248)),0)+IF(AND($P61&lt;HC$4,$Q61&gt;=HD$4,$Q61&gt;=HC$4),NETWORKDAYS.INTL(HC$4,(HD$4)-1,1,(Holidays!$A$1:$A$248)),0))*$S61,"")</f>
        <v>0</v>
      </c>
      <c r="HD61" s="191">
        <f>IFERROR((IF(AND($P61&gt;=HD$4,$P61&lt;HE$4,$Q61&lt;HE$4),NETWORKDAYS.INTL($P61,$Q61,1,(Holidays!$A$1:$A$248)),0)+IF(AND($P61&gt;=HD$4,$P61&lt;HE$4,$Q61&gt;=HE$4),NETWORKDAYS.INTL($P61,(HE$4)-1,1,(Holidays!$A$1:$A$248)),0)+IF(AND($P61&lt;HD$4,$Q61&lt;HE$4,$Q61&gt;=HD$4),NETWORKDAYS.INTL(HD$4,$Q61,1,(Holidays!$A$1:$A$248)),0)+IF(AND($P61&lt;HD$4,$Q61&gt;=HE$4,$Q61&gt;=HD$4),NETWORKDAYS.INTL(HD$4,(HE$4)-1,1,(Holidays!$A$1:$A$248)),0))*$S61,"")</f>
        <v>0</v>
      </c>
      <c r="HE61" s="191">
        <f>IFERROR((IF(AND($P61&gt;=HE$4,$P61&lt;HF$4,$Q61&lt;HF$4),NETWORKDAYS.INTL($P61,$Q61,1,(Holidays!$A$1:$A$248)),0)+IF(AND($P61&gt;=HE$4,$P61&lt;HF$4,$Q61&gt;=HF$4),NETWORKDAYS.INTL($P61,(HF$4)-1,1,(Holidays!$A$1:$A$248)),0)+IF(AND($P61&lt;HE$4,$Q61&lt;HF$4,$Q61&gt;=HE$4),NETWORKDAYS.INTL(HE$4,$Q61,1,(Holidays!$A$1:$A$248)),0)+IF(AND($P61&lt;HE$4,$Q61&gt;=HF$4,$Q61&gt;=HE$4),NETWORKDAYS.INTL(HE$4,(HF$4)-1,1,(Holidays!$A$1:$A$248)),0))*$S61,"")</f>
        <v>0</v>
      </c>
      <c r="HF61" s="191">
        <f>IFERROR((IF(AND($P61&gt;=HF$4,$P61&lt;HG$4,$Q61&lt;HG$4),NETWORKDAYS.INTL($P61,$Q61,1,(Holidays!$A$1:$A$248)),0)+IF(AND($P61&gt;=HF$4,$P61&lt;HG$4,$Q61&gt;=HG$4),NETWORKDAYS.INTL($P61,(HG$4)-1,1,(Holidays!$A$1:$A$248)),0)+IF(AND($P61&lt;HF$4,$Q61&lt;HG$4,$Q61&gt;=HF$4),NETWORKDAYS.INTL(HF$4,$Q61,1,(Holidays!$A$1:$A$248)),0)+IF(AND($P61&lt;HF$4,$Q61&gt;=HG$4,$Q61&gt;=HF$4),NETWORKDAYS.INTL(HF$4,(HG$4)-1,1,(Holidays!$A$1:$A$248)),0))*$S61,"")</f>
        <v>0</v>
      </c>
      <c r="HG61" s="191">
        <f>IFERROR((IF(AND($P61&gt;=HG$4,$P61&lt;HH$4,$Q61&lt;HH$4),NETWORKDAYS.INTL($P61,$Q61,1,(Holidays!$A$1:$A$248)),0)+IF(AND($P61&gt;=HG$4,$P61&lt;HH$4,$Q61&gt;=HH$4),NETWORKDAYS.INTL($P61,(HH$4)-1,1,(Holidays!$A$1:$A$248)),0)+IF(AND($P61&lt;HG$4,$Q61&lt;HH$4,$Q61&gt;=HG$4),NETWORKDAYS.INTL(HG$4,$Q61,1,(Holidays!$A$1:$A$248)),0)+IF(AND($P61&lt;HG$4,$Q61&gt;=HH$4,$Q61&gt;=HG$4),NETWORKDAYS.INTL(HG$4,(HH$4)-1,1,(Holidays!$A$1:$A$248)),0))*$S61,"")</f>
        <v>0</v>
      </c>
      <c r="HH61" s="191">
        <f>IFERROR((IF(AND($P61&gt;=HH$4,$P61&lt;HI$4,$Q61&lt;HI$4),NETWORKDAYS.INTL($P61,$Q61,1,(Holidays!$A$1:$A$248)),0)+IF(AND($P61&gt;=HH$4,$P61&lt;HI$4,$Q61&gt;=HI$4),NETWORKDAYS.INTL($P61,(HI$4)-1,1,(Holidays!$A$1:$A$248)),0)+IF(AND($P61&lt;HH$4,$Q61&lt;HI$4,$Q61&gt;=HH$4),NETWORKDAYS.INTL(HH$4,$Q61,1,(Holidays!$A$1:$A$248)),0)+IF(AND($P61&lt;HH$4,$Q61&gt;=HI$4,$Q61&gt;=HH$4),NETWORKDAYS.INTL(HH$4,(HI$4)-1,1,(Holidays!$A$1:$A$248)),0))*$S61,"")</f>
        <v>0</v>
      </c>
      <c r="HI61" s="191">
        <f>IFERROR((IF(AND($P61&gt;=HI$4,$P61&lt;HJ$4,$Q61&lt;HJ$4),NETWORKDAYS.INTL($P61,$Q61,1,(Holidays!$A$1:$A$248)),0)+IF(AND($P61&gt;=HI$4,$P61&lt;HJ$4,$Q61&gt;=HJ$4),NETWORKDAYS.INTL($P61,(HJ$4)-1,1,(Holidays!$A$1:$A$248)),0)+IF(AND($P61&lt;HI$4,$Q61&lt;HJ$4,$Q61&gt;=HI$4),NETWORKDAYS.INTL(HI$4,$Q61,1,(Holidays!$A$1:$A$248)),0)+IF(AND($P61&lt;HI$4,$Q61&gt;=HJ$4,$Q61&gt;=HI$4),NETWORKDAYS.INTL(HI$4,(HJ$4)-1,1,(Holidays!$A$1:$A$248)),0))*$S61,"")</f>
        <v>0</v>
      </c>
      <c r="HJ61" s="191">
        <f>IFERROR((IF(AND($P61&gt;=HJ$4,$P61&lt;HK$4,$Q61&lt;HK$4),NETWORKDAYS.INTL($P61,$Q61,1,(Holidays!$A$1:$A$248)),0)+IF(AND($P61&gt;=HJ$4,$P61&lt;HK$4,$Q61&gt;=HK$4),NETWORKDAYS.INTL($P61,(HK$4)-1,1,(Holidays!$A$1:$A$248)),0)+IF(AND($P61&lt;HJ$4,$Q61&lt;HK$4,$Q61&gt;=HJ$4),NETWORKDAYS.INTL(HJ$4,$Q61,1,(Holidays!$A$1:$A$248)),0)+IF(AND($P61&lt;HJ$4,$Q61&gt;=HK$4,$Q61&gt;=HJ$4),NETWORKDAYS.INTL(HJ$4,(HK$4)-1,1,(Holidays!$A$1:$A$248)),0))*$S61,"")</f>
        <v>0</v>
      </c>
      <c r="HK61" s="191">
        <f>IFERROR((IF(AND($P61&gt;=HK$4,$P61&lt;HL$4,$Q61&lt;HL$4),NETWORKDAYS.INTL($P61,$Q61,1,(Holidays!$A$1:$A$248)),0)+IF(AND($P61&gt;=HK$4,$P61&lt;HL$4,$Q61&gt;=HL$4),NETWORKDAYS.INTL($P61,(HL$4)-1,1,(Holidays!$A$1:$A$248)),0)+IF(AND($P61&lt;HK$4,$Q61&lt;HL$4,$Q61&gt;=HK$4),NETWORKDAYS.INTL(HK$4,$Q61,1,(Holidays!$A$1:$A$248)),0)+IF(AND($P61&lt;HK$4,$Q61&gt;=HL$4,$Q61&gt;=HK$4),NETWORKDAYS.INTL(HK$4,(HL$4)-1,1,(Holidays!$A$1:$A$248)),0))*$S61,"")</f>
        <v>0</v>
      </c>
      <c r="HL61" s="191">
        <f>IFERROR((IF(AND($P61&gt;=HL$4,$P61&lt;HM$4,$Q61&lt;HM$4),NETWORKDAYS.INTL($P61,$Q61,1,(Holidays!$A$1:$A$248)),0)+IF(AND($P61&gt;=HL$4,$P61&lt;HM$4,$Q61&gt;=HM$4),NETWORKDAYS.INTL($P61,(HM$4)-1,1,(Holidays!$A$1:$A$248)),0)+IF(AND($P61&lt;HL$4,$Q61&lt;HM$4,$Q61&gt;=HL$4),NETWORKDAYS.INTL(HL$4,$Q61,1,(Holidays!$A$1:$A$248)),0)+IF(AND($P61&lt;HL$4,$Q61&gt;=HM$4,$Q61&gt;=HL$4),NETWORKDAYS.INTL(HL$4,(HM$4)-1,1,(Holidays!$A$1:$A$248)),0))*$S61,"")</f>
        <v>0</v>
      </c>
      <c r="HM61" s="191">
        <f>IFERROR((IF(AND($P61&gt;=HM$4,$P61&lt;HN$4,$Q61&lt;HN$4),NETWORKDAYS.INTL($P61,$Q61,1,(Holidays!$A$1:$A$248)),0)+IF(AND($P61&gt;=HM$4,$P61&lt;HN$4,$Q61&gt;=HN$4),NETWORKDAYS.INTL($P61,(HN$4)-1,1,(Holidays!$A$1:$A$248)),0)+IF(AND($P61&lt;HM$4,$Q61&lt;HN$4,$Q61&gt;=HM$4),NETWORKDAYS.INTL(HM$4,$Q61,1,(Holidays!$A$1:$A$248)),0)+IF(AND($P61&lt;HM$4,$Q61&gt;=HN$4,$Q61&gt;=HM$4),NETWORKDAYS.INTL(HM$4,(HN$4)-1,1,(Holidays!$A$1:$A$248)),0))*$S61,"")</f>
        <v>0</v>
      </c>
      <c r="HN61" s="191">
        <f>IFERROR((IF(AND($P61&gt;=HN$4,$P61&lt;HO$4,$Q61&lt;HO$4),NETWORKDAYS.INTL($P61,$Q61,1,(Holidays!$A$1:$A$248)),0)+IF(AND($P61&gt;=HN$4,$P61&lt;HO$4,$Q61&gt;=HO$4),NETWORKDAYS.INTL($P61,(HO$4)-1,1,(Holidays!$A$1:$A$248)),0)+IF(AND($P61&lt;HN$4,$Q61&lt;HO$4,$Q61&gt;=HN$4),NETWORKDAYS.INTL(HN$4,$Q61,1,(Holidays!$A$1:$A$248)),0)+IF(AND($P61&lt;HN$4,$Q61&gt;=HO$4,$Q61&gt;=HN$4),NETWORKDAYS.INTL(HN$4,(HO$4)-1,1,(Holidays!$A$1:$A$248)),0))*$S61,"")</f>
        <v>0</v>
      </c>
      <c r="HO61" s="191">
        <f>IFERROR((IF(AND($P61&gt;=HO$4,$P61&lt;HP$4,$Q61&lt;HP$4),NETWORKDAYS.INTL($P61,$Q61,1,(Holidays!$A$1:$A$248)),0)+IF(AND($P61&gt;=HO$4,$P61&lt;HP$4,$Q61&gt;=HP$4),NETWORKDAYS.INTL($P61,(HP$4)-1,1,(Holidays!$A$1:$A$248)),0)+IF(AND($P61&lt;HO$4,$Q61&lt;HP$4,$Q61&gt;=HO$4),NETWORKDAYS.INTL(HO$4,$Q61,1,(Holidays!$A$1:$A$248)),0)+IF(AND($P61&lt;HO$4,$Q61&gt;=HP$4,$Q61&gt;=HO$4),NETWORKDAYS.INTL(HO$4,(HP$4)-1,1,(Holidays!$A$1:$A$248)),0))*$S61,"")</f>
        <v>0</v>
      </c>
      <c r="HP61" s="191">
        <f>IFERROR((IF(AND($P61&gt;=HP$4,$P61&lt;HQ$4,$Q61&lt;HQ$4),NETWORKDAYS.INTL($P61,$Q61,1,(Holidays!$A$1:$A$248)),0)+IF(AND($P61&gt;=HP$4,$P61&lt;HQ$4,$Q61&gt;=HQ$4),NETWORKDAYS.INTL($P61,(HQ$4)-1,1,(Holidays!$A$1:$A$248)),0)+IF(AND($P61&lt;HP$4,$Q61&lt;HQ$4,$Q61&gt;=HP$4),NETWORKDAYS.INTL(HP$4,$Q61,1,(Holidays!$A$1:$A$248)),0)+IF(AND($P61&lt;HP$4,$Q61&gt;=HQ$4,$Q61&gt;=HP$4),NETWORKDAYS.INTL(HP$4,(HQ$4)-1,1,(Holidays!$A$1:$A$248)),0))*$S61,"")</f>
        <v>0</v>
      </c>
      <c r="HQ61" s="191">
        <f>IFERROR((IF(AND($P61&gt;=HQ$4,$P61&lt;HR$4,$Q61&lt;HR$4),NETWORKDAYS.INTL($P61,$Q61,1,(Holidays!$A$1:$A$248)),0)+IF(AND($P61&gt;=HQ$4,$P61&lt;HR$4,$Q61&gt;=HR$4),NETWORKDAYS.INTL($P61,(HR$4)-1,1,(Holidays!$A$1:$A$248)),0)+IF(AND($P61&lt;HQ$4,$Q61&lt;HR$4,$Q61&gt;=HQ$4),NETWORKDAYS.INTL(HQ$4,$Q61,1,(Holidays!$A$1:$A$248)),0)+IF(AND($P61&lt;HQ$4,$Q61&gt;=HR$4,$Q61&gt;=HQ$4),NETWORKDAYS.INTL(HQ$4,(HR$4)-1,1,(Holidays!$A$1:$A$248)),0))*$S61,"")</f>
        <v>0</v>
      </c>
      <c r="HR61" s="191">
        <f>IFERROR((IF(AND($P61&gt;=HR$4,$P61&lt;HS$4,$Q61&lt;HS$4),NETWORKDAYS.INTL($P61,$Q61,1,(Holidays!$A$1:$A$248)),0)+IF(AND($P61&gt;=HR$4,$P61&lt;HS$4,$Q61&gt;=HS$4),NETWORKDAYS.INTL($P61,(HS$4)-1,1,(Holidays!$A$1:$A$248)),0)+IF(AND($P61&lt;HR$4,$Q61&lt;HS$4,$Q61&gt;=HR$4),NETWORKDAYS.INTL(HR$4,$Q61,1,(Holidays!$A$1:$A$248)),0)+IF(AND($P61&lt;HR$4,$Q61&gt;=HS$4,$Q61&gt;=HR$4),NETWORKDAYS.INTL(HR$4,(HS$4)-1,1,(Holidays!$A$1:$A$248)),0))*$S61,"")</f>
        <v>0</v>
      </c>
      <c r="HS61" s="191">
        <f>IFERROR((IF(AND($P61&gt;=HS$4,$P61&lt;HT$4,$Q61&lt;HT$4),NETWORKDAYS.INTL($P61,$Q61,1,(Holidays!$A$1:$A$248)),0)+IF(AND($P61&gt;=HS$4,$P61&lt;HT$4,$Q61&gt;=HT$4),NETWORKDAYS.INTL($P61,(HT$4)-1,1,(Holidays!$A$1:$A$248)),0)+IF(AND($P61&lt;HS$4,$Q61&lt;HT$4,$Q61&gt;=HS$4),NETWORKDAYS.INTL(HS$4,$Q61,1,(Holidays!$A$1:$A$248)),0)+IF(AND($P61&lt;HS$4,$Q61&gt;=HT$4,$Q61&gt;=HS$4),NETWORKDAYS.INTL(HS$4,(HT$4)-1,1,(Holidays!$A$1:$A$248)),0))*$S61,"")</f>
        <v>0</v>
      </c>
      <c r="HT61" s="191">
        <f>IFERROR((IF(AND($P61&gt;=HT$4,$P61&lt;HU$4,$Q61&lt;HU$4),NETWORKDAYS.INTL($P61,$Q61,1,(Holidays!$A$1:$A$248)),0)+IF(AND($P61&gt;=HT$4,$P61&lt;HU$4,$Q61&gt;=HU$4),NETWORKDAYS.INTL($P61,(HU$4)-1,1,(Holidays!$A$1:$A$248)),0)+IF(AND($P61&lt;HT$4,$Q61&lt;HU$4,$Q61&gt;=HT$4),NETWORKDAYS.INTL(HT$4,$Q61,1,(Holidays!$A$1:$A$248)),0)+IF(AND($P61&lt;HT$4,$Q61&gt;=HU$4,$Q61&gt;=HT$4),NETWORKDAYS.INTL(HT$4,(HU$4)-1,1,(Holidays!$A$1:$A$248)),0))*$S61,"")</f>
        <v>0</v>
      </c>
      <c r="HU61" s="191">
        <f>IFERROR((IF(AND($P61&gt;=HU$4,$P61&lt;HV$4,$Q61&lt;HV$4),NETWORKDAYS.INTL($P61,$Q61,1,(Holidays!$A$1:$A$248)),0)+IF(AND($P61&gt;=HU$4,$P61&lt;HV$4,$Q61&gt;=HV$4),NETWORKDAYS.INTL($P61,(HV$4)-1,1,(Holidays!$A$1:$A$248)),0)+IF(AND($P61&lt;HU$4,$Q61&lt;HV$4,$Q61&gt;=HU$4),NETWORKDAYS.INTL(HU$4,$Q61,1,(Holidays!$A$1:$A$248)),0)+IF(AND($P61&lt;HU$4,$Q61&gt;=HV$4,$Q61&gt;=HU$4),NETWORKDAYS.INTL(HU$4,(HV$4)-1,1,(Holidays!$A$1:$A$248)),0))*$S61,"")</f>
        <v>0</v>
      </c>
      <c r="HV61" s="191">
        <f>IFERROR((IF(AND($P61&gt;=HV$4,$P61&lt;HW$4,$Q61&lt;HW$4),NETWORKDAYS.INTL($P61,$Q61,1,(Holidays!$A$1:$A$248)),0)+IF(AND($P61&gt;=HV$4,$P61&lt;HW$4,$Q61&gt;=HW$4),NETWORKDAYS.INTL($P61,(HW$4)-1,1,(Holidays!$A$1:$A$248)),0)+IF(AND($P61&lt;HV$4,$Q61&lt;HW$4,$Q61&gt;=HV$4),NETWORKDAYS.INTL(HV$4,$Q61,1,(Holidays!$A$1:$A$248)),0)+IF(AND($P61&lt;HV$4,$Q61&gt;=HW$4,$Q61&gt;=HV$4),NETWORKDAYS.INTL(HV$4,(HW$4)-1,1,(Holidays!$A$1:$A$248)),0))*$S61,"")</f>
        <v>0</v>
      </c>
      <c r="HW61" s="191">
        <f>IFERROR((IF(AND($P61&gt;=HW$4,$P61&lt;HX$4,$Q61&lt;HX$4),NETWORKDAYS.INTL($P61,$Q61,1,(Holidays!$A$1:$A$248)),0)+IF(AND($P61&gt;=HW$4,$P61&lt;HX$4,$Q61&gt;=HX$4),NETWORKDAYS.INTL($P61,(HX$4)-1,1,(Holidays!$A$1:$A$248)),0)+IF(AND($P61&lt;HW$4,$Q61&lt;HX$4,$Q61&gt;=HW$4),NETWORKDAYS.INTL(HW$4,$Q61,1,(Holidays!$A$1:$A$248)),0)+IF(AND($P61&lt;HW$4,$Q61&gt;=HX$4,$Q61&gt;=HW$4),NETWORKDAYS.INTL(HW$4,(HX$4)-1,1,(Holidays!$A$1:$A$248)),0))*$S61,"")</f>
        <v>0</v>
      </c>
      <c r="HX61" s="191">
        <f>IFERROR((IF(AND($P61&gt;=HX$4,$P61&lt;HY$4,$Q61&lt;HY$4),NETWORKDAYS.INTL($P61,$Q61,1,(Holidays!$A$1:$A$248)),0)+IF(AND($P61&gt;=HX$4,$P61&lt;HY$4,$Q61&gt;=HY$4),NETWORKDAYS.INTL($P61,(HY$4)-1,1,(Holidays!$A$1:$A$248)),0)+IF(AND($P61&lt;HX$4,$Q61&lt;HY$4,$Q61&gt;=HX$4),NETWORKDAYS.INTL(HX$4,$Q61,1,(Holidays!$A$1:$A$248)),0)+IF(AND($P61&lt;HX$4,$Q61&gt;=HY$4,$Q61&gt;=HX$4),NETWORKDAYS.INTL(HX$4,(HY$4)-1,1,(Holidays!$A$1:$A$248)),0))*$S61,"")</f>
        <v>0</v>
      </c>
      <c r="HY61" s="191">
        <f>IFERROR((IF(AND($P61&gt;=HY$4,$P61&lt;HZ$4,$Q61&lt;HZ$4),NETWORKDAYS.INTL($P61,$Q61,1,(Holidays!$A$1:$A$248)),0)+IF(AND($P61&gt;=HY$4,$P61&lt;HZ$4,$Q61&gt;=HZ$4),NETWORKDAYS.INTL($P61,(HZ$4)-1,1,(Holidays!$A$1:$A$248)),0)+IF(AND($P61&lt;HY$4,$Q61&lt;HZ$4,$Q61&gt;=HY$4),NETWORKDAYS.INTL(HY$4,$Q61,1,(Holidays!$A$1:$A$248)),0)+IF(AND($P61&lt;HY$4,$Q61&gt;=HZ$4,$Q61&gt;=HY$4),NETWORKDAYS.INTL(HY$4,(HZ$4)-1,1,(Holidays!$A$1:$A$248)),0))*$S61,"")</f>
        <v>0</v>
      </c>
      <c r="HZ61" s="191">
        <f>IFERROR((IF(AND($P61&gt;=HZ$4,$P61&lt;IA$4,$Q61&lt;IA$4),NETWORKDAYS.INTL($P61,$Q61,1,(Holidays!$A$1:$A$248)),0)+IF(AND($P61&gt;=HZ$4,$P61&lt;IA$4,$Q61&gt;=IA$4),NETWORKDAYS.INTL($P61,(IA$4)-1,1,(Holidays!$A$1:$A$248)),0)+IF(AND($P61&lt;HZ$4,$Q61&lt;IA$4,$Q61&gt;=HZ$4),NETWORKDAYS.INTL(HZ$4,$Q61,1,(Holidays!$A$1:$A$248)),0)+IF(AND($P61&lt;HZ$4,$Q61&gt;=IA$4,$Q61&gt;=HZ$4),NETWORKDAYS.INTL(HZ$4,(IA$4)-1,1,(Holidays!$A$1:$A$248)),0))*$S61,"")</f>
        <v>0</v>
      </c>
      <c r="IA61" s="191">
        <f>IFERROR((IF(AND($P61&gt;=IA$4,$P61&lt;IB$4,$Q61&lt;IB$4),NETWORKDAYS.INTL($P61,$Q61,1,(Holidays!$A$1:$A$248)),0)+IF(AND($P61&gt;=IA$4,$P61&lt;IB$4,$Q61&gt;=IB$4),NETWORKDAYS.INTL($P61,(IB$4)-1,1,(Holidays!$A$1:$A$248)),0)+IF(AND($P61&lt;IA$4,$Q61&lt;IB$4,$Q61&gt;=IA$4),NETWORKDAYS.INTL(IA$4,$Q61,1,(Holidays!$A$1:$A$248)),0)+IF(AND($P61&lt;IA$4,$Q61&gt;=IB$4,$Q61&gt;=IA$4),NETWORKDAYS.INTL(IA$4,(IB$4)-1,1,(Holidays!$A$1:$A$248)),0))*$S61,"")</f>
        <v>0</v>
      </c>
      <c r="IB61" s="191">
        <f>IFERROR((IF(AND($P61&gt;=IB$4,$P61&lt;IC$4,$Q61&lt;IC$4),NETWORKDAYS.INTL($P61,$Q61,1,(Holidays!$A$1:$A$248)),0)+IF(AND($P61&gt;=IB$4,$P61&lt;IC$4,$Q61&gt;=IC$4),NETWORKDAYS.INTL($P61,(IC$4)-1,1,(Holidays!$A$1:$A$248)),0)+IF(AND($P61&lt;IB$4,$Q61&lt;IC$4,$Q61&gt;=IB$4),NETWORKDAYS.INTL(IB$4,$Q61,1,(Holidays!$A$1:$A$248)),0)+IF(AND($P61&lt;IB$4,$Q61&gt;=IC$4,$Q61&gt;=IB$4),NETWORKDAYS.INTL(IB$4,(IC$4)-1,1,(Holidays!$A$1:$A$248)),0))*$S61,"")</f>
        <v>0</v>
      </c>
      <c r="IC61" s="191">
        <f>IFERROR((IF(AND($P61&gt;=IC$4,$P61&lt;ID$4,$Q61&lt;ID$4),NETWORKDAYS.INTL($P61,$Q61,1,(Holidays!$A$1:$A$248)),0)+IF(AND($P61&gt;=IC$4,$P61&lt;ID$4,$Q61&gt;=ID$4),NETWORKDAYS.INTL($P61,(ID$4)-1,1,(Holidays!$A$1:$A$248)),0)+IF(AND($P61&lt;IC$4,$Q61&lt;ID$4,$Q61&gt;=IC$4),NETWORKDAYS.INTL(IC$4,$Q61,1,(Holidays!$A$1:$A$248)),0)+IF(AND($P61&lt;IC$4,$Q61&gt;=ID$4,$Q61&gt;=IC$4),NETWORKDAYS.INTL(IC$4,(ID$4)-1,1,(Holidays!$A$1:$A$248)),0))*$S61,"")</f>
        <v>0</v>
      </c>
      <c r="ID61" s="191">
        <f>IFERROR((IF(AND($P61&gt;=ID$4,$P61&lt;IE$4,$Q61&lt;IE$4),NETWORKDAYS.INTL($P61,$Q61,1,(Holidays!$A$1:$A$248)),0)+IF(AND($P61&gt;=ID$4,$P61&lt;IE$4,$Q61&gt;=IE$4),NETWORKDAYS.INTL($P61,(IE$4)-1,1,(Holidays!$A$1:$A$248)),0)+IF(AND($P61&lt;ID$4,$Q61&lt;IE$4,$Q61&gt;=ID$4),NETWORKDAYS.INTL(ID$4,$Q61,1,(Holidays!$A$1:$A$248)),0)+IF(AND($P61&lt;ID$4,$Q61&gt;=IE$4,$Q61&gt;=ID$4),NETWORKDAYS.INTL(ID$4,(IE$4)-1,1,(Holidays!$A$1:$A$248)),0))*$S61,"")</f>
        <v>0</v>
      </c>
      <c r="IE61" s="191">
        <f>IFERROR((IF(AND($P61&gt;=IE$4,$P61&lt;IF$4,$Q61&lt;IF$4),NETWORKDAYS.INTL($P61,$Q61,1,(Holidays!$A$1:$A$248)),0)+IF(AND($P61&gt;=IE$4,$P61&lt;IF$4,$Q61&gt;=IF$4),NETWORKDAYS.INTL($P61,(IF$4)-1,1,(Holidays!$A$1:$A$248)),0)+IF(AND($P61&lt;IE$4,$Q61&lt;IF$4,$Q61&gt;=IE$4),NETWORKDAYS.INTL(IE$4,$Q61,1,(Holidays!$A$1:$A$248)),0)+IF(AND($P61&lt;IE$4,$Q61&gt;=IF$4,$Q61&gt;=IE$4),NETWORKDAYS.INTL(IE$4,(IF$4)-1,1,(Holidays!$A$1:$A$248)),0))*$S61,"")</f>
        <v>0</v>
      </c>
      <c r="IF61" s="191">
        <f>IFERROR((IF(AND($P61&gt;=IF$4,$P61&lt;IG$4,$Q61&lt;IG$4),NETWORKDAYS.INTL($P61,$Q61,1,(Holidays!$A$1:$A$248)),0)+IF(AND($P61&gt;=IF$4,$P61&lt;IG$4,$Q61&gt;=IG$4),NETWORKDAYS.INTL($P61,(IG$4)-1,1,(Holidays!$A$1:$A$248)),0)+IF(AND($P61&lt;IF$4,$Q61&lt;IG$4,$Q61&gt;=IF$4),NETWORKDAYS.INTL(IF$4,$Q61,1,(Holidays!$A$1:$A$248)),0)+IF(AND($P61&lt;IF$4,$Q61&gt;=IG$4,$Q61&gt;=IF$4),NETWORKDAYS.INTL(IF$4,(IG$4)-1,1,(Holidays!$A$1:$A$248)),0))*$S61,"")</f>
        <v>0</v>
      </c>
      <c r="IG61" s="191">
        <f>IFERROR((IF(AND($P61&gt;=IG$4,$P61&lt;IH$4,$Q61&lt;IH$4),NETWORKDAYS.INTL($P61,$Q61,1,(Holidays!$A$1:$A$248)),0)+IF(AND($P61&gt;=IG$4,$P61&lt;IH$4,$Q61&gt;=IH$4),NETWORKDAYS.INTL($P61,(IH$4)-1,1,(Holidays!$A$1:$A$248)),0)+IF(AND($P61&lt;IG$4,$Q61&lt;IH$4,$Q61&gt;=IG$4),NETWORKDAYS.INTL(IG$4,$Q61,1,(Holidays!$A$1:$A$248)),0)+IF(AND($P61&lt;IG$4,$Q61&gt;=IH$4,$Q61&gt;=IG$4),NETWORKDAYS.INTL(IG$4,(IH$4)-1,1,(Holidays!$A$1:$A$248)),0))*$S61,"")</f>
        <v>0</v>
      </c>
      <c r="IH61" s="191">
        <f>IFERROR((IF(AND($P61&gt;=IH$4,$P61&lt;II$4,$Q61&lt;II$4),NETWORKDAYS.INTL($P61,$Q61,1,(Holidays!$A$1:$A$248)),0)+IF(AND($P61&gt;=IH$4,$P61&lt;II$4,$Q61&gt;=II$4),NETWORKDAYS.INTL($P61,(II$4)-1,1,(Holidays!$A$1:$A$248)),0)+IF(AND($P61&lt;IH$4,$Q61&lt;II$4,$Q61&gt;=IH$4),NETWORKDAYS.INTL(IH$4,$Q61,1,(Holidays!$A$1:$A$248)),0)+IF(AND($P61&lt;IH$4,$Q61&gt;=II$4,$Q61&gt;=IH$4),NETWORKDAYS.INTL(IH$4,(II$4)-1,1,(Holidays!$A$1:$A$248)),0))*$S61,"")</f>
        <v>0</v>
      </c>
      <c r="II61" s="191">
        <f>IFERROR((IF(AND($P61&gt;=II$4,$P61&lt;IJ$4,$Q61&lt;IJ$4),NETWORKDAYS.INTL($P61,$Q61,1,(Holidays!$A$1:$A$248)),0)+IF(AND($P61&gt;=II$4,$P61&lt;IJ$4,$Q61&gt;=IJ$4),NETWORKDAYS.INTL($P61,(IJ$4)-1,1,(Holidays!$A$1:$A$248)),0)+IF(AND($P61&lt;II$4,$Q61&lt;IJ$4,$Q61&gt;=II$4),NETWORKDAYS.INTL(II$4,$Q61,1,(Holidays!$A$1:$A$248)),0)+IF(AND($P61&lt;II$4,$Q61&gt;=IJ$4,$Q61&gt;=II$4),NETWORKDAYS.INTL(II$4,(IJ$4)-1,1,(Holidays!$A$1:$A$248)),0))*$S61,"")</f>
        <v>0</v>
      </c>
      <c r="IJ61" s="191">
        <f>IFERROR((IF(AND($P61&gt;=IJ$4,$P61&lt;IK$4,$Q61&lt;IK$4),NETWORKDAYS.INTL($P61,$Q61,1,(Holidays!$A$1:$A$248)),0)+IF(AND($P61&gt;=IJ$4,$P61&lt;IK$4,$Q61&gt;=IK$4),NETWORKDAYS.INTL($P61,(IK$4)-1,1,(Holidays!$A$1:$A$248)),0)+IF(AND($P61&lt;IJ$4,$Q61&lt;IK$4,$Q61&gt;=IJ$4),NETWORKDAYS.INTL(IJ$4,$Q61,1,(Holidays!$A$1:$A$248)),0)+IF(AND($P61&lt;IJ$4,$Q61&gt;=IK$4,$Q61&gt;=IJ$4),NETWORKDAYS.INTL(IJ$4,(IK$4)-1,1,(Holidays!$A$1:$A$248)),0))*$S61,"")</f>
        <v>0</v>
      </c>
      <c r="IK61" s="191">
        <f>IFERROR((IF(AND($P61&gt;=IK$4,$P61&lt;IL$4,$Q61&lt;IL$4),NETWORKDAYS.INTL($P61,$Q61,1,(Holidays!$A$1:$A$248)),0)+IF(AND($P61&gt;=IK$4,$P61&lt;IL$4,$Q61&gt;=IL$4),NETWORKDAYS.INTL($P61,(IL$4)-1,1,(Holidays!$A$1:$A$248)),0)+IF(AND($P61&lt;IK$4,$Q61&lt;IL$4,$Q61&gt;=IK$4),NETWORKDAYS.INTL(IK$4,$Q61,1,(Holidays!$A$1:$A$248)),0)+IF(AND($P61&lt;IK$4,$Q61&gt;=IL$4,$Q61&gt;=IK$4),NETWORKDAYS.INTL(IK$4,(IL$4)-1,1,(Holidays!$A$1:$A$248)),0))*$S61,"")</f>
        <v>0</v>
      </c>
      <c r="IL61" s="191">
        <f>IFERROR((IF(AND($P61&gt;=IL$4,$P61&lt;IM$4,$Q61&lt;IM$4),NETWORKDAYS.INTL($P61,$Q61,1,(Holidays!$A$1:$A$248)),0)+IF(AND($P61&gt;=IL$4,$P61&lt;IM$4,$Q61&gt;=IM$4),NETWORKDAYS.INTL($P61,(IM$4)-1,1,(Holidays!$A$1:$A$248)),0)+IF(AND($P61&lt;IL$4,$Q61&lt;IM$4,$Q61&gt;=IL$4),NETWORKDAYS.INTL(IL$4,$Q61,1,(Holidays!$A$1:$A$248)),0)+IF(AND($P61&lt;IL$4,$Q61&gt;=IM$4,$Q61&gt;=IL$4),NETWORKDAYS.INTL(IL$4,(IM$4)-1,1,(Holidays!$A$1:$A$248)),0))*$S61,"")</f>
        <v>0</v>
      </c>
      <c r="IM61" s="191">
        <f>IFERROR((IF(AND($P61&gt;=IM$4,$P61&lt;IN$4,$Q61&lt;IN$4),NETWORKDAYS.INTL($P61,$Q61,1,(Holidays!$A$1:$A$248)),0)+IF(AND($P61&gt;=IM$4,$P61&lt;IN$4,$Q61&gt;=IN$4),NETWORKDAYS.INTL($P61,(IN$4)-1,1,(Holidays!$A$1:$A$248)),0)+IF(AND($P61&lt;IM$4,$Q61&lt;IN$4,$Q61&gt;=IM$4),NETWORKDAYS.INTL(IM$4,$Q61,1,(Holidays!$A$1:$A$248)),0)+IF(AND($P61&lt;IM$4,$Q61&gt;=IN$4,$Q61&gt;=IM$4),NETWORKDAYS.INTL(IM$4,(IN$4)-1,1,(Holidays!$A$1:$A$248)),0))*$S61,"")</f>
        <v>0</v>
      </c>
      <c r="IN61" s="191">
        <f>IFERROR((IF(AND($P61&gt;=IN$4,$P61&lt;IO$4,$Q61&lt;IO$4),NETWORKDAYS.INTL($P61,$Q61,1,(Holidays!$A$1:$A$248)),0)+IF(AND($P61&gt;=IN$4,$P61&lt;IO$4,$Q61&gt;=IO$4),NETWORKDAYS.INTL($P61,(IO$4)-1,1,(Holidays!$A$1:$A$248)),0)+IF(AND($P61&lt;IN$4,$Q61&lt;IO$4,$Q61&gt;=IN$4),NETWORKDAYS.INTL(IN$4,$Q61,1,(Holidays!$A$1:$A$248)),0)+IF(AND($P61&lt;IN$4,$Q61&gt;=IO$4,$Q61&gt;=IN$4),NETWORKDAYS.INTL(IN$4,(IO$4)-1,1,(Holidays!$A$1:$A$248)),0))*$S61,"")</f>
        <v>0</v>
      </c>
      <c r="IO61" s="193">
        <f>IFERROR((IF(AND($P61&gt;=IO$4,$P61&lt;IP$4,$Q61&lt;IP$4),NETWORKDAYS.INTL($P61,$Q61,1,(Holidays!$A$1:$A$248)),0)+IF(AND($P61&gt;=IO$4,$P61&lt;IP$4,$Q61&gt;=IP$4),NETWORKDAYS.INTL($P61,(IP$4)-1,1,(Holidays!$A$1:$A$248)),0)+IF(AND($P61&lt;IO$4,$Q61&lt;IP$4,$Q61&gt;=IO$4),NETWORKDAYS.INTL(IO$4,$Q61,1,(Holidays!$A$1:$A$248)),0)+IF(AND($P61&lt;IO$4,$Q61&gt;=IP$4,$Q61&gt;=IO$4),NETWORKDAYS.INTL(IO$4,(IP$4)-1,1,(Holidays!$A$1:$A$248)),0))*$S61,"")</f>
        <v>0</v>
      </c>
    </row>
    <row r="62" spans="2:249" ht="15" customHeight="1">
      <c r="B62" s="59">
        <f>'A-1_MH Estimation'!B61</f>
        <v>0</v>
      </c>
      <c r="C62" s="60" t="str">
        <f>IFERROR(VLOOKUP(B62,'A-1_MH Estimation'!$B$57:$C$61,2,0),"")</f>
        <v/>
      </c>
      <c r="D62" s="174">
        <f>IFERROR(VLOOKUP(C62,'A-1_MH Estimation'!$C$7:$K$61,9,0)*1,0)</f>
        <v>0</v>
      </c>
      <c r="E62" s="165"/>
      <c r="F62" s="166"/>
      <c r="G62" s="166"/>
      <c r="H62" s="166"/>
      <c r="I62" s="166"/>
      <c r="J62" s="167"/>
      <c r="K62" s="354">
        <f t="shared" ca="1" si="439"/>
        <v>0</v>
      </c>
      <c r="L62" s="307"/>
      <c r="M62" s="307"/>
      <c r="N62" s="307"/>
      <c r="O62" s="167"/>
      <c r="P62" s="311"/>
      <c r="Q62" s="171"/>
      <c r="R62" s="170">
        <f>NETWORKDAYS.INTL(P62,Q62,1,Holidays!$A$1:$A$248)</f>
        <v>0</v>
      </c>
      <c r="S62" s="62">
        <f>IFERROR(D62/R62,0)</f>
        <v>0</v>
      </c>
      <c r="U62" s="253">
        <f>SUM($V62:IO62)</f>
        <v>0</v>
      </c>
      <c r="V62" s="190">
        <f>IFERROR((IF(AND($P62&gt;=V$4,$P62&lt;W$4,$Q62&lt;W$4),NETWORKDAYS.INTL($P62,$Q62,1,(Holidays!$A$1:$A$248)),0)+IF(AND($P62&gt;=V$4,$P62&lt;W$4,$Q62&gt;=W$4),NETWORKDAYS.INTL($P62,(W$4)-1,1,(Holidays!$A$1:$A$248)),0)+IF(AND($P62&lt;V$4,$Q62&lt;W$4,$Q62&gt;=V$4),NETWORKDAYS.INTL(V$4,$Q62,1,(Holidays!$A$1:$A$248)),0)+IF(AND($P62&lt;V$4,$Q62&gt;=W$4,$Q62&gt;=V$4),NETWORKDAYS.INTL(V$4,(W$4)-1,1,(Holidays!$A$1:$A$248)),0))*$S62,"")</f>
        <v>0</v>
      </c>
      <c r="W62" s="191">
        <f>IFERROR((IF(AND($P62&gt;=W$4,$P62&lt;X$4,$Q62&lt;X$4),NETWORKDAYS.INTL($P62,$Q62,1,(Holidays!$A$1:$A$248)),0)+IF(AND($P62&gt;=W$4,$P62&lt;X$4,$Q62&gt;=X$4),NETWORKDAYS.INTL($P62,(X$4)-1,1,(Holidays!$A$1:$A$248)),0)+IF(AND($P62&lt;W$4,$Q62&lt;X$4,$Q62&gt;=W$4),NETWORKDAYS.INTL(W$4,$Q62,1,(Holidays!$A$1:$A$248)),0)+IF(AND($P62&lt;W$4,$Q62&gt;=X$4,$Q62&gt;=W$4),NETWORKDAYS.INTL(W$4,(X$4)-1,1,(Holidays!$A$1:$A$248)),0))*$S62,"")</f>
        <v>0</v>
      </c>
      <c r="X62" s="191">
        <f>IFERROR((IF(AND($P62&gt;=X$4,$P62&lt;Y$4,$Q62&lt;Y$4),NETWORKDAYS.INTL($P62,$Q62,1,(Holidays!$A$1:$A$248)),0)+IF(AND($P62&gt;=X$4,$P62&lt;Y$4,$Q62&gt;=Y$4),NETWORKDAYS.INTL($P62,(Y$4)-1,1,(Holidays!$A$1:$A$248)),0)+IF(AND($P62&lt;X$4,$Q62&lt;Y$4,$Q62&gt;=X$4),NETWORKDAYS.INTL(X$4,$Q62,1,(Holidays!$A$1:$A$248)),0)+IF(AND($P62&lt;X$4,$Q62&gt;=Y$4,$Q62&gt;=X$4),NETWORKDAYS.INTL(X$4,(Y$4)-1,1,(Holidays!$A$1:$A$248)),0))*$S62,"")</f>
        <v>0</v>
      </c>
      <c r="Y62" s="191">
        <f>IFERROR((IF(AND($P62&gt;=Y$4,$P62&lt;Z$4,$Q62&lt;Z$4),NETWORKDAYS.INTL($P62,$Q62,1,(Holidays!$A$1:$A$248)),0)+IF(AND($P62&gt;=Y$4,$P62&lt;Z$4,$Q62&gt;=Z$4),NETWORKDAYS.INTL($P62,(Z$4)-1,1,(Holidays!$A$1:$A$248)),0)+IF(AND($P62&lt;Y$4,$Q62&lt;Z$4,$Q62&gt;=Y$4),NETWORKDAYS.INTL(Y$4,$Q62,1,(Holidays!$A$1:$A$248)),0)+IF(AND($P62&lt;Y$4,$Q62&gt;=Z$4,$Q62&gt;=Y$4),NETWORKDAYS.INTL(Y$4,(Z$4)-1,1,(Holidays!$A$1:$A$248)),0))*$S62,"")</f>
        <v>0</v>
      </c>
      <c r="Z62" s="191">
        <f>IFERROR((IF(AND($P62&gt;=Z$4,$P62&lt;AA$4,$Q62&lt;AA$4),NETWORKDAYS.INTL($P62,$Q62,1,(Holidays!$A$1:$A$248)),0)+IF(AND($P62&gt;=Z$4,$P62&lt;AA$4,$Q62&gt;=AA$4),NETWORKDAYS.INTL($P62,(AA$4)-1,1,(Holidays!$A$1:$A$248)),0)+IF(AND($P62&lt;Z$4,$Q62&lt;AA$4,$Q62&gt;=Z$4),NETWORKDAYS.INTL(Z$4,$Q62,1,(Holidays!$A$1:$A$248)),0)+IF(AND($P62&lt;Z$4,$Q62&gt;=AA$4,$Q62&gt;=Z$4),NETWORKDAYS.INTL(Z$4,(AA$4)-1,1,(Holidays!$A$1:$A$248)),0))*$S62,"")</f>
        <v>0</v>
      </c>
      <c r="AA62" s="191">
        <f>IFERROR((IF(AND($P62&gt;=AA$4,$P62&lt;AB$4,$Q62&lt;AB$4),NETWORKDAYS.INTL($P62,$Q62,1,(Holidays!$A$1:$A$248)),0)+IF(AND($P62&gt;=AA$4,$P62&lt;AB$4,$Q62&gt;=AB$4),NETWORKDAYS.INTL($P62,(AB$4)-1,1,(Holidays!$A$1:$A$248)),0)+IF(AND($P62&lt;AA$4,$Q62&lt;AB$4,$Q62&gt;=AA$4),NETWORKDAYS.INTL(AA$4,$Q62,1,(Holidays!$A$1:$A$248)),0)+IF(AND($P62&lt;AA$4,$Q62&gt;=AB$4,$Q62&gt;=AA$4),NETWORKDAYS.INTL(AA$4,(AB$4)-1,1,(Holidays!$A$1:$A$248)),0))*$S62,"")</f>
        <v>0</v>
      </c>
      <c r="AB62" s="191">
        <f>IFERROR((IF(AND($P62&gt;=AB$4,$P62&lt;AC$4,$Q62&lt;AC$4),NETWORKDAYS.INTL($P62,$Q62,1,(Holidays!$A$1:$A$248)),0)+IF(AND($P62&gt;=AB$4,$P62&lt;AC$4,$Q62&gt;=AC$4),NETWORKDAYS.INTL($P62,(AC$4)-1,1,(Holidays!$A$1:$A$248)),0)+IF(AND($P62&lt;AB$4,$Q62&lt;AC$4,$Q62&gt;=AB$4),NETWORKDAYS.INTL(AB$4,$Q62,1,(Holidays!$A$1:$A$248)),0)+IF(AND($P62&lt;AB$4,$Q62&gt;=AC$4,$Q62&gt;=AB$4),NETWORKDAYS.INTL(AB$4,(AC$4)-1,1,(Holidays!$A$1:$A$248)),0))*$S62,"")</f>
        <v>0</v>
      </c>
      <c r="AC62" s="191">
        <f>IFERROR((IF(AND($P62&gt;=AC$4,$P62&lt;AD$4,$Q62&lt;AD$4),NETWORKDAYS.INTL($P62,$Q62,1,(Holidays!$A$1:$A$248)),0)+IF(AND($P62&gt;=AC$4,$P62&lt;AD$4,$Q62&gt;=AD$4),NETWORKDAYS.INTL($P62,(AD$4)-1,1,(Holidays!$A$1:$A$248)),0)+IF(AND($P62&lt;AC$4,$Q62&lt;AD$4,$Q62&gt;=AC$4),NETWORKDAYS.INTL(AC$4,$Q62,1,(Holidays!$A$1:$A$248)),0)+IF(AND($P62&lt;AC$4,$Q62&gt;=AD$4,$Q62&gt;=AC$4),NETWORKDAYS.INTL(AC$4,(AD$4)-1,1,(Holidays!$A$1:$A$248)),0))*$S62,"")</f>
        <v>0</v>
      </c>
      <c r="AD62" s="191">
        <f>IFERROR((IF(AND($P62&gt;=AD$4,$P62&lt;AE$4,$Q62&lt;AE$4),NETWORKDAYS.INTL($P62,$Q62,1,(Holidays!$A$1:$A$248)),0)+IF(AND($P62&gt;=AD$4,$P62&lt;AE$4,$Q62&gt;=AE$4),NETWORKDAYS.INTL($P62,(AE$4)-1,1,(Holidays!$A$1:$A$248)),0)+IF(AND($P62&lt;AD$4,$Q62&lt;AE$4,$Q62&gt;=AD$4),NETWORKDAYS.INTL(AD$4,$Q62,1,(Holidays!$A$1:$A$248)),0)+IF(AND($P62&lt;AD$4,$Q62&gt;=AE$4,$Q62&gt;=AD$4),NETWORKDAYS.INTL(AD$4,(AE$4)-1,1,(Holidays!$A$1:$A$248)),0))*$S62,"")</f>
        <v>0</v>
      </c>
      <c r="AE62" s="191">
        <f>IFERROR((IF(AND($P62&gt;=AE$4,$P62&lt;AF$4,$Q62&lt;AF$4),NETWORKDAYS.INTL($P62,$Q62,1,(Holidays!$A$1:$A$248)),0)+IF(AND($P62&gt;=AE$4,$P62&lt;AF$4,$Q62&gt;=AF$4),NETWORKDAYS.INTL($P62,(AF$4)-1,1,(Holidays!$A$1:$A$248)),0)+IF(AND($P62&lt;AE$4,$Q62&lt;AF$4,$Q62&gt;=AE$4),NETWORKDAYS.INTL(AE$4,$Q62,1,(Holidays!$A$1:$A$248)),0)+IF(AND($P62&lt;AE$4,$Q62&gt;=AF$4,$Q62&gt;=AE$4),NETWORKDAYS.INTL(AE$4,(AF$4)-1,1,(Holidays!$A$1:$A$248)),0))*$S62,"")</f>
        <v>0</v>
      </c>
      <c r="AF62" s="191">
        <f>IFERROR((IF(AND($P62&gt;=AF$4,$P62&lt;AG$4,$Q62&lt;AG$4),NETWORKDAYS.INTL($P62,$Q62,1,(Holidays!$A$1:$A$248)),0)+IF(AND($P62&gt;=AF$4,$P62&lt;AG$4,$Q62&gt;=AG$4),NETWORKDAYS.INTL($P62,(AG$4)-1,1,(Holidays!$A$1:$A$248)),0)+IF(AND($P62&lt;AF$4,$Q62&lt;AG$4,$Q62&gt;=AF$4),NETWORKDAYS.INTL(AF$4,$Q62,1,(Holidays!$A$1:$A$248)),0)+IF(AND($P62&lt;AF$4,$Q62&gt;=AG$4,$Q62&gt;=AF$4),NETWORKDAYS.INTL(AF$4,(AG$4)-1,1,(Holidays!$A$1:$A$248)),0))*$S62,"")</f>
        <v>0</v>
      </c>
      <c r="AG62" s="191">
        <f>IFERROR((IF(AND($P62&gt;=AG$4,$P62&lt;AH$4,$Q62&lt;AH$4),NETWORKDAYS.INTL($P62,$Q62,1,(Holidays!$A$1:$A$248)),0)+IF(AND($P62&gt;=AG$4,$P62&lt;AH$4,$Q62&gt;=AH$4),NETWORKDAYS.INTL($P62,(AH$4)-1,1,(Holidays!$A$1:$A$248)),0)+IF(AND($P62&lt;AG$4,$Q62&lt;AH$4,$Q62&gt;=AG$4),NETWORKDAYS.INTL(AG$4,$Q62,1,(Holidays!$A$1:$A$248)),0)+IF(AND($P62&lt;AG$4,$Q62&gt;=AH$4,$Q62&gt;=AG$4),NETWORKDAYS.INTL(AG$4,(AH$4)-1,1,(Holidays!$A$1:$A$248)),0))*$S62,"")</f>
        <v>0</v>
      </c>
      <c r="AH62" s="191">
        <f>IFERROR((IF(AND($P62&gt;=AH$4,$P62&lt;AI$4,$Q62&lt;AI$4),NETWORKDAYS.INTL($P62,$Q62,1,(Holidays!$A$1:$A$248)),0)+IF(AND($P62&gt;=AH$4,$P62&lt;AI$4,$Q62&gt;=AI$4),NETWORKDAYS.INTL($P62,(AI$4)-1,1,(Holidays!$A$1:$A$248)),0)+IF(AND($P62&lt;AH$4,$Q62&lt;AI$4,$Q62&gt;=AH$4),NETWORKDAYS.INTL(AH$4,$Q62,1,(Holidays!$A$1:$A$248)),0)+IF(AND($P62&lt;AH$4,$Q62&gt;=AI$4,$Q62&gt;=AH$4),NETWORKDAYS.INTL(AH$4,(AI$4)-1,1,(Holidays!$A$1:$A$248)),0))*$S62,"")</f>
        <v>0</v>
      </c>
      <c r="AI62" s="191">
        <f>IFERROR((IF(AND($P62&gt;=AI$4,$P62&lt;AJ$4,$Q62&lt;AJ$4),NETWORKDAYS.INTL($P62,$Q62,1,(Holidays!$A$1:$A$248)),0)+IF(AND($P62&gt;=AI$4,$P62&lt;AJ$4,$Q62&gt;=AJ$4),NETWORKDAYS.INTL($P62,(AJ$4)-1,1,(Holidays!$A$1:$A$248)),0)+IF(AND($P62&lt;AI$4,$Q62&lt;AJ$4,$Q62&gt;=AI$4),NETWORKDAYS.INTL(AI$4,$Q62,1,(Holidays!$A$1:$A$248)),0)+IF(AND($P62&lt;AI$4,$Q62&gt;=AJ$4,$Q62&gt;=AI$4),NETWORKDAYS.INTL(AI$4,(AJ$4)-1,1,(Holidays!$A$1:$A$248)),0))*$S62,"")</f>
        <v>0</v>
      </c>
      <c r="AJ62" s="191">
        <f>IFERROR((IF(AND($P62&gt;=AJ$4,$P62&lt;AK$4,$Q62&lt;AK$4),NETWORKDAYS.INTL($P62,$Q62,1,(Holidays!$A$1:$A$248)),0)+IF(AND($P62&gt;=AJ$4,$P62&lt;AK$4,$Q62&gt;=AK$4),NETWORKDAYS.INTL($P62,(AK$4)-1,1,(Holidays!$A$1:$A$248)),0)+IF(AND($P62&lt;AJ$4,$Q62&lt;AK$4,$Q62&gt;=AJ$4),NETWORKDAYS.INTL(AJ$4,$Q62,1,(Holidays!$A$1:$A$248)),0)+IF(AND($P62&lt;AJ$4,$Q62&gt;=AK$4,$Q62&gt;=AJ$4),NETWORKDAYS.INTL(AJ$4,(AK$4)-1,1,(Holidays!$A$1:$A$248)),0))*$S62,"")</f>
        <v>0</v>
      </c>
      <c r="AK62" s="191">
        <f>IFERROR((IF(AND($P62&gt;=AK$4,$P62&lt;AL$4,$Q62&lt;AL$4),NETWORKDAYS.INTL($P62,$Q62,1,(Holidays!$A$1:$A$248)),0)+IF(AND($P62&gt;=AK$4,$P62&lt;AL$4,$Q62&gt;=AL$4),NETWORKDAYS.INTL($P62,(AL$4)-1,1,(Holidays!$A$1:$A$248)),0)+IF(AND($P62&lt;AK$4,$Q62&lt;AL$4,$Q62&gt;=AK$4),NETWORKDAYS.INTL(AK$4,$Q62,1,(Holidays!$A$1:$A$248)),0)+IF(AND($P62&lt;AK$4,$Q62&gt;=AL$4,$Q62&gt;=AK$4),NETWORKDAYS.INTL(AK$4,(AL$4)-1,1,(Holidays!$A$1:$A$248)),0))*$S62,"")</f>
        <v>0</v>
      </c>
      <c r="AL62" s="191">
        <f>IFERROR((IF(AND($P62&gt;=AL$4,$P62&lt;AM$4,$Q62&lt;AM$4),NETWORKDAYS.INTL($P62,$Q62,1,(Holidays!$A$1:$A$248)),0)+IF(AND($P62&gt;=AL$4,$P62&lt;AM$4,$Q62&gt;=AM$4),NETWORKDAYS.INTL($P62,(AM$4)-1,1,(Holidays!$A$1:$A$248)),0)+IF(AND($P62&lt;AL$4,$Q62&lt;AM$4,$Q62&gt;=AL$4),NETWORKDAYS.INTL(AL$4,$Q62,1,(Holidays!$A$1:$A$248)),0)+IF(AND($P62&lt;AL$4,$Q62&gt;=AM$4,$Q62&gt;=AL$4),NETWORKDAYS.INTL(AL$4,(AM$4)-1,1,(Holidays!$A$1:$A$248)),0))*$S62,"")</f>
        <v>0</v>
      </c>
      <c r="AM62" s="191">
        <f>IFERROR((IF(AND($P62&gt;=AM$4,$P62&lt;AN$4,$Q62&lt;AN$4),NETWORKDAYS.INTL($P62,$Q62,1,(Holidays!$A$1:$A$248)),0)+IF(AND($P62&gt;=AM$4,$P62&lt;AN$4,$Q62&gt;=AN$4),NETWORKDAYS.INTL($P62,(AN$4)-1,1,(Holidays!$A$1:$A$248)),0)+IF(AND($P62&lt;AM$4,$Q62&lt;AN$4,$Q62&gt;=AM$4),NETWORKDAYS.INTL(AM$4,$Q62,1,(Holidays!$A$1:$A$248)),0)+IF(AND($P62&lt;AM$4,$Q62&gt;=AN$4,$Q62&gt;=AM$4),NETWORKDAYS.INTL(AM$4,(AN$4)-1,1,(Holidays!$A$1:$A$248)),0))*$S62,"")</f>
        <v>0</v>
      </c>
      <c r="AN62" s="191">
        <f>IFERROR((IF(AND($P62&gt;=AN$4,$P62&lt;AO$4,$Q62&lt;AO$4),NETWORKDAYS.INTL($P62,$Q62,1,(Holidays!$A$1:$A$248)),0)+IF(AND($P62&gt;=AN$4,$P62&lt;AO$4,$Q62&gt;=AO$4),NETWORKDAYS.INTL($P62,(AO$4)-1,1,(Holidays!$A$1:$A$248)),0)+IF(AND($P62&lt;AN$4,$Q62&lt;AO$4,$Q62&gt;=AN$4),NETWORKDAYS.INTL(AN$4,$Q62,1,(Holidays!$A$1:$A$248)),0)+IF(AND($P62&lt;AN$4,$Q62&gt;=AO$4,$Q62&gt;=AN$4),NETWORKDAYS.INTL(AN$4,(AO$4)-1,1,(Holidays!$A$1:$A$248)),0))*$S62,"")</f>
        <v>0</v>
      </c>
      <c r="AO62" s="191">
        <f>IFERROR((IF(AND($P62&gt;=AO$4,$P62&lt;AP$4,$Q62&lt;AP$4),NETWORKDAYS.INTL($P62,$Q62,1,(Holidays!$A$1:$A$248)),0)+IF(AND($P62&gt;=AO$4,$P62&lt;AP$4,$Q62&gt;=AP$4),NETWORKDAYS.INTL($P62,(AP$4)-1,1,(Holidays!$A$1:$A$248)),0)+IF(AND($P62&lt;AO$4,$Q62&lt;AP$4,$Q62&gt;=AO$4),NETWORKDAYS.INTL(AO$4,$Q62,1,(Holidays!$A$1:$A$248)),0)+IF(AND($P62&lt;AO$4,$Q62&gt;=AP$4,$Q62&gt;=AO$4),NETWORKDAYS.INTL(AO$4,(AP$4)-1,1,(Holidays!$A$1:$A$248)),0))*$S62,"")</f>
        <v>0</v>
      </c>
      <c r="AP62" s="191">
        <f>IFERROR((IF(AND($P62&gt;=AP$4,$P62&lt;AQ$4,$Q62&lt;AQ$4),NETWORKDAYS.INTL($P62,$Q62,1,(Holidays!$A$1:$A$248)),0)+IF(AND($P62&gt;=AP$4,$P62&lt;AQ$4,$Q62&gt;=AQ$4),NETWORKDAYS.INTL($P62,(AQ$4)-1,1,(Holidays!$A$1:$A$248)),0)+IF(AND($P62&lt;AP$4,$Q62&lt;AQ$4,$Q62&gt;=AP$4),NETWORKDAYS.INTL(AP$4,$Q62,1,(Holidays!$A$1:$A$248)),0)+IF(AND($P62&lt;AP$4,$Q62&gt;=AQ$4,$Q62&gt;=AP$4),NETWORKDAYS.INTL(AP$4,(AQ$4)-1,1,(Holidays!$A$1:$A$248)),0))*$S62,"")</f>
        <v>0</v>
      </c>
      <c r="AQ62" s="191">
        <f>IFERROR((IF(AND($P62&gt;=AQ$4,$P62&lt;AR$4,$Q62&lt;AR$4),NETWORKDAYS.INTL($P62,$Q62,1,(Holidays!$A$1:$A$248)),0)+IF(AND($P62&gt;=AQ$4,$P62&lt;AR$4,$Q62&gt;=AR$4),NETWORKDAYS.INTL($P62,(AR$4)-1,1,(Holidays!$A$1:$A$248)),0)+IF(AND($P62&lt;AQ$4,$Q62&lt;AR$4,$Q62&gt;=AQ$4),NETWORKDAYS.INTL(AQ$4,$Q62,1,(Holidays!$A$1:$A$248)),0)+IF(AND($P62&lt;AQ$4,$Q62&gt;=AR$4,$Q62&gt;=AQ$4),NETWORKDAYS.INTL(AQ$4,(AR$4)-1,1,(Holidays!$A$1:$A$248)),0))*$S62,"")</f>
        <v>0</v>
      </c>
      <c r="AR62" s="191">
        <f>IFERROR((IF(AND($P62&gt;=AR$4,$P62&lt;AS$4,$Q62&lt;AS$4),NETWORKDAYS.INTL($P62,$Q62,1,(Holidays!$A$1:$A$248)),0)+IF(AND($P62&gt;=AR$4,$P62&lt;AS$4,$Q62&gt;=AS$4),NETWORKDAYS.INTL($P62,(AS$4)-1,1,(Holidays!$A$1:$A$248)),0)+IF(AND($P62&lt;AR$4,$Q62&lt;AS$4,$Q62&gt;=AR$4),NETWORKDAYS.INTL(AR$4,$Q62,1,(Holidays!$A$1:$A$248)),0)+IF(AND($P62&lt;AR$4,$Q62&gt;=AS$4,$Q62&gt;=AR$4),NETWORKDAYS.INTL(AR$4,(AS$4)-1,1,(Holidays!$A$1:$A$248)),0))*$S62,"")</f>
        <v>0</v>
      </c>
      <c r="AS62" s="192">
        <f>IFERROR((IF(AND($P62&gt;=AS$4,$P62&lt;AT$4,$Q62&lt;AT$4),NETWORKDAYS.INTL($P62,$Q62,1,(Holidays!$A$1:$A$248)),0)+IF(AND($P62&gt;=AS$4,$P62&lt;AT$4,$Q62&gt;=AT$4),NETWORKDAYS.INTL($P62,(AT$4)-1,1,(Holidays!$A$1:$A$248)),0)+IF(AND($P62&lt;AS$4,$Q62&lt;AT$4,$Q62&gt;=AS$4),NETWORKDAYS.INTL(AS$4,$Q62,1,(Holidays!$A$1:$A$248)),0)+IF(AND($P62&lt;AS$4,$Q62&gt;=AT$4,$Q62&gt;=AS$4),NETWORKDAYS.INTL(AS$4,(AT$4)-1,1,(Holidays!$A$1:$A$248)),0))*$S62,"")</f>
        <v>0</v>
      </c>
      <c r="AT62" s="191">
        <f>IFERROR((IF(AND($P62&gt;=AT$4,$P62&lt;AU$4,$Q62&lt;AU$4),NETWORKDAYS.INTL($P62,$Q62,1,(Holidays!$A$1:$A$248)),0)+IF(AND($P62&gt;=AT$4,$P62&lt;AU$4,$Q62&gt;=AU$4),NETWORKDAYS.INTL($P62,(AU$4)-1,1,(Holidays!$A$1:$A$248)),0)+IF(AND($P62&lt;AT$4,$Q62&lt;AU$4,$Q62&gt;=AT$4),NETWORKDAYS.INTL(AT$4,$Q62,1,(Holidays!$A$1:$A$248)),0)+IF(AND($P62&lt;AT$4,$Q62&gt;=AU$4,$Q62&gt;=AT$4),NETWORKDAYS.INTL(AT$4,(AU$4)-1,1,(Holidays!$A$1:$A$248)),0))*$S62,"")</f>
        <v>0</v>
      </c>
      <c r="AU62" s="191">
        <f>IFERROR((IF(AND($P62&gt;=AU$4,$P62&lt;AV$4,$Q62&lt;AV$4),NETWORKDAYS.INTL($P62,$Q62,1,(Holidays!$A$1:$A$248)),0)+IF(AND($P62&gt;=AU$4,$P62&lt;AV$4,$Q62&gt;=AV$4),NETWORKDAYS.INTL($P62,(AV$4)-1,1,(Holidays!$A$1:$A$248)),0)+IF(AND($P62&lt;AU$4,$Q62&lt;AV$4,$Q62&gt;=AU$4),NETWORKDAYS.INTL(AU$4,$Q62,1,(Holidays!$A$1:$A$248)),0)+IF(AND($P62&lt;AU$4,$Q62&gt;=AV$4,$Q62&gt;=AU$4),NETWORKDAYS.INTL(AU$4,(AV$4)-1,1,(Holidays!$A$1:$A$248)),0))*$S62,"")</f>
        <v>0</v>
      </c>
      <c r="AV62" s="191">
        <f>IFERROR((IF(AND($P62&gt;=AV$4,$P62&lt;AW$4,$Q62&lt;AW$4),NETWORKDAYS.INTL($P62,$Q62,1,(Holidays!$A$1:$A$248)),0)+IF(AND($P62&gt;=AV$4,$P62&lt;AW$4,$Q62&gt;=AW$4),NETWORKDAYS.INTL($P62,(AW$4)-1,1,(Holidays!$A$1:$A$248)),0)+IF(AND($P62&lt;AV$4,$Q62&lt;AW$4,$Q62&gt;=AV$4),NETWORKDAYS.INTL(AV$4,$Q62,1,(Holidays!$A$1:$A$248)),0)+IF(AND($P62&lt;AV$4,$Q62&gt;=AW$4,$Q62&gt;=AV$4),NETWORKDAYS.INTL(AV$4,(AW$4)-1,1,(Holidays!$A$1:$A$248)),0))*$S62,"")</f>
        <v>0</v>
      </c>
      <c r="AW62" s="191">
        <f>IFERROR((IF(AND($P62&gt;=AW$4,$P62&lt;AX$4,$Q62&lt;AX$4),NETWORKDAYS.INTL($P62,$Q62,1,(Holidays!$A$1:$A$248)),0)+IF(AND($P62&gt;=AW$4,$P62&lt;AX$4,$Q62&gt;=AX$4),NETWORKDAYS.INTL($P62,(AX$4)-1,1,(Holidays!$A$1:$A$248)),0)+IF(AND($P62&lt;AW$4,$Q62&lt;AX$4,$Q62&gt;=AW$4),NETWORKDAYS.INTL(AW$4,$Q62,1,(Holidays!$A$1:$A$248)),0)+IF(AND($P62&lt;AW$4,$Q62&gt;=AX$4,$Q62&gt;=AW$4),NETWORKDAYS.INTL(AW$4,(AX$4)-1,1,(Holidays!$A$1:$A$248)),0))*$S62,"")</f>
        <v>0</v>
      </c>
      <c r="AX62" s="191">
        <f>IFERROR((IF(AND($P62&gt;=AX$4,$P62&lt;AY$4,$Q62&lt;AY$4),NETWORKDAYS.INTL($P62,$Q62,1,(Holidays!$A$1:$A$248)),0)+IF(AND($P62&gt;=AX$4,$P62&lt;AY$4,$Q62&gt;=AY$4),NETWORKDAYS.INTL($P62,(AY$4)-1,1,(Holidays!$A$1:$A$248)),0)+IF(AND($P62&lt;AX$4,$Q62&lt;AY$4,$Q62&gt;=AX$4),NETWORKDAYS.INTL(AX$4,$Q62,1,(Holidays!$A$1:$A$248)),0)+IF(AND($P62&lt;AX$4,$Q62&gt;=AY$4,$Q62&gt;=AX$4),NETWORKDAYS.INTL(AX$4,(AY$4)-1,1,(Holidays!$A$1:$A$248)),0))*$S62,"")</f>
        <v>0</v>
      </c>
      <c r="AY62" s="191">
        <f>IFERROR((IF(AND($P62&gt;=AY$4,$P62&lt;AZ$4,$Q62&lt;AZ$4),NETWORKDAYS.INTL($P62,$Q62,1,(Holidays!$A$1:$A$248)),0)+IF(AND($P62&gt;=AY$4,$P62&lt;AZ$4,$Q62&gt;=AZ$4),NETWORKDAYS.INTL($P62,(AZ$4)-1,1,(Holidays!$A$1:$A$248)),0)+IF(AND($P62&lt;AY$4,$Q62&lt;AZ$4,$Q62&gt;=AY$4),NETWORKDAYS.INTL(AY$4,$Q62,1,(Holidays!$A$1:$A$248)),0)+IF(AND($P62&lt;AY$4,$Q62&gt;=AZ$4,$Q62&gt;=AY$4),NETWORKDAYS.INTL(AY$4,(AZ$4)-1,1,(Holidays!$A$1:$A$248)),0))*$S62,"")</f>
        <v>0</v>
      </c>
      <c r="AZ62" s="191">
        <f>IFERROR((IF(AND($P62&gt;=AZ$4,$P62&lt;BA$4,$Q62&lt;BA$4),NETWORKDAYS.INTL($P62,$Q62,1,(Holidays!$A$1:$A$248)),0)+IF(AND($P62&gt;=AZ$4,$P62&lt;BA$4,$Q62&gt;=BA$4),NETWORKDAYS.INTL($P62,(BA$4)-1,1,(Holidays!$A$1:$A$248)),0)+IF(AND($P62&lt;AZ$4,$Q62&lt;BA$4,$Q62&gt;=AZ$4),NETWORKDAYS.INTL(AZ$4,$Q62,1,(Holidays!$A$1:$A$248)),0)+IF(AND($P62&lt;AZ$4,$Q62&gt;=BA$4,$Q62&gt;=AZ$4),NETWORKDAYS.INTL(AZ$4,(BA$4)-1,1,(Holidays!$A$1:$A$248)),0))*$S62,"")</f>
        <v>0</v>
      </c>
      <c r="BA62" s="191">
        <f>IFERROR((IF(AND($P62&gt;=BA$4,$P62&lt;BB$4,$Q62&lt;BB$4),NETWORKDAYS.INTL($P62,$Q62,1,(Holidays!$A$1:$A$248)),0)+IF(AND($P62&gt;=BA$4,$P62&lt;BB$4,$Q62&gt;=BB$4),NETWORKDAYS.INTL($P62,(BB$4)-1,1,(Holidays!$A$1:$A$248)),0)+IF(AND($P62&lt;BA$4,$Q62&lt;BB$4,$Q62&gt;=BA$4),NETWORKDAYS.INTL(BA$4,$Q62,1,(Holidays!$A$1:$A$248)),0)+IF(AND($P62&lt;BA$4,$Q62&gt;=BB$4,$Q62&gt;=BA$4),NETWORKDAYS.INTL(BA$4,(BB$4)-1,1,(Holidays!$A$1:$A$248)),0))*$S62,"")</f>
        <v>0</v>
      </c>
      <c r="BB62" s="191">
        <f>IFERROR((IF(AND($P62&gt;=BB$4,$P62&lt;BC$4,$Q62&lt;BC$4),NETWORKDAYS.INTL($P62,$Q62,1,(Holidays!$A$1:$A$248)),0)+IF(AND($P62&gt;=BB$4,$P62&lt;BC$4,$Q62&gt;=BC$4),NETWORKDAYS.INTL($P62,(BC$4)-1,1,(Holidays!$A$1:$A$248)),0)+IF(AND($P62&lt;BB$4,$Q62&lt;BC$4,$Q62&gt;=BB$4),NETWORKDAYS.INTL(BB$4,$Q62,1,(Holidays!$A$1:$A$248)),0)+IF(AND($P62&lt;BB$4,$Q62&gt;=BC$4,$Q62&gt;=BB$4),NETWORKDAYS.INTL(BB$4,(BC$4)-1,1,(Holidays!$A$1:$A$248)),0))*$S62,"")</f>
        <v>0</v>
      </c>
      <c r="BC62" s="191">
        <f>IFERROR((IF(AND($P62&gt;=BC$4,$P62&lt;BD$4,$Q62&lt;BD$4),NETWORKDAYS.INTL($P62,$Q62,1,(Holidays!$A$1:$A$248)),0)+IF(AND($P62&gt;=BC$4,$P62&lt;BD$4,$Q62&gt;=BD$4),NETWORKDAYS.INTL($P62,(BD$4)-1,1,(Holidays!$A$1:$A$248)),0)+IF(AND($P62&lt;BC$4,$Q62&lt;BD$4,$Q62&gt;=BC$4),NETWORKDAYS.INTL(BC$4,$Q62,1,(Holidays!$A$1:$A$248)),0)+IF(AND($P62&lt;BC$4,$Q62&gt;=BD$4,$Q62&gt;=BC$4),NETWORKDAYS.INTL(BC$4,(BD$4)-1,1,(Holidays!$A$1:$A$248)),0))*$S62,"")</f>
        <v>0</v>
      </c>
      <c r="BD62" s="191">
        <f>IFERROR((IF(AND($P62&gt;=BD$4,$P62&lt;BE$4,$Q62&lt;BE$4),NETWORKDAYS.INTL($P62,$Q62,1,(Holidays!$A$1:$A$248)),0)+IF(AND($P62&gt;=BD$4,$P62&lt;BE$4,$Q62&gt;=BE$4),NETWORKDAYS.INTL($P62,(BE$4)-1,1,(Holidays!$A$1:$A$248)),0)+IF(AND($P62&lt;BD$4,$Q62&lt;BE$4,$Q62&gt;=BD$4),NETWORKDAYS.INTL(BD$4,$Q62,1,(Holidays!$A$1:$A$248)),0)+IF(AND($P62&lt;BD$4,$Q62&gt;=BE$4,$Q62&gt;=BD$4),NETWORKDAYS.INTL(BD$4,(BE$4)-1,1,(Holidays!$A$1:$A$248)),0))*$S62,"")</f>
        <v>0</v>
      </c>
      <c r="BE62" s="191">
        <f>IFERROR((IF(AND($P62&gt;=BE$4,$P62&lt;BF$4,$Q62&lt;BF$4),NETWORKDAYS.INTL($P62,$Q62,1,(Holidays!$A$1:$A$248)),0)+IF(AND($P62&gt;=BE$4,$P62&lt;BF$4,$Q62&gt;=BF$4),NETWORKDAYS.INTL($P62,(BF$4)-1,1,(Holidays!$A$1:$A$248)),0)+IF(AND($P62&lt;BE$4,$Q62&lt;BF$4,$Q62&gt;=BE$4),NETWORKDAYS.INTL(BE$4,$Q62,1,(Holidays!$A$1:$A$248)),0)+IF(AND($P62&lt;BE$4,$Q62&gt;=BF$4,$Q62&gt;=BE$4),NETWORKDAYS.INTL(BE$4,(BF$4)-1,1,(Holidays!$A$1:$A$248)),0))*$S62,"")</f>
        <v>0</v>
      </c>
      <c r="BF62" s="191">
        <f>IFERROR((IF(AND($P62&gt;=BF$4,$P62&lt;BG$4,$Q62&lt;BG$4),NETWORKDAYS.INTL($P62,$Q62,1,(Holidays!$A$1:$A$248)),0)+IF(AND($P62&gt;=BF$4,$P62&lt;BG$4,$Q62&gt;=BG$4),NETWORKDAYS.INTL($P62,(BG$4)-1,1,(Holidays!$A$1:$A$248)),0)+IF(AND($P62&lt;BF$4,$Q62&lt;BG$4,$Q62&gt;=BF$4),NETWORKDAYS.INTL(BF$4,$Q62,1,(Holidays!$A$1:$A$248)),0)+IF(AND($P62&lt;BF$4,$Q62&gt;=BG$4,$Q62&gt;=BF$4),NETWORKDAYS.INTL(BF$4,(BG$4)-1,1,(Holidays!$A$1:$A$248)),0))*$S62,"")</f>
        <v>0</v>
      </c>
      <c r="BG62" s="191">
        <f>IFERROR((IF(AND($P62&gt;=BG$4,$P62&lt;BH$4,$Q62&lt;BH$4),NETWORKDAYS.INTL($P62,$Q62,1,(Holidays!$A$1:$A$248)),0)+IF(AND($P62&gt;=BG$4,$P62&lt;BH$4,$Q62&gt;=BH$4),NETWORKDAYS.INTL($P62,(BH$4)-1,1,(Holidays!$A$1:$A$248)),0)+IF(AND($P62&lt;BG$4,$Q62&lt;BH$4,$Q62&gt;=BG$4),NETWORKDAYS.INTL(BG$4,$Q62,1,(Holidays!$A$1:$A$248)),0)+IF(AND($P62&lt;BG$4,$Q62&gt;=BH$4,$Q62&gt;=BG$4),NETWORKDAYS.INTL(BG$4,(BH$4)-1,1,(Holidays!$A$1:$A$248)),0))*$S62,"")</f>
        <v>0</v>
      </c>
      <c r="BH62" s="191">
        <f>IFERROR((IF(AND($P62&gt;=BH$4,$P62&lt;BI$4,$Q62&lt;BI$4),NETWORKDAYS.INTL($P62,$Q62,1,(Holidays!$A$1:$A$248)),0)+IF(AND($P62&gt;=BH$4,$P62&lt;BI$4,$Q62&gt;=BI$4),NETWORKDAYS.INTL($P62,(BI$4)-1,1,(Holidays!$A$1:$A$248)),0)+IF(AND($P62&lt;BH$4,$Q62&lt;BI$4,$Q62&gt;=BH$4),NETWORKDAYS.INTL(BH$4,$Q62,1,(Holidays!$A$1:$A$248)),0)+IF(AND($P62&lt;BH$4,$Q62&gt;=BI$4,$Q62&gt;=BH$4),NETWORKDAYS.INTL(BH$4,(BI$4)-1,1,(Holidays!$A$1:$A$248)),0))*$S62,"")</f>
        <v>0</v>
      </c>
      <c r="BI62" s="191">
        <f>IFERROR((IF(AND($P62&gt;=BI$4,$P62&lt;BJ$4,$Q62&lt;BJ$4),NETWORKDAYS.INTL($P62,$Q62,1,(Holidays!$A$1:$A$248)),0)+IF(AND($P62&gt;=BI$4,$P62&lt;BJ$4,$Q62&gt;=BJ$4),NETWORKDAYS.INTL($P62,(BJ$4)-1,1,(Holidays!$A$1:$A$248)),0)+IF(AND($P62&lt;BI$4,$Q62&lt;BJ$4,$Q62&gt;=BI$4),NETWORKDAYS.INTL(BI$4,$Q62,1,(Holidays!$A$1:$A$248)),0)+IF(AND($P62&lt;BI$4,$Q62&gt;=BJ$4,$Q62&gt;=BI$4),NETWORKDAYS.INTL(BI$4,(BJ$4)-1,1,(Holidays!$A$1:$A$248)),0))*$S62,"")</f>
        <v>0</v>
      </c>
      <c r="BJ62" s="191">
        <f>IFERROR((IF(AND($P62&gt;=BJ$4,$P62&lt;BK$4,$Q62&lt;BK$4),NETWORKDAYS.INTL($P62,$Q62,1,(Holidays!$A$1:$A$248)),0)+IF(AND($P62&gt;=BJ$4,$P62&lt;BK$4,$Q62&gt;=BK$4),NETWORKDAYS.INTL($P62,(BK$4)-1,1,(Holidays!$A$1:$A$248)),0)+IF(AND($P62&lt;BJ$4,$Q62&lt;BK$4,$Q62&gt;=BJ$4),NETWORKDAYS.INTL(BJ$4,$Q62,1,(Holidays!$A$1:$A$248)),0)+IF(AND($P62&lt;BJ$4,$Q62&gt;=BK$4,$Q62&gt;=BJ$4),NETWORKDAYS.INTL(BJ$4,(BK$4)-1,1,(Holidays!$A$1:$A$248)),0))*$S62,"")</f>
        <v>0</v>
      </c>
      <c r="BK62" s="191">
        <f>IFERROR((IF(AND($P62&gt;=BK$4,$P62&lt;BL$4,$Q62&lt;BL$4),NETWORKDAYS.INTL($P62,$Q62,1,(Holidays!$A$1:$A$248)),0)+IF(AND($P62&gt;=BK$4,$P62&lt;BL$4,$Q62&gt;=BL$4),NETWORKDAYS.INTL($P62,(BL$4)-1,1,(Holidays!$A$1:$A$248)),0)+IF(AND($P62&lt;BK$4,$Q62&lt;BL$4,$Q62&gt;=BK$4),NETWORKDAYS.INTL(BK$4,$Q62,1,(Holidays!$A$1:$A$248)),0)+IF(AND($P62&lt;BK$4,$Q62&gt;=BL$4,$Q62&gt;=BK$4),NETWORKDAYS.INTL(BK$4,(BL$4)-1,1,(Holidays!$A$1:$A$248)),0))*$S62,"")</f>
        <v>0</v>
      </c>
      <c r="BL62" s="191">
        <f>IFERROR((IF(AND($P62&gt;=BL$4,$P62&lt;BM$4,$Q62&lt;BM$4),NETWORKDAYS.INTL($P62,$Q62,1,(Holidays!$A$1:$A$248)),0)+IF(AND($P62&gt;=BL$4,$P62&lt;BM$4,$Q62&gt;=BM$4),NETWORKDAYS.INTL($P62,(BM$4)-1,1,(Holidays!$A$1:$A$248)),0)+IF(AND($P62&lt;BL$4,$Q62&lt;BM$4,$Q62&gt;=BL$4),NETWORKDAYS.INTL(BL$4,$Q62,1,(Holidays!$A$1:$A$248)),0)+IF(AND($P62&lt;BL$4,$Q62&gt;=BM$4,$Q62&gt;=BL$4),NETWORKDAYS.INTL(BL$4,(BM$4)-1,1,(Holidays!$A$1:$A$248)),0))*$S62,"")</f>
        <v>0</v>
      </c>
      <c r="BM62" s="191">
        <f>IFERROR((IF(AND($P62&gt;=BM$4,$P62&lt;BN$4,$Q62&lt;BN$4),NETWORKDAYS.INTL($P62,$Q62,1,(Holidays!$A$1:$A$248)),0)+IF(AND($P62&gt;=BM$4,$P62&lt;BN$4,$Q62&gt;=BN$4),NETWORKDAYS.INTL($P62,(BN$4)-1,1,(Holidays!$A$1:$A$248)),0)+IF(AND($P62&lt;BM$4,$Q62&lt;BN$4,$Q62&gt;=BM$4),NETWORKDAYS.INTL(BM$4,$Q62,1,(Holidays!$A$1:$A$248)),0)+IF(AND($P62&lt;BM$4,$Q62&gt;=BN$4,$Q62&gt;=BM$4),NETWORKDAYS.INTL(BM$4,(BN$4)-1,1,(Holidays!$A$1:$A$248)),0))*$S62,"")</f>
        <v>0</v>
      </c>
      <c r="BN62" s="191">
        <f>IFERROR((IF(AND($P62&gt;=BN$4,$P62&lt;BO$4,$Q62&lt;BO$4),NETWORKDAYS.INTL($P62,$Q62,1,(Holidays!$A$1:$A$248)),0)+IF(AND($P62&gt;=BN$4,$P62&lt;BO$4,$Q62&gt;=BO$4),NETWORKDAYS.INTL($P62,(BO$4)-1,1,(Holidays!$A$1:$A$248)),0)+IF(AND($P62&lt;BN$4,$Q62&lt;BO$4,$Q62&gt;=BN$4),NETWORKDAYS.INTL(BN$4,$Q62,1,(Holidays!$A$1:$A$248)),0)+IF(AND($P62&lt;BN$4,$Q62&gt;=BO$4,$Q62&gt;=BN$4),NETWORKDAYS.INTL(BN$4,(BO$4)-1,1,(Holidays!$A$1:$A$248)),0))*$S62,"")</f>
        <v>0</v>
      </c>
      <c r="BO62" s="191">
        <f>IFERROR((IF(AND($P62&gt;=BO$4,$P62&lt;BP$4,$Q62&lt;BP$4),NETWORKDAYS.INTL($P62,$Q62,1,(Holidays!$A$1:$A$248)),0)+IF(AND($P62&gt;=BO$4,$P62&lt;BP$4,$Q62&gt;=BP$4),NETWORKDAYS.INTL($P62,(BP$4)-1,1,(Holidays!$A$1:$A$248)),0)+IF(AND($P62&lt;BO$4,$Q62&lt;BP$4,$Q62&gt;=BO$4),NETWORKDAYS.INTL(BO$4,$Q62,1,(Holidays!$A$1:$A$248)),0)+IF(AND($P62&lt;BO$4,$Q62&gt;=BP$4,$Q62&gt;=BO$4),NETWORKDAYS.INTL(BO$4,(BP$4)-1,1,(Holidays!$A$1:$A$248)),0))*$S62,"")</f>
        <v>0</v>
      </c>
      <c r="BP62" s="191">
        <f>IFERROR((IF(AND($P62&gt;=BP$4,$P62&lt;BQ$4,$Q62&lt;BQ$4),NETWORKDAYS.INTL($P62,$Q62,1,(Holidays!$A$1:$A$248)),0)+IF(AND($P62&gt;=BP$4,$P62&lt;BQ$4,$Q62&gt;=BQ$4),NETWORKDAYS.INTL($P62,(BQ$4)-1,1,(Holidays!$A$1:$A$248)),0)+IF(AND($P62&lt;BP$4,$Q62&lt;BQ$4,$Q62&gt;=BP$4),NETWORKDAYS.INTL(BP$4,$Q62,1,(Holidays!$A$1:$A$248)),0)+IF(AND($P62&lt;BP$4,$Q62&gt;=BQ$4,$Q62&gt;=BP$4),NETWORKDAYS.INTL(BP$4,(BQ$4)-1,1,(Holidays!$A$1:$A$248)),0))*$S62,"")</f>
        <v>0</v>
      </c>
      <c r="BQ62" s="191">
        <f>IFERROR((IF(AND($P62&gt;=BQ$4,$P62&lt;BR$4,$Q62&lt;BR$4),NETWORKDAYS.INTL($P62,$Q62,1,(Holidays!$A$1:$A$248)),0)+IF(AND($P62&gt;=BQ$4,$P62&lt;BR$4,$Q62&gt;=BR$4),NETWORKDAYS.INTL($P62,(BR$4)-1,1,(Holidays!$A$1:$A$248)),0)+IF(AND($P62&lt;BQ$4,$Q62&lt;BR$4,$Q62&gt;=BQ$4),NETWORKDAYS.INTL(BQ$4,$Q62,1,(Holidays!$A$1:$A$248)),0)+IF(AND($P62&lt;BQ$4,$Q62&gt;=BR$4,$Q62&gt;=BQ$4),NETWORKDAYS.INTL(BQ$4,(BR$4)-1,1,(Holidays!$A$1:$A$248)),0))*$S62,"")</f>
        <v>0</v>
      </c>
      <c r="BR62" s="191">
        <f>IFERROR((IF(AND($P62&gt;=BR$4,$P62&lt;BS$4,$Q62&lt;BS$4),NETWORKDAYS.INTL($P62,$Q62,1,(Holidays!$A$1:$A$248)),0)+IF(AND($P62&gt;=BR$4,$P62&lt;BS$4,$Q62&gt;=BS$4),NETWORKDAYS.INTL($P62,(BS$4)-1,1,(Holidays!$A$1:$A$248)),0)+IF(AND($P62&lt;BR$4,$Q62&lt;BS$4,$Q62&gt;=BR$4),NETWORKDAYS.INTL(BR$4,$Q62,1,(Holidays!$A$1:$A$248)),0)+IF(AND($P62&lt;BR$4,$Q62&gt;=BS$4,$Q62&gt;=BR$4),NETWORKDAYS.INTL(BR$4,(BS$4)-1,1,(Holidays!$A$1:$A$248)),0))*$S62,"")</f>
        <v>0</v>
      </c>
      <c r="BS62" s="191">
        <f>IFERROR((IF(AND($P62&gt;=BS$4,$P62&lt;BT$4,$Q62&lt;BT$4),NETWORKDAYS.INTL($P62,$Q62,1,(Holidays!$A$1:$A$248)),0)+IF(AND($P62&gt;=BS$4,$P62&lt;BT$4,$Q62&gt;=BT$4),NETWORKDAYS.INTL($P62,(BT$4)-1,1,(Holidays!$A$1:$A$248)),0)+IF(AND($P62&lt;BS$4,$Q62&lt;BT$4,$Q62&gt;=BS$4),NETWORKDAYS.INTL(BS$4,$Q62,1,(Holidays!$A$1:$A$248)),0)+IF(AND($P62&lt;BS$4,$Q62&gt;=BT$4,$Q62&gt;=BS$4),NETWORKDAYS.INTL(BS$4,(BT$4)-1,1,(Holidays!$A$1:$A$248)),0))*$S62,"")</f>
        <v>0</v>
      </c>
      <c r="BT62" s="191">
        <f>IFERROR((IF(AND($P62&gt;=BT$4,$P62&lt;BU$4,$Q62&lt;BU$4),NETWORKDAYS.INTL($P62,$Q62,1,(Holidays!$A$1:$A$248)),0)+IF(AND($P62&gt;=BT$4,$P62&lt;BU$4,$Q62&gt;=BU$4),NETWORKDAYS.INTL($P62,(BU$4)-1,1,(Holidays!$A$1:$A$248)),0)+IF(AND($P62&lt;BT$4,$Q62&lt;BU$4,$Q62&gt;=BT$4),NETWORKDAYS.INTL(BT$4,$Q62,1,(Holidays!$A$1:$A$248)),0)+IF(AND($P62&lt;BT$4,$Q62&gt;=BU$4,$Q62&gt;=BT$4),NETWORKDAYS.INTL(BT$4,(BU$4)-1,1,(Holidays!$A$1:$A$248)),0))*$S62,"")</f>
        <v>0</v>
      </c>
      <c r="BU62" s="191">
        <f>IFERROR((IF(AND($P62&gt;=BU$4,$P62&lt;BV$4,$Q62&lt;BV$4),NETWORKDAYS.INTL($P62,$Q62,1,(Holidays!$A$1:$A$248)),0)+IF(AND($P62&gt;=BU$4,$P62&lt;BV$4,$Q62&gt;=BV$4),NETWORKDAYS.INTL($P62,(BV$4)-1,1,(Holidays!$A$1:$A$248)),0)+IF(AND($P62&lt;BU$4,$Q62&lt;BV$4,$Q62&gt;=BU$4),NETWORKDAYS.INTL(BU$4,$Q62,1,(Holidays!$A$1:$A$248)),0)+IF(AND($P62&lt;BU$4,$Q62&gt;=BV$4,$Q62&gt;=BU$4),NETWORKDAYS.INTL(BU$4,(BV$4)-1,1,(Holidays!$A$1:$A$248)),0))*$S62,"")</f>
        <v>0</v>
      </c>
      <c r="BV62" s="191">
        <f>IFERROR((IF(AND($P62&gt;=BV$4,$P62&lt;BW$4,$Q62&lt;BW$4),NETWORKDAYS.INTL($P62,$Q62,1,(Holidays!$A$1:$A$248)),0)+IF(AND($P62&gt;=BV$4,$P62&lt;BW$4,$Q62&gt;=BW$4),NETWORKDAYS.INTL($P62,(BW$4)-1,1,(Holidays!$A$1:$A$248)),0)+IF(AND($P62&lt;BV$4,$Q62&lt;BW$4,$Q62&gt;=BV$4),NETWORKDAYS.INTL(BV$4,$Q62,1,(Holidays!$A$1:$A$248)),0)+IF(AND($P62&lt;BV$4,$Q62&gt;=BW$4,$Q62&gt;=BV$4),NETWORKDAYS.INTL(BV$4,(BW$4)-1,1,(Holidays!$A$1:$A$248)),0))*$S62,"")</f>
        <v>0</v>
      </c>
      <c r="BW62" s="191">
        <f>IFERROR((IF(AND($P62&gt;=BW$4,$P62&lt;BX$4,$Q62&lt;BX$4),NETWORKDAYS.INTL($P62,$Q62,1,(Holidays!$A$1:$A$248)),0)+IF(AND($P62&gt;=BW$4,$P62&lt;BX$4,$Q62&gt;=BX$4),NETWORKDAYS.INTL($P62,(BX$4)-1,1,(Holidays!$A$1:$A$248)),0)+IF(AND($P62&lt;BW$4,$Q62&lt;BX$4,$Q62&gt;=BW$4),NETWORKDAYS.INTL(BW$4,$Q62,1,(Holidays!$A$1:$A$248)),0)+IF(AND($P62&lt;BW$4,$Q62&gt;=BX$4,$Q62&gt;=BW$4),NETWORKDAYS.INTL(BW$4,(BX$4)-1,1,(Holidays!$A$1:$A$248)),0))*$S62,"")</f>
        <v>0</v>
      </c>
      <c r="BX62" s="191">
        <f>IFERROR((IF(AND($P62&gt;=BX$4,$P62&lt;BY$4,$Q62&lt;BY$4),NETWORKDAYS.INTL($P62,$Q62,1,(Holidays!$A$1:$A$248)),0)+IF(AND($P62&gt;=BX$4,$P62&lt;BY$4,$Q62&gt;=BY$4),NETWORKDAYS.INTL($P62,(BY$4)-1,1,(Holidays!$A$1:$A$248)),0)+IF(AND($P62&lt;BX$4,$Q62&lt;BY$4,$Q62&gt;=BX$4),NETWORKDAYS.INTL(BX$4,$Q62,1,(Holidays!$A$1:$A$248)),0)+IF(AND($P62&lt;BX$4,$Q62&gt;=BY$4,$Q62&gt;=BX$4),NETWORKDAYS.INTL(BX$4,(BY$4)-1,1,(Holidays!$A$1:$A$248)),0))*$S62,"")</f>
        <v>0</v>
      </c>
      <c r="BY62" s="191">
        <f>IFERROR((IF(AND($P62&gt;=BY$4,$P62&lt;BZ$4,$Q62&lt;BZ$4),NETWORKDAYS.INTL($P62,$Q62,1,(Holidays!$A$1:$A$248)),0)+IF(AND($P62&gt;=BY$4,$P62&lt;BZ$4,$Q62&gt;=BZ$4),NETWORKDAYS.INTL($P62,(BZ$4)-1,1,(Holidays!$A$1:$A$248)),0)+IF(AND($P62&lt;BY$4,$Q62&lt;BZ$4,$Q62&gt;=BY$4),NETWORKDAYS.INTL(BY$4,$Q62,1,(Holidays!$A$1:$A$248)),0)+IF(AND($P62&lt;BY$4,$Q62&gt;=BZ$4,$Q62&gt;=BY$4),NETWORKDAYS.INTL(BY$4,(BZ$4)-1,1,(Holidays!$A$1:$A$248)),0))*$S62,"")</f>
        <v>0</v>
      </c>
      <c r="BZ62" s="191">
        <f>IFERROR((IF(AND($P62&gt;=BZ$4,$P62&lt;CA$4,$Q62&lt;CA$4),NETWORKDAYS.INTL($P62,$Q62,1,(Holidays!$A$1:$A$248)),0)+IF(AND($P62&gt;=BZ$4,$P62&lt;CA$4,$Q62&gt;=CA$4),NETWORKDAYS.INTL($P62,(CA$4)-1,1,(Holidays!$A$1:$A$248)),0)+IF(AND($P62&lt;BZ$4,$Q62&lt;CA$4,$Q62&gt;=BZ$4),NETWORKDAYS.INTL(BZ$4,$Q62,1,(Holidays!$A$1:$A$248)),0)+IF(AND($P62&lt;BZ$4,$Q62&gt;=CA$4,$Q62&gt;=BZ$4),NETWORKDAYS.INTL(BZ$4,(CA$4)-1,1,(Holidays!$A$1:$A$248)),0))*$S62,"")</f>
        <v>0</v>
      </c>
      <c r="CA62" s="191">
        <f>IFERROR((IF(AND($P62&gt;=CA$4,$P62&lt;CB$4,$Q62&lt;CB$4),NETWORKDAYS.INTL($P62,$Q62,1,(Holidays!$A$1:$A$248)),0)+IF(AND($P62&gt;=CA$4,$P62&lt;CB$4,$Q62&gt;=CB$4),NETWORKDAYS.INTL($P62,(CB$4)-1,1,(Holidays!$A$1:$A$248)),0)+IF(AND($P62&lt;CA$4,$Q62&lt;CB$4,$Q62&gt;=CA$4),NETWORKDAYS.INTL(CA$4,$Q62,1,(Holidays!$A$1:$A$248)),0)+IF(AND($P62&lt;CA$4,$Q62&gt;=CB$4,$Q62&gt;=CA$4),NETWORKDAYS.INTL(CA$4,(CB$4)-1,1,(Holidays!$A$1:$A$248)),0))*$S62,"")</f>
        <v>0</v>
      </c>
      <c r="CB62" s="191">
        <f>IFERROR((IF(AND($P62&gt;=CB$4,$P62&lt;CC$4,$Q62&lt;CC$4),NETWORKDAYS.INTL($P62,$Q62,1,(Holidays!$A$1:$A$248)),0)+IF(AND($P62&gt;=CB$4,$P62&lt;CC$4,$Q62&gt;=CC$4),NETWORKDAYS.INTL($P62,(CC$4)-1,1,(Holidays!$A$1:$A$248)),0)+IF(AND($P62&lt;CB$4,$Q62&lt;CC$4,$Q62&gt;=CB$4),NETWORKDAYS.INTL(CB$4,$Q62,1,(Holidays!$A$1:$A$248)),0)+IF(AND($P62&lt;CB$4,$Q62&gt;=CC$4,$Q62&gt;=CB$4),NETWORKDAYS.INTL(CB$4,(CC$4)-1,1,(Holidays!$A$1:$A$248)),0))*$S62,"")</f>
        <v>0</v>
      </c>
      <c r="CC62" s="191">
        <f>IFERROR((IF(AND($P62&gt;=CC$4,$P62&lt;CD$4,$Q62&lt;CD$4),NETWORKDAYS.INTL($P62,$Q62,1,(Holidays!$A$1:$A$248)),0)+IF(AND($P62&gt;=CC$4,$P62&lt;CD$4,$Q62&gt;=CD$4),NETWORKDAYS.INTL($P62,(CD$4)-1,1,(Holidays!$A$1:$A$248)),0)+IF(AND($P62&lt;CC$4,$Q62&lt;CD$4,$Q62&gt;=CC$4),NETWORKDAYS.INTL(CC$4,$Q62,1,(Holidays!$A$1:$A$248)),0)+IF(AND($P62&lt;CC$4,$Q62&gt;=CD$4,$Q62&gt;=CC$4),NETWORKDAYS.INTL(CC$4,(CD$4)-1,1,(Holidays!$A$1:$A$248)),0))*$S62,"")</f>
        <v>0</v>
      </c>
      <c r="CD62" s="191">
        <f>IFERROR((IF(AND($P62&gt;=CD$4,$P62&lt;CE$4,$Q62&lt;CE$4),NETWORKDAYS.INTL($P62,$Q62,1,(Holidays!$A$1:$A$248)),0)+IF(AND($P62&gt;=CD$4,$P62&lt;CE$4,$Q62&gt;=CE$4),NETWORKDAYS.INTL($P62,(CE$4)-1,1,(Holidays!$A$1:$A$248)),0)+IF(AND($P62&lt;CD$4,$Q62&lt;CE$4,$Q62&gt;=CD$4),NETWORKDAYS.INTL(CD$4,$Q62,1,(Holidays!$A$1:$A$248)),0)+IF(AND($P62&lt;CD$4,$Q62&gt;=CE$4,$Q62&gt;=CD$4),NETWORKDAYS.INTL(CD$4,(CE$4)-1,1,(Holidays!$A$1:$A$248)),0))*$S62,"")</f>
        <v>0</v>
      </c>
      <c r="CE62" s="191">
        <f>IFERROR((IF(AND($P62&gt;=CE$4,$P62&lt;CF$4,$Q62&lt;CF$4),NETWORKDAYS.INTL($P62,$Q62,1,(Holidays!$A$1:$A$248)),0)+IF(AND($P62&gt;=CE$4,$P62&lt;CF$4,$Q62&gt;=CF$4),NETWORKDAYS.INTL($P62,(CF$4)-1,1,(Holidays!$A$1:$A$248)),0)+IF(AND($P62&lt;CE$4,$Q62&lt;CF$4,$Q62&gt;=CE$4),NETWORKDAYS.INTL(CE$4,$Q62,1,(Holidays!$A$1:$A$248)),0)+IF(AND($P62&lt;CE$4,$Q62&gt;=CF$4,$Q62&gt;=CE$4),NETWORKDAYS.INTL(CE$4,(CF$4)-1,1,(Holidays!$A$1:$A$248)),0))*$S62,"")</f>
        <v>0</v>
      </c>
      <c r="CF62" s="191">
        <f>IFERROR((IF(AND($P62&gt;=CF$4,$P62&lt;CG$4,$Q62&lt;CG$4),NETWORKDAYS.INTL($P62,$Q62,1,(Holidays!$A$1:$A$248)),0)+IF(AND($P62&gt;=CF$4,$P62&lt;CG$4,$Q62&gt;=CG$4),NETWORKDAYS.INTL($P62,(CG$4)-1,1,(Holidays!$A$1:$A$248)),0)+IF(AND($P62&lt;CF$4,$Q62&lt;CG$4,$Q62&gt;=CF$4),NETWORKDAYS.INTL(CF$4,$Q62,1,(Holidays!$A$1:$A$248)),0)+IF(AND($P62&lt;CF$4,$Q62&gt;=CG$4,$Q62&gt;=CF$4),NETWORKDAYS.INTL(CF$4,(CG$4)-1,1,(Holidays!$A$1:$A$248)),0))*$S62,"")</f>
        <v>0</v>
      </c>
      <c r="CG62" s="191">
        <f>IFERROR((IF(AND($P62&gt;=CG$4,$P62&lt;CH$4,$Q62&lt;CH$4),NETWORKDAYS.INTL($P62,$Q62,1,(Holidays!$A$1:$A$248)),0)+IF(AND($P62&gt;=CG$4,$P62&lt;CH$4,$Q62&gt;=CH$4),NETWORKDAYS.INTL($P62,(CH$4)-1,1,(Holidays!$A$1:$A$248)),0)+IF(AND($P62&lt;CG$4,$Q62&lt;CH$4,$Q62&gt;=CG$4),NETWORKDAYS.INTL(CG$4,$Q62,1,(Holidays!$A$1:$A$248)),0)+IF(AND($P62&lt;CG$4,$Q62&gt;=CH$4,$Q62&gt;=CG$4),NETWORKDAYS.INTL(CG$4,(CH$4)-1,1,(Holidays!$A$1:$A$248)),0))*$S62,"")</f>
        <v>0</v>
      </c>
      <c r="CH62" s="191">
        <f>IFERROR((IF(AND($P62&gt;=CH$4,$P62&lt;CI$4,$Q62&lt;CI$4),NETWORKDAYS.INTL($P62,$Q62,1,(Holidays!$A$1:$A$248)),0)+IF(AND($P62&gt;=CH$4,$P62&lt;CI$4,$Q62&gt;=CI$4),NETWORKDAYS.INTL($P62,(CI$4)-1,1,(Holidays!$A$1:$A$248)),0)+IF(AND($P62&lt;CH$4,$Q62&lt;CI$4,$Q62&gt;=CH$4),NETWORKDAYS.INTL(CH$4,$Q62,1,(Holidays!$A$1:$A$248)),0)+IF(AND($P62&lt;CH$4,$Q62&gt;=CI$4,$Q62&gt;=CH$4),NETWORKDAYS.INTL(CH$4,(CI$4)-1,1,(Holidays!$A$1:$A$248)),0))*$S62,"")</f>
        <v>0</v>
      </c>
      <c r="CI62" s="191">
        <f>IFERROR((IF(AND($P62&gt;=CI$4,$P62&lt;CJ$4,$Q62&lt;CJ$4),NETWORKDAYS.INTL($P62,$Q62,1,(Holidays!$A$1:$A$248)),0)+IF(AND($P62&gt;=CI$4,$P62&lt;CJ$4,$Q62&gt;=CJ$4),NETWORKDAYS.INTL($P62,(CJ$4)-1,1,(Holidays!$A$1:$A$248)),0)+IF(AND($P62&lt;CI$4,$Q62&lt;CJ$4,$Q62&gt;=CI$4),NETWORKDAYS.INTL(CI$4,$Q62,1,(Holidays!$A$1:$A$248)),0)+IF(AND($P62&lt;CI$4,$Q62&gt;=CJ$4,$Q62&gt;=CI$4),NETWORKDAYS.INTL(CI$4,(CJ$4)-1,1,(Holidays!$A$1:$A$248)),0))*$S62,"")</f>
        <v>0</v>
      </c>
      <c r="CJ62" s="191">
        <f>IFERROR((IF(AND($P62&gt;=CJ$4,$P62&lt;CK$4,$Q62&lt;CK$4),NETWORKDAYS.INTL($P62,$Q62,1,(Holidays!$A$1:$A$248)),0)+IF(AND($P62&gt;=CJ$4,$P62&lt;CK$4,$Q62&gt;=CK$4),NETWORKDAYS.INTL($P62,(CK$4)-1,1,(Holidays!$A$1:$A$248)),0)+IF(AND($P62&lt;CJ$4,$Q62&lt;CK$4,$Q62&gt;=CJ$4),NETWORKDAYS.INTL(CJ$4,$Q62,1,(Holidays!$A$1:$A$248)),0)+IF(AND($P62&lt;CJ$4,$Q62&gt;=CK$4,$Q62&gt;=CJ$4),NETWORKDAYS.INTL(CJ$4,(CK$4)-1,1,(Holidays!$A$1:$A$248)),0))*$S62,"")</f>
        <v>0</v>
      </c>
      <c r="CK62" s="191">
        <f>IFERROR((IF(AND($P62&gt;=CK$4,$P62&lt;CL$4,$Q62&lt;CL$4),NETWORKDAYS.INTL($P62,$Q62,1,(Holidays!$A$1:$A$248)),0)+IF(AND($P62&gt;=CK$4,$P62&lt;CL$4,$Q62&gt;=CL$4),NETWORKDAYS.INTL($P62,(CL$4)-1,1,(Holidays!$A$1:$A$248)),0)+IF(AND($P62&lt;CK$4,$Q62&lt;CL$4,$Q62&gt;=CK$4),NETWORKDAYS.INTL(CK$4,$Q62,1,(Holidays!$A$1:$A$248)),0)+IF(AND($P62&lt;CK$4,$Q62&gt;=CL$4,$Q62&gt;=CK$4),NETWORKDAYS.INTL(CK$4,(CL$4)-1,1,(Holidays!$A$1:$A$248)),0))*$S62,"")</f>
        <v>0</v>
      </c>
      <c r="CL62" s="191">
        <f>IFERROR((IF(AND($P62&gt;=CL$4,$P62&lt;CM$4,$Q62&lt;CM$4),NETWORKDAYS.INTL($P62,$Q62,1,(Holidays!$A$1:$A$248)),0)+IF(AND($P62&gt;=CL$4,$P62&lt;CM$4,$Q62&gt;=CM$4),NETWORKDAYS.INTL($P62,(CM$4)-1,1,(Holidays!$A$1:$A$248)),0)+IF(AND($P62&lt;CL$4,$Q62&lt;CM$4,$Q62&gt;=CL$4),NETWORKDAYS.INTL(CL$4,$Q62,1,(Holidays!$A$1:$A$248)),0)+IF(AND($P62&lt;CL$4,$Q62&gt;=CM$4,$Q62&gt;=CL$4),NETWORKDAYS.INTL(CL$4,(CM$4)-1,1,(Holidays!$A$1:$A$248)),0))*$S62,"")</f>
        <v>0</v>
      </c>
      <c r="CM62" s="191">
        <f>IFERROR((IF(AND($P62&gt;=CM$4,$P62&lt;CN$4,$Q62&lt;CN$4),NETWORKDAYS.INTL($P62,$Q62,1,(Holidays!$A$1:$A$248)),0)+IF(AND($P62&gt;=CM$4,$P62&lt;CN$4,$Q62&gt;=CN$4),NETWORKDAYS.INTL($P62,(CN$4)-1,1,(Holidays!$A$1:$A$248)),0)+IF(AND($P62&lt;CM$4,$Q62&lt;CN$4,$Q62&gt;=CM$4),NETWORKDAYS.INTL(CM$4,$Q62,1,(Holidays!$A$1:$A$248)),0)+IF(AND($P62&lt;CM$4,$Q62&gt;=CN$4,$Q62&gt;=CM$4),NETWORKDAYS.INTL(CM$4,(CN$4)-1,1,(Holidays!$A$1:$A$248)),0))*$S62,"")</f>
        <v>0</v>
      </c>
      <c r="CN62" s="191">
        <f>IFERROR((IF(AND($P62&gt;=CN$4,$P62&lt;CO$4,$Q62&lt;CO$4),NETWORKDAYS.INTL($P62,$Q62,1,(Holidays!$A$1:$A$248)),0)+IF(AND($P62&gt;=CN$4,$P62&lt;CO$4,$Q62&gt;=CO$4),NETWORKDAYS.INTL($P62,(CO$4)-1,1,(Holidays!$A$1:$A$248)),0)+IF(AND($P62&lt;CN$4,$Q62&lt;CO$4,$Q62&gt;=CN$4),NETWORKDAYS.INTL(CN$4,$Q62,1,(Holidays!$A$1:$A$248)),0)+IF(AND($P62&lt;CN$4,$Q62&gt;=CO$4,$Q62&gt;=CN$4),NETWORKDAYS.INTL(CN$4,(CO$4)-1,1,(Holidays!$A$1:$A$248)),0))*$S62,"")</f>
        <v>0</v>
      </c>
      <c r="CO62" s="191">
        <f>IFERROR((IF(AND($P62&gt;=CO$4,$P62&lt;CP$4,$Q62&lt;CP$4),NETWORKDAYS.INTL($P62,$Q62,1,(Holidays!$A$1:$A$248)),0)+IF(AND($P62&gt;=CO$4,$P62&lt;CP$4,$Q62&gt;=CP$4),NETWORKDAYS.INTL($P62,(CP$4)-1,1,(Holidays!$A$1:$A$248)),0)+IF(AND($P62&lt;CO$4,$Q62&lt;CP$4,$Q62&gt;=CO$4),NETWORKDAYS.INTL(CO$4,$Q62,1,(Holidays!$A$1:$A$248)),0)+IF(AND($P62&lt;CO$4,$Q62&gt;=CP$4,$Q62&gt;=CO$4),NETWORKDAYS.INTL(CO$4,(CP$4)-1,1,(Holidays!$A$1:$A$248)),0))*$S62,"")</f>
        <v>0</v>
      </c>
      <c r="CP62" s="191">
        <f>IFERROR((IF(AND($P62&gt;=CP$4,$P62&lt;CQ$4,$Q62&lt;CQ$4),NETWORKDAYS.INTL($P62,$Q62,1,(Holidays!$A$1:$A$248)),0)+IF(AND($P62&gt;=CP$4,$P62&lt;CQ$4,$Q62&gt;=CQ$4),NETWORKDAYS.INTL($P62,(CQ$4)-1,1,(Holidays!$A$1:$A$248)),0)+IF(AND($P62&lt;CP$4,$Q62&lt;CQ$4,$Q62&gt;=CP$4),NETWORKDAYS.INTL(CP$4,$Q62,1,(Holidays!$A$1:$A$248)),0)+IF(AND($P62&lt;CP$4,$Q62&gt;=CQ$4,$Q62&gt;=CP$4),NETWORKDAYS.INTL(CP$4,(CQ$4)-1,1,(Holidays!$A$1:$A$248)),0))*$S62,"")</f>
        <v>0</v>
      </c>
      <c r="CQ62" s="191">
        <f>IFERROR((IF(AND($P62&gt;=CQ$4,$P62&lt;CR$4,$Q62&lt;CR$4),NETWORKDAYS.INTL($P62,$Q62,1,(Holidays!$A$1:$A$248)),0)+IF(AND($P62&gt;=CQ$4,$P62&lt;CR$4,$Q62&gt;=CR$4),NETWORKDAYS.INTL($P62,(CR$4)-1,1,(Holidays!$A$1:$A$248)),0)+IF(AND($P62&lt;CQ$4,$Q62&lt;CR$4,$Q62&gt;=CQ$4),NETWORKDAYS.INTL(CQ$4,$Q62,1,(Holidays!$A$1:$A$248)),0)+IF(AND($P62&lt;CQ$4,$Q62&gt;=CR$4,$Q62&gt;=CQ$4),NETWORKDAYS.INTL(CQ$4,(CR$4)-1,1,(Holidays!$A$1:$A$248)),0))*$S62,"")</f>
        <v>0</v>
      </c>
      <c r="CR62" s="191">
        <f>IFERROR((IF(AND($P62&gt;=CR$4,$P62&lt;CS$4,$Q62&lt;CS$4),NETWORKDAYS.INTL($P62,$Q62,1,(Holidays!$A$1:$A$248)),0)+IF(AND($P62&gt;=CR$4,$P62&lt;CS$4,$Q62&gt;=CS$4),NETWORKDAYS.INTL($P62,(CS$4)-1,1,(Holidays!$A$1:$A$248)),0)+IF(AND($P62&lt;CR$4,$Q62&lt;CS$4,$Q62&gt;=CR$4),NETWORKDAYS.INTL(CR$4,$Q62,1,(Holidays!$A$1:$A$248)),0)+IF(AND($P62&lt;CR$4,$Q62&gt;=CS$4,$Q62&gt;=CR$4),NETWORKDAYS.INTL(CR$4,(CS$4)-1,1,(Holidays!$A$1:$A$248)),0))*$S62,"")</f>
        <v>0</v>
      </c>
      <c r="CS62" s="191">
        <f>IFERROR((IF(AND($P62&gt;=CS$4,$P62&lt;CT$4,$Q62&lt;CT$4),NETWORKDAYS.INTL($P62,$Q62,1,(Holidays!$A$1:$A$248)),0)+IF(AND($P62&gt;=CS$4,$P62&lt;CT$4,$Q62&gt;=CT$4),NETWORKDAYS.INTL($P62,(CT$4)-1,1,(Holidays!$A$1:$A$248)),0)+IF(AND($P62&lt;CS$4,$Q62&lt;CT$4,$Q62&gt;=CS$4),NETWORKDAYS.INTL(CS$4,$Q62,1,(Holidays!$A$1:$A$248)),0)+IF(AND($P62&lt;CS$4,$Q62&gt;=CT$4,$Q62&gt;=CS$4),NETWORKDAYS.INTL(CS$4,(CT$4)-1,1,(Holidays!$A$1:$A$248)),0))*$S62,"")</f>
        <v>0</v>
      </c>
      <c r="CT62" s="191">
        <f>IFERROR((IF(AND($P62&gt;=CT$4,$P62&lt;CU$4,$Q62&lt;CU$4),NETWORKDAYS.INTL($P62,$Q62,1,(Holidays!$A$1:$A$248)),0)+IF(AND($P62&gt;=CT$4,$P62&lt;CU$4,$Q62&gt;=CU$4),NETWORKDAYS.INTL($P62,(CU$4)-1,1,(Holidays!$A$1:$A$248)),0)+IF(AND($P62&lt;CT$4,$Q62&lt;CU$4,$Q62&gt;=CT$4),NETWORKDAYS.INTL(CT$4,$Q62,1,(Holidays!$A$1:$A$248)),0)+IF(AND($P62&lt;CT$4,$Q62&gt;=CU$4,$Q62&gt;=CT$4),NETWORKDAYS.INTL(CT$4,(CU$4)-1,1,(Holidays!$A$1:$A$248)),0))*$S62,"")</f>
        <v>0</v>
      </c>
      <c r="CU62" s="191">
        <f>IFERROR((IF(AND($P62&gt;=CU$4,$P62&lt;CV$4,$Q62&lt;CV$4),NETWORKDAYS.INTL($P62,$Q62,1,(Holidays!$A$1:$A$248)),0)+IF(AND($P62&gt;=CU$4,$P62&lt;CV$4,$Q62&gt;=CV$4),NETWORKDAYS.INTL($P62,(CV$4)-1,1,(Holidays!$A$1:$A$248)),0)+IF(AND($P62&lt;CU$4,$Q62&lt;CV$4,$Q62&gt;=CU$4),NETWORKDAYS.INTL(CU$4,$Q62,1,(Holidays!$A$1:$A$248)),0)+IF(AND($P62&lt;CU$4,$Q62&gt;=CV$4,$Q62&gt;=CU$4),NETWORKDAYS.INTL(CU$4,(CV$4)-1,1,(Holidays!$A$1:$A$248)),0))*$S62,"")</f>
        <v>0</v>
      </c>
      <c r="CV62" s="191">
        <f>IFERROR((IF(AND($P62&gt;=CV$4,$P62&lt;CW$4,$Q62&lt;CW$4),NETWORKDAYS.INTL($P62,$Q62,1,(Holidays!$A$1:$A$248)),0)+IF(AND($P62&gt;=CV$4,$P62&lt;CW$4,$Q62&gt;=CW$4),NETWORKDAYS.INTL($P62,(CW$4)-1,1,(Holidays!$A$1:$A$248)),0)+IF(AND($P62&lt;CV$4,$Q62&lt;CW$4,$Q62&gt;=CV$4),NETWORKDAYS.INTL(CV$4,$Q62,1,(Holidays!$A$1:$A$248)),0)+IF(AND($P62&lt;CV$4,$Q62&gt;=CW$4,$Q62&gt;=CV$4),NETWORKDAYS.INTL(CV$4,(CW$4)-1,1,(Holidays!$A$1:$A$248)),0))*$S62,"")</f>
        <v>0</v>
      </c>
      <c r="CW62" s="191">
        <f>IFERROR((IF(AND($P62&gt;=CW$4,$P62&lt;CX$4,$Q62&lt;CX$4),NETWORKDAYS.INTL($P62,$Q62,1,(Holidays!$A$1:$A$248)),0)+IF(AND($P62&gt;=CW$4,$P62&lt;CX$4,$Q62&gt;=CX$4),NETWORKDAYS.INTL($P62,(CX$4)-1,1,(Holidays!$A$1:$A$248)),0)+IF(AND($P62&lt;CW$4,$Q62&lt;CX$4,$Q62&gt;=CW$4),NETWORKDAYS.INTL(CW$4,$Q62,1,(Holidays!$A$1:$A$248)),0)+IF(AND($P62&lt;CW$4,$Q62&gt;=CX$4,$Q62&gt;=CW$4),NETWORKDAYS.INTL(CW$4,(CX$4)-1,1,(Holidays!$A$1:$A$248)),0))*$S62,"")</f>
        <v>0</v>
      </c>
      <c r="CX62" s="191">
        <f>IFERROR((IF(AND($P62&gt;=CX$4,$P62&lt;CY$4,$Q62&lt;CY$4),NETWORKDAYS.INTL($P62,$Q62,1,(Holidays!$A$1:$A$248)),0)+IF(AND($P62&gt;=CX$4,$P62&lt;CY$4,$Q62&gt;=CY$4),NETWORKDAYS.INTL($P62,(CY$4)-1,1,(Holidays!$A$1:$A$248)),0)+IF(AND($P62&lt;CX$4,$Q62&lt;CY$4,$Q62&gt;=CX$4),NETWORKDAYS.INTL(CX$4,$Q62,1,(Holidays!$A$1:$A$248)),0)+IF(AND($P62&lt;CX$4,$Q62&gt;=CY$4,$Q62&gt;=CX$4),NETWORKDAYS.INTL(CX$4,(CY$4)-1,1,(Holidays!$A$1:$A$248)),0))*$S62,"")</f>
        <v>0</v>
      </c>
      <c r="CY62" s="191">
        <f>IFERROR((IF(AND($P62&gt;=CY$4,$P62&lt;CZ$4,$Q62&lt;CZ$4),NETWORKDAYS.INTL($P62,$Q62,1,(Holidays!$A$1:$A$248)),0)+IF(AND($P62&gt;=CY$4,$P62&lt;CZ$4,$Q62&gt;=CZ$4),NETWORKDAYS.INTL($P62,(CZ$4)-1,1,(Holidays!$A$1:$A$248)),0)+IF(AND($P62&lt;CY$4,$Q62&lt;CZ$4,$Q62&gt;=CY$4),NETWORKDAYS.INTL(CY$4,$Q62,1,(Holidays!$A$1:$A$248)),0)+IF(AND($P62&lt;CY$4,$Q62&gt;=CZ$4,$Q62&gt;=CY$4),NETWORKDAYS.INTL(CY$4,(CZ$4)-1,1,(Holidays!$A$1:$A$248)),0))*$S62,"")</f>
        <v>0</v>
      </c>
      <c r="CZ62" s="191">
        <f>IFERROR((IF(AND($P62&gt;=CZ$4,$P62&lt;DA$4,$Q62&lt;DA$4),NETWORKDAYS.INTL($P62,$Q62,1,(Holidays!$A$1:$A$248)),0)+IF(AND($P62&gt;=CZ$4,$P62&lt;DA$4,$Q62&gt;=DA$4),NETWORKDAYS.INTL($P62,(DA$4)-1,1,(Holidays!$A$1:$A$248)),0)+IF(AND($P62&lt;CZ$4,$Q62&lt;DA$4,$Q62&gt;=CZ$4),NETWORKDAYS.INTL(CZ$4,$Q62,1,(Holidays!$A$1:$A$248)),0)+IF(AND($P62&lt;CZ$4,$Q62&gt;=DA$4,$Q62&gt;=CZ$4),NETWORKDAYS.INTL(CZ$4,(DA$4)-1,1,(Holidays!$A$1:$A$248)),0))*$S62,"")</f>
        <v>0</v>
      </c>
      <c r="DA62" s="191">
        <f>IFERROR((IF(AND($P62&gt;=DA$4,$P62&lt;DB$4,$Q62&lt;DB$4),NETWORKDAYS.INTL($P62,$Q62,1,(Holidays!$A$1:$A$248)),0)+IF(AND($P62&gt;=DA$4,$P62&lt;DB$4,$Q62&gt;=DB$4),NETWORKDAYS.INTL($P62,(DB$4)-1,1,(Holidays!$A$1:$A$248)),0)+IF(AND($P62&lt;DA$4,$Q62&lt;DB$4,$Q62&gt;=DA$4),NETWORKDAYS.INTL(DA$4,$Q62,1,(Holidays!$A$1:$A$248)),0)+IF(AND($P62&lt;DA$4,$Q62&gt;=DB$4,$Q62&gt;=DA$4),NETWORKDAYS.INTL(DA$4,(DB$4)-1,1,(Holidays!$A$1:$A$248)),0))*$S62,"")</f>
        <v>0</v>
      </c>
      <c r="DB62" s="191">
        <f>IFERROR((IF(AND($P62&gt;=DB$4,$P62&lt;DC$4,$Q62&lt;DC$4),NETWORKDAYS.INTL($P62,$Q62,1,(Holidays!$A$1:$A$248)),0)+IF(AND($P62&gt;=DB$4,$P62&lt;DC$4,$Q62&gt;=DC$4),NETWORKDAYS.INTL($P62,(DC$4)-1,1,(Holidays!$A$1:$A$248)),0)+IF(AND($P62&lt;DB$4,$Q62&lt;DC$4,$Q62&gt;=DB$4),NETWORKDAYS.INTL(DB$4,$Q62,1,(Holidays!$A$1:$A$248)),0)+IF(AND($P62&lt;DB$4,$Q62&gt;=DC$4,$Q62&gt;=DB$4),NETWORKDAYS.INTL(DB$4,(DC$4)-1,1,(Holidays!$A$1:$A$248)),0))*$S62,"")</f>
        <v>0</v>
      </c>
      <c r="DC62" s="191">
        <f>IFERROR((IF(AND($P62&gt;=DC$4,$P62&lt;DD$4,$Q62&lt;DD$4),NETWORKDAYS.INTL($P62,$Q62,1,(Holidays!$A$1:$A$248)),0)+IF(AND($P62&gt;=DC$4,$P62&lt;DD$4,$Q62&gt;=DD$4),NETWORKDAYS.INTL($P62,(DD$4)-1,1,(Holidays!$A$1:$A$248)),0)+IF(AND($P62&lt;DC$4,$Q62&lt;DD$4,$Q62&gt;=DC$4),NETWORKDAYS.INTL(DC$4,$Q62,1,(Holidays!$A$1:$A$248)),0)+IF(AND($P62&lt;DC$4,$Q62&gt;=DD$4,$Q62&gt;=DC$4),NETWORKDAYS.INTL(DC$4,(DD$4)-1,1,(Holidays!$A$1:$A$248)),0))*$S62,"")</f>
        <v>0</v>
      </c>
      <c r="DD62" s="192">
        <f>IFERROR((IF(AND($P62&gt;=DD$4,$P62&lt;DE$4,$Q62&lt;DE$4),NETWORKDAYS.INTL($P62,$Q62,1,(Holidays!$A$1:$A$248)),0)+IF(AND($P62&gt;=DD$4,$P62&lt;DE$4,$Q62&gt;=DE$4),NETWORKDAYS.INTL($P62,(DE$4)-1,1,(Holidays!$A$1:$A$248)),0)+IF(AND($P62&lt;DD$4,$Q62&lt;DE$4,$Q62&gt;=DD$4),NETWORKDAYS.INTL(DD$4,$Q62,1,(Holidays!$A$1:$A$248)),0)+IF(AND($P62&lt;DD$4,$Q62&gt;=DE$4,$Q62&gt;=DD$4),NETWORKDAYS.INTL(DD$4,(DE$4)-1,1,(Holidays!$A$1:$A$248)),0))*$S62,"")</f>
        <v>0</v>
      </c>
      <c r="DE62" s="191">
        <f>IFERROR((IF(AND($P62&gt;=DE$4,$P62&lt;DF$4,$Q62&lt;DF$4),NETWORKDAYS.INTL($P62,$Q62,1,(Holidays!$A$1:$A$248)),0)+IF(AND($P62&gt;=DE$4,$P62&lt;DF$4,$Q62&gt;=DF$4),NETWORKDAYS.INTL($P62,(DF$4)-1,1,(Holidays!$A$1:$A$248)),0)+IF(AND($P62&lt;DE$4,$Q62&lt;DF$4,$Q62&gt;=DE$4),NETWORKDAYS.INTL(DE$4,$Q62,1,(Holidays!$A$1:$A$248)),0)+IF(AND($P62&lt;DE$4,$Q62&gt;=DF$4,$Q62&gt;=DE$4),NETWORKDAYS.INTL(DE$4,(DF$4)-1,1,(Holidays!$A$1:$A$248)),0))*$S62,"")</f>
        <v>0</v>
      </c>
      <c r="DF62" s="191">
        <f>IFERROR((IF(AND($P62&gt;=DF$4,$P62&lt;DG$4,$Q62&lt;DG$4),NETWORKDAYS.INTL($P62,$Q62,1,(Holidays!$A$1:$A$248)),0)+IF(AND($P62&gt;=DF$4,$P62&lt;DG$4,$Q62&gt;=DG$4),NETWORKDAYS.INTL($P62,(DG$4)-1,1,(Holidays!$A$1:$A$248)),0)+IF(AND($P62&lt;DF$4,$Q62&lt;DG$4,$Q62&gt;=DF$4),NETWORKDAYS.INTL(DF$4,$Q62,1,(Holidays!$A$1:$A$248)),0)+IF(AND($P62&lt;DF$4,$Q62&gt;=DG$4,$Q62&gt;=DF$4),NETWORKDAYS.INTL(DF$4,(DG$4)-1,1,(Holidays!$A$1:$A$248)),0))*$S62,"")</f>
        <v>0</v>
      </c>
      <c r="DG62" s="191">
        <f>IFERROR((IF(AND($P62&gt;=DG$4,$P62&lt;DH$4,$Q62&lt;DH$4),NETWORKDAYS.INTL($P62,$Q62,1,(Holidays!$A$1:$A$248)),0)+IF(AND($P62&gt;=DG$4,$P62&lt;DH$4,$Q62&gt;=DH$4),NETWORKDAYS.INTL($P62,(DH$4)-1,1,(Holidays!$A$1:$A$248)),0)+IF(AND($P62&lt;DG$4,$Q62&lt;DH$4,$Q62&gt;=DG$4),NETWORKDAYS.INTL(DG$4,$Q62,1,(Holidays!$A$1:$A$248)),0)+IF(AND($P62&lt;DG$4,$Q62&gt;=DH$4,$Q62&gt;=DG$4),NETWORKDAYS.INTL(DG$4,(DH$4)-1,1,(Holidays!$A$1:$A$248)),0))*$S62,"")</f>
        <v>0</v>
      </c>
      <c r="DH62" s="191">
        <f>IFERROR((IF(AND($P62&gt;=DH$4,$P62&lt;DI$4,$Q62&lt;DI$4),NETWORKDAYS.INTL($P62,$Q62,1,(Holidays!$A$1:$A$248)),0)+IF(AND($P62&gt;=DH$4,$P62&lt;DI$4,$Q62&gt;=DI$4),NETWORKDAYS.INTL($P62,(DI$4)-1,1,(Holidays!$A$1:$A$248)),0)+IF(AND($P62&lt;DH$4,$Q62&lt;DI$4,$Q62&gt;=DH$4),NETWORKDAYS.INTL(DH$4,$Q62,1,(Holidays!$A$1:$A$248)),0)+IF(AND($P62&lt;DH$4,$Q62&gt;=DI$4,$Q62&gt;=DH$4),NETWORKDAYS.INTL(DH$4,(DI$4)-1,1,(Holidays!$A$1:$A$248)),0))*$S62,"")</f>
        <v>0</v>
      </c>
      <c r="DI62" s="191">
        <f>IFERROR((IF(AND($P62&gt;=DI$4,$P62&lt;DJ$4,$Q62&lt;DJ$4),NETWORKDAYS.INTL($P62,$Q62,1,(Holidays!$A$1:$A$248)),0)+IF(AND($P62&gt;=DI$4,$P62&lt;DJ$4,$Q62&gt;=DJ$4),NETWORKDAYS.INTL($P62,(DJ$4)-1,1,(Holidays!$A$1:$A$248)),0)+IF(AND($P62&lt;DI$4,$Q62&lt;DJ$4,$Q62&gt;=DI$4),NETWORKDAYS.INTL(DI$4,$Q62,1,(Holidays!$A$1:$A$248)),0)+IF(AND($P62&lt;DI$4,$Q62&gt;=DJ$4,$Q62&gt;=DI$4),NETWORKDAYS.INTL(DI$4,(DJ$4)-1,1,(Holidays!$A$1:$A$248)),0))*$S62,"")</f>
        <v>0</v>
      </c>
      <c r="DJ62" s="191">
        <f>IFERROR((IF(AND($P62&gt;=DJ$4,$P62&lt;DK$4,$Q62&lt;DK$4),NETWORKDAYS.INTL($P62,$Q62,1,(Holidays!$A$1:$A$248)),0)+IF(AND($P62&gt;=DJ$4,$P62&lt;DK$4,$Q62&gt;=DK$4),NETWORKDAYS.INTL($P62,(DK$4)-1,1,(Holidays!$A$1:$A$248)),0)+IF(AND($P62&lt;DJ$4,$Q62&lt;DK$4,$Q62&gt;=DJ$4),NETWORKDAYS.INTL(DJ$4,$Q62,1,(Holidays!$A$1:$A$248)),0)+IF(AND($P62&lt;DJ$4,$Q62&gt;=DK$4,$Q62&gt;=DJ$4),NETWORKDAYS.INTL(DJ$4,(DK$4)-1,1,(Holidays!$A$1:$A$248)),0))*$S62,"")</f>
        <v>0</v>
      </c>
      <c r="DK62" s="191">
        <f>IFERROR((IF(AND($P62&gt;=DK$4,$P62&lt;DL$4,$Q62&lt;DL$4),NETWORKDAYS.INTL($P62,$Q62,1,(Holidays!$A$1:$A$248)),0)+IF(AND($P62&gt;=DK$4,$P62&lt;DL$4,$Q62&gt;=DL$4),NETWORKDAYS.INTL($P62,(DL$4)-1,1,(Holidays!$A$1:$A$248)),0)+IF(AND($P62&lt;DK$4,$Q62&lt;DL$4,$Q62&gt;=DK$4),NETWORKDAYS.INTL(DK$4,$Q62,1,(Holidays!$A$1:$A$248)),0)+IF(AND($P62&lt;DK$4,$Q62&gt;=DL$4,$Q62&gt;=DK$4),NETWORKDAYS.INTL(DK$4,(DL$4)-1,1,(Holidays!$A$1:$A$248)),0))*$S62,"")</f>
        <v>0</v>
      </c>
      <c r="DL62" s="191">
        <f>IFERROR((IF(AND($P62&gt;=DL$4,$P62&lt;DM$4,$Q62&lt;DM$4),NETWORKDAYS.INTL($P62,$Q62,1,(Holidays!$A$1:$A$248)),0)+IF(AND($P62&gt;=DL$4,$P62&lt;DM$4,$Q62&gt;=DM$4),NETWORKDAYS.INTL($P62,(DM$4)-1,1,(Holidays!$A$1:$A$248)),0)+IF(AND($P62&lt;DL$4,$Q62&lt;DM$4,$Q62&gt;=DL$4),NETWORKDAYS.INTL(DL$4,$Q62,1,(Holidays!$A$1:$A$248)),0)+IF(AND($P62&lt;DL$4,$Q62&gt;=DM$4,$Q62&gt;=DL$4),NETWORKDAYS.INTL(DL$4,(DM$4)-1,1,(Holidays!$A$1:$A$248)),0))*$S62,"")</f>
        <v>0</v>
      </c>
      <c r="DM62" s="191">
        <f>IFERROR((IF(AND($P62&gt;=DM$4,$P62&lt;DN$4,$Q62&lt;DN$4),NETWORKDAYS.INTL($P62,$Q62,1,(Holidays!$A$1:$A$248)),0)+IF(AND($P62&gt;=DM$4,$P62&lt;DN$4,$Q62&gt;=DN$4),NETWORKDAYS.INTL($P62,(DN$4)-1,1,(Holidays!$A$1:$A$248)),0)+IF(AND($P62&lt;DM$4,$Q62&lt;DN$4,$Q62&gt;=DM$4),NETWORKDAYS.INTL(DM$4,$Q62,1,(Holidays!$A$1:$A$248)),0)+IF(AND($P62&lt;DM$4,$Q62&gt;=DN$4,$Q62&gt;=DM$4),NETWORKDAYS.INTL(DM$4,(DN$4)-1,1,(Holidays!$A$1:$A$248)),0))*$S62,"")</f>
        <v>0</v>
      </c>
      <c r="DN62" s="191">
        <f>IFERROR((IF(AND($P62&gt;=DN$4,$P62&lt;DO$4,$Q62&lt;DO$4),NETWORKDAYS.INTL($P62,$Q62,1,(Holidays!$A$1:$A$248)),0)+IF(AND($P62&gt;=DN$4,$P62&lt;DO$4,$Q62&gt;=DO$4),NETWORKDAYS.INTL($P62,(DO$4)-1,1,(Holidays!$A$1:$A$248)),0)+IF(AND($P62&lt;DN$4,$Q62&lt;DO$4,$Q62&gt;=DN$4),NETWORKDAYS.INTL(DN$4,$Q62,1,(Holidays!$A$1:$A$248)),0)+IF(AND($P62&lt;DN$4,$Q62&gt;=DO$4,$Q62&gt;=DN$4),NETWORKDAYS.INTL(DN$4,(DO$4)-1,1,(Holidays!$A$1:$A$248)),0))*$S62,"")</f>
        <v>0</v>
      </c>
      <c r="DO62" s="191">
        <f>IFERROR((IF(AND($P62&gt;=DO$4,$P62&lt;DP$4,$Q62&lt;DP$4),NETWORKDAYS.INTL($P62,$Q62,1,(Holidays!$A$1:$A$248)),0)+IF(AND($P62&gt;=DO$4,$P62&lt;DP$4,$Q62&gt;=DP$4),NETWORKDAYS.INTL($P62,(DP$4)-1,1,(Holidays!$A$1:$A$248)),0)+IF(AND($P62&lt;DO$4,$Q62&lt;DP$4,$Q62&gt;=DO$4),NETWORKDAYS.INTL(DO$4,$Q62,1,(Holidays!$A$1:$A$248)),0)+IF(AND($P62&lt;DO$4,$Q62&gt;=DP$4,$Q62&gt;=DO$4),NETWORKDAYS.INTL(DO$4,(DP$4)-1,1,(Holidays!$A$1:$A$248)),0))*$S62,"")</f>
        <v>0</v>
      </c>
      <c r="DP62" s="191">
        <f>IFERROR((IF(AND($P62&gt;=DP$4,$P62&lt;DQ$4,$Q62&lt;DQ$4),NETWORKDAYS.INTL($P62,$Q62,1,(Holidays!$A$1:$A$248)),0)+IF(AND($P62&gt;=DP$4,$P62&lt;DQ$4,$Q62&gt;=DQ$4),NETWORKDAYS.INTL($P62,(DQ$4)-1,1,(Holidays!$A$1:$A$248)),0)+IF(AND($P62&lt;DP$4,$Q62&lt;DQ$4,$Q62&gt;=DP$4),NETWORKDAYS.INTL(DP$4,$Q62,1,(Holidays!$A$1:$A$248)),0)+IF(AND($P62&lt;DP$4,$Q62&gt;=DQ$4,$Q62&gt;=DP$4),NETWORKDAYS.INTL(DP$4,(DQ$4)-1,1,(Holidays!$A$1:$A$248)),0))*$S62,"")</f>
        <v>0</v>
      </c>
      <c r="DQ62" s="191">
        <f>IFERROR((IF(AND($P62&gt;=DQ$4,$P62&lt;DR$4,$Q62&lt;DR$4),NETWORKDAYS.INTL($P62,$Q62,1,(Holidays!$A$1:$A$248)),0)+IF(AND($P62&gt;=DQ$4,$P62&lt;DR$4,$Q62&gt;=DR$4),NETWORKDAYS.INTL($P62,(DR$4)-1,1,(Holidays!$A$1:$A$248)),0)+IF(AND($P62&lt;DQ$4,$Q62&lt;DR$4,$Q62&gt;=DQ$4),NETWORKDAYS.INTL(DQ$4,$Q62,1,(Holidays!$A$1:$A$248)),0)+IF(AND($P62&lt;DQ$4,$Q62&gt;=DR$4,$Q62&gt;=DQ$4),NETWORKDAYS.INTL(DQ$4,(DR$4)-1,1,(Holidays!$A$1:$A$248)),0))*$S62,"")</f>
        <v>0</v>
      </c>
      <c r="DR62" s="191">
        <f>IFERROR((IF(AND($P62&gt;=DR$4,$P62&lt;DS$4,$Q62&lt;DS$4),NETWORKDAYS.INTL($P62,$Q62,1,(Holidays!$A$1:$A$248)),0)+IF(AND($P62&gt;=DR$4,$P62&lt;DS$4,$Q62&gt;=DS$4),NETWORKDAYS.INTL($P62,(DS$4)-1,1,(Holidays!$A$1:$A$248)),0)+IF(AND($P62&lt;DR$4,$Q62&lt;DS$4,$Q62&gt;=DR$4),NETWORKDAYS.INTL(DR$4,$Q62,1,(Holidays!$A$1:$A$248)),0)+IF(AND($P62&lt;DR$4,$Q62&gt;=DS$4,$Q62&gt;=DR$4),NETWORKDAYS.INTL(DR$4,(DS$4)-1,1,(Holidays!$A$1:$A$248)),0))*$S62,"")</f>
        <v>0</v>
      </c>
      <c r="DS62" s="191">
        <f>IFERROR((IF(AND($P62&gt;=DS$4,$P62&lt;DT$4,$Q62&lt;DT$4),NETWORKDAYS.INTL($P62,$Q62,1,(Holidays!$A$1:$A$248)),0)+IF(AND($P62&gt;=DS$4,$P62&lt;DT$4,$Q62&gt;=DT$4),NETWORKDAYS.INTL($P62,(DT$4)-1,1,(Holidays!$A$1:$A$248)),0)+IF(AND($P62&lt;DS$4,$Q62&lt;DT$4,$Q62&gt;=DS$4),NETWORKDAYS.INTL(DS$4,$Q62,1,(Holidays!$A$1:$A$248)),0)+IF(AND($P62&lt;DS$4,$Q62&gt;=DT$4,$Q62&gt;=DS$4),NETWORKDAYS.INTL(DS$4,(DT$4)-1,1,(Holidays!$A$1:$A$248)),0))*$S62,"")</f>
        <v>0</v>
      </c>
      <c r="DT62" s="191">
        <f>IFERROR((IF(AND($P62&gt;=DT$4,$P62&lt;DU$4,$Q62&lt;DU$4),NETWORKDAYS.INTL($P62,$Q62,1,(Holidays!$A$1:$A$248)),0)+IF(AND($P62&gt;=DT$4,$P62&lt;DU$4,$Q62&gt;=DU$4),NETWORKDAYS.INTL($P62,(DU$4)-1,1,(Holidays!$A$1:$A$248)),0)+IF(AND($P62&lt;DT$4,$Q62&lt;DU$4,$Q62&gt;=DT$4),NETWORKDAYS.INTL(DT$4,$Q62,1,(Holidays!$A$1:$A$248)),0)+IF(AND($P62&lt;DT$4,$Q62&gt;=DU$4,$Q62&gt;=DT$4),NETWORKDAYS.INTL(DT$4,(DU$4)-1,1,(Holidays!$A$1:$A$248)),0))*$S62,"")</f>
        <v>0</v>
      </c>
      <c r="DU62" s="191">
        <f>IFERROR((IF(AND($P62&gt;=DU$4,$P62&lt;DV$4,$Q62&lt;DV$4),NETWORKDAYS.INTL($P62,$Q62,1,(Holidays!$A$1:$A$248)),0)+IF(AND($P62&gt;=DU$4,$P62&lt;DV$4,$Q62&gt;=DV$4),NETWORKDAYS.INTL($P62,(DV$4)-1,1,(Holidays!$A$1:$A$248)),0)+IF(AND($P62&lt;DU$4,$Q62&lt;DV$4,$Q62&gt;=DU$4),NETWORKDAYS.INTL(DU$4,$Q62,1,(Holidays!$A$1:$A$248)),0)+IF(AND($P62&lt;DU$4,$Q62&gt;=DV$4,$Q62&gt;=DU$4),NETWORKDAYS.INTL(DU$4,(DV$4)-1,1,(Holidays!$A$1:$A$248)),0))*$S62,"")</f>
        <v>0</v>
      </c>
      <c r="DV62" s="191">
        <f>IFERROR((IF(AND($P62&gt;=DV$4,$P62&lt;DW$4,$Q62&lt;DW$4),NETWORKDAYS.INTL($P62,$Q62,1,(Holidays!$A$1:$A$248)),0)+IF(AND($P62&gt;=DV$4,$P62&lt;DW$4,$Q62&gt;=DW$4),NETWORKDAYS.INTL($P62,(DW$4)-1,1,(Holidays!$A$1:$A$248)),0)+IF(AND($P62&lt;DV$4,$Q62&lt;DW$4,$Q62&gt;=DV$4),NETWORKDAYS.INTL(DV$4,$Q62,1,(Holidays!$A$1:$A$248)),0)+IF(AND($P62&lt;DV$4,$Q62&gt;=DW$4,$Q62&gt;=DV$4),NETWORKDAYS.INTL(DV$4,(DW$4)-1,1,(Holidays!$A$1:$A$248)),0))*$S62,"")</f>
        <v>0</v>
      </c>
      <c r="DW62" s="191">
        <f>IFERROR((IF(AND($P62&gt;=DW$4,$P62&lt;DX$4,$Q62&lt;DX$4),NETWORKDAYS.INTL($P62,$Q62,1,(Holidays!$A$1:$A$248)),0)+IF(AND($P62&gt;=DW$4,$P62&lt;DX$4,$Q62&gt;=DX$4),NETWORKDAYS.INTL($P62,(DX$4)-1,1,(Holidays!$A$1:$A$248)),0)+IF(AND($P62&lt;DW$4,$Q62&lt;DX$4,$Q62&gt;=DW$4),NETWORKDAYS.INTL(DW$4,$Q62,1,(Holidays!$A$1:$A$248)),0)+IF(AND($P62&lt;DW$4,$Q62&gt;=DX$4,$Q62&gt;=DW$4),NETWORKDAYS.INTL(DW$4,(DX$4)-1,1,(Holidays!$A$1:$A$248)),0))*$S62,"")</f>
        <v>0</v>
      </c>
      <c r="DX62" s="191">
        <f>IFERROR((IF(AND($P62&gt;=DX$4,$P62&lt;DY$4,$Q62&lt;DY$4),NETWORKDAYS.INTL($P62,$Q62,1,(Holidays!$A$1:$A$248)),0)+IF(AND($P62&gt;=DX$4,$P62&lt;DY$4,$Q62&gt;=DY$4),NETWORKDAYS.INTL($P62,(DY$4)-1,1,(Holidays!$A$1:$A$248)),0)+IF(AND($P62&lt;DX$4,$Q62&lt;DY$4,$Q62&gt;=DX$4),NETWORKDAYS.INTL(DX$4,$Q62,1,(Holidays!$A$1:$A$248)),0)+IF(AND($P62&lt;DX$4,$Q62&gt;=DY$4,$Q62&gt;=DX$4),NETWORKDAYS.INTL(DX$4,(DY$4)-1,1,(Holidays!$A$1:$A$248)),0))*$S62,"")</f>
        <v>0</v>
      </c>
      <c r="DY62" s="191">
        <f>IFERROR((IF(AND($P62&gt;=DY$4,$P62&lt;DZ$4,$Q62&lt;DZ$4),NETWORKDAYS.INTL($P62,$Q62,1,(Holidays!$A$1:$A$248)),0)+IF(AND($P62&gt;=DY$4,$P62&lt;DZ$4,$Q62&gt;=DZ$4),NETWORKDAYS.INTL($P62,(DZ$4)-1,1,(Holidays!$A$1:$A$248)),0)+IF(AND($P62&lt;DY$4,$Q62&lt;DZ$4,$Q62&gt;=DY$4),NETWORKDAYS.INTL(DY$4,$Q62,1,(Holidays!$A$1:$A$248)),0)+IF(AND($P62&lt;DY$4,$Q62&gt;=DZ$4,$Q62&gt;=DY$4),NETWORKDAYS.INTL(DY$4,(DZ$4)-1,1,(Holidays!$A$1:$A$248)),0))*$S62,"")</f>
        <v>0</v>
      </c>
      <c r="DZ62" s="191">
        <f>IFERROR((IF(AND($P62&gt;=DZ$4,$P62&lt;EA$4,$Q62&lt;EA$4),NETWORKDAYS.INTL($P62,$Q62,1,(Holidays!$A$1:$A$248)),0)+IF(AND($P62&gt;=DZ$4,$P62&lt;EA$4,$Q62&gt;=EA$4),NETWORKDAYS.INTL($P62,(EA$4)-1,1,(Holidays!$A$1:$A$248)),0)+IF(AND($P62&lt;DZ$4,$Q62&lt;EA$4,$Q62&gt;=DZ$4),NETWORKDAYS.INTL(DZ$4,$Q62,1,(Holidays!$A$1:$A$248)),0)+IF(AND($P62&lt;DZ$4,$Q62&gt;=EA$4,$Q62&gt;=DZ$4),NETWORKDAYS.INTL(DZ$4,(EA$4)-1,1,(Holidays!$A$1:$A$248)),0))*$S62,"")</f>
        <v>0</v>
      </c>
      <c r="EA62" s="191">
        <f>IFERROR((IF(AND($P62&gt;=EA$4,$P62&lt;EB$4,$Q62&lt;EB$4),NETWORKDAYS.INTL($P62,$Q62,1,(Holidays!$A$1:$A$248)),0)+IF(AND($P62&gt;=EA$4,$P62&lt;EB$4,$Q62&gt;=EB$4),NETWORKDAYS.INTL($P62,(EB$4)-1,1,(Holidays!$A$1:$A$248)),0)+IF(AND($P62&lt;EA$4,$Q62&lt;EB$4,$Q62&gt;=EA$4),NETWORKDAYS.INTL(EA$4,$Q62,1,(Holidays!$A$1:$A$248)),0)+IF(AND($P62&lt;EA$4,$Q62&gt;=EB$4,$Q62&gt;=EA$4),NETWORKDAYS.INTL(EA$4,(EB$4)-1,1,(Holidays!$A$1:$A$248)),0))*$S62,"")</f>
        <v>0</v>
      </c>
      <c r="EB62" s="191">
        <f>IFERROR((IF(AND($P62&gt;=EB$4,$P62&lt;EC$4,$Q62&lt;EC$4),NETWORKDAYS.INTL($P62,$Q62,1,(Holidays!$A$1:$A$248)),0)+IF(AND($P62&gt;=EB$4,$P62&lt;EC$4,$Q62&gt;=EC$4),NETWORKDAYS.INTL($P62,(EC$4)-1,1,(Holidays!$A$1:$A$248)),0)+IF(AND($P62&lt;EB$4,$Q62&lt;EC$4,$Q62&gt;=EB$4),NETWORKDAYS.INTL(EB$4,$Q62,1,(Holidays!$A$1:$A$248)),0)+IF(AND($P62&lt;EB$4,$Q62&gt;=EC$4,$Q62&gt;=EB$4),NETWORKDAYS.INTL(EB$4,(EC$4)-1,1,(Holidays!$A$1:$A$248)),0))*$S62,"")</f>
        <v>0</v>
      </c>
      <c r="EC62" s="191">
        <f>IFERROR((IF(AND($P62&gt;=EC$4,$P62&lt;ED$4,$Q62&lt;ED$4),NETWORKDAYS.INTL($P62,$Q62,1,(Holidays!$A$1:$A$248)),0)+IF(AND($P62&gt;=EC$4,$P62&lt;ED$4,$Q62&gt;=ED$4),NETWORKDAYS.INTL($P62,(ED$4)-1,1,(Holidays!$A$1:$A$248)),0)+IF(AND($P62&lt;EC$4,$Q62&lt;ED$4,$Q62&gt;=EC$4),NETWORKDAYS.INTL(EC$4,$Q62,1,(Holidays!$A$1:$A$248)),0)+IF(AND($P62&lt;EC$4,$Q62&gt;=ED$4,$Q62&gt;=EC$4),NETWORKDAYS.INTL(EC$4,(ED$4)-1,1,(Holidays!$A$1:$A$248)),0))*$S62,"")</f>
        <v>0</v>
      </c>
      <c r="ED62" s="191">
        <f>IFERROR((IF(AND($P62&gt;=ED$4,$P62&lt;EE$4,$Q62&lt;EE$4),NETWORKDAYS.INTL($P62,$Q62,1,(Holidays!$A$1:$A$248)),0)+IF(AND($P62&gt;=ED$4,$P62&lt;EE$4,$Q62&gt;=EE$4),NETWORKDAYS.INTL($P62,(EE$4)-1,1,(Holidays!$A$1:$A$248)),0)+IF(AND($P62&lt;ED$4,$Q62&lt;EE$4,$Q62&gt;=ED$4),NETWORKDAYS.INTL(ED$4,$Q62,1,(Holidays!$A$1:$A$248)),0)+IF(AND($P62&lt;ED$4,$Q62&gt;=EE$4,$Q62&gt;=ED$4),NETWORKDAYS.INTL(ED$4,(EE$4)-1,1,(Holidays!$A$1:$A$248)),0))*$S62,"")</f>
        <v>0</v>
      </c>
      <c r="EE62" s="191">
        <f>IFERROR((IF(AND($P62&gt;=EE$4,$P62&lt;EF$4,$Q62&lt;EF$4),NETWORKDAYS.INTL($P62,$Q62,1,(Holidays!$A$1:$A$248)),0)+IF(AND($P62&gt;=EE$4,$P62&lt;EF$4,$Q62&gt;=EF$4),NETWORKDAYS.INTL($P62,(EF$4)-1,1,(Holidays!$A$1:$A$248)),0)+IF(AND($P62&lt;EE$4,$Q62&lt;EF$4,$Q62&gt;=EE$4),NETWORKDAYS.INTL(EE$4,$Q62,1,(Holidays!$A$1:$A$248)),0)+IF(AND($P62&lt;EE$4,$Q62&gt;=EF$4,$Q62&gt;=EE$4),NETWORKDAYS.INTL(EE$4,(EF$4)-1,1,(Holidays!$A$1:$A$248)),0))*$S62,"")</f>
        <v>0</v>
      </c>
      <c r="EF62" s="191">
        <f>IFERROR((IF(AND($P62&gt;=EF$4,$P62&lt;EG$4,$Q62&lt;EG$4),NETWORKDAYS.INTL($P62,$Q62,1,(Holidays!$A$1:$A$248)),0)+IF(AND($P62&gt;=EF$4,$P62&lt;EG$4,$Q62&gt;=EG$4),NETWORKDAYS.INTL($P62,(EG$4)-1,1,(Holidays!$A$1:$A$248)),0)+IF(AND($P62&lt;EF$4,$Q62&lt;EG$4,$Q62&gt;=EF$4),NETWORKDAYS.INTL(EF$4,$Q62,1,(Holidays!$A$1:$A$248)),0)+IF(AND($P62&lt;EF$4,$Q62&gt;=EG$4,$Q62&gt;=EF$4),NETWORKDAYS.INTL(EF$4,(EG$4)-1,1,(Holidays!$A$1:$A$248)),0))*$S62,"")</f>
        <v>0</v>
      </c>
      <c r="EG62" s="191">
        <f>IFERROR((IF(AND($P62&gt;=EG$4,$P62&lt;EH$4,$Q62&lt;EH$4),NETWORKDAYS.INTL($P62,$Q62,1,(Holidays!$A$1:$A$248)),0)+IF(AND($P62&gt;=EG$4,$P62&lt;EH$4,$Q62&gt;=EH$4),NETWORKDAYS.INTL($P62,(EH$4)-1,1,(Holidays!$A$1:$A$248)),0)+IF(AND($P62&lt;EG$4,$Q62&lt;EH$4,$Q62&gt;=EG$4),NETWORKDAYS.INTL(EG$4,$Q62,1,(Holidays!$A$1:$A$248)),0)+IF(AND($P62&lt;EG$4,$Q62&gt;=EH$4,$Q62&gt;=EG$4),NETWORKDAYS.INTL(EG$4,(EH$4)-1,1,(Holidays!$A$1:$A$248)),0))*$S62,"")</f>
        <v>0</v>
      </c>
      <c r="EH62" s="191">
        <f>IFERROR((IF(AND($P62&gt;=EH$4,$P62&lt;EI$4,$Q62&lt;EI$4),NETWORKDAYS.INTL($P62,$Q62,1,(Holidays!$A$1:$A$248)),0)+IF(AND($P62&gt;=EH$4,$P62&lt;EI$4,$Q62&gt;=EI$4),NETWORKDAYS.INTL($P62,(EI$4)-1,1,(Holidays!$A$1:$A$248)),0)+IF(AND($P62&lt;EH$4,$Q62&lt;EI$4,$Q62&gt;=EH$4),NETWORKDAYS.INTL(EH$4,$Q62,1,(Holidays!$A$1:$A$248)),0)+IF(AND($P62&lt;EH$4,$Q62&gt;=EI$4,$Q62&gt;=EH$4),NETWORKDAYS.INTL(EH$4,(EI$4)-1,1,(Holidays!$A$1:$A$248)),0))*$S62,"")</f>
        <v>0</v>
      </c>
      <c r="EI62" s="191">
        <f>IFERROR((IF(AND($P62&gt;=EI$4,$P62&lt;EJ$4,$Q62&lt;EJ$4),NETWORKDAYS.INTL($P62,$Q62,1,(Holidays!$A$1:$A$248)),0)+IF(AND($P62&gt;=EI$4,$P62&lt;EJ$4,$Q62&gt;=EJ$4),NETWORKDAYS.INTL($P62,(EJ$4)-1,1,(Holidays!$A$1:$A$248)),0)+IF(AND($P62&lt;EI$4,$Q62&lt;EJ$4,$Q62&gt;=EI$4),NETWORKDAYS.INTL(EI$4,$Q62,1,(Holidays!$A$1:$A$248)),0)+IF(AND($P62&lt;EI$4,$Q62&gt;=EJ$4,$Q62&gt;=EI$4),NETWORKDAYS.INTL(EI$4,(EJ$4)-1,1,(Holidays!$A$1:$A$248)),0))*$S62,"")</f>
        <v>0</v>
      </c>
      <c r="EJ62" s="191">
        <f>IFERROR((IF(AND($P62&gt;=EJ$4,$P62&lt;EK$4,$Q62&lt;EK$4),NETWORKDAYS.INTL($P62,$Q62,1,(Holidays!$A$1:$A$248)),0)+IF(AND($P62&gt;=EJ$4,$P62&lt;EK$4,$Q62&gt;=EK$4),NETWORKDAYS.INTL($P62,(EK$4)-1,1,(Holidays!$A$1:$A$248)),0)+IF(AND($P62&lt;EJ$4,$Q62&lt;EK$4,$Q62&gt;=EJ$4),NETWORKDAYS.INTL(EJ$4,$Q62,1,(Holidays!$A$1:$A$248)),0)+IF(AND($P62&lt;EJ$4,$Q62&gt;=EK$4,$Q62&gt;=EJ$4),NETWORKDAYS.INTL(EJ$4,(EK$4)-1,1,(Holidays!$A$1:$A$248)),0))*$S62,"")</f>
        <v>0</v>
      </c>
      <c r="EK62" s="191">
        <f>IFERROR((IF(AND($P62&gt;=EK$4,$P62&lt;EL$4,$Q62&lt;EL$4),NETWORKDAYS.INTL($P62,$Q62,1,(Holidays!$A$1:$A$248)),0)+IF(AND($P62&gt;=EK$4,$P62&lt;EL$4,$Q62&gt;=EL$4),NETWORKDAYS.INTL($P62,(EL$4)-1,1,(Holidays!$A$1:$A$248)),0)+IF(AND($P62&lt;EK$4,$Q62&lt;EL$4,$Q62&gt;=EK$4),NETWORKDAYS.INTL(EK$4,$Q62,1,(Holidays!$A$1:$A$248)),0)+IF(AND($P62&lt;EK$4,$Q62&gt;=EL$4,$Q62&gt;=EK$4),NETWORKDAYS.INTL(EK$4,(EL$4)-1,1,(Holidays!$A$1:$A$248)),0))*$S62,"")</f>
        <v>0</v>
      </c>
      <c r="EL62" s="191">
        <f>IFERROR((IF(AND($P62&gt;=EL$4,$P62&lt;EM$4,$Q62&lt;EM$4),NETWORKDAYS.INTL($P62,$Q62,1,(Holidays!$A$1:$A$248)),0)+IF(AND($P62&gt;=EL$4,$P62&lt;EM$4,$Q62&gt;=EM$4),NETWORKDAYS.INTL($P62,(EM$4)-1,1,(Holidays!$A$1:$A$248)),0)+IF(AND($P62&lt;EL$4,$Q62&lt;EM$4,$Q62&gt;=EL$4),NETWORKDAYS.INTL(EL$4,$Q62,1,(Holidays!$A$1:$A$248)),0)+IF(AND($P62&lt;EL$4,$Q62&gt;=EM$4,$Q62&gt;=EL$4),NETWORKDAYS.INTL(EL$4,(EM$4)-1,1,(Holidays!$A$1:$A$248)),0))*$S62,"")</f>
        <v>0</v>
      </c>
      <c r="EM62" s="191">
        <f>IFERROR((IF(AND($P62&gt;=EM$4,$P62&lt;EN$4,$Q62&lt;EN$4),NETWORKDAYS.INTL($P62,$Q62,1,(Holidays!$A$1:$A$248)),0)+IF(AND($P62&gt;=EM$4,$P62&lt;EN$4,$Q62&gt;=EN$4),NETWORKDAYS.INTL($P62,(EN$4)-1,1,(Holidays!$A$1:$A$248)),0)+IF(AND($P62&lt;EM$4,$Q62&lt;EN$4,$Q62&gt;=EM$4),NETWORKDAYS.INTL(EM$4,$Q62,1,(Holidays!$A$1:$A$248)),0)+IF(AND($P62&lt;EM$4,$Q62&gt;=EN$4,$Q62&gt;=EM$4),NETWORKDAYS.INTL(EM$4,(EN$4)-1,1,(Holidays!$A$1:$A$248)),0))*$S62,"")</f>
        <v>0</v>
      </c>
      <c r="EN62" s="191">
        <f>IFERROR((IF(AND($P62&gt;=EN$4,$P62&lt;EO$4,$Q62&lt;EO$4),NETWORKDAYS.INTL($P62,$Q62,1,(Holidays!$A$1:$A$248)),0)+IF(AND($P62&gt;=EN$4,$P62&lt;EO$4,$Q62&gt;=EO$4),NETWORKDAYS.INTL($P62,(EO$4)-1,1,(Holidays!$A$1:$A$248)),0)+IF(AND($P62&lt;EN$4,$Q62&lt;EO$4,$Q62&gt;=EN$4),NETWORKDAYS.INTL(EN$4,$Q62,1,(Holidays!$A$1:$A$248)),0)+IF(AND($P62&lt;EN$4,$Q62&gt;=EO$4,$Q62&gt;=EN$4),NETWORKDAYS.INTL(EN$4,(EO$4)-1,1,(Holidays!$A$1:$A$248)),0))*$S62,"")</f>
        <v>0</v>
      </c>
      <c r="EO62" s="191">
        <f>IFERROR((IF(AND($P62&gt;=EO$4,$P62&lt;EP$4,$Q62&lt;EP$4),NETWORKDAYS.INTL($P62,$Q62,1,(Holidays!$A$1:$A$248)),0)+IF(AND($P62&gt;=EO$4,$P62&lt;EP$4,$Q62&gt;=EP$4),NETWORKDAYS.INTL($P62,(EP$4)-1,1,(Holidays!$A$1:$A$248)),0)+IF(AND($P62&lt;EO$4,$Q62&lt;EP$4,$Q62&gt;=EO$4),NETWORKDAYS.INTL(EO$4,$Q62,1,(Holidays!$A$1:$A$248)),0)+IF(AND($P62&lt;EO$4,$Q62&gt;=EP$4,$Q62&gt;=EO$4),NETWORKDAYS.INTL(EO$4,(EP$4)-1,1,(Holidays!$A$1:$A$248)),0))*$S62,"")</f>
        <v>0</v>
      </c>
      <c r="EP62" s="191">
        <f>IFERROR((IF(AND($P62&gt;=EP$4,$P62&lt;EQ$4,$Q62&lt;EQ$4),NETWORKDAYS.INTL($P62,$Q62,1,(Holidays!$A$1:$A$248)),0)+IF(AND($P62&gt;=EP$4,$P62&lt;EQ$4,$Q62&gt;=EQ$4),NETWORKDAYS.INTL($P62,(EQ$4)-1,1,(Holidays!$A$1:$A$248)),0)+IF(AND($P62&lt;EP$4,$Q62&lt;EQ$4,$Q62&gt;=EP$4),NETWORKDAYS.INTL(EP$4,$Q62,1,(Holidays!$A$1:$A$248)),0)+IF(AND($P62&lt;EP$4,$Q62&gt;=EQ$4,$Q62&gt;=EP$4),NETWORKDAYS.INTL(EP$4,(EQ$4)-1,1,(Holidays!$A$1:$A$248)),0))*$S62,"")</f>
        <v>0</v>
      </c>
      <c r="EQ62" s="191">
        <f>IFERROR((IF(AND($P62&gt;=EQ$4,$P62&lt;ER$4,$Q62&lt;ER$4),NETWORKDAYS.INTL($P62,$Q62,1,(Holidays!$A$1:$A$248)),0)+IF(AND($P62&gt;=EQ$4,$P62&lt;ER$4,$Q62&gt;=ER$4),NETWORKDAYS.INTL($P62,(ER$4)-1,1,(Holidays!$A$1:$A$248)),0)+IF(AND($P62&lt;EQ$4,$Q62&lt;ER$4,$Q62&gt;=EQ$4),NETWORKDAYS.INTL(EQ$4,$Q62,1,(Holidays!$A$1:$A$248)),0)+IF(AND($P62&lt;EQ$4,$Q62&gt;=ER$4,$Q62&gt;=EQ$4),NETWORKDAYS.INTL(EQ$4,(ER$4)-1,1,(Holidays!$A$1:$A$248)),0))*$S62,"")</f>
        <v>0</v>
      </c>
      <c r="ER62" s="191">
        <f>IFERROR((IF(AND($P62&gt;=ER$4,$P62&lt;ES$4,$Q62&lt;ES$4),NETWORKDAYS.INTL($P62,$Q62,1,(Holidays!$A$1:$A$248)),0)+IF(AND($P62&gt;=ER$4,$P62&lt;ES$4,$Q62&gt;=ES$4),NETWORKDAYS.INTL($P62,(ES$4)-1,1,(Holidays!$A$1:$A$248)),0)+IF(AND($P62&lt;ER$4,$Q62&lt;ES$4,$Q62&gt;=ER$4),NETWORKDAYS.INTL(ER$4,$Q62,1,(Holidays!$A$1:$A$248)),0)+IF(AND($P62&lt;ER$4,$Q62&gt;=ES$4,$Q62&gt;=ER$4),NETWORKDAYS.INTL(ER$4,(ES$4)-1,1,(Holidays!$A$1:$A$248)),0))*$S62,"")</f>
        <v>0</v>
      </c>
      <c r="ES62" s="191">
        <f>IFERROR((IF(AND($P62&gt;=ES$4,$P62&lt;ET$4,$Q62&lt;ET$4),NETWORKDAYS.INTL($P62,$Q62,1,(Holidays!$A$1:$A$248)),0)+IF(AND($P62&gt;=ES$4,$P62&lt;ET$4,$Q62&gt;=ET$4),NETWORKDAYS.INTL($P62,(ET$4)-1,1,(Holidays!$A$1:$A$248)),0)+IF(AND($P62&lt;ES$4,$Q62&lt;ET$4,$Q62&gt;=ES$4),NETWORKDAYS.INTL(ES$4,$Q62,1,(Holidays!$A$1:$A$248)),0)+IF(AND($P62&lt;ES$4,$Q62&gt;=ET$4,$Q62&gt;=ES$4),NETWORKDAYS.INTL(ES$4,(ET$4)-1,1,(Holidays!$A$1:$A$248)),0))*$S62,"")</f>
        <v>0</v>
      </c>
      <c r="ET62" s="191">
        <f>IFERROR((IF(AND($P62&gt;=ET$4,$P62&lt;EU$4,$Q62&lt;EU$4),NETWORKDAYS.INTL($P62,$Q62,1,(Holidays!$A$1:$A$248)),0)+IF(AND($P62&gt;=ET$4,$P62&lt;EU$4,$Q62&gt;=EU$4),NETWORKDAYS.INTL($P62,(EU$4)-1,1,(Holidays!$A$1:$A$248)),0)+IF(AND($P62&lt;ET$4,$Q62&lt;EU$4,$Q62&gt;=ET$4),NETWORKDAYS.INTL(ET$4,$Q62,1,(Holidays!$A$1:$A$248)),0)+IF(AND($P62&lt;ET$4,$Q62&gt;=EU$4,$Q62&gt;=ET$4),NETWORKDAYS.INTL(ET$4,(EU$4)-1,1,(Holidays!$A$1:$A$248)),0))*$S62,"")</f>
        <v>0</v>
      </c>
      <c r="EU62" s="191">
        <f>IFERROR((IF(AND($P62&gt;=EU$4,$P62&lt;EV$4,$Q62&lt;EV$4),NETWORKDAYS.INTL($P62,$Q62,1,(Holidays!$A$1:$A$248)),0)+IF(AND($P62&gt;=EU$4,$P62&lt;EV$4,$Q62&gt;=EV$4),NETWORKDAYS.INTL($P62,(EV$4)-1,1,(Holidays!$A$1:$A$248)),0)+IF(AND($P62&lt;EU$4,$Q62&lt;EV$4,$Q62&gt;=EU$4),NETWORKDAYS.INTL(EU$4,$Q62,1,(Holidays!$A$1:$A$248)),0)+IF(AND($P62&lt;EU$4,$Q62&gt;=EV$4,$Q62&gt;=EU$4),NETWORKDAYS.INTL(EU$4,(EV$4)-1,1,(Holidays!$A$1:$A$248)),0))*$S62,"")</f>
        <v>0</v>
      </c>
      <c r="EV62" s="191">
        <f>IFERROR((IF(AND($P62&gt;=EV$4,$P62&lt;EW$4,$Q62&lt;EW$4),NETWORKDAYS.INTL($P62,$Q62,1,(Holidays!$A$1:$A$248)),0)+IF(AND($P62&gt;=EV$4,$P62&lt;EW$4,$Q62&gt;=EW$4),NETWORKDAYS.INTL($P62,(EW$4)-1,1,(Holidays!$A$1:$A$248)),0)+IF(AND($P62&lt;EV$4,$Q62&lt;EW$4,$Q62&gt;=EV$4),NETWORKDAYS.INTL(EV$4,$Q62,1,(Holidays!$A$1:$A$248)),0)+IF(AND($P62&lt;EV$4,$Q62&gt;=EW$4,$Q62&gt;=EV$4),NETWORKDAYS.INTL(EV$4,(EW$4)-1,1,(Holidays!$A$1:$A$248)),0))*$S62,"")</f>
        <v>0</v>
      </c>
      <c r="EW62" s="191">
        <f>IFERROR((IF(AND($P62&gt;=EW$4,$P62&lt;EX$4,$Q62&lt;EX$4),NETWORKDAYS.INTL($P62,$Q62,1,(Holidays!$A$1:$A$248)),0)+IF(AND($P62&gt;=EW$4,$P62&lt;EX$4,$Q62&gt;=EX$4),NETWORKDAYS.INTL($P62,(EX$4)-1,1,(Holidays!$A$1:$A$248)),0)+IF(AND($P62&lt;EW$4,$Q62&lt;EX$4,$Q62&gt;=EW$4),NETWORKDAYS.INTL(EW$4,$Q62,1,(Holidays!$A$1:$A$248)),0)+IF(AND($P62&lt;EW$4,$Q62&gt;=EX$4,$Q62&gt;=EW$4),NETWORKDAYS.INTL(EW$4,(EX$4)-1,1,(Holidays!$A$1:$A$248)),0))*$S62,"")</f>
        <v>0</v>
      </c>
      <c r="EX62" s="191">
        <f>IFERROR((IF(AND($P62&gt;=EX$4,$P62&lt;EY$4,$Q62&lt;EY$4),NETWORKDAYS.INTL($P62,$Q62,1,(Holidays!$A$1:$A$248)),0)+IF(AND($P62&gt;=EX$4,$P62&lt;EY$4,$Q62&gt;=EY$4),NETWORKDAYS.INTL($P62,(EY$4)-1,1,(Holidays!$A$1:$A$248)),0)+IF(AND($P62&lt;EX$4,$Q62&lt;EY$4,$Q62&gt;=EX$4),NETWORKDAYS.INTL(EX$4,$Q62,1,(Holidays!$A$1:$A$248)),0)+IF(AND($P62&lt;EX$4,$Q62&gt;=EY$4,$Q62&gt;=EX$4),NETWORKDAYS.INTL(EX$4,(EY$4)-1,1,(Holidays!$A$1:$A$248)),0))*$S62,"")</f>
        <v>0</v>
      </c>
      <c r="EY62" s="191">
        <f>IFERROR((IF(AND($P62&gt;=EY$4,$P62&lt;EZ$4,$Q62&lt;EZ$4),NETWORKDAYS.INTL($P62,$Q62,1,(Holidays!$A$1:$A$248)),0)+IF(AND($P62&gt;=EY$4,$P62&lt;EZ$4,$Q62&gt;=EZ$4),NETWORKDAYS.INTL($P62,(EZ$4)-1,1,(Holidays!$A$1:$A$248)),0)+IF(AND($P62&lt;EY$4,$Q62&lt;EZ$4,$Q62&gt;=EY$4),NETWORKDAYS.INTL(EY$4,$Q62,1,(Holidays!$A$1:$A$248)),0)+IF(AND($P62&lt;EY$4,$Q62&gt;=EZ$4,$Q62&gt;=EY$4),NETWORKDAYS.INTL(EY$4,(EZ$4)-1,1,(Holidays!$A$1:$A$248)),0))*$S62,"")</f>
        <v>0</v>
      </c>
      <c r="EZ62" s="191">
        <f>IFERROR((IF(AND($P62&gt;=EZ$4,$P62&lt;FA$4,$Q62&lt;FA$4),NETWORKDAYS.INTL($P62,$Q62,1,(Holidays!$A$1:$A$248)),0)+IF(AND($P62&gt;=EZ$4,$P62&lt;FA$4,$Q62&gt;=FA$4),NETWORKDAYS.INTL($P62,(FA$4)-1,1,(Holidays!$A$1:$A$248)),0)+IF(AND($P62&lt;EZ$4,$Q62&lt;FA$4,$Q62&gt;=EZ$4),NETWORKDAYS.INTL(EZ$4,$Q62,1,(Holidays!$A$1:$A$248)),0)+IF(AND($P62&lt;EZ$4,$Q62&gt;=FA$4,$Q62&gt;=EZ$4),NETWORKDAYS.INTL(EZ$4,(FA$4)-1,1,(Holidays!$A$1:$A$248)),0))*$S62,"")</f>
        <v>0</v>
      </c>
      <c r="FA62" s="191">
        <f>IFERROR((IF(AND($P62&gt;=FA$4,$P62&lt;FB$4,$Q62&lt;FB$4),NETWORKDAYS.INTL($P62,$Q62,1,(Holidays!$A$1:$A$248)),0)+IF(AND($P62&gt;=FA$4,$P62&lt;FB$4,$Q62&gt;=FB$4),NETWORKDAYS.INTL($P62,(FB$4)-1,1,(Holidays!$A$1:$A$248)),0)+IF(AND($P62&lt;FA$4,$Q62&lt;FB$4,$Q62&gt;=FA$4),NETWORKDAYS.INTL(FA$4,$Q62,1,(Holidays!$A$1:$A$248)),0)+IF(AND($P62&lt;FA$4,$Q62&gt;=FB$4,$Q62&gt;=FA$4),NETWORKDAYS.INTL(FA$4,(FB$4)-1,1,(Holidays!$A$1:$A$248)),0))*$S62,"")</f>
        <v>0</v>
      </c>
      <c r="FB62" s="191">
        <f>IFERROR((IF(AND($P62&gt;=FB$4,$P62&lt;FC$4,$Q62&lt;FC$4),NETWORKDAYS.INTL($P62,$Q62,1,(Holidays!$A$1:$A$248)),0)+IF(AND($P62&gt;=FB$4,$P62&lt;FC$4,$Q62&gt;=FC$4),NETWORKDAYS.INTL($P62,(FC$4)-1,1,(Holidays!$A$1:$A$248)),0)+IF(AND($P62&lt;FB$4,$Q62&lt;FC$4,$Q62&gt;=FB$4),NETWORKDAYS.INTL(FB$4,$Q62,1,(Holidays!$A$1:$A$248)),0)+IF(AND($P62&lt;FB$4,$Q62&gt;=FC$4,$Q62&gt;=FB$4),NETWORKDAYS.INTL(FB$4,(FC$4)-1,1,(Holidays!$A$1:$A$248)),0))*$S62,"")</f>
        <v>0</v>
      </c>
      <c r="FC62" s="191">
        <f>IFERROR((IF(AND($P62&gt;=FC$4,$P62&lt;FD$4,$Q62&lt;FD$4),NETWORKDAYS.INTL($P62,$Q62,1,(Holidays!$A$1:$A$248)),0)+IF(AND($P62&gt;=FC$4,$P62&lt;FD$4,$Q62&gt;=FD$4),NETWORKDAYS.INTL($P62,(FD$4)-1,1,(Holidays!$A$1:$A$248)),0)+IF(AND($P62&lt;FC$4,$Q62&lt;FD$4,$Q62&gt;=FC$4),NETWORKDAYS.INTL(FC$4,$Q62,1,(Holidays!$A$1:$A$248)),0)+IF(AND($P62&lt;FC$4,$Q62&gt;=FD$4,$Q62&gt;=FC$4),NETWORKDAYS.INTL(FC$4,(FD$4)-1,1,(Holidays!$A$1:$A$248)),0))*$S62,"")</f>
        <v>0</v>
      </c>
      <c r="FD62" s="191">
        <f>IFERROR((IF(AND($P62&gt;=FD$4,$P62&lt;FE$4,$Q62&lt;FE$4),NETWORKDAYS.INTL($P62,$Q62,1,(Holidays!$A$1:$A$248)),0)+IF(AND($P62&gt;=FD$4,$P62&lt;FE$4,$Q62&gt;=FE$4),NETWORKDAYS.INTL($P62,(FE$4)-1,1,(Holidays!$A$1:$A$248)),0)+IF(AND($P62&lt;FD$4,$Q62&lt;FE$4,$Q62&gt;=FD$4),NETWORKDAYS.INTL(FD$4,$Q62,1,(Holidays!$A$1:$A$248)),0)+IF(AND($P62&lt;FD$4,$Q62&gt;=FE$4,$Q62&gt;=FD$4),NETWORKDAYS.INTL(FD$4,(FE$4)-1,1,(Holidays!$A$1:$A$248)),0))*$S62,"")</f>
        <v>0</v>
      </c>
      <c r="FE62" s="191">
        <f>IFERROR((IF(AND($P62&gt;=FE$4,$P62&lt;FF$4,$Q62&lt;FF$4),NETWORKDAYS.INTL($P62,$Q62,1,(Holidays!$A$1:$A$248)),0)+IF(AND($P62&gt;=FE$4,$P62&lt;FF$4,$Q62&gt;=FF$4),NETWORKDAYS.INTL($P62,(FF$4)-1,1,(Holidays!$A$1:$A$248)),0)+IF(AND($P62&lt;FE$4,$Q62&lt;FF$4,$Q62&gt;=FE$4),NETWORKDAYS.INTL(FE$4,$Q62,1,(Holidays!$A$1:$A$248)),0)+IF(AND($P62&lt;FE$4,$Q62&gt;=FF$4,$Q62&gt;=FE$4),NETWORKDAYS.INTL(FE$4,(FF$4)-1,1,(Holidays!$A$1:$A$248)),0))*$S62,"")</f>
        <v>0</v>
      </c>
      <c r="FF62" s="191">
        <f>IFERROR((IF(AND($P62&gt;=FF$4,$P62&lt;FG$4,$Q62&lt;FG$4),NETWORKDAYS.INTL($P62,$Q62,1,(Holidays!$A$1:$A$248)),0)+IF(AND($P62&gt;=FF$4,$P62&lt;FG$4,$Q62&gt;=FG$4),NETWORKDAYS.INTL($P62,(FG$4)-1,1,(Holidays!$A$1:$A$248)),0)+IF(AND($P62&lt;FF$4,$Q62&lt;FG$4,$Q62&gt;=FF$4),NETWORKDAYS.INTL(FF$4,$Q62,1,(Holidays!$A$1:$A$248)),0)+IF(AND($P62&lt;FF$4,$Q62&gt;=FG$4,$Q62&gt;=FF$4),NETWORKDAYS.INTL(FF$4,(FG$4)-1,1,(Holidays!$A$1:$A$248)),0))*$S62,"")</f>
        <v>0</v>
      </c>
      <c r="FG62" s="191">
        <f>IFERROR((IF(AND($P62&gt;=FG$4,$P62&lt;FH$4,$Q62&lt;FH$4),NETWORKDAYS.INTL($P62,$Q62,1,(Holidays!$A$1:$A$248)),0)+IF(AND($P62&gt;=FG$4,$P62&lt;FH$4,$Q62&gt;=FH$4),NETWORKDAYS.INTL($P62,(FH$4)-1,1,(Holidays!$A$1:$A$248)),0)+IF(AND($P62&lt;FG$4,$Q62&lt;FH$4,$Q62&gt;=FG$4),NETWORKDAYS.INTL(FG$4,$Q62,1,(Holidays!$A$1:$A$248)),0)+IF(AND($P62&lt;FG$4,$Q62&gt;=FH$4,$Q62&gt;=FG$4),NETWORKDAYS.INTL(FG$4,(FH$4)-1,1,(Holidays!$A$1:$A$248)),0))*$S62,"")</f>
        <v>0</v>
      </c>
      <c r="FH62" s="191">
        <f>IFERROR((IF(AND($P62&gt;=FH$4,$P62&lt;FI$4,$Q62&lt;FI$4),NETWORKDAYS.INTL($P62,$Q62,1,(Holidays!$A$1:$A$248)),0)+IF(AND($P62&gt;=FH$4,$P62&lt;FI$4,$Q62&gt;=FI$4),NETWORKDAYS.INTL($P62,(FI$4)-1,1,(Holidays!$A$1:$A$248)),0)+IF(AND($P62&lt;FH$4,$Q62&lt;FI$4,$Q62&gt;=FH$4),NETWORKDAYS.INTL(FH$4,$Q62,1,(Holidays!$A$1:$A$248)),0)+IF(AND($P62&lt;FH$4,$Q62&gt;=FI$4,$Q62&gt;=FH$4),NETWORKDAYS.INTL(FH$4,(FI$4)-1,1,(Holidays!$A$1:$A$248)),0))*$S62,"")</f>
        <v>0</v>
      </c>
      <c r="FI62" s="191">
        <f>IFERROR((IF(AND($P62&gt;=FI$4,$P62&lt;FJ$4,$Q62&lt;FJ$4),NETWORKDAYS.INTL($P62,$Q62,1,(Holidays!$A$1:$A$248)),0)+IF(AND($P62&gt;=FI$4,$P62&lt;FJ$4,$Q62&gt;=FJ$4),NETWORKDAYS.INTL($P62,(FJ$4)-1,1,(Holidays!$A$1:$A$248)),0)+IF(AND($P62&lt;FI$4,$Q62&lt;FJ$4,$Q62&gt;=FI$4),NETWORKDAYS.INTL(FI$4,$Q62,1,(Holidays!$A$1:$A$248)),0)+IF(AND($P62&lt;FI$4,$Q62&gt;=FJ$4,$Q62&gt;=FI$4),NETWORKDAYS.INTL(FI$4,(FJ$4)-1,1,(Holidays!$A$1:$A$248)),0))*$S62,"")</f>
        <v>0</v>
      </c>
      <c r="FJ62" s="191">
        <f>IFERROR((IF(AND($P62&gt;=FJ$4,$P62&lt;FK$4,$Q62&lt;FK$4),NETWORKDAYS.INTL($P62,$Q62,1,(Holidays!$A$1:$A$248)),0)+IF(AND($P62&gt;=FJ$4,$P62&lt;FK$4,$Q62&gt;=FK$4),NETWORKDAYS.INTL($P62,(FK$4)-1,1,(Holidays!$A$1:$A$248)),0)+IF(AND($P62&lt;FJ$4,$Q62&lt;FK$4,$Q62&gt;=FJ$4),NETWORKDAYS.INTL(FJ$4,$Q62,1,(Holidays!$A$1:$A$248)),0)+IF(AND($P62&lt;FJ$4,$Q62&gt;=FK$4,$Q62&gt;=FJ$4),NETWORKDAYS.INTL(FJ$4,(FK$4)-1,1,(Holidays!$A$1:$A$248)),0))*$S62,"")</f>
        <v>0</v>
      </c>
      <c r="FK62" s="191">
        <f>IFERROR((IF(AND($P62&gt;=FK$4,$P62&lt;FL$4,$Q62&lt;FL$4),NETWORKDAYS.INTL($P62,$Q62,1,(Holidays!$A$1:$A$248)),0)+IF(AND($P62&gt;=FK$4,$P62&lt;FL$4,$Q62&gt;=FL$4),NETWORKDAYS.INTL($P62,(FL$4)-1,1,(Holidays!$A$1:$A$248)),0)+IF(AND($P62&lt;FK$4,$Q62&lt;FL$4,$Q62&gt;=FK$4),NETWORKDAYS.INTL(FK$4,$Q62,1,(Holidays!$A$1:$A$248)),0)+IF(AND($P62&lt;FK$4,$Q62&gt;=FL$4,$Q62&gt;=FK$4),NETWORKDAYS.INTL(FK$4,(FL$4)-1,1,(Holidays!$A$1:$A$248)),0))*$S62,"")</f>
        <v>0</v>
      </c>
      <c r="FL62" s="191">
        <f>IFERROR((IF(AND($P62&gt;=FL$4,$P62&lt;FM$4,$Q62&lt;FM$4),NETWORKDAYS.INTL($P62,$Q62,1,(Holidays!$A$1:$A$248)),0)+IF(AND($P62&gt;=FL$4,$P62&lt;FM$4,$Q62&gt;=FM$4),NETWORKDAYS.INTL($P62,(FM$4)-1,1,(Holidays!$A$1:$A$248)),0)+IF(AND($P62&lt;FL$4,$Q62&lt;FM$4,$Q62&gt;=FL$4),NETWORKDAYS.INTL(FL$4,$Q62,1,(Holidays!$A$1:$A$248)),0)+IF(AND($P62&lt;FL$4,$Q62&gt;=FM$4,$Q62&gt;=FL$4),NETWORKDAYS.INTL(FL$4,(FM$4)-1,1,(Holidays!$A$1:$A$248)),0))*$S62,"")</f>
        <v>0</v>
      </c>
      <c r="FM62" s="191">
        <f>IFERROR((IF(AND($P62&gt;=FM$4,$P62&lt;FN$4,$Q62&lt;FN$4),NETWORKDAYS.INTL($P62,$Q62,1,(Holidays!$A$1:$A$248)),0)+IF(AND($P62&gt;=FM$4,$P62&lt;FN$4,$Q62&gt;=FN$4),NETWORKDAYS.INTL($P62,(FN$4)-1,1,(Holidays!$A$1:$A$248)),0)+IF(AND($P62&lt;FM$4,$Q62&lt;FN$4,$Q62&gt;=FM$4),NETWORKDAYS.INTL(FM$4,$Q62,1,(Holidays!$A$1:$A$248)),0)+IF(AND($P62&lt;FM$4,$Q62&gt;=FN$4,$Q62&gt;=FM$4),NETWORKDAYS.INTL(FM$4,(FN$4)-1,1,(Holidays!$A$1:$A$248)),0))*$S62,"")</f>
        <v>0</v>
      </c>
      <c r="FN62" s="191">
        <f>IFERROR((IF(AND($P62&gt;=FN$4,$P62&lt;FO$4,$Q62&lt;FO$4),NETWORKDAYS.INTL($P62,$Q62,1,(Holidays!$A$1:$A$248)),0)+IF(AND($P62&gt;=FN$4,$P62&lt;FO$4,$Q62&gt;=FO$4),NETWORKDAYS.INTL($P62,(FO$4)-1,1,(Holidays!$A$1:$A$248)),0)+IF(AND($P62&lt;FN$4,$Q62&lt;FO$4,$Q62&gt;=FN$4),NETWORKDAYS.INTL(FN$4,$Q62,1,(Holidays!$A$1:$A$248)),0)+IF(AND($P62&lt;FN$4,$Q62&gt;=FO$4,$Q62&gt;=FN$4),NETWORKDAYS.INTL(FN$4,(FO$4)-1,1,(Holidays!$A$1:$A$248)),0))*$S62,"")</f>
        <v>0</v>
      </c>
      <c r="FO62" s="191">
        <f>IFERROR((IF(AND($P62&gt;=FO$4,$P62&lt;FP$4,$Q62&lt;FP$4),NETWORKDAYS.INTL($P62,$Q62,1,(Holidays!$A$1:$A$248)),0)+IF(AND($P62&gt;=FO$4,$P62&lt;FP$4,$Q62&gt;=FP$4),NETWORKDAYS.INTL($P62,(FP$4)-1,1,(Holidays!$A$1:$A$248)),0)+IF(AND($P62&lt;FO$4,$Q62&lt;FP$4,$Q62&gt;=FO$4),NETWORKDAYS.INTL(FO$4,$Q62,1,(Holidays!$A$1:$A$248)),0)+IF(AND($P62&lt;FO$4,$Q62&gt;=FP$4,$Q62&gt;=FO$4),NETWORKDAYS.INTL(FO$4,(FP$4)-1,1,(Holidays!$A$1:$A$248)),0))*$S62,"")</f>
        <v>0</v>
      </c>
      <c r="FP62" s="191">
        <f>IFERROR((IF(AND($P62&gt;=FP$4,$P62&lt;FQ$4,$Q62&lt;FQ$4),NETWORKDAYS.INTL($P62,$Q62,1,(Holidays!$A$1:$A$248)),0)+IF(AND($P62&gt;=FP$4,$P62&lt;FQ$4,$Q62&gt;=FQ$4),NETWORKDAYS.INTL($P62,(FQ$4)-1,1,(Holidays!$A$1:$A$248)),0)+IF(AND($P62&lt;FP$4,$Q62&lt;FQ$4,$Q62&gt;=FP$4),NETWORKDAYS.INTL(FP$4,$Q62,1,(Holidays!$A$1:$A$248)),0)+IF(AND($P62&lt;FP$4,$Q62&gt;=FQ$4,$Q62&gt;=FP$4),NETWORKDAYS.INTL(FP$4,(FQ$4)-1,1,(Holidays!$A$1:$A$248)),0))*$S62,"")</f>
        <v>0</v>
      </c>
      <c r="FQ62" s="191">
        <f>IFERROR((IF(AND($P62&gt;=FQ$4,$P62&lt;FR$4,$Q62&lt;FR$4),NETWORKDAYS.INTL($P62,$Q62,1,(Holidays!$A$1:$A$248)),0)+IF(AND($P62&gt;=FQ$4,$P62&lt;FR$4,$Q62&gt;=FR$4),NETWORKDAYS.INTL($P62,(FR$4)-1,1,(Holidays!$A$1:$A$248)),0)+IF(AND($P62&lt;FQ$4,$Q62&lt;FR$4,$Q62&gt;=FQ$4),NETWORKDAYS.INTL(FQ$4,$Q62,1,(Holidays!$A$1:$A$248)),0)+IF(AND($P62&lt;FQ$4,$Q62&gt;=FR$4,$Q62&gt;=FQ$4),NETWORKDAYS.INTL(FQ$4,(FR$4)-1,1,(Holidays!$A$1:$A$248)),0))*$S62,"")</f>
        <v>0</v>
      </c>
      <c r="FR62" s="191">
        <f>IFERROR((IF(AND($P62&gt;=FR$4,$P62&lt;FS$4,$Q62&lt;FS$4),NETWORKDAYS.INTL($P62,$Q62,1,(Holidays!$A$1:$A$248)),0)+IF(AND($P62&gt;=FR$4,$P62&lt;FS$4,$Q62&gt;=FS$4),NETWORKDAYS.INTL($P62,(FS$4)-1,1,(Holidays!$A$1:$A$248)),0)+IF(AND($P62&lt;FR$4,$Q62&lt;FS$4,$Q62&gt;=FR$4),NETWORKDAYS.INTL(FR$4,$Q62,1,(Holidays!$A$1:$A$248)),0)+IF(AND($P62&lt;FR$4,$Q62&gt;=FS$4,$Q62&gt;=FR$4),NETWORKDAYS.INTL(FR$4,(FS$4)-1,1,(Holidays!$A$1:$A$248)),0))*$S62,"")</f>
        <v>0</v>
      </c>
      <c r="FS62" s="191">
        <f>IFERROR((IF(AND($P62&gt;=FS$4,$P62&lt;FT$4,$Q62&lt;FT$4),NETWORKDAYS.INTL($P62,$Q62,1,(Holidays!$A$1:$A$248)),0)+IF(AND($P62&gt;=FS$4,$P62&lt;FT$4,$Q62&gt;=FT$4),NETWORKDAYS.INTL($P62,(FT$4)-1,1,(Holidays!$A$1:$A$248)),0)+IF(AND($P62&lt;FS$4,$Q62&lt;FT$4,$Q62&gt;=FS$4),NETWORKDAYS.INTL(FS$4,$Q62,1,(Holidays!$A$1:$A$248)),0)+IF(AND($P62&lt;FS$4,$Q62&gt;=FT$4,$Q62&gt;=FS$4),NETWORKDAYS.INTL(FS$4,(FT$4)-1,1,(Holidays!$A$1:$A$248)),0))*$S62,"")</f>
        <v>0</v>
      </c>
      <c r="FT62" s="191">
        <f>IFERROR((IF(AND($P62&gt;=FT$4,$P62&lt;FU$4,$Q62&lt;FU$4),NETWORKDAYS.INTL($P62,$Q62,1,(Holidays!$A$1:$A$248)),0)+IF(AND($P62&gt;=FT$4,$P62&lt;FU$4,$Q62&gt;=FU$4),NETWORKDAYS.INTL($P62,(FU$4)-1,1,(Holidays!$A$1:$A$248)),0)+IF(AND($P62&lt;FT$4,$Q62&lt;FU$4,$Q62&gt;=FT$4),NETWORKDAYS.INTL(FT$4,$Q62,1,(Holidays!$A$1:$A$248)),0)+IF(AND($P62&lt;FT$4,$Q62&gt;=FU$4,$Q62&gt;=FT$4),NETWORKDAYS.INTL(FT$4,(FU$4)-1,1,(Holidays!$A$1:$A$248)),0))*$S62,"")</f>
        <v>0</v>
      </c>
      <c r="FU62" s="191">
        <f>IFERROR((IF(AND($P62&gt;=FU$4,$P62&lt;FV$4,$Q62&lt;FV$4),NETWORKDAYS.INTL($P62,$Q62,1,(Holidays!$A$1:$A$248)),0)+IF(AND($P62&gt;=FU$4,$P62&lt;FV$4,$Q62&gt;=FV$4),NETWORKDAYS.INTL($P62,(FV$4)-1,1,(Holidays!$A$1:$A$248)),0)+IF(AND($P62&lt;FU$4,$Q62&lt;FV$4,$Q62&gt;=FU$4),NETWORKDAYS.INTL(FU$4,$Q62,1,(Holidays!$A$1:$A$248)),0)+IF(AND($P62&lt;FU$4,$Q62&gt;=FV$4,$Q62&gt;=FU$4),NETWORKDAYS.INTL(FU$4,(FV$4)-1,1,(Holidays!$A$1:$A$248)),0))*$S62,"")</f>
        <v>0</v>
      </c>
      <c r="FV62" s="191">
        <f>IFERROR((IF(AND($P62&gt;=FV$4,$P62&lt;FW$4,$Q62&lt;FW$4),NETWORKDAYS.INTL($P62,$Q62,1,(Holidays!$A$1:$A$248)),0)+IF(AND($P62&gt;=FV$4,$P62&lt;FW$4,$Q62&gt;=FW$4),NETWORKDAYS.INTL($P62,(FW$4)-1,1,(Holidays!$A$1:$A$248)),0)+IF(AND($P62&lt;FV$4,$Q62&lt;FW$4,$Q62&gt;=FV$4),NETWORKDAYS.INTL(FV$4,$Q62,1,(Holidays!$A$1:$A$248)),0)+IF(AND($P62&lt;FV$4,$Q62&gt;=FW$4,$Q62&gt;=FV$4),NETWORKDAYS.INTL(FV$4,(FW$4)-1,1,(Holidays!$A$1:$A$248)),0))*$S62,"")</f>
        <v>0</v>
      </c>
      <c r="FW62" s="191">
        <f>IFERROR((IF(AND($P62&gt;=FW$4,$P62&lt;FX$4,$Q62&lt;FX$4),NETWORKDAYS.INTL($P62,$Q62,1,(Holidays!$A$1:$A$248)),0)+IF(AND($P62&gt;=FW$4,$P62&lt;FX$4,$Q62&gt;=FX$4),NETWORKDAYS.INTL($P62,(FX$4)-1,1,(Holidays!$A$1:$A$248)),0)+IF(AND($P62&lt;FW$4,$Q62&lt;FX$4,$Q62&gt;=FW$4),NETWORKDAYS.INTL(FW$4,$Q62,1,(Holidays!$A$1:$A$248)),0)+IF(AND($P62&lt;FW$4,$Q62&gt;=FX$4,$Q62&gt;=FW$4),NETWORKDAYS.INTL(FW$4,(FX$4)-1,1,(Holidays!$A$1:$A$248)),0))*$S62,"")</f>
        <v>0</v>
      </c>
      <c r="FX62" s="191">
        <f>IFERROR((IF(AND($P62&gt;=FX$4,$P62&lt;FY$4,$Q62&lt;FY$4),NETWORKDAYS.INTL($P62,$Q62,1,(Holidays!$A$1:$A$248)),0)+IF(AND($P62&gt;=FX$4,$P62&lt;FY$4,$Q62&gt;=FY$4),NETWORKDAYS.INTL($P62,(FY$4)-1,1,(Holidays!$A$1:$A$248)),0)+IF(AND($P62&lt;FX$4,$Q62&lt;FY$4,$Q62&gt;=FX$4),NETWORKDAYS.INTL(FX$4,$Q62,1,(Holidays!$A$1:$A$248)),0)+IF(AND($P62&lt;FX$4,$Q62&gt;=FY$4,$Q62&gt;=FX$4),NETWORKDAYS.INTL(FX$4,(FY$4)-1,1,(Holidays!$A$1:$A$248)),0))*$S62,"")</f>
        <v>0</v>
      </c>
      <c r="FY62" s="191">
        <f>IFERROR((IF(AND($P62&gt;=FY$4,$P62&lt;FZ$4,$Q62&lt;FZ$4),NETWORKDAYS.INTL($P62,$Q62,1,(Holidays!$A$1:$A$248)),0)+IF(AND($P62&gt;=FY$4,$P62&lt;FZ$4,$Q62&gt;=FZ$4),NETWORKDAYS.INTL($P62,(FZ$4)-1,1,(Holidays!$A$1:$A$248)),0)+IF(AND($P62&lt;FY$4,$Q62&lt;FZ$4,$Q62&gt;=FY$4),NETWORKDAYS.INTL(FY$4,$Q62,1,(Holidays!$A$1:$A$248)),0)+IF(AND($P62&lt;FY$4,$Q62&gt;=FZ$4,$Q62&gt;=FY$4),NETWORKDAYS.INTL(FY$4,(FZ$4)-1,1,(Holidays!$A$1:$A$248)),0))*$S62,"")</f>
        <v>0</v>
      </c>
      <c r="FZ62" s="191">
        <f>IFERROR((IF(AND($P62&gt;=FZ$4,$P62&lt;GA$4,$Q62&lt;GA$4),NETWORKDAYS.INTL($P62,$Q62,1,(Holidays!$A$1:$A$248)),0)+IF(AND($P62&gt;=FZ$4,$P62&lt;GA$4,$Q62&gt;=GA$4),NETWORKDAYS.INTL($P62,(GA$4)-1,1,(Holidays!$A$1:$A$248)),0)+IF(AND($P62&lt;FZ$4,$Q62&lt;GA$4,$Q62&gt;=FZ$4),NETWORKDAYS.INTL(FZ$4,$Q62,1,(Holidays!$A$1:$A$248)),0)+IF(AND($P62&lt;FZ$4,$Q62&gt;=GA$4,$Q62&gt;=FZ$4),NETWORKDAYS.INTL(FZ$4,(GA$4)-1,1,(Holidays!$A$1:$A$248)),0))*$S62,"")</f>
        <v>0</v>
      </c>
      <c r="GA62" s="191">
        <f>IFERROR((IF(AND($P62&gt;=GA$4,$P62&lt;GB$4,$Q62&lt;GB$4),NETWORKDAYS.INTL($P62,$Q62,1,(Holidays!$A$1:$A$248)),0)+IF(AND($P62&gt;=GA$4,$P62&lt;GB$4,$Q62&gt;=GB$4),NETWORKDAYS.INTL($P62,(GB$4)-1,1,(Holidays!$A$1:$A$248)),0)+IF(AND($P62&lt;GA$4,$Q62&lt;GB$4,$Q62&gt;=GA$4),NETWORKDAYS.INTL(GA$4,$Q62,1,(Holidays!$A$1:$A$248)),0)+IF(AND($P62&lt;GA$4,$Q62&gt;=GB$4,$Q62&gt;=GA$4),NETWORKDAYS.INTL(GA$4,(GB$4)-1,1,(Holidays!$A$1:$A$248)),0))*$S62,"")</f>
        <v>0</v>
      </c>
      <c r="GB62" s="191">
        <f>IFERROR((IF(AND($P62&gt;=GB$4,$P62&lt;GC$4,$Q62&lt;GC$4),NETWORKDAYS.INTL($P62,$Q62,1,(Holidays!$A$1:$A$248)),0)+IF(AND($P62&gt;=GB$4,$P62&lt;GC$4,$Q62&gt;=GC$4),NETWORKDAYS.INTL($P62,(GC$4)-1,1,(Holidays!$A$1:$A$248)),0)+IF(AND($P62&lt;GB$4,$Q62&lt;GC$4,$Q62&gt;=GB$4),NETWORKDAYS.INTL(GB$4,$Q62,1,(Holidays!$A$1:$A$248)),0)+IF(AND($P62&lt;GB$4,$Q62&gt;=GC$4,$Q62&gt;=GB$4),NETWORKDAYS.INTL(GB$4,(GC$4)-1,1,(Holidays!$A$1:$A$248)),0))*$S62,"")</f>
        <v>0</v>
      </c>
      <c r="GC62" s="191">
        <f>IFERROR((IF(AND($P62&gt;=GC$4,$P62&lt;GD$4,$Q62&lt;GD$4),NETWORKDAYS.INTL($P62,$Q62,1,(Holidays!$A$1:$A$248)),0)+IF(AND($P62&gt;=GC$4,$P62&lt;GD$4,$Q62&gt;=GD$4),NETWORKDAYS.INTL($P62,(GD$4)-1,1,(Holidays!$A$1:$A$248)),0)+IF(AND($P62&lt;GC$4,$Q62&lt;GD$4,$Q62&gt;=GC$4),NETWORKDAYS.INTL(GC$4,$Q62,1,(Holidays!$A$1:$A$248)),0)+IF(AND($P62&lt;GC$4,$Q62&gt;=GD$4,$Q62&gt;=GC$4),NETWORKDAYS.INTL(GC$4,(GD$4)-1,1,(Holidays!$A$1:$A$248)),0))*$S62,"")</f>
        <v>0</v>
      </c>
      <c r="GD62" s="191">
        <f>IFERROR((IF(AND($P62&gt;=GD$4,$P62&lt;GE$4,$Q62&lt;GE$4),NETWORKDAYS.INTL($P62,$Q62,1,(Holidays!$A$1:$A$248)),0)+IF(AND($P62&gt;=GD$4,$P62&lt;GE$4,$Q62&gt;=GE$4),NETWORKDAYS.INTL($P62,(GE$4)-1,1,(Holidays!$A$1:$A$248)),0)+IF(AND($P62&lt;GD$4,$Q62&lt;GE$4,$Q62&gt;=GD$4),NETWORKDAYS.INTL(GD$4,$Q62,1,(Holidays!$A$1:$A$248)),0)+IF(AND($P62&lt;GD$4,$Q62&gt;=GE$4,$Q62&gt;=GD$4),NETWORKDAYS.INTL(GD$4,(GE$4)-1,1,(Holidays!$A$1:$A$248)),0))*$S62,"")</f>
        <v>0</v>
      </c>
      <c r="GE62" s="191">
        <f>IFERROR((IF(AND($P62&gt;=GE$4,$P62&lt;GF$4,$Q62&lt;GF$4),NETWORKDAYS.INTL($P62,$Q62,1,(Holidays!$A$1:$A$248)),0)+IF(AND($P62&gt;=GE$4,$P62&lt;GF$4,$Q62&gt;=GF$4),NETWORKDAYS.INTL($P62,(GF$4)-1,1,(Holidays!$A$1:$A$248)),0)+IF(AND($P62&lt;GE$4,$Q62&lt;GF$4,$Q62&gt;=GE$4),NETWORKDAYS.INTL(GE$4,$Q62,1,(Holidays!$A$1:$A$248)),0)+IF(AND($P62&lt;GE$4,$Q62&gt;=GF$4,$Q62&gt;=GE$4),NETWORKDAYS.INTL(GE$4,(GF$4)-1,1,(Holidays!$A$1:$A$248)),0))*$S62,"")</f>
        <v>0</v>
      </c>
      <c r="GF62" s="191">
        <f>IFERROR((IF(AND($P62&gt;=GF$4,$P62&lt;GG$4,$Q62&lt;GG$4),NETWORKDAYS.INTL($P62,$Q62,1,(Holidays!$A$1:$A$248)),0)+IF(AND($P62&gt;=GF$4,$P62&lt;GG$4,$Q62&gt;=GG$4),NETWORKDAYS.INTL($P62,(GG$4)-1,1,(Holidays!$A$1:$A$248)),0)+IF(AND($P62&lt;GF$4,$Q62&lt;GG$4,$Q62&gt;=GF$4),NETWORKDAYS.INTL(GF$4,$Q62,1,(Holidays!$A$1:$A$248)),0)+IF(AND($P62&lt;GF$4,$Q62&gt;=GG$4,$Q62&gt;=GF$4),NETWORKDAYS.INTL(GF$4,(GG$4)-1,1,(Holidays!$A$1:$A$248)),0))*$S62,"")</f>
        <v>0</v>
      </c>
      <c r="GG62" s="191">
        <f>IFERROR((IF(AND($P62&gt;=GG$4,$P62&lt;GH$4,$Q62&lt;GH$4),NETWORKDAYS.INTL($P62,$Q62,1,(Holidays!$A$1:$A$248)),0)+IF(AND($P62&gt;=GG$4,$P62&lt;GH$4,$Q62&gt;=GH$4),NETWORKDAYS.INTL($P62,(GH$4)-1,1,(Holidays!$A$1:$A$248)),0)+IF(AND($P62&lt;GG$4,$Q62&lt;GH$4,$Q62&gt;=GG$4),NETWORKDAYS.INTL(GG$4,$Q62,1,(Holidays!$A$1:$A$248)),0)+IF(AND($P62&lt;GG$4,$Q62&gt;=GH$4,$Q62&gt;=GG$4),NETWORKDAYS.INTL(GG$4,(GH$4)-1,1,(Holidays!$A$1:$A$248)),0))*$S62,"")</f>
        <v>0</v>
      </c>
      <c r="GH62" s="191">
        <f>IFERROR((IF(AND($P62&gt;=GH$4,$P62&lt;GI$4,$Q62&lt;GI$4),NETWORKDAYS.INTL($P62,$Q62,1,(Holidays!$A$1:$A$248)),0)+IF(AND($P62&gt;=GH$4,$P62&lt;GI$4,$Q62&gt;=GI$4),NETWORKDAYS.INTL($P62,(GI$4)-1,1,(Holidays!$A$1:$A$248)),0)+IF(AND($P62&lt;GH$4,$Q62&lt;GI$4,$Q62&gt;=GH$4),NETWORKDAYS.INTL(GH$4,$Q62,1,(Holidays!$A$1:$A$248)),0)+IF(AND($P62&lt;GH$4,$Q62&gt;=GI$4,$Q62&gt;=GH$4),NETWORKDAYS.INTL(GH$4,(GI$4)-1,1,(Holidays!$A$1:$A$248)),0))*$S62,"")</f>
        <v>0</v>
      </c>
      <c r="GI62" s="191">
        <f>IFERROR((IF(AND($P62&gt;=GI$4,$P62&lt;GJ$4,$Q62&lt;GJ$4),NETWORKDAYS.INTL($P62,$Q62,1,(Holidays!$A$1:$A$248)),0)+IF(AND($P62&gt;=GI$4,$P62&lt;GJ$4,$Q62&gt;=GJ$4),NETWORKDAYS.INTL($P62,(GJ$4)-1,1,(Holidays!$A$1:$A$248)),0)+IF(AND($P62&lt;GI$4,$Q62&lt;GJ$4,$Q62&gt;=GI$4),NETWORKDAYS.INTL(GI$4,$Q62,1,(Holidays!$A$1:$A$248)),0)+IF(AND($P62&lt;GI$4,$Q62&gt;=GJ$4,$Q62&gt;=GI$4),NETWORKDAYS.INTL(GI$4,(GJ$4)-1,1,(Holidays!$A$1:$A$248)),0))*$S62,"")</f>
        <v>0</v>
      </c>
      <c r="GJ62" s="191">
        <f>IFERROR((IF(AND($P62&gt;=GJ$4,$P62&lt;GK$4,$Q62&lt;GK$4),NETWORKDAYS.INTL($P62,$Q62,1,(Holidays!$A$1:$A$248)),0)+IF(AND($P62&gt;=GJ$4,$P62&lt;GK$4,$Q62&gt;=GK$4),NETWORKDAYS.INTL($P62,(GK$4)-1,1,(Holidays!$A$1:$A$248)),0)+IF(AND($P62&lt;GJ$4,$Q62&lt;GK$4,$Q62&gt;=GJ$4),NETWORKDAYS.INTL(GJ$4,$Q62,1,(Holidays!$A$1:$A$248)),0)+IF(AND($P62&lt;GJ$4,$Q62&gt;=GK$4,$Q62&gt;=GJ$4),NETWORKDAYS.INTL(GJ$4,(GK$4)-1,1,(Holidays!$A$1:$A$248)),0))*$S62,"")</f>
        <v>0</v>
      </c>
      <c r="GK62" s="191">
        <f>IFERROR((IF(AND($P62&gt;=GK$4,$P62&lt;GL$4,$Q62&lt;GL$4),NETWORKDAYS.INTL($P62,$Q62,1,(Holidays!$A$1:$A$248)),0)+IF(AND($P62&gt;=GK$4,$P62&lt;GL$4,$Q62&gt;=GL$4),NETWORKDAYS.INTL($P62,(GL$4)-1,1,(Holidays!$A$1:$A$248)),0)+IF(AND($P62&lt;GK$4,$Q62&lt;GL$4,$Q62&gt;=GK$4),NETWORKDAYS.INTL(GK$4,$Q62,1,(Holidays!$A$1:$A$248)),0)+IF(AND($P62&lt;GK$4,$Q62&gt;=GL$4,$Q62&gt;=GK$4),NETWORKDAYS.INTL(GK$4,(GL$4)-1,1,(Holidays!$A$1:$A$248)),0))*$S62,"")</f>
        <v>0</v>
      </c>
      <c r="GL62" s="191">
        <f>IFERROR((IF(AND($P62&gt;=GL$4,$P62&lt;GM$4,$Q62&lt;GM$4),NETWORKDAYS.INTL($P62,$Q62,1,(Holidays!$A$1:$A$248)),0)+IF(AND($P62&gt;=GL$4,$P62&lt;GM$4,$Q62&gt;=GM$4),NETWORKDAYS.INTL($P62,(GM$4)-1,1,(Holidays!$A$1:$A$248)),0)+IF(AND($P62&lt;GL$4,$Q62&lt;GM$4,$Q62&gt;=GL$4),NETWORKDAYS.INTL(GL$4,$Q62,1,(Holidays!$A$1:$A$248)),0)+IF(AND($P62&lt;GL$4,$Q62&gt;=GM$4,$Q62&gt;=GL$4),NETWORKDAYS.INTL(GL$4,(GM$4)-1,1,(Holidays!$A$1:$A$248)),0))*$S62,"")</f>
        <v>0</v>
      </c>
      <c r="GM62" s="191">
        <f>IFERROR((IF(AND($P62&gt;=GM$4,$P62&lt;GN$4,$Q62&lt;GN$4),NETWORKDAYS.INTL($P62,$Q62,1,(Holidays!$A$1:$A$248)),0)+IF(AND($P62&gt;=GM$4,$P62&lt;GN$4,$Q62&gt;=GN$4),NETWORKDAYS.INTL($P62,(GN$4)-1,1,(Holidays!$A$1:$A$248)),0)+IF(AND($P62&lt;GM$4,$Q62&lt;GN$4,$Q62&gt;=GM$4),NETWORKDAYS.INTL(GM$4,$Q62,1,(Holidays!$A$1:$A$248)),0)+IF(AND($P62&lt;GM$4,$Q62&gt;=GN$4,$Q62&gt;=GM$4),NETWORKDAYS.INTL(GM$4,(GN$4)-1,1,(Holidays!$A$1:$A$248)),0))*$S62,"")</f>
        <v>0</v>
      </c>
      <c r="GN62" s="191">
        <f>IFERROR((IF(AND($P62&gt;=GN$4,$P62&lt;GO$4,$Q62&lt;GO$4),NETWORKDAYS.INTL($P62,$Q62,1,(Holidays!$A$1:$A$248)),0)+IF(AND($P62&gt;=GN$4,$P62&lt;GO$4,$Q62&gt;=GO$4),NETWORKDAYS.INTL($P62,(GO$4)-1,1,(Holidays!$A$1:$A$248)),0)+IF(AND($P62&lt;GN$4,$Q62&lt;GO$4,$Q62&gt;=GN$4),NETWORKDAYS.INTL(GN$4,$Q62,1,(Holidays!$A$1:$A$248)),0)+IF(AND($P62&lt;GN$4,$Q62&gt;=GO$4,$Q62&gt;=GN$4),NETWORKDAYS.INTL(GN$4,(GO$4)-1,1,(Holidays!$A$1:$A$248)),0))*$S62,"")</f>
        <v>0</v>
      </c>
      <c r="GO62" s="191">
        <f>IFERROR((IF(AND($P62&gt;=GO$4,$P62&lt;GP$4,$Q62&lt;GP$4),NETWORKDAYS.INTL($P62,$Q62,1,(Holidays!$A$1:$A$248)),0)+IF(AND($P62&gt;=GO$4,$P62&lt;GP$4,$Q62&gt;=GP$4),NETWORKDAYS.INTL($P62,(GP$4)-1,1,(Holidays!$A$1:$A$248)),0)+IF(AND($P62&lt;GO$4,$Q62&lt;GP$4,$Q62&gt;=GO$4),NETWORKDAYS.INTL(GO$4,$Q62,1,(Holidays!$A$1:$A$248)),0)+IF(AND($P62&lt;GO$4,$Q62&gt;=GP$4,$Q62&gt;=GO$4),NETWORKDAYS.INTL(GO$4,(GP$4)-1,1,(Holidays!$A$1:$A$248)),0))*$S62,"")</f>
        <v>0</v>
      </c>
      <c r="GP62" s="191">
        <f>IFERROR((IF(AND($P62&gt;=GP$4,$P62&lt;GQ$4,$Q62&lt;GQ$4),NETWORKDAYS.INTL($P62,$Q62,1,(Holidays!$A$1:$A$248)),0)+IF(AND($P62&gt;=GP$4,$P62&lt;GQ$4,$Q62&gt;=GQ$4),NETWORKDAYS.INTL($P62,(GQ$4)-1,1,(Holidays!$A$1:$A$248)),0)+IF(AND($P62&lt;GP$4,$Q62&lt;GQ$4,$Q62&gt;=GP$4),NETWORKDAYS.INTL(GP$4,$Q62,1,(Holidays!$A$1:$A$248)),0)+IF(AND($P62&lt;GP$4,$Q62&gt;=GQ$4,$Q62&gt;=GP$4),NETWORKDAYS.INTL(GP$4,(GQ$4)-1,1,(Holidays!$A$1:$A$248)),0))*$S62,"")</f>
        <v>0</v>
      </c>
      <c r="GQ62" s="191">
        <f>IFERROR((IF(AND($P62&gt;=GQ$4,$P62&lt;GR$4,$Q62&lt;GR$4),NETWORKDAYS.INTL($P62,$Q62,1,(Holidays!$A$1:$A$248)),0)+IF(AND($P62&gt;=GQ$4,$P62&lt;GR$4,$Q62&gt;=GR$4),NETWORKDAYS.INTL($P62,(GR$4)-1,1,(Holidays!$A$1:$A$248)),0)+IF(AND($P62&lt;GQ$4,$Q62&lt;GR$4,$Q62&gt;=GQ$4),NETWORKDAYS.INTL(GQ$4,$Q62,1,(Holidays!$A$1:$A$248)),0)+IF(AND($P62&lt;GQ$4,$Q62&gt;=GR$4,$Q62&gt;=GQ$4),NETWORKDAYS.INTL(GQ$4,(GR$4)-1,1,(Holidays!$A$1:$A$248)),0))*$S62,"")</f>
        <v>0</v>
      </c>
      <c r="GR62" s="191">
        <f>IFERROR((IF(AND($P62&gt;=GR$4,$P62&lt;GS$4,$Q62&lt;GS$4),NETWORKDAYS.INTL($P62,$Q62,1,(Holidays!$A$1:$A$248)),0)+IF(AND($P62&gt;=GR$4,$P62&lt;GS$4,$Q62&gt;=GS$4),NETWORKDAYS.INTL($P62,(GS$4)-1,1,(Holidays!$A$1:$A$248)),0)+IF(AND($P62&lt;GR$4,$Q62&lt;GS$4,$Q62&gt;=GR$4),NETWORKDAYS.INTL(GR$4,$Q62,1,(Holidays!$A$1:$A$248)),0)+IF(AND($P62&lt;GR$4,$Q62&gt;=GS$4,$Q62&gt;=GR$4),NETWORKDAYS.INTL(GR$4,(GS$4)-1,1,(Holidays!$A$1:$A$248)),0))*$S62,"")</f>
        <v>0</v>
      </c>
      <c r="GS62" s="191">
        <f>IFERROR((IF(AND($P62&gt;=GS$4,$P62&lt;GT$4,$Q62&lt;GT$4),NETWORKDAYS.INTL($P62,$Q62,1,(Holidays!$A$1:$A$248)),0)+IF(AND($P62&gt;=GS$4,$P62&lt;GT$4,$Q62&gt;=GT$4),NETWORKDAYS.INTL($P62,(GT$4)-1,1,(Holidays!$A$1:$A$248)),0)+IF(AND($P62&lt;GS$4,$Q62&lt;GT$4,$Q62&gt;=GS$4),NETWORKDAYS.INTL(GS$4,$Q62,1,(Holidays!$A$1:$A$248)),0)+IF(AND($P62&lt;GS$4,$Q62&gt;=GT$4,$Q62&gt;=GS$4),NETWORKDAYS.INTL(GS$4,(GT$4)-1,1,(Holidays!$A$1:$A$248)),0))*$S62,"")</f>
        <v>0</v>
      </c>
      <c r="GT62" s="191">
        <f>IFERROR((IF(AND($P62&gt;=GT$4,$P62&lt;GU$4,$Q62&lt;GU$4),NETWORKDAYS.INTL($P62,$Q62,1,(Holidays!$A$1:$A$248)),0)+IF(AND($P62&gt;=GT$4,$P62&lt;GU$4,$Q62&gt;=GU$4),NETWORKDAYS.INTL($P62,(GU$4)-1,1,(Holidays!$A$1:$A$248)),0)+IF(AND($P62&lt;GT$4,$Q62&lt;GU$4,$Q62&gt;=GT$4),NETWORKDAYS.INTL(GT$4,$Q62,1,(Holidays!$A$1:$A$248)),0)+IF(AND($P62&lt;GT$4,$Q62&gt;=GU$4,$Q62&gt;=GT$4),NETWORKDAYS.INTL(GT$4,(GU$4)-1,1,(Holidays!$A$1:$A$248)),0))*$S62,"")</f>
        <v>0</v>
      </c>
      <c r="GU62" s="191">
        <f>IFERROR((IF(AND($P62&gt;=GU$4,$P62&lt;GV$4,$Q62&lt;GV$4),NETWORKDAYS.INTL($P62,$Q62,1,(Holidays!$A$1:$A$248)),0)+IF(AND($P62&gt;=GU$4,$P62&lt;GV$4,$Q62&gt;=GV$4),NETWORKDAYS.INTL($P62,(GV$4)-1,1,(Holidays!$A$1:$A$248)),0)+IF(AND($P62&lt;GU$4,$Q62&lt;GV$4,$Q62&gt;=GU$4),NETWORKDAYS.INTL(GU$4,$Q62,1,(Holidays!$A$1:$A$248)),0)+IF(AND($P62&lt;GU$4,$Q62&gt;=GV$4,$Q62&gt;=GU$4),NETWORKDAYS.INTL(GU$4,(GV$4)-1,1,(Holidays!$A$1:$A$248)),0))*$S62,"")</f>
        <v>0</v>
      </c>
      <c r="GV62" s="191">
        <f>IFERROR((IF(AND($P62&gt;=GV$4,$P62&lt;GW$4,$Q62&lt;GW$4),NETWORKDAYS.INTL($P62,$Q62,1,(Holidays!$A$1:$A$248)),0)+IF(AND($P62&gt;=GV$4,$P62&lt;GW$4,$Q62&gt;=GW$4),NETWORKDAYS.INTL($P62,(GW$4)-1,1,(Holidays!$A$1:$A$248)),0)+IF(AND($P62&lt;GV$4,$Q62&lt;GW$4,$Q62&gt;=GV$4),NETWORKDAYS.INTL(GV$4,$Q62,1,(Holidays!$A$1:$A$248)),0)+IF(AND($P62&lt;GV$4,$Q62&gt;=GW$4,$Q62&gt;=GV$4),NETWORKDAYS.INTL(GV$4,(GW$4)-1,1,(Holidays!$A$1:$A$248)),0))*$S62,"")</f>
        <v>0</v>
      </c>
      <c r="GW62" s="191">
        <f>IFERROR((IF(AND($P62&gt;=GW$4,$P62&lt;GX$4,$Q62&lt;GX$4),NETWORKDAYS.INTL($P62,$Q62,1,(Holidays!$A$1:$A$248)),0)+IF(AND($P62&gt;=GW$4,$P62&lt;GX$4,$Q62&gt;=GX$4),NETWORKDAYS.INTL($P62,(GX$4)-1,1,(Holidays!$A$1:$A$248)),0)+IF(AND($P62&lt;GW$4,$Q62&lt;GX$4,$Q62&gt;=GW$4),NETWORKDAYS.INTL(GW$4,$Q62,1,(Holidays!$A$1:$A$248)),0)+IF(AND($P62&lt;GW$4,$Q62&gt;=GX$4,$Q62&gt;=GW$4),NETWORKDAYS.INTL(GW$4,(GX$4)-1,1,(Holidays!$A$1:$A$248)),0))*$S62,"")</f>
        <v>0</v>
      </c>
      <c r="GX62" s="191">
        <f>IFERROR((IF(AND($P62&gt;=GX$4,$P62&lt;GY$4,$Q62&lt;GY$4),NETWORKDAYS.INTL($P62,$Q62,1,(Holidays!$A$1:$A$248)),0)+IF(AND($P62&gt;=GX$4,$P62&lt;GY$4,$Q62&gt;=GY$4),NETWORKDAYS.INTL($P62,(GY$4)-1,1,(Holidays!$A$1:$A$248)),0)+IF(AND($P62&lt;GX$4,$Q62&lt;GY$4,$Q62&gt;=GX$4),NETWORKDAYS.INTL(GX$4,$Q62,1,(Holidays!$A$1:$A$248)),0)+IF(AND($P62&lt;GX$4,$Q62&gt;=GY$4,$Q62&gt;=GX$4),NETWORKDAYS.INTL(GX$4,(GY$4)-1,1,(Holidays!$A$1:$A$248)),0))*$S62,"")</f>
        <v>0</v>
      </c>
      <c r="GY62" s="191">
        <f>IFERROR((IF(AND($P62&gt;=GY$4,$P62&lt;GZ$4,$Q62&lt;GZ$4),NETWORKDAYS.INTL($P62,$Q62,1,(Holidays!$A$1:$A$248)),0)+IF(AND($P62&gt;=GY$4,$P62&lt;GZ$4,$Q62&gt;=GZ$4),NETWORKDAYS.INTL($P62,(GZ$4)-1,1,(Holidays!$A$1:$A$248)),0)+IF(AND($P62&lt;GY$4,$Q62&lt;GZ$4,$Q62&gt;=GY$4),NETWORKDAYS.INTL(GY$4,$Q62,1,(Holidays!$A$1:$A$248)),0)+IF(AND($P62&lt;GY$4,$Q62&gt;=GZ$4,$Q62&gt;=GY$4),NETWORKDAYS.INTL(GY$4,(GZ$4)-1,1,(Holidays!$A$1:$A$248)),0))*$S62,"")</f>
        <v>0</v>
      </c>
      <c r="GZ62" s="191">
        <f>IFERROR((IF(AND($P62&gt;=GZ$4,$P62&lt;HA$4,$Q62&lt;HA$4),NETWORKDAYS.INTL($P62,$Q62,1,(Holidays!$A$1:$A$248)),0)+IF(AND($P62&gt;=GZ$4,$P62&lt;HA$4,$Q62&gt;=HA$4),NETWORKDAYS.INTL($P62,(HA$4)-1,1,(Holidays!$A$1:$A$248)),0)+IF(AND($P62&lt;GZ$4,$Q62&lt;HA$4,$Q62&gt;=GZ$4),NETWORKDAYS.INTL(GZ$4,$Q62,1,(Holidays!$A$1:$A$248)),0)+IF(AND($P62&lt;GZ$4,$Q62&gt;=HA$4,$Q62&gt;=GZ$4),NETWORKDAYS.INTL(GZ$4,(HA$4)-1,1,(Holidays!$A$1:$A$248)),0))*$S62,"")</f>
        <v>0</v>
      </c>
      <c r="HA62" s="191">
        <f>IFERROR((IF(AND($P62&gt;=HA$4,$P62&lt;HB$4,$Q62&lt;HB$4),NETWORKDAYS.INTL($P62,$Q62,1,(Holidays!$A$1:$A$248)),0)+IF(AND($P62&gt;=HA$4,$P62&lt;HB$4,$Q62&gt;=HB$4),NETWORKDAYS.INTL($P62,(HB$4)-1,1,(Holidays!$A$1:$A$248)),0)+IF(AND($P62&lt;HA$4,$Q62&lt;HB$4,$Q62&gt;=HA$4),NETWORKDAYS.INTL(HA$4,$Q62,1,(Holidays!$A$1:$A$248)),0)+IF(AND($P62&lt;HA$4,$Q62&gt;=HB$4,$Q62&gt;=HA$4),NETWORKDAYS.INTL(HA$4,(HB$4)-1,1,(Holidays!$A$1:$A$248)),0))*$S62,"")</f>
        <v>0</v>
      </c>
      <c r="HB62" s="191">
        <f>IFERROR((IF(AND($P62&gt;=HB$4,$P62&lt;HC$4,$Q62&lt;HC$4),NETWORKDAYS.INTL($P62,$Q62,1,(Holidays!$A$1:$A$248)),0)+IF(AND($P62&gt;=HB$4,$P62&lt;HC$4,$Q62&gt;=HC$4),NETWORKDAYS.INTL($P62,(HC$4)-1,1,(Holidays!$A$1:$A$248)),0)+IF(AND($P62&lt;HB$4,$Q62&lt;HC$4,$Q62&gt;=HB$4),NETWORKDAYS.INTL(HB$4,$Q62,1,(Holidays!$A$1:$A$248)),0)+IF(AND($P62&lt;HB$4,$Q62&gt;=HC$4,$Q62&gt;=HB$4),NETWORKDAYS.INTL(HB$4,(HC$4)-1,1,(Holidays!$A$1:$A$248)),0))*$S62,"")</f>
        <v>0</v>
      </c>
      <c r="HC62" s="191">
        <f>IFERROR((IF(AND($P62&gt;=HC$4,$P62&lt;HD$4,$Q62&lt;HD$4),NETWORKDAYS.INTL($P62,$Q62,1,(Holidays!$A$1:$A$248)),0)+IF(AND($P62&gt;=HC$4,$P62&lt;HD$4,$Q62&gt;=HD$4),NETWORKDAYS.INTL($P62,(HD$4)-1,1,(Holidays!$A$1:$A$248)),0)+IF(AND($P62&lt;HC$4,$Q62&lt;HD$4,$Q62&gt;=HC$4),NETWORKDAYS.INTL(HC$4,$Q62,1,(Holidays!$A$1:$A$248)),0)+IF(AND($P62&lt;HC$4,$Q62&gt;=HD$4,$Q62&gt;=HC$4),NETWORKDAYS.INTL(HC$4,(HD$4)-1,1,(Holidays!$A$1:$A$248)),0))*$S62,"")</f>
        <v>0</v>
      </c>
      <c r="HD62" s="191">
        <f>IFERROR((IF(AND($P62&gt;=HD$4,$P62&lt;HE$4,$Q62&lt;HE$4),NETWORKDAYS.INTL($P62,$Q62,1,(Holidays!$A$1:$A$248)),0)+IF(AND($P62&gt;=HD$4,$P62&lt;HE$4,$Q62&gt;=HE$4),NETWORKDAYS.INTL($P62,(HE$4)-1,1,(Holidays!$A$1:$A$248)),0)+IF(AND($P62&lt;HD$4,$Q62&lt;HE$4,$Q62&gt;=HD$4),NETWORKDAYS.INTL(HD$4,$Q62,1,(Holidays!$A$1:$A$248)),0)+IF(AND($P62&lt;HD$4,$Q62&gt;=HE$4,$Q62&gt;=HD$4),NETWORKDAYS.INTL(HD$4,(HE$4)-1,1,(Holidays!$A$1:$A$248)),0))*$S62,"")</f>
        <v>0</v>
      </c>
      <c r="HE62" s="191">
        <f>IFERROR((IF(AND($P62&gt;=HE$4,$P62&lt;HF$4,$Q62&lt;HF$4),NETWORKDAYS.INTL($P62,$Q62,1,(Holidays!$A$1:$A$248)),0)+IF(AND($P62&gt;=HE$4,$P62&lt;HF$4,$Q62&gt;=HF$4),NETWORKDAYS.INTL($P62,(HF$4)-1,1,(Holidays!$A$1:$A$248)),0)+IF(AND($P62&lt;HE$4,$Q62&lt;HF$4,$Q62&gt;=HE$4),NETWORKDAYS.INTL(HE$4,$Q62,1,(Holidays!$A$1:$A$248)),0)+IF(AND($P62&lt;HE$4,$Q62&gt;=HF$4,$Q62&gt;=HE$4),NETWORKDAYS.INTL(HE$4,(HF$4)-1,1,(Holidays!$A$1:$A$248)),0))*$S62,"")</f>
        <v>0</v>
      </c>
      <c r="HF62" s="191">
        <f>IFERROR((IF(AND($P62&gt;=HF$4,$P62&lt;HG$4,$Q62&lt;HG$4),NETWORKDAYS.INTL($P62,$Q62,1,(Holidays!$A$1:$A$248)),0)+IF(AND($P62&gt;=HF$4,$P62&lt;HG$4,$Q62&gt;=HG$4),NETWORKDAYS.INTL($P62,(HG$4)-1,1,(Holidays!$A$1:$A$248)),0)+IF(AND($P62&lt;HF$4,$Q62&lt;HG$4,$Q62&gt;=HF$4),NETWORKDAYS.INTL(HF$4,$Q62,1,(Holidays!$A$1:$A$248)),0)+IF(AND($P62&lt;HF$4,$Q62&gt;=HG$4,$Q62&gt;=HF$4),NETWORKDAYS.INTL(HF$4,(HG$4)-1,1,(Holidays!$A$1:$A$248)),0))*$S62,"")</f>
        <v>0</v>
      </c>
      <c r="HG62" s="191">
        <f>IFERROR((IF(AND($P62&gt;=HG$4,$P62&lt;HH$4,$Q62&lt;HH$4),NETWORKDAYS.INTL($P62,$Q62,1,(Holidays!$A$1:$A$248)),0)+IF(AND($P62&gt;=HG$4,$P62&lt;HH$4,$Q62&gt;=HH$4),NETWORKDAYS.INTL($P62,(HH$4)-1,1,(Holidays!$A$1:$A$248)),0)+IF(AND($P62&lt;HG$4,$Q62&lt;HH$4,$Q62&gt;=HG$4),NETWORKDAYS.INTL(HG$4,$Q62,1,(Holidays!$A$1:$A$248)),0)+IF(AND($P62&lt;HG$4,$Q62&gt;=HH$4,$Q62&gt;=HG$4),NETWORKDAYS.INTL(HG$4,(HH$4)-1,1,(Holidays!$A$1:$A$248)),0))*$S62,"")</f>
        <v>0</v>
      </c>
      <c r="HH62" s="191">
        <f>IFERROR((IF(AND($P62&gt;=HH$4,$P62&lt;HI$4,$Q62&lt;HI$4),NETWORKDAYS.INTL($P62,$Q62,1,(Holidays!$A$1:$A$248)),0)+IF(AND($P62&gt;=HH$4,$P62&lt;HI$4,$Q62&gt;=HI$4),NETWORKDAYS.INTL($P62,(HI$4)-1,1,(Holidays!$A$1:$A$248)),0)+IF(AND($P62&lt;HH$4,$Q62&lt;HI$4,$Q62&gt;=HH$4),NETWORKDAYS.INTL(HH$4,$Q62,1,(Holidays!$A$1:$A$248)),0)+IF(AND($P62&lt;HH$4,$Q62&gt;=HI$4,$Q62&gt;=HH$4),NETWORKDAYS.INTL(HH$4,(HI$4)-1,1,(Holidays!$A$1:$A$248)),0))*$S62,"")</f>
        <v>0</v>
      </c>
      <c r="HI62" s="191">
        <f>IFERROR((IF(AND($P62&gt;=HI$4,$P62&lt;HJ$4,$Q62&lt;HJ$4),NETWORKDAYS.INTL($P62,$Q62,1,(Holidays!$A$1:$A$248)),0)+IF(AND($P62&gt;=HI$4,$P62&lt;HJ$4,$Q62&gt;=HJ$4),NETWORKDAYS.INTL($P62,(HJ$4)-1,1,(Holidays!$A$1:$A$248)),0)+IF(AND($P62&lt;HI$4,$Q62&lt;HJ$4,$Q62&gt;=HI$4),NETWORKDAYS.INTL(HI$4,$Q62,1,(Holidays!$A$1:$A$248)),0)+IF(AND($P62&lt;HI$4,$Q62&gt;=HJ$4,$Q62&gt;=HI$4),NETWORKDAYS.INTL(HI$4,(HJ$4)-1,1,(Holidays!$A$1:$A$248)),0))*$S62,"")</f>
        <v>0</v>
      </c>
      <c r="HJ62" s="191">
        <f>IFERROR((IF(AND($P62&gt;=HJ$4,$P62&lt;HK$4,$Q62&lt;HK$4),NETWORKDAYS.INTL($P62,$Q62,1,(Holidays!$A$1:$A$248)),0)+IF(AND($P62&gt;=HJ$4,$P62&lt;HK$4,$Q62&gt;=HK$4),NETWORKDAYS.INTL($P62,(HK$4)-1,1,(Holidays!$A$1:$A$248)),0)+IF(AND($P62&lt;HJ$4,$Q62&lt;HK$4,$Q62&gt;=HJ$4),NETWORKDAYS.INTL(HJ$4,$Q62,1,(Holidays!$A$1:$A$248)),0)+IF(AND($P62&lt;HJ$4,$Q62&gt;=HK$4,$Q62&gt;=HJ$4),NETWORKDAYS.INTL(HJ$4,(HK$4)-1,1,(Holidays!$A$1:$A$248)),0))*$S62,"")</f>
        <v>0</v>
      </c>
      <c r="HK62" s="191">
        <f>IFERROR((IF(AND($P62&gt;=HK$4,$P62&lt;HL$4,$Q62&lt;HL$4),NETWORKDAYS.INTL($P62,$Q62,1,(Holidays!$A$1:$A$248)),0)+IF(AND($P62&gt;=HK$4,$P62&lt;HL$4,$Q62&gt;=HL$4),NETWORKDAYS.INTL($P62,(HL$4)-1,1,(Holidays!$A$1:$A$248)),0)+IF(AND($P62&lt;HK$4,$Q62&lt;HL$4,$Q62&gt;=HK$4),NETWORKDAYS.INTL(HK$4,$Q62,1,(Holidays!$A$1:$A$248)),0)+IF(AND($P62&lt;HK$4,$Q62&gt;=HL$4,$Q62&gt;=HK$4),NETWORKDAYS.INTL(HK$4,(HL$4)-1,1,(Holidays!$A$1:$A$248)),0))*$S62,"")</f>
        <v>0</v>
      </c>
      <c r="HL62" s="191">
        <f>IFERROR((IF(AND($P62&gt;=HL$4,$P62&lt;HM$4,$Q62&lt;HM$4),NETWORKDAYS.INTL($P62,$Q62,1,(Holidays!$A$1:$A$248)),0)+IF(AND($P62&gt;=HL$4,$P62&lt;HM$4,$Q62&gt;=HM$4),NETWORKDAYS.INTL($P62,(HM$4)-1,1,(Holidays!$A$1:$A$248)),0)+IF(AND($P62&lt;HL$4,$Q62&lt;HM$4,$Q62&gt;=HL$4),NETWORKDAYS.INTL(HL$4,$Q62,1,(Holidays!$A$1:$A$248)),0)+IF(AND($P62&lt;HL$4,$Q62&gt;=HM$4,$Q62&gt;=HL$4),NETWORKDAYS.INTL(HL$4,(HM$4)-1,1,(Holidays!$A$1:$A$248)),0))*$S62,"")</f>
        <v>0</v>
      </c>
      <c r="HM62" s="191">
        <f>IFERROR((IF(AND($P62&gt;=HM$4,$P62&lt;HN$4,$Q62&lt;HN$4),NETWORKDAYS.INTL($P62,$Q62,1,(Holidays!$A$1:$A$248)),0)+IF(AND($P62&gt;=HM$4,$P62&lt;HN$4,$Q62&gt;=HN$4),NETWORKDAYS.INTL($P62,(HN$4)-1,1,(Holidays!$A$1:$A$248)),0)+IF(AND($P62&lt;HM$4,$Q62&lt;HN$4,$Q62&gt;=HM$4),NETWORKDAYS.INTL(HM$4,$Q62,1,(Holidays!$A$1:$A$248)),0)+IF(AND($P62&lt;HM$4,$Q62&gt;=HN$4,$Q62&gt;=HM$4),NETWORKDAYS.INTL(HM$4,(HN$4)-1,1,(Holidays!$A$1:$A$248)),0))*$S62,"")</f>
        <v>0</v>
      </c>
      <c r="HN62" s="191">
        <f>IFERROR((IF(AND($P62&gt;=HN$4,$P62&lt;HO$4,$Q62&lt;HO$4),NETWORKDAYS.INTL($P62,$Q62,1,(Holidays!$A$1:$A$248)),0)+IF(AND($P62&gt;=HN$4,$P62&lt;HO$4,$Q62&gt;=HO$4),NETWORKDAYS.INTL($P62,(HO$4)-1,1,(Holidays!$A$1:$A$248)),0)+IF(AND($P62&lt;HN$4,$Q62&lt;HO$4,$Q62&gt;=HN$4),NETWORKDAYS.INTL(HN$4,$Q62,1,(Holidays!$A$1:$A$248)),0)+IF(AND($P62&lt;HN$4,$Q62&gt;=HO$4,$Q62&gt;=HN$4),NETWORKDAYS.INTL(HN$4,(HO$4)-1,1,(Holidays!$A$1:$A$248)),0))*$S62,"")</f>
        <v>0</v>
      </c>
      <c r="HO62" s="191">
        <f>IFERROR((IF(AND($P62&gt;=HO$4,$P62&lt;HP$4,$Q62&lt;HP$4),NETWORKDAYS.INTL($P62,$Q62,1,(Holidays!$A$1:$A$248)),0)+IF(AND($P62&gt;=HO$4,$P62&lt;HP$4,$Q62&gt;=HP$4),NETWORKDAYS.INTL($P62,(HP$4)-1,1,(Holidays!$A$1:$A$248)),0)+IF(AND($P62&lt;HO$4,$Q62&lt;HP$4,$Q62&gt;=HO$4),NETWORKDAYS.INTL(HO$4,$Q62,1,(Holidays!$A$1:$A$248)),0)+IF(AND($P62&lt;HO$4,$Q62&gt;=HP$4,$Q62&gt;=HO$4),NETWORKDAYS.INTL(HO$4,(HP$4)-1,1,(Holidays!$A$1:$A$248)),0))*$S62,"")</f>
        <v>0</v>
      </c>
      <c r="HP62" s="191">
        <f>IFERROR((IF(AND($P62&gt;=HP$4,$P62&lt;HQ$4,$Q62&lt;HQ$4),NETWORKDAYS.INTL($P62,$Q62,1,(Holidays!$A$1:$A$248)),0)+IF(AND($P62&gt;=HP$4,$P62&lt;HQ$4,$Q62&gt;=HQ$4),NETWORKDAYS.INTL($P62,(HQ$4)-1,1,(Holidays!$A$1:$A$248)),0)+IF(AND($P62&lt;HP$4,$Q62&lt;HQ$4,$Q62&gt;=HP$4),NETWORKDAYS.INTL(HP$4,$Q62,1,(Holidays!$A$1:$A$248)),0)+IF(AND($P62&lt;HP$4,$Q62&gt;=HQ$4,$Q62&gt;=HP$4),NETWORKDAYS.INTL(HP$4,(HQ$4)-1,1,(Holidays!$A$1:$A$248)),0))*$S62,"")</f>
        <v>0</v>
      </c>
      <c r="HQ62" s="191">
        <f>IFERROR((IF(AND($P62&gt;=HQ$4,$P62&lt;HR$4,$Q62&lt;HR$4),NETWORKDAYS.INTL($P62,$Q62,1,(Holidays!$A$1:$A$248)),0)+IF(AND($P62&gt;=HQ$4,$P62&lt;HR$4,$Q62&gt;=HR$4),NETWORKDAYS.INTL($P62,(HR$4)-1,1,(Holidays!$A$1:$A$248)),0)+IF(AND($P62&lt;HQ$4,$Q62&lt;HR$4,$Q62&gt;=HQ$4),NETWORKDAYS.INTL(HQ$4,$Q62,1,(Holidays!$A$1:$A$248)),0)+IF(AND($P62&lt;HQ$4,$Q62&gt;=HR$4,$Q62&gt;=HQ$4),NETWORKDAYS.INTL(HQ$4,(HR$4)-1,1,(Holidays!$A$1:$A$248)),0))*$S62,"")</f>
        <v>0</v>
      </c>
      <c r="HR62" s="191">
        <f>IFERROR((IF(AND($P62&gt;=HR$4,$P62&lt;HS$4,$Q62&lt;HS$4),NETWORKDAYS.INTL($P62,$Q62,1,(Holidays!$A$1:$A$248)),0)+IF(AND($P62&gt;=HR$4,$P62&lt;HS$4,$Q62&gt;=HS$4),NETWORKDAYS.INTL($P62,(HS$4)-1,1,(Holidays!$A$1:$A$248)),0)+IF(AND($P62&lt;HR$4,$Q62&lt;HS$4,$Q62&gt;=HR$4),NETWORKDAYS.INTL(HR$4,$Q62,1,(Holidays!$A$1:$A$248)),0)+IF(AND($P62&lt;HR$4,$Q62&gt;=HS$4,$Q62&gt;=HR$4),NETWORKDAYS.INTL(HR$4,(HS$4)-1,1,(Holidays!$A$1:$A$248)),0))*$S62,"")</f>
        <v>0</v>
      </c>
      <c r="HS62" s="191">
        <f>IFERROR((IF(AND($P62&gt;=HS$4,$P62&lt;HT$4,$Q62&lt;HT$4),NETWORKDAYS.INTL($P62,$Q62,1,(Holidays!$A$1:$A$248)),0)+IF(AND($P62&gt;=HS$4,$P62&lt;HT$4,$Q62&gt;=HT$4),NETWORKDAYS.INTL($P62,(HT$4)-1,1,(Holidays!$A$1:$A$248)),0)+IF(AND($P62&lt;HS$4,$Q62&lt;HT$4,$Q62&gt;=HS$4),NETWORKDAYS.INTL(HS$4,$Q62,1,(Holidays!$A$1:$A$248)),0)+IF(AND($P62&lt;HS$4,$Q62&gt;=HT$4,$Q62&gt;=HS$4),NETWORKDAYS.INTL(HS$4,(HT$4)-1,1,(Holidays!$A$1:$A$248)),0))*$S62,"")</f>
        <v>0</v>
      </c>
      <c r="HT62" s="191">
        <f>IFERROR((IF(AND($P62&gt;=HT$4,$P62&lt;HU$4,$Q62&lt;HU$4),NETWORKDAYS.INTL($P62,$Q62,1,(Holidays!$A$1:$A$248)),0)+IF(AND($P62&gt;=HT$4,$P62&lt;HU$4,$Q62&gt;=HU$4),NETWORKDAYS.INTL($P62,(HU$4)-1,1,(Holidays!$A$1:$A$248)),0)+IF(AND($P62&lt;HT$4,$Q62&lt;HU$4,$Q62&gt;=HT$4),NETWORKDAYS.INTL(HT$4,$Q62,1,(Holidays!$A$1:$A$248)),0)+IF(AND($P62&lt;HT$4,$Q62&gt;=HU$4,$Q62&gt;=HT$4),NETWORKDAYS.INTL(HT$4,(HU$4)-1,1,(Holidays!$A$1:$A$248)),0))*$S62,"")</f>
        <v>0</v>
      </c>
      <c r="HU62" s="191">
        <f>IFERROR((IF(AND($P62&gt;=HU$4,$P62&lt;HV$4,$Q62&lt;HV$4),NETWORKDAYS.INTL($P62,$Q62,1,(Holidays!$A$1:$A$248)),0)+IF(AND($P62&gt;=HU$4,$P62&lt;HV$4,$Q62&gt;=HV$4),NETWORKDAYS.INTL($P62,(HV$4)-1,1,(Holidays!$A$1:$A$248)),0)+IF(AND($P62&lt;HU$4,$Q62&lt;HV$4,$Q62&gt;=HU$4),NETWORKDAYS.INTL(HU$4,$Q62,1,(Holidays!$A$1:$A$248)),0)+IF(AND($P62&lt;HU$4,$Q62&gt;=HV$4,$Q62&gt;=HU$4),NETWORKDAYS.INTL(HU$4,(HV$4)-1,1,(Holidays!$A$1:$A$248)),0))*$S62,"")</f>
        <v>0</v>
      </c>
      <c r="HV62" s="191">
        <f>IFERROR((IF(AND($P62&gt;=HV$4,$P62&lt;HW$4,$Q62&lt;HW$4),NETWORKDAYS.INTL($P62,$Q62,1,(Holidays!$A$1:$A$248)),0)+IF(AND($P62&gt;=HV$4,$P62&lt;HW$4,$Q62&gt;=HW$4),NETWORKDAYS.INTL($P62,(HW$4)-1,1,(Holidays!$A$1:$A$248)),0)+IF(AND($P62&lt;HV$4,$Q62&lt;HW$4,$Q62&gt;=HV$4),NETWORKDAYS.INTL(HV$4,$Q62,1,(Holidays!$A$1:$A$248)),0)+IF(AND($P62&lt;HV$4,$Q62&gt;=HW$4,$Q62&gt;=HV$4),NETWORKDAYS.INTL(HV$4,(HW$4)-1,1,(Holidays!$A$1:$A$248)),0))*$S62,"")</f>
        <v>0</v>
      </c>
      <c r="HW62" s="191">
        <f>IFERROR((IF(AND($P62&gt;=HW$4,$P62&lt;HX$4,$Q62&lt;HX$4),NETWORKDAYS.INTL($P62,$Q62,1,(Holidays!$A$1:$A$248)),0)+IF(AND($P62&gt;=HW$4,$P62&lt;HX$4,$Q62&gt;=HX$4),NETWORKDAYS.INTL($P62,(HX$4)-1,1,(Holidays!$A$1:$A$248)),0)+IF(AND($P62&lt;HW$4,$Q62&lt;HX$4,$Q62&gt;=HW$4),NETWORKDAYS.INTL(HW$4,$Q62,1,(Holidays!$A$1:$A$248)),0)+IF(AND($P62&lt;HW$4,$Q62&gt;=HX$4,$Q62&gt;=HW$4),NETWORKDAYS.INTL(HW$4,(HX$4)-1,1,(Holidays!$A$1:$A$248)),0))*$S62,"")</f>
        <v>0</v>
      </c>
      <c r="HX62" s="191">
        <f>IFERROR((IF(AND($P62&gt;=HX$4,$P62&lt;HY$4,$Q62&lt;HY$4),NETWORKDAYS.INTL($P62,$Q62,1,(Holidays!$A$1:$A$248)),0)+IF(AND($P62&gt;=HX$4,$P62&lt;HY$4,$Q62&gt;=HY$4),NETWORKDAYS.INTL($P62,(HY$4)-1,1,(Holidays!$A$1:$A$248)),0)+IF(AND($P62&lt;HX$4,$Q62&lt;HY$4,$Q62&gt;=HX$4),NETWORKDAYS.INTL(HX$4,$Q62,1,(Holidays!$A$1:$A$248)),0)+IF(AND($P62&lt;HX$4,$Q62&gt;=HY$4,$Q62&gt;=HX$4),NETWORKDAYS.INTL(HX$4,(HY$4)-1,1,(Holidays!$A$1:$A$248)),0))*$S62,"")</f>
        <v>0</v>
      </c>
      <c r="HY62" s="191">
        <f>IFERROR((IF(AND($P62&gt;=HY$4,$P62&lt;HZ$4,$Q62&lt;HZ$4),NETWORKDAYS.INTL($P62,$Q62,1,(Holidays!$A$1:$A$248)),0)+IF(AND($P62&gt;=HY$4,$P62&lt;HZ$4,$Q62&gt;=HZ$4),NETWORKDAYS.INTL($P62,(HZ$4)-1,1,(Holidays!$A$1:$A$248)),0)+IF(AND($P62&lt;HY$4,$Q62&lt;HZ$4,$Q62&gt;=HY$4),NETWORKDAYS.INTL(HY$4,$Q62,1,(Holidays!$A$1:$A$248)),0)+IF(AND($P62&lt;HY$4,$Q62&gt;=HZ$4,$Q62&gt;=HY$4),NETWORKDAYS.INTL(HY$4,(HZ$4)-1,1,(Holidays!$A$1:$A$248)),0))*$S62,"")</f>
        <v>0</v>
      </c>
      <c r="HZ62" s="191">
        <f>IFERROR((IF(AND($P62&gt;=HZ$4,$P62&lt;IA$4,$Q62&lt;IA$4),NETWORKDAYS.INTL($P62,$Q62,1,(Holidays!$A$1:$A$248)),0)+IF(AND($P62&gt;=HZ$4,$P62&lt;IA$4,$Q62&gt;=IA$4),NETWORKDAYS.INTL($P62,(IA$4)-1,1,(Holidays!$A$1:$A$248)),0)+IF(AND($P62&lt;HZ$4,$Q62&lt;IA$4,$Q62&gt;=HZ$4),NETWORKDAYS.INTL(HZ$4,$Q62,1,(Holidays!$A$1:$A$248)),0)+IF(AND($P62&lt;HZ$4,$Q62&gt;=IA$4,$Q62&gt;=HZ$4),NETWORKDAYS.INTL(HZ$4,(IA$4)-1,1,(Holidays!$A$1:$A$248)),0))*$S62,"")</f>
        <v>0</v>
      </c>
      <c r="IA62" s="191">
        <f>IFERROR((IF(AND($P62&gt;=IA$4,$P62&lt;IB$4,$Q62&lt;IB$4),NETWORKDAYS.INTL($P62,$Q62,1,(Holidays!$A$1:$A$248)),0)+IF(AND($P62&gt;=IA$4,$P62&lt;IB$4,$Q62&gt;=IB$4),NETWORKDAYS.INTL($P62,(IB$4)-1,1,(Holidays!$A$1:$A$248)),0)+IF(AND($P62&lt;IA$4,$Q62&lt;IB$4,$Q62&gt;=IA$4),NETWORKDAYS.INTL(IA$4,$Q62,1,(Holidays!$A$1:$A$248)),0)+IF(AND($P62&lt;IA$4,$Q62&gt;=IB$4,$Q62&gt;=IA$4),NETWORKDAYS.INTL(IA$4,(IB$4)-1,1,(Holidays!$A$1:$A$248)),0))*$S62,"")</f>
        <v>0</v>
      </c>
      <c r="IB62" s="191">
        <f>IFERROR((IF(AND($P62&gt;=IB$4,$P62&lt;IC$4,$Q62&lt;IC$4),NETWORKDAYS.INTL($P62,$Q62,1,(Holidays!$A$1:$A$248)),0)+IF(AND($P62&gt;=IB$4,$P62&lt;IC$4,$Q62&gt;=IC$4),NETWORKDAYS.INTL($P62,(IC$4)-1,1,(Holidays!$A$1:$A$248)),0)+IF(AND($P62&lt;IB$4,$Q62&lt;IC$4,$Q62&gt;=IB$4),NETWORKDAYS.INTL(IB$4,$Q62,1,(Holidays!$A$1:$A$248)),0)+IF(AND($P62&lt;IB$4,$Q62&gt;=IC$4,$Q62&gt;=IB$4),NETWORKDAYS.INTL(IB$4,(IC$4)-1,1,(Holidays!$A$1:$A$248)),0))*$S62,"")</f>
        <v>0</v>
      </c>
      <c r="IC62" s="191">
        <f>IFERROR((IF(AND($P62&gt;=IC$4,$P62&lt;ID$4,$Q62&lt;ID$4),NETWORKDAYS.INTL($P62,$Q62,1,(Holidays!$A$1:$A$248)),0)+IF(AND($P62&gt;=IC$4,$P62&lt;ID$4,$Q62&gt;=ID$4),NETWORKDAYS.INTL($P62,(ID$4)-1,1,(Holidays!$A$1:$A$248)),0)+IF(AND($P62&lt;IC$4,$Q62&lt;ID$4,$Q62&gt;=IC$4),NETWORKDAYS.INTL(IC$4,$Q62,1,(Holidays!$A$1:$A$248)),0)+IF(AND($P62&lt;IC$4,$Q62&gt;=ID$4,$Q62&gt;=IC$4),NETWORKDAYS.INTL(IC$4,(ID$4)-1,1,(Holidays!$A$1:$A$248)),0))*$S62,"")</f>
        <v>0</v>
      </c>
      <c r="ID62" s="191">
        <f>IFERROR((IF(AND($P62&gt;=ID$4,$P62&lt;IE$4,$Q62&lt;IE$4),NETWORKDAYS.INTL($P62,$Q62,1,(Holidays!$A$1:$A$248)),0)+IF(AND($P62&gt;=ID$4,$P62&lt;IE$4,$Q62&gt;=IE$4),NETWORKDAYS.INTL($P62,(IE$4)-1,1,(Holidays!$A$1:$A$248)),0)+IF(AND($P62&lt;ID$4,$Q62&lt;IE$4,$Q62&gt;=ID$4),NETWORKDAYS.INTL(ID$4,$Q62,1,(Holidays!$A$1:$A$248)),0)+IF(AND($P62&lt;ID$4,$Q62&gt;=IE$4,$Q62&gt;=ID$4),NETWORKDAYS.INTL(ID$4,(IE$4)-1,1,(Holidays!$A$1:$A$248)),0))*$S62,"")</f>
        <v>0</v>
      </c>
      <c r="IE62" s="191">
        <f>IFERROR((IF(AND($P62&gt;=IE$4,$P62&lt;IF$4,$Q62&lt;IF$4),NETWORKDAYS.INTL($P62,$Q62,1,(Holidays!$A$1:$A$248)),0)+IF(AND($P62&gt;=IE$4,$P62&lt;IF$4,$Q62&gt;=IF$4),NETWORKDAYS.INTL($P62,(IF$4)-1,1,(Holidays!$A$1:$A$248)),0)+IF(AND($P62&lt;IE$4,$Q62&lt;IF$4,$Q62&gt;=IE$4),NETWORKDAYS.INTL(IE$4,$Q62,1,(Holidays!$A$1:$A$248)),0)+IF(AND($P62&lt;IE$4,$Q62&gt;=IF$4,$Q62&gt;=IE$4),NETWORKDAYS.INTL(IE$4,(IF$4)-1,1,(Holidays!$A$1:$A$248)),0))*$S62,"")</f>
        <v>0</v>
      </c>
      <c r="IF62" s="191">
        <f>IFERROR((IF(AND($P62&gt;=IF$4,$P62&lt;IG$4,$Q62&lt;IG$4),NETWORKDAYS.INTL($P62,$Q62,1,(Holidays!$A$1:$A$248)),0)+IF(AND($P62&gt;=IF$4,$P62&lt;IG$4,$Q62&gt;=IG$4),NETWORKDAYS.INTL($P62,(IG$4)-1,1,(Holidays!$A$1:$A$248)),0)+IF(AND($P62&lt;IF$4,$Q62&lt;IG$4,$Q62&gt;=IF$4),NETWORKDAYS.INTL(IF$4,$Q62,1,(Holidays!$A$1:$A$248)),0)+IF(AND($P62&lt;IF$4,$Q62&gt;=IG$4,$Q62&gt;=IF$4),NETWORKDAYS.INTL(IF$4,(IG$4)-1,1,(Holidays!$A$1:$A$248)),0))*$S62,"")</f>
        <v>0</v>
      </c>
      <c r="IG62" s="191">
        <f>IFERROR((IF(AND($P62&gt;=IG$4,$P62&lt;IH$4,$Q62&lt;IH$4),NETWORKDAYS.INTL($P62,$Q62,1,(Holidays!$A$1:$A$248)),0)+IF(AND($P62&gt;=IG$4,$P62&lt;IH$4,$Q62&gt;=IH$4),NETWORKDAYS.INTL($P62,(IH$4)-1,1,(Holidays!$A$1:$A$248)),0)+IF(AND($P62&lt;IG$4,$Q62&lt;IH$4,$Q62&gt;=IG$4),NETWORKDAYS.INTL(IG$4,$Q62,1,(Holidays!$A$1:$A$248)),0)+IF(AND($P62&lt;IG$4,$Q62&gt;=IH$4,$Q62&gt;=IG$4),NETWORKDAYS.INTL(IG$4,(IH$4)-1,1,(Holidays!$A$1:$A$248)),0))*$S62,"")</f>
        <v>0</v>
      </c>
      <c r="IH62" s="191">
        <f>IFERROR((IF(AND($P62&gt;=IH$4,$P62&lt;II$4,$Q62&lt;II$4),NETWORKDAYS.INTL($P62,$Q62,1,(Holidays!$A$1:$A$248)),0)+IF(AND($P62&gt;=IH$4,$P62&lt;II$4,$Q62&gt;=II$4),NETWORKDAYS.INTL($P62,(II$4)-1,1,(Holidays!$A$1:$A$248)),0)+IF(AND($P62&lt;IH$4,$Q62&lt;II$4,$Q62&gt;=IH$4),NETWORKDAYS.INTL(IH$4,$Q62,1,(Holidays!$A$1:$A$248)),0)+IF(AND($P62&lt;IH$4,$Q62&gt;=II$4,$Q62&gt;=IH$4),NETWORKDAYS.INTL(IH$4,(II$4)-1,1,(Holidays!$A$1:$A$248)),0))*$S62,"")</f>
        <v>0</v>
      </c>
      <c r="II62" s="191">
        <f>IFERROR((IF(AND($P62&gt;=II$4,$P62&lt;IJ$4,$Q62&lt;IJ$4),NETWORKDAYS.INTL($P62,$Q62,1,(Holidays!$A$1:$A$248)),0)+IF(AND($P62&gt;=II$4,$P62&lt;IJ$4,$Q62&gt;=IJ$4),NETWORKDAYS.INTL($P62,(IJ$4)-1,1,(Holidays!$A$1:$A$248)),0)+IF(AND($P62&lt;II$4,$Q62&lt;IJ$4,$Q62&gt;=II$4),NETWORKDAYS.INTL(II$4,$Q62,1,(Holidays!$A$1:$A$248)),0)+IF(AND($P62&lt;II$4,$Q62&gt;=IJ$4,$Q62&gt;=II$4),NETWORKDAYS.INTL(II$4,(IJ$4)-1,1,(Holidays!$A$1:$A$248)),0))*$S62,"")</f>
        <v>0</v>
      </c>
      <c r="IJ62" s="191">
        <f>IFERROR((IF(AND($P62&gt;=IJ$4,$P62&lt;IK$4,$Q62&lt;IK$4),NETWORKDAYS.INTL($P62,$Q62,1,(Holidays!$A$1:$A$248)),0)+IF(AND($P62&gt;=IJ$4,$P62&lt;IK$4,$Q62&gt;=IK$4),NETWORKDAYS.INTL($P62,(IK$4)-1,1,(Holidays!$A$1:$A$248)),0)+IF(AND($P62&lt;IJ$4,$Q62&lt;IK$4,$Q62&gt;=IJ$4),NETWORKDAYS.INTL(IJ$4,$Q62,1,(Holidays!$A$1:$A$248)),0)+IF(AND($P62&lt;IJ$4,$Q62&gt;=IK$4,$Q62&gt;=IJ$4),NETWORKDAYS.INTL(IJ$4,(IK$4)-1,1,(Holidays!$A$1:$A$248)),0))*$S62,"")</f>
        <v>0</v>
      </c>
      <c r="IK62" s="191">
        <f>IFERROR((IF(AND($P62&gt;=IK$4,$P62&lt;IL$4,$Q62&lt;IL$4),NETWORKDAYS.INTL($P62,$Q62,1,(Holidays!$A$1:$A$248)),0)+IF(AND($P62&gt;=IK$4,$P62&lt;IL$4,$Q62&gt;=IL$4),NETWORKDAYS.INTL($P62,(IL$4)-1,1,(Holidays!$A$1:$A$248)),0)+IF(AND($P62&lt;IK$4,$Q62&lt;IL$4,$Q62&gt;=IK$4),NETWORKDAYS.INTL(IK$4,$Q62,1,(Holidays!$A$1:$A$248)),0)+IF(AND($P62&lt;IK$4,$Q62&gt;=IL$4,$Q62&gt;=IK$4),NETWORKDAYS.INTL(IK$4,(IL$4)-1,1,(Holidays!$A$1:$A$248)),0))*$S62,"")</f>
        <v>0</v>
      </c>
      <c r="IL62" s="191">
        <f>IFERROR((IF(AND($P62&gt;=IL$4,$P62&lt;IM$4,$Q62&lt;IM$4),NETWORKDAYS.INTL($P62,$Q62,1,(Holidays!$A$1:$A$248)),0)+IF(AND($P62&gt;=IL$4,$P62&lt;IM$4,$Q62&gt;=IM$4),NETWORKDAYS.INTL($P62,(IM$4)-1,1,(Holidays!$A$1:$A$248)),0)+IF(AND($P62&lt;IL$4,$Q62&lt;IM$4,$Q62&gt;=IL$4),NETWORKDAYS.INTL(IL$4,$Q62,1,(Holidays!$A$1:$A$248)),0)+IF(AND($P62&lt;IL$4,$Q62&gt;=IM$4,$Q62&gt;=IL$4),NETWORKDAYS.INTL(IL$4,(IM$4)-1,1,(Holidays!$A$1:$A$248)),0))*$S62,"")</f>
        <v>0</v>
      </c>
      <c r="IM62" s="191">
        <f>IFERROR((IF(AND($P62&gt;=IM$4,$P62&lt;IN$4,$Q62&lt;IN$4),NETWORKDAYS.INTL($P62,$Q62,1,(Holidays!$A$1:$A$248)),0)+IF(AND($P62&gt;=IM$4,$P62&lt;IN$4,$Q62&gt;=IN$4),NETWORKDAYS.INTL($P62,(IN$4)-1,1,(Holidays!$A$1:$A$248)),0)+IF(AND($P62&lt;IM$4,$Q62&lt;IN$4,$Q62&gt;=IM$4),NETWORKDAYS.INTL(IM$4,$Q62,1,(Holidays!$A$1:$A$248)),0)+IF(AND($P62&lt;IM$4,$Q62&gt;=IN$4,$Q62&gt;=IM$4),NETWORKDAYS.INTL(IM$4,(IN$4)-1,1,(Holidays!$A$1:$A$248)),0))*$S62,"")</f>
        <v>0</v>
      </c>
      <c r="IN62" s="191">
        <f>IFERROR((IF(AND($P62&gt;=IN$4,$P62&lt;IO$4,$Q62&lt;IO$4),NETWORKDAYS.INTL($P62,$Q62,1,(Holidays!$A$1:$A$248)),0)+IF(AND($P62&gt;=IN$4,$P62&lt;IO$4,$Q62&gt;=IO$4),NETWORKDAYS.INTL($P62,(IO$4)-1,1,(Holidays!$A$1:$A$248)),0)+IF(AND($P62&lt;IN$4,$Q62&lt;IO$4,$Q62&gt;=IN$4),NETWORKDAYS.INTL(IN$4,$Q62,1,(Holidays!$A$1:$A$248)),0)+IF(AND($P62&lt;IN$4,$Q62&gt;=IO$4,$Q62&gt;=IN$4),NETWORKDAYS.INTL(IN$4,(IO$4)-1,1,(Holidays!$A$1:$A$248)),0))*$S62,"")</f>
        <v>0</v>
      </c>
      <c r="IO62" s="193">
        <f>IFERROR((IF(AND($P62&gt;=IO$4,$P62&lt;IP$4,$Q62&lt;IP$4),NETWORKDAYS.INTL($P62,$Q62,1,(Holidays!$A$1:$A$248)),0)+IF(AND($P62&gt;=IO$4,$P62&lt;IP$4,$Q62&gt;=IP$4),NETWORKDAYS.INTL($P62,(IP$4)-1,1,(Holidays!$A$1:$A$248)),0)+IF(AND($P62&lt;IO$4,$Q62&lt;IP$4,$Q62&gt;=IO$4),NETWORKDAYS.INTL(IO$4,$Q62,1,(Holidays!$A$1:$A$248)),0)+IF(AND($P62&lt;IO$4,$Q62&gt;=IP$4,$Q62&gt;=IO$4),NETWORKDAYS.INTL(IO$4,(IP$4)-1,1,(Holidays!$A$1:$A$248)),0))*$S62,"")</f>
        <v>0</v>
      </c>
    </row>
    <row r="63" spans="2:249" ht="15" customHeight="1">
      <c r="B63" s="18" t="str">
        <f>'A-1_MH Estimation'!B62</f>
        <v>Subtotal LOE</v>
      </c>
      <c r="C63" s="18"/>
      <c r="D63" s="175">
        <f>SUBTOTAL(9,$D$58:D62)</f>
        <v>53.25</v>
      </c>
      <c r="E63" s="18"/>
      <c r="F63" s="19"/>
      <c r="G63" s="19"/>
      <c r="H63" s="19"/>
      <c r="I63" s="19"/>
      <c r="J63" s="20"/>
      <c r="K63" s="18"/>
      <c r="L63" s="429"/>
      <c r="M63" s="308"/>
      <c r="N63" s="308"/>
      <c r="O63" s="20"/>
      <c r="P63" s="313"/>
      <c r="Q63" s="173"/>
      <c r="R63" s="168"/>
      <c r="S63" s="20"/>
      <c r="U63" s="176">
        <f>SUBTOTAL(9,U$58:U62)</f>
        <v>53.249999999999986</v>
      </c>
      <c r="V63" s="194">
        <f>SUBTOTAL(9,V$58:V62)</f>
        <v>0</v>
      </c>
      <c r="W63" s="195">
        <f>SUBTOTAL(9,W$58:W62)</f>
        <v>0</v>
      </c>
      <c r="X63" s="195">
        <f>SUBTOTAL(9,X$58:X62)</f>
        <v>0.56648936170212771</v>
      </c>
      <c r="Y63" s="195">
        <f>SUBTOTAL(9,Y$58:Y62)</f>
        <v>2.832446808510638</v>
      </c>
      <c r="Z63" s="195">
        <f>SUBTOTAL(9,Z$58:Z62)</f>
        <v>2.2659574468085109</v>
      </c>
      <c r="AA63" s="195">
        <f>SUBTOTAL(9,AA$58:AA62)</f>
        <v>2.832446808510638</v>
      </c>
      <c r="AB63" s="195">
        <f>SUBTOTAL(9,AB$58:AB62)</f>
        <v>1.699468085106383</v>
      </c>
      <c r="AC63" s="195">
        <f>SUBTOTAL(9,AC$58:AC62)</f>
        <v>2.832446808510638</v>
      </c>
      <c r="AD63" s="195">
        <f>SUBTOTAL(9,AD$58:AD62)</f>
        <v>2.2659574468085109</v>
      </c>
      <c r="AE63" s="195">
        <f>SUBTOTAL(9,AE$58:AE62)</f>
        <v>2.2659574468085109</v>
      </c>
      <c r="AF63" s="195">
        <f>SUBTOTAL(9,AF$58:AF62)</f>
        <v>2.832446808510638</v>
      </c>
      <c r="AG63" s="195">
        <f>SUBTOTAL(9,AG$58:AG62)</f>
        <v>2.2659574468085109</v>
      </c>
      <c r="AH63" s="195">
        <f>SUBTOTAL(9,AH$58:AH62)</f>
        <v>0.56648936170212771</v>
      </c>
      <c r="AI63" s="195">
        <f>SUBTOTAL(9,AI$58:AI62)</f>
        <v>2.832446808510638</v>
      </c>
      <c r="AJ63" s="195">
        <f>SUBTOTAL(9,AJ$58:AJ62)</f>
        <v>2.832446808510638</v>
      </c>
      <c r="AK63" s="195">
        <f>SUBTOTAL(9,AK$58:AK62)</f>
        <v>2.832446808510638</v>
      </c>
      <c r="AL63" s="195">
        <f>SUBTOTAL(9,AL$58:AL62)</f>
        <v>2.832446808510638</v>
      </c>
      <c r="AM63" s="195">
        <f>SUBTOTAL(9,AM$58:AM62)</f>
        <v>2.2659574468085109</v>
      </c>
      <c r="AN63" s="195">
        <f>SUBTOTAL(9,AN$58:AN62)</f>
        <v>2.832446808510638</v>
      </c>
      <c r="AO63" s="195">
        <f>SUBTOTAL(9,AO$58:AO62)</f>
        <v>2.832446808510638</v>
      </c>
      <c r="AP63" s="195">
        <f>SUBTOTAL(9,AP$58:AP62)</f>
        <v>2.2659574468085109</v>
      </c>
      <c r="AQ63" s="195">
        <f>SUBTOTAL(9,AQ$58:AQ62)</f>
        <v>2.832446808510638</v>
      </c>
      <c r="AR63" s="195">
        <f>SUBTOTAL(9,AR$58:AR62)</f>
        <v>2.832446808510638</v>
      </c>
      <c r="AS63" s="196">
        <f>SUBTOTAL(9,AS$58:AS62)</f>
        <v>2.832446808510638</v>
      </c>
      <c r="AT63" s="195">
        <f>SUBTOTAL(9,AT$58:AT62)</f>
        <v>0</v>
      </c>
      <c r="AU63" s="195">
        <f>SUBTOTAL(9,AU$58:AU62)</f>
        <v>0</v>
      </c>
      <c r="AV63" s="195">
        <f>SUBTOTAL(9,AV$58:AV62)</f>
        <v>0</v>
      </c>
      <c r="AW63" s="195">
        <f>SUBTOTAL(9,AW$58:AW62)</f>
        <v>0</v>
      </c>
      <c r="AX63" s="195">
        <f>SUBTOTAL(9,AX$58:AX62)</f>
        <v>0</v>
      </c>
      <c r="AY63" s="195">
        <f>SUBTOTAL(9,AY$58:AY62)</f>
        <v>0</v>
      </c>
      <c r="AZ63" s="195">
        <f>SUBTOTAL(9,AZ$58:AZ62)</f>
        <v>0</v>
      </c>
      <c r="BA63" s="195">
        <f>SUBTOTAL(9,BA$58:BA62)</f>
        <v>0</v>
      </c>
      <c r="BB63" s="195">
        <f>SUBTOTAL(9,BB$58:BB62)</f>
        <v>0</v>
      </c>
      <c r="BC63" s="195">
        <f>SUBTOTAL(9,BC$58:BC62)</f>
        <v>0</v>
      </c>
      <c r="BD63" s="195">
        <f>SUBTOTAL(9,BD$58:BD62)</f>
        <v>0</v>
      </c>
      <c r="BE63" s="195">
        <f>SUBTOTAL(9,BE$58:BE62)</f>
        <v>0</v>
      </c>
      <c r="BF63" s="195">
        <f>SUBTOTAL(9,BF$58:BF62)</f>
        <v>0</v>
      </c>
      <c r="BG63" s="195">
        <f>SUBTOTAL(9,BG$58:BG62)</f>
        <v>0</v>
      </c>
      <c r="BH63" s="195">
        <f>SUBTOTAL(9,BH$58:BH62)</f>
        <v>0</v>
      </c>
      <c r="BI63" s="195">
        <f>SUBTOTAL(9,BI$58:BI62)</f>
        <v>0</v>
      </c>
      <c r="BJ63" s="195">
        <f>SUBTOTAL(9,BJ$58:BJ62)</f>
        <v>0</v>
      </c>
      <c r="BK63" s="195">
        <f>SUBTOTAL(9,BK$58:BK62)</f>
        <v>0</v>
      </c>
      <c r="BL63" s="195">
        <f>SUBTOTAL(9,BL$58:BL62)</f>
        <v>0</v>
      </c>
      <c r="BM63" s="195">
        <f>SUBTOTAL(9,BM$58:BM62)</f>
        <v>0</v>
      </c>
      <c r="BN63" s="195">
        <f>SUBTOTAL(9,BN$58:BN62)</f>
        <v>0</v>
      </c>
      <c r="BO63" s="195">
        <f>SUBTOTAL(9,BO$58:BO62)</f>
        <v>0</v>
      </c>
      <c r="BP63" s="195">
        <f>SUBTOTAL(9,BP$58:BP62)</f>
        <v>0</v>
      </c>
      <c r="BQ63" s="195">
        <f>SUBTOTAL(9,BQ$58:BQ62)</f>
        <v>0</v>
      </c>
      <c r="BR63" s="195">
        <f>SUBTOTAL(9,BR$58:BR62)</f>
        <v>0</v>
      </c>
      <c r="BS63" s="195">
        <f>SUBTOTAL(9,BS$58:BS62)</f>
        <v>0</v>
      </c>
      <c r="BT63" s="195">
        <f>SUBTOTAL(9,BT$58:BT62)</f>
        <v>0</v>
      </c>
      <c r="BU63" s="195">
        <f>SUBTOTAL(9,BU$58:BU62)</f>
        <v>0</v>
      </c>
      <c r="BV63" s="195">
        <f>SUBTOTAL(9,BV$58:BV62)</f>
        <v>0</v>
      </c>
      <c r="BW63" s="195">
        <f>SUBTOTAL(9,BW$58:BW62)</f>
        <v>0</v>
      </c>
      <c r="BX63" s="195">
        <f>SUBTOTAL(9,BX$58:BX62)</f>
        <v>0</v>
      </c>
      <c r="BY63" s="195">
        <f>SUBTOTAL(9,BY$58:BY62)</f>
        <v>0</v>
      </c>
      <c r="BZ63" s="195">
        <f>SUBTOTAL(9,BZ$58:BZ62)</f>
        <v>0</v>
      </c>
      <c r="CA63" s="195">
        <f>SUBTOTAL(9,CA$58:CA62)</f>
        <v>0</v>
      </c>
      <c r="CB63" s="195">
        <f>SUBTOTAL(9,CB$58:CB62)</f>
        <v>0</v>
      </c>
      <c r="CC63" s="195">
        <f>SUBTOTAL(9,CC$58:CC62)</f>
        <v>0</v>
      </c>
      <c r="CD63" s="195">
        <f>SUBTOTAL(9,CD$58:CD62)</f>
        <v>0</v>
      </c>
      <c r="CE63" s="195">
        <f>SUBTOTAL(9,CE$58:CE62)</f>
        <v>0</v>
      </c>
      <c r="CF63" s="195">
        <f>SUBTOTAL(9,CF$58:CF62)</f>
        <v>0</v>
      </c>
      <c r="CG63" s="195">
        <f>SUBTOTAL(9,CG$58:CG62)</f>
        <v>0</v>
      </c>
      <c r="CH63" s="195">
        <f>SUBTOTAL(9,CH$58:CH62)</f>
        <v>0</v>
      </c>
      <c r="CI63" s="195">
        <f>SUBTOTAL(9,CI$58:CI62)</f>
        <v>0</v>
      </c>
      <c r="CJ63" s="195">
        <f>SUBTOTAL(9,CJ$58:CJ62)</f>
        <v>0</v>
      </c>
      <c r="CK63" s="195">
        <f>SUBTOTAL(9,CK$58:CK62)</f>
        <v>0</v>
      </c>
      <c r="CL63" s="195">
        <f>SUBTOTAL(9,CL$58:CL62)</f>
        <v>0</v>
      </c>
      <c r="CM63" s="195">
        <f>SUBTOTAL(9,CM$58:CM62)</f>
        <v>0</v>
      </c>
      <c r="CN63" s="195">
        <f>SUBTOTAL(9,CN$58:CN62)</f>
        <v>0</v>
      </c>
      <c r="CO63" s="195">
        <f>SUBTOTAL(9,CO$58:CO62)</f>
        <v>0</v>
      </c>
      <c r="CP63" s="195">
        <f>SUBTOTAL(9,CP$58:CP62)</f>
        <v>0</v>
      </c>
      <c r="CQ63" s="195">
        <f>SUBTOTAL(9,CQ$58:CQ62)</f>
        <v>0</v>
      </c>
      <c r="CR63" s="195">
        <f>SUBTOTAL(9,CR$58:CR62)</f>
        <v>0</v>
      </c>
      <c r="CS63" s="195">
        <f>SUBTOTAL(9,CS$58:CS62)</f>
        <v>0</v>
      </c>
      <c r="CT63" s="195">
        <f>SUBTOTAL(9,CT$58:CT62)</f>
        <v>0</v>
      </c>
      <c r="CU63" s="195">
        <f>SUBTOTAL(9,CU$58:CU62)</f>
        <v>0</v>
      </c>
      <c r="CV63" s="195">
        <f>SUBTOTAL(9,CV$58:CV62)</f>
        <v>0</v>
      </c>
      <c r="CW63" s="195">
        <f>SUBTOTAL(9,CW$58:CW62)</f>
        <v>0</v>
      </c>
      <c r="CX63" s="195">
        <f>SUBTOTAL(9,CX$58:CX62)</f>
        <v>0</v>
      </c>
      <c r="CY63" s="195">
        <f>SUBTOTAL(9,CY$58:CY62)</f>
        <v>0</v>
      </c>
      <c r="CZ63" s="195">
        <f>SUBTOTAL(9,CZ$58:CZ62)</f>
        <v>0</v>
      </c>
      <c r="DA63" s="195">
        <f>SUBTOTAL(9,DA$58:DA62)</f>
        <v>0</v>
      </c>
      <c r="DB63" s="195">
        <f>SUBTOTAL(9,DB$58:DB62)</f>
        <v>0</v>
      </c>
      <c r="DC63" s="195">
        <f>SUBTOTAL(9,DC$58:DC62)</f>
        <v>0</v>
      </c>
      <c r="DD63" s="196">
        <f>SUBTOTAL(9,DD$58:DD62)</f>
        <v>0</v>
      </c>
      <c r="DE63" s="195">
        <f>SUBTOTAL(9,DE$58:DE62)</f>
        <v>0</v>
      </c>
      <c r="DF63" s="195">
        <f>SUBTOTAL(9,DF$58:DF62)</f>
        <v>0</v>
      </c>
      <c r="DG63" s="195">
        <f>SUBTOTAL(9,DG$58:DG62)</f>
        <v>0</v>
      </c>
      <c r="DH63" s="195">
        <f>SUBTOTAL(9,DH$58:DH62)</f>
        <v>0</v>
      </c>
      <c r="DI63" s="195">
        <f>SUBTOTAL(9,DI$58:DI62)</f>
        <v>0</v>
      </c>
      <c r="DJ63" s="195">
        <f>SUBTOTAL(9,DJ$58:DJ62)</f>
        <v>0</v>
      </c>
      <c r="DK63" s="195">
        <f>SUBTOTAL(9,DK$58:DK62)</f>
        <v>0</v>
      </c>
      <c r="DL63" s="195">
        <f>SUBTOTAL(9,DL$58:DL62)</f>
        <v>0</v>
      </c>
      <c r="DM63" s="195">
        <f>SUBTOTAL(9,DM$58:DM62)</f>
        <v>0</v>
      </c>
      <c r="DN63" s="195">
        <f>SUBTOTAL(9,DN$58:DN62)</f>
        <v>0</v>
      </c>
      <c r="DO63" s="195">
        <f>SUBTOTAL(9,DO$58:DO62)</f>
        <v>0</v>
      </c>
      <c r="DP63" s="195">
        <f>SUBTOTAL(9,DP$58:DP62)</f>
        <v>0</v>
      </c>
      <c r="DQ63" s="195">
        <f>SUBTOTAL(9,DQ$58:DQ62)</f>
        <v>0</v>
      </c>
      <c r="DR63" s="195">
        <f>SUBTOTAL(9,DR$58:DR62)</f>
        <v>0</v>
      </c>
      <c r="DS63" s="195">
        <f>SUBTOTAL(9,DS$58:DS62)</f>
        <v>0</v>
      </c>
      <c r="DT63" s="195">
        <f>SUBTOTAL(9,DT$58:DT62)</f>
        <v>0</v>
      </c>
      <c r="DU63" s="195">
        <f>SUBTOTAL(9,DU$58:DU62)</f>
        <v>0</v>
      </c>
      <c r="DV63" s="195">
        <f>SUBTOTAL(9,DV$58:DV62)</f>
        <v>0</v>
      </c>
      <c r="DW63" s="195">
        <f>SUBTOTAL(9,DW$58:DW62)</f>
        <v>0</v>
      </c>
      <c r="DX63" s="195">
        <f>SUBTOTAL(9,DX$58:DX62)</f>
        <v>0</v>
      </c>
      <c r="DY63" s="195">
        <f>SUBTOTAL(9,DY$58:DY62)</f>
        <v>0</v>
      </c>
      <c r="DZ63" s="195">
        <f>SUBTOTAL(9,DZ$58:DZ62)</f>
        <v>0</v>
      </c>
      <c r="EA63" s="195">
        <f>SUBTOTAL(9,EA$58:EA62)</f>
        <v>0</v>
      </c>
      <c r="EB63" s="195">
        <f>SUBTOTAL(9,EB$58:EB62)</f>
        <v>0</v>
      </c>
      <c r="EC63" s="195">
        <f>SUBTOTAL(9,EC$58:EC62)</f>
        <v>0</v>
      </c>
      <c r="ED63" s="195">
        <f>SUBTOTAL(9,ED$58:ED62)</f>
        <v>0</v>
      </c>
      <c r="EE63" s="195">
        <f>SUBTOTAL(9,EE$58:EE62)</f>
        <v>0</v>
      </c>
      <c r="EF63" s="195">
        <f>SUBTOTAL(9,EF$58:EF62)</f>
        <v>0</v>
      </c>
      <c r="EG63" s="195">
        <f>SUBTOTAL(9,EG$58:EG62)</f>
        <v>0</v>
      </c>
      <c r="EH63" s="195">
        <f>SUBTOTAL(9,EH$58:EH62)</f>
        <v>0</v>
      </c>
      <c r="EI63" s="195">
        <f>SUBTOTAL(9,EI$58:EI62)</f>
        <v>0</v>
      </c>
      <c r="EJ63" s="195">
        <f>SUBTOTAL(9,EJ$58:EJ62)</f>
        <v>0</v>
      </c>
      <c r="EK63" s="195">
        <f>SUBTOTAL(9,EK$58:EK62)</f>
        <v>0</v>
      </c>
      <c r="EL63" s="195">
        <f>SUBTOTAL(9,EL$58:EL62)</f>
        <v>0</v>
      </c>
      <c r="EM63" s="195">
        <f>SUBTOTAL(9,EM$58:EM62)</f>
        <v>0</v>
      </c>
      <c r="EN63" s="195">
        <f>SUBTOTAL(9,EN$58:EN62)</f>
        <v>0</v>
      </c>
      <c r="EO63" s="195">
        <f>SUBTOTAL(9,EO$58:EO62)</f>
        <v>0</v>
      </c>
      <c r="EP63" s="195">
        <f>SUBTOTAL(9,EP$58:EP62)</f>
        <v>0</v>
      </c>
      <c r="EQ63" s="195">
        <f>SUBTOTAL(9,EQ$58:EQ62)</f>
        <v>0</v>
      </c>
      <c r="ER63" s="195">
        <f>SUBTOTAL(9,ER$58:ER62)</f>
        <v>0</v>
      </c>
      <c r="ES63" s="195">
        <f>SUBTOTAL(9,ES$58:ES62)</f>
        <v>0</v>
      </c>
      <c r="ET63" s="195">
        <f>SUBTOTAL(9,ET$58:ET62)</f>
        <v>0</v>
      </c>
      <c r="EU63" s="195">
        <f>SUBTOTAL(9,EU$58:EU62)</f>
        <v>0</v>
      </c>
      <c r="EV63" s="195">
        <f>SUBTOTAL(9,EV$58:EV62)</f>
        <v>0</v>
      </c>
      <c r="EW63" s="195">
        <f>SUBTOTAL(9,EW$58:EW62)</f>
        <v>0</v>
      </c>
      <c r="EX63" s="195">
        <f>SUBTOTAL(9,EX$58:EX62)</f>
        <v>0</v>
      </c>
      <c r="EY63" s="195">
        <f>SUBTOTAL(9,EY$58:EY62)</f>
        <v>0</v>
      </c>
      <c r="EZ63" s="195">
        <f>SUBTOTAL(9,EZ$58:EZ62)</f>
        <v>0</v>
      </c>
      <c r="FA63" s="195">
        <f>SUBTOTAL(9,FA$58:FA62)</f>
        <v>0</v>
      </c>
      <c r="FB63" s="195">
        <f>SUBTOTAL(9,FB$58:FB62)</f>
        <v>0</v>
      </c>
      <c r="FC63" s="195">
        <f>SUBTOTAL(9,FC$58:FC62)</f>
        <v>0</v>
      </c>
      <c r="FD63" s="195">
        <f>SUBTOTAL(9,FD$58:FD62)</f>
        <v>0</v>
      </c>
      <c r="FE63" s="195">
        <f>SUBTOTAL(9,FE$58:FE62)</f>
        <v>0</v>
      </c>
      <c r="FF63" s="195">
        <f>SUBTOTAL(9,FF$58:FF62)</f>
        <v>0</v>
      </c>
      <c r="FG63" s="195">
        <f>SUBTOTAL(9,FG$58:FG62)</f>
        <v>0</v>
      </c>
      <c r="FH63" s="195">
        <f>SUBTOTAL(9,FH$58:FH62)</f>
        <v>0</v>
      </c>
      <c r="FI63" s="195">
        <f>SUBTOTAL(9,FI$58:FI62)</f>
        <v>0</v>
      </c>
      <c r="FJ63" s="195">
        <f>SUBTOTAL(9,FJ$58:FJ62)</f>
        <v>0</v>
      </c>
      <c r="FK63" s="195">
        <f>SUBTOTAL(9,FK$58:FK62)</f>
        <v>0</v>
      </c>
      <c r="FL63" s="195">
        <f>SUBTOTAL(9,FL$58:FL62)</f>
        <v>0</v>
      </c>
      <c r="FM63" s="195">
        <f>SUBTOTAL(9,FM$58:FM62)</f>
        <v>0</v>
      </c>
      <c r="FN63" s="195">
        <f>SUBTOTAL(9,FN$58:FN62)</f>
        <v>0</v>
      </c>
      <c r="FO63" s="195">
        <f>SUBTOTAL(9,FO$58:FO62)</f>
        <v>0</v>
      </c>
      <c r="FP63" s="195">
        <f>SUBTOTAL(9,FP$58:FP62)</f>
        <v>0</v>
      </c>
      <c r="FQ63" s="195">
        <f>SUBTOTAL(9,FQ$58:FQ62)</f>
        <v>0</v>
      </c>
      <c r="FR63" s="195">
        <f>SUBTOTAL(9,FR$58:FR62)</f>
        <v>0</v>
      </c>
      <c r="FS63" s="195">
        <f>SUBTOTAL(9,FS$58:FS62)</f>
        <v>0</v>
      </c>
      <c r="FT63" s="195">
        <f>SUBTOTAL(9,FT$58:FT62)</f>
        <v>0</v>
      </c>
      <c r="FU63" s="195">
        <f>SUBTOTAL(9,FU$58:FU62)</f>
        <v>0</v>
      </c>
      <c r="FV63" s="195">
        <f>SUBTOTAL(9,FV$58:FV62)</f>
        <v>0</v>
      </c>
      <c r="FW63" s="195">
        <f>SUBTOTAL(9,FW$58:FW62)</f>
        <v>0</v>
      </c>
      <c r="FX63" s="195">
        <f>SUBTOTAL(9,FX$58:FX62)</f>
        <v>0</v>
      </c>
      <c r="FY63" s="195">
        <f>SUBTOTAL(9,FY$58:FY62)</f>
        <v>0</v>
      </c>
      <c r="FZ63" s="195">
        <f>SUBTOTAL(9,FZ$58:FZ62)</f>
        <v>0</v>
      </c>
      <c r="GA63" s="195">
        <f>SUBTOTAL(9,GA$58:GA62)</f>
        <v>0</v>
      </c>
      <c r="GB63" s="195">
        <f>SUBTOTAL(9,GB$58:GB62)</f>
        <v>0</v>
      </c>
      <c r="GC63" s="195">
        <f>SUBTOTAL(9,GC$58:GC62)</f>
        <v>0</v>
      </c>
      <c r="GD63" s="195">
        <f>SUBTOTAL(9,GD$58:GD62)</f>
        <v>0</v>
      </c>
      <c r="GE63" s="195">
        <f>SUBTOTAL(9,GE$58:GE62)</f>
        <v>0</v>
      </c>
      <c r="GF63" s="195">
        <f>SUBTOTAL(9,GF$58:GF62)</f>
        <v>0</v>
      </c>
      <c r="GG63" s="195">
        <f>SUBTOTAL(9,GG$58:GG62)</f>
        <v>0</v>
      </c>
      <c r="GH63" s="195">
        <f>SUBTOTAL(9,GH$58:GH62)</f>
        <v>0</v>
      </c>
      <c r="GI63" s="195">
        <f>SUBTOTAL(9,GI$58:GI62)</f>
        <v>0</v>
      </c>
      <c r="GJ63" s="195">
        <f>SUBTOTAL(9,GJ$58:GJ62)</f>
        <v>0</v>
      </c>
      <c r="GK63" s="195">
        <f>SUBTOTAL(9,GK$58:GK62)</f>
        <v>0</v>
      </c>
      <c r="GL63" s="195">
        <f>SUBTOTAL(9,GL$58:GL62)</f>
        <v>0</v>
      </c>
      <c r="GM63" s="195">
        <f>SUBTOTAL(9,GM$58:GM62)</f>
        <v>0</v>
      </c>
      <c r="GN63" s="195">
        <f>SUBTOTAL(9,GN$58:GN62)</f>
        <v>0</v>
      </c>
      <c r="GO63" s="195">
        <f>SUBTOTAL(9,GO$58:GO62)</f>
        <v>0</v>
      </c>
      <c r="GP63" s="195">
        <f>SUBTOTAL(9,GP$58:GP62)</f>
        <v>0</v>
      </c>
      <c r="GQ63" s="195">
        <f>SUBTOTAL(9,GQ$58:GQ62)</f>
        <v>0</v>
      </c>
      <c r="GR63" s="195">
        <f>SUBTOTAL(9,GR$58:GR62)</f>
        <v>0</v>
      </c>
      <c r="GS63" s="195">
        <f>SUBTOTAL(9,GS$58:GS62)</f>
        <v>0</v>
      </c>
      <c r="GT63" s="195">
        <f>SUBTOTAL(9,GT$58:GT62)</f>
        <v>0</v>
      </c>
      <c r="GU63" s="195">
        <f>SUBTOTAL(9,GU$58:GU62)</f>
        <v>0</v>
      </c>
      <c r="GV63" s="195">
        <f>SUBTOTAL(9,GV$58:GV62)</f>
        <v>0</v>
      </c>
      <c r="GW63" s="195">
        <f>SUBTOTAL(9,GW$58:GW62)</f>
        <v>0</v>
      </c>
      <c r="GX63" s="195">
        <f>SUBTOTAL(9,GX$58:GX62)</f>
        <v>0</v>
      </c>
      <c r="GY63" s="195">
        <f>SUBTOTAL(9,GY$58:GY62)</f>
        <v>0</v>
      </c>
      <c r="GZ63" s="195">
        <f>SUBTOTAL(9,GZ$58:GZ62)</f>
        <v>0</v>
      </c>
      <c r="HA63" s="195">
        <f>SUBTOTAL(9,HA$58:HA62)</f>
        <v>0</v>
      </c>
      <c r="HB63" s="195">
        <f>SUBTOTAL(9,HB$58:HB62)</f>
        <v>0</v>
      </c>
      <c r="HC63" s="195">
        <f>SUBTOTAL(9,HC$58:HC62)</f>
        <v>0</v>
      </c>
      <c r="HD63" s="195">
        <f>SUBTOTAL(9,HD$58:HD62)</f>
        <v>0</v>
      </c>
      <c r="HE63" s="195">
        <f>SUBTOTAL(9,HE$58:HE62)</f>
        <v>0</v>
      </c>
      <c r="HF63" s="195">
        <f>SUBTOTAL(9,HF$58:HF62)</f>
        <v>0</v>
      </c>
      <c r="HG63" s="195">
        <f>SUBTOTAL(9,HG$58:HG62)</f>
        <v>0</v>
      </c>
      <c r="HH63" s="195">
        <f>SUBTOTAL(9,HH$58:HH62)</f>
        <v>0</v>
      </c>
      <c r="HI63" s="195">
        <f>SUBTOTAL(9,HI$58:HI62)</f>
        <v>0</v>
      </c>
      <c r="HJ63" s="195">
        <f>SUBTOTAL(9,HJ$58:HJ62)</f>
        <v>0</v>
      </c>
      <c r="HK63" s="195">
        <f>SUBTOTAL(9,HK$58:HK62)</f>
        <v>0</v>
      </c>
      <c r="HL63" s="195">
        <f>SUBTOTAL(9,HL$58:HL62)</f>
        <v>0</v>
      </c>
      <c r="HM63" s="195">
        <f>SUBTOTAL(9,HM$58:HM62)</f>
        <v>0</v>
      </c>
      <c r="HN63" s="195">
        <f>SUBTOTAL(9,HN$58:HN62)</f>
        <v>0</v>
      </c>
      <c r="HO63" s="195">
        <f>SUBTOTAL(9,HO$58:HO62)</f>
        <v>0</v>
      </c>
      <c r="HP63" s="195">
        <f>SUBTOTAL(9,HP$58:HP62)</f>
        <v>0</v>
      </c>
      <c r="HQ63" s="195">
        <f>SUBTOTAL(9,HQ$58:HQ62)</f>
        <v>0</v>
      </c>
      <c r="HR63" s="195">
        <f>SUBTOTAL(9,HR$58:HR62)</f>
        <v>0</v>
      </c>
      <c r="HS63" s="195">
        <f>SUBTOTAL(9,HS$58:HS62)</f>
        <v>0</v>
      </c>
      <c r="HT63" s="195">
        <f>SUBTOTAL(9,HT$58:HT62)</f>
        <v>0</v>
      </c>
      <c r="HU63" s="195">
        <f>SUBTOTAL(9,HU$58:HU62)</f>
        <v>0</v>
      </c>
      <c r="HV63" s="195">
        <f>SUBTOTAL(9,HV$58:HV62)</f>
        <v>0</v>
      </c>
      <c r="HW63" s="195">
        <f>SUBTOTAL(9,HW$58:HW62)</f>
        <v>0</v>
      </c>
      <c r="HX63" s="195">
        <f>SUBTOTAL(9,HX$58:HX62)</f>
        <v>0</v>
      </c>
      <c r="HY63" s="195">
        <f>SUBTOTAL(9,HY$58:HY62)</f>
        <v>0</v>
      </c>
      <c r="HZ63" s="195">
        <f>SUBTOTAL(9,HZ$58:HZ62)</f>
        <v>0</v>
      </c>
      <c r="IA63" s="195">
        <f>SUBTOTAL(9,IA$58:IA62)</f>
        <v>0</v>
      </c>
      <c r="IB63" s="195">
        <f>SUBTOTAL(9,IB$58:IB62)</f>
        <v>0</v>
      </c>
      <c r="IC63" s="195">
        <f>SUBTOTAL(9,IC$58:IC62)</f>
        <v>0</v>
      </c>
      <c r="ID63" s="195">
        <f>SUBTOTAL(9,ID$58:ID62)</f>
        <v>0</v>
      </c>
      <c r="IE63" s="195">
        <f>SUBTOTAL(9,IE$58:IE62)</f>
        <v>0</v>
      </c>
      <c r="IF63" s="195">
        <f>SUBTOTAL(9,IF$58:IF62)</f>
        <v>0</v>
      </c>
      <c r="IG63" s="195">
        <f>SUBTOTAL(9,IG$58:IG62)</f>
        <v>0</v>
      </c>
      <c r="IH63" s="195">
        <f>SUBTOTAL(9,IH$58:IH62)</f>
        <v>0</v>
      </c>
      <c r="II63" s="195">
        <f>SUBTOTAL(9,II$58:II62)</f>
        <v>0</v>
      </c>
      <c r="IJ63" s="195">
        <f>SUBTOTAL(9,IJ$58:IJ62)</f>
        <v>0</v>
      </c>
      <c r="IK63" s="195">
        <f>SUBTOTAL(9,IK$58:IK62)</f>
        <v>0</v>
      </c>
      <c r="IL63" s="195">
        <f>SUBTOTAL(9,IL$58:IL62)</f>
        <v>0</v>
      </c>
      <c r="IM63" s="195">
        <f>SUBTOTAL(9,IM$58:IM62)</f>
        <v>0</v>
      </c>
      <c r="IN63" s="195">
        <f>SUBTOTAL(9,IN$58:IN62)</f>
        <v>0</v>
      </c>
      <c r="IO63" s="197">
        <f>SUBTOTAL(9,IO$58:IO62)</f>
        <v>0</v>
      </c>
    </row>
    <row r="64" spans="2:249" ht="15" customHeight="1" thickBot="1">
      <c r="B64" s="237" t="str">
        <f>'A-1_MH Estimation'!B63</f>
        <v>TOTAL MH ESTIMATE</v>
      </c>
      <c r="C64" s="237"/>
      <c r="D64" s="238">
        <f>SUBTOTAL(9,$D$7:D63)</f>
        <v>811.5</v>
      </c>
      <c r="E64" s="239"/>
      <c r="F64" s="240"/>
      <c r="G64" s="240"/>
      <c r="H64" s="240"/>
      <c r="I64" s="240"/>
      <c r="J64" s="241"/>
      <c r="K64" s="432">
        <f ca="1">SUBTOTAL(9,K$7:K63)</f>
        <v>811.5</v>
      </c>
      <c r="L64" s="430"/>
      <c r="M64" s="309"/>
      <c r="N64" s="309"/>
      <c r="O64" s="309"/>
      <c r="P64" s="240"/>
      <c r="Q64" s="241"/>
      <c r="R64" s="242"/>
      <c r="S64" s="241"/>
      <c r="T64" s="243"/>
      <c r="U64" s="244">
        <f>SUBTOTAL(9,U$8:U63)</f>
        <v>733.5</v>
      </c>
      <c r="V64" s="245">
        <f>SUBTOTAL(9,V$8:V63)</f>
        <v>0</v>
      </c>
      <c r="W64" s="246">
        <f>SUBTOTAL(9,W$8:W63)</f>
        <v>0</v>
      </c>
      <c r="X64" s="246">
        <f>SUBTOTAL(9,X$8:X63)</f>
        <v>0.56648936170212771</v>
      </c>
      <c r="Y64" s="246">
        <f>SUBTOTAL(9,Y$8:Y63)</f>
        <v>40.603280141843975</v>
      </c>
      <c r="Z64" s="246">
        <f>SUBTOTAL(9,Z$8:Z63)</f>
        <v>32.661790780141843</v>
      </c>
      <c r="AA64" s="246">
        <f>SUBTOTAL(9,AA$8:AA63)</f>
        <v>42.915780141843967</v>
      </c>
      <c r="AB64" s="246">
        <f>SUBTOTAL(9,AB$8:AB63)</f>
        <v>27.199468085106382</v>
      </c>
      <c r="AC64" s="246">
        <f>SUBTOTAL(9,AC$8:AC63)</f>
        <v>43.582446808510639</v>
      </c>
      <c r="AD64" s="246">
        <f>SUBTOTAL(9,AD$8:AD63)</f>
        <v>40.265957446808514</v>
      </c>
      <c r="AE64" s="246">
        <f>SUBTOTAL(9,AE$8:AE63)</f>
        <v>24.26595744680851</v>
      </c>
      <c r="AF64" s="246">
        <f>SUBTOTAL(9,AF$8:AF63)</f>
        <v>40.832446808510639</v>
      </c>
      <c r="AG64" s="246">
        <f>SUBTOTAL(9,AG$8:AG63)</f>
        <v>30.26595744680851</v>
      </c>
      <c r="AH64" s="246">
        <f>SUBTOTAL(9,AH$8:AH63)</f>
        <v>0.56648936170212771</v>
      </c>
      <c r="AI64" s="246">
        <f>SUBTOTAL(9,AI$8:AI63)</f>
        <v>32.832446808510639</v>
      </c>
      <c r="AJ64" s="246">
        <f>SUBTOTAL(9,AJ$8:AJ63)</f>
        <v>44.832446808510639</v>
      </c>
      <c r="AK64" s="246">
        <f>SUBTOTAL(9,AK$8:AK63)</f>
        <v>42.082446808510639</v>
      </c>
      <c r="AL64" s="246">
        <f>SUBTOTAL(9,AL$8:AL63)</f>
        <v>33.332446808510639</v>
      </c>
      <c r="AM64" s="246">
        <f>SUBTOTAL(9,AM$8:AM63)</f>
        <v>34.349290780141843</v>
      </c>
      <c r="AN64" s="246">
        <f>SUBTOTAL(9,AN$8:AN63)</f>
        <v>36.749113475177303</v>
      </c>
      <c r="AO64" s="246">
        <f>SUBTOTAL(9,AO$8:AO63)</f>
        <v>42.832446808510639</v>
      </c>
      <c r="AP64" s="246">
        <f>SUBTOTAL(9,AP$8:AP63)</f>
        <v>35.720502901353967</v>
      </c>
      <c r="AQ64" s="246">
        <f>SUBTOTAL(9,AQ$8:AQ63)</f>
        <v>40.105174081237912</v>
      </c>
      <c r="AR64" s="246">
        <f>SUBTOTAL(9,AR$8:AR63)</f>
        <v>48.105174081237912</v>
      </c>
      <c r="AS64" s="247">
        <f>SUBTOTAL(9,AS$8:AS63)</f>
        <v>18.832446808510635</v>
      </c>
      <c r="AT64" s="246">
        <f>SUBTOTAL(9,AT$8:AT63)</f>
        <v>0</v>
      </c>
      <c r="AU64" s="246">
        <f>SUBTOTAL(9,AU$8:AU63)</f>
        <v>0</v>
      </c>
      <c r="AV64" s="246">
        <f>SUBTOTAL(9,AV$8:AV63)</f>
        <v>0</v>
      </c>
      <c r="AW64" s="246">
        <f>SUBTOTAL(9,AW$8:AW63)</f>
        <v>0</v>
      </c>
      <c r="AX64" s="246">
        <f>SUBTOTAL(9,AX$8:AX63)</f>
        <v>0</v>
      </c>
      <c r="AY64" s="246">
        <f>SUBTOTAL(9,AY$8:AY63)</f>
        <v>0</v>
      </c>
      <c r="AZ64" s="246">
        <f>SUBTOTAL(9,AZ$8:AZ63)</f>
        <v>0</v>
      </c>
      <c r="BA64" s="246">
        <f>SUBTOTAL(9,BA$8:BA63)</f>
        <v>0</v>
      </c>
      <c r="BB64" s="246">
        <f>SUBTOTAL(9,BB$8:BB63)</f>
        <v>0</v>
      </c>
      <c r="BC64" s="246">
        <f>SUBTOTAL(9,BC$8:BC63)</f>
        <v>0</v>
      </c>
      <c r="BD64" s="246">
        <f>SUBTOTAL(9,BD$8:BD63)</f>
        <v>0</v>
      </c>
      <c r="BE64" s="246">
        <f>SUBTOTAL(9,BE$8:BE63)</f>
        <v>0</v>
      </c>
      <c r="BF64" s="246">
        <f>SUBTOTAL(9,BF$8:BF63)</f>
        <v>0</v>
      </c>
      <c r="BG64" s="246">
        <f>SUBTOTAL(9,BG$8:BG63)</f>
        <v>0</v>
      </c>
      <c r="BH64" s="246">
        <f>SUBTOTAL(9,BH$8:BH63)</f>
        <v>0</v>
      </c>
      <c r="BI64" s="246">
        <f>SUBTOTAL(9,BI$8:BI63)</f>
        <v>0</v>
      </c>
      <c r="BJ64" s="246">
        <f>SUBTOTAL(9,BJ$8:BJ63)</f>
        <v>0</v>
      </c>
      <c r="BK64" s="246">
        <f>SUBTOTAL(9,BK$8:BK63)</f>
        <v>0</v>
      </c>
      <c r="BL64" s="246">
        <f>SUBTOTAL(9,BL$8:BL63)</f>
        <v>0</v>
      </c>
      <c r="BM64" s="246">
        <f>SUBTOTAL(9,BM$8:BM63)</f>
        <v>0</v>
      </c>
      <c r="BN64" s="246">
        <f>SUBTOTAL(9,BN$8:BN63)</f>
        <v>0</v>
      </c>
      <c r="BO64" s="246">
        <f>SUBTOTAL(9,BO$8:BO63)</f>
        <v>0</v>
      </c>
      <c r="BP64" s="246">
        <f>SUBTOTAL(9,BP$8:BP63)</f>
        <v>0</v>
      </c>
      <c r="BQ64" s="246">
        <f>SUBTOTAL(9,BQ$8:BQ63)</f>
        <v>0</v>
      </c>
      <c r="BR64" s="246">
        <f>SUBTOTAL(9,BR$8:BR63)</f>
        <v>0</v>
      </c>
      <c r="BS64" s="246">
        <f>SUBTOTAL(9,BS$8:BS63)</f>
        <v>0</v>
      </c>
      <c r="BT64" s="246">
        <f>SUBTOTAL(9,BT$8:BT63)</f>
        <v>0</v>
      </c>
      <c r="BU64" s="246">
        <f>SUBTOTAL(9,BU$8:BU63)</f>
        <v>0</v>
      </c>
      <c r="BV64" s="246">
        <f>SUBTOTAL(9,BV$8:BV63)</f>
        <v>0</v>
      </c>
      <c r="BW64" s="246">
        <f>SUBTOTAL(9,BW$8:BW63)</f>
        <v>0</v>
      </c>
      <c r="BX64" s="246">
        <f>SUBTOTAL(9,BX$8:BX63)</f>
        <v>0</v>
      </c>
      <c r="BY64" s="246">
        <f>SUBTOTAL(9,BY$8:BY63)</f>
        <v>0</v>
      </c>
      <c r="BZ64" s="246">
        <f>SUBTOTAL(9,BZ$8:BZ63)</f>
        <v>0</v>
      </c>
      <c r="CA64" s="246">
        <f>SUBTOTAL(9,CA$8:CA63)</f>
        <v>0</v>
      </c>
      <c r="CB64" s="246">
        <f>SUBTOTAL(9,CB$8:CB63)</f>
        <v>0</v>
      </c>
      <c r="CC64" s="246">
        <f>SUBTOTAL(9,CC$8:CC63)</f>
        <v>0</v>
      </c>
      <c r="CD64" s="246">
        <f>SUBTOTAL(9,CD$8:CD63)</f>
        <v>0</v>
      </c>
      <c r="CE64" s="246">
        <f>SUBTOTAL(9,CE$8:CE63)</f>
        <v>0</v>
      </c>
      <c r="CF64" s="246">
        <f>SUBTOTAL(9,CF$8:CF63)</f>
        <v>0</v>
      </c>
      <c r="CG64" s="246">
        <f>SUBTOTAL(9,CG$8:CG63)</f>
        <v>0</v>
      </c>
      <c r="CH64" s="246">
        <f>SUBTOTAL(9,CH$8:CH63)</f>
        <v>0</v>
      </c>
      <c r="CI64" s="246">
        <f>SUBTOTAL(9,CI$8:CI63)</f>
        <v>0</v>
      </c>
      <c r="CJ64" s="246">
        <f>SUBTOTAL(9,CJ$8:CJ63)</f>
        <v>0</v>
      </c>
      <c r="CK64" s="246">
        <f>SUBTOTAL(9,CK$8:CK63)</f>
        <v>0</v>
      </c>
      <c r="CL64" s="246">
        <f>SUBTOTAL(9,CL$8:CL63)</f>
        <v>0</v>
      </c>
      <c r="CM64" s="246">
        <f>SUBTOTAL(9,CM$8:CM63)</f>
        <v>0</v>
      </c>
      <c r="CN64" s="246">
        <f>SUBTOTAL(9,CN$8:CN63)</f>
        <v>0</v>
      </c>
      <c r="CO64" s="246">
        <f>SUBTOTAL(9,CO$8:CO63)</f>
        <v>0</v>
      </c>
      <c r="CP64" s="246">
        <f>SUBTOTAL(9,CP$8:CP63)</f>
        <v>0</v>
      </c>
      <c r="CQ64" s="246">
        <f>SUBTOTAL(9,CQ$8:CQ63)</f>
        <v>0</v>
      </c>
      <c r="CR64" s="246">
        <f>SUBTOTAL(9,CR$8:CR63)</f>
        <v>0</v>
      </c>
      <c r="CS64" s="246">
        <f>SUBTOTAL(9,CS$8:CS63)</f>
        <v>0</v>
      </c>
      <c r="CT64" s="246">
        <f>SUBTOTAL(9,CT$8:CT63)</f>
        <v>0</v>
      </c>
      <c r="CU64" s="246">
        <f>SUBTOTAL(9,CU$8:CU63)</f>
        <v>0</v>
      </c>
      <c r="CV64" s="246">
        <f>SUBTOTAL(9,CV$8:CV63)</f>
        <v>0</v>
      </c>
      <c r="CW64" s="246">
        <f>SUBTOTAL(9,CW$8:CW63)</f>
        <v>0</v>
      </c>
      <c r="CX64" s="246">
        <f>SUBTOTAL(9,CX$8:CX63)</f>
        <v>0</v>
      </c>
      <c r="CY64" s="246">
        <f>SUBTOTAL(9,CY$8:CY63)</f>
        <v>0</v>
      </c>
      <c r="CZ64" s="246">
        <f>SUBTOTAL(9,CZ$8:CZ63)</f>
        <v>0</v>
      </c>
      <c r="DA64" s="246">
        <f>SUBTOTAL(9,DA$8:DA63)</f>
        <v>0</v>
      </c>
      <c r="DB64" s="246">
        <f>SUBTOTAL(9,DB$8:DB63)</f>
        <v>0</v>
      </c>
      <c r="DC64" s="246">
        <f>SUBTOTAL(9,DC$8:DC63)</f>
        <v>0</v>
      </c>
      <c r="DD64" s="247">
        <f>SUBTOTAL(9,DD$8:DD63)</f>
        <v>0</v>
      </c>
      <c r="DE64" s="246">
        <f>SUBTOTAL(9,DE$8:DE63)</f>
        <v>0</v>
      </c>
      <c r="DF64" s="246">
        <f>SUBTOTAL(9,DF$8:DF63)</f>
        <v>0</v>
      </c>
      <c r="DG64" s="246">
        <f>SUBTOTAL(9,DG$8:DG63)</f>
        <v>0</v>
      </c>
      <c r="DH64" s="246">
        <f>SUBTOTAL(9,DH$8:DH63)</f>
        <v>0</v>
      </c>
      <c r="DI64" s="246">
        <f>SUBTOTAL(9,DI$8:DI63)</f>
        <v>0</v>
      </c>
      <c r="DJ64" s="246">
        <f>SUBTOTAL(9,DJ$8:DJ63)</f>
        <v>0</v>
      </c>
      <c r="DK64" s="246">
        <f>SUBTOTAL(9,DK$8:DK63)</f>
        <v>0</v>
      </c>
      <c r="DL64" s="246">
        <f>SUBTOTAL(9,DL$8:DL63)</f>
        <v>0</v>
      </c>
      <c r="DM64" s="246">
        <f>SUBTOTAL(9,DM$8:DM63)</f>
        <v>0</v>
      </c>
      <c r="DN64" s="246">
        <f>SUBTOTAL(9,DN$8:DN63)</f>
        <v>0</v>
      </c>
      <c r="DO64" s="246">
        <f>SUBTOTAL(9,DO$8:DO63)</f>
        <v>0</v>
      </c>
      <c r="DP64" s="246">
        <f>SUBTOTAL(9,DP$8:DP63)</f>
        <v>0</v>
      </c>
      <c r="DQ64" s="246">
        <f>SUBTOTAL(9,DQ$8:DQ63)</f>
        <v>0</v>
      </c>
      <c r="DR64" s="246">
        <f>SUBTOTAL(9,DR$8:DR63)</f>
        <v>0</v>
      </c>
      <c r="DS64" s="246">
        <f>SUBTOTAL(9,DS$8:DS63)</f>
        <v>0</v>
      </c>
      <c r="DT64" s="246">
        <f>SUBTOTAL(9,DT$8:DT63)</f>
        <v>0</v>
      </c>
      <c r="DU64" s="246">
        <f>SUBTOTAL(9,DU$8:DU63)</f>
        <v>0</v>
      </c>
      <c r="DV64" s="246">
        <f>SUBTOTAL(9,DV$8:DV63)</f>
        <v>0</v>
      </c>
      <c r="DW64" s="246">
        <f>SUBTOTAL(9,DW$8:DW63)</f>
        <v>0</v>
      </c>
      <c r="DX64" s="246">
        <f>SUBTOTAL(9,DX$8:DX63)</f>
        <v>0</v>
      </c>
      <c r="DY64" s="246">
        <f>SUBTOTAL(9,DY$8:DY63)</f>
        <v>0</v>
      </c>
      <c r="DZ64" s="246">
        <f>SUBTOTAL(9,DZ$8:DZ63)</f>
        <v>0</v>
      </c>
      <c r="EA64" s="246">
        <f>SUBTOTAL(9,EA$8:EA63)</f>
        <v>0</v>
      </c>
      <c r="EB64" s="246">
        <f>SUBTOTAL(9,EB$8:EB63)</f>
        <v>0</v>
      </c>
      <c r="EC64" s="246">
        <f>SUBTOTAL(9,EC$8:EC63)</f>
        <v>0</v>
      </c>
      <c r="ED64" s="246">
        <f>SUBTOTAL(9,ED$8:ED63)</f>
        <v>0</v>
      </c>
      <c r="EE64" s="246">
        <f>SUBTOTAL(9,EE$8:EE63)</f>
        <v>0</v>
      </c>
      <c r="EF64" s="246">
        <f>SUBTOTAL(9,EF$8:EF63)</f>
        <v>0</v>
      </c>
      <c r="EG64" s="246">
        <f>SUBTOTAL(9,EG$8:EG63)</f>
        <v>0</v>
      </c>
      <c r="EH64" s="246">
        <f>SUBTOTAL(9,EH$8:EH63)</f>
        <v>0</v>
      </c>
      <c r="EI64" s="246">
        <f>SUBTOTAL(9,EI$8:EI63)</f>
        <v>0</v>
      </c>
      <c r="EJ64" s="246">
        <f>SUBTOTAL(9,EJ$8:EJ63)</f>
        <v>0</v>
      </c>
      <c r="EK64" s="246">
        <f>SUBTOTAL(9,EK$8:EK63)</f>
        <v>0</v>
      </c>
      <c r="EL64" s="246">
        <f>SUBTOTAL(9,EL$8:EL63)</f>
        <v>0</v>
      </c>
      <c r="EM64" s="246">
        <f>SUBTOTAL(9,EM$8:EM63)</f>
        <v>0</v>
      </c>
      <c r="EN64" s="246">
        <f>SUBTOTAL(9,EN$8:EN63)</f>
        <v>0</v>
      </c>
      <c r="EO64" s="246">
        <f>SUBTOTAL(9,EO$8:EO63)</f>
        <v>0</v>
      </c>
      <c r="EP64" s="246">
        <f>SUBTOTAL(9,EP$8:EP63)</f>
        <v>0</v>
      </c>
      <c r="EQ64" s="246">
        <f>SUBTOTAL(9,EQ$8:EQ63)</f>
        <v>0</v>
      </c>
      <c r="ER64" s="246">
        <f>SUBTOTAL(9,ER$8:ER63)</f>
        <v>0</v>
      </c>
      <c r="ES64" s="246">
        <f>SUBTOTAL(9,ES$8:ES63)</f>
        <v>0</v>
      </c>
      <c r="ET64" s="246">
        <f>SUBTOTAL(9,ET$8:ET63)</f>
        <v>0</v>
      </c>
      <c r="EU64" s="246">
        <f>SUBTOTAL(9,EU$8:EU63)</f>
        <v>0</v>
      </c>
      <c r="EV64" s="246">
        <f>SUBTOTAL(9,EV$8:EV63)</f>
        <v>0</v>
      </c>
      <c r="EW64" s="246">
        <f>SUBTOTAL(9,EW$8:EW63)</f>
        <v>0</v>
      </c>
      <c r="EX64" s="246">
        <f>SUBTOTAL(9,EX$8:EX63)</f>
        <v>0</v>
      </c>
      <c r="EY64" s="246">
        <f>SUBTOTAL(9,EY$8:EY63)</f>
        <v>0</v>
      </c>
      <c r="EZ64" s="246">
        <f>SUBTOTAL(9,EZ$8:EZ63)</f>
        <v>0</v>
      </c>
      <c r="FA64" s="246">
        <f>SUBTOTAL(9,FA$8:FA63)</f>
        <v>0</v>
      </c>
      <c r="FB64" s="246">
        <f>SUBTOTAL(9,FB$8:FB63)</f>
        <v>0</v>
      </c>
      <c r="FC64" s="246">
        <f>SUBTOTAL(9,FC$8:FC63)</f>
        <v>0</v>
      </c>
      <c r="FD64" s="246">
        <f>SUBTOTAL(9,FD$8:FD63)</f>
        <v>0</v>
      </c>
      <c r="FE64" s="246">
        <f>SUBTOTAL(9,FE$8:FE63)</f>
        <v>0</v>
      </c>
      <c r="FF64" s="246">
        <f>SUBTOTAL(9,FF$8:FF63)</f>
        <v>0</v>
      </c>
      <c r="FG64" s="246">
        <f>SUBTOTAL(9,FG$8:FG63)</f>
        <v>0</v>
      </c>
      <c r="FH64" s="246">
        <f>SUBTOTAL(9,FH$8:FH63)</f>
        <v>0</v>
      </c>
      <c r="FI64" s="246">
        <f>SUBTOTAL(9,FI$8:FI63)</f>
        <v>0</v>
      </c>
      <c r="FJ64" s="246">
        <f>SUBTOTAL(9,FJ$8:FJ63)</f>
        <v>0</v>
      </c>
      <c r="FK64" s="246">
        <f>SUBTOTAL(9,FK$8:FK63)</f>
        <v>0</v>
      </c>
      <c r="FL64" s="246">
        <f>SUBTOTAL(9,FL$8:FL63)</f>
        <v>0</v>
      </c>
      <c r="FM64" s="246">
        <f>SUBTOTAL(9,FM$8:FM63)</f>
        <v>0</v>
      </c>
      <c r="FN64" s="246">
        <f>SUBTOTAL(9,FN$8:FN63)</f>
        <v>0</v>
      </c>
      <c r="FO64" s="246">
        <f>SUBTOTAL(9,FO$8:FO63)</f>
        <v>0</v>
      </c>
      <c r="FP64" s="246">
        <f>SUBTOTAL(9,FP$8:FP63)</f>
        <v>0</v>
      </c>
      <c r="FQ64" s="246">
        <f>SUBTOTAL(9,FQ$8:FQ63)</f>
        <v>0</v>
      </c>
      <c r="FR64" s="246">
        <f>SUBTOTAL(9,FR$8:FR63)</f>
        <v>0</v>
      </c>
      <c r="FS64" s="246">
        <f>SUBTOTAL(9,FS$8:FS63)</f>
        <v>0</v>
      </c>
      <c r="FT64" s="246">
        <f>SUBTOTAL(9,FT$8:FT63)</f>
        <v>0</v>
      </c>
      <c r="FU64" s="246">
        <f>SUBTOTAL(9,FU$8:FU63)</f>
        <v>0</v>
      </c>
      <c r="FV64" s="246">
        <f>SUBTOTAL(9,FV$8:FV63)</f>
        <v>0</v>
      </c>
      <c r="FW64" s="246">
        <f>SUBTOTAL(9,FW$8:FW63)</f>
        <v>0</v>
      </c>
      <c r="FX64" s="246">
        <f>SUBTOTAL(9,FX$8:FX63)</f>
        <v>0</v>
      </c>
      <c r="FY64" s="246">
        <f>SUBTOTAL(9,FY$8:FY63)</f>
        <v>0</v>
      </c>
      <c r="FZ64" s="246">
        <f>SUBTOTAL(9,FZ$8:FZ63)</f>
        <v>0</v>
      </c>
      <c r="GA64" s="246">
        <f>SUBTOTAL(9,GA$8:GA63)</f>
        <v>0</v>
      </c>
      <c r="GB64" s="246">
        <f>SUBTOTAL(9,GB$8:GB63)</f>
        <v>0</v>
      </c>
      <c r="GC64" s="246">
        <f>SUBTOTAL(9,GC$8:GC63)</f>
        <v>0</v>
      </c>
      <c r="GD64" s="246">
        <f>SUBTOTAL(9,GD$8:GD63)</f>
        <v>0</v>
      </c>
      <c r="GE64" s="246">
        <f>SUBTOTAL(9,GE$8:GE63)</f>
        <v>0</v>
      </c>
      <c r="GF64" s="246">
        <f>SUBTOTAL(9,GF$8:GF63)</f>
        <v>0</v>
      </c>
      <c r="GG64" s="246">
        <f>SUBTOTAL(9,GG$8:GG63)</f>
        <v>0</v>
      </c>
      <c r="GH64" s="246">
        <f>SUBTOTAL(9,GH$8:GH63)</f>
        <v>0</v>
      </c>
      <c r="GI64" s="246">
        <f>SUBTOTAL(9,GI$8:GI63)</f>
        <v>0</v>
      </c>
      <c r="GJ64" s="246">
        <f>SUBTOTAL(9,GJ$8:GJ63)</f>
        <v>0</v>
      </c>
      <c r="GK64" s="246">
        <f>SUBTOTAL(9,GK$8:GK63)</f>
        <v>0</v>
      </c>
      <c r="GL64" s="246">
        <f>SUBTOTAL(9,GL$8:GL63)</f>
        <v>0</v>
      </c>
      <c r="GM64" s="246">
        <f>SUBTOTAL(9,GM$8:GM63)</f>
        <v>0</v>
      </c>
      <c r="GN64" s="246">
        <f>SUBTOTAL(9,GN$8:GN63)</f>
        <v>0</v>
      </c>
      <c r="GO64" s="246">
        <f>SUBTOTAL(9,GO$8:GO63)</f>
        <v>0</v>
      </c>
      <c r="GP64" s="246">
        <f>SUBTOTAL(9,GP$8:GP63)</f>
        <v>0</v>
      </c>
      <c r="GQ64" s="246">
        <f>SUBTOTAL(9,GQ$8:GQ63)</f>
        <v>0</v>
      </c>
      <c r="GR64" s="246">
        <f>SUBTOTAL(9,GR$8:GR63)</f>
        <v>0</v>
      </c>
      <c r="GS64" s="246">
        <f>SUBTOTAL(9,GS$8:GS63)</f>
        <v>0</v>
      </c>
      <c r="GT64" s="246">
        <f>SUBTOTAL(9,GT$8:GT63)</f>
        <v>0</v>
      </c>
      <c r="GU64" s="246">
        <f>SUBTOTAL(9,GU$8:GU63)</f>
        <v>0</v>
      </c>
      <c r="GV64" s="246">
        <f>SUBTOTAL(9,GV$8:GV63)</f>
        <v>0</v>
      </c>
      <c r="GW64" s="246">
        <f>SUBTOTAL(9,GW$8:GW63)</f>
        <v>0</v>
      </c>
      <c r="GX64" s="246">
        <f>SUBTOTAL(9,GX$8:GX63)</f>
        <v>0</v>
      </c>
      <c r="GY64" s="246">
        <f>SUBTOTAL(9,GY$8:GY63)</f>
        <v>0</v>
      </c>
      <c r="GZ64" s="246">
        <f>SUBTOTAL(9,GZ$8:GZ63)</f>
        <v>0</v>
      </c>
      <c r="HA64" s="246">
        <f>SUBTOTAL(9,HA$8:HA63)</f>
        <v>0</v>
      </c>
      <c r="HB64" s="246">
        <f>SUBTOTAL(9,HB$8:HB63)</f>
        <v>0</v>
      </c>
      <c r="HC64" s="246">
        <f>SUBTOTAL(9,HC$8:HC63)</f>
        <v>0</v>
      </c>
      <c r="HD64" s="246">
        <f>SUBTOTAL(9,HD$8:HD63)</f>
        <v>0</v>
      </c>
      <c r="HE64" s="246">
        <f>SUBTOTAL(9,HE$8:HE63)</f>
        <v>0</v>
      </c>
      <c r="HF64" s="246">
        <f>SUBTOTAL(9,HF$8:HF63)</f>
        <v>0</v>
      </c>
      <c r="HG64" s="246">
        <f>SUBTOTAL(9,HG$8:HG63)</f>
        <v>0</v>
      </c>
      <c r="HH64" s="246">
        <f>SUBTOTAL(9,HH$8:HH63)</f>
        <v>0</v>
      </c>
      <c r="HI64" s="246">
        <f>SUBTOTAL(9,HI$8:HI63)</f>
        <v>0</v>
      </c>
      <c r="HJ64" s="246">
        <f>SUBTOTAL(9,HJ$8:HJ63)</f>
        <v>0</v>
      </c>
      <c r="HK64" s="246">
        <f>SUBTOTAL(9,HK$8:HK63)</f>
        <v>0</v>
      </c>
      <c r="HL64" s="246">
        <f>SUBTOTAL(9,HL$8:HL63)</f>
        <v>0</v>
      </c>
      <c r="HM64" s="246">
        <f>SUBTOTAL(9,HM$8:HM63)</f>
        <v>0</v>
      </c>
      <c r="HN64" s="246">
        <f>SUBTOTAL(9,HN$8:HN63)</f>
        <v>0</v>
      </c>
      <c r="HO64" s="246">
        <f>SUBTOTAL(9,HO$8:HO63)</f>
        <v>0</v>
      </c>
      <c r="HP64" s="246">
        <f>SUBTOTAL(9,HP$8:HP63)</f>
        <v>0</v>
      </c>
      <c r="HQ64" s="246">
        <f>SUBTOTAL(9,HQ$8:HQ63)</f>
        <v>0</v>
      </c>
      <c r="HR64" s="246">
        <f>SUBTOTAL(9,HR$8:HR63)</f>
        <v>0</v>
      </c>
      <c r="HS64" s="246">
        <f>SUBTOTAL(9,HS$8:HS63)</f>
        <v>0</v>
      </c>
      <c r="HT64" s="246">
        <f>SUBTOTAL(9,HT$8:HT63)</f>
        <v>0</v>
      </c>
      <c r="HU64" s="246">
        <f>SUBTOTAL(9,HU$8:HU63)</f>
        <v>0</v>
      </c>
      <c r="HV64" s="246">
        <f>SUBTOTAL(9,HV$8:HV63)</f>
        <v>0</v>
      </c>
      <c r="HW64" s="246">
        <f>SUBTOTAL(9,HW$8:HW63)</f>
        <v>0</v>
      </c>
      <c r="HX64" s="246">
        <f>SUBTOTAL(9,HX$8:HX63)</f>
        <v>0</v>
      </c>
      <c r="HY64" s="246">
        <f>SUBTOTAL(9,HY$8:HY63)</f>
        <v>0</v>
      </c>
      <c r="HZ64" s="246">
        <f>SUBTOTAL(9,HZ$8:HZ63)</f>
        <v>0</v>
      </c>
      <c r="IA64" s="246">
        <f>SUBTOTAL(9,IA$8:IA63)</f>
        <v>0</v>
      </c>
      <c r="IB64" s="246">
        <f>SUBTOTAL(9,IB$8:IB63)</f>
        <v>0</v>
      </c>
      <c r="IC64" s="246">
        <f>SUBTOTAL(9,IC$8:IC63)</f>
        <v>0</v>
      </c>
      <c r="ID64" s="246">
        <f>SUBTOTAL(9,ID$8:ID63)</f>
        <v>0</v>
      </c>
      <c r="IE64" s="246">
        <f>SUBTOTAL(9,IE$8:IE63)</f>
        <v>0</v>
      </c>
      <c r="IF64" s="246">
        <f>SUBTOTAL(9,IF$8:IF63)</f>
        <v>0</v>
      </c>
      <c r="IG64" s="246">
        <f>SUBTOTAL(9,IG$8:IG63)</f>
        <v>0</v>
      </c>
      <c r="IH64" s="246">
        <f>SUBTOTAL(9,IH$8:IH63)</f>
        <v>0</v>
      </c>
      <c r="II64" s="246">
        <f>SUBTOTAL(9,II$8:II63)</f>
        <v>0</v>
      </c>
      <c r="IJ64" s="246">
        <f>SUBTOTAL(9,IJ$8:IJ63)</f>
        <v>0</v>
      </c>
      <c r="IK64" s="246">
        <f>SUBTOTAL(9,IK$8:IK63)</f>
        <v>0</v>
      </c>
      <c r="IL64" s="246">
        <f>SUBTOTAL(9,IL$8:IL63)</f>
        <v>0</v>
      </c>
      <c r="IM64" s="246">
        <f>SUBTOTAL(9,IM$8:IM63)</f>
        <v>0</v>
      </c>
      <c r="IN64" s="246">
        <f>SUBTOTAL(9,IN$8:IN63)</f>
        <v>0</v>
      </c>
      <c r="IO64" s="248">
        <f>SUBTOTAL(9,IO$8:IO63)</f>
        <v>0</v>
      </c>
    </row>
    <row r="65" spans="2:249">
      <c r="U65" s="177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370"/>
      <c r="DF65" s="370"/>
      <c r="DG65" s="370"/>
      <c r="DH65" s="370"/>
      <c r="DI65" s="370"/>
      <c r="DJ65" s="370"/>
      <c r="DK65" s="370"/>
      <c r="DL65" s="370"/>
      <c r="DM65" s="370"/>
      <c r="DN65" s="370"/>
      <c r="DO65" s="370"/>
      <c r="DP65" s="370"/>
      <c r="DQ65" s="370"/>
      <c r="DR65" s="370"/>
      <c r="DS65" s="370"/>
      <c r="DT65" s="370"/>
      <c r="DU65" s="370"/>
      <c r="DV65" s="370"/>
      <c r="DW65" s="370"/>
      <c r="DX65" s="370"/>
      <c r="DY65" s="370"/>
      <c r="DZ65" s="370"/>
      <c r="EA65" s="370"/>
      <c r="EB65" s="370"/>
      <c r="EC65" s="370"/>
      <c r="ED65" s="370"/>
      <c r="EE65" s="370"/>
      <c r="EF65" s="370"/>
      <c r="EG65" s="370"/>
      <c r="EH65" s="370"/>
      <c r="EI65" s="370"/>
      <c r="EJ65" s="370"/>
      <c r="EK65" s="370"/>
      <c r="EL65" s="370"/>
      <c r="EM65" s="370"/>
      <c r="EN65" s="370"/>
      <c r="EO65" s="370"/>
      <c r="EP65" s="370"/>
      <c r="EQ65" s="370"/>
      <c r="ER65" s="370"/>
      <c r="ES65" s="370"/>
      <c r="ET65" s="370"/>
      <c r="EU65" s="370"/>
      <c r="EV65" s="370"/>
      <c r="EW65" s="370"/>
      <c r="EX65" s="370"/>
      <c r="EY65" s="370"/>
      <c r="EZ65" s="370"/>
      <c r="FA65" s="370"/>
      <c r="FB65" s="370"/>
      <c r="FC65" s="370"/>
      <c r="FD65" s="370"/>
      <c r="FE65" s="370"/>
      <c r="FF65" s="370"/>
      <c r="FG65" s="370"/>
      <c r="FH65" s="370"/>
      <c r="FI65" s="370"/>
      <c r="FJ65" s="370"/>
      <c r="FK65" s="370"/>
      <c r="FL65" s="370"/>
      <c r="FM65" s="370"/>
      <c r="FN65" s="370"/>
      <c r="FO65" s="370"/>
      <c r="FP65" s="370"/>
      <c r="FQ65" s="370"/>
      <c r="FR65" s="370"/>
      <c r="FS65" s="370"/>
      <c r="FT65" s="370"/>
      <c r="FU65" s="370"/>
      <c r="FV65" s="370"/>
      <c r="FW65" s="370"/>
      <c r="FX65" s="370"/>
      <c r="FY65" s="370"/>
      <c r="FZ65" s="370"/>
      <c r="GA65" s="370"/>
      <c r="GB65" s="370"/>
      <c r="GC65" s="370"/>
      <c r="GD65" s="370"/>
      <c r="GE65" s="370"/>
      <c r="GF65" s="370"/>
      <c r="GG65" s="370"/>
      <c r="GH65" s="370"/>
      <c r="GI65" s="370"/>
      <c r="GJ65" s="370"/>
      <c r="GK65" s="370"/>
      <c r="GL65" s="370"/>
      <c r="GM65" s="370"/>
      <c r="GN65" s="370"/>
      <c r="GO65" s="370"/>
      <c r="GP65" s="370"/>
      <c r="GQ65" s="370"/>
      <c r="GR65" s="370"/>
      <c r="GS65" s="370"/>
      <c r="GT65" s="370"/>
      <c r="GU65" s="370"/>
      <c r="GV65" s="370"/>
      <c r="GW65" s="370"/>
      <c r="GX65" s="370"/>
      <c r="GY65" s="370"/>
      <c r="GZ65" s="370"/>
      <c r="HA65" s="370"/>
      <c r="HB65" s="370"/>
      <c r="HC65" s="370"/>
      <c r="HD65" s="370"/>
      <c r="HE65" s="370"/>
      <c r="HF65" s="370"/>
      <c r="HG65" s="370"/>
      <c r="HH65" s="370"/>
      <c r="HI65" s="370"/>
      <c r="HJ65" s="370"/>
      <c r="HK65" s="370"/>
      <c r="HL65" s="370"/>
      <c r="HM65" s="370"/>
      <c r="HN65" s="370"/>
      <c r="HO65" s="370"/>
      <c r="HP65" s="370"/>
      <c r="HQ65" s="370"/>
      <c r="HR65" s="370"/>
      <c r="HS65" s="370"/>
      <c r="HT65" s="370"/>
      <c r="HU65" s="370"/>
      <c r="HV65" s="370"/>
      <c r="HW65" s="370"/>
      <c r="HX65" s="370"/>
      <c r="HY65" s="370"/>
      <c r="HZ65" s="370"/>
      <c r="IA65" s="370"/>
      <c r="IB65" s="370"/>
      <c r="IC65" s="370"/>
      <c r="ID65" s="370"/>
      <c r="IE65" s="370"/>
      <c r="IF65" s="370"/>
      <c r="IG65" s="370"/>
      <c r="IH65" s="370"/>
      <c r="II65" s="370"/>
      <c r="IJ65" s="370"/>
      <c r="IK65" s="370"/>
      <c r="IL65" s="370"/>
      <c r="IM65" s="370"/>
      <c r="IN65" s="370"/>
      <c r="IO65" s="371"/>
    </row>
    <row r="66" spans="2:249" ht="12.75" thickBot="1">
      <c r="R66" s="215" t="s">
        <v>129</v>
      </c>
      <c r="U66" s="177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370"/>
      <c r="DF66" s="370"/>
      <c r="DG66" s="370"/>
      <c r="DH66" s="370"/>
      <c r="DI66" s="370"/>
      <c r="DJ66" s="370"/>
      <c r="DK66" s="370"/>
      <c r="DL66" s="370"/>
      <c r="DM66" s="370"/>
      <c r="DN66" s="370"/>
      <c r="DO66" s="370"/>
      <c r="DP66" s="370"/>
      <c r="DQ66" s="370"/>
      <c r="DR66" s="370"/>
      <c r="DS66" s="370"/>
      <c r="DT66" s="370"/>
      <c r="DU66" s="370"/>
      <c r="DV66" s="370"/>
      <c r="DW66" s="370"/>
      <c r="DX66" s="370"/>
      <c r="DY66" s="370"/>
      <c r="DZ66" s="370"/>
      <c r="EA66" s="370"/>
      <c r="EB66" s="370"/>
      <c r="EC66" s="370"/>
      <c r="ED66" s="370"/>
      <c r="EE66" s="370"/>
      <c r="EF66" s="370"/>
      <c r="EG66" s="370"/>
      <c r="EH66" s="370"/>
      <c r="EI66" s="370"/>
      <c r="EJ66" s="370"/>
      <c r="EK66" s="370"/>
      <c r="EL66" s="370"/>
      <c r="EM66" s="370"/>
      <c r="EN66" s="370"/>
      <c r="EO66" s="370"/>
      <c r="EP66" s="370"/>
      <c r="EQ66" s="370"/>
      <c r="ER66" s="370"/>
      <c r="ES66" s="370"/>
      <c r="ET66" s="370"/>
      <c r="EU66" s="370"/>
      <c r="EV66" s="370"/>
      <c r="EW66" s="370"/>
      <c r="EX66" s="370"/>
      <c r="EY66" s="370"/>
      <c r="EZ66" s="370"/>
      <c r="FA66" s="370"/>
      <c r="FB66" s="370"/>
      <c r="FC66" s="370"/>
      <c r="FD66" s="370"/>
      <c r="FE66" s="370"/>
      <c r="FF66" s="370"/>
      <c r="FG66" s="370"/>
      <c r="FH66" s="370"/>
      <c r="FI66" s="370"/>
      <c r="FJ66" s="370"/>
      <c r="FK66" s="370"/>
      <c r="FL66" s="370"/>
      <c r="FM66" s="370"/>
      <c r="FN66" s="370"/>
      <c r="FO66" s="370"/>
      <c r="FP66" s="370"/>
      <c r="FQ66" s="370"/>
      <c r="FR66" s="370"/>
      <c r="FS66" s="370"/>
      <c r="FT66" s="370"/>
      <c r="FU66" s="370"/>
      <c r="FV66" s="370"/>
      <c r="FW66" s="370"/>
      <c r="FX66" s="370"/>
      <c r="FY66" s="370"/>
      <c r="FZ66" s="370"/>
      <c r="GA66" s="370"/>
      <c r="GB66" s="370"/>
      <c r="GC66" s="370"/>
      <c r="GD66" s="370"/>
      <c r="GE66" s="370"/>
      <c r="GF66" s="370"/>
      <c r="GG66" s="370"/>
      <c r="GH66" s="370"/>
      <c r="GI66" s="370"/>
      <c r="GJ66" s="370"/>
      <c r="GK66" s="370"/>
      <c r="GL66" s="370"/>
      <c r="GM66" s="370"/>
      <c r="GN66" s="370"/>
      <c r="GO66" s="370"/>
      <c r="GP66" s="370"/>
      <c r="GQ66" s="370"/>
      <c r="GR66" s="370"/>
      <c r="GS66" s="370"/>
      <c r="GT66" s="370"/>
      <c r="GU66" s="370"/>
      <c r="GV66" s="370"/>
      <c r="GW66" s="370"/>
      <c r="GX66" s="370"/>
      <c r="GY66" s="370"/>
      <c r="GZ66" s="370"/>
      <c r="HA66" s="370"/>
      <c r="HB66" s="370"/>
      <c r="HC66" s="370"/>
      <c r="HD66" s="370"/>
      <c r="HE66" s="370"/>
      <c r="HF66" s="370"/>
      <c r="HG66" s="370"/>
      <c r="HH66" s="370"/>
      <c r="HI66" s="370"/>
      <c r="HJ66" s="370"/>
      <c r="HK66" s="370"/>
      <c r="HL66" s="370"/>
      <c r="HM66" s="370"/>
      <c r="HN66" s="370"/>
      <c r="HO66" s="370"/>
      <c r="HP66" s="370"/>
      <c r="HQ66" s="370"/>
      <c r="HR66" s="370"/>
      <c r="HS66" s="370"/>
      <c r="HT66" s="370"/>
      <c r="HU66" s="370"/>
      <c r="HV66" s="370"/>
      <c r="HW66" s="370"/>
      <c r="HX66" s="370"/>
      <c r="HY66" s="370"/>
      <c r="HZ66" s="370"/>
      <c r="IA66" s="370"/>
      <c r="IB66" s="370"/>
      <c r="IC66" s="370"/>
      <c r="ID66" s="370"/>
      <c r="IE66" s="370"/>
      <c r="IF66" s="370"/>
      <c r="IG66" s="370"/>
      <c r="IH66" s="370"/>
      <c r="II66" s="370"/>
      <c r="IJ66" s="370"/>
      <c r="IK66" s="370"/>
      <c r="IL66" s="370"/>
      <c r="IM66" s="370"/>
      <c r="IN66" s="370"/>
      <c r="IO66" s="371"/>
    </row>
    <row r="67" spans="2:249" ht="12.75" thickBot="1">
      <c r="B67" s="215" t="s">
        <v>3</v>
      </c>
      <c r="C67" s="215" t="s">
        <v>370</v>
      </c>
      <c r="R67" s="230"/>
      <c r="S67" s="256" t="s">
        <v>1</v>
      </c>
      <c r="U67" s="254">
        <f>SUM(V67:IO67)</f>
        <v>811.5</v>
      </c>
      <c r="V67" s="203">
        <f>SUMPRODUCT($E$6:$E$62,V$6:V$62)</f>
        <v>26</v>
      </c>
      <c r="W67" s="204">
        <f t="shared" ref="W67:CH67" si="440">SUMPRODUCT($E$6:$E$62,W$6:W$62)</f>
        <v>26</v>
      </c>
      <c r="X67" s="204">
        <f t="shared" si="440"/>
        <v>26.566489361702125</v>
      </c>
      <c r="Y67" s="204">
        <f t="shared" si="440"/>
        <v>40.603280141843975</v>
      </c>
      <c r="Z67" s="204">
        <f t="shared" si="440"/>
        <v>32.661790780141843</v>
      </c>
      <c r="AA67" s="204">
        <f t="shared" si="440"/>
        <v>42.915780141843967</v>
      </c>
      <c r="AB67" s="204">
        <f t="shared" si="440"/>
        <v>27.199468085106382</v>
      </c>
      <c r="AC67" s="204">
        <f t="shared" si="440"/>
        <v>43.582446808510639</v>
      </c>
      <c r="AD67" s="204">
        <f t="shared" si="440"/>
        <v>40.265957446808514</v>
      </c>
      <c r="AE67" s="204">
        <f t="shared" si="440"/>
        <v>24.26595744680851</v>
      </c>
      <c r="AF67" s="204">
        <f t="shared" si="440"/>
        <v>40.832446808510639</v>
      </c>
      <c r="AG67" s="204">
        <f t="shared" si="440"/>
        <v>30.26595744680851</v>
      </c>
      <c r="AH67" s="204">
        <f t="shared" si="440"/>
        <v>0.56648936170212771</v>
      </c>
      <c r="AI67" s="204">
        <f t="shared" si="440"/>
        <v>32.832446808510639</v>
      </c>
      <c r="AJ67" s="204">
        <f t="shared" si="440"/>
        <v>44.832446808510639</v>
      </c>
      <c r="AK67" s="204">
        <f t="shared" si="440"/>
        <v>42.082446808510639</v>
      </c>
      <c r="AL67" s="204">
        <f t="shared" si="440"/>
        <v>33.332446808510639</v>
      </c>
      <c r="AM67" s="204">
        <f t="shared" si="440"/>
        <v>34.349290780141843</v>
      </c>
      <c r="AN67" s="204">
        <f t="shared" si="440"/>
        <v>36.749113475177303</v>
      </c>
      <c r="AO67" s="204">
        <f t="shared" si="440"/>
        <v>42.832446808510639</v>
      </c>
      <c r="AP67" s="204">
        <f t="shared" si="440"/>
        <v>35.720502901353967</v>
      </c>
      <c r="AQ67" s="204">
        <f t="shared" si="440"/>
        <v>40.105174081237912</v>
      </c>
      <c r="AR67" s="204">
        <f t="shared" si="440"/>
        <v>48.105174081237912</v>
      </c>
      <c r="AS67" s="204">
        <f t="shared" si="440"/>
        <v>18.832446808510635</v>
      </c>
      <c r="AT67" s="204">
        <f t="shared" si="440"/>
        <v>0</v>
      </c>
      <c r="AU67" s="204">
        <f t="shared" si="440"/>
        <v>0</v>
      </c>
      <c r="AV67" s="204">
        <f t="shared" si="440"/>
        <v>0</v>
      </c>
      <c r="AW67" s="204">
        <f t="shared" si="440"/>
        <v>0</v>
      </c>
      <c r="AX67" s="204">
        <f t="shared" si="440"/>
        <v>0</v>
      </c>
      <c r="AY67" s="204">
        <f t="shared" si="440"/>
        <v>0</v>
      </c>
      <c r="AZ67" s="204">
        <f t="shared" si="440"/>
        <v>0</v>
      </c>
      <c r="BA67" s="204">
        <f t="shared" si="440"/>
        <v>0</v>
      </c>
      <c r="BB67" s="204">
        <f t="shared" si="440"/>
        <v>0</v>
      </c>
      <c r="BC67" s="204">
        <f t="shared" si="440"/>
        <v>0</v>
      </c>
      <c r="BD67" s="204">
        <f t="shared" si="440"/>
        <v>0</v>
      </c>
      <c r="BE67" s="204">
        <f t="shared" si="440"/>
        <v>0</v>
      </c>
      <c r="BF67" s="204">
        <f t="shared" si="440"/>
        <v>0</v>
      </c>
      <c r="BG67" s="204">
        <f t="shared" si="440"/>
        <v>0</v>
      </c>
      <c r="BH67" s="204">
        <f t="shared" si="440"/>
        <v>0</v>
      </c>
      <c r="BI67" s="204">
        <f t="shared" si="440"/>
        <v>0</v>
      </c>
      <c r="BJ67" s="204">
        <f t="shared" si="440"/>
        <v>0</v>
      </c>
      <c r="BK67" s="204">
        <f t="shared" si="440"/>
        <v>0</v>
      </c>
      <c r="BL67" s="204">
        <f t="shared" si="440"/>
        <v>0</v>
      </c>
      <c r="BM67" s="204">
        <f t="shared" si="440"/>
        <v>0</v>
      </c>
      <c r="BN67" s="204">
        <f t="shared" si="440"/>
        <v>0</v>
      </c>
      <c r="BO67" s="204">
        <f t="shared" si="440"/>
        <v>0</v>
      </c>
      <c r="BP67" s="204">
        <f t="shared" si="440"/>
        <v>0</v>
      </c>
      <c r="BQ67" s="204">
        <f t="shared" si="440"/>
        <v>0</v>
      </c>
      <c r="BR67" s="204">
        <f t="shared" si="440"/>
        <v>0</v>
      </c>
      <c r="BS67" s="204">
        <f t="shared" si="440"/>
        <v>0</v>
      </c>
      <c r="BT67" s="204">
        <f t="shared" si="440"/>
        <v>0</v>
      </c>
      <c r="BU67" s="204">
        <f t="shared" si="440"/>
        <v>0</v>
      </c>
      <c r="BV67" s="204">
        <f t="shared" si="440"/>
        <v>0</v>
      </c>
      <c r="BW67" s="204">
        <f t="shared" si="440"/>
        <v>0</v>
      </c>
      <c r="BX67" s="204">
        <f t="shared" si="440"/>
        <v>0</v>
      </c>
      <c r="BY67" s="204">
        <f t="shared" si="440"/>
        <v>0</v>
      </c>
      <c r="BZ67" s="204">
        <f t="shared" si="440"/>
        <v>0</v>
      </c>
      <c r="CA67" s="204">
        <f t="shared" si="440"/>
        <v>0</v>
      </c>
      <c r="CB67" s="204">
        <f t="shared" si="440"/>
        <v>0</v>
      </c>
      <c r="CC67" s="204">
        <f t="shared" si="440"/>
        <v>0</v>
      </c>
      <c r="CD67" s="204">
        <f t="shared" si="440"/>
        <v>0</v>
      </c>
      <c r="CE67" s="204">
        <f t="shared" si="440"/>
        <v>0</v>
      </c>
      <c r="CF67" s="204">
        <f t="shared" si="440"/>
        <v>0</v>
      </c>
      <c r="CG67" s="204">
        <f t="shared" si="440"/>
        <v>0</v>
      </c>
      <c r="CH67" s="204">
        <f t="shared" si="440"/>
        <v>0</v>
      </c>
      <c r="CI67" s="204">
        <f t="shared" ref="CI67:ET67" si="441">SUMPRODUCT($E$6:$E$62,CI$6:CI$62)</f>
        <v>0</v>
      </c>
      <c r="CJ67" s="204">
        <f t="shared" si="441"/>
        <v>0</v>
      </c>
      <c r="CK67" s="204">
        <f t="shared" si="441"/>
        <v>0</v>
      </c>
      <c r="CL67" s="204">
        <f t="shared" si="441"/>
        <v>0</v>
      </c>
      <c r="CM67" s="204">
        <f t="shared" si="441"/>
        <v>0</v>
      </c>
      <c r="CN67" s="204">
        <f t="shared" si="441"/>
        <v>0</v>
      </c>
      <c r="CO67" s="204">
        <f t="shared" si="441"/>
        <v>0</v>
      </c>
      <c r="CP67" s="204">
        <f t="shared" si="441"/>
        <v>0</v>
      </c>
      <c r="CQ67" s="204">
        <f t="shared" si="441"/>
        <v>0</v>
      </c>
      <c r="CR67" s="204">
        <f t="shared" si="441"/>
        <v>0</v>
      </c>
      <c r="CS67" s="204">
        <f t="shared" si="441"/>
        <v>0</v>
      </c>
      <c r="CT67" s="204">
        <f t="shared" si="441"/>
        <v>0</v>
      </c>
      <c r="CU67" s="204">
        <f t="shared" si="441"/>
        <v>0</v>
      </c>
      <c r="CV67" s="204">
        <f t="shared" si="441"/>
        <v>0</v>
      </c>
      <c r="CW67" s="204">
        <f t="shared" si="441"/>
        <v>0</v>
      </c>
      <c r="CX67" s="204">
        <f t="shared" si="441"/>
        <v>0</v>
      </c>
      <c r="CY67" s="204">
        <f t="shared" si="441"/>
        <v>0</v>
      </c>
      <c r="CZ67" s="204">
        <f t="shared" si="441"/>
        <v>0</v>
      </c>
      <c r="DA67" s="204">
        <f t="shared" si="441"/>
        <v>0</v>
      </c>
      <c r="DB67" s="204">
        <f t="shared" si="441"/>
        <v>0</v>
      </c>
      <c r="DC67" s="204">
        <f t="shared" si="441"/>
        <v>0</v>
      </c>
      <c r="DD67" s="367">
        <f t="shared" si="441"/>
        <v>0</v>
      </c>
      <c r="DE67" s="204">
        <f t="shared" si="441"/>
        <v>0</v>
      </c>
      <c r="DF67" s="204">
        <f t="shared" si="441"/>
        <v>0</v>
      </c>
      <c r="DG67" s="204">
        <f t="shared" si="441"/>
        <v>0</v>
      </c>
      <c r="DH67" s="204">
        <f t="shared" si="441"/>
        <v>0</v>
      </c>
      <c r="DI67" s="204">
        <f t="shared" si="441"/>
        <v>0</v>
      </c>
      <c r="DJ67" s="204">
        <f t="shared" si="441"/>
        <v>0</v>
      </c>
      <c r="DK67" s="204">
        <f t="shared" si="441"/>
        <v>0</v>
      </c>
      <c r="DL67" s="204">
        <f t="shared" si="441"/>
        <v>0</v>
      </c>
      <c r="DM67" s="204">
        <f t="shared" si="441"/>
        <v>0</v>
      </c>
      <c r="DN67" s="204">
        <f t="shared" si="441"/>
        <v>0</v>
      </c>
      <c r="DO67" s="204">
        <f t="shared" si="441"/>
        <v>0</v>
      </c>
      <c r="DP67" s="204">
        <f t="shared" si="441"/>
        <v>0</v>
      </c>
      <c r="DQ67" s="204">
        <f t="shared" si="441"/>
        <v>0</v>
      </c>
      <c r="DR67" s="204">
        <f t="shared" si="441"/>
        <v>0</v>
      </c>
      <c r="DS67" s="204">
        <f t="shared" si="441"/>
        <v>0</v>
      </c>
      <c r="DT67" s="204">
        <f t="shared" si="441"/>
        <v>0</v>
      </c>
      <c r="DU67" s="204">
        <f t="shared" si="441"/>
        <v>0</v>
      </c>
      <c r="DV67" s="204">
        <f t="shared" si="441"/>
        <v>0</v>
      </c>
      <c r="DW67" s="204">
        <f t="shared" si="441"/>
        <v>0</v>
      </c>
      <c r="DX67" s="204">
        <f t="shared" si="441"/>
        <v>0</v>
      </c>
      <c r="DY67" s="204">
        <f t="shared" si="441"/>
        <v>0</v>
      </c>
      <c r="DZ67" s="204">
        <f t="shared" si="441"/>
        <v>0</v>
      </c>
      <c r="EA67" s="204">
        <f t="shared" si="441"/>
        <v>0</v>
      </c>
      <c r="EB67" s="204">
        <f t="shared" si="441"/>
        <v>0</v>
      </c>
      <c r="EC67" s="204">
        <f t="shared" si="441"/>
        <v>0</v>
      </c>
      <c r="ED67" s="204">
        <f t="shared" si="441"/>
        <v>0</v>
      </c>
      <c r="EE67" s="204">
        <f t="shared" si="441"/>
        <v>0</v>
      </c>
      <c r="EF67" s="204">
        <f t="shared" si="441"/>
        <v>0</v>
      </c>
      <c r="EG67" s="204">
        <f t="shared" si="441"/>
        <v>0</v>
      </c>
      <c r="EH67" s="204">
        <f t="shared" si="441"/>
        <v>0</v>
      </c>
      <c r="EI67" s="204">
        <f t="shared" si="441"/>
        <v>0</v>
      </c>
      <c r="EJ67" s="204">
        <f t="shared" si="441"/>
        <v>0</v>
      </c>
      <c r="EK67" s="204">
        <f t="shared" si="441"/>
        <v>0</v>
      </c>
      <c r="EL67" s="204">
        <f t="shared" si="441"/>
        <v>0</v>
      </c>
      <c r="EM67" s="204">
        <f t="shared" si="441"/>
        <v>0</v>
      </c>
      <c r="EN67" s="204">
        <f t="shared" si="441"/>
        <v>0</v>
      </c>
      <c r="EO67" s="204">
        <f t="shared" si="441"/>
        <v>0</v>
      </c>
      <c r="EP67" s="204">
        <f t="shared" si="441"/>
        <v>0</v>
      </c>
      <c r="EQ67" s="204">
        <f t="shared" si="441"/>
        <v>0</v>
      </c>
      <c r="ER67" s="204">
        <f t="shared" si="441"/>
        <v>0</v>
      </c>
      <c r="ES67" s="204">
        <f t="shared" si="441"/>
        <v>0</v>
      </c>
      <c r="ET67" s="204">
        <f t="shared" si="441"/>
        <v>0</v>
      </c>
      <c r="EU67" s="204">
        <f t="shared" ref="EU67:HF67" si="442">SUMPRODUCT($E$6:$E$62,EU$6:EU$62)</f>
        <v>0</v>
      </c>
      <c r="EV67" s="204">
        <f t="shared" si="442"/>
        <v>0</v>
      </c>
      <c r="EW67" s="204">
        <f t="shared" si="442"/>
        <v>0</v>
      </c>
      <c r="EX67" s="204">
        <f t="shared" si="442"/>
        <v>0</v>
      </c>
      <c r="EY67" s="204">
        <f t="shared" si="442"/>
        <v>0</v>
      </c>
      <c r="EZ67" s="204">
        <f t="shared" si="442"/>
        <v>0</v>
      </c>
      <c r="FA67" s="204">
        <f t="shared" si="442"/>
        <v>0</v>
      </c>
      <c r="FB67" s="204">
        <f t="shared" si="442"/>
        <v>0</v>
      </c>
      <c r="FC67" s="204">
        <f t="shared" si="442"/>
        <v>0</v>
      </c>
      <c r="FD67" s="204">
        <f t="shared" si="442"/>
        <v>0</v>
      </c>
      <c r="FE67" s="204">
        <f t="shared" si="442"/>
        <v>0</v>
      </c>
      <c r="FF67" s="204">
        <f t="shared" si="442"/>
        <v>0</v>
      </c>
      <c r="FG67" s="204">
        <f t="shared" si="442"/>
        <v>0</v>
      </c>
      <c r="FH67" s="204">
        <f t="shared" si="442"/>
        <v>0</v>
      </c>
      <c r="FI67" s="204">
        <f t="shared" si="442"/>
        <v>0</v>
      </c>
      <c r="FJ67" s="204">
        <f t="shared" si="442"/>
        <v>0</v>
      </c>
      <c r="FK67" s="204">
        <f t="shared" si="442"/>
        <v>0</v>
      </c>
      <c r="FL67" s="204">
        <f t="shared" si="442"/>
        <v>0</v>
      </c>
      <c r="FM67" s="204">
        <f t="shared" si="442"/>
        <v>0</v>
      </c>
      <c r="FN67" s="204">
        <f t="shared" si="442"/>
        <v>0</v>
      </c>
      <c r="FO67" s="204">
        <f t="shared" si="442"/>
        <v>0</v>
      </c>
      <c r="FP67" s="204">
        <f t="shared" si="442"/>
        <v>0</v>
      </c>
      <c r="FQ67" s="204">
        <f t="shared" si="442"/>
        <v>0</v>
      </c>
      <c r="FR67" s="204">
        <f t="shared" si="442"/>
        <v>0</v>
      </c>
      <c r="FS67" s="204">
        <f t="shared" si="442"/>
        <v>0</v>
      </c>
      <c r="FT67" s="204">
        <f t="shared" si="442"/>
        <v>0</v>
      </c>
      <c r="FU67" s="204">
        <f t="shared" si="442"/>
        <v>0</v>
      </c>
      <c r="FV67" s="204">
        <f t="shared" si="442"/>
        <v>0</v>
      </c>
      <c r="FW67" s="204">
        <f t="shared" si="442"/>
        <v>0</v>
      </c>
      <c r="FX67" s="204">
        <f t="shared" si="442"/>
        <v>0</v>
      </c>
      <c r="FY67" s="204">
        <f t="shared" si="442"/>
        <v>0</v>
      </c>
      <c r="FZ67" s="204">
        <f t="shared" si="442"/>
        <v>0</v>
      </c>
      <c r="GA67" s="204">
        <f t="shared" si="442"/>
        <v>0</v>
      </c>
      <c r="GB67" s="204">
        <f t="shared" si="442"/>
        <v>0</v>
      </c>
      <c r="GC67" s="204">
        <f t="shared" si="442"/>
        <v>0</v>
      </c>
      <c r="GD67" s="204">
        <f t="shared" si="442"/>
        <v>0</v>
      </c>
      <c r="GE67" s="204">
        <f t="shared" si="442"/>
        <v>0</v>
      </c>
      <c r="GF67" s="204">
        <f t="shared" si="442"/>
        <v>0</v>
      </c>
      <c r="GG67" s="204">
        <f t="shared" si="442"/>
        <v>0</v>
      </c>
      <c r="GH67" s="204">
        <f t="shared" si="442"/>
        <v>0</v>
      </c>
      <c r="GI67" s="204">
        <f t="shared" si="442"/>
        <v>0</v>
      </c>
      <c r="GJ67" s="204">
        <f t="shared" si="442"/>
        <v>0</v>
      </c>
      <c r="GK67" s="204">
        <f t="shared" si="442"/>
        <v>0</v>
      </c>
      <c r="GL67" s="204">
        <f t="shared" si="442"/>
        <v>0</v>
      </c>
      <c r="GM67" s="204">
        <f t="shared" si="442"/>
        <v>0</v>
      </c>
      <c r="GN67" s="204">
        <f t="shared" si="442"/>
        <v>0</v>
      </c>
      <c r="GO67" s="204">
        <f t="shared" si="442"/>
        <v>0</v>
      </c>
      <c r="GP67" s="204">
        <f t="shared" si="442"/>
        <v>0</v>
      </c>
      <c r="GQ67" s="204">
        <f t="shared" si="442"/>
        <v>0</v>
      </c>
      <c r="GR67" s="204">
        <f t="shared" si="442"/>
        <v>0</v>
      </c>
      <c r="GS67" s="204">
        <f t="shared" si="442"/>
        <v>0</v>
      </c>
      <c r="GT67" s="204">
        <f t="shared" si="442"/>
        <v>0</v>
      </c>
      <c r="GU67" s="204">
        <f t="shared" si="442"/>
        <v>0</v>
      </c>
      <c r="GV67" s="204">
        <f t="shared" si="442"/>
        <v>0</v>
      </c>
      <c r="GW67" s="204">
        <f t="shared" si="442"/>
        <v>0</v>
      </c>
      <c r="GX67" s="204">
        <f t="shared" si="442"/>
        <v>0</v>
      </c>
      <c r="GY67" s="204">
        <f t="shared" si="442"/>
        <v>0</v>
      </c>
      <c r="GZ67" s="204">
        <f t="shared" si="442"/>
        <v>0</v>
      </c>
      <c r="HA67" s="204">
        <f t="shared" si="442"/>
        <v>0</v>
      </c>
      <c r="HB67" s="204">
        <f t="shared" si="442"/>
        <v>0</v>
      </c>
      <c r="HC67" s="204">
        <f t="shared" si="442"/>
        <v>0</v>
      </c>
      <c r="HD67" s="204">
        <f t="shared" si="442"/>
        <v>0</v>
      </c>
      <c r="HE67" s="204">
        <f t="shared" si="442"/>
        <v>0</v>
      </c>
      <c r="HF67" s="204">
        <f t="shared" si="442"/>
        <v>0</v>
      </c>
      <c r="HG67" s="204">
        <f t="shared" ref="HG67:IO67" si="443">SUMPRODUCT($E$6:$E$62,HG$6:HG$62)</f>
        <v>0</v>
      </c>
      <c r="HH67" s="204">
        <f t="shared" si="443"/>
        <v>0</v>
      </c>
      <c r="HI67" s="204">
        <f t="shared" si="443"/>
        <v>0</v>
      </c>
      <c r="HJ67" s="204">
        <f t="shared" si="443"/>
        <v>0</v>
      </c>
      <c r="HK67" s="204">
        <f t="shared" si="443"/>
        <v>0</v>
      </c>
      <c r="HL67" s="204">
        <f t="shared" si="443"/>
        <v>0</v>
      </c>
      <c r="HM67" s="204">
        <f t="shared" si="443"/>
        <v>0</v>
      </c>
      <c r="HN67" s="204">
        <f t="shared" si="443"/>
        <v>0</v>
      </c>
      <c r="HO67" s="204">
        <f t="shared" si="443"/>
        <v>0</v>
      </c>
      <c r="HP67" s="204">
        <f t="shared" si="443"/>
        <v>0</v>
      </c>
      <c r="HQ67" s="204">
        <f t="shared" si="443"/>
        <v>0</v>
      </c>
      <c r="HR67" s="204">
        <f t="shared" si="443"/>
        <v>0</v>
      </c>
      <c r="HS67" s="204">
        <f t="shared" si="443"/>
        <v>0</v>
      </c>
      <c r="HT67" s="204">
        <f t="shared" si="443"/>
        <v>0</v>
      </c>
      <c r="HU67" s="204">
        <f t="shared" si="443"/>
        <v>0</v>
      </c>
      <c r="HV67" s="204">
        <f t="shared" si="443"/>
        <v>0</v>
      </c>
      <c r="HW67" s="204">
        <f t="shared" si="443"/>
        <v>0</v>
      </c>
      <c r="HX67" s="204">
        <f t="shared" si="443"/>
        <v>0</v>
      </c>
      <c r="HY67" s="204">
        <f t="shared" si="443"/>
        <v>0</v>
      </c>
      <c r="HZ67" s="204">
        <f t="shared" si="443"/>
        <v>0</v>
      </c>
      <c r="IA67" s="204">
        <f t="shared" si="443"/>
        <v>0</v>
      </c>
      <c r="IB67" s="204">
        <f t="shared" si="443"/>
        <v>0</v>
      </c>
      <c r="IC67" s="204">
        <f t="shared" si="443"/>
        <v>0</v>
      </c>
      <c r="ID67" s="204">
        <f t="shared" si="443"/>
        <v>0</v>
      </c>
      <c r="IE67" s="204">
        <f t="shared" si="443"/>
        <v>0</v>
      </c>
      <c r="IF67" s="204">
        <f t="shared" si="443"/>
        <v>0</v>
      </c>
      <c r="IG67" s="204">
        <f t="shared" si="443"/>
        <v>0</v>
      </c>
      <c r="IH67" s="204">
        <f t="shared" si="443"/>
        <v>0</v>
      </c>
      <c r="II67" s="204">
        <f t="shared" si="443"/>
        <v>0</v>
      </c>
      <c r="IJ67" s="204">
        <f t="shared" si="443"/>
        <v>0</v>
      </c>
      <c r="IK67" s="204">
        <f t="shared" si="443"/>
        <v>0</v>
      </c>
      <c r="IL67" s="204">
        <f t="shared" si="443"/>
        <v>0</v>
      </c>
      <c r="IM67" s="204">
        <f t="shared" si="443"/>
        <v>0</v>
      </c>
      <c r="IN67" s="204">
        <f t="shared" si="443"/>
        <v>0</v>
      </c>
      <c r="IO67" s="205">
        <f t="shared" si="443"/>
        <v>0</v>
      </c>
    </row>
    <row r="68" spans="2:249" ht="12.75" thickBot="1">
      <c r="R68" s="230"/>
      <c r="S68" s="256" t="s">
        <v>21</v>
      </c>
      <c r="U68" s="255">
        <f t="shared" ref="U68:U73" si="444">SUM(V68:IO68)</f>
        <v>0</v>
      </c>
      <c r="V68" s="190">
        <f>SUMPRODUCT($F$6:$F$62,V$6:V$62)</f>
        <v>0</v>
      </c>
      <c r="W68" s="191">
        <f t="shared" ref="W68:CH68" si="445">SUMPRODUCT($F$6:$F$62,W$6:W$62)</f>
        <v>0</v>
      </c>
      <c r="X68" s="191">
        <f t="shared" si="445"/>
        <v>0</v>
      </c>
      <c r="Y68" s="191">
        <f t="shared" si="445"/>
        <v>0</v>
      </c>
      <c r="Z68" s="191">
        <f t="shared" si="445"/>
        <v>0</v>
      </c>
      <c r="AA68" s="191">
        <f t="shared" si="445"/>
        <v>0</v>
      </c>
      <c r="AB68" s="191">
        <f t="shared" si="445"/>
        <v>0</v>
      </c>
      <c r="AC68" s="191">
        <f t="shared" si="445"/>
        <v>0</v>
      </c>
      <c r="AD68" s="191">
        <f t="shared" si="445"/>
        <v>0</v>
      </c>
      <c r="AE68" s="191">
        <f t="shared" si="445"/>
        <v>0</v>
      </c>
      <c r="AF68" s="191">
        <f t="shared" si="445"/>
        <v>0</v>
      </c>
      <c r="AG68" s="191">
        <f t="shared" si="445"/>
        <v>0</v>
      </c>
      <c r="AH68" s="191">
        <f t="shared" si="445"/>
        <v>0</v>
      </c>
      <c r="AI68" s="191">
        <f t="shared" si="445"/>
        <v>0</v>
      </c>
      <c r="AJ68" s="191">
        <f t="shared" si="445"/>
        <v>0</v>
      </c>
      <c r="AK68" s="191">
        <f t="shared" si="445"/>
        <v>0</v>
      </c>
      <c r="AL68" s="191">
        <f t="shared" si="445"/>
        <v>0</v>
      </c>
      <c r="AM68" s="191">
        <f t="shared" si="445"/>
        <v>0</v>
      </c>
      <c r="AN68" s="191">
        <f t="shared" si="445"/>
        <v>0</v>
      </c>
      <c r="AO68" s="191">
        <f t="shared" si="445"/>
        <v>0</v>
      </c>
      <c r="AP68" s="191">
        <f t="shared" si="445"/>
        <v>0</v>
      </c>
      <c r="AQ68" s="191">
        <f t="shared" si="445"/>
        <v>0</v>
      </c>
      <c r="AR68" s="191">
        <f t="shared" si="445"/>
        <v>0</v>
      </c>
      <c r="AS68" s="191">
        <f t="shared" si="445"/>
        <v>0</v>
      </c>
      <c r="AT68" s="191">
        <f t="shared" si="445"/>
        <v>0</v>
      </c>
      <c r="AU68" s="191">
        <f t="shared" si="445"/>
        <v>0</v>
      </c>
      <c r="AV68" s="191">
        <f t="shared" si="445"/>
        <v>0</v>
      </c>
      <c r="AW68" s="191">
        <f t="shared" si="445"/>
        <v>0</v>
      </c>
      <c r="AX68" s="191">
        <f t="shared" si="445"/>
        <v>0</v>
      </c>
      <c r="AY68" s="191">
        <f t="shared" si="445"/>
        <v>0</v>
      </c>
      <c r="AZ68" s="191">
        <f t="shared" si="445"/>
        <v>0</v>
      </c>
      <c r="BA68" s="191">
        <f t="shared" si="445"/>
        <v>0</v>
      </c>
      <c r="BB68" s="191">
        <f t="shared" si="445"/>
        <v>0</v>
      </c>
      <c r="BC68" s="191">
        <f t="shared" si="445"/>
        <v>0</v>
      </c>
      <c r="BD68" s="191">
        <f t="shared" si="445"/>
        <v>0</v>
      </c>
      <c r="BE68" s="191">
        <f t="shared" si="445"/>
        <v>0</v>
      </c>
      <c r="BF68" s="191">
        <f t="shared" si="445"/>
        <v>0</v>
      </c>
      <c r="BG68" s="191">
        <f t="shared" si="445"/>
        <v>0</v>
      </c>
      <c r="BH68" s="191">
        <f t="shared" si="445"/>
        <v>0</v>
      </c>
      <c r="BI68" s="191">
        <f t="shared" si="445"/>
        <v>0</v>
      </c>
      <c r="BJ68" s="191">
        <f t="shared" si="445"/>
        <v>0</v>
      </c>
      <c r="BK68" s="191">
        <f t="shared" si="445"/>
        <v>0</v>
      </c>
      <c r="BL68" s="191">
        <f t="shared" si="445"/>
        <v>0</v>
      </c>
      <c r="BM68" s="191">
        <f t="shared" si="445"/>
        <v>0</v>
      </c>
      <c r="BN68" s="191">
        <f t="shared" si="445"/>
        <v>0</v>
      </c>
      <c r="BO68" s="191">
        <f t="shared" si="445"/>
        <v>0</v>
      </c>
      <c r="BP68" s="191">
        <f t="shared" si="445"/>
        <v>0</v>
      </c>
      <c r="BQ68" s="191">
        <f t="shared" si="445"/>
        <v>0</v>
      </c>
      <c r="BR68" s="191">
        <f t="shared" si="445"/>
        <v>0</v>
      </c>
      <c r="BS68" s="191">
        <f t="shared" si="445"/>
        <v>0</v>
      </c>
      <c r="BT68" s="191">
        <f t="shared" si="445"/>
        <v>0</v>
      </c>
      <c r="BU68" s="191">
        <f t="shared" si="445"/>
        <v>0</v>
      </c>
      <c r="BV68" s="191">
        <f t="shared" si="445"/>
        <v>0</v>
      </c>
      <c r="BW68" s="191">
        <f t="shared" si="445"/>
        <v>0</v>
      </c>
      <c r="BX68" s="191">
        <f t="shared" si="445"/>
        <v>0</v>
      </c>
      <c r="BY68" s="191">
        <f t="shared" si="445"/>
        <v>0</v>
      </c>
      <c r="BZ68" s="191">
        <f t="shared" si="445"/>
        <v>0</v>
      </c>
      <c r="CA68" s="191">
        <f t="shared" si="445"/>
        <v>0</v>
      </c>
      <c r="CB68" s="191">
        <f t="shared" si="445"/>
        <v>0</v>
      </c>
      <c r="CC68" s="191">
        <f t="shared" si="445"/>
        <v>0</v>
      </c>
      <c r="CD68" s="191">
        <f t="shared" si="445"/>
        <v>0</v>
      </c>
      <c r="CE68" s="191">
        <f t="shared" si="445"/>
        <v>0</v>
      </c>
      <c r="CF68" s="191">
        <f t="shared" si="445"/>
        <v>0</v>
      </c>
      <c r="CG68" s="191">
        <f t="shared" si="445"/>
        <v>0</v>
      </c>
      <c r="CH68" s="191">
        <f t="shared" si="445"/>
        <v>0</v>
      </c>
      <c r="CI68" s="191">
        <f t="shared" ref="CI68:ET68" si="446">SUMPRODUCT($F$6:$F$62,CI$6:CI$62)</f>
        <v>0</v>
      </c>
      <c r="CJ68" s="191">
        <f t="shared" si="446"/>
        <v>0</v>
      </c>
      <c r="CK68" s="191">
        <f t="shared" si="446"/>
        <v>0</v>
      </c>
      <c r="CL68" s="191">
        <f t="shared" si="446"/>
        <v>0</v>
      </c>
      <c r="CM68" s="191">
        <f t="shared" si="446"/>
        <v>0</v>
      </c>
      <c r="CN68" s="191">
        <f t="shared" si="446"/>
        <v>0</v>
      </c>
      <c r="CO68" s="191">
        <f t="shared" si="446"/>
        <v>0</v>
      </c>
      <c r="CP68" s="191">
        <f t="shared" si="446"/>
        <v>0</v>
      </c>
      <c r="CQ68" s="191">
        <f t="shared" si="446"/>
        <v>0</v>
      </c>
      <c r="CR68" s="191">
        <f t="shared" si="446"/>
        <v>0</v>
      </c>
      <c r="CS68" s="191">
        <f t="shared" si="446"/>
        <v>0</v>
      </c>
      <c r="CT68" s="191">
        <f t="shared" si="446"/>
        <v>0</v>
      </c>
      <c r="CU68" s="191">
        <f t="shared" si="446"/>
        <v>0</v>
      </c>
      <c r="CV68" s="191">
        <f t="shared" si="446"/>
        <v>0</v>
      </c>
      <c r="CW68" s="191">
        <f t="shared" si="446"/>
        <v>0</v>
      </c>
      <c r="CX68" s="191">
        <f t="shared" si="446"/>
        <v>0</v>
      </c>
      <c r="CY68" s="191">
        <f t="shared" si="446"/>
        <v>0</v>
      </c>
      <c r="CZ68" s="191">
        <f t="shared" si="446"/>
        <v>0</v>
      </c>
      <c r="DA68" s="191">
        <f t="shared" si="446"/>
        <v>0</v>
      </c>
      <c r="DB68" s="191">
        <f t="shared" si="446"/>
        <v>0</v>
      </c>
      <c r="DC68" s="191">
        <f t="shared" si="446"/>
        <v>0</v>
      </c>
      <c r="DD68" s="192">
        <f t="shared" si="446"/>
        <v>0</v>
      </c>
      <c r="DE68" s="191">
        <f t="shared" si="446"/>
        <v>0</v>
      </c>
      <c r="DF68" s="191">
        <f t="shared" si="446"/>
        <v>0</v>
      </c>
      <c r="DG68" s="191">
        <f t="shared" si="446"/>
        <v>0</v>
      </c>
      <c r="DH68" s="191">
        <f t="shared" si="446"/>
        <v>0</v>
      </c>
      <c r="DI68" s="191">
        <f t="shared" si="446"/>
        <v>0</v>
      </c>
      <c r="DJ68" s="191">
        <f t="shared" si="446"/>
        <v>0</v>
      </c>
      <c r="DK68" s="191">
        <f t="shared" si="446"/>
        <v>0</v>
      </c>
      <c r="DL68" s="191">
        <f t="shared" si="446"/>
        <v>0</v>
      </c>
      <c r="DM68" s="191">
        <f t="shared" si="446"/>
        <v>0</v>
      </c>
      <c r="DN68" s="191">
        <f t="shared" si="446"/>
        <v>0</v>
      </c>
      <c r="DO68" s="191">
        <f t="shared" si="446"/>
        <v>0</v>
      </c>
      <c r="DP68" s="191">
        <f t="shared" si="446"/>
        <v>0</v>
      </c>
      <c r="DQ68" s="191">
        <f t="shared" si="446"/>
        <v>0</v>
      </c>
      <c r="DR68" s="191">
        <f t="shared" si="446"/>
        <v>0</v>
      </c>
      <c r="DS68" s="191">
        <f t="shared" si="446"/>
        <v>0</v>
      </c>
      <c r="DT68" s="191">
        <f t="shared" si="446"/>
        <v>0</v>
      </c>
      <c r="DU68" s="191">
        <f t="shared" si="446"/>
        <v>0</v>
      </c>
      <c r="DV68" s="191">
        <f t="shared" si="446"/>
        <v>0</v>
      </c>
      <c r="DW68" s="191">
        <f t="shared" si="446"/>
        <v>0</v>
      </c>
      <c r="DX68" s="191">
        <f t="shared" si="446"/>
        <v>0</v>
      </c>
      <c r="DY68" s="191">
        <f t="shared" si="446"/>
        <v>0</v>
      </c>
      <c r="DZ68" s="191">
        <f t="shared" si="446"/>
        <v>0</v>
      </c>
      <c r="EA68" s="191">
        <f t="shared" si="446"/>
        <v>0</v>
      </c>
      <c r="EB68" s="191">
        <f t="shared" si="446"/>
        <v>0</v>
      </c>
      <c r="EC68" s="191">
        <f t="shared" si="446"/>
        <v>0</v>
      </c>
      <c r="ED68" s="191">
        <f t="shared" si="446"/>
        <v>0</v>
      </c>
      <c r="EE68" s="191">
        <f t="shared" si="446"/>
        <v>0</v>
      </c>
      <c r="EF68" s="191">
        <f t="shared" si="446"/>
        <v>0</v>
      </c>
      <c r="EG68" s="191">
        <f t="shared" si="446"/>
        <v>0</v>
      </c>
      <c r="EH68" s="191">
        <f t="shared" si="446"/>
        <v>0</v>
      </c>
      <c r="EI68" s="191">
        <f t="shared" si="446"/>
        <v>0</v>
      </c>
      <c r="EJ68" s="191">
        <f t="shared" si="446"/>
        <v>0</v>
      </c>
      <c r="EK68" s="191">
        <f t="shared" si="446"/>
        <v>0</v>
      </c>
      <c r="EL68" s="191">
        <f t="shared" si="446"/>
        <v>0</v>
      </c>
      <c r="EM68" s="191">
        <f t="shared" si="446"/>
        <v>0</v>
      </c>
      <c r="EN68" s="191">
        <f t="shared" si="446"/>
        <v>0</v>
      </c>
      <c r="EO68" s="191">
        <f t="shared" si="446"/>
        <v>0</v>
      </c>
      <c r="EP68" s="191">
        <f t="shared" si="446"/>
        <v>0</v>
      </c>
      <c r="EQ68" s="191">
        <f t="shared" si="446"/>
        <v>0</v>
      </c>
      <c r="ER68" s="191">
        <f t="shared" si="446"/>
        <v>0</v>
      </c>
      <c r="ES68" s="191">
        <f t="shared" si="446"/>
        <v>0</v>
      </c>
      <c r="ET68" s="191">
        <f t="shared" si="446"/>
        <v>0</v>
      </c>
      <c r="EU68" s="191">
        <f t="shared" ref="EU68:HF68" si="447">SUMPRODUCT($F$6:$F$62,EU$6:EU$62)</f>
        <v>0</v>
      </c>
      <c r="EV68" s="191">
        <f t="shared" si="447"/>
        <v>0</v>
      </c>
      <c r="EW68" s="191">
        <f t="shared" si="447"/>
        <v>0</v>
      </c>
      <c r="EX68" s="191">
        <f t="shared" si="447"/>
        <v>0</v>
      </c>
      <c r="EY68" s="191">
        <f t="shared" si="447"/>
        <v>0</v>
      </c>
      <c r="EZ68" s="191">
        <f t="shared" si="447"/>
        <v>0</v>
      </c>
      <c r="FA68" s="191">
        <f t="shared" si="447"/>
        <v>0</v>
      </c>
      <c r="FB68" s="191">
        <f t="shared" si="447"/>
        <v>0</v>
      </c>
      <c r="FC68" s="191">
        <f t="shared" si="447"/>
        <v>0</v>
      </c>
      <c r="FD68" s="191">
        <f t="shared" si="447"/>
        <v>0</v>
      </c>
      <c r="FE68" s="191">
        <f t="shared" si="447"/>
        <v>0</v>
      </c>
      <c r="FF68" s="191">
        <f t="shared" si="447"/>
        <v>0</v>
      </c>
      <c r="FG68" s="191">
        <f t="shared" si="447"/>
        <v>0</v>
      </c>
      <c r="FH68" s="191">
        <f t="shared" si="447"/>
        <v>0</v>
      </c>
      <c r="FI68" s="191">
        <f t="shared" si="447"/>
        <v>0</v>
      </c>
      <c r="FJ68" s="191">
        <f t="shared" si="447"/>
        <v>0</v>
      </c>
      <c r="FK68" s="191">
        <f t="shared" si="447"/>
        <v>0</v>
      </c>
      <c r="FL68" s="191">
        <f t="shared" si="447"/>
        <v>0</v>
      </c>
      <c r="FM68" s="191">
        <f t="shared" si="447"/>
        <v>0</v>
      </c>
      <c r="FN68" s="191">
        <f t="shared" si="447"/>
        <v>0</v>
      </c>
      <c r="FO68" s="191">
        <f t="shared" si="447"/>
        <v>0</v>
      </c>
      <c r="FP68" s="191">
        <f t="shared" si="447"/>
        <v>0</v>
      </c>
      <c r="FQ68" s="191">
        <f t="shared" si="447"/>
        <v>0</v>
      </c>
      <c r="FR68" s="191">
        <f t="shared" si="447"/>
        <v>0</v>
      </c>
      <c r="FS68" s="191">
        <f t="shared" si="447"/>
        <v>0</v>
      </c>
      <c r="FT68" s="191">
        <f t="shared" si="447"/>
        <v>0</v>
      </c>
      <c r="FU68" s="191">
        <f t="shared" si="447"/>
        <v>0</v>
      </c>
      <c r="FV68" s="191">
        <f t="shared" si="447"/>
        <v>0</v>
      </c>
      <c r="FW68" s="191">
        <f t="shared" si="447"/>
        <v>0</v>
      </c>
      <c r="FX68" s="191">
        <f t="shared" si="447"/>
        <v>0</v>
      </c>
      <c r="FY68" s="191">
        <f t="shared" si="447"/>
        <v>0</v>
      </c>
      <c r="FZ68" s="191">
        <f t="shared" si="447"/>
        <v>0</v>
      </c>
      <c r="GA68" s="191">
        <f t="shared" si="447"/>
        <v>0</v>
      </c>
      <c r="GB68" s="191">
        <f t="shared" si="447"/>
        <v>0</v>
      </c>
      <c r="GC68" s="191">
        <f t="shared" si="447"/>
        <v>0</v>
      </c>
      <c r="GD68" s="191">
        <f t="shared" si="447"/>
        <v>0</v>
      </c>
      <c r="GE68" s="191">
        <f t="shared" si="447"/>
        <v>0</v>
      </c>
      <c r="GF68" s="191">
        <f t="shared" si="447"/>
        <v>0</v>
      </c>
      <c r="GG68" s="191">
        <f t="shared" si="447"/>
        <v>0</v>
      </c>
      <c r="GH68" s="191">
        <f t="shared" si="447"/>
        <v>0</v>
      </c>
      <c r="GI68" s="191">
        <f t="shared" si="447"/>
        <v>0</v>
      </c>
      <c r="GJ68" s="191">
        <f t="shared" si="447"/>
        <v>0</v>
      </c>
      <c r="GK68" s="191">
        <f t="shared" si="447"/>
        <v>0</v>
      </c>
      <c r="GL68" s="191">
        <f t="shared" si="447"/>
        <v>0</v>
      </c>
      <c r="GM68" s="191">
        <f t="shared" si="447"/>
        <v>0</v>
      </c>
      <c r="GN68" s="191">
        <f t="shared" si="447"/>
        <v>0</v>
      </c>
      <c r="GO68" s="191">
        <f t="shared" si="447"/>
        <v>0</v>
      </c>
      <c r="GP68" s="191">
        <f t="shared" si="447"/>
        <v>0</v>
      </c>
      <c r="GQ68" s="191">
        <f t="shared" si="447"/>
        <v>0</v>
      </c>
      <c r="GR68" s="191">
        <f t="shared" si="447"/>
        <v>0</v>
      </c>
      <c r="GS68" s="191">
        <f t="shared" si="447"/>
        <v>0</v>
      </c>
      <c r="GT68" s="191">
        <f t="shared" si="447"/>
        <v>0</v>
      </c>
      <c r="GU68" s="191">
        <f t="shared" si="447"/>
        <v>0</v>
      </c>
      <c r="GV68" s="191">
        <f t="shared" si="447"/>
        <v>0</v>
      </c>
      <c r="GW68" s="191">
        <f t="shared" si="447"/>
        <v>0</v>
      </c>
      <c r="GX68" s="191">
        <f t="shared" si="447"/>
        <v>0</v>
      </c>
      <c r="GY68" s="191">
        <f t="shared" si="447"/>
        <v>0</v>
      </c>
      <c r="GZ68" s="191">
        <f t="shared" si="447"/>
        <v>0</v>
      </c>
      <c r="HA68" s="191">
        <f t="shared" si="447"/>
        <v>0</v>
      </c>
      <c r="HB68" s="191">
        <f t="shared" si="447"/>
        <v>0</v>
      </c>
      <c r="HC68" s="191">
        <f t="shared" si="447"/>
        <v>0</v>
      </c>
      <c r="HD68" s="191">
        <f t="shared" si="447"/>
        <v>0</v>
      </c>
      <c r="HE68" s="191">
        <f t="shared" si="447"/>
        <v>0</v>
      </c>
      <c r="HF68" s="191">
        <f t="shared" si="447"/>
        <v>0</v>
      </c>
      <c r="HG68" s="191">
        <f t="shared" ref="HG68:IO68" si="448">SUMPRODUCT($F$6:$F$62,HG$6:HG$62)</f>
        <v>0</v>
      </c>
      <c r="HH68" s="191">
        <f t="shared" si="448"/>
        <v>0</v>
      </c>
      <c r="HI68" s="191">
        <f t="shared" si="448"/>
        <v>0</v>
      </c>
      <c r="HJ68" s="191">
        <f t="shared" si="448"/>
        <v>0</v>
      </c>
      <c r="HK68" s="191">
        <f t="shared" si="448"/>
        <v>0</v>
      </c>
      <c r="HL68" s="191">
        <f t="shared" si="448"/>
        <v>0</v>
      </c>
      <c r="HM68" s="191">
        <f t="shared" si="448"/>
        <v>0</v>
      </c>
      <c r="HN68" s="191">
        <f t="shared" si="448"/>
        <v>0</v>
      </c>
      <c r="HO68" s="191">
        <f t="shared" si="448"/>
        <v>0</v>
      </c>
      <c r="HP68" s="191">
        <f t="shared" si="448"/>
        <v>0</v>
      </c>
      <c r="HQ68" s="191">
        <f t="shared" si="448"/>
        <v>0</v>
      </c>
      <c r="HR68" s="191">
        <f t="shared" si="448"/>
        <v>0</v>
      </c>
      <c r="HS68" s="191">
        <f t="shared" si="448"/>
        <v>0</v>
      </c>
      <c r="HT68" s="191">
        <f t="shared" si="448"/>
        <v>0</v>
      </c>
      <c r="HU68" s="191">
        <f t="shared" si="448"/>
        <v>0</v>
      </c>
      <c r="HV68" s="191">
        <f t="shared" si="448"/>
        <v>0</v>
      </c>
      <c r="HW68" s="191">
        <f t="shared" si="448"/>
        <v>0</v>
      </c>
      <c r="HX68" s="191">
        <f t="shared" si="448"/>
        <v>0</v>
      </c>
      <c r="HY68" s="191">
        <f t="shared" si="448"/>
        <v>0</v>
      </c>
      <c r="HZ68" s="191">
        <f t="shared" si="448"/>
        <v>0</v>
      </c>
      <c r="IA68" s="191">
        <f t="shared" si="448"/>
        <v>0</v>
      </c>
      <c r="IB68" s="191">
        <f t="shared" si="448"/>
        <v>0</v>
      </c>
      <c r="IC68" s="191">
        <f t="shared" si="448"/>
        <v>0</v>
      </c>
      <c r="ID68" s="191">
        <f t="shared" si="448"/>
        <v>0</v>
      </c>
      <c r="IE68" s="191">
        <f t="shared" si="448"/>
        <v>0</v>
      </c>
      <c r="IF68" s="191">
        <f t="shared" si="448"/>
        <v>0</v>
      </c>
      <c r="IG68" s="191">
        <f t="shared" si="448"/>
        <v>0</v>
      </c>
      <c r="IH68" s="191">
        <f t="shared" si="448"/>
        <v>0</v>
      </c>
      <c r="II68" s="191">
        <f t="shared" si="448"/>
        <v>0</v>
      </c>
      <c r="IJ68" s="191">
        <f t="shared" si="448"/>
        <v>0</v>
      </c>
      <c r="IK68" s="191">
        <f t="shared" si="448"/>
        <v>0</v>
      </c>
      <c r="IL68" s="191">
        <f t="shared" si="448"/>
        <v>0</v>
      </c>
      <c r="IM68" s="191">
        <f t="shared" si="448"/>
        <v>0</v>
      </c>
      <c r="IN68" s="191">
        <f t="shared" si="448"/>
        <v>0</v>
      </c>
      <c r="IO68" s="193">
        <f t="shared" si="448"/>
        <v>0</v>
      </c>
    </row>
    <row r="69" spans="2:249" ht="12.75" thickBot="1">
      <c r="R69" s="230"/>
      <c r="S69" s="256" t="s">
        <v>14</v>
      </c>
      <c r="U69" s="255">
        <f t="shared" si="444"/>
        <v>0</v>
      </c>
      <c r="V69" s="190">
        <f>SUMPRODUCT($G$6:$G$62,V$6:V$62)</f>
        <v>0</v>
      </c>
      <c r="W69" s="191">
        <f t="shared" ref="W69:CH69" si="449">SUMPRODUCT($G$6:$G$62,W$6:W$62)</f>
        <v>0</v>
      </c>
      <c r="X69" s="191">
        <f t="shared" si="449"/>
        <v>0</v>
      </c>
      <c r="Y69" s="191">
        <f t="shared" si="449"/>
        <v>0</v>
      </c>
      <c r="Z69" s="191">
        <f t="shared" si="449"/>
        <v>0</v>
      </c>
      <c r="AA69" s="191">
        <f t="shared" si="449"/>
        <v>0</v>
      </c>
      <c r="AB69" s="191">
        <f t="shared" si="449"/>
        <v>0</v>
      </c>
      <c r="AC69" s="191">
        <f t="shared" si="449"/>
        <v>0</v>
      </c>
      <c r="AD69" s="191">
        <f t="shared" si="449"/>
        <v>0</v>
      </c>
      <c r="AE69" s="191">
        <f t="shared" si="449"/>
        <v>0</v>
      </c>
      <c r="AF69" s="191">
        <f t="shared" si="449"/>
        <v>0</v>
      </c>
      <c r="AG69" s="191">
        <f t="shared" si="449"/>
        <v>0</v>
      </c>
      <c r="AH69" s="191">
        <f t="shared" si="449"/>
        <v>0</v>
      </c>
      <c r="AI69" s="191">
        <f t="shared" si="449"/>
        <v>0</v>
      </c>
      <c r="AJ69" s="191">
        <f t="shared" si="449"/>
        <v>0</v>
      </c>
      <c r="AK69" s="191">
        <f t="shared" si="449"/>
        <v>0</v>
      </c>
      <c r="AL69" s="191">
        <f t="shared" si="449"/>
        <v>0</v>
      </c>
      <c r="AM69" s="191">
        <f t="shared" si="449"/>
        <v>0</v>
      </c>
      <c r="AN69" s="191">
        <f t="shared" si="449"/>
        <v>0</v>
      </c>
      <c r="AO69" s="191">
        <f t="shared" si="449"/>
        <v>0</v>
      </c>
      <c r="AP69" s="191">
        <f t="shared" si="449"/>
        <v>0</v>
      </c>
      <c r="AQ69" s="191">
        <f t="shared" si="449"/>
        <v>0</v>
      </c>
      <c r="AR69" s="191">
        <f t="shared" si="449"/>
        <v>0</v>
      </c>
      <c r="AS69" s="191">
        <f t="shared" si="449"/>
        <v>0</v>
      </c>
      <c r="AT69" s="191">
        <f t="shared" si="449"/>
        <v>0</v>
      </c>
      <c r="AU69" s="191">
        <f t="shared" si="449"/>
        <v>0</v>
      </c>
      <c r="AV69" s="191">
        <f t="shared" si="449"/>
        <v>0</v>
      </c>
      <c r="AW69" s="191">
        <f t="shared" si="449"/>
        <v>0</v>
      </c>
      <c r="AX69" s="191">
        <f t="shared" si="449"/>
        <v>0</v>
      </c>
      <c r="AY69" s="191">
        <f t="shared" si="449"/>
        <v>0</v>
      </c>
      <c r="AZ69" s="191">
        <f t="shared" si="449"/>
        <v>0</v>
      </c>
      <c r="BA69" s="191">
        <f t="shared" si="449"/>
        <v>0</v>
      </c>
      <c r="BB69" s="191">
        <f t="shared" si="449"/>
        <v>0</v>
      </c>
      <c r="BC69" s="191">
        <f t="shared" si="449"/>
        <v>0</v>
      </c>
      <c r="BD69" s="191">
        <f t="shared" si="449"/>
        <v>0</v>
      </c>
      <c r="BE69" s="191">
        <f t="shared" si="449"/>
        <v>0</v>
      </c>
      <c r="BF69" s="191">
        <f t="shared" si="449"/>
        <v>0</v>
      </c>
      <c r="BG69" s="191">
        <f t="shared" si="449"/>
        <v>0</v>
      </c>
      <c r="BH69" s="191">
        <f t="shared" si="449"/>
        <v>0</v>
      </c>
      <c r="BI69" s="191">
        <f t="shared" si="449"/>
        <v>0</v>
      </c>
      <c r="BJ69" s="191">
        <f t="shared" si="449"/>
        <v>0</v>
      </c>
      <c r="BK69" s="191">
        <f t="shared" si="449"/>
        <v>0</v>
      </c>
      <c r="BL69" s="191">
        <f t="shared" si="449"/>
        <v>0</v>
      </c>
      <c r="BM69" s="191">
        <f t="shared" si="449"/>
        <v>0</v>
      </c>
      <c r="BN69" s="191">
        <f t="shared" si="449"/>
        <v>0</v>
      </c>
      <c r="BO69" s="191">
        <f t="shared" si="449"/>
        <v>0</v>
      </c>
      <c r="BP69" s="191">
        <f t="shared" si="449"/>
        <v>0</v>
      </c>
      <c r="BQ69" s="191">
        <f t="shared" si="449"/>
        <v>0</v>
      </c>
      <c r="BR69" s="191">
        <f t="shared" si="449"/>
        <v>0</v>
      </c>
      <c r="BS69" s="191">
        <f t="shared" si="449"/>
        <v>0</v>
      </c>
      <c r="BT69" s="191">
        <f t="shared" si="449"/>
        <v>0</v>
      </c>
      <c r="BU69" s="191">
        <f t="shared" si="449"/>
        <v>0</v>
      </c>
      <c r="BV69" s="191">
        <f t="shared" si="449"/>
        <v>0</v>
      </c>
      <c r="BW69" s="191">
        <f t="shared" si="449"/>
        <v>0</v>
      </c>
      <c r="BX69" s="191">
        <f t="shared" si="449"/>
        <v>0</v>
      </c>
      <c r="BY69" s="191">
        <f t="shared" si="449"/>
        <v>0</v>
      </c>
      <c r="BZ69" s="191">
        <f t="shared" si="449"/>
        <v>0</v>
      </c>
      <c r="CA69" s="191">
        <f t="shared" si="449"/>
        <v>0</v>
      </c>
      <c r="CB69" s="191">
        <f t="shared" si="449"/>
        <v>0</v>
      </c>
      <c r="CC69" s="191">
        <f t="shared" si="449"/>
        <v>0</v>
      </c>
      <c r="CD69" s="191">
        <f t="shared" si="449"/>
        <v>0</v>
      </c>
      <c r="CE69" s="191">
        <f t="shared" si="449"/>
        <v>0</v>
      </c>
      <c r="CF69" s="191">
        <f t="shared" si="449"/>
        <v>0</v>
      </c>
      <c r="CG69" s="191">
        <f t="shared" si="449"/>
        <v>0</v>
      </c>
      <c r="CH69" s="191">
        <f t="shared" si="449"/>
        <v>0</v>
      </c>
      <c r="CI69" s="191">
        <f t="shared" ref="CI69:ET69" si="450">SUMPRODUCT($G$6:$G$62,CI$6:CI$62)</f>
        <v>0</v>
      </c>
      <c r="CJ69" s="191">
        <f t="shared" si="450"/>
        <v>0</v>
      </c>
      <c r="CK69" s="191">
        <f t="shared" si="450"/>
        <v>0</v>
      </c>
      <c r="CL69" s="191">
        <f t="shared" si="450"/>
        <v>0</v>
      </c>
      <c r="CM69" s="191">
        <f t="shared" si="450"/>
        <v>0</v>
      </c>
      <c r="CN69" s="191">
        <f t="shared" si="450"/>
        <v>0</v>
      </c>
      <c r="CO69" s="191">
        <f t="shared" si="450"/>
        <v>0</v>
      </c>
      <c r="CP69" s="191">
        <f t="shared" si="450"/>
        <v>0</v>
      </c>
      <c r="CQ69" s="191">
        <f t="shared" si="450"/>
        <v>0</v>
      </c>
      <c r="CR69" s="191">
        <f t="shared" si="450"/>
        <v>0</v>
      </c>
      <c r="CS69" s="191">
        <f t="shared" si="450"/>
        <v>0</v>
      </c>
      <c r="CT69" s="191">
        <f t="shared" si="450"/>
        <v>0</v>
      </c>
      <c r="CU69" s="191">
        <f t="shared" si="450"/>
        <v>0</v>
      </c>
      <c r="CV69" s="191">
        <f t="shared" si="450"/>
        <v>0</v>
      </c>
      <c r="CW69" s="191">
        <f t="shared" si="450"/>
        <v>0</v>
      </c>
      <c r="CX69" s="191">
        <f t="shared" si="450"/>
        <v>0</v>
      </c>
      <c r="CY69" s="191">
        <f t="shared" si="450"/>
        <v>0</v>
      </c>
      <c r="CZ69" s="191">
        <f t="shared" si="450"/>
        <v>0</v>
      </c>
      <c r="DA69" s="191">
        <f t="shared" si="450"/>
        <v>0</v>
      </c>
      <c r="DB69" s="191">
        <f t="shared" si="450"/>
        <v>0</v>
      </c>
      <c r="DC69" s="191">
        <f t="shared" si="450"/>
        <v>0</v>
      </c>
      <c r="DD69" s="192">
        <f t="shared" si="450"/>
        <v>0</v>
      </c>
      <c r="DE69" s="191">
        <f t="shared" si="450"/>
        <v>0</v>
      </c>
      <c r="DF69" s="191">
        <f t="shared" si="450"/>
        <v>0</v>
      </c>
      <c r="DG69" s="191">
        <f t="shared" si="450"/>
        <v>0</v>
      </c>
      <c r="DH69" s="191">
        <f t="shared" si="450"/>
        <v>0</v>
      </c>
      <c r="DI69" s="191">
        <f t="shared" si="450"/>
        <v>0</v>
      </c>
      <c r="DJ69" s="191">
        <f t="shared" si="450"/>
        <v>0</v>
      </c>
      <c r="DK69" s="191">
        <f t="shared" si="450"/>
        <v>0</v>
      </c>
      <c r="DL69" s="191">
        <f t="shared" si="450"/>
        <v>0</v>
      </c>
      <c r="DM69" s="191">
        <f t="shared" si="450"/>
        <v>0</v>
      </c>
      <c r="DN69" s="191">
        <f t="shared" si="450"/>
        <v>0</v>
      </c>
      <c r="DO69" s="191">
        <f t="shared" si="450"/>
        <v>0</v>
      </c>
      <c r="DP69" s="191">
        <f t="shared" si="450"/>
        <v>0</v>
      </c>
      <c r="DQ69" s="191">
        <f t="shared" si="450"/>
        <v>0</v>
      </c>
      <c r="DR69" s="191">
        <f t="shared" si="450"/>
        <v>0</v>
      </c>
      <c r="DS69" s="191">
        <f t="shared" si="450"/>
        <v>0</v>
      </c>
      <c r="DT69" s="191">
        <f t="shared" si="450"/>
        <v>0</v>
      </c>
      <c r="DU69" s="191">
        <f t="shared" si="450"/>
        <v>0</v>
      </c>
      <c r="DV69" s="191">
        <f t="shared" si="450"/>
        <v>0</v>
      </c>
      <c r="DW69" s="191">
        <f t="shared" si="450"/>
        <v>0</v>
      </c>
      <c r="DX69" s="191">
        <f t="shared" si="450"/>
        <v>0</v>
      </c>
      <c r="DY69" s="191">
        <f t="shared" si="450"/>
        <v>0</v>
      </c>
      <c r="DZ69" s="191">
        <f t="shared" si="450"/>
        <v>0</v>
      </c>
      <c r="EA69" s="191">
        <f t="shared" si="450"/>
        <v>0</v>
      </c>
      <c r="EB69" s="191">
        <f t="shared" si="450"/>
        <v>0</v>
      </c>
      <c r="EC69" s="191">
        <f t="shared" si="450"/>
        <v>0</v>
      </c>
      <c r="ED69" s="191">
        <f t="shared" si="450"/>
        <v>0</v>
      </c>
      <c r="EE69" s="191">
        <f t="shared" si="450"/>
        <v>0</v>
      </c>
      <c r="EF69" s="191">
        <f t="shared" si="450"/>
        <v>0</v>
      </c>
      <c r="EG69" s="191">
        <f t="shared" si="450"/>
        <v>0</v>
      </c>
      <c r="EH69" s="191">
        <f t="shared" si="450"/>
        <v>0</v>
      </c>
      <c r="EI69" s="191">
        <f t="shared" si="450"/>
        <v>0</v>
      </c>
      <c r="EJ69" s="191">
        <f t="shared" si="450"/>
        <v>0</v>
      </c>
      <c r="EK69" s="191">
        <f t="shared" si="450"/>
        <v>0</v>
      </c>
      <c r="EL69" s="191">
        <f t="shared" si="450"/>
        <v>0</v>
      </c>
      <c r="EM69" s="191">
        <f t="shared" si="450"/>
        <v>0</v>
      </c>
      <c r="EN69" s="191">
        <f t="shared" si="450"/>
        <v>0</v>
      </c>
      <c r="EO69" s="191">
        <f t="shared" si="450"/>
        <v>0</v>
      </c>
      <c r="EP69" s="191">
        <f t="shared" si="450"/>
        <v>0</v>
      </c>
      <c r="EQ69" s="191">
        <f t="shared" si="450"/>
        <v>0</v>
      </c>
      <c r="ER69" s="191">
        <f t="shared" si="450"/>
        <v>0</v>
      </c>
      <c r="ES69" s="191">
        <f t="shared" si="450"/>
        <v>0</v>
      </c>
      <c r="ET69" s="191">
        <f t="shared" si="450"/>
        <v>0</v>
      </c>
      <c r="EU69" s="191">
        <f t="shared" ref="EU69:HF69" si="451">SUMPRODUCT($G$6:$G$62,EU$6:EU$62)</f>
        <v>0</v>
      </c>
      <c r="EV69" s="191">
        <f t="shared" si="451"/>
        <v>0</v>
      </c>
      <c r="EW69" s="191">
        <f t="shared" si="451"/>
        <v>0</v>
      </c>
      <c r="EX69" s="191">
        <f t="shared" si="451"/>
        <v>0</v>
      </c>
      <c r="EY69" s="191">
        <f t="shared" si="451"/>
        <v>0</v>
      </c>
      <c r="EZ69" s="191">
        <f t="shared" si="451"/>
        <v>0</v>
      </c>
      <c r="FA69" s="191">
        <f t="shared" si="451"/>
        <v>0</v>
      </c>
      <c r="FB69" s="191">
        <f t="shared" si="451"/>
        <v>0</v>
      </c>
      <c r="FC69" s="191">
        <f t="shared" si="451"/>
        <v>0</v>
      </c>
      <c r="FD69" s="191">
        <f t="shared" si="451"/>
        <v>0</v>
      </c>
      <c r="FE69" s="191">
        <f t="shared" si="451"/>
        <v>0</v>
      </c>
      <c r="FF69" s="191">
        <f t="shared" si="451"/>
        <v>0</v>
      </c>
      <c r="FG69" s="191">
        <f t="shared" si="451"/>
        <v>0</v>
      </c>
      <c r="FH69" s="191">
        <f t="shared" si="451"/>
        <v>0</v>
      </c>
      <c r="FI69" s="191">
        <f t="shared" si="451"/>
        <v>0</v>
      </c>
      <c r="FJ69" s="191">
        <f t="shared" si="451"/>
        <v>0</v>
      </c>
      <c r="FK69" s="191">
        <f t="shared" si="451"/>
        <v>0</v>
      </c>
      <c r="FL69" s="191">
        <f t="shared" si="451"/>
        <v>0</v>
      </c>
      <c r="FM69" s="191">
        <f t="shared" si="451"/>
        <v>0</v>
      </c>
      <c r="FN69" s="191">
        <f t="shared" si="451"/>
        <v>0</v>
      </c>
      <c r="FO69" s="191">
        <f t="shared" si="451"/>
        <v>0</v>
      </c>
      <c r="FP69" s="191">
        <f t="shared" si="451"/>
        <v>0</v>
      </c>
      <c r="FQ69" s="191">
        <f t="shared" si="451"/>
        <v>0</v>
      </c>
      <c r="FR69" s="191">
        <f t="shared" si="451"/>
        <v>0</v>
      </c>
      <c r="FS69" s="191">
        <f t="shared" si="451"/>
        <v>0</v>
      </c>
      <c r="FT69" s="191">
        <f t="shared" si="451"/>
        <v>0</v>
      </c>
      <c r="FU69" s="191">
        <f t="shared" si="451"/>
        <v>0</v>
      </c>
      <c r="FV69" s="191">
        <f t="shared" si="451"/>
        <v>0</v>
      </c>
      <c r="FW69" s="191">
        <f t="shared" si="451"/>
        <v>0</v>
      </c>
      <c r="FX69" s="191">
        <f t="shared" si="451"/>
        <v>0</v>
      </c>
      <c r="FY69" s="191">
        <f t="shared" si="451"/>
        <v>0</v>
      </c>
      <c r="FZ69" s="191">
        <f t="shared" si="451"/>
        <v>0</v>
      </c>
      <c r="GA69" s="191">
        <f t="shared" si="451"/>
        <v>0</v>
      </c>
      <c r="GB69" s="191">
        <f t="shared" si="451"/>
        <v>0</v>
      </c>
      <c r="GC69" s="191">
        <f t="shared" si="451"/>
        <v>0</v>
      </c>
      <c r="GD69" s="191">
        <f t="shared" si="451"/>
        <v>0</v>
      </c>
      <c r="GE69" s="191">
        <f t="shared" si="451"/>
        <v>0</v>
      </c>
      <c r="GF69" s="191">
        <f t="shared" si="451"/>
        <v>0</v>
      </c>
      <c r="GG69" s="191">
        <f t="shared" si="451"/>
        <v>0</v>
      </c>
      <c r="GH69" s="191">
        <f t="shared" si="451"/>
        <v>0</v>
      </c>
      <c r="GI69" s="191">
        <f t="shared" si="451"/>
        <v>0</v>
      </c>
      <c r="GJ69" s="191">
        <f t="shared" si="451"/>
        <v>0</v>
      </c>
      <c r="GK69" s="191">
        <f t="shared" si="451"/>
        <v>0</v>
      </c>
      <c r="GL69" s="191">
        <f t="shared" si="451"/>
        <v>0</v>
      </c>
      <c r="GM69" s="191">
        <f t="shared" si="451"/>
        <v>0</v>
      </c>
      <c r="GN69" s="191">
        <f t="shared" si="451"/>
        <v>0</v>
      </c>
      <c r="GO69" s="191">
        <f t="shared" si="451"/>
        <v>0</v>
      </c>
      <c r="GP69" s="191">
        <f t="shared" si="451"/>
        <v>0</v>
      </c>
      <c r="GQ69" s="191">
        <f t="shared" si="451"/>
        <v>0</v>
      </c>
      <c r="GR69" s="191">
        <f t="shared" si="451"/>
        <v>0</v>
      </c>
      <c r="GS69" s="191">
        <f t="shared" si="451"/>
        <v>0</v>
      </c>
      <c r="GT69" s="191">
        <f t="shared" si="451"/>
        <v>0</v>
      </c>
      <c r="GU69" s="191">
        <f t="shared" si="451"/>
        <v>0</v>
      </c>
      <c r="GV69" s="191">
        <f t="shared" si="451"/>
        <v>0</v>
      </c>
      <c r="GW69" s="191">
        <f t="shared" si="451"/>
        <v>0</v>
      </c>
      <c r="GX69" s="191">
        <f t="shared" si="451"/>
        <v>0</v>
      </c>
      <c r="GY69" s="191">
        <f t="shared" si="451"/>
        <v>0</v>
      </c>
      <c r="GZ69" s="191">
        <f t="shared" si="451"/>
        <v>0</v>
      </c>
      <c r="HA69" s="191">
        <f t="shared" si="451"/>
        <v>0</v>
      </c>
      <c r="HB69" s="191">
        <f t="shared" si="451"/>
        <v>0</v>
      </c>
      <c r="HC69" s="191">
        <f t="shared" si="451"/>
        <v>0</v>
      </c>
      <c r="HD69" s="191">
        <f t="shared" si="451"/>
        <v>0</v>
      </c>
      <c r="HE69" s="191">
        <f t="shared" si="451"/>
        <v>0</v>
      </c>
      <c r="HF69" s="191">
        <f t="shared" si="451"/>
        <v>0</v>
      </c>
      <c r="HG69" s="191">
        <f t="shared" ref="HG69:IO69" si="452">SUMPRODUCT($G$6:$G$62,HG$6:HG$62)</f>
        <v>0</v>
      </c>
      <c r="HH69" s="191">
        <f t="shared" si="452"/>
        <v>0</v>
      </c>
      <c r="HI69" s="191">
        <f t="shared" si="452"/>
        <v>0</v>
      </c>
      <c r="HJ69" s="191">
        <f t="shared" si="452"/>
        <v>0</v>
      </c>
      <c r="HK69" s="191">
        <f t="shared" si="452"/>
        <v>0</v>
      </c>
      <c r="HL69" s="191">
        <f t="shared" si="452"/>
        <v>0</v>
      </c>
      <c r="HM69" s="191">
        <f t="shared" si="452"/>
        <v>0</v>
      </c>
      <c r="HN69" s="191">
        <f t="shared" si="452"/>
        <v>0</v>
      </c>
      <c r="HO69" s="191">
        <f t="shared" si="452"/>
        <v>0</v>
      </c>
      <c r="HP69" s="191">
        <f t="shared" si="452"/>
        <v>0</v>
      </c>
      <c r="HQ69" s="191">
        <f t="shared" si="452"/>
        <v>0</v>
      </c>
      <c r="HR69" s="191">
        <f t="shared" si="452"/>
        <v>0</v>
      </c>
      <c r="HS69" s="191">
        <f t="shared" si="452"/>
        <v>0</v>
      </c>
      <c r="HT69" s="191">
        <f t="shared" si="452"/>
        <v>0</v>
      </c>
      <c r="HU69" s="191">
        <f t="shared" si="452"/>
        <v>0</v>
      </c>
      <c r="HV69" s="191">
        <f t="shared" si="452"/>
        <v>0</v>
      </c>
      <c r="HW69" s="191">
        <f t="shared" si="452"/>
        <v>0</v>
      </c>
      <c r="HX69" s="191">
        <f t="shared" si="452"/>
        <v>0</v>
      </c>
      <c r="HY69" s="191">
        <f t="shared" si="452"/>
        <v>0</v>
      </c>
      <c r="HZ69" s="191">
        <f t="shared" si="452"/>
        <v>0</v>
      </c>
      <c r="IA69" s="191">
        <f t="shared" si="452"/>
        <v>0</v>
      </c>
      <c r="IB69" s="191">
        <f t="shared" si="452"/>
        <v>0</v>
      </c>
      <c r="IC69" s="191">
        <f t="shared" si="452"/>
        <v>0</v>
      </c>
      <c r="ID69" s="191">
        <f t="shared" si="452"/>
        <v>0</v>
      </c>
      <c r="IE69" s="191">
        <f t="shared" si="452"/>
        <v>0</v>
      </c>
      <c r="IF69" s="191">
        <f t="shared" si="452"/>
        <v>0</v>
      </c>
      <c r="IG69" s="191">
        <f t="shared" si="452"/>
        <v>0</v>
      </c>
      <c r="IH69" s="191">
        <f t="shared" si="452"/>
        <v>0</v>
      </c>
      <c r="II69" s="191">
        <f t="shared" si="452"/>
        <v>0</v>
      </c>
      <c r="IJ69" s="191">
        <f t="shared" si="452"/>
        <v>0</v>
      </c>
      <c r="IK69" s="191">
        <f t="shared" si="452"/>
        <v>0</v>
      </c>
      <c r="IL69" s="191">
        <f t="shared" si="452"/>
        <v>0</v>
      </c>
      <c r="IM69" s="191">
        <f t="shared" si="452"/>
        <v>0</v>
      </c>
      <c r="IN69" s="191">
        <f t="shared" si="452"/>
        <v>0</v>
      </c>
      <c r="IO69" s="193">
        <f t="shared" si="452"/>
        <v>0</v>
      </c>
    </row>
    <row r="70" spans="2:249" ht="12.75" thickBot="1">
      <c r="R70" s="230"/>
      <c r="S70" s="256" t="s">
        <v>22</v>
      </c>
      <c r="U70" s="255">
        <f t="shared" si="444"/>
        <v>0</v>
      </c>
      <c r="V70" s="190">
        <f>SUMPRODUCT($H$6:$H$62,V$6:V$62)</f>
        <v>0</v>
      </c>
      <c r="W70" s="191">
        <f t="shared" ref="W70:CH70" si="453">SUMPRODUCT($H$6:$H$62,W$6:W$62)</f>
        <v>0</v>
      </c>
      <c r="X70" s="191">
        <f t="shared" si="453"/>
        <v>0</v>
      </c>
      <c r="Y70" s="191">
        <f t="shared" si="453"/>
        <v>0</v>
      </c>
      <c r="Z70" s="191">
        <f t="shared" si="453"/>
        <v>0</v>
      </c>
      <c r="AA70" s="191">
        <f t="shared" si="453"/>
        <v>0</v>
      </c>
      <c r="AB70" s="191">
        <f t="shared" si="453"/>
        <v>0</v>
      </c>
      <c r="AC70" s="191">
        <f t="shared" si="453"/>
        <v>0</v>
      </c>
      <c r="AD70" s="191">
        <f t="shared" si="453"/>
        <v>0</v>
      </c>
      <c r="AE70" s="191">
        <f t="shared" si="453"/>
        <v>0</v>
      </c>
      <c r="AF70" s="191">
        <f t="shared" si="453"/>
        <v>0</v>
      </c>
      <c r="AG70" s="191">
        <f t="shared" si="453"/>
        <v>0</v>
      </c>
      <c r="AH70" s="191">
        <f t="shared" si="453"/>
        <v>0</v>
      </c>
      <c r="AI70" s="191">
        <f t="shared" si="453"/>
        <v>0</v>
      </c>
      <c r="AJ70" s="191">
        <f t="shared" si="453"/>
        <v>0</v>
      </c>
      <c r="AK70" s="191">
        <f t="shared" si="453"/>
        <v>0</v>
      </c>
      <c r="AL70" s="191">
        <f t="shared" si="453"/>
        <v>0</v>
      </c>
      <c r="AM70" s="191">
        <f t="shared" si="453"/>
        <v>0</v>
      </c>
      <c r="AN70" s="191">
        <f t="shared" si="453"/>
        <v>0</v>
      </c>
      <c r="AO70" s="191">
        <f t="shared" si="453"/>
        <v>0</v>
      </c>
      <c r="AP70" s="191">
        <f t="shared" si="453"/>
        <v>0</v>
      </c>
      <c r="AQ70" s="191">
        <f t="shared" si="453"/>
        <v>0</v>
      </c>
      <c r="AR70" s="191">
        <f t="shared" si="453"/>
        <v>0</v>
      </c>
      <c r="AS70" s="191">
        <f t="shared" si="453"/>
        <v>0</v>
      </c>
      <c r="AT70" s="191">
        <f t="shared" si="453"/>
        <v>0</v>
      </c>
      <c r="AU70" s="191">
        <f t="shared" si="453"/>
        <v>0</v>
      </c>
      <c r="AV70" s="191">
        <f t="shared" si="453"/>
        <v>0</v>
      </c>
      <c r="AW70" s="191">
        <f t="shared" si="453"/>
        <v>0</v>
      </c>
      <c r="AX70" s="191">
        <f t="shared" si="453"/>
        <v>0</v>
      </c>
      <c r="AY70" s="191">
        <f t="shared" si="453"/>
        <v>0</v>
      </c>
      <c r="AZ70" s="191">
        <f t="shared" si="453"/>
        <v>0</v>
      </c>
      <c r="BA70" s="191">
        <f t="shared" si="453"/>
        <v>0</v>
      </c>
      <c r="BB70" s="191">
        <f t="shared" si="453"/>
        <v>0</v>
      </c>
      <c r="BC70" s="191">
        <f t="shared" si="453"/>
        <v>0</v>
      </c>
      <c r="BD70" s="191">
        <f t="shared" si="453"/>
        <v>0</v>
      </c>
      <c r="BE70" s="191">
        <f t="shared" si="453"/>
        <v>0</v>
      </c>
      <c r="BF70" s="191">
        <f t="shared" si="453"/>
        <v>0</v>
      </c>
      <c r="BG70" s="191">
        <f t="shared" si="453"/>
        <v>0</v>
      </c>
      <c r="BH70" s="191">
        <f t="shared" si="453"/>
        <v>0</v>
      </c>
      <c r="BI70" s="191">
        <f t="shared" si="453"/>
        <v>0</v>
      </c>
      <c r="BJ70" s="191">
        <f t="shared" si="453"/>
        <v>0</v>
      </c>
      <c r="BK70" s="191">
        <f t="shared" si="453"/>
        <v>0</v>
      </c>
      <c r="BL70" s="191">
        <f t="shared" si="453"/>
        <v>0</v>
      </c>
      <c r="BM70" s="191">
        <f t="shared" si="453"/>
        <v>0</v>
      </c>
      <c r="BN70" s="191">
        <f t="shared" si="453"/>
        <v>0</v>
      </c>
      <c r="BO70" s="191">
        <f t="shared" si="453"/>
        <v>0</v>
      </c>
      <c r="BP70" s="191">
        <f t="shared" si="453"/>
        <v>0</v>
      </c>
      <c r="BQ70" s="191">
        <f t="shared" si="453"/>
        <v>0</v>
      </c>
      <c r="BR70" s="191">
        <f t="shared" si="453"/>
        <v>0</v>
      </c>
      <c r="BS70" s="191">
        <f t="shared" si="453"/>
        <v>0</v>
      </c>
      <c r="BT70" s="191">
        <f t="shared" si="453"/>
        <v>0</v>
      </c>
      <c r="BU70" s="191">
        <f t="shared" si="453"/>
        <v>0</v>
      </c>
      <c r="BV70" s="191">
        <f t="shared" si="453"/>
        <v>0</v>
      </c>
      <c r="BW70" s="191">
        <f t="shared" si="453"/>
        <v>0</v>
      </c>
      <c r="BX70" s="191">
        <f t="shared" si="453"/>
        <v>0</v>
      </c>
      <c r="BY70" s="191">
        <f t="shared" si="453"/>
        <v>0</v>
      </c>
      <c r="BZ70" s="191">
        <f t="shared" si="453"/>
        <v>0</v>
      </c>
      <c r="CA70" s="191">
        <f t="shared" si="453"/>
        <v>0</v>
      </c>
      <c r="CB70" s="191">
        <f t="shared" si="453"/>
        <v>0</v>
      </c>
      <c r="CC70" s="191">
        <f t="shared" si="453"/>
        <v>0</v>
      </c>
      <c r="CD70" s="191">
        <f t="shared" si="453"/>
        <v>0</v>
      </c>
      <c r="CE70" s="191">
        <f t="shared" si="453"/>
        <v>0</v>
      </c>
      <c r="CF70" s="191">
        <f t="shared" si="453"/>
        <v>0</v>
      </c>
      <c r="CG70" s="191">
        <f t="shared" si="453"/>
        <v>0</v>
      </c>
      <c r="CH70" s="191">
        <f t="shared" si="453"/>
        <v>0</v>
      </c>
      <c r="CI70" s="191">
        <f t="shared" ref="CI70:ET70" si="454">SUMPRODUCT($H$6:$H$62,CI$6:CI$62)</f>
        <v>0</v>
      </c>
      <c r="CJ70" s="191">
        <f t="shared" si="454"/>
        <v>0</v>
      </c>
      <c r="CK70" s="191">
        <f t="shared" si="454"/>
        <v>0</v>
      </c>
      <c r="CL70" s="191">
        <f t="shared" si="454"/>
        <v>0</v>
      </c>
      <c r="CM70" s="191">
        <f t="shared" si="454"/>
        <v>0</v>
      </c>
      <c r="CN70" s="191">
        <f t="shared" si="454"/>
        <v>0</v>
      </c>
      <c r="CO70" s="191">
        <f t="shared" si="454"/>
        <v>0</v>
      </c>
      <c r="CP70" s="191">
        <f t="shared" si="454"/>
        <v>0</v>
      </c>
      <c r="CQ70" s="191">
        <f t="shared" si="454"/>
        <v>0</v>
      </c>
      <c r="CR70" s="191">
        <f t="shared" si="454"/>
        <v>0</v>
      </c>
      <c r="CS70" s="191">
        <f t="shared" si="454"/>
        <v>0</v>
      </c>
      <c r="CT70" s="191">
        <f t="shared" si="454"/>
        <v>0</v>
      </c>
      <c r="CU70" s="191">
        <f t="shared" si="454"/>
        <v>0</v>
      </c>
      <c r="CV70" s="191">
        <f t="shared" si="454"/>
        <v>0</v>
      </c>
      <c r="CW70" s="191">
        <f t="shared" si="454"/>
        <v>0</v>
      </c>
      <c r="CX70" s="191">
        <f t="shared" si="454"/>
        <v>0</v>
      </c>
      <c r="CY70" s="191">
        <f t="shared" si="454"/>
        <v>0</v>
      </c>
      <c r="CZ70" s="191">
        <f t="shared" si="454"/>
        <v>0</v>
      </c>
      <c r="DA70" s="191">
        <f t="shared" si="454"/>
        <v>0</v>
      </c>
      <c r="DB70" s="191">
        <f t="shared" si="454"/>
        <v>0</v>
      </c>
      <c r="DC70" s="191">
        <f t="shared" si="454"/>
        <v>0</v>
      </c>
      <c r="DD70" s="192">
        <f t="shared" si="454"/>
        <v>0</v>
      </c>
      <c r="DE70" s="191">
        <f t="shared" si="454"/>
        <v>0</v>
      </c>
      <c r="DF70" s="191">
        <f t="shared" si="454"/>
        <v>0</v>
      </c>
      <c r="DG70" s="191">
        <f t="shared" si="454"/>
        <v>0</v>
      </c>
      <c r="DH70" s="191">
        <f t="shared" si="454"/>
        <v>0</v>
      </c>
      <c r="DI70" s="191">
        <f t="shared" si="454"/>
        <v>0</v>
      </c>
      <c r="DJ70" s="191">
        <f t="shared" si="454"/>
        <v>0</v>
      </c>
      <c r="DK70" s="191">
        <f t="shared" si="454"/>
        <v>0</v>
      </c>
      <c r="DL70" s="191">
        <f t="shared" si="454"/>
        <v>0</v>
      </c>
      <c r="DM70" s="191">
        <f t="shared" si="454"/>
        <v>0</v>
      </c>
      <c r="DN70" s="191">
        <f t="shared" si="454"/>
        <v>0</v>
      </c>
      <c r="DO70" s="191">
        <f t="shared" si="454"/>
        <v>0</v>
      </c>
      <c r="DP70" s="191">
        <f t="shared" si="454"/>
        <v>0</v>
      </c>
      <c r="DQ70" s="191">
        <f t="shared" si="454"/>
        <v>0</v>
      </c>
      <c r="DR70" s="191">
        <f t="shared" si="454"/>
        <v>0</v>
      </c>
      <c r="DS70" s="191">
        <f t="shared" si="454"/>
        <v>0</v>
      </c>
      <c r="DT70" s="191">
        <f t="shared" si="454"/>
        <v>0</v>
      </c>
      <c r="DU70" s="191">
        <f t="shared" si="454"/>
        <v>0</v>
      </c>
      <c r="DV70" s="191">
        <f t="shared" si="454"/>
        <v>0</v>
      </c>
      <c r="DW70" s="191">
        <f t="shared" si="454"/>
        <v>0</v>
      </c>
      <c r="DX70" s="191">
        <f t="shared" si="454"/>
        <v>0</v>
      </c>
      <c r="DY70" s="191">
        <f t="shared" si="454"/>
        <v>0</v>
      </c>
      <c r="DZ70" s="191">
        <f t="shared" si="454"/>
        <v>0</v>
      </c>
      <c r="EA70" s="191">
        <f t="shared" si="454"/>
        <v>0</v>
      </c>
      <c r="EB70" s="191">
        <f t="shared" si="454"/>
        <v>0</v>
      </c>
      <c r="EC70" s="191">
        <f t="shared" si="454"/>
        <v>0</v>
      </c>
      <c r="ED70" s="191">
        <f t="shared" si="454"/>
        <v>0</v>
      </c>
      <c r="EE70" s="191">
        <f t="shared" si="454"/>
        <v>0</v>
      </c>
      <c r="EF70" s="191">
        <f t="shared" si="454"/>
        <v>0</v>
      </c>
      <c r="EG70" s="191">
        <f t="shared" si="454"/>
        <v>0</v>
      </c>
      <c r="EH70" s="191">
        <f t="shared" si="454"/>
        <v>0</v>
      </c>
      <c r="EI70" s="191">
        <f t="shared" si="454"/>
        <v>0</v>
      </c>
      <c r="EJ70" s="191">
        <f t="shared" si="454"/>
        <v>0</v>
      </c>
      <c r="EK70" s="191">
        <f t="shared" si="454"/>
        <v>0</v>
      </c>
      <c r="EL70" s="191">
        <f t="shared" si="454"/>
        <v>0</v>
      </c>
      <c r="EM70" s="191">
        <f t="shared" si="454"/>
        <v>0</v>
      </c>
      <c r="EN70" s="191">
        <f t="shared" si="454"/>
        <v>0</v>
      </c>
      <c r="EO70" s="191">
        <f t="shared" si="454"/>
        <v>0</v>
      </c>
      <c r="EP70" s="191">
        <f t="shared" si="454"/>
        <v>0</v>
      </c>
      <c r="EQ70" s="191">
        <f t="shared" si="454"/>
        <v>0</v>
      </c>
      <c r="ER70" s="191">
        <f t="shared" si="454"/>
        <v>0</v>
      </c>
      <c r="ES70" s="191">
        <f t="shared" si="454"/>
        <v>0</v>
      </c>
      <c r="ET70" s="191">
        <f t="shared" si="454"/>
        <v>0</v>
      </c>
      <c r="EU70" s="191">
        <f t="shared" ref="EU70:HF70" si="455">SUMPRODUCT($H$6:$H$62,EU$6:EU$62)</f>
        <v>0</v>
      </c>
      <c r="EV70" s="191">
        <f t="shared" si="455"/>
        <v>0</v>
      </c>
      <c r="EW70" s="191">
        <f t="shared" si="455"/>
        <v>0</v>
      </c>
      <c r="EX70" s="191">
        <f t="shared" si="455"/>
        <v>0</v>
      </c>
      <c r="EY70" s="191">
        <f t="shared" si="455"/>
        <v>0</v>
      </c>
      <c r="EZ70" s="191">
        <f t="shared" si="455"/>
        <v>0</v>
      </c>
      <c r="FA70" s="191">
        <f t="shared" si="455"/>
        <v>0</v>
      </c>
      <c r="FB70" s="191">
        <f t="shared" si="455"/>
        <v>0</v>
      </c>
      <c r="FC70" s="191">
        <f t="shared" si="455"/>
        <v>0</v>
      </c>
      <c r="FD70" s="191">
        <f t="shared" si="455"/>
        <v>0</v>
      </c>
      <c r="FE70" s="191">
        <f t="shared" si="455"/>
        <v>0</v>
      </c>
      <c r="FF70" s="191">
        <f t="shared" si="455"/>
        <v>0</v>
      </c>
      <c r="FG70" s="191">
        <f t="shared" si="455"/>
        <v>0</v>
      </c>
      <c r="FH70" s="191">
        <f t="shared" si="455"/>
        <v>0</v>
      </c>
      <c r="FI70" s="191">
        <f t="shared" si="455"/>
        <v>0</v>
      </c>
      <c r="FJ70" s="191">
        <f t="shared" si="455"/>
        <v>0</v>
      </c>
      <c r="FK70" s="191">
        <f t="shared" si="455"/>
        <v>0</v>
      </c>
      <c r="FL70" s="191">
        <f t="shared" si="455"/>
        <v>0</v>
      </c>
      <c r="FM70" s="191">
        <f t="shared" si="455"/>
        <v>0</v>
      </c>
      <c r="FN70" s="191">
        <f t="shared" si="455"/>
        <v>0</v>
      </c>
      <c r="FO70" s="191">
        <f t="shared" si="455"/>
        <v>0</v>
      </c>
      <c r="FP70" s="191">
        <f t="shared" si="455"/>
        <v>0</v>
      </c>
      <c r="FQ70" s="191">
        <f t="shared" si="455"/>
        <v>0</v>
      </c>
      <c r="FR70" s="191">
        <f t="shared" si="455"/>
        <v>0</v>
      </c>
      <c r="FS70" s="191">
        <f t="shared" si="455"/>
        <v>0</v>
      </c>
      <c r="FT70" s="191">
        <f t="shared" si="455"/>
        <v>0</v>
      </c>
      <c r="FU70" s="191">
        <f t="shared" si="455"/>
        <v>0</v>
      </c>
      <c r="FV70" s="191">
        <f t="shared" si="455"/>
        <v>0</v>
      </c>
      <c r="FW70" s="191">
        <f t="shared" si="455"/>
        <v>0</v>
      </c>
      <c r="FX70" s="191">
        <f t="shared" si="455"/>
        <v>0</v>
      </c>
      <c r="FY70" s="191">
        <f t="shared" si="455"/>
        <v>0</v>
      </c>
      <c r="FZ70" s="191">
        <f t="shared" si="455"/>
        <v>0</v>
      </c>
      <c r="GA70" s="191">
        <f t="shared" si="455"/>
        <v>0</v>
      </c>
      <c r="GB70" s="191">
        <f t="shared" si="455"/>
        <v>0</v>
      </c>
      <c r="GC70" s="191">
        <f t="shared" si="455"/>
        <v>0</v>
      </c>
      <c r="GD70" s="191">
        <f t="shared" si="455"/>
        <v>0</v>
      </c>
      <c r="GE70" s="191">
        <f t="shared" si="455"/>
        <v>0</v>
      </c>
      <c r="GF70" s="191">
        <f t="shared" si="455"/>
        <v>0</v>
      </c>
      <c r="GG70" s="191">
        <f t="shared" si="455"/>
        <v>0</v>
      </c>
      <c r="GH70" s="191">
        <f t="shared" si="455"/>
        <v>0</v>
      </c>
      <c r="GI70" s="191">
        <f t="shared" si="455"/>
        <v>0</v>
      </c>
      <c r="GJ70" s="191">
        <f t="shared" si="455"/>
        <v>0</v>
      </c>
      <c r="GK70" s="191">
        <f t="shared" si="455"/>
        <v>0</v>
      </c>
      <c r="GL70" s="191">
        <f t="shared" si="455"/>
        <v>0</v>
      </c>
      <c r="GM70" s="191">
        <f t="shared" si="455"/>
        <v>0</v>
      </c>
      <c r="GN70" s="191">
        <f t="shared" si="455"/>
        <v>0</v>
      </c>
      <c r="GO70" s="191">
        <f t="shared" si="455"/>
        <v>0</v>
      </c>
      <c r="GP70" s="191">
        <f t="shared" si="455"/>
        <v>0</v>
      </c>
      <c r="GQ70" s="191">
        <f t="shared" si="455"/>
        <v>0</v>
      </c>
      <c r="GR70" s="191">
        <f t="shared" si="455"/>
        <v>0</v>
      </c>
      <c r="GS70" s="191">
        <f t="shared" si="455"/>
        <v>0</v>
      </c>
      <c r="GT70" s="191">
        <f t="shared" si="455"/>
        <v>0</v>
      </c>
      <c r="GU70" s="191">
        <f t="shared" si="455"/>
        <v>0</v>
      </c>
      <c r="GV70" s="191">
        <f t="shared" si="455"/>
        <v>0</v>
      </c>
      <c r="GW70" s="191">
        <f t="shared" si="455"/>
        <v>0</v>
      </c>
      <c r="GX70" s="191">
        <f t="shared" si="455"/>
        <v>0</v>
      </c>
      <c r="GY70" s="191">
        <f t="shared" si="455"/>
        <v>0</v>
      </c>
      <c r="GZ70" s="191">
        <f t="shared" si="455"/>
        <v>0</v>
      </c>
      <c r="HA70" s="191">
        <f t="shared" si="455"/>
        <v>0</v>
      </c>
      <c r="HB70" s="191">
        <f t="shared" si="455"/>
        <v>0</v>
      </c>
      <c r="HC70" s="191">
        <f t="shared" si="455"/>
        <v>0</v>
      </c>
      <c r="HD70" s="191">
        <f t="shared" si="455"/>
        <v>0</v>
      </c>
      <c r="HE70" s="191">
        <f t="shared" si="455"/>
        <v>0</v>
      </c>
      <c r="HF70" s="191">
        <f t="shared" si="455"/>
        <v>0</v>
      </c>
      <c r="HG70" s="191">
        <f t="shared" ref="HG70:IO70" si="456">SUMPRODUCT($H$6:$H$62,HG$6:HG$62)</f>
        <v>0</v>
      </c>
      <c r="HH70" s="191">
        <f t="shared" si="456"/>
        <v>0</v>
      </c>
      <c r="HI70" s="191">
        <f t="shared" si="456"/>
        <v>0</v>
      </c>
      <c r="HJ70" s="191">
        <f t="shared" si="456"/>
        <v>0</v>
      </c>
      <c r="HK70" s="191">
        <f t="shared" si="456"/>
        <v>0</v>
      </c>
      <c r="HL70" s="191">
        <f t="shared" si="456"/>
        <v>0</v>
      </c>
      <c r="HM70" s="191">
        <f t="shared" si="456"/>
        <v>0</v>
      </c>
      <c r="HN70" s="191">
        <f t="shared" si="456"/>
        <v>0</v>
      </c>
      <c r="HO70" s="191">
        <f t="shared" si="456"/>
        <v>0</v>
      </c>
      <c r="HP70" s="191">
        <f t="shared" si="456"/>
        <v>0</v>
      </c>
      <c r="HQ70" s="191">
        <f t="shared" si="456"/>
        <v>0</v>
      </c>
      <c r="HR70" s="191">
        <f t="shared" si="456"/>
        <v>0</v>
      </c>
      <c r="HS70" s="191">
        <f t="shared" si="456"/>
        <v>0</v>
      </c>
      <c r="HT70" s="191">
        <f t="shared" si="456"/>
        <v>0</v>
      </c>
      <c r="HU70" s="191">
        <f t="shared" si="456"/>
        <v>0</v>
      </c>
      <c r="HV70" s="191">
        <f t="shared" si="456"/>
        <v>0</v>
      </c>
      <c r="HW70" s="191">
        <f t="shared" si="456"/>
        <v>0</v>
      </c>
      <c r="HX70" s="191">
        <f t="shared" si="456"/>
        <v>0</v>
      </c>
      <c r="HY70" s="191">
        <f t="shared" si="456"/>
        <v>0</v>
      </c>
      <c r="HZ70" s="191">
        <f t="shared" si="456"/>
        <v>0</v>
      </c>
      <c r="IA70" s="191">
        <f t="shared" si="456"/>
        <v>0</v>
      </c>
      <c r="IB70" s="191">
        <f t="shared" si="456"/>
        <v>0</v>
      </c>
      <c r="IC70" s="191">
        <f t="shared" si="456"/>
        <v>0</v>
      </c>
      <c r="ID70" s="191">
        <f t="shared" si="456"/>
        <v>0</v>
      </c>
      <c r="IE70" s="191">
        <f t="shared" si="456"/>
        <v>0</v>
      </c>
      <c r="IF70" s="191">
        <f t="shared" si="456"/>
        <v>0</v>
      </c>
      <c r="IG70" s="191">
        <f t="shared" si="456"/>
        <v>0</v>
      </c>
      <c r="IH70" s="191">
        <f t="shared" si="456"/>
        <v>0</v>
      </c>
      <c r="II70" s="191">
        <f t="shared" si="456"/>
        <v>0</v>
      </c>
      <c r="IJ70" s="191">
        <f t="shared" si="456"/>
        <v>0</v>
      </c>
      <c r="IK70" s="191">
        <f t="shared" si="456"/>
        <v>0</v>
      </c>
      <c r="IL70" s="191">
        <f t="shared" si="456"/>
        <v>0</v>
      </c>
      <c r="IM70" s="191">
        <f t="shared" si="456"/>
        <v>0</v>
      </c>
      <c r="IN70" s="191">
        <f t="shared" si="456"/>
        <v>0</v>
      </c>
      <c r="IO70" s="193">
        <f t="shared" si="456"/>
        <v>0</v>
      </c>
    </row>
    <row r="71" spans="2:249" ht="12.75" thickBot="1">
      <c r="R71" s="230"/>
      <c r="S71" s="256" t="s">
        <v>16</v>
      </c>
      <c r="U71" s="255">
        <f t="shared" si="444"/>
        <v>0</v>
      </c>
      <c r="V71" s="190">
        <f>SUMPRODUCT($I$6:$I$62,V$6:V$62)</f>
        <v>0</v>
      </c>
      <c r="W71" s="191">
        <f t="shared" ref="W71:CH71" si="457">SUMPRODUCT($I$6:$I$62,W$6:W$62)</f>
        <v>0</v>
      </c>
      <c r="X71" s="191">
        <f t="shared" si="457"/>
        <v>0</v>
      </c>
      <c r="Y71" s="191">
        <f t="shared" si="457"/>
        <v>0</v>
      </c>
      <c r="Z71" s="191">
        <f t="shared" si="457"/>
        <v>0</v>
      </c>
      <c r="AA71" s="191">
        <f t="shared" si="457"/>
        <v>0</v>
      </c>
      <c r="AB71" s="191">
        <f t="shared" si="457"/>
        <v>0</v>
      </c>
      <c r="AC71" s="191">
        <f t="shared" si="457"/>
        <v>0</v>
      </c>
      <c r="AD71" s="191">
        <f t="shared" si="457"/>
        <v>0</v>
      </c>
      <c r="AE71" s="191">
        <f t="shared" si="457"/>
        <v>0</v>
      </c>
      <c r="AF71" s="191">
        <f t="shared" si="457"/>
        <v>0</v>
      </c>
      <c r="AG71" s="191">
        <f t="shared" si="457"/>
        <v>0</v>
      </c>
      <c r="AH71" s="191">
        <f t="shared" si="457"/>
        <v>0</v>
      </c>
      <c r="AI71" s="191">
        <f t="shared" si="457"/>
        <v>0</v>
      </c>
      <c r="AJ71" s="191">
        <f t="shared" si="457"/>
        <v>0</v>
      </c>
      <c r="AK71" s="191">
        <f t="shared" si="457"/>
        <v>0</v>
      </c>
      <c r="AL71" s="191">
        <f t="shared" si="457"/>
        <v>0</v>
      </c>
      <c r="AM71" s="191">
        <f t="shared" si="457"/>
        <v>0</v>
      </c>
      <c r="AN71" s="191">
        <f t="shared" si="457"/>
        <v>0</v>
      </c>
      <c r="AO71" s="191">
        <f t="shared" si="457"/>
        <v>0</v>
      </c>
      <c r="AP71" s="191">
        <f t="shared" si="457"/>
        <v>0</v>
      </c>
      <c r="AQ71" s="191">
        <f t="shared" si="457"/>
        <v>0</v>
      </c>
      <c r="AR71" s="191">
        <f t="shared" si="457"/>
        <v>0</v>
      </c>
      <c r="AS71" s="191">
        <f t="shared" si="457"/>
        <v>0</v>
      </c>
      <c r="AT71" s="191">
        <f t="shared" si="457"/>
        <v>0</v>
      </c>
      <c r="AU71" s="191">
        <f t="shared" si="457"/>
        <v>0</v>
      </c>
      <c r="AV71" s="191">
        <f t="shared" si="457"/>
        <v>0</v>
      </c>
      <c r="AW71" s="191">
        <f t="shared" si="457"/>
        <v>0</v>
      </c>
      <c r="AX71" s="191">
        <f t="shared" si="457"/>
        <v>0</v>
      </c>
      <c r="AY71" s="191">
        <f t="shared" si="457"/>
        <v>0</v>
      </c>
      <c r="AZ71" s="191">
        <f t="shared" si="457"/>
        <v>0</v>
      </c>
      <c r="BA71" s="191">
        <f t="shared" si="457"/>
        <v>0</v>
      </c>
      <c r="BB71" s="191">
        <f t="shared" si="457"/>
        <v>0</v>
      </c>
      <c r="BC71" s="191">
        <f t="shared" si="457"/>
        <v>0</v>
      </c>
      <c r="BD71" s="191">
        <f t="shared" si="457"/>
        <v>0</v>
      </c>
      <c r="BE71" s="191">
        <f t="shared" si="457"/>
        <v>0</v>
      </c>
      <c r="BF71" s="191">
        <f t="shared" si="457"/>
        <v>0</v>
      </c>
      <c r="BG71" s="191">
        <f t="shared" si="457"/>
        <v>0</v>
      </c>
      <c r="BH71" s="191">
        <f t="shared" si="457"/>
        <v>0</v>
      </c>
      <c r="BI71" s="191">
        <f t="shared" si="457"/>
        <v>0</v>
      </c>
      <c r="BJ71" s="191">
        <f t="shared" si="457"/>
        <v>0</v>
      </c>
      <c r="BK71" s="191">
        <f t="shared" si="457"/>
        <v>0</v>
      </c>
      <c r="BL71" s="191">
        <f t="shared" si="457"/>
        <v>0</v>
      </c>
      <c r="BM71" s="191">
        <f t="shared" si="457"/>
        <v>0</v>
      </c>
      <c r="BN71" s="191">
        <f t="shared" si="457"/>
        <v>0</v>
      </c>
      <c r="BO71" s="191">
        <f t="shared" si="457"/>
        <v>0</v>
      </c>
      <c r="BP71" s="191">
        <f t="shared" si="457"/>
        <v>0</v>
      </c>
      <c r="BQ71" s="191">
        <f t="shared" si="457"/>
        <v>0</v>
      </c>
      <c r="BR71" s="191">
        <f t="shared" si="457"/>
        <v>0</v>
      </c>
      <c r="BS71" s="191">
        <f t="shared" si="457"/>
        <v>0</v>
      </c>
      <c r="BT71" s="191">
        <f t="shared" si="457"/>
        <v>0</v>
      </c>
      <c r="BU71" s="191">
        <f t="shared" si="457"/>
        <v>0</v>
      </c>
      <c r="BV71" s="191">
        <f t="shared" si="457"/>
        <v>0</v>
      </c>
      <c r="BW71" s="191">
        <f t="shared" si="457"/>
        <v>0</v>
      </c>
      <c r="BX71" s="191">
        <f t="shared" si="457"/>
        <v>0</v>
      </c>
      <c r="BY71" s="191">
        <f t="shared" si="457"/>
        <v>0</v>
      </c>
      <c r="BZ71" s="191">
        <f t="shared" si="457"/>
        <v>0</v>
      </c>
      <c r="CA71" s="191">
        <f t="shared" si="457"/>
        <v>0</v>
      </c>
      <c r="CB71" s="191">
        <f t="shared" si="457"/>
        <v>0</v>
      </c>
      <c r="CC71" s="191">
        <f t="shared" si="457"/>
        <v>0</v>
      </c>
      <c r="CD71" s="191">
        <f t="shared" si="457"/>
        <v>0</v>
      </c>
      <c r="CE71" s="191">
        <f t="shared" si="457"/>
        <v>0</v>
      </c>
      <c r="CF71" s="191">
        <f t="shared" si="457"/>
        <v>0</v>
      </c>
      <c r="CG71" s="191">
        <f t="shared" si="457"/>
        <v>0</v>
      </c>
      <c r="CH71" s="191">
        <f t="shared" si="457"/>
        <v>0</v>
      </c>
      <c r="CI71" s="191">
        <f t="shared" ref="CI71:ET71" si="458">SUMPRODUCT($I$6:$I$62,CI$6:CI$62)</f>
        <v>0</v>
      </c>
      <c r="CJ71" s="191">
        <f t="shared" si="458"/>
        <v>0</v>
      </c>
      <c r="CK71" s="191">
        <f t="shared" si="458"/>
        <v>0</v>
      </c>
      <c r="CL71" s="191">
        <f t="shared" si="458"/>
        <v>0</v>
      </c>
      <c r="CM71" s="191">
        <f t="shared" si="458"/>
        <v>0</v>
      </c>
      <c r="CN71" s="191">
        <f t="shared" si="458"/>
        <v>0</v>
      </c>
      <c r="CO71" s="191">
        <f t="shared" si="458"/>
        <v>0</v>
      </c>
      <c r="CP71" s="191">
        <f t="shared" si="458"/>
        <v>0</v>
      </c>
      <c r="CQ71" s="191">
        <f t="shared" si="458"/>
        <v>0</v>
      </c>
      <c r="CR71" s="191">
        <f t="shared" si="458"/>
        <v>0</v>
      </c>
      <c r="CS71" s="191">
        <f t="shared" si="458"/>
        <v>0</v>
      </c>
      <c r="CT71" s="191">
        <f t="shared" si="458"/>
        <v>0</v>
      </c>
      <c r="CU71" s="191">
        <f t="shared" si="458"/>
        <v>0</v>
      </c>
      <c r="CV71" s="191">
        <f t="shared" si="458"/>
        <v>0</v>
      </c>
      <c r="CW71" s="191">
        <f t="shared" si="458"/>
        <v>0</v>
      </c>
      <c r="CX71" s="191">
        <f t="shared" si="458"/>
        <v>0</v>
      </c>
      <c r="CY71" s="191">
        <f t="shared" si="458"/>
        <v>0</v>
      </c>
      <c r="CZ71" s="191">
        <f t="shared" si="458"/>
        <v>0</v>
      </c>
      <c r="DA71" s="191">
        <f t="shared" si="458"/>
        <v>0</v>
      </c>
      <c r="DB71" s="191">
        <f t="shared" si="458"/>
        <v>0</v>
      </c>
      <c r="DC71" s="191">
        <f t="shared" si="458"/>
        <v>0</v>
      </c>
      <c r="DD71" s="192">
        <f t="shared" si="458"/>
        <v>0</v>
      </c>
      <c r="DE71" s="191">
        <f t="shared" si="458"/>
        <v>0</v>
      </c>
      <c r="DF71" s="191">
        <f t="shared" si="458"/>
        <v>0</v>
      </c>
      <c r="DG71" s="191">
        <f t="shared" si="458"/>
        <v>0</v>
      </c>
      <c r="DH71" s="191">
        <f t="shared" si="458"/>
        <v>0</v>
      </c>
      <c r="DI71" s="191">
        <f t="shared" si="458"/>
        <v>0</v>
      </c>
      <c r="DJ71" s="191">
        <f t="shared" si="458"/>
        <v>0</v>
      </c>
      <c r="DK71" s="191">
        <f t="shared" si="458"/>
        <v>0</v>
      </c>
      <c r="DL71" s="191">
        <f t="shared" si="458"/>
        <v>0</v>
      </c>
      <c r="DM71" s="191">
        <f t="shared" si="458"/>
        <v>0</v>
      </c>
      <c r="DN71" s="191">
        <f t="shared" si="458"/>
        <v>0</v>
      </c>
      <c r="DO71" s="191">
        <f t="shared" si="458"/>
        <v>0</v>
      </c>
      <c r="DP71" s="191">
        <f t="shared" si="458"/>
        <v>0</v>
      </c>
      <c r="DQ71" s="191">
        <f t="shared" si="458"/>
        <v>0</v>
      </c>
      <c r="DR71" s="191">
        <f t="shared" si="458"/>
        <v>0</v>
      </c>
      <c r="DS71" s="191">
        <f t="shared" si="458"/>
        <v>0</v>
      </c>
      <c r="DT71" s="191">
        <f t="shared" si="458"/>
        <v>0</v>
      </c>
      <c r="DU71" s="191">
        <f t="shared" si="458"/>
        <v>0</v>
      </c>
      <c r="DV71" s="191">
        <f t="shared" si="458"/>
        <v>0</v>
      </c>
      <c r="DW71" s="191">
        <f t="shared" si="458"/>
        <v>0</v>
      </c>
      <c r="DX71" s="191">
        <f t="shared" si="458"/>
        <v>0</v>
      </c>
      <c r="DY71" s="191">
        <f t="shared" si="458"/>
        <v>0</v>
      </c>
      <c r="DZ71" s="191">
        <f t="shared" si="458"/>
        <v>0</v>
      </c>
      <c r="EA71" s="191">
        <f t="shared" si="458"/>
        <v>0</v>
      </c>
      <c r="EB71" s="191">
        <f t="shared" si="458"/>
        <v>0</v>
      </c>
      <c r="EC71" s="191">
        <f t="shared" si="458"/>
        <v>0</v>
      </c>
      <c r="ED71" s="191">
        <f t="shared" si="458"/>
        <v>0</v>
      </c>
      <c r="EE71" s="191">
        <f t="shared" si="458"/>
        <v>0</v>
      </c>
      <c r="EF71" s="191">
        <f t="shared" si="458"/>
        <v>0</v>
      </c>
      <c r="EG71" s="191">
        <f t="shared" si="458"/>
        <v>0</v>
      </c>
      <c r="EH71" s="191">
        <f t="shared" si="458"/>
        <v>0</v>
      </c>
      <c r="EI71" s="191">
        <f t="shared" si="458"/>
        <v>0</v>
      </c>
      <c r="EJ71" s="191">
        <f t="shared" si="458"/>
        <v>0</v>
      </c>
      <c r="EK71" s="191">
        <f t="shared" si="458"/>
        <v>0</v>
      </c>
      <c r="EL71" s="191">
        <f t="shared" si="458"/>
        <v>0</v>
      </c>
      <c r="EM71" s="191">
        <f t="shared" si="458"/>
        <v>0</v>
      </c>
      <c r="EN71" s="191">
        <f t="shared" si="458"/>
        <v>0</v>
      </c>
      <c r="EO71" s="191">
        <f t="shared" si="458"/>
        <v>0</v>
      </c>
      <c r="EP71" s="191">
        <f t="shared" si="458"/>
        <v>0</v>
      </c>
      <c r="EQ71" s="191">
        <f t="shared" si="458"/>
        <v>0</v>
      </c>
      <c r="ER71" s="191">
        <f t="shared" si="458"/>
        <v>0</v>
      </c>
      <c r="ES71" s="191">
        <f t="shared" si="458"/>
        <v>0</v>
      </c>
      <c r="ET71" s="191">
        <f t="shared" si="458"/>
        <v>0</v>
      </c>
      <c r="EU71" s="191">
        <f t="shared" ref="EU71:HF71" si="459">SUMPRODUCT($I$6:$I$62,EU$6:EU$62)</f>
        <v>0</v>
      </c>
      <c r="EV71" s="191">
        <f t="shared" si="459"/>
        <v>0</v>
      </c>
      <c r="EW71" s="191">
        <f t="shared" si="459"/>
        <v>0</v>
      </c>
      <c r="EX71" s="191">
        <f t="shared" si="459"/>
        <v>0</v>
      </c>
      <c r="EY71" s="191">
        <f t="shared" si="459"/>
        <v>0</v>
      </c>
      <c r="EZ71" s="191">
        <f t="shared" si="459"/>
        <v>0</v>
      </c>
      <c r="FA71" s="191">
        <f t="shared" si="459"/>
        <v>0</v>
      </c>
      <c r="FB71" s="191">
        <f t="shared" si="459"/>
        <v>0</v>
      </c>
      <c r="FC71" s="191">
        <f t="shared" si="459"/>
        <v>0</v>
      </c>
      <c r="FD71" s="191">
        <f t="shared" si="459"/>
        <v>0</v>
      </c>
      <c r="FE71" s="191">
        <f t="shared" si="459"/>
        <v>0</v>
      </c>
      <c r="FF71" s="191">
        <f t="shared" si="459"/>
        <v>0</v>
      </c>
      <c r="FG71" s="191">
        <f t="shared" si="459"/>
        <v>0</v>
      </c>
      <c r="FH71" s="191">
        <f t="shared" si="459"/>
        <v>0</v>
      </c>
      <c r="FI71" s="191">
        <f t="shared" si="459"/>
        <v>0</v>
      </c>
      <c r="FJ71" s="191">
        <f t="shared" si="459"/>
        <v>0</v>
      </c>
      <c r="FK71" s="191">
        <f t="shared" si="459"/>
        <v>0</v>
      </c>
      <c r="FL71" s="191">
        <f t="shared" si="459"/>
        <v>0</v>
      </c>
      <c r="FM71" s="191">
        <f t="shared" si="459"/>
        <v>0</v>
      </c>
      <c r="FN71" s="191">
        <f t="shared" si="459"/>
        <v>0</v>
      </c>
      <c r="FO71" s="191">
        <f t="shared" si="459"/>
        <v>0</v>
      </c>
      <c r="FP71" s="191">
        <f t="shared" si="459"/>
        <v>0</v>
      </c>
      <c r="FQ71" s="191">
        <f t="shared" si="459"/>
        <v>0</v>
      </c>
      <c r="FR71" s="191">
        <f t="shared" si="459"/>
        <v>0</v>
      </c>
      <c r="FS71" s="191">
        <f t="shared" si="459"/>
        <v>0</v>
      </c>
      <c r="FT71" s="191">
        <f t="shared" si="459"/>
        <v>0</v>
      </c>
      <c r="FU71" s="191">
        <f t="shared" si="459"/>
        <v>0</v>
      </c>
      <c r="FV71" s="191">
        <f t="shared" si="459"/>
        <v>0</v>
      </c>
      <c r="FW71" s="191">
        <f t="shared" si="459"/>
        <v>0</v>
      </c>
      <c r="FX71" s="191">
        <f t="shared" si="459"/>
        <v>0</v>
      </c>
      <c r="FY71" s="191">
        <f t="shared" si="459"/>
        <v>0</v>
      </c>
      <c r="FZ71" s="191">
        <f t="shared" si="459"/>
        <v>0</v>
      </c>
      <c r="GA71" s="191">
        <f t="shared" si="459"/>
        <v>0</v>
      </c>
      <c r="GB71" s="191">
        <f t="shared" si="459"/>
        <v>0</v>
      </c>
      <c r="GC71" s="191">
        <f t="shared" si="459"/>
        <v>0</v>
      </c>
      <c r="GD71" s="191">
        <f t="shared" si="459"/>
        <v>0</v>
      </c>
      <c r="GE71" s="191">
        <f t="shared" si="459"/>
        <v>0</v>
      </c>
      <c r="GF71" s="191">
        <f t="shared" si="459"/>
        <v>0</v>
      </c>
      <c r="GG71" s="191">
        <f t="shared" si="459"/>
        <v>0</v>
      </c>
      <c r="GH71" s="191">
        <f t="shared" si="459"/>
        <v>0</v>
      </c>
      <c r="GI71" s="191">
        <f t="shared" si="459"/>
        <v>0</v>
      </c>
      <c r="GJ71" s="191">
        <f t="shared" si="459"/>
        <v>0</v>
      </c>
      <c r="GK71" s="191">
        <f t="shared" si="459"/>
        <v>0</v>
      </c>
      <c r="GL71" s="191">
        <f t="shared" si="459"/>
        <v>0</v>
      </c>
      <c r="GM71" s="191">
        <f t="shared" si="459"/>
        <v>0</v>
      </c>
      <c r="GN71" s="191">
        <f t="shared" si="459"/>
        <v>0</v>
      </c>
      <c r="GO71" s="191">
        <f t="shared" si="459"/>
        <v>0</v>
      </c>
      <c r="GP71" s="191">
        <f t="shared" si="459"/>
        <v>0</v>
      </c>
      <c r="GQ71" s="191">
        <f t="shared" si="459"/>
        <v>0</v>
      </c>
      <c r="GR71" s="191">
        <f t="shared" si="459"/>
        <v>0</v>
      </c>
      <c r="GS71" s="191">
        <f t="shared" si="459"/>
        <v>0</v>
      </c>
      <c r="GT71" s="191">
        <f t="shared" si="459"/>
        <v>0</v>
      </c>
      <c r="GU71" s="191">
        <f t="shared" si="459"/>
        <v>0</v>
      </c>
      <c r="GV71" s="191">
        <f t="shared" si="459"/>
        <v>0</v>
      </c>
      <c r="GW71" s="191">
        <f t="shared" si="459"/>
        <v>0</v>
      </c>
      <c r="GX71" s="191">
        <f t="shared" si="459"/>
        <v>0</v>
      </c>
      <c r="GY71" s="191">
        <f t="shared" si="459"/>
        <v>0</v>
      </c>
      <c r="GZ71" s="191">
        <f t="shared" si="459"/>
        <v>0</v>
      </c>
      <c r="HA71" s="191">
        <f t="shared" si="459"/>
        <v>0</v>
      </c>
      <c r="HB71" s="191">
        <f t="shared" si="459"/>
        <v>0</v>
      </c>
      <c r="HC71" s="191">
        <f t="shared" si="459"/>
        <v>0</v>
      </c>
      <c r="HD71" s="191">
        <f t="shared" si="459"/>
        <v>0</v>
      </c>
      <c r="HE71" s="191">
        <f t="shared" si="459"/>
        <v>0</v>
      </c>
      <c r="HF71" s="191">
        <f t="shared" si="459"/>
        <v>0</v>
      </c>
      <c r="HG71" s="191">
        <f t="shared" ref="HG71:IO71" si="460">SUMPRODUCT($I$6:$I$62,HG$6:HG$62)</f>
        <v>0</v>
      </c>
      <c r="HH71" s="191">
        <f t="shared" si="460"/>
        <v>0</v>
      </c>
      <c r="HI71" s="191">
        <f t="shared" si="460"/>
        <v>0</v>
      </c>
      <c r="HJ71" s="191">
        <f t="shared" si="460"/>
        <v>0</v>
      </c>
      <c r="HK71" s="191">
        <f t="shared" si="460"/>
        <v>0</v>
      </c>
      <c r="HL71" s="191">
        <f t="shared" si="460"/>
        <v>0</v>
      </c>
      <c r="HM71" s="191">
        <f t="shared" si="460"/>
        <v>0</v>
      </c>
      <c r="HN71" s="191">
        <f t="shared" si="460"/>
        <v>0</v>
      </c>
      <c r="HO71" s="191">
        <f t="shared" si="460"/>
        <v>0</v>
      </c>
      <c r="HP71" s="191">
        <f t="shared" si="460"/>
        <v>0</v>
      </c>
      <c r="HQ71" s="191">
        <f t="shared" si="460"/>
        <v>0</v>
      </c>
      <c r="HR71" s="191">
        <f t="shared" si="460"/>
        <v>0</v>
      </c>
      <c r="HS71" s="191">
        <f t="shared" si="460"/>
        <v>0</v>
      </c>
      <c r="HT71" s="191">
        <f t="shared" si="460"/>
        <v>0</v>
      </c>
      <c r="HU71" s="191">
        <f t="shared" si="460"/>
        <v>0</v>
      </c>
      <c r="HV71" s="191">
        <f t="shared" si="460"/>
        <v>0</v>
      </c>
      <c r="HW71" s="191">
        <f t="shared" si="460"/>
        <v>0</v>
      </c>
      <c r="HX71" s="191">
        <f t="shared" si="460"/>
        <v>0</v>
      </c>
      <c r="HY71" s="191">
        <f t="shared" si="460"/>
        <v>0</v>
      </c>
      <c r="HZ71" s="191">
        <f t="shared" si="460"/>
        <v>0</v>
      </c>
      <c r="IA71" s="191">
        <f t="shared" si="460"/>
        <v>0</v>
      </c>
      <c r="IB71" s="191">
        <f t="shared" si="460"/>
        <v>0</v>
      </c>
      <c r="IC71" s="191">
        <f t="shared" si="460"/>
        <v>0</v>
      </c>
      <c r="ID71" s="191">
        <f t="shared" si="460"/>
        <v>0</v>
      </c>
      <c r="IE71" s="191">
        <f t="shared" si="460"/>
        <v>0</v>
      </c>
      <c r="IF71" s="191">
        <f t="shared" si="460"/>
        <v>0</v>
      </c>
      <c r="IG71" s="191">
        <f t="shared" si="460"/>
        <v>0</v>
      </c>
      <c r="IH71" s="191">
        <f t="shared" si="460"/>
        <v>0</v>
      </c>
      <c r="II71" s="191">
        <f t="shared" si="460"/>
        <v>0</v>
      </c>
      <c r="IJ71" s="191">
        <f t="shared" si="460"/>
        <v>0</v>
      </c>
      <c r="IK71" s="191">
        <f t="shared" si="460"/>
        <v>0</v>
      </c>
      <c r="IL71" s="191">
        <f t="shared" si="460"/>
        <v>0</v>
      </c>
      <c r="IM71" s="191">
        <f t="shared" si="460"/>
        <v>0</v>
      </c>
      <c r="IN71" s="191">
        <f t="shared" si="460"/>
        <v>0</v>
      </c>
      <c r="IO71" s="193">
        <f t="shared" si="460"/>
        <v>0</v>
      </c>
    </row>
    <row r="72" spans="2:249" ht="12.75" thickBot="1">
      <c r="R72" s="230"/>
      <c r="S72" s="256" t="s">
        <v>17</v>
      </c>
      <c r="U72" s="255">
        <f t="shared" si="444"/>
        <v>0</v>
      </c>
      <c r="V72" s="190">
        <f>SUMPRODUCT($J$6:$J$62,V$6:V$62)</f>
        <v>0</v>
      </c>
      <c r="W72" s="191">
        <f t="shared" ref="W72:CH72" si="461">SUMPRODUCT($J$6:$J$62,W$6:W$62)</f>
        <v>0</v>
      </c>
      <c r="X72" s="191">
        <f t="shared" si="461"/>
        <v>0</v>
      </c>
      <c r="Y72" s="191">
        <f t="shared" si="461"/>
        <v>0</v>
      </c>
      <c r="Z72" s="191">
        <f t="shared" si="461"/>
        <v>0</v>
      </c>
      <c r="AA72" s="191">
        <f t="shared" si="461"/>
        <v>0</v>
      </c>
      <c r="AB72" s="191">
        <f t="shared" si="461"/>
        <v>0</v>
      </c>
      <c r="AC72" s="191">
        <f t="shared" si="461"/>
        <v>0</v>
      </c>
      <c r="AD72" s="191">
        <f t="shared" si="461"/>
        <v>0</v>
      </c>
      <c r="AE72" s="191">
        <f t="shared" si="461"/>
        <v>0</v>
      </c>
      <c r="AF72" s="191">
        <f t="shared" si="461"/>
        <v>0</v>
      </c>
      <c r="AG72" s="191">
        <f t="shared" si="461"/>
        <v>0</v>
      </c>
      <c r="AH72" s="191">
        <f t="shared" si="461"/>
        <v>0</v>
      </c>
      <c r="AI72" s="191">
        <f t="shared" si="461"/>
        <v>0</v>
      </c>
      <c r="AJ72" s="191">
        <f t="shared" si="461"/>
        <v>0</v>
      </c>
      <c r="AK72" s="191">
        <f t="shared" si="461"/>
        <v>0</v>
      </c>
      <c r="AL72" s="191">
        <f t="shared" si="461"/>
        <v>0</v>
      </c>
      <c r="AM72" s="191">
        <f t="shared" si="461"/>
        <v>0</v>
      </c>
      <c r="AN72" s="191">
        <f t="shared" si="461"/>
        <v>0</v>
      </c>
      <c r="AO72" s="191">
        <f t="shared" si="461"/>
        <v>0</v>
      </c>
      <c r="AP72" s="191">
        <f t="shared" si="461"/>
        <v>0</v>
      </c>
      <c r="AQ72" s="191">
        <f t="shared" si="461"/>
        <v>0</v>
      </c>
      <c r="AR72" s="191">
        <f t="shared" si="461"/>
        <v>0</v>
      </c>
      <c r="AS72" s="191">
        <f t="shared" si="461"/>
        <v>0</v>
      </c>
      <c r="AT72" s="191">
        <f t="shared" si="461"/>
        <v>0</v>
      </c>
      <c r="AU72" s="191">
        <f t="shared" si="461"/>
        <v>0</v>
      </c>
      <c r="AV72" s="191">
        <f t="shared" si="461"/>
        <v>0</v>
      </c>
      <c r="AW72" s="191">
        <f t="shared" si="461"/>
        <v>0</v>
      </c>
      <c r="AX72" s="191">
        <f t="shared" si="461"/>
        <v>0</v>
      </c>
      <c r="AY72" s="191">
        <f t="shared" si="461"/>
        <v>0</v>
      </c>
      <c r="AZ72" s="191">
        <f t="shared" si="461"/>
        <v>0</v>
      </c>
      <c r="BA72" s="191">
        <f t="shared" si="461"/>
        <v>0</v>
      </c>
      <c r="BB72" s="191">
        <f t="shared" si="461"/>
        <v>0</v>
      </c>
      <c r="BC72" s="191">
        <f t="shared" si="461"/>
        <v>0</v>
      </c>
      <c r="BD72" s="191">
        <f t="shared" si="461"/>
        <v>0</v>
      </c>
      <c r="BE72" s="191">
        <f t="shared" si="461"/>
        <v>0</v>
      </c>
      <c r="BF72" s="191">
        <f t="shared" si="461"/>
        <v>0</v>
      </c>
      <c r="BG72" s="191">
        <f t="shared" si="461"/>
        <v>0</v>
      </c>
      <c r="BH72" s="191">
        <f t="shared" si="461"/>
        <v>0</v>
      </c>
      <c r="BI72" s="191">
        <f t="shared" si="461"/>
        <v>0</v>
      </c>
      <c r="BJ72" s="191">
        <f t="shared" si="461"/>
        <v>0</v>
      </c>
      <c r="BK72" s="191">
        <f t="shared" si="461"/>
        <v>0</v>
      </c>
      <c r="BL72" s="191">
        <f t="shared" si="461"/>
        <v>0</v>
      </c>
      <c r="BM72" s="191">
        <f t="shared" si="461"/>
        <v>0</v>
      </c>
      <c r="BN72" s="191">
        <f t="shared" si="461"/>
        <v>0</v>
      </c>
      <c r="BO72" s="191">
        <f t="shared" si="461"/>
        <v>0</v>
      </c>
      <c r="BP72" s="191">
        <f t="shared" si="461"/>
        <v>0</v>
      </c>
      <c r="BQ72" s="191">
        <f t="shared" si="461"/>
        <v>0</v>
      </c>
      <c r="BR72" s="191">
        <f t="shared" si="461"/>
        <v>0</v>
      </c>
      <c r="BS72" s="191">
        <f t="shared" si="461"/>
        <v>0</v>
      </c>
      <c r="BT72" s="191">
        <f t="shared" si="461"/>
        <v>0</v>
      </c>
      <c r="BU72" s="191">
        <f t="shared" si="461"/>
        <v>0</v>
      </c>
      <c r="BV72" s="191">
        <f t="shared" si="461"/>
        <v>0</v>
      </c>
      <c r="BW72" s="191">
        <f t="shared" si="461"/>
        <v>0</v>
      </c>
      <c r="BX72" s="191">
        <f t="shared" si="461"/>
        <v>0</v>
      </c>
      <c r="BY72" s="191">
        <f t="shared" si="461"/>
        <v>0</v>
      </c>
      <c r="BZ72" s="191">
        <f t="shared" si="461"/>
        <v>0</v>
      </c>
      <c r="CA72" s="191">
        <f t="shared" si="461"/>
        <v>0</v>
      </c>
      <c r="CB72" s="191">
        <f t="shared" si="461"/>
        <v>0</v>
      </c>
      <c r="CC72" s="191">
        <f t="shared" si="461"/>
        <v>0</v>
      </c>
      <c r="CD72" s="191">
        <f t="shared" si="461"/>
        <v>0</v>
      </c>
      <c r="CE72" s="191">
        <f t="shared" si="461"/>
        <v>0</v>
      </c>
      <c r="CF72" s="191">
        <f t="shared" si="461"/>
        <v>0</v>
      </c>
      <c r="CG72" s="191">
        <f t="shared" si="461"/>
        <v>0</v>
      </c>
      <c r="CH72" s="191">
        <f t="shared" si="461"/>
        <v>0</v>
      </c>
      <c r="CI72" s="191">
        <f t="shared" ref="CI72:ET72" si="462">SUMPRODUCT($J$6:$J$62,CI$6:CI$62)</f>
        <v>0</v>
      </c>
      <c r="CJ72" s="191">
        <f t="shared" si="462"/>
        <v>0</v>
      </c>
      <c r="CK72" s="191">
        <f t="shared" si="462"/>
        <v>0</v>
      </c>
      <c r="CL72" s="191">
        <f t="shared" si="462"/>
        <v>0</v>
      </c>
      <c r="CM72" s="191">
        <f t="shared" si="462"/>
        <v>0</v>
      </c>
      <c r="CN72" s="191">
        <f t="shared" si="462"/>
        <v>0</v>
      </c>
      <c r="CO72" s="191">
        <f t="shared" si="462"/>
        <v>0</v>
      </c>
      <c r="CP72" s="191">
        <f t="shared" si="462"/>
        <v>0</v>
      </c>
      <c r="CQ72" s="191">
        <f t="shared" si="462"/>
        <v>0</v>
      </c>
      <c r="CR72" s="191">
        <f t="shared" si="462"/>
        <v>0</v>
      </c>
      <c r="CS72" s="191">
        <f t="shared" si="462"/>
        <v>0</v>
      </c>
      <c r="CT72" s="191">
        <f t="shared" si="462"/>
        <v>0</v>
      </c>
      <c r="CU72" s="191">
        <f t="shared" si="462"/>
        <v>0</v>
      </c>
      <c r="CV72" s="191">
        <f t="shared" si="462"/>
        <v>0</v>
      </c>
      <c r="CW72" s="191">
        <f t="shared" si="462"/>
        <v>0</v>
      </c>
      <c r="CX72" s="191">
        <f t="shared" si="462"/>
        <v>0</v>
      </c>
      <c r="CY72" s="191">
        <f t="shared" si="462"/>
        <v>0</v>
      </c>
      <c r="CZ72" s="191">
        <f t="shared" si="462"/>
        <v>0</v>
      </c>
      <c r="DA72" s="191">
        <f t="shared" si="462"/>
        <v>0</v>
      </c>
      <c r="DB72" s="191">
        <f t="shared" si="462"/>
        <v>0</v>
      </c>
      <c r="DC72" s="191">
        <f t="shared" si="462"/>
        <v>0</v>
      </c>
      <c r="DD72" s="192">
        <f t="shared" si="462"/>
        <v>0</v>
      </c>
      <c r="DE72" s="191">
        <f t="shared" si="462"/>
        <v>0</v>
      </c>
      <c r="DF72" s="191">
        <f t="shared" si="462"/>
        <v>0</v>
      </c>
      <c r="DG72" s="191">
        <f t="shared" si="462"/>
        <v>0</v>
      </c>
      <c r="DH72" s="191">
        <f t="shared" si="462"/>
        <v>0</v>
      </c>
      <c r="DI72" s="191">
        <f t="shared" si="462"/>
        <v>0</v>
      </c>
      <c r="DJ72" s="191">
        <f t="shared" si="462"/>
        <v>0</v>
      </c>
      <c r="DK72" s="191">
        <f t="shared" si="462"/>
        <v>0</v>
      </c>
      <c r="DL72" s="191">
        <f t="shared" si="462"/>
        <v>0</v>
      </c>
      <c r="DM72" s="191">
        <f t="shared" si="462"/>
        <v>0</v>
      </c>
      <c r="DN72" s="191">
        <f t="shared" si="462"/>
        <v>0</v>
      </c>
      <c r="DO72" s="191">
        <f t="shared" si="462"/>
        <v>0</v>
      </c>
      <c r="DP72" s="191">
        <f t="shared" si="462"/>
        <v>0</v>
      </c>
      <c r="DQ72" s="191">
        <f t="shared" si="462"/>
        <v>0</v>
      </c>
      <c r="DR72" s="191">
        <f t="shared" si="462"/>
        <v>0</v>
      </c>
      <c r="DS72" s="191">
        <f t="shared" si="462"/>
        <v>0</v>
      </c>
      <c r="DT72" s="191">
        <f t="shared" si="462"/>
        <v>0</v>
      </c>
      <c r="DU72" s="191">
        <f t="shared" si="462"/>
        <v>0</v>
      </c>
      <c r="DV72" s="191">
        <f t="shared" si="462"/>
        <v>0</v>
      </c>
      <c r="DW72" s="191">
        <f t="shared" si="462"/>
        <v>0</v>
      </c>
      <c r="DX72" s="191">
        <f t="shared" si="462"/>
        <v>0</v>
      </c>
      <c r="DY72" s="191">
        <f t="shared" si="462"/>
        <v>0</v>
      </c>
      <c r="DZ72" s="191">
        <f t="shared" si="462"/>
        <v>0</v>
      </c>
      <c r="EA72" s="191">
        <f t="shared" si="462"/>
        <v>0</v>
      </c>
      <c r="EB72" s="191">
        <f t="shared" si="462"/>
        <v>0</v>
      </c>
      <c r="EC72" s="191">
        <f t="shared" si="462"/>
        <v>0</v>
      </c>
      <c r="ED72" s="191">
        <f t="shared" si="462"/>
        <v>0</v>
      </c>
      <c r="EE72" s="191">
        <f t="shared" si="462"/>
        <v>0</v>
      </c>
      <c r="EF72" s="191">
        <f t="shared" si="462"/>
        <v>0</v>
      </c>
      <c r="EG72" s="191">
        <f t="shared" si="462"/>
        <v>0</v>
      </c>
      <c r="EH72" s="191">
        <f t="shared" si="462"/>
        <v>0</v>
      </c>
      <c r="EI72" s="191">
        <f t="shared" si="462"/>
        <v>0</v>
      </c>
      <c r="EJ72" s="191">
        <f t="shared" si="462"/>
        <v>0</v>
      </c>
      <c r="EK72" s="191">
        <f t="shared" si="462"/>
        <v>0</v>
      </c>
      <c r="EL72" s="191">
        <f t="shared" si="462"/>
        <v>0</v>
      </c>
      <c r="EM72" s="191">
        <f t="shared" si="462"/>
        <v>0</v>
      </c>
      <c r="EN72" s="191">
        <f t="shared" si="462"/>
        <v>0</v>
      </c>
      <c r="EO72" s="191">
        <f t="shared" si="462"/>
        <v>0</v>
      </c>
      <c r="EP72" s="191">
        <f t="shared" si="462"/>
        <v>0</v>
      </c>
      <c r="EQ72" s="191">
        <f t="shared" si="462"/>
        <v>0</v>
      </c>
      <c r="ER72" s="191">
        <f t="shared" si="462"/>
        <v>0</v>
      </c>
      <c r="ES72" s="191">
        <f t="shared" si="462"/>
        <v>0</v>
      </c>
      <c r="ET72" s="191">
        <f t="shared" si="462"/>
        <v>0</v>
      </c>
      <c r="EU72" s="191">
        <f t="shared" ref="EU72:HF72" si="463">SUMPRODUCT($J$6:$J$62,EU$6:EU$62)</f>
        <v>0</v>
      </c>
      <c r="EV72" s="191">
        <f t="shared" si="463"/>
        <v>0</v>
      </c>
      <c r="EW72" s="191">
        <f t="shared" si="463"/>
        <v>0</v>
      </c>
      <c r="EX72" s="191">
        <f t="shared" si="463"/>
        <v>0</v>
      </c>
      <c r="EY72" s="191">
        <f t="shared" si="463"/>
        <v>0</v>
      </c>
      <c r="EZ72" s="191">
        <f t="shared" si="463"/>
        <v>0</v>
      </c>
      <c r="FA72" s="191">
        <f t="shared" si="463"/>
        <v>0</v>
      </c>
      <c r="FB72" s="191">
        <f t="shared" si="463"/>
        <v>0</v>
      </c>
      <c r="FC72" s="191">
        <f t="shared" si="463"/>
        <v>0</v>
      </c>
      <c r="FD72" s="191">
        <f t="shared" si="463"/>
        <v>0</v>
      </c>
      <c r="FE72" s="191">
        <f t="shared" si="463"/>
        <v>0</v>
      </c>
      <c r="FF72" s="191">
        <f t="shared" si="463"/>
        <v>0</v>
      </c>
      <c r="FG72" s="191">
        <f t="shared" si="463"/>
        <v>0</v>
      </c>
      <c r="FH72" s="191">
        <f t="shared" si="463"/>
        <v>0</v>
      </c>
      <c r="FI72" s="191">
        <f t="shared" si="463"/>
        <v>0</v>
      </c>
      <c r="FJ72" s="191">
        <f t="shared" si="463"/>
        <v>0</v>
      </c>
      <c r="FK72" s="191">
        <f t="shared" si="463"/>
        <v>0</v>
      </c>
      <c r="FL72" s="191">
        <f t="shared" si="463"/>
        <v>0</v>
      </c>
      <c r="FM72" s="191">
        <f t="shared" si="463"/>
        <v>0</v>
      </c>
      <c r="FN72" s="191">
        <f t="shared" si="463"/>
        <v>0</v>
      </c>
      <c r="FO72" s="191">
        <f t="shared" si="463"/>
        <v>0</v>
      </c>
      <c r="FP72" s="191">
        <f t="shared" si="463"/>
        <v>0</v>
      </c>
      <c r="FQ72" s="191">
        <f t="shared" si="463"/>
        <v>0</v>
      </c>
      <c r="FR72" s="191">
        <f t="shared" si="463"/>
        <v>0</v>
      </c>
      <c r="FS72" s="191">
        <f t="shared" si="463"/>
        <v>0</v>
      </c>
      <c r="FT72" s="191">
        <f t="shared" si="463"/>
        <v>0</v>
      </c>
      <c r="FU72" s="191">
        <f t="shared" si="463"/>
        <v>0</v>
      </c>
      <c r="FV72" s="191">
        <f t="shared" si="463"/>
        <v>0</v>
      </c>
      <c r="FW72" s="191">
        <f t="shared" si="463"/>
        <v>0</v>
      </c>
      <c r="FX72" s="191">
        <f t="shared" si="463"/>
        <v>0</v>
      </c>
      <c r="FY72" s="191">
        <f t="shared" si="463"/>
        <v>0</v>
      </c>
      <c r="FZ72" s="191">
        <f t="shared" si="463"/>
        <v>0</v>
      </c>
      <c r="GA72" s="191">
        <f t="shared" si="463"/>
        <v>0</v>
      </c>
      <c r="GB72" s="191">
        <f t="shared" si="463"/>
        <v>0</v>
      </c>
      <c r="GC72" s="191">
        <f t="shared" si="463"/>
        <v>0</v>
      </c>
      <c r="GD72" s="191">
        <f t="shared" si="463"/>
        <v>0</v>
      </c>
      <c r="GE72" s="191">
        <f t="shared" si="463"/>
        <v>0</v>
      </c>
      <c r="GF72" s="191">
        <f t="shared" si="463"/>
        <v>0</v>
      </c>
      <c r="GG72" s="191">
        <f t="shared" si="463"/>
        <v>0</v>
      </c>
      <c r="GH72" s="191">
        <f t="shared" si="463"/>
        <v>0</v>
      </c>
      <c r="GI72" s="191">
        <f t="shared" si="463"/>
        <v>0</v>
      </c>
      <c r="GJ72" s="191">
        <f t="shared" si="463"/>
        <v>0</v>
      </c>
      <c r="GK72" s="191">
        <f t="shared" si="463"/>
        <v>0</v>
      </c>
      <c r="GL72" s="191">
        <f t="shared" si="463"/>
        <v>0</v>
      </c>
      <c r="GM72" s="191">
        <f t="shared" si="463"/>
        <v>0</v>
      </c>
      <c r="GN72" s="191">
        <f t="shared" si="463"/>
        <v>0</v>
      </c>
      <c r="GO72" s="191">
        <f t="shared" si="463"/>
        <v>0</v>
      </c>
      <c r="GP72" s="191">
        <f t="shared" si="463"/>
        <v>0</v>
      </c>
      <c r="GQ72" s="191">
        <f t="shared" si="463"/>
        <v>0</v>
      </c>
      <c r="GR72" s="191">
        <f t="shared" si="463"/>
        <v>0</v>
      </c>
      <c r="GS72" s="191">
        <f t="shared" si="463"/>
        <v>0</v>
      </c>
      <c r="GT72" s="191">
        <f t="shared" si="463"/>
        <v>0</v>
      </c>
      <c r="GU72" s="191">
        <f t="shared" si="463"/>
        <v>0</v>
      </c>
      <c r="GV72" s="191">
        <f t="shared" si="463"/>
        <v>0</v>
      </c>
      <c r="GW72" s="191">
        <f t="shared" si="463"/>
        <v>0</v>
      </c>
      <c r="GX72" s="191">
        <f t="shared" si="463"/>
        <v>0</v>
      </c>
      <c r="GY72" s="191">
        <f t="shared" si="463"/>
        <v>0</v>
      </c>
      <c r="GZ72" s="191">
        <f t="shared" si="463"/>
        <v>0</v>
      </c>
      <c r="HA72" s="191">
        <f t="shared" si="463"/>
        <v>0</v>
      </c>
      <c r="HB72" s="191">
        <f t="shared" si="463"/>
        <v>0</v>
      </c>
      <c r="HC72" s="191">
        <f t="shared" si="463"/>
        <v>0</v>
      </c>
      <c r="HD72" s="191">
        <f t="shared" si="463"/>
        <v>0</v>
      </c>
      <c r="HE72" s="191">
        <f t="shared" si="463"/>
        <v>0</v>
      </c>
      <c r="HF72" s="191">
        <f t="shared" si="463"/>
        <v>0</v>
      </c>
      <c r="HG72" s="191">
        <f t="shared" ref="HG72:IO72" si="464">SUMPRODUCT($J$6:$J$62,HG$6:HG$62)</f>
        <v>0</v>
      </c>
      <c r="HH72" s="191">
        <f t="shared" si="464"/>
        <v>0</v>
      </c>
      <c r="HI72" s="191">
        <f t="shared" si="464"/>
        <v>0</v>
      </c>
      <c r="HJ72" s="191">
        <f t="shared" si="464"/>
        <v>0</v>
      </c>
      <c r="HK72" s="191">
        <f t="shared" si="464"/>
        <v>0</v>
      </c>
      <c r="HL72" s="191">
        <f t="shared" si="464"/>
        <v>0</v>
      </c>
      <c r="HM72" s="191">
        <f t="shared" si="464"/>
        <v>0</v>
      </c>
      <c r="HN72" s="191">
        <f t="shared" si="464"/>
        <v>0</v>
      </c>
      <c r="HO72" s="191">
        <f t="shared" si="464"/>
        <v>0</v>
      </c>
      <c r="HP72" s="191">
        <f t="shared" si="464"/>
        <v>0</v>
      </c>
      <c r="HQ72" s="191">
        <f t="shared" si="464"/>
        <v>0</v>
      </c>
      <c r="HR72" s="191">
        <f t="shared" si="464"/>
        <v>0</v>
      </c>
      <c r="HS72" s="191">
        <f t="shared" si="464"/>
        <v>0</v>
      </c>
      <c r="HT72" s="191">
        <f t="shared" si="464"/>
        <v>0</v>
      </c>
      <c r="HU72" s="191">
        <f t="shared" si="464"/>
        <v>0</v>
      </c>
      <c r="HV72" s="191">
        <f t="shared" si="464"/>
        <v>0</v>
      </c>
      <c r="HW72" s="191">
        <f t="shared" si="464"/>
        <v>0</v>
      </c>
      <c r="HX72" s="191">
        <f t="shared" si="464"/>
        <v>0</v>
      </c>
      <c r="HY72" s="191">
        <f t="shared" si="464"/>
        <v>0</v>
      </c>
      <c r="HZ72" s="191">
        <f t="shared" si="464"/>
        <v>0</v>
      </c>
      <c r="IA72" s="191">
        <f t="shared" si="464"/>
        <v>0</v>
      </c>
      <c r="IB72" s="191">
        <f t="shared" si="464"/>
        <v>0</v>
      </c>
      <c r="IC72" s="191">
        <f t="shared" si="464"/>
        <v>0</v>
      </c>
      <c r="ID72" s="191">
        <f t="shared" si="464"/>
        <v>0</v>
      </c>
      <c r="IE72" s="191">
        <f t="shared" si="464"/>
        <v>0</v>
      </c>
      <c r="IF72" s="191">
        <f t="shared" si="464"/>
        <v>0</v>
      </c>
      <c r="IG72" s="191">
        <f t="shared" si="464"/>
        <v>0</v>
      </c>
      <c r="IH72" s="191">
        <f t="shared" si="464"/>
        <v>0</v>
      </c>
      <c r="II72" s="191">
        <f t="shared" si="464"/>
        <v>0</v>
      </c>
      <c r="IJ72" s="191">
        <f t="shared" si="464"/>
        <v>0</v>
      </c>
      <c r="IK72" s="191">
        <f t="shared" si="464"/>
        <v>0</v>
      </c>
      <c r="IL72" s="191">
        <f t="shared" si="464"/>
        <v>0</v>
      </c>
      <c r="IM72" s="191">
        <f t="shared" si="464"/>
        <v>0</v>
      </c>
      <c r="IN72" s="191">
        <f t="shared" si="464"/>
        <v>0</v>
      </c>
      <c r="IO72" s="193">
        <f t="shared" si="464"/>
        <v>0</v>
      </c>
    </row>
    <row r="73" spans="2:249" ht="12.75" thickBot="1">
      <c r="R73" s="231"/>
      <c r="S73" s="232" t="s">
        <v>32</v>
      </c>
      <c r="U73" s="249">
        <f t="shared" si="444"/>
        <v>811.5</v>
      </c>
      <c r="V73" s="250">
        <f>SUM(V67:V72)</f>
        <v>26</v>
      </c>
      <c r="W73" s="251">
        <f t="shared" ref="W73:CH73" si="465">SUM(W67:W72)</f>
        <v>26</v>
      </c>
      <c r="X73" s="251">
        <f t="shared" si="465"/>
        <v>26.566489361702125</v>
      </c>
      <c r="Y73" s="251">
        <f t="shared" si="465"/>
        <v>40.603280141843975</v>
      </c>
      <c r="Z73" s="251">
        <f t="shared" si="465"/>
        <v>32.661790780141843</v>
      </c>
      <c r="AA73" s="251">
        <f t="shared" si="465"/>
        <v>42.915780141843967</v>
      </c>
      <c r="AB73" s="251">
        <f t="shared" si="465"/>
        <v>27.199468085106382</v>
      </c>
      <c r="AC73" s="251">
        <f t="shared" si="465"/>
        <v>43.582446808510639</v>
      </c>
      <c r="AD73" s="251">
        <f t="shared" si="465"/>
        <v>40.265957446808514</v>
      </c>
      <c r="AE73" s="251">
        <f t="shared" si="465"/>
        <v>24.26595744680851</v>
      </c>
      <c r="AF73" s="251">
        <f t="shared" si="465"/>
        <v>40.832446808510639</v>
      </c>
      <c r="AG73" s="251">
        <f t="shared" si="465"/>
        <v>30.26595744680851</v>
      </c>
      <c r="AH73" s="251">
        <f t="shared" si="465"/>
        <v>0.56648936170212771</v>
      </c>
      <c r="AI73" s="251">
        <f t="shared" si="465"/>
        <v>32.832446808510639</v>
      </c>
      <c r="AJ73" s="251">
        <f t="shared" si="465"/>
        <v>44.832446808510639</v>
      </c>
      <c r="AK73" s="251">
        <f t="shared" si="465"/>
        <v>42.082446808510639</v>
      </c>
      <c r="AL73" s="251">
        <f t="shared" si="465"/>
        <v>33.332446808510639</v>
      </c>
      <c r="AM73" s="251">
        <f t="shared" si="465"/>
        <v>34.349290780141843</v>
      </c>
      <c r="AN73" s="251">
        <f t="shared" si="465"/>
        <v>36.749113475177303</v>
      </c>
      <c r="AO73" s="251">
        <f t="shared" si="465"/>
        <v>42.832446808510639</v>
      </c>
      <c r="AP73" s="251">
        <f t="shared" si="465"/>
        <v>35.720502901353967</v>
      </c>
      <c r="AQ73" s="251">
        <f t="shared" si="465"/>
        <v>40.105174081237912</v>
      </c>
      <c r="AR73" s="251">
        <f t="shared" si="465"/>
        <v>48.105174081237912</v>
      </c>
      <c r="AS73" s="251">
        <f t="shared" si="465"/>
        <v>18.832446808510635</v>
      </c>
      <c r="AT73" s="251">
        <f t="shared" si="465"/>
        <v>0</v>
      </c>
      <c r="AU73" s="251">
        <f t="shared" si="465"/>
        <v>0</v>
      </c>
      <c r="AV73" s="251">
        <f t="shared" si="465"/>
        <v>0</v>
      </c>
      <c r="AW73" s="251">
        <f t="shared" si="465"/>
        <v>0</v>
      </c>
      <c r="AX73" s="251">
        <f t="shared" si="465"/>
        <v>0</v>
      </c>
      <c r="AY73" s="251">
        <f t="shared" si="465"/>
        <v>0</v>
      </c>
      <c r="AZ73" s="251">
        <f t="shared" si="465"/>
        <v>0</v>
      </c>
      <c r="BA73" s="251">
        <f t="shared" si="465"/>
        <v>0</v>
      </c>
      <c r="BB73" s="251">
        <f t="shared" si="465"/>
        <v>0</v>
      </c>
      <c r="BC73" s="251">
        <f t="shared" si="465"/>
        <v>0</v>
      </c>
      <c r="BD73" s="251">
        <f t="shared" si="465"/>
        <v>0</v>
      </c>
      <c r="BE73" s="251">
        <f t="shared" si="465"/>
        <v>0</v>
      </c>
      <c r="BF73" s="251">
        <f t="shared" si="465"/>
        <v>0</v>
      </c>
      <c r="BG73" s="251">
        <f t="shared" si="465"/>
        <v>0</v>
      </c>
      <c r="BH73" s="251">
        <f t="shared" si="465"/>
        <v>0</v>
      </c>
      <c r="BI73" s="251">
        <f t="shared" si="465"/>
        <v>0</v>
      </c>
      <c r="BJ73" s="251">
        <f t="shared" si="465"/>
        <v>0</v>
      </c>
      <c r="BK73" s="251">
        <f t="shared" si="465"/>
        <v>0</v>
      </c>
      <c r="BL73" s="251">
        <f t="shared" si="465"/>
        <v>0</v>
      </c>
      <c r="BM73" s="251">
        <f t="shared" si="465"/>
        <v>0</v>
      </c>
      <c r="BN73" s="251">
        <f t="shared" si="465"/>
        <v>0</v>
      </c>
      <c r="BO73" s="251">
        <f t="shared" si="465"/>
        <v>0</v>
      </c>
      <c r="BP73" s="251">
        <f t="shared" si="465"/>
        <v>0</v>
      </c>
      <c r="BQ73" s="251">
        <f t="shared" si="465"/>
        <v>0</v>
      </c>
      <c r="BR73" s="251">
        <f t="shared" si="465"/>
        <v>0</v>
      </c>
      <c r="BS73" s="251">
        <f t="shared" si="465"/>
        <v>0</v>
      </c>
      <c r="BT73" s="251">
        <f t="shared" si="465"/>
        <v>0</v>
      </c>
      <c r="BU73" s="251">
        <f t="shared" si="465"/>
        <v>0</v>
      </c>
      <c r="BV73" s="251">
        <f t="shared" si="465"/>
        <v>0</v>
      </c>
      <c r="BW73" s="251">
        <f t="shared" si="465"/>
        <v>0</v>
      </c>
      <c r="BX73" s="251">
        <f t="shared" si="465"/>
        <v>0</v>
      </c>
      <c r="BY73" s="251">
        <f t="shared" si="465"/>
        <v>0</v>
      </c>
      <c r="BZ73" s="251">
        <f t="shared" si="465"/>
        <v>0</v>
      </c>
      <c r="CA73" s="251">
        <f t="shared" si="465"/>
        <v>0</v>
      </c>
      <c r="CB73" s="251">
        <f t="shared" si="465"/>
        <v>0</v>
      </c>
      <c r="CC73" s="251">
        <f t="shared" si="465"/>
        <v>0</v>
      </c>
      <c r="CD73" s="251">
        <f t="shared" si="465"/>
        <v>0</v>
      </c>
      <c r="CE73" s="251">
        <f t="shared" si="465"/>
        <v>0</v>
      </c>
      <c r="CF73" s="251">
        <f t="shared" si="465"/>
        <v>0</v>
      </c>
      <c r="CG73" s="251">
        <f t="shared" si="465"/>
        <v>0</v>
      </c>
      <c r="CH73" s="251">
        <f t="shared" si="465"/>
        <v>0</v>
      </c>
      <c r="CI73" s="251">
        <f t="shared" ref="CI73:DE73" si="466">SUM(CI67:CI72)</f>
        <v>0</v>
      </c>
      <c r="CJ73" s="251">
        <f t="shared" si="466"/>
        <v>0</v>
      </c>
      <c r="CK73" s="251">
        <f t="shared" si="466"/>
        <v>0</v>
      </c>
      <c r="CL73" s="251">
        <f t="shared" si="466"/>
        <v>0</v>
      </c>
      <c r="CM73" s="251">
        <f t="shared" si="466"/>
        <v>0</v>
      </c>
      <c r="CN73" s="251">
        <f t="shared" si="466"/>
        <v>0</v>
      </c>
      <c r="CO73" s="251">
        <f t="shared" si="466"/>
        <v>0</v>
      </c>
      <c r="CP73" s="251">
        <f t="shared" si="466"/>
        <v>0</v>
      </c>
      <c r="CQ73" s="251">
        <f t="shared" si="466"/>
        <v>0</v>
      </c>
      <c r="CR73" s="251">
        <f t="shared" si="466"/>
        <v>0</v>
      </c>
      <c r="CS73" s="251">
        <f t="shared" si="466"/>
        <v>0</v>
      </c>
      <c r="CT73" s="251">
        <f t="shared" si="466"/>
        <v>0</v>
      </c>
      <c r="CU73" s="251">
        <f t="shared" si="466"/>
        <v>0</v>
      </c>
      <c r="CV73" s="251">
        <f t="shared" si="466"/>
        <v>0</v>
      </c>
      <c r="CW73" s="251">
        <f t="shared" si="466"/>
        <v>0</v>
      </c>
      <c r="CX73" s="251">
        <f t="shared" si="466"/>
        <v>0</v>
      </c>
      <c r="CY73" s="251">
        <f t="shared" si="466"/>
        <v>0</v>
      </c>
      <c r="CZ73" s="251">
        <f t="shared" si="466"/>
        <v>0</v>
      </c>
      <c r="DA73" s="251">
        <f t="shared" si="466"/>
        <v>0</v>
      </c>
      <c r="DB73" s="251">
        <f t="shared" si="466"/>
        <v>0</v>
      </c>
      <c r="DC73" s="251">
        <f t="shared" si="466"/>
        <v>0</v>
      </c>
      <c r="DD73" s="368">
        <f t="shared" si="466"/>
        <v>0</v>
      </c>
      <c r="DE73" s="251">
        <f t="shared" si="466"/>
        <v>0</v>
      </c>
      <c r="DF73" s="251">
        <f t="shared" ref="DF73:FQ73" si="467">SUM(DF67:DF72)</f>
        <v>0</v>
      </c>
      <c r="DG73" s="251">
        <f t="shared" si="467"/>
        <v>0</v>
      </c>
      <c r="DH73" s="251">
        <f t="shared" si="467"/>
        <v>0</v>
      </c>
      <c r="DI73" s="251">
        <f t="shared" si="467"/>
        <v>0</v>
      </c>
      <c r="DJ73" s="251">
        <f t="shared" si="467"/>
        <v>0</v>
      </c>
      <c r="DK73" s="251">
        <f t="shared" si="467"/>
        <v>0</v>
      </c>
      <c r="DL73" s="251">
        <f t="shared" si="467"/>
        <v>0</v>
      </c>
      <c r="DM73" s="251">
        <f t="shared" si="467"/>
        <v>0</v>
      </c>
      <c r="DN73" s="251">
        <f t="shared" si="467"/>
        <v>0</v>
      </c>
      <c r="DO73" s="251">
        <f t="shared" si="467"/>
        <v>0</v>
      </c>
      <c r="DP73" s="251">
        <f t="shared" si="467"/>
        <v>0</v>
      </c>
      <c r="DQ73" s="251">
        <f t="shared" si="467"/>
        <v>0</v>
      </c>
      <c r="DR73" s="251">
        <f t="shared" si="467"/>
        <v>0</v>
      </c>
      <c r="DS73" s="251">
        <f t="shared" si="467"/>
        <v>0</v>
      </c>
      <c r="DT73" s="251">
        <f t="shared" si="467"/>
        <v>0</v>
      </c>
      <c r="DU73" s="251">
        <f t="shared" si="467"/>
        <v>0</v>
      </c>
      <c r="DV73" s="251">
        <f t="shared" si="467"/>
        <v>0</v>
      </c>
      <c r="DW73" s="251">
        <f t="shared" si="467"/>
        <v>0</v>
      </c>
      <c r="DX73" s="251">
        <f t="shared" si="467"/>
        <v>0</v>
      </c>
      <c r="DY73" s="251">
        <f t="shared" si="467"/>
        <v>0</v>
      </c>
      <c r="DZ73" s="251">
        <f t="shared" si="467"/>
        <v>0</v>
      </c>
      <c r="EA73" s="251">
        <f t="shared" si="467"/>
        <v>0</v>
      </c>
      <c r="EB73" s="251">
        <f t="shared" si="467"/>
        <v>0</v>
      </c>
      <c r="EC73" s="251">
        <f t="shared" si="467"/>
        <v>0</v>
      </c>
      <c r="ED73" s="251">
        <f t="shared" si="467"/>
        <v>0</v>
      </c>
      <c r="EE73" s="251">
        <f t="shared" si="467"/>
        <v>0</v>
      </c>
      <c r="EF73" s="251">
        <f t="shared" si="467"/>
        <v>0</v>
      </c>
      <c r="EG73" s="251">
        <f t="shared" si="467"/>
        <v>0</v>
      </c>
      <c r="EH73" s="251">
        <f t="shared" si="467"/>
        <v>0</v>
      </c>
      <c r="EI73" s="251">
        <f t="shared" si="467"/>
        <v>0</v>
      </c>
      <c r="EJ73" s="251">
        <f t="shared" si="467"/>
        <v>0</v>
      </c>
      <c r="EK73" s="251">
        <f t="shared" si="467"/>
        <v>0</v>
      </c>
      <c r="EL73" s="251">
        <f t="shared" si="467"/>
        <v>0</v>
      </c>
      <c r="EM73" s="251">
        <f t="shared" si="467"/>
        <v>0</v>
      </c>
      <c r="EN73" s="251">
        <f t="shared" si="467"/>
        <v>0</v>
      </c>
      <c r="EO73" s="251">
        <f t="shared" si="467"/>
        <v>0</v>
      </c>
      <c r="EP73" s="251">
        <f t="shared" si="467"/>
        <v>0</v>
      </c>
      <c r="EQ73" s="251">
        <f t="shared" si="467"/>
        <v>0</v>
      </c>
      <c r="ER73" s="251">
        <f t="shared" si="467"/>
        <v>0</v>
      </c>
      <c r="ES73" s="251">
        <f t="shared" si="467"/>
        <v>0</v>
      </c>
      <c r="ET73" s="251">
        <f t="shared" si="467"/>
        <v>0</v>
      </c>
      <c r="EU73" s="251">
        <f t="shared" si="467"/>
        <v>0</v>
      </c>
      <c r="EV73" s="251">
        <f t="shared" si="467"/>
        <v>0</v>
      </c>
      <c r="EW73" s="251">
        <f t="shared" si="467"/>
        <v>0</v>
      </c>
      <c r="EX73" s="251">
        <f t="shared" si="467"/>
        <v>0</v>
      </c>
      <c r="EY73" s="251">
        <f t="shared" si="467"/>
        <v>0</v>
      </c>
      <c r="EZ73" s="251">
        <f t="shared" si="467"/>
        <v>0</v>
      </c>
      <c r="FA73" s="251">
        <f t="shared" si="467"/>
        <v>0</v>
      </c>
      <c r="FB73" s="251">
        <f t="shared" si="467"/>
        <v>0</v>
      </c>
      <c r="FC73" s="251">
        <f t="shared" si="467"/>
        <v>0</v>
      </c>
      <c r="FD73" s="251">
        <f t="shared" si="467"/>
        <v>0</v>
      </c>
      <c r="FE73" s="251">
        <f t="shared" si="467"/>
        <v>0</v>
      </c>
      <c r="FF73" s="251">
        <f t="shared" si="467"/>
        <v>0</v>
      </c>
      <c r="FG73" s="251">
        <f t="shared" si="467"/>
        <v>0</v>
      </c>
      <c r="FH73" s="251">
        <f t="shared" si="467"/>
        <v>0</v>
      </c>
      <c r="FI73" s="251">
        <f t="shared" si="467"/>
        <v>0</v>
      </c>
      <c r="FJ73" s="251">
        <f t="shared" si="467"/>
        <v>0</v>
      </c>
      <c r="FK73" s="251">
        <f t="shared" si="467"/>
        <v>0</v>
      </c>
      <c r="FL73" s="251">
        <f t="shared" si="467"/>
        <v>0</v>
      </c>
      <c r="FM73" s="251">
        <f t="shared" si="467"/>
        <v>0</v>
      </c>
      <c r="FN73" s="251">
        <f t="shared" si="467"/>
        <v>0</v>
      </c>
      <c r="FO73" s="251">
        <f t="shared" si="467"/>
        <v>0</v>
      </c>
      <c r="FP73" s="251">
        <f t="shared" si="467"/>
        <v>0</v>
      </c>
      <c r="FQ73" s="251">
        <f t="shared" si="467"/>
        <v>0</v>
      </c>
      <c r="FR73" s="251">
        <f t="shared" ref="FR73:IC73" si="468">SUM(FR67:FR72)</f>
        <v>0</v>
      </c>
      <c r="FS73" s="251">
        <f t="shared" si="468"/>
        <v>0</v>
      </c>
      <c r="FT73" s="251">
        <f t="shared" si="468"/>
        <v>0</v>
      </c>
      <c r="FU73" s="251">
        <f t="shared" si="468"/>
        <v>0</v>
      </c>
      <c r="FV73" s="251">
        <f t="shared" si="468"/>
        <v>0</v>
      </c>
      <c r="FW73" s="251">
        <f t="shared" si="468"/>
        <v>0</v>
      </c>
      <c r="FX73" s="251">
        <f t="shared" si="468"/>
        <v>0</v>
      </c>
      <c r="FY73" s="251">
        <f t="shared" si="468"/>
        <v>0</v>
      </c>
      <c r="FZ73" s="251">
        <f t="shared" si="468"/>
        <v>0</v>
      </c>
      <c r="GA73" s="251">
        <f t="shared" si="468"/>
        <v>0</v>
      </c>
      <c r="GB73" s="251">
        <f t="shared" si="468"/>
        <v>0</v>
      </c>
      <c r="GC73" s="251">
        <f t="shared" si="468"/>
        <v>0</v>
      </c>
      <c r="GD73" s="251">
        <f t="shared" si="468"/>
        <v>0</v>
      </c>
      <c r="GE73" s="251">
        <f t="shared" si="468"/>
        <v>0</v>
      </c>
      <c r="GF73" s="251">
        <f t="shared" si="468"/>
        <v>0</v>
      </c>
      <c r="GG73" s="251">
        <f t="shared" si="468"/>
        <v>0</v>
      </c>
      <c r="GH73" s="251">
        <f t="shared" si="468"/>
        <v>0</v>
      </c>
      <c r="GI73" s="251">
        <f t="shared" si="468"/>
        <v>0</v>
      </c>
      <c r="GJ73" s="251">
        <f t="shared" si="468"/>
        <v>0</v>
      </c>
      <c r="GK73" s="251">
        <f t="shared" si="468"/>
        <v>0</v>
      </c>
      <c r="GL73" s="251">
        <f t="shared" si="468"/>
        <v>0</v>
      </c>
      <c r="GM73" s="251">
        <f t="shared" si="468"/>
        <v>0</v>
      </c>
      <c r="GN73" s="251">
        <f t="shared" si="468"/>
        <v>0</v>
      </c>
      <c r="GO73" s="251">
        <f t="shared" si="468"/>
        <v>0</v>
      </c>
      <c r="GP73" s="251">
        <f t="shared" si="468"/>
        <v>0</v>
      </c>
      <c r="GQ73" s="251">
        <f t="shared" si="468"/>
        <v>0</v>
      </c>
      <c r="GR73" s="251">
        <f t="shared" si="468"/>
        <v>0</v>
      </c>
      <c r="GS73" s="251">
        <f t="shared" si="468"/>
        <v>0</v>
      </c>
      <c r="GT73" s="251">
        <f t="shared" si="468"/>
        <v>0</v>
      </c>
      <c r="GU73" s="251">
        <f t="shared" si="468"/>
        <v>0</v>
      </c>
      <c r="GV73" s="251">
        <f t="shared" si="468"/>
        <v>0</v>
      </c>
      <c r="GW73" s="251">
        <f t="shared" si="468"/>
        <v>0</v>
      </c>
      <c r="GX73" s="251">
        <f t="shared" si="468"/>
        <v>0</v>
      </c>
      <c r="GY73" s="251">
        <f t="shared" si="468"/>
        <v>0</v>
      </c>
      <c r="GZ73" s="251">
        <f t="shared" si="468"/>
        <v>0</v>
      </c>
      <c r="HA73" s="251">
        <f t="shared" si="468"/>
        <v>0</v>
      </c>
      <c r="HB73" s="251">
        <f t="shared" si="468"/>
        <v>0</v>
      </c>
      <c r="HC73" s="251">
        <f t="shared" si="468"/>
        <v>0</v>
      </c>
      <c r="HD73" s="251">
        <f t="shared" si="468"/>
        <v>0</v>
      </c>
      <c r="HE73" s="251">
        <f t="shared" si="468"/>
        <v>0</v>
      </c>
      <c r="HF73" s="251">
        <f t="shared" si="468"/>
        <v>0</v>
      </c>
      <c r="HG73" s="251">
        <f t="shared" si="468"/>
        <v>0</v>
      </c>
      <c r="HH73" s="251">
        <f t="shared" si="468"/>
        <v>0</v>
      </c>
      <c r="HI73" s="251">
        <f t="shared" si="468"/>
        <v>0</v>
      </c>
      <c r="HJ73" s="251">
        <f t="shared" si="468"/>
        <v>0</v>
      </c>
      <c r="HK73" s="251">
        <f t="shared" si="468"/>
        <v>0</v>
      </c>
      <c r="HL73" s="251">
        <f t="shared" si="468"/>
        <v>0</v>
      </c>
      <c r="HM73" s="251">
        <f t="shared" si="468"/>
        <v>0</v>
      </c>
      <c r="HN73" s="251">
        <f t="shared" si="468"/>
        <v>0</v>
      </c>
      <c r="HO73" s="251">
        <f t="shared" si="468"/>
        <v>0</v>
      </c>
      <c r="HP73" s="251">
        <f t="shared" si="468"/>
        <v>0</v>
      </c>
      <c r="HQ73" s="251">
        <f t="shared" si="468"/>
        <v>0</v>
      </c>
      <c r="HR73" s="251">
        <f t="shared" si="468"/>
        <v>0</v>
      </c>
      <c r="HS73" s="251">
        <f t="shared" si="468"/>
        <v>0</v>
      </c>
      <c r="HT73" s="251">
        <f t="shared" si="468"/>
        <v>0</v>
      </c>
      <c r="HU73" s="251">
        <f t="shared" si="468"/>
        <v>0</v>
      </c>
      <c r="HV73" s="251">
        <f t="shared" si="468"/>
        <v>0</v>
      </c>
      <c r="HW73" s="251">
        <f t="shared" si="468"/>
        <v>0</v>
      </c>
      <c r="HX73" s="251">
        <f t="shared" si="468"/>
        <v>0</v>
      </c>
      <c r="HY73" s="251">
        <f t="shared" si="468"/>
        <v>0</v>
      </c>
      <c r="HZ73" s="251">
        <f t="shared" si="468"/>
        <v>0</v>
      </c>
      <c r="IA73" s="251">
        <f t="shared" si="468"/>
        <v>0</v>
      </c>
      <c r="IB73" s="251">
        <f t="shared" si="468"/>
        <v>0</v>
      </c>
      <c r="IC73" s="251">
        <f t="shared" si="468"/>
        <v>0</v>
      </c>
      <c r="ID73" s="251">
        <f t="shared" ref="ID73:IO73" si="469">SUM(ID67:ID72)</f>
        <v>0</v>
      </c>
      <c r="IE73" s="251">
        <f t="shared" si="469"/>
        <v>0</v>
      </c>
      <c r="IF73" s="251">
        <f t="shared" si="469"/>
        <v>0</v>
      </c>
      <c r="IG73" s="251">
        <f t="shared" si="469"/>
        <v>0</v>
      </c>
      <c r="IH73" s="251">
        <f t="shared" si="469"/>
        <v>0</v>
      </c>
      <c r="II73" s="251">
        <f t="shared" si="469"/>
        <v>0</v>
      </c>
      <c r="IJ73" s="251">
        <f t="shared" si="469"/>
        <v>0</v>
      </c>
      <c r="IK73" s="251">
        <f t="shared" si="469"/>
        <v>0</v>
      </c>
      <c r="IL73" s="251">
        <f t="shared" si="469"/>
        <v>0</v>
      </c>
      <c r="IM73" s="251">
        <f t="shared" si="469"/>
        <v>0</v>
      </c>
      <c r="IN73" s="251">
        <f t="shared" si="469"/>
        <v>0</v>
      </c>
      <c r="IO73" s="252">
        <f t="shared" si="469"/>
        <v>0</v>
      </c>
    </row>
    <row r="74" spans="2:249">
      <c r="DE74" s="380"/>
      <c r="DF74" s="380"/>
      <c r="DG74" s="380"/>
      <c r="DH74" s="380"/>
      <c r="DI74" s="380"/>
      <c r="DJ74" s="380"/>
      <c r="DK74" s="380"/>
      <c r="DL74" s="380"/>
      <c r="DM74" s="380"/>
      <c r="DN74" s="380"/>
      <c r="DO74" s="380"/>
      <c r="DP74" s="380"/>
      <c r="DQ74" s="380"/>
      <c r="DR74" s="380"/>
      <c r="DS74" s="380"/>
      <c r="DT74" s="380"/>
      <c r="DU74" s="380"/>
      <c r="DV74" s="380"/>
      <c r="DW74" s="380"/>
      <c r="DX74" s="380"/>
      <c r="DY74" s="380"/>
      <c r="DZ74" s="380"/>
      <c r="EA74" s="380"/>
      <c r="EB74" s="380"/>
      <c r="EC74" s="380"/>
      <c r="ED74" s="380"/>
      <c r="EE74" s="380"/>
      <c r="EF74" s="380"/>
      <c r="EG74" s="380"/>
      <c r="EH74" s="380"/>
      <c r="EI74" s="380"/>
      <c r="EJ74" s="380"/>
      <c r="EK74" s="380"/>
      <c r="EL74" s="380"/>
      <c r="EM74" s="380"/>
      <c r="EN74" s="380"/>
      <c r="EO74" s="380"/>
      <c r="EP74" s="380"/>
      <c r="EQ74" s="380"/>
      <c r="ER74" s="380"/>
      <c r="ES74" s="380"/>
      <c r="ET74" s="380"/>
      <c r="EU74" s="380"/>
      <c r="EV74" s="380"/>
      <c r="EW74" s="380"/>
      <c r="EX74" s="380"/>
      <c r="EY74" s="380"/>
      <c r="EZ74" s="380"/>
      <c r="FA74" s="380"/>
      <c r="FB74" s="380"/>
      <c r="FC74" s="380"/>
      <c r="FD74" s="380"/>
      <c r="FE74" s="380"/>
      <c r="FF74" s="380"/>
      <c r="FG74" s="380"/>
      <c r="FH74" s="380"/>
      <c r="FI74" s="380"/>
      <c r="FJ74" s="380"/>
      <c r="FK74" s="380"/>
      <c r="FL74" s="380"/>
      <c r="FM74" s="380"/>
      <c r="FN74" s="380"/>
      <c r="FO74" s="380"/>
      <c r="FP74" s="380"/>
      <c r="FQ74" s="380"/>
      <c r="FR74" s="380"/>
      <c r="FS74" s="380"/>
      <c r="FT74" s="380"/>
      <c r="FU74" s="380"/>
      <c r="FV74" s="380"/>
      <c r="FW74" s="380"/>
      <c r="FX74" s="380"/>
      <c r="FY74" s="380"/>
      <c r="FZ74" s="380"/>
      <c r="GA74" s="380"/>
      <c r="GB74" s="380"/>
      <c r="GC74" s="380"/>
      <c r="GD74" s="380"/>
      <c r="GE74" s="380"/>
      <c r="GF74" s="380"/>
      <c r="GG74" s="380"/>
      <c r="GH74" s="380"/>
      <c r="GI74" s="380"/>
      <c r="GJ74" s="380"/>
      <c r="GK74" s="380"/>
      <c r="GL74" s="380"/>
      <c r="GM74" s="380"/>
      <c r="GN74" s="380"/>
      <c r="GO74" s="380"/>
      <c r="GP74" s="380"/>
      <c r="GQ74" s="380"/>
      <c r="GR74" s="380"/>
      <c r="GS74" s="380"/>
      <c r="GT74" s="380"/>
      <c r="GU74" s="380"/>
      <c r="GV74" s="380"/>
      <c r="GW74" s="380"/>
      <c r="GX74" s="380"/>
      <c r="GY74" s="380"/>
      <c r="GZ74" s="380"/>
      <c r="HA74" s="380"/>
      <c r="HB74" s="380"/>
      <c r="HC74" s="380"/>
      <c r="HD74" s="380"/>
      <c r="HE74" s="380"/>
      <c r="HF74" s="380"/>
      <c r="HG74" s="380"/>
      <c r="HH74" s="380"/>
      <c r="HI74" s="380"/>
      <c r="HJ74" s="380"/>
      <c r="HK74" s="380"/>
      <c r="HL74" s="380"/>
      <c r="HM74" s="380"/>
      <c r="HN74" s="380"/>
      <c r="HO74" s="380"/>
      <c r="HP74" s="380"/>
      <c r="HQ74" s="380"/>
      <c r="HR74" s="380"/>
      <c r="HS74" s="380"/>
      <c r="HT74" s="380"/>
      <c r="HU74" s="380"/>
      <c r="HV74" s="380"/>
      <c r="HW74" s="380"/>
      <c r="HX74" s="380"/>
      <c r="HY74" s="380"/>
      <c r="HZ74" s="380"/>
      <c r="IA74" s="380"/>
      <c r="IB74" s="380"/>
      <c r="IC74" s="380"/>
      <c r="ID74" s="380"/>
      <c r="IE74" s="380"/>
      <c r="IF74" s="380"/>
      <c r="IG74" s="380"/>
      <c r="IH74" s="380"/>
      <c r="II74" s="380"/>
      <c r="IJ74" s="380"/>
      <c r="IK74" s="380"/>
      <c r="IL74" s="380"/>
      <c r="IM74" s="380"/>
      <c r="IN74" s="380"/>
      <c r="IO74" s="372"/>
    </row>
    <row r="75" spans="2:249">
      <c r="IO75" s="372"/>
    </row>
    <row r="76" spans="2:249">
      <c r="IO76" s="372"/>
    </row>
    <row r="77" spans="2:249">
      <c r="IO77" s="372"/>
    </row>
    <row r="78" spans="2:249">
      <c r="IO78" s="372"/>
    </row>
    <row r="79" spans="2:249">
      <c r="IO79" s="372"/>
    </row>
    <row r="80" spans="2:249">
      <c r="IO80" s="372"/>
    </row>
    <row r="81" spans="249:249">
      <c r="IO81" s="372"/>
    </row>
    <row r="82" spans="249:249">
      <c r="IO82" s="372"/>
    </row>
    <row r="83" spans="249:249">
      <c r="IO83" s="372"/>
    </row>
    <row r="84" spans="249:249">
      <c r="IO84" s="372"/>
    </row>
    <row r="85" spans="249:249">
      <c r="IO85" s="372"/>
    </row>
    <row r="86" spans="249:249">
      <c r="IO86" s="372"/>
    </row>
    <row r="87" spans="249:249">
      <c r="IO87" s="372"/>
    </row>
    <row r="88" spans="249:249">
      <c r="IO88" s="372"/>
    </row>
    <row r="89" spans="249:249">
      <c r="IO89" s="372"/>
    </row>
    <row r="90" spans="249:249">
      <c r="IO90" s="372"/>
    </row>
    <row r="91" spans="249:249">
      <c r="IO91" s="372"/>
    </row>
    <row r="92" spans="249:249">
      <c r="IO92" s="372"/>
    </row>
    <row r="93" spans="249:249">
      <c r="IO93" s="372"/>
    </row>
    <row r="94" spans="249:249">
      <c r="IO94" s="372"/>
    </row>
    <row r="95" spans="249:249">
      <c r="IO95" s="372"/>
    </row>
    <row r="96" spans="249:249">
      <c r="IO96" s="372"/>
    </row>
    <row r="97" spans="249:249">
      <c r="IO97" s="372"/>
    </row>
    <row r="98" spans="249:249">
      <c r="IO98" s="372"/>
    </row>
    <row r="99" spans="249:249">
      <c r="IO99" s="372"/>
    </row>
  </sheetData>
  <autoFilter ref="A6:IP53" xr:uid="{64710DA4-9383-43C3-9155-927B7ABEEDEA}"/>
  <mergeCells count="12">
    <mergeCell ref="B4:D4"/>
    <mergeCell ref="R4:R5"/>
    <mergeCell ref="S4:S5"/>
    <mergeCell ref="P3:Q3"/>
    <mergeCell ref="E3:J3"/>
    <mergeCell ref="E4:E5"/>
    <mergeCell ref="F4:F5"/>
    <mergeCell ref="J4:J5"/>
    <mergeCell ref="G4:G5"/>
    <mergeCell ref="H4:H5"/>
    <mergeCell ref="I4:I5"/>
    <mergeCell ref="R3:S3"/>
  </mergeCells>
  <conditionalFormatting sqref="U8:U64">
    <cfRule type="expression" dxfId="32" priority="19">
      <formula>$U8&lt;&gt;$D8</formula>
    </cfRule>
  </conditionalFormatting>
  <conditionalFormatting sqref="B4:M6 O4:IO6 B9:M73 E8:M8 O8:IO73">
    <cfRule type="cellIs" dxfId="0" priority="6" operator="equal">
      <formula>0</formula>
    </cfRule>
  </conditionalFormatting>
  <conditionalFormatting sqref="U73">
    <cfRule type="expression" dxfId="31" priority="5">
      <formula>$U$73&lt;&gt;$D$64</formula>
    </cfRule>
  </conditionalFormatting>
  <conditionalFormatting sqref="N4:N6 N8:N73">
    <cfRule type="cellIs" dxfId="30" priority="4" operator="equal">
      <formula>0</formula>
    </cfRule>
  </conditionalFormatting>
  <conditionalFormatting sqref="U7">
    <cfRule type="expression" dxfId="29" priority="3">
      <formula>$U7&lt;&gt;$D7</formula>
    </cfRule>
  </conditionalFormatting>
  <conditionalFormatting sqref="O7:IO7 B7:M7 B8:D8">
    <cfRule type="cellIs" dxfId="28" priority="2" operator="equal">
      <formula>0</formula>
    </cfRule>
  </conditionalFormatting>
  <conditionalFormatting sqref="N7">
    <cfRule type="cellIs" dxfId="27" priority="1" operator="equal">
      <formula>0</formula>
    </cfRule>
  </conditionalFormatting>
  <pageMargins left="0.7" right="0.7" top="0.75" bottom="0.75" header="0.3" footer="0.3"/>
  <pageSetup paperSize="9" scale="5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CX102"/>
  <sheetViews>
    <sheetView tabSelected="1" zoomScale="85" zoomScaleNormal="85" workbookViewId="0">
      <selection activeCell="P28" sqref="P28"/>
    </sheetView>
  </sheetViews>
  <sheetFormatPr defaultRowHeight="15" outlineLevelRow="1"/>
  <cols>
    <col min="1" max="1" width="3.85546875" customWidth="1"/>
    <col min="2" max="2" width="26" customWidth="1"/>
    <col min="3" max="3" width="6.85546875" style="1" bestFit="1" customWidth="1"/>
    <col min="4" max="4" width="3.85546875" style="1" customWidth="1"/>
    <col min="5" max="6" width="8.42578125" bestFit="1" customWidth="1"/>
    <col min="7" max="25" width="6.7109375" customWidth="1"/>
    <col min="26" max="26" width="11" customWidth="1"/>
    <col min="27" max="92" width="6.7109375" customWidth="1"/>
    <col min="93" max="93" width="11.7109375" style="42" customWidth="1"/>
    <col min="94" max="94" width="2.42578125" customWidth="1"/>
    <col min="95" max="95" width="10.5703125" bestFit="1" customWidth="1"/>
    <col min="96" max="96" width="1.85546875" customWidth="1"/>
    <col min="97" max="97" width="10" bestFit="1" customWidth="1"/>
    <col min="98" max="98" width="2.28515625" customWidth="1"/>
    <col min="99" max="99" width="9.7109375" customWidth="1"/>
    <col min="100" max="100" width="5.28515625" customWidth="1"/>
    <col min="101" max="101" width="5.42578125" customWidth="1"/>
  </cols>
  <sheetData>
    <row r="1" spans="1:102" ht="36" customHeight="1">
      <c r="A1" s="610" t="s">
        <v>107</v>
      </c>
      <c r="B1" s="611"/>
      <c r="C1" s="30"/>
      <c r="D1" s="33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43"/>
      <c r="CP1" s="4"/>
      <c r="CQ1" s="4"/>
      <c r="CR1" s="4"/>
      <c r="CS1" s="4"/>
      <c r="CT1" s="4"/>
    </row>
    <row r="2" spans="1:102" ht="68.25" customHeight="1" thickBot="1">
      <c r="A2" s="262"/>
      <c r="B2" s="6"/>
      <c r="C2" s="76"/>
      <c r="D2" s="34"/>
      <c r="E2" s="77">
        <f>'A-2_MH Distribution'!V4</f>
        <v>44473</v>
      </c>
      <c r="F2" s="64">
        <f>'A-2_MH Distribution'!W4</f>
        <v>44480</v>
      </c>
      <c r="G2" s="64">
        <f>'A-2_MH Distribution'!X4</f>
        <v>44487</v>
      </c>
      <c r="H2" s="64">
        <f>'A-2_MH Distribution'!Y4</f>
        <v>44494</v>
      </c>
      <c r="I2" s="64">
        <f>'A-2_MH Distribution'!Z4</f>
        <v>44501</v>
      </c>
      <c r="J2" s="64">
        <f>'A-2_MH Distribution'!AA4</f>
        <v>44508</v>
      </c>
      <c r="K2" s="64">
        <f>'A-2_MH Distribution'!AB4</f>
        <v>44515</v>
      </c>
      <c r="L2" s="65">
        <f>'A-2_MH Distribution'!AC4</f>
        <v>44522</v>
      </c>
      <c r="M2" s="64">
        <f>'A-2_MH Distribution'!AD4</f>
        <v>44529</v>
      </c>
      <c r="N2" s="64">
        <f>'A-2_MH Distribution'!AE4</f>
        <v>44536</v>
      </c>
      <c r="O2" s="64">
        <f>'A-2_MH Distribution'!AF4</f>
        <v>44543</v>
      </c>
      <c r="P2" s="64">
        <f>'A-2_MH Distribution'!AG4</f>
        <v>44550</v>
      </c>
      <c r="Q2" s="64">
        <f>'A-2_MH Distribution'!AH4</f>
        <v>44557</v>
      </c>
      <c r="R2" s="64">
        <f>'A-2_MH Distribution'!AI4</f>
        <v>44564</v>
      </c>
      <c r="S2" s="64">
        <f>'A-2_MH Distribution'!AJ4</f>
        <v>44571</v>
      </c>
      <c r="T2" s="64">
        <f>'A-2_MH Distribution'!AK4</f>
        <v>44578</v>
      </c>
      <c r="U2" s="64">
        <f>'A-2_MH Distribution'!AL4</f>
        <v>44585</v>
      </c>
      <c r="V2" s="64">
        <f>'A-2_MH Distribution'!AM4</f>
        <v>44592</v>
      </c>
      <c r="W2" s="64">
        <f>'A-2_MH Distribution'!AN4</f>
        <v>44599</v>
      </c>
      <c r="X2" s="64">
        <f>'A-2_MH Distribution'!AO4</f>
        <v>44606</v>
      </c>
      <c r="Y2" s="64">
        <f>'A-2_MH Distribution'!AP4</f>
        <v>44613</v>
      </c>
      <c r="Z2" s="64">
        <f>'A-2_MH Distribution'!AQ4</f>
        <v>44620</v>
      </c>
      <c r="AA2" s="64">
        <f>'A-2_MH Distribution'!AR4</f>
        <v>44627</v>
      </c>
      <c r="AB2" s="64">
        <f>'A-2_MH Distribution'!AS4</f>
        <v>44634</v>
      </c>
      <c r="AC2" s="64">
        <f>'A-2_MH Distribution'!AT4</f>
        <v>44641</v>
      </c>
      <c r="AD2" s="64">
        <f>'A-2_MH Distribution'!AU4</f>
        <v>44648</v>
      </c>
      <c r="AE2" s="64">
        <f>'A-2_MH Distribution'!AV4</f>
        <v>44655</v>
      </c>
      <c r="AF2" s="64">
        <f>'A-2_MH Distribution'!AW4</f>
        <v>44662</v>
      </c>
      <c r="AG2" s="64">
        <f>'A-2_MH Distribution'!AX4</f>
        <v>44669</v>
      </c>
      <c r="AH2" s="64">
        <f>'A-2_MH Distribution'!AY4</f>
        <v>44676</v>
      </c>
      <c r="AI2" s="64">
        <f>'A-2_MH Distribution'!AZ4</f>
        <v>44683</v>
      </c>
      <c r="AJ2" s="64">
        <f>'A-2_MH Distribution'!BA4</f>
        <v>44690</v>
      </c>
      <c r="AK2" s="64">
        <f>'A-2_MH Distribution'!BB4</f>
        <v>44697</v>
      </c>
      <c r="AL2" s="64">
        <f>'A-2_MH Distribution'!BC4</f>
        <v>44704</v>
      </c>
      <c r="AM2" s="64">
        <f>'A-2_MH Distribution'!BD4</f>
        <v>44711</v>
      </c>
      <c r="AN2" s="64">
        <f>'A-2_MH Distribution'!BE4</f>
        <v>44718</v>
      </c>
      <c r="AO2" s="64">
        <f>'A-2_MH Distribution'!BF4</f>
        <v>44725</v>
      </c>
      <c r="AP2" s="64">
        <f>'A-2_MH Distribution'!BG4</f>
        <v>44732</v>
      </c>
      <c r="AQ2" s="64">
        <f>'A-2_MH Distribution'!BH4</f>
        <v>44739</v>
      </c>
      <c r="AR2" s="64">
        <f>'A-2_MH Distribution'!BI4</f>
        <v>44746</v>
      </c>
      <c r="AS2" s="64">
        <f>'A-2_MH Distribution'!BJ4</f>
        <v>44753</v>
      </c>
      <c r="AT2" s="64">
        <f>'A-2_MH Distribution'!BK4</f>
        <v>44760</v>
      </c>
      <c r="AU2" s="64">
        <f>'A-2_MH Distribution'!BL4</f>
        <v>44767</v>
      </c>
      <c r="AV2" s="64">
        <f>'A-2_MH Distribution'!BM4</f>
        <v>44774</v>
      </c>
      <c r="AW2" s="64">
        <f>'A-2_MH Distribution'!BN4</f>
        <v>44781</v>
      </c>
      <c r="AX2" s="64">
        <f>'A-2_MH Distribution'!BO4</f>
        <v>44788</v>
      </c>
      <c r="AY2" s="64">
        <f>'A-2_MH Distribution'!BP4</f>
        <v>44795</v>
      </c>
      <c r="AZ2" s="64">
        <f>'A-2_MH Distribution'!BQ4</f>
        <v>44802</v>
      </c>
      <c r="BA2" s="64">
        <f>'A-2_MH Distribution'!BR4</f>
        <v>44809</v>
      </c>
      <c r="BB2" s="64">
        <f>'A-2_MH Distribution'!BS4</f>
        <v>44816</v>
      </c>
      <c r="BC2" s="64">
        <f>'A-2_MH Distribution'!BT4</f>
        <v>44823</v>
      </c>
      <c r="BD2" s="64">
        <f>'A-2_MH Distribution'!BU4</f>
        <v>44830</v>
      </c>
      <c r="BE2" s="64">
        <f>'A-2_MH Distribution'!BV4</f>
        <v>44837</v>
      </c>
      <c r="BF2" s="64">
        <f>'A-2_MH Distribution'!BW4</f>
        <v>44844</v>
      </c>
      <c r="BG2" s="64">
        <f>'A-2_MH Distribution'!BX4</f>
        <v>44851</v>
      </c>
      <c r="BH2" s="64">
        <f>'A-2_MH Distribution'!BY4</f>
        <v>44858</v>
      </c>
      <c r="BI2" s="64">
        <f>'A-2_MH Distribution'!BZ4</f>
        <v>44865</v>
      </c>
      <c r="BJ2" s="64">
        <f>'A-2_MH Distribution'!CA4</f>
        <v>44872</v>
      </c>
      <c r="BK2" s="64">
        <f>'A-2_MH Distribution'!CB4</f>
        <v>44879</v>
      </c>
      <c r="BL2" s="64">
        <f>'A-2_MH Distribution'!CC4</f>
        <v>44886</v>
      </c>
      <c r="BM2" s="64">
        <f>'A-2_MH Distribution'!CD4</f>
        <v>44893</v>
      </c>
      <c r="BN2" s="64">
        <f>'A-2_MH Distribution'!CE4</f>
        <v>44900</v>
      </c>
      <c r="BO2" s="64">
        <f>'A-2_MH Distribution'!CF4</f>
        <v>44907</v>
      </c>
      <c r="BP2" s="64">
        <f>'A-2_MH Distribution'!CG4</f>
        <v>44914</v>
      </c>
      <c r="BQ2" s="64">
        <f>'A-2_MH Distribution'!CH4</f>
        <v>44921</v>
      </c>
      <c r="BR2" s="64">
        <f>'A-2_MH Distribution'!CI4</f>
        <v>44928</v>
      </c>
      <c r="BS2" s="64">
        <f>'A-2_MH Distribution'!CJ4</f>
        <v>44935</v>
      </c>
      <c r="BT2" s="64">
        <f>'A-2_MH Distribution'!CK4</f>
        <v>44942</v>
      </c>
      <c r="BU2" s="64">
        <f>'A-2_MH Distribution'!CL4</f>
        <v>44949</v>
      </c>
      <c r="BV2" s="64">
        <f>'A-2_MH Distribution'!CM4</f>
        <v>44956</v>
      </c>
      <c r="BW2" s="64">
        <f>'A-2_MH Distribution'!CN4</f>
        <v>44963</v>
      </c>
      <c r="BX2" s="64">
        <f>'A-2_MH Distribution'!CO4</f>
        <v>44970</v>
      </c>
      <c r="BY2" s="64">
        <f>'A-2_MH Distribution'!CP4</f>
        <v>44977</v>
      </c>
      <c r="BZ2" s="64">
        <f>'A-2_MH Distribution'!CQ4</f>
        <v>44984</v>
      </c>
      <c r="CA2" s="64">
        <f>'A-2_MH Distribution'!CR4</f>
        <v>44991</v>
      </c>
      <c r="CB2" s="64">
        <f>'A-2_MH Distribution'!CS4</f>
        <v>44998</v>
      </c>
      <c r="CC2" s="64">
        <f>'A-2_MH Distribution'!CT4</f>
        <v>45005</v>
      </c>
      <c r="CD2" s="64">
        <f>'A-2_MH Distribution'!CU4</f>
        <v>45012</v>
      </c>
      <c r="CE2" s="64">
        <f>'A-2_MH Distribution'!CV4</f>
        <v>45019</v>
      </c>
      <c r="CF2" s="64">
        <f>'A-2_MH Distribution'!CW4</f>
        <v>45026</v>
      </c>
      <c r="CG2" s="64">
        <f>'A-2_MH Distribution'!CX4</f>
        <v>45033</v>
      </c>
      <c r="CH2" s="64">
        <f>'A-2_MH Distribution'!CY4</f>
        <v>45040</v>
      </c>
      <c r="CI2" s="64">
        <f>'A-2_MH Distribution'!CZ4</f>
        <v>45047</v>
      </c>
      <c r="CJ2" s="64">
        <f>'A-2_MH Distribution'!DA4</f>
        <v>45054</v>
      </c>
      <c r="CK2" s="64">
        <f>'A-2_MH Distribution'!DB4</f>
        <v>45061</v>
      </c>
      <c r="CL2" s="64">
        <f>'A-2_MH Distribution'!DC4</f>
        <v>45068</v>
      </c>
      <c r="CM2" s="64">
        <f>'A-2_MH Distribution'!DD4</f>
        <v>45075</v>
      </c>
      <c r="CN2" s="64">
        <f>'A-2_MH Distribution'!DE4</f>
        <v>45082</v>
      </c>
      <c r="CO2" s="97"/>
      <c r="CP2" s="2"/>
      <c r="CQ2" s="2" t="s">
        <v>30</v>
      </c>
      <c r="CR2" s="2"/>
      <c r="CS2" s="2"/>
      <c r="CT2" s="2"/>
    </row>
    <row r="3" spans="1:102" ht="15" customHeight="1" outlineLevel="1">
      <c r="A3" s="27"/>
      <c r="B3" s="28" t="s">
        <v>43</v>
      </c>
      <c r="C3" s="73" t="s">
        <v>92</v>
      </c>
      <c r="D3" s="35" t="s">
        <v>6</v>
      </c>
      <c r="E3" s="29">
        <f>HLOOKUP(E2,'A-2_MH Distribution'!$V$4:$IO$5,2,0)</f>
        <v>5</v>
      </c>
      <c r="F3" s="29">
        <f>HLOOKUP(F2,'A-2_MH Distribution'!$V$4:$IO$5,2,0)</f>
        <v>5</v>
      </c>
      <c r="G3" s="29">
        <f>HLOOKUP(G2,'A-2_MH Distribution'!$V$4:$IO$5,2,0)</f>
        <v>5</v>
      </c>
      <c r="H3" s="29">
        <f>HLOOKUP(H2,'A-2_MH Distribution'!$V$4:$IO$5,2,0)</f>
        <v>5</v>
      </c>
      <c r="I3" s="29">
        <f>HLOOKUP(I2,'A-2_MH Distribution'!$V$4:$IO$5,2,0)</f>
        <v>4</v>
      </c>
      <c r="J3" s="29">
        <f>HLOOKUP(J2,'A-2_MH Distribution'!$V$4:$IO$5,2,0)</f>
        <v>5</v>
      </c>
      <c r="K3" s="29">
        <f>HLOOKUP(K2,'A-2_MH Distribution'!$V$4:$IO$5,2,0)</f>
        <v>3</v>
      </c>
      <c r="L3" s="29">
        <f>HLOOKUP(L2,'A-2_MH Distribution'!$V$4:$IO$5,2,0)</f>
        <v>5</v>
      </c>
      <c r="M3" s="29">
        <f>HLOOKUP(M2,'A-2_MH Distribution'!$V$4:$IO$5,2,0)</f>
        <v>4</v>
      </c>
      <c r="N3" s="29">
        <f>HLOOKUP(N2,'A-2_MH Distribution'!$V$4:$IO$5,2,0)</f>
        <v>4</v>
      </c>
      <c r="O3" s="29">
        <f>HLOOKUP(O2,'A-2_MH Distribution'!$V$4:$IO$5,2,0)</f>
        <v>5</v>
      </c>
      <c r="P3" s="29">
        <f>HLOOKUP(P2,'A-2_MH Distribution'!$V$4:$IO$5,2,0)</f>
        <v>4</v>
      </c>
      <c r="Q3" s="29">
        <f>HLOOKUP(Q2,'A-2_MH Distribution'!$V$4:$IO$5,2,0)</f>
        <v>1</v>
      </c>
      <c r="R3" s="29">
        <f>HLOOKUP(R2,'A-2_MH Distribution'!$V$4:$IO$5,2,0)</f>
        <v>5</v>
      </c>
      <c r="S3" s="29">
        <f>HLOOKUP(S2,'A-2_MH Distribution'!$V$4:$IO$5,2,0)</f>
        <v>5</v>
      </c>
      <c r="T3" s="29">
        <f>HLOOKUP(T2,'A-2_MH Distribution'!$V$4:$IO$5,2,0)</f>
        <v>5</v>
      </c>
      <c r="U3" s="29">
        <f>HLOOKUP(U2,'A-2_MH Distribution'!$V$4:$IO$5,2,0)</f>
        <v>5</v>
      </c>
      <c r="V3" s="29">
        <f>HLOOKUP(V2,'A-2_MH Distribution'!$V$4:$IO$5,2,0)</f>
        <v>4</v>
      </c>
      <c r="W3" s="29">
        <f>HLOOKUP(W2,'A-2_MH Distribution'!$V$4:$IO$5,2,0)</f>
        <v>5</v>
      </c>
      <c r="X3" s="29">
        <f>HLOOKUP(X2,'A-2_MH Distribution'!$V$4:$IO$5,2,0)</f>
        <v>5</v>
      </c>
      <c r="Y3" s="29">
        <f>HLOOKUP(Y2,'A-2_MH Distribution'!$V$4:$IO$5,2,0)</f>
        <v>4</v>
      </c>
      <c r="Z3" s="29">
        <f>HLOOKUP(Z2,'A-2_MH Distribution'!$V$4:$IO$5,2,0)</f>
        <v>5</v>
      </c>
      <c r="AA3" s="29">
        <f>HLOOKUP(AA2,'A-2_MH Distribution'!$V$4:$IO$5,2,0)</f>
        <v>5</v>
      </c>
      <c r="AB3" s="29">
        <f>HLOOKUP(AB2,'A-2_MH Distribution'!$V$4:$IO$5,2,0)</f>
        <v>5</v>
      </c>
      <c r="AC3" s="29">
        <f>HLOOKUP(AC2,'A-2_MH Distribution'!$V$4:$IO$5,2,0)</f>
        <v>5</v>
      </c>
      <c r="AD3" s="29">
        <f>HLOOKUP(AD2,'A-2_MH Distribution'!$V$4:$IO$5,2,0)</f>
        <v>5</v>
      </c>
      <c r="AE3" s="29">
        <f>HLOOKUP(AE2,'A-2_MH Distribution'!$V$4:$IO$5,2,0)</f>
        <v>5</v>
      </c>
      <c r="AF3" s="29">
        <f>HLOOKUP(AF2,'A-2_MH Distribution'!$V$4:$IO$5,2,0)</f>
        <v>5</v>
      </c>
      <c r="AG3" s="29">
        <f>HLOOKUP(AG2,'A-2_MH Distribution'!$V$4:$IO$5,2,0)</f>
        <v>5</v>
      </c>
      <c r="AH3" s="29">
        <f>HLOOKUP(AH2,'A-2_MH Distribution'!$V$4:$IO$5,2,0)</f>
        <v>5</v>
      </c>
      <c r="AI3" s="29">
        <f>HLOOKUP(AI2,'A-2_MH Distribution'!$V$4:$IO$5,2,0)</f>
        <v>5</v>
      </c>
      <c r="AJ3" s="29">
        <f>HLOOKUP(AJ2,'A-2_MH Distribution'!$V$4:$IO$5,2,0)</f>
        <v>5</v>
      </c>
      <c r="AK3" s="29">
        <f>HLOOKUP(AK2,'A-2_MH Distribution'!$V$4:$IO$5,2,0)</f>
        <v>5</v>
      </c>
      <c r="AL3" s="29">
        <f>HLOOKUP(AL2,'A-2_MH Distribution'!$V$4:$IO$5,2,0)</f>
        <v>5</v>
      </c>
      <c r="AM3" s="29">
        <f>HLOOKUP(AM2,'A-2_MH Distribution'!$V$4:$IO$5,2,0)</f>
        <v>5</v>
      </c>
      <c r="AN3" s="29">
        <f>HLOOKUP(AN2,'A-2_MH Distribution'!$V$4:$IO$5,2,0)</f>
        <v>5</v>
      </c>
      <c r="AO3" s="29">
        <f>HLOOKUP(AO2,'A-2_MH Distribution'!$V$4:$IO$5,2,0)</f>
        <v>5</v>
      </c>
      <c r="AP3" s="29">
        <f>HLOOKUP(AP2,'A-2_MH Distribution'!$V$4:$IO$5,2,0)</f>
        <v>5</v>
      </c>
      <c r="AQ3" s="29">
        <f>HLOOKUP(AQ2,'A-2_MH Distribution'!$V$4:$IO$5,2,0)</f>
        <v>5</v>
      </c>
      <c r="AR3" s="29">
        <f>HLOOKUP(AR2,'A-2_MH Distribution'!$V$4:$IO$5,2,0)</f>
        <v>5</v>
      </c>
      <c r="AS3" s="29">
        <f>HLOOKUP(AS2,'A-2_MH Distribution'!$V$4:$IO$5,2,0)</f>
        <v>5</v>
      </c>
      <c r="AT3" s="29">
        <f>HLOOKUP(AT2,'A-2_MH Distribution'!$V$4:$IO$5,2,0)</f>
        <v>5</v>
      </c>
      <c r="AU3" s="29">
        <f>HLOOKUP(AU2,'A-2_MH Distribution'!$V$4:$IO$5,2,0)</f>
        <v>5</v>
      </c>
      <c r="AV3" s="29">
        <f>HLOOKUP(AV2,'A-2_MH Distribution'!$V$4:$IO$5,2,0)</f>
        <v>5</v>
      </c>
      <c r="AW3" s="29">
        <f>HLOOKUP(AW2,'A-2_MH Distribution'!$V$4:$IO$5,2,0)</f>
        <v>5</v>
      </c>
      <c r="AX3" s="29">
        <f>HLOOKUP(AX2,'A-2_MH Distribution'!$V$4:$IO$5,2,0)</f>
        <v>5</v>
      </c>
      <c r="AY3" s="29">
        <f>HLOOKUP(AY2,'A-2_MH Distribution'!$V$4:$IO$5,2,0)</f>
        <v>5</v>
      </c>
      <c r="AZ3" s="29">
        <f>HLOOKUP(AZ2,'A-2_MH Distribution'!$V$4:$IO$5,2,0)</f>
        <v>5</v>
      </c>
      <c r="BA3" s="29">
        <f>HLOOKUP(BA2,'A-2_MH Distribution'!$V$4:$IO$5,2,0)</f>
        <v>5</v>
      </c>
      <c r="BB3" s="29">
        <f>HLOOKUP(BB2,'A-2_MH Distribution'!$V$4:$IO$5,2,0)</f>
        <v>5</v>
      </c>
      <c r="BC3" s="29">
        <f>HLOOKUP(BC2,'A-2_MH Distribution'!$V$4:$IO$5,2,0)</f>
        <v>5</v>
      </c>
      <c r="BD3" s="29">
        <f>HLOOKUP(BD2,'A-2_MH Distribution'!$V$4:$IO$5,2,0)</f>
        <v>5</v>
      </c>
      <c r="BE3" s="29">
        <f>HLOOKUP(BE2,'A-2_MH Distribution'!$V$4:$IO$5,2,0)</f>
        <v>5</v>
      </c>
      <c r="BF3" s="29">
        <f>HLOOKUP(BF2,'A-2_MH Distribution'!$V$4:$IO$5,2,0)</f>
        <v>5</v>
      </c>
      <c r="BG3" s="29">
        <f>HLOOKUP(BG2,'A-2_MH Distribution'!$V$4:$IO$5,2,0)</f>
        <v>5</v>
      </c>
      <c r="BH3" s="29">
        <f>HLOOKUP(BH2,'A-2_MH Distribution'!$V$4:$IO$5,2,0)</f>
        <v>5</v>
      </c>
      <c r="BI3" s="29">
        <f>HLOOKUP(BI2,'A-2_MH Distribution'!$V$4:$IO$5,2,0)</f>
        <v>5</v>
      </c>
      <c r="BJ3" s="29">
        <f>HLOOKUP(BJ2,'A-2_MH Distribution'!$V$4:$IO$5,2,0)</f>
        <v>5</v>
      </c>
      <c r="BK3" s="29">
        <f>HLOOKUP(BK2,'A-2_MH Distribution'!$V$4:$IO$5,2,0)</f>
        <v>5</v>
      </c>
      <c r="BL3" s="29">
        <f>HLOOKUP(BL2,'A-2_MH Distribution'!$V$4:$IO$5,2,0)</f>
        <v>5</v>
      </c>
      <c r="BM3" s="29">
        <f>HLOOKUP(BM2,'A-2_MH Distribution'!$V$4:$IO$5,2,0)</f>
        <v>5</v>
      </c>
      <c r="BN3" s="29">
        <f>HLOOKUP(BN2,'A-2_MH Distribution'!$V$4:$IO$5,2,0)</f>
        <v>5</v>
      </c>
      <c r="BO3" s="29">
        <f>HLOOKUP(BO2,'A-2_MH Distribution'!$V$4:$IO$5,2,0)</f>
        <v>5</v>
      </c>
      <c r="BP3" s="29">
        <f>HLOOKUP(BP2,'A-2_MH Distribution'!$V$4:$IO$5,2,0)</f>
        <v>5</v>
      </c>
      <c r="BQ3" s="29">
        <f>HLOOKUP(BQ2,'A-2_MH Distribution'!$V$4:$IO$5,2,0)</f>
        <v>5</v>
      </c>
      <c r="BR3" s="29">
        <f>HLOOKUP(BR2,'A-2_MH Distribution'!$V$4:$IO$5,2,0)</f>
        <v>5</v>
      </c>
      <c r="BS3" s="29">
        <f>HLOOKUP(BS2,'A-2_MH Distribution'!$V$4:$IO$5,2,0)</f>
        <v>5</v>
      </c>
      <c r="BT3" s="29">
        <f>HLOOKUP(BT2,'A-2_MH Distribution'!$V$4:$IO$5,2,0)</f>
        <v>5</v>
      </c>
      <c r="BU3" s="29">
        <f>HLOOKUP(BU2,'A-2_MH Distribution'!$V$4:$IO$5,2,0)</f>
        <v>5</v>
      </c>
      <c r="BV3" s="29">
        <f>HLOOKUP(BV2,'A-2_MH Distribution'!$V$4:$IO$5,2,0)</f>
        <v>5</v>
      </c>
      <c r="BW3" s="29">
        <f>HLOOKUP(BW2,'A-2_MH Distribution'!$V$4:$IO$5,2,0)</f>
        <v>5</v>
      </c>
      <c r="BX3" s="29">
        <f>HLOOKUP(BX2,'A-2_MH Distribution'!$V$4:$IO$5,2,0)</f>
        <v>5</v>
      </c>
      <c r="BY3" s="29">
        <f>HLOOKUP(BY2,'A-2_MH Distribution'!$V$4:$IO$5,2,0)</f>
        <v>5</v>
      </c>
      <c r="BZ3" s="29">
        <f>HLOOKUP(BZ2,'A-2_MH Distribution'!$V$4:$IO$5,2,0)</f>
        <v>5</v>
      </c>
      <c r="CA3" s="29">
        <f>HLOOKUP(CA2,'A-2_MH Distribution'!$V$4:$IO$5,2,0)</f>
        <v>5</v>
      </c>
      <c r="CB3" s="29">
        <f>HLOOKUP(CB2,'A-2_MH Distribution'!$V$4:$IO$5,2,0)</f>
        <v>5</v>
      </c>
      <c r="CC3" s="29">
        <f>HLOOKUP(CC2,'A-2_MH Distribution'!$V$4:$IO$5,2,0)</f>
        <v>5</v>
      </c>
      <c r="CD3" s="29">
        <f>HLOOKUP(CD2,'A-2_MH Distribution'!$V$4:$IO$5,2,0)</f>
        <v>5</v>
      </c>
      <c r="CE3" s="29">
        <f>HLOOKUP(CE2,'A-2_MH Distribution'!$V$4:$IO$5,2,0)</f>
        <v>5</v>
      </c>
      <c r="CF3" s="29">
        <f>HLOOKUP(CF2,'A-2_MH Distribution'!$V$4:$IO$5,2,0)</f>
        <v>5</v>
      </c>
      <c r="CG3" s="29">
        <f>HLOOKUP(CG2,'A-2_MH Distribution'!$V$4:$IO$5,2,0)</f>
        <v>5</v>
      </c>
      <c r="CH3" s="29">
        <f>HLOOKUP(CH2,'A-2_MH Distribution'!$V$4:$IO$5,2,0)</f>
        <v>5</v>
      </c>
      <c r="CI3" s="29">
        <f>HLOOKUP(CI2,'A-2_MH Distribution'!$V$4:$IO$5,2,0)</f>
        <v>5</v>
      </c>
      <c r="CJ3" s="29">
        <f>HLOOKUP(CJ2,'A-2_MH Distribution'!$V$4:$IO$5,2,0)</f>
        <v>5</v>
      </c>
      <c r="CK3" s="29">
        <f>HLOOKUP(CK2,'A-2_MH Distribution'!$V$4:$IO$5,2,0)</f>
        <v>5</v>
      </c>
      <c r="CL3" s="29">
        <f>HLOOKUP(CL2,'A-2_MH Distribution'!$V$4:$IO$5,2,0)</f>
        <v>5</v>
      </c>
      <c r="CM3" s="29">
        <f>HLOOKUP(CM2,'A-2_MH Distribution'!$V$4:$IO$5,2,0)</f>
        <v>5</v>
      </c>
      <c r="CN3" s="29">
        <f>HLOOKUP(CN2,'A-2_MH Distribution'!$V$4:$IO$5,2,0)</f>
        <v>5</v>
      </c>
      <c r="CO3" s="98"/>
      <c r="CP3" s="3"/>
      <c r="CQ3" s="10"/>
      <c r="CR3" s="10"/>
      <c r="CS3" s="3"/>
      <c r="CT3" s="3"/>
      <c r="CU3" s="3"/>
      <c r="CV3" s="3"/>
      <c r="CW3" s="3"/>
    </row>
    <row r="4" spans="1:102" ht="15" customHeight="1">
      <c r="A4" s="74" t="s">
        <v>132</v>
      </c>
      <c r="B4" s="66"/>
      <c r="C4" s="68" t="s">
        <v>174</v>
      </c>
      <c r="D4" s="300" t="s">
        <v>7</v>
      </c>
      <c r="E4" s="67">
        <f>E3*8</f>
        <v>40</v>
      </c>
      <c r="F4" s="67">
        <f t="shared" ref="F4:BQ4" si="0">F3*8</f>
        <v>40</v>
      </c>
      <c r="G4" s="67">
        <f t="shared" si="0"/>
        <v>40</v>
      </c>
      <c r="H4" s="67">
        <f t="shared" si="0"/>
        <v>40</v>
      </c>
      <c r="I4" s="67">
        <f t="shared" si="0"/>
        <v>32</v>
      </c>
      <c r="J4" s="67">
        <f t="shared" si="0"/>
        <v>40</v>
      </c>
      <c r="K4" s="67">
        <f t="shared" si="0"/>
        <v>24</v>
      </c>
      <c r="L4" s="67">
        <f t="shared" si="0"/>
        <v>40</v>
      </c>
      <c r="M4" s="67">
        <f t="shared" si="0"/>
        <v>32</v>
      </c>
      <c r="N4" s="67">
        <f t="shared" si="0"/>
        <v>32</v>
      </c>
      <c r="O4" s="67">
        <f t="shared" si="0"/>
        <v>40</v>
      </c>
      <c r="P4" s="67">
        <f t="shared" si="0"/>
        <v>32</v>
      </c>
      <c r="Q4" s="67">
        <f t="shared" si="0"/>
        <v>8</v>
      </c>
      <c r="R4" s="67">
        <f t="shared" si="0"/>
        <v>40</v>
      </c>
      <c r="S4" s="67">
        <f t="shared" si="0"/>
        <v>40</v>
      </c>
      <c r="T4" s="67">
        <f t="shared" si="0"/>
        <v>40</v>
      </c>
      <c r="U4" s="67">
        <f t="shared" si="0"/>
        <v>40</v>
      </c>
      <c r="V4" s="67">
        <f t="shared" si="0"/>
        <v>32</v>
      </c>
      <c r="W4" s="67">
        <f t="shared" si="0"/>
        <v>40</v>
      </c>
      <c r="X4" s="67">
        <f t="shared" si="0"/>
        <v>40</v>
      </c>
      <c r="Y4" s="67">
        <f t="shared" si="0"/>
        <v>32</v>
      </c>
      <c r="Z4" s="67">
        <f t="shared" si="0"/>
        <v>40</v>
      </c>
      <c r="AA4" s="67">
        <f t="shared" si="0"/>
        <v>40</v>
      </c>
      <c r="AB4" s="67">
        <f t="shared" si="0"/>
        <v>40</v>
      </c>
      <c r="AC4" s="67">
        <f t="shared" si="0"/>
        <v>40</v>
      </c>
      <c r="AD4" s="67">
        <f t="shared" si="0"/>
        <v>40</v>
      </c>
      <c r="AE4" s="67">
        <f t="shared" si="0"/>
        <v>40</v>
      </c>
      <c r="AF4" s="67">
        <f t="shared" si="0"/>
        <v>40</v>
      </c>
      <c r="AG4" s="67">
        <f t="shared" si="0"/>
        <v>40</v>
      </c>
      <c r="AH4" s="67">
        <f t="shared" si="0"/>
        <v>40</v>
      </c>
      <c r="AI4" s="67">
        <f t="shared" si="0"/>
        <v>40</v>
      </c>
      <c r="AJ4" s="67">
        <f t="shared" si="0"/>
        <v>40</v>
      </c>
      <c r="AK4" s="67">
        <f t="shared" si="0"/>
        <v>40</v>
      </c>
      <c r="AL4" s="67">
        <f t="shared" si="0"/>
        <v>40</v>
      </c>
      <c r="AM4" s="67">
        <f t="shared" si="0"/>
        <v>40</v>
      </c>
      <c r="AN4" s="67">
        <f t="shared" si="0"/>
        <v>40</v>
      </c>
      <c r="AO4" s="67">
        <f t="shared" si="0"/>
        <v>40</v>
      </c>
      <c r="AP4" s="67">
        <f t="shared" si="0"/>
        <v>40</v>
      </c>
      <c r="AQ4" s="67">
        <f t="shared" si="0"/>
        <v>40</v>
      </c>
      <c r="AR4" s="67">
        <f t="shared" si="0"/>
        <v>40</v>
      </c>
      <c r="AS4" s="67">
        <f t="shared" si="0"/>
        <v>40</v>
      </c>
      <c r="AT4" s="67">
        <f t="shared" si="0"/>
        <v>40</v>
      </c>
      <c r="AU4" s="67">
        <f t="shared" si="0"/>
        <v>40</v>
      </c>
      <c r="AV4" s="67">
        <f t="shared" si="0"/>
        <v>40</v>
      </c>
      <c r="AW4" s="67">
        <f t="shared" si="0"/>
        <v>40</v>
      </c>
      <c r="AX4" s="67">
        <f t="shared" si="0"/>
        <v>40</v>
      </c>
      <c r="AY4" s="67">
        <f t="shared" si="0"/>
        <v>40</v>
      </c>
      <c r="AZ4" s="67">
        <f t="shared" si="0"/>
        <v>40</v>
      </c>
      <c r="BA4" s="67">
        <f t="shared" si="0"/>
        <v>40</v>
      </c>
      <c r="BB4" s="67">
        <f t="shared" si="0"/>
        <v>40</v>
      </c>
      <c r="BC4" s="67">
        <f t="shared" si="0"/>
        <v>40</v>
      </c>
      <c r="BD4" s="67">
        <f t="shared" si="0"/>
        <v>40</v>
      </c>
      <c r="BE4" s="67">
        <f t="shared" si="0"/>
        <v>40</v>
      </c>
      <c r="BF4" s="67">
        <f t="shared" si="0"/>
        <v>40</v>
      </c>
      <c r="BG4" s="67">
        <f t="shared" si="0"/>
        <v>40</v>
      </c>
      <c r="BH4" s="67">
        <f t="shared" si="0"/>
        <v>40</v>
      </c>
      <c r="BI4" s="67">
        <f t="shared" si="0"/>
        <v>40</v>
      </c>
      <c r="BJ4" s="67">
        <f t="shared" si="0"/>
        <v>40</v>
      </c>
      <c r="BK4" s="67">
        <f t="shared" si="0"/>
        <v>40</v>
      </c>
      <c r="BL4" s="67">
        <f t="shared" si="0"/>
        <v>40</v>
      </c>
      <c r="BM4" s="67">
        <f t="shared" si="0"/>
        <v>40</v>
      </c>
      <c r="BN4" s="67">
        <f t="shared" si="0"/>
        <v>40</v>
      </c>
      <c r="BO4" s="67">
        <f t="shared" si="0"/>
        <v>40</v>
      </c>
      <c r="BP4" s="67">
        <f t="shared" si="0"/>
        <v>40</v>
      </c>
      <c r="BQ4" s="67">
        <f t="shared" si="0"/>
        <v>40</v>
      </c>
      <c r="BR4" s="67">
        <f t="shared" ref="BR4:CN4" si="1">BR3*8</f>
        <v>40</v>
      </c>
      <c r="BS4" s="67">
        <f t="shared" si="1"/>
        <v>40</v>
      </c>
      <c r="BT4" s="67">
        <f t="shared" si="1"/>
        <v>40</v>
      </c>
      <c r="BU4" s="67">
        <f t="shared" si="1"/>
        <v>40</v>
      </c>
      <c r="BV4" s="67">
        <f t="shared" si="1"/>
        <v>40</v>
      </c>
      <c r="BW4" s="67">
        <f t="shared" si="1"/>
        <v>40</v>
      </c>
      <c r="BX4" s="67">
        <f t="shared" si="1"/>
        <v>40</v>
      </c>
      <c r="BY4" s="67">
        <f t="shared" si="1"/>
        <v>40</v>
      </c>
      <c r="BZ4" s="67">
        <f t="shared" si="1"/>
        <v>40</v>
      </c>
      <c r="CA4" s="67">
        <f t="shared" si="1"/>
        <v>40</v>
      </c>
      <c r="CB4" s="67">
        <f t="shared" si="1"/>
        <v>40</v>
      </c>
      <c r="CC4" s="67">
        <f t="shared" si="1"/>
        <v>40</v>
      </c>
      <c r="CD4" s="67">
        <f t="shared" si="1"/>
        <v>40</v>
      </c>
      <c r="CE4" s="67">
        <f t="shared" si="1"/>
        <v>40</v>
      </c>
      <c r="CF4" s="67">
        <f t="shared" si="1"/>
        <v>40</v>
      </c>
      <c r="CG4" s="67">
        <f t="shared" si="1"/>
        <v>40</v>
      </c>
      <c r="CH4" s="67">
        <f t="shared" si="1"/>
        <v>40</v>
      </c>
      <c r="CI4" s="67">
        <f t="shared" si="1"/>
        <v>40</v>
      </c>
      <c r="CJ4" s="67">
        <f t="shared" si="1"/>
        <v>40</v>
      </c>
      <c r="CK4" s="67">
        <f t="shared" si="1"/>
        <v>40</v>
      </c>
      <c r="CL4" s="67">
        <f t="shared" si="1"/>
        <v>40</v>
      </c>
      <c r="CM4" s="67">
        <f t="shared" si="1"/>
        <v>40</v>
      </c>
      <c r="CN4" s="67">
        <f t="shared" si="1"/>
        <v>40</v>
      </c>
      <c r="CO4" s="98"/>
      <c r="CP4" s="3"/>
      <c r="CQ4" s="10"/>
      <c r="CR4" s="10"/>
      <c r="CS4" s="3"/>
      <c r="CT4" s="3"/>
      <c r="CU4" s="3"/>
      <c r="CV4" s="3"/>
      <c r="CW4" s="3"/>
    </row>
    <row r="5" spans="1:102" ht="15" customHeight="1" thickBot="1">
      <c r="A5" s="78"/>
      <c r="B5" s="79"/>
      <c r="C5" s="80"/>
      <c r="D5" s="80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  <c r="CB5" s="81"/>
      <c r="CC5" s="81"/>
      <c r="CD5" s="81"/>
      <c r="CE5" s="81"/>
      <c r="CF5" s="81"/>
      <c r="CG5" s="81"/>
      <c r="CH5" s="81"/>
      <c r="CI5" s="81"/>
      <c r="CJ5" s="81"/>
      <c r="CK5" s="81"/>
      <c r="CL5" s="81"/>
      <c r="CM5" s="81"/>
      <c r="CN5" s="81"/>
      <c r="CO5" s="31"/>
      <c r="CP5" s="3"/>
      <c r="CQ5" s="151" t="s">
        <v>108</v>
      </c>
      <c r="CR5" s="151"/>
      <c r="CS5" s="148" t="s">
        <v>131</v>
      </c>
      <c r="CT5" s="148"/>
      <c r="CU5" s="148" t="s">
        <v>111</v>
      </c>
      <c r="CV5" s="3"/>
      <c r="CW5" s="3"/>
    </row>
    <row r="6" spans="1:102" ht="15" customHeight="1" thickBot="1">
      <c r="A6" s="74" t="s">
        <v>133</v>
      </c>
      <c r="B6" s="69"/>
      <c r="C6" s="68" t="s">
        <v>91</v>
      </c>
      <c r="D6" s="300" t="s">
        <v>8</v>
      </c>
      <c r="E6" s="67">
        <f t="shared" ref="E6:AJ6" si="2">SUM(E7:E12)</f>
        <v>26</v>
      </c>
      <c r="F6" s="67">
        <f t="shared" si="2"/>
        <v>26</v>
      </c>
      <c r="G6" s="67">
        <f t="shared" si="2"/>
        <v>26.566489361702125</v>
      </c>
      <c r="H6" s="67">
        <f t="shared" si="2"/>
        <v>40.603280141843975</v>
      </c>
      <c r="I6" s="67">
        <f t="shared" si="2"/>
        <v>32.661790780141843</v>
      </c>
      <c r="J6" s="67">
        <f t="shared" si="2"/>
        <v>42.915780141843967</v>
      </c>
      <c r="K6" s="67">
        <f t="shared" si="2"/>
        <v>27.199468085106382</v>
      </c>
      <c r="L6" s="67">
        <f t="shared" si="2"/>
        <v>43.582446808510639</v>
      </c>
      <c r="M6" s="67">
        <f t="shared" si="2"/>
        <v>40.265957446808514</v>
      </c>
      <c r="N6" s="67">
        <f t="shared" si="2"/>
        <v>24.26595744680851</v>
      </c>
      <c r="O6" s="67">
        <f t="shared" si="2"/>
        <v>40.832446808510639</v>
      </c>
      <c r="P6" s="67">
        <f t="shared" si="2"/>
        <v>30.26595744680851</v>
      </c>
      <c r="Q6" s="67">
        <f t="shared" si="2"/>
        <v>0.56648936170212771</v>
      </c>
      <c r="R6" s="67">
        <f t="shared" si="2"/>
        <v>32.832446808510639</v>
      </c>
      <c r="S6" s="67">
        <f t="shared" si="2"/>
        <v>44.832446808510639</v>
      </c>
      <c r="T6" s="67">
        <f t="shared" si="2"/>
        <v>42.082446808510639</v>
      </c>
      <c r="U6" s="67">
        <f t="shared" si="2"/>
        <v>33.332446808510639</v>
      </c>
      <c r="V6" s="67">
        <f t="shared" si="2"/>
        <v>34.349290780141843</v>
      </c>
      <c r="W6" s="67">
        <f t="shared" si="2"/>
        <v>36.749113475177303</v>
      </c>
      <c r="X6" s="67">
        <f t="shared" si="2"/>
        <v>42.832446808510639</v>
      </c>
      <c r="Y6" s="67">
        <f t="shared" si="2"/>
        <v>35.720502901353967</v>
      </c>
      <c r="Z6" s="67">
        <f t="shared" si="2"/>
        <v>40.105174081237912</v>
      </c>
      <c r="AA6" s="67">
        <f t="shared" si="2"/>
        <v>48.105174081237912</v>
      </c>
      <c r="AB6" s="67">
        <f t="shared" si="2"/>
        <v>18.832446808510635</v>
      </c>
      <c r="AC6" s="67">
        <f t="shared" si="2"/>
        <v>0</v>
      </c>
      <c r="AD6" s="67">
        <f t="shared" si="2"/>
        <v>0</v>
      </c>
      <c r="AE6" s="67">
        <f t="shared" si="2"/>
        <v>0</v>
      </c>
      <c r="AF6" s="67">
        <f t="shared" si="2"/>
        <v>0</v>
      </c>
      <c r="AG6" s="67">
        <f t="shared" si="2"/>
        <v>0</v>
      </c>
      <c r="AH6" s="67">
        <f t="shared" si="2"/>
        <v>0</v>
      </c>
      <c r="AI6" s="67">
        <f t="shared" si="2"/>
        <v>0</v>
      </c>
      <c r="AJ6" s="67">
        <f t="shared" si="2"/>
        <v>0</v>
      </c>
      <c r="AK6" s="67">
        <f t="shared" ref="AK6:BP6" si="3">SUM(AK7:AK12)</f>
        <v>0</v>
      </c>
      <c r="AL6" s="67">
        <f t="shared" si="3"/>
        <v>0</v>
      </c>
      <c r="AM6" s="67">
        <f t="shared" si="3"/>
        <v>0</v>
      </c>
      <c r="AN6" s="67">
        <f t="shared" si="3"/>
        <v>0</v>
      </c>
      <c r="AO6" s="67">
        <f t="shared" si="3"/>
        <v>0</v>
      </c>
      <c r="AP6" s="67">
        <f t="shared" si="3"/>
        <v>0</v>
      </c>
      <c r="AQ6" s="67">
        <f t="shared" si="3"/>
        <v>0</v>
      </c>
      <c r="AR6" s="67">
        <f t="shared" si="3"/>
        <v>0</v>
      </c>
      <c r="AS6" s="67">
        <f t="shared" si="3"/>
        <v>0</v>
      </c>
      <c r="AT6" s="67">
        <f t="shared" si="3"/>
        <v>0</v>
      </c>
      <c r="AU6" s="67">
        <f t="shared" si="3"/>
        <v>0</v>
      </c>
      <c r="AV6" s="67">
        <f t="shared" si="3"/>
        <v>0</v>
      </c>
      <c r="AW6" s="67">
        <f t="shared" si="3"/>
        <v>0</v>
      </c>
      <c r="AX6" s="67">
        <f t="shared" si="3"/>
        <v>0</v>
      </c>
      <c r="AY6" s="67">
        <f t="shared" si="3"/>
        <v>0</v>
      </c>
      <c r="AZ6" s="67">
        <f t="shared" si="3"/>
        <v>0</v>
      </c>
      <c r="BA6" s="67">
        <f t="shared" si="3"/>
        <v>0</v>
      </c>
      <c r="BB6" s="67">
        <f t="shared" si="3"/>
        <v>0</v>
      </c>
      <c r="BC6" s="67">
        <f t="shared" si="3"/>
        <v>0</v>
      </c>
      <c r="BD6" s="67">
        <f t="shared" si="3"/>
        <v>0</v>
      </c>
      <c r="BE6" s="67">
        <f t="shared" si="3"/>
        <v>0</v>
      </c>
      <c r="BF6" s="67">
        <f t="shared" si="3"/>
        <v>0</v>
      </c>
      <c r="BG6" s="67">
        <f t="shared" si="3"/>
        <v>0</v>
      </c>
      <c r="BH6" s="67">
        <f t="shared" si="3"/>
        <v>0</v>
      </c>
      <c r="BI6" s="67">
        <f t="shared" si="3"/>
        <v>0</v>
      </c>
      <c r="BJ6" s="67">
        <f t="shared" si="3"/>
        <v>0</v>
      </c>
      <c r="BK6" s="67">
        <f t="shared" si="3"/>
        <v>0</v>
      </c>
      <c r="BL6" s="67">
        <f t="shared" si="3"/>
        <v>0</v>
      </c>
      <c r="BM6" s="67">
        <f t="shared" si="3"/>
        <v>0</v>
      </c>
      <c r="BN6" s="67">
        <f t="shared" si="3"/>
        <v>0</v>
      </c>
      <c r="BO6" s="67">
        <f t="shared" si="3"/>
        <v>0</v>
      </c>
      <c r="BP6" s="67">
        <f t="shared" si="3"/>
        <v>0</v>
      </c>
      <c r="BQ6" s="67">
        <f t="shared" ref="BQ6:CN6" si="4">SUM(BQ7:BQ12)</f>
        <v>0</v>
      </c>
      <c r="BR6" s="67">
        <f t="shared" si="4"/>
        <v>0</v>
      </c>
      <c r="BS6" s="67">
        <f t="shared" si="4"/>
        <v>0</v>
      </c>
      <c r="BT6" s="67">
        <f t="shared" si="4"/>
        <v>0</v>
      </c>
      <c r="BU6" s="67">
        <f t="shared" si="4"/>
        <v>0</v>
      </c>
      <c r="BV6" s="67">
        <f t="shared" si="4"/>
        <v>0</v>
      </c>
      <c r="BW6" s="67">
        <f t="shared" si="4"/>
        <v>0</v>
      </c>
      <c r="BX6" s="67">
        <f t="shared" si="4"/>
        <v>0</v>
      </c>
      <c r="BY6" s="67">
        <f t="shared" si="4"/>
        <v>0</v>
      </c>
      <c r="BZ6" s="67">
        <f t="shared" si="4"/>
        <v>0</v>
      </c>
      <c r="CA6" s="67">
        <f t="shared" si="4"/>
        <v>0</v>
      </c>
      <c r="CB6" s="67">
        <f t="shared" si="4"/>
        <v>0</v>
      </c>
      <c r="CC6" s="67">
        <f t="shared" si="4"/>
        <v>0</v>
      </c>
      <c r="CD6" s="67">
        <f t="shared" si="4"/>
        <v>0</v>
      </c>
      <c r="CE6" s="67">
        <f t="shared" si="4"/>
        <v>0</v>
      </c>
      <c r="CF6" s="67">
        <f t="shared" si="4"/>
        <v>0</v>
      </c>
      <c r="CG6" s="67">
        <f t="shared" si="4"/>
        <v>0</v>
      </c>
      <c r="CH6" s="67">
        <f t="shared" si="4"/>
        <v>0</v>
      </c>
      <c r="CI6" s="67">
        <f t="shared" si="4"/>
        <v>0</v>
      </c>
      <c r="CJ6" s="67">
        <f t="shared" si="4"/>
        <v>0</v>
      </c>
      <c r="CK6" s="67">
        <f t="shared" si="4"/>
        <v>0</v>
      </c>
      <c r="CL6" s="67">
        <f t="shared" si="4"/>
        <v>0</v>
      </c>
      <c r="CM6" s="67">
        <f t="shared" si="4"/>
        <v>0</v>
      </c>
      <c r="CN6" s="67">
        <f t="shared" si="4"/>
        <v>0</v>
      </c>
      <c r="CO6" s="99"/>
      <c r="CP6" s="3"/>
      <c r="CQ6" s="149">
        <f t="shared" ref="CQ6:CQ12" si="5">SUM(E6:CN6)</f>
        <v>811.5</v>
      </c>
      <c r="CR6" s="147"/>
      <c r="CS6" s="149">
        <f t="shared" ref="CS6:CS12" si="6">SUM(E30:CN30,E38:CN38)</f>
        <v>939.98347840103156</v>
      </c>
      <c r="CT6" s="3"/>
      <c r="CU6" s="150">
        <f>+CQ6-CS6</f>
        <v>-128.48347840103156</v>
      </c>
      <c r="CV6" s="3"/>
      <c r="CW6" s="228" t="s">
        <v>112</v>
      </c>
      <c r="CX6" t="s">
        <v>113</v>
      </c>
    </row>
    <row r="7" spans="1:102" ht="15" customHeight="1" outlineLevel="1">
      <c r="A7" s="27"/>
      <c r="B7" s="28" t="s">
        <v>1</v>
      </c>
      <c r="C7" s="73" t="s">
        <v>92</v>
      </c>
      <c r="D7" s="35" t="s">
        <v>9</v>
      </c>
      <c r="E7" s="29">
        <f>HLOOKUP(E$2,'A-2_MH Distribution'!$U$4:$IO67,MATCH($B7,'A-2_MH Distribution'!$S$4:$S$73,0),0)</f>
        <v>26</v>
      </c>
      <c r="F7" s="29">
        <f>HLOOKUP(F$2,'A-2_MH Distribution'!$U$4:$IO67,MATCH($B7,'A-2_MH Distribution'!$S$4:$S$73,0),0)</f>
        <v>26</v>
      </c>
      <c r="G7" s="29">
        <f>HLOOKUP(G$2,'A-2_MH Distribution'!$U$4:$IO67,MATCH($B7,'A-2_MH Distribution'!$S$4:$S$73,0),0)</f>
        <v>26.566489361702125</v>
      </c>
      <c r="H7" s="29">
        <f>HLOOKUP(H$2,'A-2_MH Distribution'!$U$4:$IO67,MATCH($B7,'A-2_MH Distribution'!$S$4:$S$73,0),0)</f>
        <v>40.603280141843975</v>
      </c>
      <c r="I7" s="29">
        <f>HLOOKUP(I$2,'A-2_MH Distribution'!$U$4:$IO67,MATCH($B7,'A-2_MH Distribution'!$S$4:$S$73,0),0)</f>
        <v>32.661790780141843</v>
      </c>
      <c r="J7" s="29">
        <f>HLOOKUP(J$2,'A-2_MH Distribution'!$U$4:$IO67,MATCH($B7,'A-2_MH Distribution'!$S$4:$S$73,0),0)</f>
        <v>42.915780141843967</v>
      </c>
      <c r="K7" s="29">
        <f>HLOOKUP(K$2,'A-2_MH Distribution'!$U$4:$IO67,MATCH($B7,'A-2_MH Distribution'!$S$4:$S$73,0),0)</f>
        <v>27.199468085106382</v>
      </c>
      <c r="L7" s="29">
        <f>HLOOKUP(L$2,'A-2_MH Distribution'!$U$4:$IO67,MATCH($B7,'A-2_MH Distribution'!$S$4:$S$73,0),0)</f>
        <v>43.582446808510639</v>
      </c>
      <c r="M7" s="29">
        <f>HLOOKUP(M$2,'A-2_MH Distribution'!$U$4:$IO67,MATCH($B7,'A-2_MH Distribution'!$S$4:$S$73,0),0)</f>
        <v>40.265957446808514</v>
      </c>
      <c r="N7" s="29">
        <f>HLOOKUP(N$2,'A-2_MH Distribution'!$U$4:$IO67,MATCH($B7,'A-2_MH Distribution'!$S$4:$S$73,0),0)</f>
        <v>24.26595744680851</v>
      </c>
      <c r="O7" s="29">
        <f>HLOOKUP(O$2,'A-2_MH Distribution'!$U$4:$IO67,MATCH($B7,'A-2_MH Distribution'!$S$4:$S$73,0),0)</f>
        <v>40.832446808510639</v>
      </c>
      <c r="P7" s="29">
        <f>HLOOKUP(P$2,'A-2_MH Distribution'!$U$4:$IO67,MATCH($B7,'A-2_MH Distribution'!$S$4:$S$73,0),0)</f>
        <v>30.26595744680851</v>
      </c>
      <c r="Q7" s="29">
        <f>HLOOKUP(Q$2,'A-2_MH Distribution'!$U$4:$IO67,MATCH($B7,'A-2_MH Distribution'!$S$4:$S$73,0),0)</f>
        <v>0.56648936170212771</v>
      </c>
      <c r="R7" s="29">
        <f>HLOOKUP(R$2,'A-2_MH Distribution'!$U$4:$IO67,MATCH($B7,'A-2_MH Distribution'!$S$4:$S$73,0),0)</f>
        <v>32.832446808510639</v>
      </c>
      <c r="S7" s="29">
        <f>HLOOKUP(S$2,'A-2_MH Distribution'!$U$4:$IO67,MATCH($B7,'A-2_MH Distribution'!$S$4:$S$73,0),0)</f>
        <v>44.832446808510639</v>
      </c>
      <c r="T7" s="29">
        <f>HLOOKUP(T$2,'A-2_MH Distribution'!$U$4:$IO67,MATCH($B7,'A-2_MH Distribution'!$S$4:$S$73,0),0)</f>
        <v>42.082446808510639</v>
      </c>
      <c r="U7" s="29">
        <f>HLOOKUP(U$2,'A-2_MH Distribution'!$U$4:$IO67,MATCH($B7,'A-2_MH Distribution'!$S$4:$S$73,0),0)</f>
        <v>33.332446808510639</v>
      </c>
      <c r="V7" s="29">
        <f>HLOOKUP(V$2,'A-2_MH Distribution'!$U$4:$IO67,MATCH($B7,'A-2_MH Distribution'!$S$4:$S$73,0),0)</f>
        <v>34.349290780141843</v>
      </c>
      <c r="W7" s="29">
        <f>HLOOKUP(W$2,'A-2_MH Distribution'!$U$4:$IO67,MATCH($B7,'A-2_MH Distribution'!$S$4:$S$73,0),0)</f>
        <v>36.749113475177303</v>
      </c>
      <c r="X7" s="29">
        <f>HLOOKUP(X$2,'A-2_MH Distribution'!$U$4:$IO67,MATCH($B7,'A-2_MH Distribution'!$S$4:$S$73,0),0)</f>
        <v>42.832446808510639</v>
      </c>
      <c r="Y7" s="29">
        <f>HLOOKUP(Y$2,'A-2_MH Distribution'!$U$4:$IO67,MATCH($B7,'A-2_MH Distribution'!$S$4:$S$73,0),0)</f>
        <v>35.720502901353967</v>
      </c>
      <c r="Z7" s="29">
        <f>HLOOKUP(Z$2,'A-2_MH Distribution'!$U$4:$IO67,MATCH($B7,'A-2_MH Distribution'!$S$4:$S$73,0),0)</f>
        <v>40.105174081237912</v>
      </c>
      <c r="AA7" s="29">
        <f>HLOOKUP(AA$2,'A-2_MH Distribution'!$U$4:$IO67,MATCH($B7,'A-2_MH Distribution'!$S$4:$S$73,0),0)</f>
        <v>48.105174081237912</v>
      </c>
      <c r="AB7" s="29">
        <f>HLOOKUP(AB$2,'A-2_MH Distribution'!$U$4:$IO67,MATCH($B7,'A-2_MH Distribution'!$S$4:$S$73,0),0)</f>
        <v>18.832446808510635</v>
      </c>
      <c r="AC7" s="29">
        <f>HLOOKUP(AC$2,'A-2_MH Distribution'!$U$4:$IO67,MATCH($B7,'A-2_MH Distribution'!$S$4:$S$73,0),0)</f>
        <v>0</v>
      </c>
      <c r="AD7" s="29">
        <f>HLOOKUP(AD$2,'A-2_MH Distribution'!$U$4:$IO67,MATCH($B7,'A-2_MH Distribution'!$S$4:$S$73,0),0)</f>
        <v>0</v>
      </c>
      <c r="AE7" s="29">
        <f>HLOOKUP(AE$2,'A-2_MH Distribution'!$U$4:$IO67,MATCH($B7,'A-2_MH Distribution'!$S$4:$S$73,0),0)</f>
        <v>0</v>
      </c>
      <c r="AF7" s="29">
        <f>HLOOKUP(AF$2,'A-2_MH Distribution'!$U$4:$IO67,MATCH($B7,'A-2_MH Distribution'!$S$4:$S$73,0),0)</f>
        <v>0</v>
      </c>
      <c r="AG7" s="29">
        <f>HLOOKUP(AG$2,'A-2_MH Distribution'!$U$4:$IO67,MATCH($B7,'A-2_MH Distribution'!$S$4:$S$73,0),0)</f>
        <v>0</v>
      </c>
      <c r="AH7" s="29">
        <f>HLOOKUP(AH$2,'A-2_MH Distribution'!$U$4:$IO67,MATCH($B7,'A-2_MH Distribution'!$S$4:$S$73,0),0)</f>
        <v>0</v>
      </c>
      <c r="AI7" s="29">
        <f>HLOOKUP(AI$2,'A-2_MH Distribution'!$U$4:$IO67,MATCH($B7,'A-2_MH Distribution'!$S$4:$S$73,0),0)</f>
        <v>0</v>
      </c>
      <c r="AJ7" s="29">
        <f>HLOOKUP(AJ$2,'A-2_MH Distribution'!$U$4:$IO67,MATCH($B7,'A-2_MH Distribution'!$S$4:$S$73,0),0)</f>
        <v>0</v>
      </c>
      <c r="AK7" s="29">
        <f>HLOOKUP(AK$2,'A-2_MH Distribution'!$U$4:$IO67,MATCH($B7,'A-2_MH Distribution'!$S$4:$S$73,0),0)</f>
        <v>0</v>
      </c>
      <c r="AL7" s="29">
        <f>HLOOKUP(AL$2,'A-2_MH Distribution'!$U$4:$IO67,MATCH($B7,'A-2_MH Distribution'!$S$4:$S$73,0),0)</f>
        <v>0</v>
      </c>
      <c r="AM7" s="29">
        <f>HLOOKUP(AM$2,'A-2_MH Distribution'!$U$4:$IO67,MATCH($B7,'A-2_MH Distribution'!$S$4:$S$73,0),0)</f>
        <v>0</v>
      </c>
      <c r="AN7" s="29">
        <f>HLOOKUP(AN$2,'A-2_MH Distribution'!$U$4:$IO67,MATCH($B7,'A-2_MH Distribution'!$S$4:$S$73,0),0)</f>
        <v>0</v>
      </c>
      <c r="AO7" s="29">
        <f>HLOOKUP(AO$2,'A-2_MH Distribution'!$U$4:$IO67,MATCH($B7,'A-2_MH Distribution'!$S$4:$S$73,0),0)</f>
        <v>0</v>
      </c>
      <c r="AP7" s="29">
        <f>HLOOKUP(AP$2,'A-2_MH Distribution'!$U$4:$IO67,MATCH($B7,'A-2_MH Distribution'!$S$4:$S$73,0),0)</f>
        <v>0</v>
      </c>
      <c r="AQ7" s="29">
        <f>HLOOKUP(AQ$2,'A-2_MH Distribution'!$U$4:$IO67,MATCH($B7,'A-2_MH Distribution'!$S$4:$S$73,0),0)</f>
        <v>0</v>
      </c>
      <c r="AR7" s="29">
        <f>HLOOKUP(AR$2,'A-2_MH Distribution'!$U$4:$IO67,MATCH($B7,'A-2_MH Distribution'!$S$4:$S$73,0),0)</f>
        <v>0</v>
      </c>
      <c r="AS7" s="29">
        <f>HLOOKUP(AS$2,'A-2_MH Distribution'!$U$4:$IO67,MATCH($B7,'A-2_MH Distribution'!$S$4:$S$73,0),0)</f>
        <v>0</v>
      </c>
      <c r="AT7" s="29">
        <f>HLOOKUP(AT$2,'A-2_MH Distribution'!$U$4:$IO67,MATCH($B7,'A-2_MH Distribution'!$S$4:$S$73,0),0)</f>
        <v>0</v>
      </c>
      <c r="AU7" s="29">
        <f>HLOOKUP(AU$2,'A-2_MH Distribution'!$U$4:$IO67,MATCH($B7,'A-2_MH Distribution'!$S$4:$S$73,0),0)</f>
        <v>0</v>
      </c>
      <c r="AV7" s="29">
        <f>HLOOKUP(AV$2,'A-2_MH Distribution'!$U$4:$IO67,MATCH($B7,'A-2_MH Distribution'!$S$4:$S$73,0),0)</f>
        <v>0</v>
      </c>
      <c r="AW7" s="29">
        <f>HLOOKUP(AW$2,'A-2_MH Distribution'!$U$4:$IO67,MATCH($B7,'A-2_MH Distribution'!$S$4:$S$73,0),0)</f>
        <v>0</v>
      </c>
      <c r="AX7" s="29">
        <f>HLOOKUP(AX$2,'A-2_MH Distribution'!$U$4:$IO67,MATCH($B7,'A-2_MH Distribution'!$S$4:$S$73,0),0)</f>
        <v>0</v>
      </c>
      <c r="AY7" s="29">
        <f>HLOOKUP(AY$2,'A-2_MH Distribution'!$U$4:$IO67,MATCH($B7,'A-2_MH Distribution'!$S$4:$S$73,0),0)</f>
        <v>0</v>
      </c>
      <c r="AZ7" s="29">
        <f>HLOOKUP(AZ$2,'A-2_MH Distribution'!$U$4:$IO67,MATCH($B7,'A-2_MH Distribution'!$S$4:$S$73,0),0)</f>
        <v>0</v>
      </c>
      <c r="BA7" s="29">
        <f>HLOOKUP(BA$2,'A-2_MH Distribution'!$U$4:$IO67,MATCH($B7,'A-2_MH Distribution'!$S$4:$S$73,0),0)</f>
        <v>0</v>
      </c>
      <c r="BB7" s="29">
        <f>HLOOKUP(BB$2,'A-2_MH Distribution'!$U$4:$IO67,MATCH($B7,'A-2_MH Distribution'!$S$4:$S$73,0),0)</f>
        <v>0</v>
      </c>
      <c r="BC7" s="29">
        <f>HLOOKUP(BC$2,'A-2_MH Distribution'!$U$4:$IO67,MATCH($B7,'A-2_MH Distribution'!$S$4:$S$73,0),0)</f>
        <v>0</v>
      </c>
      <c r="BD7" s="29">
        <f>HLOOKUP(BD$2,'A-2_MH Distribution'!$U$4:$IO67,MATCH($B7,'A-2_MH Distribution'!$S$4:$S$73,0),0)</f>
        <v>0</v>
      </c>
      <c r="BE7" s="29">
        <f>HLOOKUP(BE$2,'A-2_MH Distribution'!$U$4:$IO67,MATCH($B7,'A-2_MH Distribution'!$S$4:$S$73,0),0)</f>
        <v>0</v>
      </c>
      <c r="BF7" s="29">
        <f>HLOOKUP(BF$2,'A-2_MH Distribution'!$U$4:$IO67,MATCH($B7,'A-2_MH Distribution'!$S$4:$S$73,0),0)</f>
        <v>0</v>
      </c>
      <c r="BG7" s="29">
        <f>HLOOKUP(BG$2,'A-2_MH Distribution'!$U$4:$IO67,MATCH($B7,'A-2_MH Distribution'!$S$4:$S$73,0),0)</f>
        <v>0</v>
      </c>
      <c r="BH7" s="29">
        <f>HLOOKUP(BH$2,'A-2_MH Distribution'!$U$4:$IO67,MATCH($B7,'A-2_MH Distribution'!$S$4:$S$73,0),0)</f>
        <v>0</v>
      </c>
      <c r="BI7" s="29">
        <f>HLOOKUP(BI$2,'A-2_MH Distribution'!$U$4:$IO67,MATCH($B7,'A-2_MH Distribution'!$S$4:$S$73,0),0)</f>
        <v>0</v>
      </c>
      <c r="BJ7" s="29">
        <f>HLOOKUP(BJ$2,'A-2_MH Distribution'!$U$4:$IO67,MATCH($B7,'A-2_MH Distribution'!$S$4:$S$73,0),0)</f>
        <v>0</v>
      </c>
      <c r="BK7" s="29">
        <f>HLOOKUP(BK$2,'A-2_MH Distribution'!$U$4:$IO67,MATCH($B7,'A-2_MH Distribution'!$S$4:$S$73,0),0)</f>
        <v>0</v>
      </c>
      <c r="BL7" s="29">
        <f>HLOOKUP(BL$2,'A-2_MH Distribution'!$U$4:$IO67,MATCH($B7,'A-2_MH Distribution'!$S$4:$S$73,0),0)</f>
        <v>0</v>
      </c>
      <c r="BM7" s="29">
        <f>HLOOKUP(BM$2,'A-2_MH Distribution'!$U$4:$IO67,MATCH($B7,'A-2_MH Distribution'!$S$4:$S$73,0),0)</f>
        <v>0</v>
      </c>
      <c r="BN7" s="29">
        <f>HLOOKUP(BN$2,'A-2_MH Distribution'!$U$4:$IO67,MATCH($B7,'A-2_MH Distribution'!$S$4:$S$73,0),0)</f>
        <v>0</v>
      </c>
      <c r="BO7" s="29">
        <f>HLOOKUP(BO$2,'A-2_MH Distribution'!$U$4:$IO67,MATCH($B7,'A-2_MH Distribution'!$S$4:$S$73,0),0)</f>
        <v>0</v>
      </c>
      <c r="BP7" s="29">
        <f>HLOOKUP(BP$2,'A-2_MH Distribution'!$U$4:$IO67,MATCH($B7,'A-2_MH Distribution'!$S$4:$S$73,0),0)</f>
        <v>0</v>
      </c>
      <c r="BQ7" s="29">
        <f>HLOOKUP(BQ$2,'A-2_MH Distribution'!$U$4:$IO67,MATCH($B7,'A-2_MH Distribution'!$S$4:$S$73,0),0)</f>
        <v>0</v>
      </c>
      <c r="BR7" s="29">
        <f>HLOOKUP(BR$2,'A-2_MH Distribution'!$U$4:$IO67,MATCH($B7,'A-2_MH Distribution'!$S$4:$S$73,0),0)</f>
        <v>0</v>
      </c>
      <c r="BS7" s="29">
        <f>HLOOKUP(BS$2,'A-2_MH Distribution'!$U$4:$IO67,MATCH($B7,'A-2_MH Distribution'!$S$4:$S$73,0),0)</f>
        <v>0</v>
      </c>
      <c r="BT7" s="29">
        <f>HLOOKUP(BT$2,'A-2_MH Distribution'!$U$4:$IO67,MATCH($B7,'A-2_MH Distribution'!$S$4:$S$73,0),0)</f>
        <v>0</v>
      </c>
      <c r="BU7" s="29">
        <f>HLOOKUP(BU$2,'A-2_MH Distribution'!$U$4:$IO67,MATCH($B7,'A-2_MH Distribution'!$S$4:$S$73,0),0)</f>
        <v>0</v>
      </c>
      <c r="BV7" s="29">
        <f>HLOOKUP(BV$2,'A-2_MH Distribution'!$U$4:$IO67,MATCH($B7,'A-2_MH Distribution'!$S$4:$S$73,0),0)</f>
        <v>0</v>
      </c>
      <c r="BW7" s="29">
        <f>HLOOKUP(BW$2,'A-2_MH Distribution'!$U$4:$IO67,MATCH($B7,'A-2_MH Distribution'!$S$4:$S$73,0),0)</f>
        <v>0</v>
      </c>
      <c r="BX7" s="29">
        <f>HLOOKUP(BX$2,'A-2_MH Distribution'!$U$4:$IO67,MATCH($B7,'A-2_MH Distribution'!$S$4:$S$73,0),0)</f>
        <v>0</v>
      </c>
      <c r="BY7" s="29">
        <f>HLOOKUP(BY$2,'A-2_MH Distribution'!$U$4:$IO67,MATCH($B7,'A-2_MH Distribution'!$S$4:$S$73,0),0)</f>
        <v>0</v>
      </c>
      <c r="BZ7" s="29">
        <f>HLOOKUP(BZ$2,'A-2_MH Distribution'!$U$4:$IO67,MATCH($B7,'A-2_MH Distribution'!$S$4:$S$73,0),0)</f>
        <v>0</v>
      </c>
      <c r="CA7" s="29">
        <f>HLOOKUP(CA$2,'A-2_MH Distribution'!$U$4:$IO67,MATCH($B7,'A-2_MH Distribution'!$S$4:$S$73,0),0)</f>
        <v>0</v>
      </c>
      <c r="CB7" s="29">
        <f>HLOOKUP(CB$2,'A-2_MH Distribution'!$U$4:$IO67,MATCH($B7,'A-2_MH Distribution'!$S$4:$S$73,0),0)</f>
        <v>0</v>
      </c>
      <c r="CC7" s="29">
        <f>HLOOKUP(CC$2,'A-2_MH Distribution'!$U$4:$IO67,MATCH($B7,'A-2_MH Distribution'!$S$4:$S$73,0),0)</f>
        <v>0</v>
      </c>
      <c r="CD7" s="29">
        <f>HLOOKUP(CD$2,'A-2_MH Distribution'!$U$4:$IO67,MATCH($B7,'A-2_MH Distribution'!$S$4:$S$73,0),0)</f>
        <v>0</v>
      </c>
      <c r="CE7" s="29">
        <f>HLOOKUP(CE$2,'A-2_MH Distribution'!$U$4:$IO67,MATCH($B7,'A-2_MH Distribution'!$S$4:$S$73,0),0)</f>
        <v>0</v>
      </c>
      <c r="CF7" s="29">
        <f>HLOOKUP(CF$2,'A-2_MH Distribution'!$U$4:$IO67,MATCH($B7,'A-2_MH Distribution'!$S$4:$S$73,0),0)</f>
        <v>0</v>
      </c>
      <c r="CG7" s="29">
        <f>HLOOKUP(CG$2,'A-2_MH Distribution'!$U$4:$IO67,MATCH($B7,'A-2_MH Distribution'!$S$4:$S$73,0),0)</f>
        <v>0</v>
      </c>
      <c r="CH7" s="29">
        <f>HLOOKUP(CH$2,'A-2_MH Distribution'!$U$4:$IO67,MATCH($B7,'A-2_MH Distribution'!$S$4:$S$73,0),0)</f>
        <v>0</v>
      </c>
      <c r="CI7" s="29">
        <f>HLOOKUP(CI$2,'A-2_MH Distribution'!$U$4:$IO67,MATCH($B7,'A-2_MH Distribution'!$S$4:$S$73,0),0)</f>
        <v>0</v>
      </c>
      <c r="CJ7" s="29">
        <f>HLOOKUP(CJ$2,'A-2_MH Distribution'!$U$4:$IO67,MATCH($B7,'A-2_MH Distribution'!$S$4:$S$73,0),0)</f>
        <v>0</v>
      </c>
      <c r="CK7" s="29">
        <f>HLOOKUP(CK$2,'A-2_MH Distribution'!$U$4:$IO67,MATCH($B7,'A-2_MH Distribution'!$S$4:$S$73,0),0)</f>
        <v>0</v>
      </c>
      <c r="CL7" s="29">
        <f>HLOOKUP(CL$2,'A-2_MH Distribution'!$U$4:$IO67,MATCH($B7,'A-2_MH Distribution'!$S$4:$S$73,0),0)</f>
        <v>0</v>
      </c>
      <c r="CM7" s="29">
        <f>HLOOKUP(CM$2,'A-2_MH Distribution'!$U$4:$IO67,MATCH($B7,'A-2_MH Distribution'!$S$4:$S$73,0),0)</f>
        <v>0</v>
      </c>
      <c r="CN7" s="29">
        <f>HLOOKUP(CN$2,'A-2_MH Distribution'!$U$4:$IO67,MATCH($B7,'A-2_MH Distribution'!$S$4:$S$73,0),0)</f>
        <v>0</v>
      </c>
      <c r="CO7" s="31"/>
      <c r="CP7" s="3"/>
      <c r="CQ7" s="5">
        <f t="shared" si="5"/>
        <v>811.5</v>
      </c>
      <c r="CR7" s="10"/>
      <c r="CS7" s="5">
        <f t="shared" si="6"/>
        <v>939.98347840103156</v>
      </c>
      <c r="CT7" s="3"/>
      <c r="CU7" s="8">
        <f t="shared" ref="CU7:CU12" si="7">+CQ7-CS7</f>
        <v>-128.48347840103156</v>
      </c>
      <c r="CV7" s="3"/>
      <c r="CW7" s="229" t="s">
        <v>138</v>
      </c>
      <c r="CX7" t="s">
        <v>139</v>
      </c>
    </row>
    <row r="8" spans="1:102" ht="15" customHeight="1" outlineLevel="1">
      <c r="A8" s="27"/>
      <c r="B8" s="28" t="s">
        <v>21</v>
      </c>
      <c r="C8" s="73" t="s">
        <v>92</v>
      </c>
      <c r="D8" s="35" t="s">
        <v>10</v>
      </c>
      <c r="E8" s="29">
        <f>HLOOKUP(E$2,'A-2_MH Distribution'!$U$4:$IO68,MATCH($B8,'A-2_MH Distribution'!$S$4:$S$73,0),0)</f>
        <v>0</v>
      </c>
      <c r="F8" s="29">
        <f>HLOOKUP(F$2,'A-2_MH Distribution'!$U$4:$IO68,MATCH($B8,'A-2_MH Distribution'!$S$4:$S$73,0),0)</f>
        <v>0</v>
      </c>
      <c r="G8" s="29">
        <f>HLOOKUP(G$2,'A-2_MH Distribution'!$U$4:$IO68,MATCH($B8,'A-2_MH Distribution'!$S$4:$S$73,0),0)</f>
        <v>0</v>
      </c>
      <c r="H8" s="29">
        <f>HLOOKUP(H$2,'A-2_MH Distribution'!$U$4:$IO68,MATCH($B8,'A-2_MH Distribution'!$S$4:$S$73,0),0)</f>
        <v>0</v>
      </c>
      <c r="I8" s="29">
        <f>HLOOKUP(I$2,'A-2_MH Distribution'!$U$4:$IO68,MATCH($B8,'A-2_MH Distribution'!$S$4:$S$73,0),0)</f>
        <v>0</v>
      </c>
      <c r="J8" s="29">
        <f>HLOOKUP(J$2,'A-2_MH Distribution'!$U$4:$IO68,MATCH($B8,'A-2_MH Distribution'!$S$4:$S$73,0),0)</f>
        <v>0</v>
      </c>
      <c r="K8" s="29">
        <f>HLOOKUP(K$2,'A-2_MH Distribution'!$U$4:$IO68,MATCH($B8,'A-2_MH Distribution'!$S$4:$S$73,0),0)</f>
        <v>0</v>
      </c>
      <c r="L8" s="29">
        <f>HLOOKUP(L$2,'A-2_MH Distribution'!$U$4:$IO68,MATCH($B8,'A-2_MH Distribution'!$S$4:$S$73,0),0)</f>
        <v>0</v>
      </c>
      <c r="M8" s="29">
        <f>HLOOKUP(M$2,'A-2_MH Distribution'!$U$4:$IO68,MATCH($B8,'A-2_MH Distribution'!$S$4:$S$73,0),0)</f>
        <v>0</v>
      </c>
      <c r="N8" s="29">
        <f>HLOOKUP(N$2,'A-2_MH Distribution'!$U$4:$IO68,MATCH($B8,'A-2_MH Distribution'!$S$4:$S$73,0),0)</f>
        <v>0</v>
      </c>
      <c r="O8" s="29">
        <f>HLOOKUP(O$2,'A-2_MH Distribution'!$U$4:$IO68,MATCH($B8,'A-2_MH Distribution'!$S$4:$S$73,0),0)</f>
        <v>0</v>
      </c>
      <c r="P8" s="29">
        <f>HLOOKUP(P$2,'A-2_MH Distribution'!$U$4:$IO68,MATCH($B8,'A-2_MH Distribution'!$S$4:$S$73,0),0)</f>
        <v>0</v>
      </c>
      <c r="Q8" s="29">
        <f>HLOOKUP(Q$2,'A-2_MH Distribution'!$U$4:$IO68,MATCH($B8,'A-2_MH Distribution'!$S$4:$S$73,0),0)</f>
        <v>0</v>
      </c>
      <c r="R8" s="29">
        <f>HLOOKUP(R$2,'A-2_MH Distribution'!$U$4:$IO68,MATCH($B8,'A-2_MH Distribution'!$S$4:$S$73,0),0)</f>
        <v>0</v>
      </c>
      <c r="S8" s="29">
        <f>HLOOKUP(S$2,'A-2_MH Distribution'!$U$4:$IO68,MATCH($B8,'A-2_MH Distribution'!$S$4:$S$73,0),0)</f>
        <v>0</v>
      </c>
      <c r="T8" s="29">
        <f>HLOOKUP(T$2,'A-2_MH Distribution'!$U$4:$IO68,MATCH($B8,'A-2_MH Distribution'!$S$4:$S$73,0),0)</f>
        <v>0</v>
      </c>
      <c r="U8" s="29">
        <f>HLOOKUP(U$2,'A-2_MH Distribution'!$U$4:$IO68,MATCH($B8,'A-2_MH Distribution'!$S$4:$S$73,0),0)</f>
        <v>0</v>
      </c>
      <c r="V8" s="29">
        <f>HLOOKUP(V$2,'A-2_MH Distribution'!$U$4:$IO68,MATCH($B8,'A-2_MH Distribution'!$S$4:$S$73,0),0)</f>
        <v>0</v>
      </c>
      <c r="W8" s="29">
        <f>HLOOKUP(W$2,'A-2_MH Distribution'!$U$4:$IO68,MATCH($B8,'A-2_MH Distribution'!$S$4:$S$73,0),0)</f>
        <v>0</v>
      </c>
      <c r="X8" s="29">
        <f>HLOOKUP(X$2,'A-2_MH Distribution'!$U$4:$IO68,MATCH($B8,'A-2_MH Distribution'!$S$4:$S$73,0),0)</f>
        <v>0</v>
      </c>
      <c r="Y8" s="29">
        <f>HLOOKUP(Y$2,'A-2_MH Distribution'!$U$4:$IO68,MATCH($B8,'A-2_MH Distribution'!$S$4:$S$73,0),0)</f>
        <v>0</v>
      </c>
      <c r="Z8" s="29">
        <f>HLOOKUP(Z$2,'A-2_MH Distribution'!$U$4:$IO68,MATCH($B8,'A-2_MH Distribution'!$S$4:$S$73,0),0)</f>
        <v>0</v>
      </c>
      <c r="AA8" s="29">
        <f>HLOOKUP(AA$2,'A-2_MH Distribution'!$U$4:$IO68,MATCH($B8,'A-2_MH Distribution'!$S$4:$S$73,0),0)</f>
        <v>0</v>
      </c>
      <c r="AB8" s="29">
        <f>HLOOKUP(AB$2,'A-2_MH Distribution'!$U$4:$IO68,MATCH($B8,'A-2_MH Distribution'!$S$4:$S$73,0),0)</f>
        <v>0</v>
      </c>
      <c r="AC8" s="29">
        <f>HLOOKUP(AC$2,'A-2_MH Distribution'!$U$4:$IO68,MATCH($B8,'A-2_MH Distribution'!$S$4:$S$73,0),0)</f>
        <v>0</v>
      </c>
      <c r="AD8" s="29">
        <f>HLOOKUP(AD$2,'A-2_MH Distribution'!$U$4:$IO68,MATCH($B8,'A-2_MH Distribution'!$S$4:$S$73,0),0)</f>
        <v>0</v>
      </c>
      <c r="AE8" s="29">
        <f>HLOOKUP(AE$2,'A-2_MH Distribution'!$U$4:$IO68,MATCH($B8,'A-2_MH Distribution'!$S$4:$S$73,0),0)</f>
        <v>0</v>
      </c>
      <c r="AF8" s="29">
        <f>HLOOKUP(AF$2,'A-2_MH Distribution'!$U$4:$IO68,MATCH($B8,'A-2_MH Distribution'!$S$4:$S$73,0),0)</f>
        <v>0</v>
      </c>
      <c r="AG8" s="29">
        <f>HLOOKUP(AG$2,'A-2_MH Distribution'!$U$4:$IO68,MATCH($B8,'A-2_MH Distribution'!$S$4:$S$73,0),0)</f>
        <v>0</v>
      </c>
      <c r="AH8" s="29">
        <f>HLOOKUP(AH$2,'A-2_MH Distribution'!$U$4:$IO68,MATCH($B8,'A-2_MH Distribution'!$S$4:$S$73,0),0)</f>
        <v>0</v>
      </c>
      <c r="AI8" s="29">
        <f>HLOOKUP(AI$2,'A-2_MH Distribution'!$U$4:$IO68,MATCH($B8,'A-2_MH Distribution'!$S$4:$S$73,0),0)</f>
        <v>0</v>
      </c>
      <c r="AJ8" s="29">
        <f>HLOOKUP(AJ$2,'A-2_MH Distribution'!$U$4:$IO68,MATCH($B8,'A-2_MH Distribution'!$S$4:$S$73,0),0)</f>
        <v>0</v>
      </c>
      <c r="AK8" s="29">
        <f>HLOOKUP(AK$2,'A-2_MH Distribution'!$U$4:$IO68,MATCH($B8,'A-2_MH Distribution'!$S$4:$S$73,0),0)</f>
        <v>0</v>
      </c>
      <c r="AL8" s="29">
        <f>HLOOKUP(AL$2,'A-2_MH Distribution'!$U$4:$IO68,MATCH($B8,'A-2_MH Distribution'!$S$4:$S$73,0),0)</f>
        <v>0</v>
      </c>
      <c r="AM8" s="29">
        <f>HLOOKUP(AM$2,'A-2_MH Distribution'!$U$4:$IO68,MATCH($B8,'A-2_MH Distribution'!$S$4:$S$73,0),0)</f>
        <v>0</v>
      </c>
      <c r="AN8" s="29">
        <f>HLOOKUP(AN$2,'A-2_MH Distribution'!$U$4:$IO68,MATCH($B8,'A-2_MH Distribution'!$S$4:$S$73,0),0)</f>
        <v>0</v>
      </c>
      <c r="AO8" s="29">
        <f>HLOOKUP(AO$2,'A-2_MH Distribution'!$U$4:$IO68,MATCH($B8,'A-2_MH Distribution'!$S$4:$S$73,0),0)</f>
        <v>0</v>
      </c>
      <c r="AP8" s="29">
        <f>HLOOKUP(AP$2,'A-2_MH Distribution'!$U$4:$IO68,MATCH($B8,'A-2_MH Distribution'!$S$4:$S$73,0),0)</f>
        <v>0</v>
      </c>
      <c r="AQ8" s="29">
        <f>HLOOKUP(AQ$2,'A-2_MH Distribution'!$U$4:$IO68,MATCH($B8,'A-2_MH Distribution'!$S$4:$S$73,0),0)</f>
        <v>0</v>
      </c>
      <c r="AR8" s="29">
        <f>HLOOKUP(AR$2,'A-2_MH Distribution'!$U$4:$IO68,MATCH($B8,'A-2_MH Distribution'!$S$4:$S$73,0),0)</f>
        <v>0</v>
      </c>
      <c r="AS8" s="29">
        <f>HLOOKUP(AS$2,'A-2_MH Distribution'!$U$4:$IO68,MATCH($B8,'A-2_MH Distribution'!$S$4:$S$73,0),0)</f>
        <v>0</v>
      </c>
      <c r="AT8" s="29">
        <f>HLOOKUP(AT$2,'A-2_MH Distribution'!$U$4:$IO68,MATCH($B8,'A-2_MH Distribution'!$S$4:$S$73,0),0)</f>
        <v>0</v>
      </c>
      <c r="AU8" s="29">
        <f>HLOOKUP(AU$2,'A-2_MH Distribution'!$U$4:$IO68,MATCH($B8,'A-2_MH Distribution'!$S$4:$S$73,0),0)</f>
        <v>0</v>
      </c>
      <c r="AV8" s="29">
        <f>HLOOKUP(AV$2,'A-2_MH Distribution'!$U$4:$IO68,MATCH($B8,'A-2_MH Distribution'!$S$4:$S$73,0),0)</f>
        <v>0</v>
      </c>
      <c r="AW8" s="29">
        <f>HLOOKUP(AW$2,'A-2_MH Distribution'!$U$4:$IO68,MATCH($B8,'A-2_MH Distribution'!$S$4:$S$73,0),0)</f>
        <v>0</v>
      </c>
      <c r="AX8" s="29">
        <f>HLOOKUP(AX$2,'A-2_MH Distribution'!$U$4:$IO68,MATCH($B8,'A-2_MH Distribution'!$S$4:$S$73,0),0)</f>
        <v>0</v>
      </c>
      <c r="AY8" s="29">
        <f>HLOOKUP(AY$2,'A-2_MH Distribution'!$U$4:$IO68,MATCH($B8,'A-2_MH Distribution'!$S$4:$S$73,0),0)</f>
        <v>0</v>
      </c>
      <c r="AZ8" s="29">
        <f>HLOOKUP(AZ$2,'A-2_MH Distribution'!$U$4:$IO68,MATCH($B8,'A-2_MH Distribution'!$S$4:$S$73,0),0)</f>
        <v>0</v>
      </c>
      <c r="BA8" s="29">
        <f>HLOOKUP(BA$2,'A-2_MH Distribution'!$U$4:$IO68,MATCH($B8,'A-2_MH Distribution'!$S$4:$S$73,0),0)</f>
        <v>0</v>
      </c>
      <c r="BB8" s="29">
        <f>HLOOKUP(BB$2,'A-2_MH Distribution'!$U$4:$IO68,MATCH($B8,'A-2_MH Distribution'!$S$4:$S$73,0),0)</f>
        <v>0</v>
      </c>
      <c r="BC8" s="29">
        <f>HLOOKUP(BC$2,'A-2_MH Distribution'!$U$4:$IO68,MATCH($B8,'A-2_MH Distribution'!$S$4:$S$73,0),0)</f>
        <v>0</v>
      </c>
      <c r="BD8" s="29">
        <f>HLOOKUP(BD$2,'A-2_MH Distribution'!$U$4:$IO68,MATCH($B8,'A-2_MH Distribution'!$S$4:$S$73,0),0)</f>
        <v>0</v>
      </c>
      <c r="BE8" s="29">
        <f>HLOOKUP(BE$2,'A-2_MH Distribution'!$U$4:$IO68,MATCH($B8,'A-2_MH Distribution'!$S$4:$S$73,0),0)</f>
        <v>0</v>
      </c>
      <c r="BF8" s="29">
        <f>HLOOKUP(BF$2,'A-2_MH Distribution'!$U$4:$IO68,MATCH($B8,'A-2_MH Distribution'!$S$4:$S$73,0),0)</f>
        <v>0</v>
      </c>
      <c r="BG8" s="29">
        <f>HLOOKUP(BG$2,'A-2_MH Distribution'!$U$4:$IO68,MATCH($B8,'A-2_MH Distribution'!$S$4:$S$73,0),0)</f>
        <v>0</v>
      </c>
      <c r="BH8" s="29">
        <f>HLOOKUP(BH$2,'A-2_MH Distribution'!$U$4:$IO68,MATCH($B8,'A-2_MH Distribution'!$S$4:$S$73,0),0)</f>
        <v>0</v>
      </c>
      <c r="BI8" s="29">
        <f>HLOOKUP(BI$2,'A-2_MH Distribution'!$U$4:$IO68,MATCH($B8,'A-2_MH Distribution'!$S$4:$S$73,0),0)</f>
        <v>0</v>
      </c>
      <c r="BJ8" s="29">
        <f>HLOOKUP(BJ$2,'A-2_MH Distribution'!$U$4:$IO68,MATCH($B8,'A-2_MH Distribution'!$S$4:$S$73,0),0)</f>
        <v>0</v>
      </c>
      <c r="BK8" s="29">
        <f>HLOOKUP(BK$2,'A-2_MH Distribution'!$U$4:$IO68,MATCH($B8,'A-2_MH Distribution'!$S$4:$S$73,0),0)</f>
        <v>0</v>
      </c>
      <c r="BL8" s="29">
        <f>HLOOKUP(BL$2,'A-2_MH Distribution'!$U$4:$IO68,MATCH($B8,'A-2_MH Distribution'!$S$4:$S$73,0),0)</f>
        <v>0</v>
      </c>
      <c r="BM8" s="29">
        <f>HLOOKUP(BM$2,'A-2_MH Distribution'!$U$4:$IO68,MATCH($B8,'A-2_MH Distribution'!$S$4:$S$73,0),0)</f>
        <v>0</v>
      </c>
      <c r="BN8" s="29">
        <f>HLOOKUP(BN$2,'A-2_MH Distribution'!$U$4:$IO68,MATCH($B8,'A-2_MH Distribution'!$S$4:$S$73,0),0)</f>
        <v>0</v>
      </c>
      <c r="BO8" s="29">
        <f>HLOOKUP(BO$2,'A-2_MH Distribution'!$U$4:$IO68,MATCH($B8,'A-2_MH Distribution'!$S$4:$S$73,0),0)</f>
        <v>0</v>
      </c>
      <c r="BP8" s="29">
        <f>HLOOKUP(BP$2,'A-2_MH Distribution'!$U$4:$IO68,MATCH($B8,'A-2_MH Distribution'!$S$4:$S$73,0),0)</f>
        <v>0</v>
      </c>
      <c r="BQ8" s="29">
        <f>HLOOKUP(BQ$2,'A-2_MH Distribution'!$U$4:$IO68,MATCH($B8,'A-2_MH Distribution'!$S$4:$S$73,0),0)</f>
        <v>0</v>
      </c>
      <c r="BR8" s="29">
        <f>HLOOKUP(BR$2,'A-2_MH Distribution'!$U$4:$IO68,MATCH($B8,'A-2_MH Distribution'!$S$4:$S$73,0),0)</f>
        <v>0</v>
      </c>
      <c r="BS8" s="29">
        <f>HLOOKUP(BS$2,'A-2_MH Distribution'!$U$4:$IO68,MATCH($B8,'A-2_MH Distribution'!$S$4:$S$73,0),0)</f>
        <v>0</v>
      </c>
      <c r="BT8" s="29">
        <f>HLOOKUP(BT$2,'A-2_MH Distribution'!$U$4:$IO68,MATCH($B8,'A-2_MH Distribution'!$S$4:$S$73,0),0)</f>
        <v>0</v>
      </c>
      <c r="BU8" s="29">
        <f>HLOOKUP(BU$2,'A-2_MH Distribution'!$U$4:$IO68,MATCH($B8,'A-2_MH Distribution'!$S$4:$S$73,0),0)</f>
        <v>0</v>
      </c>
      <c r="BV8" s="29">
        <f>HLOOKUP(BV$2,'A-2_MH Distribution'!$U$4:$IO68,MATCH($B8,'A-2_MH Distribution'!$S$4:$S$73,0),0)</f>
        <v>0</v>
      </c>
      <c r="BW8" s="29">
        <f>HLOOKUP(BW$2,'A-2_MH Distribution'!$U$4:$IO68,MATCH($B8,'A-2_MH Distribution'!$S$4:$S$73,0),0)</f>
        <v>0</v>
      </c>
      <c r="BX8" s="29">
        <f>HLOOKUP(BX$2,'A-2_MH Distribution'!$U$4:$IO68,MATCH($B8,'A-2_MH Distribution'!$S$4:$S$73,0),0)</f>
        <v>0</v>
      </c>
      <c r="BY8" s="29">
        <f>HLOOKUP(BY$2,'A-2_MH Distribution'!$U$4:$IO68,MATCH($B8,'A-2_MH Distribution'!$S$4:$S$73,0),0)</f>
        <v>0</v>
      </c>
      <c r="BZ8" s="29">
        <f>HLOOKUP(BZ$2,'A-2_MH Distribution'!$U$4:$IO68,MATCH($B8,'A-2_MH Distribution'!$S$4:$S$73,0),0)</f>
        <v>0</v>
      </c>
      <c r="CA8" s="29">
        <f>HLOOKUP(CA$2,'A-2_MH Distribution'!$U$4:$IO68,MATCH($B8,'A-2_MH Distribution'!$S$4:$S$73,0),0)</f>
        <v>0</v>
      </c>
      <c r="CB8" s="29">
        <f>HLOOKUP(CB$2,'A-2_MH Distribution'!$U$4:$IO68,MATCH($B8,'A-2_MH Distribution'!$S$4:$S$73,0),0)</f>
        <v>0</v>
      </c>
      <c r="CC8" s="29">
        <f>HLOOKUP(CC$2,'A-2_MH Distribution'!$U$4:$IO68,MATCH($B8,'A-2_MH Distribution'!$S$4:$S$73,0),0)</f>
        <v>0</v>
      </c>
      <c r="CD8" s="29">
        <f>HLOOKUP(CD$2,'A-2_MH Distribution'!$U$4:$IO68,MATCH($B8,'A-2_MH Distribution'!$S$4:$S$73,0),0)</f>
        <v>0</v>
      </c>
      <c r="CE8" s="29">
        <f>HLOOKUP(CE$2,'A-2_MH Distribution'!$U$4:$IO68,MATCH($B8,'A-2_MH Distribution'!$S$4:$S$73,0),0)</f>
        <v>0</v>
      </c>
      <c r="CF8" s="29">
        <f>HLOOKUP(CF$2,'A-2_MH Distribution'!$U$4:$IO68,MATCH($B8,'A-2_MH Distribution'!$S$4:$S$73,0),0)</f>
        <v>0</v>
      </c>
      <c r="CG8" s="29">
        <f>HLOOKUP(CG$2,'A-2_MH Distribution'!$U$4:$IO68,MATCH($B8,'A-2_MH Distribution'!$S$4:$S$73,0),0)</f>
        <v>0</v>
      </c>
      <c r="CH8" s="29">
        <f>HLOOKUP(CH$2,'A-2_MH Distribution'!$U$4:$IO68,MATCH($B8,'A-2_MH Distribution'!$S$4:$S$73,0),0)</f>
        <v>0</v>
      </c>
      <c r="CI8" s="29">
        <f>HLOOKUP(CI$2,'A-2_MH Distribution'!$U$4:$IO68,MATCH($B8,'A-2_MH Distribution'!$S$4:$S$73,0),0)</f>
        <v>0</v>
      </c>
      <c r="CJ8" s="29">
        <f>HLOOKUP(CJ$2,'A-2_MH Distribution'!$U$4:$IO68,MATCH($B8,'A-2_MH Distribution'!$S$4:$S$73,0),0)</f>
        <v>0</v>
      </c>
      <c r="CK8" s="29">
        <f>HLOOKUP(CK$2,'A-2_MH Distribution'!$U$4:$IO68,MATCH($B8,'A-2_MH Distribution'!$S$4:$S$73,0),0)</f>
        <v>0</v>
      </c>
      <c r="CL8" s="29">
        <f>HLOOKUP(CL$2,'A-2_MH Distribution'!$U$4:$IO68,MATCH($B8,'A-2_MH Distribution'!$S$4:$S$73,0),0)</f>
        <v>0</v>
      </c>
      <c r="CM8" s="29">
        <f>HLOOKUP(CM$2,'A-2_MH Distribution'!$U$4:$IO68,MATCH($B8,'A-2_MH Distribution'!$S$4:$S$73,0),0)</f>
        <v>0</v>
      </c>
      <c r="CN8" s="29">
        <f>HLOOKUP(CN$2,'A-2_MH Distribution'!$U$4:$IO68,MATCH($B8,'A-2_MH Distribution'!$S$4:$S$73,0),0)</f>
        <v>0</v>
      </c>
      <c r="CO8" s="31"/>
      <c r="CP8" s="3"/>
      <c r="CQ8" s="5">
        <f t="shared" si="5"/>
        <v>0</v>
      </c>
      <c r="CR8" s="10"/>
      <c r="CS8" s="5">
        <f t="shared" si="6"/>
        <v>0</v>
      </c>
      <c r="CT8" s="3"/>
      <c r="CU8" s="8">
        <f t="shared" si="7"/>
        <v>0</v>
      </c>
      <c r="CV8" s="3"/>
      <c r="CW8" s="3"/>
    </row>
    <row r="9" spans="1:102" ht="15" customHeight="1" outlineLevel="1">
      <c r="A9" s="27"/>
      <c r="B9" s="28" t="s">
        <v>14</v>
      </c>
      <c r="C9" s="73" t="s">
        <v>92</v>
      </c>
      <c r="D9" s="35" t="s">
        <v>19</v>
      </c>
      <c r="E9" s="29">
        <f>HLOOKUP(E$2,'A-2_MH Distribution'!$U$4:$IO69,MATCH($B9,'A-2_MH Distribution'!$S$4:$S$73,0),0)</f>
        <v>0</v>
      </c>
      <c r="F9" s="29">
        <f>HLOOKUP(F$2,'A-2_MH Distribution'!$U$4:$IO69,MATCH($B9,'A-2_MH Distribution'!$S$4:$S$73,0),0)</f>
        <v>0</v>
      </c>
      <c r="G9" s="29">
        <f>HLOOKUP(G$2,'A-2_MH Distribution'!$U$4:$IO69,MATCH($B9,'A-2_MH Distribution'!$S$4:$S$73,0),0)</f>
        <v>0</v>
      </c>
      <c r="H9" s="29">
        <f>HLOOKUP(H$2,'A-2_MH Distribution'!$U$4:$IO69,MATCH($B9,'A-2_MH Distribution'!$S$4:$S$73,0),0)</f>
        <v>0</v>
      </c>
      <c r="I9" s="29">
        <f>HLOOKUP(I$2,'A-2_MH Distribution'!$U$4:$IO69,MATCH($B9,'A-2_MH Distribution'!$S$4:$S$73,0),0)</f>
        <v>0</v>
      </c>
      <c r="J9" s="29">
        <f>HLOOKUP(J$2,'A-2_MH Distribution'!$U$4:$IO69,MATCH($B9,'A-2_MH Distribution'!$S$4:$S$73,0),0)</f>
        <v>0</v>
      </c>
      <c r="K9" s="29">
        <f>HLOOKUP(K$2,'A-2_MH Distribution'!$U$4:$IO69,MATCH($B9,'A-2_MH Distribution'!$S$4:$S$73,0),0)</f>
        <v>0</v>
      </c>
      <c r="L9" s="29">
        <f>HLOOKUP(L$2,'A-2_MH Distribution'!$U$4:$IO69,MATCH($B9,'A-2_MH Distribution'!$S$4:$S$73,0),0)</f>
        <v>0</v>
      </c>
      <c r="M9" s="29">
        <f>HLOOKUP(M$2,'A-2_MH Distribution'!$U$4:$IO69,MATCH($B9,'A-2_MH Distribution'!$S$4:$S$73,0),0)</f>
        <v>0</v>
      </c>
      <c r="N9" s="29">
        <f>HLOOKUP(N$2,'A-2_MH Distribution'!$U$4:$IO69,MATCH($B9,'A-2_MH Distribution'!$S$4:$S$73,0),0)</f>
        <v>0</v>
      </c>
      <c r="O9" s="29">
        <f>HLOOKUP(O$2,'A-2_MH Distribution'!$U$4:$IO69,MATCH($B9,'A-2_MH Distribution'!$S$4:$S$73,0),0)</f>
        <v>0</v>
      </c>
      <c r="P9" s="29">
        <f>HLOOKUP(P$2,'A-2_MH Distribution'!$U$4:$IO69,MATCH($B9,'A-2_MH Distribution'!$S$4:$S$73,0),0)</f>
        <v>0</v>
      </c>
      <c r="Q9" s="29">
        <f>HLOOKUP(Q$2,'A-2_MH Distribution'!$U$4:$IO69,MATCH($B9,'A-2_MH Distribution'!$S$4:$S$73,0),0)</f>
        <v>0</v>
      </c>
      <c r="R9" s="29">
        <f>HLOOKUP(R$2,'A-2_MH Distribution'!$U$4:$IO69,MATCH($B9,'A-2_MH Distribution'!$S$4:$S$73,0),0)</f>
        <v>0</v>
      </c>
      <c r="S9" s="29">
        <f>HLOOKUP(S$2,'A-2_MH Distribution'!$U$4:$IO69,MATCH($B9,'A-2_MH Distribution'!$S$4:$S$73,0),0)</f>
        <v>0</v>
      </c>
      <c r="T9" s="29">
        <f>HLOOKUP(T$2,'A-2_MH Distribution'!$U$4:$IO69,MATCH($B9,'A-2_MH Distribution'!$S$4:$S$73,0),0)</f>
        <v>0</v>
      </c>
      <c r="U9" s="29">
        <f>HLOOKUP(U$2,'A-2_MH Distribution'!$U$4:$IO69,MATCH($B9,'A-2_MH Distribution'!$S$4:$S$73,0),0)</f>
        <v>0</v>
      </c>
      <c r="V9" s="29">
        <f>HLOOKUP(V$2,'A-2_MH Distribution'!$U$4:$IO69,MATCH($B9,'A-2_MH Distribution'!$S$4:$S$73,0),0)</f>
        <v>0</v>
      </c>
      <c r="W9" s="29">
        <f>HLOOKUP(W$2,'A-2_MH Distribution'!$U$4:$IO69,MATCH($B9,'A-2_MH Distribution'!$S$4:$S$73,0),0)</f>
        <v>0</v>
      </c>
      <c r="X9" s="29">
        <f>HLOOKUP(X$2,'A-2_MH Distribution'!$U$4:$IO69,MATCH($B9,'A-2_MH Distribution'!$S$4:$S$73,0),0)</f>
        <v>0</v>
      </c>
      <c r="Y9" s="29">
        <f>HLOOKUP(Y$2,'A-2_MH Distribution'!$U$4:$IO69,MATCH($B9,'A-2_MH Distribution'!$S$4:$S$73,0),0)</f>
        <v>0</v>
      </c>
      <c r="Z9" s="29">
        <f>HLOOKUP(Z$2,'A-2_MH Distribution'!$U$4:$IO69,MATCH($B9,'A-2_MH Distribution'!$S$4:$S$73,0),0)</f>
        <v>0</v>
      </c>
      <c r="AA9" s="29">
        <f>HLOOKUP(AA$2,'A-2_MH Distribution'!$U$4:$IO69,MATCH($B9,'A-2_MH Distribution'!$S$4:$S$73,0),0)</f>
        <v>0</v>
      </c>
      <c r="AB9" s="29">
        <f>HLOOKUP(AB$2,'A-2_MH Distribution'!$U$4:$IO69,MATCH($B9,'A-2_MH Distribution'!$S$4:$S$73,0),0)</f>
        <v>0</v>
      </c>
      <c r="AC9" s="29">
        <f>HLOOKUP(AC$2,'A-2_MH Distribution'!$U$4:$IO69,MATCH($B9,'A-2_MH Distribution'!$S$4:$S$73,0),0)</f>
        <v>0</v>
      </c>
      <c r="AD9" s="29">
        <f>HLOOKUP(AD$2,'A-2_MH Distribution'!$U$4:$IO69,MATCH($B9,'A-2_MH Distribution'!$S$4:$S$73,0),0)</f>
        <v>0</v>
      </c>
      <c r="AE9" s="29">
        <f>HLOOKUP(AE$2,'A-2_MH Distribution'!$U$4:$IO69,MATCH($B9,'A-2_MH Distribution'!$S$4:$S$73,0),0)</f>
        <v>0</v>
      </c>
      <c r="AF9" s="29">
        <f>HLOOKUP(AF$2,'A-2_MH Distribution'!$U$4:$IO69,MATCH($B9,'A-2_MH Distribution'!$S$4:$S$73,0),0)</f>
        <v>0</v>
      </c>
      <c r="AG9" s="29">
        <f>HLOOKUP(AG$2,'A-2_MH Distribution'!$U$4:$IO69,MATCH($B9,'A-2_MH Distribution'!$S$4:$S$73,0),0)</f>
        <v>0</v>
      </c>
      <c r="AH9" s="29">
        <f>HLOOKUP(AH$2,'A-2_MH Distribution'!$U$4:$IO69,MATCH($B9,'A-2_MH Distribution'!$S$4:$S$73,0),0)</f>
        <v>0</v>
      </c>
      <c r="AI9" s="29">
        <f>HLOOKUP(AI$2,'A-2_MH Distribution'!$U$4:$IO69,MATCH($B9,'A-2_MH Distribution'!$S$4:$S$73,0),0)</f>
        <v>0</v>
      </c>
      <c r="AJ9" s="29">
        <f>HLOOKUP(AJ$2,'A-2_MH Distribution'!$U$4:$IO69,MATCH($B9,'A-2_MH Distribution'!$S$4:$S$73,0),0)</f>
        <v>0</v>
      </c>
      <c r="AK9" s="29">
        <f>HLOOKUP(AK$2,'A-2_MH Distribution'!$U$4:$IO69,MATCH($B9,'A-2_MH Distribution'!$S$4:$S$73,0),0)</f>
        <v>0</v>
      </c>
      <c r="AL9" s="29">
        <f>HLOOKUP(AL$2,'A-2_MH Distribution'!$U$4:$IO69,MATCH($B9,'A-2_MH Distribution'!$S$4:$S$73,0),0)</f>
        <v>0</v>
      </c>
      <c r="AM9" s="29">
        <f>HLOOKUP(AM$2,'A-2_MH Distribution'!$U$4:$IO69,MATCH($B9,'A-2_MH Distribution'!$S$4:$S$73,0),0)</f>
        <v>0</v>
      </c>
      <c r="AN9" s="29">
        <f>HLOOKUP(AN$2,'A-2_MH Distribution'!$U$4:$IO69,MATCH($B9,'A-2_MH Distribution'!$S$4:$S$73,0),0)</f>
        <v>0</v>
      </c>
      <c r="AO9" s="29">
        <f>HLOOKUP(AO$2,'A-2_MH Distribution'!$U$4:$IO69,MATCH($B9,'A-2_MH Distribution'!$S$4:$S$73,0),0)</f>
        <v>0</v>
      </c>
      <c r="AP9" s="29">
        <f>HLOOKUP(AP$2,'A-2_MH Distribution'!$U$4:$IO69,MATCH($B9,'A-2_MH Distribution'!$S$4:$S$73,0),0)</f>
        <v>0</v>
      </c>
      <c r="AQ9" s="29">
        <f>HLOOKUP(AQ$2,'A-2_MH Distribution'!$U$4:$IO69,MATCH($B9,'A-2_MH Distribution'!$S$4:$S$73,0),0)</f>
        <v>0</v>
      </c>
      <c r="AR9" s="29">
        <f>HLOOKUP(AR$2,'A-2_MH Distribution'!$U$4:$IO69,MATCH($B9,'A-2_MH Distribution'!$S$4:$S$73,0),0)</f>
        <v>0</v>
      </c>
      <c r="AS9" s="29">
        <f>HLOOKUP(AS$2,'A-2_MH Distribution'!$U$4:$IO69,MATCH($B9,'A-2_MH Distribution'!$S$4:$S$73,0),0)</f>
        <v>0</v>
      </c>
      <c r="AT9" s="29">
        <f>HLOOKUP(AT$2,'A-2_MH Distribution'!$U$4:$IO69,MATCH($B9,'A-2_MH Distribution'!$S$4:$S$73,0),0)</f>
        <v>0</v>
      </c>
      <c r="AU9" s="29">
        <f>HLOOKUP(AU$2,'A-2_MH Distribution'!$U$4:$IO69,MATCH($B9,'A-2_MH Distribution'!$S$4:$S$73,0),0)</f>
        <v>0</v>
      </c>
      <c r="AV9" s="29">
        <f>HLOOKUP(AV$2,'A-2_MH Distribution'!$U$4:$IO69,MATCH($B9,'A-2_MH Distribution'!$S$4:$S$73,0),0)</f>
        <v>0</v>
      </c>
      <c r="AW9" s="29">
        <f>HLOOKUP(AW$2,'A-2_MH Distribution'!$U$4:$IO69,MATCH($B9,'A-2_MH Distribution'!$S$4:$S$73,0),0)</f>
        <v>0</v>
      </c>
      <c r="AX9" s="29">
        <f>HLOOKUP(AX$2,'A-2_MH Distribution'!$U$4:$IO69,MATCH($B9,'A-2_MH Distribution'!$S$4:$S$73,0),0)</f>
        <v>0</v>
      </c>
      <c r="AY9" s="29">
        <f>HLOOKUP(AY$2,'A-2_MH Distribution'!$U$4:$IO69,MATCH($B9,'A-2_MH Distribution'!$S$4:$S$73,0),0)</f>
        <v>0</v>
      </c>
      <c r="AZ9" s="29">
        <f>HLOOKUP(AZ$2,'A-2_MH Distribution'!$U$4:$IO69,MATCH($B9,'A-2_MH Distribution'!$S$4:$S$73,0),0)</f>
        <v>0</v>
      </c>
      <c r="BA9" s="29">
        <f>HLOOKUP(BA$2,'A-2_MH Distribution'!$U$4:$IO69,MATCH($B9,'A-2_MH Distribution'!$S$4:$S$73,0),0)</f>
        <v>0</v>
      </c>
      <c r="BB9" s="29">
        <f>HLOOKUP(BB$2,'A-2_MH Distribution'!$U$4:$IO69,MATCH($B9,'A-2_MH Distribution'!$S$4:$S$73,0),0)</f>
        <v>0</v>
      </c>
      <c r="BC9" s="29">
        <f>HLOOKUP(BC$2,'A-2_MH Distribution'!$U$4:$IO69,MATCH($B9,'A-2_MH Distribution'!$S$4:$S$73,0),0)</f>
        <v>0</v>
      </c>
      <c r="BD9" s="29">
        <f>HLOOKUP(BD$2,'A-2_MH Distribution'!$U$4:$IO69,MATCH($B9,'A-2_MH Distribution'!$S$4:$S$73,0),0)</f>
        <v>0</v>
      </c>
      <c r="BE9" s="29">
        <f>HLOOKUP(BE$2,'A-2_MH Distribution'!$U$4:$IO69,MATCH($B9,'A-2_MH Distribution'!$S$4:$S$73,0),0)</f>
        <v>0</v>
      </c>
      <c r="BF9" s="29">
        <f>HLOOKUP(BF$2,'A-2_MH Distribution'!$U$4:$IO69,MATCH($B9,'A-2_MH Distribution'!$S$4:$S$73,0),0)</f>
        <v>0</v>
      </c>
      <c r="BG9" s="29">
        <f>HLOOKUP(BG$2,'A-2_MH Distribution'!$U$4:$IO69,MATCH($B9,'A-2_MH Distribution'!$S$4:$S$73,0),0)</f>
        <v>0</v>
      </c>
      <c r="BH9" s="29">
        <f>HLOOKUP(BH$2,'A-2_MH Distribution'!$U$4:$IO69,MATCH($B9,'A-2_MH Distribution'!$S$4:$S$73,0),0)</f>
        <v>0</v>
      </c>
      <c r="BI9" s="29">
        <f>HLOOKUP(BI$2,'A-2_MH Distribution'!$U$4:$IO69,MATCH($B9,'A-2_MH Distribution'!$S$4:$S$73,0),0)</f>
        <v>0</v>
      </c>
      <c r="BJ9" s="29">
        <f>HLOOKUP(BJ$2,'A-2_MH Distribution'!$U$4:$IO69,MATCH($B9,'A-2_MH Distribution'!$S$4:$S$73,0),0)</f>
        <v>0</v>
      </c>
      <c r="BK9" s="29">
        <f>HLOOKUP(BK$2,'A-2_MH Distribution'!$U$4:$IO69,MATCH($B9,'A-2_MH Distribution'!$S$4:$S$73,0),0)</f>
        <v>0</v>
      </c>
      <c r="BL9" s="29">
        <f>HLOOKUP(BL$2,'A-2_MH Distribution'!$U$4:$IO69,MATCH($B9,'A-2_MH Distribution'!$S$4:$S$73,0),0)</f>
        <v>0</v>
      </c>
      <c r="BM9" s="29">
        <f>HLOOKUP(BM$2,'A-2_MH Distribution'!$U$4:$IO69,MATCH($B9,'A-2_MH Distribution'!$S$4:$S$73,0),0)</f>
        <v>0</v>
      </c>
      <c r="BN9" s="29">
        <f>HLOOKUP(BN$2,'A-2_MH Distribution'!$U$4:$IO69,MATCH($B9,'A-2_MH Distribution'!$S$4:$S$73,0),0)</f>
        <v>0</v>
      </c>
      <c r="BO9" s="29">
        <f>HLOOKUP(BO$2,'A-2_MH Distribution'!$U$4:$IO69,MATCH($B9,'A-2_MH Distribution'!$S$4:$S$73,0),0)</f>
        <v>0</v>
      </c>
      <c r="BP9" s="29">
        <f>HLOOKUP(BP$2,'A-2_MH Distribution'!$U$4:$IO69,MATCH($B9,'A-2_MH Distribution'!$S$4:$S$73,0),0)</f>
        <v>0</v>
      </c>
      <c r="BQ9" s="29">
        <f>HLOOKUP(BQ$2,'A-2_MH Distribution'!$U$4:$IO69,MATCH($B9,'A-2_MH Distribution'!$S$4:$S$73,0),0)</f>
        <v>0</v>
      </c>
      <c r="BR9" s="29">
        <f>HLOOKUP(BR$2,'A-2_MH Distribution'!$U$4:$IO69,MATCH($B9,'A-2_MH Distribution'!$S$4:$S$73,0),0)</f>
        <v>0</v>
      </c>
      <c r="BS9" s="29">
        <f>HLOOKUP(BS$2,'A-2_MH Distribution'!$U$4:$IO69,MATCH($B9,'A-2_MH Distribution'!$S$4:$S$73,0),0)</f>
        <v>0</v>
      </c>
      <c r="BT9" s="29">
        <f>HLOOKUP(BT$2,'A-2_MH Distribution'!$U$4:$IO69,MATCH($B9,'A-2_MH Distribution'!$S$4:$S$73,0),0)</f>
        <v>0</v>
      </c>
      <c r="BU9" s="29">
        <f>HLOOKUP(BU$2,'A-2_MH Distribution'!$U$4:$IO69,MATCH($B9,'A-2_MH Distribution'!$S$4:$S$73,0),0)</f>
        <v>0</v>
      </c>
      <c r="BV9" s="29">
        <f>HLOOKUP(BV$2,'A-2_MH Distribution'!$U$4:$IO69,MATCH($B9,'A-2_MH Distribution'!$S$4:$S$73,0),0)</f>
        <v>0</v>
      </c>
      <c r="BW9" s="29">
        <f>HLOOKUP(BW$2,'A-2_MH Distribution'!$U$4:$IO69,MATCH($B9,'A-2_MH Distribution'!$S$4:$S$73,0),0)</f>
        <v>0</v>
      </c>
      <c r="BX9" s="29">
        <f>HLOOKUP(BX$2,'A-2_MH Distribution'!$U$4:$IO69,MATCH($B9,'A-2_MH Distribution'!$S$4:$S$73,0),0)</f>
        <v>0</v>
      </c>
      <c r="BY9" s="29">
        <f>HLOOKUP(BY$2,'A-2_MH Distribution'!$U$4:$IO69,MATCH($B9,'A-2_MH Distribution'!$S$4:$S$73,0),0)</f>
        <v>0</v>
      </c>
      <c r="BZ9" s="29">
        <f>HLOOKUP(BZ$2,'A-2_MH Distribution'!$U$4:$IO69,MATCH($B9,'A-2_MH Distribution'!$S$4:$S$73,0),0)</f>
        <v>0</v>
      </c>
      <c r="CA9" s="29">
        <f>HLOOKUP(CA$2,'A-2_MH Distribution'!$U$4:$IO69,MATCH($B9,'A-2_MH Distribution'!$S$4:$S$73,0),0)</f>
        <v>0</v>
      </c>
      <c r="CB9" s="29">
        <f>HLOOKUP(CB$2,'A-2_MH Distribution'!$U$4:$IO69,MATCH($B9,'A-2_MH Distribution'!$S$4:$S$73,0),0)</f>
        <v>0</v>
      </c>
      <c r="CC9" s="29">
        <f>HLOOKUP(CC$2,'A-2_MH Distribution'!$U$4:$IO69,MATCH($B9,'A-2_MH Distribution'!$S$4:$S$73,0),0)</f>
        <v>0</v>
      </c>
      <c r="CD9" s="29">
        <f>HLOOKUP(CD$2,'A-2_MH Distribution'!$U$4:$IO69,MATCH($B9,'A-2_MH Distribution'!$S$4:$S$73,0),0)</f>
        <v>0</v>
      </c>
      <c r="CE9" s="29">
        <f>HLOOKUP(CE$2,'A-2_MH Distribution'!$U$4:$IO69,MATCH($B9,'A-2_MH Distribution'!$S$4:$S$73,0),0)</f>
        <v>0</v>
      </c>
      <c r="CF9" s="29">
        <f>HLOOKUP(CF$2,'A-2_MH Distribution'!$U$4:$IO69,MATCH($B9,'A-2_MH Distribution'!$S$4:$S$73,0),0)</f>
        <v>0</v>
      </c>
      <c r="CG9" s="29">
        <f>HLOOKUP(CG$2,'A-2_MH Distribution'!$U$4:$IO69,MATCH($B9,'A-2_MH Distribution'!$S$4:$S$73,0),0)</f>
        <v>0</v>
      </c>
      <c r="CH9" s="29">
        <f>HLOOKUP(CH$2,'A-2_MH Distribution'!$U$4:$IO69,MATCH($B9,'A-2_MH Distribution'!$S$4:$S$73,0),0)</f>
        <v>0</v>
      </c>
      <c r="CI9" s="29">
        <f>HLOOKUP(CI$2,'A-2_MH Distribution'!$U$4:$IO69,MATCH($B9,'A-2_MH Distribution'!$S$4:$S$73,0),0)</f>
        <v>0</v>
      </c>
      <c r="CJ9" s="29">
        <f>HLOOKUP(CJ$2,'A-2_MH Distribution'!$U$4:$IO69,MATCH($B9,'A-2_MH Distribution'!$S$4:$S$73,0),0)</f>
        <v>0</v>
      </c>
      <c r="CK9" s="29">
        <f>HLOOKUP(CK$2,'A-2_MH Distribution'!$U$4:$IO69,MATCH($B9,'A-2_MH Distribution'!$S$4:$S$73,0),0)</f>
        <v>0</v>
      </c>
      <c r="CL9" s="29">
        <f>HLOOKUP(CL$2,'A-2_MH Distribution'!$U$4:$IO69,MATCH($B9,'A-2_MH Distribution'!$S$4:$S$73,0),0)</f>
        <v>0</v>
      </c>
      <c r="CM9" s="29">
        <f>HLOOKUP(CM$2,'A-2_MH Distribution'!$U$4:$IO69,MATCH($B9,'A-2_MH Distribution'!$S$4:$S$73,0),0)</f>
        <v>0</v>
      </c>
      <c r="CN9" s="29">
        <f>HLOOKUP(CN$2,'A-2_MH Distribution'!$U$4:$IO69,MATCH($B9,'A-2_MH Distribution'!$S$4:$S$73,0),0)</f>
        <v>0</v>
      </c>
      <c r="CO9" s="31"/>
      <c r="CP9" s="3"/>
      <c r="CQ9" s="5">
        <f t="shared" si="5"/>
        <v>0</v>
      </c>
      <c r="CR9" s="10"/>
      <c r="CS9" s="5">
        <f t="shared" si="6"/>
        <v>0</v>
      </c>
      <c r="CT9" s="3"/>
      <c r="CU9" s="8">
        <f t="shared" si="7"/>
        <v>0</v>
      </c>
      <c r="CV9" s="3"/>
      <c r="CW9" s="3"/>
    </row>
    <row r="10" spans="1:102" ht="15" customHeight="1" outlineLevel="1">
      <c r="A10" s="27"/>
      <c r="B10" s="28" t="s">
        <v>22</v>
      </c>
      <c r="C10" s="73" t="s">
        <v>92</v>
      </c>
      <c r="D10" s="35" t="s">
        <v>11</v>
      </c>
      <c r="E10" s="29">
        <f>HLOOKUP(E$2,'A-2_MH Distribution'!$U$4:$IO70,MATCH($B10,'A-2_MH Distribution'!$S$4:$S$73,0),0)</f>
        <v>0</v>
      </c>
      <c r="F10" s="29">
        <f>HLOOKUP(F$2,'A-2_MH Distribution'!$U$4:$IO70,MATCH($B10,'A-2_MH Distribution'!$S$4:$S$73,0),0)</f>
        <v>0</v>
      </c>
      <c r="G10" s="29">
        <f>HLOOKUP(G$2,'A-2_MH Distribution'!$U$4:$IO70,MATCH($B10,'A-2_MH Distribution'!$S$4:$S$73,0),0)</f>
        <v>0</v>
      </c>
      <c r="H10" s="29">
        <f>HLOOKUP(H$2,'A-2_MH Distribution'!$U$4:$IO70,MATCH($B10,'A-2_MH Distribution'!$S$4:$S$73,0),0)</f>
        <v>0</v>
      </c>
      <c r="I10" s="29">
        <f>HLOOKUP(I$2,'A-2_MH Distribution'!$U$4:$IO70,MATCH($B10,'A-2_MH Distribution'!$S$4:$S$73,0),0)</f>
        <v>0</v>
      </c>
      <c r="J10" s="29">
        <f>HLOOKUP(J$2,'A-2_MH Distribution'!$U$4:$IO70,MATCH($B10,'A-2_MH Distribution'!$S$4:$S$73,0),0)</f>
        <v>0</v>
      </c>
      <c r="K10" s="29">
        <f>HLOOKUP(K$2,'A-2_MH Distribution'!$U$4:$IO70,MATCH($B10,'A-2_MH Distribution'!$S$4:$S$73,0),0)</f>
        <v>0</v>
      </c>
      <c r="L10" s="29">
        <f>HLOOKUP(L$2,'A-2_MH Distribution'!$U$4:$IO70,MATCH($B10,'A-2_MH Distribution'!$S$4:$S$73,0),0)</f>
        <v>0</v>
      </c>
      <c r="M10" s="29">
        <f>HLOOKUP(M$2,'A-2_MH Distribution'!$U$4:$IO70,MATCH($B10,'A-2_MH Distribution'!$S$4:$S$73,0),0)</f>
        <v>0</v>
      </c>
      <c r="N10" s="29">
        <f>HLOOKUP(N$2,'A-2_MH Distribution'!$U$4:$IO70,MATCH($B10,'A-2_MH Distribution'!$S$4:$S$73,0),0)</f>
        <v>0</v>
      </c>
      <c r="O10" s="29">
        <f>HLOOKUP(O$2,'A-2_MH Distribution'!$U$4:$IO70,MATCH($B10,'A-2_MH Distribution'!$S$4:$S$73,0),0)</f>
        <v>0</v>
      </c>
      <c r="P10" s="29">
        <f>HLOOKUP(P$2,'A-2_MH Distribution'!$U$4:$IO70,MATCH($B10,'A-2_MH Distribution'!$S$4:$S$73,0),0)</f>
        <v>0</v>
      </c>
      <c r="Q10" s="29">
        <f>HLOOKUP(Q$2,'A-2_MH Distribution'!$U$4:$IO70,MATCH($B10,'A-2_MH Distribution'!$S$4:$S$73,0),0)</f>
        <v>0</v>
      </c>
      <c r="R10" s="29">
        <f>HLOOKUP(R$2,'A-2_MH Distribution'!$U$4:$IO70,MATCH($B10,'A-2_MH Distribution'!$S$4:$S$73,0),0)</f>
        <v>0</v>
      </c>
      <c r="S10" s="29">
        <f>HLOOKUP(S$2,'A-2_MH Distribution'!$U$4:$IO70,MATCH($B10,'A-2_MH Distribution'!$S$4:$S$73,0),0)</f>
        <v>0</v>
      </c>
      <c r="T10" s="29">
        <f>HLOOKUP(T$2,'A-2_MH Distribution'!$U$4:$IO70,MATCH($B10,'A-2_MH Distribution'!$S$4:$S$73,0),0)</f>
        <v>0</v>
      </c>
      <c r="U10" s="29">
        <f>HLOOKUP(U$2,'A-2_MH Distribution'!$U$4:$IO70,MATCH($B10,'A-2_MH Distribution'!$S$4:$S$73,0),0)</f>
        <v>0</v>
      </c>
      <c r="V10" s="29">
        <f>HLOOKUP(V$2,'A-2_MH Distribution'!$U$4:$IO70,MATCH($B10,'A-2_MH Distribution'!$S$4:$S$73,0),0)</f>
        <v>0</v>
      </c>
      <c r="W10" s="29">
        <f>HLOOKUP(W$2,'A-2_MH Distribution'!$U$4:$IO70,MATCH($B10,'A-2_MH Distribution'!$S$4:$S$73,0),0)</f>
        <v>0</v>
      </c>
      <c r="X10" s="29">
        <f>HLOOKUP(X$2,'A-2_MH Distribution'!$U$4:$IO70,MATCH($B10,'A-2_MH Distribution'!$S$4:$S$73,0),0)</f>
        <v>0</v>
      </c>
      <c r="Y10" s="29">
        <f>HLOOKUP(Y$2,'A-2_MH Distribution'!$U$4:$IO70,MATCH($B10,'A-2_MH Distribution'!$S$4:$S$73,0),0)</f>
        <v>0</v>
      </c>
      <c r="Z10" s="29">
        <f>HLOOKUP(Z$2,'A-2_MH Distribution'!$U$4:$IO70,MATCH($B10,'A-2_MH Distribution'!$S$4:$S$73,0),0)</f>
        <v>0</v>
      </c>
      <c r="AA10" s="29">
        <f>HLOOKUP(AA$2,'A-2_MH Distribution'!$U$4:$IO70,MATCH($B10,'A-2_MH Distribution'!$S$4:$S$73,0),0)</f>
        <v>0</v>
      </c>
      <c r="AB10" s="29">
        <f>HLOOKUP(AB$2,'A-2_MH Distribution'!$U$4:$IO70,MATCH($B10,'A-2_MH Distribution'!$S$4:$S$73,0),0)</f>
        <v>0</v>
      </c>
      <c r="AC10" s="29">
        <f>HLOOKUP(AC$2,'A-2_MH Distribution'!$U$4:$IO70,MATCH($B10,'A-2_MH Distribution'!$S$4:$S$73,0),0)</f>
        <v>0</v>
      </c>
      <c r="AD10" s="29">
        <f>HLOOKUP(AD$2,'A-2_MH Distribution'!$U$4:$IO70,MATCH($B10,'A-2_MH Distribution'!$S$4:$S$73,0),0)</f>
        <v>0</v>
      </c>
      <c r="AE10" s="29">
        <f>HLOOKUP(AE$2,'A-2_MH Distribution'!$U$4:$IO70,MATCH($B10,'A-2_MH Distribution'!$S$4:$S$73,0),0)</f>
        <v>0</v>
      </c>
      <c r="AF10" s="29">
        <f>HLOOKUP(AF$2,'A-2_MH Distribution'!$U$4:$IO70,MATCH($B10,'A-2_MH Distribution'!$S$4:$S$73,0),0)</f>
        <v>0</v>
      </c>
      <c r="AG10" s="29">
        <f>HLOOKUP(AG$2,'A-2_MH Distribution'!$U$4:$IO70,MATCH($B10,'A-2_MH Distribution'!$S$4:$S$73,0),0)</f>
        <v>0</v>
      </c>
      <c r="AH10" s="29">
        <f>HLOOKUP(AH$2,'A-2_MH Distribution'!$U$4:$IO70,MATCH($B10,'A-2_MH Distribution'!$S$4:$S$73,0),0)</f>
        <v>0</v>
      </c>
      <c r="AI10" s="29">
        <f>HLOOKUP(AI$2,'A-2_MH Distribution'!$U$4:$IO70,MATCH($B10,'A-2_MH Distribution'!$S$4:$S$73,0),0)</f>
        <v>0</v>
      </c>
      <c r="AJ10" s="29">
        <f>HLOOKUP(AJ$2,'A-2_MH Distribution'!$U$4:$IO70,MATCH($B10,'A-2_MH Distribution'!$S$4:$S$73,0),0)</f>
        <v>0</v>
      </c>
      <c r="AK10" s="29">
        <f>HLOOKUP(AK$2,'A-2_MH Distribution'!$U$4:$IO70,MATCH($B10,'A-2_MH Distribution'!$S$4:$S$73,0),0)</f>
        <v>0</v>
      </c>
      <c r="AL10" s="29">
        <f>HLOOKUP(AL$2,'A-2_MH Distribution'!$U$4:$IO70,MATCH($B10,'A-2_MH Distribution'!$S$4:$S$73,0),0)</f>
        <v>0</v>
      </c>
      <c r="AM10" s="29">
        <f>HLOOKUP(AM$2,'A-2_MH Distribution'!$U$4:$IO70,MATCH($B10,'A-2_MH Distribution'!$S$4:$S$73,0),0)</f>
        <v>0</v>
      </c>
      <c r="AN10" s="29">
        <f>HLOOKUP(AN$2,'A-2_MH Distribution'!$U$4:$IO70,MATCH($B10,'A-2_MH Distribution'!$S$4:$S$73,0),0)</f>
        <v>0</v>
      </c>
      <c r="AO10" s="29">
        <f>HLOOKUP(AO$2,'A-2_MH Distribution'!$U$4:$IO70,MATCH($B10,'A-2_MH Distribution'!$S$4:$S$73,0),0)</f>
        <v>0</v>
      </c>
      <c r="AP10" s="29">
        <f>HLOOKUP(AP$2,'A-2_MH Distribution'!$U$4:$IO70,MATCH($B10,'A-2_MH Distribution'!$S$4:$S$73,0),0)</f>
        <v>0</v>
      </c>
      <c r="AQ10" s="29">
        <f>HLOOKUP(AQ$2,'A-2_MH Distribution'!$U$4:$IO70,MATCH($B10,'A-2_MH Distribution'!$S$4:$S$73,0),0)</f>
        <v>0</v>
      </c>
      <c r="AR10" s="29">
        <f>HLOOKUP(AR$2,'A-2_MH Distribution'!$U$4:$IO70,MATCH($B10,'A-2_MH Distribution'!$S$4:$S$73,0),0)</f>
        <v>0</v>
      </c>
      <c r="AS10" s="29">
        <f>HLOOKUP(AS$2,'A-2_MH Distribution'!$U$4:$IO70,MATCH($B10,'A-2_MH Distribution'!$S$4:$S$73,0),0)</f>
        <v>0</v>
      </c>
      <c r="AT10" s="29">
        <f>HLOOKUP(AT$2,'A-2_MH Distribution'!$U$4:$IO70,MATCH($B10,'A-2_MH Distribution'!$S$4:$S$73,0),0)</f>
        <v>0</v>
      </c>
      <c r="AU10" s="29">
        <f>HLOOKUP(AU$2,'A-2_MH Distribution'!$U$4:$IO70,MATCH($B10,'A-2_MH Distribution'!$S$4:$S$73,0),0)</f>
        <v>0</v>
      </c>
      <c r="AV10" s="29">
        <f>HLOOKUP(AV$2,'A-2_MH Distribution'!$U$4:$IO70,MATCH($B10,'A-2_MH Distribution'!$S$4:$S$73,0),0)</f>
        <v>0</v>
      </c>
      <c r="AW10" s="29">
        <f>HLOOKUP(AW$2,'A-2_MH Distribution'!$U$4:$IO70,MATCH($B10,'A-2_MH Distribution'!$S$4:$S$73,0),0)</f>
        <v>0</v>
      </c>
      <c r="AX10" s="29">
        <f>HLOOKUP(AX$2,'A-2_MH Distribution'!$U$4:$IO70,MATCH($B10,'A-2_MH Distribution'!$S$4:$S$73,0),0)</f>
        <v>0</v>
      </c>
      <c r="AY10" s="29">
        <f>HLOOKUP(AY$2,'A-2_MH Distribution'!$U$4:$IO70,MATCH($B10,'A-2_MH Distribution'!$S$4:$S$73,0),0)</f>
        <v>0</v>
      </c>
      <c r="AZ10" s="29">
        <f>HLOOKUP(AZ$2,'A-2_MH Distribution'!$U$4:$IO70,MATCH($B10,'A-2_MH Distribution'!$S$4:$S$73,0),0)</f>
        <v>0</v>
      </c>
      <c r="BA10" s="29">
        <f>HLOOKUP(BA$2,'A-2_MH Distribution'!$U$4:$IO70,MATCH($B10,'A-2_MH Distribution'!$S$4:$S$73,0),0)</f>
        <v>0</v>
      </c>
      <c r="BB10" s="29">
        <f>HLOOKUP(BB$2,'A-2_MH Distribution'!$U$4:$IO70,MATCH($B10,'A-2_MH Distribution'!$S$4:$S$73,0),0)</f>
        <v>0</v>
      </c>
      <c r="BC10" s="29">
        <f>HLOOKUP(BC$2,'A-2_MH Distribution'!$U$4:$IO70,MATCH($B10,'A-2_MH Distribution'!$S$4:$S$73,0),0)</f>
        <v>0</v>
      </c>
      <c r="BD10" s="29">
        <f>HLOOKUP(BD$2,'A-2_MH Distribution'!$U$4:$IO70,MATCH($B10,'A-2_MH Distribution'!$S$4:$S$73,0),0)</f>
        <v>0</v>
      </c>
      <c r="BE10" s="29">
        <f>HLOOKUP(BE$2,'A-2_MH Distribution'!$U$4:$IO70,MATCH($B10,'A-2_MH Distribution'!$S$4:$S$73,0),0)</f>
        <v>0</v>
      </c>
      <c r="BF10" s="29">
        <f>HLOOKUP(BF$2,'A-2_MH Distribution'!$U$4:$IO70,MATCH($B10,'A-2_MH Distribution'!$S$4:$S$73,0),0)</f>
        <v>0</v>
      </c>
      <c r="BG10" s="29">
        <f>HLOOKUP(BG$2,'A-2_MH Distribution'!$U$4:$IO70,MATCH($B10,'A-2_MH Distribution'!$S$4:$S$73,0),0)</f>
        <v>0</v>
      </c>
      <c r="BH10" s="29">
        <f>HLOOKUP(BH$2,'A-2_MH Distribution'!$U$4:$IO70,MATCH($B10,'A-2_MH Distribution'!$S$4:$S$73,0),0)</f>
        <v>0</v>
      </c>
      <c r="BI10" s="29">
        <f>HLOOKUP(BI$2,'A-2_MH Distribution'!$U$4:$IO70,MATCH($B10,'A-2_MH Distribution'!$S$4:$S$73,0),0)</f>
        <v>0</v>
      </c>
      <c r="BJ10" s="29">
        <f>HLOOKUP(BJ$2,'A-2_MH Distribution'!$U$4:$IO70,MATCH($B10,'A-2_MH Distribution'!$S$4:$S$73,0),0)</f>
        <v>0</v>
      </c>
      <c r="BK10" s="29">
        <f>HLOOKUP(BK$2,'A-2_MH Distribution'!$U$4:$IO70,MATCH($B10,'A-2_MH Distribution'!$S$4:$S$73,0),0)</f>
        <v>0</v>
      </c>
      <c r="BL10" s="29">
        <f>HLOOKUP(BL$2,'A-2_MH Distribution'!$U$4:$IO70,MATCH($B10,'A-2_MH Distribution'!$S$4:$S$73,0),0)</f>
        <v>0</v>
      </c>
      <c r="BM10" s="29">
        <f>HLOOKUP(BM$2,'A-2_MH Distribution'!$U$4:$IO70,MATCH($B10,'A-2_MH Distribution'!$S$4:$S$73,0),0)</f>
        <v>0</v>
      </c>
      <c r="BN10" s="29">
        <f>HLOOKUP(BN$2,'A-2_MH Distribution'!$U$4:$IO70,MATCH($B10,'A-2_MH Distribution'!$S$4:$S$73,0),0)</f>
        <v>0</v>
      </c>
      <c r="BO10" s="29">
        <f>HLOOKUP(BO$2,'A-2_MH Distribution'!$U$4:$IO70,MATCH($B10,'A-2_MH Distribution'!$S$4:$S$73,0),0)</f>
        <v>0</v>
      </c>
      <c r="BP10" s="29">
        <f>HLOOKUP(BP$2,'A-2_MH Distribution'!$U$4:$IO70,MATCH($B10,'A-2_MH Distribution'!$S$4:$S$73,0),0)</f>
        <v>0</v>
      </c>
      <c r="BQ10" s="29">
        <f>HLOOKUP(BQ$2,'A-2_MH Distribution'!$U$4:$IO70,MATCH($B10,'A-2_MH Distribution'!$S$4:$S$73,0),0)</f>
        <v>0</v>
      </c>
      <c r="BR10" s="29">
        <f>HLOOKUP(BR$2,'A-2_MH Distribution'!$U$4:$IO70,MATCH($B10,'A-2_MH Distribution'!$S$4:$S$73,0),0)</f>
        <v>0</v>
      </c>
      <c r="BS10" s="29">
        <f>HLOOKUP(BS$2,'A-2_MH Distribution'!$U$4:$IO70,MATCH($B10,'A-2_MH Distribution'!$S$4:$S$73,0),0)</f>
        <v>0</v>
      </c>
      <c r="BT10" s="29">
        <f>HLOOKUP(BT$2,'A-2_MH Distribution'!$U$4:$IO70,MATCH($B10,'A-2_MH Distribution'!$S$4:$S$73,0),0)</f>
        <v>0</v>
      </c>
      <c r="BU10" s="29">
        <f>HLOOKUP(BU$2,'A-2_MH Distribution'!$U$4:$IO70,MATCH($B10,'A-2_MH Distribution'!$S$4:$S$73,0),0)</f>
        <v>0</v>
      </c>
      <c r="BV10" s="29">
        <f>HLOOKUP(BV$2,'A-2_MH Distribution'!$U$4:$IO70,MATCH($B10,'A-2_MH Distribution'!$S$4:$S$73,0),0)</f>
        <v>0</v>
      </c>
      <c r="BW10" s="29">
        <f>HLOOKUP(BW$2,'A-2_MH Distribution'!$U$4:$IO70,MATCH($B10,'A-2_MH Distribution'!$S$4:$S$73,0),0)</f>
        <v>0</v>
      </c>
      <c r="BX10" s="29">
        <f>HLOOKUP(BX$2,'A-2_MH Distribution'!$U$4:$IO70,MATCH($B10,'A-2_MH Distribution'!$S$4:$S$73,0),0)</f>
        <v>0</v>
      </c>
      <c r="BY10" s="29">
        <f>HLOOKUP(BY$2,'A-2_MH Distribution'!$U$4:$IO70,MATCH($B10,'A-2_MH Distribution'!$S$4:$S$73,0),0)</f>
        <v>0</v>
      </c>
      <c r="BZ10" s="29">
        <f>HLOOKUP(BZ$2,'A-2_MH Distribution'!$U$4:$IO70,MATCH($B10,'A-2_MH Distribution'!$S$4:$S$73,0),0)</f>
        <v>0</v>
      </c>
      <c r="CA10" s="29">
        <f>HLOOKUP(CA$2,'A-2_MH Distribution'!$U$4:$IO70,MATCH($B10,'A-2_MH Distribution'!$S$4:$S$73,0),0)</f>
        <v>0</v>
      </c>
      <c r="CB10" s="29">
        <f>HLOOKUP(CB$2,'A-2_MH Distribution'!$U$4:$IO70,MATCH($B10,'A-2_MH Distribution'!$S$4:$S$73,0),0)</f>
        <v>0</v>
      </c>
      <c r="CC10" s="29">
        <f>HLOOKUP(CC$2,'A-2_MH Distribution'!$U$4:$IO70,MATCH($B10,'A-2_MH Distribution'!$S$4:$S$73,0),0)</f>
        <v>0</v>
      </c>
      <c r="CD10" s="29">
        <f>HLOOKUP(CD$2,'A-2_MH Distribution'!$U$4:$IO70,MATCH($B10,'A-2_MH Distribution'!$S$4:$S$73,0),0)</f>
        <v>0</v>
      </c>
      <c r="CE10" s="29">
        <f>HLOOKUP(CE$2,'A-2_MH Distribution'!$U$4:$IO70,MATCH($B10,'A-2_MH Distribution'!$S$4:$S$73,0),0)</f>
        <v>0</v>
      </c>
      <c r="CF10" s="29">
        <f>HLOOKUP(CF$2,'A-2_MH Distribution'!$U$4:$IO70,MATCH($B10,'A-2_MH Distribution'!$S$4:$S$73,0),0)</f>
        <v>0</v>
      </c>
      <c r="CG10" s="29">
        <f>HLOOKUP(CG$2,'A-2_MH Distribution'!$U$4:$IO70,MATCH($B10,'A-2_MH Distribution'!$S$4:$S$73,0),0)</f>
        <v>0</v>
      </c>
      <c r="CH10" s="29">
        <f>HLOOKUP(CH$2,'A-2_MH Distribution'!$U$4:$IO70,MATCH($B10,'A-2_MH Distribution'!$S$4:$S$73,0),0)</f>
        <v>0</v>
      </c>
      <c r="CI10" s="29">
        <f>HLOOKUP(CI$2,'A-2_MH Distribution'!$U$4:$IO70,MATCH($B10,'A-2_MH Distribution'!$S$4:$S$73,0),0)</f>
        <v>0</v>
      </c>
      <c r="CJ10" s="29">
        <f>HLOOKUP(CJ$2,'A-2_MH Distribution'!$U$4:$IO70,MATCH($B10,'A-2_MH Distribution'!$S$4:$S$73,0),0)</f>
        <v>0</v>
      </c>
      <c r="CK10" s="29">
        <f>HLOOKUP(CK$2,'A-2_MH Distribution'!$U$4:$IO70,MATCH($B10,'A-2_MH Distribution'!$S$4:$S$73,0),0)</f>
        <v>0</v>
      </c>
      <c r="CL10" s="29">
        <f>HLOOKUP(CL$2,'A-2_MH Distribution'!$U$4:$IO70,MATCH($B10,'A-2_MH Distribution'!$S$4:$S$73,0),0)</f>
        <v>0</v>
      </c>
      <c r="CM10" s="29">
        <f>HLOOKUP(CM$2,'A-2_MH Distribution'!$U$4:$IO70,MATCH($B10,'A-2_MH Distribution'!$S$4:$S$73,0),0)</f>
        <v>0</v>
      </c>
      <c r="CN10" s="29">
        <f>HLOOKUP(CN$2,'A-2_MH Distribution'!$U$4:$IO70,MATCH($B10,'A-2_MH Distribution'!$S$4:$S$73,0),0)</f>
        <v>0</v>
      </c>
      <c r="CO10" s="31"/>
      <c r="CP10" s="3"/>
      <c r="CQ10" s="5">
        <f t="shared" si="5"/>
        <v>0</v>
      </c>
      <c r="CR10" s="10"/>
      <c r="CS10" s="5">
        <f t="shared" si="6"/>
        <v>0</v>
      </c>
      <c r="CT10" s="3"/>
      <c r="CU10" s="8">
        <f t="shared" si="7"/>
        <v>0</v>
      </c>
      <c r="CV10" s="3"/>
      <c r="CW10" s="3"/>
    </row>
    <row r="11" spans="1:102" ht="15" customHeight="1" outlineLevel="1">
      <c r="A11" s="27"/>
      <c r="B11" s="28" t="s">
        <v>16</v>
      </c>
      <c r="C11" s="73" t="s">
        <v>92</v>
      </c>
      <c r="D11" s="35" t="s">
        <v>12</v>
      </c>
      <c r="E11" s="29">
        <f>HLOOKUP(E$2,'A-2_MH Distribution'!$U$4:$IO71,MATCH($B11,'A-2_MH Distribution'!$S$4:$S$73,0),0)</f>
        <v>0</v>
      </c>
      <c r="F11" s="29">
        <f>HLOOKUP(F$2,'A-2_MH Distribution'!$U$4:$IO71,MATCH($B11,'A-2_MH Distribution'!$S$4:$S$73,0),0)</f>
        <v>0</v>
      </c>
      <c r="G11" s="29">
        <f>HLOOKUP(G$2,'A-2_MH Distribution'!$U$4:$IO71,MATCH($B11,'A-2_MH Distribution'!$S$4:$S$73,0),0)</f>
        <v>0</v>
      </c>
      <c r="H11" s="29">
        <f>HLOOKUP(H$2,'A-2_MH Distribution'!$U$4:$IO71,MATCH($B11,'A-2_MH Distribution'!$S$4:$S$73,0),0)</f>
        <v>0</v>
      </c>
      <c r="I11" s="29">
        <f>HLOOKUP(I$2,'A-2_MH Distribution'!$U$4:$IO71,MATCH($B11,'A-2_MH Distribution'!$S$4:$S$73,0),0)</f>
        <v>0</v>
      </c>
      <c r="J11" s="29">
        <f>HLOOKUP(J$2,'A-2_MH Distribution'!$U$4:$IO71,MATCH($B11,'A-2_MH Distribution'!$S$4:$S$73,0),0)</f>
        <v>0</v>
      </c>
      <c r="K11" s="29">
        <f>HLOOKUP(K$2,'A-2_MH Distribution'!$U$4:$IO71,MATCH($B11,'A-2_MH Distribution'!$S$4:$S$73,0),0)</f>
        <v>0</v>
      </c>
      <c r="L11" s="29">
        <f>HLOOKUP(L$2,'A-2_MH Distribution'!$U$4:$IO71,MATCH($B11,'A-2_MH Distribution'!$S$4:$S$73,0),0)</f>
        <v>0</v>
      </c>
      <c r="M11" s="29">
        <f>HLOOKUP(M$2,'A-2_MH Distribution'!$U$4:$IO71,MATCH($B11,'A-2_MH Distribution'!$S$4:$S$73,0),0)</f>
        <v>0</v>
      </c>
      <c r="N11" s="29">
        <f>HLOOKUP(N$2,'A-2_MH Distribution'!$U$4:$IO71,MATCH($B11,'A-2_MH Distribution'!$S$4:$S$73,0),0)</f>
        <v>0</v>
      </c>
      <c r="O11" s="29">
        <f>HLOOKUP(O$2,'A-2_MH Distribution'!$U$4:$IO71,MATCH($B11,'A-2_MH Distribution'!$S$4:$S$73,0),0)</f>
        <v>0</v>
      </c>
      <c r="P11" s="29">
        <f>HLOOKUP(P$2,'A-2_MH Distribution'!$U$4:$IO71,MATCH($B11,'A-2_MH Distribution'!$S$4:$S$73,0),0)</f>
        <v>0</v>
      </c>
      <c r="Q11" s="29">
        <f>HLOOKUP(Q$2,'A-2_MH Distribution'!$U$4:$IO71,MATCH($B11,'A-2_MH Distribution'!$S$4:$S$73,0),0)</f>
        <v>0</v>
      </c>
      <c r="R11" s="29">
        <f>HLOOKUP(R$2,'A-2_MH Distribution'!$U$4:$IO71,MATCH($B11,'A-2_MH Distribution'!$S$4:$S$73,0),0)</f>
        <v>0</v>
      </c>
      <c r="S11" s="29">
        <f>HLOOKUP(S$2,'A-2_MH Distribution'!$U$4:$IO71,MATCH($B11,'A-2_MH Distribution'!$S$4:$S$73,0),0)</f>
        <v>0</v>
      </c>
      <c r="T11" s="29">
        <f>HLOOKUP(T$2,'A-2_MH Distribution'!$U$4:$IO71,MATCH($B11,'A-2_MH Distribution'!$S$4:$S$73,0),0)</f>
        <v>0</v>
      </c>
      <c r="U11" s="29">
        <f>HLOOKUP(U$2,'A-2_MH Distribution'!$U$4:$IO71,MATCH($B11,'A-2_MH Distribution'!$S$4:$S$73,0),0)</f>
        <v>0</v>
      </c>
      <c r="V11" s="29">
        <f>HLOOKUP(V$2,'A-2_MH Distribution'!$U$4:$IO71,MATCH($B11,'A-2_MH Distribution'!$S$4:$S$73,0),0)</f>
        <v>0</v>
      </c>
      <c r="W11" s="29">
        <f>HLOOKUP(W$2,'A-2_MH Distribution'!$U$4:$IO71,MATCH($B11,'A-2_MH Distribution'!$S$4:$S$73,0),0)</f>
        <v>0</v>
      </c>
      <c r="X11" s="29">
        <f>HLOOKUP(X$2,'A-2_MH Distribution'!$U$4:$IO71,MATCH($B11,'A-2_MH Distribution'!$S$4:$S$73,0),0)</f>
        <v>0</v>
      </c>
      <c r="Y11" s="29">
        <f>HLOOKUP(Y$2,'A-2_MH Distribution'!$U$4:$IO71,MATCH($B11,'A-2_MH Distribution'!$S$4:$S$73,0),0)</f>
        <v>0</v>
      </c>
      <c r="Z11" s="29">
        <f>HLOOKUP(Z$2,'A-2_MH Distribution'!$U$4:$IO71,MATCH($B11,'A-2_MH Distribution'!$S$4:$S$73,0),0)</f>
        <v>0</v>
      </c>
      <c r="AA11" s="29">
        <f>HLOOKUP(AA$2,'A-2_MH Distribution'!$U$4:$IO71,MATCH($B11,'A-2_MH Distribution'!$S$4:$S$73,0),0)</f>
        <v>0</v>
      </c>
      <c r="AB11" s="29">
        <f>HLOOKUP(AB$2,'A-2_MH Distribution'!$U$4:$IO71,MATCH($B11,'A-2_MH Distribution'!$S$4:$S$73,0),0)</f>
        <v>0</v>
      </c>
      <c r="AC11" s="29">
        <f>HLOOKUP(AC$2,'A-2_MH Distribution'!$U$4:$IO71,MATCH($B11,'A-2_MH Distribution'!$S$4:$S$73,0),0)</f>
        <v>0</v>
      </c>
      <c r="AD11" s="29">
        <f>HLOOKUP(AD$2,'A-2_MH Distribution'!$U$4:$IO71,MATCH($B11,'A-2_MH Distribution'!$S$4:$S$73,0),0)</f>
        <v>0</v>
      </c>
      <c r="AE11" s="29">
        <f>HLOOKUP(AE$2,'A-2_MH Distribution'!$U$4:$IO71,MATCH($B11,'A-2_MH Distribution'!$S$4:$S$73,0),0)</f>
        <v>0</v>
      </c>
      <c r="AF11" s="29">
        <f>HLOOKUP(AF$2,'A-2_MH Distribution'!$U$4:$IO71,MATCH($B11,'A-2_MH Distribution'!$S$4:$S$73,0),0)</f>
        <v>0</v>
      </c>
      <c r="AG11" s="29">
        <f>HLOOKUP(AG$2,'A-2_MH Distribution'!$U$4:$IO71,MATCH($B11,'A-2_MH Distribution'!$S$4:$S$73,0),0)</f>
        <v>0</v>
      </c>
      <c r="AH11" s="29">
        <f>HLOOKUP(AH$2,'A-2_MH Distribution'!$U$4:$IO71,MATCH($B11,'A-2_MH Distribution'!$S$4:$S$73,0),0)</f>
        <v>0</v>
      </c>
      <c r="AI11" s="29">
        <f>HLOOKUP(AI$2,'A-2_MH Distribution'!$U$4:$IO71,MATCH($B11,'A-2_MH Distribution'!$S$4:$S$73,0),0)</f>
        <v>0</v>
      </c>
      <c r="AJ11" s="29">
        <f>HLOOKUP(AJ$2,'A-2_MH Distribution'!$U$4:$IO71,MATCH($B11,'A-2_MH Distribution'!$S$4:$S$73,0),0)</f>
        <v>0</v>
      </c>
      <c r="AK11" s="29">
        <f>HLOOKUP(AK$2,'A-2_MH Distribution'!$U$4:$IO71,MATCH($B11,'A-2_MH Distribution'!$S$4:$S$73,0),0)</f>
        <v>0</v>
      </c>
      <c r="AL11" s="29">
        <f>HLOOKUP(AL$2,'A-2_MH Distribution'!$U$4:$IO71,MATCH($B11,'A-2_MH Distribution'!$S$4:$S$73,0),0)</f>
        <v>0</v>
      </c>
      <c r="AM11" s="29">
        <f>HLOOKUP(AM$2,'A-2_MH Distribution'!$U$4:$IO71,MATCH($B11,'A-2_MH Distribution'!$S$4:$S$73,0),0)</f>
        <v>0</v>
      </c>
      <c r="AN11" s="29">
        <f>HLOOKUP(AN$2,'A-2_MH Distribution'!$U$4:$IO71,MATCH($B11,'A-2_MH Distribution'!$S$4:$S$73,0),0)</f>
        <v>0</v>
      </c>
      <c r="AO11" s="29">
        <f>HLOOKUP(AO$2,'A-2_MH Distribution'!$U$4:$IO71,MATCH($B11,'A-2_MH Distribution'!$S$4:$S$73,0),0)</f>
        <v>0</v>
      </c>
      <c r="AP11" s="29">
        <f>HLOOKUP(AP$2,'A-2_MH Distribution'!$U$4:$IO71,MATCH($B11,'A-2_MH Distribution'!$S$4:$S$73,0),0)</f>
        <v>0</v>
      </c>
      <c r="AQ11" s="29">
        <f>HLOOKUP(AQ$2,'A-2_MH Distribution'!$U$4:$IO71,MATCH($B11,'A-2_MH Distribution'!$S$4:$S$73,0),0)</f>
        <v>0</v>
      </c>
      <c r="AR11" s="29">
        <f>HLOOKUP(AR$2,'A-2_MH Distribution'!$U$4:$IO71,MATCH($B11,'A-2_MH Distribution'!$S$4:$S$73,0),0)</f>
        <v>0</v>
      </c>
      <c r="AS11" s="29">
        <f>HLOOKUP(AS$2,'A-2_MH Distribution'!$U$4:$IO71,MATCH($B11,'A-2_MH Distribution'!$S$4:$S$73,0),0)</f>
        <v>0</v>
      </c>
      <c r="AT11" s="29">
        <f>HLOOKUP(AT$2,'A-2_MH Distribution'!$U$4:$IO71,MATCH($B11,'A-2_MH Distribution'!$S$4:$S$73,0),0)</f>
        <v>0</v>
      </c>
      <c r="AU11" s="29">
        <f>HLOOKUP(AU$2,'A-2_MH Distribution'!$U$4:$IO71,MATCH($B11,'A-2_MH Distribution'!$S$4:$S$73,0),0)</f>
        <v>0</v>
      </c>
      <c r="AV11" s="29">
        <f>HLOOKUP(AV$2,'A-2_MH Distribution'!$U$4:$IO71,MATCH($B11,'A-2_MH Distribution'!$S$4:$S$73,0),0)</f>
        <v>0</v>
      </c>
      <c r="AW11" s="29">
        <f>HLOOKUP(AW$2,'A-2_MH Distribution'!$U$4:$IO71,MATCH($B11,'A-2_MH Distribution'!$S$4:$S$73,0),0)</f>
        <v>0</v>
      </c>
      <c r="AX11" s="29">
        <f>HLOOKUP(AX$2,'A-2_MH Distribution'!$U$4:$IO71,MATCH($B11,'A-2_MH Distribution'!$S$4:$S$73,0),0)</f>
        <v>0</v>
      </c>
      <c r="AY11" s="29">
        <f>HLOOKUP(AY$2,'A-2_MH Distribution'!$U$4:$IO71,MATCH($B11,'A-2_MH Distribution'!$S$4:$S$73,0),0)</f>
        <v>0</v>
      </c>
      <c r="AZ11" s="29">
        <f>HLOOKUP(AZ$2,'A-2_MH Distribution'!$U$4:$IO71,MATCH($B11,'A-2_MH Distribution'!$S$4:$S$73,0),0)</f>
        <v>0</v>
      </c>
      <c r="BA11" s="29">
        <f>HLOOKUP(BA$2,'A-2_MH Distribution'!$U$4:$IO71,MATCH($B11,'A-2_MH Distribution'!$S$4:$S$73,0),0)</f>
        <v>0</v>
      </c>
      <c r="BB11" s="29">
        <f>HLOOKUP(BB$2,'A-2_MH Distribution'!$U$4:$IO71,MATCH($B11,'A-2_MH Distribution'!$S$4:$S$73,0),0)</f>
        <v>0</v>
      </c>
      <c r="BC11" s="29">
        <f>HLOOKUP(BC$2,'A-2_MH Distribution'!$U$4:$IO71,MATCH($B11,'A-2_MH Distribution'!$S$4:$S$73,0),0)</f>
        <v>0</v>
      </c>
      <c r="BD11" s="29">
        <f>HLOOKUP(BD$2,'A-2_MH Distribution'!$U$4:$IO71,MATCH($B11,'A-2_MH Distribution'!$S$4:$S$73,0),0)</f>
        <v>0</v>
      </c>
      <c r="BE11" s="29">
        <f>HLOOKUP(BE$2,'A-2_MH Distribution'!$U$4:$IO71,MATCH($B11,'A-2_MH Distribution'!$S$4:$S$73,0),0)</f>
        <v>0</v>
      </c>
      <c r="BF11" s="29">
        <f>HLOOKUP(BF$2,'A-2_MH Distribution'!$U$4:$IO71,MATCH($B11,'A-2_MH Distribution'!$S$4:$S$73,0),0)</f>
        <v>0</v>
      </c>
      <c r="BG11" s="29">
        <f>HLOOKUP(BG$2,'A-2_MH Distribution'!$U$4:$IO71,MATCH($B11,'A-2_MH Distribution'!$S$4:$S$73,0),0)</f>
        <v>0</v>
      </c>
      <c r="BH11" s="29">
        <f>HLOOKUP(BH$2,'A-2_MH Distribution'!$U$4:$IO71,MATCH($B11,'A-2_MH Distribution'!$S$4:$S$73,0),0)</f>
        <v>0</v>
      </c>
      <c r="BI11" s="29">
        <f>HLOOKUP(BI$2,'A-2_MH Distribution'!$U$4:$IO71,MATCH($B11,'A-2_MH Distribution'!$S$4:$S$73,0),0)</f>
        <v>0</v>
      </c>
      <c r="BJ11" s="29">
        <f>HLOOKUP(BJ$2,'A-2_MH Distribution'!$U$4:$IO71,MATCH($B11,'A-2_MH Distribution'!$S$4:$S$73,0),0)</f>
        <v>0</v>
      </c>
      <c r="BK11" s="29">
        <f>HLOOKUP(BK$2,'A-2_MH Distribution'!$U$4:$IO71,MATCH($B11,'A-2_MH Distribution'!$S$4:$S$73,0),0)</f>
        <v>0</v>
      </c>
      <c r="BL11" s="29">
        <f>HLOOKUP(BL$2,'A-2_MH Distribution'!$U$4:$IO71,MATCH($B11,'A-2_MH Distribution'!$S$4:$S$73,0),0)</f>
        <v>0</v>
      </c>
      <c r="BM11" s="29">
        <f>HLOOKUP(BM$2,'A-2_MH Distribution'!$U$4:$IO71,MATCH($B11,'A-2_MH Distribution'!$S$4:$S$73,0),0)</f>
        <v>0</v>
      </c>
      <c r="BN11" s="29">
        <f>HLOOKUP(BN$2,'A-2_MH Distribution'!$U$4:$IO71,MATCH($B11,'A-2_MH Distribution'!$S$4:$S$73,0),0)</f>
        <v>0</v>
      </c>
      <c r="BO11" s="29">
        <f>HLOOKUP(BO$2,'A-2_MH Distribution'!$U$4:$IO71,MATCH($B11,'A-2_MH Distribution'!$S$4:$S$73,0),0)</f>
        <v>0</v>
      </c>
      <c r="BP11" s="29">
        <f>HLOOKUP(BP$2,'A-2_MH Distribution'!$U$4:$IO71,MATCH($B11,'A-2_MH Distribution'!$S$4:$S$73,0),0)</f>
        <v>0</v>
      </c>
      <c r="BQ11" s="29">
        <f>HLOOKUP(BQ$2,'A-2_MH Distribution'!$U$4:$IO71,MATCH($B11,'A-2_MH Distribution'!$S$4:$S$73,0),0)</f>
        <v>0</v>
      </c>
      <c r="BR11" s="29">
        <f>HLOOKUP(BR$2,'A-2_MH Distribution'!$U$4:$IO71,MATCH($B11,'A-2_MH Distribution'!$S$4:$S$73,0),0)</f>
        <v>0</v>
      </c>
      <c r="BS11" s="29">
        <f>HLOOKUP(BS$2,'A-2_MH Distribution'!$U$4:$IO71,MATCH($B11,'A-2_MH Distribution'!$S$4:$S$73,0),0)</f>
        <v>0</v>
      </c>
      <c r="BT11" s="29">
        <f>HLOOKUP(BT$2,'A-2_MH Distribution'!$U$4:$IO71,MATCH($B11,'A-2_MH Distribution'!$S$4:$S$73,0),0)</f>
        <v>0</v>
      </c>
      <c r="BU11" s="29">
        <f>HLOOKUP(BU$2,'A-2_MH Distribution'!$U$4:$IO71,MATCH($B11,'A-2_MH Distribution'!$S$4:$S$73,0),0)</f>
        <v>0</v>
      </c>
      <c r="BV11" s="29">
        <f>HLOOKUP(BV$2,'A-2_MH Distribution'!$U$4:$IO71,MATCH($B11,'A-2_MH Distribution'!$S$4:$S$73,0),0)</f>
        <v>0</v>
      </c>
      <c r="BW11" s="29">
        <f>HLOOKUP(BW$2,'A-2_MH Distribution'!$U$4:$IO71,MATCH($B11,'A-2_MH Distribution'!$S$4:$S$73,0),0)</f>
        <v>0</v>
      </c>
      <c r="BX11" s="29">
        <f>HLOOKUP(BX$2,'A-2_MH Distribution'!$U$4:$IO71,MATCH($B11,'A-2_MH Distribution'!$S$4:$S$73,0),0)</f>
        <v>0</v>
      </c>
      <c r="BY11" s="29">
        <f>HLOOKUP(BY$2,'A-2_MH Distribution'!$U$4:$IO71,MATCH($B11,'A-2_MH Distribution'!$S$4:$S$73,0),0)</f>
        <v>0</v>
      </c>
      <c r="BZ11" s="29">
        <f>HLOOKUP(BZ$2,'A-2_MH Distribution'!$U$4:$IO71,MATCH($B11,'A-2_MH Distribution'!$S$4:$S$73,0),0)</f>
        <v>0</v>
      </c>
      <c r="CA11" s="29">
        <f>HLOOKUP(CA$2,'A-2_MH Distribution'!$U$4:$IO71,MATCH($B11,'A-2_MH Distribution'!$S$4:$S$73,0),0)</f>
        <v>0</v>
      </c>
      <c r="CB11" s="29">
        <f>HLOOKUP(CB$2,'A-2_MH Distribution'!$U$4:$IO71,MATCH($B11,'A-2_MH Distribution'!$S$4:$S$73,0),0)</f>
        <v>0</v>
      </c>
      <c r="CC11" s="29">
        <f>HLOOKUP(CC$2,'A-2_MH Distribution'!$U$4:$IO71,MATCH($B11,'A-2_MH Distribution'!$S$4:$S$73,0),0)</f>
        <v>0</v>
      </c>
      <c r="CD11" s="29">
        <f>HLOOKUP(CD$2,'A-2_MH Distribution'!$U$4:$IO71,MATCH($B11,'A-2_MH Distribution'!$S$4:$S$73,0),0)</f>
        <v>0</v>
      </c>
      <c r="CE11" s="29">
        <f>HLOOKUP(CE$2,'A-2_MH Distribution'!$U$4:$IO71,MATCH($B11,'A-2_MH Distribution'!$S$4:$S$73,0),0)</f>
        <v>0</v>
      </c>
      <c r="CF11" s="29">
        <f>HLOOKUP(CF$2,'A-2_MH Distribution'!$U$4:$IO71,MATCH($B11,'A-2_MH Distribution'!$S$4:$S$73,0),0)</f>
        <v>0</v>
      </c>
      <c r="CG11" s="29">
        <f>HLOOKUP(CG$2,'A-2_MH Distribution'!$U$4:$IO71,MATCH($B11,'A-2_MH Distribution'!$S$4:$S$73,0),0)</f>
        <v>0</v>
      </c>
      <c r="CH11" s="29">
        <f>HLOOKUP(CH$2,'A-2_MH Distribution'!$U$4:$IO71,MATCH($B11,'A-2_MH Distribution'!$S$4:$S$73,0),0)</f>
        <v>0</v>
      </c>
      <c r="CI11" s="29">
        <f>HLOOKUP(CI$2,'A-2_MH Distribution'!$U$4:$IO71,MATCH($B11,'A-2_MH Distribution'!$S$4:$S$73,0),0)</f>
        <v>0</v>
      </c>
      <c r="CJ11" s="29">
        <f>HLOOKUP(CJ$2,'A-2_MH Distribution'!$U$4:$IO71,MATCH($B11,'A-2_MH Distribution'!$S$4:$S$73,0),0)</f>
        <v>0</v>
      </c>
      <c r="CK11" s="29">
        <f>HLOOKUP(CK$2,'A-2_MH Distribution'!$U$4:$IO71,MATCH($B11,'A-2_MH Distribution'!$S$4:$S$73,0),0)</f>
        <v>0</v>
      </c>
      <c r="CL11" s="29">
        <f>HLOOKUP(CL$2,'A-2_MH Distribution'!$U$4:$IO71,MATCH($B11,'A-2_MH Distribution'!$S$4:$S$73,0),0)</f>
        <v>0</v>
      </c>
      <c r="CM11" s="29">
        <f>HLOOKUP(CM$2,'A-2_MH Distribution'!$U$4:$IO71,MATCH($B11,'A-2_MH Distribution'!$S$4:$S$73,0),0)</f>
        <v>0</v>
      </c>
      <c r="CN11" s="29">
        <f>HLOOKUP(CN$2,'A-2_MH Distribution'!$U$4:$IO71,MATCH($B11,'A-2_MH Distribution'!$S$4:$S$73,0),0)</f>
        <v>0</v>
      </c>
      <c r="CO11" s="31"/>
      <c r="CP11" s="3"/>
      <c r="CQ11" s="5">
        <f t="shared" si="5"/>
        <v>0</v>
      </c>
      <c r="CR11" s="10"/>
      <c r="CS11" s="5">
        <f t="shared" si="6"/>
        <v>0</v>
      </c>
      <c r="CT11" s="3"/>
      <c r="CU11" s="8">
        <f t="shared" si="7"/>
        <v>0</v>
      </c>
      <c r="CV11" s="3"/>
      <c r="CW11" s="3"/>
    </row>
    <row r="12" spans="1:102" ht="15" customHeight="1" outlineLevel="1">
      <c r="A12" s="27"/>
      <c r="B12" s="28" t="s">
        <v>17</v>
      </c>
      <c r="C12" s="73" t="s">
        <v>92</v>
      </c>
      <c r="D12" s="35" t="s">
        <v>13</v>
      </c>
      <c r="E12" s="29">
        <f>HLOOKUP(E$2,'A-2_MH Distribution'!$U$4:$IO72,MATCH($B12,'A-2_MH Distribution'!$S$4:$S$73,0),0)</f>
        <v>0</v>
      </c>
      <c r="F12" s="29">
        <f>HLOOKUP(F$2,'A-2_MH Distribution'!$U$4:$IO72,MATCH($B12,'A-2_MH Distribution'!$S$4:$S$73,0),0)</f>
        <v>0</v>
      </c>
      <c r="G12" s="29">
        <f>HLOOKUP(G$2,'A-2_MH Distribution'!$U$4:$IO72,MATCH($B12,'A-2_MH Distribution'!$S$4:$S$73,0),0)</f>
        <v>0</v>
      </c>
      <c r="H12" s="29">
        <f>HLOOKUP(H$2,'A-2_MH Distribution'!$U$4:$IO72,MATCH($B12,'A-2_MH Distribution'!$S$4:$S$73,0),0)</f>
        <v>0</v>
      </c>
      <c r="I12" s="29">
        <f>HLOOKUP(I$2,'A-2_MH Distribution'!$U$4:$IO72,MATCH($B12,'A-2_MH Distribution'!$S$4:$S$73,0),0)</f>
        <v>0</v>
      </c>
      <c r="J12" s="29">
        <f>HLOOKUP(J$2,'A-2_MH Distribution'!$U$4:$IO72,MATCH($B12,'A-2_MH Distribution'!$S$4:$S$73,0),0)</f>
        <v>0</v>
      </c>
      <c r="K12" s="29">
        <f>HLOOKUP(K$2,'A-2_MH Distribution'!$U$4:$IO72,MATCH($B12,'A-2_MH Distribution'!$S$4:$S$73,0),0)</f>
        <v>0</v>
      </c>
      <c r="L12" s="29">
        <f>HLOOKUP(L$2,'A-2_MH Distribution'!$U$4:$IO72,MATCH($B12,'A-2_MH Distribution'!$S$4:$S$73,0),0)</f>
        <v>0</v>
      </c>
      <c r="M12" s="29">
        <f>HLOOKUP(M$2,'A-2_MH Distribution'!$U$4:$IO72,MATCH($B12,'A-2_MH Distribution'!$S$4:$S$73,0),0)</f>
        <v>0</v>
      </c>
      <c r="N12" s="29">
        <f>HLOOKUP(N$2,'A-2_MH Distribution'!$U$4:$IO72,MATCH($B12,'A-2_MH Distribution'!$S$4:$S$73,0),0)</f>
        <v>0</v>
      </c>
      <c r="O12" s="29">
        <f>HLOOKUP(O$2,'A-2_MH Distribution'!$U$4:$IO72,MATCH($B12,'A-2_MH Distribution'!$S$4:$S$73,0),0)</f>
        <v>0</v>
      </c>
      <c r="P12" s="29">
        <f>HLOOKUP(P$2,'A-2_MH Distribution'!$U$4:$IO72,MATCH($B12,'A-2_MH Distribution'!$S$4:$S$73,0),0)</f>
        <v>0</v>
      </c>
      <c r="Q12" s="29">
        <f>HLOOKUP(Q$2,'A-2_MH Distribution'!$U$4:$IO72,MATCH($B12,'A-2_MH Distribution'!$S$4:$S$73,0),0)</f>
        <v>0</v>
      </c>
      <c r="R12" s="29">
        <f>HLOOKUP(R$2,'A-2_MH Distribution'!$U$4:$IO72,MATCH($B12,'A-2_MH Distribution'!$S$4:$S$73,0),0)</f>
        <v>0</v>
      </c>
      <c r="S12" s="29">
        <f>HLOOKUP(S$2,'A-2_MH Distribution'!$U$4:$IO72,MATCH($B12,'A-2_MH Distribution'!$S$4:$S$73,0),0)</f>
        <v>0</v>
      </c>
      <c r="T12" s="29">
        <f>HLOOKUP(T$2,'A-2_MH Distribution'!$U$4:$IO72,MATCH($B12,'A-2_MH Distribution'!$S$4:$S$73,0),0)</f>
        <v>0</v>
      </c>
      <c r="U12" s="29">
        <f>HLOOKUP(U$2,'A-2_MH Distribution'!$U$4:$IO72,MATCH($B12,'A-2_MH Distribution'!$S$4:$S$73,0),0)</f>
        <v>0</v>
      </c>
      <c r="V12" s="29">
        <f>HLOOKUP(V$2,'A-2_MH Distribution'!$U$4:$IO72,MATCH($B12,'A-2_MH Distribution'!$S$4:$S$73,0),0)</f>
        <v>0</v>
      </c>
      <c r="W12" s="29">
        <f>HLOOKUP(W$2,'A-2_MH Distribution'!$U$4:$IO72,MATCH($B12,'A-2_MH Distribution'!$S$4:$S$73,0),0)</f>
        <v>0</v>
      </c>
      <c r="X12" s="29">
        <f>HLOOKUP(X$2,'A-2_MH Distribution'!$U$4:$IO72,MATCH($B12,'A-2_MH Distribution'!$S$4:$S$73,0),0)</f>
        <v>0</v>
      </c>
      <c r="Y12" s="29">
        <f>HLOOKUP(Y$2,'A-2_MH Distribution'!$U$4:$IO72,MATCH($B12,'A-2_MH Distribution'!$S$4:$S$73,0),0)</f>
        <v>0</v>
      </c>
      <c r="Z12" s="29">
        <f>HLOOKUP(Z$2,'A-2_MH Distribution'!$U$4:$IO72,MATCH($B12,'A-2_MH Distribution'!$S$4:$S$73,0),0)</f>
        <v>0</v>
      </c>
      <c r="AA12" s="29">
        <f>HLOOKUP(AA$2,'A-2_MH Distribution'!$U$4:$IO72,MATCH($B12,'A-2_MH Distribution'!$S$4:$S$73,0),0)</f>
        <v>0</v>
      </c>
      <c r="AB12" s="29">
        <f>HLOOKUP(AB$2,'A-2_MH Distribution'!$U$4:$IO72,MATCH($B12,'A-2_MH Distribution'!$S$4:$S$73,0),0)</f>
        <v>0</v>
      </c>
      <c r="AC12" s="29">
        <f>HLOOKUP(AC$2,'A-2_MH Distribution'!$U$4:$IO72,MATCH($B12,'A-2_MH Distribution'!$S$4:$S$73,0),0)</f>
        <v>0</v>
      </c>
      <c r="AD12" s="29">
        <f>HLOOKUP(AD$2,'A-2_MH Distribution'!$U$4:$IO72,MATCH($B12,'A-2_MH Distribution'!$S$4:$S$73,0),0)</f>
        <v>0</v>
      </c>
      <c r="AE12" s="29">
        <f>HLOOKUP(AE$2,'A-2_MH Distribution'!$U$4:$IO72,MATCH($B12,'A-2_MH Distribution'!$S$4:$S$73,0),0)</f>
        <v>0</v>
      </c>
      <c r="AF12" s="29">
        <f>HLOOKUP(AF$2,'A-2_MH Distribution'!$U$4:$IO72,MATCH($B12,'A-2_MH Distribution'!$S$4:$S$73,0),0)</f>
        <v>0</v>
      </c>
      <c r="AG12" s="29">
        <f>HLOOKUP(AG$2,'A-2_MH Distribution'!$U$4:$IO72,MATCH($B12,'A-2_MH Distribution'!$S$4:$S$73,0),0)</f>
        <v>0</v>
      </c>
      <c r="AH12" s="29">
        <f>HLOOKUP(AH$2,'A-2_MH Distribution'!$U$4:$IO72,MATCH($B12,'A-2_MH Distribution'!$S$4:$S$73,0),0)</f>
        <v>0</v>
      </c>
      <c r="AI12" s="29">
        <f>HLOOKUP(AI$2,'A-2_MH Distribution'!$U$4:$IO72,MATCH($B12,'A-2_MH Distribution'!$S$4:$S$73,0),0)</f>
        <v>0</v>
      </c>
      <c r="AJ12" s="29">
        <f>HLOOKUP(AJ$2,'A-2_MH Distribution'!$U$4:$IO72,MATCH($B12,'A-2_MH Distribution'!$S$4:$S$73,0),0)</f>
        <v>0</v>
      </c>
      <c r="AK12" s="29">
        <f>HLOOKUP(AK$2,'A-2_MH Distribution'!$U$4:$IO72,MATCH($B12,'A-2_MH Distribution'!$S$4:$S$73,0),0)</f>
        <v>0</v>
      </c>
      <c r="AL12" s="29">
        <f>HLOOKUP(AL$2,'A-2_MH Distribution'!$U$4:$IO72,MATCH($B12,'A-2_MH Distribution'!$S$4:$S$73,0),0)</f>
        <v>0</v>
      </c>
      <c r="AM12" s="29">
        <f>HLOOKUP(AM$2,'A-2_MH Distribution'!$U$4:$IO72,MATCH($B12,'A-2_MH Distribution'!$S$4:$S$73,0),0)</f>
        <v>0</v>
      </c>
      <c r="AN12" s="29">
        <f>HLOOKUP(AN$2,'A-2_MH Distribution'!$U$4:$IO72,MATCH($B12,'A-2_MH Distribution'!$S$4:$S$73,0),0)</f>
        <v>0</v>
      </c>
      <c r="AO12" s="29">
        <f>HLOOKUP(AO$2,'A-2_MH Distribution'!$U$4:$IO72,MATCH($B12,'A-2_MH Distribution'!$S$4:$S$73,0),0)</f>
        <v>0</v>
      </c>
      <c r="AP12" s="29">
        <f>HLOOKUP(AP$2,'A-2_MH Distribution'!$U$4:$IO72,MATCH($B12,'A-2_MH Distribution'!$S$4:$S$73,0),0)</f>
        <v>0</v>
      </c>
      <c r="AQ12" s="29">
        <f>HLOOKUP(AQ$2,'A-2_MH Distribution'!$U$4:$IO72,MATCH($B12,'A-2_MH Distribution'!$S$4:$S$73,0),0)</f>
        <v>0</v>
      </c>
      <c r="AR12" s="29">
        <f>HLOOKUP(AR$2,'A-2_MH Distribution'!$U$4:$IO72,MATCH($B12,'A-2_MH Distribution'!$S$4:$S$73,0),0)</f>
        <v>0</v>
      </c>
      <c r="AS12" s="29">
        <f>HLOOKUP(AS$2,'A-2_MH Distribution'!$U$4:$IO72,MATCH($B12,'A-2_MH Distribution'!$S$4:$S$73,0),0)</f>
        <v>0</v>
      </c>
      <c r="AT12" s="29">
        <f>HLOOKUP(AT$2,'A-2_MH Distribution'!$U$4:$IO72,MATCH($B12,'A-2_MH Distribution'!$S$4:$S$73,0),0)</f>
        <v>0</v>
      </c>
      <c r="AU12" s="29">
        <f>HLOOKUP(AU$2,'A-2_MH Distribution'!$U$4:$IO72,MATCH($B12,'A-2_MH Distribution'!$S$4:$S$73,0),0)</f>
        <v>0</v>
      </c>
      <c r="AV12" s="29">
        <f>HLOOKUP(AV$2,'A-2_MH Distribution'!$U$4:$IO72,MATCH($B12,'A-2_MH Distribution'!$S$4:$S$73,0),0)</f>
        <v>0</v>
      </c>
      <c r="AW12" s="29">
        <f>HLOOKUP(AW$2,'A-2_MH Distribution'!$U$4:$IO72,MATCH($B12,'A-2_MH Distribution'!$S$4:$S$73,0),0)</f>
        <v>0</v>
      </c>
      <c r="AX12" s="29">
        <f>HLOOKUP(AX$2,'A-2_MH Distribution'!$U$4:$IO72,MATCH($B12,'A-2_MH Distribution'!$S$4:$S$73,0),0)</f>
        <v>0</v>
      </c>
      <c r="AY12" s="29">
        <f>HLOOKUP(AY$2,'A-2_MH Distribution'!$U$4:$IO72,MATCH($B12,'A-2_MH Distribution'!$S$4:$S$73,0),0)</f>
        <v>0</v>
      </c>
      <c r="AZ12" s="29">
        <f>HLOOKUP(AZ$2,'A-2_MH Distribution'!$U$4:$IO72,MATCH($B12,'A-2_MH Distribution'!$S$4:$S$73,0),0)</f>
        <v>0</v>
      </c>
      <c r="BA12" s="29">
        <f>HLOOKUP(BA$2,'A-2_MH Distribution'!$U$4:$IO72,MATCH($B12,'A-2_MH Distribution'!$S$4:$S$73,0),0)</f>
        <v>0</v>
      </c>
      <c r="BB12" s="29">
        <f>HLOOKUP(BB$2,'A-2_MH Distribution'!$U$4:$IO72,MATCH($B12,'A-2_MH Distribution'!$S$4:$S$73,0),0)</f>
        <v>0</v>
      </c>
      <c r="BC12" s="29">
        <f>HLOOKUP(BC$2,'A-2_MH Distribution'!$U$4:$IO72,MATCH($B12,'A-2_MH Distribution'!$S$4:$S$73,0),0)</f>
        <v>0</v>
      </c>
      <c r="BD12" s="29">
        <f>HLOOKUP(BD$2,'A-2_MH Distribution'!$U$4:$IO72,MATCH($B12,'A-2_MH Distribution'!$S$4:$S$73,0),0)</f>
        <v>0</v>
      </c>
      <c r="BE12" s="29">
        <f>HLOOKUP(BE$2,'A-2_MH Distribution'!$U$4:$IO72,MATCH($B12,'A-2_MH Distribution'!$S$4:$S$73,0),0)</f>
        <v>0</v>
      </c>
      <c r="BF12" s="29">
        <f>HLOOKUP(BF$2,'A-2_MH Distribution'!$U$4:$IO72,MATCH($B12,'A-2_MH Distribution'!$S$4:$S$73,0),0)</f>
        <v>0</v>
      </c>
      <c r="BG12" s="29">
        <f>HLOOKUP(BG$2,'A-2_MH Distribution'!$U$4:$IO72,MATCH($B12,'A-2_MH Distribution'!$S$4:$S$73,0),0)</f>
        <v>0</v>
      </c>
      <c r="BH12" s="29">
        <f>HLOOKUP(BH$2,'A-2_MH Distribution'!$U$4:$IO72,MATCH($B12,'A-2_MH Distribution'!$S$4:$S$73,0),0)</f>
        <v>0</v>
      </c>
      <c r="BI12" s="29">
        <f>HLOOKUP(BI$2,'A-2_MH Distribution'!$U$4:$IO72,MATCH($B12,'A-2_MH Distribution'!$S$4:$S$73,0),0)</f>
        <v>0</v>
      </c>
      <c r="BJ12" s="29">
        <f>HLOOKUP(BJ$2,'A-2_MH Distribution'!$U$4:$IO72,MATCH($B12,'A-2_MH Distribution'!$S$4:$S$73,0),0)</f>
        <v>0</v>
      </c>
      <c r="BK12" s="29">
        <f>HLOOKUP(BK$2,'A-2_MH Distribution'!$U$4:$IO72,MATCH($B12,'A-2_MH Distribution'!$S$4:$S$73,0),0)</f>
        <v>0</v>
      </c>
      <c r="BL12" s="29">
        <f>HLOOKUP(BL$2,'A-2_MH Distribution'!$U$4:$IO72,MATCH($B12,'A-2_MH Distribution'!$S$4:$S$73,0),0)</f>
        <v>0</v>
      </c>
      <c r="BM12" s="29">
        <f>HLOOKUP(BM$2,'A-2_MH Distribution'!$U$4:$IO72,MATCH($B12,'A-2_MH Distribution'!$S$4:$S$73,0),0)</f>
        <v>0</v>
      </c>
      <c r="BN12" s="29">
        <f>HLOOKUP(BN$2,'A-2_MH Distribution'!$U$4:$IO72,MATCH($B12,'A-2_MH Distribution'!$S$4:$S$73,0),0)</f>
        <v>0</v>
      </c>
      <c r="BO12" s="29">
        <f>HLOOKUP(BO$2,'A-2_MH Distribution'!$U$4:$IO72,MATCH($B12,'A-2_MH Distribution'!$S$4:$S$73,0),0)</f>
        <v>0</v>
      </c>
      <c r="BP12" s="29">
        <f>HLOOKUP(BP$2,'A-2_MH Distribution'!$U$4:$IO72,MATCH($B12,'A-2_MH Distribution'!$S$4:$S$73,0),0)</f>
        <v>0</v>
      </c>
      <c r="BQ12" s="29">
        <f>HLOOKUP(BQ$2,'A-2_MH Distribution'!$U$4:$IO72,MATCH($B12,'A-2_MH Distribution'!$S$4:$S$73,0),0)</f>
        <v>0</v>
      </c>
      <c r="BR12" s="29">
        <f>HLOOKUP(BR$2,'A-2_MH Distribution'!$U$4:$IO72,MATCH($B12,'A-2_MH Distribution'!$S$4:$S$73,0),0)</f>
        <v>0</v>
      </c>
      <c r="BS12" s="29">
        <f>HLOOKUP(BS$2,'A-2_MH Distribution'!$U$4:$IO72,MATCH($B12,'A-2_MH Distribution'!$S$4:$S$73,0),0)</f>
        <v>0</v>
      </c>
      <c r="BT12" s="29">
        <f>HLOOKUP(BT$2,'A-2_MH Distribution'!$U$4:$IO72,MATCH($B12,'A-2_MH Distribution'!$S$4:$S$73,0),0)</f>
        <v>0</v>
      </c>
      <c r="BU12" s="29">
        <f>HLOOKUP(BU$2,'A-2_MH Distribution'!$U$4:$IO72,MATCH($B12,'A-2_MH Distribution'!$S$4:$S$73,0),0)</f>
        <v>0</v>
      </c>
      <c r="BV12" s="29">
        <f>HLOOKUP(BV$2,'A-2_MH Distribution'!$U$4:$IO72,MATCH($B12,'A-2_MH Distribution'!$S$4:$S$73,0),0)</f>
        <v>0</v>
      </c>
      <c r="BW12" s="29">
        <f>HLOOKUP(BW$2,'A-2_MH Distribution'!$U$4:$IO72,MATCH($B12,'A-2_MH Distribution'!$S$4:$S$73,0),0)</f>
        <v>0</v>
      </c>
      <c r="BX12" s="29">
        <f>HLOOKUP(BX$2,'A-2_MH Distribution'!$U$4:$IO72,MATCH($B12,'A-2_MH Distribution'!$S$4:$S$73,0),0)</f>
        <v>0</v>
      </c>
      <c r="BY12" s="29">
        <f>HLOOKUP(BY$2,'A-2_MH Distribution'!$U$4:$IO72,MATCH($B12,'A-2_MH Distribution'!$S$4:$S$73,0),0)</f>
        <v>0</v>
      </c>
      <c r="BZ12" s="29">
        <f>HLOOKUP(BZ$2,'A-2_MH Distribution'!$U$4:$IO72,MATCH($B12,'A-2_MH Distribution'!$S$4:$S$73,0),0)</f>
        <v>0</v>
      </c>
      <c r="CA12" s="29">
        <f>HLOOKUP(CA$2,'A-2_MH Distribution'!$U$4:$IO72,MATCH($B12,'A-2_MH Distribution'!$S$4:$S$73,0),0)</f>
        <v>0</v>
      </c>
      <c r="CB12" s="29">
        <f>HLOOKUP(CB$2,'A-2_MH Distribution'!$U$4:$IO72,MATCH($B12,'A-2_MH Distribution'!$S$4:$S$73,0),0)</f>
        <v>0</v>
      </c>
      <c r="CC12" s="29">
        <f>HLOOKUP(CC$2,'A-2_MH Distribution'!$U$4:$IO72,MATCH($B12,'A-2_MH Distribution'!$S$4:$S$73,0),0)</f>
        <v>0</v>
      </c>
      <c r="CD12" s="29">
        <f>HLOOKUP(CD$2,'A-2_MH Distribution'!$U$4:$IO72,MATCH($B12,'A-2_MH Distribution'!$S$4:$S$73,0),0)</f>
        <v>0</v>
      </c>
      <c r="CE12" s="29">
        <f>HLOOKUP(CE$2,'A-2_MH Distribution'!$U$4:$IO72,MATCH($B12,'A-2_MH Distribution'!$S$4:$S$73,0),0)</f>
        <v>0</v>
      </c>
      <c r="CF12" s="29">
        <f>HLOOKUP(CF$2,'A-2_MH Distribution'!$U$4:$IO72,MATCH($B12,'A-2_MH Distribution'!$S$4:$S$73,0),0)</f>
        <v>0</v>
      </c>
      <c r="CG12" s="29">
        <f>HLOOKUP(CG$2,'A-2_MH Distribution'!$U$4:$IO72,MATCH($B12,'A-2_MH Distribution'!$S$4:$S$73,0),0)</f>
        <v>0</v>
      </c>
      <c r="CH12" s="29">
        <f>HLOOKUP(CH$2,'A-2_MH Distribution'!$U$4:$IO72,MATCH($B12,'A-2_MH Distribution'!$S$4:$S$73,0),0)</f>
        <v>0</v>
      </c>
      <c r="CI12" s="29">
        <f>HLOOKUP(CI$2,'A-2_MH Distribution'!$U$4:$IO72,MATCH($B12,'A-2_MH Distribution'!$S$4:$S$73,0),0)</f>
        <v>0</v>
      </c>
      <c r="CJ12" s="29">
        <f>HLOOKUP(CJ$2,'A-2_MH Distribution'!$U$4:$IO72,MATCH($B12,'A-2_MH Distribution'!$S$4:$S$73,0),0)</f>
        <v>0</v>
      </c>
      <c r="CK12" s="29">
        <f>HLOOKUP(CK$2,'A-2_MH Distribution'!$U$4:$IO72,MATCH($B12,'A-2_MH Distribution'!$S$4:$S$73,0),0)</f>
        <v>0</v>
      </c>
      <c r="CL12" s="29">
        <f>HLOOKUP(CL$2,'A-2_MH Distribution'!$U$4:$IO72,MATCH($B12,'A-2_MH Distribution'!$S$4:$S$73,0),0)</f>
        <v>0</v>
      </c>
      <c r="CM12" s="29">
        <f>HLOOKUP(CM$2,'A-2_MH Distribution'!$U$4:$IO72,MATCH($B12,'A-2_MH Distribution'!$S$4:$S$73,0),0)</f>
        <v>0</v>
      </c>
      <c r="CN12" s="29">
        <f>HLOOKUP(CN$2,'A-2_MH Distribution'!$U$4:$IO72,MATCH($B12,'A-2_MH Distribution'!$S$4:$S$73,0),0)</f>
        <v>0</v>
      </c>
      <c r="CO12" s="31"/>
      <c r="CP12" s="3"/>
      <c r="CQ12" s="5">
        <f t="shared" si="5"/>
        <v>0</v>
      </c>
      <c r="CR12" s="10"/>
      <c r="CS12" s="5">
        <f t="shared" si="6"/>
        <v>0</v>
      </c>
      <c r="CU12" s="8">
        <f t="shared" si="7"/>
        <v>0</v>
      </c>
    </row>
    <row r="13" spans="1:102" ht="15" customHeight="1" outlineLevel="1">
      <c r="C13"/>
      <c r="D13" s="153"/>
      <c r="CO13"/>
    </row>
    <row r="14" spans="1:102" ht="15" customHeight="1">
      <c r="A14" s="75" t="s">
        <v>172</v>
      </c>
      <c r="B14" s="69"/>
      <c r="C14" s="70" t="s">
        <v>91</v>
      </c>
      <c r="D14" s="301" t="s">
        <v>23</v>
      </c>
      <c r="E14" s="112">
        <f t="array" ref="E14">SUM(ROUND(E$15:E$20,0))</f>
        <v>1</v>
      </c>
      <c r="F14" s="112">
        <f t="array" ref="F14">SUM(ROUND(F$15:F$20,0))</f>
        <v>1</v>
      </c>
      <c r="G14" s="112">
        <f t="array" ref="G14">SUM(ROUND(G$15:G$20,0))</f>
        <v>1</v>
      </c>
      <c r="H14" s="112">
        <f t="array" ref="H14">SUM(ROUND(H$15:H$20,0))</f>
        <v>1</v>
      </c>
      <c r="I14" s="112">
        <f t="array" ref="I14">SUM(ROUND(I$15:I$20,0))</f>
        <v>1</v>
      </c>
      <c r="J14" s="112">
        <f t="array" ref="J14">SUM(ROUND(J$15:J$20,0))</f>
        <v>1</v>
      </c>
      <c r="K14" s="112">
        <f t="array" ref="K14">SUM(ROUND(K$15:K$20,0))</f>
        <v>1</v>
      </c>
      <c r="L14" s="112">
        <f t="array" ref="L14">SUM(ROUND(L$15:L$20,0))</f>
        <v>1</v>
      </c>
      <c r="M14" s="112">
        <f t="array" ref="M14">SUM(ROUND(M$15:M$20,0))</f>
        <v>1</v>
      </c>
      <c r="N14" s="112">
        <f t="array" ref="N14">SUM(ROUND(N$15:N$20,0))</f>
        <v>1</v>
      </c>
      <c r="O14" s="112">
        <f t="array" ref="O14">SUM(ROUND(O$15:O$20,0))</f>
        <v>1</v>
      </c>
      <c r="P14" s="112">
        <f t="array" ref="P14">SUM(ROUND(P$15:P$20,0))</f>
        <v>1</v>
      </c>
      <c r="Q14" s="112">
        <f t="array" ref="Q14">SUM(ROUND(Q$15:Q$20,0))</f>
        <v>0</v>
      </c>
      <c r="R14" s="112">
        <f t="array" ref="R14">SUM(ROUND(R$15:R$20,0))</f>
        <v>1</v>
      </c>
      <c r="S14" s="112">
        <f t="array" ref="S14">SUM(ROUND(S$15:S$20,0))</f>
        <v>1</v>
      </c>
      <c r="T14" s="112">
        <f t="array" ref="T14">SUM(ROUND(T$15:T$20,0))</f>
        <v>1</v>
      </c>
      <c r="U14" s="112">
        <f t="array" ref="U14">SUM(ROUND(U$15:U$20,0))</f>
        <v>1</v>
      </c>
      <c r="V14" s="112">
        <f t="array" ref="V14">SUM(ROUND(V$15:V$20,0))</f>
        <v>1</v>
      </c>
      <c r="W14" s="112">
        <f t="array" ref="W14">SUM(ROUND(W$15:W$20,0))</f>
        <v>1</v>
      </c>
      <c r="X14" s="112">
        <f t="array" ref="X14">SUM(ROUND(X$15:X$20,0))</f>
        <v>1</v>
      </c>
      <c r="Y14" s="112">
        <f t="array" ref="Y14">SUM(ROUND(Y$15:Y$20,0))</f>
        <v>1</v>
      </c>
      <c r="Z14" s="112">
        <f t="array" ref="Z14">SUM(ROUND(Z$15:Z$20,0))</f>
        <v>1</v>
      </c>
      <c r="AA14" s="112">
        <f t="array" ref="AA14">SUM(ROUND(AA$15:AA$20,0))</f>
        <v>1</v>
      </c>
      <c r="AB14" s="112">
        <f t="array" ref="AB14">SUM(ROUND(AB$15:AB$20,0))</f>
        <v>0</v>
      </c>
      <c r="AC14" s="112">
        <f t="array" ref="AC14">SUM(ROUND(AC$15:AC$20,0))</f>
        <v>0</v>
      </c>
      <c r="AD14" s="112">
        <f t="array" ref="AD14">SUM(ROUND(AD$15:AD$20,0))</f>
        <v>0</v>
      </c>
      <c r="AE14" s="112">
        <f t="array" ref="AE14">SUM(ROUND(AE$15:AE$20,0))</f>
        <v>0</v>
      </c>
      <c r="AF14" s="112">
        <f t="array" ref="AF14">SUM(ROUND(AF$15:AF$20,0))</f>
        <v>0</v>
      </c>
      <c r="AG14" s="112">
        <f t="array" ref="AG14">SUM(ROUND(AG$15:AG$20,0))</f>
        <v>0</v>
      </c>
      <c r="AH14" s="112">
        <f t="array" ref="AH14">SUM(ROUND(AH$15:AH$20,0))</f>
        <v>0</v>
      </c>
      <c r="AI14" s="112">
        <f t="array" ref="AI14">SUM(ROUND(AI$15:AI$20,0))</f>
        <v>0</v>
      </c>
      <c r="AJ14" s="112">
        <f t="array" ref="AJ14">SUM(ROUND(AJ$15:AJ$20,0))</f>
        <v>0</v>
      </c>
      <c r="AK14" s="112">
        <f t="array" ref="AK14">SUM(ROUND(AK$15:AK$20,0))</f>
        <v>0</v>
      </c>
      <c r="AL14" s="112">
        <f t="array" ref="AL14">SUM(ROUND(AL$15:AL$20,0))</f>
        <v>0</v>
      </c>
      <c r="AM14" s="112">
        <f t="array" ref="AM14">SUM(ROUND(AM$15:AM$20,0))</f>
        <v>0</v>
      </c>
      <c r="AN14" s="112">
        <f t="array" ref="AN14">SUM(ROUND(AN$15:AN$20,0))</f>
        <v>0</v>
      </c>
      <c r="AO14" s="112">
        <f t="array" ref="AO14">SUM(ROUND(AO$15:AO$20,0))</f>
        <v>0</v>
      </c>
      <c r="AP14" s="112">
        <f t="array" ref="AP14">SUM(ROUND(AP$15:AP$20,0))</f>
        <v>0</v>
      </c>
      <c r="AQ14" s="112">
        <f t="array" ref="AQ14">SUM(ROUND(AQ$15:AQ$20,0))</f>
        <v>0</v>
      </c>
      <c r="AR14" s="112">
        <f t="array" ref="AR14">SUM(ROUND(AR$15:AR$20,0))</f>
        <v>0</v>
      </c>
      <c r="AS14" s="112">
        <f t="array" ref="AS14">SUM(ROUND(AS$15:AS$20,0))</f>
        <v>0</v>
      </c>
      <c r="AT14" s="112">
        <f t="array" ref="AT14">SUM(ROUND(AT$15:AT$20,0))</f>
        <v>0</v>
      </c>
      <c r="AU14" s="112">
        <f t="array" ref="AU14">SUM(ROUND(AU$15:AU$20,0))</f>
        <v>0</v>
      </c>
      <c r="AV14" s="112">
        <f t="array" ref="AV14">SUM(ROUND(AV$15:AV$20,0))</f>
        <v>0</v>
      </c>
      <c r="AW14" s="112">
        <f t="array" ref="AW14">SUM(ROUND(AW$15:AW$20,0))</f>
        <v>0</v>
      </c>
      <c r="AX14" s="112">
        <f t="array" ref="AX14">SUM(ROUND(AX$15:AX$20,0))</f>
        <v>0</v>
      </c>
      <c r="AY14" s="112">
        <f t="array" ref="AY14">SUM(ROUND(AY$15:AY$20,0))</f>
        <v>0</v>
      </c>
      <c r="AZ14" s="112">
        <f t="array" ref="AZ14">SUM(ROUND(AZ$15:AZ$20,0))</f>
        <v>0</v>
      </c>
      <c r="BA14" s="112">
        <f t="array" ref="BA14">SUM(ROUND(BA$15:BA$20,0))</f>
        <v>0</v>
      </c>
      <c r="BB14" s="112">
        <f t="array" ref="BB14">SUM(ROUND(BB$15:BB$20,0))</f>
        <v>0</v>
      </c>
      <c r="BC14" s="112">
        <f t="array" ref="BC14">SUM(ROUND(BC$15:BC$20,0))</f>
        <v>0</v>
      </c>
      <c r="BD14" s="112">
        <f t="array" ref="BD14">SUM(ROUND(BD$15:BD$20,0))</f>
        <v>0</v>
      </c>
      <c r="BE14" s="112">
        <f t="array" ref="BE14">SUM(ROUND(BE$15:BE$20,0))</f>
        <v>0</v>
      </c>
      <c r="BF14" s="112">
        <f t="array" ref="BF14">SUM(ROUND(BF$15:BF$20,0))</f>
        <v>0</v>
      </c>
      <c r="BG14" s="112">
        <f t="array" ref="BG14">SUM(ROUND(BG$15:BG$20,0))</f>
        <v>0</v>
      </c>
      <c r="BH14" s="112">
        <f t="array" ref="BH14">SUM(ROUND(BH$15:BH$20,0))</f>
        <v>0</v>
      </c>
      <c r="BI14" s="112">
        <f t="array" ref="BI14">SUM(ROUND(BI$15:BI$20,0))</f>
        <v>0</v>
      </c>
      <c r="BJ14" s="112">
        <f t="array" ref="BJ14">SUM(ROUND(BJ$15:BJ$20,0))</f>
        <v>0</v>
      </c>
      <c r="BK14" s="112">
        <f t="array" ref="BK14">SUM(ROUND(BK$15:BK$20,0))</f>
        <v>0</v>
      </c>
      <c r="BL14" s="112">
        <f t="array" ref="BL14">SUM(ROUND(BL$15:BL$20,0))</f>
        <v>0</v>
      </c>
      <c r="BM14" s="112">
        <f t="array" ref="BM14">SUM(ROUND(BM$15:BM$20,0))</f>
        <v>0</v>
      </c>
      <c r="BN14" s="112">
        <f t="array" ref="BN14">SUM(ROUND(BN$15:BN$20,0))</f>
        <v>0</v>
      </c>
      <c r="BO14" s="112">
        <f t="array" ref="BO14">SUM(ROUND(BO$15:BO$20,0))</f>
        <v>0</v>
      </c>
      <c r="BP14" s="112">
        <f t="array" ref="BP14">SUM(ROUND(BP$15:BP$20,0))</f>
        <v>0</v>
      </c>
      <c r="BQ14" s="112">
        <f t="array" ref="BQ14">SUM(ROUND(BQ$15:BQ$20,0))</f>
        <v>0</v>
      </c>
      <c r="BR14" s="112">
        <f t="array" ref="BR14">SUM(ROUND(BR$15:BR$20,0))</f>
        <v>0</v>
      </c>
      <c r="BS14" s="112">
        <f t="array" ref="BS14">SUM(ROUND(BS$15:BS$20,0))</f>
        <v>0</v>
      </c>
      <c r="BT14" s="112">
        <f t="array" ref="BT14">SUM(ROUND(BT$15:BT$20,0))</f>
        <v>0</v>
      </c>
      <c r="BU14" s="112">
        <f t="array" ref="BU14">SUM(ROUND(BU$15:BU$20,0))</f>
        <v>0</v>
      </c>
      <c r="BV14" s="112">
        <f t="array" ref="BV14">SUM(ROUND(BV$15:BV$20,0))</f>
        <v>0</v>
      </c>
      <c r="BW14" s="112">
        <f t="array" ref="BW14">SUM(ROUND(BW$15:BW$20,0))</f>
        <v>0</v>
      </c>
      <c r="BX14" s="112">
        <f t="array" ref="BX14">SUM(ROUND(BX$15:BX$20,0))</f>
        <v>0</v>
      </c>
      <c r="BY14" s="112">
        <f t="array" ref="BY14">SUM(ROUND(BY$15:BY$20,0))</f>
        <v>0</v>
      </c>
      <c r="BZ14" s="112">
        <f t="array" ref="BZ14">SUM(ROUND(BZ$15:BZ$20,0))</f>
        <v>0</v>
      </c>
      <c r="CA14" s="112">
        <f t="array" ref="CA14">SUM(ROUND(CA$15:CA$20,0))</f>
        <v>0</v>
      </c>
      <c r="CB14" s="112">
        <f t="array" ref="CB14">SUM(ROUND(CB$15:CB$20,0))</f>
        <v>0</v>
      </c>
      <c r="CC14" s="112">
        <f t="array" ref="CC14">SUM(ROUND(CC$15:CC$20,0))</f>
        <v>0</v>
      </c>
      <c r="CD14" s="112">
        <f t="array" ref="CD14">SUM(ROUND(CD$15:CD$20,0))</f>
        <v>0</v>
      </c>
      <c r="CE14" s="112">
        <f t="array" ref="CE14">SUM(ROUND(CE$15:CE$20,0))</f>
        <v>0</v>
      </c>
      <c r="CF14" s="112">
        <f t="array" ref="CF14">SUM(ROUND(CF$15:CF$20,0))</f>
        <v>0</v>
      </c>
      <c r="CG14" s="112">
        <f t="array" ref="CG14">SUM(ROUND(CG$15:CG$20,0))</f>
        <v>0</v>
      </c>
      <c r="CH14" s="112">
        <f t="array" ref="CH14">SUM(ROUND(CH$15:CH$20,0))</f>
        <v>0</v>
      </c>
      <c r="CI14" s="112">
        <f t="array" ref="CI14">SUM(ROUND(CI$15:CI$20,0))</f>
        <v>0</v>
      </c>
      <c r="CJ14" s="112">
        <f t="array" ref="CJ14">SUM(ROUND(CJ$15:CJ$20,0))</f>
        <v>0</v>
      </c>
      <c r="CK14" s="112">
        <f t="array" ref="CK14">SUM(ROUND(CK$15:CK$20,0))</f>
        <v>0</v>
      </c>
      <c r="CL14" s="112">
        <f t="array" ref="CL14">SUM(ROUND(CL$15:CL$20,0))</f>
        <v>0</v>
      </c>
      <c r="CM14" s="112">
        <f t="array" ref="CM14">SUM(ROUND(CM$15:CM$20,0))</f>
        <v>0</v>
      </c>
      <c r="CN14" s="112">
        <f t="array" ref="CN14">SUM(ROUND(CN$15:CN$20,0))</f>
        <v>0</v>
      </c>
      <c r="CO14" s="100"/>
      <c r="CP14" s="3"/>
      <c r="CQ14" s="106">
        <f>SUM(E14:CN14)</f>
        <v>22</v>
      </c>
      <c r="CR14" s="10"/>
      <c r="CS14" t="s">
        <v>94</v>
      </c>
    </row>
    <row r="15" spans="1:102" ht="15" customHeight="1" outlineLevel="1">
      <c r="A15" s="27"/>
      <c r="B15" s="28" t="s">
        <v>1</v>
      </c>
      <c r="C15" s="35" t="s">
        <v>73</v>
      </c>
      <c r="D15" s="35" t="s">
        <v>24</v>
      </c>
      <c r="E15" s="32">
        <f t="shared" ref="E15:AJ15" si="8">IFERROR(E7/E$4,0)</f>
        <v>0.65</v>
      </c>
      <c r="F15" s="32">
        <f t="shared" si="8"/>
        <v>0.65</v>
      </c>
      <c r="G15" s="32">
        <f t="shared" si="8"/>
        <v>0.66416223404255315</v>
      </c>
      <c r="H15" s="32">
        <f t="shared" si="8"/>
        <v>1.0150820035460995</v>
      </c>
      <c r="I15" s="32">
        <f t="shared" si="8"/>
        <v>1.0206809618794326</v>
      </c>
      <c r="J15" s="32">
        <f t="shared" si="8"/>
        <v>1.0728945035460993</v>
      </c>
      <c r="K15" s="32">
        <f t="shared" si="8"/>
        <v>1.1333111702127658</v>
      </c>
      <c r="L15" s="32">
        <f t="shared" si="8"/>
        <v>1.0895611702127659</v>
      </c>
      <c r="M15" s="32">
        <f t="shared" si="8"/>
        <v>1.2583111702127661</v>
      </c>
      <c r="N15" s="32">
        <f t="shared" si="8"/>
        <v>0.75831117021276595</v>
      </c>
      <c r="O15" s="32">
        <f t="shared" si="8"/>
        <v>1.020811170212766</v>
      </c>
      <c r="P15" s="32">
        <f t="shared" si="8"/>
        <v>0.94581117021276595</v>
      </c>
      <c r="Q15" s="32">
        <f t="shared" si="8"/>
        <v>7.0811170212765964E-2</v>
      </c>
      <c r="R15" s="32">
        <f t="shared" si="8"/>
        <v>0.82081117021276595</v>
      </c>
      <c r="S15" s="32">
        <f t="shared" si="8"/>
        <v>1.1208111702127659</v>
      </c>
      <c r="T15" s="32">
        <f t="shared" si="8"/>
        <v>1.052061170212766</v>
      </c>
      <c r="U15" s="32">
        <f t="shared" si="8"/>
        <v>0.83331117021276602</v>
      </c>
      <c r="V15" s="32">
        <f t="shared" si="8"/>
        <v>1.0734153368794326</v>
      </c>
      <c r="W15" s="32">
        <f t="shared" si="8"/>
        <v>0.9187278368794326</v>
      </c>
      <c r="X15" s="32">
        <f t="shared" si="8"/>
        <v>1.0708111702127661</v>
      </c>
      <c r="Y15" s="32">
        <f t="shared" si="8"/>
        <v>1.1162657156673115</v>
      </c>
      <c r="Z15" s="32">
        <f t="shared" si="8"/>
        <v>1.0026293520309477</v>
      </c>
      <c r="AA15" s="32">
        <f t="shared" si="8"/>
        <v>1.2026293520309479</v>
      </c>
      <c r="AB15" s="32">
        <f t="shared" si="8"/>
        <v>0.47081117021276586</v>
      </c>
      <c r="AC15" s="32">
        <f t="shared" si="8"/>
        <v>0</v>
      </c>
      <c r="AD15" s="32">
        <f t="shared" si="8"/>
        <v>0</v>
      </c>
      <c r="AE15" s="32">
        <f t="shared" si="8"/>
        <v>0</v>
      </c>
      <c r="AF15" s="32">
        <f t="shared" si="8"/>
        <v>0</v>
      </c>
      <c r="AG15" s="32">
        <f t="shared" si="8"/>
        <v>0</v>
      </c>
      <c r="AH15" s="32">
        <f t="shared" si="8"/>
        <v>0</v>
      </c>
      <c r="AI15" s="32">
        <f t="shared" si="8"/>
        <v>0</v>
      </c>
      <c r="AJ15" s="32">
        <f t="shared" si="8"/>
        <v>0</v>
      </c>
      <c r="AK15" s="32">
        <f t="shared" ref="AK15:BP15" si="9">IFERROR(AK7/AK$4,0)</f>
        <v>0</v>
      </c>
      <c r="AL15" s="32">
        <f t="shared" si="9"/>
        <v>0</v>
      </c>
      <c r="AM15" s="32">
        <f t="shared" si="9"/>
        <v>0</v>
      </c>
      <c r="AN15" s="32">
        <f t="shared" si="9"/>
        <v>0</v>
      </c>
      <c r="AO15" s="32">
        <f t="shared" si="9"/>
        <v>0</v>
      </c>
      <c r="AP15" s="32">
        <f t="shared" si="9"/>
        <v>0</v>
      </c>
      <c r="AQ15" s="32">
        <f t="shared" si="9"/>
        <v>0</v>
      </c>
      <c r="AR15" s="32">
        <f t="shared" si="9"/>
        <v>0</v>
      </c>
      <c r="AS15" s="32">
        <f t="shared" si="9"/>
        <v>0</v>
      </c>
      <c r="AT15" s="32">
        <f t="shared" si="9"/>
        <v>0</v>
      </c>
      <c r="AU15" s="32">
        <f t="shared" si="9"/>
        <v>0</v>
      </c>
      <c r="AV15" s="32">
        <f t="shared" si="9"/>
        <v>0</v>
      </c>
      <c r="AW15" s="32">
        <f t="shared" si="9"/>
        <v>0</v>
      </c>
      <c r="AX15" s="32">
        <f t="shared" si="9"/>
        <v>0</v>
      </c>
      <c r="AY15" s="32">
        <f t="shared" si="9"/>
        <v>0</v>
      </c>
      <c r="AZ15" s="32">
        <f t="shared" si="9"/>
        <v>0</v>
      </c>
      <c r="BA15" s="32">
        <f t="shared" si="9"/>
        <v>0</v>
      </c>
      <c r="BB15" s="32">
        <f t="shared" si="9"/>
        <v>0</v>
      </c>
      <c r="BC15" s="32">
        <f t="shared" si="9"/>
        <v>0</v>
      </c>
      <c r="BD15" s="32">
        <f t="shared" si="9"/>
        <v>0</v>
      </c>
      <c r="BE15" s="32">
        <f t="shared" si="9"/>
        <v>0</v>
      </c>
      <c r="BF15" s="32">
        <f t="shared" si="9"/>
        <v>0</v>
      </c>
      <c r="BG15" s="32">
        <f t="shared" si="9"/>
        <v>0</v>
      </c>
      <c r="BH15" s="32">
        <f t="shared" si="9"/>
        <v>0</v>
      </c>
      <c r="BI15" s="32">
        <f t="shared" si="9"/>
        <v>0</v>
      </c>
      <c r="BJ15" s="32">
        <f t="shared" si="9"/>
        <v>0</v>
      </c>
      <c r="BK15" s="32">
        <f t="shared" si="9"/>
        <v>0</v>
      </c>
      <c r="BL15" s="32">
        <f t="shared" si="9"/>
        <v>0</v>
      </c>
      <c r="BM15" s="32">
        <f t="shared" si="9"/>
        <v>0</v>
      </c>
      <c r="BN15" s="32">
        <f t="shared" si="9"/>
        <v>0</v>
      </c>
      <c r="BO15" s="32">
        <f t="shared" si="9"/>
        <v>0</v>
      </c>
      <c r="BP15" s="32">
        <f t="shared" si="9"/>
        <v>0</v>
      </c>
      <c r="BQ15" s="32">
        <f t="shared" ref="BQ15:CN15" si="10">IFERROR(BQ7/BQ$4,0)</f>
        <v>0</v>
      </c>
      <c r="BR15" s="32">
        <f t="shared" si="10"/>
        <v>0</v>
      </c>
      <c r="BS15" s="32">
        <f t="shared" si="10"/>
        <v>0</v>
      </c>
      <c r="BT15" s="32">
        <f t="shared" si="10"/>
        <v>0</v>
      </c>
      <c r="BU15" s="32">
        <f t="shared" si="10"/>
        <v>0</v>
      </c>
      <c r="BV15" s="32">
        <f t="shared" si="10"/>
        <v>0</v>
      </c>
      <c r="BW15" s="32">
        <f t="shared" si="10"/>
        <v>0</v>
      </c>
      <c r="BX15" s="32">
        <f t="shared" si="10"/>
        <v>0</v>
      </c>
      <c r="BY15" s="32">
        <f t="shared" si="10"/>
        <v>0</v>
      </c>
      <c r="BZ15" s="32">
        <f t="shared" si="10"/>
        <v>0</v>
      </c>
      <c r="CA15" s="32">
        <f t="shared" si="10"/>
        <v>0</v>
      </c>
      <c r="CB15" s="32">
        <f t="shared" si="10"/>
        <v>0</v>
      </c>
      <c r="CC15" s="32">
        <f t="shared" si="10"/>
        <v>0</v>
      </c>
      <c r="CD15" s="32">
        <f t="shared" si="10"/>
        <v>0</v>
      </c>
      <c r="CE15" s="32">
        <f t="shared" si="10"/>
        <v>0</v>
      </c>
      <c r="CF15" s="32">
        <f t="shared" si="10"/>
        <v>0</v>
      </c>
      <c r="CG15" s="32">
        <f t="shared" si="10"/>
        <v>0</v>
      </c>
      <c r="CH15" s="32">
        <f t="shared" si="10"/>
        <v>0</v>
      </c>
      <c r="CI15" s="32">
        <f t="shared" si="10"/>
        <v>0</v>
      </c>
      <c r="CJ15" s="32">
        <f t="shared" si="10"/>
        <v>0</v>
      </c>
      <c r="CK15" s="32">
        <f t="shared" si="10"/>
        <v>0</v>
      </c>
      <c r="CL15" s="32">
        <f t="shared" si="10"/>
        <v>0</v>
      </c>
      <c r="CM15" s="32">
        <f t="shared" si="10"/>
        <v>0</v>
      </c>
      <c r="CN15" s="32">
        <f t="shared" si="10"/>
        <v>0</v>
      </c>
      <c r="CO15" s="101"/>
      <c r="CP15" s="3"/>
      <c r="CQ15" s="5">
        <f t="shared" ref="CQ15:CQ20" si="11">SUM(E15:CN15)</f>
        <v>22.032032509268216</v>
      </c>
      <c r="CR15" s="10"/>
    </row>
    <row r="16" spans="1:102" ht="15" customHeight="1" outlineLevel="1">
      <c r="A16" s="27"/>
      <c r="B16" s="28" t="s">
        <v>21</v>
      </c>
      <c r="C16" s="35" t="s">
        <v>74</v>
      </c>
      <c r="D16" s="35" t="s">
        <v>25</v>
      </c>
      <c r="E16" s="32">
        <f t="shared" ref="E16:AJ16" si="12">IFERROR(E8/E$4,0)</f>
        <v>0</v>
      </c>
      <c r="F16" s="32">
        <f t="shared" si="12"/>
        <v>0</v>
      </c>
      <c r="G16" s="32">
        <f t="shared" si="12"/>
        <v>0</v>
      </c>
      <c r="H16" s="32">
        <f t="shared" si="12"/>
        <v>0</v>
      </c>
      <c r="I16" s="32">
        <f t="shared" si="12"/>
        <v>0</v>
      </c>
      <c r="J16" s="32">
        <f t="shared" si="12"/>
        <v>0</v>
      </c>
      <c r="K16" s="32">
        <f t="shared" si="12"/>
        <v>0</v>
      </c>
      <c r="L16" s="32">
        <f t="shared" si="12"/>
        <v>0</v>
      </c>
      <c r="M16" s="32">
        <f t="shared" si="12"/>
        <v>0</v>
      </c>
      <c r="N16" s="32">
        <f t="shared" si="12"/>
        <v>0</v>
      </c>
      <c r="O16" s="32">
        <f t="shared" si="12"/>
        <v>0</v>
      </c>
      <c r="P16" s="32">
        <f t="shared" si="12"/>
        <v>0</v>
      </c>
      <c r="Q16" s="32">
        <f t="shared" si="12"/>
        <v>0</v>
      </c>
      <c r="R16" s="32">
        <f t="shared" si="12"/>
        <v>0</v>
      </c>
      <c r="S16" s="32">
        <f t="shared" si="12"/>
        <v>0</v>
      </c>
      <c r="T16" s="32">
        <f t="shared" si="12"/>
        <v>0</v>
      </c>
      <c r="U16" s="32">
        <f t="shared" si="12"/>
        <v>0</v>
      </c>
      <c r="V16" s="32">
        <f t="shared" si="12"/>
        <v>0</v>
      </c>
      <c r="W16" s="32">
        <f t="shared" si="12"/>
        <v>0</v>
      </c>
      <c r="X16" s="32">
        <f t="shared" si="12"/>
        <v>0</v>
      </c>
      <c r="Y16" s="32">
        <f t="shared" si="12"/>
        <v>0</v>
      </c>
      <c r="Z16" s="32">
        <f t="shared" si="12"/>
        <v>0</v>
      </c>
      <c r="AA16" s="32">
        <f t="shared" si="12"/>
        <v>0</v>
      </c>
      <c r="AB16" s="32">
        <f t="shared" si="12"/>
        <v>0</v>
      </c>
      <c r="AC16" s="32">
        <f t="shared" si="12"/>
        <v>0</v>
      </c>
      <c r="AD16" s="32">
        <f t="shared" si="12"/>
        <v>0</v>
      </c>
      <c r="AE16" s="32">
        <f t="shared" si="12"/>
        <v>0</v>
      </c>
      <c r="AF16" s="32">
        <f t="shared" si="12"/>
        <v>0</v>
      </c>
      <c r="AG16" s="32">
        <f t="shared" si="12"/>
        <v>0</v>
      </c>
      <c r="AH16" s="32">
        <f t="shared" si="12"/>
        <v>0</v>
      </c>
      <c r="AI16" s="32">
        <f t="shared" si="12"/>
        <v>0</v>
      </c>
      <c r="AJ16" s="32">
        <f t="shared" si="12"/>
        <v>0</v>
      </c>
      <c r="AK16" s="32">
        <f t="shared" ref="AK16:BP16" si="13">IFERROR(AK8/AK$4,0)</f>
        <v>0</v>
      </c>
      <c r="AL16" s="32">
        <f t="shared" si="13"/>
        <v>0</v>
      </c>
      <c r="AM16" s="32">
        <f t="shared" si="13"/>
        <v>0</v>
      </c>
      <c r="AN16" s="32">
        <f t="shared" si="13"/>
        <v>0</v>
      </c>
      <c r="AO16" s="32">
        <f t="shared" si="13"/>
        <v>0</v>
      </c>
      <c r="AP16" s="32">
        <f t="shared" si="13"/>
        <v>0</v>
      </c>
      <c r="AQ16" s="32">
        <f t="shared" si="13"/>
        <v>0</v>
      </c>
      <c r="AR16" s="32">
        <f t="shared" si="13"/>
        <v>0</v>
      </c>
      <c r="AS16" s="32">
        <f t="shared" si="13"/>
        <v>0</v>
      </c>
      <c r="AT16" s="32">
        <f t="shared" si="13"/>
        <v>0</v>
      </c>
      <c r="AU16" s="32">
        <f t="shared" si="13"/>
        <v>0</v>
      </c>
      <c r="AV16" s="32">
        <f t="shared" si="13"/>
        <v>0</v>
      </c>
      <c r="AW16" s="32">
        <f t="shared" si="13"/>
        <v>0</v>
      </c>
      <c r="AX16" s="32">
        <f t="shared" si="13"/>
        <v>0</v>
      </c>
      <c r="AY16" s="32">
        <f t="shared" si="13"/>
        <v>0</v>
      </c>
      <c r="AZ16" s="32">
        <f t="shared" si="13"/>
        <v>0</v>
      </c>
      <c r="BA16" s="32">
        <f t="shared" si="13"/>
        <v>0</v>
      </c>
      <c r="BB16" s="32">
        <f t="shared" si="13"/>
        <v>0</v>
      </c>
      <c r="BC16" s="32">
        <f t="shared" si="13"/>
        <v>0</v>
      </c>
      <c r="BD16" s="32">
        <f t="shared" si="13"/>
        <v>0</v>
      </c>
      <c r="BE16" s="32">
        <f t="shared" si="13"/>
        <v>0</v>
      </c>
      <c r="BF16" s="32">
        <f t="shared" si="13"/>
        <v>0</v>
      </c>
      <c r="BG16" s="32">
        <f t="shared" si="13"/>
        <v>0</v>
      </c>
      <c r="BH16" s="32">
        <f t="shared" si="13"/>
        <v>0</v>
      </c>
      <c r="BI16" s="32">
        <f t="shared" si="13"/>
        <v>0</v>
      </c>
      <c r="BJ16" s="32">
        <f t="shared" si="13"/>
        <v>0</v>
      </c>
      <c r="BK16" s="32">
        <f t="shared" si="13"/>
        <v>0</v>
      </c>
      <c r="BL16" s="32">
        <f t="shared" si="13"/>
        <v>0</v>
      </c>
      <c r="BM16" s="32">
        <f t="shared" si="13"/>
        <v>0</v>
      </c>
      <c r="BN16" s="32">
        <f t="shared" si="13"/>
        <v>0</v>
      </c>
      <c r="BO16" s="32">
        <f t="shared" si="13"/>
        <v>0</v>
      </c>
      <c r="BP16" s="32">
        <f t="shared" si="13"/>
        <v>0</v>
      </c>
      <c r="BQ16" s="32">
        <f t="shared" ref="BQ16:CN16" si="14">IFERROR(BQ8/BQ$4,0)</f>
        <v>0</v>
      </c>
      <c r="BR16" s="32">
        <f t="shared" si="14"/>
        <v>0</v>
      </c>
      <c r="BS16" s="32">
        <f t="shared" si="14"/>
        <v>0</v>
      </c>
      <c r="BT16" s="32">
        <f t="shared" si="14"/>
        <v>0</v>
      </c>
      <c r="BU16" s="32">
        <f t="shared" si="14"/>
        <v>0</v>
      </c>
      <c r="BV16" s="32">
        <f t="shared" si="14"/>
        <v>0</v>
      </c>
      <c r="BW16" s="32">
        <f t="shared" si="14"/>
        <v>0</v>
      </c>
      <c r="BX16" s="32">
        <f t="shared" si="14"/>
        <v>0</v>
      </c>
      <c r="BY16" s="32">
        <f t="shared" si="14"/>
        <v>0</v>
      </c>
      <c r="BZ16" s="32">
        <f t="shared" si="14"/>
        <v>0</v>
      </c>
      <c r="CA16" s="32">
        <f t="shared" si="14"/>
        <v>0</v>
      </c>
      <c r="CB16" s="32">
        <f t="shared" si="14"/>
        <v>0</v>
      </c>
      <c r="CC16" s="32">
        <f t="shared" si="14"/>
        <v>0</v>
      </c>
      <c r="CD16" s="32">
        <f t="shared" si="14"/>
        <v>0</v>
      </c>
      <c r="CE16" s="32">
        <f t="shared" si="14"/>
        <v>0</v>
      </c>
      <c r="CF16" s="32">
        <f t="shared" si="14"/>
        <v>0</v>
      </c>
      <c r="CG16" s="32">
        <f t="shared" si="14"/>
        <v>0</v>
      </c>
      <c r="CH16" s="32">
        <f t="shared" si="14"/>
        <v>0</v>
      </c>
      <c r="CI16" s="32">
        <f t="shared" si="14"/>
        <v>0</v>
      </c>
      <c r="CJ16" s="32">
        <f t="shared" si="14"/>
        <v>0</v>
      </c>
      <c r="CK16" s="32">
        <f t="shared" si="14"/>
        <v>0</v>
      </c>
      <c r="CL16" s="32">
        <f t="shared" si="14"/>
        <v>0</v>
      </c>
      <c r="CM16" s="32">
        <f t="shared" si="14"/>
        <v>0</v>
      </c>
      <c r="CN16" s="32">
        <f t="shared" si="14"/>
        <v>0</v>
      </c>
      <c r="CO16" s="101"/>
      <c r="CQ16" s="5">
        <f t="shared" si="11"/>
        <v>0</v>
      </c>
    </row>
    <row r="17" spans="1:101" ht="15" customHeight="1" outlineLevel="1">
      <c r="A17" s="27"/>
      <c r="B17" s="28" t="s">
        <v>14</v>
      </c>
      <c r="C17" s="35" t="s">
        <v>75</v>
      </c>
      <c r="D17" s="35" t="s">
        <v>26</v>
      </c>
      <c r="E17" s="32">
        <f t="shared" ref="E17:AJ17" si="15">IFERROR(E9/E$4,0)</f>
        <v>0</v>
      </c>
      <c r="F17" s="32">
        <f t="shared" si="15"/>
        <v>0</v>
      </c>
      <c r="G17" s="32">
        <f t="shared" si="15"/>
        <v>0</v>
      </c>
      <c r="H17" s="32">
        <f t="shared" si="15"/>
        <v>0</v>
      </c>
      <c r="I17" s="32">
        <f t="shared" si="15"/>
        <v>0</v>
      </c>
      <c r="J17" s="32">
        <f t="shared" si="15"/>
        <v>0</v>
      </c>
      <c r="K17" s="32">
        <f t="shared" si="15"/>
        <v>0</v>
      </c>
      <c r="L17" s="32">
        <f t="shared" si="15"/>
        <v>0</v>
      </c>
      <c r="M17" s="32">
        <f t="shared" si="15"/>
        <v>0</v>
      </c>
      <c r="N17" s="32">
        <f t="shared" si="15"/>
        <v>0</v>
      </c>
      <c r="O17" s="32">
        <f t="shared" si="15"/>
        <v>0</v>
      </c>
      <c r="P17" s="32">
        <f t="shared" si="15"/>
        <v>0</v>
      </c>
      <c r="Q17" s="32">
        <f t="shared" si="15"/>
        <v>0</v>
      </c>
      <c r="R17" s="32">
        <f t="shared" si="15"/>
        <v>0</v>
      </c>
      <c r="S17" s="32">
        <f t="shared" si="15"/>
        <v>0</v>
      </c>
      <c r="T17" s="32">
        <f t="shared" si="15"/>
        <v>0</v>
      </c>
      <c r="U17" s="32">
        <f t="shared" si="15"/>
        <v>0</v>
      </c>
      <c r="V17" s="32">
        <f t="shared" si="15"/>
        <v>0</v>
      </c>
      <c r="W17" s="32">
        <f t="shared" si="15"/>
        <v>0</v>
      </c>
      <c r="X17" s="32">
        <f t="shared" si="15"/>
        <v>0</v>
      </c>
      <c r="Y17" s="32">
        <f t="shared" si="15"/>
        <v>0</v>
      </c>
      <c r="Z17" s="32">
        <f t="shared" si="15"/>
        <v>0</v>
      </c>
      <c r="AA17" s="32">
        <f t="shared" si="15"/>
        <v>0</v>
      </c>
      <c r="AB17" s="32">
        <f t="shared" si="15"/>
        <v>0</v>
      </c>
      <c r="AC17" s="32">
        <f t="shared" si="15"/>
        <v>0</v>
      </c>
      <c r="AD17" s="32">
        <f t="shared" si="15"/>
        <v>0</v>
      </c>
      <c r="AE17" s="32">
        <f t="shared" si="15"/>
        <v>0</v>
      </c>
      <c r="AF17" s="32">
        <f t="shared" si="15"/>
        <v>0</v>
      </c>
      <c r="AG17" s="32">
        <f t="shared" si="15"/>
        <v>0</v>
      </c>
      <c r="AH17" s="32">
        <f t="shared" si="15"/>
        <v>0</v>
      </c>
      <c r="AI17" s="32">
        <f t="shared" si="15"/>
        <v>0</v>
      </c>
      <c r="AJ17" s="32">
        <f t="shared" si="15"/>
        <v>0</v>
      </c>
      <c r="AK17" s="32">
        <f t="shared" ref="AK17:BP17" si="16">IFERROR(AK9/AK$4,0)</f>
        <v>0</v>
      </c>
      <c r="AL17" s="32">
        <f t="shared" si="16"/>
        <v>0</v>
      </c>
      <c r="AM17" s="32">
        <f t="shared" si="16"/>
        <v>0</v>
      </c>
      <c r="AN17" s="32">
        <f t="shared" si="16"/>
        <v>0</v>
      </c>
      <c r="AO17" s="32">
        <f t="shared" si="16"/>
        <v>0</v>
      </c>
      <c r="AP17" s="32">
        <f t="shared" si="16"/>
        <v>0</v>
      </c>
      <c r="AQ17" s="32">
        <f t="shared" si="16"/>
        <v>0</v>
      </c>
      <c r="AR17" s="32">
        <f t="shared" si="16"/>
        <v>0</v>
      </c>
      <c r="AS17" s="32">
        <f t="shared" si="16"/>
        <v>0</v>
      </c>
      <c r="AT17" s="32">
        <f t="shared" si="16"/>
        <v>0</v>
      </c>
      <c r="AU17" s="32">
        <f t="shared" si="16"/>
        <v>0</v>
      </c>
      <c r="AV17" s="32">
        <f t="shared" si="16"/>
        <v>0</v>
      </c>
      <c r="AW17" s="32">
        <f t="shared" si="16"/>
        <v>0</v>
      </c>
      <c r="AX17" s="32">
        <f t="shared" si="16"/>
        <v>0</v>
      </c>
      <c r="AY17" s="32">
        <f t="shared" si="16"/>
        <v>0</v>
      </c>
      <c r="AZ17" s="32">
        <f t="shared" si="16"/>
        <v>0</v>
      </c>
      <c r="BA17" s="32">
        <f t="shared" si="16"/>
        <v>0</v>
      </c>
      <c r="BB17" s="32">
        <f t="shared" si="16"/>
        <v>0</v>
      </c>
      <c r="BC17" s="32">
        <f t="shared" si="16"/>
        <v>0</v>
      </c>
      <c r="BD17" s="32">
        <f t="shared" si="16"/>
        <v>0</v>
      </c>
      <c r="BE17" s="32">
        <f t="shared" si="16"/>
        <v>0</v>
      </c>
      <c r="BF17" s="32">
        <f t="shared" si="16"/>
        <v>0</v>
      </c>
      <c r="BG17" s="32">
        <f t="shared" si="16"/>
        <v>0</v>
      </c>
      <c r="BH17" s="32">
        <f t="shared" si="16"/>
        <v>0</v>
      </c>
      <c r="BI17" s="32">
        <f t="shared" si="16"/>
        <v>0</v>
      </c>
      <c r="BJ17" s="32">
        <f t="shared" si="16"/>
        <v>0</v>
      </c>
      <c r="BK17" s="32">
        <f t="shared" si="16"/>
        <v>0</v>
      </c>
      <c r="BL17" s="32">
        <f t="shared" si="16"/>
        <v>0</v>
      </c>
      <c r="BM17" s="32">
        <f t="shared" si="16"/>
        <v>0</v>
      </c>
      <c r="BN17" s="32">
        <f t="shared" si="16"/>
        <v>0</v>
      </c>
      <c r="BO17" s="32">
        <f t="shared" si="16"/>
        <v>0</v>
      </c>
      <c r="BP17" s="32">
        <f t="shared" si="16"/>
        <v>0</v>
      </c>
      <c r="BQ17" s="32">
        <f t="shared" ref="BQ17:CN17" si="17">IFERROR(BQ9/BQ$4,0)</f>
        <v>0</v>
      </c>
      <c r="BR17" s="32">
        <f t="shared" si="17"/>
        <v>0</v>
      </c>
      <c r="BS17" s="32">
        <f t="shared" si="17"/>
        <v>0</v>
      </c>
      <c r="BT17" s="32">
        <f t="shared" si="17"/>
        <v>0</v>
      </c>
      <c r="BU17" s="32">
        <f t="shared" si="17"/>
        <v>0</v>
      </c>
      <c r="BV17" s="32">
        <f t="shared" si="17"/>
        <v>0</v>
      </c>
      <c r="BW17" s="32">
        <f t="shared" si="17"/>
        <v>0</v>
      </c>
      <c r="BX17" s="32">
        <f t="shared" si="17"/>
        <v>0</v>
      </c>
      <c r="BY17" s="32">
        <f t="shared" si="17"/>
        <v>0</v>
      </c>
      <c r="BZ17" s="32">
        <f t="shared" si="17"/>
        <v>0</v>
      </c>
      <c r="CA17" s="32">
        <f t="shared" si="17"/>
        <v>0</v>
      </c>
      <c r="CB17" s="32">
        <f t="shared" si="17"/>
        <v>0</v>
      </c>
      <c r="CC17" s="32">
        <f t="shared" si="17"/>
        <v>0</v>
      </c>
      <c r="CD17" s="32">
        <f t="shared" si="17"/>
        <v>0</v>
      </c>
      <c r="CE17" s="32">
        <f t="shared" si="17"/>
        <v>0</v>
      </c>
      <c r="CF17" s="32">
        <f t="shared" si="17"/>
        <v>0</v>
      </c>
      <c r="CG17" s="32">
        <f t="shared" si="17"/>
        <v>0</v>
      </c>
      <c r="CH17" s="32">
        <f t="shared" si="17"/>
        <v>0</v>
      </c>
      <c r="CI17" s="32">
        <f t="shared" si="17"/>
        <v>0</v>
      </c>
      <c r="CJ17" s="32">
        <f t="shared" si="17"/>
        <v>0</v>
      </c>
      <c r="CK17" s="32">
        <f t="shared" si="17"/>
        <v>0</v>
      </c>
      <c r="CL17" s="32">
        <f t="shared" si="17"/>
        <v>0</v>
      </c>
      <c r="CM17" s="32">
        <f t="shared" si="17"/>
        <v>0</v>
      </c>
      <c r="CN17" s="32">
        <f t="shared" si="17"/>
        <v>0</v>
      </c>
      <c r="CO17" s="101"/>
      <c r="CQ17" s="5">
        <f t="shared" si="11"/>
        <v>0</v>
      </c>
    </row>
    <row r="18" spans="1:101" ht="15" customHeight="1" outlineLevel="1">
      <c r="A18" s="27"/>
      <c r="B18" s="28" t="s">
        <v>22</v>
      </c>
      <c r="C18" s="35" t="s">
        <v>76</v>
      </c>
      <c r="D18" s="35" t="s">
        <v>27</v>
      </c>
      <c r="E18" s="32">
        <f t="shared" ref="E18:AJ18" si="18">IFERROR(E10/E$4,0)</f>
        <v>0</v>
      </c>
      <c r="F18" s="32">
        <f t="shared" si="18"/>
        <v>0</v>
      </c>
      <c r="G18" s="32">
        <f t="shared" si="18"/>
        <v>0</v>
      </c>
      <c r="H18" s="32">
        <f t="shared" si="18"/>
        <v>0</v>
      </c>
      <c r="I18" s="32">
        <f t="shared" si="18"/>
        <v>0</v>
      </c>
      <c r="J18" s="32">
        <f t="shared" si="18"/>
        <v>0</v>
      </c>
      <c r="K18" s="32">
        <f t="shared" si="18"/>
        <v>0</v>
      </c>
      <c r="L18" s="32">
        <f t="shared" si="18"/>
        <v>0</v>
      </c>
      <c r="M18" s="32">
        <f t="shared" si="18"/>
        <v>0</v>
      </c>
      <c r="N18" s="32">
        <f t="shared" si="18"/>
        <v>0</v>
      </c>
      <c r="O18" s="32">
        <f t="shared" si="18"/>
        <v>0</v>
      </c>
      <c r="P18" s="32">
        <f t="shared" si="18"/>
        <v>0</v>
      </c>
      <c r="Q18" s="32">
        <f t="shared" si="18"/>
        <v>0</v>
      </c>
      <c r="R18" s="32">
        <f t="shared" si="18"/>
        <v>0</v>
      </c>
      <c r="S18" s="32">
        <f t="shared" si="18"/>
        <v>0</v>
      </c>
      <c r="T18" s="32">
        <f t="shared" si="18"/>
        <v>0</v>
      </c>
      <c r="U18" s="32">
        <f t="shared" si="18"/>
        <v>0</v>
      </c>
      <c r="V18" s="32">
        <f t="shared" si="18"/>
        <v>0</v>
      </c>
      <c r="W18" s="32">
        <f t="shared" si="18"/>
        <v>0</v>
      </c>
      <c r="X18" s="32">
        <f t="shared" si="18"/>
        <v>0</v>
      </c>
      <c r="Y18" s="32">
        <f t="shared" si="18"/>
        <v>0</v>
      </c>
      <c r="Z18" s="32">
        <f t="shared" si="18"/>
        <v>0</v>
      </c>
      <c r="AA18" s="32">
        <f t="shared" si="18"/>
        <v>0</v>
      </c>
      <c r="AB18" s="32">
        <f t="shared" si="18"/>
        <v>0</v>
      </c>
      <c r="AC18" s="32">
        <f t="shared" si="18"/>
        <v>0</v>
      </c>
      <c r="AD18" s="32">
        <f t="shared" si="18"/>
        <v>0</v>
      </c>
      <c r="AE18" s="32">
        <f t="shared" si="18"/>
        <v>0</v>
      </c>
      <c r="AF18" s="32">
        <f t="shared" si="18"/>
        <v>0</v>
      </c>
      <c r="AG18" s="32">
        <f t="shared" si="18"/>
        <v>0</v>
      </c>
      <c r="AH18" s="32">
        <f t="shared" si="18"/>
        <v>0</v>
      </c>
      <c r="AI18" s="32">
        <f t="shared" si="18"/>
        <v>0</v>
      </c>
      <c r="AJ18" s="32">
        <f t="shared" si="18"/>
        <v>0</v>
      </c>
      <c r="AK18" s="32">
        <f t="shared" ref="AK18:BP18" si="19">IFERROR(AK10/AK$4,0)</f>
        <v>0</v>
      </c>
      <c r="AL18" s="32">
        <f t="shared" si="19"/>
        <v>0</v>
      </c>
      <c r="AM18" s="32">
        <f t="shared" si="19"/>
        <v>0</v>
      </c>
      <c r="AN18" s="32">
        <f t="shared" si="19"/>
        <v>0</v>
      </c>
      <c r="AO18" s="32">
        <f t="shared" si="19"/>
        <v>0</v>
      </c>
      <c r="AP18" s="32">
        <f t="shared" si="19"/>
        <v>0</v>
      </c>
      <c r="AQ18" s="32">
        <f t="shared" si="19"/>
        <v>0</v>
      </c>
      <c r="AR18" s="32">
        <f t="shared" si="19"/>
        <v>0</v>
      </c>
      <c r="AS18" s="32">
        <f t="shared" si="19"/>
        <v>0</v>
      </c>
      <c r="AT18" s="32">
        <f t="shared" si="19"/>
        <v>0</v>
      </c>
      <c r="AU18" s="32">
        <f t="shared" si="19"/>
        <v>0</v>
      </c>
      <c r="AV18" s="32">
        <f t="shared" si="19"/>
        <v>0</v>
      </c>
      <c r="AW18" s="32">
        <f t="shared" si="19"/>
        <v>0</v>
      </c>
      <c r="AX18" s="32">
        <f t="shared" si="19"/>
        <v>0</v>
      </c>
      <c r="AY18" s="32">
        <f t="shared" si="19"/>
        <v>0</v>
      </c>
      <c r="AZ18" s="32">
        <f t="shared" si="19"/>
        <v>0</v>
      </c>
      <c r="BA18" s="32">
        <f t="shared" si="19"/>
        <v>0</v>
      </c>
      <c r="BB18" s="32">
        <f t="shared" si="19"/>
        <v>0</v>
      </c>
      <c r="BC18" s="32">
        <f t="shared" si="19"/>
        <v>0</v>
      </c>
      <c r="BD18" s="32">
        <f t="shared" si="19"/>
        <v>0</v>
      </c>
      <c r="BE18" s="32">
        <f t="shared" si="19"/>
        <v>0</v>
      </c>
      <c r="BF18" s="32">
        <f t="shared" si="19"/>
        <v>0</v>
      </c>
      <c r="BG18" s="32">
        <f t="shared" si="19"/>
        <v>0</v>
      </c>
      <c r="BH18" s="32">
        <f t="shared" si="19"/>
        <v>0</v>
      </c>
      <c r="BI18" s="32">
        <f t="shared" si="19"/>
        <v>0</v>
      </c>
      <c r="BJ18" s="32">
        <f t="shared" si="19"/>
        <v>0</v>
      </c>
      <c r="BK18" s="32">
        <f t="shared" si="19"/>
        <v>0</v>
      </c>
      <c r="BL18" s="32">
        <f t="shared" si="19"/>
        <v>0</v>
      </c>
      <c r="BM18" s="32">
        <f t="shared" si="19"/>
        <v>0</v>
      </c>
      <c r="BN18" s="32">
        <f t="shared" si="19"/>
        <v>0</v>
      </c>
      <c r="BO18" s="32">
        <f t="shared" si="19"/>
        <v>0</v>
      </c>
      <c r="BP18" s="32">
        <f t="shared" si="19"/>
        <v>0</v>
      </c>
      <c r="BQ18" s="32">
        <f t="shared" ref="BQ18:CN18" si="20">IFERROR(BQ10/BQ$4,0)</f>
        <v>0</v>
      </c>
      <c r="BR18" s="32">
        <f t="shared" si="20"/>
        <v>0</v>
      </c>
      <c r="BS18" s="32">
        <f t="shared" si="20"/>
        <v>0</v>
      </c>
      <c r="BT18" s="32">
        <f t="shared" si="20"/>
        <v>0</v>
      </c>
      <c r="BU18" s="32">
        <f t="shared" si="20"/>
        <v>0</v>
      </c>
      <c r="BV18" s="32">
        <f t="shared" si="20"/>
        <v>0</v>
      </c>
      <c r="BW18" s="32">
        <f t="shared" si="20"/>
        <v>0</v>
      </c>
      <c r="BX18" s="32">
        <f t="shared" si="20"/>
        <v>0</v>
      </c>
      <c r="BY18" s="32">
        <f t="shared" si="20"/>
        <v>0</v>
      </c>
      <c r="BZ18" s="32">
        <f t="shared" si="20"/>
        <v>0</v>
      </c>
      <c r="CA18" s="32">
        <f t="shared" si="20"/>
        <v>0</v>
      </c>
      <c r="CB18" s="32">
        <f t="shared" si="20"/>
        <v>0</v>
      </c>
      <c r="CC18" s="32">
        <f t="shared" si="20"/>
        <v>0</v>
      </c>
      <c r="CD18" s="32">
        <f t="shared" si="20"/>
        <v>0</v>
      </c>
      <c r="CE18" s="32">
        <f t="shared" si="20"/>
        <v>0</v>
      </c>
      <c r="CF18" s="32">
        <f t="shared" si="20"/>
        <v>0</v>
      </c>
      <c r="CG18" s="32">
        <f t="shared" si="20"/>
        <v>0</v>
      </c>
      <c r="CH18" s="32">
        <f t="shared" si="20"/>
        <v>0</v>
      </c>
      <c r="CI18" s="32">
        <f t="shared" si="20"/>
        <v>0</v>
      </c>
      <c r="CJ18" s="32">
        <f t="shared" si="20"/>
        <v>0</v>
      </c>
      <c r="CK18" s="32">
        <f t="shared" si="20"/>
        <v>0</v>
      </c>
      <c r="CL18" s="32">
        <f t="shared" si="20"/>
        <v>0</v>
      </c>
      <c r="CM18" s="32">
        <f t="shared" si="20"/>
        <v>0</v>
      </c>
      <c r="CN18" s="32">
        <f t="shared" si="20"/>
        <v>0</v>
      </c>
      <c r="CO18" s="101"/>
      <c r="CQ18" s="5">
        <f t="shared" si="11"/>
        <v>0</v>
      </c>
    </row>
    <row r="19" spans="1:101" ht="15" customHeight="1" outlineLevel="1">
      <c r="A19" s="27"/>
      <c r="B19" s="28" t="s">
        <v>16</v>
      </c>
      <c r="C19" s="35" t="s">
        <v>31</v>
      </c>
      <c r="D19" s="35" t="s">
        <v>28</v>
      </c>
      <c r="E19" s="32">
        <f t="shared" ref="E19:AJ19" si="21">IFERROR(E11/E$4,0)</f>
        <v>0</v>
      </c>
      <c r="F19" s="32">
        <f t="shared" si="21"/>
        <v>0</v>
      </c>
      <c r="G19" s="32">
        <f t="shared" si="21"/>
        <v>0</v>
      </c>
      <c r="H19" s="32">
        <f t="shared" si="21"/>
        <v>0</v>
      </c>
      <c r="I19" s="32">
        <f t="shared" si="21"/>
        <v>0</v>
      </c>
      <c r="J19" s="32">
        <f t="shared" si="21"/>
        <v>0</v>
      </c>
      <c r="K19" s="32">
        <f t="shared" si="21"/>
        <v>0</v>
      </c>
      <c r="L19" s="32">
        <f t="shared" si="21"/>
        <v>0</v>
      </c>
      <c r="M19" s="32">
        <f t="shared" si="21"/>
        <v>0</v>
      </c>
      <c r="N19" s="32">
        <f t="shared" si="21"/>
        <v>0</v>
      </c>
      <c r="O19" s="32">
        <f t="shared" si="21"/>
        <v>0</v>
      </c>
      <c r="P19" s="32">
        <f t="shared" si="21"/>
        <v>0</v>
      </c>
      <c r="Q19" s="32">
        <f t="shared" si="21"/>
        <v>0</v>
      </c>
      <c r="R19" s="32">
        <f t="shared" si="21"/>
        <v>0</v>
      </c>
      <c r="S19" s="32">
        <f t="shared" si="21"/>
        <v>0</v>
      </c>
      <c r="T19" s="32">
        <f t="shared" si="21"/>
        <v>0</v>
      </c>
      <c r="U19" s="32">
        <f t="shared" si="21"/>
        <v>0</v>
      </c>
      <c r="V19" s="32">
        <f t="shared" si="21"/>
        <v>0</v>
      </c>
      <c r="W19" s="32">
        <f t="shared" si="21"/>
        <v>0</v>
      </c>
      <c r="X19" s="32">
        <f t="shared" si="21"/>
        <v>0</v>
      </c>
      <c r="Y19" s="32">
        <f t="shared" si="21"/>
        <v>0</v>
      </c>
      <c r="Z19" s="32">
        <f t="shared" si="21"/>
        <v>0</v>
      </c>
      <c r="AA19" s="32">
        <f t="shared" si="21"/>
        <v>0</v>
      </c>
      <c r="AB19" s="32">
        <f t="shared" si="21"/>
        <v>0</v>
      </c>
      <c r="AC19" s="32">
        <f t="shared" si="21"/>
        <v>0</v>
      </c>
      <c r="AD19" s="32">
        <f t="shared" si="21"/>
        <v>0</v>
      </c>
      <c r="AE19" s="32">
        <f t="shared" si="21"/>
        <v>0</v>
      </c>
      <c r="AF19" s="32">
        <f t="shared" si="21"/>
        <v>0</v>
      </c>
      <c r="AG19" s="32">
        <f t="shared" si="21"/>
        <v>0</v>
      </c>
      <c r="AH19" s="32">
        <f t="shared" si="21"/>
        <v>0</v>
      </c>
      <c r="AI19" s="32">
        <f t="shared" si="21"/>
        <v>0</v>
      </c>
      <c r="AJ19" s="32">
        <f t="shared" si="21"/>
        <v>0</v>
      </c>
      <c r="AK19" s="32">
        <f t="shared" ref="AK19:BP19" si="22">IFERROR(AK11/AK$4,0)</f>
        <v>0</v>
      </c>
      <c r="AL19" s="32">
        <f t="shared" si="22"/>
        <v>0</v>
      </c>
      <c r="AM19" s="32">
        <f t="shared" si="22"/>
        <v>0</v>
      </c>
      <c r="AN19" s="32">
        <f t="shared" si="22"/>
        <v>0</v>
      </c>
      <c r="AO19" s="32">
        <f t="shared" si="22"/>
        <v>0</v>
      </c>
      <c r="AP19" s="32">
        <f t="shared" si="22"/>
        <v>0</v>
      </c>
      <c r="AQ19" s="32">
        <f t="shared" si="22"/>
        <v>0</v>
      </c>
      <c r="AR19" s="32">
        <f t="shared" si="22"/>
        <v>0</v>
      </c>
      <c r="AS19" s="32">
        <f t="shared" si="22"/>
        <v>0</v>
      </c>
      <c r="AT19" s="32">
        <f t="shared" si="22"/>
        <v>0</v>
      </c>
      <c r="AU19" s="32">
        <f t="shared" si="22"/>
        <v>0</v>
      </c>
      <c r="AV19" s="32">
        <f t="shared" si="22"/>
        <v>0</v>
      </c>
      <c r="AW19" s="32">
        <f t="shared" si="22"/>
        <v>0</v>
      </c>
      <c r="AX19" s="32">
        <f t="shared" si="22"/>
        <v>0</v>
      </c>
      <c r="AY19" s="32">
        <f t="shared" si="22"/>
        <v>0</v>
      </c>
      <c r="AZ19" s="32">
        <f t="shared" si="22"/>
        <v>0</v>
      </c>
      <c r="BA19" s="32">
        <f t="shared" si="22"/>
        <v>0</v>
      </c>
      <c r="BB19" s="32">
        <f t="shared" si="22"/>
        <v>0</v>
      </c>
      <c r="BC19" s="32">
        <f t="shared" si="22"/>
        <v>0</v>
      </c>
      <c r="BD19" s="32">
        <f t="shared" si="22"/>
        <v>0</v>
      </c>
      <c r="BE19" s="32">
        <f t="shared" si="22"/>
        <v>0</v>
      </c>
      <c r="BF19" s="32">
        <f t="shared" si="22"/>
        <v>0</v>
      </c>
      <c r="BG19" s="32">
        <f t="shared" si="22"/>
        <v>0</v>
      </c>
      <c r="BH19" s="32">
        <f t="shared" si="22"/>
        <v>0</v>
      </c>
      <c r="BI19" s="32">
        <f t="shared" si="22"/>
        <v>0</v>
      </c>
      <c r="BJ19" s="32">
        <f t="shared" si="22"/>
        <v>0</v>
      </c>
      <c r="BK19" s="32">
        <f t="shared" si="22"/>
        <v>0</v>
      </c>
      <c r="BL19" s="32">
        <f t="shared" si="22"/>
        <v>0</v>
      </c>
      <c r="BM19" s="32">
        <f t="shared" si="22"/>
        <v>0</v>
      </c>
      <c r="BN19" s="32">
        <f t="shared" si="22"/>
        <v>0</v>
      </c>
      <c r="BO19" s="32">
        <f t="shared" si="22"/>
        <v>0</v>
      </c>
      <c r="BP19" s="32">
        <f t="shared" si="22"/>
        <v>0</v>
      </c>
      <c r="BQ19" s="32">
        <f t="shared" ref="BQ19:CN19" si="23">IFERROR(BQ11/BQ$4,0)</f>
        <v>0</v>
      </c>
      <c r="BR19" s="32">
        <f t="shared" si="23"/>
        <v>0</v>
      </c>
      <c r="BS19" s="32">
        <f t="shared" si="23"/>
        <v>0</v>
      </c>
      <c r="BT19" s="32">
        <f t="shared" si="23"/>
        <v>0</v>
      </c>
      <c r="BU19" s="32">
        <f t="shared" si="23"/>
        <v>0</v>
      </c>
      <c r="BV19" s="32">
        <f t="shared" si="23"/>
        <v>0</v>
      </c>
      <c r="BW19" s="32">
        <f t="shared" si="23"/>
        <v>0</v>
      </c>
      <c r="BX19" s="32">
        <f t="shared" si="23"/>
        <v>0</v>
      </c>
      <c r="BY19" s="32">
        <f t="shared" si="23"/>
        <v>0</v>
      </c>
      <c r="BZ19" s="32">
        <f t="shared" si="23"/>
        <v>0</v>
      </c>
      <c r="CA19" s="32">
        <f t="shared" si="23"/>
        <v>0</v>
      </c>
      <c r="CB19" s="32">
        <f t="shared" si="23"/>
        <v>0</v>
      </c>
      <c r="CC19" s="32">
        <f t="shared" si="23"/>
        <v>0</v>
      </c>
      <c r="CD19" s="32">
        <f t="shared" si="23"/>
        <v>0</v>
      </c>
      <c r="CE19" s="32">
        <f t="shared" si="23"/>
        <v>0</v>
      </c>
      <c r="CF19" s="32">
        <f t="shared" si="23"/>
        <v>0</v>
      </c>
      <c r="CG19" s="32">
        <f t="shared" si="23"/>
        <v>0</v>
      </c>
      <c r="CH19" s="32">
        <f t="shared" si="23"/>
        <v>0</v>
      </c>
      <c r="CI19" s="32">
        <f t="shared" si="23"/>
        <v>0</v>
      </c>
      <c r="CJ19" s="32">
        <f t="shared" si="23"/>
        <v>0</v>
      </c>
      <c r="CK19" s="32">
        <f t="shared" si="23"/>
        <v>0</v>
      </c>
      <c r="CL19" s="32">
        <f t="shared" si="23"/>
        <v>0</v>
      </c>
      <c r="CM19" s="32">
        <f t="shared" si="23"/>
        <v>0</v>
      </c>
      <c r="CN19" s="32">
        <f t="shared" si="23"/>
        <v>0</v>
      </c>
      <c r="CO19" s="101"/>
      <c r="CQ19" s="5">
        <f t="shared" si="11"/>
        <v>0</v>
      </c>
    </row>
    <row r="20" spans="1:101" ht="15" customHeight="1" outlineLevel="1">
      <c r="A20" s="27"/>
      <c r="B20" s="28" t="s">
        <v>17</v>
      </c>
      <c r="C20" s="35" t="s">
        <v>77</v>
      </c>
      <c r="D20" s="35" t="s">
        <v>29</v>
      </c>
      <c r="E20" s="32">
        <f t="shared" ref="E20:AJ20" si="24">IFERROR(E12/E$4,0)</f>
        <v>0</v>
      </c>
      <c r="F20" s="32">
        <f t="shared" si="24"/>
        <v>0</v>
      </c>
      <c r="G20" s="32">
        <f t="shared" si="24"/>
        <v>0</v>
      </c>
      <c r="H20" s="32">
        <f t="shared" si="24"/>
        <v>0</v>
      </c>
      <c r="I20" s="32">
        <f t="shared" si="24"/>
        <v>0</v>
      </c>
      <c r="J20" s="32">
        <f t="shared" si="24"/>
        <v>0</v>
      </c>
      <c r="K20" s="32">
        <f t="shared" si="24"/>
        <v>0</v>
      </c>
      <c r="L20" s="32">
        <f t="shared" si="24"/>
        <v>0</v>
      </c>
      <c r="M20" s="32">
        <f t="shared" si="24"/>
        <v>0</v>
      </c>
      <c r="N20" s="32">
        <f t="shared" si="24"/>
        <v>0</v>
      </c>
      <c r="O20" s="32">
        <f t="shared" si="24"/>
        <v>0</v>
      </c>
      <c r="P20" s="32">
        <f t="shared" si="24"/>
        <v>0</v>
      </c>
      <c r="Q20" s="32">
        <f t="shared" si="24"/>
        <v>0</v>
      </c>
      <c r="R20" s="32">
        <f t="shared" si="24"/>
        <v>0</v>
      </c>
      <c r="S20" s="32">
        <f t="shared" si="24"/>
        <v>0</v>
      </c>
      <c r="T20" s="32">
        <f t="shared" si="24"/>
        <v>0</v>
      </c>
      <c r="U20" s="32">
        <f t="shared" si="24"/>
        <v>0</v>
      </c>
      <c r="V20" s="32">
        <f t="shared" si="24"/>
        <v>0</v>
      </c>
      <c r="W20" s="32">
        <f t="shared" si="24"/>
        <v>0</v>
      </c>
      <c r="X20" s="32">
        <f t="shared" si="24"/>
        <v>0</v>
      </c>
      <c r="Y20" s="32">
        <f t="shared" si="24"/>
        <v>0</v>
      </c>
      <c r="Z20" s="32">
        <f t="shared" si="24"/>
        <v>0</v>
      </c>
      <c r="AA20" s="32">
        <f t="shared" si="24"/>
        <v>0</v>
      </c>
      <c r="AB20" s="32">
        <f t="shared" si="24"/>
        <v>0</v>
      </c>
      <c r="AC20" s="32">
        <f t="shared" si="24"/>
        <v>0</v>
      </c>
      <c r="AD20" s="32">
        <f t="shared" si="24"/>
        <v>0</v>
      </c>
      <c r="AE20" s="32">
        <f t="shared" si="24"/>
        <v>0</v>
      </c>
      <c r="AF20" s="32">
        <f t="shared" si="24"/>
        <v>0</v>
      </c>
      <c r="AG20" s="32">
        <f t="shared" si="24"/>
        <v>0</v>
      </c>
      <c r="AH20" s="32">
        <f t="shared" si="24"/>
        <v>0</v>
      </c>
      <c r="AI20" s="32">
        <f t="shared" si="24"/>
        <v>0</v>
      </c>
      <c r="AJ20" s="32">
        <f t="shared" si="24"/>
        <v>0</v>
      </c>
      <c r="AK20" s="32">
        <f t="shared" ref="AK20:BP20" si="25">IFERROR(AK12/AK$4,0)</f>
        <v>0</v>
      </c>
      <c r="AL20" s="32">
        <f t="shared" si="25"/>
        <v>0</v>
      </c>
      <c r="AM20" s="32">
        <f t="shared" si="25"/>
        <v>0</v>
      </c>
      <c r="AN20" s="32">
        <f t="shared" si="25"/>
        <v>0</v>
      </c>
      <c r="AO20" s="32">
        <f t="shared" si="25"/>
        <v>0</v>
      </c>
      <c r="AP20" s="32">
        <f t="shared" si="25"/>
        <v>0</v>
      </c>
      <c r="AQ20" s="32">
        <f t="shared" si="25"/>
        <v>0</v>
      </c>
      <c r="AR20" s="32">
        <f t="shared" si="25"/>
        <v>0</v>
      </c>
      <c r="AS20" s="32">
        <f t="shared" si="25"/>
        <v>0</v>
      </c>
      <c r="AT20" s="32">
        <f t="shared" si="25"/>
        <v>0</v>
      </c>
      <c r="AU20" s="32">
        <f t="shared" si="25"/>
        <v>0</v>
      </c>
      <c r="AV20" s="32">
        <f t="shared" si="25"/>
        <v>0</v>
      </c>
      <c r="AW20" s="32">
        <f t="shared" si="25"/>
        <v>0</v>
      </c>
      <c r="AX20" s="32">
        <f t="shared" si="25"/>
        <v>0</v>
      </c>
      <c r="AY20" s="32">
        <f t="shared" si="25"/>
        <v>0</v>
      </c>
      <c r="AZ20" s="32">
        <f t="shared" si="25"/>
        <v>0</v>
      </c>
      <c r="BA20" s="32">
        <f t="shared" si="25"/>
        <v>0</v>
      </c>
      <c r="BB20" s="32">
        <f t="shared" si="25"/>
        <v>0</v>
      </c>
      <c r="BC20" s="32">
        <f t="shared" si="25"/>
        <v>0</v>
      </c>
      <c r="BD20" s="32">
        <f t="shared" si="25"/>
        <v>0</v>
      </c>
      <c r="BE20" s="32">
        <f t="shared" si="25"/>
        <v>0</v>
      </c>
      <c r="BF20" s="32">
        <f t="shared" si="25"/>
        <v>0</v>
      </c>
      <c r="BG20" s="32">
        <f t="shared" si="25"/>
        <v>0</v>
      </c>
      <c r="BH20" s="32">
        <f t="shared" si="25"/>
        <v>0</v>
      </c>
      <c r="BI20" s="32">
        <f t="shared" si="25"/>
        <v>0</v>
      </c>
      <c r="BJ20" s="32">
        <f t="shared" si="25"/>
        <v>0</v>
      </c>
      <c r="BK20" s="32">
        <f t="shared" si="25"/>
        <v>0</v>
      </c>
      <c r="BL20" s="32">
        <f t="shared" si="25"/>
        <v>0</v>
      </c>
      <c r="BM20" s="32">
        <f t="shared" si="25"/>
        <v>0</v>
      </c>
      <c r="BN20" s="32">
        <f t="shared" si="25"/>
        <v>0</v>
      </c>
      <c r="BO20" s="32">
        <f t="shared" si="25"/>
        <v>0</v>
      </c>
      <c r="BP20" s="32">
        <f t="shared" si="25"/>
        <v>0</v>
      </c>
      <c r="BQ20" s="32">
        <f t="shared" ref="BQ20:CN20" si="26">IFERROR(BQ12/BQ$4,0)</f>
        <v>0</v>
      </c>
      <c r="BR20" s="32">
        <f t="shared" si="26"/>
        <v>0</v>
      </c>
      <c r="BS20" s="32">
        <f t="shared" si="26"/>
        <v>0</v>
      </c>
      <c r="BT20" s="32">
        <f t="shared" si="26"/>
        <v>0</v>
      </c>
      <c r="BU20" s="32">
        <f t="shared" si="26"/>
        <v>0</v>
      </c>
      <c r="BV20" s="32">
        <f t="shared" si="26"/>
        <v>0</v>
      </c>
      <c r="BW20" s="32">
        <f t="shared" si="26"/>
        <v>0</v>
      </c>
      <c r="BX20" s="32">
        <f t="shared" si="26"/>
        <v>0</v>
      </c>
      <c r="BY20" s="32">
        <f t="shared" si="26"/>
        <v>0</v>
      </c>
      <c r="BZ20" s="32">
        <f t="shared" si="26"/>
        <v>0</v>
      </c>
      <c r="CA20" s="32">
        <f t="shared" si="26"/>
        <v>0</v>
      </c>
      <c r="CB20" s="32">
        <f t="shared" si="26"/>
        <v>0</v>
      </c>
      <c r="CC20" s="32">
        <f t="shared" si="26"/>
        <v>0</v>
      </c>
      <c r="CD20" s="32">
        <f t="shared" si="26"/>
        <v>0</v>
      </c>
      <c r="CE20" s="32">
        <f t="shared" si="26"/>
        <v>0</v>
      </c>
      <c r="CF20" s="32">
        <f t="shared" si="26"/>
        <v>0</v>
      </c>
      <c r="CG20" s="32">
        <f t="shared" si="26"/>
        <v>0</v>
      </c>
      <c r="CH20" s="32">
        <f t="shared" si="26"/>
        <v>0</v>
      </c>
      <c r="CI20" s="32">
        <f t="shared" si="26"/>
        <v>0</v>
      </c>
      <c r="CJ20" s="32">
        <f t="shared" si="26"/>
        <v>0</v>
      </c>
      <c r="CK20" s="32">
        <f t="shared" si="26"/>
        <v>0</v>
      </c>
      <c r="CL20" s="32">
        <f t="shared" si="26"/>
        <v>0</v>
      </c>
      <c r="CM20" s="32">
        <f t="shared" si="26"/>
        <v>0</v>
      </c>
      <c r="CN20" s="32">
        <f t="shared" si="26"/>
        <v>0</v>
      </c>
      <c r="CO20" s="101"/>
      <c r="CQ20" s="5">
        <f t="shared" si="11"/>
        <v>0</v>
      </c>
    </row>
    <row r="21" spans="1:101" ht="15" customHeight="1">
      <c r="A21" s="78"/>
      <c r="B21" s="79"/>
      <c r="C21" s="80"/>
      <c r="D21" s="80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  <c r="CB21" s="81"/>
      <c r="CC21" s="81"/>
      <c r="CD21" s="81"/>
      <c r="CE21" s="81"/>
      <c r="CF21" s="81"/>
      <c r="CG21" s="81"/>
      <c r="CH21" s="81"/>
      <c r="CI21" s="81"/>
      <c r="CJ21" s="81"/>
      <c r="CK21" s="81"/>
      <c r="CL21" s="81"/>
      <c r="CM21" s="81"/>
      <c r="CN21" s="81"/>
      <c r="CO21" s="71"/>
      <c r="CU21" s="225"/>
    </row>
    <row r="22" spans="1:101" ht="15" customHeight="1">
      <c r="A22" s="75" t="s">
        <v>173</v>
      </c>
      <c r="B22" s="69"/>
      <c r="C22" s="70" t="s">
        <v>91</v>
      </c>
      <c r="D22" s="302" t="s">
        <v>44</v>
      </c>
      <c r="E22" s="113">
        <f>SUBTOTAL(9,E$23:E$28)</f>
        <v>1</v>
      </c>
      <c r="F22" s="113">
        <f t="shared" ref="F22:CN22" si="27">SUBTOTAL(9,F$23:F$28)</f>
        <v>1</v>
      </c>
      <c r="G22" s="113">
        <f t="shared" si="27"/>
        <v>1</v>
      </c>
      <c r="H22" s="113">
        <f t="shared" si="27"/>
        <v>1</v>
      </c>
      <c r="I22" s="113">
        <f t="shared" si="27"/>
        <v>1</v>
      </c>
      <c r="J22" s="113">
        <f t="shared" si="27"/>
        <v>1</v>
      </c>
      <c r="K22" s="113">
        <f t="shared" si="27"/>
        <v>1</v>
      </c>
      <c r="L22" s="113">
        <f t="shared" si="27"/>
        <v>1</v>
      </c>
      <c r="M22" s="113">
        <f t="shared" si="27"/>
        <v>1</v>
      </c>
      <c r="N22" s="113">
        <f t="shared" si="27"/>
        <v>1</v>
      </c>
      <c r="O22" s="113">
        <f t="shared" si="27"/>
        <v>1</v>
      </c>
      <c r="P22" s="113">
        <f t="shared" si="27"/>
        <v>1</v>
      </c>
      <c r="Q22" s="113">
        <f t="shared" si="27"/>
        <v>1</v>
      </c>
      <c r="R22" s="113">
        <f t="shared" si="27"/>
        <v>1</v>
      </c>
      <c r="S22" s="113">
        <f t="shared" si="27"/>
        <v>1</v>
      </c>
      <c r="T22" s="113">
        <f t="shared" si="27"/>
        <v>1</v>
      </c>
      <c r="U22" s="113">
        <f t="shared" si="27"/>
        <v>1</v>
      </c>
      <c r="V22" s="113">
        <f t="shared" si="27"/>
        <v>1</v>
      </c>
      <c r="W22" s="113">
        <f t="shared" si="27"/>
        <v>1</v>
      </c>
      <c r="X22" s="113">
        <f t="shared" si="27"/>
        <v>1</v>
      </c>
      <c r="Y22" s="113">
        <f t="shared" si="27"/>
        <v>1</v>
      </c>
      <c r="Z22" s="113">
        <f t="shared" si="27"/>
        <v>1</v>
      </c>
      <c r="AA22" s="113">
        <f t="shared" si="27"/>
        <v>2</v>
      </c>
      <c r="AB22" s="113">
        <f t="shared" si="27"/>
        <v>1</v>
      </c>
      <c r="AC22" s="113">
        <f t="shared" si="27"/>
        <v>0</v>
      </c>
      <c r="AD22" s="113">
        <f t="shared" si="27"/>
        <v>0</v>
      </c>
      <c r="AE22" s="113">
        <f t="shared" si="27"/>
        <v>0</v>
      </c>
      <c r="AF22" s="113">
        <f t="shared" si="27"/>
        <v>0</v>
      </c>
      <c r="AG22" s="113">
        <f t="shared" si="27"/>
        <v>0</v>
      </c>
      <c r="AH22" s="113">
        <f t="shared" si="27"/>
        <v>0</v>
      </c>
      <c r="AI22" s="113">
        <f t="shared" si="27"/>
        <v>0</v>
      </c>
      <c r="AJ22" s="113">
        <f t="shared" si="27"/>
        <v>0</v>
      </c>
      <c r="AK22" s="113">
        <f t="shared" si="27"/>
        <v>0</v>
      </c>
      <c r="AL22" s="113">
        <f t="shared" si="27"/>
        <v>0</v>
      </c>
      <c r="AM22" s="113">
        <f t="shared" si="27"/>
        <v>0</v>
      </c>
      <c r="AN22" s="113">
        <f t="shared" si="27"/>
        <v>0</v>
      </c>
      <c r="AO22" s="113">
        <f t="shared" si="27"/>
        <v>0</v>
      </c>
      <c r="AP22" s="113">
        <f t="shared" si="27"/>
        <v>0</v>
      </c>
      <c r="AQ22" s="113">
        <f t="shared" si="27"/>
        <v>0</v>
      </c>
      <c r="AR22" s="113">
        <f t="shared" si="27"/>
        <v>0</v>
      </c>
      <c r="AS22" s="113">
        <f t="shared" si="27"/>
        <v>0</v>
      </c>
      <c r="AT22" s="113">
        <f t="shared" si="27"/>
        <v>0</v>
      </c>
      <c r="AU22" s="113">
        <f t="shared" si="27"/>
        <v>0</v>
      </c>
      <c r="AV22" s="113">
        <f t="shared" si="27"/>
        <v>0</v>
      </c>
      <c r="AW22" s="113">
        <f t="shared" si="27"/>
        <v>0</v>
      </c>
      <c r="AX22" s="113">
        <f t="shared" si="27"/>
        <v>0</v>
      </c>
      <c r="AY22" s="113">
        <f t="shared" si="27"/>
        <v>0</v>
      </c>
      <c r="AZ22" s="113">
        <f t="shared" si="27"/>
        <v>0</v>
      </c>
      <c r="BA22" s="113">
        <f t="shared" si="27"/>
        <v>0</v>
      </c>
      <c r="BB22" s="113">
        <f t="shared" si="27"/>
        <v>0</v>
      </c>
      <c r="BC22" s="113">
        <f t="shared" si="27"/>
        <v>0</v>
      </c>
      <c r="BD22" s="113">
        <f t="shared" si="27"/>
        <v>0</v>
      </c>
      <c r="BE22" s="113">
        <f t="shared" si="27"/>
        <v>0</v>
      </c>
      <c r="BF22" s="113">
        <f t="shared" si="27"/>
        <v>0</v>
      </c>
      <c r="BG22" s="113">
        <f t="shared" si="27"/>
        <v>0</v>
      </c>
      <c r="BH22" s="113">
        <f t="shared" si="27"/>
        <v>0</v>
      </c>
      <c r="BI22" s="113">
        <f t="shared" si="27"/>
        <v>0</v>
      </c>
      <c r="BJ22" s="113">
        <f t="shared" si="27"/>
        <v>0</v>
      </c>
      <c r="BK22" s="113">
        <f t="shared" si="27"/>
        <v>0</v>
      </c>
      <c r="BL22" s="113">
        <f t="shared" si="27"/>
        <v>0</v>
      </c>
      <c r="BM22" s="113">
        <f t="shared" si="27"/>
        <v>0</v>
      </c>
      <c r="BN22" s="113">
        <f t="shared" si="27"/>
        <v>0</v>
      </c>
      <c r="BO22" s="113">
        <f t="shared" si="27"/>
        <v>0</v>
      </c>
      <c r="BP22" s="113">
        <f t="shared" si="27"/>
        <v>0</v>
      </c>
      <c r="BQ22" s="113">
        <f t="shared" si="27"/>
        <v>0</v>
      </c>
      <c r="BR22" s="113">
        <f t="shared" si="27"/>
        <v>0</v>
      </c>
      <c r="BS22" s="113">
        <f t="shared" si="27"/>
        <v>0</v>
      </c>
      <c r="BT22" s="113">
        <f t="shared" si="27"/>
        <v>0</v>
      </c>
      <c r="BU22" s="113">
        <f t="shared" si="27"/>
        <v>0</v>
      </c>
      <c r="BV22" s="113">
        <f t="shared" si="27"/>
        <v>0</v>
      </c>
      <c r="BW22" s="113">
        <f t="shared" si="27"/>
        <v>0</v>
      </c>
      <c r="BX22" s="113">
        <f t="shared" si="27"/>
        <v>0</v>
      </c>
      <c r="BY22" s="113">
        <f t="shared" si="27"/>
        <v>0</v>
      </c>
      <c r="BZ22" s="113">
        <f t="shared" si="27"/>
        <v>0</v>
      </c>
      <c r="CA22" s="113">
        <f t="shared" si="27"/>
        <v>0</v>
      </c>
      <c r="CB22" s="113">
        <f t="shared" si="27"/>
        <v>0</v>
      </c>
      <c r="CC22" s="113">
        <f t="shared" si="27"/>
        <v>0</v>
      </c>
      <c r="CD22" s="113">
        <f t="shared" si="27"/>
        <v>0</v>
      </c>
      <c r="CE22" s="113">
        <f t="shared" si="27"/>
        <v>0</v>
      </c>
      <c r="CF22" s="113">
        <f t="shared" si="27"/>
        <v>0</v>
      </c>
      <c r="CG22" s="113">
        <f t="shared" si="27"/>
        <v>0</v>
      </c>
      <c r="CH22" s="113">
        <f t="shared" si="27"/>
        <v>0</v>
      </c>
      <c r="CI22" s="113">
        <f t="shared" si="27"/>
        <v>0</v>
      </c>
      <c r="CJ22" s="113">
        <f t="shared" si="27"/>
        <v>0</v>
      </c>
      <c r="CK22" s="113">
        <f t="shared" si="27"/>
        <v>0</v>
      </c>
      <c r="CL22" s="113">
        <f t="shared" si="27"/>
        <v>0</v>
      </c>
      <c r="CM22" s="113">
        <f t="shared" si="27"/>
        <v>0</v>
      </c>
      <c r="CN22" s="113">
        <f t="shared" si="27"/>
        <v>0</v>
      </c>
      <c r="CO22" s="99"/>
      <c r="CP22" s="3"/>
      <c r="CQ22" s="106">
        <f>SUM(E22:CN22)</f>
        <v>25</v>
      </c>
      <c r="CR22" s="10"/>
      <c r="CS22" s="3"/>
      <c r="CT22" s="3"/>
      <c r="CU22" s="3"/>
      <c r="CV22" s="3"/>
      <c r="CW22" s="3"/>
    </row>
    <row r="23" spans="1:101" ht="15" customHeight="1" outlineLevel="1">
      <c r="A23" s="90"/>
      <c r="B23" s="91" t="s">
        <v>1</v>
      </c>
      <c r="C23" s="92" t="s">
        <v>18</v>
      </c>
      <c r="D23" s="303" t="s">
        <v>45</v>
      </c>
      <c r="E23" s="95">
        <v>1</v>
      </c>
      <c r="F23" s="95">
        <v>1</v>
      </c>
      <c r="G23" s="95">
        <v>1</v>
      </c>
      <c r="H23" s="95">
        <v>1</v>
      </c>
      <c r="I23" s="95">
        <v>1</v>
      </c>
      <c r="J23" s="95">
        <v>1</v>
      </c>
      <c r="K23" s="95">
        <v>1</v>
      </c>
      <c r="L23" s="95">
        <v>1</v>
      </c>
      <c r="M23" s="95">
        <v>1</v>
      </c>
      <c r="N23" s="95">
        <v>1</v>
      </c>
      <c r="O23" s="95">
        <v>1</v>
      </c>
      <c r="P23" s="95">
        <v>1</v>
      </c>
      <c r="Q23" s="95">
        <v>1</v>
      </c>
      <c r="R23" s="95">
        <v>1</v>
      </c>
      <c r="S23" s="95">
        <v>1</v>
      </c>
      <c r="T23" s="95">
        <v>1</v>
      </c>
      <c r="U23" s="95">
        <v>1</v>
      </c>
      <c r="V23" s="95">
        <v>1</v>
      </c>
      <c r="W23" s="95">
        <v>1</v>
      </c>
      <c r="X23" s="95">
        <v>1</v>
      </c>
      <c r="Y23" s="95">
        <v>1</v>
      </c>
      <c r="Z23" s="95">
        <v>1</v>
      </c>
      <c r="AA23" s="95">
        <f t="shared" ref="AA23:BQ23" si="28">ROUNDUP(AA15,0)</f>
        <v>2</v>
      </c>
      <c r="AB23" s="95">
        <f t="shared" si="28"/>
        <v>1</v>
      </c>
      <c r="AC23" s="95">
        <f t="shared" si="28"/>
        <v>0</v>
      </c>
      <c r="AD23" s="95">
        <f t="shared" si="28"/>
        <v>0</v>
      </c>
      <c r="AE23" s="95">
        <f t="shared" si="28"/>
        <v>0</v>
      </c>
      <c r="AF23" s="95">
        <f t="shared" si="28"/>
        <v>0</v>
      </c>
      <c r="AG23" s="95">
        <f t="shared" si="28"/>
        <v>0</v>
      </c>
      <c r="AH23" s="95">
        <f t="shared" si="28"/>
        <v>0</v>
      </c>
      <c r="AI23" s="95">
        <f t="shared" si="28"/>
        <v>0</v>
      </c>
      <c r="AJ23" s="95">
        <f t="shared" si="28"/>
        <v>0</v>
      </c>
      <c r="AK23" s="95">
        <f t="shared" si="28"/>
        <v>0</v>
      </c>
      <c r="AL23" s="95">
        <f t="shared" si="28"/>
        <v>0</v>
      </c>
      <c r="AM23" s="95">
        <f t="shared" si="28"/>
        <v>0</v>
      </c>
      <c r="AN23" s="95">
        <f t="shared" si="28"/>
        <v>0</v>
      </c>
      <c r="AO23" s="95">
        <f t="shared" si="28"/>
        <v>0</v>
      </c>
      <c r="AP23" s="95">
        <f t="shared" si="28"/>
        <v>0</v>
      </c>
      <c r="AQ23" s="95">
        <f t="shared" si="28"/>
        <v>0</v>
      </c>
      <c r="AR23" s="95">
        <f t="shared" si="28"/>
        <v>0</v>
      </c>
      <c r="AS23" s="95">
        <f t="shared" si="28"/>
        <v>0</v>
      </c>
      <c r="AT23" s="95">
        <f t="shared" si="28"/>
        <v>0</v>
      </c>
      <c r="AU23" s="95">
        <f t="shared" si="28"/>
        <v>0</v>
      </c>
      <c r="AV23" s="95">
        <f t="shared" si="28"/>
        <v>0</v>
      </c>
      <c r="AW23" s="95">
        <f t="shared" si="28"/>
        <v>0</v>
      </c>
      <c r="AX23" s="95">
        <f t="shared" si="28"/>
        <v>0</v>
      </c>
      <c r="AY23" s="95">
        <f t="shared" si="28"/>
        <v>0</v>
      </c>
      <c r="AZ23" s="95">
        <f t="shared" si="28"/>
        <v>0</v>
      </c>
      <c r="BA23" s="95">
        <f t="shared" si="28"/>
        <v>0</v>
      </c>
      <c r="BB23" s="95">
        <f t="shared" si="28"/>
        <v>0</v>
      </c>
      <c r="BC23" s="95">
        <f t="shared" si="28"/>
        <v>0</v>
      </c>
      <c r="BD23" s="95">
        <f t="shared" si="28"/>
        <v>0</v>
      </c>
      <c r="BE23" s="95">
        <f t="shared" si="28"/>
        <v>0</v>
      </c>
      <c r="BF23" s="95">
        <f t="shared" si="28"/>
        <v>0</v>
      </c>
      <c r="BG23" s="95">
        <f t="shared" si="28"/>
        <v>0</v>
      </c>
      <c r="BH23" s="95">
        <f t="shared" si="28"/>
        <v>0</v>
      </c>
      <c r="BI23" s="95">
        <f t="shared" si="28"/>
        <v>0</v>
      </c>
      <c r="BJ23" s="95">
        <f t="shared" si="28"/>
        <v>0</v>
      </c>
      <c r="BK23" s="95">
        <f t="shared" si="28"/>
        <v>0</v>
      </c>
      <c r="BL23" s="95">
        <f t="shared" si="28"/>
        <v>0</v>
      </c>
      <c r="BM23" s="95">
        <f t="shared" si="28"/>
        <v>0</v>
      </c>
      <c r="BN23" s="95">
        <f t="shared" si="28"/>
        <v>0</v>
      </c>
      <c r="BO23" s="95">
        <f t="shared" si="28"/>
        <v>0</v>
      </c>
      <c r="BP23" s="95">
        <f t="shared" si="28"/>
        <v>0</v>
      </c>
      <c r="BQ23" s="95">
        <f t="shared" si="28"/>
        <v>0</v>
      </c>
      <c r="BR23" s="95">
        <f t="shared" ref="BR23:CN23" si="29">ROUNDUP(BR15,0)</f>
        <v>0</v>
      </c>
      <c r="BS23" s="95">
        <f t="shared" si="29"/>
        <v>0</v>
      </c>
      <c r="BT23" s="95">
        <f t="shared" si="29"/>
        <v>0</v>
      </c>
      <c r="BU23" s="95">
        <f t="shared" si="29"/>
        <v>0</v>
      </c>
      <c r="BV23" s="95">
        <f t="shared" si="29"/>
        <v>0</v>
      </c>
      <c r="BW23" s="95">
        <f t="shared" si="29"/>
        <v>0</v>
      </c>
      <c r="BX23" s="95">
        <f t="shared" si="29"/>
        <v>0</v>
      </c>
      <c r="BY23" s="95">
        <f t="shared" si="29"/>
        <v>0</v>
      </c>
      <c r="BZ23" s="95">
        <f t="shared" si="29"/>
        <v>0</v>
      </c>
      <c r="CA23" s="95">
        <f t="shared" si="29"/>
        <v>0</v>
      </c>
      <c r="CB23" s="95">
        <f t="shared" si="29"/>
        <v>0</v>
      </c>
      <c r="CC23" s="95">
        <f t="shared" si="29"/>
        <v>0</v>
      </c>
      <c r="CD23" s="95">
        <f t="shared" si="29"/>
        <v>0</v>
      </c>
      <c r="CE23" s="95">
        <f t="shared" si="29"/>
        <v>0</v>
      </c>
      <c r="CF23" s="95">
        <f t="shared" si="29"/>
        <v>0</v>
      </c>
      <c r="CG23" s="95">
        <f t="shared" si="29"/>
        <v>0</v>
      </c>
      <c r="CH23" s="95">
        <f t="shared" si="29"/>
        <v>0</v>
      </c>
      <c r="CI23" s="95">
        <f t="shared" si="29"/>
        <v>0</v>
      </c>
      <c r="CJ23" s="95">
        <f t="shared" si="29"/>
        <v>0</v>
      </c>
      <c r="CK23" s="95">
        <f t="shared" si="29"/>
        <v>0</v>
      </c>
      <c r="CL23" s="95">
        <f t="shared" si="29"/>
        <v>0</v>
      </c>
      <c r="CM23" s="95">
        <f t="shared" si="29"/>
        <v>0</v>
      </c>
      <c r="CN23" s="95">
        <f t="shared" si="29"/>
        <v>0</v>
      </c>
      <c r="CO23" s="99"/>
      <c r="CP23" s="3"/>
      <c r="CQ23" s="5">
        <f t="shared" ref="CQ23:CQ28" si="30">SUM(E23:CN23)</f>
        <v>25</v>
      </c>
      <c r="CR23" s="10"/>
    </row>
    <row r="24" spans="1:101" ht="15" customHeight="1" outlineLevel="1">
      <c r="A24" s="90"/>
      <c r="B24" s="91" t="s">
        <v>21</v>
      </c>
      <c r="C24" s="92" t="s">
        <v>18</v>
      </c>
      <c r="D24" s="303" t="s">
        <v>46</v>
      </c>
      <c r="E24" s="94">
        <f t="shared" ref="E24:BP24" si="31">ROUNDUP(E16,0)</f>
        <v>0</v>
      </c>
      <c r="F24" s="94">
        <f t="shared" si="31"/>
        <v>0</v>
      </c>
      <c r="G24" s="94">
        <f t="shared" si="31"/>
        <v>0</v>
      </c>
      <c r="H24" s="94">
        <f t="shared" si="31"/>
        <v>0</v>
      </c>
      <c r="I24" s="94">
        <f t="shared" si="31"/>
        <v>0</v>
      </c>
      <c r="J24" s="94">
        <f t="shared" si="31"/>
        <v>0</v>
      </c>
      <c r="K24" s="94">
        <f t="shared" si="31"/>
        <v>0</v>
      </c>
      <c r="L24" s="94">
        <f t="shared" si="31"/>
        <v>0</v>
      </c>
      <c r="M24" s="94">
        <f t="shared" si="31"/>
        <v>0</v>
      </c>
      <c r="N24" s="94">
        <f t="shared" si="31"/>
        <v>0</v>
      </c>
      <c r="O24" s="94">
        <f t="shared" si="31"/>
        <v>0</v>
      </c>
      <c r="P24" s="94">
        <f t="shared" si="31"/>
        <v>0</v>
      </c>
      <c r="Q24" s="94">
        <f t="shared" si="31"/>
        <v>0</v>
      </c>
      <c r="R24" s="94">
        <f t="shared" si="31"/>
        <v>0</v>
      </c>
      <c r="S24" s="94">
        <f t="shared" si="31"/>
        <v>0</v>
      </c>
      <c r="T24" s="94">
        <f t="shared" si="31"/>
        <v>0</v>
      </c>
      <c r="U24" s="94">
        <f t="shared" si="31"/>
        <v>0</v>
      </c>
      <c r="V24" s="94">
        <f t="shared" si="31"/>
        <v>0</v>
      </c>
      <c r="W24" s="94">
        <f t="shared" si="31"/>
        <v>0</v>
      </c>
      <c r="X24" s="94">
        <f t="shared" si="31"/>
        <v>0</v>
      </c>
      <c r="Y24" s="94">
        <f t="shared" si="31"/>
        <v>0</v>
      </c>
      <c r="Z24" s="94">
        <f t="shared" si="31"/>
        <v>0</v>
      </c>
      <c r="AA24" s="94">
        <f t="shared" si="31"/>
        <v>0</v>
      </c>
      <c r="AB24" s="94">
        <f t="shared" si="31"/>
        <v>0</v>
      </c>
      <c r="AC24" s="94">
        <f t="shared" si="31"/>
        <v>0</v>
      </c>
      <c r="AD24" s="94">
        <f t="shared" si="31"/>
        <v>0</v>
      </c>
      <c r="AE24" s="94">
        <f t="shared" si="31"/>
        <v>0</v>
      </c>
      <c r="AF24" s="94">
        <f t="shared" si="31"/>
        <v>0</v>
      </c>
      <c r="AG24" s="94">
        <f t="shared" si="31"/>
        <v>0</v>
      </c>
      <c r="AH24" s="94">
        <f t="shared" si="31"/>
        <v>0</v>
      </c>
      <c r="AI24" s="94">
        <f t="shared" si="31"/>
        <v>0</v>
      </c>
      <c r="AJ24" s="94">
        <f t="shared" si="31"/>
        <v>0</v>
      </c>
      <c r="AK24" s="94">
        <f t="shared" si="31"/>
        <v>0</v>
      </c>
      <c r="AL24" s="94">
        <f t="shared" si="31"/>
        <v>0</v>
      </c>
      <c r="AM24" s="94">
        <f t="shared" si="31"/>
        <v>0</v>
      </c>
      <c r="AN24" s="94">
        <f t="shared" si="31"/>
        <v>0</v>
      </c>
      <c r="AO24" s="94">
        <f t="shared" si="31"/>
        <v>0</v>
      </c>
      <c r="AP24" s="94">
        <f t="shared" si="31"/>
        <v>0</v>
      </c>
      <c r="AQ24" s="94">
        <f t="shared" si="31"/>
        <v>0</v>
      </c>
      <c r="AR24" s="94">
        <f t="shared" si="31"/>
        <v>0</v>
      </c>
      <c r="AS24" s="94">
        <f t="shared" si="31"/>
        <v>0</v>
      </c>
      <c r="AT24" s="94">
        <f t="shared" si="31"/>
        <v>0</v>
      </c>
      <c r="AU24" s="94">
        <f t="shared" si="31"/>
        <v>0</v>
      </c>
      <c r="AV24" s="94">
        <f t="shared" si="31"/>
        <v>0</v>
      </c>
      <c r="AW24" s="94">
        <f t="shared" si="31"/>
        <v>0</v>
      </c>
      <c r="AX24" s="94">
        <f t="shared" si="31"/>
        <v>0</v>
      </c>
      <c r="AY24" s="94">
        <f t="shared" si="31"/>
        <v>0</v>
      </c>
      <c r="AZ24" s="94">
        <f t="shared" si="31"/>
        <v>0</v>
      </c>
      <c r="BA24" s="94">
        <f t="shared" si="31"/>
        <v>0</v>
      </c>
      <c r="BB24" s="94">
        <f t="shared" si="31"/>
        <v>0</v>
      </c>
      <c r="BC24" s="94">
        <f t="shared" si="31"/>
        <v>0</v>
      </c>
      <c r="BD24" s="94">
        <f t="shared" si="31"/>
        <v>0</v>
      </c>
      <c r="BE24" s="94">
        <f t="shared" si="31"/>
        <v>0</v>
      </c>
      <c r="BF24" s="94">
        <f t="shared" si="31"/>
        <v>0</v>
      </c>
      <c r="BG24" s="94">
        <f t="shared" si="31"/>
        <v>0</v>
      </c>
      <c r="BH24" s="94">
        <f t="shared" si="31"/>
        <v>0</v>
      </c>
      <c r="BI24" s="94">
        <f t="shared" si="31"/>
        <v>0</v>
      </c>
      <c r="BJ24" s="94">
        <f t="shared" si="31"/>
        <v>0</v>
      </c>
      <c r="BK24" s="94">
        <f t="shared" si="31"/>
        <v>0</v>
      </c>
      <c r="BL24" s="94">
        <f t="shared" si="31"/>
        <v>0</v>
      </c>
      <c r="BM24" s="94">
        <f t="shared" si="31"/>
        <v>0</v>
      </c>
      <c r="BN24" s="94">
        <f t="shared" si="31"/>
        <v>0</v>
      </c>
      <c r="BO24" s="94">
        <f t="shared" si="31"/>
        <v>0</v>
      </c>
      <c r="BP24" s="94">
        <f t="shared" si="31"/>
        <v>0</v>
      </c>
      <c r="BQ24" s="94">
        <f t="shared" ref="BQ24:CN24" si="32">ROUNDUP(BQ16,0)</f>
        <v>0</v>
      </c>
      <c r="BR24" s="94">
        <f t="shared" si="32"/>
        <v>0</v>
      </c>
      <c r="BS24" s="94">
        <f t="shared" si="32"/>
        <v>0</v>
      </c>
      <c r="BT24" s="94">
        <f t="shared" si="32"/>
        <v>0</v>
      </c>
      <c r="BU24" s="94">
        <f t="shared" si="32"/>
        <v>0</v>
      </c>
      <c r="BV24" s="94">
        <f t="shared" si="32"/>
        <v>0</v>
      </c>
      <c r="BW24" s="94">
        <f t="shared" si="32"/>
        <v>0</v>
      </c>
      <c r="BX24" s="94">
        <f t="shared" si="32"/>
        <v>0</v>
      </c>
      <c r="BY24" s="94">
        <f t="shared" si="32"/>
        <v>0</v>
      </c>
      <c r="BZ24" s="94">
        <f t="shared" si="32"/>
        <v>0</v>
      </c>
      <c r="CA24" s="94">
        <f t="shared" si="32"/>
        <v>0</v>
      </c>
      <c r="CB24" s="94">
        <f t="shared" si="32"/>
        <v>0</v>
      </c>
      <c r="CC24" s="94">
        <f t="shared" si="32"/>
        <v>0</v>
      </c>
      <c r="CD24" s="94">
        <f t="shared" si="32"/>
        <v>0</v>
      </c>
      <c r="CE24" s="94">
        <f t="shared" si="32"/>
        <v>0</v>
      </c>
      <c r="CF24" s="94">
        <f t="shared" si="32"/>
        <v>0</v>
      </c>
      <c r="CG24" s="94">
        <f t="shared" si="32"/>
        <v>0</v>
      </c>
      <c r="CH24" s="94">
        <f t="shared" si="32"/>
        <v>0</v>
      </c>
      <c r="CI24" s="94">
        <f t="shared" si="32"/>
        <v>0</v>
      </c>
      <c r="CJ24" s="94">
        <f t="shared" si="32"/>
        <v>0</v>
      </c>
      <c r="CK24" s="94">
        <f t="shared" si="32"/>
        <v>0</v>
      </c>
      <c r="CL24" s="94">
        <f t="shared" si="32"/>
        <v>0</v>
      </c>
      <c r="CM24" s="94">
        <f t="shared" si="32"/>
        <v>0</v>
      </c>
      <c r="CN24" s="94">
        <f t="shared" si="32"/>
        <v>0</v>
      </c>
      <c r="CO24" s="98"/>
      <c r="CQ24" s="5">
        <f t="shared" si="30"/>
        <v>0</v>
      </c>
      <c r="CU24" s="224"/>
    </row>
    <row r="25" spans="1:101" ht="15" customHeight="1" outlineLevel="1">
      <c r="A25" s="90"/>
      <c r="B25" s="91" t="s">
        <v>14</v>
      </c>
      <c r="C25" s="92" t="s">
        <v>18</v>
      </c>
      <c r="D25" s="303" t="s">
        <v>47</v>
      </c>
      <c r="E25" s="94">
        <f t="shared" ref="E25:BP25" si="33">ROUNDUP(E17,0)</f>
        <v>0</v>
      </c>
      <c r="F25" s="94">
        <f t="shared" si="33"/>
        <v>0</v>
      </c>
      <c r="G25" s="94">
        <f t="shared" si="33"/>
        <v>0</v>
      </c>
      <c r="H25" s="94">
        <f t="shared" si="33"/>
        <v>0</v>
      </c>
      <c r="I25" s="94">
        <f t="shared" si="33"/>
        <v>0</v>
      </c>
      <c r="J25" s="94">
        <f t="shared" si="33"/>
        <v>0</v>
      </c>
      <c r="K25" s="94">
        <f t="shared" si="33"/>
        <v>0</v>
      </c>
      <c r="L25" s="94">
        <f t="shared" si="33"/>
        <v>0</v>
      </c>
      <c r="M25" s="94">
        <f t="shared" si="33"/>
        <v>0</v>
      </c>
      <c r="N25" s="94">
        <f t="shared" si="33"/>
        <v>0</v>
      </c>
      <c r="O25" s="94">
        <f t="shared" si="33"/>
        <v>0</v>
      </c>
      <c r="P25" s="94">
        <f t="shared" si="33"/>
        <v>0</v>
      </c>
      <c r="Q25" s="94">
        <f t="shared" si="33"/>
        <v>0</v>
      </c>
      <c r="R25" s="94">
        <f t="shared" si="33"/>
        <v>0</v>
      </c>
      <c r="S25" s="94">
        <f t="shared" si="33"/>
        <v>0</v>
      </c>
      <c r="T25" s="94">
        <f t="shared" si="33"/>
        <v>0</v>
      </c>
      <c r="U25" s="94">
        <f t="shared" si="33"/>
        <v>0</v>
      </c>
      <c r="V25" s="94">
        <f t="shared" si="33"/>
        <v>0</v>
      </c>
      <c r="W25" s="94">
        <f t="shared" si="33"/>
        <v>0</v>
      </c>
      <c r="X25" s="94">
        <f t="shared" si="33"/>
        <v>0</v>
      </c>
      <c r="Y25" s="94">
        <f t="shared" si="33"/>
        <v>0</v>
      </c>
      <c r="Z25" s="94">
        <f t="shared" si="33"/>
        <v>0</v>
      </c>
      <c r="AA25" s="94">
        <f t="shared" si="33"/>
        <v>0</v>
      </c>
      <c r="AB25" s="94">
        <f t="shared" si="33"/>
        <v>0</v>
      </c>
      <c r="AC25" s="94">
        <f t="shared" si="33"/>
        <v>0</v>
      </c>
      <c r="AD25" s="94">
        <f t="shared" si="33"/>
        <v>0</v>
      </c>
      <c r="AE25" s="94">
        <f t="shared" si="33"/>
        <v>0</v>
      </c>
      <c r="AF25" s="94">
        <f t="shared" si="33"/>
        <v>0</v>
      </c>
      <c r="AG25" s="94">
        <f t="shared" si="33"/>
        <v>0</v>
      </c>
      <c r="AH25" s="94">
        <f t="shared" si="33"/>
        <v>0</v>
      </c>
      <c r="AI25" s="94">
        <f t="shared" si="33"/>
        <v>0</v>
      </c>
      <c r="AJ25" s="94">
        <f t="shared" si="33"/>
        <v>0</v>
      </c>
      <c r="AK25" s="94">
        <f t="shared" si="33"/>
        <v>0</v>
      </c>
      <c r="AL25" s="94">
        <f t="shared" si="33"/>
        <v>0</v>
      </c>
      <c r="AM25" s="94">
        <f t="shared" si="33"/>
        <v>0</v>
      </c>
      <c r="AN25" s="94">
        <f t="shared" si="33"/>
        <v>0</v>
      </c>
      <c r="AO25" s="94">
        <f t="shared" si="33"/>
        <v>0</v>
      </c>
      <c r="AP25" s="94">
        <f t="shared" si="33"/>
        <v>0</v>
      </c>
      <c r="AQ25" s="94">
        <f t="shared" si="33"/>
        <v>0</v>
      </c>
      <c r="AR25" s="94">
        <f t="shared" si="33"/>
        <v>0</v>
      </c>
      <c r="AS25" s="94">
        <f t="shared" si="33"/>
        <v>0</v>
      </c>
      <c r="AT25" s="94">
        <f t="shared" si="33"/>
        <v>0</v>
      </c>
      <c r="AU25" s="94">
        <f t="shared" si="33"/>
        <v>0</v>
      </c>
      <c r="AV25" s="94">
        <f t="shared" si="33"/>
        <v>0</v>
      </c>
      <c r="AW25" s="94">
        <f t="shared" si="33"/>
        <v>0</v>
      </c>
      <c r="AX25" s="94">
        <f t="shared" si="33"/>
        <v>0</v>
      </c>
      <c r="AY25" s="94">
        <f t="shared" si="33"/>
        <v>0</v>
      </c>
      <c r="AZ25" s="94">
        <f t="shared" si="33"/>
        <v>0</v>
      </c>
      <c r="BA25" s="94">
        <f t="shared" si="33"/>
        <v>0</v>
      </c>
      <c r="BB25" s="94">
        <f t="shared" si="33"/>
        <v>0</v>
      </c>
      <c r="BC25" s="94">
        <f t="shared" si="33"/>
        <v>0</v>
      </c>
      <c r="BD25" s="94">
        <f t="shared" si="33"/>
        <v>0</v>
      </c>
      <c r="BE25" s="94">
        <f t="shared" si="33"/>
        <v>0</v>
      </c>
      <c r="BF25" s="94">
        <f t="shared" si="33"/>
        <v>0</v>
      </c>
      <c r="BG25" s="94">
        <f t="shared" si="33"/>
        <v>0</v>
      </c>
      <c r="BH25" s="94">
        <f t="shared" si="33"/>
        <v>0</v>
      </c>
      <c r="BI25" s="94">
        <f t="shared" si="33"/>
        <v>0</v>
      </c>
      <c r="BJ25" s="94">
        <f t="shared" si="33"/>
        <v>0</v>
      </c>
      <c r="BK25" s="94">
        <f t="shared" si="33"/>
        <v>0</v>
      </c>
      <c r="BL25" s="94">
        <f t="shared" si="33"/>
        <v>0</v>
      </c>
      <c r="BM25" s="94">
        <f t="shared" si="33"/>
        <v>0</v>
      </c>
      <c r="BN25" s="94">
        <f t="shared" si="33"/>
        <v>0</v>
      </c>
      <c r="BO25" s="94">
        <f t="shared" si="33"/>
        <v>0</v>
      </c>
      <c r="BP25" s="94">
        <f t="shared" si="33"/>
        <v>0</v>
      </c>
      <c r="BQ25" s="94">
        <f t="shared" ref="BQ25:CN25" si="34">ROUNDUP(BQ17,0)</f>
        <v>0</v>
      </c>
      <c r="BR25" s="94">
        <f t="shared" si="34"/>
        <v>0</v>
      </c>
      <c r="BS25" s="94">
        <f t="shared" si="34"/>
        <v>0</v>
      </c>
      <c r="BT25" s="94">
        <f t="shared" si="34"/>
        <v>0</v>
      </c>
      <c r="BU25" s="94">
        <f t="shared" si="34"/>
        <v>0</v>
      </c>
      <c r="BV25" s="94">
        <f t="shared" si="34"/>
        <v>0</v>
      </c>
      <c r="BW25" s="94">
        <f t="shared" si="34"/>
        <v>0</v>
      </c>
      <c r="BX25" s="94">
        <f t="shared" si="34"/>
        <v>0</v>
      </c>
      <c r="BY25" s="94">
        <f t="shared" si="34"/>
        <v>0</v>
      </c>
      <c r="BZ25" s="94">
        <f t="shared" si="34"/>
        <v>0</v>
      </c>
      <c r="CA25" s="94">
        <f t="shared" si="34"/>
        <v>0</v>
      </c>
      <c r="CB25" s="94">
        <f t="shared" si="34"/>
        <v>0</v>
      </c>
      <c r="CC25" s="94">
        <f t="shared" si="34"/>
        <v>0</v>
      </c>
      <c r="CD25" s="94">
        <f t="shared" si="34"/>
        <v>0</v>
      </c>
      <c r="CE25" s="94">
        <f t="shared" si="34"/>
        <v>0</v>
      </c>
      <c r="CF25" s="94">
        <f t="shared" si="34"/>
        <v>0</v>
      </c>
      <c r="CG25" s="94">
        <f t="shared" si="34"/>
        <v>0</v>
      </c>
      <c r="CH25" s="94">
        <f t="shared" si="34"/>
        <v>0</v>
      </c>
      <c r="CI25" s="94">
        <f t="shared" si="34"/>
        <v>0</v>
      </c>
      <c r="CJ25" s="94">
        <f t="shared" si="34"/>
        <v>0</v>
      </c>
      <c r="CK25" s="94">
        <f t="shared" si="34"/>
        <v>0</v>
      </c>
      <c r="CL25" s="94">
        <f t="shared" si="34"/>
        <v>0</v>
      </c>
      <c r="CM25" s="94">
        <f t="shared" si="34"/>
        <v>0</v>
      </c>
      <c r="CN25" s="94">
        <f t="shared" si="34"/>
        <v>0</v>
      </c>
      <c r="CO25" s="98"/>
      <c r="CQ25" s="5">
        <f t="shared" si="30"/>
        <v>0</v>
      </c>
    </row>
    <row r="26" spans="1:101" ht="15" customHeight="1" outlineLevel="1">
      <c r="A26" s="90"/>
      <c r="B26" s="91" t="s">
        <v>22</v>
      </c>
      <c r="C26" s="92" t="s">
        <v>18</v>
      </c>
      <c r="D26" s="303" t="s">
        <v>48</v>
      </c>
      <c r="E26" s="94">
        <f t="shared" ref="E26:BP26" si="35">ROUNDUP(E18,0)</f>
        <v>0</v>
      </c>
      <c r="F26" s="94">
        <f t="shared" si="35"/>
        <v>0</v>
      </c>
      <c r="G26" s="94">
        <f t="shared" si="35"/>
        <v>0</v>
      </c>
      <c r="H26" s="94">
        <f t="shared" si="35"/>
        <v>0</v>
      </c>
      <c r="I26" s="94">
        <f t="shared" si="35"/>
        <v>0</v>
      </c>
      <c r="J26" s="94">
        <f t="shared" si="35"/>
        <v>0</v>
      </c>
      <c r="K26" s="94">
        <f t="shared" si="35"/>
        <v>0</v>
      </c>
      <c r="L26" s="94">
        <f t="shared" si="35"/>
        <v>0</v>
      </c>
      <c r="M26" s="94">
        <f t="shared" si="35"/>
        <v>0</v>
      </c>
      <c r="N26" s="94">
        <f t="shared" si="35"/>
        <v>0</v>
      </c>
      <c r="O26" s="94">
        <f t="shared" si="35"/>
        <v>0</v>
      </c>
      <c r="P26" s="94">
        <f t="shared" si="35"/>
        <v>0</v>
      </c>
      <c r="Q26" s="94">
        <f t="shared" si="35"/>
        <v>0</v>
      </c>
      <c r="R26" s="94">
        <f t="shared" si="35"/>
        <v>0</v>
      </c>
      <c r="S26" s="94">
        <f t="shared" si="35"/>
        <v>0</v>
      </c>
      <c r="T26" s="94">
        <f t="shared" si="35"/>
        <v>0</v>
      </c>
      <c r="U26" s="94">
        <f t="shared" si="35"/>
        <v>0</v>
      </c>
      <c r="V26" s="94">
        <f t="shared" si="35"/>
        <v>0</v>
      </c>
      <c r="W26" s="94">
        <f t="shared" si="35"/>
        <v>0</v>
      </c>
      <c r="X26" s="94">
        <f t="shared" si="35"/>
        <v>0</v>
      </c>
      <c r="Y26" s="94">
        <f t="shared" si="35"/>
        <v>0</v>
      </c>
      <c r="Z26" s="94">
        <f t="shared" si="35"/>
        <v>0</v>
      </c>
      <c r="AA26" s="94">
        <f t="shared" si="35"/>
        <v>0</v>
      </c>
      <c r="AB26" s="94">
        <f t="shared" si="35"/>
        <v>0</v>
      </c>
      <c r="AC26" s="94">
        <f t="shared" si="35"/>
        <v>0</v>
      </c>
      <c r="AD26" s="94">
        <f t="shared" si="35"/>
        <v>0</v>
      </c>
      <c r="AE26" s="94">
        <f t="shared" si="35"/>
        <v>0</v>
      </c>
      <c r="AF26" s="94">
        <f t="shared" si="35"/>
        <v>0</v>
      </c>
      <c r="AG26" s="94">
        <f t="shared" si="35"/>
        <v>0</v>
      </c>
      <c r="AH26" s="94">
        <f t="shared" si="35"/>
        <v>0</v>
      </c>
      <c r="AI26" s="94">
        <f t="shared" si="35"/>
        <v>0</v>
      </c>
      <c r="AJ26" s="94">
        <f t="shared" si="35"/>
        <v>0</v>
      </c>
      <c r="AK26" s="94">
        <f t="shared" si="35"/>
        <v>0</v>
      </c>
      <c r="AL26" s="94">
        <f t="shared" si="35"/>
        <v>0</v>
      </c>
      <c r="AM26" s="94">
        <f t="shared" si="35"/>
        <v>0</v>
      </c>
      <c r="AN26" s="94">
        <f t="shared" si="35"/>
        <v>0</v>
      </c>
      <c r="AO26" s="94">
        <f t="shared" si="35"/>
        <v>0</v>
      </c>
      <c r="AP26" s="94">
        <f t="shared" si="35"/>
        <v>0</v>
      </c>
      <c r="AQ26" s="94">
        <f t="shared" si="35"/>
        <v>0</v>
      </c>
      <c r="AR26" s="94">
        <f t="shared" si="35"/>
        <v>0</v>
      </c>
      <c r="AS26" s="94">
        <f t="shared" si="35"/>
        <v>0</v>
      </c>
      <c r="AT26" s="94">
        <f t="shared" si="35"/>
        <v>0</v>
      </c>
      <c r="AU26" s="94">
        <f t="shared" si="35"/>
        <v>0</v>
      </c>
      <c r="AV26" s="94">
        <f t="shared" si="35"/>
        <v>0</v>
      </c>
      <c r="AW26" s="94">
        <f t="shared" si="35"/>
        <v>0</v>
      </c>
      <c r="AX26" s="94">
        <f t="shared" si="35"/>
        <v>0</v>
      </c>
      <c r="AY26" s="94">
        <f t="shared" si="35"/>
        <v>0</v>
      </c>
      <c r="AZ26" s="94">
        <f t="shared" si="35"/>
        <v>0</v>
      </c>
      <c r="BA26" s="94">
        <f t="shared" si="35"/>
        <v>0</v>
      </c>
      <c r="BB26" s="94">
        <f t="shared" si="35"/>
        <v>0</v>
      </c>
      <c r="BC26" s="94">
        <f t="shared" si="35"/>
        <v>0</v>
      </c>
      <c r="BD26" s="94">
        <f t="shared" si="35"/>
        <v>0</v>
      </c>
      <c r="BE26" s="94">
        <f t="shared" si="35"/>
        <v>0</v>
      </c>
      <c r="BF26" s="94">
        <f t="shared" si="35"/>
        <v>0</v>
      </c>
      <c r="BG26" s="94">
        <f t="shared" si="35"/>
        <v>0</v>
      </c>
      <c r="BH26" s="94">
        <f t="shared" si="35"/>
        <v>0</v>
      </c>
      <c r="BI26" s="94">
        <f t="shared" si="35"/>
        <v>0</v>
      </c>
      <c r="BJ26" s="94">
        <f t="shared" si="35"/>
        <v>0</v>
      </c>
      <c r="BK26" s="94">
        <f t="shared" si="35"/>
        <v>0</v>
      </c>
      <c r="BL26" s="94">
        <f t="shared" si="35"/>
        <v>0</v>
      </c>
      <c r="BM26" s="94">
        <f t="shared" si="35"/>
        <v>0</v>
      </c>
      <c r="BN26" s="94">
        <f t="shared" si="35"/>
        <v>0</v>
      </c>
      <c r="BO26" s="94">
        <f t="shared" si="35"/>
        <v>0</v>
      </c>
      <c r="BP26" s="94">
        <f t="shared" si="35"/>
        <v>0</v>
      </c>
      <c r="BQ26" s="94">
        <f t="shared" ref="BQ26:CN26" si="36">ROUNDUP(BQ18,0)</f>
        <v>0</v>
      </c>
      <c r="BR26" s="94">
        <f t="shared" si="36"/>
        <v>0</v>
      </c>
      <c r="BS26" s="94">
        <f t="shared" si="36"/>
        <v>0</v>
      </c>
      <c r="BT26" s="94">
        <f t="shared" si="36"/>
        <v>0</v>
      </c>
      <c r="BU26" s="94">
        <f t="shared" si="36"/>
        <v>0</v>
      </c>
      <c r="BV26" s="94">
        <f t="shared" si="36"/>
        <v>0</v>
      </c>
      <c r="BW26" s="94">
        <f t="shared" si="36"/>
        <v>0</v>
      </c>
      <c r="BX26" s="94">
        <f t="shared" si="36"/>
        <v>0</v>
      </c>
      <c r="BY26" s="94">
        <f t="shared" si="36"/>
        <v>0</v>
      </c>
      <c r="BZ26" s="94">
        <f t="shared" si="36"/>
        <v>0</v>
      </c>
      <c r="CA26" s="94">
        <f t="shared" si="36"/>
        <v>0</v>
      </c>
      <c r="CB26" s="94">
        <f t="shared" si="36"/>
        <v>0</v>
      </c>
      <c r="CC26" s="94">
        <f t="shared" si="36"/>
        <v>0</v>
      </c>
      <c r="CD26" s="94">
        <f t="shared" si="36"/>
        <v>0</v>
      </c>
      <c r="CE26" s="94">
        <f t="shared" si="36"/>
        <v>0</v>
      </c>
      <c r="CF26" s="94">
        <f t="shared" si="36"/>
        <v>0</v>
      </c>
      <c r="CG26" s="94">
        <f t="shared" si="36"/>
        <v>0</v>
      </c>
      <c r="CH26" s="94">
        <f t="shared" si="36"/>
        <v>0</v>
      </c>
      <c r="CI26" s="94">
        <f t="shared" si="36"/>
        <v>0</v>
      </c>
      <c r="CJ26" s="94">
        <f t="shared" si="36"/>
        <v>0</v>
      </c>
      <c r="CK26" s="94">
        <f t="shared" si="36"/>
        <v>0</v>
      </c>
      <c r="CL26" s="94">
        <f t="shared" si="36"/>
        <v>0</v>
      </c>
      <c r="CM26" s="94">
        <f t="shared" si="36"/>
        <v>0</v>
      </c>
      <c r="CN26" s="94">
        <f t="shared" si="36"/>
        <v>0</v>
      </c>
      <c r="CO26" s="98"/>
      <c r="CQ26" s="5">
        <f t="shared" si="30"/>
        <v>0</v>
      </c>
    </row>
    <row r="27" spans="1:101" ht="15" customHeight="1" outlineLevel="1">
      <c r="A27" s="90"/>
      <c r="B27" s="91" t="s">
        <v>16</v>
      </c>
      <c r="C27" s="92" t="s">
        <v>18</v>
      </c>
      <c r="D27" s="303" t="s">
        <v>49</v>
      </c>
      <c r="E27" s="94">
        <f t="shared" ref="E27:BP27" si="37">ROUNDUP(E19,0)</f>
        <v>0</v>
      </c>
      <c r="F27" s="94">
        <f t="shared" si="37"/>
        <v>0</v>
      </c>
      <c r="G27" s="94">
        <f t="shared" si="37"/>
        <v>0</v>
      </c>
      <c r="H27" s="94">
        <f t="shared" si="37"/>
        <v>0</v>
      </c>
      <c r="I27" s="94">
        <f t="shared" si="37"/>
        <v>0</v>
      </c>
      <c r="J27" s="94">
        <f t="shared" si="37"/>
        <v>0</v>
      </c>
      <c r="K27" s="94">
        <f t="shared" si="37"/>
        <v>0</v>
      </c>
      <c r="L27" s="94">
        <f t="shared" si="37"/>
        <v>0</v>
      </c>
      <c r="M27" s="94">
        <f t="shared" si="37"/>
        <v>0</v>
      </c>
      <c r="N27" s="94">
        <f t="shared" si="37"/>
        <v>0</v>
      </c>
      <c r="O27" s="94">
        <f t="shared" si="37"/>
        <v>0</v>
      </c>
      <c r="P27" s="94">
        <f t="shared" si="37"/>
        <v>0</v>
      </c>
      <c r="Q27" s="94">
        <f t="shared" si="37"/>
        <v>0</v>
      </c>
      <c r="R27" s="94">
        <f t="shared" si="37"/>
        <v>0</v>
      </c>
      <c r="S27" s="94">
        <f t="shared" si="37"/>
        <v>0</v>
      </c>
      <c r="T27" s="94">
        <f t="shared" si="37"/>
        <v>0</v>
      </c>
      <c r="U27" s="94">
        <f t="shared" si="37"/>
        <v>0</v>
      </c>
      <c r="V27" s="94">
        <f t="shared" si="37"/>
        <v>0</v>
      </c>
      <c r="W27" s="94">
        <f t="shared" si="37"/>
        <v>0</v>
      </c>
      <c r="X27" s="94">
        <f t="shared" si="37"/>
        <v>0</v>
      </c>
      <c r="Y27" s="94">
        <f t="shared" si="37"/>
        <v>0</v>
      </c>
      <c r="Z27" s="94">
        <f t="shared" si="37"/>
        <v>0</v>
      </c>
      <c r="AA27" s="94">
        <f t="shared" si="37"/>
        <v>0</v>
      </c>
      <c r="AB27" s="94">
        <f t="shared" si="37"/>
        <v>0</v>
      </c>
      <c r="AC27" s="94">
        <f t="shared" si="37"/>
        <v>0</v>
      </c>
      <c r="AD27" s="94">
        <f t="shared" si="37"/>
        <v>0</v>
      </c>
      <c r="AE27" s="94">
        <f t="shared" si="37"/>
        <v>0</v>
      </c>
      <c r="AF27" s="94">
        <f t="shared" si="37"/>
        <v>0</v>
      </c>
      <c r="AG27" s="94">
        <f t="shared" si="37"/>
        <v>0</v>
      </c>
      <c r="AH27" s="94">
        <f t="shared" si="37"/>
        <v>0</v>
      </c>
      <c r="AI27" s="94">
        <f t="shared" si="37"/>
        <v>0</v>
      </c>
      <c r="AJ27" s="94">
        <f t="shared" si="37"/>
        <v>0</v>
      </c>
      <c r="AK27" s="94">
        <f t="shared" si="37"/>
        <v>0</v>
      </c>
      <c r="AL27" s="94">
        <f t="shared" si="37"/>
        <v>0</v>
      </c>
      <c r="AM27" s="94">
        <f t="shared" si="37"/>
        <v>0</v>
      </c>
      <c r="AN27" s="94">
        <f t="shared" si="37"/>
        <v>0</v>
      </c>
      <c r="AO27" s="94">
        <f t="shared" si="37"/>
        <v>0</v>
      </c>
      <c r="AP27" s="94">
        <f t="shared" si="37"/>
        <v>0</v>
      </c>
      <c r="AQ27" s="94">
        <f t="shared" si="37"/>
        <v>0</v>
      </c>
      <c r="AR27" s="94">
        <f t="shared" si="37"/>
        <v>0</v>
      </c>
      <c r="AS27" s="94">
        <f t="shared" si="37"/>
        <v>0</v>
      </c>
      <c r="AT27" s="94">
        <f t="shared" si="37"/>
        <v>0</v>
      </c>
      <c r="AU27" s="94">
        <f t="shared" si="37"/>
        <v>0</v>
      </c>
      <c r="AV27" s="94">
        <f t="shared" si="37"/>
        <v>0</v>
      </c>
      <c r="AW27" s="94">
        <f t="shared" si="37"/>
        <v>0</v>
      </c>
      <c r="AX27" s="94">
        <f t="shared" si="37"/>
        <v>0</v>
      </c>
      <c r="AY27" s="94">
        <f t="shared" si="37"/>
        <v>0</v>
      </c>
      <c r="AZ27" s="94">
        <f t="shared" si="37"/>
        <v>0</v>
      </c>
      <c r="BA27" s="94">
        <f t="shared" si="37"/>
        <v>0</v>
      </c>
      <c r="BB27" s="94">
        <f t="shared" si="37"/>
        <v>0</v>
      </c>
      <c r="BC27" s="94">
        <f t="shared" si="37"/>
        <v>0</v>
      </c>
      <c r="BD27" s="94">
        <f t="shared" si="37"/>
        <v>0</v>
      </c>
      <c r="BE27" s="94">
        <f t="shared" si="37"/>
        <v>0</v>
      </c>
      <c r="BF27" s="94">
        <f t="shared" si="37"/>
        <v>0</v>
      </c>
      <c r="BG27" s="94">
        <f t="shared" si="37"/>
        <v>0</v>
      </c>
      <c r="BH27" s="94">
        <f t="shared" si="37"/>
        <v>0</v>
      </c>
      <c r="BI27" s="94">
        <f t="shared" si="37"/>
        <v>0</v>
      </c>
      <c r="BJ27" s="94">
        <f t="shared" si="37"/>
        <v>0</v>
      </c>
      <c r="BK27" s="94">
        <f t="shared" si="37"/>
        <v>0</v>
      </c>
      <c r="BL27" s="94">
        <f t="shared" si="37"/>
        <v>0</v>
      </c>
      <c r="BM27" s="94">
        <f t="shared" si="37"/>
        <v>0</v>
      </c>
      <c r="BN27" s="94">
        <f t="shared" si="37"/>
        <v>0</v>
      </c>
      <c r="BO27" s="94">
        <f t="shared" si="37"/>
        <v>0</v>
      </c>
      <c r="BP27" s="94">
        <f t="shared" si="37"/>
        <v>0</v>
      </c>
      <c r="BQ27" s="94">
        <f t="shared" ref="BQ27:CN27" si="38">ROUNDUP(BQ19,0)</f>
        <v>0</v>
      </c>
      <c r="BR27" s="94">
        <f t="shared" si="38"/>
        <v>0</v>
      </c>
      <c r="BS27" s="94">
        <f t="shared" si="38"/>
        <v>0</v>
      </c>
      <c r="BT27" s="94">
        <f t="shared" si="38"/>
        <v>0</v>
      </c>
      <c r="BU27" s="94">
        <f t="shared" si="38"/>
        <v>0</v>
      </c>
      <c r="BV27" s="94">
        <f t="shared" si="38"/>
        <v>0</v>
      </c>
      <c r="BW27" s="94">
        <f t="shared" si="38"/>
        <v>0</v>
      </c>
      <c r="BX27" s="94">
        <f t="shared" si="38"/>
        <v>0</v>
      </c>
      <c r="BY27" s="94">
        <f t="shared" si="38"/>
        <v>0</v>
      </c>
      <c r="BZ27" s="94">
        <f t="shared" si="38"/>
        <v>0</v>
      </c>
      <c r="CA27" s="94">
        <f t="shared" si="38"/>
        <v>0</v>
      </c>
      <c r="CB27" s="94">
        <f t="shared" si="38"/>
        <v>0</v>
      </c>
      <c r="CC27" s="94">
        <f t="shared" si="38"/>
        <v>0</v>
      </c>
      <c r="CD27" s="94">
        <f t="shared" si="38"/>
        <v>0</v>
      </c>
      <c r="CE27" s="94">
        <f t="shared" si="38"/>
        <v>0</v>
      </c>
      <c r="CF27" s="94">
        <f t="shared" si="38"/>
        <v>0</v>
      </c>
      <c r="CG27" s="94">
        <f t="shared" si="38"/>
        <v>0</v>
      </c>
      <c r="CH27" s="94">
        <f t="shared" si="38"/>
        <v>0</v>
      </c>
      <c r="CI27" s="94">
        <f t="shared" si="38"/>
        <v>0</v>
      </c>
      <c r="CJ27" s="94">
        <f t="shared" si="38"/>
        <v>0</v>
      </c>
      <c r="CK27" s="94">
        <f t="shared" si="38"/>
        <v>0</v>
      </c>
      <c r="CL27" s="94">
        <f t="shared" si="38"/>
        <v>0</v>
      </c>
      <c r="CM27" s="94">
        <f t="shared" si="38"/>
        <v>0</v>
      </c>
      <c r="CN27" s="94">
        <f t="shared" si="38"/>
        <v>0</v>
      </c>
      <c r="CO27" s="98"/>
      <c r="CQ27" s="5">
        <f t="shared" si="30"/>
        <v>0</v>
      </c>
    </row>
    <row r="28" spans="1:101" ht="15" customHeight="1" outlineLevel="1">
      <c r="A28" s="90"/>
      <c r="B28" s="91" t="s">
        <v>17</v>
      </c>
      <c r="C28" s="92" t="s">
        <v>18</v>
      </c>
      <c r="D28" s="303" t="s">
        <v>50</v>
      </c>
      <c r="E28" s="222">
        <f t="shared" ref="E28:BP28" si="39">ROUNDUP(E20,0)</f>
        <v>0</v>
      </c>
      <c r="F28" s="222">
        <f t="shared" si="39"/>
        <v>0</v>
      </c>
      <c r="G28" s="222">
        <f t="shared" si="39"/>
        <v>0</v>
      </c>
      <c r="H28" s="222">
        <f t="shared" si="39"/>
        <v>0</v>
      </c>
      <c r="I28" s="222">
        <f t="shared" si="39"/>
        <v>0</v>
      </c>
      <c r="J28" s="222">
        <f t="shared" si="39"/>
        <v>0</v>
      </c>
      <c r="K28" s="222">
        <f t="shared" si="39"/>
        <v>0</v>
      </c>
      <c r="L28" s="222">
        <f t="shared" si="39"/>
        <v>0</v>
      </c>
      <c r="M28" s="222">
        <f t="shared" si="39"/>
        <v>0</v>
      </c>
      <c r="N28" s="222">
        <f t="shared" si="39"/>
        <v>0</v>
      </c>
      <c r="O28" s="222">
        <f t="shared" si="39"/>
        <v>0</v>
      </c>
      <c r="P28" s="222">
        <f t="shared" si="39"/>
        <v>0</v>
      </c>
      <c r="Q28" s="222">
        <f t="shared" si="39"/>
        <v>0</v>
      </c>
      <c r="R28" s="222">
        <f t="shared" si="39"/>
        <v>0</v>
      </c>
      <c r="S28" s="222">
        <f t="shared" si="39"/>
        <v>0</v>
      </c>
      <c r="T28" s="222">
        <f t="shared" si="39"/>
        <v>0</v>
      </c>
      <c r="U28" s="222">
        <f t="shared" si="39"/>
        <v>0</v>
      </c>
      <c r="V28" s="222">
        <f t="shared" si="39"/>
        <v>0</v>
      </c>
      <c r="W28" s="222">
        <f t="shared" si="39"/>
        <v>0</v>
      </c>
      <c r="X28" s="222">
        <f t="shared" si="39"/>
        <v>0</v>
      </c>
      <c r="Y28" s="222">
        <f t="shared" si="39"/>
        <v>0</v>
      </c>
      <c r="Z28" s="222">
        <f t="shared" si="39"/>
        <v>0</v>
      </c>
      <c r="AA28" s="222">
        <f t="shared" si="39"/>
        <v>0</v>
      </c>
      <c r="AB28" s="222">
        <f t="shared" si="39"/>
        <v>0</v>
      </c>
      <c r="AC28" s="222">
        <f t="shared" si="39"/>
        <v>0</v>
      </c>
      <c r="AD28" s="222">
        <f t="shared" si="39"/>
        <v>0</v>
      </c>
      <c r="AE28" s="222">
        <f t="shared" si="39"/>
        <v>0</v>
      </c>
      <c r="AF28" s="222">
        <f t="shared" si="39"/>
        <v>0</v>
      </c>
      <c r="AG28" s="222">
        <f t="shared" si="39"/>
        <v>0</v>
      </c>
      <c r="AH28" s="222">
        <f t="shared" si="39"/>
        <v>0</v>
      </c>
      <c r="AI28" s="222">
        <f t="shared" si="39"/>
        <v>0</v>
      </c>
      <c r="AJ28" s="222">
        <f t="shared" si="39"/>
        <v>0</v>
      </c>
      <c r="AK28" s="222">
        <f t="shared" si="39"/>
        <v>0</v>
      </c>
      <c r="AL28" s="222">
        <f t="shared" si="39"/>
        <v>0</v>
      </c>
      <c r="AM28" s="222">
        <f t="shared" si="39"/>
        <v>0</v>
      </c>
      <c r="AN28" s="222">
        <f t="shared" si="39"/>
        <v>0</v>
      </c>
      <c r="AO28" s="222">
        <f t="shared" si="39"/>
        <v>0</v>
      </c>
      <c r="AP28" s="222">
        <f t="shared" si="39"/>
        <v>0</v>
      </c>
      <c r="AQ28" s="222">
        <f t="shared" si="39"/>
        <v>0</v>
      </c>
      <c r="AR28" s="222">
        <f t="shared" si="39"/>
        <v>0</v>
      </c>
      <c r="AS28" s="222">
        <f t="shared" si="39"/>
        <v>0</v>
      </c>
      <c r="AT28" s="222">
        <f t="shared" si="39"/>
        <v>0</v>
      </c>
      <c r="AU28" s="222">
        <f t="shared" si="39"/>
        <v>0</v>
      </c>
      <c r="AV28" s="222">
        <f t="shared" si="39"/>
        <v>0</v>
      </c>
      <c r="AW28" s="222">
        <f t="shared" si="39"/>
        <v>0</v>
      </c>
      <c r="AX28" s="222">
        <f t="shared" si="39"/>
        <v>0</v>
      </c>
      <c r="AY28" s="222">
        <f t="shared" si="39"/>
        <v>0</v>
      </c>
      <c r="AZ28" s="222">
        <f t="shared" si="39"/>
        <v>0</v>
      </c>
      <c r="BA28" s="222">
        <f t="shared" si="39"/>
        <v>0</v>
      </c>
      <c r="BB28" s="222">
        <f t="shared" si="39"/>
        <v>0</v>
      </c>
      <c r="BC28" s="222">
        <f t="shared" si="39"/>
        <v>0</v>
      </c>
      <c r="BD28" s="222">
        <f t="shared" si="39"/>
        <v>0</v>
      </c>
      <c r="BE28" s="222">
        <f t="shared" si="39"/>
        <v>0</v>
      </c>
      <c r="BF28" s="222">
        <f t="shared" si="39"/>
        <v>0</v>
      </c>
      <c r="BG28" s="222">
        <f t="shared" si="39"/>
        <v>0</v>
      </c>
      <c r="BH28" s="222">
        <f t="shared" si="39"/>
        <v>0</v>
      </c>
      <c r="BI28" s="222">
        <f t="shared" si="39"/>
        <v>0</v>
      </c>
      <c r="BJ28" s="222">
        <f t="shared" si="39"/>
        <v>0</v>
      </c>
      <c r="BK28" s="222">
        <f t="shared" si="39"/>
        <v>0</v>
      </c>
      <c r="BL28" s="222">
        <f t="shared" si="39"/>
        <v>0</v>
      </c>
      <c r="BM28" s="222">
        <f t="shared" si="39"/>
        <v>0</v>
      </c>
      <c r="BN28" s="222">
        <f t="shared" si="39"/>
        <v>0</v>
      </c>
      <c r="BO28" s="222">
        <f t="shared" si="39"/>
        <v>0</v>
      </c>
      <c r="BP28" s="222">
        <f t="shared" si="39"/>
        <v>0</v>
      </c>
      <c r="BQ28" s="222">
        <f t="shared" ref="BQ28:CN28" si="40">ROUNDUP(BQ20,0)</f>
        <v>0</v>
      </c>
      <c r="BR28" s="222">
        <f t="shared" si="40"/>
        <v>0</v>
      </c>
      <c r="BS28" s="222">
        <f t="shared" si="40"/>
        <v>0</v>
      </c>
      <c r="BT28" s="222">
        <f t="shared" si="40"/>
        <v>0</v>
      </c>
      <c r="BU28" s="222">
        <f t="shared" si="40"/>
        <v>0</v>
      </c>
      <c r="BV28" s="222">
        <f t="shared" si="40"/>
        <v>0</v>
      </c>
      <c r="BW28" s="222">
        <f t="shared" si="40"/>
        <v>0</v>
      </c>
      <c r="BX28" s="222">
        <f t="shared" si="40"/>
        <v>0</v>
      </c>
      <c r="BY28" s="222">
        <f t="shared" si="40"/>
        <v>0</v>
      </c>
      <c r="BZ28" s="222">
        <f t="shared" si="40"/>
        <v>0</v>
      </c>
      <c r="CA28" s="222">
        <f t="shared" si="40"/>
        <v>0</v>
      </c>
      <c r="CB28" s="222">
        <f t="shared" si="40"/>
        <v>0</v>
      </c>
      <c r="CC28" s="222">
        <f t="shared" si="40"/>
        <v>0</v>
      </c>
      <c r="CD28" s="222">
        <f t="shared" si="40"/>
        <v>0</v>
      </c>
      <c r="CE28" s="222">
        <f t="shared" si="40"/>
        <v>0</v>
      </c>
      <c r="CF28" s="222">
        <f t="shared" si="40"/>
        <v>0</v>
      </c>
      <c r="CG28" s="222">
        <f t="shared" si="40"/>
        <v>0</v>
      </c>
      <c r="CH28" s="222">
        <f t="shared" si="40"/>
        <v>0</v>
      </c>
      <c r="CI28" s="222">
        <f t="shared" si="40"/>
        <v>0</v>
      </c>
      <c r="CJ28" s="222">
        <f t="shared" si="40"/>
        <v>0</v>
      </c>
      <c r="CK28" s="222">
        <f t="shared" si="40"/>
        <v>0</v>
      </c>
      <c r="CL28" s="222">
        <f t="shared" si="40"/>
        <v>0</v>
      </c>
      <c r="CM28" s="222">
        <f t="shared" si="40"/>
        <v>0</v>
      </c>
      <c r="CN28" s="222">
        <f t="shared" si="40"/>
        <v>0</v>
      </c>
      <c r="CO28" s="99"/>
      <c r="CQ28" s="5">
        <f t="shared" si="30"/>
        <v>0</v>
      </c>
    </row>
    <row r="29" spans="1:101" ht="15" customHeight="1" outlineLevel="1">
      <c r="A29" s="108"/>
      <c r="B29" s="109"/>
      <c r="C29" s="110"/>
      <c r="D29" s="304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111"/>
      <c r="BQ29" s="111"/>
      <c r="BR29" s="111"/>
      <c r="BS29" s="111"/>
      <c r="BT29" s="111"/>
      <c r="BU29" s="111"/>
      <c r="BV29" s="111"/>
      <c r="BW29" s="111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111"/>
      <c r="CM29" s="111"/>
      <c r="CN29" s="111"/>
      <c r="CO29" s="99"/>
      <c r="CQ29" s="9"/>
    </row>
    <row r="30" spans="1:101" ht="15" customHeight="1">
      <c r="A30" s="75" t="s">
        <v>135</v>
      </c>
      <c r="B30" s="69"/>
      <c r="C30" s="70" t="s">
        <v>91</v>
      </c>
      <c r="D30" s="302" t="s">
        <v>51</v>
      </c>
      <c r="E30" s="113">
        <f>SUBTOTAL(9,E$31:E$36)</f>
        <v>40</v>
      </c>
      <c r="F30" s="113">
        <f>SUBTOTAL(9,F$31:F$36)</f>
        <v>40</v>
      </c>
      <c r="G30" s="113">
        <f t="shared" ref="G30:CN30" si="41">SUBTOTAL(9,G$31:G$36)</f>
        <v>40</v>
      </c>
      <c r="H30" s="113">
        <f t="shared" si="41"/>
        <v>40</v>
      </c>
      <c r="I30" s="113">
        <f t="shared" si="41"/>
        <v>32</v>
      </c>
      <c r="J30" s="113">
        <f t="shared" si="41"/>
        <v>40</v>
      </c>
      <c r="K30" s="113">
        <f t="shared" si="41"/>
        <v>24</v>
      </c>
      <c r="L30" s="113">
        <f t="shared" si="41"/>
        <v>40</v>
      </c>
      <c r="M30" s="113">
        <f t="shared" si="41"/>
        <v>32</v>
      </c>
      <c r="N30" s="113">
        <f t="shared" si="41"/>
        <v>32</v>
      </c>
      <c r="O30" s="113">
        <f t="shared" si="41"/>
        <v>40</v>
      </c>
      <c r="P30" s="113">
        <f t="shared" si="41"/>
        <v>32</v>
      </c>
      <c r="Q30" s="113">
        <f t="shared" si="41"/>
        <v>8</v>
      </c>
      <c r="R30" s="113">
        <f t="shared" si="41"/>
        <v>40</v>
      </c>
      <c r="S30" s="113">
        <f t="shared" si="41"/>
        <v>40</v>
      </c>
      <c r="T30" s="113">
        <f t="shared" si="41"/>
        <v>40</v>
      </c>
      <c r="U30" s="113">
        <f t="shared" si="41"/>
        <v>40</v>
      </c>
      <c r="V30" s="113">
        <f t="shared" si="41"/>
        <v>32</v>
      </c>
      <c r="W30" s="113">
        <f t="shared" si="41"/>
        <v>40</v>
      </c>
      <c r="X30" s="113">
        <f t="shared" si="41"/>
        <v>40</v>
      </c>
      <c r="Y30" s="113">
        <f t="shared" si="41"/>
        <v>32</v>
      </c>
      <c r="Z30" s="113">
        <f t="shared" si="41"/>
        <v>40</v>
      </c>
      <c r="AA30" s="113">
        <f t="shared" si="41"/>
        <v>80</v>
      </c>
      <c r="AB30" s="113">
        <f t="shared" si="41"/>
        <v>40</v>
      </c>
      <c r="AC30" s="113">
        <f t="shared" si="41"/>
        <v>0</v>
      </c>
      <c r="AD30" s="113">
        <f t="shared" si="41"/>
        <v>0</v>
      </c>
      <c r="AE30" s="113">
        <f t="shared" si="41"/>
        <v>0</v>
      </c>
      <c r="AF30" s="113">
        <f t="shared" si="41"/>
        <v>0</v>
      </c>
      <c r="AG30" s="113">
        <f t="shared" si="41"/>
        <v>0</v>
      </c>
      <c r="AH30" s="113">
        <f t="shared" si="41"/>
        <v>0</v>
      </c>
      <c r="AI30" s="113">
        <f t="shared" si="41"/>
        <v>0</v>
      </c>
      <c r="AJ30" s="113">
        <f t="shared" si="41"/>
        <v>0</v>
      </c>
      <c r="AK30" s="113">
        <f t="shared" si="41"/>
        <v>0</v>
      </c>
      <c r="AL30" s="113">
        <f t="shared" si="41"/>
        <v>0</v>
      </c>
      <c r="AM30" s="113">
        <f t="shared" si="41"/>
        <v>0</v>
      </c>
      <c r="AN30" s="113">
        <f t="shared" si="41"/>
        <v>0</v>
      </c>
      <c r="AO30" s="113">
        <f t="shared" si="41"/>
        <v>0</v>
      </c>
      <c r="AP30" s="113">
        <f t="shared" si="41"/>
        <v>0</v>
      </c>
      <c r="AQ30" s="113">
        <f t="shared" si="41"/>
        <v>0</v>
      </c>
      <c r="AR30" s="113">
        <f t="shared" si="41"/>
        <v>0</v>
      </c>
      <c r="AS30" s="113">
        <f t="shared" si="41"/>
        <v>0</v>
      </c>
      <c r="AT30" s="113">
        <f t="shared" si="41"/>
        <v>0</v>
      </c>
      <c r="AU30" s="113">
        <f t="shared" si="41"/>
        <v>0</v>
      </c>
      <c r="AV30" s="113">
        <f t="shared" si="41"/>
        <v>0</v>
      </c>
      <c r="AW30" s="113">
        <f t="shared" si="41"/>
        <v>0</v>
      </c>
      <c r="AX30" s="113">
        <f t="shared" si="41"/>
        <v>0</v>
      </c>
      <c r="AY30" s="113">
        <f t="shared" si="41"/>
        <v>0</v>
      </c>
      <c r="AZ30" s="113">
        <f t="shared" si="41"/>
        <v>0</v>
      </c>
      <c r="BA30" s="113">
        <f t="shared" si="41"/>
        <v>0</v>
      </c>
      <c r="BB30" s="113">
        <f t="shared" si="41"/>
        <v>0</v>
      </c>
      <c r="BC30" s="113">
        <f t="shared" si="41"/>
        <v>0</v>
      </c>
      <c r="BD30" s="113">
        <f t="shared" si="41"/>
        <v>0</v>
      </c>
      <c r="BE30" s="113">
        <f t="shared" si="41"/>
        <v>0</v>
      </c>
      <c r="BF30" s="113">
        <f t="shared" si="41"/>
        <v>0</v>
      </c>
      <c r="BG30" s="113">
        <f t="shared" si="41"/>
        <v>0</v>
      </c>
      <c r="BH30" s="113">
        <f t="shared" si="41"/>
        <v>0</v>
      </c>
      <c r="BI30" s="113">
        <f t="shared" si="41"/>
        <v>0</v>
      </c>
      <c r="BJ30" s="113">
        <f t="shared" si="41"/>
        <v>0</v>
      </c>
      <c r="BK30" s="113">
        <f t="shared" si="41"/>
        <v>0</v>
      </c>
      <c r="BL30" s="113">
        <f t="shared" si="41"/>
        <v>0</v>
      </c>
      <c r="BM30" s="113">
        <f t="shared" si="41"/>
        <v>0</v>
      </c>
      <c r="BN30" s="113">
        <f t="shared" si="41"/>
        <v>0</v>
      </c>
      <c r="BO30" s="113">
        <f t="shared" si="41"/>
        <v>0</v>
      </c>
      <c r="BP30" s="113">
        <f t="shared" si="41"/>
        <v>0</v>
      </c>
      <c r="BQ30" s="113">
        <f t="shared" si="41"/>
        <v>0</v>
      </c>
      <c r="BR30" s="113">
        <f t="shared" si="41"/>
        <v>0</v>
      </c>
      <c r="BS30" s="113">
        <f t="shared" si="41"/>
        <v>0</v>
      </c>
      <c r="BT30" s="113">
        <f t="shared" si="41"/>
        <v>0</v>
      </c>
      <c r="BU30" s="113">
        <f t="shared" si="41"/>
        <v>0</v>
      </c>
      <c r="BV30" s="113">
        <f t="shared" si="41"/>
        <v>0</v>
      </c>
      <c r="BW30" s="113">
        <f t="shared" si="41"/>
        <v>0</v>
      </c>
      <c r="BX30" s="113">
        <f t="shared" si="41"/>
        <v>0</v>
      </c>
      <c r="BY30" s="113">
        <f t="shared" si="41"/>
        <v>0</v>
      </c>
      <c r="BZ30" s="113">
        <f t="shared" si="41"/>
        <v>0</v>
      </c>
      <c r="CA30" s="113">
        <f t="shared" si="41"/>
        <v>0</v>
      </c>
      <c r="CB30" s="113">
        <f t="shared" si="41"/>
        <v>0</v>
      </c>
      <c r="CC30" s="113">
        <f t="shared" si="41"/>
        <v>0</v>
      </c>
      <c r="CD30" s="113">
        <f t="shared" si="41"/>
        <v>0</v>
      </c>
      <c r="CE30" s="113">
        <f t="shared" si="41"/>
        <v>0</v>
      </c>
      <c r="CF30" s="113">
        <f t="shared" si="41"/>
        <v>0</v>
      </c>
      <c r="CG30" s="113">
        <f t="shared" si="41"/>
        <v>0</v>
      </c>
      <c r="CH30" s="113">
        <f t="shared" si="41"/>
        <v>0</v>
      </c>
      <c r="CI30" s="113">
        <f t="shared" si="41"/>
        <v>0</v>
      </c>
      <c r="CJ30" s="113">
        <f t="shared" si="41"/>
        <v>0</v>
      </c>
      <c r="CK30" s="113">
        <f t="shared" si="41"/>
        <v>0</v>
      </c>
      <c r="CL30" s="113">
        <f t="shared" si="41"/>
        <v>0</v>
      </c>
      <c r="CM30" s="113">
        <f t="shared" si="41"/>
        <v>0</v>
      </c>
      <c r="CN30" s="113">
        <f t="shared" si="41"/>
        <v>0</v>
      </c>
      <c r="CO30" s="102"/>
      <c r="CP30" s="3"/>
      <c r="CQ30" s="3"/>
      <c r="CR30" s="3"/>
      <c r="CS30" s="3"/>
      <c r="CT30" s="3"/>
      <c r="CU30" s="3"/>
      <c r="CV30" s="3"/>
      <c r="CW30" s="3"/>
    </row>
    <row r="31" spans="1:101" ht="15" customHeight="1" outlineLevel="1">
      <c r="A31" s="39"/>
      <c r="B31" s="36" t="s">
        <v>1</v>
      </c>
      <c r="C31" s="37" t="s">
        <v>144</v>
      </c>
      <c r="D31" s="37" t="s">
        <v>52</v>
      </c>
      <c r="E31" s="38">
        <f t="shared" ref="E31:AJ31" si="42">+E23*E$4</f>
        <v>40</v>
      </c>
      <c r="F31" s="38">
        <f t="shared" si="42"/>
        <v>40</v>
      </c>
      <c r="G31" s="38">
        <f t="shared" si="42"/>
        <v>40</v>
      </c>
      <c r="H31" s="38">
        <f t="shared" si="42"/>
        <v>40</v>
      </c>
      <c r="I31" s="38">
        <f t="shared" si="42"/>
        <v>32</v>
      </c>
      <c r="J31" s="38">
        <f t="shared" si="42"/>
        <v>40</v>
      </c>
      <c r="K31" s="38">
        <f t="shared" si="42"/>
        <v>24</v>
      </c>
      <c r="L31" s="38">
        <f t="shared" si="42"/>
        <v>40</v>
      </c>
      <c r="M31" s="38">
        <f t="shared" si="42"/>
        <v>32</v>
      </c>
      <c r="N31" s="38">
        <f t="shared" si="42"/>
        <v>32</v>
      </c>
      <c r="O31" s="38">
        <f t="shared" si="42"/>
        <v>40</v>
      </c>
      <c r="P31" s="38">
        <f t="shared" si="42"/>
        <v>32</v>
      </c>
      <c r="Q31" s="38">
        <f t="shared" si="42"/>
        <v>8</v>
      </c>
      <c r="R31" s="38">
        <f t="shared" si="42"/>
        <v>40</v>
      </c>
      <c r="S31" s="38">
        <f t="shared" si="42"/>
        <v>40</v>
      </c>
      <c r="T31" s="38">
        <f t="shared" si="42"/>
        <v>40</v>
      </c>
      <c r="U31" s="38">
        <f t="shared" si="42"/>
        <v>40</v>
      </c>
      <c r="V31" s="38">
        <f t="shared" si="42"/>
        <v>32</v>
      </c>
      <c r="W31" s="38">
        <f t="shared" si="42"/>
        <v>40</v>
      </c>
      <c r="X31" s="38">
        <f t="shared" si="42"/>
        <v>40</v>
      </c>
      <c r="Y31" s="38">
        <f t="shared" si="42"/>
        <v>32</v>
      </c>
      <c r="Z31" s="38">
        <f t="shared" si="42"/>
        <v>40</v>
      </c>
      <c r="AA31" s="38">
        <f t="shared" si="42"/>
        <v>80</v>
      </c>
      <c r="AB31" s="38">
        <f t="shared" si="42"/>
        <v>40</v>
      </c>
      <c r="AC31" s="38">
        <f t="shared" si="42"/>
        <v>0</v>
      </c>
      <c r="AD31" s="38">
        <f t="shared" si="42"/>
        <v>0</v>
      </c>
      <c r="AE31" s="38">
        <f t="shared" si="42"/>
        <v>0</v>
      </c>
      <c r="AF31" s="38">
        <f t="shared" si="42"/>
        <v>0</v>
      </c>
      <c r="AG31" s="38">
        <f t="shared" si="42"/>
        <v>0</v>
      </c>
      <c r="AH31" s="38">
        <f t="shared" si="42"/>
        <v>0</v>
      </c>
      <c r="AI31" s="38">
        <f t="shared" si="42"/>
        <v>0</v>
      </c>
      <c r="AJ31" s="38">
        <f t="shared" si="42"/>
        <v>0</v>
      </c>
      <c r="AK31" s="38">
        <f t="shared" ref="AK31:BP31" si="43">+AK23*AK$4</f>
        <v>0</v>
      </c>
      <c r="AL31" s="38">
        <f t="shared" si="43"/>
        <v>0</v>
      </c>
      <c r="AM31" s="38">
        <f t="shared" si="43"/>
        <v>0</v>
      </c>
      <c r="AN31" s="38">
        <f t="shared" si="43"/>
        <v>0</v>
      </c>
      <c r="AO31" s="38">
        <f t="shared" si="43"/>
        <v>0</v>
      </c>
      <c r="AP31" s="38">
        <f t="shared" si="43"/>
        <v>0</v>
      </c>
      <c r="AQ31" s="38">
        <f t="shared" si="43"/>
        <v>0</v>
      </c>
      <c r="AR31" s="38">
        <f t="shared" si="43"/>
        <v>0</v>
      </c>
      <c r="AS31" s="38">
        <f t="shared" si="43"/>
        <v>0</v>
      </c>
      <c r="AT31" s="38">
        <f t="shared" si="43"/>
        <v>0</v>
      </c>
      <c r="AU31" s="38">
        <f t="shared" si="43"/>
        <v>0</v>
      </c>
      <c r="AV31" s="38">
        <f t="shared" si="43"/>
        <v>0</v>
      </c>
      <c r="AW31" s="38">
        <f t="shared" si="43"/>
        <v>0</v>
      </c>
      <c r="AX31" s="38">
        <f t="shared" si="43"/>
        <v>0</v>
      </c>
      <c r="AY31" s="38">
        <f t="shared" si="43"/>
        <v>0</v>
      </c>
      <c r="AZ31" s="38">
        <f t="shared" si="43"/>
        <v>0</v>
      </c>
      <c r="BA31" s="38">
        <f t="shared" si="43"/>
        <v>0</v>
      </c>
      <c r="BB31" s="38">
        <f t="shared" si="43"/>
        <v>0</v>
      </c>
      <c r="BC31" s="38">
        <f t="shared" si="43"/>
        <v>0</v>
      </c>
      <c r="BD31" s="38">
        <f t="shared" si="43"/>
        <v>0</v>
      </c>
      <c r="BE31" s="38">
        <f t="shared" si="43"/>
        <v>0</v>
      </c>
      <c r="BF31" s="38">
        <f t="shared" si="43"/>
        <v>0</v>
      </c>
      <c r="BG31" s="38">
        <f t="shared" si="43"/>
        <v>0</v>
      </c>
      <c r="BH31" s="38">
        <f t="shared" si="43"/>
        <v>0</v>
      </c>
      <c r="BI31" s="38">
        <f t="shared" si="43"/>
        <v>0</v>
      </c>
      <c r="BJ31" s="38">
        <f t="shared" si="43"/>
        <v>0</v>
      </c>
      <c r="BK31" s="38">
        <f t="shared" si="43"/>
        <v>0</v>
      </c>
      <c r="BL31" s="38">
        <f t="shared" si="43"/>
        <v>0</v>
      </c>
      <c r="BM31" s="38">
        <f t="shared" si="43"/>
        <v>0</v>
      </c>
      <c r="BN31" s="38">
        <f t="shared" si="43"/>
        <v>0</v>
      </c>
      <c r="BO31" s="38">
        <f t="shared" si="43"/>
        <v>0</v>
      </c>
      <c r="BP31" s="38">
        <f t="shared" si="43"/>
        <v>0</v>
      </c>
      <c r="BQ31" s="38">
        <f t="shared" ref="BQ31:CN31" si="44">+BQ23*BQ$4</f>
        <v>0</v>
      </c>
      <c r="BR31" s="38">
        <f t="shared" si="44"/>
        <v>0</v>
      </c>
      <c r="BS31" s="38">
        <f t="shared" si="44"/>
        <v>0</v>
      </c>
      <c r="BT31" s="38">
        <f t="shared" si="44"/>
        <v>0</v>
      </c>
      <c r="BU31" s="38">
        <f t="shared" si="44"/>
        <v>0</v>
      </c>
      <c r="BV31" s="38">
        <f t="shared" si="44"/>
        <v>0</v>
      </c>
      <c r="BW31" s="38">
        <f t="shared" si="44"/>
        <v>0</v>
      </c>
      <c r="BX31" s="38">
        <f t="shared" si="44"/>
        <v>0</v>
      </c>
      <c r="BY31" s="38">
        <f t="shared" si="44"/>
        <v>0</v>
      </c>
      <c r="BZ31" s="38">
        <f t="shared" si="44"/>
        <v>0</v>
      </c>
      <c r="CA31" s="38">
        <f t="shared" si="44"/>
        <v>0</v>
      </c>
      <c r="CB31" s="38">
        <f t="shared" si="44"/>
        <v>0</v>
      </c>
      <c r="CC31" s="38">
        <f t="shared" si="44"/>
        <v>0</v>
      </c>
      <c r="CD31" s="38">
        <f t="shared" si="44"/>
        <v>0</v>
      </c>
      <c r="CE31" s="38">
        <f t="shared" si="44"/>
        <v>0</v>
      </c>
      <c r="CF31" s="38">
        <f t="shared" si="44"/>
        <v>0</v>
      </c>
      <c r="CG31" s="38">
        <f t="shared" si="44"/>
        <v>0</v>
      </c>
      <c r="CH31" s="38">
        <f t="shared" si="44"/>
        <v>0</v>
      </c>
      <c r="CI31" s="38">
        <f t="shared" si="44"/>
        <v>0</v>
      </c>
      <c r="CJ31" s="38">
        <f t="shared" si="44"/>
        <v>0</v>
      </c>
      <c r="CK31" s="38">
        <f t="shared" si="44"/>
        <v>0</v>
      </c>
      <c r="CL31" s="38">
        <f t="shared" si="44"/>
        <v>0</v>
      </c>
      <c r="CM31" s="38">
        <f t="shared" si="44"/>
        <v>0</v>
      </c>
      <c r="CN31" s="38">
        <f t="shared" si="44"/>
        <v>0</v>
      </c>
      <c r="CO31" s="103"/>
      <c r="CP31" s="3"/>
      <c r="CQ31" s="3"/>
      <c r="CR31" s="3"/>
      <c r="CS31" s="3"/>
      <c r="CT31" s="3"/>
      <c r="CU31" s="3"/>
      <c r="CV31" s="3"/>
      <c r="CW31" s="3"/>
    </row>
    <row r="32" spans="1:101" ht="15" customHeight="1" outlineLevel="1">
      <c r="A32" s="39"/>
      <c r="B32" s="107" t="s">
        <v>21</v>
      </c>
      <c r="C32" s="37" t="s">
        <v>145</v>
      </c>
      <c r="D32" s="37" t="s">
        <v>53</v>
      </c>
      <c r="E32" s="38">
        <f t="shared" ref="E32:AJ32" si="45">+E24*E$4</f>
        <v>0</v>
      </c>
      <c r="F32" s="38">
        <f t="shared" si="45"/>
        <v>0</v>
      </c>
      <c r="G32" s="38">
        <f t="shared" si="45"/>
        <v>0</v>
      </c>
      <c r="H32" s="38">
        <f t="shared" si="45"/>
        <v>0</v>
      </c>
      <c r="I32" s="38">
        <f t="shared" si="45"/>
        <v>0</v>
      </c>
      <c r="J32" s="38">
        <f t="shared" si="45"/>
        <v>0</v>
      </c>
      <c r="K32" s="38">
        <f t="shared" si="45"/>
        <v>0</v>
      </c>
      <c r="L32" s="38">
        <f t="shared" si="45"/>
        <v>0</v>
      </c>
      <c r="M32" s="38">
        <f t="shared" si="45"/>
        <v>0</v>
      </c>
      <c r="N32" s="38">
        <f t="shared" si="45"/>
        <v>0</v>
      </c>
      <c r="O32" s="38">
        <f t="shared" si="45"/>
        <v>0</v>
      </c>
      <c r="P32" s="38">
        <f t="shared" si="45"/>
        <v>0</v>
      </c>
      <c r="Q32" s="38">
        <f t="shared" si="45"/>
        <v>0</v>
      </c>
      <c r="R32" s="38">
        <f t="shared" si="45"/>
        <v>0</v>
      </c>
      <c r="S32" s="38">
        <f t="shared" si="45"/>
        <v>0</v>
      </c>
      <c r="T32" s="38">
        <f t="shared" si="45"/>
        <v>0</v>
      </c>
      <c r="U32" s="38">
        <f t="shared" si="45"/>
        <v>0</v>
      </c>
      <c r="V32" s="38">
        <f t="shared" si="45"/>
        <v>0</v>
      </c>
      <c r="W32" s="38">
        <f t="shared" si="45"/>
        <v>0</v>
      </c>
      <c r="X32" s="38">
        <f t="shared" si="45"/>
        <v>0</v>
      </c>
      <c r="Y32" s="38">
        <f t="shared" si="45"/>
        <v>0</v>
      </c>
      <c r="Z32" s="38">
        <f t="shared" si="45"/>
        <v>0</v>
      </c>
      <c r="AA32" s="38">
        <f t="shared" si="45"/>
        <v>0</v>
      </c>
      <c r="AB32" s="38">
        <f t="shared" si="45"/>
        <v>0</v>
      </c>
      <c r="AC32" s="38">
        <f t="shared" si="45"/>
        <v>0</v>
      </c>
      <c r="AD32" s="38">
        <f t="shared" si="45"/>
        <v>0</v>
      </c>
      <c r="AE32" s="38">
        <f t="shared" si="45"/>
        <v>0</v>
      </c>
      <c r="AF32" s="38">
        <f t="shared" si="45"/>
        <v>0</v>
      </c>
      <c r="AG32" s="38">
        <f t="shared" si="45"/>
        <v>0</v>
      </c>
      <c r="AH32" s="38">
        <f t="shared" si="45"/>
        <v>0</v>
      </c>
      <c r="AI32" s="38">
        <f t="shared" si="45"/>
        <v>0</v>
      </c>
      <c r="AJ32" s="38">
        <f t="shared" si="45"/>
        <v>0</v>
      </c>
      <c r="AK32" s="38">
        <f t="shared" ref="AK32:BP32" si="46">+AK24*AK$4</f>
        <v>0</v>
      </c>
      <c r="AL32" s="38">
        <f t="shared" si="46"/>
        <v>0</v>
      </c>
      <c r="AM32" s="38">
        <f t="shared" si="46"/>
        <v>0</v>
      </c>
      <c r="AN32" s="38">
        <f t="shared" si="46"/>
        <v>0</v>
      </c>
      <c r="AO32" s="38">
        <f t="shared" si="46"/>
        <v>0</v>
      </c>
      <c r="AP32" s="38">
        <f t="shared" si="46"/>
        <v>0</v>
      </c>
      <c r="AQ32" s="38">
        <f t="shared" si="46"/>
        <v>0</v>
      </c>
      <c r="AR32" s="38">
        <f t="shared" si="46"/>
        <v>0</v>
      </c>
      <c r="AS32" s="38">
        <f t="shared" si="46"/>
        <v>0</v>
      </c>
      <c r="AT32" s="38">
        <f t="shared" si="46"/>
        <v>0</v>
      </c>
      <c r="AU32" s="38">
        <f t="shared" si="46"/>
        <v>0</v>
      </c>
      <c r="AV32" s="38">
        <f t="shared" si="46"/>
        <v>0</v>
      </c>
      <c r="AW32" s="38">
        <f t="shared" si="46"/>
        <v>0</v>
      </c>
      <c r="AX32" s="38">
        <f t="shared" si="46"/>
        <v>0</v>
      </c>
      <c r="AY32" s="38">
        <f t="shared" si="46"/>
        <v>0</v>
      </c>
      <c r="AZ32" s="38">
        <f t="shared" si="46"/>
        <v>0</v>
      </c>
      <c r="BA32" s="38">
        <f t="shared" si="46"/>
        <v>0</v>
      </c>
      <c r="BB32" s="38">
        <f t="shared" si="46"/>
        <v>0</v>
      </c>
      <c r="BC32" s="38">
        <f t="shared" si="46"/>
        <v>0</v>
      </c>
      <c r="BD32" s="38">
        <f t="shared" si="46"/>
        <v>0</v>
      </c>
      <c r="BE32" s="38">
        <f t="shared" si="46"/>
        <v>0</v>
      </c>
      <c r="BF32" s="38">
        <f t="shared" si="46"/>
        <v>0</v>
      </c>
      <c r="BG32" s="38">
        <f t="shared" si="46"/>
        <v>0</v>
      </c>
      <c r="BH32" s="38">
        <f t="shared" si="46"/>
        <v>0</v>
      </c>
      <c r="BI32" s="38">
        <f t="shared" si="46"/>
        <v>0</v>
      </c>
      <c r="BJ32" s="38">
        <f t="shared" si="46"/>
        <v>0</v>
      </c>
      <c r="BK32" s="38">
        <f t="shared" si="46"/>
        <v>0</v>
      </c>
      <c r="BL32" s="38">
        <f t="shared" si="46"/>
        <v>0</v>
      </c>
      <c r="BM32" s="38">
        <f t="shared" si="46"/>
        <v>0</v>
      </c>
      <c r="BN32" s="38">
        <f t="shared" si="46"/>
        <v>0</v>
      </c>
      <c r="BO32" s="38">
        <f t="shared" si="46"/>
        <v>0</v>
      </c>
      <c r="BP32" s="38">
        <f t="shared" si="46"/>
        <v>0</v>
      </c>
      <c r="BQ32" s="38">
        <f t="shared" ref="BQ32:CN32" si="47">+BQ24*BQ$4</f>
        <v>0</v>
      </c>
      <c r="BR32" s="38">
        <f t="shared" si="47"/>
        <v>0</v>
      </c>
      <c r="BS32" s="38">
        <f t="shared" si="47"/>
        <v>0</v>
      </c>
      <c r="BT32" s="38">
        <f t="shared" si="47"/>
        <v>0</v>
      </c>
      <c r="BU32" s="38">
        <f t="shared" si="47"/>
        <v>0</v>
      </c>
      <c r="BV32" s="38">
        <f t="shared" si="47"/>
        <v>0</v>
      </c>
      <c r="BW32" s="38">
        <f t="shared" si="47"/>
        <v>0</v>
      </c>
      <c r="BX32" s="38">
        <f t="shared" si="47"/>
        <v>0</v>
      </c>
      <c r="BY32" s="38">
        <f t="shared" si="47"/>
        <v>0</v>
      </c>
      <c r="BZ32" s="38">
        <f t="shared" si="47"/>
        <v>0</v>
      </c>
      <c r="CA32" s="38">
        <f t="shared" si="47"/>
        <v>0</v>
      </c>
      <c r="CB32" s="38">
        <f t="shared" si="47"/>
        <v>0</v>
      </c>
      <c r="CC32" s="38">
        <f t="shared" si="47"/>
        <v>0</v>
      </c>
      <c r="CD32" s="38">
        <f t="shared" si="47"/>
        <v>0</v>
      </c>
      <c r="CE32" s="38">
        <f t="shared" si="47"/>
        <v>0</v>
      </c>
      <c r="CF32" s="38">
        <f t="shared" si="47"/>
        <v>0</v>
      </c>
      <c r="CG32" s="38">
        <f t="shared" si="47"/>
        <v>0</v>
      </c>
      <c r="CH32" s="38">
        <f t="shared" si="47"/>
        <v>0</v>
      </c>
      <c r="CI32" s="38">
        <f t="shared" si="47"/>
        <v>0</v>
      </c>
      <c r="CJ32" s="38">
        <f t="shared" si="47"/>
        <v>0</v>
      </c>
      <c r="CK32" s="38">
        <f t="shared" si="47"/>
        <v>0</v>
      </c>
      <c r="CL32" s="38">
        <f t="shared" si="47"/>
        <v>0</v>
      </c>
      <c r="CM32" s="38">
        <f t="shared" si="47"/>
        <v>0</v>
      </c>
      <c r="CN32" s="38">
        <f t="shared" si="47"/>
        <v>0</v>
      </c>
      <c r="CO32" s="103"/>
      <c r="CP32" s="3"/>
      <c r="CQ32" s="3"/>
      <c r="CR32" s="3"/>
      <c r="CS32" s="3"/>
      <c r="CT32" s="3"/>
      <c r="CU32" s="3"/>
      <c r="CV32" s="3"/>
      <c r="CW32" s="3"/>
    </row>
    <row r="33" spans="1:101" ht="15" customHeight="1" outlineLevel="1">
      <c r="A33" s="39"/>
      <c r="B33" s="36" t="s">
        <v>14</v>
      </c>
      <c r="C33" s="37" t="s">
        <v>78</v>
      </c>
      <c r="D33" s="37" t="s">
        <v>54</v>
      </c>
      <c r="E33" s="38">
        <f t="shared" ref="E33:AJ33" si="48">+E25*E$4</f>
        <v>0</v>
      </c>
      <c r="F33" s="38">
        <f t="shared" si="48"/>
        <v>0</v>
      </c>
      <c r="G33" s="38">
        <f t="shared" si="48"/>
        <v>0</v>
      </c>
      <c r="H33" s="38">
        <f t="shared" si="48"/>
        <v>0</v>
      </c>
      <c r="I33" s="38">
        <f t="shared" si="48"/>
        <v>0</v>
      </c>
      <c r="J33" s="38">
        <f t="shared" si="48"/>
        <v>0</v>
      </c>
      <c r="K33" s="38">
        <f t="shared" si="48"/>
        <v>0</v>
      </c>
      <c r="L33" s="38">
        <f t="shared" si="48"/>
        <v>0</v>
      </c>
      <c r="M33" s="38">
        <f t="shared" si="48"/>
        <v>0</v>
      </c>
      <c r="N33" s="38">
        <f t="shared" si="48"/>
        <v>0</v>
      </c>
      <c r="O33" s="38">
        <f t="shared" si="48"/>
        <v>0</v>
      </c>
      <c r="P33" s="38">
        <f t="shared" si="48"/>
        <v>0</v>
      </c>
      <c r="Q33" s="38">
        <f t="shared" si="48"/>
        <v>0</v>
      </c>
      <c r="R33" s="38">
        <f t="shared" si="48"/>
        <v>0</v>
      </c>
      <c r="S33" s="38">
        <f t="shared" si="48"/>
        <v>0</v>
      </c>
      <c r="T33" s="38">
        <f t="shared" si="48"/>
        <v>0</v>
      </c>
      <c r="U33" s="38">
        <f t="shared" si="48"/>
        <v>0</v>
      </c>
      <c r="V33" s="38">
        <f t="shared" si="48"/>
        <v>0</v>
      </c>
      <c r="W33" s="38">
        <f t="shared" si="48"/>
        <v>0</v>
      </c>
      <c r="X33" s="38">
        <f t="shared" si="48"/>
        <v>0</v>
      </c>
      <c r="Y33" s="38">
        <f t="shared" si="48"/>
        <v>0</v>
      </c>
      <c r="Z33" s="38">
        <f t="shared" si="48"/>
        <v>0</v>
      </c>
      <c r="AA33" s="38">
        <f t="shared" si="48"/>
        <v>0</v>
      </c>
      <c r="AB33" s="38">
        <f t="shared" si="48"/>
        <v>0</v>
      </c>
      <c r="AC33" s="38">
        <f t="shared" si="48"/>
        <v>0</v>
      </c>
      <c r="AD33" s="38">
        <f t="shared" si="48"/>
        <v>0</v>
      </c>
      <c r="AE33" s="38">
        <f t="shared" si="48"/>
        <v>0</v>
      </c>
      <c r="AF33" s="38">
        <f t="shared" si="48"/>
        <v>0</v>
      </c>
      <c r="AG33" s="38">
        <f t="shared" si="48"/>
        <v>0</v>
      </c>
      <c r="AH33" s="38">
        <f t="shared" si="48"/>
        <v>0</v>
      </c>
      <c r="AI33" s="38">
        <f t="shared" si="48"/>
        <v>0</v>
      </c>
      <c r="AJ33" s="38">
        <f t="shared" si="48"/>
        <v>0</v>
      </c>
      <c r="AK33" s="38">
        <f t="shared" ref="AK33:BP33" si="49">+AK25*AK$4</f>
        <v>0</v>
      </c>
      <c r="AL33" s="38">
        <f t="shared" si="49"/>
        <v>0</v>
      </c>
      <c r="AM33" s="38">
        <f t="shared" si="49"/>
        <v>0</v>
      </c>
      <c r="AN33" s="38">
        <f t="shared" si="49"/>
        <v>0</v>
      </c>
      <c r="AO33" s="38">
        <f t="shared" si="49"/>
        <v>0</v>
      </c>
      <c r="AP33" s="38">
        <f t="shared" si="49"/>
        <v>0</v>
      </c>
      <c r="AQ33" s="38">
        <f t="shared" si="49"/>
        <v>0</v>
      </c>
      <c r="AR33" s="38">
        <f t="shared" si="49"/>
        <v>0</v>
      </c>
      <c r="AS33" s="38">
        <f t="shared" si="49"/>
        <v>0</v>
      </c>
      <c r="AT33" s="38">
        <f t="shared" si="49"/>
        <v>0</v>
      </c>
      <c r="AU33" s="38">
        <f t="shared" si="49"/>
        <v>0</v>
      </c>
      <c r="AV33" s="38">
        <f t="shared" si="49"/>
        <v>0</v>
      </c>
      <c r="AW33" s="38">
        <f t="shared" si="49"/>
        <v>0</v>
      </c>
      <c r="AX33" s="38">
        <f t="shared" si="49"/>
        <v>0</v>
      </c>
      <c r="AY33" s="38">
        <f t="shared" si="49"/>
        <v>0</v>
      </c>
      <c r="AZ33" s="38">
        <f t="shared" si="49"/>
        <v>0</v>
      </c>
      <c r="BA33" s="38">
        <f t="shared" si="49"/>
        <v>0</v>
      </c>
      <c r="BB33" s="38">
        <f t="shared" si="49"/>
        <v>0</v>
      </c>
      <c r="BC33" s="38">
        <f t="shared" si="49"/>
        <v>0</v>
      </c>
      <c r="BD33" s="38">
        <f t="shared" si="49"/>
        <v>0</v>
      </c>
      <c r="BE33" s="38">
        <f t="shared" si="49"/>
        <v>0</v>
      </c>
      <c r="BF33" s="38">
        <f t="shared" si="49"/>
        <v>0</v>
      </c>
      <c r="BG33" s="38">
        <f t="shared" si="49"/>
        <v>0</v>
      </c>
      <c r="BH33" s="38">
        <f t="shared" si="49"/>
        <v>0</v>
      </c>
      <c r="BI33" s="38">
        <f t="shared" si="49"/>
        <v>0</v>
      </c>
      <c r="BJ33" s="38">
        <f t="shared" si="49"/>
        <v>0</v>
      </c>
      <c r="BK33" s="38">
        <f t="shared" si="49"/>
        <v>0</v>
      </c>
      <c r="BL33" s="38">
        <f t="shared" si="49"/>
        <v>0</v>
      </c>
      <c r="BM33" s="38">
        <f t="shared" si="49"/>
        <v>0</v>
      </c>
      <c r="BN33" s="38">
        <f t="shared" si="49"/>
        <v>0</v>
      </c>
      <c r="BO33" s="38">
        <f t="shared" si="49"/>
        <v>0</v>
      </c>
      <c r="BP33" s="38">
        <f t="shared" si="49"/>
        <v>0</v>
      </c>
      <c r="BQ33" s="38">
        <f t="shared" ref="BQ33:CN33" si="50">+BQ25*BQ$4</f>
        <v>0</v>
      </c>
      <c r="BR33" s="38">
        <f t="shared" si="50"/>
        <v>0</v>
      </c>
      <c r="BS33" s="38">
        <f t="shared" si="50"/>
        <v>0</v>
      </c>
      <c r="BT33" s="38">
        <f t="shared" si="50"/>
        <v>0</v>
      </c>
      <c r="BU33" s="38">
        <f t="shared" si="50"/>
        <v>0</v>
      </c>
      <c r="BV33" s="38">
        <f t="shared" si="50"/>
        <v>0</v>
      </c>
      <c r="BW33" s="38">
        <f t="shared" si="50"/>
        <v>0</v>
      </c>
      <c r="BX33" s="38">
        <f t="shared" si="50"/>
        <v>0</v>
      </c>
      <c r="BY33" s="38">
        <f t="shared" si="50"/>
        <v>0</v>
      </c>
      <c r="BZ33" s="38">
        <f t="shared" si="50"/>
        <v>0</v>
      </c>
      <c r="CA33" s="38">
        <f t="shared" si="50"/>
        <v>0</v>
      </c>
      <c r="CB33" s="38">
        <f t="shared" si="50"/>
        <v>0</v>
      </c>
      <c r="CC33" s="38">
        <f t="shared" si="50"/>
        <v>0</v>
      </c>
      <c r="CD33" s="38">
        <f t="shared" si="50"/>
        <v>0</v>
      </c>
      <c r="CE33" s="38">
        <f t="shared" si="50"/>
        <v>0</v>
      </c>
      <c r="CF33" s="38">
        <f t="shared" si="50"/>
        <v>0</v>
      </c>
      <c r="CG33" s="38">
        <f t="shared" si="50"/>
        <v>0</v>
      </c>
      <c r="CH33" s="38">
        <f t="shared" si="50"/>
        <v>0</v>
      </c>
      <c r="CI33" s="38">
        <f t="shared" si="50"/>
        <v>0</v>
      </c>
      <c r="CJ33" s="38">
        <f t="shared" si="50"/>
        <v>0</v>
      </c>
      <c r="CK33" s="38">
        <f t="shared" si="50"/>
        <v>0</v>
      </c>
      <c r="CL33" s="38">
        <f t="shared" si="50"/>
        <v>0</v>
      </c>
      <c r="CM33" s="38">
        <f t="shared" si="50"/>
        <v>0</v>
      </c>
      <c r="CN33" s="38">
        <f t="shared" si="50"/>
        <v>0</v>
      </c>
      <c r="CO33" s="103"/>
      <c r="CP33" s="3"/>
      <c r="CQ33" s="3"/>
      <c r="CR33" s="3"/>
      <c r="CS33" s="3"/>
      <c r="CT33" s="3"/>
      <c r="CU33" s="3"/>
      <c r="CV33" s="3"/>
      <c r="CW33" s="3"/>
    </row>
    <row r="34" spans="1:101" ht="15" customHeight="1" outlineLevel="1">
      <c r="A34" s="39"/>
      <c r="B34" s="36" t="s">
        <v>22</v>
      </c>
      <c r="C34" s="37" t="s">
        <v>79</v>
      </c>
      <c r="D34" s="37" t="s">
        <v>55</v>
      </c>
      <c r="E34" s="38">
        <f t="shared" ref="E34:AJ34" si="51">+E26*E$4</f>
        <v>0</v>
      </c>
      <c r="F34" s="38">
        <f t="shared" si="51"/>
        <v>0</v>
      </c>
      <c r="G34" s="38">
        <f t="shared" si="51"/>
        <v>0</v>
      </c>
      <c r="H34" s="38">
        <f t="shared" si="51"/>
        <v>0</v>
      </c>
      <c r="I34" s="38">
        <f t="shared" si="51"/>
        <v>0</v>
      </c>
      <c r="J34" s="38">
        <f t="shared" si="51"/>
        <v>0</v>
      </c>
      <c r="K34" s="38">
        <f t="shared" si="51"/>
        <v>0</v>
      </c>
      <c r="L34" s="38">
        <f t="shared" si="51"/>
        <v>0</v>
      </c>
      <c r="M34" s="38">
        <f t="shared" si="51"/>
        <v>0</v>
      </c>
      <c r="N34" s="38">
        <f t="shared" si="51"/>
        <v>0</v>
      </c>
      <c r="O34" s="38">
        <f t="shared" si="51"/>
        <v>0</v>
      </c>
      <c r="P34" s="38">
        <f t="shared" si="51"/>
        <v>0</v>
      </c>
      <c r="Q34" s="38">
        <f t="shared" si="51"/>
        <v>0</v>
      </c>
      <c r="R34" s="38">
        <f t="shared" si="51"/>
        <v>0</v>
      </c>
      <c r="S34" s="38">
        <f t="shared" si="51"/>
        <v>0</v>
      </c>
      <c r="T34" s="38">
        <f t="shared" si="51"/>
        <v>0</v>
      </c>
      <c r="U34" s="38">
        <f t="shared" si="51"/>
        <v>0</v>
      </c>
      <c r="V34" s="38">
        <f t="shared" si="51"/>
        <v>0</v>
      </c>
      <c r="W34" s="38">
        <f t="shared" si="51"/>
        <v>0</v>
      </c>
      <c r="X34" s="38">
        <f t="shared" si="51"/>
        <v>0</v>
      </c>
      <c r="Y34" s="38">
        <f t="shared" si="51"/>
        <v>0</v>
      </c>
      <c r="Z34" s="38">
        <f t="shared" si="51"/>
        <v>0</v>
      </c>
      <c r="AA34" s="38">
        <f t="shared" si="51"/>
        <v>0</v>
      </c>
      <c r="AB34" s="38">
        <f t="shared" si="51"/>
        <v>0</v>
      </c>
      <c r="AC34" s="38">
        <f t="shared" si="51"/>
        <v>0</v>
      </c>
      <c r="AD34" s="38">
        <f t="shared" si="51"/>
        <v>0</v>
      </c>
      <c r="AE34" s="38">
        <f t="shared" si="51"/>
        <v>0</v>
      </c>
      <c r="AF34" s="38">
        <f t="shared" si="51"/>
        <v>0</v>
      </c>
      <c r="AG34" s="38">
        <f t="shared" si="51"/>
        <v>0</v>
      </c>
      <c r="AH34" s="38">
        <f t="shared" si="51"/>
        <v>0</v>
      </c>
      <c r="AI34" s="38">
        <f t="shared" si="51"/>
        <v>0</v>
      </c>
      <c r="AJ34" s="38">
        <f t="shared" si="51"/>
        <v>0</v>
      </c>
      <c r="AK34" s="38">
        <f t="shared" ref="AK34:BP34" si="52">+AK26*AK$4</f>
        <v>0</v>
      </c>
      <c r="AL34" s="38">
        <f t="shared" si="52"/>
        <v>0</v>
      </c>
      <c r="AM34" s="38">
        <f t="shared" si="52"/>
        <v>0</v>
      </c>
      <c r="AN34" s="38">
        <f t="shared" si="52"/>
        <v>0</v>
      </c>
      <c r="AO34" s="38">
        <f t="shared" si="52"/>
        <v>0</v>
      </c>
      <c r="AP34" s="38">
        <f t="shared" si="52"/>
        <v>0</v>
      </c>
      <c r="AQ34" s="38">
        <f t="shared" si="52"/>
        <v>0</v>
      </c>
      <c r="AR34" s="38">
        <f t="shared" si="52"/>
        <v>0</v>
      </c>
      <c r="AS34" s="38">
        <f t="shared" si="52"/>
        <v>0</v>
      </c>
      <c r="AT34" s="38">
        <f t="shared" si="52"/>
        <v>0</v>
      </c>
      <c r="AU34" s="38">
        <f t="shared" si="52"/>
        <v>0</v>
      </c>
      <c r="AV34" s="38">
        <f t="shared" si="52"/>
        <v>0</v>
      </c>
      <c r="AW34" s="38">
        <f t="shared" si="52"/>
        <v>0</v>
      </c>
      <c r="AX34" s="38">
        <f t="shared" si="52"/>
        <v>0</v>
      </c>
      <c r="AY34" s="38">
        <f t="shared" si="52"/>
        <v>0</v>
      </c>
      <c r="AZ34" s="38">
        <f t="shared" si="52"/>
        <v>0</v>
      </c>
      <c r="BA34" s="38">
        <f t="shared" si="52"/>
        <v>0</v>
      </c>
      <c r="BB34" s="38">
        <f t="shared" si="52"/>
        <v>0</v>
      </c>
      <c r="BC34" s="38">
        <f t="shared" si="52"/>
        <v>0</v>
      </c>
      <c r="BD34" s="38">
        <f t="shared" si="52"/>
        <v>0</v>
      </c>
      <c r="BE34" s="38">
        <f t="shared" si="52"/>
        <v>0</v>
      </c>
      <c r="BF34" s="38">
        <f t="shared" si="52"/>
        <v>0</v>
      </c>
      <c r="BG34" s="38">
        <f t="shared" si="52"/>
        <v>0</v>
      </c>
      <c r="BH34" s="38">
        <f t="shared" si="52"/>
        <v>0</v>
      </c>
      <c r="BI34" s="38">
        <f t="shared" si="52"/>
        <v>0</v>
      </c>
      <c r="BJ34" s="38">
        <f t="shared" si="52"/>
        <v>0</v>
      </c>
      <c r="BK34" s="38">
        <f t="shared" si="52"/>
        <v>0</v>
      </c>
      <c r="BL34" s="38">
        <f t="shared" si="52"/>
        <v>0</v>
      </c>
      <c r="BM34" s="38">
        <f t="shared" si="52"/>
        <v>0</v>
      </c>
      <c r="BN34" s="38">
        <f t="shared" si="52"/>
        <v>0</v>
      </c>
      <c r="BO34" s="38">
        <f t="shared" si="52"/>
        <v>0</v>
      </c>
      <c r="BP34" s="38">
        <f t="shared" si="52"/>
        <v>0</v>
      </c>
      <c r="BQ34" s="38">
        <f t="shared" ref="BQ34:CN34" si="53">+BQ26*BQ$4</f>
        <v>0</v>
      </c>
      <c r="BR34" s="38">
        <f t="shared" si="53"/>
        <v>0</v>
      </c>
      <c r="BS34" s="38">
        <f t="shared" si="53"/>
        <v>0</v>
      </c>
      <c r="BT34" s="38">
        <f t="shared" si="53"/>
        <v>0</v>
      </c>
      <c r="BU34" s="38">
        <f t="shared" si="53"/>
        <v>0</v>
      </c>
      <c r="BV34" s="38">
        <f t="shared" si="53"/>
        <v>0</v>
      </c>
      <c r="BW34" s="38">
        <f t="shared" si="53"/>
        <v>0</v>
      </c>
      <c r="BX34" s="38">
        <f t="shared" si="53"/>
        <v>0</v>
      </c>
      <c r="BY34" s="38">
        <f t="shared" si="53"/>
        <v>0</v>
      </c>
      <c r="BZ34" s="38">
        <f t="shared" si="53"/>
        <v>0</v>
      </c>
      <c r="CA34" s="38">
        <f t="shared" si="53"/>
        <v>0</v>
      </c>
      <c r="CB34" s="38">
        <f t="shared" si="53"/>
        <v>0</v>
      </c>
      <c r="CC34" s="38">
        <f t="shared" si="53"/>
        <v>0</v>
      </c>
      <c r="CD34" s="38">
        <f t="shared" si="53"/>
        <v>0</v>
      </c>
      <c r="CE34" s="38">
        <f t="shared" si="53"/>
        <v>0</v>
      </c>
      <c r="CF34" s="38">
        <f t="shared" si="53"/>
        <v>0</v>
      </c>
      <c r="CG34" s="38">
        <f t="shared" si="53"/>
        <v>0</v>
      </c>
      <c r="CH34" s="38">
        <f t="shared" si="53"/>
        <v>0</v>
      </c>
      <c r="CI34" s="38">
        <f t="shared" si="53"/>
        <v>0</v>
      </c>
      <c r="CJ34" s="38">
        <f t="shared" si="53"/>
        <v>0</v>
      </c>
      <c r="CK34" s="38">
        <f t="shared" si="53"/>
        <v>0</v>
      </c>
      <c r="CL34" s="38">
        <f t="shared" si="53"/>
        <v>0</v>
      </c>
      <c r="CM34" s="38">
        <f t="shared" si="53"/>
        <v>0</v>
      </c>
      <c r="CN34" s="38">
        <f t="shared" si="53"/>
        <v>0</v>
      </c>
      <c r="CO34" s="103"/>
      <c r="CP34" s="3"/>
      <c r="CQ34" s="3"/>
      <c r="CR34" s="3"/>
      <c r="CS34" s="3"/>
      <c r="CT34" s="3"/>
      <c r="CU34" s="3"/>
      <c r="CV34" s="3"/>
      <c r="CW34" s="3"/>
    </row>
    <row r="35" spans="1:101" ht="15" customHeight="1" outlineLevel="1">
      <c r="A35" s="39"/>
      <c r="B35" s="36" t="s">
        <v>16</v>
      </c>
      <c r="C35" s="37" t="s">
        <v>80</v>
      </c>
      <c r="D35" s="37" t="s">
        <v>56</v>
      </c>
      <c r="E35" s="38">
        <f t="shared" ref="E35:AJ35" si="54">+E27*E$4</f>
        <v>0</v>
      </c>
      <c r="F35" s="38">
        <f t="shared" si="54"/>
        <v>0</v>
      </c>
      <c r="G35" s="38">
        <f t="shared" si="54"/>
        <v>0</v>
      </c>
      <c r="H35" s="38">
        <f t="shared" si="54"/>
        <v>0</v>
      </c>
      <c r="I35" s="38">
        <f t="shared" si="54"/>
        <v>0</v>
      </c>
      <c r="J35" s="38">
        <f t="shared" si="54"/>
        <v>0</v>
      </c>
      <c r="K35" s="38">
        <f t="shared" si="54"/>
        <v>0</v>
      </c>
      <c r="L35" s="38">
        <f t="shared" si="54"/>
        <v>0</v>
      </c>
      <c r="M35" s="38">
        <f t="shared" si="54"/>
        <v>0</v>
      </c>
      <c r="N35" s="38">
        <f t="shared" si="54"/>
        <v>0</v>
      </c>
      <c r="O35" s="38">
        <f t="shared" si="54"/>
        <v>0</v>
      </c>
      <c r="P35" s="38">
        <f t="shared" si="54"/>
        <v>0</v>
      </c>
      <c r="Q35" s="38">
        <f t="shared" si="54"/>
        <v>0</v>
      </c>
      <c r="R35" s="38">
        <f t="shared" si="54"/>
        <v>0</v>
      </c>
      <c r="S35" s="38">
        <f t="shared" si="54"/>
        <v>0</v>
      </c>
      <c r="T35" s="38">
        <f t="shared" si="54"/>
        <v>0</v>
      </c>
      <c r="U35" s="38">
        <f t="shared" si="54"/>
        <v>0</v>
      </c>
      <c r="V35" s="38">
        <f t="shared" si="54"/>
        <v>0</v>
      </c>
      <c r="W35" s="38">
        <f t="shared" si="54"/>
        <v>0</v>
      </c>
      <c r="X35" s="38">
        <f t="shared" si="54"/>
        <v>0</v>
      </c>
      <c r="Y35" s="38">
        <f t="shared" si="54"/>
        <v>0</v>
      </c>
      <c r="Z35" s="38">
        <f t="shared" si="54"/>
        <v>0</v>
      </c>
      <c r="AA35" s="38">
        <f t="shared" si="54"/>
        <v>0</v>
      </c>
      <c r="AB35" s="38">
        <f t="shared" si="54"/>
        <v>0</v>
      </c>
      <c r="AC35" s="38">
        <f t="shared" si="54"/>
        <v>0</v>
      </c>
      <c r="AD35" s="38">
        <f t="shared" si="54"/>
        <v>0</v>
      </c>
      <c r="AE35" s="38">
        <f t="shared" si="54"/>
        <v>0</v>
      </c>
      <c r="AF35" s="38">
        <f t="shared" si="54"/>
        <v>0</v>
      </c>
      <c r="AG35" s="38">
        <f t="shared" si="54"/>
        <v>0</v>
      </c>
      <c r="AH35" s="38">
        <f t="shared" si="54"/>
        <v>0</v>
      </c>
      <c r="AI35" s="38">
        <f t="shared" si="54"/>
        <v>0</v>
      </c>
      <c r="AJ35" s="38">
        <f t="shared" si="54"/>
        <v>0</v>
      </c>
      <c r="AK35" s="38">
        <f t="shared" ref="AK35:BP35" si="55">+AK27*AK$4</f>
        <v>0</v>
      </c>
      <c r="AL35" s="38">
        <f t="shared" si="55"/>
        <v>0</v>
      </c>
      <c r="AM35" s="38">
        <f t="shared" si="55"/>
        <v>0</v>
      </c>
      <c r="AN35" s="38">
        <f t="shared" si="55"/>
        <v>0</v>
      </c>
      <c r="AO35" s="38">
        <f t="shared" si="55"/>
        <v>0</v>
      </c>
      <c r="AP35" s="38">
        <f t="shared" si="55"/>
        <v>0</v>
      </c>
      <c r="AQ35" s="38">
        <f t="shared" si="55"/>
        <v>0</v>
      </c>
      <c r="AR35" s="38">
        <f t="shared" si="55"/>
        <v>0</v>
      </c>
      <c r="AS35" s="38">
        <f t="shared" si="55"/>
        <v>0</v>
      </c>
      <c r="AT35" s="38">
        <f t="shared" si="55"/>
        <v>0</v>
      </c>
      <c r="AU35" s="38">
        <f t="shared" si="55"/>
        <v>0</v>
      </c>
      <c r="AV35" s="38">
        <f t="shared" si="55"/>
        <v>0</v>
      </c>
      <c r="AW35" s="38">
        <f t="shared" si="55"/>
        <v>0</v>
      </c>
      <c r="AX35" s="38">
        <f t="shared" si="55"/>
        <v>0</v>
      </c>
      <c r="AY35" s="38">
        <f t="shared" si="55"/>
        <v>0</v>
      </c>
      <c r="AZ35" s="38">
        <f t="shared" si="55"/>
        <v>0</v>
      </c>
      <c r="BA35" s="38">
        <f t="shared" si="55"/>
        <v>0</v>
      </c>
      <c r="BB35" s="38">
        <f t="shared" si="55"/>
        <v>0</v>
      </c>
      <c r="BC35" s="38">
        <f t="shared" si="55"/>
        <v>0</v>
      </c>
      <c r="BD35" s="38">
        <f t="shared" si="55"/>
        <v>0</v>
      </c>
      <c r="BE35" s="38">
        <f t="shared" si="55"/>
        <v>0</v>
      </c>
      <c r="BF35" s="38">
        <f t="shared" si="55"/>
        <v>0</v>
      </c>
      <c r="BG35" s="38">
        <f t="shared" si="55"/>
        <v>0</v>
      </c>
      <c r="BH35" s="38">
        <f t="shared" si="55"/>
        <v>0</v>
      </c>
      <c r="BI35" s="38">
        <f t="shared" si="55"/>
        <v>0</v>
      </c>
      <c r="BJ35" s="38">
        <f t="shared" si="55"/>
        <v>0</v>
      </c>
      <c r="BK35" s="38">
        <f t="shared" si="55"/>
        <v>0</v>
      </c>
      <c r="BL35" s="38">
        <f t="shared" si="55"/>
        <v>0</v>
      </c>
      <c r="BM35" s="38">
        <f t="shared" si="55"/>
        <v>0</v>
      </c>
      <c r="BN35" s="38">
        <f t="shared" si="55"/>
        <v>0</v>
      </c>
      <c r="BO35" s="38">
        <f t="shared" si="55"/>
        <v>0</v>
      </c>
      <c r="BP35" s="38">
        <f t="shared" si="55"/>
        <v>0</v>
      </c>
      <c r="BQ35" s="38">
        <f t="shared" ref="BQ35:CN35" si="56">+BQ27*BQ$4</f>
        <v>0</v>
      </c>
      <c r="BR35" s="38">
        <f t="shared" si="56"/>
        <v>0</v>
      </c>
      <c r="BS35" s="38">
        <f t="shared" si="56"/>
        <v>0</v>
      </c>
      <c r="BT35" s="38">
        <f t="shared" si="56"/>
        <v>0</v>
      </c>
      <c r="BU35" s="38">
        <f t="shared" si="56"/>
        <v>0</v>
      </c>
      <c r="BV35" s="38">
        <f t="shared" si="56"/>
        <v>0</v>
      </c>
      <c r="BW35" s="38">
        <f t="shared" si="56"/>
        <v>0</v>
      </c>
      <c r="BX35" s="38">
        <f t="shared" si="56"/>
        <v>0</v>
      </c>
      <c r="BY35" s="38">
        <f t="shared" si="56"/>
        <v>0</v>
      </c>
      <c r="BZ35" s="38">
        <f t="shared" si="56"/>
        <v>0</v>
      </c>
      <c r="CA35" s="38">
        <f t="shared" si="56"/>
        <v>0</v>
      </c>
      <c r="CB35" s="38">
        <f t="shared" si="56"/>
        <v>0</v>
      </c>
      <c r="CC35" s="38">
        <f t="shared" si="56"/>
        <v>0</v>
      </c>
      <c r="CD35" s="38">
        <f t="shared" si="56"/>
        <v>0</v>
      </c>
      <c r="CE35" s="38">
        <f t="shared" si="56"/>
        <v>0</v>
      </c>
      <c r="CF35" s="38">
        <f t="shared" si="56"/>
        <v>0</v>
      </c>
      <c r="CG35" s="38">
        <f t="shared" si="56"/>
        <v>0</v>
      </c>
      <c r="CH35" s="38">
        <f t="shared" si="56"/>
        <v>0</v>
      </c>
      <c r="CI35" s="38">
        <f t="shared" si="56"/>
        <v>0</v>
      </c>
      <c r="CJ35" s="38">
        <f t="shared" si="56"/>
        <v>0</v>
      </c>
      <c r="CK35" s="38">
        <f t="shared" si="56"/>
        <v>0</v>
      </c>
      <c r="CL35" s="38">
        <f t="shared" si="56"/>
        <v>0</v>
      </c>
      <c r="CM35" s="38">
        <f t="shared" si="56"/>
        <v>0</v>
      </c>
      <c r="CN35" s="38">
        <f t="shared" si="56"/>
        <v>0</v>
      </c>
      <c r="CO35" s="103"/>
      <c r="CP35" s="3"/>
      <c r="CQ35" s="3"/>
      <c r="CR35" s="3"/>
      <c r="CS35" s="3"/>
      <c r="CT35" s="3"/>
      <c r="CU35" s="3"/>
      <c r="CV35" s="3"/>
      <c r="CW35" s="3"/>
    </row>
    <row r="36" spans="1:101" ht="15" customHeight="1" outlineLevel="1">
      <c r="A36" s="39"/>
      <c r="B36" s="36" t="s">
        <v>17</v>
      </c>
      <c r="C36" s="37" t="s">
        <v>81</v>
      </c>
      <c r="D36" s="37" t="s">
        <v>57</v>
      </c>
      <c r="E36" s="38">
        <f t="shared" ref="E36:AJ36" si="57">+E28*E$4</f>
        <v>0</v>
      </c>
      <c r="F36" s="38">
        <f t="shared" si="57"/>
        <v>0</v>
      </c>
      <c r="G36" s="38">
        <f t="shared" si="57"/>
        <v>0</v>
      </c>
      <c r="H36" s="38">
        <f t="shared" si="57"/>
        <v>0</v>
      </c>
      <c r="I36" s="38">
        <f t="shared" si="57"/>
        <v>0</v>
      </c>
      <c r="J36" s="38">
        <f t="shared" si="57"/>
        <v>0</v>
      </c>
      <c r="K36" s="38">
        <f t="shared" si="57"/>
        <v>0</v>
      </c>
      <c r="L36" s="38">
        <f t="shared" si="57"/>
        <v>0</v>
      </c>
      <c r="M36" s="38">
        <f t="shared" si="57"/>
        <v>0</v>
      </c>
      <c r="N36" s="38">
        <f t="shared" si="57"/>
        <v>0</v>
      </c>
      <c r="O36" s="38">
        <f t="shared" si="57"/>
        <v>0</v>
      </c>
      <c r="P36" s="38">
        <f t="shared" si="57"/>
        <v>0</v>
      </c>
      <c r="Q36" s="38">
        <f t="shared" si="57"/>
        <v>0</v>
      </c>
      <c r="R36" s="38">
        <f t="shared" si="57"/>
        <v>0</v>
      </c>
      <c r="S36" s="38">
        <f t="shared" si="57"/>
        <v>0</v>
      </c>
      <c r="T36" s="38">
        <f t="shared" si="57"/>
        <v>0</v>
      </c>
      <c r="U36" s="38">
        <f t="shared" si="57"/>
        <v>0</v>
      </c>
      <c r="V36" s="38">
        <f t="shared" si="57"/>
        <v>0</v>
      </c>
      <c r="W36" s="38">
        <f t="shared" si="57"/>
        <v>0</v>
      </c>
      <c r="X36" s="38">
        <f t="shared" si="57"/>
        <v>0</v>
      </c>
      <c r="Y36" s="38">
        <f t="shared" si="57"/>
        <v>0</v>
      </c>
      <c r="Z36" s="38">
        <f t="shared" si="57"/>
        <v>0</v>
      </c>
      <c r="AA36" s="38">
        <f t="shared" si="57"/>
        <v>0</v>
      </c>
      <c r="AB36" s="38">
        <f t="shared" si="57"/>
        <v>0</v>
      </c>
      <c r="AC36" s="38">
        <f t="shared" si="57"/>
        <v>0</v>
      </c>
      <c r="AD36" s="38">
        <f t="shared" si="57"/>
        <v>0</v>
      </c>
      <c r="AE36" s="38">
        <f t="shared" si="57"/>
        <v>0</v>
      </c>
      <c r="AF36" s="38">
        <f t="shared" si="57"/>
        <v>0</v>
      </c>
      <c r="AG36" s="38">
        <f t="shared" si="57"/>
        <v>0</v>
      </c>
      <c r="AH36" s="38">
        <f t="shared" si="57"/>
        <v>0</v>
      </c>
      <c r="AI36" s="38">
        <f t="shared" si="57"/>
        <v>0</v>
      </c>
      <c r="AJ36" s="38">
        <f t="shared" si="57"/>
        <v>0</v>
      </c>
      <c r="AK36" s="38">
        <f t="shared" ref="AK36:BP36" si="58">+AK28*AK$4</f>
        <v>0</v>
      </c>
      <c r="AL36" s="38">
        <f t="shared" si="58"/>
        <v>0</v>
      </c>
      <c r="AM36" s="38">
        <f t="shared" si="58"/>
        <v>0</v>
      </c>
      <c r="AN36" s="38">
        <f t="shared" si="58"/>
        <v>0</v>
      </c>
      <c r="AO36" s="38">
        <f t="shared" si="58"/>
        <v>0</v>
      </c>
      <c r="AP36" s="38">
        <f t="shared" si="58"/>
        <v>0</v>
      </c>
      <c r="AQ36" s="38">
        <f t="shared" si="58"/>
        <v>0</v>
      </c>
      <c r="AR36" s="38">
        <f t="shared" si="58"/>
        <v>0</v>
      </c>
      <c r="AS36" s="38">
        <f t="shared" si="58"/>
        <v>0</v>
      </c>
      <c r="AT36" s="38">
        <f t="shared" si="58"/>
        <v>0</v>
      </c>
      <c r="AU36" s="38">
        <f t="shared" si="58"/>
        <v>0</v>
      </c>
      <c r="AV36" s="38">
        <f t="shared" si="58"/>
        <v>0</v>
      </c>
      <c r="AW36" s="38">
        <f t="shared" si="58"/>
        <v>0</v>
      </c>
      <c r="AX36" s="38">
        <f t="shared" si="58"/>
        <v>0</v>
      </c>
      <c r="AY36" s="38">
        <f t="shared" si="58"/>
        <v>0</v>
      </c>
      <c r="AZ36" s="38">
        <f t="shared" si="58"/>
        <v>0</v>
      </c>
      <c r="BA36" s="38">
        <f t="shared" si="58"/>
        <v>0</v>
      </c>
      <c r="BB36" s="38">
        <f t="shared" si="58"/>
        <v>0</v>
      </c>
      <c r="BC36" s="38">
        <f t="shared" si="58"/>
        <v>0</v>
      </c>
      <c r="BD36" s="38">
        <f t="shared" si="58"/>
        <v>0</v>
      </c>
      <c r="BE36" s="38">
        <f t="shared" si="58"/>
        <v>0</v>
      </c>
      <c r="BF36" s="38">
        <f t="shared" si="58"/>
        <v>0</v>
      </c>
      <c r="BG36" s="38">
        <f t="shared" si="58"/>
        <v>0</v>
      </c>
      <c r="BH36" s="38">
        <f t="shared" si="58"/>
        <v>0</v>
      </c>
      <c r="BI36" s="38">
        <f t="shared" si="58"/>
        <v>0</v>
      </c>
      <c r="BJ36" s="38">
        <f t="shared" si="58"/>
        <v>0</v>
      </c>
      <c r="BK36" s="38">
        <f t="shared" si="58"/>
        <v>0</v>
      </c>
      <c r="BL36" s="38">
        <f t="shared" si="58"/>
        <v>0</v>
      </c>
      <c r="BM36" s="38">
        <f t="shared" si="58"/>
        <v>0</v>
      </c>
      <c r="BN36" s="38">
        <f t="shared" si="58"/>
        <v>0</v>
      </c>
      <c r="BO36" s="38">
        <f t="shared" si="58"/>
        <v>0</v>
      </c>
      <c r="BP36" s="38">
        <f t="shared" si="58"/>
        <v>0</v>
      </c>
      <c r="BQ36" s="38">
        <f t="shared" ref="BQ36:CN36" si="59">+BQ28*BQ$4</f>
        <v>0</v>
      </c>
      <c r="BR36" s="38">
        <f t="shared" si="59"/>
        <v>0</v>
      </c>
      <c r="BS36" s="38">
        <f t="shared" si="59"/>
        <v>0</v>
      </c>
      <c r="BT36" s="38">
        <f t="shared" si="59"/>
        <v>0</v>
      </c>
      <c r="BU36" s="38">
        <f t="shared" si="59"/>
        <v>0</v>
      </c>
      <c r="BV36" s="38">
        <f t="shared" si="59"/>
        <v>0</v>
      </c>
      <c r="BW36" s="38">
        <f t="shared" si="59"/>
        <v>0</v>
      </c>
      <c r="BX36" s="38">
        <f t="shared" si="59"/>
        <v>0</v>
      </c>
      <c r="BY36" s="38">
        <f t="shared" si="59"/>
        <v>0</v>
      </c>
      <c r="BZ36" s="38">
        <f t="shared" si="59"/>
        <v>0</v>
      </c>
      <c r="CA36" s="38">
        <f t="shared" si="59"/>
        <v>0</v>
      </c>
      <c r="CB36" s="38">
        <f t="shared" si="59"/>
        <v>0</v>
      </c>
      <c r="CC36" s="38">
        <f t="shared" si="59"/>
        <v>0</v>
      </c>
      <c r="CD36" s="38">
        <f t="shared" si="59"/>
        <v>0</v>
      </c>
      <c r="CE36" s="38">
        <f t="shared" si="59"/>
        <v>0</v>
      </c>
      <c r="CF36" s="38">
        <f t="shared" si="59"/>
        <v>0</v>
      </c>
      <c r="CG36" s="38">
        <f t="shared" si="59"/>
        <v>0</v>
      </c>
      <c r="CH36" s="38">
        <f t="shared" si="59"/>
        <v>0</v>
      </c>
      <c r="CI36" s="38">
        <f t="shared" si="59"/>
        <v>0</v>
      </c>
      <c r="CJ36" s="38">
        <f t="shared" si="59"/>
        <v>0</v>
      </c>
      <c r="CK36" s="38">
        <f t="shared" si="59"/>
        <v>0</v>
      </c>
      <c r="CL36" s="38">
        <f t="shared" si="59"/>
        <v>0</v>
      </c>
      <c r="CM36" s="38">
        <f t="shared" si="59"/>
        <v>0</v>
      </c>
      <c r="CN36" s="38">
        <f t="shared" si="59"/>
        <v>0</v>
      </c>
      <c r="CO36" s="103"/>
      <c r="CP36" s="3"/>
      <c r="CQ36" s="3"/>
      <c r="CR36" s="3"/>
      <c r="CS36" s="3"/>
      <c r="CT36" s="3"/>
      <c r="CU36" s="3"/>
      <c r="CV36" s="3"/>
      <c r="CW36" s="3"/>
    </row>
    <row r="37" spans="1:101" ht="15" customHeight="1" outlineLevel="1">
      <c r="A37" s="85"/>
      <c r="B37" s="86"/>
      <c r="C37" s="87"/>
      <c r="D37" s="87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103"/>
      <c r="CP37" s="3"/>
      <c r="CQ37" s="3"/>
      <c r="CR37" s="3"/>
      <c r="CS37" s="3"/>
      <c r="CT37" s="3"/>
      <c r="CU37" s="3"/>
      <c r="CV37" s="3"/>
      <c r="CW37" s="3"/>
    </row>
    <row r="38" spans="1:101" ht="15" customHeight="1">
      <c r="A38" s="75" t="s">
        <v>136</v>
      </c>
      <c r="B38" s="69"/>
      <c r="C38" s="70" t="s">
        <v>91</v>
      </c>
      <c r="D38" s="302" t="s">
        <v>58</v>
      </c>
      <c r="E38" s="113">
        <f t="shared" ref="E38:AJ38" si="60">SUBTOTAL(9,E$39:E$44)</f>
        <v>0</v>
      </c>
      <c r="F38" s="113">
        <f t="shared" si="60"/>
        <v>0</v>
      </c>
      <c r="G38" s="113">
        <f t="shared" si="60"/>
        <v>0</v>
      </c>
      <c r="H38" s="113">
        <f t="shared" si="60"/>
        <v>0.6032801418439746</v>
      </c>
      <c r="I38" s="113">
        <f t="shared" si="60"/>
        <v>0.66179078014184256</v>
      </c>
      <c r="J38" s="113">
        <f t="shared" si="60"/>
        <v>2.9157801418439675</v>
      </c>
      <c r="K38" s="113">
        <f t="shared" si="60"/>
        <v>3.1994680851063819</v>
      </c>
      <c r="L38" s="113">
        <f t="shared" si="60"/>
        <v>3.5824468085106389</v>
      </c>
      <c r="M38" s="113">
        <f t="shared" si="60"/>
        <v>8.265957446808514</v>
      </c>
      <c r="N38" s="113">
        <f t="shared" si="60"/>
        <v>0</v>
      </c>
      <c r="O38" s="113">
        <f t="shared" si="60"/>
        <v>0.8324468085106389</v>
      </c>
      <c r="P38" s="113">
        <f t="shared" si="60"/>
        <v>0</v>
      </c>
      <c r="Q38" s="113">
        <f t="shared" si="60"/>
        <v>0</v>
      </c>
      <c r="R38" s="113">
        <f t="shared" si="60"/>
        <v>0</v>
      </c>
      <c r="S38" s="113">
        <f t="shared" si="60"/>
        <v>4.8324468085106389</v>
      </c>
      <c r="T38" s="113">
        <f t="shared" si="60"/>
        <v>2.0824468085106389</v>
      </c>
      <c r="U38" s="113">
        <f t="shared" si="60"/>
        <v>0</v>
      </c>
      <c r="V38" s="113">
        <f t="shared" si="60"/>
        <v>2.3492907801418426</v>
      </c>
      <c r="W38" s="113">
        <f t="shared" si="60"/>
        <v>0</v>
      </c>
      <c r="X38" s="113">
        <f t="shared" si="60"/>
        <v>2.8324468085106389</v>
      </c>
      <c r="Y38" s="113">
        <f t="shared" si="60"/>
        <v>3.7205029013539672</v>
      </c>
      <c r="Z38" s="113">
        <f t="shared" si="60"/>
        <v>0.10517408123791228</v>
      </c>
      <c r="AA38" s="113">
        <f t="shared" si="60"/>
        <v>0</v>
      </c>
      <c r="AB38" s="113">
        <f t="shared" si="60"/>
        <v>0</v>
      </c>
      <c r="AC38" s="113">
        <f t="shared" si="60"/>
        <v>0</v>
      </c>
      <c r="AD38" s="113">
        <f t="shared" si="60"/>
        <v>0</v>
      </c>
      <c r="AE38" s="113">
        <f t="shared" si="60"/>
        <v>0</v>
      </c>
      <c r="AF38" s="113">
        <f t="shared" si="60"/>
        <v>0</v>
      </c>
      <c r="AG38" s="113">
        <f t="shared" si="60"/>
        <v>0</v>
      </c>
      <c r="AH38" s="113">
        <f t="shared" si="60"/>
        <v>0</v>
      </c>
      <c r="AI38" s="113">
        <f t="shared" si="60"/>
        <v>0</v>
      </c>
      <c r="AJ38" s="113">
        <f t="shared" si="60"/>
        <v>0</v>
      </c>
      <c r="AK38" s="113">
        <f t="shared" ref="AK38:BP38" si="61">SUBTOTAL(9,AK$39:AK$44)</f>
        <v>0</v>
      </c>
      <c r="AL38" s="113">
        <f t="shared" si="61"/>
        <v>0</v>
      </c>
      <c r="AM38" s="113">
        <f t="shared" si="61"/>
        <v>0</v>
      </c>
      <c r="AN38" s="113">
        <f t="shared" si="61"/>
        <v>0</v>
      </c>
      <c r="AO38" s="113">
        <f t="shared" si="61"/>
        <v>0</v>
      </c>
      <c r="AP38" s="113">
        <f t="shared" si="61"/>
        <v>0</v>
      </c>
      <c r="AQ38" s="113">
        <f t="shared" si="61"/>
        <v>0</v>
      </c>
      <c r="AR38" s="113">
        <f t="shared" si="61"/>
        <v>0</v>
      </c>
      <c r="AS38" s="113">
        <f t="shared" si="61"/>
        <v>0</v>
      </c>
      <c r="AT38" s="113">
        <f t="shared" si="61"/>
        <v>0</v>
      </c>
      <c r="AU38" s="113">
        <f t="shared" si="61"/>
        <v>0</v>
      </c>
      <c r="AV38" s="113">
        <f t="shared" si="61"/>
        <v>0</v>
      </c>
      <c r="AW38" s="113">
        <f t="shared" si="61"/>
        <v>0</v>
      </c>
      <c r="AX38" s="113">
        <f t="shared" si="61"/>
        <v>0</v>
      </c>
      <c r="AY38" s="113">
        <f t="shared" si="61"/>
        <v>0</v>
      </c>
      <c r="AZ38" s="113">
        <f t="shared" si="61"/>
        <v>0</v>
      </c>
      <c r="BA38" s="113">
        <f t="shared" si="61"/>
        <v>0</v>
      </c>
      <c r="BB38" s="113">
        <f t="shared" si="61"/>
        <v>0</v>
      </c>
      <c r="BC38" s="113">
        <f t="shared" si="61"/>
        <v>0</v>
      </c>
      <c r="BD38" s="113">
        <f t="shared" si="61"/>
        <v>0</v>
      </c>
      <c r="BE38" s="113">
        <f t="shared" si="61"/>
        <v>0</v>
      </c>
      <c r="BF38" s="113">
        <f t="shared" si="61"/>
        <v>0</v>
      </c>
      <c r="BG38" s="113">
        <f t="shared" si="61"/>
        <v>0</v>
      </c>
      <c r="BH38" s="113">
        <f t="shared" si="61"/>
        <v>0</v>
      </c>
      <c r="BI38" s="113">
        <f t="shared" si="61"/>
        <v>0</v>
      </c>
      <c r="BJ38" s="113">
        <f t="shared" si="61"/>
        <v>0</v>
      </c>
      <c r="BK38" s="113">
        <f t="shared" si="61"/>
        <v>0</v>
      </c>
      <c r="BL38" s="113">
        <f t="shared" si="61"/>
        <v>0</v>
      </c>
      <c r="BM38" s="113">
        <f t="shared" si="61"/>
        <v>0</v>
      </c>
      <c r="BN38" s="113">
        <f t="shared" si="61"/>
        <v>0</v>
      </c>
      <c r="BO38" s="113">
        <f t="shared" si="61"/>
        <v>0</v>
      </c>
      <c r="BP38" s="113">
        <f t="shared" si="61"/>
        <v>0</v>
      </c>
      <c r="BQ38" s="113">
        <f t="shared" ref="BQ38:CN38" si="62">SUBTOTAL(9,BQ$39:BQ$44)</f>
        <v>0</v>
      </c>
      <c r="BR38" s="113">
        <f t="shared" si="62"/>
        <v>0</v>
      </c>
      <c r="BS38" s="113">
        <f t="shared" si="62"/>
        <v>0</v>
      </c>
      <c r="BT38" s="113">
        <f t="shared" si="62"/>
        <v>0</v>
      </c>
      <c r="BU38" s="113">
        <f t="shared" si="62"/>
        <v>0</v>
      </c>
      <c r="BV38" s="113">
        <f t="shared" si="62"/>
        <v>0</v>
      </c>
      <c r="BW38" s="113">
        <f t="shared" si="62"/>
        <v>0</v>
      </c>
      <c r="BX38" s="113">
        <f t="shared" si="62"/>
        <v>0</v>
      </c>
      <c r="BY38" s="113">
        <f t="shared" si="62"/>
        <v>0</v>
      </c>
      <c r="BZ38" s="113">
        <f t="shared" si="62"/>
        <v>0</v>
      </c>
      <c r="CA38" s="113">
        <f t="shared" si="62"/>
        <v>0</v>
      </c>
      <c r="CB38" s="113">
        <f t="shared" si="62"/>
        <v>0</v>
      </c>
      <c r="CC38" s="113">
        <f t="shared" si="62"/>
        <v>0</v>
      </c>
      <c r="CD38" s="113">
        <f t="shared" si="62"/>
        <v>0</v>
      </c>
      <c r="CE38" s="113">
        <f t="shared" si="62"/>
        <v>0</v>
      </c>
      <c r="CF38" s="113">
        <f t="shared" si="62"/>
        <v>0</v>
      </c>
      <c r="CG38" s="113">
        <f t="shared" si="62"/>
        <v>0</v>
      </c>
      <c r="CH38" s="113">
        <f t="shared" si="62"/>
        <v>0</v>
      </c>
      <c r="CI38" s="113">
        <f t="shared" si="62"/>
        <v>0</v>
      </c>
      <c r="CJ38" s="113">
        <f t="shared" si="62"/>
        <v>0</v>
      </c>
      <c r="CK38" s="113">
        <f t="shared" si="62"/>
        <v>0</v>
      </c>
      <c r="CL38" s="113">
        <f t="shared" si="62"/>
        <v>0</v>
      </c>
      <c r="CM38" s="113">
        <f t="shared" si="62"/>
        <v>0</v>
      </c>
      <c r="CN38" s="113">
        <f t="shared" si="62"/>
        <v>0</v>
      </c>
      <c r="CO38" s="104"/>
      <c r="CP38" s="3"/>
      <c r="CQ38" s="3"/>
      <c r="CR38" s="3"/>
      <c r="CS38" s="3"/>
      <c r="CT38" s="3"/>
      <c r="CU38" s="3"/>
      <c r="CV38" s="3"/>
      <c r="CW38" s="3"/>
    </row>
    <row r="39" spans="1:101" ht="15" customHeight="1" outlineLevel="1">
      <c r="A39" s="27"/>
      <c r="B39" s="28" t="s">
        <v>1</v>
      </c>
      <c r="C39" s="35" t="s">
        <v>146</v>
      </c>
      <c r="D39" s="35" t="s">
        <v>59</v>
      </c>
      <c r="E39" s="41" t="str">
        <f t="shared" ref="E39:AJ39" si="63">IF(E31&gt;=E7,"",E7-E31)</f>
        <v/>
      </c>
      <c r="F39" s="41" t="str">
        <f t="shared" si="63"/>
        <v/>
      </c>
      <c r="G39" s="41" t="str">
        <f t="shared" si="63"/>
        <v/>
      </c>
      <c r="H39" s="41">
        <f t="shared" si="63"/>
        <v>0.6032801418439746</v>
      </c>
      <c r="I39" s="41">
        <f t="shared" si="63"/>
        <v>0.66179078014184256</v>
      </c>
      <c r="J39" s="41">
        <f t="shared" si="63"/>
        <v>2.9157801418439675</v>
      </c>
      <c r="K39" s="41">
        <f t="shared" si="63"/>
        <v>3.1994680851063819</v>
      </c>
      <c r="L39" s="41">
        <f t="shared" si="63"/>
        <v>3.5824468085106389</v>
      </c>
      <c r="M39" s="41">
        <f t="shared" si="63"/>
        <v>8.265957446808514</v>
      </c>
      <c r="N39" s="41" t="str">
        <f t="shared" si="63"/>
        <v/>
      </c>
      <c r="O39" s="41">
        <f t="shared" si="63"/>
        <v>0.8324468085106389</v>
      </c>
      <c r="P39" s="41" t="str">
        <f t="shared" si="63"/>
        <v/>
      </c>
      <c r="Q39" s="41" t="str">
        <f t="shared" si="63"/>
        <v/>
      </c>
      <c r="R39" s="41" t="str">
        <f t="shared" si="63"/>
        <v/>
      </c>
      <c r="S39" s="41">
        <f t="shared" si="63"/>
        <v>4.8324468085106389</v>
      </c>
      <c r="T39" s="41">
        <f t="shared" si="63"/>
        <v>2.0824468085106389</v>
      </c>
      <c r="U39" s="41" t="str">
        <f t="shared" si="63"/>
        <v/>
      </c>
      <c r="V39" s="41">
        <f t="shared" si="63"/>
        <v>2.3492907801418426</v>
      </c>
      <c r="W39" s="41" t="str">
        <f t="shared" si="63"/>
        <v/>
      </c>
      <c r="X39" s="41">
        <f t="shared" si="63"/>
        <v>2.8324468085106389</v>
      </c>
      <c r="Y39" s="41">
        <f t="shared" si="63"/>
        <v>3.7205029013539672</v>
      </c>
      <c r="Z39" s="41">
        <f t="shared" si="63"/>
        <v>0.10517408123791228</v>
      </c>
      <c r="AA39" s="41" t="str">
        <f t="shared" si="63"/>
        <v/>
      </c>
      <c r="AB39" s="41" t="str">
        <f t="shared" si="63"/>
        <v/>
      </c>
      <c r="AC39" s="41" t="str">
        <f t="shared" si="63"/>
        <v/>
      </c>
      <c r="AD39" s="41" t="str">
        <f t="shared" si="63"/>
        <v/>
      </c>
      <c r="AE39" s="41" t="str">
        <f t="shared" si="63"/>
        <v/>
      </c>
      <c r="AF39" s="41" t="str">
        <f t="shared" si="63"/>
        <v/>
      </c>
      <c r="AG39" s="41" t="str">
        <f t="shared" si="63"/>
        <v/>
      </c>
      <c r="AH39" s="41" t="str">
        <f t="shared" si="63"/>
        <v/>
      </c>
      <c r="AI39" s="41" t="str">
        <f t="shared" si="63"/>
        <v/>
      </c>
      <c r="AJ39" s="41" t="str">
        <f t="shared" si="63"/>
        <v/>
      </c>
      <c r="AK39" s="41" t="str">
        <f t="shared" ref="AK39:BP39" si="64">IF(AK31&gt;=AK7,"",AK7-AK31)</f>
        <v/>
      </c>
      <c r="AL39" s="41" t="str">
        <f t="shared" si="64"/>
        <v/>
      </c>
      <c r="AM39" s="41" t="str">
        <f t="shared" si="64"/>
        <v/>
      </c>
      <c r="AN39" s="41" t="str">
        <f t="shared" si="64"/>
        <v/>
      </c>
      <c r="AO39" s="41" t="str">
        <f t="shared" si="64"/>
        <v/>
      </c>
      <c r="AP39" s="41" t="str">
        <f t="shared" si="64"/>
        <v/>
      </c>
      <c r="AQ39" s="41" t="str">
        <f t="shared" si="64"/>
        <v/>
      </c>
      <c r="AR39" s="41" t="str">
        <f t="shared" si="64"/>
        <v/>
      </c>
      <c r="AS39" s="41" t="str">
        <f t="shared" si="64"/>
        <v/>
      </c>
      <c r="AT39" s="41" t="str">
        <f t="shared" si="64"/>
        <v/>
      </c>
      <c r="AU39" s="41" t="str">
        <f t="shared" si="64"/>
        <v/>
      </c>
      <c r="AV39" s="41" t="str">
        <f t="shared" si="64"/>
        <v/>
      </c>
      <c r="AW39" s="41" t="str">
        <f t="shared" si="64"/>
        <v/>
      </c>
      <c r="AX39" s="41" t="str">
        <f t="shared" si="64"/>
        <v/>
      </c>
      <c r="AY39" s="41" t="str">
        <f t="shared" si="64"/>
        <v/>
      </c>
      <c r="AZ39" s="41" t="str">
        <f t="shared" si="64"/>
        <v/>
      </c>
      <c r="BA39" s="41" t="str">
        <f t="shared" si="64"/>
        <v/>
      </c>
      <c r="BB39" s="41" t="str">
        <f t="shared" si="64"/>
        <v/>
      </c>
      <c r="BC39" s="41" t="str">
        <f t="shared" si="64"/>
        <v/>
      </c>
      <c r="BD39" s="41" t="str">
        <f t="shared" si="64"/>
        <v/>
      </c>
      <c r="BE39" s="41" t="str">
        <f t="shared" si="64"/>
        <v/>
      </c>
      <c r="BF39" s="41" t="str">
        <f t="shared" si="64"/>
        <v/>
      </c>
      <c r="BG39" s="41" t="str">
        <f t="shared" si="64"/>
        <v/>
      </c>
      <c r="BH39" s="41" t="str">
        <f t="shared" si="64"/>
        <v/>
      </c>
      <c r="BI39" s="41" t="str">
        <f t="shared" si="64"/>
        <v/>
      </c>
      <c r="BJ39" s="41" t="str">
        <f t="shared" si="64"/>
        <v/>
      </c>
      <c r="BK39" s="41" t="str">
        <f t="shared" si="64"/>
        <v/>
      </c>
      <c r="BL39" s="41" t="str">
        <f t="shared" si="64"/>
        <v/>
      </c>
      <c r="BM39" s="41" t="str">
        <f t="shared" si="64"/>
        <v/>
      </c>
      <c r="BN39" s="41" t="str">
        <f t="shared" si="64"/>
        <v/>
      </c>
      <c r="BO39" s="41" t="str">
        <f t="shared" si="64"/>
        <v/>
      </c>
      <c r="BP39" s="41" t="str">
        <f t="shared" si="64"/>
        <v/>
      </c>
      <c r="BQ39" s="41" t="str">
        <f t="shared" ref="BQ39:CN39" si="65">IF(BQ31&gt;=BQ7,"",BQ7-BQ31)</f>
        <v/>
      </c>
      <c r="BR39" s="41" t="str">
        <f t="shared" si="65"/>
        <v/>
      </c>
      <c r="BS39" s="41" t="str">
        <f t="shared" si="65"/>
        <v/>
      </c>
      <c r="BT39" s="41" t="str">
        <f t="shared" si="65"/>
        <v/>
      </c>
      <c r="BU39" s="41" t="str">
        <f t="shared" si="65"/>
        <v/>
      </c>
      <c r="BV39" s="41" t="str">
        <f t="shared" si="65"/>
        <v/>
      </c>
      <c r="BW39" s="41" t="str">
        <f t="shared" si="65"/>
        <v/>
      </c>
      <c r="BX39" s="41" t="str">
        <f t="shared" si="65"/>
        <v/>
      </c>
      <c r="BY39" s="41" t="str">
        <f t="shared" si="65"/>
        <v/>
      </c>
      <c r="BZ39" s="41" t="str">
        <f t="shared" si="65"/>
        <v/>
      </c>
      <c r="CA39" s="41" t="str">
        <f t="shared" si="65"/>
        <v/>
      </c>
      <c r="CB39" s="41" t="str">
        <f t="shared" si="65"/>
        <v/>
      </c>
      <c r="CC39" s="41" t="str">
        <f t="shared" si="65"/>
        <v/>
      </c>
      <c r="CD39" s="41" t="str">
        <f t="shared" si="65"/>
        <v/>
      </c>
      <c r="CE39" s="41" t="str">
        <f t="shared" si="65"/>
        <v/>
      </c>
      <c r="CF39" s="41" t="str">
        <f t="shared" si="65"/>
        <v/>
      </c>
      <c r="CG39" s="41" t="str">
        <f t="shared" si="65"/>
        <v/>
      </c>
      <c r="CH39" s="41" t="str">
        <f t="shared" si="65"/>
        <v/>
      </c>
      <c r="CI39" s="41" t="str">
        <f t="shared" si="65"/>
        <v/>
      </c>
      <c r="CJ39" s="41" t="str">
        <f t="shared" si="65"/>
        <v/>
      </c>
      <c r="CK39" s="41" t="str">
        <f t="shared" si="65"/>
        <v/>
      </c>
      <c r="CL39" s="41" t="str">
        <f t="shared" si="65"/>
        <v/>
      </c>
      <c r="CM39" s="41" t="str">
        <f t="shared" si="65"/>
        <v/>
      </c>
      <c r="CN39" s="41" t="str">
        <f t="shared" si="65"/>
        <v/>
      </c>
      <c r="CO39" s="105"/>
      <c r="CP39" s="3"/>
      <c r="CQ39" s="10"/>
      <c r="CR39" s="10"/>
      <c r="CS39" s="3"/>
      <c r="CT39" s="3"/>
      <c r="CU39" s="3"/>
      <c r="CV39" s="3"/>
      <c r="CW39" s="3"/>
    </row>
    <row r="40" spans="1:101" ht="15" customHeight="1" outlineLevel="1">
      <c r="A40" s="27"/>
      <c r="B40" s="28" t="s">
        <v>21</v>
      </c>
      <c r="C40" s="35" t="s">
        <v>147</v>
      </c>
      <c r="D40" s="35" t="s">
        <v>60</v>
      </c>
      <c r="E40" s="41" t="str">
        <f t="shared" ref="E40:AJ40" si="66">IF(E32&gt;=E8,"",E8-E32)</f>
        <v/>
      </c>
      <c r="F40" s="41" t="str">
        <f t="shared" si="66"/>
        <v/>
      </c>
      <c r="G40" s="41" t="str">
        <f t="shared" si="66"/>
        <v/>
      </c>
      <c r="H40" s="41" t="str">
        <f t="shared" si="66"/>
        <v/>
      </c>
      <c r="I40" s="41" t="str">
        <f t="shared" si="66"/>
        <v/>
      </c>
      <c r="J40" s="41" t="str">
        <f t="shared" si="66"/>
        <v/>
      </c>
      <c r="K40" s="41" t="str">
        <f t="shared" si="66"/>
        <v/>
      </c>
      <c r="L40" s="41" t="str">
        <f t="shared" si="66"/>
        <v/>
      </c>
      <c r="M40" s="41" t="str">
        <f t="shared" si="66"/>
        <v/>
      </c>
      <c r="N40" s="41" t="str">
        <f t="shared" si="66"/>
        <v/>
      </c>
      <c r="O40" s="41" t="str">
        <f t="shared" si="66"/>
        <v/>
      </c>
      <c r="P40" s="41" t="str">
        <f t="shared" si="66"/>
        <v/>
      </c>
      <c r="Q40" s="41" t="str">
        <f t="shared" si="66"/>
        <v/>
      </c>
      <c r="R40" s="41" t="str">
        <f t="shared" si="66"/>
        <v/>
      </c>
      <c r="S40" s="41" t="str">
        <f t="shared" si="66"/>
        <v/>
      </c>
      <c r="T40" s="41" t="str">
        <f t="shared" si="66"/>
        <v/>
      </c>
      <c r="U40" s="41" t="str">
        <f t="shared" si="66"/>
        <v/>
      </c>
      <c r="V40" s="41" t="str">
        <f t="shared" si="66"/>
        <v/>
      </c>
      <c r="W40" s="41" t="str">
        <f t="shared" si="66"/>
        <v/>
      </c>
      <c r="X40" s="41" t="str">
        <f t="shared" si="66"/>
        <v/>
      </c>
      <c r="Y40" s="41" t="str">
        <f t="shared" si="66"/>
        <v/>
      </c>
      <c r="Z40" s="41" t="str">
        <f t="shared" si="66"/>
        <v/>
      </c>
      <c r="AA40" s="41" t="str">
        <f t="shared" si="66"/>
        <v/>
      </c>
      <c r="AB40" s="41" t="str">
        <f t="shared" si="66"/>
        <v/>
      </c>
      <c r="AC40" s="41" t="str">
        <f t="shared" si="66"/>
        <v/>
      </c>
      <c r="AD40" s="41" t="str">
        <f t="shared" si="66"/>
        <v/>
      </c>
      <c r="AE40" s="41" t="str">
        <f t="shared" si="66"/>
        <v/>
      </c>
      <c r="AF40" s="41" t="str">
        <f t="shared" si="66"/>
        <v/>
      </c>
      <c r="AG40" s="41" t="str">
        <f t="shared" si="66"/>
        <v/>
      </c>
      <c r="AH40" s="41" t="str">
        <f t="shared" si="66"/>
        <v/>
      </c>
      <c r="AI40" s="41" t="str">
        <f t="shared" si="66"/>
        <v/>
      </c>
      <c r="AJ40" s="41" t="str">
        <f t="shared" si="66"/>
        <v/>
      </c>
      <c r="AK40" s="41" t="str">
        <f t="shared" ref="AK40:BP40" si="67">IF(AK32&gt;=AK8,"",AK8-AK32)</f>
        <v/>
      </c>
      <c r="AL40" s="41" t="str">
        <f t="shared" si="67"/>
        <v/>
      </c>
      <c r="AM40" s="41" t="str">
        <f t="shared" si="67"/>
        <v/>
      </c>
      <c r="AN40" s="41" t="str">
        <f t="shared" si="67"/>
        <v/>
      </c>
      <c r="AO40" s="41" t="str">
        <f t="shared" si="67"/>
        <v/>
      </c>
      <c r="AP40" s="41" t="str">
        <f t="shared" si="67"/>
        <v/>
      </c>
      <c r="AQ40" s="41" t="str">
        <f t="shared" si="67"/>
        <v/>
      </c>
      <c r="AR40" s="41" t="str">
        <f t="shared" si="67"/>
        <v/>
      </c>
      <c r="AS40" s="41" t="str">
        <f t="shared" si="67"/>
        <v/>
      </c>
      <c r="AT40" s="41" t="str">
        <f t="shared" si="67"/>
        <v/>
      </c>
      <c r="AU40" s="41" t="str">
        <f t="shared" si="67"/>
        <v/>
      </c>
      <c r="AV40" s="41" t="str">
        <f t="shared" si="67"/>
        <v/>
      </c>
      <c r="AW40" s="41" t="str">
        <f t="shared" si="67"/>
        <v/>
      </c>
      <c r="AX40" s="41" t="str">
        <f t="shared" si="67"/>
        <v/>
      </c>
      <c r="AY40" s="41" t="str">
        <f t="shared" si="67"/>
        <v/>
      </c>
      <c r="AZ40" s="41" t="str">
        <f t="shared" si="67"/>
        <v/>
      </c>
      <c r="BA40" s="41" t="str">
        <f t="shared" si="67"/>
        <v/>
      </c>
      <c r="BB40" s="41" t="str">
        <f t="shared" si="67"/>
        <v/>
      </c>
      <c r="BC40" s="41" t="str">
        <f t="shared" si="67"/>
        <v/>
      </c>
      <c r="BD40" s="41" t="str">
        <f t="shared" si="67"/>
        <v/>
      </c>
      <c r="BE40" s="41" t="str">
        <f t="shared" si="67"/>
        <v/>
      </c>
      <c r="BF40" s="41" t="str">
        <f t="shared" si="67"/>
        <v/>
      </c>
      <c r="BG40" s="41" t="str">
        <f t="shared" si="67"/>
        <v/>
      </c>
      <c r="BH40" s="41" t="str">
        <f t="shared" si="67"/>
        <v/>
      </c>
      <c r="BI40" s="41" t="str">
        <f t="shared" si="67"/>
        <v/>
      </c>
      <c r="BJ40" s="41" t="str">
        <f t="shared" si="67"/>
        <v/>
      </c>
      <c r="BK40" s="41" t="str">
        <f t="shared" si="67"/>
        <v/>
      </c>
      <c r="BL40" s="41" t="str">
        <f t="shared" si="67"/>
        <v/>
      </c>
      <c r="BM40" s="41" t="str">
        <f t="shared" si="67"/>
        <v/>
      </c>
      <c r="BN40" s="41" t="str">
        <f t="shared" si="67"/>
        <v/>
      </c>
      <c r="BO40" s="41" t="str">
        <f t="shared" si="67"/>
        <v/>
      </c>
      <c r="BP40" s="41" t="str">
        <f t="shared" si="67"/>
        <v/>
      </c>
      <c r="BQ40" s="41" t="str">
        <f t="shared" ref="BQ40:CN40" si="68">IF(BQ32&gt;=BQ8,"",BQ8-BQ32)</f>
        <v/>
      </c>
      <c r="BR40" s="41" t="str">
        <f t="shared" si="68"/>
        <v/>
      </c>
      <c r="BS40" s="41" t="str">
        <f t="shared" si="68"/>
        <v/>
      </c>
      <c r="BT40" s="41" t="str">
        <f t="shared" si="68"/>
        <v/>
      </c>
      <c r="BU40" s="41" t="str">
        <f t="shared" si="68"/>
        <v/>
      </c>
      <c r="BV40" s="41" t="str">
        <f t="shared" si="68"/>
        <v/>
      </c>
      <c r="BW40" s="41" t="str">
        <f t="shared" si="68"/>
        <v/>
      </c>
      <c r="BX40" s="41" t="str">
        <f t="shared" si="68"/>
        <v/>
      </c>
      <c r="BY40" s="41" t="str">
        <f t="shared" si="68"/>
        <v/>
      </c>
      <c r="BZ40" s="41" t="str">
        <f t="shared" si="68"/>
        <v/>
      </c>
      <c r="CA40" s="41" t="str">
        <f t="shared" si="68"/>
        <v/>
      </c>
      <c r="CB40" s="41" t="str">
        <f t="shared" si="68"/>
        <v/>
      </c>
      <c r="CC40" s="41" t="str">
        <f t="shared" si="68"/>
        <v/>
      </c>
      <c r="CD40" s="41" t="str">
        <f t="shared" si="68"/>
        <v/>
      </c>
      <c r="CE40" s="41" t="str">
        <f t="shared" si="68"/>
        <v/>
      </c>
      <c r="CF40" s="41" t="str">
        <f t="shared" si="68"/>
        <v/>
      </c>
      <c r="CG40" s="41" t="str">
        <f t="shared" si="68"/>
        <v/>
      </c>
      <c r="CH40" s="41" t="str">
        <f t="shared" si="68"/>
        <v/>
      </c>
      <c r="CI40" s="41" t="str">
        <f t="shared" si="68"/>
        <v/>
      </c>
      <c r="CJ40" s="41" t="str">
        <f t="shared" si="68"/>
        <v/>
      </c>
      <c r="CK40" s="41" t="str">
        <f t="shared" si="68"/>
        <v/>
      </c>
      <c r="CL40" s="41" t="str">
        <f t="shared" si="68"/>
        <v/>
      </c>
      <c r="CM40" s="41" t="str">
        <f t="shared" si="68"/>
        <v/>
      </c>
      <c r="CN40" s="41" t="str">
        <f t="shared" si="68"/>
        <v/>
      </c>
      <c r="CO40" s="105"/>
      <c r="CP40" s="3"/>
      <c r="CQ40" s="10"/>
      <c r="CR40" s="10"/>
      <c r="CS40" s="3"/>
      <c r="CT40" s="3"/>
      <c r="CU40" s="3"/>
      <c r="CV40" s="3"/>
      <c r="CW40" s="3"/>
    </row>
    <row r="41" spans="1:101" ht="15" customHeight="1" outlineLevel="1">
      <c r="A41" s="27"/>
      <c r="B41" s="28" t="s">
        <v>14</v>
      </c>
      <c r="C41" s="35" t="s">
        <v>148</v>
      </c>
      <c r="D41" s="35" t="s">
        <v>61</v>
      </c>
      <c r="E41" s="41" t="str">
        <f t="shared" ref="E41:AJ41" si="69">IF(E33&gt;=E9,"",E9-E33)</f>
        <v/>
      </c>
      <c r="F41" s="41" t="str">
        <f t="shared" si="69"/>
        <v/>
      </c>
      <c r="G41" s="41" t="str">
        <f t="shared" si="69"/>
        <v/>
      </c>
      <c r="H41" s="41" t="str">
        <f t="shared" si="69"/>
        <v/>
      </c>
      <c r="I41" s="41" t="str">
        <f t="shared" si="69"/>
        <v/>
      </c>
      <c r="J41" s="41" t="str">
        <f t="shared" si="69"/>
        <v/>
      </c>
      <c r="K41" s="41" t="str">
        <f t="shared" si="69"/>
        <v/>
      </c>
      <c r="L41" s="41" t="str">
        <f t="shared" si="69"/>
        <v/>
      </c>
      <c r="M41" s="41" t="str">
        <f t="shared" si="69"/>
        <v/>
      </c>
      <c r="N41" s="41" t="str">
        <f t="shared" si="69"/>
        <v/>
      </c>
      <c r="O41" s="41" t="str">
        <f t="shared" si="69"/>
        <v/>
      </c>
      <c r="P41" s="41" t="str">
        <f t="shared" si="69"/>
        <v/>
      </c>
      <c r="Q41" s="41" t="str">
        <f t="shared" si="69"/>
        <v/>
      </c>
      <c r="R41" s="41" t="str">
        <f t="shared" si="69"/>
        <v/>
      </c>
      <c r="S41" s="41" t="str">
        <f t="shared" si="69"/>
        <v/>
      </c>
      <c r="T41" s="41" t="str">
        <f t="shared" si="69"/>
        <v/>
      </c>
      <c r="U41" s="41" t="str">
        <f t="shared" si="69"/>
        <v/>
      </c>
      <c r="V41" s="41" t="str">
        <f t="shared" si="69"/>
        <v/>
      </c>
      <c r="W41" s="41" t="str">
        <f t="shared" si="69"/>
        <v/>
      </c>
      <c r="X41" s="41" t="str">
        <f t="shared" si="69"/>
        <v/>
      </c>
      <c r="Y41" s="41" t="str">
        <f t="shared" si="69"/>
        <v/>
      </c>
      <c r="Z41" s="41" t="str">
        <f t="shared" si="69"/>
        <v/>
      </c>
      <c r="AA41" s="41" t="str">
        <f t="shared" si="69"/>
        <v/>
      </c>
      <c r="AB41" s="41" t="str">
        <f t="shared" si="69"/>
        <v/>
      </c>
      <c r="AC41" s="41" t="str">
        <f t="shared" si="69"/>
        <v/>
      </c>
      <c r="AD41" s="41" t="str">
        <f t="shared" si="69"/>
        <v/>
      </c>
      <c r="AE41" s="41" t="str">
        <f t="shared" si="69"/>
        <v/>
      </c>
      <c r="AF41" s="41" t="str">
        <f t="shared" si="69"/>
        <v/>
      </c>
      <c r="AG41" s="41" t="str">
        <f t="shared" si="69"/>
        <v/>
      </c>
      <c r="AH41" s="41" t="str">
        <f t="shared" si="69"/>
        <v/>
      </c>
      <c r="AI41" s="41" t="str">
        <f t="shared" si="69"/>
        <v/>
      </c>
      <c r="AJ41" s="41" t="str">
        <f t="shared" si="69"/>
        <v/>
      </c>
      <c r="AK41" s="41" t="str">
        <f t="shared" ref="AK41:BP41" si="70">IF(AK33&gt;=AK9,"",AK9-AK33)</f>
        <v/>
      </c>
      <c r="AL41" s="41" t="str">
        <f t="shared" si="70"/>
        <v/>
      </c>
      <c r="AM41" s="41" t="str">
        <f t="shared" si="70"/>
        <v/>
      </c>
      <c r="AN41" s="41" t="str">
        <f t="shared" si="70"/>
        <v/>
      </c>
      <c r="AO41" s="41" t="str">
        <f t="shared" si="70"/>
        <v/>
      </c>
      <c r="AP41" s="41" t="str">
        <f t="shared" si="70"/>
        <v/>
      </c>
      <c r="AQ41" s="41" t="str">
        <f t="shared" si="70"/>
        <v/>
      </c>
      <c r="AR41" s="41" t="str">
        <f t="shared" si="70"/>
        <v/>
      </c>
      <c r="AS41" s="41" t="str">
        <f t="shared" si="70"/>
        <v/>
      </c>
      <c r="AT41" s="41" t="str">
        <f t="shared" si="70"/>
        <v/>
      </c>
      <c r="AU41" s="41" t="str">
        <f t="shared" si="70"/>
        <v/>
      </c>
      <c r="AV41" s="41" t="str">
        <f t="shared" si="70"/>
        <v/>
      </c>
      <c r="AW41" s="41" t="str">
        <f t="shared" si="70"/>
        <v/>
      </c>
      <c r="AX41" s="41" t="str">
        <f t="shared" si="70"/>
        <v/>
      </c>
      <c r="AY41" s="41" t="str">
        <f t="shared" si="70"/>
        <v/>
      </c>
      <c r="AZ41" s="41" t="str">
        <f t="shared" si="70"/>
        <v/>
      </c>
      <c r="BA41" s="41" t="str">
        <f t="shared" si="70"/>
        <v/>
      </c>
      <c r="BB41" s="41" t="str">
        <f t="shared" si="70"/>
        <v/>
      </c>
      <c r="BC41" s="41" t="str">
        <f t="shared" si="70"/>
        <v/>
      </c>
      <c r="BD41" s="41" t="str">
        <f t="shared" si="70"/>
        <v/>
      </c>
      <c r="BE41" s="41" t="str">
        <f t="shared" si="70"/>
        <v/>
      </c>
      <c r="BF41" s="41" t="str">
        <f t="shared" si="70"/>
        <v/>
      </c>
      <c r="BG41" s="41" t="str">
        <f t="shared" si="70"/>
        <v/>
      </c>
      <c r="BH41" s="41" t="str">
        <f t="shared" si="70"/>
        <v/>
      </c>
      <c r="BI41" s="41" t="str">
        <f t="shared" si="70"/>
        <v/>
      </c>
      <c r="BJ41" s="41" t="str">
        <f t="shared" si="70"/>
        <v/>
      </c>
      <c r="BK41" s="41" t="str">
        <f t="shared" si="70"/>
        <v/>
      </c>
      <c r="BL41" s="41" t="str">
        <f t="shared" si="70"/>
        <v/>
      </c>
      <c r="BM41" s="41" t="str">
        <f t="shared" si="70"/>
        <v/>
      </c>
      <c r="BN41" s="41" t="str">
        <f t="shared" si="70"/>
        <v/>
      </c>
      <c r="BO41" s="41" t="str">
        <f t="shared" si="70"/>
        <v/>
      </c>
      <c r="BP41" s="41" t="str">
        <f t="shared" si="70"/>
        <v/>
      </c>
      <c r="BQ41" s="41" t="str">
        <f t="shared" ref="BQ41:CN41" si="71">IF(BQ33&gt;=BQ9,"",BQ9-BQ33)</f>
        <v/>
      </c>
      <c r="BR41" s="41" t="str">
        <f t="shared" si="71"/>
        <v/>
      </c>
      <c r="BS41" s="41" t="str">
        <f t="shared" si="71"/>
        <v/>
      </c>
      <c r="BT41" s="41" t="str">
        <f t="shared" si="71"/>
        <v/>
      </c>
      <c r="BU41" s="41" t="str">
        <f t="shared" si="71"/>
        <v/>
      </c>
      <c r="BV41" s="41" t="str">
        <f t="shared" si="71"/>
        <v/>
      </c>
      <c r="BW41" s="41" t="str">
        <f t="shared" si="71"/>
        <v/>
      </c>
      <c r="BX41" s="41" t="str">
        <f t="shared" si="71"/>
        <v/>
      </c>
      <c r="BY41" s="41" t="str">
        <f t="shared" si="71"/>
        <v/>
      </c>
      <c r="BZ41" s="41" t="str">
        <f t="shared" si="71"/>
        <v/>
      </c>
      <c r="CA41" s="41" t="str">
        <f t="shared" si="71"/>
        <v/>
      </c>
      <c r="CB41" s="41" t="str">
        <f t="shared" si="71"/>
        <v/>
      </c>
      <c r="CC41" s="41" t="str">
        <f t="shared" si="71"/>
        <v/>
      </c>
      <c r="CD41" s="41" t="str">
        <f t="shared" si="71"/>
        <v/>
      </c>
      <c r="CE41" s="41" t="str">
        <f t="shared" si="71"/>
        <v/>
      </c>
      <c r="CF41" s="41" t="str">
        <f t="shared" si="71"/>
        <v/>
      </c>
      <c r="CG41" s="41" t="str">
        <f t="shared" si="71"/>
        <v/>
      </c>
      <c r="CH41" s="41" t="str">
        <f t="shared" si="71"/>
        <v/>
      </c>
      <c r="CI41" s="41" t="str">
        <f t="shared" si="71"/>
        <v/>
      </c>
      <c r="CJ41" s="41" t="str">
        <f t="shared" si="71"/>
        <v/>
      </c>
      <c r="CK41" s="41" t="str">
        <f t="shared" si="71"/>
        <v/>
      </c>
      <c r="CL41" s="41" t="str">
        <f t="shared" si="71"/>
        <v/>
      </c>
      <c r="CM41" s="41" t="str">
        <f t="shared" si="71"/>
        <v/>
      </c>
      <c r="CN41" s="41" t="str">
        <f t="shared" si="71"/>
        <v/>
      </c>
      <c r="CO41" s="105"/>
      <c r="CP41" s="3"/>
      <c r="CQ41" s="10"/>
      <c r="CR41" s="10"/>
      <c r="CS41" s="3"/>
      <c r="CT41" s="3"/>
      <c r="CU41" s="3"/>
      <c r="CV41" s="3"/>
      <c r="CW41" s="3"/>
    </row>
    <row r="42" spans="1:101" ht="15" customHeight="1" outlineLevel="1">
      <c r="A42" s="27"/>
      <c r="B42" s="28" t="s">
        <v>22</v>
      </c>
      <c r="C42" s="35" t="s">
        <v>149</v>
      </c>
      <c r="D42" s="35" t="s">
        <v>62</v>
      </c>
      <c r="E42" s="41" t="str">
        <f t="shared" ref="E42:AJ42" si="72">IF(E34&gt;=E10,"",E10-E34)</f>
        <v/>
      </c>
      <c r="F42" s="41" t="str">
        <f t="shared" si="72"/>
        <v/>
      </c>
      <c r="G42" s="41" t="str">
        <f t="shared" si="72"/>
        <v/>
      </c>
      <c r="H42" s="41" t="str">
        <f t="shared" si="72"/>
        <v/>
      </c>
      <c r="I42" s="41" t="str">
        <f t="shared" si="72"/>
        <v/>
      </c>
      <c r="J42" s="41" t="str">
        <f t="shared" si="72"/>
        <v/>
      </c>
      <c r="K42" s="41" t="str">
        <f t="shared" si="72"/>
        <v/>
      </c>
      <c r="L42" s="41" t="str">
        <f t="shared" si="72"/>
        <v/>
      </c>
      <c r="M42" s="41" t="str">
        <f t="shared" si="72"/>
        <v/>
      </c>
      <c r="N42" s="41" t="str">
        <f t="shared" si="72"/>
        <v/>
      </c>
      <c r="O42" s="41" t="str">
        <f t="shared" si="72"/>
        <v/>
      </c>
      <c r="P42" s="41" t="str">
        <f t="shared" si="72"/>
        <v/>
      </c>
      <c r="Q42" s="41" t="str">
        <f t="shared" si="72"/>
        <v/>
      </c>
      <c r="R42" s="41" t="str">
        <f t="shared" si="72"/>
        <v/>
      </c>
      <c r="S42" s="41" t="str">
        <f t="shared" si="72"/>
        <v/>
      </c>
      <c r="T42" s="41" t="str">
        <f t="shared" si="72"/>
        <v/>
      </c>
      <c r="U42" s="41" t="str">
        <f t="shared" si="72"/>
        <v/>
      </c>
      <c r="V42" s="41" t="str">
        <f t="shared" si="72"/>
        <v/>
      </c>
      <c r="W42" s="41" t="str">
        <f t="shared" si="72"/>
        <v/>
      </c>
      <c r="X42" s="41" t="str">
        <f t="shared" si="72"/>
        <v/>
      </c>
      <c r="Y42" s="41" t="str">
        <f t="shared" si="72"/>
        <v/>
      </c>
      <c r="Z42" s="41" t="str">
        <f t="shared" si="72"/>
        <v/>
      </c>
      <c r="AA42" s="41" t="str">
        <f t="shared" si="72"/>
        <v/>
      </c>
      <c r="AB42" s="41" t="str">
        <f t="shared" si="72"/>
        <v/>
      </c>
      <c r="AC42" s="41" t="str">
        <f t="shared" si="72"/>
        <v/>
      </c>
      <c r="AD42" s="41" t="str">
        <f t="shared" si="72"/>
        <v/>
      </c>
      <c r="AE42" s="41" t="str">
        <f t="shared" si="72"/>
        <v/>
      </c>
      <c r="AF42" s="41" t="str">
        <f t="shared" si="72"/>
        <v/>
      </c>
      <c r="AG42" s="41" t="str">
        <f t="shared" si="72"/>
        <v/>
      </c>
      <c r="AH42" s="41" t="str">
        <f t="shared" si="72"/>
        <v/>
      </c>
      <c r="AI42" s="41" t="str">
        <f t="shared" si="72"/>
        <v/>
      </c>
      <c r="AJ42" s="41" t="str">
        <f t="shared" si="72"/>
        <v/>
      </c>
      <c r="AK42" s="41" t="str">
        <f t="shared" ref="AK42:BP42" si="73">IF(AK34&gt;=AK10,"",AK10-AK34)</f>
        <v/>
      </c>
      <c r="AL42" s="41" t="str">
        <f t="shared" si="73"/>
        <v/>
      </c>
      <c r="AM42" s="41" t="str">
        <f t="shared" si="73"/>
        <v/>
      </c>
      <c r="AN42" s="41" t="str">
        <f t="shared" si="73"/>
        <v/>
      </c>
      <c r="AO42" s="41" t="str">
        <f t="shared" si="73"/>
        <v/>
      </c>
      <c r="AP42" s="41" t="str">
        <f t="shared" si="73"/>
        <v/>
      </c>
      <c r="AQ42" s="41" t="str">
        <f t="shared" si="73"/>
        <v/>
      </c>
      <c r="AR42" s="41" t="str">
        <f t="shared" si="73"/>
        <v/>
      </c>
      <c r="AS42" s="41" t="str">
        <f t="shared" si="73"/>
        <v/>
      </c>
      <c r="AT42" s="41" t="str">
        <f t="shared" si="73"/>
        <v/>
      </c>
      <c r="AU42" s="41" t="str">
        <f t="shared" si="73"/>
        <v/>
      </c>
      <c r="AV42" s="41" t="str">
        <f t="shared" si="73"/>
        <v/>
      </c>
      <c r="AW42" s="41" t="str">
        <f t="shared" si="73"/>
        <v/>
      </c>
      <c r="AX42" s="41" t="str">
        <f t="shared" si="73"/>
        <v/>
      </c>
      <c r="AY42" s="41" t="str">
        <f t="shared" si="73"/>
        <v/>
      </c>
      <c r="AZ42" s="41" t="str">
        <f t="shared" si="73"/>
        <v/>
      </c>
      <c r="BA42" s="41" t="str">
        <f t="shared" si="73"/>
        <v/>
      </c>
      <c r="BB42" s="41" t="str">
        <f t="shared" si="73"/>
        <v/>
      </c>
      <c r="BC42" s="41" t="str">
        <f t="shared" si="73"/>
        <v/>
      </c>
      <c r="BD42" s="41" t="str">
        <f t="shared" si="73"/>
        <v/>
      </c>
      <c r="BE42" s="41" t="str">
        <f t="shared" si="73"/>
        <v/>
      </c>
      <c r="BF42" s="41" t="str">
        <f t="shared" si="73"/>
        <v/>
      </c>
      <c r="BG42" s="41" t="str">
        <f t="shared" si="73"/>
        <v/>
      </c>
      <c r="BH42" s="41" t="str">
        <f t="shared" si="73"/>
        <v/>
      </c>
      <c r="BI42" s="41" t="str">
        <f t="shared" si="73"/>
        <v/>
      </c>
      <c r="BJ42" s="41" t="str">
        <f t="shared" si="73"/>
        <v/>
      </c>
      <c r="BK42" s="41" t="str">
        <f t="shared" si="73"/>
        <v/>
      </c>
      <c r="BL42" s="41" t="str">
        <f t="shared" si="73"/>
        <v/>
      </c>
      <c r="BM42" s="41" t="str">
        <f t="shared" si="73"/>
        <v/>
      </c>
      <c r="BN42" s="41" t="str">
        <f t="shared" si="73"/>
        <v/>
      </c>
      <c r="BO42" s="41" t="str">
        <f t="shared" si="73"/>
        <v/>
      </c>
      <c r="BP42" s="41" t="str">
        <f t="shared" si="73"/>
        <v/>
      </c>
      <c r="BQ42" s="41" t="str">
        <f t="shared" ref="BQ42:CN42" si="74">IF(BQ34&gt;=BQ10,"",BQ10-BQ34)</f>
        <v/>
      </c>
      <c r="BR42" s="41" t="str">
        <f t="shared" si="74"/>
        <v/>
      </c>
      <c r="BS42" s="41" t="str">
        <f t="shared" si="74"/>
        <v/>
      </c>
      <c r="BT42" s="41" t="str">
        <f t="shared" si="74"/>
        <v/>
      </c>
      <c r="BU42" s="41" t="str">
        <f t="shared" si="74"/>
        <v/>
      </c>
      <c r="BV42" s="41" t="str">
        <f t="shared" si="74"/>
        <v/>
      </c>
      <c r="BW42" s="41" t="str">
        <f t="shared" si="74"/>
        <v/>
      </c>
      <c r="BX42" s="41" t="str">
        <f t="shared" si="74"/>
        <v/>
      </c>
      <c r="BY42" s="41" t="str">
        <f t="shared" si="74"/>
        <v/>
      </c>
      <c r="BZ42" s="41" t="str">
        <f t="shared" si="74"/>
        <v/>
      </c>
      <c r="CA42" s="41" t="str">
        <f t="shared" si="74"/>
        <v/>
      </c>
      <c r="CB42" s="41" t="str">
        <f t="shared" si="74"/>
        <v/>
      </c>
      <c r="CC42" s="41" t="str">
        <f t="shared" si="74"/>
        <v/>
      </c>
      <c r="CD42" s="41" t="str">
        <f t="shared" si="74"/>
        <v/>
      </c>
      <c r="CE42" s="41" t="str">
        <f t="shared" si="74"/>
        <v/>
      </c>
      <c r="CF42" s="41" t="str">
        <f t="shared" si="74"/>
        <v/>
      </c>
      <c r="CG42" s="41" t="str">
        <f t="shared" si="74"/>
        <v/>
      </c>
      <c r="CH42" s="41" t="str">
        <f t="shared" si="74"/>
        <v/>
      </c>
      <c r="CI42" s="41" t="str">
        <f t="shared" si="74"/>
        <v/>
      </c>
      <c r="CJ42" s="41" t="str">
        <f t="shared" si="74"/>
        <v/>
      </c>
      <c r="CK42" s="41" t="str">
        <f t="shared" si="74"/>
        <v/>
      </c>
      <c r="CL42" s="41" t="str">
        <f t="shared" si="74"/>
        <v/>
      </c>
      <c r="CM42" s="41" t="str">
        <f t="shared" si="74"/>
        <v/>
      </c>
      <c r="CN42" s="41" t="str">
        <f t="shared" si="74"/>
        <v/>
      </c>
      <c r="CO42" s="105"/>
      <c r="CP42" s="3"/>
      <c r="CQ42" s="10"/>
      <c r="CR42" s="10"/>
      <c r="CS42" s="3"/>
      <c r="CT42" s="3"/>
      <c r="CU42" s="3"/>
      <c r="CV42" s="3"/>
      <c r="CW42" s="3"/>
    </row>
    <row r="43" spans="1:101" ht="15" customHeight="1" outlineLevel="1">
      <c r="A43" s="27"/>
      <c r="B43" s="28" t="s">
        <v>16</v>
      </c>
      <c r="C43" s="35" t="s">
        <v>150</v>
      </c>
      <c r="D43" s="35" t="s">
        <v>63</v>
      </c>
      <c r="E43" s="41" t="str">
        <f t="shared" ref="E43:AJ43" si="75">IF(E35&gt;=E11,"",E11-E35)</f>
        <v/>
      </c>
      <c r="F43" s="41" t="str">
        <f t="shared" si="75"/>
        <v/>
      </c>
      <c r="G43" s="41" t="str">
        <f t="shared" si="75"/>
        <v/>
      </c>
      <c r="H43" s="41" t="str">
        <f t="shared" si="75"/>
        <v/>
      </c>
      <c r="I43" s="41" t="str">
        <f t="shared" si="75"/>
        <v/>
      </c>
      <c r="J43" s="41" t="str">
        <f t="shared" si="75"/>
        <v/>
      </c>
      <c r="K43" s="41" t="str">
        <f t="shared" si="75"/>
        <v/>
      </c>
      <c r="L43" s="41" t="str">
        <f t="shared" si="75"/>
        <v/>
      </c>
      <c r="M43" s="41" t="str">
        <f t="shared" si="75"/>
        <v/>
      </c>
      <c r="N43" s="41" t="str">
        <f t="shared" si="75"/>
        <v/>
      </c>
      <c r="O43" s="41" t="str">
        <f t="shared" si="75"/>
        <v/>
      </c>
      <c r="P43" s="41" t="str">
        <f t="shared" si="75"/>
        <v/>
      </c>
      <c r="Q43" s="41" t="str">
        <f t="shared" si="75"/>
        <v/>
      </c>
      <c r="R43" s="41" t="str">
        <f t="shared" si="75"/>
        <v/>
      </c>
      <c r="S43" s="41" t="str">
        <f t="shared" si="75"/>
        <v/>
      </c>
      <c r="T43" s="41" t="str">
        <f t="shared" si="75"/>
        <v/>
      </c>
      <c r="U43" s="41" t="str">
        <f t="shared" si="75"/>
        <v/>
      </c>
      <c r="V43" s="41" t="str">
        <f t="shared" si="75"/>
        <v/>
      </c>
      <c r="W43" s="41" t="str">
        <f t="shared" si="75"/>
        <v/>
      </c>
      <c r="X43" s="41" t="str">
        <f t="shared" si="75"/>
        <v/>
      </c>
      <c r="Y43" s="41" t="str">
        <f t="shared" si="75"/>
        <v/>
      </c>
      <c r="Z43" s="41" t="str">
        <f t="shared" si="75"/>
        <v/>
      </c>
      <c r="AA43" s="41" t="str">
        <f t="shared" si="75"/>
        <v/>
      </c>
      <c r="AB43" s="41" t="str">
        <f t="shared" si="75"/>
        <v/>
      </c>
      <c r="AC43" s="41" t="str">
        <f t="shared" si="75"/>
        <v/>
      </c>
      <c r="AD43" s="41" t="str">
        <f t="shared" si="75"/>
        <v/>
      </c>
      <c r="AE43" s="41" t="str">
        <f t="shared" si="75"/>
        <v/>
      </c>
      <c r="AF43" s="41" t="str">
        <f t="shared" si="75"/>
        <v/>
      </c>
      <c r="AG43" s="41" t="str">
        <f t="shared" si="75"/>
        <v/>
      </c>
      <c r="AH43" s="41" t="str">
        <f t="shared" si="75"/>
        <v/>
      </c>
      <c r="AI43" s="41" t="str">
        <f t="shared" si="75"/>
        <v/>
      </c>
      <c r="AJ43" s="41" t="str">
        <f t="shared" si="75"/>
        <v/>
      </c>
      <c r="AK43" s="41" t="str">
        <f t="shared" ref="AK43:BP43" si="76">IF(AK35&gt;=AK11,"",AK11-AK35)</f>
        <v/>
      </c>
      <c r="AL43" s="41" t="str">
        <f t="shared" si="76"/>
        <v/>
      </c>
      <c r="AM43" s="41" t="str">
        <f t="shared" si="76"/>
        <v/>
      </c>
      <c r="AN43" s="41" t="str">
        <f t="shared" si="76"/>
        <v/>
      </c>
      <c r="AO43" s="41" t="str">
        <f t="shared" si="76"/>
        <v/>
      </c>
      <c r="AP43" s="41" t="str">
        <f t="shared" si="76"/>
        <v/>
      </c>
      <c r="AQ43" s="41" t="str">
        <f t="shared" si="76"/>
        <v/>
      </c>
      <c r="AR43" s="41" t="str">
        <f t="shared" si="76"/>
        <v/>
      </c>
      <c r="AS43" s="41" t="str">
        <f t="shared" si="76"/>
        <v/>
      </c>
      <c r="AT43" s="41" t="str">
        <f t="shared" si="76"/>
        <v/>
      </c>
      <c r="AU43" s="41" t="str">
        <f t="shared" si="76"/>
        <v/>
      </c>
      <c r="AV43" s="41" t="str">
        <f t="shared" si="76"/>
        <v/>
      </c>
      <c r="AW43" s="41" t="str">
        <f t="shared" si="76"/>
        <v/>
      </c>
      <c r="AX43" s="41" t="str">
        <f t="shared" si="76"/>
        <v/>
      </c>
      <c r="AY43" s="41" t="str">
        <f t="shared" si="76"/>
        <v/>
      </c>
      <c r="AZ43" s="41" t="str">
        <f t="shared" si="76"/>
        <v/>
      </c>
      <c r="BA43" s="41" t="str">
        <f t="shared" si="76"/>
        <v/>
      </c>
      <c r="BB43" s="41" t="str">
        <f t="shared" si="76"/>
        <v/>
      </c>
      <c r="BC43" s="41" t="str">
        <f t="shared" si="76"/>
        <v/>
      </c>
      <c r="BD43" s="41" t="str">
        <f t="shared" si="76"/>
        <v/>
      </c>
      <c r="BE43" s="41" t="str">
        <f t="shared" si="76"/>
        <v/>
      </c>
      <c r="BF43" s="41" t="str">
        <f t="shared" si="76"/>
        <v/>
      </c>
      <c r="BG43" s="41" t="str">
        <f t="shared" si="76"/>
        <v/>
      </c>
      <c r="BH43" s="41" t="str">
        <f t="shared" si="76"/>
        <v/>
      </c>
      <c r="BI43" s="41" t="str">
        <f t="shared" si="76"/>
        <v/>
      </c>
      <c r="BJ43" s="41" t="str">
        <f t="shared" si="76"/>
        <v/>
      </c>
      <c r="BK43" s="41" t="str">
        <f t="shared" si="76"/>
        <v/>
      </c>
      <c r="BL43" s="41" t="str">
        <f t="shared" si="76"/>
        <v/>
      </c>
      <c r="BM43" s="41" t="str">
        <f t="shared" si="76"/>
        <v/>
      </c>
      <c r="BN43" s="41" t="str">
        <f t="shared" si="76"/>
        <v/>
      </c>
      <c r="BO43" s="41" t="str">
        <f t="shared" si="76"/>
        <v/>
      </c>
      <c r="BP43" s="41" t="str">
        <f t="shared" si="76"/>
        <v/>
      </c>
      <c r="BQ43" s="41" t="str">
        <f t="shared" ref="BQ43:CN43" si="77">IF(BQ35&gt;=BQ11,"",BQ11-BQ35)</f>
        <v/>
      </c>
      <c r="BR43" s="41" t="str">
        <f t="shared" si="77"/>
        <v/>
      </c>
      <c r="BS43" s="41" t="str">
        <f t="shared" si="77"/>
        <v/>
      </c>
      <c r="BT43" s="41" t="str">
        <f t="shared" si="77"/>
        <v/>
      </c>
      <c r="BU43" s="41" t="str">
        <f t="shared" si="77"/>
        <v/>
      </c>
      <c r="BV43" s="41" t="str">
        <f t="shared" si="77"/>
        <v/>
      </c>
      <c r="BW43" s="41" t="str">
        <f t="shared" si="77"/>
        <v/>
      </c>
      <c r="BX43" s="41" t="str">
        <f t="shared" si="77"/>
        <v/>
      </c>
      <c r="BY43" s="41" t="str">
        <f t="shared" si="77"/>
        <v/>
      </c>
      <c r="BZ43" s="41" t="str">
        <f t="shared" si="77"/>
        <v/>
      </c>
      <c r="CA43" s="41" t="str">
        <f t="shared" si="77"/>
        <v/>
      </c>
      <c r="CB43" s="41" t="str">
        <f t="shared" si="77"/>
        <v/>
      </c>
      <c r="CC43" s="41" t="str">
        <f t="shared" si="77"/>
        <v/>
      </c>
      <c r="CD43" s="41" t="str">
        <f t="shared" si="77"/>
        <v/>
      </c>
      <c r="CE43" s="41" t="str">
        <f t="shared" si="77"/>
        <v/>
      </c>
      <c r="CF43" s="41" t="str">
        <f t="shared" si="77"/>
        <v/>
      </c>
      <c r="CG43" s="41" t="str">
        <f t="shared" si="77"/>
        <v/>
      </c>
      <c r="CH43" s="41" t="str">
        <f t="shared" si="77"/>
        <v/>
      </c>
      <c r="CI43" s="41" t="str">
        <f t="shared" si="77"/>
        <v/>
      </c>
      <c r="CJ43" s="41" t="str">
        <f t="shared" si="77"/>
        <v/>
      </c>
      <c r="CK43" s="41" t="str">
        <f t="shared" si="77"/>
        <v/>
      </c>
      <c r="CL43" s="41" t="str">
        <f t="shared" si="77"/>
        <v/>
      </c>
      <c r="CM43" s="41" t="str">
        <f t="shared" si="77"/>
        <v/>
      </c>
      <c r="CN43" s="41" t="str">
        <f t="shared" si="77"/>
        <v/>
      </c>
      <c r="CO43" s="105"/>
      <c r="CP43" s="3"/>
      <c r="CQ43" s="10"/>
      <c r="CR43" s="10"/>
      <c r="CS43" s="3"/>
      <c r="CT43" s="3"/>
      <c r="CU43" s="3"/>
      <c r="CV43" s="3"/>
      <c r="CW43" s="3"/>
    </row>
    <row r="44" spans="1:101" ht="15" customHeight="1" outlineLevel="1">
      <c r="A44" s="27"/>
      <c r="B44" s="28" t="s">
        <v>17</v>
      </c>
      <c r="C44" s="35" t="s">
        <v>151</v>
      </c>
      <c r="D44" s="35" t="s">
        <v>64</v>
      </c>
      <c r="E44" s="41" t="str">
        <f t="shared" ref="E44:AJ44" si="78">IF(E36&gt;=E12,"",E12-E36)</f>
        <v/>
      </c>
      <c r="F44" s="41" t="str">
        <f t="shared" si="78"/>
        <v/>
      </c>
      <c r="G44" s="41" t="str">
        <f t="shared" si="78"/>
        <v/>
      </c>
      <c r="H44" s="41" t="str">
        <f t="shared" si="78"/>
        <v/>
      </c>
      <c r="I44" s="41" t="str">
        <f t="shared" si="78"/>
        <v/>
      </c>
      <c r="J44" s="41" t="str">
        <f t="shared" si="78"/>
        <v/>
      </c>
      <c r="K44" s="41" t="str">
        <f t="shared" si="78"/>
        <v/>
      </c>
      <c r="L44" s="41" t="str">
        <f t="shared" si="78"/>
        <v/>
      </c>
      <c r="M44" s="41" t="str">
        <f t="shared" si="78"/>
        <v/>
      </c>
      <c r="N44" s="41" t="str">
        <f t="shared" si="78"/>
        <v/>
      </c>
      <c r="O44" s="41" t="str">
        <f t="shared" si="78"/>
        <v/>
      </c>
      <c r="P44" s="41" t="str">
        <f t="shared" si="78"/>
        <v/>
      </c>
      <c r="Q44" s="41" t="str">
        <f t="shared" si="78"/>
        <v/>
      </c>
      <c r="R44" s="41" t="str">
        <f t="shared" si="78"/>
        <v/>
      </c>
      <c r="S44" s="41" t="str">
        <f t="shared" si="78"/>
        <v/>
      </c>
      <c r="T44" s="41" t="str">
        <f t="shared" si="78"/>
        <v/>
      </c>
      <c r="U44" s="41" t="str">
        <f t="shared" si="78"/>
        <v/>
      </c>
      <c r="V44" s="41" t="str">
        <f t="shared" si="78"/>
        <v/>
      </c>
      <c r="W44" s="41" t="str">
        <f t="shared" si="78"/>
        <v/>
      </c>
      <c r="X44" s="41" t="str">
        <f t="shared" si="78"/>
        <v/>
      </c>
      <c r="Y44" s="41" t="str">
        <f t="shared" si="78"/>
        <v/>
      </c>
      <c r="Z44" s="41" t="str">
        <f t="shared" si="78"/>
        <v/>
      </c>
      <c r="AA44" s="41" t="str">
        <f t="shared" si="78"/>
        <v/>
      </c>
      <c r="AB44" s="41" t="str">
        <f t="shared" si="78"/>
        <v/>
      </c>
      <c r="AC44" s="41" t="str">
        <f t="shared" si="78"/>
        <v/>
      </c>
      <c r="AD44" s="41" t="str">
        <f t="shared" si="78"/>
        <v/>
      </c>
      <c r="AE44" s="41" t="str">
        <f t="shared" si="78"/>
        <v/>
      </c>
      <c r="AF44" s="41" t="str">
        <f t="shared" si="78"/>
        <v/>
      </c>
      <c r="AG44" s="41" t="str">
        <f t="shared" si="78"/>
        <v/>
      </c>
      <c r="AH44" s="41" t="str">
        <f t="shared" si="78"/>
        <v/>
      </c>
      <c r="AI44" s="41" t="str">
        <f t="shared" si="78"/>
        <v/>
      </c>
      <c r="AJ44" s="41" t="str">
        <f t="shared" si="78"/>
        <v/>
      </c>
      <c r="AK44" s="41" t="str">
        <f t="shared" ref="AK44:BP44" si="79">IF(AK36&gt;=AK12,"",AK12-AK36)</f>
        <v/>
      </c>
      <c r="AL44" s="41" t="str">
        <f t="shared" si="79"/>
        <v/>
      </c>
      <c r="AM44" s="41" t="str">
        <f t="shared" si="79"/>
        <v/>
      </c>
      <c r="AN44" s="41" t="str">
        <f t="shared" si="79"/>
        <v/>
      </c>
      <c r="AO44" s="41" t="str">
        <f t="shared" si="79"/>
        <v/>
      </c>
      <c r="AP44" s="41" t="str">
        <f t="shared" si="79"/>
        <v/>
      </c>
      <c r="AQ44" s="41" t="str">
        <f t="shared" si="79"/>
        <v/>
      </c>
      <c r="AR44" s="41" t="str">
        <f t="shared" si="79"/>
        <v/>
      </c>
      <c r="AS44" s="41" t="str">
        <f t="shared" si="79"/>
        <v/>
      </c>
      <c r="AT44" s="41" t="str">
        <f t="shared" si="79"/>
        <v/>
      </c>
      <c r="AU44" s="41" t="str">
        <f t="shared" si="79"/>
        <v/>
      </c>
      <c r="AV44" s="41" t="str">
        <f t="shared" si="79"/>
        <v/>
      </c>
      <c r="AW44" s="41" t="str">
        <f t="shared" si="79"/>
        <v/>
      </c>
      <c r="AX44" s="41" t="str">
        <f t="shared" si="79"/>
        <v/>
      </c>
      <c r="AY44" s="41" t="str">
        <f t="shared" si="79"/>
        <v/>
      </c>
      <c r="AZ44" s="41" t="str">
        <f t="shared" si="79"/>
        <v/>
      </c>
      <c r="BA44" s="41" t="str">
        <f t="shared" si="79"/>
        <v/>
      </c>
      <c r="BB44" s="41" t="str">
        <f t="shared" si="79"/>
        <v/>
      </c>
      <c r="BC44" s="41" t="str">
        <f t="shared" si="79"/>
        <v/>
      </c>
      <c r="BD44" s="41" t="str">
        <f t="shared" si="79"/>
        <v/>
      </c>
      <c r="BE44" s="41" t="str">
        <f t="shared" si="79"/>
        <v/>
      </c>
      <c r="BF44" s="41" t="str">
        <f t="shared" si="79"/>
        <v/>
      </c>
      <c r="BG44" s="41" t="str">
        <f t="shared" si="79"/>
        <v/>
      </c>
      <c r="BH44" s="41" t="str">
        <f t="shared" si="79"/>
        <v/>
      </c>
      <c r="BI44" s="41" t="str">
        <f t="shared" si="79"/>
        <v/>
      </c>
      <c r="BJ44" s="41" t="str">
        <f t="shared" si="79"/>
        <v/>
      </c>
      <c r="BK44" s="41" t="str">
        <f t="shared" si="79"/>
        <v/>
      </c>
      <c r="BL44" s="41" t="str">
        <f t="shared" si="79"/>
        <v/>
      </c>
      <c r="BM44" s="41" t="str">
        <f t="shared" si="79"/>
        <v/>
      </c>
      <c r="BN44" s="41" t="str">
        <f t="shared" si="79"/>
        <v/>
      </c>
      <c r="BO44" s="41" t="str">
        <f t="shared" si="79"/>
        <v/>
      </c>
      <c r="BP44" s="41" t="str">
        <f t="shared" si="79"/>
        <v/>
      </c>
      <c r="BQ44" s="41" t="str">
        <f t="shared" ref="BQ44:CN44" si="80">IF(BQ36&gt;=BQ12,"",BQ12-BQ36)</f>
        <v/>
      </c>
      <c r="BR44" s="41" t="str">
        <f t="shared" si="80"/>
        <v/>
      </c>
      <c r="BS44" s="41" t="str">
        <f t="shared" si="80"/>
        <v/>
      </c>
      <c r="BT44" s="41" t="str">
        <f t="shared" si="80"/>
        <v/>
      </c>
      <c r="BU44" s="41" t="str">
        <f t="shared" si="80"/>
        <v/>
      </c>
      <c r="BV44" s="41" t="str">
        <f t="shared" si="80"/>
        <v/>
      </c>
      <c r="BW44" s="41" t="str">
        <f t="shared" si="80"/>
        <v/>
      </c>
      <c r="BX44" s="41" t="str">
        <f t="shared" si="80"/>
        <v/>
      </c>
      <c r="BY44" s="41" t="str">
        <f t="shared" si="80"/>
        <v/>
      </c>
      <c r="BZ44" s="41" t="str">
        <f t="shared" si="80"/>
        <v/>
      </c>
      <c r="CA44" s="41" t="str">
        <f t="shared" si="80"/>
        <v/>
      </c>
      <c r="CB44" s="41" t="str">
        <f t="shared" si="80"/>
        <v/>
      </c>
      <c r="CC44" s="41" t="str">
        <f t="shared" si="80"/>
        <v/>
      </c>
      <c r="CD44" s="41" t="str">
        <f t="shared" si="80"/>
        <v/>
      </c>
      <c r="CE44" s="41" t="str">
        <f t="shared" si="80"/>
        <v/>
      </c>
      <c r="CF44" s="41" t="str">
        <f t="shared" si="80"/>
        <v/>
      </c>
      <c r="CG44" s="41" t="str">
        <f t="shared" si="80"/>
        <v/>
      </c>
      <c r="CH44" s="41" t="str">
        <f t="shared" si="80"/>
        <v/>
      </c>
      <c r="CI44" s="41" t="str">
        <f t="shared" si="80"/>
        <v/>
      </c>
      <c r="CJ44" s="41" t="str">
        <f t="shared" si="80"/>
        <v/>
      </c>
      <c r="CK44" s="41" t="str">
        <f t="shared" si="80"/>
        <v/>
      </c>
      <c r="CL44" s="41" t="str">
        <f t="shared" si="80"/>
        <v/>
      </c>
      <c r="CM44" s="41" t="str">
        <f t="shared" si="80"/>
        <v/>
      </c>
      <c r="CN44" s="41" t="str">
        <f t="shared" si="80"/>
        <v/>
      </c>
      <c r="CO44" s="105"/>
      <c r="CP44" s="3"/>
      <c r="CQ44" s="10"/>
      <c r="CR44" s="10"/>
      <c r="CS44" s="3"/>
      <c r="CT44" s="3"/>
      <c r="CU44" s="3"/>
      <c r="CV44" s="3"/>
      <c r="CW44" s="3"/>
    </row>
    <row r="45" spans="1:101" ht="15" customHeight="1">
      <c r="A45" s="75" t="s">
        <v>134</v>
      </c>
      <c r="B45" s="69"/>
      <c r="C45" s="70" t="s">
        <v>158</v>
      </c>
      <c r="D45" s="302" t="s">
        <v>65</v>
      </c>
      <c r="E45" s="113">
        <f t="shared" ref="E45:AJ45" si="81">SUBTOTAL(9,E$31:E$44)</f>
        <v>40</v>
      </c>
      <c r="F45" s="113">
        <f t="shared" si="81"/>
        <v>40</v>
      </c>
      <c r="G45" s="113">
        <f t="shared" si="81"/>
        <v>40</v>
      </c>
      <c r="H45" s="113">
        <f t="shared" si="81"/>
        <v>40.603280141843975</v>
      </c>
      <c r="I45" s="113">
        <f t="shared" si="81"/>
        <v>32.661790780141843</v>
      </c>
      <c r="J45" s="113">
        <f t="shared" si="81"/>
        <v>42.915780141843967</v>
      </c>
      <c r="K45" s="113">
        <f t="shared" si="81"/>
        <v>27.199468085106382</v>
      </c>
      <c r="L45" s="113">
        <f t="shared" si="81"/>
        <v>43.582446808510639</v>
      </c>
      <c r="M45" s="113">
        <f t="shared" si="81"/>
        <v>40.265957446808514</v>
      </c>
      <c r="N45" s="113">
        <f t="shared" si="81"/>
        <v>32</v>
      </c>
      <c r="O45" s="113">
        <f t="shared" si="81"/>
        <v>40.832446808510639</v>
      </c>
      <c r="P45" s="113">
        <f t="shared" si="81"/>
        <v>32</v>
      </c>
      <c r="Q45" s="113">
        <f t="shared" si="81"/>
        <v>8</v>
      </c>
      <c r="R45" s="113">
        <f t="shared" si="81"/>
        <v>40</v>
      </c>
      <c r="S45" s="113">
        <f t="shared" si="81"/>
        <v>44.832446808510639</v>
      </c>
      <c r="T45" s="113">
        <f t="shared" si="81"/>
        <v>42.082446808510639</v>
      </c>
      <c r="U45" s="113">
        <f t="shared" si="81"/>
        <v>40</v>
      </c>
      <c r="V45" s="113">
        <f t="shared" si="81"/>
        <v>34.349290780141843</v>
      </c>
      <c r="W45" s="113">
        <f t="shared" si="81"/>
        <v>40</v>
      </c>
      <c r="X45" s="113">
        <f t="shared" si="81"/>
        <v>42.832446808510639</v>
      </c>
      <c r="Y45" s="113">
        <f t="shared" si="81"/>
        <v>35.720502901353967</v>
      </c>
      <c r="Z45" s="113">
        <f t="shared" si="81"/>
        <v>40.105174081237912</v>
      </c>
      <c r="AA45" s="113">
        <f t="shared" si="81"/>
        <v>80</v>
      </c>
      <c r="AB45" s="113">
        <f t="shared" si="81"/>
        <v>40</v>
      </c>
      <c r="AC45" s="113">
        <f t="shared" si="81"/>
        <v>0</v>
      </c>
      <c r="AD45" s="113">
        <f t="shared" si="81"/>
        <v>0</v>
      </c>
      <c r="AE45" s="113">
        <f t="shared" si="81"/>
        <v>0</v>
      </c>
      <c r="AF45" s="113">
        <f t="shared" si="81"/>
        <v>0</v>
      </c>
      <c r="AG45" s="113">
        <f t="shared" si="81"/>
        <v>0</v>
      </c>
      <c r="AH45" s="113">
        <f t="shared" si="81"/>
        <v>0</v>
      </c>
      <c r="AI45" s="113">
        <f t="shared" si="81"/>
        <v>0</v>
      </c>
      <c r="AJ45" s="113">
        <f t="shared" si="81"/>
        <v>0</v>
      </c>
      <c r="AK45" s="113">
        <f t="shared" ref="AK45:BP45" si="82">SUBTOTAL(9,AK$31:AK$44)</f>
        <v>0</v>
      </c>
      <c r="AL45" s="113">
        <f t="shared" si="82"/>
        <v>0</v>
      </c>
      <c r="AM45" s="113">
        <f t="shared" si="82"/>
        <v>0</v>
      </c>
      <c r="AN45" s="113">
        <f t="shared" si="82"/>
        <v>0</v>
      </c>
      <c r="AO45" s="113">
        <f t="shared" si="82"/>
        <v>0</v>
      </c>
      <c r="AP45" s="113">
        <f t="shared" si="82"/>
        <v>0</v>
      </c>
      <c r="AQ45" s="113">
        <f t="shared" si="82"/>
        <v>0</v>
      </c>
      <c r="AR45" s="113">
        <f t="shared" si="82"/>
        <v>0</v>
      </c>
      <c r="AS45" s="113">
        <f t="shared" si="82"/>
        <v>0</v>
      </c>
      <c r="AT45" s="113">
        <f t="shared" si="82"/>
        <v>0</v>
      </c>
      <c r="AU45" s="113">
        <f t="shared" si="82"/>
        <v>0</v>
      </c>
      <c r="AV45" s="113">
        <f t="shared" si="82"/>
        <v>0</v>
      </c>
      <c r="AW45" s="113">
        <f t="shared" si="82"/>
        <v>0</v>
      </c>
      <c r="AX45" s="113">
        <f t="shared" si="82"/>
        <v>0</v>
      </c>
      <c r="AY45" s="113">
        <f t="shared" si="82"/>
        <v>0</v>
      </c>
      <c r="AZ45" s="113">
        <f t="shared" si="82"/>
        <v>0</v>
      </c>
      <c r="BA45" s="113">
        <f t="shared" si="82"/>
        <v>0</v>
      </c>
      <c r="BB45" s="113">
        <f t="shared" si="82"/>
        <v>0</v>
      </c>
      <c r="BC45" s="113">
        <f t="shared" si="82"/>
        <v>0</v>
      </c>
      <c r="BD45" s="113">
        <f t="shared" si="82"/>
        <v>0</v>
      </c>
      <c r="BE45" s="113">
        <f t="shared" si="82"/>
        <v>0</v>
      </c>
      <c r="BF45" s="113">
        <f t="shared" si="82"/>
        <v>0</v>
      </c>
      <c r="BG45" s="113">
        <f t="shared" si="82"/>
        <v>0</v>
      </c>
      <c r="BH45" s="113">
        <f t="shared" si="82"/>
        <v>0</v>
      </c>
      <c r="BI45" s="113">
        <f t="shared" si="82"/>
        <v>0</v>
      </c>
      <c r="BJ45" s="113">
        <f t="shared" si="82"/>
        <v>0</v>
      </c>
      <c r="BK45" s="113">
        <f t="shared" si="82"/>
        <v>0</v>
      </c>
      <c r="BL45" s="113">
        <f t="shared" si="82"/>
        <v>0</v>
      </c>
      <c r="BM45" s="113">
        <f t="shared" si="82"/>
        <v>0</v>
      </c>
      <c r="BN45" s="113">
        <f t="shared" si="82"/>
        <v>0</v>
      </c>
      <c r="BO45" s="113">
        <f t="shared" si="82"/>
        <v>0</v>
      </c>
      <c r="BP45" s="113">
        <f t="shared" si="82"/>
        <v>0</v>
      </c>
      <c r="BQ45" s="113">
        <f t="shared" ref="BQ45:CN45" si="83">SUBTOTAL(9,BQ$31:BQ$44)</f>
        <v>0</v>
      </c>
      <c r="BR45" s="113">
        <f t="shared" si="83"/>
        <v>0</v>
      </c>
      <c r="BS45" s="113">
        <f t="shared" si="83"/>
        <v>0</v>
      </c>
      <c r="BT45" s="113">
        <f t="shared" si="83"/>
        <v>0</v>
      </c>
      <c r="BU45" s="113">
        <f t="shared" si="83"/>
        <v>0</v>
      </c>
      <c r="BV45" s="113">
        <f t="shared" si="83"/>
        <v>0</v>
      </c>
      <c r="BW45" s="113">
        <f t="shared" si="83"/>
        <v>0</v>
      </c>
      <c r="BX45" s="113">
        <f t="shared" si="83"/>
        <v>0</v>
      </c>
      <c r="BY45" s="113">
        <f t="shared" si="83"/>
        <v>0</v>
      </c>
      <c r="BZ45" s="113">
        <f t="shared" si="83"/>
        <v>0</v>
      </c>
      <c r="CA45" s="113">
        <f t="shared" si="83"/>
        <v>0</v>
      </c>
      <c r="CB45" s="113">
        <f t="shared" si="83"/>
        <v>0</v>
      </c>
      <c r="CC45" s="113">
        <f t="shared" si="83"/>
        <v>0</v>
      </c>
      <c r="CD45" s="113">
        <f t="shared" si="83"/>
        <v>0</v>
      </c>
      <c r="CE45" s="113">
        <f t="shared" si="83"/>
        <v>0</v>
      </c>
      <c r="CF45" s="113">
        <f t="shared" si="83"/>
        <v>0</v>
      </c>
      <c r="CG45" s="113">
        <f t="shared" si="83"/>
        <v>0</v>
      </c>
      <c r="CH45" s="113">
        <f t="shared" si="83"/>
        <v>0</v>
      </c>
      <c r="CI45" s="113">
        <f t="shared" si="83"/>
        <v>0</v>
      </c>
      <c r="CJ45" s="113">
        <f t="shared" si="83"/>
        <v>0</v>
      </c>
      <c r="CK45" s="113">
        <f t="shared" si="83"/>
        <v>0</v>
      </c>
      <c r="CL45" s="113">
        <f t="shared" si="83"/>
        <v>0</v>
      </c>
      <c r="CM45" s="113">
        <f t="shared" si="83"/>
        <v>0</v>
      </c>
      <c r="CN45" s="113">
        <f t="shared" si="83"/>
        <v>0</v>
      </c>
      <c r="CO45" s="98"/>
      <c r="CP45" s="3"/>
      <c r="CQ45" s="10"/>
      <c r="CR45" s="3"/>
      <c r="CS45" s="3"/>
      <c r="CT45" s="3"/>
      <c r="CU45" s="3"/>
      <c r="CV45" s="3"/>
      <c r="CW45" s="3"/>
    </row>
    <row r="46" spans="1:101" ht="15" customHeight="1">
      <c r="A46" s="84"/>
      <c r="B46" s="6"/>
      <c r="C46" s="82"/>
      <c r="D46" s="82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31"/>
      <c r="CP46" s="3"/>
      <c r="CQ46" s="10"/>
      <c r="CR46" s="10"/>
      <c r="CS46" s="3"/>
      <c r="CT46" s="3"/>
      <c r="CU46" s="3"/>
      <c r="CV46" s="3"/>
      <c r="CW46" s="3"/>
    </row>
    <row r="47" spans="1:101" ht="15" customHeight="1" outlineLevel="1">
      <c r="A47" s="75" t="s">
        <v>137</v>
      </c>
      <c r="B47" s="69"/>
      <c r="C47" s="70" t="s">
        <v>143</v>
      </c>
      <c r="D47" s="302" t="s">
        <v>66</v>
      </c>
      <c r="E47" s="113">
        <f>2*E$3</f>
        <v>10</v>
      </c>
      <c r="F47" s="113">
        <f>2*F$3</f>
        <v>10</v>
      </c>
      <c r="G47" s="113">
        <f t="shared" ref="G47:CN47" si="84">2*G$3</f>
        <v>10</v>
      </c>
      <c r="H47" s="113">
        <f t="shared" si="84"/>
        <v>10</v>
      </c>
      <c r="I47" s="113">
        <f t="shared" si="84"/>
        <v>8</v>
      </c>
      <c r="J47" s="113">
        <f t="shared" si="84"/>
        <v>10</v>
      </c>
      <c r="K47" s="113">
        <f t="shared" si="84"/>
        <v>6</v>
      </c>
      <c r="L47" s="113">
        <f t="shared" si="84"/>
        <v>10</v>
      </c>
      <c r="M47" s="113">
        <f t="shared" si="84"/>
        <v>8</v>
      </c>
      <c r="N47" s="113">
        <f t="shared" si="84"/>
        <v>8</v>
      </c>
      <c r="O47" s="113">
        <f t="shared" si="84"/>
        <v>10</v>
      </c>
      <c r="P47" s="113">
        <f t="shared" si="84"/>
        <v>8</v>
      </c>
      <c r="Q47" s="113">
        <f t="shared" si="84"/>
        <v>2</v>
      </c>
      <c r="R47" s="113">
        <f t="shared" si="84"/>
        <v>10</v>
      </c>
      <c r="S47" s="113">
        <f t="shared" si="84"/>
        <v>10</v>
      </c>
      <c r="T47" s="113">
        <f t="shared" si="84"/>
        <v>10</v>
      </c>
      <c r="U47" s="113">
        <f t="shared" si="84"/>
        <v>10</v>
      </c>
      <c r="V47" s="113">
        <f t="shared" si="84"/>
        <v>8</v>
      </c>
      <c r="W47" s="113">
        <f t="shared" si="84"/>
        <v>10</v>
      </c>
      <c r="X47" s="113">
        <f t="shared" si="84"/>
        <v>10</v>
      </c>
      <c r="Y47" s="113">
        <f t="shared" si="84"/>
        <v>8</v>
      </c>
      <c r="Z47" s="113">
        <f t="shared" si="84"/>
        <v>10</v>
      </c>
      <c r="AA47" s="113">
        <f t="shared" si="84"/>
        <v>10</v>
      </c>
      <c r="AB47" s="113">
        <f t="shared" si="84"/>
        <v>10</v>
      </c>
      <c r="AC47" s="113">
        <f t="shared" si="84"/>
        <v>10</v>
      </c>
      <c r="AD47" s="113">
        <f t="shared" si="84"/>
        <v>10</v>
      </c>
      <c r="AE47" s="113">
        <f t="shared" si="84"/>
        <v>10</v>
      </c>
      <c r="AF47" s="113">
        <f t="shared" si="84"/>
        <v>10</v>
      </c>
      <c r="AG47" s="113">
        <f t="shared" si="84"/>
        <v>10</v>
      </c>
      <c r="AH47" s="113">
        <f t="shared" si="84"/>
        <v>10</v>
      </c>
      <c r="AI47" s="113">
        <f t="shared" si="84"/>
        <v>10</v>
      </c>
      <c r="AJ47" s="113">
        <f t="shared" si="84"/>
        <v>10</v>
      </c>
      <c r="AK47" s="113">
        <f t="shared" si="84"/>
        <v>10</v>
      </c>
      <c r="AL47" s="113">
        <f t="shared" si="84"/>
        <v>10</v>
      </c>
      <c r="AM47" s="113">
        <f t="shared" si="84"/>
        <v>10</v>
      </c>
      <c r="AN47" s="113">
        <f t="shared" si="84"/>
        <v>10</v>
      </c>
      <c r="AO47" s="113">
        <f t="shared" si="84"/>
        <v>10</v>
      </c>
      <c r="AP47" s="113">
        <f t="shared" si="84"/>
        <v>10</v>
      </c>
      <c r="AQ47" s="113">
        <f t="shared" si="84"/>
        <v>10</v>
      </c>
      <c r="AR47" s="113">
        <f t="shared" si="84"/>
        <v>10</v>
      </c>
      <c r="AS47" s="113">
        <f t="shared" si="84"/>
        <v>10</v>
      </c>
      <c r="AT47" s="113">
        <f t="shared" si="84"/>
        <v>10</v>
      </c>
      <c r="AU47" s="113">
        <f t="shared" si="84"/>
        <v>10</v>
      </c>
      <c r="AV47" s="113">
        <f t="shared" si="84"/>
        <v>10</v>
      </c>
      <c r="AW47" s="113">
        <f t="shared" si="84"/>
        <v>10</v>
      </c>
      <c r="AX47" s="113">
        <f t="shared" si="84"/>
        <v>10</v>
      </c>
      <c r="AY47" s="113">
        <f t="shared" si="84"/>
        <v>10</v>
      </c>
      <c r="AZ47" s="113">
        <f t="shared" si="84"/>
        <v>10</v>
      </c>
      <c r="BA47" s="113">
        <f t="shared" si="84"/>
        <v>10</v>
      </c>
      <c r="BB47" s="113">
        <f t="shared" si="84"/>
        <v>10</v>
      </c>
      <c r="BC47" s="113">
        <f t="shared" si="84"/>
        <v>10</v>
      </c>
      <c r="BD47" s="113">
        <f t="shared" si="84"/>
        <v>10</v>
      </c>
      <c r="BE47" s="113">
        <f t="shared" si="84"/>
        <v>10</v>
      </c>
      <c r="BF47" s="113">
        <f t="shared" si="84"/>
        <v>10</v>
      </c>
      <c r="BG47" s="113">
        <f t="shared" si="84"/>
        <v>10</v>
      </c>
      <c r="BH47" s="113">
        <f t="shared" si="84"/>
        <v>10</v>
      </c>
      <c r="BI47" s="113">
        <f t="shared" si="84"/>
        <v>10</v>
      </c>
      <c r="BJ47" s="113">
        <f t="shared" si="84"/>
        <v>10</v>
      </c>
      <c r="BK47" s="113">
        <f t="shared" si="84"/>
        <v>10</v>
      </c>
      <c r="BL47" s="113">
        <f t="shared" si="84"/>
        <v>10</v>
      </c>
      <c r="BM47" s="113">
        <f t="shared" si="84"/>
        <v>10</v>
      </c>
      <c r="BN47" s="113">
        <f t="shared" si="84"/>
        <v>10</v>
      </c>
      <c r="BO47" s="113">
        <f t="shared" si="84"/>
        <v>10</v>
      </c>
      <c r="BP47" s="113">
        <f t="shared" si="84"/>
        <v>10</v>
      </c>
      <c r="BQ47" s="113">
        <f t="shared" si="84"/>
        <v>10</v>
      </c>
      <c r="BR47" s="113">
        <f t="shared" si="84"/>
        <v>10</v>
      </c>
      <c r="BS47" s="113">
        <f t="shared" si="84"/>
        <v>10</v>
      </c>
      <c r="BT47" s="113">
        <f t="shared" si="84"/>
        <v>10</v>
      </c>
      <c r="BU47" s="113">
        <f t="shared" si="84"/>
        <v>10</v>
      </c>
      <c r="BV47" s="113">
        <f t="shared" si="84"/>
        <v>10</v>
      </c>
      <c r="BW47" s="113">
        <f t="shared" si="84"/>
        <v>10</v>
      </c>
      <c r="BX47" s="113">
        <f t="shared" si="84"/>
        <v>10</v>
      </c>
      <c r="BY47" s="113">
        <f t="shared" si="84"/>
        <v>10</v>
      </c>
      <c r="BZ47" s="113">
        <f t="shared" si="84"/>
        <v>10</v>
      </c>
      <c r="CA47" s="113">
        <f t="shared" si="84"/>
        <v>10</v>
      </c>
      <c r="CB47" s="113">
        <f t="shared" si="84"/>
        <v>10</v>
      </c>
      <c r="CC47" s="113">
        <f t="shared" si="84"/>
        <v>10</v>
      </c>
      <c r="CD47" s="113">
        <f t="shared" si="84"/>
        <v>10</v>
      </c>
      <c r="CE47" s="113">
        <f t="shared" si="84"/>
        <v>10</v>
      </c>
      <c r="CF47" s="113">
        <f t="shared" si="84"/>
        <v>10</v>
      </c>
      <c r="CG47" s="113">
        <f t="shared" si="84"/>
        <v>10</v>
      </c>
      <c r="CH47" s="113">
        <f t="shared" si="84"/>
        <v>10</v>
      </c>
      <c r="CI47" s="113">
        <f t="shared" si="84"/>
        <v>10</v>
      </c>
      <c r="CJ47" s="113">
        <f t="shared" si="84"/>
        <v>10</v>
      </c>
      <c r="CK47" s="113">
        <f t="shared" si="84"/>
        <v>10</v>
      </c>
      <c r="CL47" s="113">
        <f t="shared" si="84"/>
        <v>10</v>
      </c>
      <c r="CM47" s="113">
        <f t="shared" si="84"/>
        <v>10</v>
      </c>
      <c r="CN47" s="113">
        <f t="shared" si="84"/>
        <v>10</v>
      </c>
      <c r="CO47" s="104"/>
      <c r="CP47" s="3"/>
      <c r="CQ47" s="10"/>
      <c r="CR47" s="10"/>
      <c r="CS47" s="3"/>
      <c r="CT47" s="3"/>
      <c r="CU47" s="3"/>
      <c r="CV47" s="3"/>
      <c r="CW47" s="3"/>
    </row>
    <row r="48" spans="1:101" ht="15" customHeight="1" outlineLevel="1">
      <c r="A48" s="27"/>
      <c r="B48" s="28" t="s">
        <v>1</v>
      </c>
      <c r="C48" s="35" t="s">
        <v>152</v>
      </c>
      <c r="D48" s="35" t="s">
        <v>67</v>
      </c>
      <c r="E48" s="40" t="str">
        <f t="shared" ref="E48:AJ48" si="85">IFERROR(E39/E23,"")</f>
        <v/>
      </c>
      <c r="F48" s="40" t="str">
        <f t="shared" si="85"/>
        <v/>
      </c>
      <c r="G48" s="40" t="str">
        <f t="shared" si="85"/>
        <v/>
      </c>
      <c r="H48" s="40">
        <f t="shared" si="85"/>
        <v>0.6032801418439746</v>
      </c>
      <c r="I48" s="40">
        <f t="shared" si="85"/>
        <v>0.66179078014184256</v>
      </c>
      <c r="J48" s="40">
        <f t="shared" si="85"/>
        <v>2.9157801418439675</v>
      </c>
      <c r="K48" s="40">
        <f t="shared" si="85"/>
        <v>3.1994680851063819</v>
      </c>
      <c r="L48" s="40">
        <f t="shared" si="85"/>
        <v>3.5824468085106389</v>
      </c>
      <c r="M48" s="40">
        <f t="shared" si="85"/>
        <v>8.265957446808514</v>
      </c>
      <c r="N48" s="40" t="str">
        <f t="shared" si="85"/>
        <v/>
      </c>
      <c r="O48" s="40">
        <f t="shared" si="85"/>
        <v>0.8324468085106389</v>
      </c>
      <c r="P48" s="40" t="str">
        <f t="shared" si="85"/>
        <v/>
      </c>
      <c r="Q48" s="40" t="str">
        <f t="shared" si="85"/>
        <v/>
      </c>
      <c r="R48" s="40" t="str">
        <f t="shared" si="85"/>
        <v/>
      </c>
      <c r="S48" s="40">
        <f t="shared" si="85"/>
        <v>4.8324468085106389</v>
      </c>
      <c r="T48" s="40">
        <f t="shared" si="85"/>
        <v>2.0824468085106389</v>
      </c>
      <c r="U48" s="40" t="str">
        <f t="shared" si="85"/>
        <v/>
      </c>
      <c r="V48" s="40">
        <f t="shared" si="85"/>
        <v>2.3492907801418426</v>
      </c>
      <c r="W48" s="40" t="str">
        <f t="shared" si="85"/>
        <v/>
      </c>
      <c r="X48" s="40">
        <f t="shared" si="85"/>
        <v>2.8324468085106389</v>
      </c>
      <c r="Y48" s="40">
        <f t="shared" si="85"/>
        <v>3.7205029013539672</v>
      </c>
      <c r="Z48" s="40">
        <f t="shared" si="85"/>
        <v>0.10517408123791228</v>
      </c>
      <c r="AA48" s="40" t="str">
        <f t="shared" si="85"/>
        <v/>
      </c>
      <c r="AB48" s="40" t="str">
        <f t="shared" si="85"/>
        <v/>
      </c>
      <c r="AC48" s="40" t="str">
        <f t="shared" si="85"/>
        <v/>
      </c>
      <c r="AD48" s="40" t="str">
        <f t="shared" si="85"/>
        <v/>
      </c>
      <c r="AE48" s="40" t="str">
        <f t="shared" si="85"/>
        <v/>
      </c>
      <c r="AF48" s="40" t="str">
        <f t="shared" si="85"/>
        <v/>
      </c>
      <c r="AG48" s="40" t="str">
        <f t="shared" si="85"/>
        <v/>
      </c>
      <c r="AH48" s="40" t="str">
        <f t="shared" si="85"/>
        <v/>
      </c>
      <c r="AI48" s="40" t="str">
        <f t="shared" si="85"/>
        <v/>
      </c>
      <c r="AJ48" s="40" t="str">
        <f t="shared" si="85"/>
        <v/>
      </c>
      <c r="AK48" s="40" t="str">
        <f t="shared" ref="AK48:BP48" si="86">IFERROR(AK39/AK23,"")</f>
        <v/>
      </c>
      <c r="AL48" s="40" t="str">
        <f t="shared" si="86"/>
        <v/>
      </c>
      <c r="AM48" s="40" t="str">
        <f t="shared" si="86"/>
        <v/>
      </c>
      <c r="AN48" s="40" t="str">
        <f t="shared" si="86"/>
        <v/>
      </c>
      <c r="AO48" s="40" t="str">
        <f t="shared" si="86"/>
        <v/>
      </c>
      <c r="AP48" s="40" t="str">
        <f t="shared" si="86"/>
        <v/>
      </c>
      <c r="AQ48" s="40" t="str">
        <f t="shared" si="86"/>
        <v/>
      </c>
      <c r="AR48" s="40" t="str">
        <f t="shared" si="86"/>
        <v/>
      </c>
      <c r="AS48" s="40" t="str">
        <f t="shared" si="86"/>
        <v/>
      </c>
      <c r="AT48" s="40" t="str">
        <f t="shared" si="86"/>
        <v/>
      </c>
      <c r="AU48" s="40" t="str">
        <f t="shared" si="86"/>
        <v/>
      </c>
      <c r="AV48" s="40" t="str">
        <f t="shared" si="86"/>
        <v/>
      </c>
      <c r="AW48" s="40" t="str">
        <f t="shared" si="86"/>
        <v/>
      </c>
      <c r="AX48" s="40" t="str">
        <f t="shared" si="86"/>
        <v/>
      </c>
      <c r="AY48" s="40" t="str">
        <f t="shared" si="86"/>
        <v/>
      </c>
      <c r="AZ48" s="40" t="str">
        <f t="shared" si="86"/>
        <v/>
      </c>
      <c r="BA48" s="40" t="str">
        <f t="shared" si="86"/>
        <v/>
      </c>
      <c r="BB48" s="40" t="str">
        <f t="shared" si="86"/>
        <v/>
      </c>
      <c r="BC48" s="40" t="str">
        <f t="shared" si="86"/>
        <v/>
      </c>
      <c r="BD48" s="40" t="str">
        <f t="shared" si="86"/>
        <v/>
      </c>
      <c r="BE48" s="40" t="str">
        <f t="shared" si="86"/>
        <v/>
      </c>
      <c r="BF48" s="40" t="str">
        <f t="shared" si="86"/>
        <v/>
      </c>
      <c r="BG48" s="40" t="str">
        <f t="shared" si="86"/>
        <v/>
      </c>
      <c r="BH48" s="40" t="str">
        <f t="shared" si="86"/>
        <v/>
      </c>
      <c r="BI48" s="40" t="str">
        <f t="shared" si="86"/>
        <v/>
      </c>
      <c r="BJ48" s="40" t="str">
        <f t="shared" si="86"/>
        <v/>
      </c>
      <c r="BK48" s="40" t="str">
        <f t="shared" si="86"/>
        <v/>
      </c>
      <c r="BL48" s="40" t="str">
        <f t="shared" si="86"/>
        <v/>
      </c>
      <c r="BM48" s="40" t="str">
        <f t="shared" si="86"/>
        <v/>
      </c>
      <c r="BN48" s="40" t="str">
        <f t="shared" si="86"/>
        <v/>
      </c>
      <c r="BO48" s="40" t="str">
        <f t="shared" si="86"/>
        <v/>
      </c>
      <c r="BP48" s="40" t="str">
        <f t="shared" si="86"/>
        <v/>
      </c>
      <c r="BQ48" s="40" t="str">
        <f t="shared" ref="BQ48:CN48" si="87">IFERROR(BQ39/BQ23,"")</f>
        <v/>
      </c>
      <c r="BR48" s="40" t="str">
        <f t="shared" si="87"/>
        <v/>
      </c>
      <c r="BS48" s="40" t="str">
        <f t="shared" si="87"/>
        <v/>
      </c>
      <c r="BT48" s="40" t="str">
        <f t="shared" si="87"/>
        <v/>
      </c>
      <c r="BU48" s="40" t="str">
        <f t="shared" si="87"/>
        <v/>
      </c>
      <c r="BV48" s="40" t="str">
        <f t="shared" si="87"/>
        <v/>
      </c>
      <c r="BW48" s="40" t="str">
        <f t="shared" si="87"/>
        <v/>
      </c>
      <c r="BX48" s="40" t="str">
        <f t="shared" si="87"/>
        <v/>
      </c>
      <c r="BY48" s="40" t="str">
        <f t="shared" si="87"/>
        <v/>
      </c>
      <c r="BZ48" s="40" t="str">
        <f t="shared" si="87"/>
        <v/>
      </c>
      <c r="CA48" s="40" t="str">
        <f t="shared" si="87"/>
        <v/>
      </c>
      <c r="CB48" s="40" t="str">
        <f t="shared" si="87"/>
        <v/>
      </c>
      <c r="CC48" s="40" t="str">
        <f t="shared" si="87"/>
        <v/>
      </c>
      <c r="CD48" s="40" t="str">
        <f t="shared" si="87"/>
        <v/>
      </c>
      <c r="CE48" s="40" t="str">
        <f t="shared" si="87"/>
        <v/>
      </c>
      <c r="CF48" s="40" t="str">
        <f t="shared" si="87"/>
        <v/>
      </c>
      <c r="CG48" s="40" t="str">
        <f t="shared" si="87"/>
        <v/>
      </c>
      <c r="CH48" s="40" t="str">
        <f t="shared" si="87"/>
        <v/>
      </c>
      <c r="CI48" s="40" t="str">
        <f t="shared" si="87"/>
        <v/>
      </c>
      <c r="CJ48" s="40" t="str">
        <f t="shared" si="87"/>
        <v/>
      </c>
      <c r="CK48" s="40" t="str">
        <f t="shared" si="87"/>
        <v/>
      </c>
      <c r="CL48" s="40" t="str">
        <f t="shared" si="87"/>
        <v/>
      </c>
      <c r="CM48" s="40" t="str">
        <f t="shared" si="87"/>
        <v/>
      </c>
      <c r="CN48" s="40" t="str">
        <f t="shared" si="87"/>
        <v/>
      </c>
      <c r="CO48" s="44"/>
      <c r="CP48" s="3"/>
      <c r="CQ48" s="10"/>
      <c r="CR48" s="10"/>
      <c r="CS48" s="3"/>
      <c r="CT48" s="3"/>
      <c r="CU48" s="3"/>
      <c r="CV48" s="3"/>
      <c r="CW48" s="3"/>
    </row>
    <row r="49" spans="1:101" ht="15" customHeight="1" outlineLevel="1">
      <c r="A49" s="27"/>
      <c r="B49" s="28" t="s">
        <v>21</v>
      </c>
      <c r="C49" s="35" t="s">
        <v>153</v>
      </c>
      <c r="D49" s="35" t="s">
        <v>68</v>
      </c>
      <c r="E49" s="40" t="str">
        <f t="shared" ref="E49:AJ49" si="88">IFERROR(E40/E24,"")</f>
        <v/>
      </c>
      <c r="F49" s="40" t="str">
        <f t="shared" si="88"/>
        <v/>
      </c>
      <c r="G49" s="40" t="str">
        <f t="shared" si="88"/>
        <v/>
      </c>
      <c r="H49" s="40" t="str">
        <f t="shared" si="88"/>
        <v/>
      </c>
      <c r="I49" s="40" t="str">
        <f t="shared" si="88"/>
        <v/>
      </c>
      <c r="J49" s="40" t="str">
        <f t="shared" si="88"/>
        <v/>
      </c>
      <c r="K49" s="40" t="str">
        <f t="shared" si="88"/>
        <v/>
      </c>
      <c r="L49" s="40" t="str">
        <f t="shared" si="88"/>
        <v/>
      </c>
      <c r="M49" s="40" t="str">
        <f t="shared" si="88"/>
        <v/>
      </c>
      <c r="N49" s="40" t="str">
        <f t="shared" si="88"/>
        <v/>
      </c>
      <c r="O49" s="40" t="str">
        <f t="shared" si="88"/>
        <v/>
      </c>
      <c r="P49" s="40" t="str">
        <f t="shared" si="88"/>
        <v/>
      </c>
      <c r="Q49" s="40" t="str">
        <f t="shared" si="88"/>
        <v/>
      </c>
      <c r="R49" s="40" t="str">
        <f t="shared" si="88"/>
        <v/>
      </c>
      <c r="S49" s="40" t="str">
        <f t="shared" si="88"/>
        <v/>
      </c>
      <c r="T49" s="40" t="str">
        <f t="shared" si="88"/>
        <v/>
      </c>
      <c r="U49" s="40" t="str">
        <f t="shared" si="88"/>
        <v/>
      </c>
      <c r="V49" s="40" t="str">
        <f t="shared" si="88"/>
        <v/>
      </c>
      <c r="W49" s="40" t="str">
        <f t="shared" si="88"/>
        <v/>
      </c>
      <c r="X49" s="40" t="str">
        <f t="shared" si="88"/>
        <v/>
      </c>
      <c r="Y49" s="40" t="str">
        <f t="shared" si="88"/>
        <v/>
      </c>
      <c r="Z49" s="40" t="str">
        <f t="shared" si="88"/>
        <v/>
      </c>
      <c r="AA49" s="40" t="str">
        <f t="shared" si="88"/>
        <v/>
      </c>
      <c r="AB49" s="40" t="str">
        <f t="shared" si="88"/>
        <v/>
      </c>
      <c r="AC49" s="40" t="str">
        <f t="shared" si="88"/>
        <v/>
      </c>
      <c r="AD49" s="40" t="str">
        <f t="shared" si="88"/>
        <v/>
      </c>
      <c r="AE49" s="40" t="str">
        <f t="shared" si="88"/>
        <v/>
      </c>
      <c r="AF49" s="40" t="str">
        <f t="shared" si="88"/>
        <v/>
      </c>
      <c r="AG49" s="40" t="str">
        <f t="shared" si="88"/>
        <v/>
      </c>
      <c r="AH49" s="40" t="str">
        <f t="shared" si="88"/>
        <v/>
      </c>
      <c r="AI49" s="40" t="str">
        <f t="shared" si="88"/>
        <v/>
      </c>
      <c r="AJ49" s="40" t="str">
        <f t="shared" si="88"/>
        <v/>
      </c>
      <c r="AK49" s="40" t="str">
        <f t="shared" ref="AK49:BP49" si="89">IFERROR(AK40/AK24,"")</f>
        <v/>
      </c>
      <c r="AL49" s="40" t="str">
        <f t="shared" si="89"/>
        <v/>
      </c>
      <c r="AM49" s="40" t="str">
        <f t="shared" si="89"/>
        <v/>
      </c>
      <c r="AN49" s="40" t="str">
        <f t="shared" si="89"/>
        <v/>
      </c>
      <c r="AO49" s="40" t="str">
        <f t="shared" si="89"/>
        <v/>
      </c>
      <c r="AP49" s="40" t="str">
        <f t="shared" si="89"/>
        <v/>
      </c>
      <c r="AQ49" s="40" t="str">
        <f t="shared" si="89"/>
        <v/>
      </c>
      <c r="AR49" s="40" t="str">
        <f t="shared" si="89"/>
        <v/>
      </c>
      <c r="AS49" s="40" t="str">
        <f t="shared" si="89"/>
        <v/>
      </c>
      <c r="AT49" s="40" t="str">
        <f t="shared" si="89"/>
        <v/>
      </c>
      <c r="AU49" s="40" t="str">
        <f t="shared" si="89"/>
        <v/>
      </c>
      <c r="AV49" s="40" t="str">
        <f t="shared" si="89"/>
        <v/>
      </c>
      <c r="AW49" s="40" t="str">
        <f t="shared" si="89"/>
        <v/>
      </c>
      <c r="AX49" s="40" t="str">
        <f t="shared" si="89"/>
        <v/>
      </c>
      <c r="AY49" s="40" t="str">
        <f t="shared" si="89"/>
        <v/>
      </c>
      <c r="AZ49" s="40" t="str">
        <f t="shared" si="89"/>
        <v/>
      </c>
      <c r="BA49" s="40" t="str">
        <f t="shared" si="89"/>
        <v/>
      </c>
      <c r="BB49" s="40" t="str">
        <f t="shared" si="89"/>
        <v/>
      </c>
      <c r="BC49" s="40" t="str">
        <f t="shared" si="89"/>
        <v/>
      </c>
      <c r="BD49" s="40" t="str">
        <f t="shared" si="89"/>
        <v/>
      </c>
      <c r="BE49" s="40" t="str">
        <f t="shared" si="89"/>
        <v/>
      </c>
      <c r="BF49" s="40" t="str">
        <f t="shared" si="89"/>
        <v/>
      </c>
      <c r="BG49" s="40" t="str">
        <f t="shared" si="89"/>
        <v/>
      </c>
      <c r="BH49" s="40" t="str">
        <f t="shared" si="89"/>
        <v/>
      </c>
      <c r="BI49" s="40" t="str">
        <f t="shared" si="89"/>
        <v/>
      </c>
      <c r="BJ49" s="40" t="str">
        <f t="shared" si="89"/>
        <v/>
      </c>
      <c r="BK49" s="40" t="str">
        <f t="shared" si="89"/>
        <v/>
      </c>
      <c r="BL49" s="40" t="str">
        <f t="shared" si="89"/>
        <v/>
      </c>
      <c r="BM49" s="40" t="str">
        <f t="shared" si="89"/>
        <v/>
      </c>
      <c r="BN49" s="40" t="str">
        <f t="shared" si="89"/>
        <v/>
      </c>
      <c r="BO49" s="40" t="str">
        <f t="shared" si="89"/>
        <v/>
      </c>
      <c r="BP49" s="40" t="str">
        <f t="shared" si="89"/>
        <v/>
      </c>
      <c r="BQ49" s="40" t="str">
        <f t="shared" ref="BQ49:CN49" si="90">IFERROR(BQ40/BQ24,"")</f>
        <v/>
      </c>
      <c r="BR49" s="40" t="str">
        <f t="shared" si="90"/>
        <v/>
      </c>
      <c r="BS49" s="40" t="str">
        <f t="shared" si="90"/>
        <v/>
      </c>
      <c r="BT49" s="40" t="str">
        <f t="shared" si="90"/>
        <v/>
      </c>
      <c r="BU49" s="40" t="str">
        <f t="shared" si="90"/>
        <v/>
      </c>
      <c r="BV49" s="40" t="str">
        <f t="shared" si="90"/>
        <v/>
      </c>
      <c r="BW49" s="40" t="str">
        <f t="shared" si="90"/>
        <v/>
      </c>
      <c r="BX49" s="40" t="str">
        <f t="shared" si="90"/>
        <v/>
      </c>
      <c r="BY49" s="40" t="str">
        <f t="shared" si="90"/>
        <v/>
      </c>
      <c r="BZ49" s="40" t="str">
        <f t="shared" si="90"/>
        <v/>
      </c>
      <c r="CA49" s="40" t="str">
        <f t="shared" si="90"/>
        <v/>
      </c>
      <c r="CB49" s="40" t="str">
        <f t="shared" si="90"/>
        <v/>
      </c>
      <c r="CC49" s="40" t="str">
        <f t="shared" si="90"/>
        <v/>
      </c>
      <c r="CD49" s="40" t="str">
        <f t="shared" si="90"/>
        <v/>
      </c>
      <c r="CE49" s="40" t="str">
        <f t="shared" si="90"/>
        <v/>
      </c>
      <c r="CF49" s="40" t="str">
        <f t="shared" si="90"/>
        <v/>
      </c>
      <c r="CG49" s="40" t="str">
        <f t="shared" si="90"/>
        <v/>
      </c>
      <c r="CH49" s="40" t="str">
        <f t="shared" si="90"/>
        <v/>
      </c>
      <c r="CI49" s="40" t="str">
        <f t="shared" si="90"/>
        <v/>
      </c>
      <c r="CJ49" s="40" t="str">
        <f t="shared" si="90"/>
        <v/>
      </c>
      <c r="CK49" s="40" t="str">
        <f t="shared" si="90"/>
        <v/>
      </c>
      <c r="CL49" s="40" t="str">
        <f t="shared" si="90"/>
        <v/>
      </c>
      <c r="CM49" s="40" t="str">
        <f t="shared" si="90"/>
        <v/>
      </c>
      <c r="CN49" s="40" t="str">
        <f t="shared" si="90"/>
        <v/>
      </c>
      <c r="CO49" s="44"/>
      <c r="CP49" s="3"/>
      <c r="CQ49" s="10"/>
      <c r="CR49" s="10"/>
      <c r="CS49" s="3"/>
      <c r="CT49" s="3"/>
      <c r="CU49" s="3"/>
      <c r="CV49" s="3"/>
      <c r="CW49" s="3"/>
    </row>
    <row r="50" spans="1:101" ht="15" customHeight="1" outlineLevel="1">
      <c r="A50" s="27"/>
      <c r="B50" s="28" t="s">
        <v>14</v>
      </c>
      <c r="C50" s="35" t="s">
        <v>154</v>
      </c>
      <c r="D50" s="35" t="s">
        <v>69</v>
      </c>
      <c r="E50" s="40" t="str">
        <f t="shared" ref="E50:AJ50" si="91">IFERROR(E41/E25,"")</f>
        <v/>
      </c>
      <c r="F50" s="40" t="str">
        <f t="shared" si="91"/>
        <v/>
      </c>
      <c r="G50" s="40" t="str">
        <f t="shared" si="91"/>
        <v/>
      </c>
      <c r="H50" s="40" t="str">
        <f t="shared" si="91"/>
        <v/>
      </c>
      <c r="I50" s="40" t="str">
        <f t="shared" si="91"/>
        <v/>
      </c>
      <c r="J50" s="40" t="str">
        <f t="shared" si="91"/>
        <v/>
      </c>
      <c r="K50" s="40" t="str">
        <f t="shared" si="91"/>
        <v/>
      </c>
      <c r="L50" s="40" t="str">
        <f t="shared" si="91"/>
        <v/>
      </c>
      <c r="M50" s="40" t="str">
        <f t="shared" si="91"/>
        <v/>
      </c>
      <c r="N50" s="40" t="str">
        <f t="shared" si="91"/>
        <v/>
      </c>
      <c r="O50" s="40" t="str">
        <f t="shared" si="91"/>
        <v/>
      </c>
      <c r="P50" s="40" t="str">
        <f t="shared" si="91"/>
        <v/>
      </c>
      <c r="Q50" s="40" t="str">
        <f t="shared" si="91"/>
        <v/>
      </c>
      <c r="R50" s="40" t="str">
        <f t="shared" si="91"/>
        <v/>
      </c>
      <c r="S50" s="40" t="str">
        <f t="shared" si="91"/>
        <v/>
      </c>
      <c r="T50" s="40" t="str">
        <f t="shared" si="91"/>
        <v/>
      </c>
      <c r="U50" s="40" t="str">
        <f t="shared" si="91"/>
        <v/>
      </c>
      <c r="V50" s="40" t="str">
        <f t="shared" si="91"/>
        <v/>
      </c>
      <c r="W50" s="40" t="str">
        <f t="shared" si="91"/>
        <v/>
      </c>
      <c r="X50" s="40" t="str">
        <f t="shared" si="91"/>
        <v/>
      </c>
      <c r="Y50" s="40" t="str">
        <f t="shared" si="91"/>
        <v/>
      </c>
      <c r="Z50" s="40" t="str">
        <f t="shared" si="91"/>
        <v/>
      </c>
      <c r="AA50" s="40" t="str">
        <f t="shared" si="91"/>
        <v/>
      </c>
      <c r="AB50" s="40" t="str">
        <f t="shared" si="91"/>
        <v/>
      </c>
      <c r="AC50" s="40" t="str">
        <f t="shared" si="91"/>
        <v/>
      </c>
      <c r="AD50" s="40" t="str">
        <f t="shared" si="91"/>
        <v/>
      </c>
      <c r="AE50" s="40" t="str">
        <f t="shared" si="91"/>
        <v/>
      </c>
      <c r="AF50" s="40" t="str">
        <f t="shared" si="91"/>
        <v/>
      </c>
      <c r="AG50" s="40" t="str">
        <f t="shared" si="91"/>
        <v/>
      </c>
      <c r="AH50" s="40" t="str">
        <f t="shared" si="91"/>
        <v/>
      </c>
      <c r="AI50" s="40" t="str">
        <f t="shared" si="91"/>
        <v/>
      </c>
      <c r="AJ50" s="40" t="str">
        <f t="shared" si="91"/>
        <v/>
      </c>
      <c r="AK50" s="40" t="str">
        <f t="shared" ref="AK50:BP50" si="92">IFERROR(AK41/AK25,"")</f>
        <v/>
      </c>
      <c r="AL50" s="40" t="str">
        <f t="shared" si="92"/>
        <v/>
      </c>
      <c r="AM50" s="40" t="str">
        <f t="shared" si="92"/>
        <v/>
      </c>
      <c r="AN50" s="40" t="str">
        <f t="shared" si="92"/>
        <v/>
      </c>
      <c r="AO50" s="40" t="str">
        <f t="shared" si="92"/>
        <v/>
      </c>
      <c r="AP50" s="40" t="str">
        <f t="shared" si="92"/>
        <v/>
      </c>
      <c r="AQ50" s="40" t="str">
        <f t="shared" si="92"/>
        <v/>
      </c>
      <c r="AR50" s="40" t="str">
        <f t="shared" si="92"/>
        <v/>
      </c>
      <c r="AS50" s="40" t="str">
        <f t="shared" si="92"/>
        <v/>
      </c>
      <c r="AT50" s="40" t="str">
        <f t="shared" si="92"/>
        <v/>
      </c>
      <c r="AU50" s="40" t="str">
        <f t="shared" si="92"/>
        <v/>
      </c>
      <c r="AV50" s="40" t="str">
        <f t="shared" si="92"/>
        <v/>
      </c>
      <c r="AW50" s="40" t="str">
        <f t="shared" si="92"/>
        <v/>
      </c>
      <c r="AX50" s="40" t="str">
        <f t="shared" si="92"/>
        <v/>
      </c>
      <c r="AY50" s="40" t="str">
        <f t="shared" si="92"/>
        <v/>
      </c>
      <c r="AZ50" s="40" t="str">
        <f t="shared" si="92"/>
        <v/>
      </c>
      <c r="BA50" s="40" t="str">
        <f t="shared" si="92"/>
        <v/>
      </c>
      <c r="BB50" s="40" t="str">
        <f t="shared" si="92"/>
        <v/>
      </c>
      <c r="BC50" s="40" t="str">
        <f t="shared" si="92"/>
        <v/>
      </c>
      <c r="BD50" s="40" t="str">
        <f t="shared" si="92"/>
        <v/>
      </c>
      <c r="BE50" s="40" t="str">
        <f t="shared" si="92"/>
        <v/>
      </c>
      <c r="BF50" s="40" t="str">
        <f t="shared" si="92"/>
        <v/>
      </c>
      <c r="BG50" s="40" t="str">
        <f t="shared" si="92"/>
        <v/>
      </c>
      <c r="BH50" s="40" t="str">
        <f t="shared" si="92"/>
        <v/>
      </c>
      <c r="BI50" s="40" t="str">
        <f t="shared" si="92"/>
        <v/>
      </c>
      <c r="BJ50" s="40" t="str">
        <f t="shared" si="92"/>
        <v/>
      </c>
      <c r="BK50" s="40" t="str">
        <f t="shared" si="92"/>
        <v/>
      </c>
      <c r="BL50" s="40" t="str">
        <f t="shared" si="92"/>
        <v/>
      </c>
      <c r="BM50" s="40" t="str">
        <f t="shared" si="92"/>
        <v/>
      </c>
      <c r="BN50" s="40" t="str">
        <f t="shared" si="92"/>
        <v/>
      </c>
      <c r="BO50" s="40" t="str">
        <f t="shared" si="92"/>
        <v/>
      </c>
      <c r="BP50" s="40" t="str">
        <f t="shared" si="92"/>
        <v/>
      </c>
      <c r="BQ50" s="40" t="str">
        <f t="shared" ref="BQ50:CN50" si="93">IFERROR(BQ41/BQ25,"")</f>
        <v/>
      </c>
      <c r="BR50" s="40" t="str">
        <f t="shared" si="93"/>
        <v/>
      </c>
      <c r="BS50" s="40" t="str">
        <f t="shared" si="93"/>
        <v/>
      </c>
      <c r="BT50" s="40" t="str">
        <f t="shared" si="93"/>
        <v/>
      </c>
      <c r="BU50" s="40" t="str">
        <f t="shared" si="93"/>
        <v/>
      </c>
      <c r="BV50" s="40" t="str">
        <f t="shared" si="93"/>
        <v/>
      </c>
      <c r="BW50" s="40" t="str">
        <f t="shared" si="93"/>
        <v/>
      </c>
      <c r="BX50" s="40" t="str">
        <f t="shared" si="93"/>
        <v/>
      </c>
      <c r="BY50" s="40" t="str">
        <f t="shared" si="93"/>
        <v/>
      </c>
      <c r="BZ50" s="40" t="str">
        <f t="shared" si="93"/>
        <v/>
      </c>
      <c r="CA50" s="40" t="str">
        <f t="shared" si="93"/>
        <v/>
      </c>
      <c r="CB50" s="40" t="str">
        <f t="shared" si="93"/>
        <v/>
      </c>
      <c r="CC50" s="40" t="str">
        <f t="shared" si="93"/>
        <v/>
      </c>
      <c r="CD50" s="40" t="str">
        <f t="shared" si="93"/>
        <v/>
      </c>
      <c r="CE50" s="40" t="str">
        <f t="shared" si="93"/>
        <v/>
      </c>
      <c r="CF50" s="40" t="str">
        <f t="shared" si="93"/>
        <v/>
      </c>
      <c r="CG50" s="40" t="str">
        <f t="shared" si="93"/>
        <v/>
      </c>
      <c r="CH50" s="40" t="str">
        <f t="shared" si="93"/>
        <v/>
      </c>
      <c r="CI50" s="40" t="str">
        <f t="shared" si="93"/>
        <v/>
      </c>
      <c r="CJ50" s="40" t="str">
        <f t="shared" si="93"/>
        <v/>
      </c>
      <c r="CK50" s="40" t="str">
        <f t="shared" si="93"/>
        <v/>
      </c>
      <c r="CL50" s="40" t="str">
        <f t="shared" si="93"/>
        <v/>
      </c>
      <c r="CM50" s="40" t="str">
        <f t="shared" si="93"/>
        <v/>
      </c>
      <c r="CN50" s="40" t="str">
        <f t="shared" si="93"/>
        <v/>
      </c>
      <c r="CO50" s="44"/>
      <c r="CP50" s="3"/>
      <c r="CQ50" s="10"/>
      <c r="CR50" s="10"/>
      <c r="CS50" s="3"/>
      <c r="CT50" s="3"/>
      <c r="CU50" s="3"/>
      <c r="CV50" s="3"/>
      <c r="CW50" s="3"/>
    </row>
    <row r="51" spans="1:101" ht="15" customHeight="1" outlineLevel="1">
      <c r="A51" s="27"/>
      <c r="B51" s="28" t="s">
        <v>22</v>
      </c>
      <c r="C51" s="35" t="s">
        <v>155</v>
      </c>
      <c r="D51" s="35" t="s">
        <v>70</v>
      </c>
      <c r="E51" s="40" t="str">
        <f t="shared" ref="E51:AJ51" si="94">IFERROR(E42/E26,"")</f>
        <v/>
      </c>
      <c r="F51" s="40" t="str">
        <f t="shared" si="94"/>
        <v/>
      </c>
      <c r="G51" s="40" t="str">
        <f t="shared" si="94"/>
        <v/>
      </c>
      <c r="H51" s="40" t="str">
        <f t="shared" si="94"/>
        <v/>
      </c>
      <c r="I51" s="40" t="str">
        <f t="shared" si="94"/>
        <v/>
      </c>
      <c r="J51" s="40" t="str">
        <f t="shared" si="94"/>
        <v/>
      </c>
      <c r="K51" s="40" t="str">
        <f t="shared" si="94"/>
        <v/>
      </c>
      <c r="L51" s="40" t="str">
        <f t="shared" si="94"/>
        <v/>
      </c>
      <c r="M51" s="40" t="str">
        <f t="shared" si="94"/>
        <v/>
      </c>
      <c r="N51" s="40" t="str">
        <f t="shared" si="94"/>
        <v/>
      </c>
      <c r="O51" s="40" t="str">
        <f t="shared" si="94"/>
        <v/>
      </c>
      <c r="P51" s="40" t="str">
        <f t="shared" si="94"/>
        <v/>
      </c>
      <c r="Q51" s="40" t="str">
        <f t="shared" si="94"/>
        <v/>
      </c>
      <c r="R51" s="40" t="str">
        <f t="shared" si="94"/>
        <v/>
      </c>
      <c r="S51" s="40" t="str">
        <f t="shared" si="94"/>
        <v/>
      </c>
      <c r="T51" s="40" t="str">
        <f t="shared" si="94"/>
        <v/>
      </c>
      <c r="U51" s="40" t="str">
        <f t="shared" si="94"/>
        <v/>
      </c>
      <c r="V51" s="40" t="str">
        <f t="shared" si="94"/>
        <v/>
      </c>
      <c r="W51" s="40" t="str">
        <f t="shared" si="94"/>
        <v/>
      </c>
      <c r="X51" s="40" t="str">
        <f t="shared" si="94"/>
        <v/>
      </c>
      <c r="Y51" s="40" t="str">
        <f t="shared" si="94"/>
        <v/>
      </c>
      <c r="Z51" s="40" t="str">
        <f t="shared" si="94"/>
        <v/>
      </c>
      <c r="AA51" s="40" t="str">
        <f t="shared" si="94"/>
        <v/>
      </c>
      <c r="AB51" s="40" t="str">
        <f t="shared" si="94"/>
        <v/>
      </c>
      <c r="AC51" s="40" t="str">
        <f t="shared" si="94"/>
        <v/>
      </c>
      <c r="AD51" s="40" t="str">
        <f t="shared" si="94"/>
        <v/>
      </c>
      <c r="AE51" s="40" t="str">
        <f t="shared" si="94"/>
        <v/>
      </c>
      <c r="AF51" s="40" t="str">
        <f t="shared" si="94"/>
        <v/>
      </c>
      <c r="AG51" s="40" t="str">
        <f t="shared" si="94"/>
        <v/>
      </c>
      <c r="AH51" s="40" t="str">
        <f t="shared" si="94"/>
        <v/>
      </c>
      <c r="AI51" s="40" t="str">
        <f t="shared" si="94"/>
        <v/>
      </c>
      <c r="AJ51" s="40" t="str">
        <f t="shared" si="94"/>
        <v/>
      </c>
      <c r="AK51" s="40" t="str">
        <f t="shared" ref="AK51:BP51" si="95">IFERROR(AK42/AK26,"")</f>
        <v/>
      </c>
      <c r="AL51" s="40" t="str">
        <f t="shared" si="95"/>
        <v/>
      </c>
      <c r="AM51" s="40" t="str">
        <f t="shared" si="95"/>
        <v/>
      </c>
      <c r="AN51" s="40" t="str">
        <f t="shared" si="95"/>
        <v/>
      </c>
      <c r="AO51" s="40" t="str">
        <f t="shared" si="95"/>
        <v/>
      </c>
      <c r="AP51" s="40" t="str">
        <f t="shared" si="95"/>
        <v/>
      </c>
      <c r="AQ51" s="40" t="str">
        <f t="shared" si="95"/>
        <v/>
      </c>
      <c r="AR51" s="40" t="str">
        <f t="shared" si="95"/>
        <v/>
      </c>
      <c r="AS51" s="40" t="str">
        <f t="shared" si="95"/>
        <v/>
      </c>
      <c r="AT51" s="40" t="str">
        <f t="shared" si="95"/>
        <v/>
      </c>
      <c r="AU51" s="40" t="str">
        <f t="shared" si="95"/>
        <v/>
      </c>
      <c r="AV51" s="40" t="str">
        <f t="shared" si="95"/>
        <v/>
      </c>
      <c r="AW51" s="40" t="str">
        <f t="shared" si="95"/>
        <v/>
      </c>
      <c r="AX51" s="40" t="str">
        <f t="shared" si="95"/>
        <v/>
      </c>
      <c r="AY51" s="40" t="str">
        <f t="shared" si="95"/>
        <v/>
      </c>
      <c r="AZ51" s="40" t="str">
        <f t="shared" si="95"/>
        <v/>
      </c>
      <c r="BA51" s="40" t="str">
        <f t="shared" si="95"/>
        <v/>
      </c>
      <c r="BB51" s="40" t="str">
        <f t="shared" si="95"/>
        <v/>
      </c>
      <c r="BC51" s="40" t="str">
        <f t="shared" si="95"/>
        <v/>
      </c>
      <c r="BD51" s="40" t="str">
        <f t="shared" si="95"/>
        <v/>
      </c>
      <c r="BE51" s="40" t="str">
        <f t="shared" si="95"/>
        <v/>
      </c>
      <c r="BF51" s="40" t="str">
        <f t="shared" si="95"/>
        <v/>
      </c>
      <c r="BG51" s="40" t="str">
        <f t="shared" si="95"/>
        <v/>
      </c>
      <c r="BH51" s="40" t="str">
        <f t="shared" si="95"/>
        <v/>
      </c>
      <c r="BI51" s="40" t="str">
        <f t="shared" si="95"/>
        <v/>
      </c>
      <c r="BJ51" s="40" t="str">
        <f t="shared" si="95"/>
        <v/>
      </c>
      <c r="BK51" s="40" t="str">
        <f t="shared" si="95"/>
        <v/>
      </c>
      <c r="BL51" s="40" t="str">
        <f t="shared" si="95"/>
        <v/>
      </c>
      <c r="BM51" s="40" t="str">
        <f t="shared" si="95"/>
        <v/>
      </c>
      <c r="BN51" s="40" t="str">
        <f t="shared" si="95"/>
        <v/>
      </c>
      <c r="BO51" s="40" t="str">
        <f t="shared" si="95"/>
        <v/>
      </c>
      <c r="BP51" s="40" t="str">
        <f t="shared" si="95"/>
        <v/>
      </c>
      <c r="BQ51" s="40" t="str">
        <f t="shared" ref="BQ51:CN51" si="96">IFERROR(BQ42/BQ26,"")</f>
        <v/>
      </c>
      <c r="BR51" s="40" t="str">
        <f t="shared" si="96"/>
        <v/>
      </c>
      <c r="BS51" s="40" t="str">
        <f t="shared" si="96"/>
        <v/>
      </c>
      <c r="BT51" s="40" t="str">
        <f t="shared" si="96"/>
        <v/>
      </c>
      <c r="BU51" s="40" t="str">
        <f t="shared" si="96"/>
        <v/>
      </c>
      <c r="BV51" s="40" t="str">
        <f t="shared" si="96"/>
        <v/>
      </c>
      <c r="BW51" s="40" t="str">
        <f t="shared" si="96"/>
        <v/>
      </c>
      <c r="BX51" s="40" t="str">
        <f t="shared" si="96"/>
        <v/>
      </c>
      <c r="BY51" s="40" t="str">
        <f t="shared" si="96"/>
        <v/>
      </c>
      <c r="BZ51" s="40" t="str">
        <f t="shared" si="96"/>
        <v/>
      </c>
      <c r="CA51" s="40" t="str">
        <f t="shared" si="96"/>
        <v/>
      </c>
      <c r="CB51" s="40" t="str">
        <f t="shared" si="96"/>
        <v/>
      </c>
      <c r="CC51" s="40" t="str">
        <f t="shared" si="96"/>
        <v/>
      </c>
      <c r="CD51" s="40" t="str">
        <f t="shared" si="96"/>
        <v/>
      </c>
      <c r="CE51" s="40" t="str">
        <f t="shared" si="96"/>
        <v/>
      </c>
      <c r="CF51" s="40" t="str">
        <f t="shared" si="96"/>
        <v/>
      </c>
      <c r="CG51" s="40" t="str">
        <f t="shared" si="96"/>
        <v/>
      </c>
      <c r="CH51" s="40" t="str">
        <f t="shared" si="96"/>
        <v/>
      </c>
      <c r="CI51" s="40" t="str">
        <f t="shared" si="96"/>
        <v/>
      </c>
      <c r="CJ51" s="40" t="str">
        <f t="shared" si="96"/>
        <v/>
      </c>
      <c r="CK51" s="40" t="str">
        <f t="shared" si="96"/>
        <v/>
      </c>
      <c r="CL51" s="40" t="str">
        <f t="shared" si="96"/>
        <v/>
      </c>
      <c r="CM51" s="40" t="str">
        <f t="shared" si="96"/>
        <v/>
      </c>
      <c r="CN51" s="40" t="str">
        <f t="shared" si="96"/>
        <v/>
      </c>
      <c r="CO51" s="44"/>
      <c r="CP51" s="3"/>
      <c r="CQ51" s="10"/>
      <c r="CR51" s="10"/>
      <c r="CS51" s="3"/>
      <c r="CT51" s="3"/>
      <c r="CU51" s="3"/>
      <c r="CV51" s="3"/>
      <c r="CW51" s="3"/>
    </row>
    <row r="52" spans="1:101" ht="15" customHeight="1" outlineLevel="1">
      <c r="A52" s="27"/>
      <c r="B52" s="28" t="s">
        <v>16</v>
      </c>
      <c r="C52" s="35" t="s">
        <v>156</v>
      </c>
      <c r="D52" s="35" t="s">
        <v>71</v>
      </c>
      <c r="E52" s="40" t="str">
        <f t="shared" ref="E52:AJ52" si="97">IFERROR(E43/E27,"")</f>
        <v/>
      </c>
      <c r="F52" s="40" t="str">
        <f t="shared" si="97"/>
        <v/>
      </c>
      <c r="G52" s="40" t="str">
        <f t="shared" si="97"/>
        <v/>
      </c>
      <c r="H52" s="40" t="str">
        <f t="shared" si="97"/>
        <v/>
      </c>
      <c r="I52" s="40" t="str">
        <f t="shared" si="97"/>
        <v/>
      </c>
      <c r="J52" s="40" t="str">
        <f t="shared" si="97"/>
        <v/>
      </c>
      <c r="K52" s="40" t="str">
        <f t="shared" si="97"/>
        <v/>
      </c>
      <c r="L52" s="40" t="str">
        <f t="shared" si="97"/>
        <v/>
      </c>
      <c r="M52" s="40" t="str">
        <f t="shared" si="97"/>
        <v/>
      </c>
      <c r="N52" s="40" t="str">
        <f t="shared" si="97"/>
        <v/>
      </c>
      <c r="O52" s="40" t="str">
        <f t="shared" si="97"/>
        <v/>
      </c>
      <c r="P52" s="40" t="str">
        <f t="shared" si="97"/>
        <v/>
      </c>
      <c r="Q52" s="40" t="str">
        <f t="shared" si="97"/>
        <v/>
      </c>
      <c r="R52" s="40" t="str">
        <f t="shared" si="97"/>
        <v/>
      </c>
      <c r="S52" s="40" t="str">
        <f t="shared" si="97"/>
        <v/>
      </c>
      <c r="T52" s="40" t="str">
        <f t="shared" si="97"/>
        <v/>
      </c>
      <c r="U52" s="40" t="str">
        <f t="shared" si="97"/>
        <v/>
      </c>
      <c r="V52" s="40" t="str">
        <f t="shared" si="97"/>
        <v/>
      </c>
      <c r="W52" s="40" t="str">
        <f t="shared" si="97"/>
        <v/>
      </c>
      <c r="X52" s="40" t="str">
        <f t="shared" si="97"/>
        <v/>
      </c>
      <c r="Y52" s="40" t="str">
        <f t="shared" si="97"/>
        <v/>
      </c>
      <c r="Z52" s="40" t="str">
        <f t="shared" si="97"/>
        <v/>
      </c>
      <c r="AA52" s="40" t="str">
        <f t="shared" si="97"/>
        <v/>
      </c>
      <c r="AB52" s="40" t="str">
        <f t="shared" si="97"/>
        <v/>
      </c>
      <c r="AC52" s="40" t="str">
        <f t="shared" si="97"/>
        <v/>
      </c>
      <c r="AD52" s="40" t="str">
        <f t="shared" si="97"/>
        <v/>
      </c>
      <c r="AE52" s="40" t="str">
        <f t="shared" si="97"/>
        <v/>
      </c>
      <c r="AF52" s="40" t="str">
        <f t="shared" si="97"/>
        <v/>
      </c>
      <c r="AG52" s="40" t="str">
        <f t="shared" si="97"/>
        <v/>
      </c>
      <c r="AH52" s="40" t="str">
        <f t="shared" si="97"/>
        <v/>
      </c>
      <c r="AI52" s="40" t="str">
        <f t="shared" si="97"/>
        <v/>
      </c>
      <c r="AJ52" s="40" t="str">
        <f t="shared" si="97"/>
        <v/>
      </c>
      <c r="AK52" s="40" t="str">
        <f t="shared" ref="AK52:BP52" si="98">IFERROR(AK43/AK27,"")</f>
        <v/>
      </c>
      <c r="AL52" s="40" t="str">
        <f t="shared" si="98"/>
        <v/>
      </c>
      <c r="AM52" s="40" t="str">
        <f t="shared" si="98"/>
        <v/>
      </c>
      <c r="AN52" s="40" t="str">
        <f t="shared" si="98"/>
        <v/>
      </c>
      <c r="AO52" s="40" t="str">
        <f t="shared" si="98"/>
        <v/>
      </c>
      <c r="AP52" s="40" t="str">
        <f t="shared" si="98"/>
        <v/>
      </c>
      <c r="AQ52" s="40" t="str">
        <f t="shared" si="98"/>
        <v/>
      </c>
      <c r="AR52" s="40" t="str">
        <f t="shared" si="98"/>
        <v/>
      </c>
      <c r="AS52" s="40" t="str">
        <f t="shared" si="98"/>
        <v/>
      </c>
      <c r="AT52" s="40" t="str">
        <f t="shared" si="98"/>
        <v/>
      </c>
      <c r="AU52" s="40" t="str">
        <f t="shared" si="98"/>
        <v/>
      </c>
      <c r="AV52" s="40" t="str">
        <f t="shared" si="98"/>
        <v/>
      </c>
      <c r="AW52" s="40" t="str">
        <f t="shared" si="98"/>
        <v/>
      </c>
      <c r="AX52" s="40" t="str">
        <f t="shared" si="98"/>
        <v/>
      </c>
      <c r="AY52" s="40" t="str">
        <f t="shared" si="98"/>
        <v/>
      </c>
      <c r="AZ52" s="40" t="str">
        <f t="shared" si="98"/>
        <v/>
      </c>
      <c r="BA52" s="40" t="str">
        <f t="shared" si="98"/>
        <v/>
      </c>
      <c r="BB52" s="40" t="str">
        <f t="shared" si="98"/>
        <v/>
      </c>
      <c r="BC52" s="40" t="str">
        <f t="shared" si="98"/>
        <v/>
      </c>
      <c r="BD52" s="40" t="str">
        <f t="shared" si="98"/>
        <v/>
      </c>
      <c r="BE52" s="40" t="str">
        <f t="shared" si="98"/>
        <v/>
      </c>
      <c r="BF52" s="40" t="str">
        <f t="shared" si="98"/>
        <v/>
      </c>
      <c r="BG52" s="40" t="str">
        <f t="shared" si="98"/>
        <v/>
      </c>
      <c r="BH52" s="40" t="str">
        <f t="shared" si="98"/>
        <v/>
      </c>
      <c r="BI52" s="40" t="str">
        <f t="shared" si="98"/>
        <v/>
      </c>
      <c r="BJ52" s="40" t="str">
        <f t="shared" si="98"/>
        <v/>
      </c>
      <c r="BK52" s="40" t="str">
        <f t="shared" si="98"/>
        <v/>
      </c>
      <c r="BL52" s="40" t="str">
        <f t="shared" si="98"/>
        <v/>
      </c>
      <c r="BM52" s="40" t="str">
        <f t="shared" si="98"/>
        <v/>
      </c>
      <c r="BN52" s="40" t="str">
        <f t="shared" si="98"/>
        <v/>
      </c>
      <c r="BO52" s="40" t="str">
        <f t="shared" si="98"/>
        <v/>
      </c>
      <c r="BP52" s="40" t="str">
        <f t="shared" si="98"/>
        <v/>
      </c>
      <c r="BQ52" s="40" t="str">
        <f t="shared" ref="BQ52:CN52" si="99">IFERROR(BQ43/BQ27,"")</f>
        <v/>
      </c>
      <c r="BR52" s="40" t="str">
        <f t="shared" si="99"/>
        <v/>
      </c>
      <c r="BS52" s="40" t="str">
        <f t="shared" si="99"/>
        <v/>
      </c>
      <c r="BT52" s="40" t="str">
        <f t="shared" si="99"/>
        <v/>
      </c>
      <c r="BU52" s="40" t="str">
        <f t="shared" si="99"/>
        <v/>
      </c>
      <c r="BV52" s="40" t="str">
        <f t="shared" si="99"/>
        <v/>
      </c>
      <c r="BW52" s="40" t="str">
        <f t="shared" si="99"/>
        <v/>
      </c>
      <c r="BX52" s="40" t="str">
        <f t="shared" si="99"/>
        <v/>
      </c>
      <c r="BY52" s="40" t="str">
        <f t="shared" si="99"/>
        <v/>
      </c>
      <c r="BZ52" s="40" t="str">
        <f t="shared" si="99"/>
        <v/>
      </c>
      <c r="CA52" s="40" t="str">
        <f t="shared" si="99"/>
        <v/>
      </c>
      <c r="CB52" s="40" t="str">
        <f t="shared" si="99"/>
        <v/>
      </c>
      <c r="CC52" s="40" t="str">
        <f t="shared" si="99"/>
        <v/>
      </c>
      <c r="CD52" s="40" t="str">
        <f t="shared" si="99"/>
        <v/>
      </c>
      <c r="CE52" s="40" t="str">
        <f t="shared" si="99"/>
        <v/>
      </c>
      <c r="CF52" s="40" t="str">
        <f t="shared" si="99"/>
        <v/>
      </c>
      <c r="CG52" s="40" t="str">
        <f t="shared" si="99"/>
        <v/>
      </c>
      <c r="CH52" s="40" t="str">
        <f t="shared" si="99"/>
        <v/>
      </c>
      <c r="CI52" s="40" t="str">
        <f t="shared" si="99"/>
        <v/>
      </c>
      <c r="CJ52" s="40" t="str">
        <f t="shared" si="99"/>
        <v/>
      </c>
      <c r="CK52" s="40" t="str">
        <f t="shared" si="99"/>
        <v/>
      </c>
      <c r="CL52" s="40" t="str">
        <f t="shared" si="99"/>
        <v/>
      </c>
      <c r="CM52" s="40" t="str">
        <f t="shared" si="99"/>
        <v/>
      </c>
      <c r="CN52" s="40" t="str">
        <f t="shared" si="99"/>
        <v/>
      </c>
      <c r="CO52" s="44"/>
      <c r="CP52" s="3"/>
      <c r="CQ52" s="10"/>
      <c r="CR52" s="10"/>
      <c r="CS52" s="3"/>
      <c r="CT52" s="3"/>
      <c r="CU52" s="3"/>
      <c r="CV52" s="3"/>
      <c r="CW52" s="3"/>
    </row>
    <row r="53" spans="1:101" ht="15" customHeight="1" outlineLevel="1">
      <c r="A53" s="27"/>
      <c r="B53" s="28" t="s">
        <v>17</v>
      </c>
      <c r="C53" s="35" t="s">
        <v>157</v>
      </c>
      <c r="D53" s="35" t="s">
        <v>72</v>
      </c>
      <c r="E53" s="40" t="str">
        <f t="shared" ref="E53:AJ53" si="100">IFERROR(E44/E28,"")</f>
        <v/>
      </c>
      <c r="F53" s="40" t="str">
        <f t="shared" si="100"/>
        <v/>
      </c>
      <c r="G53" s="40" t="str">
        <f t="shared" si="100"/>
        <v/>
      </c>
      <c r="H53" s="40" t="str">
        <f t="shared" si="100"/>
        <v/>
      </c>
      <c r="I53" s="40" t="str">
        <f t="shared" si="100"/>
        <v/>
      </c>
      <c r="J53" s="40" t="str">
        <f t="shared" si="100"/>
        <v/>
      </c>
      <c r="K53" s="40" t="str">
        <f t="shared" si="100"/>
        <v/>
      </c>
      <c r="L53" s="40" t="str">
        <f t="shared" si="100"/>
        <v/>
      </c>
      <c r="M53" s="40" t="str">
        <f t="shared" si="100"/>
        <v/>
      </c>
      <c r="N53" s="40" t="str">
        <f t="shared" si="100"/>
        <v/>
      </c>
      <c r="O53" s="40" t="str">
        <f t="shared" si="100"/>
        <v/>
      </c>
      <c r="P53" s="40" t="str">
        <f t="shared" si="100"/>
        <v/>
      </c>
      <c r="Q53" s="40" t="str">
        <f t="shared" si="100"/>
        <v/>
      </c>
      <c r="R53" s="40" t="str">
        <f t="shared" si="100"/>
        <v/>
      </c>
      <c r="S53" s="40" t="str">
        <f t="shared" si="100"/>
        <v/>
      </c>
      <c r="T53" s="40" t="str">
        <f t="shared" si="100"/>
        <v/>
      </c>
      <c r="U53" s="40" t="str">
        <f t="shared" si="100"/>
        <v/>
      </c>
      <c r="V53" s="40" t="str">
        <f t="shared" si="100"/>
        <v/>
      </c>
      <c r="W53" s="40" t="str">
        <f t="shared" si="100"/>
        <v/>
      </c>
      <c r="X53" s="40" t="str">
        <f t="shared" si="100"/>
        <v/>
      </c>
      <c r="Y53" s="40" t="str">
        <f t="shared" si="100"/>
        <v/>
      </c>
      <c r="Z53" s="40" t="str">
        <f t="shared" si="100"/>
        <v/>
      </c>
      <c r="AA53" s="40" t="str">
        <f t="shared" si="100"/>
        <v/>
      </c>
      <c r="AB53" s="40" t="str">
        <f t="shared" si="100"/>
        <v/>
      </c>
      <c r="AC53" s="40" t="str">
        <f t="shared" si="100"/>
        <v/>
      </c>
      <c r="AD53" s="40" t="str">
        <f t="shared" si="100"/>
        <v/>
      </c>
      <c r="AE53" s="40" t="str">
        <f t="shared" si="100"/>
        <v/>
      </c>
      <c r="AF53" s="40" t="str">
        <f t="shared" si="100"/>
        <v/>
      </c>
      <c r="AG53" s="40" t="str">
        <f t="shared" si="100"/>
        <v/>
      </c>
      <c r="AH53" s="40" t="str">
        <f t="shared" si="100"/>
        <v/>
      </c>
      <c r="AI53" s="40" t="str">
        <f t="shared" si="100"/>
        <v/>
      </c>
      <c r="AJ53" s="40" t="str">
        <f t="shared" si="100"/>
        <v/>
      </c>
      <c r="AK53" s="40" t="str">
        <f t="shared" ref="AK53:BP53" si="101">IFERROR(AK44/AK28,"")</f>
        <v/>
      </c>
      <c r="AL53" s="40" t="str">
        <f t="shared" si="101"/>
        <v/>
      </c>
      <c r="AM53" s="40" t="str">
        <f t="shared" si="101"/>
        <v/>
      </c>
      <c r="AN53" s="40" t="str">
        <f t="shared" si="101"/>
        <v/>
      </c>
      <c r="AO53" s="40" t="str">
        <f t="shared" si="101"/>
        <v/>
      </c>
      <c r="AP53" s="40" t="str">
        <f t="shared" si="101"/>
        <v/>
      </c>
      <c r="AQ53" s="40" t="str">
        <f t="shared" si="101"/>
        <v/>
      </c>
      <c r="AR53" s="40" t="str">
        <f t="shared" si="101"/>
        <v/>
      </c>
      <c r="AS53" s="40" t="str">
        <f t="shared" si="101"/>
        <v/>
      </c>
      <c r="AT53" s="40" t="str">
        <f t="shared" si="101"/>
        <v/>
      </c>
      <c r="AU53" s="40" t="str">
        <f t="shared" si="101"/>
        <v/>
      </c>
      <c r="AV53" s="40" t="str">
        <f t="shared" si="101"/>
        <v/>
      </c>
      <c r="AW53" s="40" t="str">
        <f t="shared" si="101"/>
        <v/>
      </c>
      <c r="AX53" s="40" t="str">
        <f t="shared" si="101"/>
        <v/>
      </c>
      <c r="AY53" s="40" t="str">
        <f t="shared" si="101"/>
        <v/>
      </c>
      <c r="AZ53" s="40" t="str">
        <f t="shared" si="101"/>
        <v/>
      </c>
      <c r="BA53" s="40" t="str">
        <f t="shared" si="101"/>
        <v/>
      </c>
      <c r="BB53" s="40" t="str">
        <f t="shared" si="101"/>
        <v/>
      </c>
      <c r="BC53" s="40" t="str">
        <f t="shared" si="101"/>
        <v/>
      </c>
      <c r="BD53" s="40" t="str">
        <f t="shared" si="101"/>
        <v/>
      </c>
      <c r="BE53" s="40" t="str">
        <f t="shared" si="101"/>
        <v/>
      </c>
      <c r="BF53" s="40" t="str">
        <f t="shared" si="101"/>
        <v/>
      </c>
      <c r="BG53" s="40" t="str">
        <f t="shared" si="101"/>
        <v/>
      </c>
      <c r="BH53" s="40" t="str">
        <f t="shared" si="101"/>
        <v/>
      </c>
      <c r="BI53" s="40" t="str">
        <f t="shared" si="101"/>
        <v/>
      </c>
      <c r="BJ53" s="40" t="str">
        <f t="shared" si="101"/>
        <v/>
      </c>
      <c r="BK53" s="40" t="str">
        <f t="shared" si="101"/>
        <v/>
      </c>
      <c r="BL53" s="40" t="str">
        <f t="shared" si="101"/>
        <v/>
      </c>
      <c r="BM53" s="40" t="str">
        <f t="shared" si="101"/>
        <v/>
      </c>
      <c r="BN53" s="40" t="str">
        <f t="shared" si="101"/>
        <v/>
      </c>
      <c r="BO53" s="40" t="str">
        <f t="shared" si="101"/>
        <v/>
      </c>
      <c r="BP53" s="40" t="str">
        <f t="shared" si="101"/>
        <v/>
      </c>
      <c r="BQ53" s="40" t="str">
        <f t="shared" ref="BQ53:CN53" si="102">IFERROR(BQ44/BQ28,"")</f>
        <v/>
      </c>
      <c r="BR53" s="40" t="str">
        <f t="shared" si="102"/>
        <v/>
      </c>
      <c r="BS53" s="40" t="str">
        <f t="shared" si="102"/>
        <v/>
      </c>
      <c r="BT53" s="40" t="str">
        <f t="shared" si="102"/>
        <v/>
      </c>
      <c r="BU53" s="40" t="str">
        <f t="shared" si="102"/>
        <v/>
      </c>
      <c r="BV53" s="40" t="str">
        <f t="shared" si="102"/>
        <v/>
      </c>
      <c r="BW53" s="40" t="str">
        <f t="shared" si="102"/>
        <v/>
      </c>
      <c r="BX53" s="40" t="str">
        <f t="shared" si="102"/>
        <v/>
      </c>
      <c r="BY53" s="40" t="str">
        <f t="shared" si="102"/>
        <v/>
      </c>
      <c r="BZ53" s="40" t="str">
        <f t="shared" si="102"/>
        <v/>
      </c>
      <c r="CA53" s="40" t="str">
        <f t="shared" si="102"/>
        <v/>
      </c>
      <c r="CB53" s="40" t="str">
        <f t="shared" si="102"/>
        <v/>
      </c>
      <c r="CC53" s="40" t="str">
        <f t="shared" si="102"/>
        <v/>
      </c>
      <c r="CD53" s="40" t="str">
        <f t="shared" si="102"/>
        <v/>
      </c>
      <c r="CE53" s="40" t="str">
        <f t="shared" si="102"/>
        <v/>
      </c>
      <c r="CF53" s="40" t="str">
        <f t="shared" si="102"/>
        <v/>
      </c>
      <c r="CG53" s="40" t="str">
        <f t="shared" si="102"/>
        <v/>
      </c>
      <c r="CH53" s="40" t="str">
        <f t="shared" si="102"/>
        <v/>
      </c>
      <c r="CI53" s="40" t="str">
        <f t="shared" si="102"/>
        <v/>
      </c>
      <c r="CJ53" s="40" t="str">
        <f t="shared" si="102"/>
        <v/>
      </c>
      <c r="CK53" s="40" t="str">
        <f t="shared" si="102"/>
        <v/>
      </c>
      <c r="CL53" s="40" t="str">
        <f t="shared" si="102"/>
        <v/>
      </c>
      <c r="CM53" s="40" t="str">
        <f t="shared" si="102"/>
        <v/>
      </c>
      <c r="CN53" s="40" t="str">
        <f t="shared" si="102"/>
        <v/>
      </c>
      <c r="CO53" s="44"/>
      <c r="CP53" s="3"/>
      <c r="CQ53" s="10"/>
      <c r="CR53" s="10"/>
      <c r="CS53" s="3"/>
      <c r="CT53" s="3"/>
      <c r="CU53" s="3"/>
      <c r="CV53" s="3"/>
      <c r="CW53" s="3"/>
    </row>
    <row r="54" spans="1:101" ht="15" customHeight="1">
      <c r="A54" s="48"/>
      <c r="B54" s="49"/>
      <c r="C54" s="50"/>
      <c r="D54" s="50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31"/>
      <c r="CP54" s="3"/>
      <c r="CR54" s="10"/>
      <c r="CS54" s="3"/>
      <c r="CT54" s="3"/>
      <c r="CU54" s="3"/>
      <c r="CV54" s="3"/>
      <c r="CW54" s="3"/>
    </row>
    <row r="55" spans="1:101" ht="15" customHeight="1">
      <c r="A55" s="48"/>
      <c r="B55" s="263"/>
      <c r="C55" s="30"/>
      <c r="D55" s="30"/>
      <c r="E55" s="264"/>
      <c r="F55" s="264"/>
      <c r="G55" s="264"/>
      <c r="H55" s="264"/>
      <c r="I55" s="264"/>
      <c r="J55" s="264"/>
      <c r="K55" s="264"/>
      <c r="L55" s="264"/>
      <c r="M55" s="264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  <c r="AA55" s="264"/>
      <c r="AB55" s="264"/>
      <c r="AC55" s="264"/>
      <c r="AD55" s="264"/>
      <c r="AE55" s="264"/>
      <c r="AF55" s="264"/>
      <c r="AG55" s="264"/>
      <c r="AH55" s="264"/>
      <c r="AI55" s="264"/>
      <c r="AJ55" s="264"/>
      <c r="AK55" s="264"/>
      <c r="AL55" s="264"/>
      <c r="AM55" s="264"/>
      <c r="AN55" s="264"/>
      <c r="AO55" s="264"/>
      <c r="AP55" s="264"/>
      <c r="AQ55" s="264"/>
      <c r="AR55" s="264"/>
      <c r="AS55" s="264"/>
      <c r="AT55" s="264"/>
      <c r="AU55" s="264"/>
      <c r="AV55" s="264"/>
      <c r="AW55" s="264"/>
      <c r="AX55" s="264"/>
      <c r="AY55" s="264"/>
      <c r="AZ55" s="264"/>
      <c r="BA55" s="264"/>
      <c r="BB55" s="264"/>
      <c r="BC55" s="264"/>
      <c r="BD55" s="264"/>
      <c r="BE55" s="264"/>
      <c r="BF55" s="264"/>
      <c r="BG55" s="264"/>
      <c r="BH55" s="264"/>
      <c r="BI55" s="264"/>
      <c r="BJ55" s="264"/>
      <c r="BK55" s="264"/>
      <c r="BL55" s="264"/>
      <c r="BM55" s="264"/>
      <c r="BN55" s="264"/>
      <c r="BO55" s="264"/>
      <c r="BP55" s="264"/>
      <c r="BQ55" s="264"/>
      <c r="BR55" s="264"/>
      <c r="BS55" s="264"/>
      <c r="BT55" s="264"/>
      <c r="BU55" s="264"/>
      <c r="BV55" s="264"/>
      <c r="BW55" s="264"/>
      <c r="BX55" s="264"/>
      <c r="BY55" s="264"/>
      <c r="BZ55" s="264"/>
      <c r="CA55" s="264"/>
      <c r="CB55" s="264"/>
      <c r="CC55" s="264"/>
      <c r="CD55" s="264"/>
      <c r="CE55" s="264"/>
      <c r="CF55" s="264"/>
      <c r="CG55" s="264"/>
      <c r="CH55" s="264"/>
      <c r="CI55" s="264"/>
      <c r="CJ55" s="264"/>
      <c r="CK55" s="264"/>
      <c r="CL55" s="264"/>
      <c r="CM55" s="264"/>
      <c r="CN55" s="264"/>
      <c r="CO55" s="31"/>
      <c r="CP55" s="3"/>
      <c r="CR55" s="10"/>
      <c r="CS55" s="3"/>
      <c r="CT55" s="3"/>
      <c r="CU55" s="3"/>
      <c r="CV55" s="3"/>
      <c r="CW55" s="3"/>
    </row>
    <row r="56" spans="1:101" ht="16.5" customHeight="1"/>
    <row r="84" spans="1:95">
      <c r="A84" s="75" t="s">
        <v>173</v>
      </c>
      <c r="B84" s="220"/>
      <c r="C84" s="261" t="s">
        <v>103</v>
      </c>
      <c r="F84" s="223"/>
      <c r="G84" s="223"/>
    </row>
    <row r="85" spans="1:95">
      <c r="A85" s="219">
        <f>ROW(A85)</f>
        <v>85</v>
      </c>
      <c r="B85" s="91" t="s">
        <v>105</v>
      </c>
      <c r="C85" s="92" t="s">
        <v>18</v>
      </c>
      <c r="D85" s="93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95"/>
      <c r="CK85" s="95"/>
      <c r="CL85" s="95"/>
      <c r="CM85" s="95"/>
      <c r="CN85" s="95"/>
      <c r="CQ85" s="153" t="s">
        <v>30</v>
      </c>
    </row>
    <row r="86" spans="1:95">
      <c r="A86" s="218">
        <f>ROW(A86)</f>
        <v>86</v>
      </c>
      <c r="B86" s="121" t="s">
        <v>159</v>
      </c>
      <c r="C86" s="118" t="s">
        <v>102</v>
      </c>
      <c r="D86" s="119"/>
      <c r="E86" s="120" t="str">
        <f t="shared" ref="E86:AJ86" si="103">IF($C$84="B","",E85*E$4)</f>
        <v/>
      </c>
      <c r="F86" s="120" t="str">
        <f t="shared" si="103"/>
        <v/>
      </c>
      <c r="G86" s="120" t="str">
        <f t="shared" si="103"/>
        <v/>
      </c>
      <c r="H86" s="120" t="str">
        <f t="shared" si="103"/>
        <v/>
      </c>
      <c r="I86" s="120" t="str">
        <f t="shared" si="103"/>
        <v/>
      </c>
      <c r="J86" s="120" t="str">
        <f t="shared" si="103"/>
        <v/>
      </c>
      <c r="K86" s="120" t="str">
        <f t="shared" si="103"/>
        <v/>
      </c>
      <c r="L86" s="120" t="str">
        <f t="shared" si="103"/>
        <v/>
      </c>
      <c r="M86" s="120" t="str">
        <f t="shared" si="103"/>
        <v/>
      </c>
      <c r="N86" s="120" t="str">
        <f t="shared" si="103"/>
        <v/>
      </c>
      <c r="O86" s="120" t="str">
        <f t="shared" si="103"/>
        <v/>
      </c>
      <c r="P86" s="120" t="str">
        <f t="shared" si="103"/>
        <v/>
      </c>
      <c r="Q86" s="120" t="str">
        <f t="shared" si="103"/>
        <v/>
      </c>
      <c r="R86" s="120" t="str">
        <f t="shared" si="103"/>
        <v/>
      </c>
      <c r="S86" s="120" t="str">
        <f t="shared" si="103"/>
        <v/>
      </c>
      <c r="T86" s="120" t="str">
        <f t="shared" si="103"/>
        <v/>
      </c>
      <c r="U86" s="120" t="str">
        <f t="shared" si="103"/>
        <v/>
      </c>
      <c r="V86" s="120" t="str">
        <f t="shared" si="103"/>
        <v/>
      </c>
      <c r="W86" s="120" t="str">
        <f t="shared" si="103"/>
        <v/>
      </c>
      <c r="X86" s="120" t="str">
        <f t="shared" si="103"/>
        <v/>
      </c>
      <c r="Y86" s="120" t="str">
        <f t="shared" si="103"/>
        <v/>
      </c>
      <c r="Z86" s="120" t="str">
        <f t="shared" si="103"/>
        <v/>
      </c>
      <c r="AA86" s="120" t="str">
        <f t="shared" si="103"/>
        <v/>
      </c>
      <c r="AB86" s="120" t="str">
        <f t="shared" si="103"/>
        <v/>
      </c>
      <c r="AC86" s="120" t="str">
        <f t="shared" si="103"/>
        <v/>
      </c>
      <c r="AD86" s="120" t="str">
        <f t="shared" si="103"/>
        <v/>
      </c>
      <c r="AE86" s="120" t="str">
        <f t="shared" si="103"/>
        <v/>
      </c>
      <c r="AF86" s="120" t="str">
        <f t="shared" si="103"/>
        <v/>
      </c>
      <c r="AG86" s="120" t="str">
        <f t="shared" si="103"/>
        <v/>
      </c>
      <c r="AH86" s="120" t="str">
        <f t="shared" si="103"/>
        <v/>
      </c>
      <c r="AI86" s="120" t="str">
        <f t="shared" si="103"/>
        <v/>
      </c>
      <c r="AJ86" s="120" t="str">
        <f t="shared" si="103"/>
        <v/>
      </c>
      <c r="AK86" s="120" t="str">
        <f t="shared" ref="AK86:BP86" si="104">IF($C$84="B","",AK85*AK$4)</f>
        <v/>
      </c>
      <c r="AL86" s="120" t="str">
        <f t="shared" si="104"/>
        <v/>
      </c>
      <c r="AM86" s="120" t="str">
        <f t="shared" si="104"/>
        <v/>
      </c>
      <c r="AN86" s="120" t="str">
        <f t="shared" si="104"/>
        <v/>
      </c>
      <c r="AO86" s="120" t="str">
        <f t="shared" si="104"/>
        <v/>
      </c>
      <c r="AP86" s="120" t="str">
        <f t="shared" si="104"/>
        <v/>
      </c>
      <c r="AQ86" s="120" t="str">
        <f t="shared" si="104"/>
        <v/>
      </c>
      <c r="AR86" s="120" t="str">
        <f t="shared" si="104"/>
        <v/>
      </c>
      <c r="AS86" s="120" t="str">
        <f t="shared" si="104"/>
        <v/>
      </c>
      <c r="AT86" s="120" t="str">
        <f t="shared" si="104"/>
        <v/>
      </c>
      <c r="AU86" s="120" t="str">
        <f t="shared" si="104"/>
        <v/>
      </c>
      <c r="AV86" s="120" t="str">
        <f t="shared" si="104"/>
        <v/>
      </c>
      <c r="AW86" s="120" t="str">
        <f t="shared" si="104"/>
        <v/>
      </c>
      <c r="AX86" s="120" t="str">
        <f t="shared" si="104"/>
        <v/>
      </c>
      <c r="AY86" s="120" t="str">
        <f t="shared" si="104"/>
        <v/>
      </c>
      <c r="AZ86" s="120" t="str">
        <f t="shared" si="104"/>
        <v/>
      </c>
      <c r="BA86" s="120" t="str">
        <f t="shared" si="104"/>
        <v/>
      </c>
      <c r="BB86" s="120" t="str">
        <f t="shared" si="104"/>
        <v/>
      </c>
      <c r="BC86" s="120" t="str">
        <f t="shared" si="104"/>
        <v/>
      </c>
      <c r="BD86" s="120" t="str">
        <f t="shared" si="104"/>
        <v/>
      </c>
      <c r="BE86" s="120" t="str">
        <f t="shared" si="104"/>
        <v/>
      </c>
      <c r="BF86" s="120" t="str">
        <f t="shared" si="104"/>
        <v/>
      </c>
      <c r="BG86" s="120" t="str">
        <f t="shared" si="104"/>
        <v/>
      </c>
      <c r="BH86" s="120" t="str">
        <f t="shared" si="104"/>
        <v/>
      </c>
      <c r="BI86" s="120" t="str">
        <f t="shared" si="104"/>
        <v/>
      </c>
      <c r="BJ86" s="120" t="str">
        <f t="shared" si="104"/>
        <v/>
      </c>
      <c r="BK86" s="120" t="str">
        <f t="shared" si="104"/>
        <v/>
      </c>
      <c r="BL86" s="120" t="str">
        <f t="shared" si="104"/>
        <v/>
      </c>
      <c r="BM86" s="120" t="str">
        <f t="shared" si="104"/>
        <v/>
      </c>
      <c r="BN86" s="120" t="str">
        <f t="shared" si="104"/>
        <v/>
      </c>
      <c r="BO86" s="120" t="str">
        <f t="shared" si="104"/>
        <v/>
      </c>
      <c r="BP86" s="120" t="str">
        <f t="shared" si="104"/>
        <v/>
      </c>
      <c r="BQ86" s="120" t="str">
        <f t="shared" ref="BQ86:CN86" si="105">IF($C$84="B","",BQ85*BQ$4)</f>
        <v/>
      </c>
      <c r="BR86" s="120" t="str">
        <f t="shared" si="105"/>
        <v/>
      </c>
      <c r="BS86" s="120" t="str">
        <f t="shared" si="105"/>
        <v/>
      </c>
      <c r="BT86" s="120" t="str">
        <f t="shared" si="105"/>
        <v/>
      </c>
      <c r="BU86" s="120" t="str">
        <f t="shared" si="105"/>
        <v/>
      </c>
      <c r="BV86" s="120" t="str">
        <f t="shared" si="105"/>
        <v/>
      </c>
      <c r="BW86" s="120" t="str">
        <f t="shared" si="105"/>
        <v/>
      </c>
      <c r="BX86" s="120" t="str">
        <f t="shared" si="105"/>
        <v/>
      </c>
      <c r="BY86" s="120" t="str">
        <f t="shared" si="105"/>
        <v/>
      </c>
      <c r="BZ86" s="120" t="str">
        <f t="shared" si="105"/>
        <v/>
      </c>
      <c r="CA86" s="120" t="str">
        <f t="shared" si="105"/>
        <v/>
      </c>
      <c r="CB86" s="120" t="str">
        <f t="shared" si="105"/>
        <v/>
      </c>
      <c r="CC86" s="120" t="str">
        <f t="shared" si="105"/>
        <v/>
      </c>
      <c r="CD86" s="120" t="str">
        <f t="shared" si="105"/>
        <v/>
      </c>
      <c r="CE86" s="120" t="str">
        <f t="shared" si="105"/>
        <v/>
      </c>
      <c r="CF86" s="120" t="str">
        <f t="shared" si="105"/>
        <v/>
      </c>
      <c r="CG86" s="120" t="str">
        <f t="shared" si="105"/>
        <v/>
      </c>
      <c r="CH86" s="120" t="str">
        <f t="shared" si="105"/>
        <v/>
      </c>
      <c r="CI86" s="120" t="str">
        <f t="shared" si="105"/>
        <v/>
      </c>
      <c r="CJ86" s="120" t="str">
        <f t="shared" si="105"/>
        <v/>
      </c>
      <c r="CK86" s="120" t="str">
        <f t="shared" si="105"/>
        <v/>
      </c>
      <c r="CL86" s="120" t="str">
        <f t="shared" si="105"/>
        <v/>
      </c>
      <c r="CM86" s="120" t="str">
        <f t="shared" si="105"/>
        <v/>
      </c>
      <c r="CN86" s="120" t="str">
        <f t="shared" si="105"/>
        <v/>
      </c>
      <c r="CO86" s="152" t="s">
        <v>110</v>
      </c>
      <c r="CQ86" s="154" t="str">
        <f>IFERROR(IF(C84="B","",VLOOKUP(B85,$B$6:$CQ$12,94,0)),0)</f>
        <v/>
      </c>
    </row>
    <row r="87" spans="1:95">
      <c r="A87" s="218">
        <f t="shared" ref="A87:A88" si="106">ROW(A87)</f>
        <v>87</v>
      </c>
      <c r="B87" s="121" t="s">
        <v>160</v>
      </c>
      <c r="C87" s="118" t="s">
        <v>102</v>
      </c>
      <c r="D87" s="119"/>
      <c r="E87" s="120" t="str">
        <f t="shared" ref="E87:AJ87" si="107">IF($C$84="B","",IFERROR(IF(E86&gt;=HLOOKUP(E2,$E$2:$CN$12,MATCH($B85,$B$2:$B$21,0),0),"",HLOOKUP(E2,$E$2:$CN$12,MATCH($B85,$B$2:$B$21,0),0)-E86),""))</f>
        <v/>
      </c>
      <c r="F87" s="120" t="str">
        <f t="shared" si="107"/>
        <v/>
      </c>
      <c r="G87" s="120" t="str">
        <f t="shared" si="107"/>
        <v/>
      </c>
      <c r="H87" s="120" t="str">
        <f t="shared" si="107"/>
        <v/>
      </c>
      <c r="I87" s="120" t="str">
        <f t="shared" si="107"/>
        <v/>
      </c>
      <c r="J87" s="120" t="str">
        <f t="shared" si="107"/>
        <v/>
      </c>
      <c r="K87" s="120" t="str">
        <f t="shared" si="107"/>
        <v/>
      </c>
      <c r="L87" s="120" t="str">
        <f t="shared" si="107"/>
        <v/>
      </c>
      <c r="M87" s="120" t="str">
        <f t="shared" si="107"/>
        <v/>
      </c>
      <c r="N87" s="120" t="str">
        <f t="shared" si="107"/>
        <v/>
      </c>
      <c r="O87" s="120" t="str">
        <f t="shared" si="107"/>
        <v/>
      </c>
      <c r="P87" s="120" t="str">
        <f t="shared" si="107"/>
        <v/>
      </c>
      <c r="Q87" s="120" t="str">
        <f t="shared" si="107"/>
        <v/>
      </c>
      <c r="R87" s="120" t="str">
        <f t="shared" si="107"/>
        <v/>
      </c>
      <c r="S87" s="120" t="str">
        <f t="shared" si="107"/>
        <v/>
      </c>
      <c r="T87" s="120" t="str">
        <f t="shared" si="107"/>
        <v/>
      </c>
      <c r="U87" s="120" t="str">
        <f t="shared" si="107"/>
        <v/>
      </c>
      <c r="V87" s="120" t="str">
        <f t="shared" si="107"/>
        <v/>
      </c>
      <c r="W87" s="120" t="str">
        <f t="shared" si="107"/>
        <v/>
      </c>
      <c r="X87" s="120" t="str">
        <f t="shared" si="107"/>
        <v/>
      </c>
      <c r="Y87" s="120" t="str">
        <f t="shared" si="107"/>
        <v/>
      </c>
      <c r="Z87" s="120" t="str">
        <f t="shared" si="107"/>
        <v/>
      </c>
      <c r="AA87" s="120" t="str">
        <f t="shared" si="107"/>
        <v/>
      </c>
      <c r="AB87" s="120" t="str">
        <f t="shared" si="107"/>
        <v/>
      </c>
      <c r="AC87" s="120" t="str">
        <f t="shared" si="107"/>
        <v/>
      </c>
      <c r="AD87" s="120" t="str">
        <f t="shared" si="107"/>
        <v/>
      </c>
      <c r="AE87" s="120" t="str">
        <f t="shared" si="107"/>
        <v/>
      </c>
      <c r="AF87" s="120" t="str">
        <f t="shared" si="107"/>
        <v/>
      </c>
      <c r="AG87" s="120" t="str">
        <f t="shared" si="107"/>
        <v/>
      </c>
      <c r="AH87" s="120" t="str">
        <f t="shared" si="107"/>
        <v/>
      </c>
      <c r="AI87" s="120" t="str">
        <f t="shared" si="107"/>
        <v/>
      </c>
      <c r="AJ87" s="120" t="str">
        <f t="shared" si="107"/>
        <v/>
      </c>
      <c r="AK87" s="120" t="str">
        <f t="shared" ref="AK87:BP87" si="108">IF($C$84="B","",IFERROR(IF(AK86&gt;=HLOOKUP(AK2,$E$2:$CN$12,MATCH($B85,$B$2:$B$21,0),0),"",HLOOKUP(AK2,$E$2:$CN$12,MATCH($B85,$B$2:$B$21,0),0)-AK86),""))</f>
        <v/>
      </c>
      <c r="AL87" s="120" t="str">
        <f t="shared" si="108"/>
        <v/>
      </c>
      <c r="AM87" s="120" t="str">
        <f t="shared" si="108"/>
        <v/>
      </c>
      <c r="AN87" s="120" t="str">
        <f t="shared" si="108"/>
        <v/>
      </c>
      <c r="AO87" s="120" t="str">
        <f t="shared" si="108"/>
        <v/>
      </c>
      <c r="AP87" s="120" t="str">
        <f t="shared" si="108"/>
        <v/>
      </c>
      <c r="AQ87" s="120" t="str">
        <f t="shared" si="108"/>
        <v/>
      </c>
      <c r="AR87" s="120" t="str">
        <f t="shared" si="108"/>
        <v/>
      </c>
      <c r="AS87" s="120" t="str">
        <f t="shared" si="108"/>
        <v/>
      </c>
      <c r="AT87" s="120" t="str">
        <f t="shared" si="108"/>
        <v/>
      </c>
      <c r="AU87" s="120" t="str">
        <f t="shared" si="108"/>
        <v/>
      </c>
      <c r="AV87" s="120" t="str">
        <f t="shared" si="108"/>
        <v/>
      </c>
      <c r="AW87" s="120" t="str">
        <f t="shared" si="108"/>
        <v/>
      </c>
      <c r="AX87" s="120" t="str">
        <f t="shared" si="108"/>
        <v/>
      </c>
      <c r="AY87" s="120" t="str">
        <f t="shared" si="108"/>
        <v/>
      </c>
      <c r="AZ87" s="120" t="str">
        <f t="shared" si="108"/>
        <v/>
      </c>
      <c r="BA87" s="120" t="str">
        <f t="shared" si="108"/>
        <v/>
      </c>
      <c r="BB87" s="120" t="str">
        <f t="shared" si="108"/>
        <v/>
      </c>
      <c r="BC87" s="120" t="str">
        <f t="shared" si="108"/>
        <v/>
      </c>
      <c r="BD87" s="120" t="str">
        <f t="shared" si="108"/>
        <v/>
      </c>
      <c r="BE87" s="120" t="str">
        <f t="shared" si="108"/>
        <v/>
      </c>
      <c r="BF87" s="120" t="str">
        <f t="shared" si="108"/>
        <v/>
      </c>
      <c r="BG87" s="120" t="str">
        <f t="shared" si="108"/>
        <v/>
      </c>
      <c r="BH87" s="120" t="str">
        <f t="shared" si="108"/>
        <v/>
      </c>
      <c r="BI87" s="120" t="str">
        <f t="shared" si="108"/>
        <v/>
      </c>
      <c r="BJ87" s="120" t="str">
        <f t="shared" si="108"/>
        <v/>
      </c>
      <c r="BK87" s="120" t="str">
        <f t="shared" si="108"/>
        <v/>
      </c>
      <c r="BL87" s="120" t="str">
        <f t="shared" si="108"/>
        <v/>
      </c>
      <c r="BM87" s="120" t="str">
        <f t="shared" si="108"/>
        <v/>
      </c>
      <c r="BN87" s="120" t="str">
        <f t="shared" si="108"/>
        <v/>
      </c>
      <c r="BO87" s="120" t="str">
        <f t="shared" si="108"/>
        <v/>
      </c>
      <c r="BP87" s="120" t="str">
        <f t="shared" si="108"/>
        <v/>
      </c>
      <c r="BQ87" s="120" t="str">
        <f t="shared" ref="BQ87:CN87" si="109">IF($C$84="B","",IFERROR(IF(BQ86&gt;=HLOOKUP(BQ2,$E$2:$CN$12,MATCH($B85,$B$2:$B$21,0),0),"",HLOOKUP(BQ2,$E$2:$CN$12,MATCH($B85,$B$2:$B$21,0),0)-BQ86),""))</f>
        <v/>
      </c>
      <c r="BR87" s="120" t="str">
        <f t="shared" si="109"/>
        <v/>
      </c>
      <c r="BS87" s="120" t="str">
        <f t="shared" si="109"/>
        <v/>
      </c>
      <c r="BT87" s="120" t="str">
        <f t="shared" si="109"/>
        <v/>
      </c>
      <c r="BU87" s="120" t="str">
        <f t="shared" si="109"/>
        <v/>
      </c>
      <c r="BV87" s="120" t="str">
        <f t="shared" si="109"/>
        <v/>
      </c>
      <c r="BW87" s="120" t="str">
        <f t="shared" si="109"/>
        <v/>
      </c>
      <c r="BX87" s="120" t="str">
        <f t="shared" si="109"/>
        <v/>
      </c>
      <c r="BY87" s="120" t="str">
        <f t="shared" si="109"/>
        <v/>
      </c>
      <c r="BZ87" s="120" t="str">
        <f t="shared" si="109"/>
        <v/>
      </c>
      <c r="CA87" s="120" t="str">
        <f t="shared" si="109"/>
        <v/>
      </c>
      <c r="CB87" s="120" t="str">
        <f t="shared" si="109"/>
        <v/>
      </c>
      <c r="CC87" s="120" t="str">
        <f t="shared" si="109"/>
        <v/>
      </c>
      <c r="CD87" s="120" t="str">
        <f t="shared" si="109"/>
        <v/>
      </c>
      <c r="CE87" s="120" t="str">
        <f t="shared" si="109"/>
        <v/>
      </c>
      <c r="CF87" s="120" t="str">
        <f t="shared" si="109"/>
        <v/>
      </c>
      <c r="CG87" s="120" t="str">
        <f t="shared" si="109"/>
        <v/>
      </c>
      <c r="CH87" s="120" t="str">
        <f t="shared" si="109"/>
        <v/>
      </c>
      <c r="CI87" s="120" t="str">
        <f t="shared" si="109"/>
        <v/>
      </c>
      <c r="CJ87" s="120" t="str">
        <f t="shared" si="109"/>
        <v/>
      </c>
      <c r="CK87" s="120" t="str">
        <f t="shared" si="109"/>
        <v/>
      </c>
      <c r="CL87" s="120" t="str">
        <f t="shared" si="109"/>
        <v/>
      </c>
      <c r="CM87" s="120" t="str">
        <f t="shared" si="109"/>
        <v/>
      </c>
      <c r="CN87" s="120" t="str">
        <f t="shared" si="109"/>
        <v/>
      </c>
      <c r="CO87" s="152" t="s">
        <v>130</v>
      </c>
      <c r="CQ87" s="122">
        <f>IF(B85="Overall",0,SUM(E86:CN87))</f>
        <v>0</v>
      </c>
    </row>
    <row r="88" spans="1:95">
      <c r="A88" s="218">
        <f t="shared" si="106"/>
        <v>88</v>
      </c>
      <c r="B88" s="121" t="s">
        <v>161</v>
      </c>
      <c r="C88" s="118" t="s">
        <v>102</v>
      </c>
      <c r="D88" s="119"/>
      <c r="E88" s="120" t="str">
        <f>IF($C$84="B","",IFERROR(E87/E85,""))</f>
        <v/>
      </c>
      <c r="F88" s="120" t="str">
        <f t="shared" ref="F88:BQ88" si="110">IF($C$84="B","",IFERROR(F87/F85,""))</f>
        <v/>
      </c>
      <c r="G88" s="120" t="str">
        <f t="shared" si="110"/>
        <v/>
      </c>
      <c r="H88" s="120" t="str">
        <f t="shared" si="110"/>
        <v/>
      </c>
      <c r="I88" s="120" t="str">
        <f t="shared" si="110"/>
        <v/>
      </c>
      <c r="J88" s="120" t="str">
        <f t="shared" si="110"/>
        <v/>
      </c>
      <c r="K88" s="120" t="str">
        <f t="shared" si="110"/>
        <v/>
      </c>
      <c r="L88" s="120" t="str">
        <f t="shared" si="110"/>
        <v/>
      </c>
      <c r="M88" s="120" t="str">
        <f t="shared" si="110"/>
        <v/>
      </c>
      <c r="N88" s="120" t="str">
        <f t="shared" si="110"/>
        <v/>
      </c>
      <c r="O88" s="120" t="str">
        <f t="shared" si="110"/>
        <v/>
      </c>
      <c r="P88" s="120" t="str">
        <f t="shared" si="110"/>
        <v/>
      </c>
      <c r="Q88" s="120" t="str">
        <f t="shared" si="110"/>
        <v/>
      </c>
      <c r="R88" s="120" t="str">
        <f t="shared" si="110"/>
        <v/>
      </c>
      <c r="S88" s="120" t="str">
        <f t="shared" si="110"/>
        <v/>
      </c>
      <c r="T88" s="120" t="str">
        <f t="shared" si="110"/>
        <v/>
      </c>
      <c r="U88" s="120" t="str">
        <f t="shared" si="110"/>
        <v/>
      </c>
      <c r="V88" s="120" t="str">
        <f t="shared" si="110"/>
        <v/>
      </c>
      <c r="W88" s="120" t="str">
        <f t="shared" si="110"/>
        <v/>
      </c>
      <c r="X88" s="120" t="str">
        <f t="shared" si="110"/>
        <v/>
      </c>
      <c r="Y88" s="120" t="str">
        <f t="shared" si="110"/>
        <v/>
      </c>
      <c r="Z88" s="120" t="str">
        <f t="shared" si="110"/>
        <v/>
      </c>
      <c r="AA88" s="120" t="str">
        <f t="shared" si="110"/>
        <v/>
      </c>
      <c r="AB88" s="120" t="str">
        <f t="shared" si="110"/>
        <v/>
      </c>
      <c r="AC88" s="120" t="str">
        <f t="shared" si="110"/>
        <v/>
      </c>
      <c r="AD88" s="120" t="str">
        <f t="shared" si="110"/>
        <v/>
      </c>
      <c r="AE88" s="120" t="str">
        <f t="shared" si="110"/>
        <v/>
      </c>
      <c r="AF88" s="120" t="str">
        <f t="shared" si="110"/>
        <v/>
      </c>
      <c r="AG88" s="120" t="str">
        <f t="shared" si="110"/>
        <v/>
      </c>
      <c r="AH88" s="120" t="str">
        <f t="shared" si="110"/>
        <v/>
      </c>
      <c r="AI88" s="120" t="str">
        <f t="shared" si="110"/>
        <v/>
      </c>
      <c r="AJ88" s="120" t="str">
        <f t="shared" si="110"/>
        <v/>
      </c>
      <c r="AK88" s="120" t="str">
        <f t="shared" si="110"/>
        <v/>
      </c>
      <c r="AL88" s="120" t="str">
        <f t="shared" si="110"/>
        <v/>
      </c>
      <c r="AM88" s="120" t="str">
        <f t="shared" si="110"/>
        <v/>
      </c>
      <c r="AN88" s="120" t="str">
        <f t="shared" si="110"/>
        <v/>
      </c>
      <c r="AO88" s="120" t="str">
        <f t="shared" si="110"/>
        <v/>
      </c>
      <c r="AP88" s="120" t="str">
        <f t="shared" si="110"/>
        <v/>
      </c>
      <c r="AQ88" s="120" t="str">
        <f t="shared" si="110"/>
        <v/>
      </c>
      <c r="AR88" s="120" t="str">
        <f t="shared" si="110"/>
        <v/>
      </c>
      <c r="AS88" s="120" t="str">
        <f t="shared" si="110"/>
        <v/>
      </c>
      <c r="AT88" s="120" t="str">
        <f t="shared" si="110"/>
        <v/>
      </c>
      <c r="AU88" s="120" t="str">
        <f t="shared" si="110"/>
        <v/>
      </c>
      <c r="AV88" s="120" t="str">
        <f t="shared" si="110"/>
        <v/>
      </c>
      <c r="AW88" s="120" t="str">
        <f t="shared" si="110"/>
        <v/>
      </c>
      <c r="AX88" s="120" t="str">
        <f t="shared" si="110"/>
        <v/>
      </c>
      <c r="AY88" s="120" t="str">
        <f t="shared" si="110"/>
        <v/>
      </c>
      <c r="AZ88" s="120" t="str">
        <f t="shared" si="110"/>
        <v/>
      </c>
      <c r="BA88" s="120" t="str">
        <f t="shared" si="110"/>
        <v/>
      </c>
      <c r="BB88" s="120" t="str">
        <f t="shared" si="110"/>
        <v/>
      </c>
      <c r="BC88" s="120" t="str">
        <f t="shared" si="110"/>
        <v/>
      </c>
      <c r="BD88" s="120" t="str">
        <f t="shared" si="110"/>
        <v/>
      </c>
      <c r="BE88" s="120" t="str">
        <f t="shared" si="110"/>
        <v/>
      </c>
      <c r="BF88" s="120" t="str">
        <f t="shared" si="110"/>
        <v/>
      </c>
      <c r="BG88" s="120" t="str">
        <f t="shared" si="110"/>
        <v/>
      </c>
      <c r="BH88" s="120" t="str">
        <f t="shared" si="110"/>
        <v/>
      </c>
      <c r="BI88" s="120" t="str">
        <f t="shared" si="110"/>
        <v/>
      </c>
      <c r="BJ88" s="120" t="str">
        <f t="shared" si="110"/>
        <v/>
      </c>
      <c r="BK88" s="120" t="str">
        <f t="shared" si="110"/>
        <v/>
      </c>
      <c r="BL88" s="120" t="str">
        <f t="shared" si="110"/>
        <v/>
      </c>
      <c r="BM88" s="120" t="str">
        <f t="shared" si="110"/>
        <v/>
      </c>
      <c r="BN88" s="120" t="str">
        <f t="shared" si="110"/>
        <v/>
      </c>
      <c r="BO88" s="120" t="str">
        <f t="shared" si="110"/>
        <v/>
      </c>
      <c r="BP88" s="120" t="str">
        <f t="shared" si="110"/>
        <v/>
      </c>
      <c r="BQ88" s="120" t="str">
        <f t="shared" si="110"/>
        <v/>
      </c>
      <c r="BR88" s="120" t="str">
        <f t="shared" ref="BR88:CN88" si="111">IF($C$84="B","",IFERROR(BR87/BR85,""))</f>
        <v/>
      </c>
      <c r="BS88" s="120" t="str">
        <f t="shared" si="111"/>
        <v/>
      </c>
      <c r="BT88" s="120" t="str">
        <f t="shared" si="111"/>
        <v/>
      </c>
      <c r="BU88" s="120" t="str">
        <f t="shared" si="111"/>
        <v/>
      </c>
      <c r="BV88" s="120" t="str">
        <f t="shared" si="111"/>
        <v/>
      </c>
      <c r="BW88" s="120" t="str">
        <f t="shared" si="111"/>
        <v/>
      </c>
      <c r="BX88" s="120" t="str">
        <f t="shared" si="111"/>
        <v/>
      </c>
      <c r="BY88" s="120" t="str">
        <f t="shared" si="111"/>
        <v/>
      </c>
      <c r="BZ88" s="120" t="str">
        <f t="shared" si="111"/>
        <v/>
      </c>
      <c r="CA88" s="120" t="str">
        <f t="shared" si="111"/>
        <v/>
      </c>
      <c r="CB88" s="120" t="str">
        <f t="shared" si="111"/>
        <v/>
      </c>
      <c r="CC88" s="120" t="str">
        <f t="shared" si="111"/>
        <v/>
      </c>
      <c r="CD88" s="120" t="str">
        <f t="shared" si="111"/>
        <v/>
      </c>
      <c r="CE88" s="120" t="str">
        <f t="shared" si="111"/>
        <v/>
      </c>
      <c r="CF88" s="120" t="str">
        <f t="shared" si="111"/>
        <v/>
      </c>
      <c r="CG88" s="120" t="str">
        <f t="shared" si="111"/>
        <v/>
      </c>
      <c r="CH88" s="120" t="str">
        <f t="shared" si="111"/>
        <v/>
      </c>
      <c r="CI88" s="120" t="str">
        <f t="shared" si="111"/>
        <v/>
      </c>
      <c r="CJ88" s="120" t="str">
        <f t="shared" si="111"/>
        <v/>
      </c>
      <c r="CK88" s="120" t="str">
        <f t="shared" si="111"/>
        <v/>
      </c>
      <c r="CL88" s="120" t="str">
        <f t="shared" si="111"/>
        <v/>
      </c>
      <c r="CM88" s="120" t="str">
        <f t="shared" si="111"/>
        <v/>
      </c>
      <c r="CN88" s="120" t="str">
        <f t="shared" si="111"/>
        <v/>
      </c>
      <c r="CO88" s="152" t="s">
        <v>109</v>
      </c>
      <c r="CQ88" s="8" t="e">
        <f>+CQ86-CQ87</f>
        <v>#VALUE!</v>
      </c>
    </row>
    <row r="89" spans="1:95">
      <c r="B89" s="258" t="s">
        <v>162</v>
      </c>
    </row>
    <row r="90" spans="1:95">
      <c r="B90" s="259" t="s">
        <v>163</v>
      </c>
      <c r="C90" s="114"/>
    </row>
    <row r="91" spans="1:95">
      <c r="B91" s="260" t="s">
        <v>164</v>
      </c>
      <c r="C91" s="114"/>
      <c r="J91" s="122"/>
      <c r="K91" s="122"/>
      <c r="L91" s="122"/>
      <c r="M91" s="122"/>
    </row>
    <row r="92" spans="1:95">
      <c r="C92" s="114"/>
    </row>
    <row r="93" spans="1:95">
      <c r="C93" s="114"/>
    </row>
    <row r="95" spans="1:95">
      <c r="E95" s="114"/>
    </row>
    <row r="97" spans="3:10">
      <c r="C97" s="116"/>
    </row>
    <row r="98" spans="3:10">
      <c r="C98" s="116"/>
    </row>
    <row r="99" spans="3:10">
      <c r="C99" s="116"/>
    </row>
    <row r="100" spans="3:10">
      <c r="C100" s="115"/>
    </row>
    <row r="101" spans="3:10">
      <c r="C101" s="115"/>
    </row>
    <row r="102" spans="3:10">
      <c r="J102" s="117"/>
    </row>
  </sheetData>
  <mergeCells count="1">
    <mergeCell ref="A1:B1"/>
  </mergeCells>
  <conditionalFormatting sqref="E48:CN53">
    <cfRule type="expression" dxfId="26" priority="7">
      <formula>AND(E48&lt;&gt;"",E48&gt;E$47)</formula>
    </cfRule>
  </conditionalFormatting>
  <conditionalFormatting sqref="E88:CN88">
    <cfRule type="expression" dxfId="25" priority="2">
      <formula>AND(E88&lt;&gt;"",E88&gt;E$47)</formula>
    </cfRule>
  </conditionalFormatting>
  <conditionalFormatting sqref="E85:CN85">
    <cfRule type="expression" dxfId="24" priority="1">
      <formula>$C$84="B"</formula>
    </cfRule>
  </conditionalFormatting>
  <dataValidations disablePrompts="1" count="2">
    <dataValidation type="list" allowBlank="1" showInputMessage="1" showErrorMessage="1" sqref="C84" xr:uid="{00000000-0002-0000-0200-000000000000}">
      <formula1>Action</formula1>
    </dataValidation>
    <dataValidation type="list" allowBlank="1" showInputMessage="1" showErrorMessage="1" sqref="B85" xr:uid="{00000000-0002-0000-0200-000001000000}">
      <formula1>ResourceList</formula1>
    </dataValidation>
  </dataValidations>
  <pageMargins left="0.7" right="0.7" top="0.75" bottom="0.75" header="0.3" footer="0.3"/>
  <pageSetup paperSize="9" scale="48" orientation="landscape" r:id="rId1"/>
  <rowBreaks count="1" manualBreakCount="1">
    <brk id="53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pageSetUpPr fitToPage="1"/>
  </sheetPr>
  <dimension ref="B1:CY166"/>
  <sheetViews>
    <sheetView showGridLines="0" topLeftCell="A79" zoomScaleNormal="100" workbookViewId="0">
      <selection activeCell="O38" sqref="O38"/>
    </sheetView>
  </sheetViews>
  <sheetFormatPr defaultColWidth="9.140625" defaultRowHeight="12" outlineLevelRow="1" outlineLevelCol="1"/>
  <cols>
    <col min="1" max="1" width="2.42578125" style="11" customWidth="1"/>
    <col min="2" max="2" width="6.42578125" style="11" customWidth="1"/>
    <col min="3" max="3" width="42.140625" style="11" customWidth="1"/>
    <col min="4" max="4" width="5" style="11" customWidth="1"/>
    <col min="5" max="5" width="7.28515625" style="11" customWidth="1"/>
    <col min="6" max="6" width="9.7109375" style="11" bestFit="1" customWidth="1"/>
    <col min="7" max="7" width="12.5703125" style="11" customWidth="1"/>
    <col min="8" max="9" width="5.85546875" style="11" hidden="1" customWidth="1" outlineLevel="1"/>
    <col min="10" max="10" width="11.42578125" style="11" bestFit="1" customWidth="1" collapsed="1"/>
    <col min="11" max="11" width="12.140625" style="11" bestFit="1" customWidth="1"/>
    <col min="12" max="12" width="31.42578125" style="11" bestFit="1" customWidth="1" outlineLevel="1"/>
    <col min="13" max="13" width="5.42578125" style="11" customWidth="1" outlineLevel="1"/>
    <col min="14" max="14" width="1.42578125" style="24" customWidth="1"/>
    <col min="15" max="15" width="10.85546875" style="24" bestFit="1" customWidth="1"/>
    <col min="16" max="16" width="12.42578125" style="11" bestFit="1" customWidth="1"/>
    <col min="17" max="102" width="4.7109375" style="11" customWidth="1"/>
    <col min="103" max="16384" width="9.140625" style="11"/>
  </cols>
  <sheetData>
    <row r="1" spans="2:103" ht="18" customHeight="1">
      <c r="B1" s="53" t="s">
        <v>86</v>
      </c>
      <c r="C1" s="53"/>
      <c r="D1" s="53"/>
      <c r="E1" s="53"/>
      <c r="K1" s="72"/>
    </row>
    <row r="2" spans="2:103" ht="18" customHeight="1" thickBot="1">
      <c r="B2" s="53" t="s">
        <v>87</v>
      </c>
      <c r="C2" s="53"/>
      <c r="D2" s="53"/>
      <c r="E2" s="53"/>
      <c r="AJ2" s="395"/>
    </row>
    <row r="3" spans="2:103" ht="18" customHeight="1" thickBot="1">
      <c r="B3" s="57"/>
      <c r="C3" s="57"/>
      <c r="D3" s="57"/>
      <c r="E3" s="57"/>
      <c r="F3" s="13"/>
      <c r="G3" s="451"/>
      <c r="H3" s="650" t="s">
        <v>88</v>
      </c>
      <c r="I3" s="653"/>
      <c r="J3" s="653"/>
      <c r="K3" s="651"/>
      <c r="L3" s="650" t="s">
        <v>141</v>
      </c>
      <c r="M3" s="651"/>
      <c r="O3" s="63" t="s">
        <v>178</v>
      </c>
      <c r="P3" s="648">
        <f ca="1">EOMONTH(J5,-1)</f>
        <v>44469</v>
      </c>
      <c r="Q3" s="649"/>
      <c r="R3" s="649"/>
      <c r="S3" s="645">
        <f ca="1">EOMONTH(P3,1)</f>
        <v>44500</v>
      </c>
      <c r="T3" s="645" t="str">
        <f t="shared" ref="T3:U3" ca="1" si="0">IF(YEAR(T4)=YEAR(S4),"",YEAR(T4))</f>
        <v/>
      </c>
      <c r="U3" s="645" t="str">
        <f t="shared" ca="1" si="0"/>
        <v/>
      </c>
      <c r="V3" s="645">
        <f ca="1">EOMONTH(S3,1)</f>
        <v>44530</v>
      </c>
      <c r="W3" s="645" t="str">
        <f t="shared" ref="W3" ca="1" si="1">IF(YEAR(W4)=YEAR(V4),"",YEAR(W4))</f>
        <v/>
      </c>
      <c r="X3" s="645" t="str">
        <f t="shared" ref="X3" ca="1" si="2">IF(YEAR(X4)=YEAR(W4),"",YEAR(X4))</f>
        <v/>
      </c>
      <c r="Y3" s="645">
        <f ca="1">EOMONTH(V3,1)</f>
        <v>44561</v>
      </c>
      <c r="Z3" s="645" t="str">
        <f t="shared" ref="Z3" ca="1" si="3">IF(YEAR(Z4)=YEAR(Y4),"",YEAR(Z4))</f>
        <v/>
      </c>
      <c r="AA3" s="645" t="str">
        <f t="shared" ref="AA3" ca="1" si="4">IF(YEAR(AA4)=YEAR(Z4),"",YEAR(AA4))</f>
        <v/>
      </c>
      <c r="AB3" s="645">
        <f ca="1">EOMONTH(Y3,1)</f>
        <v>44592</v>
      </c>
      <c r="AC3" s="645" t="str">
        <f t="shared" ref="AC3" ca="1" si="5">IF(YEAR(AC4)=YEAR(AB4),"",YEAR(AC4))</f>
        <v/>
      </c>
      <c r="AD3" s="645" t="str">
        <f t="shared" ref="AD3" ca="1" si="6">IF(YEAR(AD4)=YEAR(AC4),"",YEAR(AD4))</f>
        <v/>
      </c>
      <c r="AE3" s="645">
        <f ca="1">EOMONTH(AB3,1)</f>
        <v>44620</v>
      </c>
      <c r="AF3" s="645" t="str">
        <f t="shared" ref="AF3" ca="1" si="7">IF(YEAR(AF4)=YEAR(AE4),"",YEAR(AF4))</f>
        <v/>
      </c>
      <c r="AG3" s="645" t="str">
        <f t="shared" ref="AG3" ca="1" si="8">IF(YEAR(AG4)=YEAR(AF4),"",YEAR(AG4))</f>
        <v/>
      </c>
      <c r="AH3" s="645">
        <f ca="1">EOMONTH(AE3,1)</f>
        <v>44651</v>
      </c>
      <c r="AI3" s="645" t="str">
        <f t="shared" ref="AI3" ca="1" si="9">IF(YEAR(AI4)=YEAR(AH4),"",YEAR(AI4))</f>
        <v/>
      </c>
      <c r="AJ3" s="645" t="str">
        <f t="shared" ref="AJ3" ca="1" si="10">IF(YEAR(AJ4)=YEAR(AI4),"",YEAR(AJ4))</f>
        <v/>
      </c>
      <c r="AK3" s="645">
        <f ca="1">EOMONTH(AH3,1)</f>
        <v>44681</v>
      </c>
      <c r="AL3" s="645" t="str">
        <f t="shared" ref="AL3" ca="1" si="11">IF(YEAR(AL4)=YEAR(AK4),"",YEAR(AL4))</f>
        <v/>
      </c>
      <c r="AM3" s="645" t="str">
        <f t="shared" ref="AM3" ca="1" si="12">IF(YEAR(AM4)=YEAR(AL4),"",YEAR(AM4))</f>
        <v/>
      </c>
      <c r="AN3" s="645">
        <f ca="1">EOMONTH(AK3,1)</f>
        <v>44712</v>
      </c>
      <c r="AO3" s="645" t="str">
        <f t="shared" ref="AO3" ca="1" si="13">IF(YEAR(AO4)=YEAR(AN4),"",YEAR(AO4))</f>
        <v/>
      </c>
      <c r="AP3" s="645" t="str">
        <f t="shared" ref="AP3" ca="1" si="14">IF(YEAR(AP4)=YEAR(AO4),"",YEAR(AP4))</f>
        <v/>
      </c>
      <c r="AQ3" s="645">
        <f ca="1">EOMONTH(AN3,1)</f>
        <v>44742</v>
      </c>
      <c r="AR3" s="645" t="str">
        <f t="shared" ref="AR3" ca="1" si="15">IF(YEAR(AR4)=YEAR(AQ4),"",YEAR(AR4))</f>
        <v/>
      </c>
      <c r="AS3" s="645" t="str">
        <f t="shared" ref="AS3" ca="1" si="16">IF(YEAR(AS4)=YEAR(AR4),"",YEAR(AS4))</f>
        <v/>
      </c>
      <c r="AT3" s="645">
        <f ca="1">EOMONTH(AQ3,1)</f>
        <v>44773</v>
      </c>
      <c r="AU3" s="645" t="str">
        <f t="shared" ref="AU3" ca="1" si="17">IF(YEAR(AU4)=YEAR(AT4),"",YEAR(AU4))</f>
        <v/>
      </c>
      <c r="AV3" s="645" t="str">
        <f t="shared" ref="AV3" ca="1" si="18">IF(YEAR(AV4)=YEAR(AU4),"",YEAR(AV4))</f>
        <v/>
      </c>
      <c r="AW3" s="645">
        <f ca="1">EOMONTH(AT3,1)</f>
        <v>44804</v>
      </c>
      <c r="AX3" s="645" t="str">
        <f t="shared" ref="AX3" ca="1" si="19">IF(YEAR(AX4)=YEAR(AW4),"",YEAR(AX4))</f>
        <v/>
      </c>
      <c r="AY3" s="645" t="str">
        <f t="shared" ref="AY3" ca="1" si="20">IF(YEAR(AY4)=YEAR(AX4),"",YEAR(AY4))</f>
        <v/>
      </c>
      <c r="AZ3" s="645">
        <f ca="1">EOMONTH(AW3,1)</f>
        <v>44834</v>
      </c>
      <c r="BA3" s="645" t="str">
        <f t="shared" ref="BA3" ca="1" si="21">IF(YEAR(BA4)=YEAR(AZ4),"",YEAR(BA4))</f>
        <v/>
      </c>
      <c r="BB3" s="645" t="str">
        <f t="shared" ref="BB3" ca="1" si="22">IF(YEAR(BB4)=YEAR(BA4),"",YEAR(BB4))</f>
        <v/>
      </c>
      <c r="BC3" s="645">
        <f ca="1">EOMONTH(AZ3,1)</f>
        <v>44865</v>
      </c>
      <c r="BD3" s="645" t="str">
        <f t="shared" ref="BD3" ca="1" si="23">IF(YEAR(BD4)=YEAR(BC4),"",YEAR(BD4))</f>
        <v/>
      </c>
      <c r="BE3" s="645" t="str">
        <f t="shared" ref="BE3" ca="1" si="24">IF(YEAR(BE4)=YEAR(BD4),"",YEAR(BE4))</f>
        <v/>
      </c>
      <c r="BF3" s="645">
        <f ca="1">EOMONTH(BC3,1)</f>
        <v>44895</v>
      </c>
      <c r="BG3" s="645" t="str">
        <f t="shared" ref="BG3" ca="1" si="25">IF(YEAR(BG4)=YEAR(BF4),"",YEAR(BG4))</f>
        <v/>
      </c>
      <c r="BH3" s="645" t="str">
        <f t="shared" ref="BH3" ca="1" si="26">IF(YEAR(BH4)=YEAR(BG4),"",YEAR(BH4))</f>
        <v/>
      </c>
      <c r="BI3" s="645">
        <f ca="1">EOMONTH(BF3,1)</f>
        <v>44926</v>
      </c>
      <c r="BJ3" s="645" t="str">
        <f t="shared" ref="BJ3" ca="1" si="27">IF(YEAR(BJ4)=YEAR(BI4),"",YEAR(BJ4))</f>
        <v/>
      </c>
      <c r="BK3" s="645" t="str">
        <f t="shared" ref="BK3" ca="1" si="28">IF(YEAR(BK4)=YEAR(BJ4),"",YEAR(BK4))</f>
        <v/>
      </c>
      <c r="BL3" s="645">
        <f ca="1">EOMONTH(BI3,1)</f>
        <v>44957</v>
      </c>
      <c r="BM3" s="645" t="str">
        <f t="shared" ref="BM3" ca="1" si="29">IF(YEAR(BM4)=YEAR(BL4),"",YEAR(BM4))</f>
        <v/>
      </c>
      <c r="BN3" s="645" t="str">
        <f t="shared" ref="BN3" ca="1" si="30">IF(YEAR(BN4)=YEAR(BM4),"",YEAR(BN4))</f>
        <v/>
      </c>
      <c r="BO3" s="645">
        <f ca="1">EOMONTH(BL3,1)</f>
        <v>44985</v>
      </c>
      <c r="BP3" s="645" t="str">
        <f t="shared" ref="BP3" ca="1" si="31">IF(YEAR(BP4)=YEAR(BO4),"",YEAR(BP4))</f>
        <v/>
      </c>
      <c r="BQ3" s="645" t="str">
        <f t="shared" ref="BQ3" ca="1" si="32">IF(YEAR(BQ4)=YEAR(BP4),"",YEAR(BQ4))</f>
        <v/>
      </c>
      <c r="BR3" s="645">
        <f ca="1">EOMONTH(BO3,1)</f>
        <v>45016</v>
      </c>
      <c r="BS3" s="645" t="str">
        <f t="shared" ref="BS3" ca="1" si="33">IF(YEAR(BS4)=YEAR(BR4),"",YEAR(BS4))</f>
        <v/>
      </c>
      <c r="BT3" s="645" t="str">
        <f t="shared" ref="BT3" ca="1" si="34">IF(YEAR(BT4)=YEAR(BS4),"",YEAR(BT4))</f>
        <v/>
      </c>
      <c r="BU3" s="645">
        <f ca="1">EOMONTH(BR3,1)</f>
        <v>45046</v>
      </c>
      <c r="BV3" s="645" t="str">
        <f t="shared" ref="BV3" ca="1" si="35">IF(YEAR(BV4)=YEAR(BU4),"",YEAR(BV4))</f>
        <v/>
      </c>
      <c r="BW3" s="645" t="str">
        <f t="shared" ref="BW3" ca="1" si="36">IF(YEAR(BW4)=YEAR(BV4),"",YEAR(BW4))</f>
        <v/>
      </c>
      <c r="BX3" s="645">
        <f ca="1">EOMONTH(BU3,1)</f>
        <v>45077</v>
      </c>
      <c r="BY3" s="645" t="str">
        <f t="shared" ref="BY3" ca="1" si="37">IF(YEAR(BY4)=YEAR(BX4),"",YEAR(BY4))</f>
        <v/>
      </c>
      <c r="BZ3" s="645" t="str">
        <f t="shared" ref="BZ3" ca="1" si="38">IF(YEAR(BZ4)=YEAR(BY4),"",YEAR(BZ4))</f>
        <v/>
      </c>
      <c r="CA3" s="645">
        <f ca="1">EOMONTH(BX3,1)</f>
        <v>45107</v>
      </c>
      <c r="CB3" s="645" t="str">
        <f t="shared" ref="CB3" ca="1" si="39">IF(YEAR(CB4)=YEAR(CA4),"",YEAR(CB4))</f>
        <v/>
      </c>
      <c r="CC3" s="645" t="str">
        <f t="shared" ref="CC3" ca="1" si="40">IF(YEAR(CC4)=YEAR(CB4),"",YEAR(CC4))</f>
        <v/>
      </c>
      <c r="CD3" s="645">
        <f ca="1">EOMONTH(CA3,1)</f>
        <v>45138</v>
      </c>
      <c r="CE3" s="645" t="str">
        <f t="shared" ref="CE3" ca="1" si="41">IF(YEAR(CE4)=YEAR(CD4),"",YEAR(CE4))</f>
        <v/>
      </c>
      <c r="CF3" s="645" t="str">
        <f t="shared" ref="CF3" ca="1" si="42">IF(YEAR(CF4)=YEAR(CE4),"",YEAR(CF4))</f>
        <v/>
      </c>
      <c r="CG3" s="645">
        <f ca="1">EOMONTH(CD3,1)</f>
        <v>45169</v>
      </c>
      <c r="CH3" s="645" t="str">
        <f t="shared" ref="CH3" ca="1" si="43">IF(YEAR(CH4)=YEAR(CG4),"",YEAR(CH4))</f>
        <v/>
      </c>
      <c r="CI3" s="645" t="str">
        <f t="shared" ref="CI3" ca="1" si="44">IF(YEAR(CI4)=YEAR(CH4),"",YEAR(CI4))</f>
        <v/>
      </c>
      <c r="CJ3" s="645">
        <f ca="1">EOMONTH(CG3,1)</f>
        <v>45199</v>
      </c>
      <c r="CK3" s="645" t="str">
        <f t="shared" ref="CK3" ca="1" si="45">IF(YEAR(CK4)=YEAR(CJ4),"",YEAR(CK4))</f>
        <v/>
      </c>
      <c r="CL3" s="645" t="str">
        <f t="shared" ref="CL3" ca="1" si="46">IF(YEAR(CL4)=YEAR(CK4),"",YEAR(CL4))</f>
        <v/>
      </c>
      <c r="CM3" s="645">
        <f ca="1">EOMONTH(CJ3,1)</f>
        <v>45230</v>
      </c>
      <c r="CN3" s="645" t="str">
        <f t="shared" ref="CN3" ca="1" si="47">IF(YEAR(CN4)=YEAR(CM4),"",YEAR(CN4))</f>
        <v/>
      </c>
      <c r="CO3" s="645" t="str">
        <f t="shared" ref="CO3" ca="1" si="48">IF(YEAR(CO4)=YEAR(CN4),"",YEAR(CO4))</f>
        <v/>
      </c>
      <c r="CP3" s="645">
        <f ca="1">EOMONTH(CM3,1)</f>
        <v>45260</v>
      </c>
      <c r="CQ3" s="645" t="str">
        <f t="shared" ref="CQ3" ca="1" si="49">IF(YEAR(CQ4)=YEAR(CP4),"",YEAR(CQ4))</f>
        <v/>
      </c>
      <c r="CR3" s="645" t="str">
        <f t="shared" ref="CR3" ca="1" si="50">IF(YEAR(CR4)=YEAR(CQ4),"",YEAR(CR4))</f>
        <v/>
      </c>
      <c r="CS3" s="645">
        <f ca="1">EOMONTH(CP3,1)</f>
        <v>45291</v>
      </c>
      <c r="CT3" s="645" t="str">
        <f t="shared" ref="CT3" ca="1" si="51">IF(YEAR(CT4)=YEAR(CS4),"",YEAR(CT4))</f>
        <v/>
      </c>
      <c r="CU3" s="645" t="str">
        <f t="shared" ref="CU3" ca="1" si="52">IF(YEAR(CU4)=YEAR(CT4),"",YEAR(CU4))</f>
        <v/>
      </c>
      <c r="CV3" s="645">
        <f ca="1">EOMONTH(CS3,1)</f>
        <v>45322</v>
      </c>
      <c r="CW3" s="645" t="str">
        <f t="shared" ref="CW3" ca="1" si="53">IF(YEAR(CW4)=YEAR(CV4),"",YEAR(CW4))</f>
        <v/>
      </c>
      <c r="CX3" s="652" t="str">
        <f t="shared" ref="CX3" ca="1" si="54">IF(YEAR(CX4)=YEAR(CW4),"",YEAR(CX4))</f>
        <v/>
      </c>
    </row>
    <row r="4" spans="2:103" ht="41.25" customHeight="1" thickBot="1">
      <c r="B4" s="593" t="s">
        <v>215</v>
      </c>
      <c r="C4" s="594"/>
      <c r="D4" s="594"/>
      <c r="E4" s="594"/>
      <c r="F4" s="595"/>
      <c r="G4" s="452" t="s">
        <v>177</v>
      </c>
      <c r="H4" s="440" t="s">
        <v>240</v>
      </c>
      <c r="I4" s="447" t="s">
        <v>240</v>
      </c>
      <c r="J4" s="449" t="s">
        <v>35</v>
      </c>
      <c r="K4" s="326" t="s">
        <v>36</v>
      </c>
      <c r="L4" s="646" t="s">
        <v>89</v>
      </c>
      <c r="M4" s="598" t="s">
        <v>20</v>
      </c>
      <c r="N4" s="25"/>
      <c r="O4" s="330" t="s">
        <v>179</v>
      </c>
      <c r="P4" s="139">
        <f ca="1">DATE(YEAR(P3),MONTH(P3),10)</f>
        <v>44449</v>
      </c>
      <c r="Q4" s="140">
        <f ca="1">+P4+10</f>
        <v>44459</v>
      </c>
      <c r="R4" s="140">
        <f ca="1">+P3</f>
        <v>44469</v>
      </c>
      <c r="S4" s="140">
        <f ca="1">DATE(YEAR(S3),MONTH(S3),10)</f>
        <v>44479</v>
      </c>
      <c r="T4" s="140">
        <f ca="1">+S4+10</f>
        <v>44489</v>
      </c>
      <c r="U4" s="140">
        <f ca="1">+S3</f>
        <v>44500</v>
      </c>
      <c r="V4" s="140">
        <f ca="1">DATE(YEAR(V3),MONTH(V3),10)</f>
        <v>44510</v>
      </c>
      <c r="W4" s="140">
        <f ca="1">+V4+10</f>
        <v>44520</v>
      </c>
      <c r="X4" s="140">
        <f ca="1">+V3</f>
        <v>44530</v>
      </c>
      <c r="Y4" s="140">
        <f ca="1">DATE(YEAR(Y3),MONTH(Y3),10)</f>
        <v>44540</v>
      </c>
      <c r="Z4" s="140">
        <f ca="1">+Y4+10</f>
        <v>44550</v>
      </c>
      <c r="AA4" s="140">
        <f ca="1">+Y3</f>
        <v>44561</v>
      </c>
      <c r="AB4" s="140">
        <f ca="1">DATE(YEAR(AB3),MONTH(AB3),10)</f>
        <v>44571</v>
      </c>
      <c r="AC4" s="140">
        <f ca="1">+AB4+10</f>
        <v>44581</v>
      </c>
      <c r="AD4" s="140">
        <f ca="1">+AB3</f>
        <v>44592</v>
      </c>
      <c r="AE4" s="140">
        <f ca="1">DATE(YEAR(AE3),MONTH(AE3),10)</f>
        <v>44602</v>
      </c>
      <c r="AF4" s="140">
        <f ca="1">+AE4+10</f>
        <v>44612</v>
      </c>
      <c r="AG4" s="140">
        <f ca="1">+AE3</f>
        <v>44620</v>
      </c>
      <c r="AH4" s="140">
        <f ca="1">DATE(YEAR(AH3),MONTH(AH3),10)</f>
        <v>44630</v>
      </c>
      <c r="AI4" s="140">
        <f ca="1">+AH4+10</f>
        <v>44640</v>
      </c>
      <c r="AJ4" s="140">
        <f ca="1">+AH3</f>
        <v>44651</v>
      </c>
      <c r="AK4" s="140">
        <f ca="1">DATE(YEAR(AK3),MONTH(AK3),10)</f>
        <v>44661</v>
      </c>
      <c r="AL4" s="140">
        <f ca="1">+AK4+10</f>
        <v>44671</v>
      </c>
      <c r="AM4" s="140">
        <f ca="1">+AK3</f>
        <v>44681</v>
      </c>
      <c r="AN4" s="140">
        <f ca="1">DATE(YEAR(AN3),MONTH(AN3),10)</f>
        <v>44691</v>
      </c>
      <c r="AO4" s="140">
        <f ca="1">+AN4+10</f>
        <v>44701</v>
      </c>
      <c r="AP4" s="140">
        <f ca="1">+AN3</f>
        <v>44712</v>
      </c>
      <c r="AQ4" s="140">
        <f ca="1">DATE(YEAR(AQ3),MONTH(AQ3),10)</f>
        <v>44722</v>
      </c>
      <c r="AR4" s="140">
        <f ca="1">+AQ4+10</f>
        <v>44732</v>
      </c>
      <c r="AS4" s="140">
        <f ca="1">+AQ3</f>
        <v>44742</v>
      </c>
      <c r="AT4" s="140">
        <f ca="1">DATE(YEAR(AT3),MONTH(AT3),10)</f>
        <v>44752</v>
      </c>
      <c r="AU4" s="140">
        <f ca="1">+AT4+10</f>
        <v>44762</v>
      </c>
      <c r="AV4" s="140">
        <f ca="1">+AT3</f>
        <v>44773</v>
      </c>
      <c r="AW4" s="140">
        <f ca="1">DATE(YEAR(AW3),MONTH(AW3),10)</f>
        <v>44783</v>
      </c>
      <c r="AX4" s="140">
        <f ca="1">+AW4+10</f>
        <v>44793</v>
      </c>
      <c r="AY4" s="140">
        <f ca="1">+AW3</f>
        <v>44804</v>
      </c>
      <c r="AZ4" s="140">
        <f ca="1">DATE(YEAR(AZ3),MONTH(AZ3),10)</f>
        <v>44814</v>
      </c>
      <c r="BA4" s="140">
        <f ca="1">+AZ4+10</f>
        <v>44824</v>
      </c>
      <c r="BB4" s="140">
        <f ca="1">+AZ3</f>
        <v>44834</v>
      </c>
      <c r="BC4" s="140">
        <f ca="1">DATE(YEAR(BC3),MONTH(BC3),10)</f>
        <v>44844</v>
      </c>
      <c r="BD4" s="140">
        <f ca="1">+BC4+10</f>
        <v>44854</v>
      </c>
      <c r="BE4" s="140">
        <f ca="1">+BC3</f>
        <v>44865</v>
      </c>
      <c r="BF4" s="140">
        <f ca="1">DATE(YEAR(BF3),MONTH(BF3),10)</f>
        <v>44875</v>
      </c>
      <c r="BG4" s="140">
        <f ca="1">+BF4+10</f>
        <v>44885</v>
      </c>
      <c r="BH4" s="140">
        <f ca="1">+BF3</f>
        <v>44895</v>
      </c>
      <c r="BI4" s="140">
        <f ca="1">DATE(YEAR(BI3),MONTH(BI3),10)</f>
        <v>44905</v>
      </c>
      <c r="BJ4" s="140">
        <f ca="1">+BI4+10</f>
        <v>44915</v>
      </c>
      <c r="BK4" s="140">
        <f ca="1">+BI3</f>
        <v>44926</v>
      </c>
      <c r="BL4" s="140">
        <f ca="1">DATE(YEAR(BL3),MONTH(BL3),10)</f>
        <v>44936</v>
      </c>
      <c r="BM4" s="140">
        <f ca="1">+BL4+10</f>
        <v>44946</v>
      </c>
      <c r="BN4" s="140">
        <f ca="1">+BL3</f>
        <v>44957</v>
      </c>
      <c r="BO4" s="140">
        <f ca="1">DATE(YEAR(BO3),MONTH(BO3),10)</f>
        <v>44967</v>
      </c>
      <c r="BP4" s="140">
        <f ca="1">+BO4+10</f>
        <v>44977</v>
      </c>
      <c r="BQ4" s="140">
        <f ca="1">+BO3</f>
        <v>44985</v>
      </c>
      <c r="BR4" s="140">
        <f ca="1">DATE(YEAR(BR3),MONTH(BR3),10)</f>
        <v>44995</v>
      </c>
      <c r="BS4" s="140">
        <f ca="1">+BR4+10</f>
        <v>45005</v>
      </c>
      <c r="BT4" s="140">
        <f ca="1">+BR3</f>
        <v>45016</v>
      </c>
      <c r="BU4" s="140">
        <f ca="1">DATE(YEAR(BU3),MONTH(BU3),10)</f>
        <v>45026</v>
      </c>
      <c r="BV4" s="140">
        <f ca="1">+BU4+10</f>
        <v>45036</v>
      </c>
      <c r="BW4" s="140">
        <f ca="1">+BU3</f>
        <v>45046</v>
      </c>
      <c r="BX4" s="140">
        <f ca="1">DATE(YEAR(BX3),MONTH(BX3),10)</f>
        <v>45056</v>
      </c>
      <c r="BY4" s="140">
        <f ca="1">+BX4+10</f>
        <v>45066</v>
      </c>
      <c r="BZ4" s="140">
        <f ca="1">+BX3</f>
        <v>45077</v>
      </c>
      <c r="CA4" s="140">
        <f ca="1">DATE(YEAR(CA3),MONTH(CA3),10)</f>
        <v>45087</v>
      </c>
      <c r="CB4" s="140">
        <f ca="1">+CA4+10</f>
        <v>45097</v>
      </c>
      <c r="CC4" s="140">
        <f ca="1">+CA3</f>
        <v>45107</v>
      </c>
      <c r="CD4" s="140">
        <f ca="1">DATE(YEAR(CD3),MONTH(CD3),10)</f>
        <v>45117</v>
      </c>
      <c r="CE4" s="140">
        <f ca="1">+CD4+10</f>
        <v>45127</v>
      </c>
      <c r="CF4" s="140">
        <f ca="1">+CD3</f>
        <v>45138</v>
      </c>
      <c r="CG4" s="140">
        <f ca="1">DATE(YEAR(CG3),MONTH(CG3),10)</f>
        <v>45148</v>
      </c>
      <c r="CH4" s="140">
        <f ca="1">+CG4+10</f>
        <v>45158</v>
      </c>
      <c r="CI4" s="140">
        <f ca="1">+CG3</f>
        <v>45169</v>
      </c>
      <c r="CJ4" s="140">
        <f ca="1">DATE(YEAR(CJ3),MONTH(CJ3),10)</f>
        <v>45179</v>
      </c>
      <c r="CK4" s="140">
        <f ca="1">+CJ4+10</f>
        <v>45189</v>
      </c>
      <c r="CL4" s="140">
        <f ca="1">+CJ3</f>
        <v>45199</v>
      </c>
      <c r="CM4" s="140">
        <f ca="1">DATE(YEAR(CM3),MONTH(CM3),10)</f>
        <v>45209</v>
      </c>
      <c r="CN4" s="140">
        <f ca="1">+CM4+10</f>
        <v>45219</v>
      </c>
      <c r="CO4" s="140">
        <f ca="1">+CM3</f>
        <v>45230</v>
      </c>
      <c r="CP4" s="140">
        <f ca="1">DATE(YEAR(CP3),MONTH(CP3),10)</f>
        <v>45240</v>
      </c>
      <c r="CQ4" s="140">
        <f ca="1">+CP4+10</f>
        <v>45250</v>
      </c>
      <c r="CR4" s="140">
        <f ca="1">+CP3</f>
        <v>45260</v>
      </c>
      <c r="CS4" s="140">
        <f ca="1">DATE(YEAR(CS3),MONTH(CS3),10)</f>
        <v>45270</v>
      </c>
      <c r="CT4" s="140">
        <f ca="1">+CS4+10</f>
        <v>45280</v>
      </c>
      <c r="CU4" s="140">
        <f ca="1">+CS3</f>
        <v>45291</v>
      </c>
      <c r="CV4" s="140">
        <f ca="1">DATE(YEAR(CV3),MONTH(CV3),10)</f>
        <v>45301</v>
      </c>
      <c r="CW4" s="140">
        <f ca="1">+CV4+10</f>
        <v>45311</v>
      </c>
      <c r="CX4" s="142">
        <f ca="1">+CV3</f>
        <v>45322</v>
      </c>
      <c r="CY4" s="96">
        <f t="shared" ref="CY4" ca="1" si="55">CX4+7</f>
        <v>45329</v>
      </c>
    </row>
    <row r="5" spans="2:103" ht="15" customHeight="1" thickBot="1">
      <c r="B5" s="212" t="s">
        <v>93</v>
      </c>
      <c r="C5" s="456" t="s">
        <v>128</v>
      </c>
      <c r="D5" s="469" t="s">
        <v>34</v>
      </c>
      <c r="E5" s="469" t="s">
        <v>241</v>
      </c>
      <c r="F5" s="213" t="s">
        <v>38</v>
      </c>
      <c r="G5" s="453"/>
      <c r="H5" s="439" t="s">
        <v>238</v>
      </c>
      <c r="I5" s="448" t="s">
        <v>239</v>
      </c>
      <c r="J5" s="450">
        <f t="array" aca="1" ref="J5" ca="1">MIN(IF($J$6:J130&gt;0,$J$6:J130))</f>
        <v>44491</v>
      </c>
      <c r="K5" s="327">
        <f ca="1">MAX(K6:K130)</f>
        <v>44638</v>
      </c>
      <c r="L5" s="647"/>
      <c r="M5" s="597"/>
      <c r="N5" s="25"/>
      <c r="O5" s="146" t="s">
        <v>142</v>
      </c>
      <c r="P5" s="143">
        <f ca="1">NETWORKDAYS.INTL(EOMONTH(P4,-1)+1,P4,,Holidays!$A$1:$A$248)</f>
        <v>7</v>
      </c>
      <c r="Q5" s="143">
        <f ca="1">NETWORKDAYS.INTL(P4+1,Q4,,Holidays!$A$1:$A$248)</f>
        <v>6</v>
      </c>
      <c r="R5" s="143">
        <f ca="1">NETWORKDAYS.INTL(Q4+1,R4,,Holidays!$A$1:$A$248)</f>
        <v>8</v>
      </c>
      <c r="S5" s="143">
        <f ca="1">NETWORKDAYS.INTL(R4+1,S4,,Holidays!$A$1:$A$248)</f>
        <v>6</v>
      </c>
      <c r="T5" s="143">
        <f ca="1">NETWORKDAYS.INTL(S4+1,T4,,Holidays!$A$1:$A$248)</f>
        <v>8</v>
      </c>
      <c r="U5" s="143">
        <f ca="1">NETWORKDAYS.INTL(T4+1,U4,,Holidays!$A$1:$A$248)</f>
        <v>7</v>
      </c>
      <c r="V5" s="143">
        <f ca="1">NETWORKDAYS.INTL(U4+1,V4,,Holidays!$A$1:$A$248)</f>
        <v>7</v>
      </c>
      <c r="W5" s="143">
        <f ca="1">NETWORKDAYS.INTL(V4+1,W4,,Holidays!$A$1:$A$248)</f>
        <v>5</v>
      </c>
      <c r="X5" s="143">
        <f ca="1">NETWORKDAYS.INTL(W4+1,X4,,Holidays!$A$1:$A$248)</f>
        <v>6</v>
      </c>
      <c r="Y5" s="143">
        <f ca="1">NETWORKDAYS.INTL(X4+1,Y4,,Holidays!$A$1:$A$248)</f>
        <v>7</v>
      </c>
      <c r="Z5" s="143">
        <f ca="1">NETWORKDAYS.INTL(Y4+1,Z4,,Holidays!$A$1:$A$248)</f>
        <v>6</v>
      </c>
      <c r="AA5" s="143">
        <f ca="1">NETWORKDAYS.INTL(Z4+1,AA4,,Holidays!$A$1:$A$248)</f>
        <v>4</v>
      </c>
      <c r="AB5" s="143">
        <f ca="1">NETWORKDAYS.INTL(AA4+1,AB4,,Holidays!$A$1:$A$248)</f>
        <v>6</v>
      </c>
      <c r="AC5" s="143">
        <f ca="1">NETWORKDAYS.INTL(AB4+1,AC4,,Holidays!$A$1:$A$248)</f>
        <v>8</v>
      </c>
      <c r="AD5" s="143">
        <f ca="1">NETWORKDAYS.INTL(AC4+1,AD4,,Holidays!$A$1:$A$248)</f>
        <v>7</v>
      </c>
      <c r="AE5" s="143">
        <f ca="1">NETWORKDAYS.INTL(AD4+1,AE4,,Holidays!$A$1:$A$248)</f>
        <v>7</v>
      </c>
      <c r="AF5" s="143">
        <f ca="1">NETWORKDAYS.INTL(AE4+1,AF4,,Holidays!$A$1:$A$248)</f>
        <v>6</v>
      </c>
      <c r="AG5" s="143">
        <f ca="1">NETWORKDAYS.INTL(AF4+1,AG4,,Holidays!$A$1:$A$248)</f>
        <v>5</v>
      </c>
      <c r="AH5" s="143">
        <f ca="1">NETWORKDAYS.INTL(AG4+1,AH4,,Holidays!$A$1:$A$248)</f>
        <v>8</v>
      </c>
      <c r="AI5" s="143">
        <f ca="1">NETWORKDAYS.INTL(AH4+1,AI4,,Holidays!$A$1:$A$248)</f>
        <v>6</v>
      </c>
      <c r="AJ5" s="143">
        <f ca="1">NETWORKDAYS.INTL(AI4+1,AJ4,,Holidays!$A$1:$A$248)</f>
        <v>9</v>
      </c>
      <c r="AK5" s="143">
        <f ca="1">NETWORKDAYS.INTL(AJ4+1,AK4,,Holidays!$A$1:$A$248)</f>
        <v>6</v>
      </c>
      <c r="AL5" s="143">
        <f ca="1">NETWORKDAYS.INTL(AK4+1,AL4,,Holidays!$A$1:$A$248)</f>
        <v>8</v>
      </c>
      <c r="AM5" s="144">
        <f ca="1">NETWORKDAYS.INTL(AL4+1,AM4,,Holidays!$A$1:$A$248)</f>
        <v>7</v>
      </c>
      <c r="AN5" s="143">
        <f ca="1">NETWORKDAYS.INTL(AM4+1,AN4,,Holidays!$A$1:$A$248)</f>
        <v>7</v>
      </c>
      <c r="AO5" s="143">
        <f ca="1">NETWORKDAYS.INTL(AN4+1,AO4,,Holidays!$A$1:$A$248)</f>
        <v>8</v>
      </c>
      <c r="AP5" s="143">
        <f ca="1">NETWORKDAYS.INTL(AO4+1,AP4,,Holidays!$A$1:$A$248)</f>
        <v>7</v>
      </c>
      <c r="AQ5" s="143">
        <f ca="1">NETWORKDAYS.INTL(AP4+1,AQ4,,Holidays!$A$1:$A$248)</f>
        <v>8</v>
      </c>
      <c r="AR5" s="143">
        <f ca="1">NETWORKDAYS.INTL(AQ4+1,AR4,,Holidays!$A$1:$A$248)</f>
        <v>6</v>
      </c>
      <c r="AS5" s="143">
        <f ca="1">NETWORKDAYS.INTL(AR4+1,AS4,,Holidays!$A$1:$A$248)</f>
        <v>8</v>
      </c>
      <c r="AT5" s="143">
        <f ca="1">NETWORKDAYS.INTL(AS4+1,AT4,,Holidays!$A$1:$A$248)</f>
        <v>6</v>
      </c>
      <c r="AU5" s="143">
        <f ca="1">NETWORKDAYS.INTL(AT4+1,AU4,,Holidays!$A$1:$A$248)</f>
        <v>8</v>
      </c>
      <c r="AV5" s="143">
        <f ca="1">NETWORKDAYS.INTL(AU4+1,AV4,,Holidays!$A$1:$A$248)</f>
        <v>7</v>
      </c>
      <c r="AW5" s="143">
        <f ca="1">NETWORKDAYS.INTL(AV4+1,AW4,,Holidays!$A$1:$A$248)</f>
        <v>8</v>
      </c>
      <c r="AX5" s="143">
        <f ca="1">NETWORKDAYS.INTL(AW4+1,AX4,,Holidays!$A$1:$A$248)</f>
        <v>7</v>
      </c>
      <c r="AY5" s="143">
        <f ca="1">NETWORKDAYS.INTL(AX4+1,AY4,,Holidays!$A$1:$A$248)</f>
        <v>8</v>
      </c>
      <c r="AZ5" s="143">
        <f ca="1">NETWORKDAYS.INTL(AY4+1,AZ4,,Holidays!$A$1:$A$248)</f>
        <v>7</v>
      </c>
      <c r="BA5" s="143">
        <f ca="1">NETWORKDAYS.INTL(AZ4+1,BA4,,Holidays!$A$1:$A$248)</f>
        <v>7</v>
      </c>
      <c r="BB5" s="143">
        <f ca="1">NETWORKDAYS.INTL(BA4+1,BB4,,Holidays!$A$1:$A$248)</f>
        <v>8</v>
      </c>
      <c r="BC5" s="143">
        <f ca="1">NETWORKDAYS.INTL(BB4+1,BC4,,Holidays!$A$1:$A$248)</f>
        <v>6</v>
      </c>
      <c r="BD5" s="143">
        <f ca="1">NETWORKDAYS.INTL(BC4+1,BD4,,Holidays!$A$1:$A$248)</f>
        <v>8</v>
      </c>
      <c r="BE5" s="143">
        <f ca="1">NETWORKDAYS.INTL(BD4+1,BE4,,Holidays!$A$1:$A$248)</f>
        <v>7</v>
      </c>
      <c r="BF5" s="143">
        <f ca="1">NETWORKDAYS.INTL(BE4+1,BF4,,Holidays!$A$1:$A$248)</f>
        <v>8</v>
      </c>
      <c r="BG5" s="143">
        <f ca="1">NETWORKDAYS.INTL(BF4+1,BG4,,Holidays!$A$1:$A$248)</f>
        <v>6</v>
      </c>
      <c r="BH5" s="143">
        <f ca="1">NETWORKDAYS.INTL(BG4+1,BH4,,Holidays!$A$1:$A$248)</f>
        <v>8</v>
      </c>
      <c r="BI5" s="143">
        <f ca="1">NETWORKDAYS.INTL(BH4+1,BI4,,Holidays!$A$1:$A$248)</f>
        <v>7</v>
      </c>
      <c r="BJ5" s="143">
        <f ca="1">NETWORKDAYS.INTL(BI4+1,BJ4,,Holidays!$A$1:$A$248)</f>
        <v>7</v>
      </c>
      <c r="BK5" s="143">
        <f ca="1">NETWORKDAYS.INTL(BJ4+1,BK4,,Holidays!$A$1:$A$248)</f>
        <v>8</v>
      </c>
      <c r="BL5" s="143">
        <f ca="1">NETWORKDAYS.INTL(BK4+1,BL4,,Holidays!$A$1:$A$248)</f>
        <v>7</v>
      </c>
      <c r="BM5" s="143">
        <f ca="1">NETWORKDAYS.INTL(BL4+1,BM4,,Holidays!$A$1:$A$248)</f>
        <v>8</v>
      </c>
      <c r="BN5" s="143">
        <f ca="1">NETWORKDAYS.INTL(BM4+1,BN4,,Holidays!$A$1:$A$248)</f>
        <v>7</v>
      </c>
      <c r="BO5" s="143">
        <f ca="1">NETWORKDAYS.INTL(BN4+1,BO4,,Holidays!$A$1:$A$248)</f>
        <v>8</v>
      </c>
      <c r="BP5" s="143">
        <f ca="1">NETWORKDAYS.INTL(BO4+1,BP4,,Holidays!$A$1:$A$248)</f>
        <v>6</v>
      </c>
      <c r="BQ5" s="143">
        <f ca="1">NETWORKDAYS.INTL(BP4+1,BQ4,,Holidays!$A$1:$A$248)</f>
        <v>6</v>
      </c>
      <c r="BR5" s="143">
        <f ca="1">NETWORKDAYS.INTL(BQ4+1,BR4,,Holidays!$A$1:$A$248)</f>
        <v>8</v>
      </c>
      <c r="BS5" s="143">
        <f ca="1">NETWORKDAYS.INTL(BR4+1,BS4,,Holidays!$A$1:$A$248)</f>
        <v>6</v>
      </c>
      <c r="BT5" s="143">
        <f ca="1">NETWORKDAYS.INTL(BS4+1,BT4,,Holidays!$A$1:$A$248)</f>
        <v>9</v>
      </c>
      <c r="BU5" s="143">
        <f ca="1">NETWORKDAYS.INTL(BT4+1,BU4,,Holidays!$A$1:$A$248)</f>
        <v>6</v>
      </c>
      <c r="BV5" s="143">
        <f ca="1">NETWORKDAYS.INTL(BU4+1,BV4,,Holidays!$A$1:$A$248)</f>
        <v>8</v>
      </c>
      <c r="BW5" s="143">
        <f ca="1">NETWORKDAYS.INTL(BV4+1,BW4,,Holidays!$A$1:$A$248)</f>
        <v>6</v>
      </c>
      <c r="BX5" s="143">
        <f ca="1">NETWORKDAYS.INTL(BW4+1,BX4,,Holidays!$A$1:$A$248)</f>
        <v>8</v>
      </c>
      <c r="BY5" s="143">
        <f ca="1">NETWORKDAYS.INTL(BX4+1,BY4,,Holidays!$A$1:$A$248)</f>
        <v>7</v>
      </c>
      <c r="BZ5" s="143">
        <f ca="1">NETWORKDAYS.INTL(BY4+1,BZ4,,Holidays!$A$1:$A$248)</f>
        <v>8</v>
      </c>
      <c r="CA5" s="143">
        <f ca="1">NETWORKDAYS.INTL(BZ4+1,CA4,,Holidays!$A$1:$A$248)</f>
        <v>7</v>
      </c>
      <c r="CB5" s="143">
        <f ca="1">NETWORKDAYS.INTL(CA4+1,CB4,,Holidays!$A$1:$A$248)</f>
        <v>7</v>
      </c>
      <c r="CC5" s="143">
        <f ca="1">NETWORKDAYS.INTL(CB4+1,CC4,,Holidays!$A$1:$A$248)</f>
        <v>8</v>
      </c>
      <c r="CD5" s="143">
        <f ca="1">NETWORKDAYS.INTL(CC4+1,CD4,,Holidays!$A$1:$A$248)</f>
        <v>6</v>
      </c>
      <c r="CE5" s="143">
        <f ca="1">NETWORKDAYS.INTL(CD4+1,CE4,,Holidays!$A$1:$A$248)</f>
        <v>8</v>
      </c>
      <c r="CF5" s="143">
        <f ca="1">NETWORKDAYS.INTL(CE4+1,CF4,,Holidays!$A$1:$A$248)</f>
        <v>7</v>
      </c>
      <c r="CG5" s="143">
        <f ca="1">NETWORKDAYS.INTL(CF4+1,CG4,,Holidays!$A$1:$A$248)</f>
        <v>8</v>
      </c>
      <c r="CH5" s="143">
        <f ca="1">NETWORKDAYS.INTL(CG4+1,CH4,,Holidays!$A$1:$A$248)</f>
        <v>6</v>
      </c>
      <c r="CI5" s="143">
        <f ca="1">NETWORKDAYS.INTL(CH4+1,CI4,,Holidays!$A$1:$A$248)</f>
        <v>9</v>
      </c>
      <c r="CJ5" s="143">
        <f ca="1">NETWORKDAYS.INTL(CI4+1,CJ4,,Holidays!$A$1:$A$248)</f>
        <v>6</v>
      </c>
      <c r="CK5" s="143">
        <f ca="1">NETWORKDAYS.INTL(CJ4+1,CK4,,Holidays!$A$1:$A$248)</f>
        <v>8</v>
      </c>
      <c r="CL5" s="143">
        <f ca="1">NETWORKDAYS.INTL(CK4+1,CL4,,Holidays!$A$1:$A$248)</f>
        <v>7</v>
      </c>
      <c r="CM5" s="143">
        <f ca="1">NETWORKDAYS.INTL(CL4+1,CM4,,Holidays!$A$1:$A$248)</f>
        <v>7</v>
      </c>
      <c r="CN5" s="143">
        <f ca="1">NETWORKDAYS.INTL(CM4+1,CN4,,Holidays!$A$1:$A$248)</f>
        <v>8</v>
      </c>
      <c r="CO5" s="143">
        <f ca="1">NETWORKDAYS.INTL(CN4+1,CO4,,Holidays!$A$1:$A$248)</f>
        <v>7</v>
      </c>
      <c r="CP5" s="143">
        <f ca="1">NETWORKDAYS.INTL(CO4+1,CP4,,Holidays!$A$1:$A$248)</f>
        <v>8</v>
      </c>
      <c r="CQ5" s="143">
        <f ca="1">NETWORKDAYS.INTL(CP4+1,CQ4,,Holidays!$A$1:$A$248)</f>
        <v>6</v>
      </c>
      <c r="CR5" s="143">
        <f ca="1">NETWORKDAYS.INTL(CQ4+1,CR4,,Holidays!$A$1:$A$248)</f>
        <v>8</v>
      </c>
      <c r="CS5" s="143">
        <f ca="1">NETWORKDAYS.INTL(CR4+1,CS4,,Holidays!$A$1:$A$248)</f>
        <v>6</v>
      </c>
      <c r="CT5" s="143">
        <f ca="1">NETWORKDAYS.INTL(CS4+1,CT4,,Holidays!$A$1:$A$248)</f>
        <v>8</v>
      </c>
      <c r="CU5" s="143">
        <f ca="1">NETWORKDAYS.INTL(CT4+1,CU4,,Holidays!$A$1:$A$248)</f>
        <v>7</v>
      </c>
      <c r="CV5" s="143">
        <f ca="1">NETWORKDAYS.INTL(CU4+1,CV4,,Holidays!$A$1:$A$248)</f>
        <v>8</v>
      </c>
      <c r="CW5" s="143">
        <f ca="1">NETWORKDAYS.INTL(CV4+1,CW4,,Holidays!$A$1:$A$248)</f>
        <v>7</v>
      </c>
      <c r="CX5" s="145">
        <f ca="1">NETWORKDAYS.INTL(CW4+1,CX4,,Holidays!$A$1:$A$248)</f>
        <v>8</v>
      </c>
      <c r="CY5" s="96"/>
    </row>
    <row r="6" spans="2:103" ht="15" customHeight="1">
      <c r="B6" s="137" t="str">
        <f>'A-2_MH Distribution'!L4</f>
        <v>PDMS/E3D</v>
      </c>
      <c r="C6" s="457"/>
      <c r="D6" s="465"/>
      <c r="E6" s="465"/>
      <c r="F6" s="460"/>
      <c r="G6" s="135"/>
      <c r="H6" s="134"/>
      <c r="I6" s="133"/>
      <c r="J6" s="328"/>
      <c r="K6" s="329"/>
      <c r="L6" s="22"/>
      <c r="M6" s="16"/>
      <c r="O6" s="305" t="s">
        <v>90</v>
      </c>
      <c r="P6" s="317"/>
      <c r="Q6" s="318"/>
      <c r="R6" s="319"/>
      <c r="S6" s="322"/>
      <c r="T6" s="318"/>
      <c r="U6" s="319"/>
      <c r="V6" s="322"/>
      <c r="W6" s="318"/>
      <c r="X6" s="319"/>
      <c r="Y6" s="322"/>
      <c r="Z6" s="318"/>
      <c r="AA6" s="319"/>
      <c r="AB6" s="322"/>
      <c r="AC6" s="318"/>
      <c r="AD6" s="319"/>
      <c r="AE6" s="322"/>
      <c r="AF6" s="318"/>
      <c r="AG6" s="319"/>
      <c r="AH6" s="322"/>
      <c r="AI6" s="318"/>
      <c r="AJ6" s="319"/>
      <c r="AK6" s="322"/>
      <c r="AL6" s="318"/>
      <c r="AM6" s="319"/>
      <c r="AN6" s="322"/>
      <c r="AO6" s="318"/>
      <c r="AP6" s="319"/>
      <c r="AQ6" s="322"/>
      <c r="AR6" s="318"/>
      <c r="AS6" s="319"/>
      <c r="AT6" s="322"/>
      <c r="AU6" s="318"/>
      <c r="AV6" s="319"/>
      <c r="AW6" s="322"/>
      <c r="AX6" s="318"/>
      <c r="AY6" s="319"/>
      <c r="AZ6" s="322"/>
      <c r="BA6" s="318"/>
      <c r="BB6" s="319"/>
      <c r="BC6" s="322"/>
      <c r="BD6" s="318"/>
      <c r="BE6" s="319"/>
      <c r="BF6" s="322"/>
      <c r="BG6" s="318"/>
      <c r="BH6" s="319"/>
      <c r="BI6" s="322"/>
      <c r="BJ6" s="318"/>
      <c r="BK6" s="319"/>
      <c r="BL6" s="322"/>
      <c r="BM6" s="318"/>
      <c r="BN6" s="319"/>
      <c r="BO6" s="322"/>
      <c r="BP6" s="318"/>
      <c r="BQ6" s="319"/>
      <c r="BR6" s="322"/>
      <c r="BS6" s="318"/>
      <c r="BT6" s="319"/>
      <c r="BU6" s="322"/>
      <c r="BV6" s="318"/>
      <c r="BW6" s="319"/>
      <c r="BX6" s="322"/>
      <c r="BY6" s="318"/>
      <c r="BZ6" s="319"/>
      <c r="CA6" s="322"/>
      <c r="CB6" s="318"/>
      <c r="CC6" s="319"/>
      <c r="CD6" s="322"/>
      <c r="CE6" s="318"/>
      <c r="CF6" s="319"/>
      <c r="CG6" s="322"/>
      <c r="CH6" s="318"/>
      <c r="CI6" s="319"/>
      <c r="CJ6" s="322"/>
      <c r="CK6" s="318"/>
      <c r="CL6" s="319"/>
      <c r="CM6" s="322"/>
      <c r="CN6" s="318"/>
      <c r="CO6" s="319"/>
      <c r="CP6" s="322"/>
      <c r="CQ6" s="318"/>
      <c r="CR6" s="319"/>
      <c r="CS6" s="322"/>
      <c r="CT6" s="318"/>
      <c r="CU6" s="319"/>
      <c r="CV6" s="322"/>
      <c r="CW6" s="318"/>
      <c r="CX6" s="323"/>
    </row>
    <row r="7" spans="2:103" ht="15" customHeight="1" outlineLevel="1">
      <c r="B7" s="59" t="str">
        <f t="array" ref="B7">IFERROR(INDEX('A-2_MH Distribution'!$B$1:$B$15014,SMALL(IF('A-2_MH Distribution'!$L$8:$L$63&lt;&gt;0,ROW('A-2_MH Distribution'!$B$8:$B$63)),ROW(A1)),1),"")</f>
        <v>A.01</v>
      </c>
      <c r="C7" s="458" t="str">
        <f ca="1">IFERROR(VLOOKUP(B7,OFFSET('A-1_MH Estimation'!$B$7,0,0,MATCH("Subtotal LOE",'A-1_MH Estimation'!B:B,0)-7,2),2,0),"")</f>
        <v>On-The-Fly items</v>
      </c>
      <c r="D7" s="466">
        <f ca="1">IFERROR(VLOOKUP(B7,OFFSET('A-1_MH Estimation'!$B$7,0,0,MATCH("Subtotal LOE",'A-1_MH Estimation'!B:B,0)-7,4),4,0),"")</f>
        <v>1</v>
      </c>
      <c r="E7" s="466" t="str">
        <f ca="1">IFERROR(VLOOKUP(B7,OFFSET('A-1_MH Estimation'!$B$7,0,0,MATCH("Subtotal LOE",'A-1_MH Estimation'!B:B,0)-7,3),3,0),"")</f>
        <v>template</v>
      </c>
      <c r="F7" s="461">
        <f>IFERROR(VLOOKUP($B7,'A-2_MH Distribution'!$B$6:$O$16314,3,0)*VLOOKUP($B7,'A-2_MH Distribution'!$B$6:$O$16314,VLOOKUP(G7,SoftwareList,6,0),0)*IFERROR((--(VLOOKUP($B7,'A-2_MH Distribution'!$B$6:$O$16314,VLOOKUP(G7,SoftwareList,8,0),0)=0)+VLOOKUP($B7,'A-2_MH Distribution'!$B$6:$O$16314,VLOOKUP(G7,SoftwareList,8,0),0)),1),0)</f>
        <v>13.5</v>
      </c>
      <c r="G7" s="403" t="str">
        <f>IF(B7&lt;&gt;"",$B$6,"")</f>
        <v>PDMS/E3D</v>
      </c>
      <c r="H7" s="454"/>
      <c r="I7" s="455"/>
      <c r="J7" s="351">
        <f ca="1">IFERROR(INDEX(Activities,MATCH($B7,'A-2_MH Distribution'!B:B,0),MATCH("Start Date",'A-2_MH Distribution'!$A$4:S$4,0))+H7,0)</f>
        <v>44494</v>
      </c>
      <c r="K7" s="352">
        <f ca="1">IFERROR(INDEX(Activities,MATCH($B7,'A-2_MH Distribution'!B:B,0),MATCH("Finish Date",'A-2_MH Distribution'!$A$4:S$4,0))+I7,0)</f>
        <v>44495</v>
      </c>
      <c r="L7" s="170">
        <f ca="1">NETWORKDAYS.INTL(J7,K7,1,Holidays!$A$1:$A$248)</f>
        <v>2</v>
      </c>
      <c r="M7" s="62">
        <f t="shared" ref="M7:M35" ca="1" si="56">IFERROR(F7/L7,0)</f>
        <v>6.75</v>
      </c>
      <c r="O7" s="253">
        <f ca="1">SUM($P7:CX7)</f>
        <v>13.5</v>
      </c>
      <c r="P7" s="320"/>
      <c r="Q7" s="321">
        <f ca="1">IFERROR((IF(AND($J7&gt;P$4,$J7&lt;=Q$4,$K7&lt;=Q$4),NETWORKDAYS.INTL($J7,$K7,1,(Holidays!$A$1:$A$248)),0)+IF(AND($J7&gt;P$4,$J7&lt;=Q$4,$K7&gt;Q$4),NETWORKDAYS.INTL($J7,(Q$4),1,(Holidays!$A$1:$A$248)),0)+IF(AND($J7&lt;P$4,$K7&lt;Q$4,$K7&gt;P$4),NETWORKDAYS.INTL(P$4+1,$K7,1,(Holidays!$A$1:$A$248)),0)+IF(AND($J7&lt;=P$4,$K7&gt;=Q$4,$K7&gt;P$4),NETWORKDAYS.INTL(P$4+1,(Q$4),1,(Holidays!$A$1:$A$248)),0))*$M7,"")</f>
        <v>0</v>
      </c>
      <c r="R7" s="190">
        <f ca="1">IFERROR((IF(AND($J7&gt;Q$4,$J7&lt;=R$4,$K7&lt;=R$4),NETWORKDAYS.INTL($J7,$K7,1,(Holidays!$A$1:$A$248)),0)+IF(AND($J7&gt;Q$4,$J7&lt;=R$4,$K7&gt;R$4),NETWORKDAYS.INTL($J7,(R$4),1,(Holidays!$A$1:$A$248)),0)+IF(AND($J7&lt;Q$4,$K7&lt;R$4,$K7&gt;Q$4),NETWORKDAYS.INTL(Q$4+1,$K7,1,(Holidays!$A$1:$A$248)),0)+IF(AND($J7&lt;=Q$4,$K7&gt;=R$4,$K7&gt;Q$4),NETWORKDAYS.INTL(Q$4+1,(R$4),1,(Holidays!$A$1:$A$248)),0))*$M7,"")</f>
        <v>0</v>
      </c>
      <c r="S7" s="192">
        <f ca="1">IFERROR((IF(AND($J7&gt;R$4,$J7&lt;=S$4,$K7&lt;=S$4),NETWORKDAYS.INTL($J7,$K7,1,(Holidays!$A$1:$A$248)),0)+IF(AND($J7&gt;R$4,$J7&lt;=S$4,$K7&gt;S$4),NETWORKDAYS.INTL($J7,(S$4),1,(Holidays!$A$1:$A$248)),0)+IF(AND($J7&lt;R$4,$K7&lt;S$4,$K7&gt;R$4),NETWORKDAYS.INTL(R$4+1,$K7,1,(Holidays!$A$1:$A$248)),0)+IF(AND($J7&lt;=R$4,$K7&gt;=S$4,$K7&gt;R$4),NETWORKDAYS.INTL(R$4+1,(S$4),1,(Holidays!$A$1:$A$248)),0))*$M7,"")</f>
        <v>0</v>
      </c>
      <c r="T7" s="321">
        <f ca="1">IFERROR((IF(AND($J7&gt;S$4,$J7&lt;=T$4,$K7&lt;=T$4),NETWORKDAYS.INTL($J7,$K7,1,(Holidays!$A$1:$A$248)),0)+IF(AND($J7&gt;S$4,$J7&lt;=T$4,$K7&gt;T$4),NETWORKDAYS.INTL($J7,(T$4),1,(Holidays!$A$1:$A$248)),0)+IF(AND($J7&lt;S$4,$K7&lt;T$4,$K7&gt;S$4),NETWORKDAYS.INTL(S$4+1,$K7,1,(Holidays!$A$1:$A$248)),0)+IF(AND($J7&lt;=S$4,$K7&gt;=T$4,$K7&gt;S$4),NETWORKDAYS.INTL(S$4+1,(T$4),1,(Holidays!$A$1:$A$248)),0))*$M7,"")</f>
        <v>0</v>
      </c>
      <c r="U7" s="190">
        <f ca="1">IFERROR((IF(AND($J7&gt;T$4,$J7&lt;=U$4,$K7&lt;=U$4),NETWORKDAYS.INTL($J7,$K7,1,(Holidays!$A$1:$A$248)),0)+IF(AND($J7&gt;T$4,$J7&lt;=U$4,$K7&gt;U$4),NETWORKDAYS.INTL($J7,(U$4),1,(Holidays!$A$1:$A$248)),0)+IF(AND($J7&lt;T$4,$K7&lt;U$4,$K7&gt;T$4),NETWORKDAYS.INTL(T$4+1,$K7,1,(Holidays!$A$1:$A$248)),0)+IF(AND($J7&lt;=T$4,$K7&gt;=U$4,$K7&gt;T$4),NETWORKDAYS.INTL(T$4+1,(U$4),1,(Holidays!$A$1:$A$248)),0))*$M7,"")</f>
        <v>13.5</v>
      </c>
      <c r="V7" s="192">
        <f ca="1">IFERROR((IF(AND($J7&gt;U$4,$J7&lt;=V$4,$K7&lt;=V$4),NETWORKDAYS.INTL($J7,$K7,1,(Holidays!$A$1:$A$248)),0)+IF(AND($J7&gt;U$4,$J7&lt;=V$4,$K7&gt;V$4),NETWORKDAYS.INTL($J7,(V$4),1,(Holidays!$A$1:$A$248)),0)+IF(AND($J7&lt;U$4,$K7&lt;V$4,$K7&gt;U$4),NETWORKDAYS.INTL(U$4+1,$K7,1,(Holidays!$A$1:$A$248)),0)+IF(AND($J7&lt;=U$4,$K7&gt;=V$4,$K7&gt;U$4),NETWORKDAYS.INTL(U$4+1,(V$4),1,(Holidays!$A$1:$A$248)),0))*$M7,"")</f>
        <v>0</v>
      </c>
      <c r="W7" s="321">
        <f ca="1">IFERROR((IF(AND($J7&gt;V$4,$J7&lt;=W$4,$K7&lt;=W$4),NETWORKDAYS.INTL($J7,$K7,1,(Holidays!$A$1:$A$248)),0)+IF(AND($J7&gt;V$4,$J7&lt;=W$4,$K7&gt;W$4),NETWORKDAYS.INTL($J7,(W$4),1,(Holidays!$A$1:$A$248)),0)+IF(AND($J7&lt;V$4,$K7&lt;W$4,$K7&gt;V$4),NETWORKDAYS.INTL(V$4+1,$K7,1,(Holidays!$A$1:$A$248)),0)+IF(AND($J7&lt;=V$4,$K7&gt;=W$4,$K7&gt;V$4),NETWORKDAYS.INTL(V$4+1,(W$4),1,(Holidays!$A$1:$A$248)),0))*$M7,"")</f>
        <v>0</v>
      </c>
      <c r="X7" s="190">
        <f ca="1">IFERROR((IF(AND($J7&gt;W$4,$J7&lt;=X$4,$K7&lt;=X$4),NETWORKDAYS.INTL($J7,$K7,1,(Holidays!$A$1:$A$248)),0)+IF(AND($J7&gt;W$4,$J7&lt;=X$4,$K7&gt;X$4),NETWORKDAYS.INTL($J7,(X$4),1,(Holidays!$A$1:$A$248)),0)+IF(AND($J7&lt;W$4,$K7&lt;X$4,$K7&gt;W$4),NETWORKDAYS.INTL(W$4+1,$K7,1,(Holidays!$A$1:$A$248)),0)+IF(AND($J7&lt;=W$4,$K7&gt;=X$4,$K7&gt;W$4),NETWORKDAYS.INTL(W$4+1,(X$4),1,(Holidays!$A$1:$A$248)),0))*$M7,"")</f>
        <v>0</v>
      </c>
      <c r="Y7" s="192">
        <f ca="1">IFERROR((IF(AND($J7&gt;X$4,$J7&lt;=Y$4,$K7&lt;=Y$4),NETWORKDAYS.INTL($J7,$K7,1,(Holidays!$A$1:$A$248)),0)+IF(AND($J7&gt;X$4,$J7&lt;=Y$4,$K7&gt;Y$4),NETWORKDAYS.INTL($J7,(Y$4),1,(Holidays!$A$1:$A$248)),0)+IF(AND($J7&lt;X$4,$K7&lt;Y$4,$K7&gt;X$4),NETWORKDAYS.INTL(X$4+1,$K7,1,(Holidays!$A$1:$A$248)),0)+IF(AND($J7&lt;=X$4,$K7&gt;=Y$4,$K7&gt;X$4),NETWORKDAYS.INTL(X$4+1,(Y$4),1,(Holidays!$A$1:$A$248)),0))*$M7,"")</f>
        <v>0</v>
      </c>
      <c r="Z7" s="321">
        <f ca="1">IFERROR((IF(AND($J7&gt;Y$4,$J7&lt;=Z$4,$K7&lt;=Z$4),NETWORKDAYS.INTL($J7,$K7,1,(Holidays!$A$1:$A$248)),0)+IF(AND($J7&gt;Y$4,$J7&lt;=Z$4,$K7&gt;Z$4),NETWORKDAYS.INTL($J7,(Z$4),1,(Holidays!$A$1:$A$248)),0)+IF(AND($J7&lt;Y$4,$K7&lt;Z$4,$K7&gt;Y$4),NETWORKDAYS.INTL(Y$4+1,$K7,1,(Holidays!$A$1:$A$248)),0)+IF(AND($J7&lt;=Y$4,$K7&gt;=Z$4,$K7&gt;Y$4),NETWORKDAYS.INTL(Y$4+1,(Z$4),1,(Holidays!$A$1:$A$248)),0))*$M7,"")</f>
        <v>0</v>
      </c>
      <c r="AA7" s="190">
        <f ca="1">IFERROR((IF(AND($J7&gt;Z$4,$J7&lt;=AA$4,$K7&lt;=AA$4),NETWORKDAYS.INTL($J7,$K7,1,(Holidays!$A$1:$A$248)),0)+IF(AND($J7&gt;Z$4,$J7&lt;=AA$4,$K7&gt;AA$4),NETWORKDAYS.INTL($J7,(AA$4),1,(Holidays!$A$1:$A$248)),0)+IF(AND($J7&lt;Z$4,$K7&lt;AA$4,$K7&gt;Z$4),NETWORKDAYS.INTL(Z$4+1,$K7,1,(Holidays!$A$1:$A$248)),0)+IF(AND($J7&lt;=Z$4,$K7&gt;=AA$4,$K7&gt;Z$4),NETWORKDAYS.INTL(Z$4+1,(AA$4),1,(Holidays!$A$1:$A$248)),0))*$M7,"")</f>
        <v>0</v>
      </c>
      <c r="AB7" s="192">
        <f ca="1">IFERROR((IF(AND($J7&gt;AA$4,$J7&lt;=AB$4,$K7&lt;=AB$4),NETWORKDAYS.INTL($J7,$K7,1,(Holidays!$A$1:$A$248)),0)+IF(AND($J7&gt;AA$4,$J7&lt;=AB$4,$K7&gt;AB$4),NETWORKDAYS.INTL($J7,(AB$4),1,(Holidays!$A$1:$A$248)),0)+IF(AND($J7&lt;AA$4,$K7&lt;AB$4,$K7&gt;AA$4),NETWORKDAYS.INTL(AA$4+1,$K7,1,(Holidays!$A$1:$A$248)),0)+IF(AND($J7&lt;=AA$4,$K7&gt;=AB$4,$K7&gt;AA$4),NETWORKDAYS.INTL(AA$4+1,(AB$4),1,(Holidays!$A$1:$A$248)),0))*$M7,"")</f>
        <v>0</v>
      </c>
      <c r="AC7" s="321">
        <f ca="1">IFERROR((IF(AND($J7&gt;AB$4,$J7&lt;=AC$4,$K7&lt;=AC$4),NETWORKDAYS.INTL($J7,$K7,1,(Holidays!$A$1:$A$248)),0)+IF(AND($J7&gt;AB$4,$J7&lt;=AC$4,$K7&gt;AC$4),NETWORKDAYS.INTL($J7,(AC$4),1,(Holidays!$A$1:$A$248)),0)+IF(AND($J7&lt;AB$4,$K7&lt;AC$4,$K7&gt;AB$4),NETWORKDAYS.INTL(AB$4+1,$K7,1,(Holidays!$A$1:$A$248)),0)+IF(AND($J7&lt;=AB$4,$K7&gt;=AC$4,$K7&gt;AB$4),NETWORKDAYS.INTL(AB$4+1,(AC$4),1,(Holidays!$A$1:$A$248)),0))*$M7,"")</f>
        <v>0</v>
      </c>
      <c r="AD7" s="190">
        <f ca="1">IFERROR((IF(AND($J7&gt;AC$4,$J7&lt;=AD$4,$K7&lt;=AD$4),NETWORKDAYS.INTL($J7,$K7,1,(Holidays!$A$1:$A$248)),0)+IF(AND($J7&gt;AC$4,$J7&lt;=AD$4,$K7&gt;AD$4),NETWORKDAYS.INTL($J7,(AD$4),1,(Holidays!$A$1:$A$248)),0)+IF(AND($J7&lt;AC$4,$K7&lt;AD$4,$K7&gt;AC$4),NETWORKDAYS.INTL(AC$4+1,$K7,1,(Holidays!$A$1:$A$248)),0)+IF(AND($J7&lt;=AC$4,$K7&gt;=AD$4,$K7&gt;AC$4),NETWORKDAYS.INTL(AC$4+1,(AD$4),1,(Holidays!$A$1:$A$248)),0))*$M7,"")</f>
        <v>0</v>
      </c>
      <c r="AE7" s="192">
        <f ca="1">IFERROR((IF(AND($J7&gt;AD$4,$J7&lt;=AE$4,$K7&lt;=AE$4),NETWORKDAYS.INTL($J7,$K7,1,(Holidays!$A$1:$A$248)),0)+IF(AND($J7&gt;AD$4,$J7&lt;=AE$4,$K7&gt;AE$4),NETWORKDAYS.INTL($J7,(AE$4),1,(Holidays!$A$1:$A$248)),0)+IF(AND($J7&lt;AD$4,$K7&lt;AE$4,$K7&gt;AD$4),NETWORKDAYS.INTL(AD$4+1,$K7,1,(Holidays!$A$1:$A$248)),0)+IF(AND($J7&lt;=AD$4,$K7&gt;=AE$4,$K7&gt;AD$4),NETWORKDAYS.INTL(AD$4+1,(AE$4),1,(Holidays!$A$1:$A$248)),0))*$M7,"")</f>
        <v>0</v>
      </c>
      <c r="AF7" s="321">
        <f ca="1">IFERROR((IF(AND($J7&gt;AE$4,$J7&lt;=AF$4,$K7&lt;=AF$4),NETWORKDAYS.INTL($J7,$K7,1,(Holidays!$A$1:$A$248)),0)+IF(AND($J7&gt;AE$4,$J7&lt;=AF$4,$K7&gt;AF$4),NETWORKDAYS.INTL($J7,(AF$4),1,(Holidays!$A$1:$A$248)),0)+IF(AND($J7&lt;AE$4,$K7&lt;AF$4,$K7&gt;AE$4),NETWORKDAYS.INTL(AE$4+1,$K7,1,(Holidays!$A$1:$A$248)),0)+IF(AND($J7&lt;=AE$4,$K7&gt;=AF$4,$K7&gt;AE$4),NETWORKDAYS.INTL(AE$4+1,(AF$4),1,(Holidays!$A$1:$A$248)),0))*$M7,"")</f>
        <v>0</v>
      </c>
      <c r="AG7" s="190">
        <f ca="1">IFERROR((IF(AND($J7&gt;AF$4,$J7&lt;=AG$4,$K7&lt;=AG$4),NETWORKDAYS.INTL($J7,$K7,1,(Holidays!$A$1:$A$248)),0)+IF(AND($J7&gt;AF$4,$J7&lt;=AG$4,$K7&gt;AG$4),NETWORKDAYS.INTL($J7,(AG$4),1,(Holidays!$A$1:$A$248)),0)+IF(AND($J7&lt;AF$4,$K7&lt;AG$4,$K7&gt;AF$4),NETWORKDAYS.INTL(AF$4+1,$K7,1,(Holidays!$A$1:$A$248)),0)+IF(AND($J7&lt;=AF$4,$K7&gt;=AG$4,$K7&gt;AF$4),NETWORKDAYS.INTL(AF$4+1,(AG$4),1,(Holidays!$A$1:$A$248)),0))*$M7,"")</f>
        <v>0</v>
      </c>
      <c r="AH7" s="192">
        <f ca="1">IFERROR((IF(AND($J7&gt;AG$4,$J7&lt;=AH$4,$K7&lt;=AH$4),NETWORKDAYS.INTL($J7,$K7,1,(Holidays!$A$1:$A$248)),0)+IF(AND($J7&gt;AG$4,$J7&lt;=AH$4,$K7&gt;AH$4),NETWORKDAYS.INTL($J7,(AH$4),1,(Holidays!$A$1:$A$248)),0)+IF(AND($J7&lt;AG$4,$K7&lt;AH$4,$K7&gt;AG$4),NETWORKDAYS.INTL(AG$4+1,$K7,1,(Holidays!$A$1:$A$248)),0)+IF(AND($J7&lt;=AG$4,$K7&gt;=AH$4,$K7&gt;AG$4),NETWORKDAYS.INTL(AG$4+1,(AH$4),1,(Holidays!$A$1:$A$248)),0))*$M7,"")</f>
        <v>0</v>
      </c>
      <c r="AI7" s="321">
        <f ca="1">IFERROR((IF(AND($J7&gt;AH$4,$J7&lt;=AI$4,$K7&lt;=AI$4),NETWORKDAYS.INTL($J7,$K7,1,(Holidays!$A$1:$A$248)),0)+IF(AND($J7&gt;AH$4,$J7&lt;=AI$4,$K7&gt;AI$4),NETWORKDAYS.INTL($J7,(AI$4),1,(Holidays!$A$1:$A$248)),0)+IF(AND($J7&lt;AH$4,$K7&lt;AI$4,$K7&gt;AH$4),NETWORKDAYS.INTL(AH$4+1,$K7,1,(Holidays!$A$1:$A$248)),0)+IF(AND($J7&lt;=AH$4,$K7&gt;=AI$4,$K7&gt;AH$4),NETWORKDAYS.INTL(AH$4+1,(AI$4),1,(Holidays!$A$1:$A$248)),0))*$M7,"")</f>
        <v>0</v>
      </c>
      <c r="AJ7" s="190">
        <f ca="1">IFERROR((IF(AND($J7&gt;AI$4,$J7&lt;=AJ$4,$K7&lt;=AJ$4),NETWORKDAYS.INTL($J7,$K7,1,(Holidays!$A$1:$A$248)),0)+IF(AND($J7&gt;AI$4,$J7&lt;=AJ$4,$K7&gt;AJ$4),NETWORKDAYS.INTL($J7,(AJ$4),1,(Holidays!$A$1:$A$248)),0)+IF(AND($J7&lt;AI$4,$K7&lt;AJ$4,$K7&gt;AI$4),NETWORKDAYS.INTL(AI$4+1,$K7,1,(Holidays!$A$1:$A$248)),0)+IF(AND($J7&lt;=AI$4,$K7&gt;=AJ$4,$K7&gt;AI$4),NETWORKDAYS.INTL(AI$4+1,(AJ$4),1,(Holidays!$A$1:$A$248)),0))*$M7,"")</f>
        <v>0</v>
      </c>
      <c r="AK7" s="192">
        <f ca="1">IFERROR((IF(AND($J7&gt;AJ$4,$J7&lt;=AK$4,$K7&lt;=AK$4),NETWORKDAYS.INTL($J7,$K7,1,(Holidays!$A$1:$A$248)),0)+IF(AND($J7&gt;AJ$4,$J7&lt;=AK$4,$K7&gt;AK$4),NETWORKDAYS.INTL($J7,(AK$4),1,(Holidays!$A$1:$A$248)),0)+IF(AND($J7&lt;AJ$4,$K7&lt;AK$4,$K7&gt;AJ$4),NETWORKDAYS.INTL(AJ$4+1,$K7,1,(Holidays!$A$1:$A$248)),0)+IF(AND($J7&lt;=AJ$4,$K7&gt;=AK$4,$K7&gt;AJ$4),NETWORKDAYS.INTL(AJ$4+1,(AK$4),1,(Holidays!$A$1:$A$248)),0))*$M7,"")</f>
        <v>0</v>
      </c>
      <c r="AL7" s="321">
        <f ca="1">IFERROR((IF(AND($J7&gt;AK$4,$J7&lt;=AL$4,$K7&lt;=AL$4),NETWORKDAYS.INTL($J7,$K7,1,(Holidays!$A$1:$A$248)),0)+IF(AND($J7&gt;AK$4,$J7&lt;=AL$4,$K7&gt;AL$4),NETWORKDAYS.INTL($J7,(AL$4),1,(Holidays!$A$1:$A$248)),0)+IF(AND($J7&lt;AK$4,$K7&lt;AL$4,$K7&gt;AK$4),NETWORKDAYS.INTL(AK$4+1,$K7,1,(Holidays!$A$1:$A$248)),0)+IF(AND($J7&lt;=AK$4,$K7&gt;=AL$4,$K7&gt;AK$4),NETWORKDAYS.INTL(AK$4+1,(AL$4),1,(Holidays!$A$1:$A$248)),0))*$M7,"")</f>
        <v>0</v>
      </c>
      <c r="AM7" s="190">
        <f ca="1">IFERROR((IF(AND($J7&gt;AL$4,$J7&lt;=AM$4,$K7&lt;=AM$4),NETWORKDAYS.INTL($J7,$K7,1,(Holidays!$A$1:$A$248)),0)+IF(AND($J7&gt;AL$4,$J7&lt;=AM$4,$K7&gt;AM$4),NETWORKDAYS.INTL($J7,(AM$4),1,(Holidays!$A$1:$A$248)),0)+IF(AND($J7&lt;AL$4,$K7&lt;AM$4,$K7&gt;AL$4),NETWORKDAYS.INTL(AL$4+1,$K7,1,(Holidays!$A$1:$A$248)),0)+IF(AND($J7&lt;=AL$4,$K7&gt;=AM$4,$K7&gt;AL$4),NETWORKDAYS.INTL(AL$4+1,(AM$4),1,(Holidays!$A$1:$A$248)),0))*$M7,"")</f>
        <v>0</v>
      </c>
      <c r="AN7" s="192">
        <f ca="1">IFERROR((IF(AND($J7&gt;AM$4,$J7&lt;=AN$4,$K7&lt;=AN$4),NETWORKDAYS.INTL($J7,$K7,1,(Holidays!$A$1:$A$248)),0)+IF(AND($J7&gt;AM$4,$J7&lt;=AN$4,$K7&gt;AN$4),NETWORKDAYS.INTL($J7,(AN$4),1,(Holidays!$A$1:$A$248)),0)+IF(AND($J7&lt;AM$4,$K7&lt;AN$4,$K7&gt;AM$4),NETWORKDAYS.INTL(AM$4+1,$K7,1,(Holidays!$A$1:$A$248)),0)+IF(AND($J7&lt;=AM$4,$K7&gt;=AN$4,$K7&gt;AM$4),NETWORKDAYS.INTL(AM$4+1,(AN$4),1,(Holidays!$A$1:$A$248)),0))*$M7,"")</f>
        <v>0</v>
      </c>
      <c r="AO7" s="321">
        <f ca="1">IFERROR((IF(AND($J7&gt;AN$4,$J7&lt;=AO$4,$K7&lt;=AO$4),NETWORKDAYS.INTL($J7,$K7,1,(Holidays!$A$1:$A$248)),0)+IF(AND($J7&gt;AN$4,$J7&lt;=AO$4,$K7&gt;AO$4),NETWORKDAYS.INTL($J7,(AO$4),1,(Holidays!$A$1:$A$248)),0)+IF(AND($J7&lt;AN$4,$K7&lt;AO$4,$K7&gt;AN$4),NETWORKDAYS.INTL(AN$4+1,$K7,1,(Holidays!$A$1:$A$248)),0)+IF(AND($J7&lt;=AN$4,$K7&gt;=AO$4,$K7&gt;AN$4),NETWORKDAYS.INTL(AN$4+1,(AO$4),1,(Holidays!$A$1:$A$248)),0))*$M7,"")</f>
        <v>0</v>
      </c>
      <c r="AP7" s="190">
        <f ca="1">IFERROR((IF(AND($J7&gt;AO$4,$J7&lt;=AP$4,$K7&lt;=AP$4),NETWORKDAYS.INTL($J7,$K7,1,(Holidays!$A$1:$A$248)),0)+IF(AND($J7&gt;AO$4,$J7&lt;=AP$4,$K7&gt;AP$4),NETWORKDAYS.INTL($J7,(AP$4),1,(Holidays!$A$1:$A$248)),0)+IF(AND($J7&lt;AO$4,$K7&lt;AP$4,$K7&gt;AO$4),NETWORKDAYS.INTL(AO$4+1,$K7,1,(Holidays!$A$1:$A$248)),0)+IF(AND($J7&lt;=AO$4,$K7&gt;=AP$4,$K7&gt;AO$4),NETWORKDAYS.INTL(AO$4+1,(AP$4),1,(Holidays!$A$1:$A$248)),0))*$M7,"")</f>
        <v>0</v>
      </c>
      <c r="AQ7" s="192">
        <f ca="1">IFERROR((IF(AND($J7&gt;AP$4,$J7&lt;=AQ$4,$K7&lt;=AQ$4),NETWORKDAYS.INTL($J7,$K7,1,(Holidays!$A$1:$A$248)),0)+IF(AND($J7&gt;AP$4,$J7&lt;=AQ$4,$K7&gt;AQ$4),NETWORKDAYS.INTL($J7,(AQ$4),1,(Holidays!$A$1:$A$248)),0)+IF(AND($J7&lt;AP$4,$K7&lt;AQ$4,$K7&gt;AP$4),NETWORKDAYS.INTL(AP$4+1,$K7,1,(Holidays!$A$1:$A$248)),0)+IF(AND($J7&lt;=AP$4,$K7&gt;=AQ$4,$K7&gt;AP$4),NETWORKDAYS.INTL(AP$4+1,(AQ$4),1,(Holidays!$A$1:$A$248)),0))*$M7,"")</f>
        <v>0</v>
      </c>
      <c r="AR7" s="321">
        <f ca="1">IFERROR((IF(AND($J7&gt;AQ$4,$J7&lt;=AR$4,$K7&lt;=AR$4),NETWORKDAYS.INTL($J7,$K7,1,(Holidays!$A$1:$A$248)),0)+IF(AND($J7&gt;AQ$4,$J7&lt;=AR$4,$K7&gt;AR$4),NETWORKDAYS.INTL($J7,(AR$4),1,(Holidays!$A$1:$A$248)),0)+IF(AND($J7&lt;AQ$4,$K7&lt;AR$4,$K7&gt;AQ$4),NETWORKDAYS.INTL(AQ$4+1,$K7,1,(Holidays!$A$1:$A$248)),0)+IF(AND($J7&lt;=AQ$4,$K7&gt;=AR$4,$K7&gt;AQ$4),NETWORKDAYS.INTL(AQ$4+1,(AR$4),1,(Holidays!$A$1:$A$248)),0))*$M7,"")</f>
        <v>0</v>
      </c>
      <c r="AS7" s="190">
        <f ca="1">IFERROR((IF(AND($J7&gt;AR$4,$J7&lt;=AS$4,$K7&lt;=AS$4),NETWORKDAYS.INTL($J7,$K7,1,(Holidays!$A$1:$A$248)),0)+IF(AND($J7&gt;AR$4,$J7&lt;=AS$4,$K7&gt;AS$4),NETWORKDAYS.INTL($J7,(AS$4),1,(Holidays!$A$1:$A$248)),0)+IF(AND($J7&lt;AR$4,$K7&lt;AS$4,$K7&gt;AR$4),NETWORKDAYS.INTL(AR$4+1,$K7,1,(Holidays!$A$1:$A$248)),0)+IF(AND($J7&lt;=AR$4,$K7&gt;=AS$4,$K7&gt;AR$4),NETWORKDAYS.INTL(AR$4+1,(AS$4),1,(Holidays!$A$1:$A$248)),0))*$M7,"")</f>
        <v>0</v>
      </c>
      <c r="AT7" s="192">
        <f ca="1">IFERROR((IF(AND($J7&gt;AS$4,$J7&lt;=AT$4,$K7&lt;=AT$4),NETWORKDAYS.INTL($J7,$K7,1,(Holidays!$A$1:$A$248)),0)+IF(AND($J7&gt;AS$4,$J7&lt;=AT$4,$K7&gt;AT$4),NETWORKDAYS.INTL($J7,(AT$4),1,(Holidays!$A$1:$A$248)),0)+IF(AND($J7&lt;AS$4,$K7&lt;AT$4,$K7&gt;AS$4),NETWORKDAYS.INTL(AS$4+1,$K7,1,(Holidays!$A$1:$A$248)),0)+IF(AND($J7&lt;=AS$4,$K7&gt;=AT$4,$K7&gt;AS$4),NETWORKDAYS.INTL(AS$4+1,(AT$4),1,(Holidays!$A$1:$A$248)),0))*$M7,"")</f>
        <v>0</v>
      </c>
      <c r="AU7" s="321">
        <f ca="1">IFERROR((IF(AND($J7&gt;AT$4,$J7&lt;=AU$4,$K7&lt;=AU$4),NETWORKDAYS.INTL($J7,$K7,1,(Holidays!$A$1:$A$248)),0)+IF(AND($J7&gt;AT$4,$J7&lt;=AU$4,$K7&gt;AU$4),NETWORKDAYS.INTL($J7,(AU$4),1,(Holidays!$A$1:$A$248)),0)+IF(AND($J7&lt;AT$4,$K7&lt;AU$4,$K7&gt;AT$4),NETWORKDAYS.INTL(AT$4+1,$K7,1,(Holidays!$A$1:$A$248)),0)+IF(AND($J7&lt;=AT$4,$K7&gt;=AU$4,$K7&gt;AT$4),NETWORKDAYS.INTL(AT$4+1,(AU$4),1,(Holidays!$A$1:$A$248)),0))*$M7,"")</f>
        <v>0</v>
      </c>
      <c r="AV7" s="190">
        <f ca="1">IFERROR((IF(AND($J7&gt;AU$4,$J7&lt;=AV$4,$K7&lt;=AV$4),NETWORKDAYS.INTL($J7,$K7,1,(Holidays!$A$1:$A$248)),0)+IF(AND($J7&gt;AU$4,$J7&lt;=AV$4,$K7&gt;AV$4),NETWORKDAYS.INTL($J7,(AV$4),1,(Holidays!$A$1:$A$248)),0)+IF(AND($J7&lt;AU$4,$K7&lt;AV$4,$K7&gt;AU$4),NETWORKDAYS.INTL(AU$4+1,$K7,1,(Holidays!$A$1:$A$248)),0)+IF(AND($J7&lt;=AU$4,$K7&gt;=AV$4,$K7&gt;AU$4),NETWORKDAYS.INTL(AU$4+1,(AV$4),1,(Holidays!$A$1:$A$248)),0))*$M7,"")</f>
        <v>0</v>
      </c>
      <c r="AW7" s="192">
        <f ca="1">IFERROR((IF(AND($J7&gt;AV$4,$J7&lt;=AW$4,$K7&lt;=AW$4),NETWORKDAYS.INTL($J7,$K7,1,(Holidays!$A$1:$A$248)),0)+IF(AND($J7&gt;AV$4,$J7&lt;=AW$4,$K7&gt;AW$4),NETWORKDAYS.INTL($J7,(AW$4),1,(Holidays!$A$1:$A$248)),0)+IF(AND($J7&lt;AV$4,$K7&lt;AW$4,$K7&gt;AV$4),NETWORKDAYS.INTL(AV$4+1,$K7,1,(Holidays!$A$1:$A$248)),0)+IF(AND($J7&lt;=AV$4,$K7&gt;=AW$4,$K7&gt;AV$4),NETWORKDAYS.INTL(AV$4+1,(AW$4),1,(Holidays!$A$1:$A$248)),0))*$M7,"")</f>
        <v>0</v>
      </c>
      <c r="AX7" s="321">
        <f ca="1">IFERROR((IF(AND($J7&gt;AW$4,$J7&lt;=AX$4,$K7&lt;=AX$4),NETWORKDAYS.INTL($J7,$K7,1,(Holidays!$A$1:$A$248)),0)+IF(AND($J7&gt;AW$4,$J7&lt;=AX$4,$K7&gt;AX$4),NETWORKDAYS.INTL($J7,(AX$4),1,(Holidays!$A$1:$A$248)),0)+IF(AND($J7&lt;AW$4,$K7&lt;AX$4,$K7&gt;AW$4),NETWORKDAYS.INTL(AW$4+1,$K7,1,(Holidays!$A$1:$A$248)),0)+IF(AND($J7&lt;=AW$4,$K7&gt;=AX$4,$K7&gt;AW$4),NETWORKDAYS.INTL(AW$4+1,(AX$4),1,(Holidays!$A$1:$A$248)),0))*$M7,"")</f>
        <v>0</v>
      </c>
      <c r="AY7" s="190">
        <f ca="1">IFERROR((IF(AND($J7&gt;AX$4,$J7&lt;=AY$4,$K7&lt;=AY$4),NETWORKDAYS.INTL($J7,$K7,1,(Holidays!$A$1:$A$248)),0)+IF(AND($J7&gt;AX$4,$J7&lt;=AY$4,$K7&gt;AY$4),NETWORKDAYS.INTL($J7,(AY$4),1,(Holidays!$A$1:$A$248)),0)+IF(AND($J7&lt;AX$4,$K7&lt;AY$4,$K7&gt;AX$4),NETWORKDAYS.INTL(AX$4+1,$K7,1,(Holidays!$A$1:$A$248)),0)+IF(AND($J7&lt;=AX$4,$K7&gt;=AY$4,$K7&gt;AX$4),NETWORKDAYS.INTL(AX$4+1,(AY$4),1,(Holidays!$A$1:$A$248)),0))*$M7,"")</f>
        <v>0</v>
      </c>
      <c r="AZ7" s="192">
        <f ca="1">IFERROR((IF(AND($J7&gt;AY$4,$J7&lt;=AZ$4,$K7&lt;=AZ$4),NETWORKDAYS.INTL($J7,$K7,1,(Holidays!$A$1:$A$248)),0)+IF(AND($J7&gt;AY$4,$J7&lt;=AZ$4,$K7&gt;AZ$4),NETWORKDAYS.INTL($J7,(AZ$4),1,(Holidays!$A$1:$A$248)),0)+IF(AND($J7&lt;AY$4,$K7&lt;AZ$4,$K7&gt;AY$4),NETWORKDAYS.INTL(AY$4+1,$K7,1,(Holidays!$A$1:$A$248)),0)+IF(AND($J7&lt;=AY$4,$K7&gt;=AZ$4,$K7&gt;AY$4),NETWORKDAYS.INTL(AY$4+1,(AZ$4),1,(Holidays!$A$1:$A$248)),0))*$M7,"")</f>
        <v>0</v>
      </c>
      <c r="BA7" s="321">
        <f ca="1">IFERROR((IF(AND($J7&gt;AZ$4,$J7&lt;=BA$4,$K7&lt;=BA$4),NETWORKDAYS.INTL($J7,$K7,1,(Holidays!$A$1:$A$248)),0)+IF(AND($J7&gt;AZ$4,$J7&lt;=BA$4,$K7&gt;BA$4),NETWORKDAYS.INTL($J7,(BA$4),1,(Holidays!$A$1:$A$248)),0)+IF(AND($J7&lt;AZ$4,$K7&lt;BA$4,$K7&gt;AZ$4),NETWORKDAYS.INTL(AZ$4+1,$K7,1,(Holidays!$A$1:$A$248)),0)+IF(AND($J7&lt;=AZ$4,$K7&gt;=BA$4,$K7&gt;AZ$4),NETWORKDAYS.INTL(AZ$4+1,(BA$4),1,(Holidays!$A$1:$A$248)),0))*$M7,"")</f>
        <v>0</v>
      </c>
      <c r="BB7" s="190">
        <f ca="1">IFERROR((IF(AND($J7&gt;BA$4,$J7&lt;=BB$4,$K7&lt;=BB$4),NETWORKDAYS.INTL($J7,$K7,1,(Holidays!$A$1:$A$248)),0)+IF(AND($J7&gt;BA$4,$J7&lt;=BB$4,$K7&gt;BB$4),NETWORKDAYS.INTL($J7,(BB$4),1,(Holidays!$A$1:$A$248)),0)+IF(AND($J7&lt;BA$4,$K7&lt;BB$4,$K7&gt;BA$4),NETWORKDAYS.INTL(BA$4+1,$K7,1,(Holidays!$A$1:$A$248)),0)+IF(AND($J7&lt;=BA$4,$K7&gt;=BB$4,$K7&gt;BA$4),NETWORKDAYS.INTL(BA$4+1,(BB$4),1,(Holidays!$A$1:$A$248)),0))*$M7,"")</f>
        <v>0</v>
      </c>
      <c r="BC7" s="192">
        <f ca="1">IFERROR((IF(AND($J7&gt;BB$4,$J7&lt;=BC$4,$K7&lt;=BC$4),NETWORKDAYS.INTL($J7,$K7,1,(Holidays!$A$1:$A$248)),0)+IF(AND($J7&gt;BB$4,$J7&lt;=BC$4,$K7&gt;BC$4),NETWORKDAYS.INTL($J7,(BC$4),1,(Holidays!$A$1:$A$248)),0)+IF(AND($J7&lt;BB$4,$K7&lt;BC$4,$K7&gt;BB$4),NETWORKDAYS.INTL(BB$4+1,$K7,1,(Holidays!$A$1:$A$248)),0)+IF(AND($J7&lt;=BB$4,$K7&gt;=BC$4,$K7&gt;BB$4),NETWORKDAYS.INTL(BB$4+1,(BC$4),1,(Holidays!$A$1:$A$248)),0))*$M7,"")</f>
        <v>0</v>
      </c>
      <c r="BD7" s="321">
        <f ca="1">IFERROR((IF(AND($J7&gt;BC$4,$J7&lt;=BD$4,$K7&lt;=BD$4),NETWORKDAYS.INTL($J7,$K7,1,(Holidays!$A$1:$A$248)),0)+IF(AND($J7&gt;BC$4,$J7&lt;=BD$4,$K7&gt;BD$4),NETWORKDAYS.INTL($J7,(BD$4),1,(Holidays!$A$1:$A$248)),0)+IF(AND($J7&lt;BC$4,$K7&lt;BD$4,$K7&gt;BC$4),NETWORKDAYS.INTL(BC$4+1,$K7,1,(Holidays!$A$1:$A$248)),0)+IF(AND($J7&lt;=BC$4,$K7&gt;=BD$4,$K7&gt;BC$4),NETWORKDAYS.INTL(BC$4+1,(BD$4),1,(Holidays!$A$1:$A$248)),0))*$M7,"")</f>
        <v>0</v>
      </c>
      <c r="BE7" s="190">
        <f ca="1">IFERROR((IF(AND($J7&gt;BD$4,$J7&lt;=BE$4,$K7&lt;=BE$4),NETWORKDAYS.INTL($J7,$K7,1,(Holidays!$A$1:$A$248)),0)+IF(AND($J7&gt;BD$4,$J7&lt;=BE$4,$K7&gt;BE$4),NETWORKDAYS.INTL($J7,(BE$4),1,(Holidays!$A$1:$A$248)),0)+IF(AND($J7&lt;BD$4,$K7&lt;BE$4,$K7&gt;BD$4),NETWORKDAYS.INTL(BD$4+1,$K7,1,(Holidays!$A$1:$A$248)),0)+IF(AND($J7&lt;=BD$4,$K7&gt;=BE$4,$K7&gt;BD$4),NETWORKDAYS.INTL(BD$4+1,(BE$4),1,(Holidays!$A$1:$A$248)),0))*$M7,"")</f>
        <v>0</v>
      </c>
      <c r="BF7" s="192">
        <f ca="1">IFERROR((IF(AND($J7&gt;BE$4,$J7&lt;=BF$4,$K7&lt;=BF$4),NETWORKDAYS.INTL($J7,$K7,1,(Holidays!$A$1:$A$248)),0)+IF(AND($J7&gt;BE$4,$J7&lt;=BF$4,$K7&gt;BF$4),NETWORKDAYS.INTL($J7,(BF$4),1,(Holidays!$A$1:$A$248)),0)+IF(AND($J7&lt;BE$4,$K7&lt;BF$4,$K7&gt;BE$4),NETWORKDAYS.INTL(BE$4+1,$K7,1,(Holidays!$A$1:$A$248)),0)+IF(AND($J7&lt;=BE$4,$K7&gt;=BF$4,$K7&gt;BE$4),NETWORKDAYS.INTL(BE$4+1,(BF$4),1,(Holidays!$A$1:$A$248)),0))*$M7,"")</f>
        <v>0</v>
      </c>
      <c r="BG7" s="321">
        <f ca="1">IFERROR((IF(AND($J7&gt;BF$4,$J7&lt;=BG$4,$K7&lt;=BG$4),NETWORKDAYS.INTL($J7,$K7,1,(Holidays!$A$1:$A$248)),0)+IF(AND($J7&gt;BF$4,$J7&lt;=BG$4,$K7&gt;BG$4),NETWORKDAYS.INTL($J7,(BG$4),1,(Holidays!$A$1:$A$248)),0)+IF(AND($J7&lt;BF$4,$K7&lt;BG$4,$K7&gt;BF$4),NETWORKDAYS.INTL(BF$4+1,$K7,1,(Holidays!$A$1:$A$248)),0)+IF(AND($J7&lt;=BF$4,$K7&gt;=BG$4,$K7&gt;BF$4),NETWORKDAYS.INTL(BF$4+1,(BG$4),1,(Holidays!$A$1:$A$248)),0))*$M7,"")</f>
        <v>0</v>
      </c>
      <c r="BH7" s="190">
        <f ca="1">IFERROR((IF(AND($J7&gt;BG$4,$J7&lt;=BH$4,$K7&lt;=BH$4),NETWORKDAYS.INTL($J7,$K7,1,(Holidays!$A$1:$A$248)),0)+IF(AND($J7&gt;BG$4,$J7&lt;=BH$4,$K7&gt;BH$4),NETWORKDAYS.INTL($J7,(BH$4),1,(Holidays!$A$1:$A$248)),0)+IF(AND($J7&lt;BG$4,$K7&lt;BH$4,$K7&gt;BG$4),NETWORKDAYS.INTL(BG$4+1,$K7,1,(Holidays!$A$1:$A$248)),0)+IF(AND($J7&lt;=BG$4,$K7&gt;=BH$4,$K7&gt;BG$4),NETWORKDAYS.INTL(BG$4+1,(BH$4),1,(Holidays!$A$1:$A$248)),0))*$M7,"")</f>
        <v>0</v>
      </c>
      <c r="BI7" s="192">
        <f ca="1">IFERROR((IF(AND($J7&gt;BH$4,$J7&lt;=BI$4,$K7&lt;=BI$4),NETWORKDAYS.INTL($J7,$K7,1,(Holidays!$A$1:$A$248)),0)+IF(AND($J7&gt;BH$4,$J7&lt;=BI$4,$K7&gt;BI$4),NETWORKDAYS.INTL($J7,(BI$4),1,(Holidays!$A$1:$A$248)),0)+IF(AND($J7&lt;BH$4,$K7&lt;BI$4,$K7&gt;BH$4),NETWORKDAYS.INTL(BH$4+1,$K7,1,(Holidays!$A$1:$A$248)),0)+IF(AND($J7&lt;=BH$4,$K7&gt;=BI$4,$K7&gt;BH$4),NETWORKDAYS.INTL(BH$4+1,(BI$4),1,(Holidays!$A$1:$A$248)),0))*$M7,"")</f>
        <v>0</v>
      </c>
      <c r="BJ7" s="321">
        <f ca="1">IFERROR((IF(AND($J7&gt;BI$4,$J7&lt;=BJ$4,$K7&lt;=BJ$4),NETWORKDAYS.INTL($J7,$K7,1,(Holidays!$A$1:$A$248)),0)+IF(AND($J7&gt;BI$4,$J7&lt;=BJ$4,$K7&gt;BJ$4),NETWORKDAYS.INTL($J7,(BJ$4),1,(Holidays!$A$1:$A$248)),0)+IF(AND($J7&lt;BI$4,$K7&lt;BJ$4,$K7&gt;BI$4),NETWORKDAYS.INTL(BI$4+1,$K7,1,(Holidays!$A$1:$A$248)),0)+IF(AND($J7&lt;=BI$4,$K7&gt;=BJ$4,$K7&gt;BI$4),NETWORKDAYS.INTL(BI$4+1,(BJ$4),1,(Holidays!$A$1:$A$248)),0))*$M7,"")</f>
        <v>0</v>
      </c>
      <c r="BK7" s="190">
        <f ca="1">IFERROR((IF(AND($J7&gt;BJ$4,$J7&lt;=BK$4,$K7&lt;=BK$4),NETWORKDAYS.INTL($J7,$K7,1,(Holidays!$A$1:$A$248)),0)+IF(AND($J7&gt;BJ$4,$J7&lt;=BK$4,$K7&gt;BK$4),NETWORKDAYS.INTL($J7,(BK$4),1,(Holidays!$A$1:$A$248)),0)+IF(AND($J7&lt;BJ$4,$K7&lt;BK$4,$K7&gt;BJ$4),NETWORKDAYS.INTL(BJ$4+1,$K7,1,(Holidays!$A$1:$A$248)),0)+IF(AND($J7&lt;=BJ$4,$K7&gt;=BK$4,$K7&gt;BJ$4),NETWORKDAYS.INTL(BJ$4+1,(BK$4),1,(Holidays!$A$1:$A$248)),0))*$M7,"")</f>
        <v>0</v>
      </c>
      <c r="BL7" s="192">
        <f ca="1">IFERROR((IF(AND($J7&gt;BK$4,$J7&lt;=BL$4,$K7&lt;=BL$4),NETWORKDAYS.INTL($J7,$K7,1,(Holidays!$A$1:$A$248)),0)+IF(AND($J7&gt;BK$4,$J7&lt;=BL$4,$K7&gt;BL$4),NETWORKDAYS.INTL($J7,(BL$4),1,(Holidays!$A$1:$A$248)),0)+IF(AND($J7&lt;BK$4,$K7&lt;BL$4,$K7&gt;BK$4),NETWORKDAYS.INTL(BK$4+1,$K7,1,(Holidays!$A$1:$A$248)),0)+IF(AND($J7&lt;=BK$4,$K7&gt;=BL$4,$K7&gt;BK$4),NETWORKDAYS.INTL(BK$4+1,(BL$4),1,(Holidays!$A$1:$A$248)),0))*$M7,"")</f>
        <v>0</v>
      </c>
      <c r="BM7" s="321">
        <f ca="1">IFERROR((IF(AND($J7&gt;BL$4,$J7&lt;=BM$4,$K7&lt;=BM$4),NETWORKDAYS.INTL($J7,$K7,1,(Holidays!$A$1:$A$248)),0)+IF(AND($J7&gt;BL$4,$J7&lt;=BM$4,$K7&gt;BM$4),NETWORKDAYS.INTL($J7,(BM$4),1,(Holidays!$A$1:$A$248)),0)+IF(AND($J7&lt;BL$4,$K7&lt;BM$4,$K7&gt;BL$4),NETWORKDAYS.INTL(BL$4+1,$K7,1,(Holidays!$A$1:$A$248)),0)+IF(AND($J7&lt;=BL$4,$K7&gt;=BM$4,$K7&gt;BL$4),NETWORKDAYS.INTL(BL$4+1,(BM$4),1,(Holidays!$A$1:$A$248)),0))*$M7,"")</f>
        <v>0</v>
      </c>
      <c r="BN7" s="190">
        <f ca="1">IFERROR((IF(AND($J7&gt;BM$4,$J7&lt;=BN$4,$K7&lt;=BN$4),NETWORKDAYS.INTL($J7,$K7,1,(Holidays!$A$1:$A$248)),0)+IF(AND($J7&gt;BM$4,$J7&lt;=BN$4,$K7&gt;BN$4),NETWORKDAYS.INTL($J7,(BN$4),1,(Holidays!$A$1:$A$248)),0)+IF(AND($J7&lt;BM$4,$K7&lt;BN$4,$K7&gt;BM$4),NETWORKDAYS.INTL(BM$4+1,$K7,1,(Holidays!$A$1:$A$248)),0)+IF(AND($J7&lt;=BM$4,$K7&gt;=BN$4,$K7&gt;BM$4),NETWORKDAYS.INTL(BM$4+1,(BN$4),1,(Holidays!$A$1:$A$248)),0))*$M7,"")</f>
        <v>0</v>
      </c>
      <c r="BO7" s="192">
        <f ca="1">IFERROR((IF(AND($J7&gt;BN$4,$J7&lt;=BO$4,$K7&lt;=BO$4),NETWORKDAYS.INTL($J7,$K7,1,(Holidays!$A$1:$A$248)),0)+IF(AND($J7&gt;BN$4,$J7&lt;=BO$4,$K7&gt;BO$4),NETWORKDAYS.INTL($J7,(BO$4),1,(Holidays!$A$1:$A$248)),0)+IF(AND($J7&lt;BN$4,$K7&lt;BO$4,$K7&gt;BN$4),NETWORKDAYS.INTL(BN$4+1,$K7,1,(Holidays!$A$1:$A$248)),0)+IF(AND($J7&lt;=BN$4,$K7&gt;=BO$4,$K7&gt;BN$4),NETWORKDAYS.INTL(BN$4+1,(BO$4),1,(Holidays!$A$1:$A$248)),0))*$M7,"")</f>
        <v>0</v>
      </c>
      <c r="BP7" s="321">
        <f ca="1">IFERROR((IF(AND($J7&gt;BO$4,$J7&lt;=BP$4,$K7&lt;=BP$4),NETWORKDAYS.INTL($J7,$K7,1,(Holidays!$A$1:$A$248)),0)+IF(AND($J7&gt;BO$4,$J7&lt;=BP$4,$K7&gt;BP$4),NETWORKDAYS.INTL($J7,(BP$4),1,(Holidays!$A$1:$A$248)),0)+IF(AND($J7&lt;BO$4,$K7&lt;BP$4,$K7&gt;BO$4),NETWORKDAYS.INTL(BO$4+1,$K7,1,(Holidays!$A$1:$A$248)),0)+IF(AND($J7&lt;=BO$4,$K7&gt;=BP$4,$K7&gt;BO$4),NETWORKDAYS.INTL(BO$4+1,(BP$4),1,(Holidays!$A$1:$A$248)),0))*$M7,"")</f>
        <v>0</v>
      </c>
      <c r="BQ7" s="190">
        <f ca="1">IFERROR((IF(AND($J7&gt;BP$4,$J7&lt;=BQ$4,$K7&lt;=BQ$4),NETWORKDAYS.INTL($J7,$K7,1,(Holidays!$A$1:$A$248)),0)+IF(AND($J7&gt;BP$4,$J7&lt;=BQ$4,$K7&gt;BQ$4),NETWORKDAYS.INTL($J7,(BQ$4),1,(Holidays!$A$1:$A$248)),0)+IF(AND($J7&lt;BP$4,$K7&lt;BQ$4,$K7&gt;BP$4),NETWORKDAYS.INTL(BP$4+1,$K7,1,(Holidays!$A$1:$A$248)),0)+IF(AND($J7&lt;=BP$4,$K7&gt;=BQ$4,$K7&gt;BP$4),NETWORKDAYS.INTL(BP$4+1,(BQ$4),1,(Holidays!$A$1:$A$248)),0))*$M7,"")</f>
        <v>0</v>
      </c>
      <c r="BR7" s="192">
        <f ca="1">IFERROR((IF(AND($J7&gt;BQ$4,$J7&lt;=BR$4,$K7&lt;=BR$4),NETWORKDAYS.INTL($J7,$K7,1,(Holidays!$A$1:$A$248)),0)+IF(AND($J7&gt;BQ$4,$J7&lt;=BR$4,$K7&gt;BR$4),NETWORKDAYS.INTL($J7,(BR$4),1,(Holidays!$A$1:$A$248)),0)+IF(AND($J7&lt;BQ$4,$K7&lt;BR$4,$K7&gt;BQ$4),NETWORKDAYS.INTL(BQ$4+1,$K7,1,(Holidays!$A$1:$A$248)),0)+IF(AND($J7&lt;=BQ$4,$K7&gt;=BR$4,$K7&gt;BQ$4),NETWORKDAYS.INTL(BQ$4+1,(BR$4),1,(Holidays!$A$1:$A$248)),0))*$M7,"")</f>
        <v>0</v>
      </c>
      <c r="BS7" s="321">
        <f ca="1">IFERROR((IF(AND($J7&gt;BR$4,$J7&lt;=BS$4,$K7&lt;=BS$4),NETWORKDAYS.INTL($J7,$K7,1,(Holidays!$A$1:$A$248)),0)+IF(AND($J7&gt;BR$4,$J7&lt;=BS$4,$K7&gt;BS$4),NETWORKDAYS.INTL($J7,(BS$4),1,(Holidays!$A$1:$A$248)),0)+IF(AND($J7&lt;BR$4,$K7&lt;BS$4,$K7&gt;BR$4),NETWORKDAYS.INTL(BR$4+1,$K7,1,(Holidays!$A$1:$A$248)),0)+IF(AND($J7&lt;=BR$4,$K7&gt;=BS$4,$K7&gt;BR$4),NETWORKDAYS.INTL(BR$4+1,(BS$4),1,(Holidays!$A$1:$A$248)),0))*$M7,"")</f>
        <v>0</v>
      </c>
      <c r="BT7" s="190">
        <f ca="1">IFERROR((IF(AND($J7&gt;BS$4,$J7&lt;=BT$4,$K7&lt;=BT$4),NETWORKDAYS.INTL($J7,$K7,1,(Holidays!$A$1:$A$248)),0)+IF(AND($J7&gt;BS$4,$J7&lt;=BT$4,$K7&gt;BT$4),NETWORKDAYS.INTL($J7,(BT$4),1,(Holidays!$A$1:$A$248)),0)+IF(AND($J7&lt;BS$4,$K7&lt;BT$4,$K7&gt;BS$4),NETWORKDAYS.INTL(BS$4+1,$K7,1,(Holidays!$A$1:$A$248)),0)+IF(AND($J7&lt;=BS$4,$K7&gt;=BT$4,$K7&gt;BS$4),NETWORKDAYS.INTL(BS$4+1,(BT$4),1,(Holidays!$A$1:$A$248)),0))*$M7,"")</f>
        <v>0</v>
      </c>
      <c r="BU7" s="192">
        <f ca="1">IFERROR((IF(AND($J7&gt;BT$4,$J7&lt;=BU$4,$K7&lt;=BU$4),NETWORKDAYS.INTL($J7,$K7,1,(Holidays!$A$1:$A$248)),0)+IF(AND($J7&gt;BT$4,$J7&lt;=BU$4,$K7&gt;BU$4),NETWORKDAYS.INTL($J7,(BU$4),1,(Holidays!$A$1:$A$248)),0)+IF(AND($J7&lt;BT$4,$K7&lt;BU$4,$K7&gt;BT$4),NETWORKDAYS.INTL(BT$4+1,$K7,1,(Holidays!$A$1:$A$248)),0)+IF(AND($J7&lt;=BT$4,$K7&gt;=BU$4,$K7&gt;BT$4),NETWORKDAYS.INTL(BT$4+1,(BU$4),1,(Holidays!$A$1:$A$248)),0))*$M7,"")</f>
        <v>0</v>
      </c>
      <c r="BV7" s="321">
        <f ca="1">IFERROR((IF(AND($J7&gt;BU$4,$J7&lt;=BV$4,$K7&lt;=BV$4),NETWORKDAYS.INTL($J7,$K7,1,(Holidays!$A$1:$A$248)),0)+IF(AND($J7&gt;BU$4,$J7&lt;=BV$4,$K7&gt;BV$4),NETWORKDAYS.INTL($J7,(BV$4),1,(Holidays!$A$1:$A$248)),0)+IF(AND($J7&lt;BU$4,$K7&lt;BV$4,$K7&gt;BU$4),NETWORKDAYS.INTL(BU$4+1,$K7,1,(Holidays!$A$1:$A$248)),0)+IF(AND($J7&lt;=BU$4,$K7&gt;=BV$4,$K7&gt;BU$4),NETWORKDAYS.INTL(BU$4+1,(BV$4),1,(Holidays!$A$1:$A$248)),0))*$M7,"")</f>
        <v>0</v>
      </c>
      <c r="BW7" s="190">
        <f ca="1">IFERROR((IF(AND($J7&gt;BV$4,$J7&lt;=BW$4,$K7&lt;=BW$4),NETWORKDAYS.INTL($J7,$K7,1,(Holidays!$A$1:$A$248)),0)+IF(AND($J7&gt;BV$4,$J7&lt;=BW$4,$K7&gt;BW$4),NETWORKDAYS.INTL($J7,(BW$4),1,(Holidays!$A$1:$A$248)),0)+IF(AND($J7&lt;BV$4,$K7&lt;BW$4,$K7&gt;BV$4),NETWORKDAYS.INTL(BV$4+1,$K7,1,(Holidays!$A$1:$A$248)),0)+IF(AND($J7&lt;=BV$4,$K7&gt;=BW$4,$K7&gt;BV$4),NETWORKDAYS.INTL(BV$4+1,(BW$4),1,(Holidays!$A$1:$A$248)),0))*$M7,"")</f>
        <v>0</v>
      </c>
      <c r="BX7" s="192">
        <f ca="1">IFERROR((IF(AND($J7&gt;BW$4,$J7&lt;=BX$4,$K7&lt;=BX$4),NETWORKDAYS.INTL($J7,$K7,1,(Holidays!$A$1:$A$248)),0)+IF(AND($J7&gt;BW$4,$J7&lt;=BX$4,$K7&gt;BX$4),NETWORKDAYS.INTL($J7,(BX$4),1,(Holidays!$A$1:$A$248)),0)+IF(AND($J7&lt;BW$4,$K7&lt;BX$4,$K7&gt;BW$4),NETWORKDAYS.INTL(BW$4+1,$K7,1,(Holidays!$A$1:$A$248)),0)+IF(AND($J7&lt;=BW$4,$K7&gt;=BX$4,$K7&gt;BW$4),NETWORKDAYS.INTL(BW$4+1,(BX$4),1,(Holidays!$A$1:$A$248)),0))*$M7,"")</f>
        <v>0</v>
      </c>
      <c r="BY7" s="321">
        <f ca="1">IFERROR((IF(AND($J7&gt;BX$4,$J7&lt;=BY$4,$K7&lt;=BY$4),NETWORKDAYS.INTL($J7,$K7,1,(Holidays!$A$1:$A$248)),0)+IF(AND($J7&gt;BX$4,$J7&lt;=BY$4,$K7&gt;BY$4),NETWORKDAYS.INTL($J7,(BY$4),1,(Holidays!$A$1:$A$248)),0)+IF(AND($J7&lt;BX$4,$K7&lt;BY$4,$K7&gt;BX$4),NETWORKDAYS.INTL(BX$4+1,$K7,1,(Holidays!$A$1:$A$248)),0)+IF(AND($J7&lt;=BX$4,$K7&gt;=BY$4,$K7&gt;BX$4),NETWORKDAYS.INTL(BX$4+1,(BY$4),1,(Holidays!$A$1:$A$248)),0))*$M7,"")</f>
        <v>0</v>
      </c>
      <c r="BZ7" s="190">
        <f ca="1">IFERROR((IF(AND($J7&gt;BY$4,$J7&lt;=BZ$4,$K7&lt;=BZ$4),NETWORKDAYS.INTL($J7,$K7,1,(Holidays!$A$1:$A$248)),0)+IF(AND($J7&gt;BY$4,$J7&lt;=BZ$4,$K7&gt;BZ$4),NETWORKDAYS.INTL($J7,(BZ$4),1,(Holidays!$A$1:$A$248)),0)+IF(AND($J7&lt;BY$4,$K7&lt;BZ$4,$K7&gt;BY$4),NETWORKDAYS.INTL(BY$4+1,$K7,1,(Holidays!$A$1:$A$248)),0)+IF(AND($J7&lt;=BY$4,$K7&gt;=BZ$4,$K7&gt;BY$4),NETWORKDAYS.INTL(BY$4+1,(BZ$4),1,(Holidays!$A$1:$A$248)),0))*$M7,"")</f>
        <v>0</v>
      </c>
      <c r="CA7" s="192">
        <f ca="1">IFERROR((IF(AND($J7&gt;BZ$4,$J7&lt;=CA$4,$K7&lt;=CA$4),NETWORKDAYS.INTL($J7,$K7,1,(Holidays!$A$1:$A$248)),0)+IF(AND($J7&gt;BZ$4,$J7&lt;=CA$4,$K7&gt;CA$4),NETWORKDAYS.INTL($J7,(CA$4),1,(Holidays!$A$1:$A$248)),0)+IF(AND($J7&lt;BZ$4,$K7&lt;CA$4,$K7&gt;BZ$4),NETWORKDAYS.INTL(BZ$4+1,$K7,1,(Holidays!$A$1:$A$248)),0)+IF(AND($J7&lt;=BZ$4,$K7&gt;=CA$4,$K7&gt;BZ$4),NETWORKDAYS.INTL(BZ$4+1,(CA$4),1,(Holidays!$A$1:$A$248)),0))*$M7,"")</f>
        <v>0</v>
      </c>
      <c r="CB7" s="321">
        <f ca="1">IFERROR((IF(AND($J7&gt;CA$4,$J7&lt;=CB$4,$K7&lt;=CB$4),NETWORKDAYS.INTL($J7,$K7,1,(Holidays!$A$1:$A$248)),0)+IF(AND($J7&gt;CA$4,$J7&lt;=CB$4,$K7&gt;CB$4),NETWORKDAYS.INTL($J7,(CB$4),1,(Holidays!$A$1:$A$248)),0)+IF(AND($J7&lt;CA$4,$K7&lt;CB$4,$K7&gt;CA$4),NETWORKDAYS.INTL(CA$4+1,$K7,1,(Holidays!$A$1:$A$248)),0)+IF(AND($J7&lt;=CA$4,$K7&gt;=CB$4,$K7&gt;CA$4),NETWORKDAYS.INTL(CA$4+1,(CB$4),1,(Holidays!$A$1:$A$248)),0))*$M7,"")</f>
        <v>0</v>
      </c>
      <c r="CC7" s="190">
        <f ca="1">IFERROR((IF(AND($J7&gt;CB$4,$J7&lt;=CC$4,$K7&lt;=CC$4),NETWORKDAYS.INTL($J7,$K7,1,(Holidays!$A$1:$A$248)),0)+IF(AND($J7&gt;CB$4,$J7&lt;=CC$4,$K7&gt;CC$4),NETWORKDAYS.INTL($J7,(CC$4),1,(Holidays!$A$1:$A$248)),0)+IF(AND($J7&lt;CB$4,$K7&lt;CC$4,$K7&gt;CB$4),NETWORKDAYS.INTL(CB$4+1,$K7,1,(Holidays!$A$1:$A$248)),0)+IF(AND($J7&lt;=CB$4,$K7&gt;=CC$4,$K7&gt;CB$4),NETWORKDAYS.INTL(CB$4+1,(CC$4),1,(Holidays!$A$1:$A$248)),0))*$M7,"")</f>
        <v>0</v>
      </c>
      <c r="CD7" s="192">
        <f ca="1">IFERROR((IF(AND($J7&gt;CC$4,$J7&lt;=CD$4,$K7&lt;=CD$4),NETWORKDAYS.INTL($J7,$K7,1,(Holidays!$A$1:$A$248)),0)+IF(AND($J7&gt;CC$4,$J7&lt;=CD$4,$K7&gt;CD$4),NETWORKDAYS.INTL($J7,(CD$4),1,(Holidays!$A$1:$A$248)),0)+IF(AND($J7&lt;CC$4,$K7&lt;CD$4,$K7&gt;CC$4),NETWORKDAYS.INTL(CC$4+1,$K7,1,(Holidays!$A$1:$A$248)),0)+IF(AND($J7&lt;=CC$4,$K7&gt;=CD$4,$K7&gt;CC$4),NETWORKDAYS.INTL(CC$4+1,(CD$4),1,(Holidays!$A$1:$A$248)),0))*$M7,"")</f>
        <v>0</v>
      </c>
      <c r="CE7" s="321">
        <f ca="1">IFERROR((IF(AND($J7&gt;CD$4,$J7&lt;=CE$4,$K7&lt;=CE$4),NETWORKDAYS.INTL($J7,$K7,1,(Holidays!$A$1:$A$248)),0)+IF(AND($J7&gt;CD$4,$J7&lt;=CE$4,$K7&gt;CE$4),NETWORKDAYS.INTL($J7,(CE$4),1,(Holidays!$A$1:$A$248)),0)+IF(AND($J7&lt;CD$4,$K7&lt;CE$4,$K7&gt;CD$4),NETWORKDAYS.INTL(CD$4+1,$K7,1,(Holidays!$A$1:$A$248)),0)+IF(AND($J7&lt;=CD$4,$K7&gt;=CE$4,$K7&gt;CD$4),NETWORKDAYS.INTL(CD$4+1,(CE$4),1,(Holidays!$A$1:$A$248)),0))*$M7,"")</f>
        <v>0</v>
      </c>
      <c r="CF7" s="190">
        <f ca="1">IFERROR((IF(AND($J7&gt;CE$4,$J7&lt;=CF$4,$K7&lt;=CF$4),NETWORKDAYS.INTL($J7,$K7,1,(Holidays!$A$1:$A$248)),0)+IF(AND($J7&gt;CE$4,$J7&lt;=CF$4,$K7&gt;CF$4),NETWORKDAYS.INTL($J7,(CF$4),1,(Holidays!$A$1:$A$248)),0)+IF(AND($J7&lt;CE$4,$K7&lt;CF$4,$K7&gt;CE$4),NETWORKDAYS.INTL(CE$4+1,$K7,1,(Holidays!$A$1:$A$248)),0)+IF(AND($J7&lt;=CE$4,$K7&gt;=CF$4,$K7&gt;CE$4),NETWORKDAYS.INTL(CE$4+1,(CF$4),1,(Holidays!$A$1:$A$248)),0))*$M7,"")</f>
        <v>0</v>
      </c>
      <c r="CG7" s="192">
        <f ca="1">IFERROR((IF(AND($J7&gt;CF$4,$J7&lt;=CG$4,$K7&lt;=CG$4),NETWORKDAYS.INTL($J7,$K7,1,(Holidays!$A$1:$A$248)),0)+IF(AND($J7&gt;CF$4,$J7&lt;=CG$4,$K7&gt;CG$4),NETWORKDAYS.INTL($J7,(CG$4),1,(Holidays!$A$1:$A$248)),0)+IF(AND($J7&lt;CF$4,$K7&lt;CG$4,$K7&gt;CF$4),NETWORKDAYS.INTL(CF$4+1,$K7,1,(Holidays!$A$1:$A$248)),0)+IF(AND($J7&lt;=CF$4,$K7&gt;=CG$4,$K7&gt;CF$4),NETWORKDAYS.INTL(CF$4+1,(CG$4),1,(Holidays!$A$1:$A$248)),0))*$M7,"")</f>
        <v>0</v>
      </c>
      <c r="CH7" s="321">
        <f ca="1">IFERROR((IF(AND($J7&gt;CG$4,$J7&lt;=CH$4,$K7&lt;=CH$4),NETWORKDAYS.INTL($J7,$K7,1,(Holidays!$A$1:$A$248)),0)+IF(AND($J7&gt;CG$4,$J7&lt;=CH$4,$K7&gt;CH$4),NETWORKDAYS.INTL($J7,(CH$4),1,(Holidays!$A$1:$A$248)),0)+IF(AND($J7&lt;CG$4,$K7&lt;CH$4,$K7&gt;CG$4),NETWORKDAYS.INTL(CG$4+1,$K7,1,(Holidays!$A$1:$A$248)),0)+IF(AND($J7&lt;=CG$4,$K7&gt;=CH$4,$K7&gt;CG$4),NETWORKDAYS.INTL(CG$4+1,(CH$4),1,(Holidays!$A$1:$A$248)),0))*$M7,"")</f>
        <v>0</v>
      </c>
      <c r="CI7" s="190">
        <f ca="1">IFERROR((IF(AND($J7&gt;CH$4,$J7&lt;=CI$4,$K7&lt;=CI$4),NETWORKDAYS.INTL($J7,$K7,1,(Holidays!$A$1:$A$248)),0)+IF(AND($J7&gt;CH$4,$J7&lt;=CI$4,$K7&gt;CI$4),NETWORKDAYS.INTL($J7,(CI$4),1,(Holidays!$A$1:$A$248)),0)+IF(AND($J7&lt;CH$4,$K7&lt;CI$4,$K7&gt;CH$4),NETWORKDAYS.INTL(CH$4+1,$K7,1,(Holidays!$A$1:$A$248)),0)+IF(AND($J7&lt;=CH$4,$K7&gt;=CI$4,$K7&gt;CH$4),NETWORKDAYS.INTL(CH$4+1,(CI$4),1,(Holidays!$A$1:$A$248)),0))*$M7,"")</f>
        <v>0</v>
      </c>
      <c r="CJ7" s="192">
        <f ca="1">IFERROR((IF(AND($J7&gt;CI$4,$J7&lt;=CJ$4,$K7&lt;=CJ$4),NETWORKDAYS.INTL($J7,$K7,1,(Holidays!$A$1:$A$248)),0)+IF(AND($J7&gt;CI$4,$J7&lt;=CJ$4,$K7&gt;CJ$4),NETWORKDAYS.INTL($J7,(CJ$4),1,(Holidays!$A$1:$A$248)),0)+IF(AND($J7&lt;CI$4,$K7&lt;CJ$4,$K7&gt;CI$4),NETWORKDAYS.INTL(CI$4+1,$K7,1,(Holidays!$A$1:$A$248)),0)+IF(AND($J7&lt;=CI$4,$K7&gt;=CJ$4,$K7&gt;CI$4),NETWORKDAYS.INTL(CI$4+1,(CJ$4),1,(Holidays!$A$1:$A$248)),0))*$M7,"")</f>
        <v>0</v>
      </c>
      <c r="CK7" s="321">
        <f ca="1">IFERROR((IF(AND($J7&gt;CJ$4,$J7&lt;=CK$4,$K7&lt;=CK$4),NETWORKDAYS.INTL($J7,$K7,1,(Holidays!$A$1:$A$248)),0)+IF(AND($J7&gt;CJ$4,$J7&lt;=CK$4,$K7&gt;CK$4),NETWORKDAYS.INTL($J7,(CK$4),1,(Holidays!$A$1:$A$248)),0)+IF(AND($J7&lt;CJ$4,$K7&lt;CK$4,$K7&gt;CJ$4),NETWORKDAYS.INTL(CJ$4+1,$K7,1,(Holidays!$A$1:$A$248)),0)+IF(AND($J7&lt;=CJ$4,$K7&gt;=CK$4,$K7&gt;CJ$4),NETWORKDAYS.INTL(CJ$4+1,(CK$4),1,(Holidays!$A$1:$A$248)),0))*$M7,"")</f>
        <v>0</v>
      </c>
      <c r="CL7" s="190">
        <f ca="1">IFERROR((IF(AND($J7&gt;CK$4,$J7&lt;=CL$4,$K7&lt;=CL$4),NETWORKDAYS.INTL($J7,$K7,1,(Holidays!$A$1:$A$248)),0)+IF(AND($J7&gt;CK$4,$J7&lt;=CL$4,$K7&gt;CL$4),NETWORKDAYS.INTL($J7,(CL$4),1,(Holidays!$A$1:$A$248)),0)+IF(AND($J7&lt;CK$4,$K7&lt;CL$4,$K7&gt;CK$4),NETWORKDAYS.INTL(CK$4+1,$K7,1,(Holidays!$A$1:$A$248)),0)+IF(AND($J7&lt;=CK$4,$K7&gt;=CL$4,$K7&gt;CK$4),NETWORKDAYS.INTL(CK$4+1,(CL$4),1,(Holidays!$A$1:$A$248)),0))*$M7,"")</f>
        <v>0</v>
      </c>
      <c r="CM7" s="192">
        <f ca="1">IFERROR((IF(AND($J7&gt;CL$4,$J7&lt;=CM$4,$K7&lt;=CM$4),NETWORKDAYS.INTL($J7,$K7,1,(Holidays!$A$1:$A$248)),0)+IF(AND($J7&gt;CL$4,$J7&lt;=CM$4,$K7&gt;CM$4),NETWORKDAYS.INTL($J7,(CM$4),1,(Holidays!$A$1:$A$248)),0)+IF(AND($J7&lt;CL$4,$K7&lt;CM$4,$K7&gt;CL$4),NETWORKDAYS.INTL(CL$4+1,$K7,1,(Holidays!$A$1:$A$248)),0)+IF(AND($J7&lt;=CL$4,$K7&gt;=CM$4,$K7&gt;CL$4),NETWORKDAYS.INTL(CL$4+1,(CM$4),1,(Holidays!$A$1:$A$248)),0))*$M7,"")</f>
        <v>0</v>
      </c>
      <c r="CN7" s="321">
        <f ca="1">IFERROR((IF(AND($J7&gt;CM$4,$J7&lt;=CN$4,$K7&lt;=CN$4),NETWORKDAYS.INTL($J7,$K7,1,(Holidays!$A$1:$A$248)),0)+IF(AND($J7&gt;CM$4,$J7&lt;=CN$4,$K7&gt;CN$4),NETWORKDAYS.INTL($J7,(CN$4),1,(Holidays!$A$1:$A$248)),0)+IF(AND($J7&lt;CM$4,$K7&lt;CN$4,$K7&gt;CM$4),NETWORKDAYS.INTL(CM$4+1,$K7,1,(Holidays!$A$1:$A$248)),0)+IF(AND($J7&lt;=CM$4,$K7&gt;=CN$4,$K7&gt;CM$4),NETWORKDAYS.INTL(CM$4+1,(CN$4),1,(Holidays!$A$1:$A$248)),0))*$M7,"")</f>
        <v>0</v>
      </c>
      <c r="CO7" s="190">
        <f ca="1">IFERROR((IF(AND($J7&gt;CN$4,$J7&lt;=CO$4,$K7&lt;=CO$4),NETWORKDAYS.INTL($J7,$K7,1,(Holidays!$A$1:$A$248)),0)+IF(AND($J7&gt;CN$4,$J7&lt;=CO$4,$K7&gt;CO$4),NETWORKDAYS.INTL($J7,(CO$4),1,(Holidays!$A$1:$A$248)),0)+IF(AND($J7&lt;CN$4,$K7&lt;CO$4,$K7&gt;CN$4),NETWORKDAYS.INTL(CN$4+1,$K7,1,(Holidays!$A$1:$A$248)),0)+IF(AND($J7&lt;=CN$4,$K7&gt;=CO$4,$K7&gt;CN$4),NETWORKDAYS.INTL(CN$4+1,(CO$4),1,(Holidays!$A$1:$A$248)),0))*$M7,"")</f>
        <v>0</v>
      </c>
      <c r="CP7" s="192">
        <f ca="1">IFERROR((IF(AND($J7&gt;CO$4,$J7&lt;=CP$4,$K7&lt;=CP$4),NETWORKDAYS.INTL($J7,$K7,1,(Holidays!$A$1:$A$248)),0)+IF(AND($J7&gt;CO$4,$J7&lt;=CP$4,$K7&gt;CP$4),NETWORKDAYS.INTL($J7,(CP$4),1,(Holidays!$A$1:$A$248)),0)+IF(AND($J7&lt;CO$4,$K7&lt;CP$4,$K7&gt;CO$4),NETWORKDAYS.INTL(CO$4+1,$K7,1,(Holidays!$A$1:$A$248)),0)+IF(AND($J7&lt;=CO$4,$K7&gt;=CP$4,$K7&gt;CO$4),NETWORKDAYS.INTL(CO$4+1,(CP$4),1,(Holidays!$A$1:$A$248)),0))*$M7,"")</f>
        <v>0</v>
      </c>
      <c r="CQ7" s="321">
        <f ca="1">IFERROR((IF(AND($J7&gt;CP$4,$J7&lt;=CQ$4,$K7&lt;=CQ$4),NETWORKDAYS.INTL($J7,$K7,1,(Holidays!$A$1:$A$248)),0)+IF(AND($J7&gt;CP$4,$J7&lt;=CQ$4,$K7&gt;CQ$4),NETWORKDAYS.INTL($J7,(CQ$4),1,(Holidays!$A$1:$A$248)),0)+IF(AND($J7&lt;CP$4,$K7&lt;CQ$4,$K7&gt;CP$4),NETWORKDAYS.INTL(CP$4+1,$K7,1,(Holidays!$A$1:$A$248)),0)+IF(AND($J7&lt;=CP$4,$K7&gt;=CQ$4,$K7&gt;CP$4),NETWORKDAYS.INTL(CP$4+1,(CQ$4),1,(Holidays!$A$1:$A$248)),0))*$M7,"")</f>
        <v>0</v>
      </c>
      <c r="CR7" s="190">
        <f ca="1">IFERROR((IF(AND($J7&gt;CQ$4,$J7&lt;=CR$4,$K7&lt;=CR$4),NETWORKDAYS.INTL($J7,$K7,1,(Holidays!$A$1:$A$248)),0)+IF(AND($J7&gt;CQ$4,$J7&lt;=CR$4,$K7&gt;CR$4),NETWORKDAYS.INTL($J7,(CR$4),1,(Holidays!$A$1:$A$248)),0)+IF(AND($J7&lt;CQ$4,$K7&lt;CR$4,$K7&gt;CQ$4),NETWORKDAYS.INTL(CQ$4+1,$K7,1,(Holidays!$A$1:$A$248)),0)+IF(AND($J7&lt;=CQ$4,$K7&gt;=CR$4,$K7&gt;CQ$4),NETWORKDAYS.INTL(CQ$4+1,(CR$4),1,(Holidays!$A$1:$A$248)),0))*$M7,"")</f>
        <v>0</v>
      </c>
      <c r="CS7" s="192">
        <f ca="1">IFERROR((IF(AND($J7&gt;CR$4,$J7&lt;=CS$4,$K7&lt;=CS$4),NETWORKDAYS.INTL($J7,$K7,1,(Holidays!$A$1:$A$248)),0)+IF(AND($J7&gt;CR$4,$J7&lt;=CS$4,$K7&gt;CS$4),NETWORKDAYS.INTL($J7,(CS$4),1,(Holidays!$A$1:$A$248)),0)+IF(AND($J7&lt;CR$4,$K7&lt;CS$4,$K7&gt;CR$4),NETWORKDAYS.INTL(CR$4+1,$K7,1,(Holidays!$A$1:$A$248)),0)+IF(AND($J7&lt;=CR$4,$K7&gt;=CS$4,$K7&gt;CR$4),NETWORKDAYS.INTL(CR$4+1,(CS$4),1,(Holidays!$A$1:$A$248)),0))*$M7,"")</f>
        <v>0</v>
      </c>
      <c r="CT7" s="321">
        <f ca="1">IFERROR((IF(AND($J7&gt;CS$4,$J7&lt;=CT$4,$K7&lt;=CT$4),NETWORKDAYS.INTL($J7,$K7,1,(Holidays!$A$1:$A$248)),0)+IF(AND($J7&gt;CS$4,$J7&lt;=CT$4,$K7&gt;CT$4),NETWORKDAYS.INTL($J7,(CT$4),1,(Holidays!$A$1:$A$248)),0)+IF(AND($J7&lt;CS$4,$K7&lt;CT$4,$K7&gt;CS$4),NETWORKDAYS.INTL(CS$4+1,$K7,1,(Holidays!$A$1:$A$248)),0)+IF(AND($J7&lt;=CS$4,$K7&gt;=CT$4,$K7&gt;CS$4),NETWORKDAYS.INTL(CS$4+1,(CT$4),1,(Holidays!$A$1:$A$248)),0))*$M7,"")</f>
        <v>0</v>
      </c>
      <c r="CU7" s="190">
        <f ca="1">IFERROR((IF(AND($J7&gt;CT$4,$J7&lt;=CU$4,$K7&lt;=CU$4),NETWORKDAYS.INTL($J7,$K7,1,(Holidays!$A$1:$A$248)),0)+IF(AND($J7&gt;CT$4,$J7&lt;=CU$4,$K7&gt;CU$4),NETWORKDAYS.INTL($J7,(CU$4),1,(Holidays!$A$1:$A$248)),0)+IF(AND($J7&lt;CT$4,$K7&lt;CU$4,$K7&gt;CT$4),NETWORKDAYS.INTL(CT$4+1,$K7,1,(Holidays!$A$1:$A$248)),0)+IF(AND($J7&lt;=CT$4,$K7&gt;=CU$4,$K7&gt;CT$4),NETWORKDAYS.INTL(CT$4+1,(CU$4),1,(Holidays!$A$1:$A$248)),0))*$M7,"")</f>
        <v>0</v>
      </c>
      <c r="CV7" s="192">
        <f ca="1">IFERROR((IF(AND($J7&gt;CU$4,$J7&lt;=CV$4,$K7&lt;=CV$4),NETWORKDAYS.INTL($J7,$K7,1,(Holidays!$A$1:$A$248)),0)+IF(AND($J7&gt;CU$4,$J7&lt;=CV$4,$K7&gt;CV$4),NETWORKDAYS.INTL($J7,(CV$4),1,(Holidays!$A$1:$A$248)),0)+IF(AND($J7&lt;CU$4,$K7&lt;CV$4,$K7&gt;CU$4),NETWORKDAYS.INTL(CU$4+1,$K7,1,(Holidays!$A$1:$A$248)),0)+IF(AND($J7&lt;=CU$4,$K7&gt;=CV$4,$K7&gt;CU$4),NETWORKDAYS.INTL(CU$4+1,(CV$4),1,(Holidays!$A$1:$A$248)),0))*$M7,"")</f>
        <v>0</v>
      </c>
      <c r="CW7" s="321">
        <f ca="1">IFERROR((IF(AND($J7&gt;CV$4,$J7&lt;=CW$4,$K7&lt;=CW$4),NETWORKDAYS.INTL($J7,$K7,1,(Holidays!$A$1:$A$248)),0)+IF(AND($J7&gt;CV$4,$J7&lt;=CW$4,$K7&gt;CW$4),NETWORKDAYS.INTL($J7,(CW$4),1,(Holidays!$A$1:$A$248)),0)+IF(AND($J7&lt;CV$4,$K7&lt;CW$4,$K7&gt;CV$4),NETWORKDAYS.INTL(CV$4+1,$K7,1,(Holidays!$A$1:$A$248)),0)+IF(AND($J7&lt;=CV$4,$K7&gt;=CW$4,$K7&gt;CV$4),NETWORKDAYS.INTL(CV$4+1,(CW$4),1,(Holidays!$A$1:$A$248)),0))*$M7,"")</f>
        <v>0</v>
      </c>
      <c r="CX7" s="324">
        <f ca="1">IFERROR((IF(AND($J7&gt;CW$4,$J7&lt;=CX$4,$K7&lt;=CX$4),NETWORKDAYS.INTL($J7,$K7,1,(Holidays!$A$1:$A$248)),0)+IF(AND($J7&gt;CW$4,$J7&lt;=CX$4,$K7&gt;CX$4),NETWORKDAYS.INTL($J7,(CX$4),1,(Holidays!$A$1:$A$248)),0)+IF(AND($J7&lt;CW$4,$K7&lt;CX$4,$K7&gt;CW$4),NETWORKDAYS.INTL(CW$4+1,$K7,1,(Holidays!$A$1:$A$248)),0)+IF(AND($J7&lt;=CW$4,$K7&gt;=CX$4,$K7&gt;CW$4),NETWORKDAYS.INTL(CW$4+1,(CX$4),1,(Holidays!$A$1:$A$248)),0))*$M7,"")</f>
        <v>0</v>
      </c>
    </row>
    <row r="8" spans="2:103" ht="15" customHeight="1" outlineLevel="1">
      <c r="B8" s="59" t="str">
        <f t="array" ref="B8">IFERROR(INDEX('A-2_MH Distribution'!$B$1:$B$15014,SMALL(IF('A-2_MH Distribution'!$L$8:$L$63&lt;&gt;0,ROW('A-2_MH Distribution'!$B$8:$B$63)),ROW(A2)),1),"")</f>
        <v>A.02</v>
      </c>
      <c r="C8" s="458" t="str">
        <f ca="1">IFERROR(VLOOKUP(B8,OFFSET('A-1_MH Estimation'!$B$7,0,0,MATCH("Subtotal LOE",'A-1_MH Estimation'!B:B,0)-7,2),2,0),"")</f>
        <v>Pipe Flow U-Shape</v>
      </c>
      <c r="D8" s="466">
        <f ca="1">IFERROR(VLOOKUP(B8,OFFSET('A-1_MH Estimation'!$B$7,0,0,MATCH("Subtotal LOE",'A-1_MH Estimation'!B:B,0)-7,4),4,0),"")</f>
        <v>1</v>
      </c>
      <c r="E8" s="466" t="str">
        <f ca="1">IFERROR(VLOOKUP(B8,OFFSET('A-1_MH Estimation'!$B$7,0,0,MATCH("Subtotal LOE",'A-1_MH Estimation'!B:B,0)-7,3),3,0),"")</f>
        <v>template</v>
      </c>
      <c r="F8" s="461">
        <f>IFERROR(VLOOKUP($B8,'A-2_MH Distribution'!$B$6:$O$16314,3,0)*VLOOKUP($B8,'A-2_MH Distribution'!$B$6:$O$16314,VLOOKUP(G8,SoftwareList,6,0),0)*IFERROR((--(VLOOKUP($B8,'A-2_MH Distribution'!$B$6:$O$16314,VLOOKUP(G8,SoftwareList,8,0),0)=0)+VLOOKUP($B8,'A-2_MH Distribution'!$B$6:$O$16314,VLOOKUP(G8,SoftwareList,8,0),0)),1),0)</f>
        <v>23.75</v>
      </c>
      <c r="G8" s="403" t="str">
        <f t="shared" ref="G8:G35" si="57">IF(B8&lt;&gt;"",$B$6,"")</f>
        <v>PDMS/E3D</v>
      </c>
      <c r="H8" s="454"/>
      <c r="I8" s="455"/>
      <c r="J8" s="351">
        <f ca="1">IFERROR(INDEX(Activities,MATCH($B8,'A-2_MH Distribution'!B:B,0),MATCH("Start Date",'A-2_MH Distribution'!$A$4:S$4,0))+H8,0)</f>
        <v>44526</v>
      </c>
      <c r="K8" s="352">
        <f ca="1">IFERROR(INDEX(Activities,MATCH($B8,'A-2_MH Distribution'!B:B,0),MATCH("Finish Date",'A-2_MH Distribution'!$A$4:S$4,0))+I8,0)</f>
        <v>44533</v>
      </c>
      <c r="L8" s="170">
        <f ca="1">NETWORKDAYS.INTL(J8,K8,1,Holidays!$A$1:$A$248)</f>
        <v>5</v>
      </c>
      <c r="M8" s="62">
        <f t="shared" ca="1" si="56"/>
        <v>4.75</v>
      </c>
      <c r="O8" s="253">
        <f ca="1">SUM($P8:CX8)</f>
        <v>23.75</v>
      </c>
      <c r="P8" s="320"/>
      <c r="Q8" s="321">
        <f ca="1">IFERROR((IF(AND($J8&gt;P$4,$J8&lt;=Q$4,$K8&lt;=Q$4),NETWORKDAYS.INTL($J8,$K8,1,(Holidays!$A$1:$A$248)),0)+IF(AND($J8&gt;P$4,$J8&lt;=Q$4,$K8&gt;Q$4),NETWORKDAYS.INTL($J8,(Q$4),1,(Holidays!$A$1:$A$248)),0)+IF(AND($J8&lt;P$4,$K8&lt;Q$4,$K8&gt;P$4),NETWORKDAYS.INTL(P$4+1,$K8,1,(Holidays!$A$1:$A$248)),0)+IF(AND($J8&lt;=P$4,$K8&gt;=Q$4,$K8&gt;P$4),NETWORKDAYS.INTL(P$4+1,(Q$4),1,(Holidays!$A$1:$A$248)),0))*$M8,"")</f>
        <v>0</v>
      </c>
      <c r="R8" s="190">
        <f ca="1">IFERROR((IF(AND($J8&gt;Q$4,$J8&lt;=R$4,$K8&lt;=R$4),NETWORKDAYS.INTL($J8,$K8,1,(Holidays!$A$1:$A$248)),0)+IF(AND($J8&gt;Q$4,$J8&lt;=R$4,$K8&gt;R$4),NETWORKDAYS.INTL($J8,(R$4),1,(Holidays!$A$1:$A$248)),0)+IF(AND($J8&lt;Q$4,$K8&lt;R$4,$K8&gt;Q$4),NETWORKDAYS.INTL(Q$4+1,$K8,1,(Holidays!$A$1:$A$248)),0)+IF(AND($J8&lt;=Q$4,$K8&gt;=R$4,$K8&gt;Q$4),NETWORKDAYS.INTL(Q$4+1,(R$4),1,(Holidays!$A$1:$A$248)),0))*$M8,"")</f>
        <v>0</v>
      </c>
      <c r="S8" s="192">
        <f ca="1">IFERROR((IF(AND($J8&gt;R$4,$J8&lt;=S$4,$K8&lt;=S$4),NETWORKDAYS.INTL($J8,$K8,1,(Holidays!$A$1:$A$248)),0)+IF(AND($J8&gt;R$4,$J8&lt;=S$4,$K8&gt;S$4),NETWORKDAYS.INTL($J8,(S$4),1,(Holidays!$A$1:$A$248)),0)+IF(AND($J8&lt;R$4,$K8&lt;S$4,$K8&gt;R$4),NETWORKDAYS.INTL(R$4+1,$K8,1,(Holidays!$A$1:$A$248)),0)+IF(AND($J8&lt;=R$4,$K8&gt;=S$4,$K8&gt;R$4),NETWORKDAYS.INTL(R$4+1,(S$4),1,(Holidays!$A$1:$A$248)),0))*$M8,"")</f>
        <v>0</v>
      </c>
      <c r="T8" s="321">
        <f ca="1">IFERROR((IF(AND($J8&gt;S$4,$J8&lt;=T$4,$K8&lt;=T$4),NETWORKDAYS.INTL($J8,$K8,1,(Holidays!$A$1:$A$248)),0)+IF(AND($J8&gt;S$4,$J8&lt;=T$4,$K8&gt;T$4),NETWORKDAYS.INTL($J8,(T$4),1,(Holidays!$A$1:$A$248)),0)+IF(AND($J8&lt;S$4,$K8&lt;T$4,$K8&gt;S$4),NETWORKDAYS.INTL(S$4+1,$K8,1,(Holidays!$A$1:$A$248)),0)+IF(AND($J8&lt;=S$4,$K8&gt;=T$4,$K8&gt;S$4),NETWORKDAYS.INTL(S$4+1,(T$4),1,(Holidays!$A$1:$A$248)),0))*$M8,"")</f>
        <v>0</v>
      </c>
      <c r="U8" s="190">
        <f ca="1">IFERROR((IF(AND($J8&gt;T$4,$J8&lt;=U$4,$K8&lt;=U$4),NETWORKDAYS.INTL($J8,$K8,1,(Holidays!$A$1:$A$248)),0)+IF(AND($J8&gt;T$4,$J8&lt;=U$4,$K8&gt;U$4),NETWORKDAYS.INTL($J8,(U$4),1,(Holidays!$A$1:$A$248)),0)+IF(AND($J8&lt;T$4,$K8&lt;U$4,$K8&gt;T$4),NETWORKDAYS.INTL(T$4+1,$K8,1,(Holidays!$A$1:$A$248)),0)+IF(AND($J8&lt;=T$4,$K8&gt;=U$4,$K8&gt;T$4),NETWORKDAYS.INTL(T$4+1,(U$4),1,(Holidays!$A$1:$A$248)),0))*$M8,"")</f>
        <v>0</v>
      </c>
      <c r="V8" s="192">
        <f ca="1">IFERROR((IF(AND($J8&gt;U$4,$J8&lt;=V$4,$K8&lt;=V$4),NETWORKDAYS.INTL($J8,$K8,1,(Holidays!$A$1:$A$248)),0)+IF(AND($J8&gt;U$4,$J8&lt;=V$4,$K8&gt;V$4),NETWORKDAYS.INTL($J8,(V$4),1,(Holidays!$A$1:$A$248)),0)+IF(AND($J8&lt;U$4,$K8&lt;V$4,$K8&gt;U$4),NETWORKDAYS.INTL(U$4+1,$K8,1,(Holidays!$A$1:$A$248)),0)+IF(AND($J8&lt;=U$4,$K8&gt;=V$4,$K8&gt;U$4),NETWORKDAYS.INTL(U$4+1,(V$4),1,(Holidays!$A$1:$A$248)),0))*$M8,"")</f>
        <v>0</v>
      </c>
      <c r="W8" s="321">
        <f ca="1">IFERROR((IF(AND($J8&gt;V$4,$J8&lt;=W$4,$K8&lt;=W$4),NETWORKDAYS.INTL($J8,$K8,1,(Holidays!$A$1:$A$248)),0)+IF(AND($J8&gt;V$4,$J8&lt;=W$4,$K8&gt;W$4),NETWORKDAYS.INTL($J8,(W$4),1,(Holidays!$A$1:$A$248)),0)+IF(AND($J8&lt;V$4,$K8&lt;W$4,$K8&gt;V$4),NETWORKDAYS.INTL(V$4+1,$K8,1,(Holidays!$A$1:$A$248)),0)+IF(AND($J8&lt;=V$4,$K8&gt;=W$4,$K8&gt;V$4),NETWORKDAYS.INTL(V$4+1,(W$4),1,(Holidays!$A$1:$A$248)),0))*$M8,"")</f>
        <v>0</v>
      </c>
      <c r="X8" s="190">
        <f ca="1">IFERROR((IF(AND($J8&gt;W$4,$J8&lt;=X$4,$K8&lt;=X$4),NETWORKDAYS.INTL($J8,$K8,1,(Holidays!$A$1:$A$248)),0)+IF(AND($J8&gt;W$4,$J8&lt;=X$4,$K8&gt;X$4),NETWORKDAYS.INTL($J8,(X$4),1,(Holidays!$A$1:$A$248)),0)+IF(AND($J8&lt;W$4,$K8&lt;X$4,$K8&gt;W$4),NETWORKDAYS.INTL(W$4+1,$K8,1,(Holidays!$A$1:$A$248)),0)+IF(AND($J8&lt;=W$4,$K8&gt;=X$4,$K8&gt;W$4),NETWORKDAYS.INTL(W$4+1,(X$4),1,(Holidays!$A$1:$A$248)),0))*$M8,"")</f>
        <v>9.5</v>
      </c>
      <c r="Y8" s="192">
        <f ca="1">IFERROR((IF(AND($J8&gt;X$4,$J8&lt;=Y$4,$K8&lt;=Y$4),NETWORKDAYS.INTL($J8,$K8,1,(Holidays!$A$1:$A$248)),0)+IF(AND($J8&gt;X$4,$J8&lt;=Y$4,$K8&gt;Y$4),NETWORKDAYS.INTL($J8,(Y$4),1,(Holidays!$A$1:$A$248)),0)+IF(AND($J8&lt;X$4,$K8&lt;Y$4,$K8&gt;X$4),NETWORKDAYS.INTL(X$4+1,$K8,1,(Holidays!$A$1:$A$248)),0)+IF(AND($J8&lt;=X$4,$K8&gt;=Y$4,$K8&gt;X$4),NETWORKDAYS.INTL(X$4+1,(Y$4),1,(Holidays!$A$1:$A$248)),0))*$M8,"")</f>
        <v>14.25</v>
      </c>
      <c r="Z8" s="321">
        <f ca="1">IFERROR((IF(AND($J8&gt;Y$4,$J8&lt;=Z$4,$K8&lt;=Z$4),NETWORKDAYS.INTL($J8,$K8,1,(Holidays!$A$1:$A$248)),0)+IF(AND($J8&gt;Y$4,$J8&lt;=Z$4,$K8&gt;Z$4),NETWORKDAYS.INTL($J8,(Z$4),1,(Holidays!$A$1:$A$248)),0)+IF(AND($J8&lt;Y$4,$K8&lt;Z$4,$K8&gt;Y$4),NETWORKDAYS.INTL(Y$4+1,$K8,1,(Holidays!$A$1:$A$248)),0)+IF(AND($J8&lt;=Y$4,$K8&gt;=Z$4,$K8&gt;Y$4),NETWORKDAYS.INTL(Y$4+1,(Z$4),1,(Holidays!$A$1:$A$248)),0))*$M8,"")</f>
        <v>0</v>
      </c>
      <c r="AA8" s="190">
        <f ca="1">IFERROR((IF(AND($J8&gt;Z$4,$J8&lt;=AA$4,$K8&lt;=AA$4),NETWORKDAYS.INTL($J8,$K8,1,(Holidays!$A$1:$A$248)),0)+IF(AND($J8&gt;Z$4,$J8&lt;=AA$4,$K8&gt;AA$4),NETWORKDAYS.INTL($J8,(AA$4),1,(Holidays!$A$1:$A$248)),0)+IF(AND($J8&lt;Z$4,$K8&lt;AA$4,$K8&gt;Z$4),NETWORKDAYS.INTL(Z$4+1,$K8,1,(Holidays!$A$1:$A$248)),0)+IF(AND($J8&lt;=Z$4,$K8&gt;=AA$4,$K8&gt;Z$4),NETWORKDAYS.INTL(Z$4+1,(AA$4),1,(Holidays!$A$1:$A$248)),0))*$M8,"")</f>
        <v>0</v>
      </c>
      <c r="AB8" s="192">
        <f ca="1">IFERROR((IF(AND($J8&gt;AA$4,$J8&lt;=AB$4,$K8&lt;=AB$4),NETWORKDAYS.INTL($J8,$K8,1,(Holidays!$A$1:$A$248)),0)+IF(AND($J8&gt;AA$4,$J8&lt;=AB$4,$K8&gt;AB$4),NETWORKDAYS.INTL($J8,(AB$4),1,(Holidays!$A$1:$A$248)),0)+IF(AND($J8&lt;AA$4,$K8&lt;AB$4,$K8&gt;AA$4),NETWORKDAYS.INTL(AA$4+1,$K8,1,(Holidays!$A$1:$A$248)),0)+IF(AND($J8&lt;=AA$4,$K8&gt;=AB$4,$K8&gt;AA$4),NETWORKDAYS.INTL(AA$4+1,(AB$4),1,(Holidays!$A$1:$A$248)),0))*$M8,"")</f>
        <v>0</v>
      </c>
      <c r="AC8" s="321">
        <f ca="1">IFERROR((IF(AND($J8&gt;AB$4,$J8&lt;=AC$4,$K8&lt;=AC$4),NETWORKDAYS.INTL($J8,$K8,1,(Holidays!$A$1:$A$248)),0)+IF(AND($J8&gt;AB$4,$J8&lt;=AC$4,$K8&gt;AC$4),NETWORKDAYS.INTL($J8,(AC$4),1,(Holidays!$A$1:$A$248)),0)+IF(AND($J8&lt;AB$4,$K8&lt;AC$4,$K8&gt;AB$4),NETWORKDAYS.INTL(AB$4+1,$K8,1,(Holidays!$A$1:$A$248)),0)+IF(AND($J8&lt;=AB$4,$K8&gt;=AC$4,$K8&gt;AB$4),NETWORKDAYS.INTL(AB$4+1,(AC$4),1,(Holidays!$A$1:$A$248)),0))*$M8,"")</f>
        <v>0</v>
      </c>
      <c r="AD8" s="190">
        <f ca="1">IFERROR((IF(AND($J8&gt;AC$4,$J8&lt;=AD$4,$K8&lt;=AD$4),NETWORKDAYS.INTL($J8,$K8,1,(Holidays!$A$1:$A$248)),0)+IF(AND($J8&gt;AC$4,$J8&lt;=AD$4,$K8&gt;AD$4),NETWORKDAYS.INTL($J8,(AD$4),1,(Holidays!$A$1:$A$248)),0)+IF(AND($J8&lt;AC$4,$K8&lt;AD$4,$K8&gt;AC$4),NETWORKDAYS.INTL(AC$4+1,$K8,1,(Holidays!$A$1:$A$248)),0)+IF(AND($J8&lt;=AC$4,$K8&gt;=AD$4,$K8&gt;AC$4),NETWORKDAYS.INTL(AC$4+1,(AD$4),1,(Holidays!$A$1:$A$248)),0))*$M8,"")</f>
        <v>0</v>
      </c>
      <c r="AE8" s="192">
        <f ca="1">IFERROR((IF(AND($J8&gt;AD$4,$J8&lt;=AE$4,$K8&lt;=AE$4),NETWORKDAYS.INTL($J8,$K8,1,(Holidays!$A$1:$A$248)),0)+IF(AND($J8&gt;AD$4,$J8&lt;=AE$4,$K8&gt;AE$4),NETWORKDAYS.INTL($J8,(AE$4),1,(Holidays!$A$1:$A$248)),0)+IF(AND($J8&lt;AD$4,$K8&lt;AE$4,$K8&gt;AD$4),NETWORKDAYS.INTL(AD$4+1,$K8,1,(Holidays!$A$1:$A$248)),0)+IF(AND($J8&lt;=AD$4,$K8&gt;=AE$4,$K8&gt;AD$4),NETWORKDAYS.INTL(AD$4+1,(AE$4),1,(Holidays!$A$1:$A$248)),0))*$M8,"")</f>
        <v>0</v>
      </c>
      <c r="AF8" s="321">
        <f ca="1">IFERROR((IF(AND($J8&gt;AE$4,$J8&lt;=AF$4,$K8&lt;=AF$4),NETWORKDAYS.INTL($J8,$K8,1,(Holidays!$A$1:$A$248)),0)+IF(AND($J8&gt;AE$4,$J8&lt;=AF$4,$K8&gt;AF$4),NETWORKDAYS.INTL($J8,(AF$4),1,(Holidays!$A$1:$A$248)),0)+IF(AND($J8&lt;AE$4,$K8&lt;AF$4,$K8&gt;AE$4),NETWORKDAYS.INTL(AE$4+1,$K8,1,(Holidays!$A$1:$A$248)),0)+IF(AND($J8&lt;=AE$4,$K8&gt;=AF$4,$K8&gt;AE$4),NETWORKDAYS.INTL(AE$4+1,(AF$4),1,(Holidays!$A$1:$A$248)),0))*$M8,"")</f>
        <v>0</v>
      </c>
      <c r="AG8" s="190">
        <f ca="1">IFERROR((IF(AND($J8&gt;AF$4,$J8&lt;=AG$4,$K8&lt;=AG$4),NETWORKDAYS.INTL($J8,$K8,1,(Holidays!$A$1:$A$248)),0)+IF(AND($J8&gt;AF$4,$J8&lt;=AG$4,$K8&gt;AG$4),NETWORKDAYS.INTL($J8,(AG$4),1,(Holidays!$A$1:$A$248)),0)+IF(AND($J8&lt;AF$4,$K8&lt;AG$4,$K8&gt;AF$4),NETWORKDAYS.INTL(AF$4+1,$K8,1,(Holidays!$A$1:$A$248)),0)+IF(AND($J8&lt;=AF$4,$K8&gt;=AG$4,$K8&gt;AF$4),NETWORKDAYS.INTL(AF$4+1,(AG$4),1,(Holidays!$A$1:$A$248)),0))*$M8,"")</f>
        <v>0</v>
      </c>
      <c r="AH8" s="192">
        <f ca="1">IFERROR((IF(AND($J8&gt;AG$4,$J8&lt;=AH$4,$K8&lt;=AH$4),NETWORKDAYS.INTL($J8,$K8,1,(Holidays!$A$1:$A$248)),0)+IF(AND($J8&gt;AG$4,$J8&lt;=AH$4,$K8&gt;AH$4),NETWORKDAYS.INTL($J8,(AH$4),1,(Holidays!$A$1:$A$248)),0)+IF(AND($J8&lt;AG$4,$K8&lt;AH$4,$K8&gt;AG$4),NETWORKDAYS.INTL(AG$4+1,$K8,1,(Holidays!$A$1:$A$248)),0)+IF(AND($J8&lt;=AG$4,$K8&gt;=AH$4,$K8&gt;AG$4),NETWORKDAYS.INTL(AG$4+1,(AH$4),1,(Holidays!$A$1:$A$248)),0))*$M8,"")</f>
        <v>0</v>
      </c>
      <c r="AI8" s="321">
        <f ca="1">IFERROR((IF(AND($J8&gt;AH$4,$J8&lt;=AI$4,$K8&lt;=AI$4),NETWORKDAYS.INTL($J8,$K8,1,(Holidays!$A$1:$A$248)),0)+IF(AND($J8&gt;AH$4,$J8&lt;=AI$4,$K8&gt;AI$4),NETWORKDAYS.INTL($J8,(AI$4),1,(Holidays!$A$1:$A$248)),0)+IF(AND($J8&lt;AH$4,$K8&lt;AI$4,$K8&gt;AH$4),NETWORKDAYS.INTL(AH$4+1,$K8,1,(Holidays!$A$1:$A$248)),0)+IF(AND($J8&lt;=AH$4,$K8&gt;=AI$4,$K8&gt;AH$4),NETWORKDAYS.INTL(AH$4+1,(AI$4),1,(Holidays!$A$1:$A$248)),0))*$M8,"")</f>
        <v>0</v>
      </c>
      <c r="AJ8" s="190">
        <f ca="1">IFERROR((IF(AND($J8&gt;AI$4,$J8&lt;=AJ$4,$K8&lt;=AJ$4),NETWORKDAYS.INTL($J8,$K8,1,(Holidays!$A$1:$A$248)),0)+IF(AND($J8&gt;AI$4,$J8&lt;=AJ$4,$K8&gt;AJ$4),NETWORKDAYS.INTL($J8,(AJ$4),1,(Holidays!$A$1:$A$248)),0)+IF(AND($J8&lt;AI$4,$K8&lt;AJ$4,$K8&gt;AI$4),NETWORKDAYS.INTL(AI$4+1,$K8,1,(Holidays!$A$1:$A$248)),0)+IF(AND($J8&lt;=AI$4,$K8&gt;=AJ$4,$K8&gt;AI$4),NETWORKDAYS.INTL(AI$4+1,(AJ$4),1,(Holidays!$A$1:$A$248)),0))*$M8,"")</f>
        <v>0</v>
      </c>
      <c r="AK8" s="192">
        <f ca="1">IFERROR((IF(AND($J8&gt;AJ$4,$J8&lt;=AK$4,$K8&lt;=AK$4),NETWORKDAYS.INTL($J8,$K8,1,(Holidays!$A$1:$A$248)),0)+IF(AND($J8&gt;AJ$4,$J8&lt;=AK$4,$K8&gt;AK$4),NETWORKDAYS.INTL($J8,(AK$4),1,(Holidays!$A$1:$A$248)),0)+IF(AND($J8&lt;AJ$4,$K8&lt;AK$4,$K8&gt;AJ$4),NETWORKDAYS.INTL(AJ$4+1,$K8,1,(Holidays!$A$1:$A$248)),0)+IF(AND($J8&lt;=AJ$4,$K8&gt;=AK$4,$K8&gt;AJ$4),NETWORKDAYS.INTL(AJ$4+1,(AK$4),1,(Holidays!$A$1:$A$248)),0))*$M8,"")</f>
        <v>0</v>
      </c>
      <c r="AL8" s="321">
        <f ca="1">IFERROR((IF(AND($J8&gt;AK$4,$J8&lt;=AL$4,$K8&lt;=AL$4),NETWORKDAYS.INTL($J8,$K8,1,(Holidays!$A$1:$A$248)),0)+IF(AND($J8&gt;AK$4,$J8&lt;=AL$4,$K8&gt;AL$4),NETWORKDAYS.INTL($J8,(AL$4),1,(Holidays!$A$1:$A$248)),0)+IF(AND($J8&lt;AK$4,$K8&lt;AL$4,$K8&gt;AK$4),NETWORKDAYS.INTL(AK$4+1,$K8,1,(Holidays!$A$1:$A$248)),0)+IF(AND($J8&lt;=AK$4,$K8&gt;=AL$4,$K8&gt;AK$4),NETWORKDAYS.INTL(AK$4+1,(AL$4),1,(Holidays!$A$1:$A$248)),0))*$M8,"")</f>
        <v>0</v>
      </c>
      <c r="AM8" s="190">
        <f ca="1">IFERROR((IF(AND($J8&gt;AL$4,$J8&lt;=AM$4,$K8&lt;=AM$4),NETWORKDAYS.INTL($J8,$K8,1,(Holidays!$A$1:$A$248)),0)+IF(AND($J8&gt;AL$4,$J8&lt;=AM$4,$K8&gt;AM$4),NETWORKDAYS.INTL($J8,(AM$4),1,(Holidays!$A$1:$A$248)),0)+IF(AND($J8&lt;AL$4,$K8&lt;AM$4,$K8&gt;AL$4),NETWORKDAYS.INTL(AL$4+1,$K8,1,(Holidays!$A$1:$A$248)),0)+IF(AND($J8&lt;=AL$4,$K8&gt;=AM$4,$K8&gt;AL$4),NETWORKDAYS.INTL(AL$4+1,(AM$4),1,(Holidays!$A$1:$A$248)),0))*$M8,"")</f>
        <v>0</v>
      </c>
      <c r="AN8" s="192">
        <f ca="1">IFERROR((IF(AND($J8&gt;AM$4,$J8&lt;=AN$4,$K8&lt;=AN$4),NETWORKDAYS.INTL($J8,$K8,1,(Holidays!$A$1:$A$248)),0)+IF(AND($J8&gt;AM$4,$J8&lt;=AN$4,$K8&gt;AN$4),NETWORKDAYS.INTL($J8,(AN$4),1,(Holidays!$A$1:$A$248)),0)+IF(AND($J8&lt;AM$4,$K8&lt;AN$4,$K8&gt;AM$4),NETWORKDAYS.INTL(AM$4+1,$K8,1,(Holidays!$A$1:$A$248)),0)+IF(AND($J8&lt;=AM$4,$K8&gt;=AN$4,$K8&gt;AM$4),NETWORKDAYS.INTL(AM$4+1,(AN$4),1,(Holidays!$A$1:$A$248)),0))*$M8,"")</f>
        <v>0</v>
      </c>
      <c r="AO8" s="321">
        <f ca="1">IFERROR((IF(AND($J8&gt;AN$4,$J8&lt;=AO$4,$K8&lt;=AO$4),NETWORKDAYS.INTL($J8,$K8,1,(Holidays!$A$1:$A$248)),0)+IF(AND($J8&gt;AN$4,$J8&lt;=AO$4,$K8&gt;AO$4),NETWORKDAYS.INTL($J8,(AO$4),1,(Holidays!$A$1:$A$248)),0)+IF(AND($J8&lt;AN$4,$K8&lt;AO$4,$K8&gt;AN$4),NETWORKDAYS.INTL(AN$4+1,$K8,1,(Holidays!$A$1:$A$248)),0)+IF(AND($J8&lt;=AN$4,$K8&gt;=AO$4,$K8&gt;AN$4),NETWORKDAYS.INTL(AN$4+1,(AO$4),1,(Holidays!$A$1:$A$248)),0))*$M8,"")</f>
        <v>0</v>
      </c>
      <c r="AP8" s="190">
        <f ca="1">IFERROR((IF(AND($J8&gt;AO$4,$J8&lt;=AP$4,$K8&lt;=AP$4),NETWORKDAYS.INTL($J8,$K8,1,(Holidays!$A$1:$A$248)),0)+IF(AND($J8&gt;AO$4,$J8&lt;=AP$4,$K8&gt;AP$4),NETWORKDAYS.INTL($J8,(AP$4),1,(Holidays!$A$1:$A$248)),0)+IF(AND($J8&lt;AO$4,$K8&lt;AP$4,$K8&gt;AO$4),NETWORKDAYS.INTL(AO$4+1,$K8,1,(Holidays!$A$1:$A$248)),0)+IF(AND($J8&lt;=AO$4,$K8&gt;=AP$4,$K8&gt;AO$4),NETWORKDAYS.INTL(AO$4+1,(AP$4),1,(Holidays!$A$1:$A$248)),0))*$M8,"")</f>
        <v>0</v>
      </c>
      <c r="AQ8" s="192">
        <f ca="1">IFERROR((IF(AND($J8&gt;AP$4,$J8&lt;=AQ$4,$K8&lt;=AQ$4),NETWORKDAYS.INTL($J8,$K8,1,(Holidays!$A$1:$A$248)),0)+IF(AND($J8&gt;AP$4,$J8&lt;=AQ$4,$K8&gt;AQ$4),NETWORKDAYS.INTL($J8,(AQ$4),1,(Holidays!$A$1:$A$248)),0)+IF(AND($J8&lt;AP$4,$K8&lt;AQ$4,$K8&gt;AP$4),NETWORKDAYS.INTL(AP$4+1,$K8,1,(Holidays!$A$1:$A$248)),0)+IF(AND($J8&lt;=AP$4,$K8&gt;=AQ$4,$K8&gt;AP$4),NETWORKDAYS.INTL(AP$4+1,(AQ$4),1,(Holidays!$A$1:$A$248)),0))*$M8,"")</f>
        <v>0</v>
      </c>
      <c r="AR8" s="321">
        <f ca="1">IFERROR((IF(AND($J8&gt;AQ$4,$J8&lt;=AR$4,$K8&lt;=AR$4),NETWORKDAYS.INTL($J8,$K8,1,(Holidays!$A$1:$A$248)),0)+IF(AND($J8&gt;AQ$4,$J8&lt;=AR$4,$K8&gt;AR$4),NETWORKDAYS.INTL($J8,(AR$4),1,(Holidays!$A$1:$A$248)),0)+IF(AND($J8&lt;AQ$4,$K8&lt;AR$4,$K8&gt;AQ$4),NETWORKDAYS.INTL(AQ$4+1,$K8,1,(Holidays!$A$1:$A$248)),0)+IF(AND($J8&lt;=AQ$4,$K8&gt;=AR$4,$K8&gt;AQ$4),NETWORKDAYS.INTL(AQ$4+1,(AR$4),1,(Holidays!$A$1:$A$248)),0))*$M8,"")</f>
        <v>0</v>
      </c>
      <c r="AS8" s="190">
        <f ca="1">IFERROR((IF(AND($J8&gt;AR$4,$J8&lt;=AS$4,$K8&lt;=AS$4),NETWORKDAYS.INTL($J8,$K8,1,(Holidays!$A$1:$A$248)),0)+IF(AND($J8&gt;AR$4,$J8&lt;=AS$4,$K8&gt;AS$4),NETWORKDAYS.INTL($J8,(AS$4),1,(Holidays!$A$1:$A$248)),0)+IF(AND($J8&lt;AR$4,$K8&lt;AS$4,$K8&gt;AR$4),NETWORKDAYS.INTL(AR$4+1,$K8,1,(Holidays!$A$1:$A$248)),0)+IF(AND($J8&lt;=AR$4,$K8&gt;=AS$4,$K8&gt;AR$4),NETWORKDAYS.INTL(AR$4+1,(AS$4),1,(Holidays!$A$1:$A$248)),0))*$M8,"")</f>
        <v>0</v>
      </c>
      <c r="AT8" s="192">
        <f ca="1">IFERROR((IF(AND($J8&gt;AS$4,$J8&lt;=AT$4,$K8&lt;=AT$4),NETWORKDAYS.INTL($J8,$K8,1,(Holidays!$A$1:$A$248)),0)+IF(AND($J8&gt;AS$4,$J8&lt;=AT$4,$K8&gt;AT$4),NETWORKDAYS.INTL($J8,(AT$4),1,(Holidays!$A$1:$A$248)),0)+IF(AND($J8&lt;AS$4,$K8&lt;AT$4,$K8&gt;AS$4),NETWORKDAYS.INTL(AS$4+1,$K8,1,(Holidays!$A$1:$A$248)),0)+IF(AND($J8&lt;=AS$4,$K8&gt;=AT$4,$K8&gt;AS$4),NETWORKDAYS.INTL(AS$4+1,(AT$4),1,(Holidays!$A$1:$A$248)),0))*$M8,"")</f>
        <v>0</v>
      </c>
      <c r="AU8" s="321">
        <f ca="1">IFERROR((IF(AND($J8&gt;AT$4,$J8&lt;=AU$4,$K8&lt;=AU$4),NETWORKDAYS.INTL($J8,$K8,1,(Holidays!$A$1:$A$248)),0)+IF(AND($J8&gt;AT$4,$J8&lt;=AU$4,$K8&gt;AU$4),NETWORKDAYS.INTL($J8,(AU$4),1,(Holidays!$A$1:$A$248)),0)+IF(AND($J8&lt;AT$4,$K8&lt;AU$4,$K8&gt;AT$4),NETWORKDAYS.INTL(AT$4+1,$K8,1,(Holidays!$A$1:$A$248)),0)+IF(AND($J8&lt;=AT$4,$K8&gt;=AU$4,$K8&gt;AT$4),NETWORKDAYS.INTL(AT$4+1,(AU$4),1,(Holidays!$A$1:$A$248)),0))*$M8,"")</f>
        <v>0</v>
      </c>
      <c r="AV8" s="190">
        <f ca="1">IFERROR((IF(AND($J8&gt;AU$4,$J8&lt;=AV$4,$K8&lt;=AV$4),NETWORKDAYS.INTL($J8,$K8,1,(Holidays!$A$1:$A$248)),0)+IF(AND($J8&gt;AU$4,$J8&lt;=AV$4,$K8&gt;AV$4),NETWORKDAYS.INTL($J8,(AV$4),1,(Holidays!$A$1:$A$248)),0)+IF(AND($J8&lt;AU$4,$K8&lt;AV$4,$K8&gt;AU$4),NETWORKDAYS.INTL(AU$4+1,$K8,1,(Holidays!$A$1:$A$248)),0)+IF(AND($J8&lt;=AU$4,$K8&gt;=AV$4,$K8&gt;AU$4),NETWORKDAYS.INTL(AU$4+1,(AV$4),1,(Holidays!$A$1:$A$248)),0))*$M8,"")</f>
        <v>0</v>
      </c>
      <c r="AW8" s="192">
        <f ca="1">IFERROR((IF(AND($J8&gt;AV$4,$J8&lt;=AW$4,$K8&lt;=AW$4),NETWORKDAYS.INTL($J8,$K8,1,(Holidays!$A$1:$A$248)),0)+IF(AND($J8&gt;AV$4,$J8&lt;=AW$4,$K8&gt;AW$4),NETWORKDAYS.INTL($J8,(AW$4),1,(Holidays!$A$1:$A$248)),0)+IF(AND($J8&lt;AV$4,$K8&lt;AW$4,$K8&gt;AV$4),NETWORKDAYS.INTL(AV$4+1,$K8,1,(Holidays!$A$1:$A$248)),0)+IF(AND($J8&lt;=AV$4,$K8&gt;=AW$4,$K8&gt;AV$4),NETWORKDAYS.INTL(AV$4+1,(AW$4),1,(Holidays!$A$1:$A$248)),0))*$M8,"")</f>
        <v>0</v>
      </c>
      <c r="AX8" s="321">
        <f ca="1">IFERROR((IF(AND($J8&gt;AW$4,$J8&lt;=AX$4,$K8&lt;=AX$4),NETWORKDAYS.INTL($J8,$K8,1,(Holidays!$A$1:$A$248)),0)+IF(AND($J8&gt;AW$4,$J8&lt;=AX$4,$K8&gt;AX$4),NETWORKDAYS.INTL($J8,(AX$4),1,(Holidays!$A$1:$A$248)),0)+IF(AND($J8&lt;AW$4,$K8&lt;AX$4,$K8&gt;AW$4),NETWORKDAYS.INTL(AW$4+1,$K8,1,(Holidays!$A$1:$A$248)),0)+IF(AND($J8&lt;=AW$4,$K8&gt;=AX$4,$K8&gt;AW$4),NETWORKDAYS.INTL(AW$4+1,(AX$4),1,(Holidays!$A$1:$A$248)),0))*$M8,"")</f>
        <v>0</v>
      </c>
      <c r="AY8" s="190">
        <f ca="1">IFERROR((IF(AND($J8&gt;AX$4,$J8&lt;=AY$4,$K8&lt;=AY$4),NETWORKDAYS.INTL($J8,$K8,1,(Holidays!$A$1:$A$248)),0)+IF(AND($J8&gt;AX$4,$J8&lt;=AY$4,$K8&gt;AY$4),NETWORKDAYS.INTL($J8,(AY$4),1,(Holidays!$A$1:$A$248)),0)+IF(AND($J8&lt;AX$4,$K8&lt;AY$4,$K8&gt;AX$4),NETWORKDAYS.INTL(AX$4+1,$K8,1,(Holidays!$A$1:$A$248)),0)+IF(AND($J8&lt;=AX$4,$K8&gt;=AY$4,$K8&gt;AX$4),NETWORKDAYS.INTL(AX$4+1,(AY$4),1,(Holidays!$A$1:$A$248)),0))*$M8,"")</f>
        <v>0</v>
      </c>
      <c r="AZ8" s="192">
        <f ca="1">IFERROR((IF(AND($J8&gt;AY$4,$J8&lt;=AZ$4,$K8&lt;=AZ$4),NETWORKDAYS.INTL($J8,$K8,1,(Holidays!$A$1:$A$248)),0)+IF(AND($J8&gt;AY$4,$J8&lt;=AZ$4,$K8&gt;AZ$4),NETWORKDAYS.INTL($J8,(AZ$4),1,(Holidays!$A$1:$A$248)),0)+IF(AND($J8&lt;AY$4,$K8&lt;AZ$4,$K8&gt;AY$4),NETWORKDAYS.INTL(AY$4+1,$K8,1,(Holidays!$A$1:$A$248)),0)+IF(AND($J8&lt;=AY$4,$K8&gt;=AZ$4,$K8&gt;AY$4),NETWORKDAYS.INTL(AY$4+1,(AZ$4),1,(Holidays!$A$1:$A$248)),0))*$M8,"")</f>
        <v>0</v>
      </c>
      <c r="BA8" s="321">
        <f ca="1">IFERROR((IF(AND($J8&gt;AZ$4,$J8&lt;=BA$4,$K8&lt;=BA$4),NETWORKDAYS.INTL($J8,$K8,1,(Holidays!$A$1:$A$248)),0)+IF(AND($J8&gt;AZ$4,$J8&lt;=BA$4,$K8&gt;BA$4),NETWORKDAYS.INTL($J8,(BA$4),1,(Holidays!$A$1:$A$248)),0)+IF(AND($J8&lt;AZ$4,$K8&lt;BA$4,$K8&gt;AZ$4),NETWORKDAYS.INTL(AZ$4+1,$K8,1,(Holidays!$A$1:$A$248)),0)+IF(AND($J8&lt;=AZ$4,$K8&gt;=BA$4,$K8&gt;AZ$4),NETWORKDAYS.INTL(AZ$4+1,(BA$4),1,(Holidays!$A$1:$A$248)),0))*$M8,"")</f>
        <v>0</v>
      </c>
      <c r="BB8" s="190">
        <f ca="1">IFERROR((IF(AND($J8&gt;BA$4,$J8&lt;=BB$4,$K8&lt;=BB$4),NETWORKDAYS.INTL($J8,$K8,1,(Holidays!$A$1:$A$248)),0)+IF(AND($J8&gt;BA$4,$J8&lt;=BB$4,$K8&gt;BB$4),NETWORKDAYS.INTL($J8,(BB$4),1,(Holidays!$A$1:$A$248)),0)+IF(AND($J8&lt;BA$4,$K8&lt;BB$4,$K8&gt;BA$4),NETWORKDAYS.INTL(BA$4+1,$K8,1,(Holidays!$A$1:$A$248)),0)+IF(AND($J8&lt;=BA$4,$K8&gt;=BB$4,$K8&gt;BA$4),NETWORKDAYS.INTL(BA$4+1,(BB$4),1,(Holidays!$A$1:$A$248)),0))*$M8,"")</f>
        <v>0</v>
      </c>
      <c r="BC8" s="192">
        <f ca="1">IFERROR((IF(AND($J8&gt;BB$4,$J8&lt;=BC$4,$K8&lt;=BC$4),NETWORKDAYS.INTL($J8,$K8,1,(Holidays!$A$1:$A$248)),0)+IF(AND($J8&gt;BB$4,$J8&lt;=BC$4,$K8&gt;BC$4),NETWORKDAYS.INTL($J8,(BC$4),1,(Holidays!$A$1:$A$248)),0)+IF(AND($J8&lt;BB$4,$K8&lt;BC$4,$K8&gt;BB$4),NETWORKDAYS.INTL(BB$4+1,$K8,1,(Holidays!$A$1:$A$248)),0)+IF(AND($J8&lt;=BB$4,$K8&gt;=BC$4,$K8&gt;BB$4),NETWORKDAYS.INTL(BB$4+1,(BC$4),1,(Holidays!$A$1:$A$248)),0))*$M8,"")</f>
        <v>0</v>
      </c>
      <c r="BD8" s="321">
        <f ca="1">IFERROR((IF(AND($J8&gt;BC$4,$J8&lt;=BD$4,$K8&lt;=BD$4),NETWORKDAYS.INTL($J8,$K8,1,(Holidays!$A$1:$A$248)),0)+IF(AND($J8&gt;BC$4,$J8&lt;=BD$4,$K8&gt;BD$4),NETWORKDAYS.INTL($J8,(BD$4),1,(Holidays!$A$1:$A$248)),0)+IF(AND($J8&lt;BC$4,$K8&lt;BD$4,$K8&gt;BC$4),NETWORKDAYS.INTL(BC$4+1,$K8,1,(Holidays!$A$1:$A$248)),0)+IF(AND($J8&lt;=BC$4,$K8&gt;=BD$4,$K8&gt;BC$4),NETWORKDAYS.INTL(BC$4+1,(BD$4),1,(Holidays!$A$1:$A$248)),0))*$M8,"")</f>
        <v>0</v>
      </c>
      <c r="BE8" s="190">
        <f ca="1">IFERROR((IF(AND($J8&gt;BD$4,$J8&lt;=BE$4,$K8&lt;=BE$4),NETWORKDAYS.INTL($J8,$K8,1,(Holidays!$A$1:$A$248)),0)+IF(AND($J8&gt;BD$4,$J8&lt;=BE$4,$K8&gt;BE$4),NETWORKDAYS.INTL($J8,(BE$4),1,(Holidays!$A$1:$A$248)),0)+IF(AND($J8&lt;BD$4,$K8&lt;BE$4,$K8&gt;BD$4),NETWORKDAYS.INTL(BD$4+1,$K8,1,(Holidays!$A$1:$A$248)),0)+IF(AND($J8&lt;=BD$4,$K8&gt;=BE$4,$K8&gt;BD$4),NETWORKDAYS.INTL(BD$4+1,(BE$4),1,(Holidays!$A$1:$A$248)),0))*$M8,"")</f>
        <v>0</v>
      </c>
      <c r="BF8" s="192">
        <f ca="1">IFERROR((IF(AND($J8&gt;BE$4,$J8&lt;=BF$4,$K8&lt;=BF$4),NETWORKDAYS.INTL($J8,$K8,1,(Holidays!$A$1:$A$248)),0)+IF(AND($J8&gt;BE$4,$J8&lt;=BF$4,$K8&gt;BF$4),NETWORKDAYS.INTL($J8,(BF$4),1,(Holidays!$A$1:$A$248)),0)+IF(AND($J8&lt;BE$4,$K8&lt;BF$4,$K8&gt;BE$4),NETWORKDAYS.INTL(BE$4+1,$K8,1,(Holidays!$A$1:$A$248)),0)+IF(AND($J8&lt;=BE$4,$K8&gt;=BF$4,$K8&gt;BE$4),NETWORKDAYS.INTL(BE$4+1,(BF$4),1,(Holidays!$A$1:$A$248)),0))*$M8,"")</f>
        <v>0</v>
      </c>
      <c r="BG8" s="321">
        <f ca="1">IFERROR((IF(AND($J8&gt;BF$4,$J8&lt;=BG$4,$K8&lt;=BG$4),NETWORKDAYS.INTL($J8,$K8,1,(Holidays!$A$1:$A$248)),0)+IF(AND($J8&gt;BF$4,$J8&lt;=BG$4,$K8&gt;BG$4),NETWORKDAYS.INTL($J8,(BG$4),1,(Holidays!$A$1:$A$248)),0)+IF(AND($J8&lt;BF$4,$K8&lt;BG$4,$K8&gt;BF$4),NETWORKDAYS.INTL(BF$4+1,$K8,1,(Holidays!$A$1:$A$248)),0)+IF(AND($J8&lt;=BF$4,$K8&gt;=BG$4,$K8&gt;BF$4),NETWORKDAYS.INTL(BF$4+1,(BG$4),1,(Holidays!$A$1:$A$248)),0))*$M8,"")</f>
        <v>0</v>
      </c>
      <c r="BH8" s="190">
        <f ca="1">IFERROR((IF(AND($J8&gt;BG$4,$J8&lt;=BH$4,$K8&lt;=BH$4),NETWORKDAYS.INTL($J8,$K8,1,(Holidays!$A$1:$A$248)),0)+IF(AND($J8&gt;BG$4,$J8&lt;=BH$4,$K8&gt;BH$4),NETWORKDAYS.INTL($J8,(BH$4),1,(Holidays!$A$1:$A$248)),0)+IF(AND($J8&lt;BG$4,$K8&lt;BH$4,$K8&gt;BG$4),NETWORKDAYS.INTL(BG$4+1,$K8,1,(Holidays!$A$1:$A$248)),0)+IF(AND($J8&lt;=BG$4,$K8&gt;=BH$4,$K8&gt;BG$4),NETWORKDAYS.INTL(BG$4+1,(BH$4),1,(Holidays!$A$1:$A$248)),0))*$M8,"")</f>
        <v>0</v>
      </c>
      <c r="BI8" s="192">
        <f ca="1">IFERROR((IF(AND($J8&gt;BH$4,$J8&lt;=BI$4,$K8&lt;=BI$4),NETWORKDAYS.INTL($J8,$K8,1,(Holidays!$A$1:$A$248)),0)+IF(AND($J8&gt;BH$4,$J8&lt;=BI$4,$K8&gt;BI$4),NETWORKDAYS.INTL($J8,(BI$4),1,(Holidays!$A$1:$A$248)),0)+IF(AND($J8&lt;BH$4,$K8&lt;BI$4,$K8&gt;BH$4),NETWORKDAYS.INTL(BH$4+1,$K8,1,(Holidays!$A$1:$A$248)),0)+IF(AND($J8&lt;=BH$4,$K8&gt;=BI$4,$K8&gt;BH$4),NETWORKDAYS.INTL(BH$4+1,(BI$4),1,(Holidays!$A$1:$A$248)),0))*$M8,"")</f>
        <v>0</v>
      </c>
      <c r="BJ8" s="321">
        <f ca="1">IFERROR((IF(AND($J8&gt;BI$4,$J8&lt;=BJ$4,$K8&lt;=BJ$4),NETWORKDAYS.INTL($J8,$K8,1,(Holidays!$A$1:$A$248)),0)+IF(AND($J8&gt;BI$4,$J8&lt;=BJ$4,$K8&gt;BJ$4),NETWORKDAYS.INTL($J8,(BJ$4),1,(Holidays!$A$1:$A$248)),0)+IF(AND($J8&lt;BI$4,$K8&lt;BJ$4,$K8&gt;BI$4),NETWORKDAYS.INTL(BI$4+1,$K8,1,(Holidays!$A$1:$A$248)),0)+IF(AND($J8&lt;=BI$4,$K8&gt;=BJ$4,$K8&gt;BI$4),NETWORKDAYS.INTL(BI$4+1,(BJ$4),1,(Holidays!$A$1:$A$248)),0))*$M8,"")</f>
        <v>0</v>
      </c>
      <c r="BK8" s="190">
        <f ca="1">IFERROR((IF(AND($J8&gt;BJ$4,$J8&lt;=BK$4,$K8&lt;=BK$4),NETWORKDAYS.INTL($J8,$K8,1,(Holidays!$A$1:$A$248)),0)+IF(AND($J8&gt;BJ$4,$J8&lt;=BK$4,$K8&gt;BK$4),NETWORKDAYS.INTL($J8,(BK$4),1,(Holidays!$A$1:$A$248)),0)+IF(AND($J8&lt;BJ$4,$K8&lt;BK$4,$K8&gt;BJ$4),NETWORKDAYS.INTL(BJ$4+1,$K8,1,(Holidays!$A$1:$A$248)),0)+IF(AND($J8&lt;=BJ$4,$K8&gt;=BK$4,$K8&gt;BJ$4),NETWORKDAYS.INTL(BJ$4+1,(BK$4),1,(Holidays!$A$1:$A$248)),0))*$M8,"")</f>
        <v>0</v>
      </c>
      <c r="BL8" s="192">
        <f ca="1">IFERROR((IF(AND($J8&gt;BK$4,$J8&lt;=BL$4,$K8&lt;=BL$4),NETWORKDAYS.INTL($J8,$K8,1,(Holidays!$A$1:$A$248)),0)+IF(AND($J8&gt;BK$4,$J8&lt;=BL$4,$K8&gt;BL$4),NETWORKDAYS.INTL($J8,(BL$4),1,(Holidays!$A$1:$A$248)),0)+IF(AND($J8&lt;BK$4,$K8&lt;BL$4,$K8&gt;BK$4),NETWORKDAYS.INTL(BK$4+1,$K8,1,(Holidays!$A$1:$A$248)),0)+IF(AND($J8&lt;=BK$4,$K8&gt;=BL$4,$K8&gt;BK$4),NETWORKDAYS.INTL(BK$4+1,(BL$4),1,(Holidays!$A$1:$A$248)),0))*$M8,"")</f>
        <v>0</v>
      </c>
      <c r="BM8" s="321">
        <f ca="1">IFERROR((IF(AND($J8&gt;BL$4,$J8&lt;=BM$4,$K8&lt;=BM$4),NETWORKDAYS.INTL($J8,$K8,1,(Holidays!$A$1:$A$248)),0)+IF(AND($J8&gt;BL$4,$J8&lt;=BM$4,$K8&gt;BM$4),NETWORKDAYS.INTL($J8,(BM$4),1,(Holidays!$A$1:$A$248)),0)+IF(AND($J8&lt;BL$4,$K8&lt;BM$4,$K8&gt;BL$4),NETWORKDAYS.INTL(BL$4+1,$K8,1,(Holidays!$A$1:$A$248)),0)+IF(AND($J8&lt;=BL$4,$K8&gt;=BM$4,$K8&gt;BL$4),NETWORKDAYS.INTL(BL$4+1,(BM$4),1,(Holidays!$A$1:$A$248)),0))*$M8,"")</f>
        <v>0</v>
      </c>
      <c r="BN8" s="190">
        <f ca="1">IFERROR((IF(AND($J8&gt;BM$4,$J8&lt;=BN$4,$K8&lt;=BN$4),NETWORKDAYS.INTL($J8,$K8,1,(Holidays!$A$1:$A$248)),0)+IF(AND($J8&gt;BM$4,$J8&lt;=BN$4,$K8&gt;BN$4),NETWORKDAYS.INTL($J8,(BN$4),1,(Holidays!$A$1:$A$248)),0)+IF(AND($J8&lt;BM$4,$K8&lt;BN$4,$K8&gt;BM$4),NETWORKDAYS.INTL(BM$4+1,$K8,1,(Holidays!$A$1:$A$248)),0)+IF(AND($J8&lt;=BM$4,$K8&gt;=BN$4,$K8&gt;BM$4),NETWORKDAYS.INTL(BM$4+1,(BN$4),1,(Holidays!$A$1:$A$248)),0))*$M8,"")</f>
        <v>0</v>
      </c>
      <c r="BO8" s="192">
        <f ca="1">IFERROR((IF(AND($J8&gt;BN$4,$J8&lt;=BO$4,$K8&lt;=BO$4),NETWORKDAYS.INTL($J8,$K8,1,(Holidays!$A$1:$A$248)),0)+IF(AND($J8&gt;BN$4,$J8&lt;=BO$4,$K8&gt;BO$4),NETWORKDAYS.INTL($J8,(BO$4),1,(Holidays!$A$1:$A$248)),0)+IF(AND($J8&lt;BN$4,$K8&lt;BO$4,$K8&gt;BN$4),NETWORKDAYS.INTL(BN$4+1,$K8,1,(Holidays!$A$1:$A$248)),0)+IF(AND($J8&lt;=BN$4,$K8&gt;=BO$4,$K8&gt;BN$4),NETWORKDAYS.INTL(BN$4+1,(BO$4),1,(Holidays!$A$1:$A$248)),0))*$M8,"")</f>
        <v>0</v>
      </c>
      <c r="BP8" s="321">
        <f ca="1">IFERROR((IF(AND($J8&gt;BO$4,$J8&lt;=BP$4,$K8&lt;=BP$4),NETWORKDAYS.INTL($J8,$K8,1,(Holidays!$A$1:$A$248)),0)+IF(AND($J8&gt;BO$4,$J8&lt;=BP$4,$K8&gt;BP$4),NETWORKDAYS.INTL($J8,(BP$4),1,(Holidays!$A$1:$A$248)),0)+IF(AND($J8&lt;BO$4,$K8&lt;BP$4,$K8&gt;BO$4),NETWORKDAYS.INTL(BO$4+1,$K8,1,(Holidays!$A$1:$A$248)),0)+IF(AND($J8&lt;=BO$4,$K8&gt;=BP$4,$K8&gt;BO$4),NETWORKDAYS.INTL(BO$4+1,(BP$4),1,(Holidays!$A$1:$A$248)),0))*$M8,"")</f>
        <v>0</v>
      </c>
      <c r="BQ8" s="190">
        <f ca="1">IFERROR((IF(AND($J8&gt;BP$4,$J8&lt;=BQ$4,$K8&lt;=BQ$4),NETWORKDAYS.INTL($J8,$K8,1,(Holidays!$A$1:$A$248)),0)+IF(AND($J8&gt;BP$4,$J8&lt;=BQ$4,$K8&gt;BQ$4),NETWORKDAYS.INTL($J8,(BQ$4),1,(Holidays!$A$1:$A$248)),0)+IF(AND($J8&lt;BP$4,$K8&lt;BQ$4,$K8&gt;BP$4),NETWORKDAYS.INTL(BP$4+1,$K8,1,(Holidays!$A$1:$A$248)),0)+IF(AND($J8&lt;=BP$4,$K8&gt;=BQ$4,$K8&gt;BP$4),NETWORKDAYS.INTL(BP$4+1,(BQ$4),1,(Holidays!$A$1:$A$248)),0))*$M8,"")</f>
        <v>0</v>
      </c>
      <c r="BR8" s="192">
        <f ca="1">IFERROR((IF(AND($J8&gt;BQ$4,$J8&lt;=BR$4,$K8&lt;=BR$4),NETWORKDAYS.INTL($J8,$K8,1,(Holidays!$A$1:$A$248)),0)+IF(AND($J8&gt;BQ$4,$J8&lt;=BR$4,$K8&gt;BR$4),NETWORKDAYS.INTL($J8,(BR$4),1,(Holidays!$A$1:$A$248)),0)+IF(AND($J8&lt;BQ$4,$K8&lt;BR$4,$K8&gt;BQ$4),NETWORKDAYS.INTL(BQ$4+1,$K8,1,(Holidays!$A$1:$A$248)),0)+IF(AND($J8&lt;=BQ$4,$K8&gt;=BR$4,$K8&gt;BQ$4),NETWORKDAYS.INTL(BQ$4+1,(BR$4),1,(Holidays!$A$1:$A$248)),0))*$M8,"")</f>
        <v>0</v>
      </c>
      <c r="BS8" s="321">
        <f ca="1">IFERROR((IF(AND($J8&gt;BR$4,$J8&lt;=BS$4,$K8&lt;=BS$4),NETWORKDAYS.INTL($J8,$K8,1,(Holidays!$A$1:$A$248)),0)+IF(AND($J8&gt;BR$4,$J8&lt;=BS$4,$K8&gt;BS$4),NETWORKDAYS.INTL($J8,(BS$4),1,(Holidays!$A$1:$A$248)),0)+IF(AND($J8&lt;BR$4,$K8&lt;BS$4,$K8&gt;BR$4),NETWORKDAYS.INTL(BR$4+1,$K8,1,(Holidays!$A$1:$A$248)),0)+IF(AND($J8&lt;=BR$4,$K8&gt;=BS$4,$K8&gt;BR$4),NETWORKDAYS.INTL(BR$4+1,(BS$4),1,(Holidays!$A$1:$A$248)),0))*$M8,"")</f>
        <v>0</v>
      </c>
      <c r="BT8" s="190">
        <f ca="1">IFERROR((IF(AND($J8&gt;BS$4,$J8&lt;=BT$4,$K8&lt;=BT$4),NETWORKDAYS.INTL($J8,$K8,1,(Holidays!$A$1:$A$248)),0)+IF(AND($J8&gt;BS$4,$J8&lt;=BT$4,$K8&gt;BT$4),NETWORKDAYS.INTL($J8,(BT$4),1,(Holidays!$A$1:$A$248)),0)+IF(AND($J8&lt;BS$4,$K8&lt;BT$4,$K8&gt;BS$4),NETWORKDAYS.INTL(BS$4+1,$K8,1,(Holidays!$A$1:$A$248)),0)+IF(AND($J8&lt;=BS$4,$K8&gt;=BT$4,$K8&gt;BS$4),NETWORKDAYS.INTL(BS$4+1,(BT$4),1,(Holidays!$A$1:$A$248)),0))*$M8,"")</f>
        <v>0</v>
      </c>
      <c r="BU8" s="192">
        <f ca="1">IFERROR((IF(AND($J8&gt;BT$4,$J8&lt;=BU$4,$K8&lt;=BU$4),NETWORKDAYS.INTL($J8,$K8,1,(Holidays!$A$1:$A$248)),0)+IF(AND($J8&gt;BT$4,$J8&lt;=BU$4,$K8&gt;BU$4),NETWORKDAYS.INTL($J8,(BU$4),1,(Holidays!$A$1:$A$248)),0)+IF(AND($J8&lt;BT$4,$K8&lt;BU$4,$K8&gt;BT$4),NETWORKDAYS.INTL(BT$4+1,$K8,1,(Holidays!$A$1:$A$248)),0)+IF(AND($J8&lt;=BT$4,$K8&gt;=BU$4,$K8&gt;BT$4),NETWORKDAYS.INTL(BT$4+1,(BU$4),1,(Holidays!$A$1:$A$248)),0))*$M8,"")</f>
        <v>0</v>
      </c>
      <c r="BV8" s="321">
        <f ca="1">IFERROR((IF(AND($J8&gt;BU$4,$J8&lt;=BV$4,$K8&lt;=BV$4),NETWORKDAYS.INTL($J8,$K8,1,(Holidays!$A$1:$A$248)),0)+IF(AND($J8&gt;BU$4,$J8&lt;=BV$4,$K8&gt;BV$4),NETWORKDAYS.INTL($J8,(BV$4),1,(Holidays!$A$1:$A$248)),0)+IF(AND($J8&lt;BU$4,$K8&lt;BV$4,$K8&gt;BU$4),NETWORKDAYS.INTL(BU$4+1,$K8,1,(Holidays!$A$1:$A$248)),0)+IF(AND($J8&lt;=BU$4,$K8&gt;=BV$4,$K8&gt;BU$4),NETWORKDAYS.INTL(BU$4+1,(BV$4),1,(Holidays!$A$1:$A$248)),0))*$M8,"")</f>
        <v>0</v>
      </c>
      <c r="BW8" s="190">
        <f ca="1">IFERROR((IF(AND($J8&gt;BV$4,$J8&lt;=BW$4,$K8&lt;=BW$4),NETWORKDAYS.INTL($J8,$K8,1,(Holidays!$A$1:$A$248)),0)+IF(AND($J8&gt;BV$4,$J8&lt;=BW$4,$K8&gt;BW$4),NETWORKDAYS.INTL($J8,(BW$4),1,(Holidays!$A$1:$A$248)),0)+IF(AND($J8&lt;BV$4,$K8&lt;BW$4,$K8&gt;BV$4),NETWORKDAYS.INTL(BV$4+1,$K8,1,(Holidays!$A$1:$A$248)),0)+IF(AND($J8&lt;=BV$4,$K8&gt;=BW$4,$K8&gt;BV$4),NETWORKDAYS.INTL(BV$4+1,(BW$4),1,(Holidays!$A$1:$A$248)),0))*$M8,"")</f>
        <v>0</v>
      </c>
      <c r="BX8" s="192">
        <f ca="1">IFERROR((IF(AND($J8&gt;BW$4,$J8&lt;=BX$4,$K8&lt;=BX$4),NETWORKDAYS.INTL($J8,$K8,1,(Holidays!$A$1:$A$248)),0)+IF(AND($J8&gt;BW$4,$J8&lt;=BX$4,$K8&gt;BX$4),NETWORKDAYS.INTL($J8,(BX$4),1,(Holidays!$A$1:$A$248)),0)+IF(AND($J8&lt;BW$4,$K8&lt;BX$4,$K8&gt;BW$4),NETWORKDAYS.INTL(BW$4+1,$K8,1,(Holidays!$A$1:$A$248)),0)+IF(AND($J8&lt;=BW$4,$K8&gt;=BX$4,$K8&gt;BW$4),NETWORKDAYS.INTL(BW$4+1,(BX$4),1,(Holidays!$A$1:$A$248)),0))*$M8,"")</f>
        <v>0</v>
      </c>
      <c r="BY8" s="321">
        <f ca="1">IFERROR((IF(AND($J8&gt;BX$4,$J8&lt;=BY$4,$K8&lt;=BY$4),NETWORKDAYS.INTL($J8,$K8,1,(Holidays!$A$1:$A$248)),0)+IF(AND($J8&gt;BX$4,$J8&lt;=BY$4,$K8&gt;BY$4),NETWORKDAYS.INTL($J8,(BY$4),1,(Holidays!$A$1:$A$248)),0)+IF(AND($J8&lt;BX$4,$K8&lt;BY$4,$K8&gt;BX$4),NETWORKDAYS.INTL(BX$4+1,$K8,1,(Holidays!$A$1:$A$248)),0)+IF(AND($J8&lt;=BX$4,$K8&gt;=BY$4,$K8&gt;BX$4),NETWORKDAYS.INTL(BX$4+1,(BY$4),1,(Holidays!$A$1:$A$248)),0))*$M8,"")</f>
        <v>0</v>
      </c>
      <c r="BZ8" s="190">
        <f ca="1">IFERROR((IF(AND($J8&gt;BY$4,$J8&lt;=BZ$4,$K8&lt;=BZ$4),NETWORKDAYS.INTL($J8,$K8,1,(Holidays!$A$1:$A$248)),0)+IF(AND($J8&gt;BY$4,$J8&lt;=BZ$4,$K8&gt;BZ$4),NETWORKDAYS.INTL($J8,(BZ$4),1,(Holidays!$A$1:$A$248)),0)+IF(AND($J8&lt;BY$4,$K8&lt;BZ$4,$K8&gt;BY$4),NETWORKDAYS.INTL(BY$4+1,$K8,1,(Holidays!$A$1:$A$248)),0)+IF(AND($J8&lt;=BY$4,$K8&gt;=BZ$4,$K8&gt;BY$4),NETWORKDAYS.INTL(BY$4+1,(BZ$4),1,(Holidays!$A$1:$A$248)),0))*$M8,"")</f>
        <v>0</v>
      </c>
      <c r="CA8" s="192">
        <f ca="1">IFERROR((IF(AND($J8&gt;BZ$4,$J8&lt;=CA$4,$K8&lt;=CA$4),NETWORKDAYS.INTL($J8,$K8,1,(Holidays!$A$1:$A$248)),0)+IF(AND($J8&gt;BZ$4,$J8&lt;=CA$4,$K8&gt;CA$4),NETWORKDAYS.INTL($J8,(CA$4),1,(Holidays!$A$1:$A$248)),0)+IF(AND($J8&lt;BZ$4,$K8&lt;CA$4,$K8&gt;BZ$4),NETWORKDAYS.INTL(BZ$4+1,$K8,1,(Holidays!$A$1:$A$248)),0)+IF(AND($J8&lt;=BZ$4,$K8&gt;=CA$4,$K8&gt;BZ$4),NETWORKDAYS.INTL(BZ$4+1,(CA$4),1,(Holidays!$A$1:$A$248)),0))*$M8,"")</f>
        <v>0</v>
      </c>
      <c r="CB8" s="321">
        <f ca="1">IFERROR((IF(AND($J8&gt;CA$4,$J8&lt;=CB$4,$K8&lt;=CB$4),NETWORKDAYS.INTL($J8,$K8,1,(Holidays!$A$1:$A$248)),0)+IF(AND($J8&gt;CA$4,$J8&lt;=CB$4,$K8&gt;CB$4),NETWORKDAYS.INTL($J8,(CB$4),1,(Holidays!$A$1:$A$248)),0)+IF(AND($J8&lt;CA$4,$K8&lt;CB$4,$K8&gt;CA$4),NETWORKDAYS.INTL(CA$4+1,$K8,1,(Holidays!$A$1:$A$248)),0)+IF(AND($J8&lt;=CA$4,$K8&gt;=CB$4,$K8&gt;CA$4),NETWORKDAYS.INTL(CA$4+1,(CB$4),1,(Holidays!$A$1:$A$248)),0))*$M8,"")</f>
        <v>0</v>
      </c>
      <c r="CC8" s="190">
        <f ca="1">IFERROR((IF(AND($J8&gt;CB$4,$J8&lt;=CC$4,$K8&lt;=CC$4),NETWORKDAYS.INTL($J8,$K8,1,(Holidays!$A$1:$A$248)),0)+IF(AND($J8&gt;CB$4,$J8&lt;=CC$4,$K8&gt;CC$4),NETWORKDAYS.INTL($J8,(CC$4),1,(Holidays!$A$1:$A$248)),0)+IF(AND($J8&lt;CB$4,$K8&lt;CC$4,$K8&gt;CB$4),NETWORKDAYS.INTL(CB$4+1,$K8,1,(Holidays!$A$1:$A$248)),0)+IF(AND($J8&lt;=CB$4,$K8&gt;=CC$4,$K8&gt;CB$4),NETWORKDAYS.INTL(CB$4+1,(CC$4),1,(Holidays!$A$1:$A$248)),0))*$M8,"")</f>
        <v>0</v>
      </c>
      <c r="CD8" s="192">
        <f ca="1">IFERROR((IF(AND($J8&gt;CC$4,$J8&lt;=CD$4,$K8&lt;=CD$4),NETWORKDAYS.INTL($J8,$K8,1,(Holidays!$A$1:$A$248)),0)+IF(AND($J8&gt;CC$4,$J8&lt;=CD$4,$K8&gt;CD$4),NETWORKDAYS.INTL($J8,(CD$4),1,(Holidays!$A$1:$A$248)),0)+IF(AND($J8&lt;CC$4,$K8&lt;CD$4,$K8&gt;CC$4),NETWORKDAYS.INTL(CC$4+1,$K8,1,(Holidays!$A$1:$A$248)),0)+IF(AND($J8&lt;=CC$4,$K8&gt;=CD$4,$K8&gt;CC$4),NETWORKDAYS.INTL(CC$4+1,(CD$4),1,(Holidays!$A$1:$A$248)),0))*$M8,"")</f>
        <v>0</v>
      </c>
      <c r="CE8" s="321">
        <f ca="1">IFERROR((IF(AND($J8&gt;CD$4,$J8&lt;=CE$4,$K8&lt;=CE$4),NETWORKDAYS.INTL($J8,$K8,1,(Holidays!$A$1:$A$248)),0)+IF(AND($J8&gt;CD$4,$J8&lt;=CE$4,$K8&gt;CE$4),NETWORKDAYS.INTL($J8,(CE$4),1,(Holidays!$A$1:$A$248)),0)+IF(AND($J8&lt;CD$4,$K8&lt;CE$4,$K8&gt;CD$4),NETWORKDAYS.INTL(CD$4+1,$K8,1,(Holidays!$A$1:$A$248)),0)+IF(AND($J8&lt;=CD$4,$K8&gt;=CE$4,$K8&gt;CD$4),NETWORKDAYS.INTL(CD$4+1,(CE$4),1,(Holidays!$A$1:$A$248)),0))*$M8,"")</f>
        <v>0</v>
      </c>
      <c r="CF8" s="190">
        <f ca="1">IFERROR((IF(AND($J8&gt;CE$4,$J8&lt;=CF$4,$K8&lt;=CF$4),NETWORKDAYS.INTL($J8,$K8,1,(Holidays!$A$1:$A$248)),0)+IF(AND($J8&gt;CE$4,$J8&lt;=CF$4,$K8&gt;CF$4),NETWORKDAYS.INTL($J8,(CF$4),1,(Holidays!$A$1:$A$248)),0)+IF(AND($J8&lt;CE$4,$K8&lt;CF$4,$K8&gt;CE$4),NETWORKDAYS.INTL(CE$4+1,$K8,1,(Holidays!$A$1:$A$248)),0)+IF(AND($J8&lt;=CE$4,$K8&gt;=CF$4,$K8&gt;CE$4),NETWORKDAYS.INTL(CE$4+1,(CF$4),1,(Holidays!$A$1:$A$248)),0))*$M8,"")</f>
        <v>0</v>
      </c>
      <c r="CG8" s="192">
        <f ca="1">IFERROR((IF(AND($J8&gt;CF$4,$J8&lt;=CG$4,$K8&lt;=CG$4),NETWORKDAYS.INTL($J8,$K8,1,(Holidays!$A$1:$A$248)),0)+IF(AND($J8&gt;CF$4,$J8&lt;=CG$4,$K8&gt;CG$4),NETWORKDAYS.INTL($J8,(CG$4),1,(Holidays!$A$1:$A$248)),0)+IF(AND($J8&lt;CF$4,$K8&lt;CG$4,$K8&gt;CF$4),NETWORKDAYS.INTL(CF$4+1,$K8,1,(Holidays!$A$1:$A$248)),0)+IF(AND($J8&lt;=CF$4,$K8&gt;=CG$4,$K8&gt;CF$4),NETWORKDAYS.INTL(CF$4+1,(CG$4),1,(Holidays!$A$1:$A$248)),0))*$M8,"")</f>
        <v>0</v>
      </c>
      <c r="CH8" s="321">
        <f ca="1">IFERROR((IF(AND($J8&gt;CG$4,$J8&lt;=CH$4,$K8&lt;=CH$4),NETWORKDAYS.INTL($J8,$K8,1,(Holidays!$A$1:$A$248)),0)+IF(AND($J8&gt;CG$4,$J8&lt;=CH$4,$K8&gt;CH$4),NETWORKDAYS.INTL($J8,(CH$4),1,(Holidays!$A$1:$A$248)),0)+IF(AND($J8&lt;CG$4,$K8&lt;CH$4,$K8&gt;CG$4),NETWORKDAYS.INTL(CG$4+1,$K8,1,(Holidays!$A$1:$A$248)),0)+IF(AND($J8&lt;=CG$4,$K8&gt;=CH$4,$K8&gt;CG$4),NETWORKDAYS.INTL(CG$4+1,(CH$4),1,(Holidays!$A$1:$A$248)),0))*$M8,"")</f>
        <v>0</v>
      </c>
      <c r="CI8" s="190">
        <f ca="1">IFERROR((IF(AND($J8&gt;CH$4,$J8&lt;=CI$4,$K8&lt;=CI$4),NETWORKDAYS.INTL($J8,$K8,1,(Holidays!$A$1:$A$248)),0)+IF(AND($J8&gt;CH$4,$J8&lt;=CI$4,$K8&gt;CI$4),NETWORKDAYS.INTL($J8,(CI$4),1,(Holidays!$A$1:$A$248)),0)+IF(AND($J8&lt;CH$4,$K8&lt;CI$4,$K8&gt;CH$4),NETWORKDAYS.INTL(CH$4+1,$K8,1,(Holidays!$A$1:$A$248)),0)+IF(AND($J8&lt;=CH$4,$K8&gt;=CI$4,$K8&gt;CH$4),NETWORKDAYS.INTL(CH$4+1,(CI$4),1,(Holidays!$A$1:$A$248)),0))*$M8,"")</f>
        <v>0</v>
      </c>
      <c r="CJ8" s="192">
        <f ca="1">IFERROR((IF(AND($J8&gt;CI$4,$J8&lt;=CJ$4,$K8&lt;=CJ$4),NETWORKDAYS.INTL($J8,$K8,1,(Holidays!$A$1:$A$248)),0)+IF(AND($J8&gt;CI$4,$J8&lt;=CJ$4,$K8&gt;CJ$4),NETWORKDAYS.INTL($J8,(CJ$4),1,(Holidays!$A$1:$A$248)),0)+IF(AND($J8&lt;CI$4,$K8&lt;CJ$4,$K8&gt;CI$4),NETWORKDAYS.INTL(CI$4+1,$K8,1,(Holidays!$A$1:$A$248)),0)+IF(AND($J8&lt;=CI$4,$K8&gt;=CJ$4,$K8&gt;CI$4),NETWORKDAYS.INTL(CI$4+1,(CJ$4),1,(Holidays!$A$1:$A$248)),0))*$M8,"")</f>
        <v>0</v>
      </c>
      <c r="CK8" s="321">
        <f ca="1">IFERROR((IF(AND($J8&gt;CJ$4,$J8&lt;=CK$4,$K8&lt;=CK$4),NETWORKDAYS.INTL($J8,$K8,1,(Holidays!$A$1:$A$248)),0)+IF(AND($J8&gt;CJ$4,$J8&lt;=CK$4,$K8&gt;CK$4),NETWORKDAYS.INTL($J8,(CK$4),1,(Holidays!$A$1:$A$248)),0)+IF(AND($J8&lt;CJ$4,$K8&lt;CK$4,$K8&gt;CJ$4),NETWORKDAYS.INTL(CJ$4+1,$K8,1,(Holidays!$A$1:$A$248)),0)+IF(AND($J8&lt;=CJ$4,$K8&gt;=CK$4,$K8&gt;CJ$4),NETWORKDAYS.INTL(CJ$4+1,(CK$4),1,(Holidays!$A$1:$A$248)),0))*$M8,"")</f>
        <v>0</v>
      </c>
      <c r="CL8" s="190">
        <f ca="1">IFERROR((IF(AND($J8&gt;CK$4,$J8&lt;=CL$4,$K8&lt;=CL$4),NETWORKDAYS.INTL($J8,$K8,1,(Holidays!$A$1:$A$248)),0)+IF(AND($J8&gt;CK$4,$J8&lt;=CL$4,$K8&gt;CL$4),NETWORKDAYS.INTL($J8,(CL$4),1,(Holidays!$A$1:$A$248)),0)+IF(AND($J8&lt;CK$4,$K8&lt;CL$4,$K8&gt;CK$4),NETWORKDAYS.INTL(CK$4+1,$K8,1,(Holidays!$A$1:$A$248)),0)+IF(AND($J8&lt;=CK$4,$K8&gt;=CL$4,$K8&gt;CK$4),NETWORKDAYS.INTL(CK$4+1,(CL$4),1,(Holidays!$A$1:$A$248)),0))*$M8,"")</f>
        <v>0</v>
      </c>
      <c r="CM8" s="192">
        <f ca="1">IFERROR((IF(AND($J8&gt;CL$4,$J8&lt;=CM$4,$K8&lt;=CM$4),NETWORKDAYS.INTL($J8,$K8,1,(Holidays!$A$1:$A$248)),0)+IF(AND($J8&gt;CL$4,$J8&lt;=CM$4,$K8&gt;CM$4),NETWORKDAYS.INTL($J8,(CM$4),1,(Holidays!$A$1:$A$248)),0)+IF(AND($J8&lt;CL$4,$K8&lt;CM$4,$K8&gt;CL$4),NETWORKDAYS.INTL(CL$4+1,$K8,1,(Holidays!$A$1:$A$248)),0)+IF(AND($J8&lt;=CL$4,$K8&gt;=CM$4,$K8&gt;CL$4),NETWORKDAYS.INTL(CL$4+1,(CM$4),1,(Holidays!$A$1:$A$248)),0))*$M8,"")</f>
        <v>0</v>
      </c>
      <c r="CN8" s="321">
        <f ca="1">IFERROR((IF(AND($J8&gt;CM$4,$J8&lt;=CN$4,$K8&lt;=CN$4),NETWORKDAYS.INTL($J8,$K8,1,(Holidays!$A$1:$A$248)),0)+IF(AND($J8&gt;CM$4,$J8&lt;=CN$4,$K8&gt;CN$4),NETWORKDAYS.INTL($J8,(CN$4),1,(Holidays!$A$1:$A$248)),0)+IF(AND($J8&lt;CM$4,$K8&lt;CN$4,$K8&gt;CM$4),NETWORKDAYS.INTL(CM$4+1,$K8,1,(Holidays!$A$1:$A$248)),0)+IF(AND($J8&lt;=CM$4,$K8&gt;=CN$4,$K8&gt;CM$4),NETWORKDAYS.INTL(CM$4+1,(CN$4),1,(Holidays!$A$1:$A$248)),0))*$M8,"")</f>
        <v>0</v>
      </c>
      <c r="CO8" s="190">
        <f ca="1">IFERROR((IF(AND($J8&gt;CN$4,$J8&lt;=CO$4,$K8&lt;=CO$4),NETWORKDAYS.INTL($J8,$K8,1,(Holidays!$A$1:$A$248)),0)+IF(AND($J8&gt;CN$4,$J8&lt;=CO$4,$K8&gt;CO$4),NETWORKDAYS.INTL($J8,(CO$4),1,(Holidays!$A$1:$A$248)),0)+IF(AND($J8&lt;CN$4,$K8&lt;CO$4,$K8&gt;CN$4),NETWORKDAYS.INTL(CN$4+1,$K8,1,(Holidays!$A$1:$A$248)),0)+IF(AND($J8&lt;=CN$4,$K8&gt;=CO$4,$K8&gt;CN$4),NETWORKDAYS.INTL(CN$4+1,(CO$4),1,(Holidays!$A$1:$A$248)),0))*$M8,"")</f>
        <v>0</v>
      </c>
      <c r="CP8" s="192">
        <f ca="1">IFERROR((IF(AND($J8&gt;CO$4,$J8&lt;=CP$4,$K8&lt;=CP$4),NETWORKDAYS.INTL($J8,$K8,1,(Holidays!$A$1:$A$248)),0)+IF(AND($J8&gt;CO$4,$J8&lt;=CP$4,$K8&gt;CP$4),NETWORKDAYS.INTL($J8,(CP$4),1,(Holidays!$A$1:$A$248)),0)+IF(AND($J8&lt;CO$4,$K8&lt;CP$4,$K8&gt;CO$4),NETWORKDAYS.INTL(CO$4+1,$K8,1,(Holidays!$A$1:$A$248)),0)+IF(AND($J8&lt;=CO$4,$K8&gt;=CP$4,$K8&gt;CO$4),NETWORKDAYS.INTL(CO$4+1,(CP$4),1,(Holidays!$A$1:$A$248)),0))*$M8,"")</f>
        <v>0</v>
      </c>
      <c r="CQ8" s="321">
        <f ca="1">IFERROR((IF(AND($J8&gt;CP$4,$J8&lt;=CQ$4,$K8&lt;=CQ$4),NETWORKDAYS.INTL($J8,$K8,1,(Holidays!$A$1:$A$248)),0)+IF(AND($J8&gt;CP$4,$J8&lt;=CQ$4,$K8&gt;CQ$4),NETWORKDAYS.INTL($J8,(CQ$4),1,(Holidays!$A$1:$A$248)),0)+IF(AND($J8&lt;CP$4,$K8&lt;CQ$4,$K8&gt;CP$4),NETWORKDAYS.INTL(CP$4+1,$K8,1,(Holidays!$A$1:$A$248)),0)+IF(AND($J8&lt;=CP$4,$K8&gt;=CQ$4,$K8&gt;CP$4),NETWORKDAYS.INTL(CP$4+1,(CQ$4),1,(Holidays!$A$1:$A$248)),0))*$M8,"")</f>
        <v>0</v>
      </c>
      <c r="CR8" s="190">
        <f ca="1">IFERROR((IF(AND($J8&gt;CQ$4,$J8&lt;=CR$4,$K8&lt;=CR$4),NETWORKDAYS.INTL($J8,$K8,1,(Holidays!$A$1:$A$248)),0)+IF(AND($J8&gt;CQ$4,$J8&lt;=CR$4,$K8&gt;CR$4),NETWORKDAYS.INTL($J8,(CR$4),1,(Holidays!$A$1:$A$248)),0)+IF(AND($J8&lt;CQ$4,$K8&lt;CR$4,$K8&gt;CQ$4),NETWORKDAYS.INTL(CQ$4+1,$K8,1,(Holidays!$A$1:$A$248)),0)+IF(AND($J8&lt;=CQ$4,$K8&gt;=CR$4,$K8&gt;CQ$4),NETWORKDAYS.INTL(CQ$4+1,(CR$4),1,(Holidays!$A$1:$A$248)),0))*$M8,"")</f>
        <v>0</v>
      </c>
      <c r="CS8" s="192">
        <f ca="1">IFERROR((IF(AND($J8&gt;CR$4,$J8&lt;=CS$4,$K8&lt;=CS$4),NETWORKDAYS.INTL($J8,$K8,1,(Holidays!$A$1:$A$248)),0)+IF(AND($J8&gt;CR$4,$J8&lt;=CS$4,$K8&gt;CS$4),NETWORKDAYS.INTL($J8,(CS$4),1,(Holidays!$A$1:$A$248)),0)+IF(AND($J8&lt;CR$4,$K8&lt;CS$4,$K8&gt;CR$4),NETWORKDAYS.INTL(CR$4+1,$K8,1,(Holidays!$A$1:$A$248)),0)+IF(AND($J8&lt;=CR$4,$K8&gt;=CS$4,$K8&gt;CR$4),NETWORKDAYS.INTL(CR$4+1,(CS$4),1,(Holidays!$A$1:$A$248)),0))*$M8,"")</f>
        <v>0</v>
      </c>
      <c r="CT8" s="321">
        <f ca="1">IFERROR((IF(AND($J8&gt;CS$4,$J8&lt;=CT$4,$K8&lt;=CT$4),NETWORKDAYS.INTL($J8,$K8,1,(Holidays!$A$1:$A$248)),0)+IF(AND($J8&gt;CS$4,$J8&lt;=CT$4,$K8&gt;CT$4),NETWORKDAYS.INTL($J8,(CT$4),1,(Holidays!$A$1:$A$248)),0)+IF(AND($J8&lt;CS$4,$K8&lt;CT$4,$K8&gt;CS$4),NETWORKDAYS.INTL(CS$4+1,$K8,1,(Holidays!$A$1:$A$248)),0)+IF(AND($J8&lt;=CS$4,$K8&gt;=CT$4,$K8&gt;CS$4),NETWORKDAYS.INTL(CS$4+1,(CT$4),1,(Holidays!$A$1:$A$248)),0))*$M8,"")</f>
        <v>0</v>
      </c>
      <c r="CU8" s="190">
        <f ca="1">IFERROR((IF(AND($J8&gt;CT$4,$J8&lt;=CU$4,$K8&lt;=CU$4),NETWORKDAYS.INTL($J8,$K8,1,(Holidays!$A$1:$A$248)),0)+IF(AND($J8&gt;CT$4,$J8&lt;=CU$4,$K8&gt;CU$4),NETWORKDAYS.INTL($J8,(CU$4),1,(Holidays!$A$1:$A$248)),0)+IF(AND($J8&lt;CT$4,$K8&lt;CU$4,$K8&gt;CT$4),NETWORKDAYS.INTL(CT$4+1,$K8,1,(Holidays!$A$1:$A$248)),0)+IF(AND($J8&lt;=CT$4,$K8&gt;=CU$4,$K8&gt;CT$4),NETWORKDAYS.INTL(CT$4+1,(CU$4),1,(Holidays!$A$1:$A$248)),0))*$M8,"")</f>
        <v>0</v>
      </c>
      <c r="CV8" s="192">
        <f ca="1">IFERROR((IF(AND($J8&gt;CU$4,$J8&lt;=CV$4,$K8&lt;=CV$4),NETWORKDAYS.INTL($J8,$K8,1,(Holidays!$A$1:$A$248)),0)+IF(AND($J8&gt;CU$4,$J8&lt;=CV$4,$K8&gt;CV$4),NETWORKDAYS.INTL($J8,(CV$4),1,(Holidays!$A$1:$A$248)),0)+IF(AND($J8&lt;CU$4,$K8&lt;CV$4,$K8&gt;CU$4),NETWORKDAYS.INTL(CU$4+1,$K8,1,(Holidays!$A$1:$A$248)),0)+IF(AND($J8&lt;=CU$4,$K8&gt;=CV$4,$K8&gt;CU$4),NETWORKDAYS.INTL(CU$4+1,(CV$4),1,(Holidays!$A$1:$A$248)),0))*$M8,"")</f>
        <v>0</v>
      </c>
      <c r="CW8" s="321">
        <f ca="1">IFERROR((IF(AND($J8&gt;CV$4,$J8&lt;=CW$4,$K8&lt;=CW$4),NETWORKDAYS.INTL($J8,$K8,1,(Holidays!$A$1:$A$248)),0)+IF(AND($J8&gt;CV$4,$J8&lt;=CW$4,$K8&gt;CW$4),NETWORKDAYS.INTL($J8,(CW$4),1,(Holidays!$A$1:$A$248)),0)+IF(AND($J8&lt;CV$4,$K8&lt;CW$4,$K8&gt;CV$4),NETWORKDAYS.INTL(CV$4+1,$K8,1,(Holidays!$A$1:$A$248)),0)+IF(AND($J8&lt;=CV$4,$K8&gt;=CW$4,$K8&gt;CV$4),NETWORKDAYS.INTL(CV$4+1,(CW$4),1,(Holidays!$A$1:$A$248)),0))*$M8,"")</f>
        <v>0</v>
      </c>
      <c r="CX8" s="324">
        <f ca="1">IFERROR((IF(AND($J8&gt;CW$4,$J8&lt;=CX$4,$K8&lt;=CX$4),NETWORKDAYS.INTL($J8,$K8,1,(Holidays!$A$1:$A$248)),0)+IF(AND($J8&gt;CW$4,$J8&lt;=CX$4,$K8&gt;CX$4),NETWORKDAYS.INTL($J8,(CX$4),1,(Holidays!$A$1:$A$248)),0)+IF(AND($J8&lt;CW$4,$K8&lt;CX$4,$K8&gt;CW$4),NETWORKDAYS.INTL(CW$4+1,$K8,1,(Holidays!$A$1:$A$248)),0)+IF(AND($J8&lt;=CW$4,$K8&gt;=CX$4,$K8&gt;CW$4),NETWORKDAYS.INTL(CW$4+1,(CX$4),1,(Holidays!$A$1:$A$248)),0))*$M8,"")</f>
        <v>0</v>
      </c>
    </row>
    <row r="9" spans="2:103" ht="15" customHeight="1" outlineLevel="1">
      <c r="B9" s="59" t="str">
        <f t="array" ref="B9">IFERROR(INDEX('A-2_MH Distribution'!$B$1:$B$15014,SMALL(IF('A-2_MH Distribution'!$L$8:$L$63&lt;&gt;0,ROW('A-2_MH Distribution'!$B$8:$B$63)),ROW(A3)),1),"")</f>
        <v>A.03</v>
      </c>
      <c r="C9" s="458" t="str">
        <f ca="1">IFERROR(VLOOKUP(B9,OFFSET('A-1_MH Estimation'!$B$7,0,0,MATCH("Subtotal LOE",'A-1_MH Estimation'!B:B,0)-7,2),2,0),"")</f>
        <v>Pipe Flow N-Shape</v>
      </c>
      <c r="D9" s="466">
        <f ca="1">IFERROR(VLOOKUP(B9,OFFSET('A-1_MH Estimation'!$B$7,0,0,MATCH("Subtotal LOE",'A-1_MH Estimation'!B:B,0)-7,4),4,0),"")</f>
        <v>1</v>
      </c>
      <c r="E9" s="466" t="str">
        <f ca="1">IFERROR(VLOOKUP(B9,OFFSET('A-1_MH Estimation'!$B$7,0,0,MATCH("Subtotal LOE",'A-1_MH Estimation'!B:B,0)-7,3),3,0),"")</f>
        <v>template</v>
      </c>
      <c r="F9" s="462">
        <f>IFERROR(VLOOKUP($B9,'A-2_MH Distribution'!$B$6:$O$16314,3,0)*VLOOKUP($B9,'A-2_MH Distribution'!$B$6:$O$16314,VLOOKUP(G9,SoftwareList,6,0),0)*IFERROR((--(VLOOKUP($B9,'A-2_MH Distribution'!$B$6:$O$16314,VLOOKUP(G9,SoftwareList,8,0),0)=0)+VLOOKUP($B9,'A-2_MH Distribution'!$B$6:$O$16314,VLOOKUP(G9,SoftwareList,8,0),0)),1),0)</f>
        <v>23.75</v>
      </c>
      <c r="G9" s="403" t="str">
        <f t="shared" si="57"/>
        <v>PDMS/E3D</v>
      </c>
      <c r="H9" s="454"/>
      <c r="I9" s="455"/>
      <c r="J9" s="351">
        <f ca="1">IFERROR(INDEX(Activities,MATCH($B9,'A-2_MH Distribution'!B:B,0),MATCH("Start Date",'A-2_MH Distribution'!$A$4:S$4,0))+H9,0)</f>
        <v>44526</v>
      </c>
      <c r="K9" s="352">
        <f ca="1">IFERROR(INDEX(Activities,MATCH($B9,'A-2_MH Distribution'!B:B,0),MATCH("Finish Date",'A-2_MH Distribution'!$A$4:S$4,0))+I9,0)</f>
        <v>44533</v>
      </c>
      <c r="L9" s="170">
        <f ca="1">NETWORKDAYS.INTL(J9,K9,1,Holidays!$A$1:$A$248)</f>
        <v>5</v>
      </c>
      <c r="M9" s="62">
        <f t="shared" ca="1" si="56"/>
        <v>4.75</v>
      </c>
      <c r="O9" s="253">
        <f ca="1">SUM($P9:CX9)</f>
        <v>23.75</v>
      </c>
      <c r="P9" s="320"/>
      <c r="Q9" s="321">
        <f ca="1">IFERROR((IF(AND($J9&gt;P$4,$J9&lt;=Q$4,$K9&lt;=Q$4),NETWORKDAYS.INTL($J9,$K9,1,(Holidays!$A$1:$A$248)),0)+IF(AND($J9&gt;P$4,$J9&lt;=Q$4,$K9&gt;Q$4),NETWORKDAYS.INTL($J9,(Q$4),1,(Holidays!$A$1:$A$248)),0)+IF(AND($J9&lt;P$4,$K9&lt;Q$4,$K9&gt;P$4),NETWORKDAYS.INTL(P$4+1,$K9,1,(Holidays!$A$1:$A$248)),0)+IF(AND($J9&lt;=P$4,$K9&gt;=Q$4,$K9&gt;P$4),NETWORKDAYS.INTL(P$4+1,(Q$4),1,(Holidays!$A$1:$A$248)),0))*$M9,"")</f>
        <v>0</v>
      </c>
      <c r="R9" s="190">
        <f ca="1">IFERROR((IF(AND($J9&gt;Q$4,$J9&lt;=R$4,$K9&lt;=R$4),NETWORKDAYS.INTL($J9,$K9,1,(Holidays!$A$1:$A$248)),0)+IF(AND($J9&gt;Q$4,$J9&lt;=R$4,$K9&gt;R$4),NETWORKDAYS.INTL($J9,(R$4),1,(Holidays!$A$1:$A$248)),0)+IF(AND($J9&lt;Q$4,$K9&lt;R$4,$K9&gt;Q$4),NETWORKDAYS.INTL(Q$4+1,$K9,1,(Holidays!$A$1:$A$248)),0)+IF(AND($J9&lt;=Q$4,$K9&gt;=R$4,$K9&gt;Q$4),NETWORKDAYS.INTL(Q$4+1,(R$4),1,(Holidays!$A$1:$A$248)),0))*$M9,"")</f>
        <v>0</v>
      </c>
      <c r="S9" s="192">
        <f ca="1">IFERROR((IF(AND($J9&gt;R$4,$J9&lt;=S$4,$K9&lt;=S$4),NETWORKDAYS.INTL($J9,$K9,1,(Holidays!$A$1:$A$248)),0)+IF(AND($J9&gt;R$4,$J9&lt;=S$4,$K9&gt;S$4),NETWORKDAYS.INTL($J9,(S$4),1,(Holidays!$A$1:$A$248)),0)+IF(AND($J9&lt;R$4,$K9&lt;S$4,$K9&gt;R$4),NETWORKDAYS.INTL(R$4+1,$K9,1,(Holidays!$A$1:$A$248)),0)+IF(AND($J9&lt;=R$4,$K9&gt;=S$4,$K9&gt;R$4),NETWORKDAYS.INTL(R$4+1,(S$4),1,(Holidays!$A$1:$A$248)),0))*$M9,"")</f>
        <v>0</v>
      </c>
      <c r="T9" s="321">
        <f ca="1">IFERROR((IF(AND($J9&gt;S$4,$J9&lt;=T$4,$K9&lt;=T$4),NETWORKDAYS.INTL($J9,$K9,1,(Holidays!$A$1:$A$248)),0)+IF(AND($J9&gt;S$4,$J9&lt;=T$4,$K9&gt;T$4),NETWORKDAYS.INTL($J9,(T$4),1,(Holidays!$A$1:$A$248)),0)+IF(AND($J9&lt;S$4,$K9&lt;T$4,$K9&gt;S$4),NETWORKDAYS.INTL(S$4+1,$K9,1,(Holidays!$A$1:$A$248)),0)+IF(AND($J9&lt;=S$4,$K9&gt;=T$4,$K9&gt;S$4),NETWORKDAYS.INTL(S$4+1,(T$4),1,(Holidays!$A$1:$A$248)),0))*$M9,"")</f>
        <v>0</v>
      </c>
      <c r="U9" s="190">
        <f ca="1">IFERROR((IF(AND($J9&gt;T$4,$J9&lt;=U$4,$K9&lt;=U$4),NETWORKDAYS.INTL($J9,$K9,1,(Holidays!$A$1:$A$248)),0)+IF(AND($J9&gt;T$4,$J9&lt;=U$4,$K9&gt;U$4),NETWORKDAYS.INTL($J9,(U$4),1,(Holidays!$A$1:$A$248)),0)+IF(AND($J9&lt;T$4,$K9&lt;U$4,$K9&gt;T$4),NETWORKDAYS.INTL(T$4+1,$K9,1,(Holidays!$A$1:$A$248)),0)+IF(AND($J9&lt;=T$4,$K9&gt;=U$4,$K9&gt;T$4),NETWORKDAYS.INTL(T$4+1,(U$4),1,(Holidays!$A$1:$A$248)),0))*$M9,"")</f>
        <v>0</v>
      </c>
      <c r="V9" s="192">
        <f ca="1">IFERROR((IF(AND($J9&gt;U$4,$J9&lt;=V$4,$K9&lt;=V$4),NETWORKDAYS.INTL($J9,$K9,1,(Holidays!$A$1:$A$248)),0)+IF(AND($J9&gt;U$4,$J9&lt;=V$4,$K9&gt;V$4),NETWORKDAYS.INTL($J9,(V$4),1,(Holidays!$A$1:$A$248)),0)+IF(AND($J9&lt;U$4,$K9&lt;V$4,$K9&gt;U$4),NETWORKDAYS.INTL(U$4+1,$K9,1,(Holidays!$A$1:$A$248)),0)+IF(AND($J9&lt;=U$4,$K9&gt;=V$4,$K9&gt;U$4),NETWORKDAYS.INTL(U$4+1,(V$4),1,(Holidays!$A$1:$A$248)),0))*$M9,"")</f>
        <v>0</v>
      </c>
      <c r="W9" s="321">
        <f ca="1">IFERROR((IF(AND($J9&gt;V$4,$J9&lt;=W$4,$K9&lt;=W$4),NETWORKDAYS.INTL($J9,$K9,1,(Holidays!$A$1:$A$248)),0)+IF(AND($J9&gt;V$4,$J9&lt;=W$4,$K9&gt;W$4),NETWORKDAYS.INTL($J9,(W$4),1,(Holidays!$A$1:$A$248)),0)+IF(AND($J9&lt;V$4,$K9&lt;W$4,$K9&gt;V$4),NETWORKDAYS.INTL(V$4+1,$K9,1,(Holidays!$A$1:$A$248)),0)+IF(AND($J9&lt;=V$4,$K9&gt;=W$4,$K9&gt;V$4),NETWORKDAYS.INTL(V$4+1,(W$4),1,(Holidays!$A$1:$A$248)),0))*$M9,"")</f>
        <v>0</v>
      </c>
      <c r="X9" s="190">
        <f ca="1">IFERROR((IF(AND($J9&gt;W$4,$J9&lt;=X$4,$K9&lt;=X$4),NETWORKDAYS.INTL($J9,$K9,1,(Holidays!$A$1:$A$248)),0)+IF(AND($J9&gt;W$4,$J9&lt;=X$4,$K9&gt;X$4),NETWORKDAYS.INTL($J9,(X$4),1,(Holidays!$A$1:$A$248)),0)+IF(AND($J9&lt;W$4,$K9&lt;X$4,$K9&gt;W$4),NETWORKDAYS.INTL(W$4+1,$K9,1,(Holidays!$A$1:$A$248)),0)+IF(AND($J9&lt;=W$4,$K9&gt;=X$4,$K9&gt;W$4),NETWORKDAYS.INTL(W$4+1,(X$4),1,(Holidays!$A$1:$A$248)),0))*$M9,"")</f>
        <v>9.5</v>
      </c>
      <c r="Y9" s="192">
        <f ca="1">IFERROR((IF(AND($J9&gt;X$4,$J9&lt;=Y$4,$K9&lt;=Y$4),NETWORKDAYS.INTL($J9,$K9,1,(Holidays!$A$1:$A$248)),0)+IF(AND($J9&gt;X$4,$J9&lt;=Y$4,$K9&gt;Y$4),NETWORKDAYS.INTL($J9,(Y$4),1,(Holidays!$A$1:$A$248)),0)+IF(AND($J9&lt;X$4,$K9&lt;Y$4,$K9&gt;X$4),NETWORKDAYS.INTL(X$4+1,$K9,1,(Holidays!$A$1:$A$248)),0)+IF(AND($J9&lt;=X$4,$K9&gt;=Y$4,$K9&gt;X$4),NETWORKDAYS.INTL(X$4+1,(Y$4),1,(Holidays!$A$1:$A$248)),0))*$M9,"")</f>
        <v>14.25</v>
      </c>
      <c r="Z9" s="321">
        <f ca="1">IFERROR((IF(AND($J9&gt;Y$4,$J9&lt;=Z$4,$K9&lt;=Z$4),NETWORKDAYS.INTL($J9,$K9,1,(Holidays!$A$1:$A$248)),0)+IF(AND($J9&gt;Y$4,$J9&lt;=Z$4,$K9&gt;Z$4),NETWORKDAYS.INTL($J9,(Z$4),1,(Holidays!$A$1:$A$248)),0)+IF(AND($J9&lt;Y$4,$K9&lt;Z$4,$K9&gt;Y$4),NETWORKDAYS.INTL(Y$4+1,$K9,1,(Holidays!$A$1:$A$248)),0)+IF(AND($J9&lt;=Y$4,$K9&gt;=Z$4,$K9&gt;Y$4),NETWORKDAYS.INTL(Y$4+1,(Z$4),1,(Holidays!$A$1:$A$248)),0))*$M9,"")</f>
        <v>0</v>
      </c>
      <c r="AA9" s="190">
        <f ca="1">IFERROR((IF(AND($J9&gt;Z$4,$J9&lt;=AA$4,$K9&lt;=AA$4),NETWORKDAYS.INTL($J9,$K9,1,(Holidays!$A$1:$A$248)),0)+IF(AND($J9&gt;Z$4,$J9&lt;=AA$4,$K9&gt;AA$4),NETWORKDAYS.INTL($J9,(AA$4),1,(Holidays!$A$1:$A$248)),0)+IF(AND($J9&lt;Z$4,$K9&lt;AA$4,$K9&gt;Z$4),NETWORKDAYS.INTL(Z$4+1,$K9,1,(Holidays!$A$1:$A$248)),0)+IF(AND($J9&lt;=Z$4,$K9&gt;=AA$4,$K9&gt;Z$4),NETWORKDAYS.INTL(Z$4+1,(AA$4),1,(Holidays!$A$1:$A$248)),0))*$M9,"")</f>
        <v>0</v>
      </c>
      <c r="AB9" s="192">
        <f ca="1">IFERROR((IF(AND($J9&gt;AA$4,$J9&lt;=AB$4,$K9&lt;=AB$4),NETWORKDAYS.INTL($J9,$K9,1,(Holidays!$A$1:$A$248)),0)+IF(AND($J9&gt;AA$4,$J9&lt;=AB$4,$K9&gt;AB$4),NETWORKDAYS.INTL($J9,(AB$4),1,(Holidays!$A$1:$A$248)),0)+IF(AND($J9&lt;AA$4,$K9&lt;AB$4,$K9&gt;AA$4),NETWORKDAYS.INTL(AA$4+1,$K9,1,(Holidays!$A$1:$A$248)),0)+IF(AND($J9&lt;=AA$4,$K9&gt;=AB$4,$K9&gt;AA$4),NETWORKDAYS.INTL(AA$4+1,(AB$4),1,(Holidays!$A$1:$A$248)),0))*$M9,"")</f>
        <v>0</v>
      </c>
      <c r="AC9" s="321">
        <f ca="1">IFERROR((IF(AND($J9&gt;AB$4,$J9&lt;=AC$4,$K9&lt;=AC$4),NETWORKDAYS.INTL($J9,$K9,1,(Holidays!$A$1:$A$248)),0)+IF(AND($J9&gt;AB$4,$J9&lt;=AC$4,$K9&gt;AC$4),NETWORKDAYS.INTL($J9,(AC$4),1,(Holidays!$A$1:$A$248)),0)+IF(AND($J9&lt;AB$4,$K9&lt;AC$4,$K9&gt;AB$4),NETWORKDAYS.INTL(AB$4+1,$K9,1,(Holidays!$A$1:$A$248)),0)+IF(AND($J9&lt;=AB$4,$K9&gt;=AC$4,$K9&gt;AB$4),NETWORKDAYS.INTL(AB$4+1,(AC$4),1,(Holidays!$A$1:$A$248)),0))*$M9,"")</f>
        <v>0</v>
      </c>
      <c r="AD9" s="190">
        <f ca="1">IFERROR((IF(AND($J9&gt;AC$4,$J9&lt;=AD$4,$K9&lt;=AD$4),NETWORKDAYS.INTL($J9,$K9,1,(Holidays!$A$1:$A$248)),0)+IF(AND($J9&gt;AC$4,$J9&lt;=AD$4,$K9&gt;AD$4),NETWORKDAYS.INTL($J9,(AD$4),1,(Holidays!$A$1:$A$248)),0)+IF(AND($J9&lt;AC$4,$K9&lt;AD$4,$K9&gt;AC$4),NETWORKDAYS.INTL(AC$4+1,$K9,1,(Holidays!$A$1:$A$248)),0)+IF(AND($J9&lt;=AC$4,$K9&gt;=AD$4,$K9&gt;AC$4),NETWORKDAYS.INTL(AC$4+1,(AD$4),1,(Holidays!$A$1:$A$248)),0))*$M9,"")</f>
        <v>0</v>
      </c>
      <c r="AE9" s="192">
        <f ca="1">IFERROR((IF(AND($J9&gt;AD$4,$J9&lt;=AE$4,$K9&lt;=AE$4),NETWORKDAYS.INTL($J9,$K9,1,(Holidays!$A$1:$A$248)),0)+IF(AND($J9&gt;AD$4,$J9&lt;=AE$4,$K9&gt;AE$4),NETWORKDAYS.INTL($J9,(AE$4),1,(Holidays!$A$1:$A$248)),0)+IF(AND($J9&lt;AD$4,$K9&lt;AE$4,$K9&gt;AD$4),NETWORKDAYS.INTL(AD$4+1,$K9,1,(Holidays!$A$1:$A$248)),0)+IF(AND($J9&lt;=AD$4,$K9&gt;=AE$4,$K9&gt;AD$4),NETWORKDAYS.INTL(AD$4+1,(AE$4),1,(Holidays!$A$1:$A$248)),0))*$M9,"")</f>
        <v>0</v>
      </c>
      <c r="AF9" s="321">
        <f ca="1">IFERROR((IF(AND($J9&gt;AE$4,$J9&lt;=AF$4,$K9&lt;=AF$4),NETWORKDAYS.INTL($J9,$K9,1,(Holidays!$A$1:$A$248)),0)+IF(AND($J9&gt;AE$4,$J9&lt;=AF$4,$K9&gt;AF$4),NETWORKDAYS.INTL($J9,(AF$4),1,(Holidays!$A$1:$A$248)),0)+IF(AND($J9&lt;AE$4,$K9&lt;AF$4,$K9&gt;AE$4),NETWORKDAYS.INTL(AE$4+1,$K9,1,(Holidays!$A$1:$A$248)),0)+IF(AND($J9&lt;=AE$4,$K9&gt;=AF$4,$K9&gt;AE$4),NETWORKDAYS.INTL(AE$4+1,(AF$4),1,(Holidays!$A$1:$A$248)),0))*$M9,"")</f>
        <v>0</v>
      </c>
      <c r="AG9" s="190">
        <f ca="1">IFERROR((IF(AND($J9&gt;AF$4,$J9&lt;=AG$4,$K9&lt;=AG$4),NETWORKDAYS.INTL($J9,$K9,1,(Holidays!$A$1:$A$248)),0)+IF(AND($J9&gt;AF$4,$J9&lt;=AG$4,$K9&gt;AG$4),NETWORKDAYS.INTL($J9,(AG$4),1,(Holidays!$A$1:$A$248)),0)+IF(AND($J9&lt;AF$4,$K9&lt;AG$4,$K9&gt;AF$4),NETWORKDAYS.INTL(AF$4+1,$K9,1,(Holidays!$A$1:$A$248)),0)+IF(AND($J9&lt;=AF$4,$K9&gt;=AG$4,$K9&gt;AF$4),NETWORKDAYS.INTL(AF$4+1,(AG$4),1,(Holidays!$A$1:$A$248)),0))*$M9,"")</f>
        <v>0</v>
      </c>
      <c r="AH9" s="192">
        <f ca="1">IFERROR((IF(AND($J9&gt;AG$4,$J9&lt;=AH$4,$K9&lt;=AH$4),NETWORKDAYS.INTL($J9,$K9,1,(Holidays!$A$1:$A$248)),0)+IF(AND($J9&gt;AG$4,$J9&lt;=AH$4,$K9&gt;AH$4),NETWORKDAYS.INTL($J9,(AH$4),1,(Holidays!$A$1:$A$248)),0)+IF(AND($J9&lt;AG$4,$K9&lt;AH$4,$K9&gt;AG$4),NETWORKDAYS.INTL(AG$4+1,$K9,1,(Holidays!$A$1:$A$248)),0)+IF(AND($J9&lt;=AG$4,$K9&gt;=AH$4,$K9&gt;AG$4),NETWORKDAYS.INTL(AG$4+1,(AH$4),1,(Holidays!$A$1:$A$248)),0))*$M9,"")</f>
        <v>0</v>
      </c>
      <c r="AI9" s="321">
        <f ca="1">IFERROR((IF(AND($J9&gt;AH$4,$J9&lt;=AI$4,$K9&lt;=AI$4),NETWORKDAYS.INTL($J9,$K9,1,(Holidays!$A$1:$A$248)),0)+IF(AND($J9&gt;AH$4,$J9&lt;=AI$4,$K9&gt;AI$4),NETWORKDAYS.INTL($J9,(AI$4),1,(Holidays!$A$1:$A$248)),0)+IF(AND($J9&lt;AH$4,$K9&lt;AI$4,$K9&gt;AH$4),NETWORKDAYS.INTL(AH$4+1,$K9,1,(Holidays!$A$1:$A$248)),0)+IF(AND($J9&lt;=AH$4,$K9&gt;=AI$4,$K9&gt;AH$4),NETWORKDAYS.INTL(AH$4+1,(AI$4),1,(Holidays!$A$1:$A$248)),0))*$M9,"")</f>
        <v>0</v>
      </c>
      <c r="AJ9" s="190">
        <f ca="1">IFERROR((IF(AND($J9&gt;AI$4,$J9&lt;=AJ$4,$K9&lt;=AJ$4),NETWORKDAYS.INTL($J9,$K9,1,(Holidays!$A$1:$A$248)),0)+IF(AND($J9&gt;AI$4,$J9&lt;=AJ$4,$K9&gt;AJ$4),NETWORKDAYS.INTL($J9,(AJ$4),1,(Holidays!$A$1:$A$248)),0)+IF(AND($J9&lt;AI$4,$K9&lt;AJ$4,$K9&gt;AI$4),NETWORKDAYS.INTL(AI$4+1,$K9,1,(Holidays!$A$1:$A$248)),0)+IF(AND($J9&lt;=AI$4,$K9&gt;=AJ$4,$K9&gt;AI$4),NETWORKDAYS.INTL(AI$4+1,(AJ$4),1,(Holidays!$A$1:$A$248)),0))*$M9,"")</f>
        <v>0</v>
      </c>
      <c r="AK9" s="192">
        <f ca="1">IFERROR((IF(AND($J9&gt;AJ$4,$J9&lt;=AK$4,$K9&lt;=AK$4),NETWORKDAYS.INTL($J9,$K9,1,(Holidays!$A$1:$A$248)),0)+IF(AND($J9&gt;AJ$4,$J9&lt;=AK$4,$K9&gt;AK$4),NETWORKDAYS.INTL($J9,(AK$4),1,(Holidays!$A$1:$A$248)),0)+IF(AND($J9&lt;AJ$4,$K9&lt;AK$4,$K9&gt;AJ$4),NETWORKDAYS.INTL(AJ$4+1,$K9,1,(Holidays!$A$1:$A$248)),0)+IF(AND($J9&lt;=AJ$4,$K9&gt;=AK$4,$K9&gt;AJ$4),NETWORKDAYS.INTL(AJ$4+1,(AK$4),1,(Holidays!$A$1:$A$248)),0))*$M9,"")</f>
        <v>0</v>
      </c>
      <c r="AL9" s="321">
        <f ca="1">IFERROR((IF(AND($J9&gt;AK$4,$J9&lt;=AL$4,$K9&lt;=AL$4),NETWORKDAYS.INTL($J9,$K9,1,(Holidays!$A$1:$A$248)),0)+IF(AND($J9&gt;AK$4,$J9&lt;=AL$4,$K9&gt;AL$4),NETWORKDAYS.INTL($J9,(AL$4),1,(Holidays!$A$1:$A$248)),0)+IF(AND($J9&lt;AK$4,$K9&lt;AL$4,$K9&gt;AK$4),NETWORKDAYS.INTL(AK$4+1,$K9,1,(Holidays!$A$1:$A$248)),0)+IF(AND($J9&lt;=AK$4,$K9&gt;=AL$4,$K9&gt;AK$4),NETWORKDAYS.INTL(AK$4+1,(AL$4),1,(Holidays!$A$1:$A$248)),0))*$M9,"")</f>
        <v>0</v>
      </c>
      <c r="AM9" s="190">
        <f ca="1">IFERROR((IF(AND($J9&gt;AL$4,$J9&lt;=AM$4,$K9&lt;=AM$4),NETWORKDAYS.INTL($J9,$K9,1,(Holidays!$A$1:$A$248)),0)+IF(AND($J9&gt;AL$4,$J9&lt;=AM$4,$K9&gt;AM$4),NETWORKDAYS.INTL($J9,(AM$4),1,(Holidays!$A$1:$A$248)),0)+IF(AND($J9&lt;AL$4,$K9&lt;AM$4,$K9&gt;AL$4),NETWORKDAYS.INTL(AL$4+1,$K9,1,(Holidays!$A$1:$A$248)),0)+IF(AND($J9&lt;=AL$4,$K9&gt;=AM$4,$K9&gt;AL$4),NETWORKDAYS.INTL(AL$4+1,(AM$4),1,(Holidays!$A$1:$A$248)),0))*$M9,"")</f>
        <v>0</v>
      </c>
      <c r="AN9" s="192">
        <f ca="1">IFERROR((IF(AND($J9&gt;AM$4,$J9&lt;=AN$4,$K9&lt;=AN$4),NETWORKDAYS.INTL($J9,$K9,1,(Holidays!$A$1:$A$248)),0)+IF(AND($J9&gt;AM$4,$J9&lt;=AN$4,$K9&gt;AN$4),NETWORKDAYS.INTL($J9,(AN$4),1,(Holidays!$A$1:$A$248)),0)+IF(AND($J9&lt;AM$4,$K9&lt;AN$4,$K9&gt;AM$4),NETWORKDAYS.INTL(AM$4+1,$K9,1,(Holidays!$A$1:$A$248)),0)+IF(AND($J9&lt;=AM$4,$K9&gt;=AN$4,$K9&gt;AM$4),NETWORKDAYS.INTL(AM$4+1,(AN$4),1,(Holidays!$A$1:$A$248)),0))*$M9,"")</f>
        <v>0</v>
      </c>
      <c r="AO9" s="321">
        <f ca="1">IFERROR((IF(AND($J9&gt;AN$4,$J9&lt;=AO$4,$K9&lt;=AO$4),NETWORKDAYS.INTL($J9,$K9,1,(Holidays!$A$1:$A$248)),0)+IF(AND($J9&gt;AN$4,$J9&lt;=AO$4,$K9&gt;AO$4),NETWORKDAYS.INTL($J9,(AO$4),1,(Holidays!$A$1:$A$248)),0)+IF(AND($J9&lt;AN$4,$K9&lt;AO$4,$K9&gt;AN$4),NETWORKDAYS.INTL(AN$4+1,$K9,1,(Holidays!$A$1:$A$248)),0)+IF(AND($J9&lt;=AN$4,$K9&gt;=AO$4,$K9&gt;AN$4),NETWORKDAYS.INTL(AN$4+1,(AO$4),1,(Holidays!$A$1:$A$248)),0))*$M9,"")</f>
        <v>0</v>
      </c>
      <c r="AP9" s="190">
        <f ca="1">IFERROR((IF(AND($J9&gt;AO$4,$J9&lt;=AP$4,$K9&lt;=AP$4),NETWORKDAYS.INTL($J9,$K9,1,(Holidays!$A$1:$A$248)),0)+IF(AND($J9&gt;AO$4,$J9&lt;=AP$4,$K9&gt;AP$4),NETWORKDAYS.INTL($J9,(AP$4),1,(Holidays!$A$1:$A$248)),0)+IF(AND($J9&lt;AO$4,$K9&lt;AP$4,$K9&gt;AO$4),NETWORKDAYS.INTL(AO$4+1,$K9,1,(Holidays!$A$1:$A$248)),0)+IF(AND($J9&lt;=AO$4,$K9&gt;=AP$4,$K9&gt;AO$4),NETWORKDAYS.INTL(AO$4+1,(AP$4),1,(Holidays!$A$1:$A$248)),0))*$M9,"")</f>
        <v>0</v>
      </c>
      <c r="AQ9" s="192">
        <f ca="1">IFERROR((IF(AND($J9&gt;AP$4,$J9&lt;=AQ$4,$K9&lt;=AQ$4),NETWORKDAYS.INTL($J9,$K9,1,(Holidays!$A$1:$A$248)),0)+IF(AND($J9&gt;AP$4,$J9&lt;=AQ$4,$K9&gt;AQ$4),NETWORKDAYS.INTL($J9,(AQ$4),1,(Holidays!$A$1:$A$248)),0)+IF(AND($J9&lt;AP$4,$K9&lt;AQ$4,$K9&gt;AP$4),NETWORKDAYS.INTL(AP$4+1,$K9,1,(Holidays!$A$1:$A$248)),0)+IF(AND($J9&lt;=AP$4,$K9&gt;=AQ$4,$K9&gt;AP$4),NETWORKDAYS.INTL(AP$4+1,(AQ$4),1,(Holidays!$A$1:$A$248)),0))*$M9,"")</f>
        <v>0</v>
      </c>
      <c r="AR9" s="321">
        <f ca="1">IFERROR((IF(AND($J9&gt;AQ$4,$J9&lt;=AR$4,$K9&lt;=AR$4),NETWORKDAYS.INTL($J9,$K9,1,(Holidays!$A$1:$A$248)),0)+IF(AND($J9&gt;AQ$4,$J9&lt;=AR$4,$K9&gt;AR$4),NETWORKDAYS.INTL($J9,(AR$4),1,(Holidays!$A$1:$A$248)),0)+IF(AND($J9&lt;AQ$4,$K9&lt;AR$4,$K9&gt;AQ$4),NETWORKDAYS.INTL(AQ$4+1,$K9,1,(Holidays!$A$1:$A$248)),0)+IF(AND($J9&lt;=AQ$4,$K9&gt;=AR$4,$K9&gt;AQ$4),NETWORKDAYS.INTL(AQ$4+1,(AR$4),1,(Holidays!$A$1:$A$248)),0))*$M9,"")</f>
        <v>0</v>
      </c>
      <c r="AS9" s="190">
        <f ca="1">IFERROR((IF(AND($J9&gt;AR$4,$J9&lt;=AS$4,$K9&lt;=AS$4),NETWORKDAYS.INTL($J9,$K9,1,(Holidays!$A$1:$A$248)),0)+IF(AND($J9&gt;AR$4,$J9&lt;=AS$4,$K9&gt;AS$4),NETWORKDAYS.INTL($J9,(AS$4),1,(Holidays!$A$1:$A$248)),0)+IF(AND($J9&lt;AR$4,$K9&lt;AS$4,$K9&gt;AR$4),NETWORKDAYS.INTL(AR$4+1,$K9,1,(Holidays!$A$1:$A$248)),0)+IF(AND($J9&lt;=AR$4,$K9&gt;=AS$4,$K9&gt;AR$4),NETWORKDAYS.INTL(AR$4+1,(AS$4),1,(Holidays!$A$1:$A$248)),0))*$M9,"")</f>
        <v>0</v>
      </c>
      <c r="AT9" s="192">
        <f ca="1">IFERROR((IF(AND($J9&gt;AS$4,$J9&lt;=AT$4,$K9&lt;=AT$4),NETWORKDAYS.INTL($J9,$K9,1,(Holidays!$A$1:$A$248)),0)+IF(AND($J9&gt;AS$4,$J9&lt;=AT$4,$K9&gt;AT$4),NETWORKDAYS.INTL($J9,(AT$4),1,(Holidays!$A$1:$A$248)),0)+IF(AND($J9&lt;AS$4,$K9&lt;AT$4,$K9&gt;AS$4),NETWORKDAYS.INTL(AS$4+1,$K9,1,(Holidays!$A$1:$A$248)),0)+IF(AND($J9&lt;=AS$4,$K9&gt;=AT$4,$K9&gt;AS$4),NETWORKDAYS.INTL(AS$4+1,(AT$4),1,(Holidays!$A$1:$A$248)),0))*$M9,"")</f>
        <v>0</v>
      </c>
      <c r="AU9" s="321">
        <f ca="1">IFERROR((IF(AND($J9&gt;AT$4,$J9&lt;=AU$4,$K9&lt;=AU$4),NETWORKDAYS.INTL($J9,$K9,1,(Holidays!$A$1:$A$248)),0)+IF(AND($J9&gt;AT$4,$J9&lt;=AU$4,$K9&gt;AU$4),NETWORKDAYS.INTL($J9,(AU$4),1,(Holidays!$A$1:$A$248)),0)+IF(AND($J9&lt;AT$4,$K9&lt;AU$4,$K9&gt;AT$4),NETWORKDAYS.INTL(AT$4+1,$K9,1,(Holidays!$A$1:$A$248)),0)+IF(AND($J9&lt;=AT$4,$K9&gt;=AU$4,$K9&gt;AT$4),NETWORKDAYS.INTL(AT$4+1,(AU$4),1,(Holidays!$A$1:$A$248)),0))*$M9,"")</f>
        <v>0</v>
      </c>
      <c r="AV9" s="190">
        <f ca="1">IFERROR((IF(AND($J9&gt;AU$4,$J9&lt;=AV$4,$K9&lt;=AV$4),NETWORKDAYS.INTL($J9,$K9,1,(Holidays!$A$1:$A$248)),0)+IF(AND($J9&gt;AU$4,$J9&lt;=AV$4,$K9&gt;AV$4),NETWORKDAYS.INTL($J9,(AV$4),1,(Holidays!$A$1:$A$248)),0)+IF(AND($J9&lt;AU$4,$K9&lt;AV$4,$K9&gt;AU$4),NETWORKDAYS.INTL(AU$4+1,$K9,1,(Holidays!$A$1:$A$248)),0)+IF(AND($J9&lt;=AU$4,$K9&gt;=AV$4,$K9&gt;AU$4),NETWORKDAYS.INTL(AU$4+1,(AV$4),1,(Holidays!$A$1:$A$248)),0))*$M9,"")</f>
        <v>0</v>
      </c>
      <c r="AW9" s="192">
        <f ca="1">IFERROR((IF(AND($J9&gt;AV$4,$J9&lt;=AW$4,$K9&lt;=AW$4),NETWORKDAYS.INTL($J9,$K9,1,(Holidays!$A$1:$A$248)),0)+IF(AND($J9&gt;AV$4,$J9&lt;=AW$4,$K9&gt;AW$4),NETWORKDAYS.INTL($J9,(AW$4),1,(Holidays!$A$1:$A$248)),0)+IF(AND($J9&lt;AV$4,$K9&lt;AW$4,$K9&gt;AV$4),NETWORKDAYS.INTL(AV$4+1,$K9,1,(Holidays!$A$1:$A$248)),0)+IF(AND($J9&lt;=AV$4,$K9&gt;=AW$4,$K9&gt;AV$4),NETWORKDAYS.INTL(AV$4+1,(AW$4),1,(Holidays!$A$1:$A$248)),0))*$M9,"")</f>
        <v>0</v>
      </c>
      <c r="AX9" s="321">
        <f ca="1">IFERROR((IF(AND($J9&gt;AW$4,$J9&lt;=AX$4,$K9&lt;=AX$4),NETWORKDAYS.INTL($J9,$K9,1,(Holidays!$A$1:$A$248)),0)+IF(AND($J9&gt;AW$4,$J9&lt;=AX$4,$K9&gt;AX$4),NETWORKDAYS.INTL($J9,(AX$4),1,(Holidays!$A$1:$A$248)),0)+IF(AND($J9&lt;AW$4,$K9&lt;AX$4,$K9&gt;AW$4),NETWORKDAYS.INTL(AW$4+1,$K9,1,(Holidays!$A$1:$A$248)),0)+IF(AND($J9&lt;=AW$4,$K9&gt;=AX$4,$K9&gt;AW$4),NETWORKDAYS.INTL(AW$4+1,(AX$4),1,(Holidays!$A$1:$A$248)),0))*$M9,"")</f>
        <v>0</v>
      </c>
      <c r="AY9" s="190">
        <f ca="1">IFERROR((IF(AND($J9&gt;AX$4,$J9&lt;=AY$4,$K9&lt;=AY$4),NETWORKDAYS.INTL($J9,$K9,1,(Holidays!$A$1:$A$248)),0)+IF(AND($J9&gt;AX$4,$J9&lt;=AY$4,$K9&gt;AY$4),NETWORKDAYS.INTL($J9,(AY$4),1,(Holidays!$A$1:$A$248)),0)+IF(AND($J9&lt;AX$4,$K9&lt;AY$4,$K9&gt;AX$4),NETWORKDAYS.INTL(AX$4+1,$K9,1,(Holidays!$A$1:$A$248)),0)+IF(AND($J9&lt;=AX$4,$K9&gt;=AY$4,$K9&gt;AX$4),NETWORKDAYS.INTL(AX$4+1,(AY$4),1,(Holidays!$A$1:$A$248)),0))*$M9,"")</f>
        <v>0</v>
      </c>
      <c r="AZ9" s="192">
        <f ca="1">IFERROR((IF(AND($J9&gt;AY$4,$J9&lt;=AZ$4,$K9&lt;=AZ$4),NETWORKDAYS.INTL($J9,$K9,1,(Holidays!$A$1:$A$248)),0)+IF(AND($J9&gt;AY$4,$J9&lt;=AZ$4,$K9&gt;AZ$4),NETWORKDAYS.INTL($J9,(AZ$4),1,(Holidays!$A$1:$A$248)),0)+IF(AND($J9&lt;AY$4,$K9&lt;AZ$4,$K9&gt;AY$4),NETWORKDAYS.INTL(AY$4+1,$K9,1,(Holidays!$A$1:$A$248)),0)+IF(AND($J9&lt;=AY$4,$K9&gt;=AZ$4,$K9&gt;AY$4),NETWORKDAYS.INTL(AY$4+1,(AZ$4),1,(Holidays!$A$1:$A$248)),0))*$M9,"")</f>
        <v>0</v>
      </c>
      <c r="BA9" s="321">
        <f ca="1">IFERROR((IF(AND($J9&gt;AZ$4,$J9&lt;=BA$4,$K9&lt;=BA$4),NETWORKDAYS.INTL($J9,$K9,1,(Holidays!$A$1:$A$248)),0)+IF(AND($J9&gt;AZ$4,$J9&lt;=BA$4,$K9&gt;BA$4),NETWORKDAYS.INTL($J9,(BA$4),1,(Holidays!$A$1:$A$248)),0)+IF(AND($J9&lt;AZ$4,$K9&lt;BA$4,$K9&gt;AZ$4),NETWORKDAYS.INTL(AZ$4+1,$K9,1,(Holidays!$A$1:$A$248)),0)+IF(AND($J9&lt;=AZ$4,$K9&gt;=BA$4,$K9&gt;AZ$4),NETWORKDAYS.INTL(AZ$4+1,(BA$4),1,(Holidays!$A$1:$A$248)),0))*$M9,"")</f>
        <v>0</v>
      </c>
      <c r="BB9" s="190">
        <f ca="1">IFERROR((IF(AND($J9&gt;BA$4,$J9&lt;=BB$4,$K9&lt;=BB$4),NETWORKDAYS.INTL($J9,$K9,1,(Holidays!$A$1:$A$248)),0)+IF(AND($J9&gt;BA$4,$J9&lt;=BB$4,$K9&gt;BB$4),NETWORKDAYS.INTL($J9,(BB$4),1,(Holidays!$A$1:$A$248)),0)+IF(AND($J9&lt;BA$4,$K9&lt;BB$4,$K9&gt;BA$4),NETWORKDAYS.INTL(BA$4+1,$K9,1,(Holidays!$A$1:$A$248)),0)+IF(AND($J9&lt;=BA$4,$K9&gt;=BB$4,$K9&gt;BA$4),NETWORKDAYS.INTL(BA$4+1,(BB$4),1,(Holidays!$A$1:$A$248)),0))*$M9,"")</f>
        <v>0</v>
      </c>
      <c r="BC9" s="192">
        <f ca="1">IFERROR((IF(AND($J9&gt;BB$4,$J9&lt;=BC$4,$K9&lt;=BC$4),NETWORKDAYS.INTL($J9,$K9,1,(Holidays!$A$1:$A$248)),0)+IF(AND($J9&gt;BB$4,$J9&lt;=BC$4,$K9&gt;BC$4),NETWORKDAYS.INTL($J9,(BC$4),1,(Holidays!$A$1:$A$248)),0)+IF(AND($J9&lt;BB$4,$K9&lt;BC$4,$K9&gt;BB$4),NETWORKDAYS.INTL(BB$4+1,$K9,1,(Holidays!$A$1:$A$248)),0)+IF(AND($J9&lt;=BB$4,$K9&gt;=BC$4,$K9&gt;BB$4),NETWORKDAYS.INTL(BB$4+1,(BC$4),1,(Holidays!$A$1:$A$248)),0))*$M9,"")</f>
        <v>0</v>
      </c>
      <c r="BD9" s="321">
        <f ca="1">IFERROR((IF(AND($J9&gt;BC$4,$J9&lt;=BD$4,$K9&lt;=BD$4),NETWORKDAYS.INTL($J9,$K9,1,(Holidays!$A$1:$A$248)),0)+IF(AND($J9&gt;BC$4,$J9&lt;=BD$4,$K9&gt;BD$4),NETWORKDAYS.INTL($J9,(BD$4),1,(Holidays!$A$1:$A$248)),0)+IF(AND($J9&lt;BC$4,$K9&lt;BD$4,$K9&gt;BC$4),NETWORKDAYS.INTL(BC$4+1,$K9,1,(Holidays!$A$1:$A$248)),0)+IF(AND($J9&lt;=BC$4,$K9&gt;=BD$4,$K9&gt;BC$4),NETWORKDAYS.INTL(BC$4+1,(BD$4),1,(Holidays!$A$1:$A$248)),0))*$M9,"")</f>
        <v>0</v>
      </c>
      <c r="BE9" s="190">
        <f ca="1">IFERROR((IF(AND($J9&gt;BD$4,$J9&lt;=BE$4,$K9&lt;=BE$4),NETWORKDAYS.INTL($J9,$K9,1,(Holidays!$A$1:$A$248)),0)+IF(AND($J9&gt;BD$4,$J9&lt;=BE$4,$K9&gt;BE$4),NETWORKDAYS.INTL($J9,(BE$4),1,(Holidays!$A$1:$A$248)),0)+IF(AND($J9&lt;BD$4,$K9&lt;BE$4,$K9&gt;BD$4),NETWORKDAYS.INTL(BD$4+1,$K9,1,(Holidays!$A$1:$A$248)),0)+IF(AND($J9&lt;=BD$4,$K9&gt;=BE$4,$K9&gt;BD$4),NETWORKDAYS.INTL(BD$4+1,(BE$4),1,(Holidays!$A$1:$A$248)),0))*$M9,"")</f>
        <v>0</v>
      </c>
      <c r="BF9" s="192">
        <f ca="1">IFERROR((IF(AND($J9&gt;BE$4,$J9&lt;=BF$4,$K9&lt;=BF$4),NETWORKDAYS.INTL($J9,$K9,1,(Holidays!$A$1:$A$248)),0)+IF(AND($J9&gt;BE$4,$J9&lt;=BF$4,$K9&gt;BF$4),NETWORKDAYS.INTL($J9,(BF$4),1,(Holidays!$A$1:$A$248)),0)+IF(AND($J9&lt;BE$4,$K9&lt;BF$4,$K9&gt;BE$4),NETWORKDAYS.INTL(BE$4+1,$K9,1,(Holidays!$A$1:$A$248)),0)+IF(AND($J9&lt;=BE$4,$K9&gt;=BF$4,$K9&gt;BE$4),NETWORKDAYS.INTL(BE$4+1,(BF$4),1,(Holidays!$A$1:$A$248)),0))*$M9,"")</f>
        <v>0</v>
      </c>
      <c r="BG9" s="321">
        <f ca="1">IFERROR((IF(AND($J9&gt;BF$4,$J9&lt;=BG$4,$K9&lt;=BG$4),NETWORKDAYS.INTL($J9,$K9,1,(Holidays!$A$1:$A$248)),0)+IF(AND($J9&gt;BF$4,$J9&lt;=BG$4,$K9&gt;BG$4),NETWORKDAYS.INTL($J9,(BG$4),1,(Holidays!$A$1:$A$248)),0)+IF(AND($J9&lt;BF$4,$K9&lt;BG$4,$K9&gt;BF$4),NETWORKDAYS.INTL(BF$4+1,$K9,1,(Holidays!$A$1:$A$248)),0)+IF(AND($J9&lt;=BF$4,$K9&gt;=BG$4,$K9&gt;BF$4),NETWORKDAYS.INTL(BF$4+1,(BG$4),1,(Holidays!$A$1:$A$248)),0))*$M9,"")</f>
        <v>0</v>
      </c>
      <c r="BH9" s="190">
        <f ca="1">IFERROR((IF(AND($J9&gt;BG$4,$J9&lt;=BH$4,$K9&lt;=BH$4),NETWORKDAYS.INTL($J9,$K9,1,(Holidays!$A$1:$A$248)),0)+IF(AND($J9&gt;BG$4,$J9&lt;=BH$4,$K9&gt;BH$4),NETWORKDAYS.INTL($J9,(BH$4),1,(Holidays!$A$1:$A$248)),0)+IF(AND($J9&lt;BG$4,$K9&lt;BH$4,$K9&gt;BG$4),NETWORKDAYS.INTL(BG$4+1,$K9,1,(Holidays!$A$1:$A$248)),0)+IF(AND($J9&lt;=BG$4,$K9&gt;=BH$4,$K9&gt;BG$4),NETWORKDAYS.INTL(BG$4+1,(BH$4),1,(Holidays!$A$1:$A$248)),0))*$M9,"")</f>
        <v>0</v>
      </c>
      <c r="BI9" s="192">
        <f ca="1">IFERROR((IF(AND($J9&gt;BH$4,$J9&lt;=BI$4,$K9&lt;=BI$4),NETWORKDAYS.INTL($J9,$K9,1,(Holidays!$A$1:$A$248)),0)+IF(AND($J9&gt;BH$4,$J9&lt;=BI$4,$K9&gt;BI$4),NETWORKDAYS.INTL($J9,(BI$4),1,(Holidays!$A$1:$A$248)),0)+IF(AND($J9&lt;BH$4,$K9&lt;BI$4,$K9&gt;BH$4),NETWORKDAYS.INTL(BH$4+1,$K9,1,(Holidays!$A$1:$A$248)),0)+IF(AND($J9&lt;=BH$4,$K9&gt;=BI$4,$K9&gt;BH$4),NETWORKDAYS.INTL(BH$4+1,(BI$4),1,(Holidays!$A$1:$A$248)),0))*$M9,"")</f>
        <v>0</v>
      </c>
      <c r="BJ9" s="321">
        <f ca="1">IFERROR((IF(AND($J9&gt;BI$4,$J9&lt;=BJ$4,$K9&lt;=BJ$4),NETWORKDAYS.INTL($J9,$K9,1,(Holidays!$A$1:$A$248)),0)+IF(AND($J9&gt;BI$4,$J9&lt;=BJ$4,$K9&gt;BJ$4),NETWORKDAYS.INTL($J9,(BJ$4),1,(Holidays!$A$1:$A$248)),0)+IF(AND($J9&lt;BI$4,$K9&lt;BJ$4,$K9&gt;BI$4),NETWORKDAYS.INTL(BI$4+1,$K9,1,(Holidays!$A$1:$A$248)),0)+IF(AND($J9&lt;=BI$4,$K9&gt;=BJ$4,$K9&gt;BI$4),NETWORKDAYS.INTL(BI$4+1,(BJ$4),1,(Holidays!$A$1:$A$248)),0))*$M9,"")</f>
        <v>0</v>
      </c>
      <c r="BK9" s="190">
        <f ca="1">IFERROR((IF(AND($J9&gt;BJ$4,$J9&lt;=BK$4,$K9&lt;=BK$4),NETWORKDAYS.INTL($J9,$K9,1,(Holidays!$A$1:$A$248)),0)+IF(AND($J9&gt;BJ$4,$J9&lt;=BK$4,$K9&gt;BK$4),NETWORKDAYS.INTL($J9,(BK$4),1,(Holidays!$A$1:$A$248)),0)+IF(AND($J9&lt;BJ$4,$K9&lt;BK$4,$K9&gt;BJ$4),NETWORKDAYS.INTL(BJ$4+1,$K9,1,(Holidays!$A$1:$A$248)),0)+IF(AND($J9&lt;=BJ$4,$K9&gt;=BK$4,$K9&gt;BJ$4),NETWORKDAYS.INTL(BJ$4+1,(BK$4),1,(Holidays!$A$1:$A$248)),0))*$M9,"")</f>
        <v>0</v>
      </c>
      <c r="BL9" s="192">
        <f ca="1">IFERROR((IF(AND($J9&gt;BK$4,$J9&lt;=BL$4,$K9&lt;=BL$4),NETWORKDAYS.INTL($J9,$K9,1,(Holidays!$A$1:$A$248)),0)+IF(AND($J9&gt;BK$4,$J9&lt;=BL$4,$K9&gt;BL$4),NETWORKDAYS.INTL($J9,(BL$4),1,(Holidays!$A$1:$A$248)),0)+IF(AND($J9&lt;BK$4,$K9&lt;BL$4,$K9&gt;BK$4),NETWORKDAYS.INTL(BK$4+1,$K9,1,(Holidays!$A$1:$A$248)),0)+IF(AND($J9&lt;=BK$4,$K9&gt;=BL$4,$K9&gt;BK$4),NETWORKDAYS.INTL(BK$4+1,(BL$4),1,(Holidays!$A$1:$A$248)),0))*$M9,"")</f>
        <v>0</v>
      </c>
      <c r="BM9" s="321">
        <f ca="1">IFERROR((IF(AND($J9&gt;BL$4,$J9&lt;=BM$4,$K9&lt;=BM$4),NETWORKDAYS.INTL($J9,$K9,1,(Holidays!$A$1:$A$248)),0)+IF(AND($J9&gt;BL$4,$J9&lt;=BM$4,$K9&gt;BM$4),NETWORKDAYS.INTL($J9,(BM$4),1,(Holidays!$A$1:$A$248)),0)+IF(AND($J9&lt;BL$4,$K9&lt;BM$4,$K9&gt;BL$4),NETWORKDAYS.INTL(BL$4+1,$K9,1,(Holidays!$A$1:$A$248)),0)+IF(AND($J9&lt;=BL$4,$K9&gt;=BM$4,$K9&gt;BL$4),NETWORKDAYS.INTL(BL$4+1,(BM$4),1,(Holidays!$A$1:$A$248)),0))*$M9,"")</f>
        <v>0</v>
      </c>
      <c r="BN9" s="190">
        <f ca="1">IFERROR((IF(AND($J9&gt;BM$4,$J9&lt;=BN$4,$K9&lt;=BN$4),NETWORKDAYS.INTL($J9,$K9,1,(Holidays!$A$1:$A$248)),0)+IF(AND($J9&gt;BM$4,$J9&lt;=BN$4,$K9&gt;BN$4),NETWORKDAYS.INTL($J9,(BN$4),1,(Holidays!$A$1:$A$248)),0)+IF(AND($J9&lt;BM$4,$K9&lt;BN$4,$K9&gt;BM$4),NETWORKDAYS.INTL(BM$4+1,$K9,1,(Holidays!$A$1:$A$248)),0)+IF(AND($J9&lt;=BM$4,$K9&gt;=BN$4,$K9&gt;BM$4),NETWORKDAYS.INTL(BM$4+1,(BN$4),1,(Holidays!$A$1:$A$248)),0))*$M9,"")</f>
        <v>0</v>
      </c>
      <c r="BO9" s="192">
        <f ca="1">IFERROR((IF(AND($J9&gt;BN$4,$J9&lt;=BO$4,$K9&lt;=BO$4),NETWORKDAYS.INTL($J9,$K9,1,(Holidays!$A$1:$A$248)),0)+IF(AND($J9&gt;BN$4,$J9&lt;=BO$4,$K9&gt;BO$4),NETWORKDAYS.INTL($J9,(BO$4),1,(Holidays!$A$1:$A$248)),0)+IF(AND($J9&lt;BN$4,$K9&lt;BO$4,$K9&gt;BN$4),NETWORKDAYS.INTL(BN$4+1,$K9,1,(Holidays!$A$1:$A$248)),0)+IF(AND($J9&lt;=BN$4,$K9&gt;=BO$4,$K9&gt;BN$4),NETWORKDAYS.INTL(BN$4+1,(BO$4),1,(Holidays!$A$1:$A$248)),0))*$M9,"")</f>
        <v>0</v>
      </c>
      <c r="BP9" s="321">
        <f ca="1">IFERROR((IF(AND($J9&gt;BO$4,$J9&lt;=BP$4,$K9&lt;=BP$4),NETWORKDAYS.INTL($J9,$K9,1,(Holidays!$A$1:$A$248)),0)+IF(AND($J9&gt;BO$4,$J9&lt;=BP$4,$K9&gt;BP$4),NETWORKDAYS.INTL($J9,(BP$4),1,(Holidays!$A$1:$A$248)),0)+IF(AND($J9&lt;BO$4,$K9&lt;BP$4,$K9&gt;BO$4),NETWORKDAYS.INTL(BO$4+1,$K9,1,(Holidays!$A$1:$A$248)),0)+IF(AND($J9&lt;=BO$4,$K9&gt;=BP$4,$K9&gt;BO$4),NETWORKDAYS.INTL(BO$4+1,(BP$4),1,(Holidays!$A$1:$A$248)),0))*$M9,"")</f>
        <v>0</v>
      </c>
      <c r="BQ9" s="190">
        <f ca="1">IFERROR((IF(AND($J9&gt;BP$4,$J9&lt;=BQ$4,$K9&lt;=BQ$4),NETWORKDAYS.INTL($J9,$K9,1,(Holidays!$A$1:$A$248)),0)+IF(AND($J9&gt;BP$4,$J9&lt;=BQ$4,$K9&gt;BQ$4),NETWORKDAYS.INTL($J9,(BQ$4),1,(Holidays!$A$1:$A$248)),0)+IF(AND($J9&lt;BP$4,$K9&lt;BQ$4,$K9&gt;BP$4),NETWORKDAYS.INTL(BP$4+1,$K9,1,(Holidays!$A$1:$A$248)),0)+IF(AND($J9&lt;=BP$4,$K9&gt;=BQ$4,$K9&gt;BP$4),NETWORKDAYS.INTL(BP$4+1,(BQ$4),1,(Holidays!$A$1:$A$248)),0))*$M9,"")</f>
        <v>0</v>
      </c>
      <c r="BR9" s="192">
        <f ca="1">IFERROR((IF(AND($J9&gt;BQ$4,$J9&lt;=BR$4,$K9&lt;=BR$4),NETWORKDAYS.INTL($J9,$K9,1,(Holidays!$A$1:$A$248)),0)+IF(AND($J9&gt;BQ$4,$J9&lt;=BR$4,$K9&gt;BR$4),NETWORKDAYS.INTL($J9,(BR$4),1,(Holidays!$A$1:$A$248)),0)+IF(AND($J9&lt;BQ$4,$K9&lt;BR$4,$K9&gt;BQ$4),NETWORKDAYS.INTL(BQ$4+1,$K9,1,(Holidays!$A$1:$A$248)),0)+IF(AND($J9&lt;=BQ$4,$K9&gt;=BR$4,$K9&gt;BQ$4),NETWORKDAYS.INTL(BQ$4+1,(BR$4),1,(Holidays!$A$1:$A$248)),0))*$M9,"")</f>
        <v>0</v>
      </c>
      <c r="BS9" s="321">
        <f ca="1">IFERROR((IF(AND($J9&gt;BR$4,$J9&lt;=BS$4,$K9&lt;=BS$4),NETWORKDAYS.INTL($J9,$K9,1,(Holidays!$A$1:$A$248)),0)+IF(AND($J9&gt;BR$4,$J9&lt;=BS$4,$K9&gt;BS$4),NETWORKDAYS.INTL($J9,(BS$4),1,(Holidays!$A$1:$A$248)),0)+IF(AND($J9&lt;BR$4,$K9&lt;BS$4,$K9&gt;BR$4),NETWORKDAYS.INTL(BR$4+1,$K9,1,(Holidays!$A$1:$A$248)),0)+IF(AND($J9&lt;=BR$4,$K9&gt;=BS$4,$K9&gt;BR$4),NETWORKDAYS.INTL(BR$4+1,(BS$4),1,(Holidays!$A$1:$A$248)),0))*$M9,"")</f>
        <v>0</v>
      </c>
      <c r="BT9" s="190">
        <f ca="1">IFERROR((IF(AND($J9&gt;BS$4,$J9&lt;=BT$4,$K9&lt;=BT$4),NETWORKDAYS.INTL($J9,$K9,1,(Holidays!$A$1:$A$248)),0)+IF(AND($J9&gt;BS$4,$J9&lt;=BT$4,$K9&gt;BT$4),NETWORKDAYS.INTL($J9,(BT$4),1,(Holidays!$A$1:$A$248)),0)+IF(AND($J9&lt;BS$4,$K9&lt;BT$4,$K9&gt;BS$4),NETWORKDAYS.INTL(BS$4+1,$K9,1,(Holidays!$A$1:$A$248)),0)+IF(AND($J9&lt;=BS$4,$K9&gt;=BT$4,$K9&gt;BS$4),NETWORKDAYS.INTL(BS$4+1,(BT$4),1,(Holidays!$A$1:$A$248)),0))*$M9,"")</f>
        <v>0</v>
      </c>
      <c r="BU9" s="192">
        <f ca="1">IFERROR((IF(AND($J9&gt;BT$4,$J9&lt;=BU$4,$K9&lt;=BU$4),NETWORKDAYS.INTL($J9,$K9,1,(Holidays!$A$1:$A$248)),0)+IF(AND($J9&gt;BT$4,$J9&lt;=BU$4,$K9&gt;BU$4),NETWORKDAYS.INTL($J9,(BU$4),1,(Holidays!$A$1:$A$248)),0)+IF(AND($J9&lt;BT$4,$K9&lt;BU$4,$K9&gt;BT$4),NETWORKDAYS.INTL(BT$4+1,$K9,1,(Holidays!$A$1:$A$248)),0)+IF(AND($J9&lt;=BT$4,$K9&gt;=BU$4,$K9&gt;BT$4),NETWORKDAYS.INTL(BT$4+1,(BU$4),1,(Holidays!$A$1:$A$248)),0))*$M9,"")</f>
        <v>0</v>
      </c>
      <c r="BV9" s="321">
        <f ca="1">IFERROR((IF(AND($J9&gt;BU$4,$J9&lt;=BV$4,$K9&lt;=BV$4),NETWORKDAYS.INTL($J9,$K9,1,(Holidays!$A$1:$A$248)),0)+IF(AND($J9&gt;BU$4,$J9&lt;=BV$4,$K9&gt;BV$4),NETWORKDAYS.INTL($J9,(BV$4),1,(Holidays!$A$1:$A$248)),0)+IF(AND($J9&lt;BU$4,$K9&lt;BV$4,$K9&gt;BU$4),NETWORKDAYS.INTL(BU$4+1,$K9,1,(Holidays!$A$1:$A$248)),0)+IF(AND($J9&lt;=BU$4,$K9&gt;=BV$4,$K9&gt;BU$4),NETWORKDAYS.INTL(BU$4+1,(BV$4),1,(Holidays!$A$1:$A$248)),0))*$M9,"")</f>
        <v>0</v>
      </c>
      <c r="BW9" s="190">
        <f ca="1">IFERROR((IF(AND($J9&gt;BV$4,$J9&lt;=BW$4,$K9&lt;=BW$4),NETWORKDAYS.INTL($J9,$K9,1,(Holidays!$A$1:$A$248)),0)+IF(AND($J9&gt;BV$4,$J9&lt;=BW$4,$K9&gt;BW$4),NETWORKDAYS.INTL($J9,(BW$4),1,(Holidays!$A$1:$A$248)),0)+IF(AND($J9&lt;BV$4,$K9&lt;BW$4,$K9&gt;BV$4),NETWORKDAYS.INTL(BV$4+1,$K9,1,(Holidays!$A$1:$A$248)),0)+IF(AND($J9&lt;=BV$4,$K9&gt;=BW$4,$K9&gt;BV$4),NETWORKDAYS.INTL(BV$4+1,(BW$4),1,(Holidays!$A$1:$A$248)),0))*$M9,"")</f>
        <v>0</v>
      </c>
      <c r="BX9" s="192">
        <f ca="1">IFERROR((IF(AND($J9&gt;BW$4,$J9&lt;=BX$4,$K9&lt;=BX$4),NETWORKDAYS.INTL($J9,$K9,1,(Holidays!$A$1:$A$248)),0)+IF(AND($J9&gt;BW$4,$J9&lt;=BX$4,$K9&gt;BX$4),NETWORKDAYS.INTL($J9,(BX$4),1,(Holidays!$A$1:$A$248)),0)+IF(AND($J9&lt;BW$4,$K9&lt;BX$4,$K9&gt;BW$4),NETWORKDAYS.INTL(BW$4+1,$K9,1,(Holidays!$A$1:$A$248)),0)+IF(AND($J9&lt;=BW$4,$K9&gt;=BX$4,$K9&gt;BW$4),NETWORKDAYS.INTL(BW$4+1,(BX$4),1,(Holidays!$A$1:$A$248)),0))*$M9,"")</f>
        <v>0</v>
      </c>
      <c r="BY9" s="321">
        <f ca="1">IFERROR((IF(AND($J9&gt;BX$4,$J9&lt;=BY$4,$K9&lt;=BY$4),NETWORKDAYS.INTL($J9,$K9,1,(Holidays!$A$1:$A$248)),0)+IF(AND($J9&gt;BX$4,$J9&lt;=BY$4,$K9&gt;BY$4),NETWORKDAYS.INTL($J9,(BY$4),1,(Holidays!$A$1:$A$248)),0)+IF(AND($J9&lt;BX$4,$K9&lt;BY$4,$K9&gt;BX$4),NETWORKDAYS.INTL(BX$4+1,$K9,1,(Holidays!$A$1:$A$248)),0)+IF(AND($J9&lt;=BX$4,$K9&gt;=BY$4,$K9&gt;BX$4),NETWORKDAYS.INTL(BX$4+1,(BY$4),1,(Holidays!$A$1:$A$248)),0))*$M9,"")</f>
        <v>0</v>
      </c>
      <c r="BZ9" s="190">
        <f ca="1">IFERROR((IF(AND($J9&gt;BY$4,$J9&lt;=BZ$4,$K9&lt;=BZ$4),NETWORKDAYS.INTL($J9,$K9,1,(Holidays!$A$1:$A$248)),0)+IF(AND($J9&gt;BY$4,$J9&lt;=BZ$4,$K9&gt;BZ$4),NETWORKDAYS.INTL($J9,(BZ$4),1,(Holidays!$A$1:$A$248)),0)+IF(AND($J9&lt;BY$4,$K9&lt;BZ$4,$K9&gt;BY$4),NETWORKDAYS.INTL(BY$4+1,$K9,1,(Holidays!$A$1:$A$248)),0)+IF(AND($J9&lt;=BY$4,$K9&gt;=BZ$4,$K9&gt;BY$4),NETWORKDAYS.INTL(BY$4+1,(BZ$4),1,(Holidays!$A$1:$A$248)),0))*$M9,"")</f>
        <v>0</v>
      </c>
      <c r="CA9" s="192">
        <f ca="1">IFERROR((IF(AND($J9&gt;BZ$4,$J9&lt;=CA$4,$K9&lt;=CA$4),NETWORKDAYS.INTL($J9,$K9,1,(Holidays!$A$1:$A$248)),0)+IF(AND($J9&gt;BZ$4,$J9&lt;=CA$4,$K9&gt;CA$4),NETWORKDAYS.INTL($J9,(CA$4),1,(Holidays!$A$1:$A$248)),0)+IF(AND($J9&lt;BZ$4,$K9&lt;CA$4,$K9&gt;BZ$4),NETWORKDAYS.INTL(BZ$4+1,$K9,1,(Holidays!$A$1:$A$248)),0)+IF(AND($J9&lt;=BZ$4,$K9&gt;=CA$4,$K9&gt;BZ$4),NETWORKDAYS.INTL(BZ$4+1,(CA$4),1,(Holidays!$A$1:$A$248)),0))*$M9,"")</f>
        <v>0</v>
      </c>
      <c r="CB9" s="321">
        <f ca="1">IFERROR((IF(AND($J9&gt;CA$4,$J9&lt;=CB$4,$K9&lt;=CB$4),NETWORKDAYS.INTL($J9,$K9,1,(Holidays!$A$1:$A$248)),0)+IF(AND($J9&gt;CA$4,$J9&lt;=CB$4,$K9&gt;CB$4),NETWORKDAYS.INTL($J9,(CB$4),1,(Holidays!$A$1:$A$248)),0)+IF(AND($J9&lt;CA$4,$K9&lt;CB$4,$K9&gt;CA$4),NETWORKDAYS.INTL(CA$4+1,$K9,1,(Holidays!$A$1:$A$248)),0)+IF(AND($J9&lt;=CA$4,$K9&gt;=CB$4,$K9&gt;CA$4),NETWORKDAYS.INTL(CA$4+1,(CB$4),1,(Holidays!$A$1:$A$248)),0))*$M9,"")</f>
        <v>0</v>
      </c>
      <c r="CC9" s="190">
        <f ca="1">IFERROR((IF(AND($J9&gt;CB$4,$J9&lt;=CC$4,$K9&lt;=CC$4),NETWORKDAYS.INTL($J9,$K9,1,(Holidays!$A$1:$A$248)),0)+IF(AND($J9&gt;CB$4,$J9&lt;=CC$4,$K9&gt;CC$4),NETWORKDAYS.INTL($J9,(CC$4),1,(Holidays!$A$1:$A$248)),0)+IF(AND($J9&lt;CB$4,$K9&lt;CC$4,$K9&gt;CB$4),NETWORKDAYS.INTL(CB$4+1,$K9,1,(Holidays!$A$1:$A$248)),0)+IF(AND($J9&lt;=CB$4,$K9&gt;=CC$4,$K9&gt;CB$4),NETWORKDAYS.INTL(CB$4+1,(CC$4),1,(Holidays!$A$1:$A$248)),0))*$M9,"")</f>
        <v>0</v>
      </c>
      <c r="CD9" s="192">
        <f ca="1">IFERROR((IF(AND($J9&gt;CC$4,$J9&lt;=CD$4,$K9&lt;=CD$4),NETWORKDAYS.INTL($J9,$K9,1,(Holidays!$A$1:$A$248)),0)+IF(AND($J9&gt;CC$4,$J9&lt;=CD$4,$K9&gt;CD$4),NETWORKDAYS.INTL($J9,(CD$4),1,(Holidays!$A$1:$A$248)),0)+IF(AND($J9&lt;CC$4,$K9&lt;CD$4,$K9&gt;CC$4),NETWORKDAYS.INTL(CC$4+1,$K9,1,(Holidays!$A$1:$A$248)),0)+IF(AND($J9&lt;=CC$4,$K9&gt;=CD$4,$K9&gt;CC$4),NETWORKDAYS.INTL(CC$4+1,(CD$4),1,(Holidays!$A$1:$A$248)),0))*$M9,"")</f>
        <v>0</v>
      </c>
      <c r="CE9" s="321">
        <f ca="1">IFERROR((IF(AND($J9&gt;CD$4,$J9&lt;=CE$4,$K9&lt;=CE$4),NETWORKDAYS.INTL($J9,$K9,1,(Holidays!$A$1:$A$248)),0)+IF(AND($J9&gt;CD$4,$J9&lt;=CE$4,$K9&gt;CE$4),NETWORKDAYS.INTL($J9,(CE$4),1,(Holidays!$A$1:$A$248)),0)+IF(AND($J9&lt;CD$4,$K9&lt;CE$4,$K9&gt;CD$4),NETWORKDAYS.INTL(CD$4+1,$K9,1,(Holidays!$A$1:$A$248)),0)+IF(AND($J9&lt;=CD$4,$K9&gt;=CE$4,$K9&gt;CD$4),NETWORKDAYS.INTL(CD$4+1,(CE$4),1,(Holidays!$A$1:$A$248)),0))*$M9,"")</f>
        <v>0</v>
      </c>
      <c r="CF9" s="190">
        <f ca="1">IFERROR((IF(AND($J9&gt;CE$4,$J9&lt;=CF$4,$K9&lt;=CF$4),NETWORKDAYS.INTL($J9,$K9,1,(Holidays!$A$1:$A$248)),0)+IF(AND($J9&gt;CE$4,$J9&lt;=CF$4,$K9&gt;CF$4),NETWORKDAYS.INTL($J9,(CF$4),1,(Holidays!$A$1:$A$248)),0)+IF(AND($J9&lt;CE$4,$K9&lt;CF$4,$K9&gt;CE$4),NETWORKDAYS.INTL(CE$4+1,$K9,1,(Holidays!$A$1:$A$248)),0)+IF(AND($J9&lt;=CE$4,$K9&gt;=CF$4,$K9&gt;CE$4),NETWORKDAYS.INTL(CE$4+1,(CF$4),1,(Holidays!$A$1:$A$248)),0))*$M9,"")</f>
        <v>0</v>
      </c>
      <c r="CG9" s="192">
        <f ca="1">IFERROR((IF(AND($J9&gt;CF$4,$J9&lt;=CG$4,$K9&lt;=CG$4),NETWORKDAYS.INTL($J9,$K9,1,(Holidays!$A$1:$A$248)),0)+IF(AND($J9&gt;CF$4,$J9&lt;=CG$4,$K9&gt;CG$4),NETWORKDAYS.INTL($J9,(CG$4),1,(Holidays!$A$1:$A$248)),0)+IF(AND($J9&lt;CF$4,$K9&lt;CG$4,$K9&gt;CF$4),NETWORKDAYS.INTL(CF$4+1,$K9,1,(Holidays!$A$1:$A$248)),0)+IF(AND($J9&lt;=CF$4,$K9&gt;=CG$4,$K9&gt;CF$4),NETWORKDAYS.INTL(CF$4+1,(CG$4),1,(Holidays!$A$1:$A$248)),0))*$M9,"")</f>
        <v>0</v>
      </c>
      <c r="CH9" s="321">
        <f ca="1">IFERROR((IF(AND($J9&gt;CG$4,$J9&lt;=CH$4,$K9&lt;=CH$4),NETWORKDAYS.INTL($J9,$K9,1,(Holidays!$A$1:$A$248)),0)+IF(AND($J9&gt;CG$4,$J9&lt;=CH$4,$K9&gt;CH$4),NETWORKDAYS.INTL($J9,(CH$4),1,(Holidays!$A$1:$A$248)),0)+IF(AND($J9&lt;CG$4,$K9&lt;CH$4,$K9&gt;CG$4),NETWORKDAYS.INTL(CG$4+1,$K9,1,(Holidays!$A$1:$A$248)),0)+IF(AND($J9&lt;=CG$4,$K9&gt;=CH$4,$K9&gt;CG$4),NETWORKDAYS.INTL(CG$4+1,(CH$4),1,(Holidays!$A$1:$A$248)),0))*$M9,"")</f>
        <v>0</v>
      </c>
      <c r="CI9" s="190">
        <f ca="1">IFERROR((IF(AND($J9&gt;CH$4,$J9&lt;=CI$4,$K9&lt;=CI$4),NETWORKDAYS.INTL($J9,$K9,1,(Holidays!$A$1:$A$248)),0)+IF(AND($J9&gt;CH$4,$J9&lt;=CI$4,$K9&gt;CI$4),NETWORKDAYS.INTL($J9,(CI$4),1,(Holidays!$A$1:$A$248)),0)+IF(AND($J9&lt;CH$4,$K9&lt;CI$4,$K9&gt;CH$4),NETWORKDAYS.INTL(CH$4+1,$K9,1,(Holidays!$A$1:$A$248)),0)+IF(AND($J9&lt;=CH$4,$K9&gt;=CI$4,$K9&gt;CH$4),NETWORKDAYS.INTL(CH$4+1,(CI$4),1,(Holidays!$A$1:$A$248)),0))*$M9,"")</f>
        <v>0</v>
      </c>
      <c r="CJ9" s="192">
        <f ca="1">IFERROR((IF(AND($J9&gt;CI$4,$J9&lt;=CJ$4,$K9&lt;=CJ$4),NETWORKDAYS.INTL($J9,$K9,1,(Holidays!$A$1:$A$248)),0)+IF(AND($J9&gt;CI$4,$J9&lt;=CJ$4,$K9&gt;CJ$4),NETWORKDAYS.INTL($J9,(CJ$4),1,(Holidays!$A$1:$A$248)),0)+IF(AND($J9&lt;CI$4,$K9&lt;CJ$4,$K9&gt;CI$4),NETWORKDAYS.INTL(CI$4+1,$K9,1,(Holidays!$A$1:$A$248)),0)+IF(AND($J9&lt;=CI$4,$K9&gt;=CJ$4,$K9&gt;CI$4),NETWORKDAYS.INTL(CI$4+1,(CJ$4),1,(Holidays!$A$1:$A$248)),0))*$M9,"")</f>
        <v>0</v>
      </c>
      <c r="CK9" s="321">
        <f ca="1">IFERROR((IF(AND($J9&gt;CJ$4,$J9&lt;=CK$4,$K9&lt;=CK$4),NETWORKDAYS.INTL($J9,$K9,1,(Holidays!$A$1:$A$248)),0)+IF(AND($J9&gt;CJ$4,$J9&lt;=CK$4,$K9&gt;CK$4),NETWORKDAYS.INTL($J9,(CK$4),1,(Holidays!$A$1:$A$248)),0)+IF(AND($J9&lt;CJ$4,$K9&lt;CK$4,$K9&gt;CJ$4),NETWORKDAYS.INTL(CJ$4+1,$K9,1,(Holidays!$A$1:$A$248)),0)+IF(AND($J9&lt;=CJ$4,$K9&gt;=CK$4,$K9&gt;CJ$4),NETWORKDAYS.INTL(CJ$4+1,(CK$4),1,(Holidays!$A$1:$A$248)),0))*$M9,"")</f>
        <v>0</v>
      </c>
      <c r="CL9" s="190">
        <f ca="1">IFERROR((IF(AND($J9&gt;CK$4,$J9&lt;=CL$4,$K9&lt;=CL$4),NETWORKDAYS.INTL($J9,$K9,1,(Holidays!$A$1:$A$248)),0)+IF(AND($J9&gt;CK$4,$J9&lt;=CL$4,$K9&gt;CL$4),NETWORKDAYS.INTL($J9,(CL$4),1,(Holidays!$A$1:$A$248)),0)+IF(AND($J9&lt;CK$4,$K9&lt;CL$4,$K9&gt;CK$4),NETWORKDAYS.INTL(CK$4+1,$K9,1,(Holidays!$A$1:$A$248)),0)+IF(AND($J9&lt;=CK$4,$K9&gt;=CL$4,$K9&gt;CK$4),NETWORKDAYS.INTL(CK$4+1,(CL$4),1,(Holidays!$A$1:$A$248)),0))*$M9,"")</f>
        <v>0</v>
      </c>
      <c r="CM9" s="192">
        <f ca="1">IFERROR((IF(AND($J9&gt;CL$4,$J9&lt;=CM$4,$K9&lt;=CM$4),NETWORKDAYS.INTL($J9,$K9,1,(Holidays!$A$1:$A$248)),0)+IF(AND($J9&gt;CL$4,$J9&lt;=CM$4,$K9&gt;CM$4),NETWORKDAYS.INTL($J9,(CM$4),1,(Holidays!$A$1:$A$248)),0)+IF(AND($J9&lt;CL$4,$K9&lt;CM$4,$K9&gt;CL$4),NETWORKDAYS.INTL(CL$4+1,$K9,1,(Holidays!$A$1:$A$248)),0)+IF(AND($J9&lt;=CL$4,$K9&gt;=CM$4,$K9&gt;CL$4),NETWORKDAYS.INTL(CL$4+1,(CM$4),1,(Holidays!$A$1:$A$248)),0))*$M9,"")</f>
        <v>0</v>
      </c>
      <c r="CN9" s="321">
        <f ca="1">IFERROR((IF(AND($J9&gt;CM$4,$J9&lt;=CN$4,$K9&lt;=CN$4),NETWORKDAYS.INTL($J9,$K9,1,(Holidays!$A$1:$A$248)),0)+IF(AND($J9&gt;CM$4,$J9&lt;=CN$4,$K9&gt;CN$4),NETWORKDAYS.INTL($J9,(CN$4),1,(Holidays!$A$1:$A$248)),0)+IF(AND($J9&lt;CM$4,$K9&lt;CN$4,$K9&gt;CM$4),NETWORKDAYS.INTL(CM$4+1,$K9,1,(Holidays!$A$1:$A$248)),0)+IF(AND($J9&lt;=CM$4,$K9&gt;=CN$4,$K9&gt;CM$4),NETWORKDAYS.INTL(CM$4+1,(CN$4),1,(Holidays!$A$1:$A$248)),0))*$M9,"")</f>
        <v>0</v>
      </c>
      <c r="CO9" s="190">
        <f ca="1">IFERROR((IF(AND($J9&gt;CN$4,$J9&lt;=CO$4,$K9&lt;=CO$4),NETWORKDAYS.INTL($J9,$K9,1,(Holidays!$A$1:$A$248)),0)+IF(AND($J9&gt;CN$4,$J9&lt;=CO$4,$K9&gt;CO$4),NETWORKDAYS.INTL($J9,(CO$4),1,(Holidays!$A$1:$A$248)),0)+IF(AND($J9&lt;CN$4,$K9&lt;CO$4,$K9&gt;CN$4),NETWORKDAYS.INTL(CN$4+1,$K9,1,(Holidays!$A$1:$A$248)),0)+IF(AND($J9&lt;=CN$4,$K9&gt;=CO$4,$K9&gt;CN$4),NETWORKDAYS.INTL(CN$4+1,(CO$4),1,(Holidays!$A$1:$A$248)),0))*$M9,"")</f>
        <v>0</v>
      </c>
      <c r="CP9" s="192">
        <f ca="1">IFERROR((IF(AND($J9&gt;CO$4,$J9&lt;=CP$4,$K9&lt;=CP$4),NETWORKDAYS.INTL($J9,$K9,1,(Holidays!$A$1:$A$248)),0)+IF(AND($J9&gt;CO$4,$J9&lt;=CP$4,$K9&gt;CP$4),NETWORKDAYS.INTL($J9,(CP$4),1,(Holidays!$A$1:$A$248)),0)+IF(AND($J9&lt;CO$4,$K9&lt;CP$4,$K9&gt;CO$4),NETWORKDAYS.INTL(CO$4+1,$K9,1,(Holidays!$A$1:$A$248)),0)+IF(AND($J9&lt;=CO$4,$K9&gt;=CP$4,$K9&gt;CO$4),NETWORKDAYS.INTL(CO$4+1,(CP$4),1,(Holidays!$A$1:$A$248)),0))*$M9,"")</f>
        <v>0</v>
      </c>
      <c r="CQ9" s="321">
        <f ca="1">IFERROR((IF(AND($J9&gt;CP$4,$J9&lt;=CQ$4,$K9&lt;=CQ$4),NETWORKDAYS.INTL($J9,$K9,1,(Holidays!$A$1:$A$248)),0)+IF(AND($J9&gt;CP$4,$J9&lt;=CQ$4,$K9&gt;CQ$4),NETWORKDAYS.INTL($J9,(CQ$4),1,(Holidays!$A$1:$A$248)),0)+IF(AND($J9&lt;CP$4,$K9&lt;CQ$4,$K9&gt;CP$4),NETWORKDAYS.INTL(CP$4+1,$K9,1,(Holidays!$A$1:$A$248)),0)+IF(AND($J9&lt;=CP$4,$K9&gt;=CQ$4,$K9&gt;CP$4),NETWORKDAYS.INTL(CP$4+1,(CQ$4),1,(Holidays!$A$1:$A$248)),0))*$M9,"")</f>
        <v>0</v>
      </c>
      <c r="CR9" s="190">
        <f ca="1">IFERROR((IF(AND($J9&gt;CQ$4,$J9&lt;=CR$4,$K9&lt;=CR$4),NETWORKDAYS.INTL($J9,$K9,1,(Holidays!$A$1:$A$248)),0)+IF(AND($J9&gt;CQ$4,$J9&lt;=CR$4,$K9&gt;CR$4),NETWORKDAYS.INTL($J9,(CR$4),1,(Holidays!$A$1:$A$248)),0)+IF(AND($J9&lt;CQ$4,$K9&lt;CR$4,$K9&gt;CQ$4),NETWORKDAYS.INTL(CQ$4+1,$K9,1,(Holidays!$A$1:$A$248)),0)+IF(AND($J9&lt;=CQ$4,$K9&gt;=CR$4,$K9&gt;CQ$4),NETWORKDAYS.INTL(CQ$4+1,(CR$4),1,(Holidays!$A$1:$A$248)),0))*$M9,"")</f>
        <v>0</v>
      </c>
      <c r="CS9" s="192">
        <f ca="1">IFERROR((IF(AND($J9&gt;CR$4,$J9&lt;=CS$4,$K9&lt;=CS$4),NETWORKDAYS.INTL($J9,$K9,1,(Holidays!$A$1:$A$248)),0)+IF(AND($J9&gt;CR$4,$J9&lt;=CS$4,$K9&gt;CS$4),NETWORKDAYS.INTL($J9,(CS$4),1,(Holidays!$A$1:$A$248)),0)+IF(AND($J9&lt;CR$4,$K9&lt;CS$4,$K9&gt;CR$4),NETWORKDAYS.INTL(CR$4+1,$K9,1,(Holidays!$A$1:$A$248)),0)+IF(AND($J9&lt;=CR$4,$K9&gt;=CS$4,$K9&gt;CR$4),NETWORKDAYS.INTL(CR$4+1,(CS$4),1,(Holidays!$A$1:$A$248)),0))*$M9,"")</f>
        <v>0</v>
      </c>
      <c r="CT9" s="321">
        <f ca="1">IFERROR((IF(AND($J9&gt;CS$4,$J9&lt;=CT$4,$K9&lt;=CT$4),NETWORKDAYS.INTL($J9,$K9,1,(Holidays!$A$1:$A$248)),0)+IF(AND($J9&gt;CS$4,$J9&lt;=CT$4,$K9&gt;CT$4),NETWORKDAYS.INTL($J9,(CT$4),1,(Holidays!$A$1:$A$248)),0)+IF(AND($J9&lt;CS$4,$K9&lt;CT$4,$K9&gt;CS$4),NETWORKDAYS.INTL(CS$4+1,$K9,1,(Holidays!$A$1:$A$248)),0)+IF(AND($J9&lt;=CS$4,$K9&gt;=CT$4,$K9&gt;CS$4),NETWORKDAYS.INTL(CS$4+1,(CT$4),1,(Holidays!$A$1:$A$248)),0))*$M9,"")</f>
        <v>0</v>
      </c>
      <c r="CU9" s="190">
        <f ca="1">IFERROR((IF(AND($J9&gt;CT$4,$J9&lt;=CU$4,$K9&lt;=CU$4),NETWORKDAYS.INTL($J9,$K9,1,(Holidays!$A$1:$A$248)),0)+IF(AND($J9&gt;CT$4,$J9&lt;=CU$4,$K9&gt;CU$4),NETWORKDAYS.INTL($J9,(CU$4),1,(Holidays!$A$1:$A$248)),0)+IF(AND($J9&lt;CT$4,$K9&lt;CU$4,$K9&gt;CT$4),NETWORKDAYS.INTL(CT$4+1,$K9,1,(Holidays!$A$1:$A$248)),0)+IF(AND($J9&lt;=CT$4,$K9&gt;=CU$4,$K9&gt;CT$4),NETWORKDAYS.INTL(CT$4+1,(CU$4),1,(Holidays!$A$1:$A$248)),0))*$M9,"")</f>
        <v>0</v>
      </c>
      <c r="CV9" s="192">
        <f ca="1">IFERROR((IF(AND($J9&gt;CU$4,$J9&lt;=CV$4,$K9&lt;=CV$4),NETWORKDAYS.INTL($J9,$K9,1,(Holidays!$A$1:$A$248)),0)+IF(AND($J9&gt;CU$4,$J9&lt;=CV$4,$K9&gt;CV$4),NETWORKDAYS.INTL($J9,(CV$4),1,(Holidays!$A$1:$A$248)),0)+IF(AND($J9&lt;CU$4,$K9&lt;CV$4,$K9&gt;CU$4),NETWORKDAYS.INTL(CU$4+1,$K9,1,(Holidays!$A$1:$A$248)),0)+IF(AND($J9&lt;=CU$4,$K9&gt;=CV$4,$K9&gt;CU$4),NETWORKDAYS.INTL(CU$4+1,(CV$4),1,(Holidays!$A$1:$A$248)),0))*$M9,"")</f>
        <v>0</v>
      </c>
      <c r="CW9" s="321">
        <f ca="1">IFERROR((IF(AND($J9&gt;CV$4,$J9&lt;=CW$4,$K9&lt;=CW$4),NETWORKDAYS.INTL($J9,$K9,1,(Holidays!$A$1:$A$248)),0)+IF(AND($J9&gt;CV$4,$J9&lt;=CW$4,$K9&gt;CW$4),NETWORKDAYS.INTL($J9,(CW$4),1,(Holidays!$A$1:$A$248)),0)+IF(AND($J9&lt;CV$4,$K9&lt;CW$4,$K9&gt;CV$4),NETWORKDAYS.INTL(CV$4+1,$K9,1,(Holidays!$A$1:$A$248)),0)+IF(AND($J9&lt;=CV$4,$K9&gt;=CW$4,$K9&gt;CV$4),NETWORKDAYS.INTL(CV$4+1,(CW$4),1,(Holidays!$A$1:$A$248)),0))*$M9,"")</f>
        <v>0</v>
      </c>
      <c r="CX9" s="324">
        <f ca="1">IFERROR((IF(AND($J9&gt;CW$4,$J9&lt;=CX$4,$K9&lt;=CX$4),NETWORKDAYS.INTL($J9,$K9,1,(Holidays!$A$1:$A$248)),0)+IF(AND($J9&gt;CW$4,$J9&lt;=CX$4,$K9&gt;CX$4),NETWORKDAYS.INTL($J9,(CX$4),1,(Holidays!$A$1:$A$248)),0)+IF(AND($J9&lt;CW$4,$K9&lt;CX$4,$K9&gt;CW$4),NETWORKDAYS.INTL(CW$4+1,$K9,1,(Holidays!$A$1:$A$248)),0)+IF(AND($J9&lt;=CW$4,$K9&gt;=CX$4,$K9&gt;CW$4),NETWORKDAYS.INTL(CW$4+1,(CX$4),1,(Holidays!$A$1:$A$248)),0))*$M9,"")</f>
        <v>0</v>
      </c>
    </row>
    <row r="10" spans="2:103" ht="15" customHeight="1" outlineLevel="1">
      <c r="B10" s="59" t="str">
        <f t="array" ref="B10">IFERROR(INDEX('A-2_MH Distribution'!$B$1:$B$15014,SMALL(IF('A-2_MH Distribution'!$L$8:$L$63&lt;&gt;0,ROW('A-2_MH Distribution'!$B$8:$B$63)),ROW(A4)),1),"")</f>
        <v>A.04</v>
      </c>
      <c r="C10" s="458" t="str">
        <f ca="1">IFERROR(VLOOKUP(B10,OFFSET('A-1_MH Estimation'!$B$7,0,0,MATCH("Subtotal LOE",'A-1_MH Estimation'!B:B,0)-7,2),2,0),"")</f>
        <v>Rotameter Direction</v>
      </c>
      <c r="D10" s="466">
        <f ca="1">IFERROR(VLOOKUP(B10,OFFSET('A-1_MH Estimation'!$B$7,0,0,MATCH("Subtotal LOE",'A-1_MH Estimation'!B:B,0)-7,4),4,0),"")</f>
        <v>1</v>
      </c>
      <c r="E10" s="466" t="str">
        <f ca="1">IFERROR(VLOOKUP(B10,OFFSET('A-1_MH Estimation'!$B$7,0,0,MATCH("Subtotal LOE",'A-1_MH Estimation'!B:B,0)-7,3),3,0),"")</f>
        <v>template</v>
      </c>
      <c r="F10" s="462">
        <f>IFERROR(VLOOKUP($B10,'A-2_MH Distribution'!$B$6:$O$16314,3,0)*VLOOKUP($B10,'A-2_MH Distribution'!$B$6:$O$16314,VLOOKUP(G10,SoftwareList,6,0),0)*IFERROR((--(VLOOKUP($B10,'A-2_MH Distribution'!$B$6:$O$16314,VLOOKUP(G10,SoftwareList,8,0),0)=0)+VLOOKUP($B10,'A-2_MH Distribution'!$B$6:$O$16314,VLOOKUP(G10,SoftwareList,8,0),0)),1),0)</f>
        <v>15.25</v>
      </c>
      <c r="G10" s="403" t="str">
        <f t="shared" si="57"/>
        <v>PDMS/E3D</v>
      </c>
      <c r="H10" s="454"/>
      <c r="I10" s="455"/>
      <c r="J10" s="351">
        <f ca="1">IFERROR(INDEX(Activities,MATCH($B10,'A-2_MH Distribution'!B:B,0),MATCH("Start Date",'A-2_MH Distribution'!$A$4:S$4,0))+H10,0)</f>
        <v>44581</v>
      </c>
      <c r="K10" s="352">
        <f ca="1">IFERROR(INDEX(Activities,MATCH($B10,'A-2_MH Distribution'!B:B,0),MATCH("Finish Date",'A-2_MH Distribution'!$A$4:S$4,0))+I10,0)</f>
        <v>44582</v>
      </c>
      <c r="L10" s="170">
        <f ca="1">NETWORKDAYS.INTL(J10,K10,1,Holidays!$A$1:$A$248)</f>
        <v>2</v>
      </c>
      <c r="M10" s="62">
        <f t="shared" ca="1" si="56"/>
        <v>7.625</v>
      </c>
      <c r="O10" s="253">
        <f ca="1">SUM($P10:CX10)</f>
        <v>7.625</v>
      </c>
      <c r="P10" s="320"/>
      <c r="Q10" s="321">
        <f ca="1">IFERROR((IF(AND($J10&gt;P$4,$J10&lt;=Q$4,$K10&lt;=Q$4),NETWORKDAYS.INTL($J10,$K10,1,(Holidays!$A$1:$A$248)),0)+IF(AND($J10&gt;P$4,$J10&lt;=Q$4,$K10&gt;Q$4),NETWORKDAYS.INTL($J10,(Q$4),1,(Holidays!$A$1:$A$248)),0)+IF(AND($J10&lt;P$4,$K10&lt;Q$4,$K10&gt;P$4),NETWORKDAYS.INTL(P$4+1,$K10,1,(Holidays!$A$1:$A$248)),0)+IF(AND($J10&lt;=P$4,$K10&gt;=Q$4,$K10&gt;P$4),NETWORKDAYS.INTL(P$4+1,(Q$4),1,(Holidays!$A$1:$A$248)),0))*$M10,"")</f>
        <v>0</v>
      </c>
      <c r="R10" s="190">
        <f ca="1">IFERROR((IF(AND($J10&gt;Q$4,$J10&lt;=R$4,$K10&lt;=R$4),NETWORKDAYS.INTL($J10,$K10,1,(Holidays!$A$1:$A$248)),0)+IF(AND($J10&gt;Q$4,$J10&lt;=R$4,$K10&gt;R$4),NETWORKDAYS.INTL($J10,(R$4),1,(Holidays!$A$1:$A$248)),0)+IF(AND($J10&lt;Q$4,$K10&lt;R$4,$K10&gt;Q$4),NETWORKDAYS.INTL(Q$4+1,$K10,1,(Holidays!$A$1:$A$248)),0)+IF(AND($J10&lt;=Q$4,$K10&gt;=R$4,$K10&gt;Q$4),NETWORKDAYS.INTL(Q$4+1,(R$4),1,(Holidays!$A$1:$A$248)),0))*$M10,"")</f>
        <v>0</v>
      </c>
      <c r="S10" s="192">
        <f ca="1">IFERROR((IF(AND($J10&gt;R$4,$J10&lt;=S$4,$K10&lt;=S$4),NETWORKDAYS.INTL($J10,$K10,1,(Holidays!$A$1:$A$248)),0)+IF(AND($J10&gt;R$4,$J10&lt;=S$4,$K10&gt;S$4),NETWORKDAYS.INTL($J10,(S$4),1,(Holidays!$A$1:$A$248)),0)+IF(AND($J10&lt;R$4,$K10&lt;S$4,$K10&gt;R$4),NETWORKDAYS.INTL(R$4+1,$K10,1,(Holidays!$A$1:$A$248)),0)+IF(AND($J10&lt;=R$4,$K10&gt;=S$4,$K10&gt;R$4),NETWORKDAYS.INTL(R$4+1,(S$4),1,(Holidays!$A$1:$A$248)),0))*$M10,"")</f>
        <v>0</v>
      </c>
      <c r="T10" s="321">
        <f ca="1">IFERROR((IF(AND($J10&gt;S$4,$J10&lt;=T$4,$K10&lt;=T$4),NETWORKDAYS.INTL($J10,$K10,1,(Holidays!$A$1:$A$248)),0)+IF(AND($J10&gt;S$4,$J10&lt;=T$4,$K10&gt;T$4),NETWORKDAYS.INTL($J10,(T$4),1,(Holidays!$A$1:$A$248)),0)+IF(AND($J10&lt;S$4,$K10&lt;T$4,$K10&gt;S$4),NETWORKDAYS.INTL(S$4+1,$K10,1,(Holidays!$A$1:$A$248)),0)+IF(AND($J10&lt;=S$4,$K10&gt;=T$4,$K10&gt;S$4),NETWORKDAYS.INTL(S$4+1,(T$4),1,(Holidays!$A$1:$A$248)),0))*$M10,"")</f>
        <v>0</v>
      </c>
      <c r="U10" s="190">
        <f ca="1">IFERROR((IF(AND($J10&gt;T$4,$J10&lt;=U$4,$K10&lt;=U$4),NETWORKDAYS.INTL($J10,$K10,1,(Holidays!$A$1:$A$248)),0)+IF(AND($J10&gt;T$4,$J10&lt;=U$4,$K10&gt;U$4),NETWORKDAYS.INTL($J10,(U$4),1,(Holidays!$A$1:$A$248)),0)+IF(AND($J10&lt;T$4,$K10&lt;U$4,$K10&gt;T$4),NETWORKDAYS.INTL(T$4+1,$K10,1,(Holidays!$A$1:$A$248)),0)+IF(AND($J10&lt;=T$4,$K10&gt;=U$4,$K10&gt;T$4),NETWORKDAYS.INTL(T$4+1,(U$4),1,(Holidays!$A$1:$A$248)),0))*$M10,"")</f>
        <v>0</v>
      </c>
      <c r="V10" s="192">
        <f ca="1">IFERROR((IF(AND($J10&gt;U$4,$J10&lt;=V$4,$K10&lt;=V$4),NETWORKDAYS.INTL($J10,$K10,1,(Holidays!$A$1:$A$248)),0)+IF(AND($J10&gt;U$4,$J10&lt;=V$4,$K10&gt;V$4),NETWORKDAYS.INTL($J10,(V$4),1,(Holidays!$A$1:$A$248)),0)+IF(AND($J10&lt;U$4,$K10&lt;V$4,$K10&gt;U$4),NETWORKDAYS.INTL(U$4+1,$K10,1,(Holidays!$A$1:$A$248)),0)+IF(AND($J10&lt;=U$4,$K10&gt;=V$4,$K10&gt;U$4),NETWORKDAYS.INTL(U$4+1,(V$4),1,(Holidays!$A$1:$A$248)),0))*$M10,"")</f>
        <v>0</v>
      </c>
      <c r="W10" s="321">
        <f ca="1">IFERROR((IF(AND($J10&gt;V$4,$J10&lt;=W$4,$K10&lt;=W$4),NETWORKDAYS.INTL($J10,$K10,1,(Holidays!$A$1:$A$248)),0)+IF(AND($J10&gt;V$4,$J10&lt;=W$4,$K10&gt;W$4),NETWORKDAYS.INTL($J10,(W$4),1,(Holidays!$A$1:$A$248)),0)+IF(AND($J10&lt;V$4,$K10&lt;W$4,$K10&gt;V$4),NETWORKDAYS.INTL(V$4+1,$K10,1,(Holidays!$A$1:$A$248)),0)+IF(AND($J10&lt;=V$4,$K10&gt;=W$4,$K10&gt;V$4),NETWORKDAYS.INTL(V$4+1,(W$4),1,(Holidays!$A$1:$A$248)),0))*$M10,"")</f>
        <v>0</v>
      </c>
      <c r="X10" s="190">
        <f ca="1">IFERROR((IF(AND($J10&gt;W$4,$J10&lt;=X$4,$K10&lt;=X$4),NETWORKDAYS.INTL($J10,$K10,1,(Holidays!$A$1:$A$248)),0)+IF(AND($J10&gt;W$4,$J10&lt;=X$4,$K10&gt;X$4),NETWORKDAYS.INTL($J10,(X$4),1,(Holidays!$A$1:$A$248)),0)+IF(AND($J10&lt;W$4,$K10&lt;X$4,$K10&gt;W$4),NETWORKDAYS.INTL(W$4+1,$K10,1,(Holidays!$A$1:$A$248)),0)+IF(AND($J10&lt;=W$4,$K10&gt;=X$4,$K10&gt;W$4),NETWORKDAYS.INTL(W$4+1,(X$4),1,(Holidays!$A$1:$A$248)),0))*$M10,"")</f>
        <v>0</v>
      </c>
      <c r="Y10" s="192">
        <f ca="1">IFERROR((IF(AND($J10&gt;X$4,$J10&lt;=Y$4,$K10&lt;=Y$4),NETWORKDAYS.INTL($J10,$K10,1,(Holidays!$A$1:$A$248)),0)+IF(AND($J10&gt;X$4,$J10&lt;=Y$4,$K10&gt;Y$4),NETWORKDAYS.INTL($J10,(Y$4),1,(Holidays!$A$1:$A$248)),0)+IF(AND($J10&lt;X$4,$K10&lt;Y$4,$K10&gt;X$4),NETWORKDAYS.INTL(X$4+1,$K10,1,(Holidays!$A$1:$A$248)),0)+IF(AND($J10&lt;=X$4,$K10&gt;=Y$4,$K10&gt;X$4),NETWORKDAYS.INTL(X$4+1,(Y$4),1,(Holidays!$A$1:$A$248)),0))*$M10,"")</f>
        <v>0</v>
      </c>
      <c r="Z10" s="321">
        <f ca="1">IFERROR((IF(AND($J10&gt;Y$4,$J10&lt;=Z$4,$K10&lt;=Z$4),NETWORKDAYS.INTL($J10,$K10,1,(Holidays!$A$1:$A$248)),0)+IF(AND($J10&gt;Y$4,$J10&lt;=Z$4,$K10&gt;Z$4),NETWORKDAYS.INTL($J10,(Z$4),1,(Holidays!$A$1:$A$248)),0)+IF(AND($J10&lt;Y$4,$K10&lt;Z$4,$K10&gt;Y$4),NETWORKDAYS.INTL(Y$4+1,$K10,1,(Holidays!$A$1:$A$248)),0)+IF(AND($J10&lt;=Y$4,$K10&gt;=Z$4,$K10&gt;Y$4),NETWORKDAYS.INTL(Y$4+1,(Z$4),1,(Holidays!$A$1:$A$248)),0))*$M10,"")</f>
        <v>0</v>
      </c>
      <c r="AA10" s="190">
        <f ca="1">IFERROR((IF(AND($J10&gt;Z$4,$J10&lt;=AA$4,$K10&lt;=AA$4),NETWORKDAYS.INTL($J10,$K10,1,(Holidays!$A$1:$A$248)),0)+IF(AND($J10&gt;Z$4,$J10&lt;=AA$4,$K10&gt;AA$4),NETWORKDAYS.INTL($J10,(AA$4),1,(Holidays!$A$1:$A$248)),0)+IF(AND($J10&lt;Z$4,$K10&lt;AA$4,$K10&gt;Z$4),NETWORKDAYS.INTL(Z$4+1,$K10,1,(Holidays!$A$1:$A$248)),0)+IF(AND($J10&lt;=Z$4,$K10&gt;=AA$4,$K10&gt;Z$4),NETWORKDAYS.INTL(Z$4+1,(AA$4),1,(Holidays!$A$1:$A$248)),0))*$M10,"")</f>
        <v>0</v>
      </c>
      <c r="AB10" s="192">
        <f ca="1">IFERROR((IF(AND($J10&gt;AA$4,$J10&lt;=AB$4,$K10&lt;=AB$4),NETWORKDAYS.INTL($J10,$K10,1,(Holidays!$A$1:$A$248)),0)+IF(AND($J10&gt;AA$4,$J10&lt;=AB$4,$K10&gt;AB$4),NETWORKDAYS.INTL($J10,(AB$4),1,(Holidays!$A$1:$A$248)),0)+IF(AND($J10&lt;AA$4,$K10&lt;AB$4,$K10&gt;AA$4),NETWORKDAYS.INTL(AA$4+1,$K10,1,(Holidays!$A$1:$A$248)),0)+IF(AND($J10&lt;=AA$4,$K10&gt;=AB$4,$K10&gt;AA$4),NETWORKDAYS.INTL(AA$4+1,(AB$4),1,(Holidays!$A$1:$A$248)),0))*$M10,"")</f>
        <v>0</v>
      </c>
      <c r="AC10" s="321">
        <f ca="1">IFERROR((IF(AND($J10&gt;AB$4,$J10&lt;=AC$4,$K10&lt;=AC$4),NETWORKDAYS.INTL($J10,$K10,1,(Holidays!$A$1:$A$248)),0)+IF(AND($J10&gt;AB$4,$J10&lt;=AC$4,$K10&gt;AC$4),NETWORKDAYS.INTL($J10,(AC$4),1,(Holidays!$A$1:$A$248)),0)+IF(AND($J10&lt;AB$4,$K10&lt;AC$4,$K10&gt;AB$4),NETWORKDAYS.INTL(AB$4+1,$K10,1,(Holidays!$A$1:$A$248)),0)+IF(AND($J10&lt;=AB$4,$K10&gt;=AC$4,$K10&gt;AB$4),NETWORKDAYS.INTL(AB$4+1,(AC$4),1,(Holidays!$A$1:$A$248)),0))*$M10,"")</f>
        <v>7.625</v>
      </c>
      <c r="AD10" s="190">
        <f ca="1">IFERROR((IF(AND($J10&gt;AC$4,$J10&lt;=AD$4,$K10&lt;=AD$4),NETWORKDAYS.INTL($J10,$K10,1,(Holidays!$A$1:$A$248)),0)+IF(AND($J10&gt;AC$4,$J10&lt;=AD$4,$K10&gt;AD$4),NETWORKDAYS.INTL($J10,(AD$4),1,(Holidays!$A$1:$A$248)),0)+IF(AND($J10&lt;AC$4,$K10&lt;AD$4,$K10&gt;AC$4),NETWORKDAYS.INTL(AC$4+1,$K10,1,(Holidays!$A$1:$A$248)),0)+IF(AND($J10&lt;=AC$4,$K10&gt;=AD$4,$K10&gt;AC$4),NETWORKDAYS.INTL(AC$4+1,(AD$4),1,(Holidays!$A$1:$A$248)),0))*$M10,"")</f>
        <v>0</v>
      </c>
      <c r="AE10" s="192">
        <f ca="1">IFERROR((IF(AND($J10&gt;AD$4,$J10&lt;=AE$4,$K10&lt;=AE$4),NETWORKDAYS.INTL($J10,$K10,1,(Holidays!$A$1:$A$248)),0)+IF(AND($J10&gt;AD$4,$J10&lt;=AE$4,$K10&gt;AE$4),NETWORKDAYS.INTL($J10,(AE$4),1,(Holidays!$A$1:$A$248)),0)+IF(AND($J10&lt;AD$4,$K10&lt;AE$4,$K10&gt;AD$4),NETWORKDAYS.INTL(AD$4+1,$K10,1,(Holidays!$A$1:$A$248)),0)+IF(AND($J10&lt;=AD$4,$K10&gt;=AE$4,$K10&gt;AD$4),NETWORKDAYS.INTL(AD$4+1,(AE$4),1,(Holidays!$A$1:$A$248)),0))*$M10,"")</f>
        <v>0</v>
      </c>
      <c r="AF10" s="321">
        <f ca="1">IFERROR((IF(AND($J10&gt;AE$4,$J10&lt;=AF$4,$K10&lt;=AF$4),NETWORKDAYS.INTL($J10,$K10,1,(Holidays!$A$1:$A$248)),0)+IF(AND($J10&gt;AE$4,$J10&lt;=AF$4,$K10&gt;AF$4),NETWORKDAYS.INTL($J10,(AF$4),1,(Holidays!$A$1:$A$248)),0)+IF(AND($J10&lt;AE$4,$K10&lt;AF$4,$K10&gt;AE$4),NETWORKDAYS.INTL(AE$4+1,$K10,1,(Holidays!$A$1:$A$248)),0)+IF(AND($J10&lt;=AE$4,$K10&gt;=AF$4,$K10&gt;AE$4),NETWORKDAYS.INTL(AE$4+1,(AF$4),1,(Holidays!$A$1:$A$248)),0))*$M10,"")</f>
        <v>0</v>
      </c>
      <c r="AG10" s="190">
        <f ca="1">IFERROR((IF(AND($J10&gt;AF$4,$J10&lt;=AG$4,$K10&lt;=AG$4),NETWORKDAYS.INTL($J10,$K10,1,(Holidays!$A$1:$A$248)),0)+IF(AND($J10&gt;AF$4,$J10&lt;=AG$4,$K10&gt;AG$4),NETWORKDAYS.INTL($J10,(AG$4),1,(Holidays!$A$1:$A$248)),0)+IF(AND($J10&lt;AF$4,$K10&lt;AG$4,$K10&gt;AF$4),NETWORKDAYS.INTL(AF$4+1,$K10,1,(Holidays!$A$1:$A$248)),0)+IF(AND($J10&lt;=AF$4,$K10&gt;=AG$4,$K10&gt;AF$4),NETWORKDAYS.INTL(AF$4+1,(AG$4),1,(Holidays!$A$1:$A$248)),0))*$M10,"")</f>
        <v>0</v>
      </c>
      <c r="AH10" s="192">
        <f ca="1">IFERROR((IF(AND($J10&gt;AG$4,$J10&lt;=AH$4,$K10&lt;=AH$4),NETWORKDAYS.INTL($J10,$K10,1,(Holidays!$A$1:$A$248)),0)+IF(AND($J10&gt;AG$4,$J10&lt;=AH$4,$K10&gt;AH$4),NETWORKDAYS.INTL($J10,(AH$4),1,(Holidays!$A$1:$A$248)),0)+IF(AND($J10&lt;AG$4,$K10&lt;AH$4,$K10&gt;AG$4),NETWORKDAYS.INTL(AG$4+1,$K10,1,(Holidays!$A$1:$A$248)),0)+IF(AND($J10&lt;=AG$4,$K10&gt;=AH$4,$K10&gt;AG$4),NETWORKDAYS.INTL(AG$4+1,(AH$4),1,(Holidays!$A$1:$A$248)),0))*$M10,"")</f>
        <v>0</v>
      </c>
      <c r="AI10" s="321">
        <f ca="1">IFERROR((IF(AND($J10&gt;AH$4,$J10&lt;=AI$4,$K10&lt;=AI$4),NETWORKDAYS.INTL($J10,$K10,1,(Holidays!$A$1:$A$248)),0)+IF(AND($J10&gt;AH$4,$J10&lt;=AI$4,$K10&gt;AI$4),NETWORKDAYS.INTL($J10,(AI$4),1,(Holidays!$A$1:$A$248)),0)+IF(AND($J10&lt;AH$4,$K10&lt;AI$4,$K10&gt;AH$4),NETWORKDAYS.INTL(AH$4+1,$K10,1,(Holidays!$A$1:$A$248)),0)+IF(AND($J10&lt;=AH$4,$K10&gt;=AI$4,$K10&gt;AH$4),NETWORKDAYS.INTL(AH$4+1,(AI$4),1,(Holidays!$A$1:$A$248)),0))*$M10,"")</f>
        <v>0</v>
      </c>
      <c r="AJ10" s="190">
        <f ca="1">IFERROR((IF(AND($J10&gt;AI$4,$J10&lt;=AJ$4,$K10&lt;=AJ$4),NETWORKDAYS.INTL($J10,$K10,1,(Holidays!$A$1:$A$248)),0)+IF(AND($J10&gt;AI$4,$J10&lt;=AJ$4,$K10&gt;AJ$4),NETWORKDAYS.INTL($J10,(AJ$4),1,(Holidays!$A$1:$A$248)),0)+IF(AND($J10&lt;AI$4,$K10&lt;AJ$4,$K10&gt;AI$4),NETWORKDAYS.INTL(AI$4+1,$K10,1,(Holidays!$A$1:$A$248)),0)+IF(AND($J10&lt;=AI$4,$K10&gt;=AJ$4,$K10&gt;AI$4),NETWORKDAYS.INTL(AI$4+1,(AJ$4),1,(Holidays!$A$1:$A$248)),0))*$M10,"")</f>
        <v>0</v>
      </c>
      <c r="AK10" s="192">
        <f ca="1">IFERROR((IF(AND($J10&gt;AJ$4,$J10&lt;=AK$4,$K10&lt;=AK$4),NETWORKDAYS.INTL($J10,$K10,1,(Holidays!$A$1:$A$248)),0)+IF(AND($J10&gt;AJ$4,$J10&lt;=AK$4,$K10&gt;AK$4),NETWORKDAYS.INTL($J10,(AK$4),1,(Holidays!$A$1:$A$248)),0)+IF(AND($J10&lt;AJ$4,$K10&lt;AK$4,$K10&gt;AJ$4),NETWORKDAYS.INTL(AJ$4+1,$K10,1,(Holidays!$A$1:$A$248)),0)+IF(AND($J10&lt;=AJ$4,$K10&gt;=AK$4,$K10&gt;AJ$4),NETWORKDAYS.INTL(AJ$4+1,(AK$4),1,(Holidays!$A$1:$A$248)),0))*$M10,"")</f>
        <v>0</v>
      </c>
      <c r="AL10" s="321">
        <f ca="1">IFERROR((IF(AND($J10&gt;AK$4,$J10&lt;=AL$4,$K10&lt;=AL$4),NETWORKDAYS.INTL($J10,$K10,1,(Holidays!$A$1:$A$248)),0)+IF(AND($J10&gt;AK$4,$J10&lt;=AL$4,$K10&gt;AL$4),NETWORKDAYS.INTL($J10,(AL$4),1,(Holidays!$A$1:$A$248)),0)+IF(AND($J10&lt;AK$4,$K10&lt;AL$4,$K10&gt;AK$4),NETWORKDAYS.INTL(AK$4+1,$K10,1,(Holidays!$A$1:$A$248)),0)+IF(AND($J10&lt;=AK$4,$K10&gt;=AL$4,$K10&gt;AK$4),NETWORKDAYS.INTL(AK$4+1,(AL$4),1,(Holidays!$A$1:$A$248)),0))*$M10,"")</f>
        <v>0</v>
      </c>
      <c r="AM10" s="190">
        <f ca="1">IFERROR((IF(AND($J10&gt;AL$4,$J10&lt;=AM$4,$K10&lt;=AM$4),NETWORKDAYS.INTL($J10,$K10,1,(Holidays!$A$1:$A$248)),0)+IF(AND($J10&gt;AL$4,$J10&lt;=AM$4,$K10&gt;AM$4),NETWORKDAYS.INTL($J10,(AM$4),1,(Holidays!$A$1:$A$248)),0)+IF(AND($J10&lt;AL$4,$K10&lt;AM$4,$K10&gt;AL$4),NETWORKDAYS.INTL(AL$4+1,$K10,1,(Holidays!$A$1:$A$248)),0)+IF(AND($J10&lt;=AL$4,$K10&gt;=AM$4,$K10&gt;AL$4),NETWORKDAYS.INTL(AL$4+1,(AM$4),1,(Holidays!$A$1:$A$248)),0))*$M10,"")</f>
        <v>0</v>
      </c>
      <c r="AN10" s="192">
        <f ca="1">IFERROR((IF(AND($J10&gt;AM$4,$J10&lt;=AN$4,$K10&lt;=AN$4),NETWORKDAYS.INTL($J10,$K10,1,(Holidays!$A$1:$A$248)),0)+IF(AND($J10&gt;AM$4,$J10&lt;=AN$4,$K10&gt;AN$4),NETWORKDAYS.INTL($J10,(AN$4),1,(Holidays!$A$1:$A$248)),0)+IF(AND($J10&lt;AM$4,$K10&lt;AN$4,$K10&gt;AM$4),NETWORKDAYS.INTL(AM$4+1,$K10,1,(Holidays!$A$1:$A$248)),0)+IF(AND($J10&lt;=AM$4,$K10&gt;=AN$4,$K10&gt;AM$4),NETWORKDAYS.INTL(AM$4+1,(AN$4),1,(Holidays!$A$1:$A$248)),0))*$M10,"")</f>
        <v>0</v>
      </c>
      <c r="AO10" s="321">
        <f ca="1">IFERROR((IF(AND($J10&gt;AN$4,$J10&lt;=AO$4,$K10&lt;=AO$4),NETWORKDAYS.INTL($J10,$K10,1,(Holidays!$A$1:$A$248)),0)+IF(AND($J10&gt;AN$4,$J10&lt;=AO$4,$K10&gt;AO$4),NETWORKDAYS.INTL($J10,(AO$4),1,(Holidays!$A$1:$A$248)),0)+IF(AND($J10&lt;AN$4,$K10&lt;AO$4,$K10&gt;AN$4),NETWORKDAYS.INTL(AN$4+1,$K10,1,(Holidays!$A$1:$A$248)),0)+IF(AND($J10&lt;=AN$4,$K10&gt;=AO$4,$K10&gt;AN$4),NETWORKDAYS.INTL(AN$4+1,(AO$4),1,(Holidays!$A$1:$A$248)),0))*$M10,"")</f>
        <v>0</v>
      </c>
      <c r="AP10" s="190">
        <f ca="1">IFERROR((IF(AND($J10&gt;AO$4,$J10&lt;=AP$4,$K10&lt;=AP$4),NETWORKDAYS.INTL($J10,$K10,1,(Holidays!$A$1:$A$248)),0)+IF(AND($J10&gt;AO$4,$J10&lt;=AP$4,$K10&gt;AP$4),NETWORKDAYS.INTL($J10,(AP$4),1,(Holidays!$A$1:$A$248)),0)+IF(AND($J10&lt;AO$4,$K10&lt;AP$4,$K10&gt;AO$4),NETWORKDAYS.INTL(AO$4+1,$K10,1,(Holidays!$A$1:$A$248)),0)+IF(AND($J10&lt;=AO$4,$K10&gt;=AP$4,$K10&gt;AO$4),NETWORKDAYS.INTL(AO$4+1,(AP$4),1,(Holidays!$A$1:$A$248)),0))*$M10,"")</f>
        <v>0</v>
      </c>
      <c r="AQ10" s="192">
        <f ca="1">IFERROR((IF(AND($J10&gt;AP$4,$J10&lt;=AQ$4,$K10&lt;=AQ$4),NETWORKDAYS.INTL($J10,$K10,1,(Holidays!$A$1:$A$248)),0)+IF(AND($J10&gt;AP$4,$J10&lt;=AQ$4,$K10&gt;AQ$4),NETWORKDAYS.INTL($J10,(AQ$4),1,(Holidays!$A$1:$A$248)),0)+IF(AND($J10&lt;AP$4,$K10&lt;AQ$4,$K10&gt;AP$4),NETWORKDAYS.INTL(AP$4+1,$K10,1,(Holidays!$A$1:$A$248)),0)+IF(AND($J10&lt;=AP$4,$K10&gt;=AQ$4,$K10&gt;AP$4),NETWORKDAYS.INTL(AP$4+1,(AQ$4),1,(Holidays!$A$1:$A$248)),0))*$M10,"")</f>
        <v>0</v>
      </c>
      <c r="AR10" s="321">
        <f ca="1">IFERROR((IF(AND($J10&gt;AQ$4,$J10&lt;=AR$4,$K10&lt;=AR$4),NETWORKDAYS.INTL($J10,$K10,1,(Holidays!$A$1:$A$248)),0)+IF(AND($J10&gt;AQ$4,$J10&lt;=AR$4,$K10&gt;AR$4),NETWORKDAYS.INTL($J10,(AR$4),1,(Holidays!$A$1:$A$248)),0)+IF(AND($J10&lt;AQ$4,$K10&lt;AR$4,$K10&gt;AQ$4),NETWORKDAYS.INTL(AQ$4+1,$K10,1,(Holidays!$A$1:$A$248)),0)+IF(AND($J10&lt;=AQ$4,$K10&gt;=AR$4,$K10&gt;AQ$4),NETWORKDAYS.INTL(AQ$4+1,(AR$4),1,(Holidays!$A$1:$A$248)),0))*$M10,"")</f>
        <v>0</v>
      </c>
      <c r="AS10" s="190">
        <f ca="1">IFERROR((IF(AND($J10&gt;AR$4,$J10&lt;=AS$4,$K10&lt;=AS$4),NETWORKDAYS.INTL($J10,$K10,1,(Holidays!$A$1:$A$248)),0)+IF(AND($J10&gt;AR$4,$J10&lt;=AS$4,$K10&gt;AS$4),NETWORKDAYS.INTL($J10,(AS$4),1,(Holidays!$A$1:$A$248)),0)+IF(AND($J10&lt;AR$4,$K10&lt;AS$4,$K10&gt;AR$4),NETWORKDAYS.INTL(AR$4+1,$K10,1,(Holidays!$A$1:$A$248)),0)+IF(AND($J10&lt;=AR$4,$K10&gt;=AS$4,$K10&gt;AR$4),NETWORKDAYS.INTL(AR$4+1,(AS$4),1,(Holidays!$A$1:$A$248)),0))*$M10,"")</f>
        <v>0</v>
      </c>
      <c r="AT10" s="192">
        <f ca="1">IFERROR((IF(AND($J10&gt;AS$4,$J10&lt;=AT$4,$K10&lt;=AT$4),NETWORKDAYS.INTL($J10,$K10,1,(Holidays!$A$1:$A$248)),0)+IF(AND($J10&gt;AS$4,$J10&lt;=AT$4,$K10&gt;AT$4),NETWORKDAYS.INTL($J10,(AT$4),1,(Holidays!$A$1:$A$248)),0)+IF(AND($J10&lt;AS$4,$K10&lt;AT$4,$K10&gt;AS$4),NETWORKDAYS.INTL(AS$4+1,$K10,1,(Holidays!$A$1:$A$248)),0)+IF(AND($J10&lt;=AS$4,$K10&gt;=AT$4,$K10&gt;AS$4),NETWORKDAYS.INTL(AS$4+1,(AT$4),1,(Holidays!$A$1:$A$248)),0))*$M10,"")</f>
        <v>0</v>
      </c>
      <c r="AU10" s="321">
        <f ca="1">IFERROR((IF(AND($J10&gt;AT$4,$J10&lt;=AU$4,$K10&lt;=AU$4),NETWORKDAYS.INTL($J10,$K10,1,(Holidays!$A$1:$A$248)),0)+IF(AND($J10&gt;AT$4,$J10&lt;=AU$4,$K10&gt;AU$4),NETWORKDAYS.INTL($J10,(AU$4),1,(Holidays!$A$1:$A$248)),0)+IF(AND($J10&lt;AT$4,$K10&lt;AU$4,$K10&gt;AT$4),NETWORKDAYS.INTL(AT$4+1,$K10,1,(Holidays!$A$1:$A$248)),0)+IF(AND($J10&lt;=AT$4,$K10&gt;=AU$4,$K10&gt;AT$4),NETWORKDAYS.INTL(AT$4+1,(AU$4),1,(Holidays!$A$1:$A$248)),0))*$M10,"")</f>
        <v>0</v>
      </c>
      <c r="AV10" s="190">
        <f ca="1">IFERROR((IF(AND($J10&gt;AU$4,$J10&lt;=AV$4,$K10&lt;=AV$4),NETWORKDAYS.INTL($J10,$K10,1,(Holidays!$A$1:$A$248)),0)+IF(AND($J10&gt;AU$4,$J10&lt;=AV$4,$K10&gt;AV$4),NETWORKDAYS.INTL($J10,(AV$4),1,(Holidays!$A$1:$A$248)),0)+IF(AND($J10&lt;AU$4,$K10&lt;AV$4,$K10&gt;AU$4),NETWORKDAYS.INTL(AU$4+1,$K10,1,(Holidays!$A$1:$A$248)),0)+IF(AND($J10&lt;=AU$4,$K10&gt;=AV$4,$K10&gt;AU$4),NETWORKDAYS.INTL(AU$4+1,(AV$4),1,(Holidays!$A$1:$A$248)),0))*$M10,"")</f>
        <v>0</v>
      </c>
      <c r="AW10" s="192">
        <f ca="1">IFERROR((IF(AND($J10&gt;AV$4,$J10&lt;=AW$4,$K10&lt;=AW$4),NETWORKDAYS.INTL($J10,$K10,1,(Holidays!$A$1:$A$248)),0)+IF(AND($J10&gt;AV$4,$J10&lt;=AW$4,$K10&gt;AW$4),NETWORKDAYS.INTL($J10,(AW$4),1,(Holidays!$A$1:$A$248)),0)+IF(AND($J10&lt;AV$4,$K10&lt;AW$4,$K10&gt;AV$4),NETWORKDAYS.INTL(AV$4+1,$K10,1,(Holidays!$A$1:$A$248)),0)+IF(AND($J10&lt;=AV$4,$K10&gt;=AW$4,$K10&gt;AV$4),NETWORKDAYS.INTL(AV$4+1,(AW$4),1,(Holidays!$A$1:$A$248)),0))*$M10,"")</f>
        <v>0</v>
      </c>
      <c r="AX10" s="321">
        <f ca="1">IFERROR((IF(AND($J10&gt;AW$4,$J10&lt;=AX$4,$K10&lt;=AX$4),NETWORKDAYS.INTL($J10,$K10,1,(Holidays!$A$1:$A$248)),0)+IF(AND($J10&gt;AW$4,$J10&lt;=AX$4,$K10&gt;AX$4),NETWORKDAYS.INTL($J10,(AX$4),1,(Holidays!$A$1:$A$248)),0)+IF(AND($J10&lt;AW$4,$K10&lt;AX$4,$K10&gt;AW$4),NETWORKDAYS.INTL(AW$4+1,$K10,1,(Holidays!$A$1:$A$248)),0)+IF(AND($J10&lt;=AW$4,$K10&gt;=AX$4,$K10&gt;AW$4),NETWORKDAYS.INTL(AW$4+1,(AX$4),1,(Holidays!$A$1:$A$248)),0))*$M10,"")</f>
        <v>0</v>
      </c>
      <c r="AY10" s="190">
        <f ca="1">IFERROR((IF(AND($J10&gt;AX$4,$J10&lt;=AY$4,$K10&lt;=AY$4),NETWORKDAYS.INTL($J10,$K10,1,(Holidays!$A$1:$A$248)),0)+IF(AND($J10&gt;AX$4,$J10&lt;=AY$4,$K10&gt;AY$4),NETWORKDAYS.INTL($J10,(AY$4),1,(Holidays!$A$1:$A$248)),0)+IF(AND($J10&lt;AX$4,$K10&lt;AY$4,$K10&gt;AX$4),NETWORKDAYS.INTL(AX$4+1,$K10,1,(Holidays!$A$1:$A$248)),0)+IF(AND($J10&lt;=AX$4,$K10&gt;=AY$4,$K10&gt;AX$4),NETWORKDAYS.INTL(AX$4+1,(AY$4),1,(Holidays!$A$1:$A$248)),0))*$M10,"")</f>
        <v>0</v>
      </c>
      <c r="AZ10" s="192">
        <f ca="1">IFERROR((IF(AND($J10&gt;AY$4,$J10&lt;=AZ$4,$K10&lt;=AZ$4),NETWORKDAYS.INTL($J10,$K10,1,(Holidays!$A$1:$A$248)),0)+IF(AND($J10&gt;AY$4,$J10&lt;=AZ$4,$K10&gt;AZ$4),NETWORKDAYS.INTL($J10,(AZ$4),1,(Holidays!$A$1:$A$248)),0)+IF(AND($J10&lt;AY$4,$K10&lt;AZ$4,$K10&gt;AY$4),NETWORKDAYS.INTL(AY$4+1,$K10,1,(Holidays!$A$1:$A$248)),0)+IF(AND($J10&lt;=AY$4,$K10&gt;=AZ$4,$K10&gt;AY$4),NETWORKDAYS.INTL(AY$4+1,(AZ$4),1,(Holidays!$A$1:$A$248)),0))*$M10,"")</f>
        <v>0</v>
      </c>
      <c r="BA10" s="321">
        <f ca="1">IFERROR((IF(AND($J10&gt;AZ$4,$J10&lt;=BA$4,$K10&lt;=BA$4),NETWORKDAYS.INTL($J10,$K10,1,(Holidays!$A$1:$A$248)),0)+IF(AND($J10&gt;AZ$4,$J10&lt;=BA$4,$K10&gt;BA$4),NETWORKDAYS.INTL($J10,(BA$4),1,(Holidays!$A$1:$A$248)),0)+IF(AND($J10&lt;AZ$4,$K10&lt;BA$4,$K10&gt;AZ$4),NETWORKDAYS.INTL(AZ$4+1,$K10,1,(Holidays!$A$1:$A$248)),0)+IF(AND($J10&lt;=AZ$4,$K10&gt;=BA$4,$K10&gt;AZ$4),NETWORKDAYS.INTL(AZ$4+1,(BA$4),1,(Holidays!$A$1:$A$248)),0))*$M10,"")</f>
        <v>0</v>
      </c>
      <c r="BB10" s="190">
        <f ca="1">IFERROR((IF(AND($J10&gt;BA$4,$J10&lt;=BB$4,$K10&lt;=BB$4),NETWORKDAYS.INTL($J10,$K10,1,(Holidays!$A$1:$A$248)),0)+IF(AND($J10&gt;BA$4,$J10&lt;=BB$4,$K10&gt;BB$4),NETWORKDAYS.INTL($J10,(BB$4),1,(Holidays!$A$1:$A$248)),0)+IF(AND($J10&lt;BA$4,$K10&lt;BB$4,$K10&gt;BA$4),NETWORKDAYS.INTL(BA$4+1,$K10,1,(Holidays!$A$1:$A$248)),0)+IF(AND($J10&lt;=BA$4,$K10&gt;=BB$4,$K10&gt;BA$4),NETWORKDAYS.INTL(BA$4+1,(BB$4),1,(Holidays!$A$1:$A$248)),0))*$M10,"")</f>
        <v>0</v>
      </c>
      <c r="BC10" s="192">
        <f ca="1">IFERROR((IF(AND($J10&gt;BB$4,$J10&lt;=BC$4,$K10&lt;=BC$4),NETWORKDAYS.INTL($J10,$K10,1,(Holidays!$A$1:$A$248)),0)+IF(AND($J10&gt;BB$4,$J10&lt;=BC$4,$K10&gt;BC$4),NETWORKDAYS.INTL($J10,(BC$4),1,(Holidays!$A$1:$A$248)),0)+IF(AND($J10&lt;BB$4,$K10&lt;BC$4,$K10&gt;BB$4),NETWORKDAYS.INTL(BB$4+1,$K10,1,(Holidays!$A$1:$A$248)),0)+IF(AND($J10&lt;=BB$4,$K10&gt;=BC$4,$K10&gt;BB$4),NETWORKDAYS.INTL(BB$4+1,(BC$4),1,(Holidays!$A$1:$A$248)),0))*$M10,"")</f>
        <v>0</v>
      </c>
      <c r="BD10" s="321">
        <f ca="1">IFERROR((IF(AND($J10&gt;BC$4,$J10&lt;=BD$4,$K10&lt;=BD$4),NETWORKDAYS.INTL($J10,$K10,1,(Holidays!$A$1:$A$248)),0)+IF(AND($J10&gt;BC$4,$J10&lt;=BD$4,$K10&gt;BD$4),NETWORKDAYS.INTL($J10,(BD$4),1,(Holidays!$A$1:$A$248)),0)+IF(AND($J10&lt;BC$4,$K10&lt;BD$4,$K10&gt;BC$4),NETWORKDAYS.INTL(BC$4+1,$K10,1,(Holidays!$A$1:$A$248)),0)+IF(AND($J10&lt;=BC$4,$K10&gt;=BD$4,$K10&gt;BC$4),NETWORKDAYS.INTL(BC$4+1,(BD$4),1,(Holidays!$A$1:$A$248)),0))*$M10,"")</f>
        <v>0</v>
      </c>
      <c r="BE10" s="190">
        <f ca="1">IFERROR((IF(AND($J10&gt;BD$4,$J10&lt;=BE$4,$K10&lt;=BE$4),NETWORKDAYS.INTL($J10,$K10,1,(Holidays!$A$1:$A$248)),0)+IF(AND($J10&gt;BD$4,$J10&lt;=BE$4,$K10&gt;BE$4),NETWORKDAYS.INTL($J10,(BE$4),1,(Holidays!$A$1:$A$248)),0)+IF(AND($J10&lt;BD$4,$K10&lt;BE$4,$K10&gt;BD$4),NETWORKDAYS.INTL(BD$4+1,$K10,1,(Holidays!$A$1:$A$248)),0)+IF(AND($J10&lt;=BD$4,$K10&gt;=BE$4,$K10&gt;BD$4),NETWORKDAYS.INTL(BD$4+1,(BE$4),1,(Holidays!$A$1:$A$248)),0))*$M10,"")</f>
        <v>0</v>
      </c>
      <c r="BF10" s="192">
        <f ca="1">IFERROR((IF(AND($J10&gt;BE$4,$J10&lt;=BF$4,$K10&lt;=BF$4),NETWORKDAYS.INTL($J10,$K10,1,(Holidays!$A$1:$A$248)),0)+IF(AND($J10&gt;BE$4,$J10&lt;=BF$4,$K10&gt;BF$4),NETWORKDAYS.INTL($J10,(BF$4),1,(Holidays!$A$1:$A$248)),0)+IF(AND($J10&lt;BE$4,$K10&lt;BF$4,$K10&gt;BE$4),NETWORKDAYS.INTL(BE$4+1,$K10,1,(Holidays!$A$1:$A$248)),0)+IF(AND($J10&lt;=BE$4,$K10&gt;=BF$4,$K10&gt;BE$4),NETWORKDAYS.INTL(BE$4+1,(BF$4),1,(Holidays!$A$1:$A$248)),0))*$M10,"")</f>
        <v>0</v>
      </c>
      <c r="BG10" s="321">
        <f ca="1">IFERROR((IF(AND($J10&gt;BF$4,$J10&lt;=BG$4,$K10&lt;=BG$4),NETWORKDAYS.INTL($J10,$K10,1,(Holidays!$A$1:$A$248)),0)+IF(AND($J10&gt;BF$4,$J10&lt;=BG$4,$K10&gt;BG$4),NETWORKDAYS.INTL($J10,(BG$4),1,(Holidays!$A$1:$A$248)),0)+IF(AND($J10&lt;BF$4,$K10&lt;BG$4,$K10&gt;BF$4),NETWORKDAYS.INTL(BF$4+1,$K10,1,(Holidays!$A$1:$A$248)),0)+IF(AND($J10&lt;=BF$4,$K10&gt;=BG$4,$K10&gt;BF$4),NETWORKDAYS.INTL(BF$4+1,(BG$4),1,(Holidays!$A$1:$A$248)),0))*$M10,"")</f>
        <v>0</v>
      </c>
      <c r="BH10" s="190">
        <f ca="1">IFERROR((IF(AND($J10&gt;BG$4,$J10&lt;=BH$4,$K10&lt;=BH$4),NETWORKDAYS.INTL($J10,$K10,1,(Holidays!$A$1:$A$248)),0)+IF(AND($J10&gt;BG$4,$J10&lt;=BH$4,$K10&gt;BH$4),NETWORKDAYS.INTL($J10,(BH$4),1,(Holidays!$A$1:$A$248)),0)+IF(AND($J10&lt;BG$4,$K10&lt;BH$4,$K10&gt;BG$4),NETWORKDAYS.INTL(BG$4+1,$K10,1,(Holidays!$A$1:$A$248)),0)+IF(AND($J10&lt;=BG$4,$K10&gt;=BH$4,$K10&gt;BG$4),NETWORKDAYS.INTL(BG$4+1,(BH$4),1,(Holidays!$A$1:$A$248)),0))*$M10,"")</f>
        <v>0</v>
      </c>
      <c r="BI10" s="192">
        <f ca="1">IFERROR((IF(AND($J10&gt;BH$4,$J10&lt;=BI$4,$K10&lt;=BI$4),NETWORKDAYS.INTL($J10,$K10,1,(Holidays!$A$1:$A$248)),0)+IF(AND($J10&gt;BH$4,$J10&lt;=BI$4,$K10&gt;BI$4),NETWORKDAYS.INTL($J10,(BI$4),1,(Holidays!$A$1:$A$248)),0)+IF(AND($J10&lt;BH$4,$K10&lt;BI$4,$K10&gt;BH$4),NETWORKDAYS.INTL(BH$4+1,$K10,1,(Holidays!$A$1:$A$248)),0)+IF(AND($J10&lt;=BH$4,$K10&gt;=BI$4,$K10&gt;BH$4),NETWORKDAYS.INTL(BH$4+1,(BI$4),1,(Holidays!$A$1:$A$248)),0))*$M10,"")</f>
        <v>0</v>
      </c>
      <c r="BJ10" s="321">
        <f ca="1">IFERROR((IF(AND($J10&gt;BI$4,$J10&lt;=BJ$4,$K10&lt;=BJ$4),NETWORKDAYS.INTL($J10,$K10,1,(Holidays!$A$1:$A$248)),0)+IF(AND($J10&gt;BI$4,$J10&lt;=BJ$4,$K10&gt;BJ$4),NETWORKDAYS.INTL($J10,(BJ$4),1,(Holidays!$A$1:$A$248)),0)+IF(AND($J10&lt;BI$4,$K10&lt;BJ$4,$K10&gt;BI$4),NETWORKDAYS.INTL(BI$4+1,$K10,1,(Holidays!$A$1:$A$248)),0)+IF(AND($J10&lt;=BI$4,$K10&gt;=BJ$4,$K10&gt;BI$4),NETWORKDAYS.INTL(BI$4+1,(BJ$4),1,(Holidays!$A$1:$A$248)),0))*$M10,"")</f>
        <v>0</v>
      </c>
      <c r="BK10" s="190">
        <f ca="1">IFERROR((IF(AND($J10&gt;BJ$4,$J10&lt;=BK$4,$K10&lt;=BK$4),NETWORKDAYS.INTL($J10,$K10,1,(Holidays!$A$1:$A$248)),0)+IF(AND($J10&gt;BJ$4,$J10&lt;=BK$4,$K10&gt;BK$4),NETWORKDAYS.INTL($J10,(BK$4),1,(Holidays!$A$1:$A$248)),0)+IF(AND($J10&lt;BJ$4,$K10&lt;BK$4,$K10&gt;BJ$4),NETWORKDAYS.INTL(BJ$4+1,$K10,1,(Holidays!$A$1:$A$248)),0)+IF(AND($J10&lt;=BJ$4,$K10&gt;=BK$4,$K10&gt;BJ$4),NETWORKDAYS.INTL(BJ$4+1,(BK$4),1,(Holidays!$A$1:$A$248)),0))*$M10,"")</f>
        <v>0</v>
      </c>
      <c r="BL10" s="192">
        <f ca="1">IFERROR((IF(AND($J10&gt;BK$4,$J10&lt;=BL$4,$K10&lt;=BL$4),NETWORKDAYS.INTL($J10,$K10,1,(Holidays!$A$1:$A$248)),0)+IF(AND($J10&gt;BK$4,$J10&lt;=BL$4,$K10&gt;BL$4),NETWORKDAYS.INTL($J10,(BL$4),1,(Holidays!$A$1:$A$248)),0)+IF(AND($J10&lt;BK$4,$K10&lt;BL$4,$K10&gt;BK$4),NETWORKDAYS.INTL(BK$4+1,$K10,1,(Holidays!$A$1:$A$248)),0)+IF(AND($J10&lt;=BK$4,$K10&gt;=BL$4,$K10&gt;BK$4),NETWORKDAYS.INTL(BK$4+1,(BL$4),1,(Holidays!$A$1:$A$248)),0))*$M10,"")</f>
        <v>0</v>
      </c>
      <c r="BM10" s="321">
        <f ca="1">IFERROR((IF(AND($J10&gt;BL$4,$J10&lt;=BM$4,$K10&lt;=BM$4),NETWORKDAYS.INTL($J10,$K10,1,(Holidays!$A$1:$A$248)),0)+IF(AND($J10&gt;BL$4,$J10&lt;=BM$4,$K10&gt;BM$4),NETWORKDAYS.INTL($J10,(BM$4),1,(Holidays!$A$1:$A$248)),0)+IF(AND($J10&lt;BL$4,$K10&lt;BM$4,$K10&gt;BL$4),NETWORKDAYS.INTL(BL$4+1,$K10,1,(Holidays!$A$1:$A$248)),0)+IF(AND($J10&lt;=BL$4,$K10&gt;=BM$4,$K10&gt;BL$4),NETWORKDAYS.INTL(BL$4+1,(BM$4),1,(Holidays!$A$1:$A$248)),0))*$M10,"")</f>
        <v>0</v>
      </c>
      <c r="BN10" s="190">
        <f ca="1">IFERROR((IF(AND($J10&gt;BM$4,$J10&lt;=BN$4,$K10&lt;=BN$4),NETWORKDAYS.INTL($J10,$K10,1,(Holidays!$A$1:$A$248)),0)+IF(AND($J10&gt;BM$4,$J10&lt;=BN$4,$K10&gt;BN$4),NETWORKDAYS.INTL($J10,(BN$4),1,(Holidays!$A$1:$A$248)),0)+IF(AND($J10&lt;BM$4,$K10&lt;BN$4,$K10&gt;BM$4),NETWORKDAYS.INTL(BM$4+1,$K10,1,(Holidays!$A$1:$A$248)),0)+IF(AND($J10&lt;=BM$4,$K10&gt;=BN$4,$K10&gt;BM$4),NETWORKDAYS.INTL(BM$4+1,(BN$4),1,(Holidays!$A$1:$A$248)),0))*$M10,"")</f>
        <v>0</v>
      </c>
      <c r="BO10" s="192">
        <f ca="1">IFERROR((IF(AND($J10&gt;BN$4,$J10&lt;=BO$4,$K10&lt;=BO$4),NETWORKDAYS.INTL($J10,$K10,1,(Holidays!$A$1:$A$248)),0)+IF(AND($J10&gt;BN$4,$J10&lt;=BO$4,$K10&gt;BO$4),NETWORKDAYS.INTL($J10,(BO$4),1,(Holidays!$A$1:$A$248)),0)+IF(AND($J10&lt;BN$4,$K10&lt;BO$4,$K10&gt;BN$4),NETWORKDAYS.INTL(BN$4+1,$K10,1,(Holidays!$A$1:$A$248)),0)+IF(AND($J10&lt;=BN$4,$K10&gt;=BO$4,$K10&gt;BN$4),NETWORKDAYS.INTL(BN$4+1,(BO$4),1,(Holidays!$A$1:$A$248)),0))*$M10,"")</f>
        <v>0</v>
      </c>
      <c r="BP10" s="321">
        <f ca="1">IFERROR((IF(AND($J10&gt;BO$4,$J10&lt;=BP$4,$K10&lt;=BP$4),NETWORKDAYS.INTL($J10,$K10,1,(Holidays!$A$1:$A$248)),0)+IF(AND($J10&gt;BO$4,$J10&lt;=BP$4,$K10&gt;BP$4),NETWORKDAYS.INTL($J10,(BP$4),1,(Holidays!$A$1:$A$248)),0)+IF(AND($J10&lt;BO$4,$K10&lt;BP$4,$K10&gt;BO$4),NETWORKDAYS.INTL(BO$4+1,$K10,1,(Holidays!$A$1:$A$248)),0)+IF(AND($J10&lt;=BO$4,$K10&gt;=BP$4,$K10&gt;BO$4),NETWORKDAYS.INTL(BO$4+1,(BP$4),1,(Holidays!$A$1:$A$248)),0))*$M10,"")</f>
        <v>0</v>
      </c>
      <c r="BQ10" s="190">
        <f ca="1">IFERROR((IF(AND($J10&gt;BP$4,$J10&lt;=BQ$4,$K10&lt;=BQ$4),NETWORKDAYS.INTL($J10,$K10,1,(Holidays!$A$1:$A$248)),0)+IF(AND($J10&gt;BP$4,$J10&lt;=BQ$4,$K10&gt;BQ$4),NETWORKDAYS.INTL($J10,(BQ$4),1,(Holidays!$A$1:$A$248)),0)+IF(AND($J10&lt;BP$4,$K10&lt;BQ$4,$K10&gt;BP$4),NETWORKDAYS.INTL(BP$4+1,$K10,1,(Holidays!$A$1:$A$248)),0)+IF(AND($J10&lt;=BP$4,$K10&gt;=BQ$4,$K10&gt;BP$4),NETWORKDAYS.INTL(BP$4+1,(BQ$4),1,(Holidays!$A$1:$A$248)),0))*$M10,"")</f>
        <v>0</v>
      </c>
      <c r="BR10" s="192">
        <f ca="1">IFERROR((IF(AND($J10&gt;BQ$4,$J10&lt;=BR$4,$K10&lt;=BR$4),NETWORKDAYS.INTL($J10,$K10,1,(Holidays!$A$1:$A$248)),0)+IF(AND($J10&gt;BQ$4,$J10&lt;=BR$4,$K10&gt;BR$4),NETWORKDAYS.INTL($J10,(BR$4),1,(Holidays!$A$1:$A$248)),0)+IF(AND($J10&lt;BQ$4,$K10&lt;BR$4,$K10&gt;BQ$4),NETWORKDAYS.INTL(BQ$4+1,$K10,1,(Holidays!$A$1:$A$248)),0)+IF(AND($J10&lt;=BQ$4,$K10&gt;=BR$4,$K10&gt;BQ$4),NETWORKDAYS.INTL(BQ$4+1,(BR$4),1,(Holidays!$A$1:$A$248)),0))*$M10,"")</f>
        <v>0</v>
      </c>
      <c r="BS10" s="321">
        <f ca="1">IFERROR((IF(AND($J10&gt;BR$4,$J10&lt;=BS$4,$K10&lt;=BS$4),NETWORKDAYS.INTL($J10,$K10,1,(Holidays!$A$1:$A$248)),0)+IF(AND($J10&gt;BR$4,$J10&lt;=BS$4,$K10&gt;BS$4),NETWORKDAYS.INTL($J10,(BS$4),1,(Holidays!$A$1:$A$248)),0)+IF(AND($J10&lt;BR$4,$K10&lt;BS$4,$K10&gt;BR$4),NETWORKDAYS.INTL(BR$4+1,$K10,1,(Holidays!$A$1:$A$248)),0)+IF(AND($J10&lt;=BR$4,$K10&gt;=BS$4,$K10&gt;BR$4),NETWORKDAYS.INTL(BR$4+1,(BS$4),1,(Holidays!$A$1:$A$248)),0))*$M10,"")</f>
        <v>0</v>
      </c>
      <c r="BT10" s="190">
        <f ca="1">IFERROR((IF(AND($J10&gt;BS$4,$J10&lt;=BT$4,$K10&lt;=BT$4),NETWORKDAYS.INTL($J10,$K10,1,(Holidays!$A$1:$A$248)),0)+IF(AND($J10&gt;BS$4,$J10&lt;=BT$4,$K10&gt;BT$4),NETWORKDAYS.INTL($J10,(BT$4),1,(Holidays!$A$1:$A$248)),0)+IF(AND($J10&lt;BS$4,$K10&lt;BT$4,$K10&gt;BS$4),NETWORKDAYS.INTL(BS$4+1,$K10,1,(Holidays!$A$1:$A$248)),0)+IF(AND($J10&lt;=BS$4,$K10&gt;=BT$4,$K10&gt;BS$4),NETWORKDAYS.INTL(BS$4+1,(BT$4),1,(Holidays!$A$1:$A$248)),0))*$M10,"")</f>
        <v>0</v>
      </c>
      <c r="BU10" s="192">
        <f ca="1">IFERROR((IF(AND($J10&gt;BT$4,$J10&lt;=BU$4,$K10&lt;=BU$4),NETWORKDAYS.INTL($J10,$K10,1,(Holidays!$A$1:$A$248)),0)+IF(AND($J10&gt;BT$4,$J10&lt;=BU$4,$K10&gt;BU$4),NETWORKDAYS.INTL($J10,(BU$4),1,(Holidays!$A$1:$A$248)),0)+IF(AND($J10&lt;BT$4,$K10&lt;BU$4,$K10&gt;BT$4),NETWORKDAYS.INTL(BT$4+1,$K10,1,(Holidays!$A$1:$A$248)),0)+IF(AND($J10&lt;=BT$4,$K10&gt;=BU$4,$K10&gt;BT$4),NETWORKDAYS.INTL(BT$4+1,(BU$4),1,(Holidays!$A$1:$A$248)),0))*$M10,"")</f>
        <v>0</v>
      </c>
      <c r="BV10" s="321">
        <f ca="1">IFERROR((IF(AND($J10&gt;BU$4,$J10&lt;=BV$4,$K10&lt;=BV$4),NETWORKDAYS.INTL($J10,$K10,1,(Holidays!$A$1:$A$248)),0)+IF(AND($J10&gt;BU$4,$J10&lt;=BV$4,$K10&gt;BV$4),NETWORKDAYS.INTL($J10,(BV$4),1,(Holidays!$A$1:$A$248)),0)+IF(AND($J10&lt;BU$4,$K10&lt;BV$4,$K10&gt;BU$4),NETWORKDAYS.INTL(BU$4+1,$K10,1,(Holidays!$A$1:$A$248)),0)+IF(AND($J10&lt;=BU$4,$K10&gt;=BV$4,$K10&gt;BU$4),NETWORKDAYS.INTL(BU$4+1,(BV$4),1,(Holidays!$A$1:$A$248)),0))*$M10,"")</f>
        <v>0</v>
      </c>
      <c r="BW10" s="190">
        <f ca="1">IFERROR((IF(AND($J10&gt;BV$4,$J10&lt;=BW$4,$K10&lt;=BW$4),NETWORKDAYS.INTL($J10,$K10,1,(Holidays!$A$1:$A$248)),0)+IF(AND($J10&gt;BV$4,$J10&lt;=BW$4,$K10&gt;BW$4),NETWORKDAYS.INTL($J10,(BW$4),1,(Holidays!$A$1:$A$248)),0)+IF(AND($J10&lt;BV$4,$K10&lt;BW$4,$K10&gt;BV$4),NETWORKDAYS.INTL(BV$4+1,$K10,1,(Holidays!$A$1:$A$248)),0)+IF(AND($J10&lt;=BV$4,$K10&gt;=BW$4,$K10&gt;BV$4),NETWORKDAYS.INTL(BV$4+1,(BW$4),1,(Holidays!$A$1:$A$248)),0))*$M10,"")</f>
        <v>0</v>
      </c>
      <c r="BX10" s="192">
        <f ca="1">IFERROR((IF(AND($J10&gt;BW$4,$J10&lt;=BX$4,$K10&lt;=BX$4),NETWORKDAYS.INTL($J10,$K10,1,(Holidays!$A$1:$A$248)),0)+IF(AND($J10&gt;BW$4,$J10&lt;=BX$4,$K10&gt;BX$4),NETWORKDAYS.INTL($J10,(BX$4),1,(Holidays!$A$1:$A$248)),0)+IF(AND($J10&lt;BW$4,$K10&lt;BX$4,$K10&gt;BW$4),NETWORKDAYS.INTL(BW$4+1,$K10,1,(Holidays!$A$1:$A$248)),0)+IF(AND($J10&lt;=BW$4,$K10&gt;=BX$4,$K10&gt;BW$4),NETWORKDAYS.INTL(BW$4+1,(BX$4),1,(Holidays!$A$1:$A$248)),0))*$M10,"")</f>
        <v>0</v>
      </c>
      <c r="BY10" s="321">
        <f ca="1">IFERROR((IF(AND($J10&gt;BX$4,$J10&lt;=BY$4,$K10&lt;=BY$4),NETWORKDAYS.INTL($J10,$K10,1,(Holidays!$A$1:$A$248)),0)+IF(AND($J10&gt;BX$4,$J10&lt;=BY$4,$K10&gt;BY$4),NETWORKDAYS.INTL($J10,(BY$4),1,(Holidays!$A$1:$A$248)),0)+IF(AND($J10&lt;BX$4,$K10&lt;BY$4,$K10&gt;BX$4),NETWORKDAYS.INTL(BX$4+1,$K10,1,(Holidays!$A$1:$A$248)),0)+IF(AND($J10&lt;=BX$4,$K10&gt;=BY$4,$K10&gt;BX$4),NETWORKDAYS.INTL(BX$4+1,(BY$4),1,(Holidays!$A$1:$A$248)),0))*$M10,"")</f>
        <v>0</v>
      </c>
      <c r="BZ10" s="190">
        <f ca="1">IFERROR((IF(AND($J10&gt;BY$4,$J10&lt;=BZ$4,$K10&lt;=BZ$4),NETWORKDAYS.INTL($J10,$K10,1,(Holidays!$A$1:$A$248)),0)+IF(AND($J10&gt;BY$4,$J10&lt;=BZ$4,$K10&gt;BZ$4),NETWORKDAYS.INTL($J10,(BZ$4),1,(Holidays!$A$1:$A$248)),0)+IF(AND($J10&lt;BY$4,$K10&lt;BZ$4,$K10&gt;BY$4),NETWORKDAYS.INTL(BY$4+1,$K10,1,(Holidays!$A$1:$A$248)),0)+IF(AND($J10&lt;=BY$4,$K10&gt;=BZ$4,$K10&gt;BY$4),NETWORKDAYS.INTL(BY$4+1,(BZ$4),1,(Holidays!$A$1:$A$248)),0))*$M10,"")</f>
        <v>0</v>
      </c>
      <c r="CA10" s="192">
        <f ca="1">IFERROR((IF(AND($J10&gt;BZ$4,$J10&lt;=CA$4,$K10&lt;=CA$4),NETWORKDAYS.INTL($J10,$K10,1,(Holidays!$A$1:$A$248)),0)+IF(AND($J10&gt;BZ$4,$J10&lt;=CA$4,$K10&gt;CA$4),NETWORKDAYS.INTL($J10,(CA$4),1,(Holidays!$A$1:$A$248)),0)+IF(AND($J10&lt;BZ$4,$K10&lt;CA$4,$K10&gt;BZ$4),NETWORKDAYS.INTL(BZ$4+1,$K10,1,(Holidays!$A$1:$A$248)),0)+IF(AND($J10&lt;=BZ$4,$K10&gt;=CA$4,$K10&gt;BZ$4),NETWORKDAYS.INTL(BZ$4+1,(CA$4),1,(Holidays!$A$1:$A$248)),0))*$M10,"")</f>
        <v>0</v>
      </c>
      <c r="CB10" s="321">
        <f ca="1">IFERROR((IF(AND($J10&gt;CA$4,$J10&lt;=CB$4,$K10&lt;=CB$4),NETWORKDAYS.INTL($J10,$K10,1,(Holidays!$A$1:$A$248)),0)+IF(AND($J10&gt;CA$4,$J10&lt;=CB$4,$K10&gt;CB$4),NETWORKDAYS.INTL($J10,(CB$4),1,(Holidays!$A$1:$A$248)),0)+IF(AND($J10&lt;CA$4,$K10&lt;CB$4,$K10&gt;CA$4),NETWORKDAYS.INTL(CA$4+1,$K10,1,(Holidays!$A$1:$A$248)),0)+IF(AND($J10&lt;=CA$4,$K10&gt;=CB$4,$K10&gt;CA$4),NETWORKDAYS.INTL(CA$4+1,(CB$4),1,(Holidays!$A$1:$A$248)),0))*$M10,"")</f>
        <v>0</v>
      </c>
      <c r="CC10" s="190">
        <f ca="1">IFERROR((IF(AND($J10&gt;CB$4,$J10&lt;=CC$4,$K10&lt;=CC$4),NETWORKDAYS.INTL($J10,$K10,1,(Holidays!$A$1:$A$248)),0)+IF(AND($J10&gt;CB$4,$J10&lt;=CC$4,$K10&gt;CC$4),NETWORKDAYS.INTL($J10,(CC$4),1,(Holidays!$A$1:$A$248)),0)+IF(AND($J10&lt;CB$4,$K10&lt;CC$4,$K10&gt;CB$4),NETWORKDAYS.INTL(CB$4+1,$K10,1,(Holidays!$A$1:$A$248)),0)+IF(AND($J10&lt;=CB$4,$K10&gt;=CC$4,$K10&gt;CB$4),NETWORKDAYS.INTL(CB$4+1,(CC$4),1,(Holidays!$A$1:$A$248)),0))*$M10,"")</f>
        <v>0</v>
      </c>
      <c r="CD10" s="192">
        <f ca="1">IFERROR((IF(AND($J10&gt;CC$4,$J10&lt;=CD$4,$K10&lt;=CD$4),NETWORKDAYS.INTL($J10,$K10,1,(Holidays!$A$1:$A$248)),0)+IF(AND($J10&gt;CC$4,$J10&lt;=CD$4,$K10&gt;CD$4),NETWORKDAYS.INTL($J10,(CD$4),1,(Holidays!$A$1:$A$248)),0)+IF(AND($J10&lt;CC$4,$K10&lt;CD$4,$K10&gt;CC$4),NETWORKDAYS.INTL(CC$4+1,$K10,1,(Holidays!$A$1:$A$248)),0)+IF(AND($J10&lt;=CC$4,$K10&gt;=CD$4,$K10&gt;CC$4),NETWORKDAYS.INTL(CC$4+1,(CD$4),1,(Holidays!$A$1:$A$248)),0))*$M10,"")</f>
        <v>0</v>
      </c>
      <c r="CE10" s="321">
        <f ca="1">IFERROR((IF(AND($J10&gt;CD$4,$J10&lt;=CE$4,$K10&lt;=CE$4),NETWORKDAYS.INTL($J10,$K10,1,(Holidays!$A$1:$A$248)),0)+IF(AND($J10&gt;CD$4,$J10&lt;=CE$4,$K10&gt;CE$4),NETWORKDAYS.INTL($J10,(CE$4),1,(Holidays!$A$1:$A$248)),0)+IF(AND($J10&lt;CD$4,$K10&lt;CE$4,$K10&gt;CD$4),NETWORKDAYS.INTL(CD$4+1,$K10,1,(Holidays!$A$1:$A$248)),0)+IF(AND($J10&lt;=CD$4,$K10&gt;=CE$4,$K10&gt;CD$4),NETWORKDAYS.INTL(CD$4+1,(CE$4),1,(Holidays!$A$1:$A$248)),0))*$M10,"")</f>
        <v>0</v>
      </c>
      <c r="CF10" s="190">
        <f ca="1">IFERROR((IF(AND($J10&gt;CE$4,$J10&lt;=CF$4,$K10&lt;=CF$4),NETWORKDAYS.INTL($J10,$K10,1,(Holidays!$A$1:$A$248)),0)+IF(AND($J10&gt;CE$4,$J10&lt;=CF$4,$K10&gt;CF$4),NETWORKDAYS.INTL($J10,(CF$4),1,(Holidays!$A$1:$A$248)),0)+IF(AND($J10&lt;CE$4,$K10&lt;CF$4,$K10&gt;CE$4),NETWORKDAYS.INTL(CE$4+1,$K10,1,(Holidays!$A$1:$A$248)),0)+IF(AND($J10&lt;=CE$4,$K10&gt;=CF$4,$K10&gt;CE$4),NETWORKDAYS.INTL(CE$4+1,(CF$4),1,(Holidays!$A$1:$A$248)),0))*$M10,"")</f>
        <v>0</v>
      </c>
      <c r="CG10" s="192">
        <f ca="1">IFERROR((IF(AND($J10&gt;CF$4,$J10&lt;=CG$4,$K10&lt;=CG$4),NETWORKDAYS.INTL($J10,$K10,1,(Holidays!$A$1:$A$248)),0)+IF(AND($J10&gt;CF$4,$J10&lt;=CG$4,$K10&gt;CG$4),NETWORKDAYS.INTL($J10,(CG$4),1,(Holidays!$A$1:$A$248)),0)+IF(AND($J10&lt;CF$4,$K10&lt;CG$4,$K10&gt;CF$4),NETWORKDAYS.INTL(CF$4+1,$K10,1,(Holidays!$A$1:$A$248)),0)+IF(AND($J10&lt;=CF$4,$K10&gt;=CG$4,$K10&gt;CF$4),NETWORKDAYS.INTL(CF$4+1,(CG$4),1,(Holidays!$A$1:$A$248)),0))*$M10,"")</f>
        <v>0</v>
      </c>
      <c r="CH10" s="321">
        <f ca="1">IFERROR((IF(AND($J10&gt;CG$4,$J10&lt;=CH$4,$K10&lt;=CH$4),NETWORKDAYS.INTL($J10,$K10,1,(Holidays!$A$1:$A$248)),0)+IF(AND($J10&gt;CG$4,$J10&lt;=CH$4,$K10&gt;CH$4),NETWORKDAYS.INTL($J10,(CH$4),1,(Holidays!$A$1:$A$248)),0)+IF(AND($J10&lt;CG$4,$K10&lt;CH$4,$K10&gt;CG$4),NETWORKDAYS.INTL(CG$4+1,$K10,1,(Holidays!$A$1:$A$248)),0)+IF(AND($J10&lt;=CG$4,$K10&gt;=CH$4,$K10&gt;CG$4),NETWORKDAYS.INTL(CG$4+1,(CH$4),1,(Holidays!$A$1:$A$248)),0))*$M10,"")</f>
        <v>0</v>
      </c>
      <c r="CI10" s="190">
        <f ca="1">IFERROR((IF(AND($J10&gt;CH$4,$J10&lt;=CI$4,$K10&lt;=CI$4),NETWORKDAYS.INTL($J10,$K10,1,(Holidays!$A$1:$A$248)),0)+IF(AND($J10&gt;CH$4,$J10&lt;=CI$4,$K10&gt;CI$4),NETWORKDAYS.INTL($J10,(CI$4),1,(Holidays!$A$1:$A$248)),0)+IF(AND($J10&lt;CH$4,$K10&lt;CI$4,$K10&gt;CH$4),NETWORKDAYS.INTL(CH$4+1,$K10,1,(Holidays!$A$1:$A$248)),0)+IF(AND($J10&lt;=CH$4,$K10&gt;=CI$4,$K10&gt;CH$4),NETWORKDAYS.INTL(CH$4+1,(CI$4),1,(Holidays!$A$1:$A$248)),0))*$M10,"")</f>
        <v>0</v>
      </c>
      <c r="CJ10" s="192">
        <f ca="1">IFERROR((IF(AND($J10&gt;CI$4,$J10&lt;=CJ$4,$K10&lt;=CJ$4),NETWORKDAYS.INTL($J10,$K10,1,(Holidays!$A$1:$A$248)),0)+IF(AND($J10&gt;CI$4,$J10&lt;=CJ$4,$K10&gt;CJ$4),NETWORKDAYS.INTL($J10,(CJ$4),1,(Holidays!$A$1:$A$248)),0)+IF(AND($J10&lt;CI$4,$K10&lt;CJ$4,$K10&gt;CI$4),NETWORKDAYS.INTL(CI$4+1,$K10,1,(Holidays!$A$1:$A$248)),0)+IF(AND($J10&lt;=CI$4,$K10&gt;=CJ$4,$K10&gt;CI$4),NETWORKDAYS.INTL(CI$4+1,(CJ$4),1,(Holidays!$A$1:$A$248)),0))*$M10,"")</f>
        <v>0</v>
      </c>
      <c r="CK10" s="321">
        <f ca="1">IFERROR((IF(AND($J10&gt;CJ$4,$J10&lt;=CK$4,$K10&lt;=CK$4),NETWORKDAYS.INTL($J10,$K10,1,(Holidays!$A$1:$A$248)),0)+IF(AND($J10&gt;CJ$4,$J10&lt;=CK$4,$K10&gt;CK$4),NETWORKDAYS.INTL($J10,(CK$4),1,(Holidays!$A$1:$A$248)),0)+IF(AND($J10&lt;CJ$4,$K10&lt;CK$4,$K10&gt;CJ$4),NETWORKDAYS.INTL(CJ$4+1,$K10,1,(Holidays!$A$1:$A$248)),0)+IF(AND($J10&lt;=CJ$4,$K10&gt;=CK$4,$K10&gt;CJ$4),NETWORKDAYS.INTL(CJ$4+1,(CK$4),1,(Holidays!$A$1:$A$248)),0))*$M10,"")</f>
        <v>0</v>
      </c>
      <c r="CL10" s="190">
        <f ca="1">IFERROR((IF(AND($J10&gt;CK$4,$J10&lt;=CL$4,$K10&lt;=CL$4),NETWORKDAYS.INTL($J10,$K10,1,(Holidays!$A$1:$A$248)),0)+IF(AND($J10&gt;CK$4,$J10&lt;=CL$4,$K10&gt;CL$4),NETWORKDAYS.INTL($J10,(CL$4),1,(Holidays!$A$1:$A$248)),0)+IF(AND($J10&lt;CK$4,$K10&lt;CL$4,$K10&gt;CK$4),NETWORKDAYS.INTL(CK$4+1,$K10,1,(Holidays!$A$1:$A$248)),0)+IF(AND($J10&lt;=CK$4,$K10&gt;=CL$4,$K10&gt;CK$4),NETWORKDAYS.INTL(CK$4+1,(CL$4),1,(Holidays!$A$1:$A$248)),0))*$M10,"")</f>
        <v>0</v>
      </c>
      <c r="CM10" s="192">
        <f ca="1">IFERROR((IF(AND($J10&gt;CL$4,$J10&lt;=CM$4,$K10&lt;=CM$4),NETWORKDAYS.INTL($J10,$K10,1,(Holidays!$A$1:$A$248)),0)+IF(AND($J10&gt;CL$4,$J10&lt;=CM$4,$K10&gt;CM$4),NETWORKDAYS.INTL($J10,(CM$4),1,(Holidays!$A$1:$A$248)),0)+IF(AND($J10&lt;CL$4,$K10&lt;CM$4,$K10&gt;CL$4),NETWORKDAYS.INTL(CL$4+1,$K10,1,(Holidays!$A$1:$A$248)),0)+IF(AND($J10&lt;=CL$4,$K10&gt;=CM$4,$K10&gt;CL$4),NETWORKDAYS.INTL(CL$4+1,(CM$4),1,(Holidays!$A$1:$A$248)),0))*$M10,"")</f>
        <v>0</v>
      </c>
      <c r="CN10" s="321">
        <f ca="1">IFERROR((IF(AND($J10&gt;CM$4,$J10&lt;=CN$4,$K10&lt;=CN$4),NETWORKDAYS.INTL($J10,$K10,1,(Holidays!$A$1:$A$248)),0)+IF(AND($J10&gt;CM$4,$J10&lt;=CN$4,$K10&gt;CN$4),NETWORKDAYS.INTL($J10,(CN$4),1,(Holidays!$A$1:$A$248)),0)+IF(AND($J10&lt;CM$4,$K10&lt;CN$4,$K10&gt;CM$4),NETWORKDAYS.INTL(CM$4+1,$K10,1,(Holidays!$A$1:$A$248)),0)+IF(AND($J10&lt;=CM$4,$K10&gt;=CN$4,$K10&gt;CM$4),NETWORKDAYS.INTL(CM$4+1,(CN$4),1,(Holidays!$A$1:$A$248)),0))*$M10,"")</f>
        <v>0</v>
      </c>
      <c r="CO10" s="190">
        <f ca="1">IFERROR((IF(AND($J10&gt;CN$4,$J10&lt;=CO$4,$K10&lt;=CO$4),NETWORKDAYS.INTL($J10,$K10,1,(Holidays!$A$1:$A$248)),0)+IF(AND($J10&gt;CN$4,$J10&lt;=CO$4,$K10&gt;CO$4),NETWORKDAYS.INTL($J10,(CO$4),1,(Holidays!$A$1:$A$248)),0)+IF(AND($J10&lt;CN$4,$K10&lt;CO$4,$K10&gt;CN$4),NETWORKDAYS.INTL(CN$4+1,$K10,1,(Holidays!$A$1:$A$248)),0)+IF(AND($J10&lt;=CN$4,$K10&gt;=CO$4,$K10&gt;CN$4),NETWORKDAYS.INTL(CN$4+1,(CO$4),1,(Holidays!$A$1:$A$248)),0))*$M10,"")</f>
        <v>0</v>
      </c>
      <c r="CP10" s="192">
        <f ca="1">IFERROR((IF(AND($J10&gt;CO$4,$J10&lt;=CP$4,$K10&lt;=CP$4),NETWORKDAYS.INTL($J10,$K10,1,(Holidays!$A$1:$A$248)),0)+IF(AND($J10&gt;CO$4,$J10&lt;=CP$4,$K10&gt;CP$4),NETWORKDAYS.INTL($J10,(CP$4),1,(Holidays!$A$1:$A$248)),0)+IF(AND($J10&lt;CO$4,$K10&lt;CP$4,$K10&gt;CO$4),NETWORKDAYS.INTL(CO$4+1,$K10,1,(Holidays!$A$1:$A$248)),0)+IF(AND($J10&lt;=CO$4,$K10&gt;=CP$4,$K10&gt;CO$4),NETWORKDAYS.INTL(CO$4+1,(CP$4),1,(Holidays!$A$1:$A$248)),0))*$M10,"")</f>
        <v>0</v>
      </c>
      <c r="CQ10" s="321">
        <f ca="1">IFERROR((IF(AND($J10&gt;CP$4,$J10&lt;=CQ$4,$K10&lt;=CQ$4),NETWORKDAYS.INTL($J10,$K10,1,(Holidays!$A$1:$A$248)),0)+IF(AND($J10&gt;CP$4,$J10&lt;=CQ$4,$K10&gt;CQ$4),NETWORKDAYS.INTL($J10,(CQ$4),1,(Holidays!$A$1:$A$248)),0)+IF(AND($J10&lt;CP$4,$K10&lt;CQ$4,$K10&gt;CP$4),NETWORKDAYS.INTL(CP$4+1,$K10,1,(Holidays!$A$1:$A$248)),0)+IF(AND($J10&lt;=CP$4,$K10&gt;=CQ$4,$K10&gt;CP$4),NETWORKDAYS.INTL(CP$4+1,(CQ$4),1,(Holidays!$A$1:$A$248)),0))*$M10,"")</f>
        <v>0</v>
      </c>
      <c r="CR10" s="190">
        <f ca="1">IFERROR((IF(AND($J10&gt;CQ$4,$J10&lt;=CR$4,$K10&lt;=CR$4),NETWORKDAYS.INTL($J10,$K10,1,(Holidays!$A$1:$A$248)),0)+IF(AND($J10&gt;CQ$4,$J10&lt;=CR$4,$K10&gt;CR$4),NETWORKDAYS.INTL($J10,(CR$4),1,(Holidays!$A$1:$A$248)),0)+IF(AND($J10&lt;CQ$4,$K10&lt;CR$4,$K10&gt;CQ$4),NETWORKDAYS.INTL(CQ$4+1,$K10,1,(Holidays!$A$1:$A$248)),0)+IF(AND($J10&lt;=CQ$4,$K10&gt;=CR$4,$K10&gt;CQ$4),NETWORKDAYS.INTL(CQ$4+1,(CR$4),1,(Holidays!$A$1:$A$248)),0))*$M10,"")</f>
        <v>0</v>
      </c>
      <c r="CS10" s="192">
        <f ca="1">IFERROR((IF(AND($J10&gt;CR$4,$J10&lt;=CS$4,$K10&lt;=CS$4),NETWORKDAYS.INTL($J10,$K10,1,(Holidays!$A$1:$A$248)),0)+IF(AND($J10&gt;CR$4,$J10&lt;=CS$4,$K10&gt;CS$4),NETWORKDAYS.INTL($J10,(CS$4),1,(Holidays!$A$1:$A$248)),0)+IF(AND($J10&lt;CR$4,$K10&lt;CS$4,$K10&gt;CR$4),NETWORKDAYS.INTL(CR$4+1,$K10,1,(Holidays!$A$1:$A$248)),0)+IF(AND($J10&lt;=CR$4,$K10&gt;=CS$4,$K10&gt;CR$4),NETWORKDAYS.INTL(CR$4+1,(CS$4),1,(Holidays!$A$1:$A$248)),0))*$M10,"")</f>
        <v>0</v>
      </c>
      <c r="CT10" s="321">
        <f ca="1">IFERROR((IF(AND($J10&gt;CS$4,$J10&lt;=CT$4,$K10&lt;=CT$4),NETWORKDAYS.INTL($J10,$K10,1,(Holidays!$A$1:$A$248)),0)+IF(AND($J10&gt;CS$4,$J10&lt;=CT$4,$K10&gt;CT$4),NETWORKDAYS.INTL($J10,(CT$4),1,(Holidays!$A$1:$A$248)),0)+IF(AND($J10&lt;CS$4,$K10&lt;CT$4,$K10&gt;CS$4),NETWORKDAYS.INTL(CS$4+1,$K10,1,(Holidays!$A$1:$A$248)),0)+IF(AND($J10&lt;=CS$4,$K10&gt;=CT$4,$K10&gt;CS$4),NETWORKDAYS.INTL(CS$4+1,(CT$4),1,(Holidays!$A$1:$A$248)),0))*$M10,"")</f>
        <v>0</v>
      </c>
      <c r="CU10" s="190">
        <f ca="1">IFERROR((IF(AND($J10&gt;CT$4,$J10&lt;=CU$4,$K10&lt;=CU$4),NETWORKDAYS.INTL($J10,$K10,1,(Holidays!$A$1:$A$248)),0)+IF(AND($J10&gt;CT$4,$J10&lt;=CU$4,$K10&gt;CU$4),NETWORKDAYS.INTL($J10,(CU$4),1,(Holidays!$A$1:$A$248)),0)+IF(AND($J10&lt;CT$4,$K10&lt;CU$4,$K10&gt;CT$4),NETWORKDAYS.INTL(CT$4+1,$K10,1,(Holidays!$A$1:$A$248)),0)+IF(AND($J10&lt;=CT$4,$K10&gt;=CU$4,$K10&gt;CT$4),NETWORKDAYS.INTL(CT$4+1,(CU$4),1,(Holidays!$A$1:$A$248)),0))*$M10,"")</f>
        <v>0</v>
      </c>
      <c r="CV10" s="192">
        <f ca="1">IFERROR((IF(AND($J10&gt;CU$4,$J10&lt;=CV$4,$K10&lt;=CV$4),NETWORKDAYS.INTL($J10,$K10,1,(Holidays!$A$1:$A$248)),0)+IF(AND($J10&gt;CU$4,$J10&lt;=CV$4,$K10&gt;CV$4),NETWORKDAYS.INTL($J10,(CV$4),1,(Holidays!$A$1:$A$248)),0)+IF(AND($J10&lt;CU$4,$K10&lt;CV$4,$K10&gt;CU$4),NETWORKDAYS.INTL(CU$4+1,$K10,1,(Holidays!$A$1:$A$248)),0)+IF(AND($J10&lt;=CU$4,$K10&gt;=CV$4,$K10&gt;CU$4),NETWORKDAYS.INTL(CU$4+1,(CV$4),1,(Holidays!$A$1:$A$248)),0))*$M10,"")</f>
        <v>0</v>
      </c>
      <c r="CW10" s="321">
        <f ca="1">IFERROR((IF(AND($J10&gt;CV$4,$J10&lt;=CW$4,$K10&lt;=CW$4),NETWORKDAYS.INTL($J10,$K10,1,(Holidays!$A$1:$A$248)),0)+IF(AND($J10&gt;CV$4,$J10&lt;=CW$4,$K10&gt;CW$4),NETWORKDAYS.INTL($J10,(CW$4),1,(Holidays!$A$1:$A$248)),0)+IF(AND($J10&lt;CV$4,$K10&lt;CW$4,$K10&gt;CV$4),NETWORKDAYS.INTL(CV$4+1,$K10,1,(Holidays!$A$1:$A$248)),0)+IF(AND($J10&lt;=CV$4,$K10&gt;=CW$4,$K10&gt;CV$4),NETWORKDAYS.INTL(CV$4+1,(CW$4),1,(Holidays!$A$1:$A$248)),0))*$M10,"")</f>
        <v>0</v>
      </c>
      <c r="CX10" s="324">
        <f ca="1">IFERROR((IF(AND($J10&gt;CW$4,$J10&lt;=CX$4,$K10&lt;=CX$4),NETWORKDAYS.INTL($J10,$K10,1,(Holidays!$A$1:$A$248)),0)+IF(AND($J10&gt;CW$4,$J10&lt;=CX$4,$K10&gt;CX$4),NETWORKDAYS.INTL($J10,(CX$4),1,(Holidays!$A$1:$A$248)),0)+IF(AND($J10&lt;CW$4,$K10&lt;CX$4,$K10&gt;CW$4),NETWORKDAYS.INTL(CW$4+1,$K10,1,(Holidays!$A$1:$A$248)),0)+IF(AND($J10&lt;=CW$4,$K10&gt;=CX$4,$K10&gt;CW$4),NETWORKDAYS.INTL(CW$4+1,(CX$4),1,(Holidays!$A$1:$A$248)),0))*$M10,"")</f>
        <v>0</v>
      </c>
    </row>
    <row r="11" spans="2:103" ht="15" customHeight="1" outlineLevel="1">
      <c r="B11" s="59" t="str">
        <f t="array" ref="B11">IFERROR(INDEX('A-2_MH Distribution'!$B$1:$B$15014,SMALL(IF('A-2_MH Distribution'!$L$8:$L$63&lt;&gt;0,ROW('A-2_MH Distribution'!$B$8:$B$63)),ROW(A5)),1),"")</f>
        <v>A.05</v>
      </c>
      <c r="C11" s="458" t="str">
        <f ca="1">IFERROR(VLOOKUP(B11,OFFSET('A-1_MH Estimation'!$B$7,0,0,MATCH("Subtotal LOE",'A-1_MH Estimation'!B:B,0)-7,2),2,0),"")</f>
        <v>Pipe Nozzle Insulation</v>
      </c>
      <c r="D11" s="466">
        <f ca="1">IFERROR(VLOOKUP(B11,OFFSET('A-1_MH Estimation'!$B$7,0,0,MATCH("Subtotal LOE",'A-1_MH Estimation'!B:B,0)-7,4),4,0),"")</f>
        <v>1</v>
      </c>
      <c r="E11" s="466" t="str">
        <f ca="1">IFERROR(VLOOKUP(B11,OFFSET('A-1_MH Estimation'!$B$7,0,0,MATCH("Subtotal LOE",'A-1_MH Estimation'!B:B,0)-7,3),3,0),"")</f>
        <v>template</v>
      </c>
      <c r="F11" s="462">
        <f>IFERROR(VLOOKUP($B11,'A-2_MH Distribution'!$B$6:$O$16314,3,0)*VLOOKUP($B11,'A-2_MH Distribution'!$B$6:$O$16314,VLOOKUP(G11,SoftwareList,6,0),0)*IFERROR((--(VLOOKUP($B11,'A-2_MH Distribution'!$B$6:$O$16314,VLOOKUP(G11,SoftwareList,8,0),0)=0)+VLOOKUP($B11,'A-2_MH Distribution'!$B$6:$O$16314,VLOOKUP(G11,SoftwareList,8,0),0)),1),0)</f>
        <v>11.75</v>
      </c>
      <c r="G11" s="403" t="str">
        <f t="shared" si="57"/>
        <v>PDMS/E3D</v>
      </c>
      <c r="H11" s="454"/>
      <c r="I11" s="455"/>
      <c r="J11" s="351">
        <f ca="1">IFERROR(INDEX(Activities,MATCH($B11,'A-2_MH Distribution'!B:B,0),MATCH("Start Date",'A-2_MH Distribution'!$A$4:S$4,0))+H11,0)</f>
        <v>44496</v>
      </c>
      <c r="K11" s="352">
        <f ca="1">IFERROR(INDEX(Activities,MATCH($B11,'A-2_MH Distribution'!B:B,0),MATCH("Finish Date",'A-2_MH Distribution'!$A$4:S$4,0))+I11,0)</f>
        <v>44497</v>
      </c>
      <c r="L11" s="170">
        <f ca="1">NETWORKDAYS.INTL(J11,K11,1,Holidays!$A$1:$A$248)</f>
        <v>2</v>
      </c>
      <c r="M11" s="62">
        <f t="shared" ca="1" si="56"/>
        <v>5.875</v>
      </c>
      <c r="O11" s="253">
        <f ca="1">SUM($P11:CX11)</f>
        <v>11.75</v>
      </c>
      <c r="P11" s="320"/>
      <c r="Q11" s="321">
        <f ca="1">IFERROR((IF(AND($J11&gt;P$4,$J11&lt;=Q$4,$K11&lt;=Q$4),NETWORKDAYS.INTL($J11,$K11,1,(Holidays!$A$1:$A$248)),0)+IF(AND($J11&gt;P$4,$J11&lt;=Q$4,$K11&gt;Q$4),NETWORKDAYS.INTL($J11,(Q$4),1,(Holidays!$A$1:$A$248)),0)+IF(AND($J11&lt;P$4,$K11&lt;Q$4,$K11&gt;P$4),NETWORKDAYS.INTL(P$4+1,$K11,1,(Holidays!$A$1:$A$248)),0)+IF(AND($J11&lt;=P$4,$K11&gt;=Q$4,$K11&gt;P$4),NETWORKDAYS.INTL(P$4+1,(Q$4),1,(Holidays!$A$1:$A$248)),0))*$M11,"")</f>
        <v>0</v>
      </c>
      <c r="R11" s="190">
        <f ca="1">IFERROR((IF(AND($J11&gt;Q$4,$J11&lt;=R$4,$K11&lt;=R$4),NETWORKDAYS.INTL($J11,$K11,1,(Holidays!$A$1:$A$248)),0)+IF(AND($J11&gt;Q$4,$J11&lt;=R$4,$K11&gt;R$4),NETWORKDAYS.INTL($J11,(R$4),1,(Holidays!$A$1:$A$248)),0)+IF(AND($J11&lt;Q$4,$K11&lt;R$4,$K11&gt;Q$4),NETWORKDAYS.INTL(Q$4+1,$K11,1,(Holidays!$A$1:$A$248)),0)+IF(AND($J11&lt;=Q$4,$K11&gt;=R$4,$K11&gt;Q$4),NETWORKDAYS.INTL(Q$4+1,(R$4),1,(Holidays!$A$1:$A$248)),0))*$M11,"")</f>
        <v>0</v>
      </c>
      <c r="S11" s="192">
        <f ca="1">IFERROR((IF(AND($J11&gt;R$4,$J11&lt;=S$4,$K11&lt;=S$4),NETWORKDAYS.INTL($J11,$K11,1,(Holidays!$A$1:$A$248)),0)+IF(AND($J11&gt;R$4,$J11&lt;=S$4,$K11&gt;S$4),NETWORKDAYS.INTL($J11,(S$4),1,(Holidays!$A$1:$A$248)),0)+IF(AND($J11&lt;R$4,$K11&lt;S$4,$K11&gt;R$4),NETWORKDAYS.INTL(R$4+1,$K11,1,(Holidays!$A$1:$A$248)),0)+IF(AND($J11&lt;=R$4,$K11&gt;=S$4,$K11&gt;R$4),NETWORKDAYS.INTL(R$4+1,(S$4),1,(Holidays!$A$1:$A$248)),0))*$M11,"")</f>
        <v>0</v>
      </c>
      <c r="T11" s="321">
        <f ca="1">IFERROR((IF(AND($J11&gt;S$4,$J11&lt;=T$4,$K11&lt;=T$4),NETWORKDAYS.INTL($J11,$K11,1,(Holidays!$A$1:$A$248)),0)+IF(AND($J11&gt;S$4,$J11&lt;=T$4,$K11&gt;T$4),NETWORKDAYS.INTL($J11,(T$4),1,(Holidays!$A$1:$A$248)),0)+IF(AND($J11&lt;S$4,$K11&lt;T$4,$K11&gt;S$4),NETWORKDAYS.INTL(S$4+1,$K11,1,(Holidays!$A$1:$A$248)),0)+IF(AND($J11&lt;=S$4,$K11&gt;=T$4,$K11&gt;S$4),NETWORKDAYS.INTL(S$4+1,(T$4),1,(Holidays!$A$1:$A$248)),0))*$M11,"")</f>
        <v>0</v>
      </c>
      <c r="U11" s="190">
        <f ca="1">IFERROR((IF(AND($J11&gt;T$4,$J11&lt;=U$4,$K11&lt;=U$4),NETWORKDAYS.INTL($J11,$K11,1,(Holidays!$A$1:$A$248)),0)+IF(AND($J11&gt;T$4,$J11&lt;=U$4,$K11&gt;U$4),NETWORKDAYS.INTL($J11,(U$4),1,(Holidays!$A$1:$A$248)),0)+IF(AND($J11&lt;T$4,$K11&lt;U$4,$K11&gt;T$4),NETWORKDAYS.INTL(T$4+1,$K11,1,(Holidays!$A$1:$A$248)),0)+IF(AND($J11&lt;=T$4,$K11&gt;=U$4,$K11&gt;T$4),NETWORKDAYS.INTL(T$4+1,(U$4),1,(Holidays!$A$1:$A$248)),0))*$M11,"")</f>
        <v>11.75</v>
      </c>
      <c r="V11" s="192">
        <f ca="1">IFERROR((IF(AND($J11&gt;U$4,$J11&lt;=V$4,$K11&lt;=V$4),NETWORKDAYS.INTL($J11,$K11,1,(Holidays!$A$1:$A$248)),0)+IF(AND($J11&gt;U$4,$J11&lt;=V$4,$K11&gt;V$4),NETWORKDAYS.INTL($J11,(V$4),1,(Holidays!$A$1:$A$248)),0)+IF(AND($J11&lt;U$4,$K11&lt;V$4,$K11&gt;U$4),NETWORKDAYS.INTL(U$4+1,$K11,1,(Holidays!$A$1:$A$248)),0)+IF(AND($J11&lt;=U$4,$K11&gt;=V$4,$K11&gt;U$4),NETWORKDAYS.INTL(U$4+1,(V$4),1,(Holidays!$A$1:$A$248)),0))*$M11,"")</f>
        <v>0</v>
      </c>
      <c r="W11" s="321">
        <f ca="1">IFERROR((IF(AND($J11&gt;V$4,$J11&lt;=W$4,$K11&lt;=W$4),NETWORKDAYS.INTL($J11,$K11,1,(Holidays!$A$1:$A$248)),0)+IF(AND($J11&gt;V$4,$J11&lt;=W$4,$K11&gt;W$4),NETWORKDAYS.INTL($J11,(W$4),1,(Holidays!$A$1:$A$248)),0)+IF(AND($J11&lt;V$4,$K11&lt;W$4,$K11&gt;V$4),NETWORKDAYS.INTL(V$4+1,$K11,1,(Holidays!$A$1:$A$248)),0)+IF(AND($J11&lt;=V$4,$K11&gt;=W$4,$K11&gt;V$4),NETWORKDAYS.INTL(V$4+1,(W$4),1,(Holidays!$A$1:$A$248)),0))*$M11,"")</f>
        <v>0</v>
      </c>
      <c r="X11" s="190">
        <f ca="1">IFERROR((IF(AND($J11&gt;W$4,$J11&lt;=X$4,$K11&lt;=X$4),NETWORKDAYS.INTL($J11,$K11,1,(Holidays!$A$1:$A$248)),0)+IF(AND($J11&gt;W$4,$J11&lt;=X$4,$K11&gt;X$4),NETWORKDAYS.INTL($J11,(X$4),1,(Holidays!$A$1:$A$248)),0)+IF(AND($J11&lt;W$4,$K11&lt;X$4,$K11&gt;W$4),NETWORKDAYS.INTL(W$4+1,$K11,1,(Holidays!$A$1:$A$248)),0)+IF(AND($J11&lt;=W$4,$K11&gt;=X$4,$K11&gt;W$4),NETWORKDAYS.INTL(W$4+1,(X$4),1,(Holidays!$A$1:$A$248)),0))*$M11,"")</f>
        <v>0</v>
      </c>
      <c r="Y11" s="192">
        <f ca="1">IFERROR((IF(AND($J11&gt;X$4,$J11&lt;=Y$4,$K11&lt;=Y$4),NETWORKDAYS.INTL($J11,$K11,1,(Holidays!$A$1:$A$248)),0)+IF(AND($J11&gt;X$4,$J11&lt;=Y$4,$K11&gt;Y$4),NETWORKDAYS.INTL($J11,(Y$4),1,(Holidays!$A$1:$A$248)),0)+IF(AND($J11&lt;X$4,$K11&lt;Y$4,$K11&gt;X$4),NETWORKDAYS.INTL(X$4+1,$K11,1,(Holidays!$A$1:$A$248)),0)+IF(AND($J11&lt;=X$4,$K11&gt;=Y$4,$K11&gt;X$4),NETWORKDAYS.INTL(X$4+1,(Y$4),1,(Holidays!$A$1:$A$248)),0))*$M11,"")</f>
        <v>0</v>
      </c>
      <c r="Z11" s="321">
        <f ca="1">IFERROR((IF(AND($J11&gt;Y$4,$J11&lt;=Z$4,$K11&lt;=Z$4),NETWORKDAYS.INTL($J11,$K11,1,(Holidays!$A$1:$A$248)),0)+IF(AND($J11&gt;Y$4,$J11&lt;=Z$4,$K11&gt;Z$4),NETWORKDAYS.INTL($J11,(Z$4),1,(Holidays!$A$1:$A$248)),0)+IF(AND($J11&lt;Y$4,$K11&lt;Z$4,$K11&gt;Y$4),NETWORKDAYS.INTL(Y$4+1,$K11,1,(Holidays!$A$1:$A$248)),0)+IF(AND($J11&lt;=Y$4,$K11&gt;=Z$4,$K11&gt;Y$4),NETWORKDAYS.INTL(Y$4+1,(Z$4),1,(Holidays!$A$1:$A$248)),0))*$M11,"")</f>
        <v>0</v>
      </c>
      <c r="AA11" s="190">
        <f ca="1">IFERROR((IF(AND($J11&gt;Z$4,$J11&lt;=AA$4,$K11&lt;=AA$4),NETWORKDAYS.INTL($J11,$K11,1,(Holidays!$A$1:$A$248)),0)+IF(AND($J11&gt;Z$4,$J11&lt;=AA$4,$K11&gt;AA$4),NETWORKDAYS.INTL($J11,(AA$4),1,(Holidays!$A$1:$A$248)),0)+IF(AND($J11&lt;Z$4,$K11&lt;AA$4,$K11&gt;Z$4),NETWORKDAYS.INTL(Z$4+1,$K11,1,(Holidays!$A$1:$A$248)),0)+IF(AND($J11&lt;=Z$4,$K11&gt;=AA$4,$K11&gt;Z$4),NETWORKDAYS.INTL(Z$4+1,(AA$4),1,(Holidays!$A$1:$A$248)),0))*$M11,"")</f>
        <v>0</v>
      </c>
      <c r="AB11" s="192">
        <f ca="1">IFERROR((IF(AND($J11&gt;AA$4,$J11&lt;=AB$4,$K11&lt;=AB$4),NETWORKDAYS.INTL($J11,$K11,1,(Holidays!$A$1:$A$248)),0)+IF(AND($J11&gt;AA$4,$J11&lt;=AB$4,$K11&gt;AB$4),NETWORKDAYS.INTL($J11,(AB$4),1,(Holidays!$A$1:$A$248)),0)+IF(AND($J11&lt;AA$4,$K11&lt;AB$4,$K11&gt;AA$4),NETWORKDAYS.INTL(AA$4+1,$K11,1,(Holidays!$A$1:$A$248)),0)+IF(AND($J11&lt;=AA$4,$K11&gt;=AB$4,$K11&gt;AA$4),NETWORKDAYS.INTL(AA$4+1,(AB$4),1,(Holidays!$A$1:$A$248)),0))*$M11,"")</f>
        <v>0</v>
      </c>
      <c r="AC11" s="321">
        <f ca="1">IFERROR((IF(AND($J11&gt;AB$4,$J11&lt;=AC$4,$K11&lt;=AC$4),NETWORKDAYS.INTL($J11,$K11,1,(Holidays!$A$1:$A$248)),0)+IF(AND($J11&gt;AB$4,$J11&lt;=AC$4,$K11&gt;AC$4),NETWORKDAYS.INTL($J11,(AC$4),1,(Holidays!$A$1:$A$248)),0)+IF(AND($J11&lt;AB$4,$K11&lt;AC$4,$K11&gt;AB$4),NETWORKDAYS.INTL(AB$4+1,$K11,1,(Holidays!$A$1:$A$248)),0)+IF(AND($J11&lt;=AB$4,$K11&gt;=AC$4,$K11&gt;AB$4),NETWORKDAYS.INTL(AB$4+1,(AC$4),1,(Holidays!$A$1:$A$248)),0))*$M11,"")</f>
        <v>0</v>
      </c>
      <c r="AD11" s="190">
        <f ca="1">IFERROR((IF(AND($J11&gt;AC$4,$J11&lt;=AD$4,$K11&lt;=AD$4),NETWORKDAYS.INTL($J11,$K11,1,(Holidays!$A$1:$A$248)),0)+IF(AND($J11&gt;AC$4,$J11&lt;=AD$4,$K11&gt;AD$4),NETWORKDAYS.INTL($J11,(AD$4),1,(Holidays!$A$1:$A$248)),0)+IF(AND($J11&lt;AC$4,$K11&lt;AD$4,$K11&gt;AC$4),NETWORKDAYS.INTL(AC$4+1,$K11,1,(Holidays!$A$1:$A$248)),0)+IF(AND($J11&lt;=AC$4,$K11&gt;=AD$4,$K11&gt;AC$4),NETWORKDAYS.INTL(AC$4+1,(AD$4),1,(Holidays!$A$1:$A$248)),0))*$M11,"")</f>
        <v>0</v>
      </c>
      <c r="AE11" s="192">
        <f ca="1">IFERROR((IF(AND($J11&gt;AD$4,$J11&lt;=AE$4,$K11&lt;=AE$4),NETWORKDAYS.INTL($J11,$K11,1,(Holidays!$A$1:$A$248)),0)+IF(AND($J11&gt;AD$4,$J11&lt;=AE$4,$K11&gt;AE$4),NETWORKDAYS.INTL($J11,(AE$4),1,(Holidays!$A$1:$A$248)),0)+IF(AND($J11&lt;AD$4,$K11&lt;AE$4,$K11&gt;AD$4),NETWORKDAYS.INTL(AD$4+1,$K11,1,(Holidays!$A$1:$A$248)),0)+IF(AND($J11&lt;=AD$4,$K11&gt;=AE$4,$K11&gt;AD$4),NETWORKDAYS.INTL(AD$4+1,(AE$4),1,(Holidays!$A$1:$A$248)),0))*$M11,"")</f>
        <v>0</v>
      </c>
      <c r="AF11" s="321">
        <f ca="1">IFERROR((IF(AND($J11&gt;AE$4,$J11&lt;=AF$4,$K11&lt;=AF$4),NETWORKDAYS.INTL($J11,$K11,1,(Holidays!$A$1:$A$248)),0)+IF(AND($J11&gt;AE$4,$J11&lt;=AF$4,$K11&gt;AF$4),NETWORKDAYS.INTL($J11,(AF$4),1,(Holidays!$A$1:$A$248)),0)+IF(AND($J11&lt;AE$4,$K11&lt;AF$4,$K11&gt;AE$4),NETWORKDAYS.INTL(AE$4+1,$K11,1,(Holidays!$A$1:$A$248)),0)+IF(AND($J11&lt;=AE$4,$K11&gt;=AF$4,$K11&gt;AE$4),NETWORKDAYS.INTL(AE$4+1,(AF$4),1,(Holidays!$A$1:$A$248)),0))*$M11,"")</f>
        <v>0</v>
      </c>
      <c r="AG11" s="190">
        <f ca="1">IFERROR((IF(AND($J11&gt;AF$4,$J11&lt;=AG$4,$K11&lt;=AG$4),NETWORKDAYS.INTL($J11,$K11,1,(Holidays!$A$1:$A$248)),0)+IF(AND($J11&gt;AF$4,$J11&lt;=AG$4,$K11&gt;AG$4),NETWORKDAYS.INTL($J11,(AG$4),1,(Holidays!$A$1:$A$248)),0)+IF(AND($J11&lt;AF$4,$K11&lt;AG$4,$K11&gt;AF$4),NETWORKDAYS.INTL(AF$4+1,$K11,1,(Holidays!$A$1:$A$248)),0)+IF(AND($J11&lt;=AF$4,$K11&gt;=AG$4,$K11&gt;AF$4),NETWORKDAYS.INTL(AF$4+1,(AG$4),1,(Holidays!$A$1:$A$248)),0))*$M11,"")</f>
        <v>0</v>
      </c>
      <c r="AH11" s="192">
        <f ca="1">IFERROR((IF(AND($J11&gt;AG$4,$J11&lt;=AH$4,$K11&lt;=AH$4),NETWORKDAYS.INTL($J11,$K11,1,(Holidays!$A$1:$A$248)),0)+IF(AND($J11&gt;AG$4,$J11&lt;=AH$4,$K11&gt;AH$4),NETWORKDAYS.INTL($J11,(AH$4),1,(Holidays!$A$1:$A$248)),0)+IF(AND($J11&lt;AG$4,$K11&lt;AH$4,$K11&gt;AG$4),NETWORKDAYS.INTL(AG$4+1,$K11,1,(Holidays!$A$1:$A$248)),0)+IF(AND($J11&lt;=AG$4,$K11&gt;=AH$4,$K11&gt;AG$4),NETWORKDAYS.INTL(AG$4+1,(AH$4),1,(Holidays!$A$1:$A$248)),0))*$M11,"")</f>
        <v>0</v>
      </c>
      <c r="AI11" s="321">
        <f ca="1">IFERROR((IF(AND($J11&gt;AH$4,$J11&lt;=AI$4,$K11&lt;=AI$4),NETWORKDAYS.INTL($J11,$K11,1,(Holidays!$A$1:$A$248)),0)+IF(AND($J11&gt;AH$4,$J11&lt;=AI$4,$K11&gt;AI$4),NETWORKDAYS.INTL($J11,(AI$4),1,(Holidays!$A$1:$A$248)),0)+IF(AND($J11&lt;AH$4,$K11&lt;AI$4,$K11&gt;AH$4),NETWORKDAYS.INTL(AH$4+1,$K11,1,(Holidays!$A$1:$A$248)),0)+IF(AND($J11&lt;=AH$4,$K11&gt;=AI$4,$K11&gt;AH$4),NETWORKDAYS.INTL(AH$4+1,(AI$4),1,(Holidays!$A$1:$A$248)),0))*$M11,"")</f>
        <v>0</v>
      </c>
      <c r="AJ11" s="190">
        <f ca="1">IFERROR((IF(AND($J11&gt;AI$4,$J11&lt;=AJ$4,$K11&lt;=AJ$4),NETWORKDAYS.INTL($J11,$K11,1,(Holidays!$A$1:$A$248)),0)+IF(AND($J11&gt;AI$4,$J11&lt;=AJ$4,$K11&gt;AJ$4),NETWORKDAYS.INTL($J11,(AJ$4),1,(Holidays!$A$1:$A$248)),0)+IF(AND($J11&lt;AI$4,$K11&lt;AJ$4,$K11&gt;AI$4),NETWORKDAYS.INTL(AI$4+1,$K11,1,(Holidays!$A$1:$A$248)),0)+IF(AND($J11&lt;=AI$4,$K11&gt;=AJ$4,$K11&gt;AI$4),NETWORKDAYS.INTL(AI$4+1,(AJ$4),1,(Holidays!$A$1:$A$248)),0))*$M11,"")</f>
        <v>0</v>
      </c>
      <c r="AK11" s="192">
        <f ca="1">IFERROR((IF(AND($J11&gt;AJ$4,$J11&lt;=AK$4,$K11&lt;=AK$4),NETWORKDAYS.INTL($J11,$K11,1,(Holidays!$A$1:$A$248)),0)+IF(AND($J11&gt;AJ$4,$J11&lt;=AK$4,$K11&gt;AK$4),NETWORKDAYS.INTL($J11,(AK$4),1,(Holidays!$A$1:$A$248)),0)+IF(AND($J11&lt;AJ$4,$K11&lt;AK$4,$K11&gt;AJ$4),NETWORKDAYS.INTL(AJ$4+1,$K11,1,(Holidays!$A$1:$A$248)),0)+IF(AND($J11&lt;=AJ$4,$K11&gt;=AK$4,$K11&gt;AJ$4),NETWORKDAYS.INTL(AJ$4+1,(AK$4),1,(Holidays!$A$1:$A$248)),0))*$M11,"")</f>
        <v>0</v>
      </c>
      <c r="AL11" s="321">
        <f ca="1">IFERROR((IF(AND($J11&gt;AK$4,$J11&lt;=AL$4,$K11&lt;=AL$4),NETWORKDAYS.INTL($J11,$K11,1,(Holidays!$A$1:$A$248)),0)+IF(AND($J11&gt;AK$4,$J11&lt;=AL$4,$K11&gt;AL$4),NETWORKDAYS.INTL($J11,(AL$4),1,(Holidays!$A$1:$A$248)),0)+IF(AND($J11&lt;AK$4,$K11&lt;AL$4,$K11&gt;AK$4),NETWORKDAYS.INTL(AK$4+1,$K11,1,(Holidays!$A$1:$A$248)),0)+IF(AND($J11&lt;=AK$4,$K11&gt;=AL$4,$K11&gt;AK$4),NETWORKDAYS.INTL(AK$4+1,(AL$4),1,(Holidays!$A$1:$A$248)),0))*$M11,"")</f>
        <v>0</v>
      </c>
      <c r="AM11" s="190">
        <f ca="1">IFERROR((IF(AND($J11&gt;AL$4,$J11&lt;=AM$4,$K11&lt;=AM$4),NETWORKDAYS.INTL($J11,$K11,1,(Holidays!$A$1:$A$248)),0)+IF(AND($J11&gt;AL$4,$J11&lt;=AM$4,$K11&gt;AM$4),NETWORKDAYS.INTL($J11,(AM$4),1,(Holidays!$A$1:$A$248)),0)+IF(AND($J11&lt;AL$4,$K11&lt;AM$4,$K11&gt;AL$4),NETWORKDAYS.INTL(AL$4+1,$K11,1,(Holidays!$A$1:$A$248)),0)+IF(AND($J11&lt;=AL$4,$K11&gt;=AM$4,$K11&gt;AL$4),NETWORKDAYS.INTL(AL$4+1,(AM$4),1,(Holidays!$A$1:$A$248)),0))*$M11,"")</f>
        <v>0</v>
      </c>
      <c r="AN11" s="192">
        <f ca="1">IFERROR((IF(AND($J11&gt;AM$4,$J11&lt;=AN$4,$K11&lt;=AN$4),NETWORKDAYS.INTL($J11,$K11,1,(Holidays!$A$1:$A$248)),0)+IF(AND($J11&gt;AM$4,$J11&lt;=AN$4,$K11&gt;AN$4),NETWORKDAYS.INTL($J11,(AN$4),1,(Holidays!$A$1:$A$248)),0)+IF(AND($J11&lt;AM$4,$K11&lt;AN$4,$K11&gt;AM$4),NETWORKDAYS.INTL(AM$4+1,$K11,1,(Holidays!$A$1:$A$248)),0)+IF(AND($J11&lt;=AM$4,$K11&gt;=AN$4,$K11&gt;AM$4),NETWORKDAYS.INTL(AM$4+1,(AN$4),1,(Holidays!$A$1:$A$248)),0))*$M11,"")</f>
        <v>0</v>
      </c>
      <c r="AO11" s="321">
        <f ca="1">IFERROR((IF(AND($J11&gt;AN$4,$J11&lt;=AO$4,$K11&lt;=AO$4),NETWORKDAYS.INTL($J11,$K11,1,(Holidays!$A$1:$A$248)),0)+IF(AND($J11&gt;AN$4,$J11&lt;=AO$4,$K11&gt;AO$4),NETWORKDAYS.INTL($J11,(AO$4),1,(Holidays!$A$1:$A$248)),0)+IF(AND($J11&lt;AN$4,$K11&lt;AO$4,$K11&gt;AN$4),NETWORKDAYS.INTL(AN$4+1,$K11,1,(Holidays!$A$1:$A$248)),0)+IF(AND($J11&lt;=AN$4,$K11&gt;=AO$4,$K11&gt;AN$4),NETWORKDAYS.INTL(AN$4+1,(AO$4),1,(Holidays!$A$1:$A$248)),0))*$M11,"")</f>
        <v>0</v>
      </c>
      <c r="AP11" s="190">
        <f ca="1">IFERROR((IF(AND($J11&gt;AO$4,$J11&lt;=AP$4,$K11&lt;=AP$4),NETWORKDAYS.INTL($J11,$K11,1,(Holidays!$A$1:$A$248)),0)+IF(AND($J11&gt;AO$4,$J11&lt;=AP$4,$K11&gt;AP$4),NETWORKDAYS.INTL($J11,(AP$4),1,(Holidays!$A$1:$A$248)),0)+IF(AND($J11&lt;AO$4,$K11&lt;AP$4,$K11&gt;AO$4),NETWORKDAYS.INTL(AO$4+1,$K11,1,(Holidays!$A$1:$A$248)),0)+IF(AND($J11&lt;=AO$4,$K11&gt;=AP$4,$K11&gt;AO$4),NETWORKDAYS.INTL(AO$4+1,(AP$4),1,(Holidays!$A$1:$A$248)),0))*$M11,"")</f>
        <v>0</v>
      </c>
      <c r="AQ11" s="192">
        <f ca="1">IFERROR((IF(AND($J11&gt;AP$4,$J11&lt;=AQ$4,$K11&lt;=AQ$4),NETWORKDAYS.INTL($J11,$K11,1,(Holidays!$A$1:$A$248)),0)+IF(AND($J11&gt;AP$4,$J11&lt;=AQ$4,$K11&gt;AQ$4),NETWORKDAYS.INTL($J11,(AQ$4),1,(Holidays!$A$1:$A$248)),0)+IF(AND($J11&lt;AP$4,$K11&lt;AQ$4,$K11&gt;AP$4),NETWORKDAYS.INTL(AP$4+1,$K11,1,(Holidays!$A$1:$A$248)),0)+IF(AND($J11&lt;=AP$4,$K11&gt;=AQ$4,$K11&gt;AP$4),NETWORKDAYS.INTL(AP$4+1,(AQ$4),1,(Holidays!$A$1:$A$248)),0))*$M11,"")</f>
        <v>0</v>
      </c>
      <c r="AR11" s="321">
        <f ca="1">IFERROR((IF(AND($J11&gt;AQ$4,$J11&lt;=AR$4,$K11&lt;=AR$4),NETWORKDAYS.INTL($J11,$K11,1,(Holidays!$A$1:$A$248)),0)+IF(AND($J11&gt;AQ$4,$J11&lt;=AR$4,$K11&gt;AR$4),NETWORKDAYS.INTL($J11,(AR$4),1,(Holidays!$A$1:$A$248)),0)+IF(AND($J11&lt;AQ$4,$K11&lt;AR$4,$K11&gt;AQ$4),NETWORKDAYS.INTL(AQ$4+1,$K11,1,(Holidays!$A$1:$A$248)),0)+IF(AND($J11&lt;=AQ$4,$K11&gt;=AR$4,$K11&gt;AQ$4),NETWORKDAYS.INTL(AQ$4+1,(AR$4),1,(Holidays!$A$1:$A$248)),0))*$M11,"")</f>
        <v>0</v>
      </c>
      <c r="AS11" s="190">
        <f ca="1">IFERROR((IF(AND($J11&gt;AR$4,$J11&lt;=AS$4,$K11&lt;=AS$4),NETWORKDAYS.INTL($J11,$K11,1,(Holidays!$A$1:$A$248)),0)+IF(AND($J11&gt;AR$4,$J11&lt;=AS$4,$K11&gt;AS$4),NETWORKDAYS.INTL($J11,(AS$4),1,(Holidays!$A$1:$A$248)),0)+IF(AND($J11&lt;AR$4,$K11&lt;AS$4,$K11&gt;AR$4),NETWORKDAYS.INTL(AR$4+1,$K11,1,(Holidays!$A$1:$A$248)),0)+IF(AND($J11&lt;=AR$4,$K11&gt;=AS$4,$K11&gt;AR$4),NETWORKDAYS.INTL(AR$4+1,(AS$4),1,(Holidays!$A$1:$A$248)),0))*$M11,"")</f>
        <v>0</v>
      </c>
      <c r="AT11" s="192">
        <f ca="1">IFERROR((IF(AND($J11&gt;AS$4,$J11&lt;=AT$4,$K11&lt;=AT$4),NETWORKDAYS.INTL($J11,$K11,1,(Holidays!$A$1:$A$248)),0)+IF(AND($J11&gt;AS$4,$J11&lt;=AT$4,$K11&gt;AT$4),NETWORKDAYS.INTL($J11,(AT$4),1,(Holidays!$A$1:$A$248)),0)+IF(AND($J11&lt;AS$4,$K11&lt;AT$4,$K11&gt;AS$4),NETWORKDAYS.INTL(AS$4+1,$K11,1,(Holidays!$A$1:$A$248)),0)+IF(AND($J11&lt;=AS$4,$K11&gt;=AT$4,$K11&gt;AS$4),NETWORKDAYS.INTL(AS$4+1,(AT$4),1,(Holidays!$A$1:$A$248)),0))*$M11,"")</f>
        <v>0</v>
      </c>
      <c r="AU11" s="321">
        <f ca="1">IFERROR((IF(AND($J11&gt;AT$4,$J11&lt;=AU$4,$K11&lt;=AU$4),NETWORKDAYS.INTL($J11,$K11,1,(Holidays!$A$1:$A$248)),0)+IF(AND($J11&gt;AT$4,$J11&lt;=AU$4,$K11&gt;AU$4),NETWORKDAYS.INTL($J11,(AU$4),1,(Holidays!$A$1:$A$248)),0)+IF(AND($J11&lt;AT$4,$K11&lt;AU$4,$K11&gt;AT$4),NETWORKDAYS.INTL(AT$4+1,$K11,1,(Holidays!$A$1:$A$248)),0)+IF(AND($J11&lt;=AT$4,$K11&gt;=AU$4,$K11&gt;AT$4),NETWORKDAYS.INTL(AT$4+1,(AU$4),1,(Holidays!$A$1:$A$248)),0))*$M11,"")</f>
        <v>0</v>
      </c>
      <c r="AV11" s="190">
        <f ca="1">IFERROR((IF(AND($J11&gt;AU$4,$J11&lt;=AV$4,$K11&lt;=AV$4),NETWORKDAYS.INTL($J11,$K11,1,(Holidays!$A$1:$A$248)),0)+IF(AND($J11&gt;AU$4,$J11&lt;=AV$4,$K11&gt;AV$4),NETWORKDAYS.INTL($J11,(AV$4),1,(Holidays!$A$1:$A$248)),0)+IF(AND($J11&lt;AU$4,$K11&lt;AV$4,$K11&gt;AU$4),NETWORKDAYS.INTL(AU$4+1,$K11,1,(Holidays!$A$1:$A$248)),0)+IF(AND($J11&lt;=AU$4,$K11&gt;=AV$4,$K11&gt;AU$4),NETWORKDAYS.INTL(AU$4+1,(AV$4),1,(Holidays!$A$1:$A$248)),0))*$M11,"")</f>
        <v>0</v>
      </c>
      <c r="AW11" s="192">
        <f ca="1">IFERROR((IF(AND($J11&gt;AV$4,$J11&lt;=AW$4,$K11&lt;=AW$4),NETWORKDAYS.INTL($J11,$K11,1,(Holidays!$A$1:$A$248)),0)+IF(AND($J11&gt;AV$4,$J11&lt;=AW$4,$K11&gt;AW$4),NETWORKDAYS.INTL($J11,(AW$4),1,(Holidays!$A$1:$A$248)),0)+IF(AND($J11&lt;AV$4,$K11&lt;AW$4,$K11&gt;AV$4),NETWORKDAYS.INTL(AV$4+1,$K11,1,(Holidays!$A$1:$A$248)),0)+IF(AND($J11&lt;=AV$4,$K11&gt;=AW$4,$K11&gt;AV$4),NETWORKDAYS.INTL(AV$4+1,(AW$4),1,(Holidays!$A$1:$A$248)),0))*$M11,"")</f>
        <v>0</v>
      </c>
      <c r="AX11" s="321">
        <f ca="1">IFERROR((IF(AND($J11&gt;AW$4,$J11&lt;=AX$4,$K11&lt;=AX$4),NETWORKDAYS.INTL($J11,$K11,1,(Holidays!$A$1:$A$248)),0)+IF(AND($J11&gt;AW$4,$J11&lt;=AX$4,$K11&gt;AX$4),NETWORKDAYS.INTL($J11,(AX$4),1,(Holidays!$A$1:$A$248)),0)+IF(AND($J11&lt;AW$4,$K11&lt;AX$4,$K11&gt;AW$4),NETWORKDAYS.INTL(AW$4+1,$K11,1,(Holidays!$A$1:$A$248)),0)+IF(AND($J11&lt;=AW$4,$K11&gt;=AX$4,$K11&gt;AW$4),NETWORKDAYS.INTL(AW$4+1,(AX$4),1,(Holidays!$A$1:$A$248)),0))*$M11,"")</f>
        <v>0</v>
      </c>
      <c r="AY11" s="190">
        <f ca="1">IFERROR((IF(AND($J11&gt;AX$4,$J11&lt;=AY$4,$K11&lt;=AY$4),NETWORKDAYS.INTL($J11,$K11,1,(Holidays!$A$1:$A$248)),0)+IF(AND($J11&gt;AX$4,$J11&lt;=AY$4,$K11&gt;AY$4),NETWORKDAYS.INTL($J11,(AY$4),1,(Holidays!$A$1:$A$248)),0)+IF(AND($J11&lt;AX$4,$K11&lt;AY$4,$K11&gt;AX$4),NETWORKDAYS.INTL(AX$4+1,$K11,1,(Holidays!$A$1:$A$248)),0)+IF(AND($J11&lt;=AX$4,$K11&gt;=AY$4,$K11&gt;AX$4),NETWORKDAYS.INTL(AX$4+1,(AY$4),1,(Holidays!$A$1:$A$248)),0))*$M11,"")</f>
        <v>0</v>
      </c>
      <c r="AZ11" s="192">
        <f ca="1">IFERROR((IF(AND($J11&gt;AY$4,$J11&lt;=AZ$4,$K11&lt;=AZ$4),NETWORKDAYS.INTL($J11,$K11,1,(Holidays!$A$1:$A$248)),0)+IF(AND($J11&gt;AY$4,$J11&lt;=AZ$4,$K11&gt;AZ$4),NETWORKDAYS.INTL($J11,(AZ$4),1,(Holidays!$A$1:$A$248)),0)+IF(AND($J11&lt;AY$4,$K11&lt;AZ$4,$K11&gt;AY$4),NETWORKDAYS.INTL(AY$4+1,$K11,1,(Holidays!$A$1:$A$248)),0)+IF(AND($J11&lt;=AY$4,$K11&gt;=AZ$4,$K11&gt;AY$4),NETWORKDAYS.INTL(AY$4+1,(AZ$4),1,(Holidays!$A$1:$A$248)),0))*$M11,"")</f>
        <v>0</v>
      </c>
      <c r="BA11" s="321">
        <f ca="1">IFERROR((IF(AND($J11&gt;AZ$4,$J11&lt;=BA$4,$K11&lt;=BA$4),NETWORKDAYS.INTL($J11,$K11,1,(Holidays!$A$1:$A$248)),0)+IF(AND($J11&gt;AZ$4,$J11&lt;=BA$4,$K11&gt;BA$4),NETWORKDAYS.INTL($J11,(BA$4),1,(Holidays!$A$1:$A$248)),0)+IF(AND($J11&lt;AZ$4,$K11&lt;BA$4,$K11&gt;AZ$4),NETWORKDAYS.INTL(AZ$4+1,$K11,1,(Holidays!$A$1:$A$248)),0)+IF(AND($J11&lt;=AZ$4,$K11&gt;=BA$4,$K11&gt;AZ$4),NETWORKDAYS.INTL(AZ$4+1,(BA$4),1,(Holidays!$A$1:$A$248)),0))*$M11,"")</f>
        <v>0</v>
      </c>
      <c r="BB11" s="190">
        <f ca="1">IFERROR((IF(AND($J11&gt;BA$4,$J11&lt;=BB$4,$K11&lt;=BB$4),NETWORKDAYS.INTL($J11,$K11,1,(Holidays!$A$1:$A$248)),0)+IF(AND($J11&gt;BA$4,$J11&lt;=BB$4,$K11&gt;BB$4),NETWORKDAYS.INTL($J11,(BB$4),1,(Holidays!$A$1:$A$248)),0)+IF(AND($J11&lt;BA$4,$K11&lt;BB$4,$K11&gt;BA$4),NETWORKDAYS.INTL(BA$4+1,$K11,1,(Holidays!$A$1:$A$248)),0)+IF(AND($J11&lt;=BA$4,$K11&gt;=BB$4,$K11&gt;BA$4),NETWORKDAYS.INTL(BA$4+1,(BB$4),1,(Holidays!$A$1:$A$248)),0))*$M11,"")</f>
        <v>0</v>
      </c>
      <c r="BC11" s="192">
        <f ca="1">IFERROR((IF(AND($J11&gt;BB$4,$J11&lt;=BC$4,$K11&lt;=BC$4),NETWORKDAYS.INTL($J11,$K11,1,(Holidays!$A$1:$A$248)),0)+IF(AND($J11&gt;BB$4,$J11&lt;=BC$4,$K11&gt;BC$4),NETWORKDAYS.INTL($J11,(BC$4),1,(Holidays!$A$1:$A$248)),0)+IF(AND($J11&lt;BB$4,$K11&lt;BC$4,$K11&gt;BB$4),NETWORKDAYS.INTL(BB$4+1,$K11,1,(Holidays!$A$1:$A$248)),0)+IF(AND($J11&lt;=BB$4,$K11&gt;=BC$4,$K11&gt;BB$4),NETWORKDAYS.INTL(BB$4+1,(BC$4),1,(Holidays!$A$1:$A$248)),0))*$M11,"")</f>
        <v>0</v>
      </c>
      <c r="BD11" s="321">
        <f ca="1">IFERROR((IF(AND($J11&gt;BC$4,$J11&lt;=BD$4,$K11&lt;=BD$4),NETWORKDAYS.INTL($J11,$K11,1,(Holidays!$A$1:$A$248)),0)+IF(AND($J11&gt;BC$4,$J11&lt;=BD$4,$K11&gt;BD$4),NETWORKDAYS.INTL($J11,(BD$4),1,(Holidays!$A$1:$A$248)),0)+IF(AND($J11&lt;BC$4,$K11&lt;BD$4,$K11&gt;BC$4),NETWORKDAYS.INTL(BC$4+1,$K11,1,(Holidays!$A$1:$A$248)),0)+IF(AND($J11&lt;=BC$4,$K11&gt;=BD$4,$K11&gt;BC$4),NETWORKDAYS.INTL(BC$4+1,(BD$4),1,(Holidays!$A$1:$A$248)),0))*$M11,"")</f>
        <v>0</v>
      </c>
      <c r="BE11" s="190">
        <f ca="1">IFERROR((IF(AND($J11&gt;BD$4,$J11&lt;=BE$4,$K11&lt;=BE$4),NETWORKDAYS.INTL($J11,$K11,1,(Holidays!$A$1:$A$248)),0)+IF(AND($J11&gt;BD$4,$J11&lt;=BE$4,$K11&gt;BE$4),NETWORKDAYS.INTL($J11,(BE$4),1,(Holidays!$A$1:$A$248)),0)+IF(AND($J11&lt;BD$4,$K11&lt;BE$4,$K11&gt;BD$4),NETWORKDAYS.INTL(BD$4+1,$K11,1,(Holidays!$A$1:$A$248)),0)+IF(AND($J11&lt;=BD$4,$K11&gt;=BE$4,$K11&gt;BD$4),NETWORKDAYS.INTL(BD$4+1,(BE$4),1,(Holidays!$A$1:$A$248)),0))*$M11,"")</f>
        <v>0</v>
      </c>
      <c r="BF11" s="192">
        <f ca="1">IFERROR((IF(AND($J11&gt;BE$4,$J11&lt;=BF$4,$K11&lt;=BF$4),NETWORKDAYS.INTL($J11,$K11,1,(Holidays!$A$1:$A$248)),0)+IF(AND($J11&gt;BE$4,$J11&lt;=BF$4,$K11&gt;BF$4),NETWORKDAYS.INTL($J11,(BF$4),1,(Holidays!$A$1:$A$248)),0)+IF(AND($J11&lt;BE$4,$K11&lt;BF$4,$K11&gt;BE$4),NETWORKDAYS.INTL(BE$4+1,$K11,1,(Holidays!$A$1:$A$248)),0)+IF(AND($J11&lt;=BE$4,$K11&gt;=BF$4,$K11&gt;BE$4),NETWORKDAYS.INTL(BE$4+1,(BF$4),1,(Holidays!$A$1:$A$248)),0))*$M11,"")</f>
        <v>0</v>
      </c>
      <c r="BG11" s="321">
        <f ca="1">IFERROR((IF(AND($J11&gt;BF$4,$J11&lt;=BG$4,$K11&lt;=BG$4),NETWORKDAYS.INTL($J11,$K11,1,(Holidays!$A$1:$A$248)),0)+IF(AND($J11&gt;BF$4,$J11&lt;=BG$4,$K11&gt;BG$4),NETWORKDAYS.INTL($J11,(BG$4),1,(Holidays!$A$1:$A$248)),0)+IF(AND($J11&lt;BF$4,$K11&lt;BG$4,$K11&gt;BF$4),NETWORKDAYS.INTL(BF$4+1,$K11,1,(Holidays!$A$1:$A$248)),0)+IF(AND($J11&lt;=BF$4,$K11&gt;=BG$4,$K11&gt;BF$4),NETWORKDAYS.INTL(BF$4+1,(BG$4),1,(Holidays!$A$1:$A$248)),0))*$M11,"")</f>
        <v>0</v>
      </c>
      <c r="BH11" s="190">
        <f ca="1">IFERROR((IF(AND($J11&gt;BG$4,$J11&lt;=BH$4,$K11&lt;=BH$4),NETWORKDAYS.INTL($J11,$K11,1,(Holidays!$A$1:$A$248)),0)+IF(AND($J11&gt;BG$4,$J11&lt;=BH$4,$K11&gt;BH$4),NETWORKDAYS.INTL($J11,(BH$4),1,(Holidays!$A$1:$A$248)),0)+IF(AND($J11&lt;BG$4,$K11&lt;BH$4,$K11&gt;BG$4),NETWORKDAYS.INTL(BG$4+1,$K11,1,(Holidays!$A$1:$A$248)),0)+IF(AND($J11&lt;=BG$4,$K11&gt;=BH$4,$K11&gt;BG$4),NETWORKDAYS.INTL(BG$4+1,(BH$4),1,(Holidays!$A$1:$A$248)),0))*$M11,"")</f>
        <v>0</v>
      </c>
      <c r="BI11" s="192">
        <f ca="1">IFERROR((IF(AND($J11&gt;BH$4,$J11&lt;=BI$4,$K11&lt;=BI$4),NETWORKDAYS.INTL($J11,$K11,1,(Holidays!$A$1:$A$248)),0)+IF(AND($J11&gt;BH$4,$J11&lt;=BI$4,$K11&gt;BI$4),NETWORKDAYS.INTL($J11,(BI$4),1,(Holidays!$A$1:$A$248)),0)+IF(AND($J11&lt;BH$4,$K11&lt;BI$4,$K11&gt;BH$4),NETWORKDAYS.INTL(BH$4+1,$K11,1,(Holidays!$A$1:$A$248)),0)+IF(AND($J11&lt;=BH$4,$K11&gt;=BI$4,$K11&gt;BH$4),NETWORKDAYS.INTL(BH$4+1,(BI$4),1,(Holidays!$A$1:$A$248)),0))*$M11,"")</f>
        <v>0</v>
      </c>
      <c r="BJ11" s="321">
        <f ca="1">IFERROR((IF(AND($J11&gt;BI$4,$J11&lt;=BJ$4,$K11&lt;=BJ$4),NETWORKDAYS.INTL($J11,$K11,1,(Holidays!$A$1:$A$248)),0)+IF(AND($J11&gt;BI$4,$J11&lt;=BJ$4,$K11&gt;BJ$4),NETWORKDAYS.INTL($J11,(BJ$4),1,(Holidays!$A$1:$A$248)),0)+IF(AND($J11&lt;BI$4,$K11&lt;BJ$4,$K11&gt;BI$4),NETWORKDAYS.INTL(BI$4+1,$K11,1,(Holidays!$A$1:$A$248)),0)+IF(AND($J11&lt;=BI$4,$K11&gt;=BJ$4,$K11&gt;BI$4),NETWORKDAYS.INTL(BI$4+1,(BJ$4),1,(Holidays!$A$1:$A$248)),0))*$M11,"")</f>
        <v>0</v>
      </c>
      <c r="BK11" s="190">
        <f ca="1">IFERROR((IF(AND($J11&gt;BJ$4,$J11&lt;=BK$4,$K11&lt;=BK$4),NETWORKDAYS.INTL($J11,$K11,1,(Holidays!$A$1:$A$248)),0)+IF(AND($J11&gt;BJ$4,$J11&lt;=BK$4,$K11&gt;BK$4),NETWORKDAYS.INTL($J11,(BK$4),1,(Holidays!$A$1:$A$248)),0)+IF(AND($J11&lt;BJ$4,$K11&lt;BK$4,$K11&gt;BJ$4),NETWORKDAYS.INTL(BJ$4+1,$K11,1,(Holidays!$A$1:$A$248)),0)+IF(AND($J11&lt;=BJ$4,$K11&gt;=BK$4,$K11&gt;BJ$4),NETWORKDAYS.INTL(BJ$4+1,(BK$4),1,(Holidays!$A$1:$A$248)),0))*$M11,"")</f>
        <v>0</v>
      </c>
      <c r="BL11" s="192">
        <f ca="1">IFERROR((IF(AND($J11&gt;BK$4,$J11&lt;=BL$4,$K11&lt;=BL$4),NETWORKDAYS.INTL($J11,$K11,1,(Holidays!$A$1:$A$248)),0)+IF(AND($J11&gt;BK$4,$J11&lt;=BL$4,$K11&gt;BL$4),NETWORKDAYS.INTL($J11,(BL$4),1,(Holidays!$A$1:$A$248)),0)+IF(AND($J11&lt;BK$4,$K11&lt;BL$4,$K11&gt;BK$4),NETWORKDAYS.INTL(BK$4+1,$K11,1,(Holidays!$A$1:$A$248)),0)+IF(AND($J11&lt;=BK$4,$K11&gt;=BL$4,$K11&gt;BK$4),NETWORKDAYS.INTL(BK$4+1,(BL$4),1,(Holidays!$A$1:$A$248)),0))*$M11,"")</f>
        <v>0</v>
      </c>
      <c r="BM11" s="321">
        <f ca="1">IFERROR((IF(AND($J11&gt;BL$4,$J11&lt;=BM$4,$K11&lt;=BM$4),NETWORKDAYS.INTL($J11,$K11,1,(Holidays!$A$1:$A$248)),0)+IF(AND($J11&gt;BL$4,$J11&lt;=BM$4,$K11&gt;BM$4),NETWORKDAYS.INTL($J11,(BM$4),1,(Holidays!$A$1:$A$248)),0)+IF(AND($J11&lt;BL$4,$K11&lt;BM$4,$K11&gt;BL$4),NETWORKDAYS.INTL(BL$4+1,$K11,1,(Holidays!$A$1:$A$248)),0)+IF(AND($J11&lt;=BL$4,$K11&gt;=BM$4,$K11&gt;BL$4),NETWORKDAYS.INTL(BL$4+1,(BM$4),1,(Holidays!$A$1:$A$248)),0))*$M11,"")</f>
        <v>0</v>
      </c>
      <c r="BN11" s="190">
        <f ca="1">IFERROR((IF(AND($J11&gt;BM$4,$J11&lt;=BN$4,$K11&lt;=BN$4),NETWORKDAYS.INTL($J11,$K11,1,(Holidays!$A$1:$A$248)),0)+IF(AND($J11&gt;BM$4,$J11&lt;=BN$4,$K11&gt;BN$4),NETWORKDAYS.INTL($J11,(BN$4),1,(Holidays!$A$1:$A$248)),0)+IF(AND($J11&lt;BM$4,$K11&lt;BN$4,$K11&gt;BM$4),NETWORKDAYS.INTL(BM$4+1,$K11,1,(Holidays!$A$1:$A$248)),0)+IF(AND($J11&lt;=BM$4,$K11&gt;=BN$4,$K11&gt;BM$4),NETWORKDAYS.INTL(BM$4+1,(BN$4),1,(Holidays!$A$1:$A$248)),0))*$M11,"")</f>
        <v>0</v>
      </c>
      <c r="BO11" s="192">
        <f ca="1">IFERROR((IF(AND($J11&gt;BN$4,$J11&lt;=BO$4,$K11&lt;=BO$4),NETWORKDAYS.INTL($J11,$K11,1,(Holidays!$A$1:$A$248)),0)+IF(AND($J11&gt;BN$4,$J11&lt;=BO$4,$K11&gt;BO$4),NETWORKDAYS.INTL($J11,(BO$4),1,(Holidays!$A$1:$A$248)),0)+IF(AND($J11&lt;BN$4,$K11&lt;BO$4,$K11&gt;BN$4),NETWORKDAYS.INTL(BN$4+1,$K11,1,(Holidays!$A$1:$A$248)),0)+IF(AND($J11&lt;=BN$4,$K11&gt;=BO$4,$K11&gt;BN$4),NETWORKDAYS.INTL(BN$4+1,(BO$4),1,(Holidays!$A$1:$A$248)),0))*$M11,"")</f>
        <v>0</v>
      </c>
      <c r="BP11" s="321">
        <f ca="1">IFERROR((IF(AND($J11&gt;BO$4,$J11&lt;=BP$4,$K11&lt;=BP$4),NETWORKDAYS.INTL($J11,$K11,1,(Holidays!$A$1:$A$248)),0)+IF(AND($J11&gt;BO$4,$J11&lt;=BP$4,$K11&gt;BP$4),NETWORKDAYS.INTL($J11,(BP$4),1,(Holidays!$A$1:$A$248)),0)+IF(AND($J11&lt;BO$4,$K11&lt;BP$4,$K11&gt;BO$4),NETWORKDAYS.INTL(BO$4+1,$K11,1,(Holidays!$A$1:$A$248)),0)+IF(AND($J11&lt;=BO$4,$K11&gt;=BP$4,$K11&gt;BO$4),NETWORKDAYS.INTL(BO$4+1,(BP$4),1,(Holidays!$A$1:$A$248)),0))*$M11,"")</f>
        <v>0</v>
      </c>
      <c r="BQ11" s="190">
        <f ca="1">IFERROR((IF(AND($J11&gt;BP$4,$J11&lt;=BQ$4,$K11&lt;=BQ$4),NETWORKDAYS.INTL($J11,$K11,1,(Holidays!$A$1:$A$248)),0)+IF(AND($J11&gt;BP$4,$J11&lt;=BQ$4,$K11&gt;BQ$4),NETWORKDAYS.INTL($J11,(BQ$4),1,(Holidays!$A$1:$A$248)),0)+IF(AND($J11&lt;BP$4,$K11&lt;BQ$4,$K11&gt;BP$4),NETWORKDAYS.INTL(BP$4+1,$K11,1,(Holidays!$A$1:$A$248)),0)+IF(AND($J11&lt;=BP$4,$K11&gt;=BQ$4,$K11&gt;BP$4),NETWORKDAYS.INTL(BP$4+1,(BQ$4),1,(Holidays!$A$1:$A$248)),0))*$M11,"")</f>
        <v>0</v>
      </c>
      <c r="BR11" s="192">
        <f ca="1">IFERROR((IF(AND($J11&gt;BQ$4,$J11&lt;=BR$4,$K11&lt;=BR$4),NETWORKDAYS.INTL($J11,$K11,1,(Holidays!$A$1:$A$248)),0)+IF(AND($J11&gt;BQ$4,$J11&lt;=BR$4,$K11&gt;BR$4),NETWORKDAYS.INTL($J11,(BR$4),1,(Holidays!$A$1:$A$248)),0)+IF(AND($J11&lt;BQ$4,$K11&lt;BR$4,$K11&gt;BQ$4),NETWORKDAYS.INTL(BQ$4+1,$K11,1,(Holidays!$A$1:$A$248)),0)+IF(AND($J11&lt;=BQ$4,$K11&gt;=BR$4,$K11&gt;BQ$4),NETWORKDAYS.INTL(BQ$4+1,(BR$4),1,(Holidays!$A$1:$A$248)),0))*$M11,"")</f>
        <v>0</v>
      </c>
      <c r="BS11" s="321">
        <f ca="1">IFERROR((IF(AND($J11&gt;BR$4,$J11&lt;=BS$4,$K11&lt;=BS$4),NETWORKDAYS.INTL($J11,$K11,1,(Holidays!$A$1:$A$248)),0)+IF(AND($J11&gt;BR$4,$J11&lt;=BS$4,$K11&gt;BS$4),NETWORKDAYS.INTL($J11,(BS$4),1,(Holidays!$A$1:$A$248)),0)+IF(AND($J11&lt;BR$4,$K11&lt;BS$4,$K11&gt;BR$4),NETWORKDAYS.INTL(BR$4+1,$K11,1,(Holidays!$A$1:$A$248)),0)+IF(AND($J11&lt;=BR$4,$K11&gt;=BS$4,$K11&gt;BR$4),NETWORKDAYS.INTL(BR$4+1,(BS$4),1,(Holidays!$A$1:$A$248)),0))*$M11,"")</f>
        <v>0</v>
      </c>
      <c r="BT11" s="190">
        <f ca="1">IFERROR((IF(AND($J11&gt;BS$4,$J11&lt;=BT$4,$K11&lt;=BT$4),NETWORKDAYS.INTL($J11,$K11,1,(Holidays!$A$1:$A$248)),0)+IF(AND($J11&gt;BS$4,$J11&lt;=BT$4,$K11&gt;BT$4),NETWORKDAYS.INTL($J11,(BT$4),1,(Holidays!$A$1:$A$248)),0)+IF(AND($J11&lt;BS$4,$K11&lt;BT$4,$K11&gt;BS$4),NETWORKDAYS.INTL(BS$4+1,$K11,1,(Holidays!$A$1:$A$248)),0)+IF(AND($J11&lt;=BS$4,$K11&gt;=BT$4,$K11&gt;BS$4),NETWORKDAYS.INTL(BS$4+1,(BT$4),1,(Holidays!$A$1:$A$248)),0))*$M11,"")</f>
        <v>0</v>
      </c>
      <c r="BU11" s="192">
        <f ca="1">IFERROR((IF(AND($J11&gt;BT$4,$J11&lt;=BU$4,$K11&lt;=BU$4),NETWORKDAYS.INTL($J11,$K11,1,(Holidays!$A$1:$A$248)),0)+IF(AND($J11&gt;BT$4,$J11&lt;=BU$4,$K11&gt;BU$4),NETWORKDAYS.INTL($J11,(BU$4),1,(Holidays!$A$1:$A$248)),0)+IF(AND($J11&lt;BT$4,$K11&lt;BU$4,$K11&gt;BT$4),NETWORKDAYS.INTL(BT$4+1,$K11,1,(Holidays!$A$1:$A$248)),0)+IF(AND($J11&lt;=BT$4,$K11&gt;=BU$4,$K11&gt;BT$4),NETWORKDAYS.INTL(BT$4+1,(BU$4),1,(Holidays!$A$1:$A$248)),0))*$M11,"")</f>
        <v>0</v>
      </c>
      <c r="BV11" s="321">
        <f ca="1">IFERROR((IF(AND($J11&gt;BU$4,$J11&lt;=BV$4,$K11&lt;=BV$4),NETWORKDAYS.INTL($J11,$K11,1,(Holidays!$A$1:$A$248)),0)+IF(AND($J11&gt;BU$4,$J11&lt;=BV$4,$K11&gt;BV$4),NETWORKDAYS.INTL($J11,(BV$4),1,(Holidays!$A$1:$A$248)),0)+IF(AND($J11&lt;BU$4,$K11&lt;BV$4,$K11&gt;BU$4),NETWORKDAYS.INTL(BU$4+1,$K11,1,(Holidays!$A$1:$A$248)),0)+IF(AND($J11&lt;=BU$4,$K11&gt;=BV$4,$K11&gt;BU$4),NETWORKDAYS.INTL(BU$4+1,(BV$4),1,(Holidays!$A$1:$A$248)),0))*$M11,"")</f>
        <v>0</v>
      </c>
      <c r="BW11" s="190">
        <f ca="1">IFERROR((IF(AND($J11&gt;BV$4,$J11&lt;=BW$4,$K11&lt;=BW$4),NETWORKDAYS.INTL($J11,$K11,1,(Holidays!$A$1:$A$248)),0)+IF(AND($J11&gt;BV$4,$J11&lt;=BW$4,$K11&gt;BW$4),NETWORKDAYS.INTL($J11,(BW$4),1,(Holidays!$A$1:$A$248)),0)+IF(AND($J11&lt;BV$4,$K11&lt;BW$4,$K11&gt;BV$4),NETWORKDAYS.INTL(BV$4+1,$K11,1,(Holidays!$A$1:$A$248)),0)+IF(AND($J11&lt;=BV$4,$K11&gt;=BW$4,$K11&gt;BV$4),NETWORKDAYS.INTL(BV$4+1,(BW$4),1,(Holidays!$A$1:$A$248)),0))*$M11,"")</f>
        <v>0</v>
      </c>
      <c r="BX11" s="192">
        <f ca="1">IFERROR((IF(AND($J11&gt;BW$4,$J11&lt;=BX$4,$K11&lt;=BX$4),NETWORKDAYS.INTL($J11,$K11,1,(Holidays!$A$1:$A$248)),0)+IF(AND($J11&gt;BW$4,$J11&lt;=BX$4,$K11&gt;BX$4),NETWORKDAYS.INTL($J11,(BX$4),1,(Holidays!$A$1:$A$248)),0)+IF(AND($J11&lt;BW$4,$K11&lt;BX$4,$K11&gt;BW$4),NETWORKDAYS.INTL(BW$4+1,$K11,1,(Holidays!$A$1:$A$248)),0)+IF(AND($J11&lt;=BW$4,$K11&gt;=BX$4,$K11&gt;BW$4),NETWORKDAYS.INTL(BW$4+1,(BX$4),1,(Holidays!$A$1:$A$248)),0))*$M11,"")</f>
        <v>0</v>
      </c>
      <c r="BY11" s="321">
        <f ca="1">IFERROR((IF(AND($J11&gt;BX$4,$J11&lt;=BY$4,$K11&lt;=BY$4),NETWORKDAYS.INTL($J11,$K11,1,(Holidays!$A$1:$A$248)),0)+IF(AND($J11&gt;BX$4,$J11&lt;=BY$4,$K11&gt;BY$4),NETWORKDAYS.INTL($J11,(BY$4),1,(Holidays!$A$1:$A$248)),0)+IF(AND($J11&lt;BX$4,$K11&lt;BY$4,$K11&gt;BX$4),NETWORKDAYS.INTL(BX$4+1,$K11,1,(Holidays!$A$1:$A$248)),0)+IF(AND($J11&lt;=BX$4,$K11&gt;=BY$4,$K11&gt;BX$4),NETWORKDAYS.INTL(BX$4+1,(BY$4),1,(Holidays!$A$1:$A$248)),0))*$M11,"")</f>
        <v>0</v>
      </c>
      <c r="BZ11" s="190">
        <f ca="1">IFERROR((IF(AND($J11&gt;BY$4,$J11&lt;=BZ$4,$K11&lt;=BZ$4),NETWORKDAYS.INTL($J11,$K11,1,(Holidays!$A$1:$A$248)),0)+IF(AND($J11&gt;BY$4,$J11&lt;=BZ$4,$K11&gt;BZ$4),NETWORKDAYS.INTL($J11,(BZ$4),1,(Holidays!$A$1:$A$248)),0)+IF(AND($J11&lt;BY$4,$K11&lt;BZ$4,$K11&gt;BY$4),NETWORKDAYS.INTL(BY$4+1,$K11,1,(Holidays!$A$1:$A$248)),0)+IF(AND($J11&lt;=BY$4,$K11&gt;=BZ$4,$K11&gt;BY$4),NETWORKDAYS.INTL(BY$4+1,(BZ$4),1,(Holidays!$A$1:$A$248)),0))*$M11,"")</f>
        <v>0</v>
      </c>
      <c r="CA11" s="192">
        <f ca="1">IFERROR((IF(AND($J11&gt;BZ$4,$J11&lt;=CA$4,$K11&lt;=CA$4),NETWORKDAYS.INTL($J11,$K11,1,(Holidays!$A$1:$A$248)),0)+IF(AND($J11&gt;BZ$4,$J11&lt;=CA$4,$K11&gt;CA$4),NETWORKDAYS.INTL($J11,(CA$4),1,(Holidays!$A$1:$A$248)),0)+IF(AND($J11&lt;BZ$4,$K11&lt;CA$4,$K11&gt;BZ$4),NETWORKDAYS.INTL(BZ$4+1,$K11,1,(Holidays!$A$1:$A$248)),0)+IF(AND($J11&lt;=BZ$4,$K11&gt;=CA$4,$K11&gt;BZ$4),NETWORKDAYS.INTL(BZ$4+1,(CA$4),1,(Holidays!$A$1:$A$248)),0))*$M11,"")</f>
        <v>0</v>
      </c>
      <c r="CB11" s="321">
        <f ca="1">IFERROR((IF(AND($J11&gt;CA$4,$J11&lt;=CB$4,$K11&lt;=CB$4),NETWORKDAYS.INTL($J11,$K11,1,(Holidays!$A$1:$A$248)),0)+IF(AND($J11&gt;CA$4,$J11&lt;=CB$4,$K11&gt;CB$4),NETWORKDAYS.INTL($J11,(CB$4),1,(Holidays!$A$1:$A$248)),0)+IF(AND($J11&lt;CA$4,$K11&lt;CB$4,$K11&gt;CA$4),NETWORKDAYS.INTL(CA$4+1,$K11,1,(Holidays!$A$1:$A$248)),0)+IF(AND($J11&lt;=CA$4,$K11&gt;=CB$4,$K11&gt;CA$4),NETWORKDAYS.INTL(CA$4+1,(CB$4),1,(Holidays!$A$1:$A$248)),0))*$M11,"")</f>
        <v>0</v>
      </c>
      <c r="CC11" s="190">
        <f ca="1">IFERROR((IF(AND($J11&gt;CB$4,$J11&lt;=CC$4,$K11&lt;=CC$4),NETWORKDAYS.INTL($J11,$K11,1,(Holidays!$A$1:$A$248)),0)+IF(AND($J11&gt;CB$4,$J11&lt;=CC$4,$K11&gt;CC$4),NETWORKDAYS.INTL($J11,(CC$4),1,(Holidays!$A$1:$A$248)),0)+IF(AND($J11&lt;CB$4,$K11&lt;CC$4,$K11&gt;CB$4),NETWORKDAYS.INTL(CB$4+1,$K11,1,(Holidays!$A$1:$A$248)),0)+IF(AND($J11&lt;=CB$4,$K11&gt;=CC$4,$K11&gt;CB$4),NETWORKDAYS.INTL(CB$4+1,(CC$4),1,(Holidays!$A$1:$A$248)),0))*$M11,"")</f>
        <v>0</v>
      </c>
      <c r="CD11" s="192">
        <f ca="1">IFERROR((IF(AND($J11&gt;CC$4,$J11&lt;=CD$4,$K11&lt;=CD$4),NETWORKDAYS.INTL($J11,$K11,1,(Holidays!$A$1:$A$248)),0)+IF(AND($J11&gt;CC$4,$J11&lt;=CD$4,$K11&gt;CD$4),NETWORKDAYS.INTL($J11,(CD$4),1,(Holidays!$A$1:$A$248)),0)+IF(AND($J11&lt;CC$4,$K11&lt;CD$4,$K11&gt;CC$4),NETWORKDAYS.INTL(CC$4+1,$K11,1,(Holidays!$A$1:$A$248)),0)+IF(AND($J11&lt;=CC$4,$K11&gt;=CD$4,$K11&gt;CC$4),NETWORKDAYS.INTL(CC$4+1,(CD$4),1,(Holidays!$A$1:$A$248)),0))*$M11,"")</f>
        <v>0</v>
      </c>
      <c r="CE11" s="321">
        <f ca="1">IFERROR((IF(AND($J11&gt;CD$4,$J11&lt;=CE$4,$K11&lt;=CE$4),NETWORKDAYS.INTL($J11,$K11,1,(Holidays!$A$1:$A$248)),0)+IF(AND($J11&gt;CD$4,$J11&lt;=CE$4,$K11&gt;CE$4),NETWORKDAYS.INTL($J11,(CE$4),1,(Holidays!$A$1:$A$248)),0)+IF(AND($J11&lt;CD$4,$K11&lt;CE$4,$K11&gt;CD$4),NETWORKDAYS.INTL(CD$4+1,$K11,1,(Holidays!$A$1:$A$248)),0)+IF(AND($J11&lt;=CD$4,$K11&gt;=CE$4,$K11&gt;CD$4),NETWORKDAYS.INTL(CD$4+1,(CE$4),1,(Holidays!$A$1:$A$248)),0))*$M11,"")</f>
        <v>0</v>
      </c>
      <c r="CF11" s="190">
        <f ca="1">IFERROR((IF(AND($J11&gt;CE$4,$J11&lt;=CF$4,$K11&lt;=CF$4),NETWORKDAYS.INTL($J11,$K11,1,(Holidays!$A$1:$A$248)),0)+IF(AND($J11&gt;CE$4,$J11&lt;=CF$4,$K11&gt;CF$4),NETWORKDAYS.INTL($J11,(CF$4),1,(Holidays!$A$1:$A$248)),0)+IF(AND($J11&lt;CE$4,$K11&lt;CF$4,$K11&gt;CE$4),NETWORKDAYS.INTL(CE$4+1,$K11,1,(Holidays!$A$1:$A$248)),0)+IF(AND($J11&lt;=CE$4,$K11&gt;=CF$4,$K11&gt;CE$4),NETWORKDAYS.INTL(CE$4+1,(CF$4),1,(Holidays!$A$1:$A$248)),0))*$M11,"")</f>
        <v>0</v>
      </c>
      <c r="CG11" s="192">
        <f ca="1">IFERROR((IF(AND($J11&gt;CF$4,$J11&lt;=CG$4,$K11&lt;=CG$4),NETWORKDAYS.INTL($J11,$K11,1,(Holidays!$A$1:$A$248)),0)+IF(AND($J11&gt;CF$4,$J11&lt;=CG$4,$K11&gt;CG$4),NETWORKDAYS.INTL($J11,(CG$4),1,(Holidays!$A$1:$A$248)),0)+IF(AND($J11&lt;CF$4,$K11&lt;CG$4,$K11&gt;CF$4),NETWORKDAYS.INTL(CF$4+1,$K11,1,(Holidays!$A$1:$A$248)),0)+IF(AND($J11&lt;=CF$4,$K11&gt;=CG$4,$K11&gt;CF$4),NETWORKDAYS.INTL(CF$4+1,(CG$4),1,(Holidays!$A$1:$A$248)),0))*$M11,"")</f>
        <v>0</v>
      </c>
      <c r="CH11" s="321">
        <f ca="1">IFERROR((IF(AND($J11&gt;CG$4,$J11&lt;=CH$4,$K11&lt;=CH$4),NETWORKDAYS.INTL($J11,$K11,1,(Holidays!$A$1:$A$248)),0)+IF(AND($J11&gt;CG$4,$J11&lt;=CH$4,$K11&gt;CH$4),NETWORKDAYS.INTL($J11,(CH$4),1,(Holidays!$A$1:$A$248)),0)+IF(AND($J11&lt;CG$4,$K11&lt;CH$4,$K11&gt;CG$4),NETWORKDAYS.INTL(CG$4+1,$K11,1,(Holidays!$A$1:$A$248)),0)+IF(AND($J11&lt;=CG$4,$K11&gt;=CH$4,$K11&gt;CG$4),NETWORKDAYS.INTL(CG$4+1,(CH$4),1,(Holidays!$A$1:$A$248)),0))*$M11,"")</f>
        <v>0</v>
      </c>
      <c r="CI11" s="190">
        <f ca="1">IFERROR((IF(AND($J11&gt;CH$4,$J11&lt;=CI$4,$K11&lt;=CI$4),NETWORKDAYS.INTL($J11,$K11,1,(Holidays!$A$1:$A$248)),0)+IF(AND($J11&gt;CH$4,$J11&lt;=CI$4,$K11&gt;CI$4),NETWORKDAYS.INTL($J11,(CI$4),1,(Holidays!$A$1:$A$248)),0)+IF(AND($J11&lt;CH$4,$K11&lt;CI$4,$K11&gt;CH$4),NETWORKDAYS.INTL(CH$4+1,$K11,1,(Holidays!$A$1:$A$248)),0)+IF(AND($J11&lt;=CH$4,$K11&gt;=CI$4,$K11&gt;CH$4),NETWORKDAYS.INTL(CH$4+1,(CI$4),1,(Holidays!$A$1:$A$248)),0))*$M11,"")</f>
        <v>0</v>
      </c>
      <c r="CJ11" s="192">
        <f ca="1">IFERROR((IF(AND($J11&gt;CI$4,$J11&lt;=CJ$4,$K11&lt;=CJ$4),NETWORKDAYS.INTL($J11,$K11,1,(Holidays!$A$1:$A$248)),0)+IF(AND($J11&gt;CI$4,$J11&lt;=CJ$4,$K11&gt;CJ$4),NETWORKDAYS.INTL($J11,(CJ$4),1,(Holidays!$A$1:$A$248)),0)+IF(AND($J11&lt;CI$4,$K11&lt;CJ$4,$K11&gt;CI$4),NETWORKDAYS.INTL(CI$4+1,$K11,1,(Holidays!$A$1:$A$248)),0)+IF(AND($J11&lt;=CI$4,$K11&gt;=CJ$4,$K11&gt;CI$4),NETWORKDAYS.INTL(CI$4+1,(CJ$4),1,(Holidays!$A$1:$A$248)),0))*$M11,"")</f>
        <v>0</v>
      </c>
      <c r="CK11" s="321">
        <f ca="1">IFERROR((IF(AND($J11&gt;CJ$4,$J11&lt;=CK$4,$K11&lt;=CK$4),NETWORKDAYS.INTL($J11,$K11,1,(Holidays!$A$1:$A$248)),0)+IF(AND($J11&gt;CJ$4,$J11&lt;=CK$4,$K11&gt;CK$4),NETWORKDAYS.INTL($J11,(CK$4),1,(Holidays!$A$1:$A$248)),0)+IF(AND($J11&lt;CJ$4,$K11&lt;CK$4,$K11&gt;CJ$4),NETWORKDAYS.INTL(CJ$4+1,$K11,1,(Holidays!$A$1:$A$248)),0)+IF(AND($J11&lt;=CJ$4,$K11&gt;=CK$4,$K11&gt;CJ$4),NETWORKDAYS.INTL(CJ$4+1,(CK$4),1,(Holidays!$A$1:$A$248)),0))*$M11,"")</f>
        <v>0</v>
      </c>
      <c r="CL11" s="190">
        <f ca="1">IFERROR((IF(AND($J11&gt;CK$4,$J11&lt;=CL$4,$K11&lt;=CL$4),NETWORKDAYS.INTL($J11,$K11,1,(Holidays!$A$1:$A$248)),0)+IF(AND($J11&gt;CK$4,$J11&lt;=CL$4,$K11&gt;CL$4),NETWORKDAYS.INTL($J11,(CL$4),1,(Holidays!$A$1:$A$248)),0)+IF(AND($J11&lt;CK$4,$K11&lt;CL$4,$K11&gt;CK$4),NETWORKDAYS.INTL(CK$4+1,$K11,1,(Holidays!$A$1:$A$248)),0)+IF(AND($J11&lt;=CK$4,$K11&gt;=CL$4,$K11&gt;CK$4),NETWORKDAYS.INTL(CK$4+1,(CL$4),1,(Holidays!$A$1:$A$248)),0))*$M11,"")</f>
        <v>0</v>
      </c>
      <c r="CM11" s="192">
        <f ca="1">IFERROR((IF(AND($J11&gt;CL$4,$J11&lt;=CM$4,$K11&lt;=CM$4),NETWORKDAYS.INTL($J11,$K11,1,(Holidays!$A$1:$A$248)),0)+IF(AND($J11&gt;CL$4,$J11&lt;=CM$4,$K11&gt;CM$4),NETWORKDAYS.INTL($J11,(CM$4),1,(Holidays!$A$1:$A$248)),0)+IF(AND($J11&lt;CL$4,$K11&lt;CM$4,$K11&gt;CL$4),NETWORKDAYS.INTL(CL$4+1,$K11,1,(Holidays!$A$1:$A$248)),0)+IF(AND($J11&lt;=CL$4,$K11&gt;=CM$4,$K11&gt;CL$4),NETWORKDAYS.INTL(CL$4+1,(CM$4),1,(Holidays!$A$1:$A$248)),0))*$M11,"")</f>
        <v>0</v>
      </c>
      <c r="CN11" s="321">
        <f ca="1">IFERROR((IF(AND($J11&gt;CM$4,$J11&lt;=CN$4,$K11&lt;=CN$4),NETWORKDAYS.INTL($J11,$K11,1,(Holidays!$A$1:$A$248)),0)+IF(AND($J11&gt;CM$4,$J11&lt;=CN$4,$K11&gt;CN$4),NETWORKDAYS.INTL($J11,(CN$4),1,(Holidays!$A$1:$A$248)),0)+IF(AND($J11&lt;CM$4,$K11&lt;CN$4,$K11&gt;CM$4),NETWORKDAYS.INTL(CM$4+1,$K11,1,(Holidays!$A$1:$A$248)),0)+IF(AND($J11&lt;=CM$4,$K11&gt;=CN$4,$K11&gt;CM$4),NETWORKDAYS.INTL(CM$4+1,(CN$4),1,(Holidays!$A$1:$A$248)),0))*$M11,"")</f>
        <v>0</v>
      </c>
      <c r="CO11" s="190">
        <f ca="1">IFERROR((IF(AND($J11&gt;CN$4,$J11&lt;=CO$4,$K11&lt;=CO$4),NETWORKDAYS.INTL($J11,$K11,1,(Holidays!$A$1:$A$248)),0)+IF(AND($J11&gt;CN$4,$J11&lt;=CO$4,$K11&gt;CO$4),NETWORKDAYS.INTL($J11,(CO$4),1,(Holidays!$A$1:$A$248)),0)+IF(AND($J11&lt;CN$4,$K11&lt;CO$4,$K11&gt;CN$4),NETWORKDAYS.INTL(CN$4+1,$K11,1,(Holidays!$A$1:$A$248)),0)+IF(AND($J11&lt;=CN$4,$K11&gt;=CO$4,$K11&gt;CN$4),NETWORKDAYS.INTL(CN$4+1,(CO$4),1,(Holidays!$A$1:$A$248)),0))*$M11,"")</f>
        <v>0</v>
      </c>
      <c r="CP11" s="192">
        <f ca="1">IFERROR((IF(AND($J11&gt;CO$4,$J11&lt;=CP$4,$K11&lt;=CP$4),NETWORKDAYS.INTL($J11,$K11,1,(Holidays!$A$1:$A$248)),0)+IF(AND($J11&gt;CO$4,$J11&lt;=CP$4,$K11&gt;CP$4),NETWORKDAYS.INTL($J11,(CP$4),1,(Holidays!$A$1:$A$248)),0)+IF(AND($J11&lt;CO$4,$K11&lt;CP$4,$K11&gt;CO$4),NETWORKDAYS.INTL(CO$4+1,$K11,1,(Holidays!$A$1:$A$248)),0)+IF(AND($J11&lt;=CO$4,$K11&gt;=CP$4,$K11&gt;CO$4),NETWORKDAYS.INTL(CO$4+1,(CP$4),1,(Holidays!$A$1:$A$248)),0))*$M11,"")</f>
        <v>0</v>
      </c>
      <c r="CQ11" s="321">
        <f ca="1">IFERROR((IF(AND($J11&gt;CP$4,$J11&lt;=CQ$4,$K11&lt;=CQ$4),NETWORKDAYS.INTL($J11,$K11,1,(Holidays!$A$1:$A$248)),0)+IF(AND($J11&gt;CP$4,$J11&lt;=CQ$4,$K11&gt;CQ$4),NETWORKDAYS.INTL($J11,(CQ$4),1,(Holidays!$A$1:$A$248)),0)+IF(AND($J11&lt;CP$4,$K11&lt;CQ$4,$K11&gt;CP$4),NETWORKDAYS.INTL(CP$4+1,$K11,1,(Holidays!$A$1:$A$248)),0)+IF(AND($J11&lt;=CP$4,$K11&gt;=CQ$4,$K11&gt;CP$4),NETWORKDAYS.INTL(CP$4+1,(CQ$4),1,(Holidays!$A$1:$A$248)),0))*$M11,"")</f>
        <v>0</v>
      </c>
      <c r="CR11" s="190">
        <f ca="1">IFERROR((IF(AND($J11&gt;CQ$4,$J11&lt;=CR$4,$K11&lt;=CR$4),NETWORKDAYS.INTL($J11,$K11,1,(Holidays!$A$1:$A$248)),0)+IF(AND($J11&gt;CQ$4,$J11&lt;=CR$4,$K11&gt;CR$4),NETWORKDAYS.INTL($J11,(CR$4),1,(Holidays!$A$1:$A$248)),0)+IF(AND($J11&lt;CQ$4,$K11&lt;CR$4,$K11&gt;CQ$4),NETWORKDAYS.INTL(CQ$4+1,$K11,1,(Holidays!$A$1:$A$248)),0)+IF(AND($J11&lt;=CQ$4,$K11&gt;=CR$4,$K11&gt;CQ$4),NETWORKDAYS.INTL(CQ$4+1,(CR$4),1,(Holidays!$A$1:$A$248)),0))*$M11,"")</f>
        <v>0</v>
      </c>
      <c r="CS11" s="192">
        <f ca="1">IFERROR((IF(AND($J11&gt;CR$4,$J11&lt;=CS$4,$K11&lt;=CS$4),NETWORKDAYS.INTL($J11,$K11,1,(Holidays!$A$1:$A$248)),0)+IF(AND($J11&gt;CR$4,$J11&lt;=CS$4,$K11&gt;CS$4),NETWORKDAYS.INTL($J11,(CS$4),1,(Holidays!$A$1:$A$248)),0)+IF(AND($J11&lt;CR$4,$K11&lt;CS$4,$K11&gt;CR$4),NETWORKDAYS.INTL(CR$4+1,$K11,1,(Holidays!$A$1:$A$248)),0)+IF(AND($J11&lt;=CR$4,$K11&gt;=CS$4,$K11&gt;CR$4),NETWORKDAYS.INTL(CR$4+1,(CS$4),1,(Holidays!$A$1:$A$248)),0))*$M11,"")</f>
        <v>0</v>
      </c>
      <c r="CT11" s="321">
        <f ca="1">IFERROR((IF(AND($J11&gt;CS$4,$J11&lt;=CT$4,$K11&lt;=CT$4),NETWORKDAYS.INTL($J11,$K11,1,(Holidays!$A$1:$A$248)),0)+IF(AND($J11&gt;CS$4,$J11&lt;=CT$4,$K11&gt;CT$4),NETWORKDAYS.INTL($J11,(CT$4),1,(Holidays!$A$1:$A$248)),0)+IF(AND($J11&lt;CS$4,$K11&lt;CT$4,$K11&gt;CS$4),NETWORKDAYS.INTL(CS$4+1,$K11,1,(Holidays!$A$1:$A$248)),0)+IF(AND($J11&lt;=CS$4,$K11&gt;=CT$4,$K11&gt;CS$4),NETWORKDAYS.INTL(CS$4+1,(CT$4),1,(Holidays!$A$1:$A$248)),0))*$M11,"")</f>
        <v>0</v>
      </c>
      <c r="CU11" s="190">
        <f ca="1">IFERROR((IF(AND($J11&gt;CT$4,$J11&lt;=CU$4,$K11&lt;=CU$4),NETWORKDAYS.INTL($J11,$K11,1,(Holidays!$A$1:$A$248)),0)+IF(AND($J11&gt;CT$4,$J11&lt;=CU$4,$K11&gt;CU$4),NETWORKDAYS.INTL($J11,(CU$4),1,(Holidays!$A$1:$A$248)),0)+IF(AND($J11&lt;CT$4,$K11&lt;CU$4,$K11&gt;CT$4),NETWORKDAYS.INTL(CT$4+1,$K11,1,(Holidays!$A$1:$A$248)),0)+IF(AND($J11&lt;=CT$4,$K11&gt;=CU$4,$K11&gt;CT$4),NETWORKDAYS.INTL(CT$4+1,(CU$4),1,(Holidays!$A$1:$A$248)),0))*$M11,"")</f>
        <v>0</v>
      </c>
      <c r="CV11" s="192">
        <f ca="1">IFERROR((IF(AND($J11&gt;CU$4,$J11&lt;=CV$4,$K11&lt;=CV$4),NETWORKDAYS.INTL($J11,$K11,1,(Holidays!$A$1:$A$248)),0)+IF(AND($J11&gt;CU$4,$J11&lt;=CV$4,$K11&gt;CV$4),NETWORKDAYS.INTL($J11,(CV$4),1,(Holidays!$A$1:$A$248)),0)+IF(AND($J11&lt;CU$4,$K11&lt;CV$4,$K11&gt;CU$4),NETWORKDAYS.INTL(CU$4+1,$K11,1,(Holidays!$A$1:$A$248)),0)+IF(AND($J11&lt;=CU$4,$K11&gt;=CV$4,$K11&gt;CU$4),NETWORKDAYS.INTL(CU$4+1,(CV$4),1,(Holidays!$A$1:$A$248)),0))*$M11,"")</f>
        <v>0</v>
      </c>
      <c r="CW11" s="321">
        <f ca="1">IFERROR((IF(AND($J11&gt;CV$4,$J11&lt;=CW$4,$K11&lt;=CW$4),NETWORKDAYS.INTL($J11,$K11,1,(Holidays!$A$1:$A$248)),0)+IF(AND($J11&gt;CV$4,$J11&lt;=CW$4,$K11&gt;CW$4),NETWORKDAYS.INTL($J11,(CW$4),1,(Holidays!$A$1:$A$248)),0)+IF(AND($J11&lt;CV$4,$K11&lt;CW$4,$K11&gt;CV$4),NETWORKDAYS.INTL(CV$4+1,$K11,1,(Holidays!$A$1:$A$248)),0)+IF(AND($J11&lt;=CV$4,$K11&gt;=CW$4,$K11&gt;CV$4),NETWORKDAYS.INTL(CV$4+1,(CW$4),1,(Holidays!$A$1:$A$248)),0))*$M11,"")</f>
        <v>0</v>
      </c>
      <c r="CX11" s="324">
        <f ca="1">IFERROR((IF(AND($J11&gt;CW$4,$J11&lt;=CX$4,$K11&lt;=CX$4),NETWORKDAYS.INTL($J11,$K11,1,(Holidays!$A$1:$A$248)),0)+IF(AND($J11&gt;CW$4,$J11&lt;=CX$4,$K11&gt;CX$4),NETWORKDAYS.INTL($J11,(CX$4),1,(Holidays!$A$1:$A$248)),0)+IF(AND($J11&lt;CW$4,$K11&lt;CX$4,$K11&gt;CW$4),NETWORKDAYS.INTL(CW$4+1,$K11,1,(Holidays!$A$1:$A$248)),0)+IF(AND($J11&lt;=CW$4,$K11&gt;=CX$4,$K11&gt;CW$4),NETWORKDAYS.INTL(CW$4+1,(CX$4),1,(Holidays!$A$1:$A$248)),0))*$M11,"")</f>
        <v>0</v>
      </c>
    </row>
    <row r="12" spans="2:103" ht="15" customHeight="1" outlineLevel="1">
      <c r="B12" s="59" t="str">
        <f t="array" ref="B12">IFERROR(INDEX('A-2_MH Distribution'!$B$1:$B$15014,SMALL(IF('A-2_MH Distribution'!$L$8:$L$63&lt;&gt;0,ROW('A-2_MH Distribution'!$B$8:$B$63)),ROW(A6)),1),"")</f>
        <v>A.06</v>
      </c>
      <c r="C12" s="458" t="str">
        <f ca="1">IFERROR(VLOOKUP(B12,OFFSET('A-1_MH Estimation'!$B$7,0,0,MATCH("Subtotal LOE",'A-1_MH Estimation'!B:B,0)-7,2),2,0),"")</f>
        <v>Incorrect Support Component Part</v>
      </c>
      <c r="D12" s="466">
        <f ca="1">IFERROR(VLOOKUP(B12,OFFSET('A-1_MH Estimation'!$B$7,0,0,MATCH("Subtotal LOE",'A-1_MH Estimation'!B:B,0)-7,4),4,0),"")</f>
        <v>1</v>
      </c>
      <c r="E12" s="466" t="str">
        <f ca="1">IFERROR(VLOOKUP(B12,OFFSET('A-1_MH Estimation'!$B$7,0,0,MATCH("Subtotal LOE",'A-1_MH Estimation'!B:B,0)-7,3),3,0),"")</f>
        <v>template</v>
      </c>
      <c r="F12" s="462">
        <f>IFERROR(VLOOKUP($B12,'A-2_MH Distribution'!$B$6:$O$16314,3,0)*VLOOKUP($B12,'A-2_MH Distribution'!$B$6:$O$16314,VLOOKUP(G12,SoftwareList,6,0),0)*IFERROR((--(VLOOKUP($B12,'A-2_MH Distribution'!$B$6:$O$16314,VLOOKUP(G12,SoftwareList,8,0),0)=0)+VLOOKUP($B12,'A-2_MH Distribution'!$B$6:$O$16314,VLOOKUP(G12,SoftwareList,8,0),0)),1),0)</f>
        <v>15.25</v>
      </c>
      <c r="G12" s="403" t="str">
        <f t="shared" si="57"/>
        <v>PDMS/E3D</v>
      </c>
      <c r="H12" s="454"/>
      <c r="I12" s="455"/>
      <c r="J12" s="351">
        <f ca="1">IFERROR(INDEX(Activities,MATCH($B12,'A-2_MH Distribution'!B:B,0),MATCH("Start Date",'A-2_MH Distribution'!$A$4:S$4,0))+H12,0)</f>
        <v>44587</v>
      </c>
      <c r="K12" s="352">
        <f ca="1">IFERROR(INDEX(Activities,MATCH($B12,'A-2_MH Distribution'!B:B,0),MATCH("Finish Date",'A-2_MH Distribution'!$A$4:S$4,0))+I12,0)</f>
        <v>44588</v>
      </c>
      <c r="L12" s="170">
        <f ca="1">NETWORKDAYS.INTL(J12,K12,1,Holidays!$A$1:$A$248)</f>
        <v>2</v>
      </c>
      <c r="M12" s="62">
        <f t="shared" ca="1" si="56"/>
        <v>7.625</v>
      </c>
      <c r="O12" s="253">
        <f ca="1">SUM($P12:CX12)</f>
        <v>15.25</v>
      </c>
      <c r="P12" s="320"/>
      <c r="Q12" s="321">
        <f ca="1">IFERROR((IF(AND($J12&gt;P$4,$J12&lt;=Q$4,$K12&lt;=Q$4),NETWORKDAYS.INTL($J12,$K12,1,(Holidays!$A$1:$A$248)),0)+IF(AND($J12&gt;P$4,$J12&lt;=Q$4,$K12&gt;Q$4),NETWORKDAYS.INTL($J12,(Q$4),1,(Holidays!$A$1:$A$248)),0)+IF(AND($J12&lt;P$4,$K12&lt;Q$4,$K12&gt;P$4),NETWORKDAYS.INTL(P$4+1,$K12,1,(Holidays!$A$1:$A$248)),0)+IF(AND($J12&lt;=P$4,$K12&gt;=Q$4,$K12&gt;P$4),NETWORKDAYS.INTL(P$4+1,(Q$4),1,(Holidays!$A$1:$A$248)),0))*$M12,"")</f>
        <v>0</v>
      </c>
      <c r="R12" s="190">
        <f ca="1">IFERROR((IF(AND($J12&gt;Q$4,$J12&lt;=R$4,$K12&lt;=R$4),NETWORKDAYS.INTL($J12,$K12,1,(Holidays!$A$1:$A$248)),0)+IF(AND($J12&gt;Q$4,$J12&lt;=R$4,$K12&gt;R$4),NETWORKDAYS.INTL($J12,(R$4),1,(Holidays!$A$1:$A$248)),0)+IF(AND($J12&lt;Q$4,$K12&lt;R$4,$K12&gt;Q$4),NETWORKDAYS.INTL(Q$4+1,$K12,1,(Holidays!$A$1:$A$248)),0)+IF(AND($J12&lt;=Q$4,$K12&gt;=R$4,$K12&gt;Q$4),NETWORKDAYS.INTL(Q$4+1,(R$4),1,(Holidays!$A$1:$A$248)),0))*$M12,"")</f>
        <v>0</v>
      </c>
      <c r="S12" s="192">
        <f ca="1">IFERROR((IF(AND($J12&gt;R$4,$J12&lt;=S$4,$K12&lt;=S$4),NETWORKDAYS.INTL($J12,$K12,1,(Holidays!$A$1:$A$248)),0)+IF(AND($J12&gt;R$4,$J12&lt;=S$4,$K12&gt;S$4),NETWORKDAYS.INTL($J12,(S$4),1,(Holidays!$A$1:$A$248)),0)+IF(AND($J12&lt;R$4,$K12&lt;S$4,$K12&gt;R$4),NETWORKDAYS.INTL(R$4+1,$K12,1,(Holidays!$A$1:$A$248)),0)+IF(AND($J12&lt;=R$4,$K12&gt;=S$4,$K12&gt;R$4),NETWORKDAYS.INTL(R$4+1,(S$4),1,(Holidays!$A$1:$A$248)),0))*$M12,"")</f>
        <v>0</v>
      </c>
      <c r="T12" s="321">
        <f ca="1">IFERROR((IF(AND($J12&gt;S$4,$J12&lt;=T$4,$K12&lt;=T$4),NETWORKDAYS.INTL($J12,$K12,1,(Holidays!$A$1:$A$248)),0)+IF(AND($J12&gt;S$4,$J12&lt;=T$4,$K12&gt;T$4),NETWORKDAYS.INTL($J12,(T$4),1,(Holidays!$A$1:$A$248)),0)+IF(AND($J12&lt;S$4,$K12&lt;T$4,$K12&gt;S$4),NETWORKDAYS.INTL(S$4+1,$K12,1,(Holidays!$A$1:$A$248)),0)+IF(AND($J12&lt;=S$4,$K12&gt;=T$4,$K12&gt;S$4),NETWORKDAYS.INTL(S$4+1,(T$4),1,(Holidays!$A$1:$A$248)),0))*$M12,"")</f>
        <v>0</v>
      </c>
      <c r="U12" s="190">
        <f ca="1">IFERROR((IF(AND($J12&gt;T$4,$J12&lt;=U$4,$K12&lt;=U$4),NETWORKDAYS.INTL($J12,$K12,1,(Holidays!$A$1:$A$248)),0)+IF(AND($J12&gt;T$4,$J12&lt;=U$4,$K12&gt;U$4),NETWORKDAYS.INTL($J12,(U$4),1,(Holidays!$A$1:$A$248)),0)+IF(AND($J12&lt;T$4,$K12&lt;U$4,$K12&gt;T$4),NETWORKDAYS.INTL(T$4+1,$K12,1,(Holidays!$A$1:$A$248)),0)+IF(AND($J12&lt;=T$4,$K12&gt;=U$4,$K12&gt;T$4),NETWORKDAYS.INTL(T$4+1,(U$4),1,(Holidays!$A$1:$A$248)),0))*$M12,"")</f>
        <v>0</v>
      </c>
      <c r="V12" s="192">
        <f ca="1">IFERROR((IF(AND($J12&gt;U$4,$J12&lt;=V$4,$K12&lt;=V$4),NETWORKDAYS.INTL($J12,$K12,1,(Holidays!$A$1:$A$248)),0)+IF(AND($J12&gt;U$4,$J12&lt;=V$4,$K12&gt;V$4),NETWORKDAYS.INTL($J12,(V$4),1,(Holidays!$A$1:$A$248)),0)+IF(AND($J12&lt;U$4,$K12&lt;V$4,$K12&gt;U$4),NETWORKDAYS.INTL(U$4+1,$K12,1,(Holidays!$A$1:$A$248)),0)+IF(AND($J12&lt;=U$4,$K12&gt;=V$4,$K12&gt;U$4),NETWORKDAYS.INTL(U$4+1,(V$4),1,(Holidays!$A$1:$A$248)),0))*$M12,"")</f>
        <v>0</v>
      </c>
      <c r="W12" s="321">
        <f ca="1">IFERROR((IF(AND($J12&gt;V$4,$J12&lt;=W$4,$K12&lt;=W$4),NETWORKDAYS.INTL($J12,$K12,1,(Holidays!$A$1:$A$248)),0)+IF(AND($J12&gt;V$4,$J12&lt;=W$4,$K12&gt;W$4),NETWORKDAYS.INTL($J12,(W$4),1,(Holidays!$A$1:$A$248)),0)+IF(AND($J12&lt;V$4,$K12&lt;W$4,$K12&gt;V$4),NETWORKDAYS.INTL(V$4+1,$K12,1,(Holidays!$A$1:$A$248)),0)+IF(AND($J12&lt;=V$4,$K12&gt;=W$4,$K12&gt;V$4),NETWORKDAYS.INTL(V$4+1,(W$4),1,(Holidays!$A$1:$A$248)),0))*$M12,"")</f>
        <v>0</v>
      </c>
      <c r="X12" s="190">
        <f ca="1">IFERROR((IF(AND($J12&gt;W$4,$J12&lt;=X$4,$K12&lt;=X$4),NETWORKDAYS.INTL($J12,$K12,1,(Holidays!$A$1:$A$248)),0)+IF(AND($J12&gt;W$4,$J12&lt;=X$4,$K12&gt;X$4),NETWORKDAYS.INTL($J12,(X$4),1,(Holidays!$A$1:$A$248)),0)+IF(AND($J12&lt;W$4,$K12&lt;X$4,$K12&gt;W$4),NETWORKDAYS.INTL(W$4+1,$K12,1,(Holidays!$A$1:$A$248)),0)+IF(AND($J12&lt;=W$4,$K12&gt;=X$4,$K12&gt;W$4),NETWORKDAYS.INTL(W$4+1,(X$4),1,(Holidays!$A$1:$A$248)),0))*$M12,"")</f>
        <v>0</v>
      </c>
      <c r="Y12" s="192">
        <f ca="1">IFERROR((IF(AND($J12&gt;X$4,$J12&lt;=Y$4,$K12&lt;=Y$4),NETWORKDAYS.INTL($J12,$K12,1,(Holidays!$A$1:$A$248)),0)+IF(AND($J12&gt;X$4,$J12&lt;=Y$4,$K12&gt;Y$4),NETWORKDAYS.INTL($J12,(Y$4),1,(Holidays!$A$1:$A$248)),0)+IF(AND($J12&lt;X$4,$K12&lt;Y$4,$K12&gt;X$4),NETWORKDAYS.INTL(X$4+1,$K12,1,(Holidays!$A$1:$A$248)),0)+IF(AND($J12&lt;=X$4,$K12&gt;=Y$4,$K12&gt;X$4),NETWORKDAYS.INTL(X$4+1,(Y$4),1,(Holidays!$A$1:$A$248)),0))*$M12,"")</f>
        <v>0</v>
      </c>
      <c r="Z12" s="321">
        <f ca="1">IFERROR((IF(AND($J12&gt;Y$4,$J12&lt;=Z$4,$K12&lt;=Z$4),NETWORKDAYS.INTL($J12,$K12,1,(Holidays!$A$1:$A$248)),0)+IF(AND($J12&gt;Y$4,$J12&lt;=Z$4,$K12&gt;Z$4),NETWORKDAYS.INTL($J12,(Z$4),1,(Holidays!$A$1:$A$248)),0)+IF(AND($J12&lt;Y$4,$K12&lt;Z$4,$K12&gt;Y$4),NETWORKDAYS.INTL(Y$4+1,$K12,1,(Holidays!$A$1:$A$248)),0)+IF(AND($J12&lt;=Y$4,$K12&gt;=Z$4,$K12&gt;Y$4),NETWORKDAYS.INTL(Y$4+1,(Z$4),1,(Holidays!$A$1:$A$248)),0))*$M12,"")</f>
        <v>0</v>
      </c>
      <c r="AA12" s="190">
        <f ca="1">IFERROR((IF(AND($J12&gt;Z$4,$J12&lt;=AA$4,$K12&lt;=AA$4),NETWORKDAYS.INTL($J12,$K12,1,(Holidays!$A$1:$A$248)),0)+IF(AND($J12&gt;Z$4,$J12&lt;=AA$4,$K12&gt;AA$4),NETWORKDAYS.INTL($J12,(AA$4),1,(Holidays!$A$1:$A$248)),0)+IF(AND($J12&lt;Z$4,$K12&lt;AA$4,$K12&gt;Z$4),NETWORKDAYS.INTL(Z$4+1,$K12,1,(Holidays!$A$1:$A$248)),0)+IF(AND($J12&lt;=Z$4,$K12&gt;=AA$4,$K12&gt;Z$4),NETWORKDAYS.INTL(Z$4+1,(AA$4),1,(Holidays!$A$1:$A$248)),0))*$M12,"")</f>
        <v>0</v>
      </c>
      <c r="AB12" s="192">
        <f ca="1">IFERROR((IF(AND($J12&gt;AA$4,$J12&lt;=AB$4,$K12&lt;=AB$4),NETWORKDAYS.INTL($J12,$K12,1,(Holidays!$A$1:$A$248)),0)+IF(AND($J12&gt;AA$4,$J12&lt;=AB$4,$K12&gt;AB$4),NETWORKDAYS.INTL($J12,(AB$4),1,(Holidays!$A$1:$A$248)),0)+IF(AND($J12&lt;AA$4,$K12&lt;AB$4,$K12&gt;AA$4),NETWORKDAYS.INTL(AA$4+1,$K12,1,(Holidays!$A$1:$A$248)),0)+IF(AND($J12&lt;=AA$4,$K12&gt;=AB$4,$K12&gt;AA$4),NETWORKDAYS.INTL(AA$4+1,(AB$4),1,(Holidays!$A$1:$A$248)),0))*$M12,"")</f>
        <v>0</v>
      </c>
      <c r="AC12" s="321">
        <f ca="1">IFERROR((IF(AND($J12&gt;AB$4,$J12&lt;=AC$4,$K12&lt;=AC$4),NETWORKDAYS.INTL($J12,$K12,1,(Holidays!$A$1:$A$248)),0)+IF(AND($J12&gt;AB$4,$J12&lt;=AC$4,$K12&gt;AC$4),NETWORKDAYS.INTL($J12,(AC$4),1,(Holidays!$A$1:$A$248)),0)+IF(AND($J12&lt;AB$4,$K12&lt;AC$4,$K12&gt;AB$4),NETWORKDAYS.INTL(AB$4+1,$K12,1,(Holidays!$A$1:$A$248)),0)+IF(AND($J12&lt;=AB$4,$K12&gt;=AC$4,$K12&gt;AB$4),NETWORKDAYS.INTL(AB$4+1,(AC$4),1,(Holidays!$A$1:$A$248)),0))*$M12,"")</f>
        <v>0</v>
      </c>
      <c r="AD12" s="190">
        <f ca="1">IFERROR((IF(AND($J12&gt;AC$4,$J12&lt;=AD$4,$K12&lt;=AD$4),NETWORKDAYS.INTL($J12,$K12,1,(Holidays!$A$1:$A$248)),0)+IF(AND($J12&gt;AC$4,$J12&lt;=AD$4,$K12&gt;AD$4),NETWORKDAYS.INTL($J12,(AD$4),1,(Holidays!$A$1:$A$248)),0)+IF(AND($J12&lt;AC$4,$K12&lt;AD$4,$K12&gt;AC$4),NETWORKDAYS.INTL(AC$4+1,$K12,1,(Holidays!$A$1:$A$248)),0)+IF(AND($J12&lt;=AC$4,$K12&gt;=AD$4,$K12&gt;AC$4),NETWORKDAYS.INTL(AC$4+1,(AD$4),1,(Holidays!$A$1:$A$248)),0))*$M12,"")</f>
        <v>15.25</v>
      </c>
      <c r="AE12" s="192">
        <f ca="1">IFERROR((IF(AND($J12&gt;AD$4,$J12&lt;=AE$4,$K12&lt;=AE$4),NETWORKDAYS.INTL($J12,$K12,1,(Holidays!$A$1:$A$248)),0)+IF(AND($J12&gt;AD$4,$J12&lt;=AE$4,$K12&gt;AE$4),NETWORKDAYS.INTL($J12,(AE$4),1,(Holidays!$A$1:$A$248)),0)+IF(AND($J12&lt;AD$4,$K12&lt;AE$4,$K12&gt;AD$4),NETWORKDAYS.INTL(AD$4+1,$K12,1,(Holidays!$A$1:$A$248)),0)+IF(AND($J12&lt;=AD$4,$K12&gt;=AE$4,$K12&gt;AD$4),NETWORKDAYS.INTL(AD$4+1,(AE$4),1,(Holidays!$A$1:$A$248)),0))*$M12,"")</f>
        <v>0</v>
      </c>
      <c r="AF12" s="321">
        <f ca="1">IFERROR((IF(AND($J12&gt;AE$4,$J12&lt;=AF$4,$K12&lt;=AF$4),NETWORKDAYS.INTL($J12,$K12,1,(Holidays!$A$1:$A$248)),0)+IF(AND($J12&gt;AE$4,$J12&lt;=AF$4,$K12&gt;AF$4),NETWORKDAYS.INTL($J12,(AF$4),1,(Holidays!$A$1:$A$248)),0)+IF(AND($J12&lt;AE$4,$K12&lt;AF$4,$K12&gt;AE$4),NETWORKDAYS.INTL(AE$4+1,$K12,1,(Holidays!$A$1:$A$248)),0)+IF(AND($J12&lt;=AE$4,$K12&gt;=AF$4,$K12&gt;AE$4),NETWORKDAYS.INTL(AE$4+1,(AF$4),1,(Holidays!$A$1:$A$248)),0))*$M12,"")</f>
        <v>0</v>
      </c>
      <c r="AG12" s="190">
        <f ca="1">IFERROR((IF(AND($J12&gt;AF$4,$J12&lt;=AG$4,$K12&lt;=AG$4),NETWORKDAYS.INTL($J12,$K12,1,(Holidays!$A$1:$A$248)),0)+IF(AND($J12&gt;AF$4,$J12&lt;=AG$4,$K12&gt;AG$4),NETWORKDAYS.INTL($J12,(AG$4),1,(Holidays!$A$1:$A$248)),0)+IF(AND($J12&lt;AF$4,$K12&lt;AG$4,$K12&gt;AF$4),NETWORKDAYS.INTL(AF$4+1,$K12,1,(Holidays!$A$1:$A$248)),0)+IF(AND($J12&lt;=AF$4,$K12&gt;=AG$4,$K12&gt;AF$4),NETWORKDAYS.INTL(AF$4+1,(AG$4),1,(Holidays!$A$1:$A$248)),0))*$M12,"")</f>
        <v>0</v>
      </c>
      <c r="AH12" s="192">
        <f ca="1">IFERROR((IF(AND($J12&gt;AG$4,$J12&lt;=AH$4,$K12&lt;=AH$4),NETWORKDAYS.INTL($J12,$K12,1,(Holidays!$A$1:$A$248)),0)+IF(AND($J12&gt;AG$4,$J12&lt;=AH$4,$K12&gt;AH$4),NETWORKDAYS.INTL($J12,(AH$4),1,(Holidays!$A$1:$A$248)),0)+IF(AND($J12&lt;AG$4,$K12&lt;AH$4,$K12&gt;AG$4),NETWORKDAYS.INTL(AG$4+1,$K12,1,(Holidays!$A$1:$A$248)),0)+IF(AND($J12&lt;=AG$4,$K12&gt;=AH$4,$K12&gt;AG$4),NETWORKDAYS.INTL(AG$4+1,(AH$4),1,(Holidays!$A$1:$A$248)),0))*$M12,"")</f>
        <v>0</v>
      </c>
      <c r="AI12" s="321">
        <f ca="1">IFERROR((IF(AND($J12&gt;AH$4,$J12&lt;=AI$4,$K12&lt;=AI$4),NETWORKDAYS.INTL($J12,$K12,1,(Holidays!$A$1:$A$248)),0)+IF(AND($J12&gt;AH$4,$J12&lt;=AI$4,$K12&gt;AI$4),NETWORKDAYS.INTL($J12,(AI$4),1,(Holidays!$A$1:$A$248)),0)+IF(AND($J12&lt;AH$4,$K12&lt;AI$4,$K12&gt;AH$4),NETWORKDAYS.INTL(AH$4+1,$K12,1,(Holidays!$A$1:$A$248)),0)+IF(AND($J12&lt;=AH$4,$K12&gt;=AI$4,$K12&gt;AH$4),NETWORKDAYS.INTL(AH$4+1,(AI$4),1,(Holidays!$A$1:$A$248)),0))*$M12,"")</f>
        <v>0</v>
      </c>
      <c r="AJ12" s="190">
        <f ca="1">IFERROR((IF(AND($J12&gt;AI$4,$J12&lt;=AJ$4,$K12&lt;=AJ$4),NETWORKDAYS.INTL($J12,$K12,1,(Holidays!$A$1:$A$248)),0)+IF(AND($J12&gt;AI$4,$J12&lt;=AJ$4,$K12&gt;AJ$4),NETWORKDAYS.INTL($J12,(AJ$4),1,(Holidays!$A$1:$A$248)),0)+IF(AND($J12&lt;AI$4,$K12&lt;AJ$4,$K12&gt;AI$4),NETWORKDAYS.INTL(AI$4+1,$K12,1,(Holidays!$A$1:$A$248)),0)+IF(AND($J12&lt;=AI$4,$K12&gt;=AJ$4,$K12&gt;AI$4),NETWORKDAYS.INTL(AI$4+1,(AJ$4),1,(Holidays!$A$1:$A$248)),0))*$M12,"")</f>
        <v>0</v>
      </c>
      <c r="AK12" s="192">
        <f ca="1">IFERROR((IF(AND($J12&gt;AJ$4,$J12&lt;=AK$4,$K12&lt;=AK$4),NETWORKDAYS.INTL($J12,$K12,1,(Holidays!$A$1:$A$248)),0)+IF(AND($J12&gt;AJ$4,$J12&lt;=AK$4,$K12&gt;AK$4),NETWORKDAYS.INTL($J12,(AK$4),1,(Holidays!$A$1:$A$248)),0)+IF(AND($J12&lt;AJ$4,$K12&lt;AK$4,$K12&gt;AJ$4),NETWORKDAYS.INTL(AJ$4+1,$K12,1,(Holidays!$A$1:$A$248)),0)+IF(AND($J12&lt;=AJ$4,$K12&gt;=AK$4,$K12&gt;AJ$4),NETWORKDAYS.INTL(AJ$4+1,(AK$4),1,(Holidays!$A$1:$A$248)),0))*$M12,"")</f>
        <v>0</v>
      </c>
      <c r="AL12" s="321">
        <f ca="1">IFERROR((IF(AND($J12&gt;AK$4,$J12&lt;=AL$4,$K12&lt;=AL$4),NETWORKDAYS.INTL($J12,$K12,1,(Holidays!$A$1:$A$248)),0)+IF(AND($J12&gt;AK$4,$J12&lt;=AL$4,$K12&gt;AL$4),NETWORKDAYS.INTL($J12,(AL$4),1,(Holidays!$A$1:$A$248)),0)+IF(AND($J12&lt;AK$4,$K12&lt;AL$4,$K12&gt;AK$4),NETWORKDAYS.INTL(AK$4+1,$K12,1,(Holidays!$A$1:$A$248)),0)+IF(AND($J12&lt;=AK$4,$K12&gt;=AL$4,$K12&gt;AK$4),NETWORKDAYS.INTL(AK$4+1,(AL$4),1,(Holidays!$A$1:$A$248)),0))*$M12,"")</f>
        <v>0</v>
      </c>
      <c r="AM12" s="190">
        <f ca="1">IFERROR((IF(AND($J12&gt;AL$4,$J12&lt;=AM$4,$K12&lt;=AM$4),NETWORKDAYS.INTL($J12,$K12,1,(Holidays!$A$1:$A$248)),0)+IF(AND($J12&gt;AL$4,$J12&lt;=AM$4,$K12&gt;AM$4),NETWORKDAYS.INTL($J12,(AM$4),1,(Holidays!$A$1:$A$248)),0)+IF(AND($J12&lt;AL$4,$K12&lt;AM$4,$K12&gt;AL$4),NETWORKDAYS.INTL(AL$4+1,$K12,1,(Holidays!$A$1:$A$248)),0)+IF(AND($J12&lt;=AL$4,$K12&gt;=AM$4,$K12&gt;AL$4),NETWORKDAYS.INTL(AL$4+1,(AM$4),1,(Holidays!$A$1:$A$248)),0))*$M12,"")</f>
        <v>0</v>
      </c>
      <c r="AN12" s="192">
        <f ca="1">IFERROR((IF(AND($J12&gt;AM$4,$J12&lt;=AN$4,$K12&lt;=AN$4),NETWORKDAYS.INTL($J12,$K12,1,(Holidays!$A$1:$A$248)),0)+IF(AND($J12&gt;AM$4,$J12&lt;=AN$4,$K12&gt;AN$4),NETWORKDAYS.INTL($J12,(AN$4),1,(Holidays!$A$1:$A$248)),0)+IF(AND($J12&lt;AM$4,$K12&lt;AN$4,$K12&gt;AM$4),NETWORKDAYS.INTL(AM$4+1,$K12,1,(Holidays!$A$1:$A$248)),0)+IF(AND($J12&lt;=AM$4,$K12&gt;=AN$4,$K12&gt;AM$4),NETWORKDAYS.INTL(AM$4+1,(AN$4),1,(Holidays!$A$1:$A$248)),0))*$M12,"")</f>
        <v>0</v>
      </c>
      <c r="AO12" s="321">
        <f ca="1">IFERROR((IF(AND($J12&gt;AN$4,$J12&lt;=AO$4,$K12&lt;=AO$4),NETWORKDAYS.INTL($J12,$K12,1,(Holidays!$A$1:$A$248)),0)+IF(AND($J12&gt;AN$4,$J12&lt;=AO$4,$K12&gt;AO$4),NETWORKDAYS.INTL($J12,(AO$4),1,(Holidays!$A$1:$A$248)),0)+IF(AND($J12&lt;AN$4,$K12&lt;AO$4,$K12&gt;AN$4),NETWORKDAYS.INTL(AN$4+1,$K12,1,(Holidays!$A$1:$A$248)),0)+IF(AND($J12&lt;=AN$4,$K12&gt;=AO$4,$K12&gt;AN$4),NETWORKDAYS.INTL(AN$4+1,(AO$4),1,(Holidays!$A$1:$A$248)),0))*$M12,"")</f>
        <v>0</v>
      </c>
      <c r="AP12" s="190">
        <f ca="1">IFERROR((IF(AND($J12&gt;AO$4,$J12&lt;=AP$4,$K12&lt;=AP$4),NETWORKDAYS.INTL($J12,$K12,1,(Holidays!$A$1:$A$248)),0)+IF(AND($J12&gt;AO$4,$J12&lt;=AP$4,$K12&gt;AP$4),NETWORKDAYS.INTL($J12,(AP$4),1,(Holidays!$A$1:$A$248)),0)+IF(AND($J12&lt;AO$4,$K12&lt;AP$4,$K12&gt;AO$4),NETWORKDAYS.INTL(AO$4+1,$K12,1,(Holidays!$A$1:$A$248)),0)+IF(AND($J12&lt;=AO$4,$K12&gt;=AP$4,$K12&gt;AO$4),NETWORKDAYS.INTL(AO$4+1,(AP$4),1,(Holidays!$A$1:$A$248)),0))*$M12,"")</f>
        <v>0</v>
      </c>
      <c r="AQ12" s="192">
        <f ca="1">IFERROR((IF(AND($J12&gt;AP$4,$J12&lt;=AQ$4,$K12&lt;=AQ$4),NETWORKDAYS.INTL($J12,$K12,1,(Holidays!$A$1:$A$248)),0)+IF(AND($J12&gt;AP$4,$J12&lt;=AQ$4,$K12&gt;AQ$4),NETWORKDAYS.INTL($J12,(AQ$4),1,(Holidays!$A$1:$A$248)),0)+IF(AND($J12&lt;AP$4,$K12&lt;AQ$4,$K12&gt;AP$4),NETWORKDAYS.INTL(AP$4+1,$K12,1,(Holidays!$A$1:$A$248)),0)+IF(AND($J12&lt;=AP$4,$K12&gt;=AQ$4,$K12&gt;AP$4),NETWORKDAYS.INTL(AP$4+1,(AQ$4),1,(Holidays!$A$1:$A$248)),0))*$M12,"")</f>
        <v>0</v>
      </c>
      <c r="AR12" s="321">
        <f ca="1">IFERROR((IF(AND($J12&gt;AQ$4,$J12&lt;=AR$4,$K12&lt;=AR$4),NETWORKDAYS.INTL($J12,$K12,1,(Holidays!$A$1:$A$248)),0)+IF(AND($J12&gt;AQ$4,$J12&lt;=AR$4,$K12&gt;AR$4),NETWORKDAYS.INTL($J12,(AR$4),1,(Holidays!$A$1:$A$248)),0)+IF(AND($J12&lt;AQ$4,$K12&lt;AR$4,$K12&gt;AQ$4),NETWORKDAYS.INTL(AQ$4+1,$K12,1,(Holidays!$A$1:$A$248)),0)+IF(AND($J12&lt;=AQ$4,$K12&gt;=AR$4,$K12&gt;AQ$4),NETWORKDAYS.INTL(AQ$4+1,(AR$4),1,(Holidays!$A$1:$A$248)),0))*$M12,"")</f>
        <v>0</v>
      </c>
      <c r="AS12" s="190">
        <f ca="1">IFERROR((IF(AND($J12&gt;AR$4,$J12&lt;=AS$4,$K12&lt;=AS$4),NETWORKDAYS.INTL($J12,$K12,1,(Holidays!$A$1:$A$248)),0)+IF(AND($J12&gt;AR$4,$J12&lt;=AS$4,$K12&gt;AS$4),NETWORKDAYS.INTL($J12,(AS$4),1,(Holidays!$A$1:$A$248)),0)+IF(AND($J12&lt;AR$4,$K12&lt;AS$4,$K12&gt;AR$4),NETWORKDAYS.INTL(AR$4+1,$K12,1,(Holidays!$A$1:$A$248)),0)+IF(AND($J12&lt;=AR$4,$K12&gt;=AS$4,$K12&gt;AR$4),NETWORKDAYS.INTL(AR$4+1,(AS$4),1,(Holidays!$A$1:$A$248)),0))*$M12,"")</f>
        <v>0</v>
      </c>
      <c r="AT12" s="192">
        <f ca="1">IFERROR((IF(AND($J12&gt;AS$4,$J12&lt;=AT$4,$K12&lt;=AT$4),NETWORKDAYS.INTL($J12,$K12,1,(Holidays!$A$1:$A$248)),0)+IF(AND($J12&gt;AS$4,$J12&lt;=AT$4,$K12&gt;AT$4),NETWORKDAYS.INTL($J12,(AT$4),1,(Holidays!$A$1:$A$248)),0)+IF(AND($J12&lt;AS$4,$K12&lt;AT$4,$K12&gt;AS$4),NETWORKDAYS.INTL(AS$4+1,$K12,1,(Holidays!$A$1:$A$248)),0)+IF(AND($J12&lt;=AS$4,$K12&gt;=AT$4,$K12&gt;AS$4),NETWORKDAYS.INTL(AS$4+1,(AT$4),1,(Holidays!$A$1:$A$248)),0))*$M12,"")</f>
        <v>0</v>
      </c>
      <c r="AU12" s="321">
        <f ca="1">IFERROR((IF(AND($J12&gt;AT$4,$J12&lt;=AU$4,$K12&lt;=AU$4),NETWORKDAYS.INTL($J12,$K12,1,(Holidays!$A$1:$A$248)),0)+IF(AND($J12&gt;AT$4,$J12&lt;=AU$4,$K12&gt;AU$4),NETWORKDAYS.INTL($J12,(AU$4),1,(Holidays!$A$1:$A$248)),0)+IF(AND($J12&lt;AT$4,$K12&lt;AU$4,$K12&gt;AT$4),NETWORKDAYS.INTL(AT$4+1,$K12,1,(Holidays!$A$1:$A$248)),0)+IF(AND($J12&lt;=AT$4,$K12&gt;=AU$4,$K12&gt;AT$4),NETWORKDAYS.INTL(AT$4+1,(AU$4),1,(Holidays!$A$1:$A$248)),0))*$M12,"")</f>
        <v>0</v>
      </c>
      <c r="AV12" s="190">
        <f ca="1">IFERROR((IF(AND($J12&gt;AU$4,$J12&lt;=AV$4,$K12&lt;=AV$4),NETWORKDAYS.INTL($J12,$K12,1,(Holidays!$A$1:$A$248)),0)+IF(AND($J12&gt;AU$4,$J12&lt;=AV$4,$K12&gt;AV$4),NETWORKDAYS.INTL($J12,(AV$4),1,(Holidays!$A$1:$A$248)),0)+IF(AND($J12&lt;AU$4,$K12&lt;AV$4,$K12&gt;AU$4),NETWORKDAYS.INTL(AU$4+1,$K12,1,(Holidays!$A$1:$A$248)),0)+IF(AND($J12&lt;=AU$4,$K12&gt;=AV$4,$K12&gt;AU$4),NETWORKDAYS.INTL(AU$4+1,(AV$4),1,(Holidays!$A$1:$A$248)),0))*$M12,"")</f>
        <v>0</v>
      </c>
      <c r="AW12" s="192">
        <f ca="1">IFERROR((IF(AND($J12&gt;AV$4,$J12&lt;=AW$4,$K12&lt;=AW$4),NETWORKDAYS.INTL($J12,$K12,1,(Holidays!$A$1:$A$248)),0)+IF(AND($J12&gt;AV$4,$J12&lt;=AW$4,$K12&gt;AW$4),NETWORKDAYS.INTL($J12,(AW$4),1,(Holidays!$A$1:$A$248)),0)+IF(AND($J12&lt;AV$4,$K12&lt;AW$4,$K12&gt;AV$4),NETWORKDAYS.INTL(AV$4+1,$K12,1,(Holidays!$A$1:$A$248)),0)+IF(AND($J12&lt;=AV$4,$K12&gt;=AW$4,$K12&gt;AV$4),NETWORKDAYS.INTL(AV$4+1,(AW$4),1,(Holidays!$A$1:$A$248)),0))*$M12,"")</f>
        <v>0</v>
      </c>
      <c r="AX12" s="321">
        <f ca="1">IFERROR((IF(AND($J12&gt;AW$4,$J12&lt;=AX$4,$K12&lt;=AX$4),NETWORKDAYS.INTL($J12,$K12,1,(Holidays!$A$1:$A$248)),0)+IF(AND($J12&gt;AW$4,$J12&lt;=AX$4,$K12&gt;AX$4),NETWORKDAYS.INTL($J12,(AX$4),1,(Holidays!$A$1:$A$248)),0)+IF(AND($J12&lt;AW$4,$K12&lt;AX$4,$K12&gt;AW$4),NETWORKDAYS.INTL(AW$4+1,$K12,1,(Holidays!$A$1:$A$248)),0)+IF(AND($J12&lt;=AW$4,$K12&gt;=AX$4,$K12&gt;AW$4),NETWORKDAYS.INTL(AW$4+1,(AX$4),1,(Holidays!$A$1:$A$248)),0))*$M12,"")</f>
        <v>0</v>
      </c>
      <c r="AY12" s="190">
        <f ca="1">IFERROR((IF(AND($J12&gt;AX$4,$J12&lt;=AY$4,$K12&lt;=AY$4),NETWORKDAYS.INTL($J12,$K12,1,(Holidays!$A$1:$A$248)),0)+IF(AND($J12&gt;AX$4,$J12&lt;=AY$4,$K12&gt;AY$4),NETWORKDAYS.INTL($J12,(AY$4),1,(Holidays!$A$1:$A$248)),0)+IF(AND($J12&lt;AX$4,$K12&lt;AY$4,$K12&gt;AX$4),NETWORKDAYS.INTL(AX$4+1,$K12,1,(Holidays!$A$1:$A$248)),0)+IF(AND($J12&lt;=AX$4,$K12&gt;=AY$4,$K12&gt;AX$4),NETWORKDAYS.INTL(AX$4+1,(AY$4),1,(Holidays!$A$1:$A$248)),0))*$M12,"")</f>
        <v>0</v>
      </c>
      <c r="AZ12" s="192">
        <f ca="1">IFERROR((IF(AND($J12&gt;AY$4,$J12&lt;=AZ$4,$K12&lt;=AZ$4),NETWORKDAYS.INTL($J12,$K12,1,(Holidays!$A$1:$A$248)),0)+IF(AND($J12&gt;AY$4,$J12&lt;=AZ$4,$K12&gt;AZ$4),NETWORKDAYS.INTL($J12,(AZ$4),1,(Holidays!$A$1:$A$248)),0)+IF(AND($J12&lt;AY$4,$K12&lt;AZ$4,$K12&gt;AY$4),NETWORKDAYS.INTL(AY$4+1,$K12,1,(Holidays!$A$1:$A$248)),0)+IF(AND($J12&lt;=AY$4,$K12&gt;=AZ$4,$K12&gt;AY$4),NETWORKDAYS.INTL(AY$4+1,(AZ$4),1,(Holidays!$A$1:$A$248)),0))*$M12,"")</f>
        <v>0</v>
      </c>
      <c r="BA12" s="321">
        <f ca="1">IFERROR((IF(AND($J12&gt;AZ$4,$J12&lt;=BA$4,$K12&lt;=BA$4),NETWORKDAYS.INTL($J12,$K12,1,(Holidays!$A$1:$A$248)),0)+IF(AND($J12&gt;AZ$4,$J12&lt;=BA$4,$K12&gt;BA$4),NETWORKDAYS.INTL($J12,(BA$4),1,(Holidays!$A$1:$A$248)),0)+IF(AND($J12&lt;AZ$4,$K12&lt;BA$4,$K12&gt;AZ$4),NETWORKDAYS.INTL(AZ$4+1,$K12,1,(Holidays!$A$1:$A$248)),0)+IF(AND($J12&lt;=AZ$4,$K12&gt;=BA$4,$K12&gt;AZ$4),NETWORKDAYS.INTL(AZ$4+1,(BA$4),1,(Holidays!$A$1:$A$248)),0))*$M12,"")</f>
        <v>0</v>
      </c>
      <c r="BB12" s="190">
        <f ca="1">IFERROR((IF(AND($J12&gt;BA$4,$J12&lt;=BB$4,$K12&lt;=BB$4),NETWORKDAYS.INTL($J12,$K12,1,(Holidays!$A$1:$A$248)),0)+IF(AND($J12&gt;BA$4,$J12&lt;=BB$4,$K12&gt;BB$4),NETWORKDAYS.INTL($J12,(BB$4),1,(Holidays!$A$1:$A$248)),0)+IF(AND($J12&lt;BA$4,$K12&lt;BB$4,$K12&gt;BA$4),NETWORKDAYS.INTL(BA$4+1,$K12,1,(Holidays!$A$1:$A$248)),0)+IF(AND($J12&lt;=BA$4,$K12&gt;=BB$4,$K12&gt;BA$4),NETWORKDAYS.INTL(BA$4+1,(BB$4),1,(Holidays!$A$1:$A$248)),0))*$M12,"")</f>
        <v>0</v>
      </c>
      <c r="BC12" s="192">
        <f ca="1">IFERROR((IF(AND($J12&gt;BB$4,$J12&lt;=BC$4,$K12&lt;=BC$4),NETWORKDAYS.INTL($J12,$K12,1,(Holidays!$A$1:$A$248)),0)+IF(AND($J12&gt;BB$4,$J12&lt;=BC$4,$K12&gt;BC$4),NETWORKDAYS.INTL($J12,(BC$4),1,(Holidays!$A$1:$A$248)),0)+IF(AND($J12&lt;BB$4,$K12&lt;BC$4,$K12&gt;BB$4),NETWORKDAYS.INTL(BB$4+1,$K12,1,(Holidays!$A$1:$A$248)),0)+IF(AND($J12&lt;=BB$4,$K12&gt;=BC$4,$K12&gt;BB$4),NETWORKDAYS.INTL(BB$4+1,(BC$4),1,(Holidays!$A$1:$A$248)),0))*$M12,"")</f>
        <v>0</v>
      </c>
      <c r="BD12" s="321">
        <f ca="1">IFERROR((IF(AND($J12&gt;BC$4,$J12&lt;=BD$4,$K12&lt;=BD$4),NETWORKDAYS.INTL($J12,$K12,1,(Holidays!$A$1:$A$248)),0)+IF(AND($J12&gt;BC$4,$J12&lt;=BD$4,$K12&gt;BD$4),NETWORKDAYS.INTL($J12,(BD$4),1,(Holidays!$A$1:$A$248)),0)+IF(AND($J12&lt;BC$4,$K12&lt;BD$4,$K12&gt;BC$4),NETWORKDAYS.INTL(BC$4+1,$K12,1,(Holidays!$A$1:$A$248)),0)+IF(AND($J12&lt;=BC$4,$K12&gt;=BD$4,$K12&gt;BC$4),NETWORKDAYS.INTL(BC$4+1,(BD$4),1,(Holidays!$A$1:$A$248)),0))*$M12,"")</f>
        <v>0</v>
      </c>
      <c r="BE12" s="190">
        <f ca="1">IFERROR((IF(AND($J12&gt;BD$4,$J12&lt;=BE$4,$K12&lt;=BE$4),NETWORKDAYS.INTL($J12,$K12,1,(Holidays!$A$1:$A$248)),0)+IF(AND($J12&gt;BD$4,$J12&lt;=BE$4,$K12&gt;BE$4),NETWORKDAYS.INTL($J12,(BE$4),1,(Holidays!$A$1:$A$248)),0)+IF(AND($J12&lt;BD$4,$K12&lt;BE$4,$K12&gt;BD$4),NETWORKDAYS.INTL(BD$4+1,$K12,1,(Holidays!$A$1:$A$248)),0)+IF(AND($J12&lt;=BD$4,$K12&gt;=BE$4,$K12&gt;BD$4),NETWORKDAYS.INTL(BD$4+1,(BE$4),1,(Holidays!$A$1:$A$248)),0))*$M12,"")</f>
        <v>0</v>
      </c>
      <c r="BF12" s="192">
        <f ca="1">IFERROR((IF(AND($J12&gt;BE$4,$J12&lt;=BF$4,$K12&lt;=BF$4),NETWORKDAYS.INTL($J12,$K12,1,(Holidays!$A$1:$A$248)),0)+IF(AND($J12&gt;BE$4,$J12&lt;=BF$4,$K12&gt;BF$4),NETWORKDAYS.INTL($J12,(BF$4),1,(Holidays!$A$1:$A$248)),0)+IF(AND($J12&lt;BE$4,$K12&lt;BF$4,$K12&gt;BE$4),NETWORKDAYS.INTL(BE$4+1,$K12,1,(Holidays!$A$1:$A$248)),0)+IF(AND($J12&lt;=BE$4,$K12&gt;=BF$4,$K12&gt;BE$4),NETWORKDAYS.INTL(BE$4+1,(BF$4),1,(Holidays!$A$1:$A$248)),0))*$M12,"")</f>
        <v>0</v>
      </c>
      <c r="BG12" s="321">
        <f ca="1">IFERROR((IF(AND($J12&gt;BF$4,$J12&lt;=BG$4,$K12&lt;=BG$4),NETWORKDAYS.INTL($J12,$K12,1,(Holidays!$A$1:$A$248)),0)+IF(AND($J12&gt;BF$4,$J12&lt;=BG$4,$K12&gt;BG$4),NETWORKDAYS.INTL($J12,(BG$4),1,(Holidays!$A$1:$A$248)),0)+IF(AND($J12&lt;BF$4,$K12&lt;BG$4,$K12&gt;BF$4),NETWORKDAYS.INTL(BF$4+1,$K12,1,(Holidays!$A$1:$A$248)),0)+IF(AND($J12&lt;=BF$4,$K12&gt;=BG$4,$K12&gt;BF$4),NETWORKDAYS.INTL(BF$4+1,(BG$4),1,(Holidays!$A$1:$A$248)),0))*$M12,"")</f>
        <v>0</v>
      </c>
      <c r="BH12" s="190">
        <f ca="1">IFERROR((IF(AND($J12&gt;BG$4,$J12&lt;=BH$4,$K12&lt;=BH$4),NETWORKDAYS.INTL($J12,$K12,1,(Holidays!$A$1:$A$248)),0)+IF(AND($J12&gt;BG$4,$J12&lt;=BH$4,$K12&gt;BH$4),NETWORKDAYS.INTL($J12,(BH$4),1,(Holidays!$A$1:$A$248)),0)+IF(AND($J12&lt;BG$4,$K12&lt;BH$4,$K12&gt;BG$4),NETWORKDAYS.INTL(BG$4+1,$K12,1,(Holidays!$A$1:$A$248)),0)+IF(AND($J12&lt;=BG$4,$K12&gt;=BH$4,$K12&gt;BG$4),NETWORKDAYS.INTL(BG$4+1,(BH$4),1,(Holidays!$A$1:$A$248)),0))*$M12,"")</f>
        <v>0</v>
      </c>
      <c r="BI12" s="192">
        <f ca="1">IFERROR((IF(AND($J12&gt;BH$4,$J12&lt;=BI$4,$K12&lt;=BI$4),NETWORKDAYS.INTL($J12,$K12,1,(Holidays!$A$1:$A$248)),0)+IF(AND($J12&gt;BH$4,$J12&lt;=BI$4,$K12&gt;BI$4),NETWORKDAYS.INTL($J12,(BI$4),1,(Holidays!$A$1:$A$248)),0)+IF(AND($J12&lt;BH$4,$K12&lt;BI$4,$K12&gt;BH$4),NETWORKDAYS.INTL(BH$4+1,$K12,1,(Holidays!$A$1:$A$248)),0)+IF(AND($J12&lt;=BH$4,$K12&gt;=BI$4,$K12&gt;BH$4),NETWORKDAYS.INTL(BH$4+1,(BI$4),1,(Holidays!$A$1:$A$248)),0))*$M12,"")</f>
        <v>0</v>
      </c>
      <c r="BJ12" s="321">
        <f ca="1">IFERROR((IF(AND($J12&gt;BI$4,$J12&lt;=BJ$4,$K12&lt;=BJ$4),NETWORKDAYS.INTL($J12,$K12,1,(Holidays!$A$1:$A$248)),0)+IF(AND($J12&gt;BI$4,$J12&lt;=BJ$4,$K12&gt;BJ$4),NETWORKDAYS.INTL($J12,(BJ$4),1,(Holidays!$A$1:$A$248)),0)+IF(AND($J12&lt;BI$4,$K12&lt;BJ$4,$K12&gt;BI$4),NETWORKDAYS.INTL(BI$4+1,$K12,1,(Holidays!$A$1:$A$248)),0)+IF(AND($J12&lt;=BI$4,$K12&gt;=BJ$4,$K12&gt;BI$4),NETWORKDAYS.INTL(BI$4+1,(BJ$4),1,(Holidays!$A$1:$A$248)),0))*$M12,"")</f>
        <v>0</v>
      </c>
      <c r="BK12" s="190">
        <f ca="1">IFERROR((IF(AND($J12&gt;BJ$4,$J12&lt;=BK$4,$K12&lt;=BK$4),NETWORKDAYS.INTL($J12,$K12,1,(Holidays!$A$1:$A$248)),0)+IF(AND($J12&gt;BJ$4,$J12&lt;=BK$4,$K12&gt;BK$4),NETWORKDAYS.INTL($J12,(BK$4),1,(Holidays!$A$1:$A$248)),0)+IF(AND($J12&lt;BJ$4,$K12&lt;BK$4,$K12&gt;BJ$4),NETWORKDAYS.INTL(BJ$4+1,$K12,1,(Holidays!$A$1:$A$248)),0)+IF(AND($J12&lt;=BJ$4,$K12&gt;=BK$4,$K12&gt;BJ$4),NETWORKDAYS.INTL(BJ$4+1,(BK$4),1,(Holidays!$A$1:$A$248)),0))*$M12,"")</f>
        <v>0</v>
      </c>
      <c r="BL12" s="192">
        <f ca="1">IFERROR((IF(AND($J12&gt;BK$4,$J12&lt;=BL$4,$K12&lt;=BL$4),NETWORKDAYS.INTL($J12,$K12,1,(Holidays!$A$1:$A$248)),0)+IF(AND($J12&gt;BK$4,$J12&lt;=BL$4,$K12&gt;BL$4),NETWORKDAYS.INTL($J12,(BL$4),1,(Holidays!$A$1:$A$248)),0)+IF(AND($J12&lt;BK$4,$K12&lt;BL$4,$K12&gt;BK$4),NETWORKDAYS.INTL(BK$4+1,$K12,1,(Holidays!$A$1:$A$248)),0)+IF(AND($J12&lt;=BK$4,$K12&gt;=BL$4,$K12&gt;BK$4),NETWORKDAYS.INTL(BK$4+1,(BL$4),1,(Holidays!$A$1:$A$248)),0))*$M12,"")</f>
        <v>0</v>
      </c>
      <c r="BM12" s="321">
        <f ca="1">IFERROR((IF(AND($J12&gt;BL$4,$J12&lt;=BM$4,$K12&lt;=BM$4),NETWORKDAYS.INTL($J12,$K12,1,(Holidays!$A$1:$A$248)),0)+IF(AND($J12&gt;BL$4,$J12&lt;=BM$4,$K12&gt;BM$4),NETWORKDAYS.INTL($J12,(BM$4),1,(Holidays!$A$1:$A$248)),0)+IF(AND($J12&lt;BL$4,$K12&lt;BM$4,$K12&gt;BL$4),NETWORKDAYS.INTL(BL$4+1,$K12,1,(Holidays!$A$1:$A$248)),0)+IF(AND($J12&lt;=BL$4,$K12&gt;=BM$4,$K12&gt;BL$4),NETWORKDAYS.INTL(BL$4+1,(BM$4),1,(Holidays!$A$1:$A$248)),0))*$M12,"")</f>
        <v>0</v>
      </c>
      <c r="BN12" s="190">
        <f ca="1">IFERROR((IF(AND($J12&gt;BM$4,$J12&lt;=BN$4,$K12&lt;=BN$4),NETWORKDAYS.INTL($J12,$K12,1,(Holidays!$A$1:$A$248)),0)+IF(AND($J12&gt;BM$4,$J12&lt;=BN$4,$K12&gt;BN$4),NETWORKDAYS.INTL($J12,(BN$4),1,(Holidays!$A$1:$A$248)),0)+IF(AND($J12&lt;BM$4,$K12&lt;BN$4,$K12&gt;BM$4),NETWORKDAYS.INTL(BM$4+1,$K12,1,(Holidays!$A$1:$A$248)),0)+IF(AND($J12&lt;=BM$4,$K12&gt;=BN$4,$K12&gt;BM$4),NETWORKDAYS.INTL(BM$4+1,(BN$4),1,(Holidays!$A$1:$A$248)),0))*$M12,"")</f>
        <v>0</v>
      </c>
      <c r="BO12" s="192">
        <f ca="1">IFERROR((IF(AND($J12&gt;BN$4,$J12&lt;=BO$4,$K12&lt;=BO$4),NETWORKDAYS.INTL($J12,$K12,1,(Holidays!$A$1:$A$248)),0)+IF(AND($J12&gt;BN$4,$J12&lt;=BO$4,$K12&gt;BO$4),NETWORKDAYS.INTL($J12,(BO$4),1,(Holidays!$A$1:$A$248)),0)+IF(AND($J12&lt;BN$4,$K12&lt;BO$4,$K12&gt;BN$4),NETWORKDAYS.INTL(BN$4+1,$K12,1,(Holidays!$A$1:$A$248)),0)+IF(AND($J12&lt;=BN$4,$K12&gt;=BO$4,$K12&gt;BN$4),NETWORKDAYS.INTL(BN$4+1,(BO$4),1,(Holidays!$A$1:$A$248)),0))*$M12,"")</f>
        <v>0</v>
      </c>
      <c r="BP12" s="321">
        <f ca="1">IFERROR((IF(AND($J12&gt;BO$4,$J12&lt;=BP$4,$K12&lt;=BP$4),NETWORKDAYS.INTL($J12,$K12,1,(Holidays!$A$1:$A$248)),0)+IF(AND($J12&gt;BO$4,$J12&lt;=BP$4,$K12&gt;BP$4),NETWORKDAYS.INTL($J12,(BP$4),1,(Holidays!$A$1:$A$248)),0)+IF(AND($J12&lt;BO$4,$K12&lt;BP$4,$K12&gt;BO$4),NETWORKDAYS.INTL(BO$4+1,$K12,1,(Holidays!$A$1:$A$248)),0)+IF(AND($J12&lt;=BO$4,$K12&gt;=BP$4,$K12&gt;BO$4),NETWORKDAYS.INTL(BO$4+1,(BP$4),1,(Holidays!$A$1:$A$248)),0))*$M12,"")</f>
        <v>0</v>
      </c>
      <c r="BQ12" s="190">
        <f ca="1">IFERROR((IF(AND($J12&gt;BP$4,$J12&lt;=BQ$4,$K12&lt;=BQ$4),NETWORKDAYS.INTL($J12,$K12,1,(Holidays!$A$1:$A$248)),0)+IF(AND($J12&gt;BP$4,$J12&lt;=BQ$4,$K12&gt;BQ$4),NETWORKDAYS.INTL($J12,(BQ$4),1,(Holidays!$A$1:$A$248)),0)+IF(AND($J12&lt;BP$4,$K12&lt;BQ$4,$K12&gt;BP$4),NETWORKDAYS.INTL(BP$4+1,$K12,1,(Holidays!$A$1:$A$248)),0)+IF(AND($J12&lt;=BP$4,$K12&gt;=BQ$4,$K12&gt;BP$4),NETWORKDAYS.INTL(BP$4+1,(BQ$4),1,(Holidays!$A$1:$A$248)),0))*$M12,"")</f>
        <v>0</v>
      </c>
      <c r="BR12" s="192">
        <f ca="1">IFERROR((IF(AND($J12&gt;BQ$4,$J12&lt;=BR$4,$K12&lt;=BR$4),NETWORKDAYS.INTL($J12,$K12,1,(Holidays!$A$1:$A$248)),0)+IF(AND($J12&gt;BQ$4,$J12&lt;=BR$4,$K12&gt;BR$4),NETWORKDAYS.INTL($J12,(BR$4),1,(Holidays!$A$1:$A$248)),0)+IF(AND($J12&lt;BQ$4,$K12&lt;BR$4,$K12&gt;BQ$4),NETWORKDAYS.INTL(BQ$4+1,$K12,1,(Holidays!$A$1:$A$248)),0)+IF(AND($J12&lt;=BQ$4,$K12&gt;=BR$4,$K12&gt;BQ$4),NETWORKDAYS.INTL(BQ$4+1,(BR$4),1,(Holidays!$A$1:$A$248)),0))*$M12,"")</f>
        <v>0</v>
      </c>
      <c r="BS12" s="321">
        <f ca="1">IFERROR((IF(AND($J12&gt;BR$4,$J12&lt;=BS$4,$K12&lt;=BS$4),NETWORKDAYS.INTL($J12,$K12,1,(Holidays!$A$1:$A$248)),0)+IF(AND($J12&gt;BR$4,$J12&lt;=BS$4,$K12&gt;BS$4),NETWORKDAYS.INTL($J12,(BS$4),1,(Holidays!$A$1:$A$248)),0)+IF(AND($J12&lt;BR$4,$K12&lt;BS$4,$K12&gt;BR$4),NETWORKDAYS.INTL(BR$4+1,$K12,1,(Holidays!$A$1:$A$248)),0)+IF(AND($J12&lt;=BR$4,$K12&gt;=BS$4,$K12&gt;BR$4),NETWORKDAYS.INTL(BR$4+1,(BS$4),1,(Holidays!$A$1:$A$248)),0))*$M12,"")</f>
        <v>0</v>
      </c>
      <c r="BT12" s="190">
        <f ca="1">IFERROR((IF(AND($J12&gt;BS$4,$J12&lt;=BT$4,$K12&lt;=BT$4),NETWORKDAYS.INTL($J12,$K12,1,(Holidays!$A$1:$A$248)),0)+IF(AND($J12&gt;BS$4,$J12&lt;=BT$4,$K12&gt;BT$4),NETWORKDAYS.INTL($J12,(BT$4),1,(Holidays!$A$1:$A$248)),0)+IF(AND($J12&lt;BS$4,$K12&lt;BT$4,$K12&gt;BS$4),NETWORKDAYS.INTL(BS$4+1,$K12,1,(Holidays!$A$1:$A$248)),0)+IF(AND($J12&lt;=BS$4,$K12&gt;=BT$4,$K12&gt;BS$4),NETWORKDAYS.INTL(BS$4+1,(BT$4),1,(Holidays!$A$1:$A$248)),0))*$M12,"")</f>
        <v>0</v>
      </c>
      <c r="BU12" s="192">
        <f ca="1">IFERROR((IF(AND($J12&gt;BT$4,$J12&lt;=BU$4,$K12&lt;=BU$4),NETWORKDAYS.INTL($J12,$K12,1,(Holidays!$A$1:$A$248)),0)+IF(AND($J12&gt;BT$4,$J12&lt;=BU$4,$K12&gt;BU$4),NETWORKDAYS.INTL($J12,(BU$4),1,(Holidays!$A$1:$A$248)),0)+IF(AND($J12&lt;BT$4,$K12&lt;BU$4,$K12&gt;BT$4),NETWORKDAYS.INTL(BT$4+1,$K12,1,(Holidays!$A$1:$A$248)),0)+IF(AND($J12&lt;=BT$4,$K12&gt;=BU$4,$K12&gt;BT$4),NETWORKDAYS.INTL(BT$4+1,(BU$4),1,(Holidays!$A$1:$A$248)),0))*$M12,"")</f>
        <v>0</v>
      </c>
      <c r="BV12" s="321">
        <f ca="1">IFERROR((IF(AND($J12&gt;BU$4,$J12&lt;=BV$4,$K12&lt;=BV$4),NETWORKDAYS.INTL($J12,$K12,1,(Holidays!$A$1:$A$248)),0)+IF(AND($J12&gt;BU$4,$J12&lt;=BV$4,$K12&gt;BV$4),NETWORKDAYS.INTL($J12,(BV$4),1,(Holidays!$A$1:$A$248)),0)+IF(AND($J12&lt;BU$4,$K12&lt;BV$4,$K12&gt;BU$4),NETWORKDAYS.INTL(BU$4+1,$K12,1,(Holidays!$A$1:$A$248)),0)+IF(AND($J12&lt;=BU$4,$K12&gt;=BV$4,$K12&gt;BU$4),NETWORKDAYS.INTL(BU$4+1,(BV$4),1,(Holidays!$A$1:$A$248)),0))*$M12,"")</f>
        <v>0</v>
      </c>
      <c r="BW12" s="190">
        <f ca="1">IFERROR((IF(AND($J12&gt;BV$4,$J12&lt;=BW$4,$K12&lt;=BW$4),NETWORKDAYS.INTL($J12,$K12,1,(Holidays!$A$1:$A$248)),0)+IF(AND($J12&gt;BV$4,$J12&lt;=BW$4,$K12&gt;BW$4),NETWORKDAYS.INTL($J12,(BW$4),1,(Holidays!$A$1:$A$248)),0)+IF(AND($J12&lt;BV$4,$K12&lt;BW$4,$K12&gt;BV$4),NETWORKDAYS.INTL(BV$4+1,$K12,1,(Holidays!$A$1:$A$248)),0)+IF(AND($J12&lt;=BV$4,$K12&gt;=BW$4,$K12&gt;BV$4),NETWORKDAYS.INTL(BV$4+1,(BW$4),1,(Holidays!$A$1:$A$248)),0))*$M12,"")</f>
        <v>0</v>
      </c>
      <c r="BX12" s="192">
        <f ca="1">IFERROR((IF(AND($J12&gt;BW$4,$J12&lt;=BX$4,$K12&lt;=BX$4),NETWORKDAYS.INTL($J12,$K12,1,(Holidays!$A$1:$A$248)),0)+IF(AND($J12&gt;BW$4,$J12&lt;=BX$4,$K12&gt;BX$4),NETWORKDAYS.INTL($J12,(BX$4),1,(Holidays!$A$1:$A$248)),0)+IF(AND($J12&lt;BW$4,$K12&lt;BX$4,$K12&gt;BW$4),NETWORKDAYS.INTL(BW$4+1,$K12,1,(Holidays!$A$1:$A$248)),0)+IF(AND($J12&lt;=BW$4,$K12&gt;=BX$4,$K12&gt;BW$4),NETWORKDAYS.INTL(BW$4+1,(BX$4),1,(Holidays!$A$1:$A$248)),0))*$M12,"")</f>
        <v>0</v>
      </c>
      <c r="BY12" s="321">
        <f ca="1">IFERROR((IF(AND($J12&gt;BX$4,$J12&lt;=BY$4,$K12&lt;=BY$4),NETWORKDAYS.INTL($J12,$K12,1,(Holidays!$A$1:$A$248)),0)+IF(AND($J12&gt;BX$4,$J12&lt;=BY$4,$K12&gt;BY$4),NETWORKDAYS.INTL($J12,(BY$4),1,(Holidays!$A$1:$A$248)),0)+IF(AND($J12&lt;BX$4,$K12&lt;BY$4,$K12&gt;BX$4),NETWORKDAYS.INTL(BX$4+1,$K12,1,(Holidays!$A$1:$A$248)),0)+IF(AND($J12&lt;=BX$4,$K12&gt;=BY$4,$K12&gt;BX$4),NETWORKDAYS.INTL(BX$4+1,(BY$4),1,(Holidays!$A$1:$A$248)),0))*$M12,"")</f>
        <v>0</v>
      </c>
      <c r="BZ12" s="190">
        <f ca="1">IFERROR((IF(AND($J12&gt;BY$4,$J12&lt;=BZ$4,$K12&lt;=BZ$4),NETWORKDAYS.INTL($J12,$K12,1,(Holidays!$A$1:$A$248)),0)+IF(AND($J12&gt;BY$4,$J12&lt;=BZ$4,$K12&gt;BZ$4),NETWORKDAYS.INTL($J12,(BZ$4),1,(Holidays!$A$1:$A$248)),0)+IF(AND($J12&lt;BY$4,$K12&lt;BZ$4,$K12&gt;BY$4),NETWORKDAYS.INTL(BY$4+1,$K12,1,(Holidays!$A$1:$A$248)),0)+IF(AND($J12&lt;=BY$4,$K12&gt;=BZ$4,$K12&gt;BY$4),NETWORKDAYS.INTL(BY$4+1,(BZ$4),1,(Holidays!$A$1:$A$248)),0))*$M12,"")</f>
        <v>0</v>
      </c>
      <c r="CA12" s="192">
        <f ca="1">IFERROR((IF(AND($J12&gt;BZ$4,$J12&lt;=CA$4,$K12&lt;=CA$4),NETWORKDAYS.INTL($J12,$K12,1,(Holidays!$A$1:$A$248)),0)+IF(AND($J12&gt;BZ$4,$J12&lt;=CA$4,$K12&gt;CA$4),NETWORKDAYS.INTL($J12,(CA$4),1,(Holidays!$A$1:$A$248)),0)+IF(AND($J12&lt;BZ$4,$K12&lt;CA$4,$K12&gt;BZ$4),NETWORKDAYS.INTL(BZ$4+1,$K12,1,(Holidays!$A$1:$A$248)),0)+IF(AND($J12&lt;=BZ$4,$K12&gt;=CA$4,$K12&gt;BZ$4),NETWORKDAYS.INTL(BZ$4+1,(CA$4),1,(Holidays!$A$1:$A$248)),0))*$M12,"")</f>
        <v>0</v>
      </c>
      <c r="CB12" s="321">
        <f ca="1">IFERROR((IF(AND($J12&gt;CA$4,$J12&lt;=CB$4,$K12&lt;=CB$4),NETWORKDAYS.INTL($J12,$K12,1,(Holidays!$A$1:$A$248)),0)+IF(AND($J12&gt;CA$4,$J12&lt;=CB$4,$K12&gt;CB$4),NETWORKDAYS.INTL($J12,(CB$4),1,(Holidays!$A$1:$A$248)),0)+IF(AND($J12&lt;CA$4,$K12&lt;CB$4,$K12&gt;CA$4),NETWORKDAYS.INTL(CA$4+1,$K12,1,(Holidays!$A$1:$A$248)),0)+IF(AND($J12&lt;=CA$4,$K12&gt;=CB$4,$K12&gt;CA$4),NETWORKDAYS.INTL(CA$4+1,(CB$4),1,(Holidays!$A$1:$A$248)),0))*$M12,"")</f>
        <v>0</v>
      </c>
      <c r="CC12" s="190">
        <f ca="1">IFERROR((IF(AND($J12&gt;CB$4,$J12&lt;=CC$4,$K12&lt;=CC$4),NETWORKDAYS.INTL($J12,$K12,1,(Holidays!$A$1:$A$248)),0)+IF(AND($J12&gt;CB$4,$J12&lt;=CC$4,$K12&gt;CC$4),NETWORKDAYS.INTL($J12,(CC$4),1,(Holidays!$A$1:$A$248)),0)+IF(AND($J12&lt;CB$4,$K12&lt;CC$4,$K12&gt;CB$4),NETWORKDAYS.INTL(CB$4+1,$K12,1,(Holidays!$A$1:$A$248)),0)+IF(AND($J12&lt;=CB$4,$K12&gt;=CC$4,$K12&gt;CB$4),NETWORKDAYS.INTL(CB$4+1,(CC$4),1,(Holidays!$A$1:$A$248)),0))*$M12,"")</f>
        <v>0</v>
      </c>
      <c r="CD12" s="192">
        <f ca="1">IFERROR((IF(AND($J12&gt;CC$4,$J12&lt;=CD$4,$K12&lt;=CD$4),NETWORKDAYS.INTL($J12,$K12,1,(Holidays!$A$1:$A$248)),0)+IF(AND($J12&gt;CC$4,$J12&lt;=CD$4,$K12&gt;CD$4),NETWORKDAYS.INTL($J12,(CD$4),1,(Holidays!$A$1:$A$248)),0)+IF(AND($J12&lt;CC$4,$K12&lt;CD$4,$K12&gt;CC$4),NETWORKDAYS.INTL(CC$4+1,$K12,1,(Holidays!$A$1:$A$248)),0)+IF(AND($J12&lt;=CC$4,$K12&gt;=CD$4,$K12&gt;CC$4),NETWORKDAYS.INTL(CC$4+1,(CD$4),1,(Holidays!$A$1:$A$248)),0))*$M12,"")</f>
        <v>0</v>
      </c>
      <c r="CE12" s="321">
        <f ca="1">IFERROR((IF(AND($J12&gt;CD$4,$J12&lt;=CE$4,$K12&lt;=CE$4),NETWORKDAYS.INTL($J12,$K12,1,(Holidays!$A$1:$A$248)),0)+IF(AND($J12&gt;CD$4,$J12&lt;=CE$4,$K12&gt;CE$4),NETWORKDAYS.INTL($J12,(CE$4),1,(Holidays!$A$1:$A$248)),0)+IF(AND($J12&lt;CD$4,$K12&lt;CE$4,$K12&gt;CD$4),NETWORKDAYS.INTL(CD$4+1,$K12,1,(Holidays!$A$1:$A$248)),0)+IF(AND($J12&lt;=CD$4,$K12&gt;=CE$4,$K12&gt;CD$4),NETWORKDAYS.INTL(CD$4+1,(CE$4),1,(Holidays!$A$1:$A$248)),0))*$M12,"")</f>
        <v>0</v>
      </c>
      <c r="CF12" s="190">
        <f ca="1">IFERROR((IF(AND($J12&gt;CE$4,$J12&lt;=CF$4,$K12&lt;=CF$4),NETWORKDAYS.INTL($J12,$K12,1,(Holidays!$A$1:$A$248)),0)+IF(AND($J12&gt;CE$4,$J12&lt;=CF$4,$K12&gt;CF$4),NETWORKDAYS.INTL($J12,(CF$4),1,(Holidays!$A$1:$A$248)),0)+IF(AND($J12&lt;CE$4,$K12&lt;CF$4,$K12&gt;CE$4),NETWORKDAYS.INTL(CE$4+1,$K12,1,(Holidays!$A$1:$A$248)),0)+IF(AND($J12&lt;=CE$4,$K12&gt;=CF$4,$K12&gt;CE$4),NETWORKDAYS.INTL(CE$4+1,(CF$4),1,(Holidays!$A$1:$A$248)),0))*$M12,"")</f>
        <v>0</v>
      </c>
      <c r="CG12" s="192">
        <f ca="1">IFERROR((IF(AND($J12&gt;CF$4,$J12&lt;=CG$4,$K12&lt;=CG$4),NETWORKDAYS.INTL($J12,$K12,1,(Holidays!$A$1:$A$248)),0)+IF(AND($J12&gt;CF$4,$J12&lt;=CG$4,$K12&gt;CG$4),NETWORKDAYS.INTL($J12,(CG$4),1,(Holidays!$A$1:$A$248)),0)+IF(AND($J12&lt;CF$4,$K12&lt;CG$4,$K12&gt;CF$4),NETWORKDAYS.INTL(CF$4+1,$K12,1,(Holidays!$A$1:$A$248)),0)+IF(AND($J12&lt;=CF$4,$K12&gt;=CG$4,$K12&gt;CF$4),NETWORKDAYS.INTL(CF$4+1,(CG$4),1,(Holidays!$A$1:$A$248)),0))*$M12,"")</f>
        <v>0</v>
      </c>
      <c r="CH12" s="321">
        <f ca="1">IFERROR((IF(AND($J12&gt;CG$4,$J12&lt;=CH$4,$K12&lt;=CH$4),NETWORKDAYS.INTL($J12,$K12,1,(Holidays!$A$1:$A$248)),0)+IF(AND($J12&gt;CG$4,$J12&lt;=CH$4,$K12&gt;CH$4),NETWORKDAYS.INTL($J12,(CH$4),1,(Holidays!$A$1:$A$248)),0)+IF(AND($J12&lt;CG$4,$K12&lt;CH$4,$K12&gt;CG$4),NETWORKDAYS.INTL(CG$4+1,$K12,1,(Holidays!$A$1:$A$248)),0)+IF(AND($J12&lt;=CG$4,$K12&gt;=CH$4,$K12&gt;CG$4),NETWORKDAYS.INTL(CG$4+1,(CH$4),1,(Holidays!$A$1:$A$248)),0))*$M12,"")</f>
        <v>0</v>
      </c>
      <c r="CI12" s="190">
        <f ca="1">IFERROR((IF(AND($J12&gt;CH$4,$J12&lt;=CI$4,$K12&lt;=CI$4),NETWORKDAYS.INTL($J12,$K12,1,(Holidays!$A$1:$A$248)),0)+IF(AND($J12&gt;CH$4,$J12&lt;=CI$4,$K12&gt;CI$4),NETWORKDAYS.INTL($J12,(CI$4),1,(Holidays!$A$1:$A$248)),0)+IF(AND($J12&lt;CH$4,$K12&lt;CI$4,$K12&gt;CH$4),NETWORKDAYS.INTL(CH$4+1,$K12,1,(Holidays!$A$1:$A$248)),0)+IF(AND($J12&lt;=CH$4,$K12&gt;=CI$4,$K12&gt;CH$4),NETWORKDAYS.INTL(CH$4+1,(CI$4),1,(Holidays!$A$1:$A$248)),0))*$M12,"")</f>
        <v>0</v>
      </c>
      <c r="CJ12" s="192">
        <f ca="1">IFERROR((IF(AND($J12&gt;CI$4,$J12&lt;=CJ$4,$K12&lt;=CJ$4),NETWORKDAYS.INTL($J12,$K12,1,(Holidays!$A$1:$A$248)),0)+IF(AND($J12&gt;CI$4,$J12&lt;=CJ$4,$K12&gt;CJ$4),NETWORKDAYS.INTL($J12,(CJ$4),1,(Holidays!$A$1:$A$248)),0)+IF(AND($J12&lt;CI$4,$K12&lt;CJ$4,$K12&gt;CI$4),NETWORKDAYS.INTL(CI$4+1,$K12,1,(Holidays!$A$1:$A$248)),0)+IF(AND($J12&lt;=CI$4,$K12&gt;=CJ$4,$K12&gt;CI$4),NETWORKDAYS.INTL(CI$4+1,(CJ$4),1,(Holidays!$A$1:$A$248)),0))*$M12,"")</f>
        <v>0</v>
      </c>
      <c r="CK12" s="321">
        <f ca="1">IFERROR((IF(AND($J12&gt;CJ$4,$J12&lt;=CK$4,$K12&lt;=CK$4),NETWORKDAYS.INTL($J12,$K12,1,(Holidays!$A$1:$A$248)),0)+IF(AND($J12&gt;CJ$4,$J12&lt;=CK$4,$K12&gt;CK$4),NETWORKDAYS.INTL($J12,(CK$4),1,(Holidays!$A$1:$A$248)),0)+IF(AND($J12&lt;CJ$4,$K12&lt;CK$4,$K12&gt;CJ$4),NETWORKDAYS.INTL(CJ$4+1,$K12,1,(Holidays!$A$1:$A$248)),0)+IF(AND($J12&lt;=CJ$4,$K12&gt;=CK$4,$K12&gt;CJ$4),NETWORKDAYS.INTL(CJ$4+1,(CK$4),1,(Holidays!$A$1:$A$248)),0))*$M12,"")</f>
        <v>0</v>
      </c>
      <c r="CL12" s="190">
        <f ca="1">IFERROR((IF(AND($J12&gt;CK$4,$J12&lt;=CL$4,$K12&lt;=CL$4),NETWORKDAYS.INTL($J12,$K12,1,(Holidays!$A$1:$A$248)),0)+IF(AND($J12&gt;CK$4,$J12&lt;=CL$4,$K12&gt;CL$4),NETWORKDAYS.INTL($J12,(CL$4),1,(Holidays!$A$1:$A$248)),0)+IF(AND($J12&lt;CK$4,$K12&lt;CL$4,$K12&gt;CK$4),NETWORKDAYS.INTL(CK$4+1,$K12,1,(Holidays!$A$1:$A$248)),0)+IF(AND($J12&lt;=CK$4,$K12&gt;=CL$4,$K12&gt;CK$4),NETWORKDAYS.INTL(CK$4+1,(CL$4),1,(Holidays!$A$1:$A$248)),0))*$M12,"")</f>
        <v>0</v>
      </c>
      <c r="CM12" s="192">
        <f ca="1">IFERROR((IF(AND($J12&gt;CL$4,$J12&lt;=CM$4,$K12&lt;=CM$4),NETWORKDAYS.INTL($J12,$K12,1,(Holidays!$A$1:$A$248)),0)+IF(AND($J12&gt;CL$4,$J12&lt;=CM$4,$K12&gt;CM$4),NETWORKDAYS.INTL($J12,(CM$4),1,(Holidays!$A$1:$A$248)),0)+IF(AND($J12&lt;CL$4,$K12&lt;CM$4,$K12&gt;CL$4),NETWORKDAYS.INTL(CL$4+1,$K12,1,(Holidays!$A$1:$A$248)),0)+IF(AND($J12&lt;=CL$4,$K12&gt;=CM$4,$K12&gt;CL$4),NETWORKDAYS.INTL(CL$4+1,(CM$4),1,(Holidays!$A$1:$A$248)),0))*$M12,"")</f>
        <v>0</v>
      </c>
      <c r="CN12" s="321">
        <f ca="1">IFERROR((IF(AND($J12&gt;CM$4,$J12&lt;=CN$4,$K12&lt;=CN$4),NETWORKDAYS.INTL($J12,$K12,1,(Holidays!$A$1:$A$248)),0)+IF(AND($J12&gt;CM$4,$J12&lt;=CN$4,$K12&gt;CN$4),NETWORKDAYS.INTL($J12,(CN$4),1,(Holidays!$A$1:$A$248)),0)+IF(AND($J12&lt;CM$4,$K12&lt;CN$4,$K12&gt;CM$4),NETWORKDAYS.INTL(CM$4+1,$K12,1,(Holidays!$A$1:$A$248)),0)+IF(AND($J12&lt;=CM$4,$K12&gt;=CN$4,$K12&gt;CM$4),NETWORKDAYS.INTL(CM$4+1,(CN$4),1,(Holidays!$A$1:$A$248)),0))*$M12,"")</f>
        <v>0</v>
      </c>
      <c r="CO12" s="190">
        <f ca="1">IFERROR((IF(AND($J12&gt;CN$4,$J12&lt;=CO$4,$K12&lt;=CO$4),NETWORKDAYS.INTL($J12,$K12,1,(Holidays!$A$1:$A$248)),0)+IF(AND($J12&gt;CN$4,$J12&lt;=CO$4,$K12&gt;CO$4),NETWORKDAYS.INTL($J12,(CO$4),1,(Holidays!$A$1:$A$248)),0)+IF(AND($J12&lt;CN$4,$K12&lt;CO$4,$K12&gt;CN$4),NETWORKDAYS.INTL(CN$4+1,$K12,1,(Holidays!$A$1:$A$248)),0)+IF(AND($J12&lt;=CN$4,$K12&gt;=CO$4,$K12&gt;CN$4),NETWORKDAYS.INTL(CN$4+1,(CO$4),1,(Holidays!$A$1:$A$248)),0))*$M12,"")</f>
        <v>0</v>
      </c>
      <c r="CP12" s="192">
        <f ca="1">IFERROR((IF(AND($J12&gt;CO$4,$J12&lt;=CP$4,$K12&lt;=CP$4),NETWORKDAYS.INTL($J12,$K12,1,(Holidays!$A$1:$A$248)),0)+IF(AND($J12&gt;CO$4,$J12&lt;=CP$4,$K12&gt;CP$4),NETWORKDAYS.INTL($J12,(CP$4),1,(Holidays!$A$1:$A$248)),0)+IF(AND($J12&lt;CO$4,$K12&lt;CP$4,$K12&gt;CO$4),NETWORKDAYS.INTL(CO$4+1,$K12,1,(Holidays!$A$1:$A$248)),0)+IF(AND($J12&lt;=CO$4,$K12&gt;=CP$4,$K12&gt;CO$4),NETWORKDAYS.INTL(CO$4+1,(CP$4),1,(Holidays!$A$1:$A$248)),0))*$M12,"")</f>
        <v>0</v>
      </c>
      <c r="CQ12" s="321">
        <f ca="1">IFERROR((IF(AND($J12&gt;CP$4,$J12&lt;=CQ$4,$K12&lt;=CQ$4),NETWORKDAYS.INTL($J12,$K12,1,(Holidays!$A$1:$A$248)),0)+IF(AND($J12&gt;CP$4,$J12&lt;=CQ$4,$K12&gt;CQ$4),NETWORKDAYS.INTL($J12,(CQ$4),1,(Holidays!$A$1:$A$248)),0)+IF(AND($J12&lt;CP$4,$K12&lt;CQ$4,$K12&gt;CP$4),NETWORKDAYS.INTL(CP$4+1,$K12,1,(Holidays!$A$1:$A$248)),0)+IF(AND($J12&lt;=CP$4,$K12&gt;=CQ$4,$K12&gt;CP$4),NETWORKDAYS.INTL(CP$4+1,(CQ$4),1,(Holidays!$A$1:$A$248)),0))*$M12,"")</f>
        <v>0</v>
      </c>
      <c r="CR12" s="190">
        <f ca="1">IFERROR((IF(AND($J12&gt;CQ$4,$J12&lt;=CR$4,$K12&lt;=CR$4),NETWORKDAYS.INTL($J12,$K12,1,(Holidays!$A$1:$A$248)),0)+IF(AND($J12&gt;CQ$4,$J12&lt;=CR$4,$K12&gt;CR$4),NETWORKDAYS.INTL($J12,(CR$4),1,(Holidays!$A$1:$A$248)),0)+IF(AND($J12&lt;CQ$4,$K12&lt;CR$4,$K12&gt;CQ$4),NETWORKDAYS.INTL(CQ$4+1,$K12,1,(Holidays!$A$1:$A$248)),0)+IF(AND($J12&lt;=CQ$4,$K12&gt;=CR$4,$K12&gt;CQ$4),NETWORKDAYS.INTL(CQ$4+1,(CR$4),1,(Holidays!$A$1:$A$248)),0))*$M12,"")</f>
        <v>0</v>
      </c>
      <c r="CS12" s="192">
        <f ca="1">IFERROR((IF(AND($J12&gt;CR$4,$J12&lt;=CS$4,$K12&lt;=CS$4),NETWORKDAYS.INTL($J12,$K12,1,(Holidays!$A$1:$A$248)),0)+IF(AND($J12&gt;CR$4,$J12&lt;=CS$4,$K12&gt;CS$4),NETWORKDAYS.INTL($J12,(CS$4),1,(Holidays!$A$1:$A$248)),0)+IF(AND($J12&lt;CR$4,$K12&lt;CS$4,$K12&gt;CR$4),NETWORKDAYS.INTL(CR$4+1,$K12,1,(Holidays!$A$1:$A$248)),0)+IF(AND($J12&lt;=CR$4,$K12&gt;=CS$4,$K12&gt;CR$4),NETWORKDAYS.INTL(CR$4+1,(CS$4),1,(Holidays!$A$1:$A$248)),0))*$M12,"")</f>
        <v>0</v>
      </c>
      <c r="CT12" s="321">
        <f ca="1">IFERROR((IF(AND($J12&gt;CS$4,$J12&lt;=CT$4,$K12&lt;=CT$4),NETWORKDAYS.INTL($J12,$K12,1,(Holidays!$A$1:$A$248)),0)+IF(AND($J12&gt;CS$4,$J12&lt;=CT$4,$K12&gt;CT$4),NETWORKDAYS.INTL($J12,(CT$4),1,(Holidays!$A$1:$A$248)),0)+IF(AND($J12&lt;CS$4,$K12&lt;CT$4,$K12&gt;CS$4),NETWORKDAYS.INTL(CS$4+1,$K12,1,(Holidays!$A$1:$A$248)),0)+IF(AND($J12&lt;=CS$4,$K12&gt;=CT$4,$K12&gt;CS$4),NETWORKDAYS.INTL(CS$4+1,(CT$4),1,(Holidays!$A$1:$A$248)),0))*$M12,"")</f>
        <v>0</v>
      </c>
      <c r="CU12" s="190">
        <f ca="1">IFERROR((IF(AND($J12&gt;CT$4,$J12&lt;=CU$4,$K12&lt;=CU$4),NETWORKDAYS.INTL($J12,$K12,1,(Holidays!$A$1:$A$248)),0)+IF(AND($J12&gt;CT$4,$J12&lt;=CU$4,$K12&gt;CU$4),NETWORKDAYS.INTL($J12,(CU$4),1,(Holidays!$A$1:$A$248)),0)+IF(AND($J12&lt;CT$4,$K12&lt;CU$4,$K12&gt;CT$4),NETWORKDAYS.INTL(CT$4+1,$K12,1,(Holidays!$A$1:$A$248)),0)+IF(AND($J12&lt;=CT$4,$K12&gt;=CU$4,$K12&gt;CT$4),NETWORKDAYS.INTL(CT$4+1,(CU$4),1,(Holidays!$A$1:$A$248)),0))*$M12,"")</f>
        <v>0</v>
      </c>
      <c r="CV12" s="192">
        <f ca="1">IFERROR((IF(AND($J12&gt;CU$4,$J12&lt;=CV$4,$K12&lt;=CV$4),NETWORKDAYS.INTL($J12,$K12,1,(Holidays!$A$1:$A$248)),0)+IF(AND($J12&gt;CU$4,$J12&lt;=CV$4,$K12&gt;CV$4),NETWORKDAYS.INTL($J12,(CV$4),1,(Holidays!$A$1:$A$248)),0)+IF(AND($J12&lt;CU$4,$K12&lt;CV$4,$K12&gt;CU$4),NETWORKDAYS.INTL(CU$4+1,$K12,1,(Holidays!$A$1:$A$248)),0)+IF(AND($J12&lt;=CU$4,$K12&gt;=CV$4,$K12&gt;CU$4),NETWORKDAYS.INTL(CU$4+1,(CV$4),1,(Holidays!$A$1:$A$248)),0))*$M12,"")</f>
        <v>0</v>
      </c>
      <c r="CW12" s="321">
        <f ca="1">IFERROR((IF(AND($J12&gt;CV$4,$J12&lt;=CW$4,$K12&lt;=CW$4),NETWORKDAYS.INTL($J12,$K12,1,(Holidays!$A$1:$A$248)),0)+IF(AND($J12&gt;CV$4,$J12&lt;=CW$4,$K12&gt;CW$4),NETWORKDAYS.INTL($J12,(CW$4),1,(Holidays!$A$1:$A$248)),0)+IF(AND($J12&lt;CV$4,$K12&lt;CW$4,$K12&gt;CV$4),NETWORKDAYS.INTL(CV$4+1,$K12,1,(Holidays!$A$1:$A$248)),0)+IF(AND($J12&lt;=CV$4,$K12&gt;=CW$4,$K12&gt;CV$4),NETWORKDAYS.INTL(CV$4+1,(CW$4),1,(Holidays!$A$1:$A$248)),0))*$M12,"")</f>
        <v>0</v>
      </c>
      <c r="CX12" s="324">
        <f ca="1">IFERROR((IF(AND($J12&gt;CW$4,$J12&lt;=CX$4,$K12&lt;=CX$4),NETWORKDAYS.INTL($J12,$K12,1,(Holidays!$A$1:$A$248)),0)+IF(AND($J12&gt;CW$4,$J12&lt;=CX$4,$K12&gt;CX$4),NETWORKDAYS.INTL($J12,(CX$4),1,(Holidays!$A$1:$A$248)),0)+IF(AND($J12&lt;CW$4,$K12&lt;CX$4,$K12&gt;CW$4),NETWORKDAYS.INTL(CW$4+1,$K12,1,(Holidays!$A$1:$A$248)),0)+IF(AND($J12&lt;=CW$4,$K12&gt;=CX$4,$K12&gt;CW$4),NETWORKDAYS.INTL(CW$4+1,(CX$4),1,(Holidays!$A$1:$A$248)),0))*$M12,"")</f>
        <v>0</v>
      </c>
    </row>
    <row r="13" spans="2:103" ht="15" customHeight="1" outlineLevel="1">
      <c r="B13" s="59" t="str">
        <f t="array" ref="B13">IFERROR(INDEX('A-2_MH Distribution'!$B$1:$B$15014,SMALL(IF('A-2_MH Distribution'!$L$8:$L$63&lt;&gt;0,ROW('A-2_MH Distribution'!$B$8:$B$63)),ROW(A7)),1),"")</f>
        <v>A.07</v>
      </c>
      <c r="C13" s="458" t="str">
        <f ca="1">IFERROR(VLOOKUP(B13,OFFSET('A-1_MH Estimation'!$B$7,0,0,MATCH("Subtotal LOE",'A-1_MH Estimation'!B:B,0)-7,2),2,0),"")</f>
        <v>Support Span</v>
      </c>
      <c r="D13" s="466">
        <f ca="1">IFERROR(VLOOKUP(B13,OFFSET('A-1_MH Estimation'!$B$7,0,0,MATCH("Subtotal LOE",'A-1_MH Estimation'!B:B,0)-7,4),4,0),"")</f>
        <v>1</v>
      </c>
      <c r="E13" s="466" t="str">
        <f ca="1">IFERROR(VLOOKUP(B13,OFFSET('A-1_MH Estimation'!$B$7,0,0,MATCH("Subtotal LOE",'A-1_MH Estimation'!B:B,0)-7,3),3,0),"")</f>
        <v>template</v>
      </c>
      <c r="F13" s="462">
        <f>IFERROR(VLOOKUP($B13,'A-2_MH Distribution'!$B$6:$O$16314,3,0)*VLOOKUP($B13,'A-2_MH Distribution'!$B$6:$O$16314,VLOOKUP(G13,SoftwareList,6,0),0)*IFERROR((--(VLOOKUP($B13,'A-2_MH Distribution'!$B$6:$O$16314,VLOOKUP(G13,SoftwareList,8,0),0)=0)+VLOOKUP($B13,'A-2_MH Distribution'!$B$6:$O$16314,VLOOKUP(G13,SoftwareList,8,0),0)),1),0)</f>
        <v>15.25</v>
      </c>
      <c r="G13" s="403" t="str">
        <f t="shared" si="57"/>
        <v>PDMS/E3D</v>
      </c>
      <c r="H13" s="454"/>
      <c r="I13" s="455"/>
      <c r="J13" s="351">
        <f ca="1">IFERROR(INDEX(Activities,MATCH($B13,'A-2_MH Distribution'!B:B,0),MATCH("Start Date",'A-2_MH Distribution'!$A$4:S$4,0))+H13,0)</f>
        <v>44587</v>
      </c>
      <c r="K13" s="352">
        <f ca="1">IFERROR(INDEX(Activities,MATCH($B13,'A-2_MH Distribution'!B:B,0),MATCH("Finish Date",'A-2_MH Distribution'!$A$4:S$4,0))+I13,0)</f>
        <v>44588</v>
      </c>
      <c r="L13" s="170">
        <f ca="1">NETWORKDAYS.INTL(J13,K13,1,Holidays!$A$1:$A$248)</f>
        <v>2</v>
      </c>
      <c r="M13" s="62">
        <f t="shared" ca="1" si="56"/>
        <v>7.625</v>
      </c>
      <c r="O13" s="253">
        <f ca="1">SUM($P13:CX13)</f>
        <v>15.25</v>
      </c>
      <c r="P13" s="320"/>
      <c r="Q13" s="321">
        <f ca="1">IFERROR((IF(AND($J13&gt;P$4,$J13&lt;=Q$4,$K13&lt;=Q$4),NETWORKDAYS.INTL($J13,$K13,1,(Holidays!$A$1:$A$248)),0)+IF(AND($J13&gt;P$4,$J13&lt;=Q$4,$K13&gt;Q$4),NETWORKDAYS.INTL($J13,(Q$4),1,(Holidays!$A$1:$A$248)),0)+IF(AND($J13&lt;P$4,$K13&lt;Q$4,$K13&gt;P$4),NETWORKDAYS.INTL(P$4+1,$K13,1,(Holidays!$A$1:$A$248)),0)+IF(AND($J13&lt;=P$4,$K13&gt;=Q$4,$K13&gt;P$4),NETWORKDAYS.INTL(P$4+1,(Q$4),1,(Holidays!$A$1:$A$248)),0))*$M13,"")</f>
        <v>0</v>
      </c>
      <c r="R13" s="190">
        <f ca="1">IFERROR((IF(AND($J13&gt;Q$4,$J13&lt;=R$4,$K13&lt;=R$4),NETWORKDAYS.INTL($J13,$K13,1,(Holidays!$A$1:$A$248)),0)+IF(AND($J13&gt;Q$4,$J13&lt;=R$4,$K13&gt;R$4),NETWORKDAYS.INTL($J13,(R$4),1,(Holidays!$A$1:$A$248)),0)+IF(AND($J13&lt;Q$4,$K13&lt;R$4,$K13&gt;Q$4),NETWORKDAYS.INTL(Q$4+1,$K13,1,(Holidays!$A$1:$A$248)),0)+IF(AND($J13&lt;=Q$4,$K13&gt;=R$4,$K13&gt;Q$4),NETWORKDAYS.INTL(Q$4+1,(R$4),1,(Holidays!$A$1:$A$248)),0))*$M13,"")</f>
        <v>0</v>
      </c>
      <c r="S13" s="192">
        <f ca="1">IFERROR((IF(AND($J13&gt;R$4,$J13&lt;=S$4,$K13&lt;=S$4),NETWORKDAYS.INTL($J13,$K13,1,(Holidays!$A$1:$A$248)),0)+IF(AND($J13&gt;R$4,$J13&lt;=S$4,$K13&gt;S$4),NETWORKDAYS.INTL($J13,(S$4),1,(Holidays!$A$1:$A$248)),0)+IF(AND($J13&lt;R$4,$K13&lt;S$4,$K13&gt;R$4),NETWORKDAYS.INTL(R$4+1,$K13,1,(Holidays!$A$1:$A$248)),0)+IF(AND($J13&lt;=R$4,$K13&gt;=S$4,$K13&gt;R$4),NETWORKDAYS.INTL(R$4+1,(S$4),1,(Holidays!$A$1:$A$248)),0))*$M13,"")</f>
        <v>0</v>
      </c>
      <c r="T13" s="321">
        <f ca="1">IFERROR((IF(AND($J13&gt;S$4,$J13&lt;=T$4,$K13&lt;=T$4),NETWORKDAYS.INTL($J13,$K13,1,(Holidays!$A$1:$A$248)),0)+IF(AND($J13&gt;S$4,$J13&lt;=T$4,$K13&gt;T$4),NETWORKDAYS.INTL($J13,(T$4),1,(Holidays!$A$1:$A$248)),0)+IF(AND($J13&lt;S$4,$K13&lt;T$4,$K13&gt;S$4),NETWORKDAYS.INTL(S$4+1,$K13,1,(Holidays!$A$1:$A$248)),0)+IF(AND($J13&lt;=S$4,$K13&gt;=T$4,$K13&gt;S$4),NETWORKDAYS.INTL(S$4+1,(T$4),1,(Holidays!$A$1:$A$248)),0))*$M13,"")</f>
        <v>0</v>
      </c>
      <c r="U13" s="190">
        <f ca="1">IFERROR((IF(AND($J13&gt;T$4,$J13&lt;=U$4,$K13&lt;=U$4),NETWORKDAYS.INTL($J13,$K13,1,(Holidays!$A$1:$A$248)),0)+IF(AND($J13&gt;T$4,$J13&lt;=U$4,$K13&gt;U$4),NETWORKDAYS.INTL($J13,(U$4),1,(Holidays!$A$1:$A$248)),0)+IF(AND($J13&lt;T$4,$K13&lt;U$4,$K13&gt;T$4),NETWORKDAYS.INTL(T$4+1,$K13,1,(Holidays!$A$1:$A$248)),0)+IF(AND($J13&lt;=T$4,$K13&gt;=U$4,$K13&gt;T$4),NETWORKDAYS.INTL(T$4+1,(U$4),1,(Holidays!$A$1:$A$248)),0))*$M13,"")</f>
        <v>0</v>
      </c>
      <c r="V13" s="192">
        <f ca="1">IFERROR((IF(AND($J13&gt;U$4,$J13&lt;=V$4,$K13&lt;=V$4),NETWORKDAYS.INTL($J13,$K13,1,(Holidays!$A$1:$A$248)),0)+IF(AND($J13&gt;U$4,$J13&lt;=V$4,$K13&gt;V$4),NETWORKDAYS.INTL($J13,(V$4),1,(Holidays!$A$1:$A$248)),0)+IF(AND($J13&lt;U$4,$K13&lt;V$4,$K13&gt;U$4),NETWORKDAYS.INTL(U$4+1,$K13,1,(Holidays!$A$1:$A$248)),0)+IF(AND($J13&lt;=U$4,$K13&gt;=V$4,$K13&gt;U$4),NETWORKDAYS.INTL(U$4+1,(V$4),1,(Holidays!$A$1:$A$248)),0))*$M13,"")</f>
        <v>0</v>
      </c>
      <c r="W13" s="321">
        <f ca="1">IFERROR((IF(AND($J13&gt;V$4,$J13&lt;=W$4,$K13&lt;=W$4),NETWORKDAYS.INTL($J13,$K13,1,(Holidays!$A$1:$A$248)),0)+IF(AND($J13&gt;V$4,$J13&lt;=W$4,$K13&gt;W$4),NETWORKDAYS.INTL($J13,(W$4),1,(Holidays!$A$1:$A$248)),0)+IF(AND($J13&lt;V$4,$K13&lt;W$4,$K13&gt;V$4),NETWORKDAYS.INTL(V$4+1,$K13,1,(Holidays!$A$1:$A$248)),0)+IF(AND($J13&lt;=V$4,$K13&gt;=W$4,$K13&gt;V$4),NETWORKDAYS.INTL(V$4+1,(W$4),1,(Holidays!$A$1:$A$248)),0))*$M13,"")</f>
        <v>0</v>
      </c>
      <c r="X13" s="190">
        <f ca="1">IFERROR((IF(AND($J13&gt;W$4,$J13&lt;=X$4,$K13&lt;=X$4),NETWORKDAYS.INTL($J13,$K13,1,(Holidays!$A$1:$A$248)),0)+IF(AND($J13&gt;W$4,$J13&lt;=X$4,$K13&gt;X$4),NETWORKDAYS.INTL($J13,(X$4),1,(Holidays!$A$1:$A$248)),0)+IF(AND($J13&lt;W$4,$K13&lt;X$4,$K13&gt;W$4),NETWORKDAYS.INTL(W$4+1,$K13,1,(Holidays!$A$1:$A$248)),0)+IF(AND($J13&lt;=W$4,$K13&gt;=X$4,$K13&gt;W$4),NETWORKDAYS.INTL(W$4+1,(X$4),1,(Holidays!$A$1:$A$248)),0))*$M13,"")</f>
        <v>0</v>
      </c>
      <c r="Y13" s="192">
        <f ca="1">IFERROR((IF(AND($J13&gt;X$4,$J13&lt;=Y$4,$K13&lt;=Y$4),NETWORKDAYS.INTL($J13,$K13,1,(Holidays!$A$1:$A$248)),0)+IF(AND($J13&gt;X$4,$J13&lt;=Y$4,$K13&gt;Y$4),NETWORKDAYS.INTL($J13,(Y$4),1,(Holidays!$A$1:$A$248)),0)+IF(AND($J13&lt;X$4,$K13&lt;Y$4,$K13&gt;X$4),NETWORKDAYS.INTL(X$4+1,$K13,1,(Holidays!$A$1:$A$248)),0)+IF(AND($J13&lt;=X$4,$K13&gt;=Y$4,$K13&gt;X$4),NETWORKDAYS.INTL(X$4+1,(Y$4),1,(Holidays!$A$1:$A$248)),0))*$M13,"")</f>
        <v>0</v>
      </c>
      <c r="Z13" s="321">
        <f ca="1">IFERROR((IF(AND($J13&gt;Y$4,$J13&lt;=Z$4,$K13&lt;=Z$4),NETWORKDAYS.INTL($J13,$K13,1,(Holidays!$A$1:$A$248)),0)+IF(AND($J13&gt;Y$4,$J13&lt;=Z$4,$K13&gt;Z$4),NETWORKDAYS.INTL($J13,(Z$4),1,(Holidays!$A$1:$A$248)),0)+IF(AND($J13&lt;Y$4,$K13&lt;Z$4,$K13&gt;Y$4),NETWORKDAYS.INTL(Y$4+1,$K13,1,(Holidays!$A$1:$A$248)),0)+IF(AND($J13&lt;=Y$4,$K13&gt;=Z$4,$K13&gt;Y$4),NETWORKDAYS.INTL(Y$4+1,(Z$4),1,(Holidays!$A$1:$A$248)),0))*$M13,"")</f>
        <v>0</v>
      </c>
      <c r="AA13" s="190">
        <f ca="1">IFERROR((IF(AND($J13&gt;Z$4,$J13&lt;=AA$4,$K13&lt;=AA$4),NETWORKDAYS.INTL($J13,$K13,1,(Holidays!$A$1:$A$248)),0)+IF(AND($J13&gt;Z$4,$J13&lt;=AA$4,$K13&gt;AA$4),NETWORKDAYS.INTL($J13,(AA$4),1,(Holidays!$A$1:$A$248)),0)+IF(AND($J13&lt;Z$4,$K13&lt;AA$4,$K13&gt;Z$4),NETWORKDAYS.INTL(Z$4+1,$K13,1,(Holidays!$A$1:$A$248)),0)+IF(AND($J13&lt;=Z$4,$K13&gt;=AA$4,$K13&gt;Z$4),NETWORKDAYS.INTL(Z$4+1,(AA$4),1,(Holidays!$A$1:$A$248)),0))*$M13,"")</f>
        <v>0</v>
      </c>
      <c r="AB13" s="192">
        <f ca="1">IFERROR((IF(AND($J13&gt;AA$4,$J13&lt;=AB$4,$K13&lt;=AB$4),NETWORKDAYS.INTL($J13,$K13,1,(Holidays!$A$1:$A$248)),0)+IF(AND($J13&gt;AA$4,$J13&lt;=AB$4,$K13&gt;AB$4),NETWORKDAYS.INTL($J13,(AB$4),1,(Holidays!$A$1:$A$248)),0)+IF(AND($J13&lt;AA$4,$K13&lt;AB$4,$K13&gt;AA$4),NETWORKDAYS.INTL(AA$4+1,$K13,1,(Holidays!$A$1:$A$248)),0)+IF(AND($J13&lt;=AA$4,$K13&gt;=AB$4,$K13&gt;AA$4),NETWORKDAYS.INTL(AA$4+1,(AB$4),1,(Holidays!$A$1:$A$248)),0))*$M13,"")</f>
        <v>0</v>
      </c>
      <c r="AC13" s="321">
        <f ca="1">IFERROR((IF(AND($J13&gt;AB$4,$J13&lt;=AC$4,$K13&lt;=AC$4),NETWORKDAYS.INTL($J13,$K13,1,(Holidays!$A$1:$A$248)),0)+IF(AND($J13&gt;AB$4,$J13&lt;=AC$4,$K13&gt;AC$4),NETWORKDAYS.INTL($J13,(AC$4),1,(Holidays!$A$1:$A$248)),0)+IF(AND($J13&lt;AB$4,$K13&lt;AC$4,$K13&gt;AB$4),NETWORKDAYS.INTL(AB$4+1,$K13,1,(Holidays!$A$1:$A$248)),0)+IF(AND($J13&lt;=AB$4,$K13&gt;=AC$4,$K13&gt;AB$4),NETWORKDAYS.INTL(AB$4+1,(AC$4),1,(Holidays!$A$1:$A$248)),0))*$M13,"")</f>
        <v>0</v>
      </c>
      <c r="AD13" s="190">
        <f ca="1">IFERROR((IF(AND($J13&gt;AC$4,$J13&lt;=AD$4,$K13&lt;=AD$4),NETWORKDAYS.INTL($J13,$K13,1,(Holidays!$A$1:$A$248)),0)+IF(AND($J13&gt;AC$4,$J13&lt;=AD$4,$K13&gt;AD$4),NETWORKDAYS.INTL($J13,(AD$4),1,(Holidays!$A$1:$A$248)),0)+IF(AND($J13&lt;AC$4,$K13&lt;AD$4,$K13&gt;AC$4),NETWORKDAYS.INTL(AC$4+1,$K13,1,(Holidays!$A$1:$A$248)),0)+IF(AND($J13&lt;=AC$4,$K13&gt;=AD$4,$K13&gt;AC$4),NETWORKDAYS.INTL(AC$4+1,(AD$4),1,(Holidays!$A$1:$A$248)),0))*$M13,"")</f>
        <v>15.25</v>
      </c>
      <c r="AE13" s="192">
        <f ca="1">IFERROR((IF(AND($J13&gt;AD$4,$J13&lt;=AE$4,$K13&lt;=AE$4),NETWORKDAYS.INTL($J13,$K13,1,(Holidays!$A$1:$A$248)),0)+IF(AND($J13&gt;AD$4,$J13&lt;=AE$4,$K13&gt;AE$4),NETWORKDAYS.INTL($J13,(AE$4),1,(Holidays!$A$1:$A$248)),0)+IF(AND($J13&lt;AD$4,$K13&lt;AE$4,$K13&gt;AD$4),NETWORKDAYS.INTL(AD$4+1,$K13,1,(Holidays!$A$1:$A$248)),0)+IF(AND($J13&lt;=AD$4,$K13&gt;=AE$4,$K13&gt;AD$4),NETWORKDAYS.INTL(AD$4+1,(AE$4),1,(Holidays!$A$1:$A$248)),0))*$M13,"")</f>
        <v>0</v>
      </c>
      <c r="AF13" s="321">
        <f ca="1">IFERROR((IF(AND($J13&gt;AE$4,$J13&lt;=AF$4,$K13&lt;=AF$4),NETWORKDAYS.INTL($J13,$K13,1,(Holidays!$A$1:$A$248)),0)+IF(AND($J13&gt;AE$4,$J13&lt;=AF$4,$K13&gt;AF$4),NETWORKDAYS.INTL($J13,(AF$4),1,(Holidays!$A$1:$A$248)),0)+IF(AND($J13&lt;AE$4,$K13&lt;AF$4,$K13&gt;AE$4),NETWORKDAYS.INTL(AE$4+1,$K13,1,(Holidays!$A$1:$A$248)),0)+IF(AND($J13&lt;=AE$4,$K13&gt;=AF$4,$K13&gt;AE$4),NETWORKDAYS.INTL(AE$4+1,(AF$4),1,(Holidays!$A$1:$A$248)),0))*$M13,"")</f>
        <v>0</v>
      </c>
      <c r="AG13" s="190">
        <f ca="1">IFERROR((IF(AND($J13&gt;AF$4,$J13&lt;=AG$4,$K13&lt;=AG$4),NETWORKDAYS.INTL($J13,$K13,1,(Holidays!$A$1:$A$248)),0)+IF(AND($J13&gt;AF$4,$J13&lt;=AG$4,$K13&gt;AG$4),NETWORKDAYS.INTL($J13,(AG$4),1,(Holidays!$A$1:$A$248)),0)+IF(AND($J13&lt;AF$4,$K13&lt;AG$4,$K13&gt;AF$4),NETWORKDAYS.INTL(AF$4+1,$K13,1,(Holidays!$A$1:$A$248)),0)+IF(AND($J13&lt;=AF$4,$K13&gt;=AG$4,$K13&gt;AF$4),NETWORKDAYS.INTL(AF$4+1,(AG$4),1,(Holidays!$A$1:$A$248)),0))*$M13,"")</f>
        <v>0</v>
      </c>
      <c r="AH13" s="192">
        <f ca="1">IFERROR((IF(AND($J13&gt;AG$4,$J13&lt;=AH$4,$K13&lt;=AH$4),NETWORKDAYS.INTL($J13,$K13,1,(Holidays!$A$1:$A$248)),0)+IF(AND($J13&gt;AG$4,$J13&lt;=AH$4,$K13&gt;AH$4),NETWORKDAYS.INTL($J13,(AH$4),1,(Holidays!$A$1:$A$248)),0)+IF(AND($J13&lt;AG$4,$K13&lt;AH$4,$K13&gt;AG$4),NETWORKDAYS.INTL(AG$4+1,$K13,1,(Holidays!$A$1:$A$248)),0)+IF(AND($J13&lt;=AG$4,$K13&gt;=AH$4,$K13&gt;AG$4),NETWORKDAYS.INTL(AG$4+1,(AH$4),1,(Holidays!$A$1:$A$248)),0))*$M13,"")</f>
        <v>0</v>
      </c>
      <c r="AI13" s="321">
        <f ca="1">IFERROR((IF(AND($J13&gt;AH$4,$J13&lt;=AI$4,$K13&lt;=AI$4),NETWORKDAYS.INTL($J13,$K13,1,(Holidays!$A$1:$A$248)),0)+IF(AND($J13&gt;AH$4,$J13&lt;=AI$4,$K13&gt;AI$4),NETWORKDAYS.INTL($J13,(AI$4),1,(Holidays!$A$1:$A$248)),0)+IF(AND($J13&lt;AH$4,$K13&lt;AI$4,$K13&gt;AH$4),NETWORKDAYS.INTL(AH$4+1,$K13,1,(Holidays!$A$1:$A$248)),0)+IF(AND($J13&lt;=AH$4,$K13&gt;=AI$4,$K13&gt;AH$4),NETWORKDAYS.INTL(AH$4+1,(AI$4),1,(Holidays!$A$1:$A$248)),0))*$M13,"")</f>
        <v>0</v>
      </c>
      <c r="AJ13" s="190">
        <f ca="1">IFERROR((IF(AND($J13&gt;AI$4,$J13&lt;=AJ$4,$K13&lt;=AJ$4),NETWORKDAYS.INTL($J13,$K13,1,(Holidays!$A$1:$A$248)),0)+IF(AND($J13&gt;AI$4,$J13&lt;=AJ$4,$K13&gt;AJ$4),NETWORKDAYS.INTL($J13,(AJ$4),1,(Holidays!$A$1:$A$248)),0)+IF(AND($J13&lt;AI$4,$K13&lt;AJ$4,$K13&gt;AI$4),NETWORKDAYS.INTL(AI$4+1,$K13,1,(Holidays!$A$1:$A$248)),0)+IF(AND($J13&lt;=AI$4,$K13&gt;=AJ$4,$K13&gt;AI$4),NETWORKDAYS.INTL(AI$4+1,(AJ$4),1,(Holidays!$A$1:$A$248)),0))*$M13,"")</f>
        <v>0</v>
      </c>
      <c r="AK13" s="192">
        <f ca="1">IFERROR((IF(AND($J13&gt;AJ$4,$J13&lt;=AK$4,$K13&lt;=AK$4),NETWORKDAYS.INTL($J13,$K13,1,(Holidays!$A$1:$A$248)),0)+IF(AND($J13&gt;AJ$4,$J13&lt;=AK$4,$K13&gt;AK$4),NETWORKDAYS.INTL($J13,(AK$4),1,(Holidays!$A$1:$A$248)),0)+IF(AND($J13&lt;AJ$4,$K13&lt;AK$4,$K13&gt;AJ$4),NETWORKDAYS.INTL(AJ$4+1,$K13,1,(Holidays!$A$1:$A$248)),0)+IF(AND($J13&lt;=AJ$4,$K13&gt;=AK$4,$K13&gt;AJ$4),NETWORKDAYS.INTL(AJ$4+1,(AK$4),1,(Holidays!$A$1:$A$248)),0))*$M13,"")</f>
        <v>0</v>
      </c>
      <c r="AL13" s="321">
        <f ca="1">IFERROR((IF(AND($J13&gt;AK$4,$J13&lt;=AL$4,$K13&lt;=AL$4),NETWORKDAYS.INTL($J13,$K13,1,(Holidays!$A$1:$A$248)),0)+IF(AND($J13&gt;AK$4,$J13&lt;=AL$4,$K13&gt;AL$4),NETWORKDAYS.INTL($J13,(AL$4),1,(Holidays!$A$1:$A$248)),0)+IF(AND($J13&lt;AK$4,$K13&lt;AL$4,$K13&gt;AK$4),NETWORKDAYS.INTL(AK$4+1,$K13,1,(Holidays!$A$1:$A$248)),0)+IF(AND($J13&lt;=AK$4,$K13&gt;=AL$4,$K13&gt;AK$4),NETWORKDAYS.INTL(AK$4+1,(AL$4),1,(Holidays!$A$1:$A$248)),0))*$M13,"")</f>
        <v>0</v>
      </c>
      <c r="AM13" s="190">
        <f ca="1">IFERROR((IF(AND($J13&gt;AL$4,$J13&lt;=AM$4,$K13&lt;=AM$4),NETWORKDAYS.INTL($J13,$K13,1,(Holidays!$A$1:$A$248)),0)+IF(AND($J13&gt;AL$4,$J13&lt;=AM$4,$K13&gt;AM$4),NETWORKDAYS.INTL($J13,(AM$4),1,(Holidays!$A$1:$A$248)),0)+IF(AND($J13&lt;AL$4,$K13&lt;AM$4,$K13&gt;AL$4),NETWORKDAYS.INTL(AL$4+1,$K13,1,(Holidays!$A$1:$A$248)),0)+IF(AND($J13&lt;=AL$4,$K13&gt;=AM$4,$K13&gt;AL$4),NETWORKDAYS.INTL(AL$4+1,(AM$4),1,(Holidays!$A$1:$A$248)),0))*$M13,"")</f>
        <v>0</v>
      </c>
      <c r="AN13" s="192">
        <f ca="1">IFERROR((IF(AND($J13&gt;AM$4,$J13&lt;=AN$4,$K13&lt;=AN$4),NETWORKDAYS.INTL($J13,$K13,1,(Holidays!$A$1:$A$248)),0)+IF(AND($J13&gt;AM$4,$J13&lt;=AN$4,$K13&gt;AN$4),NETWORKDAYS.INTL($J13,(AN$4),1,(Holidays!$A$1:$A$248)),0)+IF(AND($J13&lt;AM$4,$K13&lt;AN$4,$K13&gt;AM$4),NETWORKDAYS.INTL(AM$4+1,$K13,1,(Holidays!$A$1:$A$248)),0)+IF(AND($J13&lt;=AM$4,$K13&gt;=AN$4,$K13&gt;AM$4),NETWORKDAYS.INTL(AM$4+1,(AN$4),1,(Holidays!$A$1:$A$248)),0))*$M13,"")</f>
        <v>0</v>
      </c>
      <c r="AO13" s="321">
        <f ca="1">IFERROR((IF(AND($J13&gt;AN$4,$J13&lt;=AO$4,$K13&lt;=AO$4),NETWORKDAYS.INTL($J13,$K13,1,(Holidays!$A$1:$A$248)),0)+IF(AND($J13&gt;AN$4,$J13&lt;=AO$4,$K13&gt;AO$4),NETWORKDAYS.INTL($J13,(AO$4),1,(Holidays!$A$1:$A$248)),0)+IF(AND($J13&lt;AN$4,$K13&lt;AO$4,$K13&gt;AN$4),NETWORKDAYS.INTL(AN$4+1,$K13,1,(Holidays!$A$1:$A$248)),0)+IF(AND($J13&lt;=AN$4,$K13&gt;=AO$4,$K13&gt;AN$4),NETWORKDAYS.INTL(AN$4+1,(AO$4),1,(Holidays!$A$1:$A$248)),0))*$M13,"")</f>
        <v>0</v>
      </c>
      <c r="AP13" s="190">
        <f ca="1">IFERROR((IF(AND($J13&gt;AO$4,$J13&lt;=AP$4,$K13&lt;=AP$4),NETWORKDAYS.INTL($J13,$K13,1,(Holidays!$A$1:$A$248)),0)+IF(AND($J13&gt;AO$4,$J13&lt;=AP$4,$K13&gt;AP$4),NETWORKDAYS.INTL($J13,(AP$4),1,(Holidays!$A$1:$A$248)),0)+IF(AND($J13&lt;AO$4,$K13&lt;AP$4,$K13&gt;AO$4),NETWORKDAYS.INTL(AO$4+1,$K13,1,(Holidays!$A$1:$A$248)),0)+IF(AND($J13&lt;=AO$4,$K13&gt;=AP$4,$K13&gt;AO$4),NETWORKDAYS.INTL(AO$4+1,(AP$4),1,(Holidays!$A$1:$A$248)),0))*$M13,"")</f>
        <v>0</v>
      </c>
      <c r="AQ13" s="192">
        <f ca="1">IFERROR((IF(AND($J13&gt;AP$4,$J13&lt;=AQ$4,$K13&lt;=AQ$4),NETWORKDAYS.INTL($J13,$K13,1,(Holidays!$A$1:$A$248)),0)+IF(AND($J13&gt;AP$4,$J13&lt;=AQ$4,$K13&gt;AQ$4),NETWORKDAYS.INTL($J13,(AQ$4),1,(Holidays!$A$1:$A$248)),0)+IF(AND($J13&lt;AP$4,$K13&lt;AQ$4,$K13&gt;AP$4),NETWORKDAYS.INTL(AP$4+1,$K13,1,(Holidays!$A$1:$A$248)),0)+IF(AND($J13&lt;=AP$4,$K13&gt;=AQ$4,$K13&gt;AP$4),NETWORKDAYS.INTL(AP$4+1,(AQ$4),1,(Holidays!$A$1:$A$248)),0))*$M13,"")</f>
        <v>0</v>
      </c>
      <c r="AR13" s="321">
        <f ca="1">IFERROR((IF(AND($J13&gt;AQ$4,$J13&lt;=AR$4,$K13&lt;=AR$4),NETWORKDAYS.INTL($J13,$K13,1,(Holidays!$A$1:$A$248)),0)+IF(AND($J13&gt;AQ$4,$J13&lt;=AR$4,$K13&gt;AR$4),NETWORKDAYS.INTL($J13,(AR$4),1,(Holidays!$A$1:$A$248)),0)+IF(AND($J13&lt;AQ$4,$K13&lt;AR$4,$K13&gt;AQ$4),NETWORKDAYS.INTL(AQ$4+1,$K13,1,(Holidays!$A$1:$A$248)),0)+IF(AND($J13&lt;=AQ$4,$K13&gt;=AR$4,$K13&gt;AQ$4),NETWORKDAYS.INTL(AQ$4+1,(AR$4),1,(Holidays!$A$1:$A$248)),0))*$M13,"")</f>
        <v>0</v>
      </c>
      <c r="AS13" s="190">
        <f ca="1">IFERROR((IF(AND($J13&gt;AR$4,$J13&lt;=AS$4,$K13&lt;=AS$4),NETWORKDAYS.INTL($J13,$K13,1,(Holidays!$A$1:$A$248)),0)+IF(AND($J13&gt;AR$4,$J13&lt;=AS$4,$K13&gt;AS$4),NETWORKDAYS.INTL($J13,(AS$4),1,(Holidays!$A$1:$A$248)),0)+IF(AND($J13&lt;AR$4,$K13&lt;AS$4,$K13&gt;AR$4),NETWORKDAYS.INTL(AR$4+1,$K13,1,(Holidays!$A$1:$A$248)),0)+IF(AND($J13&lt;=AR$4,$K13&gt;=AS$4,$K13&gt;AR$4),NETWORKDAYS.INTL(AR$4+1,(AS$4),1,(Holidays!$A$1:$A$248)),0))*$M13,"")</f>
        <v>0</v>
      </c>
      <c r="AT13" s="192">
        <f ca="1">IFERROR((IF(AND($J13&gt;AS$4,$J13&lt;=AT$4,$K13&lt;=AT$4),NETWORKDAYS.INTL($J13,$K13,1,(Holidays!$A$1:$A$248)),0)+IF(AND($J13&gt;AS$4,$J13&lt;=AT$4,$K13&gt;AT$4),NETWORKDAYS.INTL($J13,(AT$4),1,(Holidays!$A$1:$A$248)),0)+IF(AND($J13&lt;AS$4,$K13&lt;AT$4,$K13&gt;AS$4),NETWORKDAYS.INTL(AS$4+1,$K13,1,(Holidays!$A$1:$A$248)),0)+IF(AND($J13&lt;=AS$4,$K13&gt;=AT$4,$K13&gt;AS$4),NETWORKDAYS.INTL(AS$4+1,(AT$4),1,(Holidays!$A$1:$A$248)),0))*$M13,"")</f>
        <v>0</v>
      </c>
      <c r="AU13" s="321">
        <f ca="1">IFERROR((IF(AND($J13&gt;AT$4,$J13&lt;=AU$4,$K13&lt;=AU$4),NETWORKDAYS.INTL($J13,$K13,1,(Holidays!$A$1:$A$248)),0)+IF(AND($J13&gt;AT$4,$J13&lt;=AU$4,$K13&gt;AU$4),NETWORKDAYS.INTL($J13,(AU$4),1,(Holidays!$A$1:$A$248)),0)+IF(AND($J13&lt;AT$4,$K13&lt;AU$4,$K13&gt;AT$4),NETWORKDAYS.INTL(AT$4+1,$K13,1,(Holidays!$A$1:$A$248)),0)+IF(AND($J13&lt;=AT$4,$K13&gt;=AU$4,$K13&gt;AT$4),NETWORKDAYS.INTL(AT$4+1,(AU$4),1,(Holidays!$A$1:$A$248)),0))*$M13,"")</f>
        <v>0</v>
      </c>
      <c r="AV13" s="190">
        <f ca="1">IFERROR((IF(AND($J13&gt;AU$4,$J13&lt;=AV$4,$K13&lt;=AV$4),NETWORKDAYS.INTL($J13,$K13,1,(Holidays!$A$1:$A$248)),0)+IF(AND($J13&gt;AU$4,$J13&lt;=AV$4,$K13&gt;AV$4),NETWORKDAYS.INTL($J13,(AV$4),1,(Holidays!$A$1:$A$248)),0)+IF(AND($J13&lt;AU$4,$K13&lt;AV$4,$K13&gt;AU$4),NETWORKDAYS.INTL(AU$4+1,$K13,1,(Holidays!$A$1:$A$248)),0)+IF(AND($J13&lt;=AU$4,$K13&gt;=AV$4,$K13&gt;AU$4),NETWORKDAYS.INTL(AU$4+1,(AV$4),1,(Holidays!$A$1:$A$248)),0))*$M13,"")</f>
        <v>0</v>
      </c>
      <c r="AW13" s="192">
        <f ca="1">IFERROR((IF(AND($J13&gt;AV$4,$J13&lt;=AW$4,$K13&lt;=AW$4),NETWORKDAYS.INTL($J13,$K13,1,(Holidays!$A$1:$A$248)),0)+IF(AND($J13&gt;AV$4,$J13&lt;=AW$4,$K13&gt;AW$4),NETWORKDAYS.INTL($J13,(AW$4),1,(Holidays!$A$1:$A$248)),0)+IF(AND($J13&lt;AV$4,$K13&lt;AW$4,$K13&gt;AV$4),NETWORKDAYS.INTL(AV$4+1,$K13,1,(Holidays!$A$1:$A$248)),0)+IF(AND($J13&lt;=AV$4,$K13&gt;=AW$4,$K13&gt;AV$4),NETWORKDAYS.INTL(AV$4+1,(AW$4),1,(Holidays!$A$1:$A$248)),0))*$M13,"")</f>
        <v>0</v>
      </c>
      <c r="AX13" s="321">
        <f ca="1">IFERROR((IF(AND($J13&gt;AW$4,$J13&lt;=AX$4,$K13&lt;=AX$4),NETWORKDAYS.INTL($J13,$K13,1,(Holidays!$A$1:$A$248)),0)+IF(AND($J13&gt;AW$4,$J13&lt;=AX$4,$K13&gt;AX$4),NETWORKDAYS.INTL($J13,(AX$4),1,(Holidays!$A$1:$A$248)),0)+IF(AND($J13&lt;AW$4,$K13&lt;AX$4,$K13&gt;AW$4),NETWORKDAYS.INTL(AW$4+1,$K13,1,(Holidays!$A$1:$A$248)),0)+IF(AND($J13&lt;=AW$4,$K13&gt;=AX$4,$K13&gt;AW$4),NETWORKDAYS.INTL(AW$4+1,(AX$4),1,(Holidays!$A$1:$A$248)),0))*$M13,"")</f>
        <v>0</v>
      </c>
      <c r="AY13" s="190">
        <f ca="1">IFERROR((IF(AND($J13&gt;AX$4,$J13&lt;=AY$4,$K13&lt;=AY$4),NETWORKDAYS.INTL($J13,$K13,1,(Holidays!$A$1:$A$248)),0)+IF(AND($J13&gt;AX$4,$J13&lt;=AY$4,$K13&gt;AY$4),NETWORKDAYS.INTL($J13,(AY$4),1,(Holidays!$A$1:$A$248)),0)+IF(AND($J13&lt;AX$4,$K13&lt;AY$4,$K13&gt;AX$4),NETWORKDAYS.INTL(AX$4+1,$K13,1,(Holidays!$A$1:$A$248)),0)+IF(AND($J13&lt;=AX$4,$K13&gt;=AY$4,$K13&gt;AX$4),NETWORKDAYS.INTL(AX$4+1,(AY$4),1,(Holidays!$A$1:$A$248)),0))*$M13,"")</f>
        <v>0</v>
      </c>
      <c r="AZ13" s="192">
        <f ca="1">IFERROR((IF(AND($J13&gt;AY$4,$J13&lt;=AZ$4,$K13&lt;=AZ$4),NETWORKDAYS.INTL($J13,$K13,1,(Holidays!$A$1:$A$248)),0)+IF(AND($J13&gt;AY$4,$J13&lt;=AZ$4,$K13&gt;AZ$4),NETWORKDAYS.INTL($J13,(AZ$4),1,(Holidays!$A$1:$A$248)),0)+IF(AND($J13&lt;AY$4,$K13&lt;AZ$4,$K13&gt;AY$4),NETWORKDAYS.INTL(AY$4+1,$K13,1,(Holidays!$A$1:$A$248)),0)+IF(AND($J13&lt;=AY$4,$K13&gt;=AZ$4,$K13&gt;AY$4),NETWORKDAYS.INTL(AY$4+1,(AZ$4),1,(Holidays!$A$1:$A$248)),0))*$M13,"")</f>
        <v>0</v>
      </c>
      <c r="BA13" s="321">
        <f ca="1">IFERROR((IF(AND($J13&gt;AZ$4,$J13&lt;=BA$4,$K13&lt;=BA$4),NETWORKDAYS.INTL($J13,$K13,1,(Holidays!$A$1:$A$248)),0)+IF(AND($J13&gt;AZ$4,$J13&lt;=BA$4,$K13&gt;BA$4),NETWORKDAYS.INTL($J13,(BA$4),1,(Holidays!$A$1:$A$248)),0)+IF(AND($J13&lt;AZ$4,$K13&lt;BA$4,$K13&gt;AZ$4),NETWORKDAYS.INTL(AZ$4+1,$K13,1,(Holidays!$A$1:$A$248)),0)+IF(AND($J13&lt;=AZ$4,$K13&gt;=BA$4,$K13&gt;AZ$4),NETWORKDAYS.INTL(AZ$4+1,(BA$4),1,(Holidays!$A$1:$A$248)),0))*$M13,"")</f>
        <v>0</v>
      </c>
      <c r="BB13" s="190">
        <f ca="1">IFERROR((IF(AND($J13&gt;BA$4,$J13&lt;=BB$4,$K13&lt;=BB$4),NETWORKDAYS.INTL($J13,$K13,1,(Holidays!$A$1:$A$248)),0)+IF(AND($J13&gt;BA$4,$J13&lt;=BB$4,$K13&gt;BB$4),NETWORKDAYS.INTL($J13,(BB$4),1,(Holidays!$A$1:$A$248)),0)+IF(AND($J13&lt;BA$4,$K13&lt;BB$4,$K13&gt;BA$4),NETWORKDAYS.INTL(BA$4+1,$K13,1,(Holidays!$A$1:$A$248)),0)+IF(AND($J13&lt;=BA$4,$K13&gt;=BB$4,$K13&gt;BA$4),NETWORKDAYS.INTL(BA$4+1,(BB$4),1,(Holidays!$A$1:$A$248)),0))*$M13,"")</f>
        <v>0</v>
      </c>
      <c r="BC13" s="192">
        <f ca="1">IFERROR((IF(AND($J13&gt;BB$4,$J13&lt;=BC$4,$K13&lt;=BC$4),NETWORKDAYS.INTL($J13,$K13,1,(Holidays!$A$1:$A$248)),0)+IF(AND($J13&gt;BB$4,$J13&lt;=BC$4,$K13&gt;BC$4),NETWORKDAYS.INTL($J13,(BC$4),1,(Holidays!$A$1:$A$248)),0)+IF(AND($J13&lt;BB$4,$K13&lt;BC$4,$K13&gt;BB$4),NETWORKDAYS.INTL(BB$4+1,$K13,1,(Holidays!$A$1:$A$248)),0)+IF(AND($J13&lt;=BB$4,$K13&gt;=BC$4,$K13&gt;BB$4),NETWORKDAYS.INTL(BB$4+1,(BC$4),1,(Holidays!$A$1:$A$248)),0))*$M13,"")</f>
        <v>0</v>
      </c>
      <c r="BD13" s="321">
        <f ca="1">IFERROR((IF(AND($J13&gt;BC$4,$J13&lt;=BD$4,$K13&lt;=BD$4),NETWORKDAYS.INTL($J13,$K13,1,(Holidays!$A$1:$A$248)),0)+IF(AND($J13&gt;BC$4,$J13&lt;=BD$4,$K13&gt;BD$4),NETWORKDAYS.INTL($J13,(BD$4),1,(Holidays!$A$1:$A$248)),0)+IF(AND($J13&lt;BC$4,$K13&lt;BD$4,$K13&gt;BC$4),NETWORKDAYS.INTL(BC$4+1,$K13,1,(Holidays!$A$1:$A$248)),0)+IF(AND($J13&lt;=BC$4,$K13&gt;=BD$4,$K13&gt;BC$4),NETWORKDAYS.INTL(BC$4+1,(BD$4),1,(Holidays!$A$1:$A$248)),0))*$M13,"")</f>
        <v>0</v>
      </c>
      <c r="BE13" s="190">
        <f ca="1">IFERROR((IF(AND($J13&gt;BD$4,$J13&lt;=BE$4,$K13&lt;=BE$4),NETWORKDAYS.INTL($J13,$K13,1,(Holidays!$A$1:$A$248)),0)+IF(AND($J13&gt;BD$4,$J13&lt;=BE$4,$K13&gt;BE$4),NETWORKDAYS.INTL($J13,(BE$4),1,(Holidays!$A$1:$A$248)),0)+IF(AND($J13&lt;BD$4,$K13&lt;BE$4,$K13&gt;BD$4),NETWORKDAYS.INTL(BD$4+1,$K13,1,(Holidays!$A$1:$A$248)),0)+IF(AND($J13&lt;=BD$4,$K13&gt;=BE$4,$K13&gt;BD$4),NETWORKDAYS.INTL(BD$4+1,(BE$4),1,(Holidays!$A$1:$A$248)),0))*$M13,"")</f>
        <v>0</v>
      </c>
      <c r="BF13" s="192">
        <f ca="1">IFERROR((IF(AND($J13&gt;BE$4,$J13&lt;=BF$4,$K13&lt;=BF$4),NETWORKDAYS.INTL($J13,$K13,1,(Holidays!$A$1:$A$248)),0)+IF(AND($J13&gt;BE$4,$J13&lt;=BF$4,$K13&gt;BF$4),NETWORKDAYS.INTL($J13,(BF$4),1,(Holidays!$A$1:$A$248)),0)+IF(AND($J13&lt;BE$4,$K13&lt;BF$4,$K13&gt;BE$4),NETWORKDAYS.INTL(BE$4+1,$K13,1,(Holidays!$A$1:$A$248)),0)+IF(AND($J13&lt;=BE$4,$K13&gt;=BF$4,$K13&gt;BE$4),NETWORKDAYS.INTL(BE$4+1,(BF$4),1,(Holidays!$A$1:$A$248)),0))*$M13,"")</f>
        <v>0</v>
      </c>
      <c r="BG13" s="321">
        <f ca="1">IFERROR((IF(AND($J13&gt;BF$4,$J13&lt;=BG$4,$K13&lt;=BG$4),NETWORKDAYS.INTL($J13,$K13,1,(Holidays!$A$1:$A$248)),0)+IF(AND($J13&gt;BF$4,$J13&lt;=BG$4,$K13&gt;BG$4),NETWORKDAYS.INTL($J13,(BG$4),1,(Holidays!$A$1:$A$248)),0)+IF(AND($J13&lt;BF$4,$K13&lt;BG$4,$K13&gt;BF$4),NETWORKDAYS.INTL(BF$4+1,$K13,1,(Holidays!$A$1:$A$248)),0)+IF(AND($J13&lt;=BF$4,$K13&gt;=BG$4,$K13&gt;BF$4),NETWORKDAYS.INTL(BF$4+1,(BG$4),1,(Holidays!$A$1:$A$248)),0))*$M13,"")</f>
        <v>0</v>
      </c>
      <c r="BH13" s="190">
        <f ca="1">IFERROR((IF(AND($J13&gt;BG$4,$J13&lt;=BH$4,$K13&lt;=BH$4),NETWORKDAYS.INTL($J13,$K13,1,(Holidays!$A$1:$A$248)),0)+IF(AND($J13&gt;BG$4,$J13&lt;=BH$4,$K13&gt;BH$4),NETWORKDAYS.INTL($J13,(BH$4),1,(Holidays!$A$1:$A$248)),0)+IF(AND($J13&lt;BG$4,$K13&lt;BH$4,$K13&gt;BG$4),NETWORKDAYS.INTL(BG$4+1,$K13,1,(Holidays!$A$1:$A$248)),0)+IF(AND($J13&lt;=BG$4,$K13&gt;=BH$4,$K13&gt;BG$4),NETWORKDAYS.INTL(BG$4+1,(BH$4),1,(Holidays!$A$1:$A$248)),0))*$M13,"")</f>
        <v>0</v>
      </c>
      <c r="BI13" s="192">
        <f ca="1">IFERROR((IF(AND($J13&gt;BH$4,$J13&lt;=BI$4,$K13&lt;=BI$4),NETWORKDAYS.INTL($J13,$K13,1,(Holidays!$A$1:$A$248)),0)+IF(AND($J13&gt;BH$4,$J13&lt;=BI$4,$K13&gt;BI$4),NETWORKDAYS.INTL($J13,(BI$4),1,(Holidays!$A$1:$A$248)),0)+IF(AND($J13&lt;BH$4,$K13&lt;BI$4,$K13&gt;BH$4),NETWORKDAYS.INTL(BH$4+1,$K13,1,(Holidays!$A$1:$A$248)),0)+IF(AND($J13&lt;=BH$4,$K13&gt;=BI$4,$K13&gt;BH$4),NETWORKDAYS.INTL(BH$4+1,(BI$4),1,(Holidays!$A$1:$A$248)),0))*$M13,"")</f>
        <v>0</v>
      </c>
      <c r="BJ13" s="321">
        <f ca="1">IFERROR((IF(AND($J13&gt;BI$4,$J13&lt;=BJ$4,$K13&lt;=BJ$4),NETWORKDAYS.INTL($J13,$K13,1,(Holidays!$A$1:$A$248)),0)+IF(AND($J13&gt;BI$4,$J13&lt;=BJ$4,$K13&gt;BJ$4),NETWORKDAYS.INTL($J13,(BJ$4),1,(Holidays!$A$1:$A$248)),0)+IF(AND($J13&lt;BI$4,$K13&lt;BJ$4,$K13&gt;BI$4),NETWORKDAYS.INTL(BI$4+1,$K13,1,(Holidays!$A$1:$A$248)),0)+IF(AND($J13&lt;=BI$4,$K13&gt;=BJ$4,$K13&gt;BI$4),NETWORKDAYS.INTL(BI$4+1,(BJ$4),1,(Holidays!$A$1:$A$248)),0))*$M13,"")</f>
        <v>0</v>
      </c>
      <c r="BK13" s="190">
        <f ca="1">IFERROR((IF(AND($J13&gt;BJ$4,$J13&lt;=BK$4,$K13&lt;=BK$4),NETWORKDAYS.INTL($J13,$K13,1,(Holidays!$A$1:$A$248)),0)+IF(AND($J13&gt;BJ$4,$J13&lt;=BK$4,$K13&gt;BK$4),NETWORKDAYS.INTL($J13,(BK$4),1,(Holidays!$A$1:$A$248)),0)+IF(AND($J13&lt;BJ$4,$K13&lt;BK$4,$K13&gt;BJ$4),NETWORKDAYS.INTL(BJ$4+1,$K13,1,(Holidays!$A$1:$A$248)),0)+IF(AND($J13&lt;=BJ$4,$K13&gt;=BK$4,$K13&gt;BJ$4),NETWORKDAYS.INTL(BJ$4+1,(BK$4),1,(Holidays!$A$1:$A$248)),0))*$M13,"")</f>
        <v>0</v>
      </c>
      <c r="BL13" s="192">
        <f ca="1">IFERROR((IF(AND($J13&gt;BK$4,$J13&lt;=BL$4,$K13&lt;=BL$4),NETWORKDAYS.INTL($J13,$K13,1,(Holidays!$A$1:$A$248)),0)+IF(AND($J13&gt;BK$4,$J13&lt;=BL$4,$K13&gt;BL$4),NETWORKDAYS.INTL($J13,(BL$4),1,(Holidays!$A$1:$A$248)),0)+IF(AND($J13&lt;BK$4,$K13&lt;BL$4,$K13&gt;BK$4),NETWORKDAYS.INTL(BK$4+1,$K13,1,(Holidays!$A$1:$A$248)),0)+IF(AND($J13&lt;=BK$4,$K13&gt;=BL$4,$K13&gt;BK$4),NETWORKDAYS.INTL(BK$4+1,(BL$4),1,(Holidays!$A$1:$A$248)),0))*$M13,"")</f>
        <v>0</v>
      </c>
      <c r="BM13" s="321">
        <f ca="1">IFERROR((IF(AND($J13&gt;BL$4,$J13&lt;=BM$4,$K13&lt;=BM$4),NETWORKDAYS.INTL($J13,$K13,1,(Holidays!$A$1:$A$248)),0)+IF(AND($J13&gt;BL$4,$J13&lt;=BM$4,$K13&gt;BM$4),NETWORKDAYS.INTL($J13,(BM$4),1,(Holidays!$A$1:$A$248)),0)+IF(AND($J13&lt;BL$4,$K13&lt;BM$4,$K13&gt;BL$4),NETWORKDAYS.INTL(BL$4+1,$K13,1,(Holidays!$A$1:$A$248)),0)+IF(AND($J13&lt;=BL$4,$K13&gt;=BM$4,$K13&gt;BL$4),NETWORKDAYS.INTL(BL$4+1,(BM$4),1,(Holidays!$A$1:$A$248)),0))*$M13,"")</f>
        <v>0</v>
      </c>
      <c r="BN13" s="190">
        <f ca="1">IFERROR((IF(AND($J13&gt;BM$4,$J13&lt;=BN$4,$K13&lt;=BN$4),NETWORKDAYS.INTL($J13,$K13,1,(Holidays!$A$1:$A$248)),0)+IF(AND($J13&gt;BM$4,$J13&lt;=BN$4,$K13&gt;BN$4),NETWORKDAYS.INTL($J13,(BN$4),1,(Holidays!$A$1:$A$248)),0)+IF(AND($J13&lt;BM$4,$K13&lt;BN$4,$K13&gt;BM$4),NETWORKDAYS.INTL(BM$4+1,$K13,1,(Holidays!$A$1:$A$248)),0)+IF(AND($J13&lt;=BM$4,$K13&gt;=BN$4,$K13&gt;BM$4),NETWORKDAYS.INTL(BM$4+1,(BN$4),1,(Holidays!$A$1:$A$248)),0))*$M13,"")</f>
        <v>0</v>
      </c>
      <c r="BO13" s="192">
        <f ca="1">IFERROR((IF(AND($J13&gt;BN$4,$J13&lt;=BO$4,$K13&lt;=BO$4),NETWORKDAYS.INTL($J13,$K13,1,(Holidays!$A$1:$A$248)),0)+IF(AND($J13&gt;BN$4,$J13&lt;=BO$4,$K13&gt;BO$4),NETWORKDAYS.INTL($J13,(BO$4),1,(Holidays!$A$1:$A$248)),0)+IF(AND($J13&lt;BN$4,$K13&lt;BO$4,$K13&gt;BN$4),NETWORKDAYS.INTL(BN$4+1,$K13,1,(Holidays!$A$1:$A$248)),0)+IF(AND($J13&lt;=BN$4,$K13&gt;=BO$4,$K13&gt;BN$4),NETWORKDAYS.INTL(BN$4+1,(BO$4),1,(Holidays!$A$1:$A$248)),0))*$M13,"")</f>
        <v>0</v>
      </c>
      <c r="BP13" s="321">
        <f ca="1">IFERROR((IF(AND($J13&gt;BO$4,$J13&lt;=BP$4,$K13&lt;=BP$4),NETWORKDAYS.INTL($J13,$K13,1,(Holidays!$A$1:$A$248)),0)+IF(AND($J13&gt;BO$4,$J13&lt;=BP$4,$K13&gt;BP$4),NETWORKDAYS.INTL($J13,(BP$4),1,(Holidays!$A$1:$A$248)),0)+IF(AND($J13&lt;BO$4,$K13&lt;BP$4,$K13&gt;BO$4),NETWORKDAYS.INTL(BO$4+1,$K13,1,(Holidays!$A$1:$A$248)),0)+IF(AND($J13&lt;=BO$4,$K13&gt;=BP$4,$K13&gt;BO$4),NETWORKDAYS.INTL(BO$4+1,(BP$4),1,(Holidays!$A$1:$A$248)),0))*$M13,"")</f>
        <v>0</v>
      </c>
      <c r="BQ13" s="190">
        <f ca="1">IFERROR((IF(AND($J13&gt;BP$4,$J13&lt;=BQ$4,$K13&lt;=BQ$4),NETWORKDAYS.INTL($J13,$K13,1,(Holidays!$A$1:$A$248)),0)+IF(AND($J13&gt;BP$4,$J13&lt;=BQ$4,$K13&gt;BQ$4),NETWORKDAYS.INTL($J13,(BQ$4),1,(Holidays!$A$1:$A$248)),0)+IF(AND($J13&lt;BP$4,$K13&lt;BQ$4,$K13&gt;BP$4),NETWORKDAYS.INTL(BP$4+1,$K13,1,(Holidays!$A$1:$A$248)),0)+IF(AND($J13&lt;=BP$4,$K13&gt;=BQ$4,$K13&gt;BP$4),NETWORKDAYS.INTL(BP$4+1,(BQ$4),1,(Holidays!$A$1:$A$248)),0))*$M13,"")</f>
        <v>0</v>
      </c>
      <c r="BR13" s="192">
        <f ca="1">IFERROR((IF(AND($J13&gt;BQ$4,$J13&lt;=BR$4,$K13&lt;=BR$4),NETWORKDAYS.INTL($J13,$K13,1,(Holidays!$A$1:$A$248)),0)+IF(AND($J13&gt;BQ$4,$J13&lt;=BR$4,$K13&gt;BR$4),NETWORKDAYS.INTL($J13,(BR$4),1,(Holidays!$A$1:$A$248)),0)+IF(AND($J13&lt;BQ$4,$K13&lt;BR$4,$K13&gt;BQ$4),NETWORKDAYS.INTL(BQ$4+1,$K13,1,(Holidays!$A$1:$A$248)),0)+IF(AND($J13&lt;=BQ$4,$K13&gt;=BR$4,$K13&gt;BQ$4),NETWORKDAYS.INTL(BQ$4+1,(BR$4),1,(Holidays!$A$1:$A$248)),0))*$M13,"")</f>
        <v>0</v>
      </c>
      <c r="BS13" s="321">
        <f ca="1">IFERROR((IF(AND($J13&gt;BR$4,$J13&lt;=BS$4,$K13&lt;=BS$4),NETWORKDAYS.INTL($J13,$K13,1,(Holidays!$A$1:$A$248)),0)+IF(AND($J13&gt;BR$4,$J13&lt;=BS$4,$K13&gt;BS$4),NETWORKDAYS.INTL($J13,(BS$4),1,(Holidays!$A$1:$A$248)),0)+IF(AND($J13&lt;BR$4,$K13&lt;BS$4,$K13&gt;BR$4),NETWORKDAYS.INTL(BR$4+1,$K13,1,(Holidays!$A$1:$A$248)),0)+IF(AND($J13&lt;=BR$4,$K13&gt;=BS$4,$K13&gt;BR$4),NETWORKDAYS.INTL(BR$4+1,(BS$4),1,(Holidays!$A$1:$A$248)),0))*$M13,"")</f>
        <v>0</v>
      </c>
      <c r="BT13" s="190">
        <f ca="1">IFERROR((IF(AND($J13&gt;BS$4,$J13&lt;=BT$4,$K13&lt;=BT$4),NETWORKDAYS.INTL($J13,$K13,1,(Holidays!$A$1:$A$248)),0)+IF(AND($J13&gt;BS$4,$J13&lt;=BT$4,$K13&gt;BT$4),NETWORKDAYS.INTL($J13,(BT$4),1,(Holidays!$A$1:$A$248)),0)+IF(AND($J13&lt;BS$4,$K13&lt;BT$4,$K13&gt;BS$4),NETWORKDAYS.INTL(BS$4+1,$K13,1,(Holidays!$A$1:$A$248)),0)+IF(AND($J13&lt;=BS$4,$K13&gt;=BT$4,$K13&gt;BS$4),NETWORKDAYS.INTL(BS$4+1,(BT$4),1,(Holidays!$A$1:$A$248)),0))*$M13,"")</f>
        <v>0</v>
      </c>
      <c r="BU13" s="192">
        <f ca="1">IFERROR((IF(AND($J13&gt;BT$4,$J13&lt;=BU$4,$K13&lt;=BU$4),NETWORKDAYS.INTL($J13,$K13,1,(Holidays!$A$1:$A$248)),0)+IF(AND($J13&gt;BT$4,$J13&lt;=BU$4,$K13&gt;BU$4),NETWORKDAYS.INTL($J13,(BU$4),1,(Holidays!$A$1:$A$248)),0)+IF(AND($J13&lt;BT$4,$K13&lt;BU$4,$K13&gt;BT$4),NETWORKDAYS.INTL(BT$4+1,$K13,1,(Holidays!$A$1:$A$248)),0)+IF(AND($J13&lt;=BT$4,$K13&gt;=BU$4,$K13&gt;BT$4),NETWORKDAYS.INTL(BT$4+1,(BU$4),1,(Holidays!$A$1:$A$248)),0))*$M13,"")</f>
        <v>0</v>
      </c>
      <c r="BV13" s="321">
        <f ca="1">IFERROR((IF(AND($J13&gt;BU$4,$J13&lt;=BV$4,$K13&lt;=BV$4),NETWORKDAYS.INTL($J13,$K13,1,(Holidays!$A$1:$A$248)),0)+IF(AND($J13&gt;BU$4,$J13&lt;=BV$4,$K13&gt;BV$4),NETWORKDAYS.INTL($J13,(BV$4),1,(Holidays!$A$1:$A$248)),0)+IF(AND($J13&lt;BU$4,$K13&lt;BV$4,$K13&gt;BU$4),NETWORKDAYS.INTL(BU$4+1,$K13,1,(Holidays!$A$1:$A$248)),0)+IF(AND($J13&lt;=BU$4,$K13&gt;=BV$4,$K13&gt;BU$4),NETWORKDAYS.INTL(BU$4+1,(BV$4),1,(Holidays!$A$1:$A$248)),0))*$M13,"")</f>
        <v>0</v>
      </c>
      <c r="BW13" s="190">
        <f ca="1">IFERROR((IF(AND($J13&gt;BV$4,$J13&lt;=BW$4,$K13&lt;=BW$4),NETWORKDAYS.INTL($J13,$K13,1,(Holidays!$A$1:$A$248)),0)+IF(AND($J13&gt;BV$4,$J13&lt;=BW$4,$K13&gt;BW$4),NETWORKDAYS.INTL($J13,(BW$4),1,(Holidays!$A$1:$A$248)),0)+IF(AND($J13&lt;BV$4,$K13&lt;BW$4,$K13&gt;BV$4),NETWORKDAYS.INTL(BV$4+1,$K13,1,(Holidays!$A$1:$A$248)),0)+IF(AND($J13&lt;=BV$4,$K13&gt;=BW$4,$K13&gt;BV$4),NETWORKDAYS.INTL(BV$4+1,(BW$4),1,(Holidays!$A$1:$A$248)),0))*$M13,"")</f>
        <v>0</v>
      </c>
      <c r="BX13" s="192">
        <f ca="1">IFERROR((IF(AND($J13&gt;BW$4,$J13&lt;=BX$4,$K13&lt;=BX$4),NETWORKDAYS.INTL($J13,$K13,1,(Holidays!$A$1:$A$248)),0)+IF(AND($J13&gt;BW$4,$J13&lt;=BX$4,$K13&gt;BX$4),NETWORKDAYS.INTL($J13,(BX$4),1,(Holidays!$A$1:$A$248)),0)+IF(AND($J13&lt;BW$4,$K13&lt;BX$4,$K13&gt;BW$4),NETWORKDAYS.INTL(BW$4+1,$K13,1,(Holidays!$A$1:$A$248)),0)+IF(AND($J13&lt;=BW$4,$K13&gt;=BX$4,$K13&gt;BW$4),NETWORKDAYS.INTL(BW$4+1,(BX$4),1,(Holidays!$A$1:$A$248)),0))*$M13,"")</f>
        <v>0</v>
      </c>
      <c r="BY13" s="321">
        <f ca="1">IFERROR((IF(AND($J13&gt;BX$4,$J13&lt;=BY$4,$K13&lt;=BY$4),NETWORKDAYS.INTL($J13,$K13,1,(Holidays!$A$1:$A$248)),0)+IF(AND($J13&gt;BX$4,$J13&lt;=BY$4,$K13&gt;BY$4),NETWORKDAYS.INTL($J13,(BY$4),1,(Holidays!$A$1:$A$248)),0)+IF(AND($J13&lt;BX$4,$K13&lt;BY$4,$K13&gt;BX$4),NETWORKDAYS.INTL(BX$4+1,$K13,1,(Holidays!$A$1:$A$248)),0)+IF(AND($J13&lt;=BX$4,$K13&gt;=BY$4,$K13&gt;BX$4),NETWORKDAYS.INTL(BX$4+1,(BY$4),1,(Holidays!$A$1:$A$248)),0))*$M13,"")</f>
        <v>0</v>
      </c>
      <c r="BZ13" s="190">
        <f ca="1">IFERROR((IF(AND($J13&gt;BY$4,$J13&lt;=BZ$4,$K13&lt;=BZ$4),NETWORKDAYS.INTL($J13,$K13,1,(Holidays!$A$1:$A$248)),0)+IF(AND($J13&gt;BY$4,$J13&lt;=BZ$4,$K13&gt;BZ$4),NETWORKDAYS.INTL($J13,(BZ$4),1,(Holidays!$A$1:$A$248)),0)+IF(AND($J13&lt;BY$4,$K13&lt;BZ$4,$K13&gt;BY$4),NETWORKDAYS.INTL(BY$4+1,$K13,1,(Holidays!$A$1:$A$248)),0)+IF(AND($J13&lt;=BY$4,$K13&gt;=BZ$4,$K13&gt;BY$4),NETWORKDAYS.INTL(BY$4+1,(BZ$4),1,(Holidays!$A$1:$A$248)),0))*$M13,"")</f>
        <v>0</v>
      </c>
      <c r="CA13" s="192">
        <f ca="1">IFERROR((IF(AND($J13&gt;BZ$4,$J13&lt;=CA$4,$K13&lt;=CA$4),NETWORKDAYS.INTL($J13,$K13,1,(Holidays!$A$1:$A$248)),0)+IF(AND($J13&gt;BZ$4,$J13&lt;=CA$4,$K13&gt;CA$4),NETWORKDAYS.INTL($J13,(CA$4),1,(Holidays!$A$1:$A$248)),0)+IF(AND($J13&lt;BZ$4,$K13&lt;CA$4,$K13&gt;BZ$4),NETWORKDAYS.INTL(BZ$4+1,$K13,1,(Holidays!$A$1:$A$248)),0)+IF(AND($J13&lt;=BZ$4,$K13&gt;=CA$4,$K13&gt;BZ$4),NETWORKDAYS.INTL(BZ$4+1,(CA$4),1,(Holidays!$A$1:$A$248)),0))*$M13,"")</f>
        <v>0</v>
      </c>
      <c r="CB13" s="321">
        <f ca="1">IFERROR((IF(AND($J13&gt;CA$4,$J13&lt;=CB$4,$K13&lt;=CB$4),NETWORKDAYS.INTL($J13,$K13,1,(Holidays!$A$1:$A$248)),0)+IF(AND($J13&gt;CA$4,$J13&lt;=CB$4,$K13&gt;CB$4),NETWORKDAYS.INTL($J13,(CB$4),1,(Holidays!$A$1:$A$248)),0)+IF(AND($J13&lt;CA$4,$K13&lt;CB$4,$K13&gt;CA$4),NETWORKDAYS.INTL(CA$4+1,$K13,1,(Holidays!$A$1:$A$248)),0)+IF(AND($J13&lt;=CA$4,$K13&gt;=CB$4,$K13&gt;CA$4),NETWORKDAYS.INTL(CA$4+1,(CB$4),1,(Holidays!$A$1:$A$248)),0))*$M13,"")</f>
        <v>0</v>
      </c>
      <c r="CC13" s="190">
        <f ca="1">IFERROR((IF(AND($J13&gt;CB$4,$J13&lt;=CC$4,$K13&lt;=CC$4),NETWORKDAYS.INTL($J13,$K13,1,(Holidays!$A$1:$A$248)),0)+IF(AND($J13&gt;CB$4,$J13&lt;=CC$4,$K13&gt;CC$4),NETWORKDAYS.INTL($J13,(CC$4),1,(Holidays!$A$1:$A$248)),0)+IF(AND($J13&lt;CB$4,$K13&lt;CC$4,$K13&gt;CB$4),NETWORKDAYS.INTL(CB$4+1,$K13,1,(Holidays!$A$1:$A$248)),0)+IF(AND($J13&lt;=CB$4,$K13&gt;=CC$4,$K13&gt;CB$4),NETWORKDAYS.INTL(CB$4+1,(CC$4),1,(Holidays!$A$1:$A$248)),0))*$M13,"")</f>
        <v>0</v>
      </c>
      <c r="CD13" s="192">
        <f ca="1">IFERROR((IF(AND($J13&gt;CC$4,$J13&lt;=CD$4,$K13&lt;=CD$4),NETWORKDAYS.INTL($J13,$K13,1,(Holidays!$A$1:$A$248)),0)+IF(AND($J13&gt;CC$4,$J13&lt;=CD$4,$K13&gt;CD$4),NETWORKDAYS.INTL($J13,(CD$4),1,(Holidays!$A$1:$A$248)),0)+IF(AND($J13&lt;CC$4,$K13&lt;CD$4,$K13&gt;CC$4),NETWORKDAYS.INTL(CC$4+1,$K13,1,(Holidays!$A$1:$A$248)),0)+IF(AND($J13&lt;=CC$4,$K13&gt;=CD$4,$K13&gt;CC$4),NETWORKDAYS.INTL(CC$4+1,(CD$4),1,(Holidays!$A$1:$A$248)),0))*$M13,"")</f>
        <v>0</v>
      </c>
      <c r="CE13" s="321">
        <f ca="1">IFERROR((IF(AND($J13&gt;CD$4,$J13&lt;=CE$4,$K13&lt;=CE$4),NETWORKDAYS.INTL($J13,$K13,1,(Holidays!$A$1:$A$248)),0)+IF(AND($J13&gt;CD$4,$J13&lt;=CE$4,$K13&gt;CE$4),NETWORKDAYS.INTL($J13,(CE$4),1,(Holidays!$A$1:$A$248)),0)+IF(AND($J13&lt;CD$4,$K13&lt;CE$4,$K13&gt;CD$4),NETWORKDAYS.INTL(CD$4+1,$K13,1,(Holidays!$A$1:$A$248)),0)+IF(AND($J13&lt;=CD$4,$K13&gt;=CE$4,$K13&gt;CD$4),NETWORKDAYS.INTL(CD$4+1,(CE$4),1,(Holidays!$A$1:$A$248)),0))*$M13,"")</f>
        <v>0</v>
      </c>
      <c r="CF13" s="190">
        <f ca="1">IFERROR((IF(AND($J13&gt;CE$4,$J13&lt;=CF$4,$K13&lt;=CF$4),NETWORKDAYS.INTL($J13,$K13,1,(Holidays!$A$1:$A$248)),0)+IF(AND($J13&gt;CE$4,$J13&lt;=CF$4,$K13&gt;CF$4),NETWORKDAYS.INTL($J13,(CF$4),1,(Holidays!$A$1:$A$248)),0)+IF(AND($J13&lt;CE$4,$K13&lt;CF$4,$K13&gt;CE$4),NETWORKDAYS.INTL(CE$4+1,$K13,1,(Holidays!$A$1:$A$248)),0)+IF(AND($J13&lt;=CE$4,$K13&gt;=CF$4,$K13&gt;CE$4),NETWORKDAYS.INTL(CE$4+1,(CF$4),1,(Holidays!$A$1:$A$248)),0))*$M13,"")</f>
        <v>0</v>
      </c>
      <c r="CG13" s="192">
        <f ca="1">IFERROR((IF(AND($J13&gt;CF$4,$J13&lt;=CG$4,$K13&lt;=CG$4),NETWORKDAYS.INTL($J13,$K13,1,(Holidays!$A$1:$A$248)),0)+IF(AND($J13&gt;CF$4,$J13&lt;=CG$4,$K13&gt;CG$4),NETWORKDAYS.INTL($J13,(CG$4),1,(Holidays!$A$1:$A$248)),0)+IF(AND($J13&lt;CF$4,$K13&lt;CG$4,$K13&gt;CF$4),NETWORKDAYS.INTL(CF$4+1,$K13,1,(Holidays!$A$1:$A$248)),0)+IF(AND($J13&lt;=CF$4,$K13&gt;=CG$4,$K13&gt;CF$4),NETWORKDAYS.INTL(CF$4+1,(CG$4),1,(Holidays!$A$1:$A$248)),0))*$M13,"")</f>
        <v>0</v>
      </c>
      <c r="CH13" s="321">
        <f ca="1">IFERROR((IF(AND($J13&gt;CG$4,$J13&lt;=CH$4,$K13&lt;=CH$4),NETWORKDAYS.INTL($J13,$K13,1,(Holidays!$A$1:$A$248)),0)+IF(AND($J13&gt;CG$4,$J13&lt;=CH$4,$K13&gt;CH$4),NETWORKDAYS.INTL($J13,(CH$4),1,(Holidays!$A$1:$A$248)),0)+IF(AND($J13&lt;CG$4,$K13&lt;CH$4,$K13&gt;CG$4),NETWORKDAYS.INTL(CG$4+1,$K13,1,(Holidays!$A$1:$A$248)),0)+IF(AND($J13&lt;=CG$4,$K13&gt;=CH$4,$K13&gt;CG$4),NETWORKDAYS.INTL(CG$4+1,(CH$4),1,(Holidays!$A$1:$A$248)),0))*$M13,"")</f>
        <v>0</v>
      </c>
      <c r="CI13" s="190">
        <f ca="1">IFERROR((IF(AND($J13&gt;CH$4,$J13&lt;=CI$4,$K13&lt;=CI$4),NETWORKDAYS.INTL($J13,$K13,1,(Holidays!$A$1:$A$248)),0)+IF(AND($J13&gt;CH$4,$J13&lt;=CI$4,$K13&gt;CI$4),NETWORKDAYS.INTL($J13,(CI$4),1,(Holidays!$A$1:$A$248)),0)+IF(AND($J13&lt;CH$4,$K13&lt;CI$4,$K13&gt;CH$4),NETWORKDAYS.INTL(CH$4+1,$K13,1,(Holidays!$A$1:$A$248)),0)+IF(AND($J13&lt;=CH$4,$K13&gt;=CI$4,$K13&gt;CH$4),NETWORKDAYS.INTL(CH$4+1,(CI$4),1,(Holidays!$A$1:$A$248)),0))*$M13,"")</f>
        <v>0</v>
      </c>
      <c r="CJ13" s="192">
        <f ca="1">IFERROR((IF(AND($J13&gt;CI$4,$J13&lt;=CJ$4,$K13&lt;=CJ$4),NETWORKDAYS.INTL($J13,$K13,1,(Holidays!$A$1:$A$248)),0)+IF(AND($J13&gt;CI$4,$J13&lt;=CJ$4,$K13&gt;CJ$4),NETWORKDAYS.INTL($J13,(CJ$4),1,(Holidays!$A$1:$A$248)),0)+IF(AND($J13&lt;CI$4,$K13&lt;CJ$4,$K13&gt;CI$4),NETWORKDAYS.INTL(CI$4+1,$K13,1,(Holidays!$A$1:$A$248)),0)+IF(AND($J13&lt;=CI$4,$K13&gt;=CJ$4,$K13&gt;CI$4),NETWORKDAYS.INTL(CI$4+1,(CJ$4),1,(Holidays!$A$1:$A$248)),0))*$M13,"")</f>
        <v>0</v>
      </c>
      <c r="CK13" s="321">
        <f ca="1">IFERROR((IF(AND($J13&gt;CJ$4,$J13&lt;=CK$4,$K13&lt;=CK$4),NETWORKDAYS.INTL($J13,$K13,1,(Holidays!$A$1:$A$248)),0)+IF(AND($J13&gt;CJ$4,$J13&lt;=CK$4,$K13&gt;CK$4),NETWORKDAYS.INTL($J13,(CK$4),1,(Holidays!$A$1:$A$248)),0)+IF(AND($J13&lt;CJ$4,$K13&lt;CK$4,$K13&gt;CJ$4),NETWORKDAYS.INTL(CJ$4+1,$K13,1,(Holidays!$A$1:$A$248)),0)+IF(AND($J13&lt;=CJ$4,$K13&gt;=CK$4,$K13&gt;CJ$4),NETWORKDAYS.INTL(CJ$4+1,(CK$4),1,(Holidays!$A$1:$A$248)),0))*$M13,"")</f>
        <v>0</v>
      </c>
      <c r="CL13" s="190">
        <f ca="1">IFERROR((IF(AND($J13&gt;CK$4,$J13&lt;=CL$4,$K13&lt;=CL$4),NETWORKDAYS.INTL($J13,$K13,1,(Holidays!$A$1:$A$248)),0)+IF(AND($J13&gt;CK$4,$J13&lt;=CL$4,$K13&gt;CL$4),NETWORKDAYS.INTL($J13,(CL$4),1,(Holidays!$A$1:$A$248)),0)+IF(AND($J13&lt;CK$4,$K13&lt;CL$4,$K13&gt;CK$4),NETWORKDAYS.INTL(CK$4+1,$K13,1,(Holidays!$A$1:$A$248)),0)+IF(AND($J13&lt;=CK$4,$K13&gt;=CL$4,$K13&gt;CK$4),NETWORKDAYS.INTL(CK$4+1,(CL$4),1,(Holidays!$A$1:$A$248)),0))*$M13,"")</f>
        <v>0</v>
      </c>
      <c r="CM13" s="192">
        <f ca="1">IFERROR((IF(AND($J13&gt;CL$4,$J13&lt;=CM$4,$K13&lt;=CM$4),NETWORKDAYS.INTL($J13,$K13,1,(Holidays!$A$1:$A$248)),0)+IF(AND($J13&gt;CL$4,$J13&lt;=CM$4,$K13&gt;CM$4),NETWORKDAYS.INTL($J13,(CM$4),1,(Holidays!$A$1:$A$248)),0)+IF(AND($J13&lt;CL$4,$K13&lt;CM$4,$K13&gt;CL$4),NETWORKDAYS.INTL(CL$4+1,$K13,1,(Holidays!$A$1:$A$248)),0)+IF(AND($J13&lt;=CL$4,$K13&gt;=CM$4,$K13&gt;CL$4),NETWORKDAYS.INTL(CL$4+1,(CM$4),1,(Holidays!$A$1:$A$248)),0))*$M13,"")</f>
        <v>0</v>
      </c>
      <c r="CN13" s="321">
        <f ca="1">IFERROR((IF(AND($J13&gt;CM$4,$J13&lt;=CN$4,$K13&lt;=CN$4),NETWORKDAYS.INTL($J13,$K13,1,(Holidays!$A$1:$A$248)),0)+IF(AND($J13&gt;CM$4,$J13&lt;=CN$4,$K13&gt;CN$4),NETWORKDAYS.INTL($J13,(CN$4),1,(Holidays!$A$1:$A$248)),0)+IF(AND($J13&lt;CM$4,$K13&lt;CN$4,$K13&gt;CM$4),NETWORKDAYS.INTL(CM$4+1,$K13,1,(Holidays!$A$1:$A$248)),0)+IF(AND($J13&lt;=CM$4,$K13&gt;=CN$4,$K13&gt;CM$4),NETWORKDAYS.INTL(CM$4+1,(CN$4),1,(Holidays!$A$1:$A$248)),0))*$M13,"")</f>
        <v>0</v>
      </c>
      <c r="CO13" s="190">
        <f ca="1">IFERROR((IF(AND($J13&gt;CN$4,$J13&lt;=CO$4,$K13&lt;=CO$4),NETWORKDAYS.INTL($J13,$K13,1,(Holidays!$A$1:$A$248)),0)+IF(AND($J13&gt;CN$4,$J13&lt;=CO$4,$K13&gt;CO$4),NETWORKDAYS.INTL($J13,(CO$4),1,(Holidays!$A$1:$A$248)),0)+IF(AND($J13&lt;CN$4,$K13&lt;CO$4,$K13&gt;CN$4),NETWORKDAYS.INTL(CN$4+1,$K13,1,(Holidays!$A$1:$A$248)),0)+IF(AND($J13&lt;=CN$4,$K13&gt;=CO$4,$K13&gt;CN$4),NETWORKDAYS.INTL(CN$4+1,(CO$4),1,(Holidays!$A$1:$A$248)),0))*$M13,"")</f>
        <v>0</v>
      </c>
      <c r="CP13" s="192">
        <f ca="1">IFERROR((IF(AND($J13&gt;CO$4,$J13&lt;=CP$4,$K13&lt;=CP$4),NETWORKDAYS.INTL($J13,$K13,1,(Holidays!$A$1:$A$248)),0)+IF(AND($J13&gt;CO$4,$J13&lt;=CP$4,$K13&gt;CP$4),NETWORKDAYS.INTL($J13,(CP$4),1,(Holidays!$A$1:$A$248)),0)+IF(AND($J13&lt;CO$4,$K13&lt;CP$4,$K13&gt;CO$4),NETWORKDAYS.INTL(CO$4+1,$K13,1,(Holidays!$A$1:$A$248)),0)+IF(AND($J13&lt;=CO$4,$K13&gt;=CP$4,$K13&gt;CO$4),NETWORKDAYS.INTL(CO$4+1,(CP$4),1,(Holidays!$A$1:$A$248)),0))*$M13,"")</f>
        <v>0</v>
      </c>
      <c r="CQ13" s="321">
        <f ca="1">IFERROR((IF(AND($J13&gt;CP$4,$J13&lt;=CQ$4,$K13&lt;=CQ$4),NETWORKDAYS.INTL($J13,$K13,1,(Holidays!$A$1:$A$248)),0)+IF(AND($J13&gt;CP$4,$J13&lt;=CQ$4,$K13&gt;CQ$4),NETWORKDAYS.INTL($J13,(CQ$4),1,(Holidays!$A$1:$A$248)),0)+IF(AND($J13&lt;CP$4,$K13&lt;CQ$4,$K13&gt;CP$4),NETWORKDAYS.INTL(CP$4+1,$K13,1,(Holidays!$A$1:$A$248)),0)+IF(AND($J13&lt;=CP$4,$K13&gt;=CQ$4,$K13&gt;CP$4),NETWORKDAYS.INTL(CP$4+1,(CQ$4),1,(Holidays!$A$1:$A$248)),0))*$M13,"")</f>
        <v>0</v>
      </c>
      <c r="CR13" s="190">
        <f ca="1">IFERROR((IF(AND($J13&gt;CQ$4,$J13&lt;=CR$4,$K13&lt;=CR$4),NETWORKDAYS.INTL($J13,$K13,1,(Holidays!$A$1:$A$248)),0)+IF(AND($J13&gt;CQ$4,$J13&lt;=CR$4,$K13&gt;CR$4),NETWORKDAYS.INTL($J13,(CR$4),1,(Holidays!$A$1:$A$248)),0)+IF(AND($J13&lt;CQ$4,$K13&lt;CR$4,$K13&gt;CQ$4),NETWORKDAYS.INTL(CQ$4+1,$K13,1,(Holidays!$A$1:$A$248)),0)+IF(AND($J13&lt;=CQ$4,$K13&gt;=CR$4,$K13&gt;CQ$4),NETWORKDAYS.INTL(CQ$4+1,(CR$4),1,(Holidays!$A$1:$A$248)),0))*$M13,"")</f>
        <v>0</v>
      </c>
      <c r="CS13" s="192">
        <f ca="1">IFERROR((IF(AND($J13&gt;CR$4,$J13&lt;=CS$4,$K13&lt;=CS$4),NETWORKDAYS.INTL($J13,$K13,1,(Holidays!$A$1:$A$248)),0)+IF(AND($J13&gt;CR$4,$J13&lt;=CS$4,$K13&gt;CS$4),NETWORKDAYS.INTL($J13,(CS$4),1,(Holidays!$A$1:$A$248)),0)+IF(AND($J13&lt;CR$4,$K13&lt;CS$4,$K13&gt;CR$4),NETWORKDAYS.INTL(CR$4+1,$K13,1,(Holidays!$A$1:$A$248)),0)+IF(AND($J13&lt;=CR$4,$K13&gt;=CS$4,$K13&gt;CR$4),NETWORKDAYS.INTL(CR$4+1,(CS$4),1,(Holidays!$A$1:$A$248)),0))*$M13,"")</f>
        <v>0</v>
      </c>
      <c r="CT13" s="321">
        <f ca="1">IFERROR((IF(AND($J13&gt;CS$4,$J13&lt;=CT$4,$K13&lt;=CT$4),NETWORKDAYS.INTL($J13,$K13,1,(Holidays!$A$1:$A$248)),0)+IF(AND($J13&gt;CS$4,$J13&lt;=CT$4,$K13&gt;CT$4),NETWORKDAYS.INTL($J13,(CT$4),1,(Holidays!$A$1:$A$248)),0)+IF(AND($J13&lt;CS$4,$K13&lt;CT$4,$K13&gt;CS$4),NETWORKDAYS.INTL(CS$4+1,$K13,1,(Holidays!$A$1:$A$248)),0)+IF(AND($J13&lt;=CS$4,$K13&gt;=CT$4,$K13&gt;CS$4),NETWORKDAYS.INTL(CS$4+1,(CT$4),1,(Holidays!$A$1:$A$248)),0))*$M13,"")</f>
        <v>0</v>
      </c>
      <c r="CU13" s="190">
        <f ca="1">IFERROR((IF(AND($J13&gt;CT$4,$J13&lt;=CU$4,$K13&lt;=CU$4),NETWORKDAYS.INTL($J13,$K13,1,(Holidays!$A$1:$A$248)),0)+IF(AND($J13&gt;CT$4,$J13&lt;=CU$4,$K13&gt;CU$4),NETWORKDAYS.INTL($J13,(CU$4),1,(Holidays!$A$1:$A$248)),0)+IF(AND($J13&lt;CT$4,$K13&lt;CU$4,$K13&gt;CT$4),NETWORKDAYS.INTL(CT$4+1,$K13,1,(Holidays!$A$1:$A$248)),0)+IF(AND($J13&lt;=CT$4,$K13&gt;=CU$4,$K13&gt;CT$4),NETWORKDAYS.INTL(CT$4+1,(CU$4),1,(Holidays!$A$1:$A$248)),0))*$M13,"")</f>
        <v>0</v>
      </c>
      <c r="CV13" s="192">
        <f ca="1">IFERROR((IF(AND($J13&gt;CU$4,$J13&lt;=CV$4,$K13&lt;=CV$4),NETWORKDAYS.INTL($J13,$K13,1,(Holidays!$A$1:$A$248)),0)+IF(AND($J13&gt;CU$4,$J13&lt;=CV$4,$K13&gt;CV$4),NETWORKDAYS.INTL($J13,(CV$4),1,(Holidays!$A$1:$A$248)),0)+IF(AND($J13&lt;CU$4,$K13&lt;CV$4,$K13&gt;CU$4),NETWORKDAYS.INTL(CU$4+1,$K13,1,(Holidays!$A$1:$A$248)),0)+IF(AND($J13&lt;=CU$4,$K13&gt;=CV$4,$K13&gt;CU$4),NETWORKDAYS.INTL(CU$4+1,(CV$4),1,(Holidays!$A$1:$A$248)),0))*$M13,"")</f>
        <v>0</v>
      </c>
      <c r="CW13" s="321">
        <f ca="1">IFERROR((IF(AND($J13&gt;CV$4,$J13&lt;=CW$4,$K13&lt;=CW$4),NETWORKDAYS.INTL($J13,$K13,1,(Holidays!$A$1:$A$248)),0)+IF(AND($J13&gt;CV$4,$J13&lt;=CW$4,$K13&gt;CW$4),NETWORKDAYS.INTL($J13,(CW$4),1,(Holidays!$A$1:$A$248)),0)+IF(AND($J13&lt;CV$4,$K13&lt;CW$4,$K13&gt;CV$4),NETWORKDAYS.INTL(CV$4+1,$K13,1,(Holidays!$A$1:$A$248)),0)+IF(AND($J13&lt;=CV$4,$K13&gt;=CW$4,$K13&gt;CV$4),NETWORKDAYS.INTL(CV$4+1,(CW$4),1,(Holidays!$A$1:$A$248)),0))*$M13,"")</f>
        <v>0</v>
      </c>
      <c r="CX13" s="324">
        <f ca="1">IFERROR((IF(AND($J13&gt;CW$4,$J13&lt;=CX$4,$K13&lt;=CX$4),NETWORKDAYS.INTL($J13,$K13,1,(Holidays!$A$1:$A$248)),0)+IF(AND($J13&gt;CW$4,$J13&lt;=CX$4,$K13&gt;CX$4),NETWORKDAYS.INTL($J13,(CX$4),1,(Holidays!$A$1:$A$248)),0)+IF(AND($J13&lt;CW$4,$K13&lt;CX$4,$K13&gt;CW$4),NETWORKDAYS.INTL(CW$4+1,$K13,1,(Holidays!$A$1:$A$248)),0)+IF(AND($J13&lt;=CW$4,$K13&gt;=CX$4,$K13&gt;CW$4),NETWORKDAYS.INTL(CW$4+1,(CX$4),1,(Holidays!$A$1:$A$248)),0))*$M13,"")</f>
        <v>0</v>
      </c>
    </row>
    <row r="14" spans="2:103" ht="15" customHeight="1" outlineLevel="1">
      <c r="B14" s="59" t="str">
        <f t="array" ref="B14">IFERROR(INDEX('A-2_MH Distribution'!$B$1:$B$15014,SMALL(IF('A-2_MH Distribution'!$L$8:$L$63&lt;&gt;0,ROW('A-2_MH Distribution'!$B$8:$B$63)),ROW(A8)),1),"")</f>
        <v>A.08</v>
      </c>
      <c r="C14" s="458" t="str">
        <f ca="1">IFERROR(VLOOKUP(B14,OFFSET('A-1_MH Estimation'!$B$7,0,0,MATCH("Subtotal LOE",'A-1_MH Estimation'!B:B,0)-7,2),2,0),"")</f>
        <v>Pipe Cut Length</v>
      </c>
      <c r="D14" s="466">
        <f ca="1">IFERROR(VLOOKUP(B14,OFFSET('A-1_MH Estimation'!$B$7,0,0,MATCH("Subtotal LOE",'A-1_MH Estimation'!B:B,0)-7,4),4,0),"")</f>
        <v>1</v>
      </c>
      <c r="E14" s="466" t="str">
        <f ca="1">IFERROR(VLOOKUP(B14,OFFSET('A-1_MH Estimation'!$B$7,0,0,MATCH("Subtotal LOE",'A-1_MH Estimation'!B:B,0)-7,3),3,0),"")</f>
        <v>template</v>
      </c>
      <c r="F14" s="462">
        <f>IFERROR(VLOOKUP($B14,'A-2_MH Distribution'!$B$6:$O$16314,3,0)*VLOOKUP($B14,'A-2_MH Distribution'!$B$6:$O$16314,VLOOKUP(G14,SoftwareList,6,0),0)*IFERROR((--(VLOOKUP($B14,'A-2_MH Distribution'!$B$6:$O$16314,VLOOKUP(G14,SoftwareList,8,0),0)=0)+VLOOKUP($B14,'A-2_MH Distribution'!$B$6:$O$16314,VLOOKUP(G14,SoftwareList,8,0),0)),1),0)</f>
        <v>16</v>
      </c>
      <c r="G14" s="403" t="str">
        <f t="shared" si="57"/>
        <v>PDMS/E3D</v>
      </c>
      <c r="H14" s="454"/>
      <c r="I14" s="455"/>
      <c r="J14" s="351">
        <f ca="1">IFERROR(INDEX(Activities,MATCH($B14,'A-2_MH Distribution'!B:B,0),MATCH("Start Date",'A-2_MH Distribution'!$A$4:S$4,0))+H14,0)</f>
        <v>44516</v>
      </c>
      <c r="K14" s="352">
        <f ca="1">IFERROR(INDEX(Activities,MATCH($B14,'A-2_MH Distribution'!B:B,0),MATCH("Finish Date",'A-2_MH Distribution'!$A$4:S$4,0))+I14,0)</f>
        <v>44519</v>
      </c>
      <c r="L14" s="170">
        <f ca="1">NETWORKDAYS.INTL(J14,K14,1,Holidays!$A$1:$A$248)</f>
        <v>2</v>
      </c>
      <c r="M14" s="62">
        <f t="shared" ca="1" si="56"/>
        <v>8</v>
      </c>
      <c r="O14" s="253">
        <f ca="1">SUM($P14:CX14)</f>
        <v>16</v>
      </c>
      <c r="P14" s="320"/>
      <c r="Q14" s="321">
        <f ca="1">IFERROR((IF(AND($J14&gt;P$4,$J14&lt;=Q$4,$K14&lt;=Q$4),NETWORKDAYS.INTL($J14,$K14,1,(Holidays!$A$1:$A$248)),0)+IF(AND($J14&gt;P$4,$J14&lt;=Q$4,$K14&gt;Q$4),NETWORKDAYS.INTL($J14,(Q$4),1,(Holidays!$A$1:$A$248)),0)+IF(AND($J14&lt;P$4,$K14&lt;Q$4,$K14&gt;P$4),NETWORKDAYS.INTL(P$4+1,$K14,1,(Holidays!$A$1:$A$248)),0)+IF(AND($J14&lt;=P$4,$K14&gt;=Q$4,$K14&gt;P$4),NETWORKDAYS.INTL(P$4+1,(Q$4),1,(Holidays!$A$1:$A$248)),0))*$M14,"")</f>
        <v>0</v>
      </c>
      <c r="R14" s="190">
        <f ca="1">IFERROR((IF(AND($J14&gt;Q$4,$J14&lt;=R$4,$K14&lt;=R$4),NETWORKDAYS.INTL($J14,$K14,1,(Holidays!$A$1:$A$248)),0)+IF(AND($J14&gt;Q$4,$J14&lt;=R$4,$K14&gt;R$4),NETWORKDAYS.INTL($J14,(R$4),1,(Holidays!$A$1:$A$248)),0)+IF(AND($J14&lt;Q$4,$K14&lt;R$4,$K14&gt;Q$4),NETWORKDAYS.INTL(Q$4+1,$K14,1,(Holidays!$A$1:$A$248)),0)+IF(AND($J14&lt;=Q$4,$K14&gt;=R$4,$K14&gt;Q$4),NETWORKDAYS.INTL(Q$4+1,(R$4),1,(Holidays!$A$1:$A$248)),0))*$M14,"")</f>
        <v>0</v>
      </c>
      <c r="S14" s="192">
        <f ca="1">IFERROR((IF(AND($J14&gt;R$4,$J14&lt;=S$4,$K14&lt;=S$4),NETWORKDAYS.INTL($J14,$K14,1,(Holidays!$A$1:$A$248)),0)+IF(AND($J14&gt;R$4,$J14&lt;=S$4,$K14&gt;S$4),NETWORKDAYS.INTL($J14,(S$4),1,(Holidays!$A$1:$A$248)),0)+IF(AND($J14&lt;R$4,$K14&lt;S$4,$K14&gt;R$4),NETWORKDAYS.INTL(R$4+1,$K14,1,(Holidays!$A$1:$A$248)),0)+IF(AND($J14&lt;=R$4,$K14&gt;=S$4,$K14&gt;R$4),NETWORKDAYS.INTL(R$4+1,(S$4),1,(Holidays!$A$1:$A$248)),0))*$M14,"")</f>
        <v>0</v>
      </c>
      <c r="T14" s="321">
        <f ca="1">IFERROR((IF(AND($J14&gt;S$4,$J14&lt;=T$4,$K14&lt;=T$4),NETWORKDAYS.INTL($J14,$K14,1,(Holidays!$A$1:$A$248)),0)+IF(AND($J14&gt;S$4,$J14&lt;=T$4,$K14&gt;T$4),NETWORKDAYS.INTL($J14,(T$4),1,(Holidays!$A$1:$A$248)),0)+IF(AND($J14&lt;S$4,$K14&lt;T$4,$K14&gt;S$4),NETWORKDAYS.INTL(S$4+1,$K14,1,(Holidays!$A$1:$A$248)),0)+IF(AND($J14&lt;=S$4,$K14&gt;=T$4,$K14&gt;S$4),NETWORKDAYS.INTL(S$4+1,(T$4),1,(Holidays!$A$1:$A$248)),0))*$M14,"")</f>
        <v>0</v>
      </c>
      <c r="U14" s="190">
        <f ca="1">IFERROR((IF(AND($J14&gt;T$4,$J14&lt;=U$4,$K14&lt;=U$4),NETWORKDAYS.INTL($J14,$K14,1,(Holidays!$A$1:$A$248)),0)+IF(AND($J14&gt;T$4,$J14&lt;=U$4,$K14&gt;U$4),NETWORKDAYS.INTL($J14,(U$4),1,(Holidays!$A$1:$A$248)),0)+IF(AND($J14&lt;T$4,$K14&lt;U$4,$K14&gt;T$4),NETWORKDAYS.INTL(T$4+1,$K14,1,(Holidays!$A$1:$A$248)),0)+IF(AND($J14&lt;=T$4,$K14&gt;=U$4,$K14&gt;T$4),NETWORKDAYS.INTL(T$4+1,(U$4),1,(Holidays!$A$1:$A$248)),0))*$M14,"")</f>
        <v>0</v>
      </c>
      <c r="V14" s="192">
        <f ca="1">IFERROR((IF(AND($J14&gt;U$4,$J14&lt;=V$4,$K14&lt;=V$4),NETWORKDAYS.INTL($J14,$K14,1,(Holidays!$A$1:$A$248)),0)+IF(AND($J14&gt;U$4,$J14&lt;=V$4,$K14&gt;V$4),NETWORKDAYS.INTL($J14,(V$4),1,(Holidays!$A$1:$A$248)),0)+IF(AND($J14&lt;U$4,$K14&lt;V$4,$K14&gt;U$4),NETWORKDAYS.INTL(U$4+1,$K14,1,(Holidays!$A$1:$A$248)),0)+IF(AND($J14&lt;=U$4,$K14&gt;=V$4,$K14&gt;U$4),NETWORKDAYS.INTL(U$4+1,(V$4),1,(Holidays!$A$1:$A$248)),0))*$M14,"")</f>
        <v>0</v>
      </c>
      <c r="W14" s="321">
        <f ca="1">IFERROR((IF(AND($J14&gt;V$4,$J14&lt;=W$4,$K14&lt;=W$4),NETWORKDAYS.INTL($J14,$K14,1,(Holidays!$A$1:$A$248)),0)+IF(AND($J14&gt;V$4,$J14&lt;=W$4,$K14&gt;W$4),NETWORKDAYS.INTL($J14,(W$4),1,(Holidays!$A$1:$A$248)),0)+IF(AND($J14&lt;V$4,$K14&lt;W$4,$K14&gt;V$4),NETWORKDAYS.INTL(V$4+1,$K14,1,(Holidays!$A$1:$A$248)),0)+IF(AND($J14&lt;=V$4,$K14&gt;=W$4,$K14&gt;V$4),NETWORKDAYS.INTL(V$4+1,(W$4),1,(Holidays!$A$1:$A$248)),0))*$M14,"")</f>
        <v>16</v>
      </c>
      <c r="X14" s="190">
        <f ca="1">IFERROR((IF(AND($J14&gt;W$4,$J14&lt;=X$4,$K14&lt;=X$4),NETWORKDAYS.INTL($J14,$K14,1,(Holidays!$A$1:$A$248)),0)+IF(AND($J14&gt;W$4,$J14&lt;=X$4,$K14&gt;X$4),NETWORKDAYS.INTL($J14,(X$4),1,(Holidays!$A$1:$A$248)),0)+IF(AND($J14&lt;W$4,$K14&lt;X$4,$K14&gt;W$4),NETWORKDAYS.INTL(W$4+1,$K14,1,(Holidays!$A$1:$A$248)),0)+IF(AND($J14&lt;=W$4,$K14&gt;=X$4,$K14&gt;W$4),NETWORKDAYS.INTL(W$4+1,(X$4),1,(Holidays!$A$1:$A$248)),0))*$M14,"")</f>
        <v>0</v>
      </c>
      <c r="Y14" s="192">
        <f ca="1">IFERROR((IF(AND($J14&gt;X$4,$J14&lt;=Y$4,$K14&lt;=Y$4),NETWORKDAYS.INTL($J14,$K14,1,(Holidays!$A$1:$A$248)),0)+IF(AND($J14&gt;X$4,$J14&lt;=Y$4,$K14&gt;Y$4),NETWORKDAYS.INTL($J14,(Y$4),1,(Holidays!$A$1:$A$248)),0)+IF(AND($J14&lt;X$4,$K14&lt;Y$4,$K14&gt;X$4),NETWORKDAYS.INTL(X$4+1,$K14,1,(Holidays!$A$1:$A$248)),0)+IF(AND($J14&lt;=X$4,$K14&gt;=Y$4,$K14&gt;X$4),NETWORKDAYS.INTL(X$4+1,(Y$4),1,(Holidays!$A$1:$A$248)),0))*$M14,"")</f>
        <v>0</v>
      </c>
      <c r="Z14" s="321">
        <f ca="1">IFERROR((IF(AND($J14&gt;Y$4,$J14&lt;=Z$4,$K14&lt;=Z$4),NETWORKDAYS.INTL($J14,$K14,1,(Holidays!$A$1:$A$248)),0)+IF(AND($J14&gt;Y$4,$J14&lt;=Z$4,$K14&gt;Z$4),NETWORKDAYS.INTL($J14,(Z$4),1,(Holidays!$A$1:$A$248)),0)+IF(AND($J14&lt;Y$4,$K14&lt;Z$4,$K14&gt;Y$4),NETWORKDAYS.INTL(Y$4+1,$K14,1,(Holidays!$A$1:$A$248)),0)+IF(AND($J14&lt;=Y$4,$K14&gt;=Z$4,$K14&gt;Y$4),NETWORKDAYS.INTL(Y$4+1,(Z$4),1,(Holidays!$A$1:$A$248)),0))*$M14,"")</f>
        <v>0</v>
      </c>
      <c r="AA14" s="190">
        <f ca="1">IFERROR((IF(AND($J14&gt;Z$4,$J14&lt;=AA$4,$K14&lt;=AA$4),NETWORKDAYS.INTL($J14,$K14,1,(Holidays!$A$1:$A$248)),0)+IF(AND($J14&gt;Z$4,$J14&lt;=AA$4,$K14&gt;AA$4),NETWORKDAYS.INTL($J14,(AA$4),1,(Holidays!$A$1:$A$248)),0)+IF(AND($J14&lt;Z$4,$K14&lt;AA$4,$K14&gt;Z$4),NETWORKDAYS.INTL(Z$4+1,$K14,1,(Holidays!$A$1:$A$248)),0)+IF(AND($J14&lt;=Z$4,$K14&gt;=AA$4,$K14&gt;Z$4),NETWORKDAYS.INTL(Z$4+1,(AA$4),1,(Holidays!$A$1:$A$248)),0))*$M14,"")</f>
        <v>0</v>
      </c>
      <c r="AB14" s="192">
        <f ca="1">IFERROR((IF(AND($J14&gt;AA$4,$J14&lt;=AB$4,$K14&lt;=AB$4),NETWORKDAYS.INTL($J14,$K14,1,(Holidays!$A$1:$A$248)),0)+IF(AND($J14&gt;AA$4,$J14&lt;=AB$4,$K14&gt;AB$4),NETWORKDAYS.INTL($J14,(AB$4),1,(Holidays!$A$1:$A$248)),0)+IF(AND($J14&lt;AA$4,$K14&lt;AB$4,$K14&gt;AA$4),NETWORKDAYS.INTL(AA$4+1,$K14,1,(Holidays!$A$1:$A$248)),0)+IF(AND($J14&lt;=AA$4,$K14&gt;=AB$4,$K14&gt;AA$4),NETWORKDAYS.INTL(AA$4+1,(AB$4),1,(Holidays!$A$1:$A$248)),0))*$M14,"")</f>
        <v>0</v>
      </c>
      <c r="AC14" s="321">
        <f ca="1">IFERROR((IF(AND($J14&gt;AB$4,$J14&lt;=AC$4,$K14&lt;=AC$4),NETWORKDAYS.INTL($J14,$K14,1,(Holidays!$A$1:$A$248)),0)+IF(AND($J14&gt;AB$4,$J14&lt;=AC$4,$K14&gt;AC$4),NETWORKDAYS.INTL($J14,(AC$4),1,(Holidays!$A$1:$A$248)),0)+IF(AND($J14&lt;AB$4,$K14&lt;AC$4,$K14&gt;AB$4),NETWORKDAYS.INTL(AB$4+1,$K14,1,(Holidays!$A$1:$A$248)),0)+IF(AND($J14&lt;=AB$4,$K14&gt;=AC$4,$K14&gt;AB$4),NETWORKDAYS.INTL(AB$4+1,(AC$4),1,(Holidays!$A$1:$A$248)),0))*$M14,"")</f>
        <v>0</v>
      </c>
      <c r="AD14" s="190">
        <f ca="1">IFERROR((IF(AND($J14&gt;AC$4,$J14&lt;=AD$4,$K14&lt;=AD$4),NETWORKDAYS.INTL($J14,$K14,1,(Holidays!$A$1:$A$248)),0)+IF(AND($J14&gt;AC$4,$J14&lt;=AD$4,$K14&gt;AD$4),NETWORKDAYS.INTL($J14,(AD$4),1,(Holidays!$A$1:$A$248)),0)+IF(AND($J14&lt;AC$4,$K14&lt;AD$4,$K14&gt;AC$4),NETWORKDAYS.INTL(AC$4+1,$K14,1,(Holidays!$A$1:$A$248)),0)+IF(AND($J14&lt;=AC$4,$K14&gt;=AD$4,$K14&gt;AC$4),NETWORKDAYS.INTL(AC$4+1,(AD$4),1,(Holidays!$A$1:$A$248)),0))*$M14,"")</f>
        <v>0</v>
      </c>
      <c r="AE14" s="192">
        <f ca="1">IFERROR((IF(AND($J14&gt;AD$4,$J14&lt;=AE$4,$K14&lt;=AE$4),NETWORKDAYS.INTL($J14,$K14,1,(Holidays!$A$1:$A$248)),0)+IF(AND($J14&gt;AD$4,$J14&lt;=AE$4,$K14&gt;AE$4),NETWORKDAYS.INTL($J14,(AE$4),1,(Holidays!$A$1:$A$248)),0)+IF(AND($J14&lt;AD$4,$K14&lt;AE$4,$K14&gt;AD$4),NETWORKDAYS.INTL(AD$4+1,$K14,1,(Holidays!$A$1:$A$248)),0)+IF(AND($J14&lt;=AD$4,$K14&gt;=AE$4,$K14&gt;AD$4),NETWORKDAYS.INTL(AD$4+1,(AE$4),1,(Holidays!$A$1:$A$248)),0))*$M14,"")</f>
        <v>0</v>
      </c>
      <c r="AF14" s="321">
        <f ca="1">IFERROR((IF(AND($J14&gt;AE$4,$J14&lt;=AF$4,$K14&lt;=AF$4),NETWORKDAYS.INTL($J14,$K14,1,(Holidays!$A$1:$A$248)),0)+IF(AND($J14&gt;AE$4,$J14&lt;=AF$4,$K14&gt;AF$4),NETWORKDAYS.INTL($J14,(AF$4),1,(Holidays!$A$1:$A$248)),0)+IF(AND($J14&lt;AE$4,$K14&lt;AF$4,$K14&gt;AE$4),NETWORKDAYS.INTL(AE$4+1,$K14,1,(Holidays!$A$1:$A$248)),0)+IF(AND($J14&lt;=AE$4,$K14&gt;=AF$4,$K14&gt;AE$4),NETWORKDAYS.INTL(AE$4+1,(AF$4),1,(Holidays!$A$1:$A$248)),0))*$M14,"")</f>
        <v>0</v>
      </c>
      <c r="AG14" s="190">
        <f ca="1">IFERROR((IF(AND($J14&gt;AF$4,$J14&lt;=AG$4,$K14&lt;=AG$4),NETWORKDAYS.INTL($J14,$K14,1,(Holidays!$A$1:$A$248)),0)+IF(AND($J14&gt;AF$4,$J14&lt;=AG$4,$K14&gt;AG$4),NETWORKDAYS.INTL($J14,(AG$4),1,(Holidays!$A$1:$A$248)),0)+IF(AND($J14&lt;AF$4,$K14&lt;AG$4,$K14&gt;AF$4),NETWORKDAYS.INTL(AF$4+1,$K14,1,(Holidays!$A$1:$A$248)),0)+IF(AND($J14&lt;=AF$4,$K14&gt;=AG$4,$K14&gt;AF$4),NETWORKDAYS.INTL(AF$4+1,(AG$4),1,(Holidays!$A$1:$A$248)),0))*$M14,"")</f>
        <v>0</v>
      </c>
      <c r="AH14" s="192">
        <f ca="1">IFERROR((IF(AND($J14&gt;AG$4,$J14&lt;=AH$4,$K14&lt;=AH$4),NETWORKDAYS.INTL($J14,$K14,1,(Holidays!$A$1:$A$248)),0)+IF(AND($J14&gt;AG$4,$J14&lt;=AH$4,$K14&gt;AH$4),NETWORKDAYS.INTL($J14,(AH$4),1,(Holidays!$A$1:$A$248)),0)+IF(AND($J14&lt;AG$4,$K14&lt;AH$4,$K14&gt;AG$4),NETWORKDAYS.INTL(AG$4+1,$K14,1,(Holidays!$A$1:$A$248)),0)+IF(AND($J14&lt;=AG$4,$K14&gt;=AH$4,$K14&gt;AG$4),NETWORKDAYS.INTL(AG$4+1,(AH$4),1,(Holidays!$A$1:$A$248)),0))*$M14,"")</f>
        <v>0</v>
      </c>
      <c r="AI14" s="321">
        <f ca="1">IFERROR((IF(AND($J14&gt;AH$4,$J14&lt;=AI$4,$K14&lt;=AI$4),NETWORKDAYS.INTL($J14,$K14,1,(Holidays!$A$1:$A$248)),0)+IF(AND($J14&gt;AH$4,$J14&lt;=AI$4,$K14&gt;AI$4),NETWORKDAYS.INTL($J14,(AI$4),1,(Holidays!$A$1:$A$248)),0)+IF(AND($J14&lt;AH$4,$K14&lt;AI$4,$K14&gt;AH$4),NETWORKDAYS.INTL(AH$4+1,$K14,1,(Holidays!$A$1:$A$248)),0)+IF(AND($J14&lt;=AH$4,$K14&gt;=AI$4,$K14&gt;AH$4),NETWORKDAYS.INTL(AH$4+1,(AI$4),1,(Holidays!$A$1:$A$248)),0))*$M14,"")</f>
        <v>0</v>
      </c>
      <c r="AJ14" s="190">
        <f ca="1">IFERROR((IF(AND($J14&gt;AI$4,$J14&lt;=AJ$4,$K14&lt;=AJ$4),NETWORKDAYS.INTL($J14,$K14,1,(Holidays!$A$1:$A$248)),0)+IF(AND($J14&gt;AI$4,$J14&lt;=AJ$4,$K14&gt;AJ$4),NETWORKDAYS.INTL($J14,(AJ$4),1,(Holidays!$A$1:$A$248)),0)+IF(AND($J14&lt;AI$4,$K14&lt;AJ$4,$K14&gt;AI$4),NETWORKDAYS.INTL(AI$4+1,$K14,1,(Holidays!$A$1:$A$248)),0)+IF(AND($J14&lt;=AI$4,$K14&gt;=AJ$4,$K14&gt;AI$4),NETWORKDAYS.INTL(AI$4+1,(AJ$4),1,(Holidays!$A$1:$A$248)),0))*$M14,"")</f>
        <v>0</v>
      </c>
      <c r="AK14" s="192">
        <f ca="1">IFERROR((IF(AND($J14&gt;AJ$4,$J14&lt;=AK$4,$K14&lt;=AK$4),NETWORKDAYS.INTL($J14,$K14,1,(Holidays!$A$1:$A$248)),0)+IF(AND($J14&gt;AJ$4,$J14&lt;=AK$4,$K14&gt;AK$4),NETWORKDAYS.INTL($J14,(AK$4),1,(Holidays!$A$1:$A$248)),0)+IF(AND($J14&lt;AJ$4,$K14&lt;AK$4,$K14&gt;AJ$4),NETWORKDAYS.INTL(AJ$4+1,$K14,1,(Holidays!$A$1:$A$248)),0)+IF(AND($J14&lt;=AJ$4,$K14&gt;=AK$4,$K14&gt;AJ$4),NETWORKDAYS.INTL(AJ$4+1,(AK$4),1,(Holidays!$A$1:$A$248)),0))*$M14,"")</f>
        <v>0</v>
      </c>
      <c r="AL14" s="321">
        <f ca="1">IFERROR((IF(AND($J14&gt;AK$4,$J14&lt;=AL$4,$K14&lt;=AL$4),NETWORKDAYS.INTL($J14,$K14,1,(Holidays!$A$1:$A$248)),0)+IF(AND($J14&gt;AK$4,$J14&lt;=AL$4,$K14&gt;AL$4),NETWORKDAYS.INTL($J14,(AL$4),1,(Holidays!$A$1:$A$248)),0)+IF(AND($J14&lt;AK$4,$K14&lt;AL$4,$K14&gt;AK$4),NETWORKDAYS.INTL(AK$4+1,$K14,1,(Holidays!$A$1:$A$248)),0)+IF(AND($J14&lt;=AK$4,$K14&gt;=AL$4,$K14&gt;AK$4),NETWORKDAYS.INTL(AK$4+1,(AL$4),1,(Holidays!$A$1:$A$248)),0))*$M14,"")</f>
        <v>0</v>
      </c>
      <c r="AM14" s="190">
        <f ca="1">IFERROR((IF(AND($J14&gt;AL$4,$J14&lt;=AM$4,$K14&lt;=AM$4),NETWORKDAYS.INTL($J14,$K14,1,(Holidays!$A$1:$A$248)),0)+IF(AND($J14&gt;AL$4,$J14&lt;=AM$4,$K14&gt;AM$4),NETWORKDAYS.INTL($J14,(AM$4),1,(Holidays!$A$1:$A$248)),0)+IF(AND($J14&lt;AL$4,$K14&lt;AM$4,$K14&gt;AL$4),NETWORKDAYS.INTL(AL$4+1,$K14,1,(Holidays!$A$1:$A$248)),0)+IF(AND($J14&lt;=AL$4,$K14&gt;=AM$4,$K14&gt;AL$4),NETWORKDAYS.INTL(AL$4+1,(AM$4),1,(Holidays!$A$1:$A$248)),0))*$M14,"")</f>
        <v>0</v>
      </c>
      <c r="AN14" s="192">
        <f ca="1">IFERROR((IF(AND($J14&gt;AM$4,$J14&lt;=AN$4,$K14&lt;=AN$4),NETWORKDAYS.INTL($J14,$K14,1,(Holidays!$A$1:$A$248)),0)+IF(AND($J14&gt;AM$4,$J14&lt;=AN$4,$K14&gt;AN$4),NETWORKDAYS.INTL($J14,(AN$4),1,(Holidays!$A$1:$A$248)),0)+IF(AND($J14&lt;AM$4,$K14&lt;AN$4,$K14&gt;AM$4),NETWORKDAYS.INTL(AM$4+1,$K14,1,(Holidays!$A$1:$A$248)),0)+IF(AND($J14&lt;=AM$4,$K14&gt;=AN$4,$K14&gt;AM$4),NETWORKDAYS.INTL(AM$4+1,(AN$4),1,(Holidays!$A$1:$A$248)),0))*$M14,"")</f>
        <v>0</v>
      </c>
      <c r="AO14" s="321">
        <f ca="1">IFERROR((IF(AND($J14&gt;AN$4,$J14&lt;=AO$4,$K14&lt;=AO$4),NETWORKDAYS.INTL($J14,$K14,1,(Holidays!$A$1:$A$248)),0)+IF(AND($J14&gt;AN$4,$J14&lt;=AO$4,$K14&gt;AO$4),NETWORKDAYS.INTL($J14,(AO$4),1,(Holidays!$A$1:$A$248)),0)+IF(AND($J14&lt;AN$4,$K14&lt;AO$4,$K14&gt;AN$4),NETWORKDAYS.INTL(AN$4+1,$K14,1,(Holidays!$A$1:$A$248)),0)+IF(AND($J14&lt;=AN$4,$K14&gt;=AO$4,$K14&gt;AN$4),NETWORKDAYS.INTL(AN$4+1,(AO$4),1,(Holidays!$A$1:$A$248)),0))*$M14,"")</f>
        <v>0</v>
      </c>
      <c r="AP14" s="190">
        <f ca="1">IFERROR((IF(AND($J14&gt;AO$4,$J14&lt;=AP$4,$K14&lt;=AP$4),NETWORKDAYS.INTL($J14,$K14,1,(Holidays!$A$1:$A$248)),0)+IF(AND($J14&gt;AO$4,$J14&lt;=AP$4,$K14&gt;AP$4),NETWORKDAYS.INTL($J14,(AP$4),1,(Holidays!$A$1:$A$248)),0)+IF(AND($J14&lt;AO$4,$K14&lt;AP$4,$K14&gt;AO$4),NETWORKDAYS.INTL(AO$4+1,$K14,1,(Holidays!$A$1:$A$248)),0)+IF(AND($J14&lt;=AO$4,$K14&gt;=AP$4,$K14&gt;AO$4),NETWORKDAYS.INTL(AO$4+1,(AP$4),1,(Holidays!$A$1:$A$248)),0))*$M14,"")</f>
        <v>0</v>
      </c>
      <c r="AQ14" s="192">
        <f ca="1">IFERROR((IF(AND($J14&gt;AP$4,$J14&lt;=AQ$4,$K14&lt;=AQ$4),NETWORKDAYS.INTL($J14,$K14,1,(Holidays!$A$1:$A$248)),0)+IF(AND($J14&gt;AP$4,$J14&lt;=AQ$4,$K14&gt;AQ$4),NETWORKDAYS.INTL($J14,(AQ$4),1,(Holidays!$A$1:$A$248)),0)+IF(AND($J14&lt;AP$4,$K14&lt;AQ$4,$K14&gt;AP$4),NETWORKDAYS.INTL(AP$4+1,$K14,1,(Holidays!$A$1:$A$248)),0)+IF(AND($J14&lt;=AP$4,$K14&gt;=AQ$4,$K14&gt;AP$4),NETWORKDAYS.INTL(AP$4+1,(AQ$4),1,(Holidays!$A$1:$A$248)),0))*$M14,"")</f>
        <v>0</v>
      </c>
      <c r="AR14" s="321">
        <f ca="1">IFERROR((IF(AND($J14&gt;AQ$4,$J14&lt;=AR$4,$K14&lt;=AR$4),NETWORKDAYS.INTL($J14,$K14,1,(Holidays!$A$1:$A$248)),0)+IF(AND($J14&gt;AQ$4,$J14&lt;=AR$4,$K14&gt;AR$4),NETWORKDAYS.INTL($J14,(AR$4),1,(Holidays!$A$1:$A$248)),0)+IF(AND($J14&lt;AQ$4,$K14&lt;AR$4,$K14&gt;AQ$4),NETWORKDAYS.INTL(AQ$4+1,$K14,1,(Holidays!$A$1:$A$248)),0)+IF(AND($J14&lt;=AQ$4,$K14&gt;=AR$4,$K14&gt;AQ$4),NETWORKDAYS.INTL(AQ$4+1,(AR$4),1,(Holidays!$A$1:$A$248)),0))*$M14,"")</f>
        <v>0</v>
      </c>
      <c r="AS14" s="190">
        <f ca="1">IFERROR((IF(AND($J14&gt;AR$4,$J14&lt;=AS$4,$K14&lt;=AS$4),NETWORKDAYS.INTL($J14,$K14,1,(Holidays!$A$1:$A$248)),0)+IF(AND($J14&gt;AR$4,$J14&lt;=AS$4,$K14&gt;AS$4),NETWORKDAYS.INTL($J14,(AS$4),1,(Holidays!$A$1:$A$248)),0)+IF(AND($J14&lt;AR$4,$K14&lt;AS$4,$K14&gt;AR$4),NETWORKDAYS.INTL(AR$4+1,$K14,1,(Holidays!$A$1:$A$248)),0)+IF(AND($J14&lt;=AR$4,$K14&gt;=AS$4,$K14&gt;AR$4),NETWORKDAYS.INTL(AR$4+1,(AS$4),1,(Holidays!$A$1:$A$248)),0))*$M14,"")</f>
        <v>0</v>
      </c>
      <c r="AT14" s="192">
        <f ca="1">IFERROR((IF(AND($J14&gt;AS$4,$J14&lt;=AT$4,$K14&lt;=AT$4),NETWORKDAYS.INTL($J14,$K14,1,(Holidays!$A$1:$A$248)),0)+IF(AND($J14&gt;AS$4,$J14&lt;=AT$4,$K14&gt;AT$4),NETWORKDAYS.INTL($J14,(AT$4),1,(Holidays!$A$1:$A$248)),0)+IF(AND($J14&lt;AS$4,$K14&lt;AT$4,$K14&gt;AS$4),NETWORKDAYS.INTL(AS$4+1,$K14,1,(Holidays!$A$1:$A$248)),0)+IF(AND($J14&lt;=AS$4,$K14&gt;=AT$4,$K14&gt;AS$4),NETWORKDAYS.INTL(AS$4+1,(AT$4),1,(Holidays!$A$1:$A$248)),0))*$M14,"")</f>
        <v>0</v>
      </c>
      <c r="AU14" s="321">
        <f ca="1">IFERROR((IF(AND($J14&gt;AT$4,$J14&lt;=AU$4,$K14&lt;=AU$4),NETWORKDAYS.INTL($J14,$K14,1,(Holidays!$A$1:$A$248)),0)+IF(AND($J14&gt;AT$4,$J14&lt;=AU$4,$K14&gt;AU$4),NETWORKDAYS.INTL($J14,(AU$4),1,(Holidays!$A$1:$A$248)),0)+IF(AND($J14&lt;AT$4,$K14&lt;AU$4,$K14&gt;AT$4),NETWORKDAYS.INTL(AT$4+1,$K14,1,(Holidays!$A$1:$A$248)),0)+IF(AND($J14&lt;=AT$4,$K14&gt;=AU$4,$K14&gt;AT$4),NETWORKDAYS.INTL(AT$4+1,(AU$4),1,(Holidays!$A$1:$A$248)),0))*$M14,"")</f>
        <v>0</v>
      </c>
      <c r="AV14" s="190">
        <f ca="1">IFERROR((IF(AND($J14&gt;AU$4,$J14&lt;=AV$4,$K14&lt;=AV$4),NETWORKDAYS.INTL($J14,$K14,1,(Holidays!$A$1:$A$248)),0)+IF(AND($J14&gt;AU$4,$J14&lt;=AV$4,$K14&gt;AV$4),NETWORKDAYS.INTL($J14,(AV$4),1,(Holidays!$A$1:$A$248)),0)+IF(AND($J14&lt;AU$4,$K14&lt;AV$4,$K14&gt;AU$4),NETWORKDAYS.INTL(AU$4+1,$K14,1,(Holidays!$A$1:$A$248)),0)+IF(AND($J14&lt;=AU$4,$K14&gt;=AV$4,$K14&gt;AU$4),NETWORKDAYS.INTL(AU$4+1,(AV$4),1,(Holidays!$A$1:$A$248)),0))*$M14,"")</f>
        <v>0</v>
      </c>
      <c r="AW14" s="192">
        <f ca="1">IFERROR((IF(AND($J14&gt;AV$4,$J14&lt;=AW$4,$K14&lt;=AW$4),NETWORKDAYS.INTL($J14,$K14,1,(Holidays!$A$1:$A$248)),0)+IF(AND($J14&gt;AV$4,$J14&lt;=AW$4,$K14&gt;AW$4),NETWORKDAYS.INTL($J14,(AW$4),1,(Holidays!$A$1:$A$248)),0)+IF(AND($J14&lt;AV$4,$K14&lt;AW$4,$K14&gt;AV$4),NETWORKDAYS.INTL(AV$4+1,$K14,1,(Holidays!$A$1:$A$248)),0)+IF(AND($J14&lt;=AV$4,$K14&gt;=AW$4,$K14&gt;AV$4),NETWORKDAYS.INTL(AV$4+1,(AW$4),1,(Holidays!$A$1:$A$248)),0))*$M14,"")</f>
        <v>0</v>
      </c>
      <c r="AX14" s="321">
        <f ca="1">IFERROR((IF(AND($J14&gt;AW$4,$J14&lt;=AX$4,$K14&lt;=AX$4),NETWORKDAYS.INTL($J14,$K14,1,(Holidays!$A$1:$A$248)),0)+IF(AND($J14&gt;AW$4,$J14&lt;=AX$4,$K14&gt;AX$4),NETWORKDAYS.INTL($J14,(AX$4),1,(Holidays!$A$1:$A$248)),0)+IF(AND($J14&lt;AW$4,$K14&lt;AX$4,$K14&gt;AW$4),NETWORKDAYS.INTL(AW$4+1,$K14,1,(Holidays!$A$1:$A$248)),0)+IF(AND($J14&lt;=AW$4,$K14&gt;=AX$4,$K14&gt;AW$4),NETWORKDAYS.INTL(AW$4+1,(AX$4),1,(Holidays!$A$1:$A$248)),0))*$M14,"")</f>
        <v>0</v>
      </c>
      <c r="AY14" s="190">
        <f ca="1">IFERROR((IF(AND($J14&gt;AX$4,$J14&lt;=AY$4,$K14&lt;=AY$4),NETWORKDAYS.INTL($J14,$K14,1,(Holidays!$A$1:$A$248)),0)+IF(AND($J14&gt;AX$4,$J14&lt;=AY$4,$K14&gt;AY$4),NETWORKDAYS.INTL($J14,(AY$4),1,(Holidays!$A$1:$A$248)),0)+IF(AND($J14&lt;AX$4,$K14&lt;AY$4,$K14&gt;AX$4),NETWORKDAYS.INTL(AX$4+1,$K14,1,(Holidays!$A$1:$A$248)),0)+IF(AND($J14&lt;=AX$4,$K14&gt;=AY$4,$K14&gt;AX$4),NETWORKDAYS.INTL(AX$4+1,(AY$4),1,(Holidays!$A$1:$A$248)),0))*$M14,"")</f>
        <v>0</v>
      </c>
      <c r="AZ14" s="192">
        <f ca="1">IFERROR((IF(AND($J14&gt;AY$4,$J14&lt;=AZ$4,$K14&lt;=AZ$4),NETWORKDAYS.INTL($J14,$K14,1,(Holidays!$A$1:$A$248)),0)+IF(AND($J14&gt;AY$4,$J14&lt;=AZ$4,$K14&gt;AZ$4),NETWORKDAYS.INTL($J14,(AZ$4),1,(Holidays!$A$1:$A$248)),0)+IF(AND($J14&lt;AY$4,$K14&lt;AZ$4,$K14&gt;AY$4),NETWORKDAYS.INTL(AY$4+1,$K14,1,(Holidays!$A$1:$A$248)),0)+IF(AND($J14&lt;=AY$4,$K14&gt;=AZ$4,$K14&gt;AY$4),NETWORKDAYS.INTL(AY$4+1,(AZ$4),1,(Holidays!$A$1:$A$248)),0))*$M14,"")</f>
        <v>0</v>
      </c>
      <c r="BA14" s="321">
        <f ca="1">IFERROR((IF(AND($J14&gt;AZ$4,$J14&lt;=BA$4,$K14&lt;=BA$4),NETWORKDAYS.INTL($J14,$K14,1,(Holidays!$A$1:$A$248)),0)+IF(AND($J14&gt;AZ$4,$J14&lt;=BA$4,$K14&gt;BA$4),NETWORKDAYS.INTL($J14,(BA$4),1,(Holidays!$A$1:$A$248)),0)+IF(AND($J14&lt;AZ$4,$K14&lt;BA$4,$K14&gt;AZ$4),NETWORKDAYS.INTL(AZ$4+1,$K14,1,(Holidays!$A$1:$A$248)),0)+IF(AND($J14&lt;=AZ$4,$K14&gt;=BA$4,$K14&gt;AZ$4),NETWORKDAYS.INTL(AZ$4+1,(BA$4),1,(Holidays!$A$1:$A$248)),0))*$M14,"")</f>
        <v>0</v>
      </c>
      <c r="BB14" s="190">
        <f ca="1">IFERROR((IF(AND($J14&gt;BA$4,$J14&lt;=BB$4,$K14&lt;=BB$4),NETWORKDAYS.INTL($J14,$K14,1,(Holidays!$A$1:$A$248)),0)+IF(AND($J14&gt;BA$4,$J14&lt;=BB$4,$K14&gt;BB$4),NETWORKDAYS.INTL($J14,(BB$4),1,(Holidays!$A$1:$A$248)),0)+IF(AND($J14&lt;BA$4,$K14&lt;BB$4,$K14&gt;BA$4),NETWORKDAYS.INTL(BA$4+1,$K14,1,(Holidays!$A$1:$A$248)),0)+IF(AND($J14&lt;=BA$4,$K14&gt;=BB$4,$K14&gt;BA$4),NETWORKDAYS.INTL(BA$4+1,(BB$4),1,(Holidays!$A$1:$A$248)),0))*$M14,"")</f>
        <v>0</v>
      </c>
      <c r="BC14" s="192">
        <f ca="1">IFERROR((IF(AND($J14&gt;BB$4,$J14&lt;=BC$4,$K14&lt;=BC$4),NETWORKDAYS.INTL($J14,$K14,1,(Holidays!$A$1:$A$248)),0)+IF(AND($J14&gt;BB$4,$J14&lt;=BC$4,$K14&gt;BC$4),NETWORKDAYS.INTL($J14,(BC$4),1,(Holidays!$A$1:$A$248)),0)+IF(AND($J14&lt;BB$4,$K14&lt;BC$4,$K14&gt;BB$4),NETWORKDAYS.INTL(BB$4+1,$K14,1,(Holidays!$A$1:$A$248)),0)+IF(AND($J14&lt;=BB$4,$K14&gt;=BC$4,$K14&gt;BB$4),NETWORKDAYS.INTL(BB$4+1,(BC$4),1,(Holidays!$A$1:$A$248)),0))*$M14,"")</f>
        <v>0</v>
      </c>
      <c r="BD14" s="321">
        <f ca="1">IFERROR((IF(AND($J14&gt;BC$4,$J14&lt;=BD$4,$K14&lt;=BD$4),NETWORKDAYS.INTL($J14,$K14,1,(Holidays!$A$1:$A$248)),0)+IF(AND($J14&gt;BC$4,$J14&lt;=BD$4,$K14&gt;BD$4),NETWORKDAYS.INTL($J14,(BD$4),1,(Holidays!$A$1:$A$248)),0)+IF(AND($J14&lt;BC$4,$K14&lt;BD$4,$K14&gt;BC$4),NETWORKDAYS.INTL(BC$4+1,$K14,1,(Holidays!$A$1:$A$248)),0)+IF(AND($J14&lt;=BC$4,$K14&gt;=BD$4,$K14&gt;BC$4),NETWORKDAYS.INTL(BC$4+1,(BD$4),1,(Holidays!$A$1:$A$248)),0))*$M14,"")</f>
        <v>0</v>
      </c>
      <c r="BE14" s="190">
        <f ca="1">IFERROR((IF(AND($J14&gt;BD$4,$J14&lt;=BE$4,$K14&lt;=BE$4),NETWORKDAYS.INTL($J14,$K14,1,(Holidays!$A$1:$A$248)),0)+IF(AND($J14&gt;BD$4,$J14&lt;=BE$4,$K14&gt;BE$4),NETWORKDAYS.INTL($J14,(BE$4),1,(Holidays!$A$1:$A$248)),0)+IF(AND($J14&lt;BD$4,$K14&lt;BE$4,$K14&gt;BD$4),NETWORKDAYS.INTL(BD$4+1,$K14,1,(Holidays!$A$1:$A$248)),0)+IF(AND($J14&lt;=BD$4,$K14&gt;=BE$4,$K14&gt;BD$4),NETWORKDAYS.INTL(BD$4+1,(BE$4),1,(Holidays!$A$1:$A$248)),0))*$M14,"")</f>
        <v>0</v>
      </c>
      <c r="BF14" s="192">
        <f ca="1">IFERROR((IF(AND($J14&gt;BE$4,$J14&lt;=BF$4,$K14&lt;=BF$4),NETWORKDAYS.INTL($J14,$K14,1,(Holidays!$A$1:$A$248)),0)+IF(AND($J14&gt;BE$4,$J14&lt;=BF$4,$K14&gt;BF$4),NETWORKDAYS.INTL($J14,(BF$4),1,(Holidays!$A$1:$A$248)),0)+IF(AND($J14&lt;BE$4,$K14&lt;BF$4,$K14&gt;BE$4),NETWORKDAYS.INTL(BE$4+1,$K14,1,(Holidays!$A$1:$A$248)),0)+IF(AND($J14&lt;=BE$4,$K14&gt;=BF$4,$K14&gt;BE$4),NETWORKDAYS.INTL(BE$4+1,(BF$4),1,(Holidays!$A$1:$A$248)),0))*$M14,"")</f>
        <v>0</v>
      </c>
      <c r="BG14" s="321">
        <f ca="1">IFERROR((IF(AND($J14&gt;BF$4,$J14&lt;=BG$4,$K14&lt;=BG$4),NETWORKDAYS.INTL($J14,$K14,1,(Holidays!$A$1:$A$248)),0)+IF(AND($J14&gt;BF$4,$J14&lt;=BG$4,$K14&gt;BG$4),NETWORKDAYS.INTL($J14,(BG$4),1,(Holidays!$A$1:$A$248)),0)+IF(AND($J14&lt;BF$4,$K14&lt;BG$4,$K14&gt;BF$4),NETWORKDAYS.INTL(BF$4+1,$K14,1,(Holidays!$A$1:$A$248)),0)+IF(AND($J14&lt;=BF$4,$K14&gt;=BG$4,$K14&gt;BF$4),NETWORKDAYS.INTL(BF$4+1,(BG$4),1,(Holidays!$A$1:$A$248)),0))*$M14,"")</f>
        <v>0</v>
      </c>
      <c r="BH14" s="190">
        <f ca="1">IFERROR((IF(AND($J14&gt;BG$4,$J14&lt;=BH$4,$K14&lt;=BH$4),NETWORKDAYS.INTL($J14,$K14,1,(Holidays!$A$1:$A$248)),0)+IF(AND($J14&gt;BG$4,$J14&lt;=BH$4,$K14&gt;BH$4),NETWORKDAYS.INTL($J14,(BH$4),1,(Holidays!$A$1:$A$248)),0)+IF(AND($J14&lt;BG$4,$K14&lt;BH$4,$K14&gt;BG$4),NETWORKDAYS.INTL(BG$4+1,$K14,1,(Holidays!$A$1:$A$248)),0)+IF(AND($J14&lt;=BG$4,$K14&gt;=BH$4,$K14&gt;BG$4),NETWORKDAYS.INTL(BG$4+1,(BH$4),1,(Holidays!$A$1:$A$248)),0))*$M14,"")</f>
        <v>0</v>
      </c>
      <c r="BI14" s="192">
        <f ca="1">IFERROR((IF(AND($J14&gt;BH$4,$J14&lt;=BI$4,$K14&lt;=BI$4),NETWORKDAYS.INTL($J14,$K14,1,(Holidays!$A$1:$A$248)),0)+IF(AND($J14&gt;BH$4,$J14&lt;=BI$4,$K14&gt;BI$4),NETWORKDAYS.INTL($J14,(BI$4),1,(Holidays!$A$1:$A$248)),0)+IF(AND($J14&lt;BH$4,$K14&lt;BI$4,$K14&gt;BH$4),NETWORKDAYS.INTL(BH$4+1,$K14,1,(Holidays!$A$1:$A$248)),0)+IF(AND($J14&lt;=BH$4,$K14&gt;=BI$4,$K14&gt;BH$4),NETWORKDAYS.INTL(BH$4+1,(BI$4),1,(Holidays!$A$1:$A$248)),0))*$M14,"")</f>
        <v>0</v>
      </c>
      <c r="BJ14" s="321">
        <f ca="1">IFERROR((IF(AND($J14&gt;BI$4,$J14&lt;=BJ$4,$K14&lt;=BJ$4),NETWORKDAYS.INTL($J14,$K14,1,(Holidays!$A$1:$A$248)),0)+IF(AND($J14&gt;BI$4,$J14&lt;=BJ$4,$K14&gt;BJ$4),NETWORKDAYS.INTL($J14,(BJ$4),1,(Holidays!$A$1:$A$248)),0)+IF(AND($J14&lt;BI$4,$K14&lt;BJ$4,$K14&gt;BI$4),NETWORKDAYS.INTL(BI$4+1,$K14,1,(Holidays!$A$1:$A$248)),0)+IF(AND($J14&lt;=BI$4,$K14&gt;=BJ$4,$K14&gt;BI$4),NETWORKDAYS.INTL(BI$4+1,(BJ$4),1,(Holidays!$A$1:$A$248)),0))*$M14,"")</f>
        <v>0</v>
      </c>
      <c r="BK14" s="190">
        <f ca="1">IFERROR((IF(AND($J14&gt;BJ$4,$J14&lt;=BK$4,$K14&lt;=BK$4),NETWORKDAYS.INTL($J14,$K14,1,(Holidays!$A$1:$A$248)),0)+IF(AND($J14&gt;BJ$4,$J14&lt;=BK$4,$K14&gt;BK$4),NETWORKDAYS.INTL($J14,(BK$4),1,(Holidays!$A$1:$A$248)),0)+IF(AND($J14&lt;BJ$4,$K14&lt;BK$4,$K14&gt;BJ$4),NETWORKDAYS.INTL(BJ$4+1,$K14,1,(Holidays!$A$1:$A$248)),0)+IF(AND($J14&lt;=BJ$4,$K14&gt;=BK$4,$K14&gt;BJ$4),NETWORKDAYS.INTL(BJ$4+1,(BK$4),1,(Holidays!$A$1:$A$248)),0))*$M14,"")</f>
        <v>0</v>
      </c>
      <c r="BL14" s="192">
        <f ca="1">IFERROR((IF(AND($J14&gt;BK$4,$J14&lt;=BL$4,$K14&lt;=BL$4),NETWORKDAYS.INTL($J14,$K14,1,(Holidays!$A$1:$A$248)),0)+IF(AND($J14&gt;BK$4,$J14&lt;=BL$4,$K14&gt;BL$4),NETWORKDAYS.INTL($J14,(BL$4),1,(Holidays!$A$1:$A$248)),0)+IF(AND($J14&lt;BK$4,$K14&lt;BL$4,$K14&gt;BK$4),NETWORKDAYS.INTL(BK$4+1,$K14,1,(Holidays!$A$1:$A$248)),0)+IF(AND($J14&lt;=BK$4,$K14&gt;=BL$4,$K14&gt;BK$4),NETWORKDAYS.INTL(BK$4+1,(BL$4),1,(Holidays!$A$1:$A$248)),0))*$M14,"")</f>
        <v>0</v>
      </c>
      <c r="BM14" s="321">
        <f ca="1">IFERROR((IF(AND($J14&gt;BL$4,$J14&lt;=BM$4,$K14&lt;=BM$4),NETWORKDAYS.INTL($J14,$K14,1,(Holidays!$A$1:$A$248)),0)+IF(AND($J14&gt;BL$4,$J14&lt;=BM$4,$K14&gt;BM$4),NETWORKDAYS.INTL($J14,(BM$4),1,(Holidays!$A$1:$A$248)),0)+IF(AND($J14&lt;BL$4,$K14&lt;BM$4,$K14&gt;BL$4),NETWORKDAYS.INTL(BL$4+1,$K14,1,(Holidays!$A$1:$A$248)),0)+IF(AND($J14&lt;=BL$4,$K14&gt;=BM$4,$K14&gt;BL$4),NETWORKDAYS.INTL(BL$4+1,(BM$4),1,(Holidays!$A$1:$A$248)),0))*$M14,"")</f>
        <v>0</v>
      </c>
      <c r="BN14" s="190">
        <f ca="1">IFERROR((IF(AND($J14&gt;BM$4,$J14&lt;=BN$4,$K14&lt;=BN$4),NETWORKDAYS.INTL($J14,$K14,1,(Holidays!$A$1:$A$248)),0)+IF(AND($J14&gt;BM$4,$J14&lt;=BN$4,$K14&gt;BN$4),NETWORKDAYS.INTL($J14,(BN$4),1,(Holidays!$A$1:$A$248)),0)+IF(AND($J14&lt;BM$4,$K14&lt;BN$4,$K14&gt;BM$4),NETWORKDAYS.INTL(BM$4+1,$K14,1,(Holidays!$A$1:$A$248)),0)+IF(AND($J14&lt;=BM$4,$K14&gt;=BN$4,$K14&gt;BM$4),NETWORKDAYS.INTL(BM$4+1,(BN$4),1,(Holidays!$A$1:$A$248)),0))*$M14,"")</f>
        <v>0</v>
      </c>
      <c r="BO14" s="192">
        <f ca="1">IFERROR((IF(AND($J14&gt;BN$4,$J14&lt;=BO$4,$K14&lt;=BO$4),NETWORKDAYS.INTL($J14,$K14,1,(Holidays!$A$1:$A$248)),0)+IF(AND($J14&gt;BN$4,$J14&lt;=BO$4,$K14&gt;BO$4),NETWORKDAYS.INTL($J14,(BO$4),1,(Holidays!$A$1:$A$248)),0)+IF(AND($J14&lt;BN$4,$K14&lt;BO$4,$K14&gt;BN$4),NETWORKDAYS.INTL(BN$4+1,$K14,1,(Holidays!$A$1:$A$248)),0)+IF(AND($J14&lt;=BN$4,$K14&gt;=BO$4,$K14&gt;BN$4),NETWORKDAYS.INTL(BN$4+1,(BO$4),1,(Holidays!$A$1:$A$248)),0))*$M14,"")</f>
        <v>0</v>
      </c>
      <c r="BP14" s="321">
        <f ca="1">IFERROR((IF(AND($J14&gt;BO$4,$J14&lt;=BP$4,$K14&lt;=BP$4),NETWORKDAYS.INTL($J14,$K14,1,(Holidays!$A$1:$A$248)),0)+IF(AND($J14&gt;BO$4,$J14&lt;=BP$4,$K14&gt;BP$4),NETWORKDAYS.INTL($J14,(BP$4),1,(Holidays!$A$1:$A$248)),0)+IF(AND($J14&lt;BO$4,$K14&lt;BP$4,$K14&gt;BO$4),NETWORKDAYS.INTL(BO$4+1,$K14,1,(Holidays!$A$1:$A$248)),0)+IF(AND($J14&lt;=BO$4,$K14&gt;=BP$4,$K14&gt;BO$4),NETWORKDAYS.INTL(BO$4+1,(BP$4),1,(Holidays!$A$1:$A$248)),0))*$M14,"")</f>
        <v>0</v>
      </c>
      <c r="BQ14" s="190">
        <f ca="1">IFERROR((IF(AND($J14&gt;BP$4,$J14&lt;=BQ$4,$K14&lt;=BQ$4),NETWORKDAYS.INTL($J14,$K14,1,(Holidays!$A$1:$A$248)),0)+IF(AND($J14&gt;BP$4,$J14&lt;=BQ$4,$K14&gt;BQ$4),NETWORKDAYS.INTL($J14,(BQ$4),1,(Holidays!$A$1:$A$248)),0)+IF(AND($J14&lt;BP$4,$K14&lt;BQ$4,$K14&gt;BP$4),NETWORKDAYS.INTL(BP$4+1,$K14,1,(Holidays!$A$1:$A$248)),0)+IF(AND($J14&lt;=BP$4,$K14&gt;=BQ$4,$K14&gt;BP$4),NETWORKDAYS.INTL(BP$4+1,(BQ$4),1,(Holidays!$A$1:$A$248)),0))*$M14,"")</f>
        <v>0</v>
      </c>
      <c r="BR14" s="192">
        <f ca="1">IFERROR((IF(AND($J14&gt;BQ$4,$J14&lt;=BR$4,$K14&lt;=BR$4),NETWORKDAYS.INTL($J14,$K14,1,(Holidays!$A$1:$A$248)),0)+IF(AND($J14&gt;BQ$4,$J14&lt;=BR$4,$K14&gt;BR$4),NETWORKDAYS.INTL($J14,(BR$4),1,(Holidays!$A$1:$A$248)),0)+IF(AND($J14&lt;BQ$4,$K14&lt;BR$4,$K14&gt;BQ$4),NETWORKDAYS.INTL(BQ$4+1,$K14,1,(Holidays!$A$1:$A$248)),0)+IF(AND($J14&lt;=BQ$4,$K14&gt;=BR$4,$K14&gt;BQ$4),NETWORKDAYS.INTL(BQ$4+1,(BR$4),1,(Holidays!$A$1:$A$248)),0))*$M14,"")</f>
        <v>0</v>
      </c>
      <c r="BS14" s="321">
        <f ca="1">IFERROR((IF(AND($J14&gt;BR$4,$J14&lt;=BS$4,$K14&lt;=BS$4),NETWORKDAYS.INTL($J14,$K14,1,(Holidays!$A$1:$A$248)),0)+IF(AND($J14&gt;BR$4,$J14&lt;=BS$4,$K14&gt;BS$4),NETWORKDAYS.INTL($J14,(BS$4),1,(Holidays!$A$1:$A$248)),0)+IF(AND($J14&lt;BR$4,$K14&lt;BS$4,$K14&gt;BR$4),NETWORKDAYS.INTL(BR$4+1,$K14,1,(Holidays!$A$1:$A$248)),0)+IF(AND($J14&lt;=BR$4,$K14&gt;=BS$4,$K14&gt;BR$4),NETWORKDAYS.INTL(BR$4+1,(BS$4),1,(Holidays!$A$1:$A$248)),0))*$M14,"")</f>
        <v>0</v>
      </c>
      <c r="BT14" s="190">
        <f ca="1">IFERROR((IF(AND($J14&gt;BS$4,$J14&lt;=BT$4,$K14&lt;=BT$4),NETWORKDAYS.INTL($J14,$K14,1,(Holidays!$A$1:$A$248)),0)+IF(AND($J14&gt;BS$4,$J14&lt;=BT$4,$K14&gt;BT$4),NETWORKDAYS.INTL($J14,(BT$4),1,(Holidays!$A$1:$A$248)),0)+IF(AND($J14&lt;BS$4,$K14&lt;BT$4,$K14&gt;BS$4),NETWORKDAYS.INTL(BS$4+1,$K14,1,(Holidays!$A$1:$A$248)),0)+IF(AND($J14&lt;=BS$4,$K14&gt;=BT$4,$K14&gt;BS$4),NETWORKDAYS.INTL(BS$4+1,(BT$4),1,(Holidays!$A$1:$A$248)),0))*$M14,"")</f>
        <v>0</v>
      </c>
      <c r="BU14" s="192">
        <f ca="1">IFERROR((IF(AND($J14&gt;BT$4,$J14&lt;=BU$4,$K14&lt;=BU$4),NETWORKDAYS.INTL($J14,$K14,1,(Holidays!$A$1:$A$248)),0)+IF(AND($J14&gt;BT$4,$J14&lt;=BU$4,$K14&gt;BU$4),NETWORKDAYS.INTL($J14,(BU$4),1,(Holidays!$A$1:$A$248)),0)+IF(AND($J14&lt;BT$4,$K14&lt;BU$4,$K14&gt;BT$4),NETWORKDAYS.INTL(BT$4+1,$K14,1,(Holidays!$A$1:$A$248)),0)+IF(AND($J14&lt;=BT$4,$K14&gt;=BU$4,$K14&gt;BT$4),NETWORKDAYS.INTL(BT$4+1,(BU$4),1,(Holidays!$A$1:$A$248)),0))*$M14,"")</f>
        <v>0</v>
      </c>
      <c r="BV14" s="321">
        <f ca="1">IFERROR((IF(AND($J14&gt;BU$4,$J14&lt;=BV$4,$K14&lt;=BV$4),NETWORKDAYS.INTL($J14,$K14,1,(Holidays!$A$1:$A$248)),0)+IF(AND($J14&gt;BU$4,$J14&lt;=BV$4,$K14&gt;BV$4),NETWORKDAYS.INTL($J14,(BV$4),1,(Holidays!$A$1:$A$248)),0)+IF(AND($J14&lt;BU$4,$K14&lt;BV$4,$K14&gt;BU$4),NETWORKDAYS.INTL(BU$4+1,$K14,1,(Holidays!$A$1:$A$248)),0)+IF(AND($J14&lt;=BU$4,$K14&gt;=BV$4,$K14&gt;BU$4),NETWORKDAYS.INTL(BU$4+1,(BV$4),1,(Holidays!$A$1:$A$248)),0))*$M14,"")</f>
        <v>0</v>
      </c>
      <c r="BW14" s="190">
        <f ca="1">IFERROR((IF(AND($J14&gt;BV$4,$J14&lt;=BW$4,$K14&lt;=BW$4),NETWORKDAYS.INTL($J14,$K14,1,(Holidays!$A$1:$A$248)),0)+IF(AND($J14&gt;BV$4,$J14&lt;=BW$4,$K14&gt;BW$4),NETWORKDAYS.INTL($J14,(BW$4),1,(Holidays!$A$1:$A$248)),0)+IF(AND($J14&lt;BV$4,$K14&lt;BW$4,$K14&gt;BV$4),NETWORKDAYS.INTL(BV$4+1,$K14,1,(Holidays!$A$1:$A$248)),0)+IF(AND($J14&lt;=BV$4,$K14&gt;=BW$4,$K14&gt;BV$4),NETWORKDAYS.INTL(BV$4+1,(BW$4),1,(Holidays!$A$1:$A$248)),0))*$M14,"")</f>
        <v>0</v>
      </c>
      <c r="BX14" s="192">
        <f ca="1">IFERROR((IF(AND($J14&gt;BW$4,$J14&lt;=BX$4,$K14&lt;=BX$4),NETWORKDAYS.INTL($J14,$K14,1,(Holidays!$A$1:$A$248)),0)+IF(AND($J14&gt;BW$4,$J14&lt;=BX$4,$K14&gt;BX$4),NETWORKDAYS.INTL($J14,(BX$4),1,(Holidays!$A$1:$A$248)),0)+IF(AND($J14&lt;BW$4,$K14&lt;BX$4,$K14&gt;BW$4),NETWORKDAYS.INTL(BW$4+1,$K14,1,(Holidays!$A$1:$A$248)),0)+IF(AND($J14&lt;=BW$4,$K14&gt;=BX$4,$K14&gt;BW$4),NETWORKDAYS.INTL(BW$4+1,(BX$4),1,(Holidays!$A$1:$A$248)),0))*$M14,"")</f>
        <v>0</v>
      </c>
      <c r="BY14" s="321">
        <f ca="1">IFERROR((IF(AND($J14&gt;BX$4,$J14&lt;=BY$4,$K14&lt;=BY$4),NETWORKDAYS.INTL($J14,$K14,1,(Holidays!$A$1:$A$248)),0)+IF(AND($J14&gt;BX$4,$J14&lt;=BY$4,$K14&gt;BY$4),NETWORKDAYS.INTL($J14,(BY$4),1,(Holidays!$A$1:$A$248)),0)+IF(AND($J14&lt;BX$4,$K14&lt;BY$4,$K14&gt;BX$4),NETWORKDAYS.INTL(BX$4+1,$K14,1,(Holidays!$A$1:$A$248)),0)+IF(AND($J14&lt;=BX$4,$K14&gt;=BY$4,$K14&gt;BX$4),NETWORKDAYS.INTL(BX$4+1,(BY$4),1,(Holidays!$A$1:$A$248)),0))*$M14,"")</f>
        <v>0</v>
      </c>
      <c r="BZ14" s="190">
        <f ca="1">IFERROR((IF(AND($J14&gt;BY$4,$J14&lt;=BZ$4,$K14&lt;=BZ$4),NETWORKDAYS.INTL($J14,$K14,1,(Holidays!$A$1:$A$248)),0)+IF(AND($J14&gt;BY$4,$J14&lt;=BZ$4,$K14&gt;BZ$4),NETWORKDAYS.INTL($J14,(BZ$4),1,(Holidays!$A$1:$A$248)),0)+IF(AND($J14&lt;BY$4,$K14&lt;BZ$4,$K14&gt;BY$4),NETWORKDAYS.INTL(BY$4+1,$K14,1,(Holidays!$A$1:$A$248)),0)+IF(AND($J14&lt;=BY$4,$K14&gt;=BZ$4,$K14&gt;BY$4),NETWORKDAYS.INTL(BY$4+1,(BZ$4),1,(Holidays!$A$1:$A$248)),0))*$M14,"")</f>
        <v>0</v>
      </c>
      <c r="CA14" s="192">
        <f ca="1">IFERROR((IF(AND($J14&gt;BZ$4,$J14&lt;=CA$4,$K14&lt;=CA$4),NETWORKDAYS.INTL($J14,$K14,1,(Holidays!$A$1:$A$248)),0)+IF(AND($J14&gt;BZ$4,$J14&lt;=CA$4,$K14&gt;CA$4),NETWORKDAYS.INTL($J14,(CA$4),1,(Holidays!$A$1:$A$248)),0)+IF(AND($J14&lt;BZ$4,$K14&lt;CA$4,$K14&gt;BZ$4),NETWORKDAYS.INTL(BZ$4+1,$K14,1,(Holidays!$A$1:$A$248)),0)+IF(AND($J14&lt;=BZ$4,$K14&gt;=CA$4,$K14&gt;BZ$4),NETWORKDAYS.INTL(BZ$4+1,(CA$4),1,(Holidays!$A$1:$A$248)),0))*$M14,"")</f>
        <v>0</v>
      </c>
      <c r="CB14" s="321">
        <f ca="1">IFERROR((IF(AND($J14&gt;CA$4,$J14&lt;=CB$4,$K14&lt;=CB$4),NETWORKDAYS.INTL($J14,$K14,1,(Holidays!$A$1:$A$248)),0)+IF(AND($J14&gt;CA$4,$J14&lt;=CB$4,$K14&gt;CB$4),NETWORKDAYS.INTL($J14,(CB$4),1,(Holidays!$A$1:$A$248)),0)+IF(AND($J14&lt;CA$4,$K14&lt;CB$4,$K14&gt;CA$4),NETWORKDAYS.INTL(CA$4+1,$K14,1,(Holidays!$A$1:$A$248)),0)+IF(AND($J14&lt;=CA$4,$K14&gt;=CB$4,$K14&gt;CA$4),NETWORKDAYS.INTL(CA$4+1,(CB$4),1,(Holidays!$A$1:$A$248)),0))*$M14,"")</f>
        <v>0</v>
      </c>
      <c r="CC14" s="190">
        <f ca="1">IFERROR((IF(AND($J14&gt;CB$4,$J14&lt;=CC$4,$K14&lt;=CC$4),NETWORKDAYS.INTL($J14,$K14,1,(Holidays!$A$1:$A$248)),0)+IF(AND($J14&gt;CB$4,$J14&lt;=CC$4,$K14&gt;CC$4),NETWORKDAYS.INTL($J14,(CC$4),1,(Holidays!$A$1:$A$248)),0)+IF(AND($J14&lt;CB$4,$K14&lt;CC$4,$K14&gt;CB$4),NETWORKDAYS.INTL(CB$4+1,$K14,1,(Holidays!$A$1:$A$248)),0)+IF(AND($J14&lt;=CB$4,$K14&gt;=CC$4,$K14&gt;CB$4),NETWORKDAYS.INTL(CB$4+1,(CC$4),1,(Holidays!$A$1:$A$248)),0))*$M14,"")</f>
        <v>0</v>
      </c>
      <c r="CD14" s="192">
        <f ca="1">IFERROR((IF(AND($J14&gt;CC$4,$J14&lt;=CD$4,$K14&lt;=CD$4),NETWORKDAYS.INTL($J14,$K14,1,(Holidays!$A$1:$A$248)),0)+IF(AND($J14&gt;CC$4,$J14&lt;=CD$4,$K14&gt;CD$4),NETWORKDAYS.INTL($J14,(CD$4),1,(Holidays!$A$1:$A$248)),0)+IF(AND($J14&lt;CC$4,$K14&lt;CD$4,$K14&gt;CC$4),NETWORKDAYS.INTL(CC$4+1,$K14,1,(Holidays!$A$1:$A$248)),0)+IF(AND($J14&lt;=CC$4,$K14&gt;=CD$4,$K14&gt;CC$4),NETWORKDAYS.INTL(CC$4+1,(CD$4),1,(Holidays!$A$1:$A$248)),0))*$M14,"")</f>
        <v>0</v>
      </c>
      <c r="CE14" s="321">
        <f ca="1">IFERROR((IF(AND($J14&gt;CD$4,$J14&lt;=CE$4,$K14&lt;=CE$4),NETWORKDAYS.INTL($J14,$K14,1,(Holidays!$A$1:$A$248)),0)+IF(AND($J14&gt;CD$4,$J14&lt;=CE$4,$K14&gt;CE$4),NETWORKDAYS.INTL($J14,(CE$4),1,(Holidays!$A$1:$A$248)),0)+IF(AND($J14&lt;CD$4,$K14&lt;CE$4,$K14&gt;CD$4),NETWORKDAYS.INTL(CD$4+1,$K14,1,(Holidays!$A$1:$A$248)),0)+IF(AND($J14&lt;=CD$4,$K14&gt;=CE$4,$K14&gt;CD$4),NETWORKDAYS.INTL(CD$4+1,(CE$4),1,(Holidays!$A$1:$A$248)),0))*$M14,"")</f>
        <v>0</v>
      </c>
      <c r="CF14" s="190">
        <f ca="1">IFERROR((IF(AND($J14&gt;CE$4,$J14&lt;=CF$4,$K14&lt;=CF$4),NETWORKDAYS.INTL($J14,$K14,1,(Holidays!$A$1:$A$248)),0)+IF(AND($J14&gt;CE$4,$J14&lt;=CF$4,$K14&gt;CF$4),NETWORKDAYS.INTL($J14,(CF$4),1,(Holidays!$A$1:$A$248)),0)+IF(AND($J14&lt;CE$4,$K14&lt;CF$4,$K14&gt;CE$4),NETWORKDAYS.INTL(CE$4+1,$K14,1,(Holidays!$A$1:$A$248)),0)+IF(AND($J14&lt;=CE$4,$K14&gt;=CF$4,$K14&gt;CE$4),NETWORKDAYS.INTL(CE$4+1,(CF$4),1,(Holidays!$A$1:$A$248)),0))*$M14,"")</f>
        <v>0</v>
      </c>
      <c r="CG14" s="192">
        <f ca="1">IFERROR((IF(AND($J14&gt;CF$4,$J14&lt;=CG$4,$K14&lt;=CG$4),NETWORKDAYS.INTL($J14,$K14,1,(Holidays!$A$1:$A$248)),0)+IF(AND($J14&gt;CF$4,$J14&lt;=CG$4,$K14&gt;CG$4),NETWORKDAYS.INTL($J14,(CG$4),1,(Holidays!$A$1:$A$248)),0)+IF(AND($J14&lt;CF$4,$K14&lt;CG$4,$K14&gt;CF$4),NETWORKDAYS.INTL(CF$4+1,$K14,1,(Holidays!$A$1:$A$248)),0)+IF(AND($J14&lt;=CF$4,$K14&gt;=CG$4,$K14&gt;CF$4),NETWORKDAYS.INTL(CF$4+1,(CG$4),1,(Holidays!$A$1:$A$248)),0))*$M14,"")</f>
        <v>0</v>
      </c>
      <c r="CH14" s="321">
        <f ca="1">IFERROR((IF(AND($J14&gt;CG$4,$J14&lt;=CH$4,$K14&lt;=CH$4),NETWORKDAYS.INTL($J14,$K14,1,(Holidays!$A$1:$A$248)),0)+IF(AND($J14&gt;CG$4,$J14&lt;=CH$4,$K14&gt;CH$4),NETWORKDAYS.INTL($J14,(CH$4),1,(Holidays!$A$1:$A$248)),0)+IF(AND($J14&lt;CG$4,$K14&lt;CH$4,$K14&gt;CG$4),NETWORKDAYS.INTL(CG$4+1,$K14,1,(Holidays!$A$1:$A$248)),0)+IF(AND($J14&lt;=CG$4,$K14&gt;=CH$4,$K14&gt;CG$4),NETWORKDAYS.INTL(CG$4+1,(CH$4),1,(Holidays!$A$1:$A$248)),0))*$M14,"")</f>
        <v>0</v>
      </c>
      <c r="CI14" s="190">
        <f ca="1">IFERROR((IF(AND($J14&gt;CH$4,$J14&lt;=CI$4,$K14&lt;=CI$4),NETWORKDAYS.INTL($J14,$K14,1,(Holidays!$A$1:$A$248)),0)+IF(AND($J14&gt;CH$4,$J14&lt;=CI$4,$K14&gt;CI$4),NETWORKDAYS.INTL($J14,(CI$4),1,(Holidays!$A$1:$A$248)),0)+IF(AND($J14&lt;CH$4,$K14&lt;CI$4,$K14&gt;CH$4),NETWORKDAYS.INTL(CH$4+1,$K14,1,(Holidays!$A$1:$A$248)),0)+IF(AND($J14&lt;=CH$4,$K14&gt;=CI$4,$K14&gt;CH$4),NETWORKDAYS.INTL(CH$4+1,(CI$4),1,(Holidays!$A$1:$A$248)),0))*$M14,"")</f>
        <v>0</v>
      </c>
      <c r="CJ14" s="192">
        <f ca="1">IFERROR((IF(AND($J14&gt;CI$4,$J14&lt;=CJ$4,$K14&lt;=CJ$4),NETWORKDAYS.INTL($J14,$K14,1,(Holidays!$A$1:$A$248)),0)+IF(AND($J14&gt;CI$4,$J14&lt;=CJ$4,$K14&gt;CJ$4),NETWORKDAYS.INTL($J14,(CJ$4),1,(Holidays!$A$1:$A$248)),0)+IF(AND($J14&lt;CI$4,$K14&lt;CJ$4,$K14&gt;CI$4),NETWORKDAYS.INTL(CI$4+1,$K14,1,(Holidays!$A$1:$A$248)),0)+IF(AND($J14&lt;=CI$4,$K14&gt;=CJ$4,$K14&gt;CI$4),NETWORKDAYS.INTL(CI$4+1,(CJ$4),1,(Holidays!$A$1:$A$248)),0))*$M14,"")</f>
        <v>0</v>
      </c>
      <c r="CK14" s="321">
        <f ca="1">IFERROR((IF(AND($J14&gt;CJ$4,$J14&lt;=CK$4,$K14&lt;=CK$4),NETWORKDAYS.INTL($J14,$K14,1,(Holidays!$A$1:$A$248)),0)+IF(AND($J14&gt;CJ$4,$J14&lt;=CK$4,$K14&gt;CK$4),NETWORKDAYS.INTL($J14,(CK$4),1,(Holidays!$A$1:$A$248)),0)+IF(AND($J14&lt;CJ$4,$K14&lt;CK$4,$K14&gt;CJ$4),NETWORKDAYS.INTL(CJ$4+1,$K14,1,(Holidays!$A$1:$A$248)),0)+IF(AND($J14&lt;=CJ$4,$K14&gt;=CK$4,$K14&gt;CJ$4),NETWORKDAYS.INTL(CJ$4+1,(CK$4),1,(Holidays!$A$1:$A$248)),0))*$M14,"")</f>
        <v>0</v>
      </c>
      <c r="CL14" s="190">
        <f ca="1">IFERROR((IF(AND($J14&gt;CK$4,$J14&lt;=CL$4,$K14&lt;=CL$4),NETWORKDAYS.INTL($J14,$K14,1,(Holidays!$A$1:$A$248)),0)+IF(AND($J14&gt;CK$4,$J14&lt;=CL$4,$K14&gt;CL$4),NETWORKDAYS.INTL($J14,(CL$4),1,(Holidays!$A$1:$A$248)),0)+IF(AND($J14&lt;CK$4,$K14&lt;CL$4,$K14&gt;CK$4),NETWORKDAYS.INTL(CK$4+1,$K14,1,(Holidays!$A$1:$A$248)),0)+IF(AND($J14&lt;=CK$4,$K14&gt;=CL$4,$K14&gt;CK$4),NETWORKDAYS.INTL(CK$4+1,(CL$4),1,(Holidays!$A$1:$A$248)),0))*$M14,"")</f>
        <v>0</v>
      </c>
      <c r="CM14" s="192">
        <f ca="1">IFERROR((IF(AND($J14&gt;CL$4,$J14&lt;=CM$4,$K14&lt;=CM$4),NETWORKDAYS.INTL($J14,$K14,1,(Holidays!$A$1:$A$248)),0)+IF(AND($J14&gt;CL$4,$J14&lt;=CM$4,$K14&gt;CM$4),NETWORKDAYS.INTL($J14,(CM$4),1,(Holidays!$A$1:$A$248)),0)+IF(AND($J14&lt;CL$4,$K14&lt;CM$4,$K14&gt;CL$4),NETWORKDAYS.INTL(CL$4+1,$K14,1,(Holidays!$A$1:$A$248)),0)+IF(AND($J14&lt;=CL$4,$K14&gt;=CM$4,$K14&gt;CL$4),NETWORKDAYS.INTL(CL$4+1,(CM$4),1,(Holidays!$A$1:$A$248)),0))*$M14,"")</f>
        <v>0</v>
      </c>
      <c r="CN14" s="321">
        <f ca="1">IFERROR((IF(AND($J14&gt;CM$4,$J14&lt;=CN$4,$K14&lt;=CN$4),NETWORKDAYS.INTL($J14,$K14,1,(Holidays!$A$1:$A$248)),0)+IF(AND($J14&gt;CM$4,$J14&lt;=CN$4,$K14&gt;CN$4),NETWORKDAYS.INTL($J14,(CN$4),1,(Holidays!$A$1:$A$248)),0)+IF(AND($J14&lt;CM$4,$K14&lt;CN$4,$K14&gt;CM$4),NETWORKDAYS.INTL(CM$4+1,$K14,1,(Holidays!$A$1:$A$248)),0)+IF(AND($J14&lt;=CM$4,$K14&gt;=CN$4,$K14&gt;CM$4),NETWORKDAYS.INTL(CM$4+1,(CN$4),1,(Holidays!$A$1:$A$248)),0))*$M14,"")</f>
        <v>0</v>
      </c>
      <c r="CO14" s="190">
        <f ca="1">IFERROR((IF(AND($J14&gt;CN$4,$J14&lt;=CO$4,$K14&lt;=CO$4),NETWORKDAYS.INTL($J14,$K14,1,(Holidays!$A$1:$A$248)),0)+IF(AND($J14&gt;CN$4,$J14&lt;=CO$4,$K14&gt;CO$4),NETWORKDAYS.INTL($J14,(CO$4),1,(Holidays!$A$1:$A$248)),0)+IF(AND($J14&lt;CN$4,$K14&lt;CO$4,$K14&gt;CN$4),NETWORKDAYS.INTL(CN$4+1,$K14,1,(Holidays!$A$1:$A$248)),0)+IF(AND($J14&lt;=CN$4,$K14&gt;=CO$4,$K14&gt;CN$4),NETWORKDAYS.INTL(CN$4+1,(CO$4),1,(Holidays!$A$1:$A$248)),0))*$M14,"")</f>
        <v>0</v>
      </c>
      <c r="CP14" s="192">
        <f ca="1">IFERROR((IF(AND($J14&gt;CO$4,$J14&lt;=CP$4,$K14&lt;=CP$4),NETWORKDAYS.INTL($J14,$K14,1,(Holidays!$A$1:$A$248)),0)+IF(AND($J14&gt;CO$4,$J14&lt;=CP$4,$K14&gt;CP$4),NETWORKDAYS.INTL($J14,(CP$4),1,(Holidays!$A$1:$A$248)),0)+IF(AND($J14&lt;CO$4,$K14&lt;CP$4,$K14&gt;CO$4),NETWORKDAYS.INTL(CO$4+1,$K14,1,(Holidays!$A$1:$A$248)),0)+IF(AND($J14&lt;=CO$4,$K14&gt;=CP$4,$K14&gt;CO$4),NETWORKDAYS.INTL(CO$4+1,(CP$4),1,(Holidays!$A$1:$A$248)),0))*$M14,"")</f>
        <v>0</v>
      </c>
      <c r="CQ14" s="321">
        <f ca="1">IFERROR((IF(AND($J14&gt;CP$4,$J14&lt;=CQ$4,$K14&lt;=CQ$4),NETWORKDAYS.INTL($J14,$K14,1,(Holidays!$A$1:$A$248)),0)+IF(AND($J14&gt;CP$4,$J14&lt;=CQ$4,$K14&gt;CQ$4),NETWORKDAYS.INTL($J14,(CQ$4),1,(Holidays!$A$1:$A$248)),0)+IF(AND($J14&lt;CP$4,$K14&lt;CQ$4,$K14&gt;CP$4),NETWORKDAYS.INTL(CP$4+1,$K14,1,(Holidays!$A$1:$A$248)),0)+IF(AND($J14&lt;=CP$4,$K14&gt;=CQ$4,$K14&gt;CP$4),NETWORKDAYS.INTL(CP$4+1,(CQ$4),1,(Holidays!$A$1:$A$248)),0))*$M14,"")</f>
        <v>0</v>
      </c>
      <c r="CR14" s="190">
        <f ca="1">IFERROR((IF(AND($J14&gt;CQ$4,$J14&lt;=CR$4,$K14&lt;=CR$4),NETWORKDAYS.INTL($J14,$K14,1,(Holidays!$A$1:$A$248)),0)+IF(AND($J14&gt;CQ$4,$J14&lt;=CR$4,$K14&gt;CR$4),NETWORKDAYS.INTL($J14,(CR$4),1,(Holidays!$A$1:$A$248)),0)+IF(AND($J14&lt;CQ$4,$K14&lt;CR$4,$K14&gt;CQ$4),NETWORKDAYS.INTL(CQ$4+1,$K14,1,(Holidays!$A$1:$A$248)),0)+IF(AND($J14&lt;=CQ$4,$K14&gt;=CR$4,$K14&gt;CQ$4),NETWORKDAYS.INTL(CQ$4+1,(CR$4),1,(Holidays!$A$1:$A$248)),0))*$M14,"")</f>
        <v>0</v>
      </c>
      <c r="CS14" s="192">
        <f ca="1">IFERROR((IF(AND($J14&gt;CR$4,$J14&lt;=CS$4,$K14&lt;=CS$4),NETWORKDAYS.INTL($J14,$K14,1,(Holidays!$A$1:$A$248)),0)+IF(AND($J14&gt;CR$4,$J14&lt;=CS$4,$K14&gt;CS$4),NETWORKDAYS.INTL($J14,(CS$4),1,(Holidays!$A$1:$A$248)),0)+IF(AND($J14&lt;CR$4,$K14&lt;CS$4,$K14&gt;CR$4),NETWORKDAYS.INTL(CR$4+1,$K14,1,(Holidays!$A$1:$A$248)),0)+IF(AND($J14&lt;=CR$4,$K14&gt;=CS$4,$K14&gt;CR$4),NETWORKDAYS.INTL(CR$4+1,(CS$4),1,(Holidays!$A$1:$A$248)),0))*$M14,"")</f>
        <v>0</v>
      </c>
      <c r="CT14" s="321">
        <f ca="1">IFERROR((IF(AND($J14&gt;CS$4,$J14&lt;=CT$4,$K14&lt;=CT$4),NETWORKDAYS.INTL($J14,$K14,1,(Holidays!$A$1:$A$248)),0)+IF(AND($J14&gt;CS$4,$J14&lt;=CT$4,$K14&gt;CT$4),NETWORKDAYS.INTL($J14,(CT$4),1,(Holidays!$A$1:$A$248)),0)+IF(AND($J14&lt;CS$4,$K14&lt;CT$4,$K14&gt;CS$4),NETWORKDAYS.INTL(CS$4+1,$K14,1,(Holidays!$A$1:$A$248)),0)+IF(AND($J14&lt;=CS$4,$K14&gt;=CT$4,$K14&gt;CS$4),NETWORKDAYS.INTL(CS$4+1,(CT$4),1,(Holidays!$A$1:$A$248)),0))*$M14,"")</f>
        <v>0</v>
      </c>
      <c r="CU14" s="190">
        <f ca="1">IFERROR((IF(AND($J14&gt;CT$4,$J14&lt;=CU$4,$K14&lt;=CU$4),NETWORKDAYS.INTL($J14,$K14,1,(Holidays!$A$1:$A$248)),0)+IF(AND($J14&gt;CT$4,$J14&lt;=CU$4,$K14&gt;CU$4),NETWORKDAYS.INTL($J14,(CU$4),1,(Holidays!$A$1:$A$248)),0)+IF(AND($J14&lt;CT$4,$K14&lt;CU$4,$K14&gt;CT$4),NETWORKDAYS.INTL(CT$4+1,$K14,1,(Holidays!$A$1:$A$248)),0)+IF(AND($J14&lt;=CT$4,$K14&gt;=CU$4,$K14&gt;CT$4),NETWORKDAYS.INTL(CT$4+1,(CU$4),1,(Holidays!$A$1:$A$248)),0))*$M14,"")</f>
        <v>0</v>
      </c>
      <c r="CV14" s="192">
        <f ca="1">IFERROR((IF(AND($J14&gt;CU$4,$J14&lt;=CV$4,$K14&lt;=CV$4),NETWORKDAYS.INTL($J14,$K14,1,(Holidays!$A$1:$A$248)),0)+IF(AND($J14&gt;CU$4,$J14&lt;=CV$4,$K14&gt;CV$4),NETWORKDAYS.INTL($J14,(CV$4),1,(Holidays!$A$1:$A$248)),0)+IF(AND($J14&lt;CU$4,$K14&lt;CV$4,$K14&gt;CU$4),NETWORKDAYS.INTL(CU$4+1,$K14,1,(Holidays!$A$1:$A$248)),0)+IF(AND($J14&lt;=CU$4,$K14&gt;=CV$4,$K14&gt;CU$4),NETWORKDAYS.INTL(CU$4+1,(CV$4),1,(Holidays!$A$1:$A$248)),0))*$M14,"")</f>
        <v>0</v>
      </c>
      <c r="CW14" s="321">
        <f ca="1">IFERROR((IF(AND($J14&gt;CV$4,$J14&lt;=CW$4,$K14&lt;=CW$4),NETWORKDAYS.INTL($J14,$K14,1,(Holidays!$A$1:$A$248)),0)+IF(AND($J14&gt;CV$4,$J14&lt;=CW$4,$K14&gt;CW$4),NETWORKDAYS.INTL($J14,(CW$4),1,(Holidays!$A$1:$A$248)),0)+IF(AND($J14&lt;CV$4,$K14&lt;CW$4,$K14&gt;CV$4),NETWORKDAYS.INTL(CV$4+1,$K14,1,(Holidays!$A$1:$A$248)),0)+IF(AND($J14&lt;=CV$4,$K14&gt;=CW$4,$K14&gt;CV$4),NETWORKDAYS.INTL(CV$4+1,(CW$4),1,(Holidays!$A$1:$A$248)),0))*$M14,"")</f>
        <v>0</v>
      </c>
      <c r="CX14" s="324">
        <f ca="1">IFERROR((IF(AND($J14&gt;CW$4,$J14&lt;=CX$4,$K14&lt;=CX$4),NETWORKDAYS.INTL($J14,$K14,1,(Holidays!$A$1:$A$248)),0)+IF(AND($J14&gt;CW$4,$J14&lt;=CX$4,$K14&gt;CX$4),NETWORKDAYS.INTL($J14,(CX$4),1,(Holidays!$A$1:$A$248)),0)+IF(AND($J14&lt;CW$4,$K14&lt;CX$4,$K14&gt;CW$4),NETWORKDAYS.INTL(CW$4+1,$K14,1,(Holidays!$A$1:$A$248)),0)+IF(AND($J14&lt;=CW$4,$K14&gt;=CX$4,$K14&gt;CW$4),NETWORKDAYS.INTL(CW$4+1,(CX$4),1,(Holidays!$A$1:$A$248)),0))*$M14,"")</f>
        <v>0</v>
      </c>
    </row>
    <row r="15" spans="2:103" ht="15" customHeight="1" outlineLevel="1">
      <c r="B15" s="59" t="str">
        <f t="array" ref="B15">IFERROR(INDEX('A-2_MH Distribution'!$B$1:$B$15014,SMALL(IF('A-2_MH Distribution'!$L$8:$L$63&lt;&gt;0,ROW('A-2_MH Distribution'!$B$8:$B$63)),ROW(A9)),1),"")</f>
        <v>A.09</v>
      </c>
      <c r="C15" s="458" t="str">
        <f ca="1">IFERROR(VLOOKUP(B15,OFFSET('A-1_MH Estimation'!$B$7,0,0,MATCH("Subtotal LOE",'A-1_MH Estimation'!B:B,0)-7,2),2,0),"")</f>
        <v>Spiral Gasket</v>
      </c>
      <c r="D15" s="466">
        <f ca="1">IFERROR(VLOOKUP(B15,OFFSET('A-1_MH Estimation'!$B$7,0,0,MATCH("Subtotal LOE",'A-1_MH Estimation'!B:B,0)-7,4),4,0),"")</f>
        <v>1</v>
      </c>
      <c r="E15" s="466" t="str">
        <f ca="1">IFERROR(VLOOKUP(B15,OFFSET('A-1_MH Estimation'!$B$7,0,0,MATCH("Subtotal LOE",'A-1_MH Estimation'!B:B,0)-7,3),3,0),"")</f>
        <v>template</v>
      </c>
      <c r="F15" s="462">
        <f>IFERROR(VLOOKUP($B15,'A-2_MH Distribution'!$B$6:$O$16314,3,0)*VLOOKUP($B15,'A-2_MH Distribution'!$B$6:$O$16314,VLOOKUP(G15,SoftwareList,6,0),0)*IFERROR((--(VLOOKUP($B15,'A-2_MH Distribution'!$B$6:$O$16314,VLOOKUP(G15,SoftwareList,8,0),0)=0)+VLOOKUP($B15,'A-2_MH Distribution'!$B$6:$O$16314,VLOOKUP(G15,SoftwareList,8,0),0)),1),0)</f>
        <v>15.25</v>
      </c>
      <c r="G15" s="403" t="str">
        <f t="shared" si="57"/>
        <v>PDMS/E3D</v>
      </c>
      <c r="H15" s="454"/>
      <c r="I15" s="455"/>
      <c r="J15" s="351">
        <f ca="1">IFERROR(INDEX(Activities,MATCH($B15,'A-2_MH Distribution'!B:B,0),MATCH("Start Date",'A-2_MH Distribution'!$A$4:S$4,0))+H15,0)</f>
        <v>44593</v>
      </c>
      <c r="K15" s="352">
        <f ca="1">IFERROR(INDEX(Activities,MATCH($B15,'A-2_MH Distribution'!B:B,0),MATCH("Finish Date",'A-2_MH Distribution'!$A$4:S$4,0))+I15,0)</f>
        <v>44595</v>
      </c>
      <c r="L15" s="170">
        <f ca="1">NETWORKDAYS.INTL(J15,K15,1,Holidays!$A$1:$A$248)</f>
        <v>2</v>
      </c>
      <c r="M15" s="62">
        <f t="shared" ca="1" si="56"/>
        <v>7.625</v>
      </c>
      <c r="O15" s="253">
        <f ca="1">SUM($P15:CX15)</f>
        <v>15.25</v>
      </c>
      <c r="P15" s="320"/>
      <c r="Q15" s="321">
        <f ca="1">IFERROR((IF(AND($J15&gt;P$4,$J15&lt;=Q$4,$K15&lt;=Q$4),NETWORKDAYS.INTL($J15,$K15,1,(Holidays!$A$1:$A$248)),0)+IF(AND($J15&gt;P$4,$J15&lt;=Q$4,$K15&gt;Q$4),NETWORKDAYS.INTL($J15,(Q$4),1,(Holidays!$A$1:$A$248)),0)+IF(AND($J15&lt;P$4,$K15&lt;Q$4,$K15&gt;P$4),NETWORKDAYS.INTL(P$4+1,$K15,1,(Holidays!$A$1:$A$248)),0)+IF(AND($J15&lt;=P$4,$K15&gt;=Q$4,$K15&gt;P$4),NETWORKDAYS.INTL(P$4+1,(Q$4),1,(Holidays!$A$1:$A$248)),0))*$M15,"")</f>
        <v>0</v>
      </c>
      <c r="R15" s="190">
        <f ca="1">IFERROR((IF(AND($J15&gt;Q$4,$J15&lt;=R$4,$K15&lt;=R$4),NETWORKDAYS.INTL($J15,$K15,1,(Holidays!$A$1:$A$248)),0)+IF(AND($J15&gt;Q$4,$J15&lt;=R$4,$K15&gt;R$4),NETWORKDAYS.INTL($J15,(R$4),1,(Holidays!$A$1:$A$248)),0)+IF(AND($J15&lt;Q$4,$K15&lt;R$4,$K15&gt;Q$4),NETWORKDAYS.INTL(Q$4+1,$K15,1,(Holidays!$A$1:$A$248)),0)+IF(AND($J15&lt;=Q$4,$K15&gt;=R$4,$K15&gt;Q$4),NETWORKDAYS.INTL(Q$4+1,(R$4),1,(Holidays!$A$1:$A$248)),0))*$M15,"")</f>
        <v>0</v>
      </c>
      <c r="S15" s="192">
        <f ca="1">IFERROR((IF(AND($J15&gt;R$4,$J15&lt;=S$4,$K15&lt;=S$4),NETWORKDAYS.INTL($J15,$K15,1,(Holidays!$A$1:$A$248)),0)+IF(AND($J15&gt;R$4,$J15&lt;=S$4,$K15&gt;S$4),NETWORKDAYS.INTL($J15,(S$4),1,(Holidays!$A$1:$A$248)),0)+IF(AND($J15&lt;R$4,$K15&lt;S$4,$K15&gt;R$4),NETWORKDAYS.INTL(R$4+1,$K15,1,(Holidays!$A$1:$A$248)),0)+IF(AND($J15&lt;=R$4,$K15&gt;=S$4,$K15&gt;R$4),NETWORKDAYS.INTL(R$4+1,(S$4),1,(Holidays!$A$1:$A$248)),0))*$M15,"")</f>
        <v>0</v>
      </c>
      <c r="T15" s="321">
        <f ca="1">IFERROR((IF(AND($J15&gt;S$4,$J15&lt;=T$4,$K15&lt;=T$4),NETWORKDAYS.INTL($J15,$K15,1,(Holidays!$A$1:$A$248)),0)+IF(AND($J15&gt;S$4,$J15&lt;=T$4,$K15&gt;T$4),NETWORKDAYS.INTL($J15,(T$4),1,(Holidays!$A$1:$A$248)),0)+IF(AND($J15&lt;S$4,$K15&lt;T$4,$K15&gt;S$4),NETWORKDAYS.INTL(S$4+1,$K15,1,(Holidays!$A$1:$A$248)),0)+IF(AND($J15&lt;=S$4,$K15&gt;=T$4,$K15&gt;S$4),NETWORKDAYS.INTL(S$4+1,(T$4),1,(Holidays!$A$1:$A$248)),0))*$M15,"")</f>
        <v>0</v>
      </c>
      <c r="U15" s="190">
        <f ca="1">IFERROR((IF(AND($J15&gt;T$4,$J15&lt;=U$4,$K15&lt;=U$4),NETWORKDAYS.INTL($J15,$K15,1,(Holidays!$A$1:$A$248)),0)+IF(AND($J15&gt;T$4,$J15&lt;=U$4,$K15&gt;U$4),NETWORKDAYS.INTL($J15,(U$4),1,(Holidays!$A$1:$A$248)),0)+IF(AND($J15&lt;T$4,$K15&lt;U$4,$K15&gt;T$4),NETWORKDAYS.INTL(T$4+1,$K15,1,(Holidays!$A$1:$A$248)),0)+IF(AND($J15&lt;=T$4,$K15&gt;=U$4,$K15&gt;T$4),NETWORKDAYS.INTL(T$4+1,(U$4),1,(Holidays!$A$1:$A$248)),0))*$M15,"")</f>
        <v>0</v>
      </c>
      <c r="V15" s="192">
        <f ca="1">IFERROR((IF(AND($J15&gt;U$4,$J15&lt;=V$4,$K15&lt;=V$4),NETWORKDAYS.INTL($J15,$K15,1,(Holidays!$A$1:$A$248)),0)+IF(AND($J15&gt;U$4,$J15&lt;=V$4,$K15&gt;V$4),NETWORKDAYS.INTL($J15,(V$4),1,(Holidays!$A$1:$A$248)),0)+IF(AND($J15&lt;U$4,$K15&lt;V$4,$K15&gt;U$4),NETWORKDAYS.INTL(U$4+1,$K15,1,(Holidays!$A$1:$A$248)),0)+IF(AND($J15&lt;=U$4,$K15&gt;=V$4,$K15&gt;U$4),NETWORKDAYS.INTL(U$4+1,(V$4),1,(Holidays!$A$1:$A$248)),0))*$M15,"")</f>
        <v>0</v>
      </c>
      <c r="W15" s="321">
        <f ca="1">IFERROR((IF(AND($J15&gt;V$4,$J15&lt;=W$4,$K15&lt;=W$4),NETWORKDAYS.INTL($J15,$K15,1,(Holidays!$A$1:$A$248)),0)+IF(AND($J15&gt;V$4,$J15&lt;=W$4,$K15&gt;W$4),NETWORKDAYS.INTL($J15,(W$4),1,(Holidays!$A$1:$A$248)),0)+IF(AND($J15&lt;V$4,$K15&lt;W$4,$K15&gt;V$4),NETWORKDAYS.INTL(V$4+1,$K15,1,(Holidays!$A$1:$A$248)),0)+IF(AND($J15&lt;=V$4,$K15&gt;=W$4,$K15&gt;V$4),NETWORKDAYS.INTL(V$4+1,(W$4),1,(Holidays!$A$1:$A$248)),0))*$M15,"")</f>
        <v>0</v>
      </c>
      <c r="X15" s="190">
        <f ca="1">IFERROR((IF(AND($J15&gt;W$4,$J15&lt;=X$4,$K15&lt;=X$4),NETWORKDAYS.INTL($J15,$K15,1,(Holidays!$A$1:$A$248)),0)+IF(AND($J15&gt;W$4,$J15&lt;=X$4,$K15&gt;X$4),NETWORKDAYS.INTL($J15,(X$4),1,(Holidays!$A$1:$A$248)),0)+IF(AND($J15&lt;W$4,$K15&lt;X$4,$K15&gt;W$4),NETWORKDAYS.INTL(W$4+1,$K15,1,(Holidays!$A$1:$A$248)),0)+IF(AND($J15&lt;=W$4,$K15&gt;=X$4,$K15&gt;W$4),NETWORKDAYS.INTL(W$4+1,(X$4),1,(Holidays!$A$1:$A$248)),0))*$M15,"")</f>
        <v>0</v>
      </c>
      <c r="Y15" s="192">
        <f ca="1">IFERROR((IF(AND($J15&gt;X$4,$J15&lt;=Y$4,$K15&lt;=Y$4),NETWORKDAYS.INTL($J15,$K15,1,(Holidays!$A$1:$A$248)),0)+IF(AND($J15&gt;X$4,$J15&lt;=Y$4,$K15&gt;Y$4),NETWORKDAYS.INTL($J15,(Y$4),1,(Holidays!$A$1:$A$248)),0)+IF(AND($J15&lt;X$4,$K15&lt;Y$4,$K15&gt;X$4),NETWORKDAYS.INTL(X$4+1,$K15,1,(Holidays!$A$1:$A$248)),0)+IF(AND($J15&lt;=X$4,$K15&gt;=Y$4,$K15&gt;X$4),NETWORKDAYS.INTL(X$4+1,(Y$4),1,(Holidays!$A$1:$A$248)),0))*$M15,"")</f>
        <v>0</v>
      </c>
      <c r="Z15" s="321">
        <f ca="1">IFERROR((IF(AND($J15&gt;Y$4,$J15&lt;=Z$4,$K15&lt;=Z$4),NETWORKDAYS.INTL($J15,$K15,1,(Holidays!$A$1:$A$248)),0)+IF(AND($J15&gt;Y$4,$J15&lt;=Z$4,$K15&gt;Z$4),NETWORKDAYS.INTL($J15,(Z$4),1,(Holidays!$A$1:$A$248)),0)+IF(AND($J15&lt;Y$4,$K15&lt;Z$4,$K15&gt;Y$4),NETWORKDAYS.INTL(Y$4+1,$K15,1,(Holidays!$A$1:$A$248)),0)+IF(AND($J15&lt;=Y$4,$K15&gt;=Z$4,$K15&gt;Y$4),NETWORKDAYS.INTL(Y$4+1,(Z$4),1,(Holidays!$A$1:$A$248)),0))*$M15,"")</f>
        <v>0</v>
      </c>
      <c r="AA15" s="190">
        <f ca="1">IFERROR((IF(AND($J15&gt;Z$4,$J15&lt;=AA$4,$K15&lt;=AA$4),NETWORKDAYS.INTL($J15,$K15,1,(Holidays!$A$1:$A$248)),0)+IF(AND($J15&gt;Z$4,$J15&lt;=AA$4,$K15&gt;AA$4),NETWORKDAYS.INTL($J15,(AA$4),1,(Holidays!$A$1:$A$248)),0)+IF(AND($J15&lt;Z$4,$K15&lt;AA$4,$K15&gt;Z$4),NETWORKDAYS.INTL(Z$4+1,$K15,1,(Holidays!$A$1:$A$248)),0)+IF(AND($J15&lt;=Z$4,$K15&gt;=AA$4,$K15&gt;Z$4),NETWORKDAYS.INTL(Z$4+1,(AA$4),1,(Holidays!$A$1:$A$248)),0))*$M15,"")</f>
        <v>0</v>
      </c>
      <c r="AB15" s="192">
        <f ca="1">IFERROR((IF(AND($J15&gt;AA$4,$J15&lt;=AB$4,$K15&lt;=AB$4),NETWORKDAYS.INTL($J15,$K15,1,(Holidays!$A$1:$A$248)),0)+IF(AND($J15&gt;AA$4,$J15&lt;=AB$4,$K15&gt;AB$4),NETWORKDAYS.INTL($J15,(AB$4),1,(Holidays!$A$1:$A$248)),0)+IF(AND($J15&lt;AA$4,$K15&lt;AB$4,$K15&gt;AA$4),NETWORKDAYS.INTL(AA$4+1,$K15,1,(Holidays!$A$1:$A$248)),0)+IF(AND($J15&lt;=AA$4,$K15&gt;=AB$4,$K15&gt;AA$4),NETWORKDAYS.INTL(AA$4+1,(AB$4),1,(Holidays!$A$1:$A$248)),0))*$M15,"")</f>
        <v>0</v>
      </c>
      <c r="AC15" s="321">
        <f ca="1">IFERROR((IF(AND($J15&gt;AB$4,$J15&lt;=AC$4,$K15&lt;=AC$4),NETWORKDAYS.INTL($J15,$K15,1,(Holidays!$A$1:$A$248)),0)+IF(AND($J15&gt;AB$4,$J15&lt;=AC$4,$K15&gt;AC$4),NETWORKDAYS.INTL($J15,(AC$4),1,(Holidays!$A$1:$A$248)),0)+IF(AND($J15&lt;AB$4,$K15&lt;AC$4,$K15&gt;AB$4),NETWORKDAYS.INTL(AB$4+1,$K15,1,(Holidays!$A$1:$A$248)),0)+IF(AND($J15&lt;=AB$4,$K15&gt;=AC$4,$K15&gt;AB$4),NETWORKDAYS.INTL(AB$4+1,(AC$4),1,(Holidays!$A$1:$A$248)),0))*$M15,"")</f>
        <v>0</v>
      </c>
      <c r="AD15" s="190">
        <f ca="1">IFERROR((IF(AND($J15&gt;AC$4,$J15&lt;=AD$4,$K15&lt;=AD$4),NETWORKDAYS.INTL($J15,$K15,1,(Holidays!$A$1:$A$248)),0)+IF(AND($J15&gt;AC$4,$J15&lt;=AD$4,$K15&gt;AD$4),NETWORKDAYS.INTL($J15,(AD$4),1,(Holidays!$A$1:$A$248)),0)+IF(AND($J15&lt;AC$4,$K15&lt;AD$4,$K15&gt;AC$4),NETWORKDAYS.INTL(AC$4+1,$K15,1,(Holidays!$A$1:$A$248)),0)+IF(AND($J15&lt;=AC$4,$K15&gt;=AD$4,$K15&gt;AC$4),NETWORKDAYS.INTL(AC$4+1,(AD$4),1,(Holidays!$A$1:$A$248)),0))*$M15,"")</f>
        <v>0</v>
      </c>
      <c r="AE15" s="192">
        <f ca="1">IFERROR((IF(AND($J15&gt;AD$4,$J15&lt;=AE$4,$K15&lt;=AE$4),NETWORKDAYS.INTL($J15,$K15,1,(Holidays!$A$1:$A$248)),0)+IF(AND($J15&gt;AD$4,$J15&lt;=AE$4,$K15&gt;AE$4),NETWORKDAYS.INTL($J15,(AE$4),1,(Holidays!$A$1:$A$248)),0)+IF(AND($J15&lt;AD$4,$K15&lt;AE$4,$K15&gt;AD$4),NETWORKDAYS.INTL(AD$4+1,$K15,1,(Holidays!$A$1:$A$248)),0)+IF(AND($J15&lt;=AD$4,$K15&gt;=AE$4,$K15&gt;AD$4),NETWORKDAYS.INTL(AD$4+1,(AE$4),1,(Holidays!$A$1:$A$248)),0))*$M15,"")</f>
        <v>15.25</v>
      </c>
      <c r="AF15" s="321">
        <f ca="1">IFERROR((IF(AND($J15&gt;AE$4,$J15&lt;=AF$4,$K15&lt;=AF$4),NETWORKDAYS.INTL($J15,$K15,1,(Holidays!$A$1:$A$248)),0)+IF(AND($J15&gt;AE$4,$J15&lt;=AF$4,$K15&gt;AF$4),NETWORKDAYS.INTL($J15,(AF$4),1,(Holidays!$A$1:$A$248)),0)+IF(AND($J15&lt;AE$4,$K15&lt;AF$4,$K15&gt;AE$4),NETWORKDAYS.INTL(AE$4+1,$K15,1,(Holidays!$A$1:$A$248)),0)+IF(AND($J15&lt;=AE$4,$K15&gt;=AF$4,$K15&gt;AE$4),NETWORKDAYS.INTL(AE$4+1,(AF$4),1,(Holidays!$A$1:$A$248)),0))*$M15,"")</f>
        <v>0</v>
      </c>
      <c r="AG15" s="190">
        <f ca="1">IFERROR((IF(AND($J15&gt;AF$4,$J15&lt;=AG$4,$K15&lt;=AG$4),NETWORKDAYS.INTL($J15,$K15,1,(Holidays!$A$1:$A$248)),0)+IF(AND($J15&gt;AF$4,$J15&lt;=AG$4,$K15&gt;AG$4),NETWORKDAYS.INTL($J15,(AG$4),1,(Holidays!$A$1:$A$248)),0)+IF(AND($J15&lt;AF$4,$K15&lt;AG$4,$K15&gt;AF$4),NETWORKDAYS.INTL(AF$4+1,$K15,1,(Holidays!$A$1:$A$248)),0)+IF(AND($J15&lt;=AF$4,$K15&gt;=AG$4,$K15&gt;AF$4),NETWORKDAYS.INTL(AF$4+1,(AG$4),1,(Holidays!$A$1:$A$248)),0))*$M15,"")</f>
        <v>0</v>
      </c>
      <c r="AH15" s="192">
        <f ca="1">IFERROR((IF(AND($J15&gt;AG$4,$J15&lt;=AH$4,$K15&lt;=AH$4),NETWORKDAYS.INTL($J15,$K15,1,(Holidays!$A$1:$A$248)),0)+IF(AND($J15&gt;AG$4,$J15&lt;=AH$4,$K15&gt;AH$4),NETWORKDAYS.INTL($J15,(AH$4),1,(Holidays!$A$1:$A$248)),0)+IF(AND($J15&lt;AG$4,$K15&lt;AH$4,$K15&gt;AG$4),NETWORKDAYS.INTL(AG$4+1,$K15,1,(Holidays!$A$1:$A$248)),0)+IF(AND($J15&lt;=AG$4,$K15&gt;=AH$4,$K15&gt;AG$4),NETWORKDAYS.INTL(AG$4+1,(AH$4),1,(Holidays!$A$1:$A$248)),0))*$M15,"")</f>
        <v>0</v>
      </c>
      <c r="AI15" s="321">
        <f ca="1">IFERROR((IF(AND($J15&gt;AH$4,$J15&lt;=AI$4,$K15&lt;=AI$4),NETWORKDAYS.INTL($J15,$K15,1,(Holidays!$A$1:$A$248)),0)+IF(AND($J15&gt;AH$4,$J15&lt;=AI$4,$K15&gt;AI$4),NETWORKDAYS.INTL($J15,(AI$4),1,(Holidays!$A$1:$A$248)),0)+IF(AND($J15&lt;AH$4,$K15&lt;AI$4,$K15&gt;AH$4),NETWORKDAYS.INTL(AH$4+1,$K15,1,(Holidays!$A$1:$A$248)),0)+IF(AND($J15&lt;=AH$4,$K15&gt;=AI$4,$K15&gt;AH$4),NETWORKDAYS.INTL(AH$4+1,(AI$4),1,(Holidays!$A$1:$A$248)),0))*$M15,"")</f>
        <v>0</v>
      </c>
      <c r="AJ15" s="190">
        <f ca="1">IFERROR((IF(AND($J15&gt;AI$4,$J15&lt;=AJ$4,$K15&lt;=AJ$4),NETWORKDAYS.INTL($J15,$K15,1,(Holidays!$A$1:$A$248)),0)+IF(AND($J15&gt;AI$4,$J15&lt;=AJ$4,$K15&gt;AJ$4),NETWORKDAYS.INTL($J15,(AJ$4),1,(Holidays!$A$1:$A$248)),0)+IF(AND($J15&lt;AI$4,$K15&lt;AJ$4,$K15&gt;AI$4),NETWORKDAYS.INTL(AI$4+1,$K15,1,(Holidays!$A$1:$A$248)),0)+IF(AND($J15&lt;=AI$4,$K15&gt;=AJ$4,$K15&gt;AI$4),NETWORKDAYS.INTL(AI$4+1,(AJ$4),1,(Holidays!$A$1:$A$248)),0))*$M15,"")</f>
        <v>0</v>
      </c>
      <c r="AK15" s="192">
        <f ca="1">IFERROR((IF(AND($J15&gt;AJ$4,$J15&lt;=AK$4,$K15&lt;=AK$4),NETWORKDAYS.INTL($J15,$K15,1,(Holidays!$A$1:$A$248)),0)+IF(AND($J15&gt;AJ$4,$J15&lt;=AK$4,$K15&gt;AK$4),NETWORKDAYS.INTL($J15,(AK$4),1,(Holidays!$A$1:$A$248)),0)+IF(AND($J15&lt;AJ$4,$K15&lt;AK$4,$K15&gt;AJ$4),NETWORKDAYS.INTL(AJ$4+1,$K15,1,(Holidays!$A$1:$A$248)),0)+IF(AND($J15&lt;=AJ$4,$K15&gt;=AK$4,$K15&gt;AJ$4),NETWORKDAYS.INTL(AJ$4+1,(AK$4),1,(Holidays!$A$1:$A$248)),0))*$M15,"")</f>
        <v>0</v>
      </c>
      <c r="AL15" s="321">
        <f ca="1">IFERROR((IF(AND($J15&gt;AK$4,$J15&lt;=AL$4,$K15&lt;=AL$4),NETWORKDAYS.INTL($J15,$K15,1,(Holidays!$A$1:$A$248)),0)+IF(AND($J15&gt;AK$4,$J15&lt;=AL$4,$K15&gt;AL$4),NETWORKDAYS.INTL($J15,(AL$4),1,(Holidays!$A$1:$A$248)),0)+IF(AND($J15&lt;AK$4,$K15&lt;AL$4,$K15&gt;AK$4),NETWORKDAYS.INTL(AK$4+1,$K15,1,(Holidays!$A$1:$A$248)),0)+IF(AND($J15&lt;=AK$4,$K15&gt;=AL$4,$K15&gt;AK$4),NETWORKDAYS.INTL(AK$4+1,(AL$4),1,(Holidays!$A$1:$A$248)),0))*$M15,"")</f>
        <v>0</v>
      </c>
      <c r="AM15" s="190">
        <f ca="1">IFERROR((IF(AND($J15&gt;AL$4,$J15&lt;=AM$4,$K15&lt;=AM$4),NETWORKDAYS.INTL($J15,$K15,1,(Holidays!$A$1:$A$248)),0)+IF(AND($J15&gt;AL$4,$J15&lt;=AM$4,$K15&gt;AM$4),NETWORKDAYS.INTL($J15,(AM$4),1,(Holidays!$A$1:$A$248)),0)+IF(AND($J15&lt;AL$4,$K15&lt;AM$4,$K15&gt;AL$4),NETWORKDAYS.INTL(AL$4+1,$K15,1,(Holidays!$A$1:$A$248)),0)+IF(AND($J15&lt;=AL$4,$K15&gt;=AM$4,$K15&gt;AL$4),NETWORKDAYS.INTL(AL$4+1,(AM$4),1,(Holidays!$A$1:$A$248)),0))*$M15,"")</f>
        <v>0</v>
      </c>
      <c r="AN15" s="192">
        <f ca="1">IFERROR((IF(AND($J15&gt;AM$4,$J15&lt;=AN$4,$K15&lt;=AN$4),NETWORKDAYS.INTL($J15,$K15,1,(Holidays!$A$1:$A$248)),0)+IF(AND($J15&gt;AM$4,$J15&lt;=AN$4,$K15&gt;AN$4),NETWORKDAYS.INTL($J15,(AN$4),1,(Holidays!$A$1:$A$248)),0)+IF(AND($J15&lt;AM$4,$K15&lt;AN$4,$K15&gt;AM$4),NETWORKDAYS.INTL(AM$4+1,$K15,1,(Holidays!$A$1:$A$248)),0)+IF(AND($J15&lt;=AM$4,$K15&gt;=AN$4,$K15&gt;AM$4),NETWORKDAYS.INTL(AM$4+1,(AN$4),1,(Holidays!$A$1:$A$248)),0))*$M15,"")</f>
        <v>0</v>
      </c>
      <c r="AO15" s="321">
        <f ca="1">IFERROR((IF(AND($J15&gt;AN$4,$J15&lt;=AO$4,$K15&lt;=AO$4),NETWORKDAYS.INTL($J15,$K15,1,(Holidays!$A$1:$A$248)),0)+IF(AND($J15&gt;AN$4,$J15&lt;=AO$4,$K15&gt;AO$4),NETWORKDAYS.INTL($J15,(AO$4),1,(Holidays!$A$1:$A$248)),0)+IF(AND($J15&lt;AN$4,$K15&lt;AO$4,$K15&gt;AN$4),NETWORKDAYS.INTL(AN$4+1,$K15,1,(Holidays!$A$1:$A$248)),0)+IF(AND($J15&lt;=AN$4,$K15&gt;=AO$4,$K15&gt;AN$4),NETWORKDAYS.INTL(AN$4+1,(AO$4),1,(Holidays!$A$1:$A$248)),0))*$M15,"")</f>
        <v>0</v>
      </c>
      <c r="AP15" s="190">
        <f ca="1">IFERROR((IF(AND($J15&gt;AO$4,$J15&lt;=AP$4,$K15&lt;=AP$4),NETWORKDAYS.INTL($J15,$K15,1,(Holidays!$A$1:$A$248)),0)+IF(AND($J15&gt;AO$4,$J15&lt;=AP$4,$K15&gt;AP$4),NETWORKDAYS.INTL($J15,(AP$4),1,(Holidays!$A$1:$A$248)),0)+IF(AND($J15&lt;AO$4,$K15&lt;AP$4,$K15&gt;AO$4),NETWORKDAYS.INTL(AO$4+1,$K15,1,(Holidays!$A$1:$A$248)),0)+IF(AND($J15&lt;=AO$4,$K15&gt;=AP$4,$K15&gt;AO$4),NETWORKDAYS.INTL(AO$4+1,(AP$4),1,(Holidays!$A$1:$A$248)),0))*$M15,"")</f>
        <v>0</v>
      </c>
      <c r="AQ15" s="192">
        <f ca="1">IFERROR((IF(AND($J15&gt;AP$4,$J15&lt;=AQ$4,$K15&lt;=AQ$4),NETWORKDAYS.INTL($J15,$K15,1,(Holidays!$A$1:$A$248)),0)+IF(AND($J15&gt;AP$4,$J15&lt;=AQ$4,$K15&gt;AQ$4),NETWORKDAYS.INTL($J15,(AQ$4),1,(Holidays!$A$1:$A$248)),0)+IF(AND($J15&lt;AP$4,$K15&lt;AQ$4,$K15&gt;AP$4),NETWORKDAYS.INTL(AP$4+1,$K15,1,(Holidays!$A$1:$A$248)),0)+IF(AND($J15&lt;=AP$4,$K15&gt;=AQ$4,$K15&gt;AP$4),NETWORKDAYS.INTL(AP$4+1,(AQ$4),1,(Holidays!$A$1:$A$248)),0))*$M15,"")</f>
        <v>0</v>
      </c>
      <c r="AR15" s="321">
        <f ca="1">IFERROR((IF(AND($J15&gt;AQ$4,$J15&lt;=AR$4,$K15&lt;=AR$4),NETWORKDAYS.INTL($J15,$K15,1,(Holidays!$A$1:$A$248)),0)+IF(AND($J15&gt;AQ$4,$J15&lt;=AR$4,$K15&gt;AR$4),NETWORKDAYS.INTL($J15,(AR$4),1,(Holidays!$A$1:$A$248)),0)+IF(AND($J15&lt;AQ$4,$K15&lt;AR$4,$K15&gt;AQ$4),NETWORKDAYS.INTL(AQ$4+1,$K15,1,(Holidays!$A$1:$A$248)),0)+IF(AND($J15&lt;=AQ$4,$K15&gt;=AR$4,$K15&gt;AQ$4),NETWORKDAYS.INTL(AQ$4+1,(AR$4),1,(Holidays!$A$1:$A$248)),0))*$M15,"")</f>
        <v>0</v>
      </c>
      <c r="AS15" s="190">
        <f ca="1">IFERROR((IF(AND($J15&gt;AR$4,$J15&lt;=AS$4,$K15&lt;=AS$4),NETWORKDAYS.INTL($J15,$K15,1,(Holidays!$A$1:$A$248)),0)+IF(AND($J15&gt;AR$4,$J15&lt;=AS$4,$K15&gt;AS$4),NETWORKDAYS.INTL($J15,(AS$4),1,(Holidays!$A$1:$A$248)),0)+IF(AND($J15&lt;AR$4,$K15&lt;AS$4,$K15&gt;AR$4),NETWORKDAYS.INTL(AR$4+1,$K15,1,(Holidays!$A$1:$A$248)),0)+IF(AND($J15&lt;=AR$4,$K15&gt;=AS$4,$K15&gt;AR$4),NETWORKDAYS.INTL(AR$4+1,(AS$4),1,(Holidays!$A$1:$A$248)),0))*$M15,"")</f>
        <v>0</v>
      </c>
      <c r="AT15" s="192">
        <f ca="1">IFERROR((IF(AND($J15&gt;AS$4,$J15&lt;=AT$4,$K15&lt;=AT$4),NETWORKDAYS.INTL($J15,$K15,1,(Holidays!$A$1:$A$248)),0)+IF(AND($J15&gt;AS$4,$J15&lt;=AT$4,$K15&gt;AT$4),NETWORKDAYS.INTL($J15,(AT$4),1,(Holidays!$A$1:$A$248)),0)+IF(AND($J15&lt;AS$4,$K15&lt;AT$4,$K15&gt;AS$4),NETWORKDAYS.INTL(AS$4+1,$K15,1,(Holidays!$A$1:$A$248)),0)+IF(AND($J15&lt;=AS$4,$K15&gt;=AT$4,$K15&gt;AS$4),NETWORKDAYS.INTL(AS$4+1,(AT$4),1,(Holidays!$A$1:$A$248)),0))*$M15,"")</f>
        <v>0</v>
      </c>
      <c r="AU15" s="321">
        <f ca="1">IFERROR((IF(AND($J15&gt;AT$4,$J15&lt;=AU$4,$K15&lt;=AU$4),NETWORKDAYS.INTL($J15,$K15,1,(Holidays!$A$1:$A$248)),0)+IF(AND($J15&gt;AT$4,$J15&lt;=AU$4,$K15&gt;AU$4),NETWORKDAYS.INTL($J15,(AU$4),1,(Holidays!$A$1:$A$248)),0)+IF(AND($J15&lt;AT$4,$K15&lt;AU$4,$K15&gt;AT$4),NETWORKDAYS.INTL(AT$4+1,$K15,1,(Holidays!$A$1:$A$248)),0)+IF(AND($J15&lt;=AT$4,$K15&gt;=AU$4,$K15&gt;AT$4),NETWORKDAYS.INTL(AT$4+1,(AU$4),1,(Holidays!$A$1:$A$248)),0))*$M15,"")</f>
        <v>0</v>
      </c>
      <c r="AV15" s="190">
        <f ca="1">IFERROR((IF(AND($J15&gt;AU$4,$J15&lt;=AV$4,$K15&lt;=AV$4),NETWORKDAYS.INTL($J15,$K15,1,(Holidays!$A$1:$A$248)),0)+IF(AND($J15&gt;AU$4,$J15&lt;=AV$4,$K15&gt;AV$4),NETWORKDAYS.INTL($J15,(AV$4),1,(Holidays!$A$1:$A$248)),0)+IF(AND($J15&lt;AU$4,$K15&lt;AV$4,$K15&gt;AU$4),NETWORKDAYS.INTL(AU$4+1,$K15,1,(Holidays!$A$1:$A$248)),0)+IF(AND($J15&lt;=AU$4,$K15&gt;=AV$4,$K15&gt;AU$4),NETWORKDAYS.INTL(AU$4+1,(AV$4),1,(Holidays!$A$1:$A$248)),0))*$M15,"")</f>
        <v>0</v>
      </c>
      <c r="AW15" s="192">
        <f ca="1">IFERROR((IF(AND($J15&gt;AV$4,$J15&lt;=AW$4,$K15&lt;=AW$4),NETWORKDAYS.INTL($J15,$K15,1,(Holidays!$A$1:$A$248)),0)+IF(AND($J15&gt;AV$4,$J15&lt;=AW$4,$K15&gt;AW$4),NETWORKDAYS.INTL($J15,(AW$4),1,(Holidays!$A$1:$A$248)),0)+IF(AND($J15&lt;AV$4,$K15&lt;AW$4,$K15&gt;AV$4),NETWORKDAYS.INTL(AV$4+1,$K15,1,(Holidays!$A$1:$A$248)),0)+IF(AND($J15&lt;=AV$4,$K15&gt;=AW$4,$K15&gt;AV$4),NETWORKDAYS.INTL(AV$4+1,(AW$4),1,(Holidays!$A$1:$A$248)),0))*$M15,"")</f>
        <v>0</v>
      </c>
      <c r="AX15" s="321">
        <f ca="1">IFERROR((IF(AND($J15&gt;AW$4,$J15&lt;=AX$4,$K15&lt;=AX$4),NETWORKDAYS.INTL($J15,$K15,1,(Holidays!$A$1:$A$248)),0)+IF(AND($J15&gt;AW$4,$J15&lt;=AX$4,$K15&gt;AX$4),NETWORKDAYS.INTL($J15,(AX$4),1,(Holidays!$A$1:$A$248)),0)+IF(AND($J15&lt;AW$4,$K15&lt;AX$4,$K15&gt;AW$4),NETWORKDAYS.INTL(AW$4+1,$K15,1,(Holidays!$A$1:$A$248)),0)+IF(AND($J15&lt;=AW$4,$K15&gt;=AX$4,$K15&gt;AW$4),NETWORKDAYS.INTL(AW$4+1,(AX$4),1,(Holidays!$A$1:$A$248)),0))*$M15,"")</f>
        <v>0</v>
      </c>
      <c r="AY15" s="190">
        <f ca="1">IFERROR((IF(AND($J15&gt;AX$4,$J15&lt;=AY$4,$K15&lt;=AY$4),NETWORKDAYS.INTL($J15,$K15,1,(Holidays!$A$1:$A$248)),0)+IF(AND($J15&gt;AX$4,$J15&lt;=AY$4,$K15&gt;AY$4),NETWORKDAYS.INTL($J15,(AY$4),1,(Holidays!$A$1:$A$248)),0)+IF(AND($J15&lt;AX$4,$K15&lt;AY$4,$K15&gt;AX$4),NETWORKDAYS.INTL(AX$4+1,$K15,1,(Holidays!$A$1:$A$248)),0)+IF(AND($J15&lt;=AX$4,$K15&gt;=AY$4,$K15&gt;AX$4),NETWORKDAYS.INTL(AX$4+1,(AY$4),1,(Holidays!$A$1:$A$248)),0))*$M15,"")</f>
        <v>0</v>
      </c>
      <c r="AZ15" s="192">
        <f ca="1">IFERROR((IF(AND($J15&gt;AY$4,$J15&lt;=AZ$4,$K15&lt;=AZ$4),NETWORKDAYS.INTL($J15,$K15,1,(Holidays!$A$1:$A$248)),0)+IF(AND($J15&gt;AY$4,$J15&lt;=AZ$4,$K15&gt;AZ$4),NETWORKDAYS.INTL($J15,(AZ$4),1,(Holidays!$A$1:$A$248)),0)+IF(AND($J15&lt;AY$4,$K15&lt;AZ$4,$K15&gt;AY$4),NETWORKDAYS.INTL(AY$4+1,$K15,1,(Holidays!$A$1:$A$248)),0)+IF(AND($J15&lt;=AY$4,$K15&gt;=AZ$4,$K15&gt;AY$4),NETWORKDAYS.INTL(AY$4+1,(AZ$4),1,(Holidays!$A$1:$A$248)),0))*$M15,"")</f>
        <v>0</v>
      </c>
      <c r="BA15" s="321">
        <f ca="1">IFERROR((IF(AND($J15&gt;AZ$4,$J15&lt;=BA$4,$K15&lt;=BA$4),NETWORKDAYS.INTL($J15,$K15,1,(Holidays!$A$1:$A$248)),0)+IF(AND($J15&gt;AZ$4,$J15&lt;=BA$4,$K15&gt;BA$4),NETWORKDAYS.INTL($J15,(BA$4),1,(Holidays!$A$1:$A$248)),0)+IF(AND($J15&lt;AZ$4,$K15&lt;BA$4,$K15&gt;AZ$4),NETWORKDAYS.INTL(AZ$4+1,$K15,1,(Holidays!$A$1:$A$248)),0)+IF(AND($J15&lt;=AZ$4,$K15&gt;=BA$4,$K15&gt;AZ$4),NETWORKDAYS.INTL(AZ$4+1,(BA$4),1,(Holidays!$A$1:$A$248)),0))*$M15,"")</f>
        <v>0</v>
      </c>
      <c r="BB15" s="190">
        <f ca="1">IFERROR((IF(AND($J15&gt;BA$4,$J15&lt;=BB$4,$K15&lt;=BB$4),NETWORKDAYS.INTL($J15,$K15,1,(Holidays!$A$1:$A$248)),0)+IF(AND($J15&gt;BA$4,$J15&lt;=BB$4,$K15&gt;BB$4),NETWORKDAYS.INTL($J15,(BB$4),1,(Holidays!$A$1:$A$248)),0)+IF(AND($J15&lt;BA$4,$K15&lt;BB$4,$K15&gt;BA$4),NETWORKDAYS.INTL(BA$4+1,$K15,1,(Holidays!$A$1:$A$248)),0)+IF(AND($J15&lt;=BA$4,$K15&gt;=BB$4,$K15&gt;BA$4),NETWORKDAYS.INTL(BA$4+1,(BB$4),1,(Holidays!$A$1:$A$248)),0))*$M15,"")</f>
        <v>0</v>
      </c>
      <c r="BC15" s="192">
        <f ca="1">IFERROR((IF(AND($J15&gt;BB$4,$J15&lt;=BC$4,$K15&lt;=BC$4),NETWORKDAYS.INTL($J15,$K15,1,(Holidays!$A$1:$A$248)),0)+IF(AND($J15&gt;BB$4,$J15&lt;=BC$4,$K15&gt;BC$4),NETWORKDAYS.INTL($J15,(BC$4),1,(Holidays!$A$1:$A$248)),0)+IF(AND($J15&lt;BB$4,$K15&lt;BC$4,$K15&gt;BB$4),NETWORKDAYS.INTL(BB$4+1,$K15,1,(Holidays!$A$1:$A$248)),0)+IF(AND($J15&lt;=BB$4,$K15&gt;=BC$4,$K15&gt;BB$4),NETWORKDAYS.INTL(BB$4+1,(BC$4),1,(Holidays!$A$1:$A$248)),0))*$M15,"")</f>
        <v>0</v>
      </c>
      <c r="BD15" s="321">
        <f ca="1">IFERROR((IF(AND($J15&gt;BC$4,$J15&lt;=BD$4,$K15&lt;=BD$4),NETWORKDAYS.INTL($J15,$K15,1,(Holidays!$A$1:$A$248)),0)+IF(AND($J15&gt;BC$4,$J15&lt;=BD$4,$K15&gt;BD$4),NETWORKDAYS.INTL($J15,(BD$4),1,(Holidays!$A$1:$A$248)),0)+IF(AND($J15&lt;BC$4,$K15&lt;BD$4,$K15&gt;BC$4),NETWORKDAYS.INTL(BC$4+1,$K15,1,(Holidays!$A$1:$A$248)),0)+IF(AND($J15&lt;=BC$4,$K15&gt;=BD$4,$K15&gt;BC$4),NETWORKDAYS.INTL(BC$4+1,(BD$4),1,(Holidays!$A$1:$A$248)),0))*$M15,"")</f>
        <v>0</v>
      </c>
      <c r="BE15" s="190">
        <f ca="1">IFERROR((IF(AND($J15&gt;BD$4,$J15&lt;=BE$4,$K15&lt;=BE$4),NETWORKDAYS.INTL($J15,$K15,1,(Holidays!$A$1:$A$248)),0)+IF(AND($J15&gt;BD$4,$J15&lt;=BE$4,$K15&gt;BE$4),NETWORKDAYS.INTL($J15,(BE$4),1,(Holidays!$A$1:$A$248)),0)+IF(AND($J15&lt;BD$4,$K15&lt;BE$4,$K15&gt;BD$4),NETWORKDAYS.INTL(BD$4+1,$K15,1,(Holidays!$A$1:$A$248)),0)+IF(AND($J15&lt;=BD$4,$K15&gt;=BE$4,$K15&gt;BD$4),NETWORKDAYS.INTL(BD$4+1,(BE$4),1,(Holidays!$A$1:$A$248)),0))*$M15,"")</f>
        <v>0</v>
      </c>
      <c r="BF15" s="192">
        <f ca="1">IFERROR((IF(AND($J15&gt;BE$4,$J15&lt;=BF$4,$K15&lt;=BF$4),NETWORKDAYS.INTL($J15,$K15,1,(Holidays!$A$1:$A$248)),0)+IF(AND($J15&gt;BE$4,$J15&lt;=BF$4,$K15&gt;BF$4),NETWORKDAYS.INTL($J15,(BF$4),1,(Holidays!$A$1:$A$248)),0)+IF(AND($J15&lt;BE$4,$K15&lt;BF$4,$K15&gt;BE$4),NETWORKDAYS.INTL(BE$4+1,$K15,1,(Holidays!$A$1:$A$248)),0)+IF(AND($J15&lt;=BE$4,$K15&gt;=BF$4,$K15&gt;BE$4),NETWORKDAYS.INTL(BE$4+1,(BF$4),1,(Holidays!$A$1:$A$248)),0))*$M15,"")</f>
        <v>0</v>
      </c>
      <c r="BG15" s="321">
        <f ca="1">IFERROR((IF(AND($J15&gt;BF$4,$J15&lt;=BG$4,$K15&lt;=BG$4),NETWORKDAYS.INTL($J15,$K15,1,(Holidays!$A$1:$A$248)),0)+IF(AND($J15&gt;BF$4,$J15&lt;=BG$4,$K15&gt;BG$4),NETWORKDAYS.INTL($J15,(BG$4),1,(Holidays!$A$1:$A$248)),0)+IF(AND($J15&lt;BF$4,$K15&lt;BG$4,$K15&gt;BF$4),NETWORKDAYS.INTL(BF$4+1,$K15,1,(Holidays!$A$1:$A$248)),0)+IF(AND($J15&lt;=BF$4,$K15&gt;=BG$4,$K15&gt;BF$4),NETWORKDAYS.INTL(BF$4+1,(BG$4),1,(Holidays!$A$1:$A$248)),0))*$M15,"")</f>
        <v>0</v>
      </c>
      <c r="BH15" s="190">
        <f ca="1">IFERROR((IF(AND($J15&gt;BG$4,$J15&lt;=BH$4,$K15&lt;=BH$4),NETWORKDAYS.INTL($J15,$K15,1,(Holidays!$A$1:$A$248)),0)+IF(AND($J15&gt;BG$4,$J15&lt;=BH$4,$K15&gt;BH$4),NETWORKDAYS.INTL($J15,(BH$4),1,(Holidays!$A$1:$A$248)),0)+IF(AND($J15&lt;BG$4,$K15&lt;BH$4,$K15&gt;BG$4),NETWORKDAYS.INTL(BG$4+1,$K15,1,(Holidays!$A$1:$A$248)),0)+IF(AND($J15&lt;=BG$4,$K15&gt;=BH$4,$K15&gt;BG$4),NETWORKDAYS.INTL(BG$4+1,(BH$4),1,(Holidays!$A$1:$A$248)),0))*$M15,"")</f>
        <v>0</v>
      </c>
      <c r="BI15" s="192">
        <f ca="1">IFERROR((IF(AND($J15&gt;BH$4,$J15&lt;=BI$4,$K15&lt;=BI$4),NETWORKDAYS.INTL($J15,$K15,1,(Holidays!$A$1:$A$248)),0)+IF(AND($J15&gt;BH$4,$J15&lt;=BI$4,$K15&gt;BI$4),NETWORKDAYS.INTL($J15,(BI$4),1,(Holidays!$A$1:$A$248)),0)+IF(AND($J15&lt;BH$4,$K15&lt;BI$4,$K15&gt;BH$4),NETWORKDAYS.INTL(BH$4+1,$K15,1,(Holidays!$A$1:$A$248)),0)+IF(AND($J15&lt;=BH$4,$K15&gt;=BI$4,$K15&gt;BH$4),NETWORKDAYS.INTL(BH$4+1,(BI$4),1,(Holidays!$A$1:$A$248)),0))*$M15,"")</f>
        <v>0</v>
      </c>
      <c r="BJ15" s="321">
        <f ca="1">IFERROR((IF(AND($J15&gt;BI$4,$J15&lt;=BJ$4,$K15&lt;=BJ$4),NETWORKDAYS.INTL($J15,$K15,1,(Holidays!$A$1:$A$248)),0)+IF(AND($J15&gt;BI$4,$J15&lt;=BJ$4,$K15&gt;BJ$4),NETWORKDAYS.INTL($J15,(BJ$4),1,(Holidays!$A$1:$A$248)),0)+IF(AND($J15&lt;BI$4,$K15&lt;BJ$4,$K15&gt;BI$4),NETWORKDAYS.INTL(BI$4+1,$K15,1,(Holidays!$A$1:$A$248)),0)+IF(AND($J15&lt;=BI$4,$K15&gt;=BJ$4,$K15&gt;BI$4),NETWORKDAYS.INTL(BI$4+1,(BJ$4),1,(Holidays!$A$1:$A$248)),0))*$M15,"")</f>
        <v>0</v>
      </c>
      <c r="BK15" s="190">
        <f ca="1">IFERROR((IF(AND($J15&gt;BJ$4,$J15&lt;=BK$4,$K15&lt;=BK$4),NETWORKDAYS.INTL($J15,$K15,1,(Holidays!$A$1:$A$248)),0)+IF(AND($J15&gt;BJ$4,$J15&lt;=BK$4,$K15&gt;BK$4),NETWORKDAYS.INTL($J15,(BK$4),1,(Holidays!$A$1:$A$248)),0)+IF(AND($J15&lt;BJ$4,$K15&lt;BK$4,$K15&gt;BJ$4),NETWORKDAYS.INTL(BJ$4+1,$K15,1,(Holidays!$A$1:$A$248)),0)+IF(AND($J15&lt;=BJ$4,$K15&gt;=BK$4,$K15&gt;BJ$4),NETWORKDAYS.INTL(BJ$4+1,(BK$4),1,(Holidays!$A$1:$A$248)),0))*$M15,"")</f>
        <v>0</v>
      </c>
      <c r="BL15" s="192">
        <f ca="1">IFERROR((IF(AND($J15&gt;BK$4,$J15&lt;=BL$4,$K15&lt;=BL$4),NETWORKDAYS.INTL($J15,$K15,1,(Holidays!$A$1:$A$248)),0)+IF(AND($J15&gt;BK$4,$J15&lt;=BL$4,$K15&gt;BL$4),NETWORKDAYS.INTL($J15,(BL$4),1,(Holidays!$A$1:$A$248)),0)+IF(AND($J15&lt;BK$4,$K15&lt;BL$4,$K15&gt;BK$4),NETWORKDAYS.INTL(BK$4+1,$K15,1,(Holidays!$A$1:$A$248)),0)+IF(AND($J15&lt;=BK$4,$K15&gt;=BL$4,$K15&gt;BK$4),NETWORKDAYS.INTL(BK$4+1,(BL$4),1,(Holidays!$A$1:$A$248)),0))*$M15,"")</f>
        <v>0</v>
      </c>
      <c r="BM15" s="321">
        <f ca="1">IFERROR((IF(AND($J15&gt;BL$4,$J15&lt;=BM$4,$K15&lt;=BM$4),NETWORKDAYS.INTL($J15,$K15,1,(Holidays!$A$1:$A$248)),0)+IF(AND($J15&gt;BL$4,$J15&lt;=BM$4,$K15&gt;BM$4),NETWORKDAYS.INTL($J15,(BM$4),1,(Holidays!$A$1:$A$248)),0)+IF(AND($J15&lt;BL$4,$K15&lt;BM$4,$K15&gt;BL$4),NETWORKDAYS.INTL(BL$4+1,$K15,1,(Holidays!$A$1:$A$248)),0)+IF(AND($J15&lt;=BL$4,$K15&gt;=BM$4,$K15&gt;BL$4),NETWORKDAYS.INTL(BL$4+1,(BM$4),1,(Holidays!$A$1:$A$248)),0))*$M15,"")</f>
        <v>0</v>
      </c>
      <c r="BN15" s="190">
        <f ca="1">IFERROR((IF(AND($J15&gt;BM$4,$J15&lt;=BN$4,$K15&lt;=BN$4),NETWORKDAYS.INTL($J15,$K15,1,(Holidays!$A$1:$A$248)),0)+IF(AND($J15&gt;BM$4,$J15&lt;=BN$4,$K15&gt;BN$4),NETWORKDAYS.INTL($J15,(BN$4),1,(Holidays!$A$1:$A$248)),0)+IF(AND($J15&lt;BM$4,$K15&lt;BN$4,$K15&gt;BM$4),NETWORKDAYS.INTL(BM$4+1,$K15,1,(Holidays!$A$1:$A$248)),0)+IF(AND($J15&lt;=BM$4,$K15&gt;=BN$4,$K15&gt;BM$4),NETWORKDAYS.INTL(BM$4+1,(BN$4),1,(Holidays!$A$1:$A$248)),0))*$M15,"")</f>
        <v>0</v>
      </c>
      <c r="BO15" s="192">
        <f ca="1">IFERROR((IF(AND($J15&gt;BN$4,$J15&lt;=BO$4,$K15&lt;=BO$4),NETWORKDAYS.INTL($J15,$K15,1,(Holidays!$A$1:$A$248)),0)+IF(AND($J15&gt;BN$4,$J15&lt;=BO$4,$K15&gt;BO$4),NETWORKDAYS.INTL($J15,(BO$4),1,(Holidays!$A$1:$A$248)),0)+IF(AND($J15&lt;BN$4,$K15&lt;BO$4,$K15&gt;BN$4),NETWORKDAYS.INTL(BN$4+1,$K15,1,(Holidays!$A$1:$A$248)),0)+IF(AND($J15&lt;=BN$4,$K15&gt;=BO$4,$K15&gt;BN$4),NETWORKDAYS.INTL(BN$4+1,(BO$4),1,(Holidays!$A$1:$A$248)),0))*$M15,"")</f>
        <v>0</v>
      </c>
      <c r="BP15" s="321">
        <f ca="1">IFERROR((IF(AND($J15&gt;BO$4,$J15&lt;=BP$4,$K15&lt;=BP$4),NETWORKDAYS.INTL($J15,$K15,1,(Holidays!$A$1:$A$248)),0)+IF(AND($J15&gt;BO$4,$J15&lt;=BP$4,$K15&gt;BP$4),NETWORKDAYS.INTL($J15,(BP$4),1,(Holidays!$A$1:$A$248)),0)+IF(AND($J15&lt;BO$4,$K15&lt;BP$4,$K15&gt;BO$4),NETWORKDAYS.INTL(BO$4+1,$K15,1,(Holidays!$A$1:$A$248)),0)+IF(AND($J15&lt;=BO$4,$K15&gt;=BP$4,$K15&gt;BO$4),NETWORKDAYS.INTL(BO$4+1,(BP$4),1,(Holidays!$A$1:$A$248)),0))*$M15,"")</f>
        <v>0</v>
      </c>
      <c r="BQ15" s="190">
        <f ca="1">IFERROR((IF(AND($J15&gt;BP$4,$J15&lt;=BQ$4,$K15&lt;=BQ$4),NETWORKDAYS.INTL($J15,$K15,1,(Holidays!$A$1:$A$248)),0)+IF(AND($J15&gt;BP$4,$J15&lt;=BQ$4,$K15&gt;BQ$4),NETWORKDAYS.INTL($J15,(BQ$4),1,(Holidays!$A$1:$A$248)),0)+IF(AND($J15&lt;BP$4,$K15&lt;BQ$4,$K15&gt;BP$4),NETWORKDAYS.INTL(BP$4+1,$K15,1,(Holidays!$A$1:$A$248)),0)+IF(AND($J15&lt;=BP$4,$K15&gt;=BQ$4,$K15&gt;BP$4),NETWORKDAYS.INTL(BP$4+1,(BQ$4),1,(Holidays!$A$1:$A$248)),0))*$M15,"")</f>
        <v>0</v>
      </c>
      <c r="BR15" s="192">
        <f ca="1">IFERROR((IF(AND($J15&gt;BQ$4,$J15&lt;=BR$4,$K15&lt;=BR$4),NETWORKDAYS.INTL($J15,$K15,1,(Holidays!$A$1:$A$248)),0)+IF(AND($J15&gt;BQ$4,$J15&lt;=BR$4,$K15&gt;BR$4),NETWORKDAYS.INTL($J15,(BR$4),1,(Holidays!$A$1:$A$248)),0)+IF(AND($J15&lt;BQ$4,$K15&lt;BR$4,$K15&gt;BQ$4),NETWORKDAYS.INTL(BQ$4+1,$K15,1,(Holidays!$A$1:$A$248)),0)+IF(AND($J15&lt;=BQ$4,$K15&gt;=BR$4,$K15&gt;BQ$4),NETWORKDAYS.INTL(BQ$4+1,(BR$4),1,(Holidays!$A$1:$A$248)),0))*$M15,"")</f>
        <v>0</v>
      </c>
      <c r="BS15" s="321">
        <f ca="1">IFERROR((IF(AND($J15&gt;BR$4,$J15&lt;=BS$4,$K15&lt;=BS$4),NETWORKDAYS.INTL($J15,$K15,1,(Holidays!$A$1:$A$248)),0)+IF(AND($J15&gt;BR$4,$J15&lt;=BS$4,$K15&gt;BS$4),NETWORKDAYS.INTL($J15,(BS$4),1,(Holidays!$A$1:$A$248)),0)+IF(AND($J15&lt;BR$4,$K15&lt;BS$4,$K15&gt;BR$4),NETWORKDAYS.INTL(BR$4+1,$K15,1,(Holidays!$A$1:$A$248)),0)+IF(AND($J15&lt;=BR$4,$K15&gt;=BS$4,$K15&gt;BR$4),NETWORKDAYS.INTL(BR$4+1,(BS$4),1,(Holidays!$A$1:$A$248)),0))*$M15,"")</f>
        <v>0</v>
      </c>
      <c r="BT15" s="190">
        <f ca="1">IFERROR((IF(AND($J15&gt;BS$4,$J15&lt;=BT$4,$K15&lt;=BT$4),NETWORKDAYS.INTL($J15,$K15,1,(Holidays!$A$1:$A$248)),0)+IF(AND($J15&gt;BS$4,$J15&lt;=BT$4,$K15&gt;BT$4),NETWORKDAYS.INTL($J15,(BT$4),1,(Holidays!$A$1:$A$248)),0)+IF(AND($J15&lt;BS$4,$K15&lt;BT$4,$K15&gt;BS$4),NETWORKDAYS.INTL(BS$4+1,$K15,1,(Holidays!$A$1:$A$248)),0)+IF(AND($J15&lt;=BS$4,$K15&gt;=BT$4,$K15&gt;BS$4),NETWORKDAYS.INTL(BS$4+1,(BT$4),1,(Holidays!$A$1:$A$248)),0))*$M15,"")</f>
        <v>0</v>
      </c>
      <c r="BU15" s="192">
        <f ca="1">IFERROR((IF(AND($J15&gt;BT$4,$J15&lt;=BU$4,$K15&lt;=BU$4),NETWORKDAYS.INTL($J15,$K15,1,(Holidays!$A$1:$A$248)),0)+IF(AND($J15&gt;BT$4,$J15&lt;=BU$4,$K15&gt;BU$4),NETWORKDAYS.INTL($J15,(BU$4),1,(Holidays!$A$1:$A$248)),0)+IF(AND($J15&lt;BT$4,$K15&lt;BU$4,$K15&gt;BT$4),NETWORKDAYS.INTL(BT$4+1,$K15,1,(Holidays!$A$1:$A$248)),0)+IF(AND($J15&lt;=BT$4,$K15&gt;=BU$4,$K15&gt;BT$4),NETWORKDAYS.INTL(BT$4+1,(BU$4),1,(Holidays!$A$1:$A$248)),0))*$M15,"")</f>
        <v>0</v>
      </c>
      <c r="BV15" s="321">
        <f ca="1">IFERROR((IF(AND($J15&gt;BU$4,$J15&lt;=BV$4,$K15&lt;=BV$4),NETWORKDAYS.INTL($J15,$K15,1,(Holidays!$A$1:$A$248)),0)+IF(AND($J15&gt;BU$4,$J15&lt;=BV$4,$K15&gt;BV$4),NETWORKDAYS.INTL($J15,(BV$4),1,(Holidays!$A$1:$A$248)),0)+IF(AND($J15&lt;BU$4,$K15&lt;BV$4,$K15&gt;BU$4),NETWORKDAYS.INTL(BU$4+1,$K15,1,(Holidays!$A$1:$A$248)),0)+IF(AND($J15&lt;=BU$4,$K15&gt;=BV$4,$K15&gt;BU$4),NETWORKDAYS.INTL(BU$4+1,(BV$4),1,(Holidays!$A$1:$A$248)),0))*$M15,"")</f>
        <v>0</v>
      </c>
      <c r="BW15" s="190">
        <f ca="1">IFERROR((IF(AND($J15&gt;BV$4,$J15&lt;=BW$4,$K15&lt;=BW$4),NETWORKDAYS.INTL($J15,$K15,1,(Holidays!$A$1:$A$248)),0)+IF(AND($J15&gt;BV$4,$J15&lt;=BW$4,$K15&gt;BW$4),NETWORKDAYS.INTL($J15,(BW$4),1,(Holidays!$A$1:$A$248)),0)+IF(AND($J15&lt;BV$4,$K15&lt;BW$4,$K15&gt;BV$4),NETWORKDAYS.INTL(BV$4+1,$K15,1,(Holidays!$A$1:$A$248)),0)+IF(AND($J15&lt;=BV$4,$K15&gt;=BW$4,$K15&gt;BV$4),NETWORKDAYS.INTL(BV$4+1,(BW$4),1,(Holidays!$A$1:$A$248)),0))*$M15,"")</f>
        <v>0</v>
      </c>
      <c r="BX15" s="192">
        <f ca="1">IFERROR((IF(AND($J15&gt;BW$4,$J15&lt;=BX$4,$K15&lt;=BX$4),NETWORKDAYS.INTL($J15,$K15,1,(Holidays!$A$1:$A$248)),0)+IF(AND($J15&gt;BW$4,$J15&lt;=BX$4,$K15&gt;BX$4),NETWORKDAYS.INTL($J15,(BX$4),1,(Holidays!$A$1:$A$248)),0)+IF(AND($J15&lt;BW$4,$K15&lt;BX$4,$K15&gt;BW$4),NETWORKDAYS.INTL(BW$4+1,$K15,1,(Holidays!$A$1:$A$248)),0)+IF(AND($J15&lt;=BW$4,$K15&gt;=BX$4,$K15&gt;BW$4),NETWORKDAYS.INTL(BW$4+1,(BX$4),1,(Holidays!$A$1:$A$248)),0))*$M15,"")</f>
        <v>0</v>
      </c>
      <c r="BY15" s="321">
        <f ca="1">IFERROR((IF(AND($J15&gt;BX$4,$J15&lt;=BY$4,$K15&lt;=BY$4),NETWORKDAYS.INTL($J15,$K15,1,(Holidays!$A$1:$A$248)),0)+IF(AND($J15&gt;BX$4,$J15&lt;=BY$4,$K15&gt;BY$4),NETWORKDAYS.INTL($J15,(BY$4),1,(Holidays!$A$1:$A$248)),0)+IF(AND($J15&lt;BX$4,$K15&lt;BY$4,$K15&gt;BX$4),NETWORKDAYS.INTL(BX$4+1,$K15,1,(Holidays!$A$1:$A$248)),0)+IF(AND($J15&lt;=BX$4,$K15&gt;=BY$4,$K15&gt;BX$4),NETWORKDAYS.INTL(BX$4+1,(BY$4),1,(Holidays!$A$1:$A$248)),0))*$M15,"")</f>
        <v>0</v>
      </c>
      <c r="BZ15" s="190">
        <f ca="1">IFERROR((IF(AND($J15&gt;BY$4,$J15&lt;=BZ$4,$K15&lt;=BZ$4),NETWORKDAYS.INTL($J15,$K15,1,(Holidays!$A$1:$A$248)),0)+IF(AND($J15&gt;BY$4,$J15&lt;=BZ$4,$K15&gt;BZ$4),NETWORKDAYS.INTL($J15,(BZ$4),1,(Holidays!$A$1:$A$248)),0)+IF(AND($J15&lt;BY$4,$K15&lt;BZ$4,$K15&gt;BY$4),NETWORKDAYS.INTL(BY$4+1,$K15,1,(Holidays!$A$1:$A$248)),0)+IF(AND($J15&lt;=BY$4,$K15&gt;=BZ$4,$K15&gt;BY$4),NETWORKDAYS.INTL(BY$4+1,(BZ$4),1,(Holidays!$A$1:$A$248)),0))*$M15,"")</f>
        <v>0</v>
      </c>
      <c r="CA15" s="192">
        <f ca="1">IFERROR((IF(AND($J15&gt;BZ$4,$J15&lt;=CA$4,$K15&lt;=CA$4),NETWORKDAYS.INTL($J15,$K15,1,(Holidays!$A$1:$A$248)),0)+IF(AND($J15&gt;BZ$4,$J15&lt;=CA$4,$K15&gt;CA$4),NETWORKDAYS.INTL($J15,(CA$4),1,(Holidays!$A$1:$A$248)),0)+IF(AND($J15&lt;BZ$4,$K15&lt;CA$4,$K15&gt;BZ$4),NETWORKDAYS.INTL(BZ$4+1,$K15,1,(Holidays!$A$1:$A$248)),0)+IF(AND($J15&lt;=BZ$4,$K15&gt;=CA$4,$K15&gt;BZ$4),NETWORKDAYS.INTL(BZ$4+1,(CA$4),1,(Holidays!$A$1:$A$248)),0))*$M15,"")</f>
        <v>0</v>
      </c>
      <c r="CB15" s="321">
        <f ca="1">IFERROR((IF(AND($J15&gt;CA$4,$J15&lt;=CB$4,$K15&lt;=CB$4),NETWORKDAYS.INTL($J15,$K15,1,(Holidays!$A$1:$A$248)),0)+IF(AND($J15&gt;CA$4,$J15&lt;=CB$4,$K15&gt;CB$4),NETWORKDAYS.INTL($J15,(CB$4),1,(Holidays!$A$1:$A$248)),0)+IF(AND($J15&lt;CA$4,$K15&lt;CB$4,$K15&gt;CA$4),NETWORKDAYS.INTL(CA$4+1,$K15,1,(Holidays!$A$1:$A$248)),0)+IF(AND($J15&lt;=CA$4,$K15&gt;=CB$4,$K15&gt;CA$4),NETWORKDAYS.INTL(CA$4+1,(CB$4),1,(Holidays!$A$1:$A$248)),0))*$M15,"")</f>
        <v>0</v>
      </c>
      <c r="CC15" s="190">
        <f ca="1">IFERROR((IF(AND($J15&gt;CB$4,$J15&lt;=CC$4,$K15&lt;=CC$4),NETWORKDAYS.INTL($J15,$K15,1,(Holidays!$A$1:$A$248)),0)+IF(AND($J15&gt;CB$4,$J15&lt;=CC$4,$K15&gt;CC$4),NETWORKDAYS.INTL($J15,(CC$4),1,(Holidays!$A$1:$A$248)),0)+IF(AND($J15&lt;CB$4,$K15&lt;CC$4,$K15&gt;CB$4),NETWORKDAYS.INTL(CB$4+1,$K15,1,(Holidays!$A$1:$A$248)),0)+IF(AND($J15&lt;=CB$4,$K15&gt;=CC$4,$K15&gt;CB$4),NETWORKDAYS.INTL(CB$4+1,(CC$4),1,(Holidays!$A$1:$A$248)),0))*$M15,"")</f>
        <v>0</v>
      </c>
      <c r="CD15" s="192">
        <f ca="1">IFERROR((IF(AND($J15&gt;CC$4,$J15&lt;=CD$4,$K15&lt;=CD$4),NETWORKDAYS.INTL($J15,$K15,1,(Holidays!$A$1:$A$248)),0)+IF(AND($J15&gt;CC$4,$J15&lt;=CD$4,$K15&gt;CD$4),NETWORKDAYS.INTL($J15,(CD$4),1,(Holidays!$A$1:$A$248)),0)+IF(AND($J15&lt;CC$4,$K15&lt;CD$4,$K15&gt;CC$4),NETWORKDAYS.INTL(CC$4+1,$K15,1,(Holidays!$A$1:$A$248)),0)+IF(AND($J15&lt;=CC$4,$K15&gt;=CD$4,$K15&gt;CC$4),NETWORKDAYS.INTL(CC$4+1,(CD$4),1,(Holidays!$A$1:$A$248)),0))*$M15,"")</f>
        <v>0</v>
      </c>
      <c r="CE15" s="321">
        <f ca="1">IFERROR((IF(AND($J15&gt;CD$4,$J15&lt;=CE$4,$K15&lt;=CE$4),NETWORKDAYS.INTL($J15,$K15,1,(Holidays!$A$1:$A$248)),0)+IF(AND($J15&gt;CD$4,$J15&lt;=CE$4,$K15&gt;CE$4),NETWORKDAYS.INTL($J15,(CE$4),1,(Holidays!$A$1:$A$248)),0)+IF(AND($J15&lt;CD$4,$K15&lt;CE$4,$K15&gt;CD$4),NETWORKDAYS.INTL(CD$4+1,$K15,1,(Holidays!$A$1:$A$248)),0)+IF(AND($J15&lt;=CD$4,$K15&gt;=CE$4,$K15&gt;CD$4),NETWORKDAYS.INTL(CD$4+1,(CE$4),1,(Holidays!$A$1:$A$248)),0))*$M15,"")</f>
        <v>0</v>
      </c>
      <c r="CF15" s="190">
        <f ca="1">IFERROR((IF(AND($J15&gt;CE$4,$J15&lt;=CF$4,$K15&lt;=CF$4),NETWORKDAYS.INTL($J15,$K15,1,(Holidays!$A$1:$A$248)),0)+IF(AND($J15&gt;CE$4,$J15&lt;=CF$4,$K15&gt;CF$4),NETWORKDAYS.INTL($J15,(CF$4),1,(Holidays!$A$1:$A$248)),0)+IF(AND($J15&lt;CE$4,$K15&lt;CF$4,$K15&gt;CE$4),NETWORKDAYS.INTL(CE$4+1,$K15,1,(Holidays!$A$1:$A$248)),0)+IF(AND($J15&lt;=CE$4,$K15&gt;=CF$4,$K15&gt;CE$4),NETWORKDAYS.INTL(CE$4+1,(CF$4),1,(Holidays!$A$1:$A$248)),0))*$M15,"")</f>
        <v>0</v>
      </c>
      <c r="CG15" s="192">
        <f ca="1">IFERROR((IF(AND($J15&gt;CF$4,$J15&lt;=CG$4,$K15&lt;=CG$4),NETWORKDAYS.INTL($J15,$K15,1,(Holidays!$A$1:$A$248)),0)+IF(AND($J15&gt;CF$4,$J15&lt;=CG$4,$K15&gt;CG$4),NETWORKDAYS.INTL($J15,(CG$4),1,(Holidays!$A$1:$A$248)),0)+IF(AND($J15&lt;CF$4,$K15&lt;CG$4,$K15&gt;CF$4),NETWORKDAYS.INTL(CF$4+1,$K15,1,(Holidays!$A$1:$A$248)),0)+IF(AND($J15&lt;=CF$4,$K15&gt;=CG$4,$K15&gt;CF$4),NETWORKDAYS.INTL(CF$4+1,(CG$4),1,(Holidays!$A$1:$A$248)),0))*$M15,"")</f>
        <v>0</v>
      </c>
      <c r="CH15" s="321">
        <f ca="1">IFERROR((IF(AND($J15&gt;CG$4,$J15&lt;=CH$4,$K15&lt;=CH$4),NETWORKDAYS.INTL($J15,$K15,1,(Holidays!$A$1:$A$248)),0)+IF(AND($J15&gt;CG$4,$J15&lt;=CH$4,$K15&gt;CH$4),NETWORKDAYS.INTL($J15,(CH$4),1,(Holidays!$A$1:$A$248)),0)+IF(AND($J15&lt;CG$4,$K15&lt;CH$4,$K15&gt;CG$4),NETWORKDAYS.INTL(CG$4+1,$K15,1,(Holidays!$A$1:$A$248)),0)+IF(AND($J15&lt;=CG$4,$K15&gt;=CH$4,$K15&gt;CG$4),NETWORKDAYS.INTL(CG$4+1,(CH$4),1,(Holidays!$A$1:$A$248)),0))*$M15,"")</f>
        <v>0</v>
      </c>
      <c r="CI15" s="190">
        <f ca="1">IFERROR((IF(AND($J15&gt;CH$4,$J15&lt;=CI$4,$K15&lt;=CI$4),NETWORKDAYS.INTL($J15,$K15,1,(Holidays!$A$1:$A$248)),0)+IF(AND($J15&gt;CH$4,$J15&lt;=CI$4,$K15&gt;CI$4),NETWORKDAYS.INTL($J15,(CI$4),1,(Holidays!$A$1:$A$248)),0)+IF(AND($J15&lt;CH$4,$K15&lt;CI$4,$K15&gt;CH$4),NETWORKDAYS.INTL(CH$4+1,$K15,1,(Holidays!$A$1:$A$248)),0)+IF(AND($J15&lt;=CH$4,$K15&gt;=CI$4,$K15&gt;CH$4),NETWORKDAYS.INTL(CH$4+1,(CI$4),1,(Holidays!$A$1:$A$248)),0))*$M15,"")</f>
        <v>0</v>
      </c>
      <c r="CJ15" s="192">
        <f ca="1">IFERROR((IF(AND($J15&gt;CI$4,$J15&lt;=CJ$4,$K15&lt;=CJ$4),NETWORKDAYS.INTL($J15,$K15,1,(Holidays!$A$1:$A$248)),0)+IF(AND($J15&gt;CI$4,$J15&lt;=CJ$4,$K15&gt;CJ$4),NETWORKDAYS.INTL($J15,(CJ$4),1,(Holidays!$A$1:$A$248)),0)+IF(AND($J15&lt;CI$4,$K15&lt;CJ$4,$K15&gt;CI$4),NETWORKDAYS.INTL(CI$4+1,$K15,1,(Holidays!$A$1:$A$248)),0)+IF(AND($J15&lt;=CI$4,$K15&gt;=CJ$4,$K15&gt;CI$4),NETWORKDAYS.INTL(CI$4+1,(CJ$4),1,(Holidays!$A$1:$A$248)),0))*$M15,"")</f>
        <v>0</v>
      </c>
      <c r="CK15" s="321">
        <f ca="1">IFERROR((IF(AND($J15&gt;CJ$4,$J15&lt;=CK$4,$K15&lt;=CK$4),NETWORKDAYS.INTL($J15,$K15,1,(Holidays!$A$1:$A$248)),0)+IF(AND($J15&gt;CJ$4,$J15&lt;=CK$4,$K15&gt;CK$4),NETWORKDAYS.INTL($J15,(CK$4),1,(Holidays!$A$1:$A$248)),0)+IF(AND($J15&lt;CJ$4,$K15&lt;CK$4,$K15&gt;CJ$4),NETWORKDAYS.INTL(CJ$4+1,$K15,1,(Holidays!$A$1:$A$248)),0)+IF(AND($J15&lt;=CJ$4,$K15&gt;=CK$4,$K15&gt;CJ$4),NETWORKDAYS.INTL(CJ$4+1,(CK$4),1,(Holidays!$A$1:$A$248)),0))*$M15,"")</f>
        <v>0</v>
      </c>
      <c r="CL15" s="190">
        <f ca="1">IFERROR((IF(AND($J15&gt;CK$4,$J15&lt;=CL$4,$K15&lt;=CL$4),NETWORKDAYS.INTL($J15,$K15,1,(Holidays!$A$1:$A$248)),0)+IF(AND($J15&gt;CK$4,$J15&lt;=CL$4,$K15&gt;CL$4),NETWORKDAYS.INTL($J15,(CL$4),1,(Holidays!$A$1:$A$248)),0)+IF(AND($J15&lt;CK$4,$K15&lt;CL$4,$K15&gt;CK$4),NETWORKDAYS.INTL(CK$4+1,$K15,1,(Holidays!$A$1:$A$248)),0)+IF(AND($J15&lt;=CK$4,$K15&gt;=CL$4,$K15&gt;CK$4),NETWORKDAYS.INTL(CK$4+1,(CL$4),1,(Holidays!$A$1:$A$248)),0))*$M15,"")</f>
        <v>0</v>
      </c>
      <c r="CM15" s="192">
        <f ca="1">IFERROR((IF(AND($J15&gt;CL$4,$J15&lt;=CM$4,$K15&lt;=CM$4),NETWORKDAYS.INTL($J15,$K15,1,(Holidays!$A$1:$A$248)),0)+IF(AND($J15&gt;CL$4,$J15&lt;=CM$4,$K15&gt;CM$4),NETWORKDAYS.INTL($J15,(CM$4),1,(Holidays!$A$1:$A$248)),0)+IF(AND($J15&lt;CL$4,$K15&lt;CM$4,$K15&gt;CL$4),NETWORKDAYS.INTL(CL$4+1,$K15,1,(Holidays!$A$1:$A$248)),0)+IF(AND($J15&lt;=CL$4,$K15&gt;=CM$4,$K15&gt;CL$4),NETWORKDAYS.INTL(CL$4+1,(CM$4),1,(Holidays!$A$1:$A$248)),0))*$M15,"")</f>
        <v>0</v>
      </c>
      <c r="CN15" s="321">
        <f ca="1">IFERROR((IF(AND($J15&gt;CM$4,$J15&lt;=CN$4,$K15&lt;=CN$4),NETWORKDAYS.INTL($J15,$K15,1,(Holidays!$A$1:$A$248)),0)+IF(AND($J15&gt;CM$4,$J15&lt;=CN$4,$K15&gt;CN$4),NETWORKDAYS.INTL($J15,(CN$4),1,(Holidays!$A$1:$A$248)),0)+IF(AND($J15&lt;CM$4,$K15&lt;CN$4,$K15&gt;CM$4),NETWORKDAYS.INTL(CM$4+1,$K15,1,(Holidays!$A$1:$A$248)),0)+IF(AND($J15&lt;=CM$4,$K15&gt;=CN$4,$K15&gt;CM$4),NETWORKDAYS.INTL(CM$4+1,(CN$4),1,(Holidays!$A$1:$A$248)),0))*$M15,"")</f>
        <v>0</v>
      </c>
      <c r="CO15" s="190">
        <f ca="1">IFERROR((IF(AND($J15&gt;CN$4,$J15&lt;=CO$4,$K15&lt;=CO$4),NETWORKDAYS.INTL($J15,$K15,1,(Holidays!$A$1:$A$248)),0)+IF(AND($J15&gt;CN$4,$J15&lt;=CO$4,$K15&gt;CO$4),NETWORKDAYS.INTL($J15,(CO$4),1,(Holidays!$A$1:$A$248)),0)+IF(AND($J15&lt;CN$4,$K15&lt;CO$4,$K15&gt;CN$4),NETWORKDAYS.INTL(CN$4+1,$K15,1,(Holidays!$A$1:$A$248)),0)+IF(AND($J15&lt;=CN$4,$K15&gt;=CO$4,$K15&gt;CN$4),NETWORKDAYS.INTL(CN$4+1,(CO$4),1,(Holidays!$A$1:$A$248)),0))*$M15,"")</f>
        <v>0</v>
      </c>
      <c r="CP15" s="192">
        <f ca="1">IFERROR((IF(AND($J15&gt;CO$4,$J15&lt;=CP$4,$K15&lt;=CP$4),NETWORKDAYS.INTL($J15,$K15,1,(Holidays!$A$1:$A$248)),0)+IF(AND($J15&gt;CO$4,$J15&lt;=CP$4,$K15&gt;CP$4),NETWORKDAYS.INTL($J15,(CP$4),1,(Holidays!$A$1:$A$248)),0)+IF(AND($J15&lt;CO$4,$K15&lt;CP$4,$K15&gt;CO$4),NETWORKDAYS.INTL(CO$4+1,$K15,1,(Holidays!$A$1:$A$248)),0)+IF(AND($J15&lt;=CO$4,$K15&gt;=CP$4,$K15&gt;CO$4),NETWORKDAYS.INTL(CO$4+1,(CP$4),1,(Holidays!$A$1:$A$248)),0))*$M15,"")</f>
        <v>0</v>
      </c>
      <c r="CQ15" s="321">
        <f ca="1">IFERROR((IF(AND($J15&gt;CP$4,$J15&lt;=CQ$4,$K15&lt;=CQ$4),NETWORKDAYS.INTL($J15,$K15,1,(Holidays!$A$1:$A$248)),0)+IF(AND($J15&gt;CP$4,$J15&lt;=CQ$4,$K15&gt;CQ$4),NETWORKDAYS.INTL($J15,(CQ$4),1,(Holidays!$A$1:$A$248)),0)+IF(AND($J15&lt;CP$4,$K15&lt;CQ$4,$K15&gt;CP$4),NETWORKDAYS.INTL(CP$4+1,$K15,1,(Holidays!$A$1:$A$248)),0)+IF(AND($J15&lt;=CP$4,$K15&gt;=CQ$4,$K15&gt;CP$4),NETWORKDAYS.INTL(CP$4+1,(CQ$4),1,(Holidays!$A$1:$A$248)),0))*$M15,"")</f>
        <v>0</v>
      </c>
      <c r="CR15" s="190">
        <f ca="1">IFERROR((IF(AND($J15&gt;CQ$4,$J15&lt;=CR$4,$K15&lt;=CR$4),NETWORKDAYS.INTL($J15,$K15,1,(Holidays!$A$1:$A$248)),0)+IF(AND($J15&gt;CQ$4,$J15&lt;=CR$4,$K15&gt;CR$4),NETWORKDAYS.INTL($J15,(CR$4),1,(Holidays!$A$1:$A$248)),0)+IF(AND($J15&lt;CQ$4,$K15&lt;CR$4,$K15&gt;CQ$4),NETWORKDAYS.INTL(CQ$4+1,$K15,1,(Holidays!$A$1:$A$248)),0)+IF(AND($J15&lt;=CQ$4,$K15&gt;=CR$4,$K15&gt;CQ$4),NETWORKDAYS.INTL(CQ$4+1,(CR$4),1,(Holidays!$A$1:$A$248)),0))*$M15,"")</f>
        <v>0</v>
      </c>
      <c r="CS15" s="192">
        <f ca="1">IFERROR((IF(AND($J15&gt;CR$4,$J15&lt;=CS$4,$K15&lt;=CS$4),NETWORKDAYS.INTL($J15,$K15,1,(Holidays!$A$1:$A$248)),0)+IF(AND($J15&gt;CR$4,$J15&lt;=CS$4,$K15&gt;CS$4),NETWORKDAYS.INTL($J15,(CS$4),1,(Holidays!$A$1:$A$248)),0)+IF(AND($J15&lt;CR$4,$K15&lt;CS$4,$K15&gt;CR$4),NETWORKDAYS.INTL(CR$4+1,$K15,1,(Holidays!$A$1:$A$248)),0)+IF(AND($J15&lt;=CR$4,$K15&gt;=CS$4,$K15&gt;CR$4),NETWORKDAYS.INTL(CR$4+1,(CS$4),1,(Holidays!$A$1:$A$248)),0))*$M15,"")</f>
        <v>0</v>
      </c>
      <c r="CT15" s="321">
        <f ca="1">IFERROR((IF(AND($J15&gt;CS$4,$J15&lt;=CT$4,$K15&lt;=CT$4),NETWORKDAYS.INTL($J15,$K15,1,(Holidays!$A$1:$A$248)),0)+IF(AND($J15&gt;CS$4,$J15&lt;=CT$4,$K15&gt;CT$4),NETWORKDAYS.INTL($J15,(CT$4),1,(Holidays!$A$1:$A$248)),0)+IF(AND($J15&lt;CS$4,$K15&lt;CT$4,$K15&gt;CS$4),NETWORKDAYS.INTL(CS$4+1,$K15,1,(Holidays!$A$1:$A$248)),0)+IF(AND($J15&lt;=CS$4,$K15&gt;=CT$4,$K15&gt;CS$4),NETWORKDAYS.INTL(CS$4+1,(CT$4),1,(Holidays!$A$1:$A$248)),0))*$M15,"")</f>
        <v>0</v>
      </c>
      <c r="CU15" s="190">
        <f ca="1">IFERROR((IF(AND($J15&gt;CT$4,$J15&lt;=CU$4,$K15&lt;=CU$4),NETWORKDAYS.INTL($J15,$K15,1,(Holidays!$A$1:$A$248)),0)+IF(AND($J15&gt;CT$4,$J15&lt;=CU$4,$K15&gt;CU$4),NETWORKDAYS.INTL($J15,(CU$4),1,(Holidays!$A$1:$A$248)),0)+IF(AND($J15&lt;CT$4,$K15&lt;CU$4,$K15&gt;CT$4),NETWORKDAYS.INTL(CT$4+1,$K15,1,(Holidays!$A$1:$A$248)),0)+IF(AND($J15&lt;=CT$4,$K15&gt;=CU$4,$K15&gt;CT$4),NETWORKDAYS.INTL(CT$4+1,(CU$4),1,(Holidays!$A$1:$A$248)),0))*$M15,"")</f>
        <v>0</v>
      </c>
      <c r="CV15" s="192">
        <f ca="1">IFERROR((IF(AND($J15&gt;CU$4,$J15&lt;=CV$4,$K15&lt;=CV$4),NETWORKDAYS.INTL($J15,$K15,1,(Holidays!$A$1:$A$248)),0)+IF(AND($J15&gt;CU$4,$J15&lt;=CV$4,$K15&gt;CV$4),NETWORKDAYS.INTL($J15,(CV$4),1,(Holidays!$A$1:$A$248)),0)+IF(AND($J15&lt;CU$4,$K15&lt;CV$4,$K15&gt;CU$4),NETWORKDAYS.INTL(CU$4+1,$K15,1,(Holidays!$A$1:$A$248)),0)+IF(AND($J15&lt;=CU$4,$K15&gt;=CV$4,$K15&gt;CU$4),NETWORKDAYS.INTL(CU$4+1,(CV$4),1,(Holidays!$A$1:$A$248)),0))*$M15,"")</f>
        <v>0</v>
      </c>
      <c r="CW15" s="321">
        <f ca="1">IFERROR((IF(AND($J15&gt;CV$4,$J15&lt;=CW$4,$K15&lt;=CW$4),NETWORKDAYS.INTL($J15,$K15,1,(Holidays!$A$1:$A$248)),0)+IF(AND($J15&gt;CV$4,$J15&lt;=CW$4,$K15&gt;CW$4),NETWORKDAYS.INTL($J15,(CW$4),1,(Holidays!$A$1:$A$248)),0)+IF(AND($J15&lt;CV$4,$K15&lt;CW$4,$K15&gt;CV$4),NETWORKDAYS.INTL(CV$4+1,$K15,1,(Holidays!$A$1:$A$248)),0)+IF(AND($J15&lt;=CV$4,$K15&gt;=CW$4,$K15&gt;CV$4),NETWORKDAYS.INTL(CV$4+1,(CW$4),1,(Holidays!$A$1:$A$248)),0))*$M15,"")</f>
        <v>0</v>
      </c>
      <c r="CX15" s="324">
        <f ca="1">IFERROR((IF(AND($J15&gt;CW$4,$J15&lt;=CX$4,$K15&lt;=CX$4),NETWORKDAYS.INTL($J15,$K15,1,(Holidays!$A$1:$A$248)),0)+IF(AND($J15&gt;CW$4,$J15&lt;=CX$4,$K15&gt;CX$4),NETWORKDAYS.INTL($J15,(CX$4),1,(Holidays!$A$1:$A$248)),0)+IF(AND($J15&lt;CW$4,$K15&lt;CX$4,$K15&gt;CW$4),NETWORKDAYS.INTL(CW$4+1,$K15,1,(Holidays!$A$1:$A$248)),0)+IF(AND($J15&lt;=CW$4,$K15&gt;=CX$4,$K15&gt;CW$4),NETWORKDAYS.INTL(CW$4+1,(CX$4),1,(Holidays!$A$1:$A$248)),0))*$M15,"")</f>
        <v>0</v>
      </c>
    </row>
    <row r="16" spans="2:103" ht="15" customHeight="1" outlineLevel="1">
      <c r="B16" s="59" t="str">
        <f t="array" ref="B16">IFERROR(INDEX('A-2_MH Distribution'!$B$1:$B$15014,SMALL(IF('A-2_MH Distribution'!$L$8:$L$63&lt;&gt;0,ROW('A-2_MH Distribution'!$B$8:$B$63)),ROW(A10)),1),"")</f>
        <v>A.10</v>
      </c>
      <c r="C16" s="458" t="str">
        <f ca="1">IFERROR(VLOOKUP(B16,OFFSET('A-1_MH Estimation'!$B$7,0,0,MATCH("Subtotal LOE",'A-1_MH Estimation'!B:B,0)-7,2),2,0),"")</f>
        <v>Gusset Requirement</v>
      </c>
      <c r="D16" s="466">
        <f ca="1">IFERROR(VLOOKUP(B16,OFFSET('A-1_MH Estimation'!$B$7,0,0,MATCH("Subtotal LOE",'A-1_MH Estimation'!B:B,0)-7,4),4,0),"")</f>
        <v>1</v>
      </c>
      <c r="E16" s="466" t="str">
        <f ca="1">IFERROR(VLOOKUP(B16,OFFSET('A-1_MH Estimation'!$B$7,0,0,MATCH("Subtotal LOE",'A-1_MH Estimation'!B:B,0)-7,3),3,0),"")</f>
        <v>template</v>
      </c>
      <c r="F16" s="462">
        <f>IFERROR(VLOOKUP($B16,'A-2_MH Distribution'!$B$6:$O$16314,3,0)*VLOOKUP($B16,'A-2_MH Distribution'!$B$6:$O$16314,VLOOKUP(G16,SoftwareList,6,0),0)*IFERROR((--(VLOOKUP($B16,'A-2_MH Distribution'!$B$6:$O$16314,VLOOKUP(G16,SoftwareList,8,0),0)=0)+VLOOKUP($B16,'A-2_MH Distribution'!$B$6:$O$16314,VLOOKUP(G16,SoftwareList,8,0),0)),1),0)</f>
        <v>25.25</v>
      </c>
      <c r="G16" s="403" t="str">
        <f t="shared" si="57"/>
        <v>PDMS/E3D</v>
      </c>
      <c r="H16" s="454"/>
      <c r="I16" s="455"/>
      <c r="J16" s="351">
        <f ca="1">IFERROR(INDEX(Activities,MATCH($B16,'A-2_MH Distribution'!B:B,0),MATCH("Start Date",'A-2_MH Distribution'!$A$4:S$4,0))+H16,0)</f>
        <v>44595</v>
      </c>
      <c r="K16" s="352">
        <f ca="1">IFERROR(INDEX(Activities,MATCH($B16,'A-2_MH Distribution'!B:B,0),MATCH("Finish Date",'A-2_MH Distribution'!$A$4:S$4,0))+I16,0)</f>
        <v>44599</v>
      </c>
      <c r="L16" s="170">
        <f ca="1">NETWORKDAYS.INTL(J16,K16,1,Holidays!$A$1:$A$248)</f>
        <v>3</v>
      </c>
      <c r="M16" s="62">
        <f t="shared" ca="1" si="56"/>
        <v>8.4166666666666661</v>
      </c>
      <c r="O16" s="253">
        <f ca="1">SUM($P16:CX16)</f>
        <v>25.25</v>
      </c>
      <c r="P16" s="320"/>
      <c r="Q16" s="321">
        <f ca="1">IFERROR((IF(AND($J16&gt;P$4,$J16&lt;=Q$4,$K16&lt;=Q$4),NETWORKDAYS.INTL($J16,$K16,1,(Holidays!$A$1:$A$248)),0)+IF(AND($J16&gt;P$4,$J16&lt;=Q$4,$K16&gt;Q$4),NETWORKDAYS.INTL($J16,(Q$4),1,(Holidays!$A$1:$A$248)),0)+IF(AND($J16&lt;P$4,$K16&lt;Q$4,$K16&gt;P$4),NETWORKDAYS.INTL(P$4+1,$K16,1,(Holidays!$A$1:$A$248)),0)+IF(AND($J16&lt;=P$4,$K16&gt;=Q$4,$K16&gt;P$4),NETWORKDAYS.INTL(P$4+1,(Q$4),1,(Holidays!$A$1:$A$248)),0))*$M16,"")</f>
        <v>0</v>
      </c>
      <c r="R16" s="190">
        <f ca="1">IFERROR((IF(AND($J16&gt;Q$4,$J16&lt;=R$4,$K16&lt;=R$4),NETWORKDAYS.INTL($J16,$K16,1,(Holidays!$A$1:$A$248)),0)+IF(AND($J16&gt;Q$4,$J16&lt;=R$4,$K16&gt;R$4),NETWORKDAYS.INTL($J16,(R$4),1,(Holidays!$A$1:$A$248)),0)+IF(AND($J16&lt;Q$4,$K16&lt;R$4,$K16&gt;Q$4),NETWORKDAYS.INTL(Q$4+1,$K16,1,(Holidays!$A$1:$A$248)),0)+IF(AND($J16&lt;=Q$4,$K16&gt;=R$4,$K16&gt;Q$4),NETWORKDAYS.INTL(Q$4+1,(R$4),1,(Holidays!$A$1:$A$248)),0))*$M16,"")</f>
        <v>0</v>
      </c>
      <c r="S16" s="192">
        <f ca="1">IFERROR((IF(AND($J16&gt;R$4,$J16&lt;=S$4,$K16&lt;=S$4),NETWORKDAYS.INTL($J16,$K16,1,(Holidays!$A$1:$A$248)),0)+IF(AND($J16&gt;R$4,$J16&lt;=S$4,$K16&gt;S$4),NETWORKDAYS.INTL($J16,(S$4),1,(Holidays!$A$1:$A$248)),0)+IF(AND($J16&lt;R$4,$K16&lt;S$4,$K16&gt;R$4),NETWORKDAYS.INTL(R$4+1,$K16,1,(Holidays!$A$1:$A$248)),0)+IF(AND($J16&lt;=R$4,$K16&gt;=S$4,$K16&gt;R$4),NETWORKDAYS.INTL(R$4+1,(S$4),1,(Holidays!$A$1:$A$248)),0))*$M16,"")</f>
        <v>0</v>
      </c>
      <c r="T16" s="321">
        <f ca="1">IFERROR((IF(AND($J16&gt;S$4,$J16&lt;=T$4,$K16&lt;=T$4),NETWORKDAYS.INTL($J16,$K16,1,(Holidays!$A$1:$A$248)),0)+IF(AND($J16&gt;S$4,$J16&lt;=T$4,$K16&gt;T$4),NETWORKDAYS.INTL($J16,(T$4),1,(Holidays!$A$1:$A$248)),0)+IF(AND($J16&lt;S$4,$K16&lt;T$4,$K16&gt;S$4),NETWORKDAYS.INTL(S$4+1,$K16,1,(Holidays!$A$1:$A$248)),0)+IF(AND($J16&lt;=S$4,$K16&gt;=T$4,$K16&gt;S$4),NETWORKDAYS.INTL(S$4+1,(T$4),1,(Holidays!$A$1:$A$248)),0))*$M16,"")</f>
        <v>0</v>
      </c>
      <c r="U16" s="190">
        <f ca="1">IFERROR((IF(AND($J16&gt;T$4,$J16&lt;=U$4,$K16&lt;=U$4),NETWORKDAYS.INTL($J16,$K16,1,(Holidays!$A$1:$A$248)),0)+IF(AND($J16&gt;T$4,$J16&lt;=U$4,$K16&gt;U$4),NETWORKDAYS.INTL($J16,(U$4),1,(Holidays!$A$1:$A$248)),0)+IF(AND($J16&lt;T$4,$K16&lt;U$4,$K16&gt;T$4),NETWORKDAYS.INTL(T$4+1,$K16,1,(Holidays!$A$1:$A$248)),0)+IF(AND($J16&lt;=T$4,$K16&gt;=U$4,$K16&gt;T$4),NETWORKDAYS.INTL(T$4+1,(U$4),1,(Holidays!$A$1:$A$248)),0))*$M16,"")</f>
        <v>0</v>
      </c>
      <c r="V16" s="192">
        <f ca="1">IFERROR((IF(AND($J16&gt;U$4,$J16&lt;=V$4,$K16&lt;=V$4),NETWORKDAYS.INTL($J16,$K16,1,(Holidays!$A$1:$A$248)),0)+IF(AND($J16&gt;U$4,$J16&lt;=V$4,$K16&gt;V$4),NETWORKDAYS.INTL($J16,(V$4),1,(Holidays!$A$1:$A$248)),0)+IF(AND($J16&lt;U$4,$K16&lt;V$4,$K16&gt;U$4),NETWORKDAYS.INTL(U$4+1,$K16,1,(Holidays!$A$1:$A$248)),0)+IF(AND($J16&lt;=U$4,$K16&gt;=V$4,$K16&gt;U$4),NETWORKDAYS.INTL(U$4+1,(V$4),1,(Holidays!$A$1:$A$248)),0))*$M16,"")</f>
        <v>0</v>
      </c>
      <c r="W16" s="321">
        <f ca="1">IFERROR((IF(AND($J16&gt;V$4,$J16&lt;=W$4,$K16&lt;=W$4),NETWORKDAYS.INTL($J16,$K16,1,(Holidays!$A$1:$A$248)),0)+IF(AND($J16&gt;V$4,$J16&lt;=W$4,$K16&gt;W$4),NETWORKDAYS.INTL($J16,(W$4),1,(Holidays!$A$1:$A$248)),0)+IF(AND($J16&lt;V$4,$K16&lt;W$4,$K16&gt;V$4),NETWORKDAYS.INTL(V$4+1,$K16,1,(Holidays!$A$1:$A$248)),0)+IF(AND($J16&lt;=V$4,$K16&gt;=W$4,$K16&gt;V$4),NETWORKDAYS.INTL(V$4+1,(W$4),1,(Holidays!$A$1:$A$248)),0))*$M16,"")</f>
        <v>0</v>
      </c>
      <c r="X16" s="190">
        <f ca="1">IFERROR((IF(AND($J16&gt;W$4,$J16&lt;=X$4,$K16&lt;=X$4),NETWORKDAYS.INTL($J16,$K16,1,(Holidays!$A$1:$A$248)),0)+IF(AND($J16&gt;W$4,$J16&lt;=X$4,$K16&gt;X$4),NETWORKDAYS.INTL($J16,(X$4),1,(Holidays!$A$1:$A$248)),0)+IF(AND($J16&lt;W$4,$K16&lt;X$4,$K16&gt;W$4),NETWORKDAYS.INTL(W$4+1,$K16,1,(Holidays!$A$1:$A$248)),0)+IF(AND($J16&lt;=W$4,$K16&gt;=X$4,$K16&gt;W$4),NETWORKDAYS.INTL(W$4+1,(X$4),1,(Holidays!$A$1:$A$248)),0))*$M16,"")</f>
        <v>0</v>
      </c>
      <c r="Y16" s="192">
        <f ca="1">IFERROR((IF(AND($J16&gt;X$4,$J16&lt;=Y$4,$K16&lt;=Y$4),NETWORKDAYS.INTL($J16,$K16,1,(Holidays!$A$1:$A$248)),0)+IF(AND($J16&gt;X$4,$J16&lt;=Y$4,$K16&gt;Y$4),NETWORKDAYS.INTL($J16,(Y$4),1,(Holidays!$A$1:$A$248)),0)+IF(AND($J16&lt;X$4,$K16&lt;Y$4,$K16&gt;X$4),NETWORKDAYS.INTL(X$4+1,$K16,1,(Holidays!$A$1:$A$248)),0)+IF(AND($J16&lt;=X$4,$K16&gt;=Y$4,$K16&gt;X$4),NETWORKDAYS.INTL(X$4+1,(Y$4),1,(Holidays!$A$1:$A$248)),0))*$M16,"")</f>
        <v>0</v>
      </c>
      <c r="Z16" s="321">
        <f ca="1">IFERROR((IF(AND($J16&gt;Y$4,$J16&lt;=Z$4,$K16&lt;=Z$4),NETWORKDAYS.INTL($J16,$K16,1,(Holidays!$A$1:$A$248)),0)+IF(AND($J16&gt;Y$4,$J16&lt;=Z$4,$K16&gt;Z$4),NETWORKDAYS.INTL($J16,(Z$4),1,(Holidays!$A$1:$A$248)),0)+IF(AND($J16&lt;Y$4,$K16&lt;Z$4,$K16&gt;Y$4),NETWORKDAYS.INTL(Y$4+1,$K16,1,(Holidays!$A$1:$A$248)),0)+IF(AND($J16&lt;=Y$4,$K16&gt;=Z$4,$K16&gt;Y$4),NETWORKDAYS.INTL(Y$4+1,(Z$4),1,(Holidays!$A$1:$A$248)),0))*$M16,"")</f>
        <v>0</v>
      </c>
      <c r="AA16" s="190">
        <f ca="1">IFERROR((IF(AND($J16&gt;Z$4,$J16&lt;=AA$4,$K16&lt;=AA$4),NETWORKDAYS.INTL($J16,$K16,1,(Holidays!$A$1:$A$248)),0)+IF(AND($J16&gt;Z$4,$J16&lt;=AA$4,$K16&gt;AA$4),NETWORKDAYS.INTL($J16,(AA$4),1,(Holidays!$A$1:$A$248)),0)+IF(AND($J16&lt;Z$4,$K16&lt;AA$4,$K16&gt;Z$4),NETWORKDAYS.INTL(Z$4+1,$K16,1,(Holidays!$A$1:$A$248)),0)+IF(AND($J16&lt;=Z$4,$K16&gt;=AA$4,$K16&gt;Z$4),NETWORKDAYS.INTL(Z$4+1,(AA$4),1,(Holidays!$A$1:$A$248)),0))*$M16,"")</f>
        <v>0</v>
      </c>
      <c r="AB16" s="192">
        <f ca="1">IFERROR((IF(AND($J16&gt;AA$4,$J16&lt;=AB$4,$K16&lt;=AB$4),NETWORKDAYS.INTL($J16,$K16,1,(Holidays!$A$1:$A$248)),0)+IF(AND($J16&gt;AA$4,$J16&lt;=AB$4,$K16&gt;AB$4),NETWORKDAYS.INTL($J16,(AB$4),1,(Holidays!$A$1:$A$248)),0)+IF(AND($J16&lt;AA$4,$K16&lt;AB$4,$K16&gt;AA$4),NETWORKDAYS.INTL(AA$4+1,$K16,1,(Holidays!$A$1:$A$248)),0)+IF(AND($J16&lt;=AA$4,$K16&gt;=AB$4,$K16&gt;AA$4),NETWORKDAYS.INTL(AA$4+1,(AB$4),1,(Holidays!$A$1:$A$248)),0))*$M16,"")</f>
        <v>0</v>
      </c>
      <c r="AC16" s="321">
        <f ca="1">IFERROR((IF(AND($J16&gt;AB$4,$J16&lt;=AC$4,$K16&lt;=AC$4),NETWORKDAYS.INTL($J16,$K16,1,(Holidays!$A$1:$A$248)),0)+IF(AND($J16&gt;AB$4,$J16&lt;=AC$4,$K16&gt;AC$4),NETWORKDAYS.INTL($J16,(AC$4),1,(Holidays!$A$1:$A$248)),0)+IF(AND($J16&lt;AB$4,$K16&lt;AC$4,$K16&gt;AB$4),NETWORKDAYS.INTL(AB$4+1,$K16,1,(Holidays!$A$1:$A$248)),0)+IF(AND($J16&lt;=AB$4,$K16&gt;=AC$4,$K16&gt;AB$4),NETWORKDAYS.INTL(AB$4+1,(AC$4),1,(Holidays!$A$1:$A$248)),0))*$M16,"")</f>
        <v>0</v>
      </c>
      <c r="AD16" s="190">
        <f ca="1">IFERROR((IF(AND($J16&gt;AC$4,$J16&lt;=AD$4,$K16&lt;=AD$4),NETWORKDAYS.INTL($J16,$K16,1,(Holidays!$A$1:$A$248)),0)+IF(AND($J16&gt;AC$4,$J16&lt;=AD$4,$K16&gt;AD$4),NETWORKDAYS.INTL($J16,(AD$4),1,(Holidays!$A$1:$A$248)),0)+IF(AND($J16&lt;AC$4,$K16&lt;AD$4,$K16&gt;AC$4),NETWORKDAYS.INTL(AC$4+1,$K16,1,(Holidays!$A$1:$A$248)),0)+IF(AND($J16&lt;=AC$4,$K16&gt;=AD$4,$K16&gt;AC$4),NETWORKDAYS.INTL(AC$4+1,(AD$4),1,(Holidays!$A$1:$A$248)),0))*$M16,"")</f>
        <v>0</v>
      </c>
      <c r="AE16" s="192">
        <f ca="1">IFERROR((IF(AND($J16&gt;AD$4,$J16&lt;=AE$4,$K16&lt;=AE$4),NETWORKDAYS.INTL($J16,$K16,1,(Holidays!$A$1:$A$248)),0)+IF(AND($J16&gt;AD$4,$J16&lt;=AE$4,$K16&gt;AE$4),NETWORKDAYS.INTL($J16,(AE$4),1,(Holidays!$A$1:$A$248)),0)+IF(AND($J16&lt;AD$4,$K16&lt;AE$4,$K16&gt;AD$4),NETWORKDAYS.INTL(AD$4+1,$K16,1,(Holidays!$A$1:$A$248)),0)+IF(AND($J16&lt;=AD$4,$K16&gt;=AE$4,$K16&gt;AD$4),NETWORKDAYS.INTL(AD$4+1,(AE$4),1,(Holidays!$A$1:$A$248)),0))*$M16,"")</f>
        <v>25.25</v>
      </c>
      <c r="AF16" s="321">
        <f ca="1">IFERROR((IF(AND($J16&gt;AE$4,$J16&lt;=AF$4,$K16&lt;=AF$4),NETWORKDAYS.INTL($J16,$K16,1,(Holidays!$A$1:$A$248)),0)+IF(AND($J16&gt;AE$4,$J16&lt;=AF$4,$K16&gt;AF$4),NETWORKDAYS.INTL($J16,(AF$4),1,(Holidays!$A$1:$A$248)),0)+IF(AND($J16&lt;AE$4,$K16&lt;AF$4,$K16&gt;AE$4),NETWORKDAYS.INTL(AE$4+1,$K16,1,(Holidays!$A$1:$A$248)),0)+IF(AND($J16&lt;=AE$4,$K16&gt;=AF$4,$K16&gt;AE$4),NETWORKDAYS.INTL(AE$4+1,(AF$4),1,(Holidays!$A$1:$A$248)),0))*$M16,"")</f>
        <v>0</v>
      </c>
      <c r="AG16" s="190">
        <f ca="1">IFERROR((IF(AND($J16&gt;AF$4,$J16&lt;=AG$4,$K16&lt;=AG$4),NETWORKDAYS.INTL($J16,$K16,1,(Holidays!$A$1:$A$248)),0)+IF(AND($J16&gt;AF$4,$J16&lt;=AG$4,$K16&gt;AG$4),NETWORKDAYS.INTL($J16,(AG$4),1,(Holidays!$A$1:$A$248)),0)+IF(AND($J16&lt;AF$4,$K16&lt;AG$4,$K16&gt;AF$4),NETWORKDAYS.INTL(AF$4+1,$K16,1,(Holidays!$A$1:$A$248)),0)+IF(AND($J16&lt;=AF$4,$K16&gt;=AG$4,$K16&gt;AF$4),NETWORKDAYS.INTL(AF$4+1,(AG$4),1,(Holidays!$A$1:$A$248)),0))*$M16,"")</f>
        <v>0</v>
      </c>
      <c r="AH16" s="192">
        <f ca="1">IFERROR((IF(AND($J16&gt;AG$4,$J16&lt;=AH$4,$K16&lt;=AH$4),NETWORKDAYS.INTL($J16,$K16,1,(Holidays!$A$1:$A$248)),0)+IF(AND($J16&gt;AG$4,$J16&lt;=AH$4,$K16&gt;AH$4),NETWORKDAYS.INTL($J16,(AH$4),1,(Holidays!$A$1:$A$248)),0)+IF(AND($J16&lt;AG$4,$K16&lt;AH$4,$K16&gt;AG$4),NETWORKDAYS.INTL(AG$4+1,$K16,1,(Holidays!$A$1:$A$248)),0)+IF(AND($J16&lt;=AG$4,$K16&gt;=AH$4,$K16&gt;AG$4),NETWORKDAYS.INTL(AG$4+1,(AH$4),1,(Holidays!$A$1:$A$248)),0))*$M16,"")</f>
        <v>0</v>
      </c>
      <c r="AI16" s="321">
        <f ca="1">IFERROR((IF(AND($J16&gt;AH$4,$J16&lt;=AI$4,$K16&lt;=AI$4),NETWORKDAYS.INTL($J16,$K16,1,(Holidays!$A$1:$A$248)),0)+IF(AND($J16&gt;AH$4,$J16&lt;=AI$4,$K16&gt;AI$4),NETWORKDAYS.INTL($J16,(AI$4),1,(Holidays!$A$1:$A$248)),0)+IF(AND($J16&lt;AH$4,$K16&lt;AI$4,$K16&gt;AH$4),NETWORKDAYS.INTL(AH$4+1,$K16,1,(Holidays!$A$1:$A$248)),0)+IF(AND($J16&lt;=AH$4,$K16&gt;=AI$4,$K16&gt;AH$4),NETWORKDAYS.INTL(AH$4+1,(AI$4),1,(Holidays!$A$1:$A$248)),0))*$M16,"")</f>
        <v>0</v>
      </c>
      <c r="AJ16" s="190">
        <f ca="1">IFERROR((IF(AND($J16&gt;AI$4,$J16&lt;=AJ$4,$K16&lt;=AJ$4),NETWORKDAYS.INTL($J16,$K16,1,(Holidays!$A$1:$A$248)),0)+IF(AND($J16&gt;AI$4,$J16&lt;=AJ$4,$K16&gt;AJ$4),NETWORKDAYS.INTL($J16,(AJ$4),1,(Holidays!$A$1:$A$248)),0)+IF(AND($J16&lt;AI$4,$K16&lt;AJ$4,$K16&gt;AI$4),NETWORKDAYS.INTL(AI$4+1,$K16,1,(Holidays!$A$1:$A$248)),0)+IF(AND($J16&lt;=AI$4,$K16&gt;=AJ$4,$K16&gt;AI$4),NETWORKDAYS.INTL(AI$4+1,(AJ$4),1,(Holidays!$A$1:$A$248)),0))*$M16,"")</f>
        <v>0</v>
      </c>
      <c r="AK16" s="192">
        <f ca="1">IFERROR((IF(AND($J16&gt;AJ$4,$J16&lt;=AK$4,$K16&lt;=AK$4),NETWORKDAYS.INTL($J16,$K16,1,(Holidays!$A$1:$A$248)),0)+IF(AND($J16&gt;AJ$4,$J16&lt;=AK$4,$K16&gt;AK$4),NETWORKDAYS.INTL($J16,(AK$4),1,(Holidays!$A$1:$A$248)),0)+IF(AND($J16&lt;AJ$4,$K16&lt;AK$4,$K16&gt;AJ$4),NETWORKDAYS.INTL(AJ$4+1,$K16,1,(Holidays!$A$1:$A$248)),0)+IF(AND($J16&lt;=AJ$4,$K16&gt;=AK$4,$K16&gt;AJ$4),NETWORKDAYS.INTL(AJ$4+1,(AK$4),1,(Holidays!$A$1:$A$248)),0))*$M16,"")</f>
        <v>0</v>
      </c>
      <c r="AL16" s="321">
        <f ca="1">IFERROR((IF(AND($J16&gt;AK$4,$J16&lt;=AL$4,$K16&lt;=AL$4),NETWORKDAYS.INTL($J16,$K16,1,(Holidays!$A$1:$A$248)),0)+IF(AND($J16&gt;AK$4,$J16&lt;=AL$4,$K16&gt;AL$4),NETWORKDAYS.INTL($J16,(AL$4),1,(Holidays!$A$1:$A$248)),0)+IF(AND($J16&lt;AK$4,$K16&lt;AL$4,$K16&gt;AK$4),NETWORKDAYS.INTL(AK$4+1,$K16,1,(Holidays!$A$1:$A$248)),0)+IF(AND($J16&lt;=AK$4,$K16&gt;=AL$4,$K16&gt;AK$4),NETWORKDAYS.INTL(AK$4+1,(AL$4),1,(Holidays!$A$1:$A$248)),0))*$M16,"")</f>
        <v>0</v>
      </c>
      <c r="AM16" s="190">
        <f ca="1">IFERROR((IF(AND($J16&gt;AL$4,$J16&lt;=AM$4,$K16&lt;=AM$4),NETWORKDAYS.INTL($J16,$K16,1,(Holidays!$A$1:$A$248)),0)+IF(AND($J16&gt;AL$4,$J16&lt;=AM$4,$K16&gt;AM$4),NETWORKDAYS.INTL($J16,(AM$4),1,(Holidays!$A$1:$A$248)),0)+IF(AND($J16&lt;AL$4,$K16&lt;AM$4,$K16&gt;AL$4),NETWORKDAYS.INTL(AL$4+1,$K16,1,(Holidays!$A$1:$A$248)),0)+IF(AND($J16&lt;=AL$4,$K16&gt;=AM$4,$K16&gt;AL$4),NETWORKDAYS.INTL(AL$4+1,(AM$4),1,(Holidays!$A$1:$A$248)),0))*$M16,"")</f>
        <v>0</v>
      </c>
      <c r="AN16" s="192">
        <f ca="1">IFERROR((IF(AND($J16&gt;AM$4,$J16&lt;=AN$4,$K16&lt;=AN$4),NETWORKDAYS.INTL($J16,$K16,1,(Holidays!$A$1:$A$248)),0)+IF(AND($J16&gt;AM$4,$J16&lt;=AN$4,$K16&gt;AN$4),NETWORKDAYS.INTL($J16,(AN$4),1,(Holidays!$A$1:$A$248)),0)+IF(AND($J16&lt;AM$4,$K16&lt;AN$4,$K16&gt;AM$4),NETWORKDAYS.INTL(AM$4+1,$K16,1,(Holidays!$A$1:$A$248)),0)+IF(AND($J16&lt;=AM$4,$K16&gt;=AN$4,$K16&gt;AM$4),NETWORKDAYS.INTL(AM$4+1,(AN$4),1,(Holidays!$A$1:$A$248)),0))*$M16,"")</f>
        <v>0</v>
      </c>
      <c r="AO16" s="321">
        <f ca="1">IFERROR((IF(AND($J16&gt;AN$4,$J16&lt;=AO$4,$K16&lt;=AO$4),NETWORKDAYS.INTL($J16,$K16,1,(Holidays!$A$1:$A$248)),0)+IF(AND($J16&gt;AN$4,$J16&lt;=AO$4,$K16&gt;AO$4),NETWORKDAYS.INTL($J16,(AO$4),1,(Holidays!$A$1:$A$248)),0)+IF(AND($J16&lt;AN$4,$K16&lt;AO$4,$K16&gt;AN$4),NETWORKDAYS.INTL(AN$4+1,$K16,1,(Holidays!$A$1:$A$248)),0)+IF(AND($J16&lt;=AN$4,$K16&gt;=AO$4,$K16&gt;AN$4),NETWORKDAYS.INTL(AN$4+1,(AO$4),1,(Holidays!$A$1:$A$248)),0))*$M16,"")</f>
        <v>0</v>
      </c>
      <c r="AP16" s="190">
        <f ca="1">IFERROR((IF(AND($J16&gt;AO$4,$J16&lt;=AP$4,$K16&lt;=AP$4),NETWORKDAYS.INTL($J16,$K16,1,(Holidays!$A$1:$A$248)),0)+IF(AND($J16&gt;AO$4,$J16&lt;=AP$4,$K16&gt;AP$4),NETWORKDAYS.INTL($J16,(AP$4),1,(Holidays!$A$1:$A$248)),0)+IF(AND($J16&lt;AO$4,$K16&lt;AP$4,$K16&gt;AO$4),NETWORKDAYS.INTL(AO$4+1,$K16,1,(Holidays!$A$1:$A$248)),0)+IF(AND($J16&lt;=AO$4,$K16&gt;=AP$4,$K16&gt;AO$4),NETWORKDAYS.INTL(AO$4+1,(AP$4),1,(Holidays!$A$1:$A$248)),0))*$M16,"")</f>
        <v>0</v>
      </c>
      <c r="AQ16" s="192">
        <f ca="1">IFERROR((IF(AND($J16&gt;AP$4,$J16&lt;=AQ$4,$K16&lt;=AQ$4),NETWORKDAYS.INTL($J16,$K16,1,(Holidays!$A$1:$A$248)),0)+IF(AND($J16&gt;AP$4,$J16&lt;=AQ$4,$K16&gt;AQ$4),NETWORKDAYS.INTL($J16,(AQ$4),1,(Holidays!$A$1:$A$248)),0)+IF(AND($J16&lt;AP$4,$K16&lt;AQ$4,$K16&gt;AP$4),NETWORKDAYS.INTL(AP$4+1,$K16,1,(Holidays!$A$1:$A$248)),0)+IF(AND($J16&lt;=AP$4,$K16&gt;=AQ$4,$K16&gt;AP$4),NETWORKDAYS.INTL(AP$4+1,(AQ$4),1,(Holidays!$A$1:$A$248)),0))*$M16,"")</f>
        <v>0</v>
      </c>
      <c r="AR16" s="321">
        <f ca="1">IFERROR((IF(AND($J16&gt;AQ$4,$J16&lt;=AR$4,$K16&lt;=AR$4),NETWORKDAYS.INTL($J16,$K16,1,(Holidays!$A$1:$A$248)),0)+IF(AND($J16&gt;AQ$4,$J16&lt;=AR$4,$K16&gt;AR$4),NETWORKDAYS.INTL($J16,(AR$4),1,(Holidays!$A$1:$A$248)),0)+IF(AND($J16&lt;AQ$4,$K16&lt;AR$4,$K16&gt;AQ$4),NETWORKDAYS.INTL(AQ$4+1,$K16,1,(Holidays!$A$1:$A$248)),0)+IF(AND($J16&lt;=AQ$4,$K16&gt;=AR$4,$K16&gt;AQ$4),NETWORKDAYS.INTL(AQ$4+1,(AR$4),1,(Holidays!$A$1:$A$248)),0))*$M16,"")</f>
        <v>0</v>
      </c>
      <c r="AS16" s="190">
        <f ca="1">IFERROR((IF(AND($J16&gt;AR$4,$J16&lt;=AS$4,$K16&lt;=AS$4),NETWORKDAYS.INTL($J16,$K16,1,(Holidays!$A$1:$A$248)),0)+IF(AND($J16&gt;AR$4,$J16&lt;=AS$4,$K16&gt;AS$4),NETWORKDAYS.INTL($J16,(AS$4),1,(Holidays!$A$1:$A$248)),0)+IF(AND($J16&lt;AR$4,$K16&lt;AS$4,$K16&gt;AR$4),NETWORKDAYS.INTL(AR$4+1,$K16,1,(Holidays!$A$1:$A$248)),0)+IF(AND($J16&lt;=AR$4,$K16&gt;=AS$4,$K16&gt;AR$4),NETWORKDAYS.INTL(AR$4+1,(AS$4),1,(Holidays!$A$1:$A$248)),0))*$M16,"")</f>
        <v>0</v>
      </c>
      <c r="AT16" s="192">
        <f ca="1">IFERROR((IF(AND($J16&gt;AS$4,$J16&lt;=AT$4,$K16&lt;=AT$4),NETWORKDAYS.INTL($J16,$K16,1,(Holidays!$A$1:$A$248)),0)+IF(AND($J16&gt;AS$4,$J16&lt;=AT$4,$K16&gt;AT$4),NETWORKDAYS.INTL($J16,(AT$4),1,(Holidays!$A$1:$A$248)),0)+IF(AND($J16&lt;AS$4,$K16&lt;AT$4,$K16&gt;AS$4),NETWORKDAYS.INTL(AS$4+1,$K16,1,(Holidays!$A$1:$A$248)),0)+IF(AND($J16&lt;=AS$4,$K16&gt;=AT$4,$K16&gt;AS$4),NETWORKDAYS.INTL(AS$4+1,(AT$4),1,(Holidays!$A$1:$A$248)),0))*$M16,"")</f>
        <v>0</v>
      </c>
      <c r="AU16" s="321">
        <f ca="1">IFERROR((IF(AND($J16&gt;AT$4,$J16&lt;=AU$4,$K16&lt;=AU$4),NETWORKDAYS.INTL($J16,$K16,1,(Holidays!$A$1:$A$248)),0)+IF(AND($J16&gt;AT$4,$J16&lt;=AU$4,$K16&gt;AU$4),NETWORKDAYS.INTL($J16,(AU$4),1,(Holidays!$A$1:$A$248)),0)+IF(AND($J16&lt;AT$4,$K16&lt;AU$4,$K16&gt;AT$4),NETWORKDAYS.INTL(AT$4+1,$K16,1,(Holidays!$A$1:$A$248)),0)+IF(AND($J16&lt;=AT$4,$K16&gt;=AU$4,$K16&gt;AT$4),NETWORKDAYS.INTL(AT$4+1,(AU$4),1,(Holidays!$A$1:$A$248)),0))*$M16,"")</f>
        <v>0</v>
      </c>
      <c r="AV16" s="190">
        <f ca="1">IFERROR((IF(AND($J16&gt;AU$4,$J16&lt;=AV$4,$K16&lt;=AV$4),NETWORKDAYS.INTL($J16,$K16,1,(Holidays!$A$1:$A$248)),0)+IF(AND($J16&gt;AU$4,$J16&lt;=AV$4,$K16&gt;AV$4),NETWORKDAYS.INTL($J16,(AV$4),1,(Holidays!$A$1:$A$248)),0)+IF(AND($J16&lt;AU$4,$K16&lt;AV$4,$K16&gt;AU$4),NETWORKDAYS.INTL(AU$4+1,$K16,1,(Holidays!$A$1:$A$248)),0)+IF(AND($J16&lt;=AU$4,$K16&gt;=AV$4,$K16&gt;AU$4),NETWORKDAYS.INTL(AU$4+1,(AV$4),1,(Holidays!$A$1:$A$248)),0))*$M16,"")</f>
        <v>0</v>
      </c>
      <c r="AW16" s="192">
        <f ca="1">IFERROR((IF(AND($J16&gt;AV$4,$J16&lt;=AW$4,$K16&lt;=AW$4),NETWORKDAYS.INTL($J16,$K16,1,(Holidays!$A$1:$A$248)),0)+IF(AND($J16&gt;AV$4,$J16&lt;=AW$4,$K16&gt;AW$4),NETWORKDAYS.INTL($J16,(AW$4),1,(Holidays!$A$1:$A$248)),0)+IF(AND($J16&lt;AV$4,$K16&lt;AW$4,$K16&gt;AV$4),NETWORKDAYS.INTL(AV$4+1,$K16,1,(Holidays!$A$1:$A$248)),0)+IF(AND($J16&lt;=AV$4,$K16&gt;=AW$4,$K16&gt;AV$4),NETWORKDAYS.INTL(AV$4+1,(AW$4),1,(Holidays!$A$1:$A$248)),0))*$M16,"")</f>
        <v>0</v>
      </c>
      <c r="AX16" s="321">
        <f ca="1">IFERROR((IF(AND($J16&gt;AW$4,$J16&lt;=AX$4,$K16&lt;=AX$4),NETWORKDAYS.INTL($J16,$K16,1,(Holidays!$A$1:$A$248)),0)+IF(AND($J16&gt;AW$4,$J16&lt;=AX$4,$K16&gt;AX$4),NETWORKDAYS.INTL($J16,(AX$4),1,(Holidays!$A$1:$A$248)),0)+IF(AND($J16&lt;AW$4,$K16&lt;AX$4,$K16&gt;AW$4),NETWORKDAYS.INTL(AW$4+1,$K16,1,(Holidays!$A$1:$A$248)),0)+IF(AND($J16&lt;=AW$4,$K16&gt;=AX$4,$K16&gt;AW$4),NETWORKDAYS.INTL(AW$4+1,(AX$4),1,(Holidays!$A$1:$A$248)),0))*$M16,"")</f>
        <v>0</v>
      </c>
      <c r="AY16" s="190">
        <f ca="1">IFERROR((IF(AND($J16&gt;AX$4,$J16&lt;=AY$4,$K16&lt;=AY$4),NETWORKDAYS.INTL($J16,$K16,1,(Holidays!$A$1:$A$248)),0)+IF(AND($J16&gt;AX$4,$J16&lt;=AY$4,$K16&gt;AY$4),NETWORKDAYS.INTL($J16,(AY$4),1,(Holidays!$A$1:$A$248)),0)+IF(AND($J16&lt;AX$4,$K16&lt;AY$4,$K16&gt;AX$4),NETWORKDAYS.INTL(AX$4+1,$K16,1,(Holidays!$A$1:$A$248)),0)+IF(AND($J16&lt;=AX$4,$K16&gt;=AY$4,$K16&gt;AX$4),NETWORKDAYS.INTL(AX$4+1,(AY$4),1,(Holidays!$A$1:$A$248)),0))*$M16,"")</f>
        <v>0</v>
      </c>
      <c r="AZ16" s="192">
        <f ca="1">IFERROR((IF(AND($J16&gt;AY$4,$J16&lt;=AZ$4,$K16&lt;=AZ$4),NETWORKDAYS.INTL($J16,$K16,1,(Holidays!$A$1:$A$248)),0)+IF(AND($J16&gt;AY$4,$J16&lt;=AZ$4,$K16&gt;AZ$4),NETWORKDAYS.INTL($J16,(AZ$4),1,(Holidays!$A$1:$A$248)),0)+IF(AND($J16&lt;AY$4,$K16&lt;AZ$4,$K16&gt;AY$4),NETWORKDAYS.INTL(AY$4+1,$K16,1,(Holidays!$A$1:$A$248)),0)+IF(AND($J16&lt;=AY$4,$K16&gt;=AZ$4,$K16&gt;AY$4),NETWORKDAYS.INTL(AY$4+1,(AZ$4),1,(Holidays!$A$1:$A$248)),0))*$M16,"")</f>
        <v>0</v>
      </c>
      <c r="BA16" s="321">
        <f ca="1">IFERROR((IF(AND($J16&gt;AZ$4,$J16&lt;=BA$4,$K16&lt;=BA$4),NETWORKDAYS.INTL($J16,$K16,1,(Holidays!$A$1:$A$248)),0)+IF(AND($J16&gt;AZ$4,$J16&lt;=BA$4,$K16&gt;BA$4),NETWORKDAYS.INTL($J16,(BA$4),1,(Holidays!$A$1:$A$248)),0)+IF(AND($J16&lt;AZ$4,$K16&lt;BA$4,$K16&gt;AZ$4),NETWORKDAYS.INTL(AZ$4+1,$K16,1,(Holidays!$A$1:$A$248)),0)+IF(AND($J16&lt;=AZ$4,$K16&gt;=BA$4,$K16&gt;AZ$4),NETWORKDAYS.INTL(AZ$4+1,(BA$4),1,(Holidays!$A$1:$A$248)),0))*$M16,"")</f>
        <v>0</v>
      </c>
      <c r="BB16" s="190">
        <f ca="1">IFERROR((IF(AND($J16&gt;BA$4,$J16&lt;=BB$4,$K16&lt;=BB$4),NETWORKDAYS.INTL($J16,$K16,1,(Holidays!$A$1:$A$248)),0)+IF(AND($J16&gt;BA$4,$J16&lt;=BB$4,$K16&gt;BB$4),NETWORKDAYS.INTL($J16,(BB$4),1,(Holidays!$A$1:$A$248)),0)+IF(AND($J16&lt;BA$4,$K16&lt;BB$4,$K16&gt;BA$4),NETWORKDAYS.INTL(BA$4+1,$K16,1,(Holidays!$A$1:$A$248)),0)+IF(AND($J16&lt;=BA$4,$K16&gt;=BB$4,$K16&gt;BA$4),NETWORKDAYS.INTL(BA$4+1,(BB$4),1,(Holidays!$A$1:$A$248)),0))*$M16,"")</f>
        <v>0</v>
      </c>
      <c r="BC16" s="192">
        <f ca="1">IFERROR((IF(AND($J16&gt;BB$4,$J16&lt;=BC$4,$K16&lt;=BC$4),NETWORKDAYS.INTL($J16,$K16,1,(Holidays!$A$1:$A$248)),0)+IF(AND($J16&gt;BB$4,$J16&lt;=BC$4,$K16&gt;BC$4),NETWORKDAYS.INTL($J16,(BC$4),1,(Holidays!$A$1:$A$248)),0)+IF(AND($J16&lt;BB$4,$K16&lt;BC$4,$K16&gt;BB$4),NETWORKDAYS.INTL(BB$4+1,$K16,1,(Holidays!$A$1:$A$248)),0)+IF(AND($J16&lt;=BB$4,$K16&gt;=BC$4,$K16&gt;BB$4),NETWORKDAYS.INTL(BB$4+1,(BC$4),1,(Holidays!$A$1:$A$248)),0))*$M16,"")</f>
        <v>0</v>
      </c>
      <c r="BD16" s="321">
        <f ca="1">IFERROR((IF(AND($J16&gt;BC$4,$J16&lt;=BD$4,$K16&lt;=BD$4),NETWORKDAYS.INTL($J16,$K16,1,(Holidays!$A$1:$A$248)),0)+IF(AND($J16&gt;BC$4,$J16&lt;=BD$4,$K16&gt;BD$4),NETWORKDAYS.INTL($J16,(BD$4),1,(Holidays!$A$1:$A$248)),0)+IF(AND($J16&lt;BC$4,$K16&lt;BD$4,$K16&gt;BC$4),NETWORKDAYS.INTL(BC$4+1,$K16,1,(Holidays!$A$1:$A$248)),0)+IF(AND($J16&lt;=BC$4,$K16&gt;=BD$4,$K16&gt;BC$4),NETWORKDAYS.INTL(BC$4+1,(BD$4),1,(Holidays!$A$1:$A$248)),0))*$M16,"")</f>
        <v>0</v>
      </c>
      <c r="BE16" s="190">
        <f ca="1">IFERROR((IF(AND($J16&gt;BD$4,$J16&lt;=BE$4,$K16&lt;=BE$4),NETWORKDAYS.INTL($J16,$K16,1,(Holidays!$A$1:$A$248)),0)+IF(AND($J16&gt;BD$4,$J16&lt;=BE$4,$K16&gt;BE$4),NETWORKDAYS.INTL($J16,(BE$4),1,(Holidays!$A$1:$A$248)),0)+IF(AND($J16&lt;BD$4,$K16&lt;BE$4,$K16&gt;BD$4),NETWORKDAYS.INTL(BD$4+1,$K16,1,(Holidays!$A$1:$A$248)),0)+IF(AND($J16&lt;=BD$4,$K16&gt;=BE$4,$K16&gt;BD$4),NETWORKDAYS.INTL(BD$4+1,(BE$4),1,(Holidays!$A$1:$A$248)),0))*$M16,"")</f>
        <v>0</v>
      </c>
      <c r="BF16" s="192">
        <f ca="1">IFERROR((IF(AND($J16&gt;BE$4,$J16&lt;=BF$4,$K16&lt;=BF$4),NETWORKDAYS.INTL($J16,$K16,1,(Holidays!$A$1:$A$248)),0)+IF(AND($J16&gt;BE$4,$J16&lt;=BF$4,$K16&gt;BF$4),NETWORKDAYS.INTL($J16,(BF$4),1,(Holidays!$A$1:$A$248)),0)+IF(AND($J16&lt;BE$4,$K16&lt;BF$4,$K16&gt;BE$4),NETWORKDAYS.INTL(BE$4+1,$K16,1,(Holidays!$A$1:$A$248)),0)+IF(AND($J16&lt;=BE$4,$K16&gt;=BF$4,$K16&gt;BE$4),NETWORKDAYS.INTL(BE$4+1,(BF$4),1,(Holidays!$A$1:$A$248)),0))*$M16,"")</f>
        <v>0</v>
      </c>
      <c r="BG16" s="321">
        <f ca="1">IFERROR((IF(AND($J16&gt;BF$4,$J16&lt;=BG$4,$K16&lt;=BG$4),NETWORKDAYS.INTL($J16,$K16,1,(Holidays!$A$1:$A$248)),0)+IF(AND($J16&gt;BF$4,$J16&lt;=BG$4,$K16&gt;BG$4),NETWORKDAYS.INTL($J16,(BG$4),1,(Holidays!$A$1:$A$248)),0)+IF(AND($J16&lt;BF$4,$K16&lt;BG$4,$K16&gt;BF$4),NETWORKDAYS.INTL(BF$4+1,$K16,1,(Holidays!$A$1:$A$248)),0)+IF(AND($J16&lt;=BF$4,$K16&gt;=BG$4,$K16&gt;BF$4),NETWORKDAYS.INTL(BF$4+1,(BG$4),1,(Holidays!$A$1:$A$248)),0))*$M16,"")</f>
        <v>0</v>
      </c>
      <c r="BH16" s="190">
        <f ca="1">IFERROR((IF(AND($J16&gt;BG$4,$J16&lt;=BH$4,$K16&lt;=BH$4),NETWORKDAYS.INTL($J16,$K16,1,(Holidays!$A$1:$A$248)),0)+IF(AND($J16&gt;BG$4,$J16&lt;=BH$4,$K16&gt;BH$4),NETWORKDAYS.INTL($J16,(BH$4),1,(Holidays!$A$1:$A$248)),0)+IF(AND($J16&lt;BG$4,$K16&lt;BH$4,$K16&gt;BG$4),NETWORKDAYS.INTL(BG$4+1,$K16,1,(Holidays!$A$1:$A$248)),0)+IF(AND($J16&lt;=BG$4,$K16&gt;=BH$4,$K16&gt;BG$4),NETWORKDAYS.INTL(BG$4+1,(BH$4),1,(Holidays!$A$1:$A$248)),0))*$M16,"")</f>
        <v>0</v>
      </c>
      <c r="BI16" s="192">
        <f ca="1">IFERROR((IF(AND($J16&gt;BH$4,$J16&lt;=BI$4,$K16&lt;=BI$4),NETWORKDAYS.INTL($J16,$K16,1,(Holidays!$A$1:$A$248)),0)+IF(AND($J16&gt;BH$4,$J16&lt;=BI$4,$K16&gt;BI$4),NETWORKDAYS.INTL($J16,(BI$4),1,(Holidays!$A$1:$A$248)),0)+IF(AND($J16&lt;BH$4,$K16&lt;BI$4,$K16&gt;BH$4),NETWORKDAYS.INTL(BH$4+1,$K16,1,(Holidays!$A$1:$A$248)),0)+IF(AND($J16&lt;=BH$4,$K16&gt;=BI$4,$K16&gt;BH$4),NETWORKDAYS.INTL(BH$4+1,(BI$4),1,(Holidays!$A$1:$A$248)),0))*$M16,"")</f>
        <v>0</v>
      </c>
      <c r="BJ16" s="321">
        <f ca="1">IFERROR((IF(AND($J16&gt;BI$4,$J16&lt;=BJ$4,$K16&lt;=BJ$4),NETWORKDAYS.INTL($J16,$K16,1,(Holidays!$A$1:$A$248)),0)+IF(AND($J16&gt;BI$4,$J16&lt;=BJ$4,$K16&gt;BJ$4),NETWORKDAYS.INTL($J16,(BJ$4),1,(Holidays!$A$1:$A$248)),0)+IF(AND($J16&lt;BI$4,$K16&lt;BJ$4,$K16&gt;BI$4),NETWORKDAYS.INTL(BI$4+1,$K16,1,(Holidays!$A$1:$A$248)),0)+IF(AND($J16&lt;=BI$4,$K16&gt;=BJ$4,$K16&gt;BI$4),NETWORKDAYS.INTL(BI$4+1,(BJ$4),1,(Holidays!$A$1:$A$248)),0))*$M16,"")</f>
        <v>0</v>
      </c>
      <c r="BK16" s="190">
        <f ca="1">IFERROR((IF(AND($J16&gt;BJ$4,$J16&lt;=BK$4,$K16&lt;=BK$4),NETWORKDAYS.INTL($J16,$K16,1,(Holidays!$A$1:$A$248)),0)+IF(AND($J16&gt;BJ$4,$J16&lt;=BK$4,$K16&gt;BK$4),NETWORKDAYS.INTL($J16,(BK$4),1,(Holidays!$A$1:$A$248)),0)+IF(AND($J16&lt;BJ$4,$K16&lt;BK$4,$K16&gt;BJ$4),NETWORKDAYS.INTL(BJ$4+1,$K16,1,(Holidays!$A$1:$A$248)),0)+IF(AND($J16&lt;=BJ$4,$K16&gt;=BK$4,$K16&gt;BJ$4),NETWORKDAYS.INTL(BJ$4+1,(BK$4),1,(Holidays!$A$1:$A$248)),0))*$M16,"")</f>
        <v>0</v>
      </c>
      <c r="BL16" s="192">
        <f ca="1">IFERROR((IF(AND($J16&gt;BK$4,$J16&lt;=BL$4,$K16&lt;=BL$4),NETWORKDAYS.INTL($J16,$K16,1,(Holidays!$A$1:$A$248)),0)+IF(AND($J16&gt;BK$4,$J16&lt;=BL$4,$K16&gt;BL$4),NETWORKDAYS.INTL($J16,(BL$4),1,(Holidays!$A$1:$A$248)),0)+IF(AND($J16&lt;BK$4,$K16&lt;BL$4,$K16&gt;BK$4),NETWORKDAYS.INTL(BK$4+1,$K16,1,(Holidays!$A$1:$A$248)),0)+IF(AND($J16&lt;=BK$4,$K16&gt;=BL$4,$K16&gt;BK$4),NETWORKDAYS.INTL(BK$4+1,(BL$4),1,(Holidays!$A$1:$A$248)),0))*$M16,"")</f>
        <v>0</v>
      </c>
      <c r="BM16" s="321">
        <f ca="1">IFERROR((IF(AND($J16&gt;BL$4,$J16&lt;=BM$4,$K16&lt;=BM$4),NETWORKDAYS.INTL($J16,$K16,1,(Holidays!$A$1:$A$248)),0)+IF(AND($J16&gt;BL$4,$J16&lt;=BM$4,$K16&gt;BM$4),NETWORKDAYS.INTL($J16,(BM$4),1,(Holidays!$A$1:$A$248)),0)+IF(AND($J16&lt;BL$4,$K16&lt;BM$4,$K16&gt;BL$4),NETWORKDAYS.INTL(BL$4+1,$K16,1,(Holidays!$A$1:$A$248)),0)+IF(AND($J16&lt;=BL$4,$K16&gt;=BM$4,$K16&gt;BL$4),NETWORKDAYS.INTL(BL$4+1,(BM$4),1,(Holidays!$A$1:$A$248)),0))*$M16,"")</f>
        <v>0</v>
      </c>
      <c r="BN16" s="190">
        <f ca="1">IFERROR((IF(AND($J16&gt;BM$4,$J16&lt;=BN$4,$K16&lt;=BN$4),NETWORKDAYS.INTL($J16,$K16,1,(Holidays!$A$1:$A$248)),0)+IF(AND($J16&gt;BM$4,$J16&lt;=BN$4,$K16&gt;BN$4),NETWORKDAYS.INTL($J16,(BN$4),1,(Holidays!$A$1:$A$248)),0)+IF(AND($J16&lt;BM$4,$K16&lt;BN$4,$K16&gt;BM$4),NETWORKDAYS.INTL(BM$4+1,$K16,1,(Holidays!$A$1:$A$248)),0)+IF(AND($J16&lt;=BM$4,$K16&gt;=BN$4,$K16&gt;BM$4),NETWORKDAYS.INTL(BM$4+1,(BN$4),1,(Holidays!$A$1:$A$248)),0))*$M16,"")</f>
        <v>0</v>
      </c>
      <c r="BO16" s="192">
        <f ca="1">IFERROR((IF(AND($J16&gt;BN$4,$J16&lt;=BO$4,$K16&lt;=BO$4),NETWORKDAYS.INTL($J16,$K16,1,(Holidays!$A$1:$A$248)),0)+IF(AND($J16&gt;BN$4,$J16&lt;=BO$4,$K16&gt;BO$4),NETWORKDAYS.INTL($J16,(BO$4),1,(Holidays!$A$1:$A$248)),0)+IF(AND($J16&lt;BN$4,$K16&lt;BO$4,$K16&gt;BN$4),NETWORKDAYS.INTL(BN$4+1,$K16,1,(Holidays!$A$1:$A$248)),0)+IF(AND($J16&lt;=BN$4,$K16&gt;=BO$4,$K16&gt;BN$4),NETWORKDAYS.INTL(BN$4+1,(BO$4),1,(Holidays!$A$1:$A$248)),0))*$M16,"")</f>
        <v>0</v>
      </c>
      <c r="BP16" s="321">
        <f ca="1">IFERROR((IF(AND($J16&gt;BO$4,$J16&lt;=BP$4,$K16&lt;=BP$4),NETWORKDAYS.INTL($J16,$K16,1,(Holidays!$A$1:$A$248)),0)+IF(AND($J16&gt;BO$4,$J16&lt;=BP$4,$K16&gt;BP$4),NETWORKDAYS.INTL($J16,(BP$4),1,(Holidays!$A$1:$A$248)),0)+IF(AND($J16&lt;BO$4,$K16&lt;BP$4,$K16&gt;BO$4),NETWORKDAYS.INTL(BO$4+1,$K16,1,(Holidays!$A$1:$A$248)),0)+IF(AND($J16&lt;=BO$4,$K16&gt;=BP$4,$K16&gt;BO$4),NETWORKDAYS.INTL(BO$4+1,(BP$4),1,(Holidays!$A$1:$A$248)),0))*$M16,"")</f>
        <v>0</v>
      </c>
      <c r="BQ16" s="190">
        <f ca="1">IFERROR((IF(AND($J16&gt;BP$4,$J16&lt;=BQ$4,$K16&lt;=BQ$4),NETWORKDAYS.INTL($J16,$K16,1,(Holidays!$A$1:$A$248)),0)+IF(AND($J16&gt;BP$4,$J16&lt;=BQ$4,$K16&gt;BQ$4),NETWORKDAYS.INTL($J16,(BQ$4),1,(Holidays!$A$1:$A$248)),0)+IF(AND($J16&lt;BP$4,$K16&lt;BQ$4,$K16&gt;BP$4),NETWORKDAYS.INTL(BP$4+1,$K16,1,(Holidays!$A$1:$A$248)),0)+IF(AND($J16&lt;=BP$4,$K16&gt;=BQ$4,$K16&gt;BP$4),NETWORKDAYS.INTL(BP$4+1,(BQ$4),1,(Holidays!$A$1:$A$248)),0))*$M16,"")</f>
        <v>0</v>
      </c>
      <c r="BR16" s="192">
        <f ca="1">IFERROR((IF(AND($J16&gt;BQ$4,$J16&lt;=BR$4,$K16&lt;=BR$4),NETWORKDAYS.INTL($J16,$K16,1,(Holidays!$A$1:$A$248)),0)+IF(AND($J16&gt;BQ$4,$J16&lt;=BR$4,$K16&gt;BR$4),NETWORKDAYS.INTL($J16,(BR$4),1,(Holidays!$A$1:$A$248)),0)+IF(AND($J16&lt;BQ$4,$K16&lt;BR$4,$K16&gt;BQ$4),NETWORKDAYS.INTL(BQ$4+1,$K16,1,(Holidays!$A$1:$A$248)),0)+IF(AND($J16&lt;=BQ$4,$K16&gt;=BR$4,$K16&gt;BQ$4),NETWORKDAYS.INTL(BQ$4+1,(BR$4),1,(Holidays!$A$1:$A$248)),0))*$M16,"")</f>
        <v>0</v>
      </c>
      <c r="BS16" s="321">
        <f ca="1">IFERROR((IF(AND($J16&gt;BR$4,$J16&lt;=BS$4,$K16&lt;=BS$4),NETWORKDAYS.INTL($J16,$K16,1,(Holidays!$A$1:$A$248)),0)+IF(AND($J16&gt;BR$4,$J16&lt;=BS$4,$K16&gt;BS$4),NETWORKDAYS.INTL($J16,(BS$4),1,(Holidays!$A$1:$A$248)),0)+IF(AND($J16&lt;BR$4,$K16&lt;BS$4,$K16&gt;BR$4),NETWORKDAYS.INTL(BR$4+1,$K16,1,(Holidays!$A$1:$A$248)),0)+IF(AND($J16&lt;=BR$4,$K16&gt;=BS$4,$K16&gt;BR$4),NETWORKDAYS.INTL(BR$4+1,(BS$4),1,(Holidays!$A$1:$A$248)),0))*$M16,"")</f>
        <v>0</v>
      </c>
      <c r="BT16" s="190">
        <f ca="1">IFERROR((IF(AND($J16&gt;BS$4,$J16&lt;=BT$4,$K16&lt;=BT$4),NETWORKDAYS.INTL($J16,$K16,1,(Holidays!$A$1:$A$248)),0)+IF(AND($J16&gt;BS$4,$J16&lt;=BT$4,$K16&gt;BT$4),NETWORKDAYS.INTL($J16,(BT$4),1,(Holidays!$A$1:$A$248)),0)+IF(AND($J16&lt;BS$4,$K16&lt;BT$4,$K16&gt;BS$4),NETWORKDAYS.INTL(BS$4+1,$K16,1,(Holidays!$A$1:$A$248)),0)+IF(AND($J16&lt;=BS$4,$K16&gt;=BT$4,$K16&gt;BS$4),NETWORKDAYS.INTL(BS$4+1,(BT$4),1,(Holidays!$A$1:$A$248)),0))*$M16,"")</f>
        <v>0</v>
      </c>
      <c r="BU16" s="192">
        <f ca="1">IFERROR((IF(AND($J16&gt;BT$4,$J16&lt;=BU$4,$K16&lt;=BU$4),NETWORKDAYS.INTL($J16,$K16,1,(Holidays!$A$1:$A$248)),0)+IF(AND($J16&gt;BT$4,$J16&lt;=BU$4,$K16&gt;BU$4),NETWORKDAYS.INTL($J16,(BU$4),1,(Holidays!$A$1:$A$248)),0)+IF(AND($J16&lt;BT$4,$K16&lt;BU$4,$K16&gt;BT$4),NETWORKDAYS.INTL(BT$4+1,$K16,1,(Holidays!$A$1:$A$248)),0)+IF(AND($J16&lt;=BT$4,$K16&gt;=BU$4,$K16&gt;BT$4),NETWORKDAYS.INTL(BT$4+1,(BU$4),1,(Holidays!$A$1:$A$248)),0))*$M16,"")</f>
        <v>0</v>
      </c>
      <c r="BV16" s="321">
        <f ca="1">IFERROR((IF(AND($J16&gt;BU$4,$J16&lt;=BV$4,$K16&lt;=BV$4),NETWORKDAYS.INTL($J16,$K16,1,(Holidays!$A$1:$A$248)),0)+IF(AND($J16&gt;BU$4,$J16&lt;=BV$4,$K16&gt;BV$4),NETWORKDAYS.INTL($J16,(BV$4),1,(Holidays!$A$1:$A$248)),0)+IF(AND($J16&lt;BU$4,$K16&lt;BV$4,$K16&gt;BU$4),NETWORKDAYS.INTL(BU$4+1,$K16,1,(Holidays!$A$1:$A$248)),0)+IF(AND($J16&lt;=BU$4,$K16&gt;=BV$4,$K16&gt;BU$4),NETWORKDAYS.INTL(BU$4+1,(BV$4),1,(Holidays!$A$1:$A$248)),0))*$M16,"")</f>
        <v>0</v>
      </c>
      <c r="BW16" s="190">
        <f ca="1">IFERROR((IF(AND($J16&gt;BV$4,$J16&lt;=BW$4,$K16&lt;=BW$4),NETWORKDAYS.INTL($J16,$K16,1,(Holidays!$A$1:$A$248)),0)+IF(AND($J16&gt;BV$4,$J16&lt;=BW$4,$K16&gt;BW$4),NETWORKDAYS.INTL($J16,(BW$4),1,(Holidays!$A$1:$A$248)),0)+IF(AND($J16&lt;BV$4,$K16&lt;BW$4,$K16&gt;BV$4),NETWORKDAYS.INTL(BV$4+1,$K16,1,(Holidays!$A$1:$A$248)),0)+IF(AND($J16&lt;=BV$4,$K16&gt;=BW$4,$K16&gt;BV$4),NETWORKDAYS.INTL(BV$4+1,(BW$4),1,(Holidays!$A$1:$A$248)),0))*$M16,"")</f>
        <v>0</v>
      </c>
      <c r="BX16" s="192">
        <f ca="1">IFERROR((IF(AND($J16&gt;BW$4,$J16&lt;=BX$4,$K16&lt;=BX$4),NETWORKDAYS.INTL($J16,$K16,1,(Holidays!$A$1:$A$248)),0)+IF(AND($J16&gt;BW$4,$J16&lt;=BX$4,$K16&gt;BX$4),NETWORKDAYS.INTL($J16,(BX$4),1,(Holidays!$A$1:$A$248)),0)+IF(AND($J16&lt;BW$4,$K16&lt;BX$4,$K16&gt;BW$4),NETWORKDAYS.INTL(BW$4+1,$K16,1,(Holidays!$A$1:$A$248)),0)+IF(AND($J16&lt;=BW$4,$K16&gt;=BX$4,$K16&gt;BW$4),NETWORKDAYS.INTL(BW$4+1,(BX$4),1,(Holidays!$A$1:$A$248)),0))*$M16,"")</f>
        <v>0</v>
      </c>
      <c r="BY16" s="321">
        <f ca="1">IFERROR((IF(AND($J16&gt;BX$4,$J16&lt;=BY$4,$K16&lt;=BY$4),NETWORKDAYS.INTL($J16,$K16,1,(Holidays!$A$1:$A$248)),0)+IF(AND($J16&gt;BX$4,$J16&lt;=BY$4,$K16&gt;BY$4),NETWORKDAYS.INTL($J16,(BY$4),1,(Holidays!$A$1:$A$248)),0)+IF(AND($J16&lt;BX$4,$K16&lt;BY$4,$K16&gt;BX$4),NETWORKDAYS.INTL(BX$4+1,$K16,1,(Holidays!$A$1:$A$248)),0)+IF(AND($J16&lt;=BX$4,$K16&gt;=BY$4,$K16&gt;BX$4),NETWORKDAYS.INTL(BX$4+1,(BY$4),1,(Holidays!$A$1:$A$248)),0))*$M16,"")</f>
        <v>0</v>
      </c>
      <c r="BZ16" s="190">
        <f ca="1">IFERROR((IF(AND($J16&gt;BY$4,$J16&lt;=BZ$4,$K16&lt;=BZ$4),NETWORKDAYS.INTL($J16,$K16,1,(Holidays!$A$1:$A$248)),0)+IF(AND($J16&gt;BY$4,$J16&lt;=BZ$4,$K16&gt;BZ$4),NETWORKDAYS.INTL($J16,(BZ$4),1,(Holidays!$A$1:$A$248)),0)+IF(AND($J16&lt;BY$4,$K16&lt;BZ$4,$K16&gt;BY$4),NETWORKDAYS.INTL(BY$4+1,$K16,1,(Holidays!$A$1:$A$248)),0)+IF(AND($J16&lt;=BY$4,$K16&gt;=BZ$4,$K16&gt;BY$4),NETWORKDAYS.INTL(BY$4+1,(BZ$4),1,(Holidays!$A$1:$A$248)),0))*$M16,"")</f>
        <v>0</v>
      </c>
      <c r="CA16" s="192">
        <f ca="1">IFERROR((IF(AND($J16&gt;BZ$4,$J16&lt;=CA$4,$K16&lt;=CA$4),NETWORKDAYS.INTL($J16,$K16,1,(Holidays!$A$1:$A$248)),0)+IF(AND($J16&gt;BZ$4,$J16&lt;=CA$4,$K16&gt;CA$4),NETWORKDAYS.INTL($J16,(CA$4),1,(Holidays!$A$1:$A$248)),0)+IF(AND($J16&lt;BZ$4,$K16&lt;CA$4,$K16&gt;BZ$4),NETWORKDAYS.INTL(BZ$4+1,$K16,1,(Holidays!$A$1:$A$248)),0)+IF(AND($J16&lt;=BZ$4,$K16&gt;=CA$4,$K16&gt;BZ$4),NETWORKDAYS.INTL(BZ$4+1,(CA$4),1,(Holidays!$A$1:$A$248)),0))*$M16,"")</f>
        <v>0</v>
      </c>
      <c r="CB16" s="321">
        <f ca="1">IFERROR((IF(AND($J16&gt;CA$4,$J16&lt;=CB$4,$K16&lt;=CB$4),NETWORKDAYS.INTL($J16,$K16,1,(Holidays!$A$1:$A$248)),0)+IF(AND($J16&gt;CA$4,$J16&lt;=CB$4,$K16&gt;CB$4),NETWORKDAYS.INTL($J16,(CB$4),1,(Holidays!$A$1:$A$248)),0)+IF(AND($J16&lt;CA$4,$K16&lt;CB$4,$K16&gt;CA$4),NETWORKDAYS.INTL(CA$4+1,$K16,1,(Holidays!$A$1:$A$248)),0)+IF(AND($J16&lt;=CA$4,$K16&gt;=CB$4,$K16&gt;CA$4),NETWORKDAYS.INTL(CA$4+1,(CB$4),1,(Holidays!$A$1:$A$248)),0))*$M16,"")</f>
        <v>0</v>
      </c>
      <c r="CC16" s="190">
        <f ca="1">IFERROR((IF(AND($J16&gt;CB$4,$J16&lt;=CC$4,$K16&lt;=CC$4),NETWORKDAYS.INTL($J16,$K16,1,(Holidays!$A$1:$A$248)),0)+IF(AND($J16&gt;CB$4,$J16&lt;=CC$4,$K16&gt;CC$4),NETWORKDAYS.INTL($J16,(CC$4),1,(Holidays!$A$1:$A$248)),0)+IF(AND($J16&lt;CB$4,$K16&lt;CC$4,$K16&gt;CB$4),NETWORKDAYS.INTL(CB$4+1,$K16,1,(Holidays!$A$1:$A$248)),0)+IF(AND($J16&lt;=CB$4,$K16&gt;=CC$4,$K16&gt;CB$4),NETWORKDAYS.INTL(CB$4+1,(CC$4),1,(Holidays!$A$1:$A$248)),0))*$M16,"")</f>
        <v>0</v>
      </c>
      <c r="CD16" s="192">
        <f ca="1">IFERROR((IF(AND($J16&gt;CC$4,$J16&lt;=CD$4,$K16&lt;=CD$4),NETWORKDAYS.INTL($J16,$K16,1,(Holidays!$A$1:$A$248)),0)+IF(AND($J16&gt;CC$4,$J16&lt;=CD$4,$K16&gt;CD$4),NETWORKDAYS.INTL($J16,(CD$4),1,(Holidays!$A$1:$A$248)),0)+IF(AND($J16&lt;CC$4,$K16&lt;CD$4,$K16&gt;CC$4),NETWORKDAYS.INTL(CC$4+1,$K16,1,(Holidays!$A$1:$A$248)),0)+IF(AND($J16&lt;=CC$4,$K16&gt;=CD$4,$K16&gt;CC$4),NETWORKDAYS.INTL(CC$4+1,(CD$4),1,(Holidays!$A$1:$A$248)),0))*$M16,"")</f>
        <v>0</v>
      </c>
      <c r="CE16" s="321">
        <f ca="1">IFERROR((IF(AND($J16&gt;CD$4,$J16&lt;=CE$4,$K16&lt;=CE$4),NETWORKDAYS.INTL($J16,$K16,1,(Holidays!$A$1:$A$248)),0)+IF(AND($J16&gt;CD$4,$J16&lt;=CE$4,$K16&gt;CE$4),NETWORKDAYS.INTL($J16,(CE$4),1,(Holidays!$A$1:$A$248)),0)+IF(AND($J16&lt;CD$4,$K16&lt;CE$4,$K16&gt;CD$4),NETWORKDAYS.INTL(CD$4+1,$K16,1,(Holidays!$A$1:$A$248)),0)+IF(AND($J16&lt;=CD$4,$K16&gt;=CE$4,$K16&gt;CD$4),NETWORKDAYS.INTL(CD$4+1,(CE$4),1,(Holidays!$A$1:$A$248)),0))*$M16,"")</f>
        <v>0</v>
      </c>
      <c r="CF16" s="190">
        <f ca="1">IFERROR((IF(AND($J16&gt;CE$4,$J16&lt;=CF$4,$K16&lt;=CF$4),NETWORKDAYS.INTL($J16,$K16,1,(Holidays!$A$1:$A$248)),0)+IF(AND($J16&gt;CE$4,$J16&lt;=CF$4,$K16&gt;CF$4),NETWORKDAYS.INTL($J16,(CF$4),1,(Holidays!$A$1:$A$248)),0)+IF(AND($J16&lt;CE$4,$K16&lt;CF$4,$K16&gt;CE$4),NETWORKDAYS.INTL(CE$4+1,$K16,1,(Holidays!$A$1:$A$248)),0)+IF(AND($J16&lt;=CE$4,$K16&gt;=CF$4,$K16&gt;CE$4),NETWORKDAYS.INTL(CE$4+1,(CF$4),1,(Holidays!$A$1:$A$248)),0))*$M16,"")</f>
        <v>0</v>
      </c>
      <c r="CG16" s="192">
        <f ca="1">IFERROR((IF(AND($J16&gt;CF$4,$J16&lt;=CG$4,$K16&lt;=CG$4),NETWORKDAYS.INTL($J16,$K16,1,(Holidays!$A$1:$A$248)),0)+IF(AND($J16&gt;CF$4,$J16&lt;=CG$4,$K16&gt;CG$4),NETWORKDAYS.INTL($J16,(CG$4),1,(Holidays!$A$1:$A$248)),0)+IF(AND($J16&lt;CF$4,$K16&lt;CG$4,$K16&gt;CF$4),NETWORKDAYS.INTL(CF$4+1,$K16,1,(Holidays!$A$1:$A$248)),0)+IF(AND($J16&lt;=CF$4,$K16&gt;=CG$4,$K16&gt;CF$4),NETWORKDAYS.INTL(CF$4+1,(CG$4),1,(Holidays!$A$1:$A$248)),0))*$M16,"")</f>
        <v>0</v>
      </c>
      <c r="CH16" s="321">
        <f ca="1">IFERROR((IF(AND($J16&gt;CG$4,$J16&lt;=CH$4,$K16&lt;=CH$4),NETWORKDAYS.INTL($J16,$K16,1,(Holidays!$A$1:$A$248)),0)+IF(AND($J16&gt;CG$4,$J16&lt;=CH$4,$K16&gt;CH$4),NETWORKDAYS.INTL($J16,(CH$4),1,(Holidays!$A$1:$A$248)),0)+IF(AND($J16&lt;CG$4,$K16&lt;CH$4,$K16&gt;CG$4),NETWORKDAYS.INTL(CG$4+1,$K16,1,(Holidays!$A$1:$A$248)),0)+IF(AND($J16&lt;=CG$4,$K16&gt;=CH$4,$K16&gt;CG$4),NETWORKDAYS.INTL(CG$4+1,(CH$4),1,(Holidays!$A$1:$A$248)),0))*$M16,"")</f>
        <v>0</v>
      </c>
      <c r="CI16" s="190">
        <f ca="1">IFERROR((IF(AND($J16&gt;CH$4,$J16&lt;=CI$4,$K16&lt;=CI$4),NETWORKDAYS.INTL($J16,$K16,1,(Holidays!$A$1:$A$248)),0)+IF(AND($J16&gt;CH$4,$J16&lt;=CI$4,$K16&gt;CI$4),NETWORKDAYS.INTL($J16,(CI$4),1,(Holidays!$A$1:$A$248)),0)+IF(AND($J16&lt;CH$4,$K16&lt;CI$4,$K16&gt;CH$4),NETWORKDAYS.INTL(CH$4+1,$K16,1,(Holidays!$A$1:$A$248)),0)+IF(AND($J16&lt;=CH$4,$K16&gt;=CI$4,$K16&gt;CH$4),NETWORKDAYS.INTL(CH$4+1,(CI$4),1,(Holidays!$A$1:$A$248)),0))*$M16,"")</f>
        <v>0</v>
      </c>
      <c r="CJ16" s="192">
        <f ca="1">IFERROR((IF(AND($J16&gt;CI$4,$J16&lt;=CJ$4,$K16&lt;=CJ$4),NETWORKDAYS.INTL($J16,$K16,1,(Holidays!$A$1:$A$248)),0)+IF(AND($J16&gt;CI$4,$J16&lt;=CJ$4,$K16&gt;CJ$4),NETWORKDAYS.INTL($J16,(CJ$4),1,(Holidays!$A$1:$A$248)),0)+IF(AND($J16&lt;CI$4,$K16&lt;CJ$4,$K16&gt;CI$4),NETWORKDAYS.INTL(CI$4+1,$K16,1,(Holidays!$A$1:$A$248)),0)+IF(AND($J16&lt;=CI$4,$K16&gt;=CJ$4,$K16&gt;CI$4),NETWORKDAYS.INTL(CI$4+1,(CJ$4),1,(Holidays!$A$1:$A$248)),0))*$M16,"")</f>
        <v>0</v>
      </c>
      <c r="CK16" s="321">
        <f ca="1">IFERROR((IF(AND($J16&gt;CJ$4,$J16&lt;=CK$4,$K16&lt;=CK$4),NETWORKDAYS.INTL($J16,$K16,1,(Holidays!$A$1:$A$248)),0)+IF(AND($J16&gt;CJ$4,$J16&lt;=CK$4,$K16&gt;CK$4),NETWORKDAYS.INTL($J16,(CK$4),1,(Holidays!$A$1:$A$248)),0)+IF(AND($J16&lt;CJ$4,$K16&lt;CK$4,$K16&gt;CJ$4),NETWORKDAYS.INTL(CJ$4+1,$K16,1,(Holidays!$A$1:$A$248)),0)+IF(AND($J16&lt;=CJ$4,$K16&gt;=CK$4,$K16&gt;CJ$4),NETWORKDAYS.INTL(CJ$4+1,(CK$4),1,(Holidays!$A$1:$A$248)),0))*$M16,"")</f>
        <v>0</v>
      </c>
      <c r="CL16" s="190">
        <f ca="1">IFERROR((IF(AND($J16&gt;CK$4,$J16&lt;=CL$4,$K16&lt;=CL$4),NETWORKDAYS.INTL($J16,$K16,1,(Holidays!$A$1:$A$248)),0)+IF(AND($J16&gt;CK$4,$J16&lt;=CL$4,$K16&gt;CL$4),NETWORKDAYS.INTL($J16,(CL$4),1,(Holidays!$A$1:$A$248)),0)+IF(AND($J16&lt;CK$4,$K16&lt;CL$4,$K16&gt;CK$4),NETWORKDAYS.INTL(CK$4+1,$K16,1,(Holidays!$A$1:$A$248)),0)+IF(AND($J16&lt;=CK$4,$K16&gt;=CL$4,$K16&gt;CK$4),NETWORKDAYS.INTL(CK$4+1,(CL$4),1,(Holidays!$A$1:$A$248)),0))*$M16,"")</f>
        <v>0</v>
      </c>
      <c r="CM16" s="192">
        <f ca="1">IFERROR((IF(AND($J16&gt;CL$4,$J16&lt;=CM$4,$K16&lt;=CM$4),NETWORKDAYS.INTL($J16,$K16,1,(Holidays!$A$1:$A$248)),0)+IF(AND($J16&gt;CL$4,$J16&lt;=CM$4,$K16&gt;CM$4),NETWORKDAYS.INTL($J16,(CM$4),1,(Holidays!$A$1:$A$248)),0)+IF(AND($J16&lt;CL$4,$K16&lt;CM$4,$K16&gt;CL$4),NETWORKDAYS.INTL(CL$4+1,$K16,1,(Holidays!$A$1:$A$248)),0)+IF(AND($J16&lt;=CL$4,$K16&gt;=CM$4,$K16&gt;CL$4),NETWORKDAYS.INTL(CL$4+1,(CM$4),1,(Holidays!$A$1:$A$248)),0))*$M16,"")</f>
        <v>0</v>
      </c>
      <c r="CN16" s="321">
        <f ca="1">IFERROR((IF(AND($J16&gt;CM$4,$J16&lt;=CN$4,$K16&lt;=CN$4),NETWORKDAYS.INTL($J16,$K16,1,(Holidays!$A$1:$A$248)),0)+IF(AND($J16&gt;CM$4,$J16&lt;=CN$4,$K16&gt;CN$4),NETWORKDAYS.INTL($J16,(CN$4),1,(Holidays!$A$1:$A$248)),0)+IF(AND($J16&lt;CM$4,$K16&lt;CN$4,$K16&gt;CM$4),NETWORKDAYS.INTL(CM$4+1,$K16,1,(Holidays!$A$1:$A$248)),0)+IF(AND($J16&lt;=CM$4,$K16&gt;=CN$4,$K16&gt;CM$4),NETWORKDAYS.INTL(CM$4+1,(CN$4),1,(Holidays!$A$1:$A$248)),0))*$M16,"")</f>
        <v>0</v>
      </c>
      <c r="CO16" s="190">
        <f ca="1">IFERROR((IF(AND($J16&gt;CN$4,$J16&lt;=CO$4,$K16&lt;=CO$4),NETWORKDAYS.INTL($J16,$K16,1,(Holidays!$A$1:$A$248)),0)+IF(AND($J16&gt;CN$4,$J16&lt;=CO$4,$K16&gt;CO$4),NETWORKDAYS.INTL($J16,(CO$4),1,(Holidays!$A$1:$A$248)),0)+IF(AND($J16&lt;CN$4,$K16&lt;CO$4,$K16&gt;CN$4),NETWORKDAYS.INTL(CN$4+1,$K16,1,(Holidays!$A$1:$A$248)),0)+IF(AND($J16&lt;=CN$4,$K16&gt;=CO$4,$K16&gt;CN$4),NETWORKDAYS.INTL(CN$4+1,(CO$4),1,(Holidays!$A$1:$A$248)),0))*$M16,"")</f>
        <v>0</v>
      </c>
      <c r="CP16" s="192">
        <f ca="1">IFERROR((IF(AND($J16&gt;CO$4,$J16&lt;=CP$4,$K16&lt;=CP$4),NETWORKDAYS.INTL($J16,$K16,1,(Holidays!$A$1:$A$248)),0)+IF(AND($J16&gt;CO$4,$J16&lt;=CP$4,$K16&gt;CP$4),NETWORKDAYS.INTL($J16,(CP$4),1,(Holidays!$A$1:$A$248)),0)+IF(AND($J16&lt;CO$4,$K16&lt;CP$4,$K16&gt;CO$4),NETWORKDAYS.INTL(CO$4+1,$K16,1,(Holidays!$A$1:$A$248)),0)+IF(AND($J16&lt;=CO$4,$K16&gt;=CP$4,$K16&gt;CO$4),NETWORKDAYS.INTL(CO$4+1,(CP$4),1,(Holidays!$A$1:$A$248)),0))*$M16,"")</f>
        <v>0</v>
      </c>
      <c r="CQ16" s="321">
        <f ca="1">IFERROR((IF(AND($J16&gt;CP$4,$J16&lt;=CQ$4,$K16&lt;=CQ$4),NETWORKDAYS.INTL($J16,$K16,1,(Holidays!$A$1:$A$248)),0)+IF(AND($J16&gt;CP$4,$J16&lt;=CQ$4,$K16&gt;CQ$4),NETWORKDAYS.INTL($J16,(CQ$4),1,(Holidays!$A$1:$A$248)),0)+IF(AND($J16&lt;CP$4,$K16&lt;CQ$4,$K16&gt;CP$4),NETWORKDAYS.INTL(CP$4+1,$K16,1,(Holidays!$A$1:$A$248)),0)+IF(AND($J16&lt;=CP$4,$K16&gt;=CQ$4,$K16&gt;CP$4),NETWORKDAYS.INTL(CP$4+1,(CQ$4),1,(Holidays!$A$1:$A$248)),0))*$M16,"")</f>
        <v>0</v>
      </c>
      <c r="CR16" s="190">
        <f ca="1">IFERROR((IF(AND($J16&gt;CQ$4,$J16&lt;=CR$4,$K16&lt;=CR$4),NETWORKDAYS.INTL($J16,$K16,1,(Holidays!$A$1:$A$248)),0)+IF(AND($J16&gt;CQ$4,$J16&lt;=CR$4,$K16&gt;CR$4),NETWORKDAYS.INTL($J16,(CR$4),1,(Holidays!$A$1:$A$248)),0)+IF(AND($J16&lt;CQ$4,$K16&lt;CR$4,$K16&gt;CQ$4),NETWORKDAYS.INTL(CQ$4+1,$K16,1,(Holidays!$A$1:$A$248)),0)+IF(AND($J16&lt;=CQ$4,$K16&gt;=CR$4,$K16&gt;CQ$4),NETWORKDAYS.INTL(CQ$4+1,(CR$4),1,(Holidays!$A$1:$A$248)),0))*$M16,"")</f>
        <v>0</v>
      </c>
      <c r="CS16" s="192">
        <f ca="1">IFERROR((IF(AND($J16&gt;CR$4,$J16&lt;=CS$4,$K16&lt;=CS$4),NETWORKDAYS.INTL($J16,$K16,1,(Holidays!$A$1:$A$248)),0)+IF(AND($J16&gt;CR$4,$J16&lt;=CS$4,$K16&gt;CS$4),NETWORKDAYS.INTL($J16,(CS$4),1,(Holidays!$A$1:$A$248)),0)+IF(AND($J16&lt;CR$4,$K16&lt;CS$4,$K16&gt;CR$4),NETWORKDAYS.INTL(CR$4+1,$K16,1,(Holidays!$A$1:$A$248)),0)+IF(AND($J16&lt;=CR$4,$K16&gt;=CS$4,$K16&gt;CR$4),NETWORKDAYS.INTL(CR$4+1,(CS$4),1,(Holidays!$A$1:$A$248)),0))*$M16,"")</f>
        <v>0</v>
      </c>
      <c r="CT16" s="321">
        <f ca="1">IFERROR((IF(AND($J16&gt;CS$4,$J16&lt;=CT$4,$K16&lt;=CT$4),NETWORKDAYS.INTL($J16,$K16,1,(Holidays!$A$1:$A$248)),0)+IF(AND($J16&gt;CS$4,$J16&lt;=CT$4,$K16&gt;CT$4),NETWORKDAYS.INTL($J16,(CT$4),1,(Holidays!$A$1:$A$248)),0)+IF(AND($J16&lt;CS$4,$K16&lt;CT$4,$K16&gt;CS$4),NETWORKDAYS.INTL(CS$4+1,$K16,1,(Holidays!$A$1:$A$248)),0)+IF(AND($J16&lt;=CS$4,$K16&gt;=CT$4,$K16&gt;CS$4),NETWORKDAYS.INTL(CS$4+1,(CT$4),1,(Holidays!$A$1:$A$248)),0))*$M16,"")</f>
        <v>0</v>
      </c>
      <c r="CU16" s="190">
        <f ca="1">IFERROR((IF(AND($J16&gt;CT$4,$J16&lt;=CU$4,$K16&lt;=CU$4),NETWORKDAYS.INTL($J16,$K16,1,(Holidays!$A$1:$A$248)),0)+IF(AND($J16&gt;CT$4,$J16&lt;=CU$4,$K16&gt;CU$4),NETWORKDAYS.INTL($J16,(CU$4),1,(Holidays!$A$1:$A$248)),0)+IF(AND($J16&lt;CT$4,$K16&lt;CU$4,$K16&gt;CT$4),NETWORKDAYS.INTL(CT$4+1,$K16,1,(Holidays!$A$1:$A$248)),0)+IF(AND($J16&lt;=CT$4,$K16&gt;=CU$4,$K16&gt;CT$4),NETWORKDAYS.INTL(CT$4+1,(CU$4),1,(Holidays!$A$1:$A$248)),0))*$M16,"")</f>
        <v>0</v>
      </c>
      <c r="CV16" s="192">
        <f ca="1">IFERROR((IF(AND($J16&gt;CU$4,$J16&lt;=CV$4,$K16&lt;=CV$4),NETWORKDAYS.INTL($J16,$K16,1,(Holidays!$A$1:$A$248)),0)+IF(AND($J16&gt;CU$4,$J16&lt;=CV$4,$K16&gt;CV$4),NETWORKDAYS.INTL($J16,(CV$4),1,(Holidays!$A$1:$A$248)),0)+IF(AND($J16&lt;CU$4,$K16&lt;CV$4,$K16&gt;CU$4),NETWORKDAYS.INTL(CU$4+1,$K16,1,(Holidays!$A$1:$A$248)),0)+IF(AND($J16&lt;=CU$4,$K16&gt;=CV$4,$K16&gt;CU$4),NETWORKDAYS.INTL(CU$4+1,(CV$4),1,(Holidays!$A$1:$A$248)),0))*$M16,"")</f>
        <v>0</v>
      </c>
      <c r="CW16" s="321">
        <f ca="1">IFERROR((IF(AND($J16&gt;CV$4,$J16&lt;=CW$4,$K16&lt;=CW$4),NETWORKDAYS.INTL($J16,$K16,1,(Holidays!$A$1:$A$248)),0)+IF(AND($J16&gt;CV$4,$J16&lt;=CW$4,$K16&gt;CW$4),NETWORKDAYS.INTL($J16,(CW$4),1,(Holidays!$A$1:$A$248)),0)+IF(AND($J16&lt;CV$4,$K16&lt;CW$4,$K16&gt;CV$4),NETWORKDAYS.INTL(CV$4+1,$K16,1,(Holidays!$A$1:$A$248)),0)+IF(AND($J16&lt;=CV$4,$K16&gt;=CW$4,$K16&gt;CV$4),NETWORKDAYS.INTL(CV$4+1,(CW$4),1,(Holidays!$A$1:$A$248)),0))*$M16,"")</f>
        <v>0</v>
      </c>
      <c r="CX16" s="324">
        <f ca="1">IFERROR((IF(AND($J16&gt;CW$4,$J16&lt;=CX$4,$K16&lt;=CX$4),NETWORKDAYS.INTL($J16,$K16,1,(Holidays!$A$1:$A$248)),0)+IF(AND($J16&gt;CW$4,$J16&lt;=CX$4,$K16&gt;CX$4),NETWORKDAYS.INTL($J16,(CX$4),1,(Holidays!$A$1:$A$248)),0)+IF(AND($J16&lt;CW$4,$K16&lt;CX$4,$K16&gt;CW$4),NETWORKDAYS.INTL(CW$4+1,$K16,1,(Holidays!$A$1:$A$248)),0)+IF(AND($J16&lt;=CW$4,$K16&gt;=CX$4,$K16&gt;CW$4),NETWORKDAYS.INTL(CW$4+1,(CX$4),1,(Holidays!$A$1:$A$248)),0))*$M16,"")</f>
        <v>0</v>
      </c>
    </row>
    <row r="17" spans="2:102" ht="15" customHeight="1" outlineLevel="1">
      <c r="B17" s="59" t="str">
        <f t="array" ref="B17">IFERROR(INDEX('A-2_MH Distribution'!$B$1:$B$15014,SMALL(IF('A-2_MH Distribution'!$L$8:$L$63&lt;&gt;0,ROW('A-2_MH Distribution'!$B$8:$B$63)),ROW(A11)),1),"")</f>
        <v>A.11</v>
      </c>
      <c r="C17" s="458" t="str">
        <f ca="1">IFERROR(VLOOKUP(B17,OFFSET('A-1_MH Estimation'!$B$7,0,0,MATCH("Subtotal LOE",'A-1_MH Estimation'!B:B,0)-7,2),2,0),"")</f>
        <v>Duplicated Support Components</v>
      </c>
      <c r="D17" s="466">
        <f ca="1">IFERROR(VLOOKUP(B17,OFFSET('A-1_MH Estimation'!$B$7,0,0,MATCH("Subtotal LOE",'A-1_MH Estimation'!B:B,0)-7,4),4,0),"")</f>
        <v>1</v>
      </c>
      <c r="E17" s="466" t="str">
        <f ca="1">IFERROR(VLOOKUP(B17,OFFSET('A-1_MH Estimation'!$B$7,0,0,MATCH("Subtotal LOE",'A-1_MH Estimation'!B:B,0)-7,3),3,0),"")</f>
        <v>template</v>
      </c>
      <c r="F17" s="462">
        <f>IFERROR(VLOOKUP($B17,'A-2_MH Distribution'!$B$6:$O$16314,3,0)*VLOOKUP($B17,'A-2_MH Distribution'!$B$6:$O$16314,VLOOKUP(G17,SoftwareList,6,0),0)*IFERROR((--(VLOOKUP($B17,'A-2_MH Distribution'!$B$6:$O$16314,VLOOKUP(G17,SoftwareList,8,0),0)=0)+VLOOKUP($B17,'A-2_MH Distribution'!$B$6:$O$16314,VLOOKUP(G17,SoftwareList,8,0),0)),1),0)</f>
        <v>10.5</v>
      </c>
      <c r="G17" s="403" t="str">
        <f t="shared" si="57"/>
        <v>PDMS/E3D</v>
      </c>
      <c r="H17" s="454"/>
      <c r="I17" s="455"/>
      <c r="J17" s="351">
        <f ca="1">IFERROR(INDEX(Activities,MATCH($B17,'A-2_MH Distribution'!B:B,0),MATCH("Start Date",'A-2_MH Distribution'!$A$4:S$4,0))+H17,0)</f>
        <v>44601</v>
      </c>
      <c r="K17" s="352">
        <f ca="1">IFERROR(INDEX(Activities,MATCH($B17,'A-2_MH Distribution'!B:B,0),MATCH("Finish Date",'A-2_MH Distribution'!$A$4:S$4,0))+I17,0)</f>
        <v>44602</v>
      </c>
      <c r="L17" s="170">
        <f ca="1">NETWORKDAYS.INTL(J17,K17,1,Holidays!$A$1:$A$248)</f>
        <v>2</v>
      </c>
      <c r="M17" s="62">
        <f t="shared" ca="1" si="56"/>
        <v>5.25</v>
      </c>
      <c r="O17" s="253">
        <f ca="1">SUM($P17:CX17)</f>
        <v>10.5</v>
      </c>
      <c r="P17" s="320"/>
      <c r="Q17" s="321">
        <f ca="1">IFERROR((IF(AND($J17&gt;P$4,$J17&lt;=Q$4,$K17&lt;=Q$4),NETWORKDAYS.INTL($J17,$K17,1,(Holidays!$A$1:$A$248)),0)+IF(AND($J17&gt;P$4,$J17&lt;=Q$4,$K17&gt;Q$4),NETWORKDAYS.INTL($J17,(Q$4),1,(Holidays!$A$1:$A$248)),0)+IF(AND($J17&lt;P$4,$K17&lt;Q$4,$K17&gt;P$4),NETWORKDAYS.INTL(P$4+1,$K17,1,(Holidays!$A$1:$A$248)),0)+IF(AND($J17&lt;=P$4,$K17&gt;=Q$4,$K17&gt;P$4),NETWORKDAYS.INTL(P$4+1,(Q$4),1,(Holidays!$A$1:$A$248)),0))*$M17,"")</f>
        <v>0</v>
      </c>
      <c r="R17" s="190">
        <f ca="1">IFERROR((IF(AND($J17&gt;Q$4,$J17&lt;=R$4,$K17&lt;=R$4),NETWORKDAYS.INTL($J17,$K17,1,(Holidays!$A$1:$A$248)),0)+IF(AND($J17&gt;Q$4,$J17&lt;=R$4,$K17&gt;R$4),NETWORKDAYS.INTL($J17,(R$4),1,(Holidays!$A$1:$A$248)),0)+IF(AND($J17&lt;Q$4,$K17&lt;R$4,$K17&gt;Q$4),NETWORKDAYS.INTL(Q$4+1,$K17,1,(Holidays!$A$1:$A$248)),0)+IF(AND($J17&lt;=Q$4,$K17&gt;=R$4,$K17&gt;Q$4),NETWORKDAYS.INTL(Q$4+1,(R$4),1,(Holidays!$A$1:$A$248)),0))*$M17,"")</f>
        <v>0</v>
      </c>
      <c r="S17" s="192">
        <f ca="1">IFERROR((IF(AND($J17&gt;R$4,$J17&lt;=S$4,$K17&lt;=S$4),NETWORKDAYS.INTL($J17,$K17,1,(Holidays!$A$1:$A$248)),0)+IF(AND($J17&gt;R$4,$J17&lt;=S$4,$K17&gt;S$4),NETWORKDAYS.INTL($J17,(S$4),1,(Holidays!$A$1:$A$248)),0)+IF(AND($J17&lt;R$4,$K17&lt;S$4,$K17&gt;R$4),NETWORKDAYS.INTL(R$4+1,$K17,1,(Holidays!$A$1:$A$248)),0)+IF(AND($J17&lt;=R$4,$K17&gt;=S$4,$K17&gt;R$4),NETWORKDAYS.INTL(R$4+1,(S$4),1,(Holidays!$A$1:$A$248)),0))*$M17,"")</f>
        <v>0</v>
      </c>
      <c r="T17" s="321">
        <f ca="1">IFERROR((IF(AND($J17&gt;S$4,$J17&lt;=T$4,$K17&lt;=T$4),NETWORKDAYS.INTL($J17,$K17,1,(Holidays!$A$1:$A$248)),0)+IF(AND($J17&gt;S$4,$J17&lt;=T$4,$K17&gt;T$4),NETWORKDAYS.INTL($J17,(T$4),1,(Holidays!$A$1:$A$248)),0)+IF(AND($J17&lt;S$4,$K17&lt;T$4,$K17&gt;S$4),NETWORKDAYS.INTL(S$4+1,$K17,1,(Holidays!$A$1:$A$248)),0)+IF(AND($J17&lt;=S$4,$K17&gt;=T$4,$K17&gt;S$4),NETWORKDAYS.INTL(S$4+1,(T$4),1,(Holidays!$A$1:$A$248)),0))*$M17,"")</f>
        <v>0</v>
      </c>
      <c r="U17" s="190">
        <f ca="1">IFERROR((IF(AND($J17&gt;T$4,$J17&lt;=U$4,$K17&lt;=U$4),NETWORKDAYS.INTL($J17,$K17,1,(Holidays!$A$1:$A$248)),0)+IF(AND($J17&gt;T$4,$J17&lt;=U$4,$K17&gt;U$4),NETWORKDAYS.INTL($J17,(U$4),1,(Holidays!$A$1:$A$248)),0)+IF(AND($J17&lt;T$4,$K17&lt;U$4,$K17&gt;T$4),NETWORKDAYS.INTL(T$4+1,$K17,1,(Holidays!$A$1:$A$248)),0)+IF(AND($J17&lt;=T$4,$K17&gt;=U$4,$K17&gt;T$4),NETWORKDAYS.INTL(T$4+1,(U$4),1,(Holidays!$A$1:$A$248)),0))*$M17,"")</f>
        <v>0</v>
      </c>
      <c r="V17" s="192">
        <f ca="1">IFERROR((IF(AND($J17&gt;U$4,$J17&lt;=V$4,$K17&lt;=V$4),NETWORKDAYS.INTL($J17,$K17,1,(Holidays!$A$1:$A$248)),0)+IF(AND($J17&gt;U$4,$J17&lt;=V$4,$K17&gt;V$4),NETWORKDAYS.INTL($J17,(V$4),1,(Holidays!$A$1:$A$248)),0)+IF(AND($J17&lt;U$4,$K17&lt;V$4,$K17&gt;U$4),NETWORKDAYS.INTL(U$4+1,$K17,1,(Holidays!$A$1:$A$248)),0)+IF(AND($J17&lt;=U$4,$K17&gt;=V$4,$K17&gt;U$4),NETWORKDAYS.INTL(U$4+1,(V$4),1,(Holidays!$A$1:$A$248)),0))*$M17,"")</f>
        <v>0</v>
      </c>
      <c r="W17" s="321">
        <f ca="1">IFERROR((IF(AND($J17&gt;V$4,$J17&lt;=W$4,$K17&lt;=W$4),NETWORKDAYS.INTL($J17,$K17,1,(Holidays!$A$1:$A$248)),0)+IF(AND($J17&gt;V$4,$J17&lt;=W$4,$K17&gt;W$4),NETWORKDAYS.INTL($J17,(W$4),1,(Holidays!$A$1:$A$248)),0)+IF(AND($J17&lt;V$4,$K17&lt;W$4,$K17&gt;V$4),NETWORKDAYS.INTL(V$4+1,$K17,1,(Holidays!$A$1:$A$248)),0)+IF(AND($J17&lt;=V$4,$K17&gt;=W$4,$K17&gt;V$4),NETWORKDAYS.INTL(V$4+1,(W$4),1,(Holidays!$A$1:$A$248)),0))*$M17,"")</f>
        <v>0</v>
      </c>
      <c r="X17" s="190">
        <f ca="1">IFERROR((IF(AND($J17&gt;W$4,$J17&lt;=X$4,$K17&lt;=X$4),NETWORKDAYS.INTL($J17,$K17,1,(Holidays!$A$1:$A$248)),0)+IF(AND($J17&gt;W$4,$J17&lt;=X$4,$K17&gt;X$4),NETWORKDAYS.INTL($J17,(X$4),1,(Holidays!$A$1:$A$248)),0)+IF(AND($J17&lt;W$4,$K17&lt;X$4,$K17&gt;W$4),NETWORKDAYS.INTL(W$4+1,$K17,1,(Holidays!$A$1:$A$248)),0)+IF(AND($J17&lt;=W$4,$K17&gt;=X$4,$K17&gt;W$4),NETWORKDAYS.INTL(W$4+1,(X$4),1,(Holidays!$A$1:$A$248)),0))*$M17,"")</f>
        <v>0</v>
      </c>
      <c r="Y17" s="192">
        <f ca="1">IFERROR((IF(AND($J17&gt;X$4,$J17&lt;=Y$4,$K17&lt;=Y$4),NETWORKDAYS.INTL($J17,$K17,1,(Holidays!$A$1:$A$248)),0)+IF(AND($J17&gt;X$4,$J17&lt;=Y$4,$K17&gt;Y$4),NETWORKDAYS.INTL($J17,(Y$4),1,(Holidays!$A$1:$A$248)),0)+IF(AND($J17&lt;X$4,$K17&lt;Y$4,$K17&gt;X$4),NETWORKDAYS.INTL(X$4+1,$K17,1,(Holidays!$A$1:$A$248)),0)+IF(AND($J17&lt;=X$4,$K17&gt;=Y$4,$K17&gt;X$4),NETWORKDAYS.INTL(X$4+1,(Y$4),1,(Holidays!$A$1:$A$248)),0))*$M17,"")</f>
        <v>0</v>
      </c>
      <c r="Z17" s="321">
        <f ca="1">IFERROR((IF(AND($J17&gt;Y$4,$J17&lt;=Z$4,$K17&lt;=Z$4),NETWORKDAYS.INTL($J17,$K17,1,(Holidays!$A$1:$A$248)),0)+IF(AND($J17&gt;Y$4,$J17&lt;=Z$4,$K17&gt;Z$4),NETWORKDAYS.INTL($J17,(Z$4),1,(Holidays!$A$1:$A$248)),0)+IF(AND($J17&lt;Y$4,$K17&lt;Z$4,$K17&gt;Y$4),NETWORKDAYS.INTL(Y$4+1,$K17,1,(Holidays!$A$1:$A$248)),0)+IF(AND($J17&lt;=Y$4,$K17&gt;=Z$4,$K17&gt;Y$4),NETWORKDAYS.INTL(Y$4+1,(Z$4),1,(Holidays!$A$1:$A$248)),0))*$M17,"")</f>
        <v>0</v>
      </c>
      <c r="AA17" s="190">
        <f ca="1">IFERROR((IF(AND($J17&gt;Z$4,$J17&lt;=AA$4,$K17&lt;=AA$4),NETWORKDAYS.INTL($J17,$K17,1,(Holidays!$A$1:$A$248)),0)+IF(AND($J17&gt;Z$4,$J17&lt;=AA$4,$K17&gt;AA$4),NETWORKDAYS.INTL($J17,(AA$4),1,(Holidays!$A$1:$A$248)),0)+IF(AND($J17&lt;Z$4,$K17&lt;AA$4,$K17&gt;Z$4),NETWORKDAYS.INTL(Z$4+1,$K17,1,(Holidays!$A$1:$A$248)),0)+IF(AND($J17&lt;=Z$4,$K17&gt;=AA$4,$K17&gt;Z$4),NETWORKDAYS.INTL(Z$4+1,(AA$4),1,(Holidays!$A$1:$A$248)),0))*$M17,"")</f>
        <v>0</v>
      </c>
      <c r="AB17" s="192">
        <f ca="1">IFERROR((IF(AND($J17&gt;AA$4,$J17&lt;=AB$4,$K17&lt;=AB$4),NETWORKDAYS.INTL($J17,$K17,1,(Holidays!$A$1:$A$248)),0)+IF(AND($J17&gt;AA$4,$J17&lt;=AB$4,$K17&gt;AB$4),NETWORKDAYS.INTL($J17,(AB$4),1,(Holidays!$A$1:$A$248)),0)+IF(AND($J17&lt;AA$4,$K17&lt;AB$4,$K17&gt;AA$4),NETWORKDAYS.INTL(AA$4+1,$K17,1,(Holidays!$A$1:$A$248)),0)+IF(AND($J17&lt;=AA$4,$K17&gt;=AB$4,$K17&gt;AA$4),NETWORKDAYS.INTL(AA$4+1,(AB$4),1,(Holidays!$A$1:$A$248)),0))*$M17,"")</f>
        <v>0</v>
      </c>
      <c r="AC17" s="321">
        <f ca="1">IFERROR((IF(AND($J17&gt;AB$4,$J17&lt;=AC$4,$K17&lt;=AC$4),NETWORKDAYS.INTL($J17,$K17,1,(Holidays!$A$1:$A$248)),0)+IF(AND($J17&gt;AB$4,$J17&lt;=AC$4,$K17&gt;AC$4),NETWORKDAYS.INTL($J17,(AC$4),1,(Holidays!$A$1:$A$248)),0)+IF(AND($J17&lt;AB$4,$K17&lt;AC$4,$K17&gt;AB$4),NETWORKDAYS.INTL(AB$4+1,$K17,1,(Holidays!$A$1:$A$248)),0)+IF(AND($J17&lt;=AB$4,$K17&gt;=AC$4,$K17&gt;AB$4),NETWORKDAYS.INTL(AB$4+1,(AC$4),1,(Holidays!$A$1:$A$248)),0))*$M17,"")</f>
        <v>0</v>
      </c>
      <c r="AD17" s="190">
        <f ca="1">IFERROR((IF(AND($J17&gt;AC$4,$J17&lt;=AD$4,$K17&lt;=AD$4),NETWORKDAYS.INTL($J17,$K17,1,(Holidays!$A$1:$A$248)),0)+IF(AND($J17&gt;AC$4,$J17&lt;=AD$4,$K17&gt;AD$4),NETWORKDAYS.INTL($J17,(AD$4),1,(Holidays!$A$1:$A$248)),0)+IF(AND($J17&lt;AC$4,$K17&lt;AD$4,$K17&gt;AC$4),NETWORKDAYS.INTL(AC$4+1,$K17,1,(Holidays!$A$1:$A$248)),0)+IF(AND($J17&lt;=AC$4,$K17&gt;=AD$4,$K17&gt;AC$4),NETWORKDAYS.INTL(AC$4+1,(AD$4),1,(Holidays!$A$1:$A$248)),0))*$M17,"")</f>
        <v>0</v>
      </c>
      <c r="AE17" s="192">
        <f ca="1">IFERROR((IF(AND($J17&gt;AD$4,$J17&lt;=AE$4,$K17&lt;=AE$4),NETWORKDAYS.INTL($J17,$K17,1,(Holidays!$A$1:$A$248)),0)+IF(AND($J17&gt;AD$4,$J17&lt;=AE$4,$K17&gt;AE$4),NETWORKDAYS.INTL($J17,(AE$4),1,(Holidays!$A$1:$A$248)),0)+IF(AND($J17&lt;AD$4,$K17&lt;AE$4,$K17&gt;AD$4),NETWORKDAYS.INTL(AD$4+1,$K17,1,(Holidays!$A$1:$A$248)),0)+IF(AND($J17&lt;=AD$4,$K17&gt;=AE$4,$K17&gt;AD$4),NETWORKDAYS.INTL(AD$4+1,(AE$4),1,(Holidays!$A$1:$A$248)),0))*$M17,"")</f>
        <v>10.5</v>
      </c>
      <c r="AF17" s="321">
        <f ca="1">IFERROR((IF(AND($J17&gt;AE$4,$J17&lt;=AF$4,$K17&lt;=AF$4),NETWORKDAYS.INTL($J17,$K17,1,(Holidays!$A$1:$A$248)),0)+IF(AND($J17&gt;AE$4,$J17&lt;=AF$4,$K17&gt;AF$4),NETWORKDAYS.INTL($J17,(AF$4),1,(Holidays!$A$1:$A$248)),0)+IF(AND($J17&lt;AE$4,$K17&lt;AF$4,$K17&gt;AE$4),NETWORKDAYS.INTL(AE$4+1,$K17,1,(Holidays!$A$1:$A$248)),0)+IF(AND($J17&lt;=AE$4,$K17&gt;=AF$4,$K17&gt;AE$4),NETWORKDAYS.INTL(AE$4+1,(AF$4),1,(Holidays!$A$1:$A$248)),0))*$M17,"")</f>
        <v>0</v>
      </c>
      <c r="AG17" s="190">
        <f ca="1">IFERROR((IF(AND($J17&gt;AF$4,$J17&lt;=AG$4,$K17&lt;=AG$4),NETWORKDAYS.INTL($J17,$K17,1,(Holidays!$A$1:$A$248)),0)+IF(AND($J17&gt;AF$4,$J17&lt;=AG$4,$K17&gt;AG$4),NETWORKDAYS.INTL($J17,(AG$4),1,(Holidays!$A$1:$A$248)),0)+IF(AND($J17&lt;AF$4,$K17&lt;AG$4,$K17&gt;AF$4),NETWORKDAYS.INTL(AF$4+1,$K17,1,(Holidays!$A$1:$A$248)),0)+IF(AND($J17&lt;=AF$4,$K17&gt;=AG$4,$K17&gt;AF$4),NETWORKDAYS.INTL(AF$4+1,(AG$4),1,(Holidays!$A$1:$A$248)),0))*$M17,"")</f>
        <v>0</v>
      </c>
      <c r="AH17" s="192">
        <f ca="1">IFERROR((IF(AND($J17&gt;AG$4,$J17&lt;=AH$4,$K17&lt;=AH$4),NETWORKDAYS.INTL($J17,$K17,1,(Holidays!$A$1:$A$248)),0)+IF(AND($J17&gt;AG$4,$J17&lt;=AH$4,$K17&gt;AH$4),NETWORKDAYS.INTL($J17,(AH$4),1,(Holidays!$A$1:$A$248)),0)+IF(AND($J17&lt;AG$4,$K17&lt;AH$4,$K17&gt;AG$4),NETWORKDAYS.INTL(AG$4+1,$K17,1,(Holidays!$A$1:$A$248)),0)+IF(AND($J17&lt;=AG$4,$K17&gt;=AH$4,$K17&gt;AG$4),NETWORKDAYS.INTL(AG$4+1,(AH$4),1,(Holidays!$A$1:$A$248)),0))*$M17,"")</f>
        <v>0</v>
      </c>
      <c r="AI17" s="321">
        <f ca="1">IFERROR((IF(AND($J17&gt;AH$4,$J17&lt;=AI$4,$K17&lt;=AI$4),NETWORKDAYS.INTL($J17,$K17,1,(Holidays!$A$1:$A$248)),0)+IF(AND($J17&gt;AH$4,$J17&lt;=AI$4,$K17&gt;AI$4),NETWORKDAYS.INTL($J17,(AI$4),1,(Holidays!$A$1:$A$248)),0)+IF(AND($J17&lt;AH$4,$K17&lt;AI$4,$K17&gt;AH$4),NETWORKDAYS.INTL(AH$4+1,$K17,1,(Holidays!$A$1:$A$248)),0)+IF(AND($J17&lt;=AH$4,$K17&gt;=AI$4,$K17&gt;AH$4),NETWORKDAYS.INTL(AH$4+1,(AI$4),1,(Holidays!$A$1:$A$248)),0))*$M17,"")</f>
        <v>0</v>
      </c>
      <c r="AJ17" s="190">
        <f ca="1">IFERROR((IF(AND($J17&gt;AI$4,$J17&lt;=AJ$4,$K17&lt;=AJ$4),NETWORKDAYS.INTL($J17,$K17,1,(Holidays!$A$1:$A$248)),0)+IF(AND($J17&gt;AI$4,$J17&lt;=AJ$4,$K17&gt;AJ$4),NETWORKDAYS.INTL($J17,(AJ$4),1,(Holidays!$A$1:$A$248)),0)+IF(AND($J17&lt;AI$4,$K17&lt;AJ$4,$K17&gt;AI$4),NETWORKDAYS.INTL(AI$4+1,$K17,1,(Holidays!$A$1:$A$248)),0)+IF(AND($J17&lt;=AI$4,$K17&gt;=AJ$4,$K17&gt;AI$4),NETWORKDAYS.INTL(AI$4+1,(AJ$4),1,(Holidays!$A$1:$A$248)),0))*$M17,"")</f>
        <v>0</v>
      </c>
      <c r="AK17" s="192">
        <f ca="1">IFERROR((IF(AND($J17&gt;AJ$4,$J17&lt;=AK$4,$K17&lt;=AK$4),NETWORKDAYS.INTL($J17,$K17,1,(Holidays!$A$1:$A$248)),0)+IF(AND($J17&gt;AJ$4,$J17&lt;=AK$4,$K17&gt;AK$4),NETWORKDAYS.INTL($J17,(AK$4),1,(Holidays!$A$1:$A$248)),0)+IF(AND($J17&lt;AJ$4,$K17&lt;AK$4,$K17&gt;AJ$4),NETWORKDAYS.INTL(AJ$4+1,$K17,1,(Holidays!$A$1:$A$248)),0)+IF(AND($J17&lt;=AJ$4,$K17&gt;=AK$4,$K17&gt;AJ$4),NETWORKDAYS.INTL(AJ$4+1,(AK$4),1,(Holidays!$A$1:$A$248)),0))*$M17,"")</f>
        <v>0</v>
      </c>
      <c r="AL17" s="321">
        <f ca="1">IFERROR((IF(AND($J17&gt;AK$4,$J17&lt;=AL$4,$K17&lt;=AL$4),NETWORKDAYS.INTL($J17,$K17,1,(Holidays!$A$1:$A$248)),0)+IF(AND($J17&gt;AK$4,$J17&lt;=AL$4,$K17&gt;AL$4),NETWORKDAYS.INTL($J17,(AL$4),1,(Holidays!$A$1:$A$248)),0)+IF(AND($J17&lt;AK$4,$K17&lt;AL$4,$K17&gt;AK$4),NETWORKDAYS.INTL(AK$4+1,$K17,1,(Holidays!$A$1:$A$248)),0)+IF(AND($J17&lt;=AK$4,$K17&gt;=AL$4,$K17&gt;AK$4),NETWORKDAYS.INTL(AK$4+1,(AL$4),1,(Holidays!$A$1:$A$248)),0))*$M17,"")</f>
        <v>0</v>
      </c>
      <c r="AM17" s="190">
        <f ca="1">IFERROR((IF(AND($J17&gt;AL$4,$J17&lt;=AM$4,$K17&lt;=AM$4),NETWORKDAYS.INTL($J17,$K17,1,(Holidays!$A$1:$A$248)),0)+IF(AND($J17&gt;AL$4,$J17&lt;=AM$4,$K17&gt;AM$4),NETWORKDAYS.INTL($J17,(AM$4),1,(Holidays!$A$1:$A$248)),0)+IF(AND($J17&lt;AL$4,$K17&lt;AM$4,$K17&gt;AL$4),NETWORKDAYS.INTL(AL$4+1,$K17,1,(Holidays!$A$1:$A$248)),0)+IF(AND($J17&lt;=AL$4,$K17&gt;=AM$4,$K17&gt;AL$4),NETWORKDAYS.INTL(AL$4+1,(AM$4),1,(Holidays!$A$1:$A$248)),0))*$M17,"")</f>
        <v>0</v>
      </c>
      <c r="AN17" s="192">
        <f ca="1">IFERROR((IF(AND($J17&gt;AM$4,$J17&lt;=AN$4,$K17&lt;=AN$4),NETWORKDAYS.INTL($J17,$K17,1,(Holidays!$A$1:$A$248)),0)+IF(AND($J17&gt;AM$4,$J17&lt;=AN$4,$K17&gt;AN$4),NETWORKDAYS.INTL($J17,(AN$4),1,(Holidays!$A$1:$A$248)),0)+IF(AND($J17&lt;AM$4,$K17&lt;AN$4,$K17&gt;AM$4),NETWORKDAYS.INTL(AM$4+1,$K17,1,(Holidays!$A$1:$A$248)),0)+IF(AND($J17&lt;=AM$4,$K17&gt;=AN$4,$K17&gt;AM$4),NETWORKDAYS.INTL(AM$4+1,(AN$4),1,(Holidays!$A$1:$A$248)),0))*$M17,"")</f>
        <v>0</v>
      </c>
      <c r="AO17" s="321">
        <f ca="1">IFERROR((IF(AND($J17&gt;AN$4,$J17&lt;=AO$4,$K17&lt;=AO$4),NETWORKDAYS.INTL($J17,$K17,1,(Holidays!$A$1:$A$248)),0)+IF(AND($J17&gt;AN$4,$J17&lt;=AO$4,$K17&gt;AO$4),NETWORKDAYS.INTL($J17,(AO$4),1,(Holidays!$A$1:$A$248)),0)+IF(AND($J17&lt;AN$4,$K17&lt;AO$4,$K17&gt;AN$4),NETWORKDAYS.INTL(AN$4+1,$K17,1,(Holidays!$A$1:$A$248)),0)+IF(AND($J17&lt;=AN$4,$K17&gt;=AO$4,$K17&gt;AN$4),NETWORKDAYS.INTL(AN$4+1,(AO$4),1,(Holidays!$A$1:$A$248)),0))*$M17,"")</f>
        <v>0</v>
      </c>
      <c r="AP17" s="190">
        <f ca="1">IFERROR((IF(AND($J17&gt;AO$4,$J17&lt;=AP$4,$K17&lt;=AP$4),NETWORKDAYS.INTL($J17,$K17,1,(Holidays!$A$1:$A$248)),0)+IF(AND($J17&gt;AO$4,$J17&lt;=AP$4,$K17&gt;AP$4),NETWORKDAYS.INTL($J17,(AP$4),1,(Holidays!$A$1:$A$248)),0)+IF(AND($J17&lt;AO$4,$K17&lt;AP$4,$K17&gt;AO$4),NETWORKDAYS.INTL(AO$4+1,$K17,1,(Holidays!$A$1:$A$248)),0)+IF(AND($J17&lt;=AO$4,$K17&gt;=AP$4,$K17&gt;AO$4),NETWORKDAYS.INTL(AO$4+1,(AP$4),1,(Holidays!$A$1:$A$248)),0))*$M17,"")</f>
        <v>0</v>
      </c>
      <c r="AQ17" s="192">
        <f ca="1">IFERROR((IF(AND($J17&gt;AP$4,$J17&lt;=AQ$4,$K17&lt;=AQ$4),NETWORKDAYS.INTL($J17,$K17,1,(Holidays!$A$1:$A$248)),0)+IF(AND($J17&gt;AP$4,$J17&lt;=AQ$4,$K17&gt;AQ$4),NETWORKDAYS.INTL($J17,(AQ$4),1,(Holidays!$A$1:$A$248)),0)+IF(AND($J17&lt;AP$4,$K17&lt;AQ$4,$K17&gt;AP$4),NETWORKDAYS.INTL(AP$4+1,$K17,1,(Holidays!$A$1:$A$248)),0)+IF(AND($J17&lt;=AP$4,$K17&gt;=AQ$4,$K17&gt;AP$4),NETWORKDAYS.INTL(AP$4+1,(AQ$4),1,(Holidays!$A$1:$A$248)),0))*$M17,"")</f>
        <v>0</v>
      </c>
      <c r="AR17" s="321">
        <f ca="1">IFERROR((IF(AND($J17&gt;AQ$4,$J17&lt;=AR$4,$K17&lt;=AR$4),NETWORKDAYS.INTL($J17,$K17,1,(Holidays!$A$1:$A$248)),0)+IF(AND($J17&gt;AQ$4,$J17&lt;=AR$4,$K17&gt;AR$4),NETWORKDAYS.INTL($J17,(AR$4),1,(Holidays!$A$1:$A$248)),0)+IF(AND($J17&lt;AQ$4,$K17&lt;AR$4,$K17&gt;AQ$4),NETWORKDAYS.INTL(AQ$4+1,$K17,1,(Holidays!$A$1:$A$248)),0)+IF(AND($J17&lt;=AQ$4,$K17&gt;=AR$4,$K17&gt;AQ$4),NETWORKDAYS.INTL(AQ$4+1,(AR$4),1,(Holidays!$A$1:$A$248)),0))*$M17,"")</f>
        <v>0</v>
      </c>
      <c r="AS17" s="190">
        <f ca="1">IFERROR((IF(AND($J17&gt;AR$4,$J17&lt;=AS$4,$K17&lt;=AS$4),NETWORKDAYS.INTL($J17,$K17,1,(Holidays!$A$1:$A$248)),0)+IF(AND($J17&gt;AR$4,$J17&lt;=AS$4,$K17&gt;AS$4),NETWORKDAYS.INTL($J17,(AS$4),1,(Holidays!$A$1:$A$248)),0)+IF(AND($J17&lt;AR$4,$K17&lt;AS$4,$K17&gt;AR$4),NETWORKDAYS.INTL(AR$4+1,$K17,1,(Holidays!$A$1:$A$248)),0)+IF(AND($J17&lt;=AR$4,$K17&gt;=AS$4,$K17&gt;AR$4),NETWORKDAYS.INTL(AR$4+1,(AS$4),1,(Holidays!$A$1:$A$248)),0))*$M17,"")</f>
        <v>0</v>
      </c>
      <c r="AT17" s="192">
        <f ca="1">IFERROR((IF(AND($J17&gt;AS$4,$J17&lt;=AT$4,$K17&lt;=AT$4),NETWORKDAYS.INTL($J17,$K17,1,(Holidays!$A$1:$A$248)),0)+IF(AND($J17&gt;AS$4,$J17&lt;=AT$4,$K17&gt;AT$4),NETWORKDAYS.INTL($J17,(AT$4),1,(Holidays!$A$1:$A$248)),0)+IF(AND($J17&lt;AS$4,$K17&lt;AT$4,$K17&gt;AS$4),NETWORKDAYS.INTL(AS$4+1,$K17,1,(Holidays!$A$1:$A$248)),0)+IF(AND($J17&lt;=AS$4,$K17&gt;=AT$4,$K17&gt;AS$4),NETWORKDAYS.INTL(AS$4+1,(AT$4),1,(Holidays!$A$1:$A$248)),0))*$M17,"")</f>
        <v>0</v>
      </c>
      <c r="AU17" s="321">
        <f ca="1">IFERROR((IF(AND($J17&gt;AT$4,$J17&lt;=AU$4,$K17&lt;=AU$4),NETWORKDAYS.INTL($J17,$K17,1,(Holidays!$A$1:$A$248)),0)+IF(AND($J17&gt;AT$4,$J17&lt;=AU$4,$K17&gt;AU$4),NETWORKDAYS.INTL($J17,(AU$4),1,(Holidays!$A$1:$A$248)),0)+IF(AND($J17&lt;AT$4,$K17&lt;AU$4,$K17&gt;AT$4),NETWORKDAYS.INTL(AT$4+1,$K17,1,(Holidays!$A$1:$A$248)),0)+IF(AND($J17&lt;=AT$4,$K17&gt;=AU$4,$K17&gt;AT$4),NETWORKDAYS.INTL(AT$4+1,(AU$4),1,(Holidays!$A$1:$A$248)),0))*$M17,"")</f>
        <v>0</v>
      </c>
      <c r="AV17" s="190">
        <f ca="1">IFERROR((IF(AND($J17&gt;AU$4,$J17&lt;=AV$4,$K17&lt;=AV$4),NETWORKDAYS.INTL($J17,$K17,1,(Holidays!$A$1:$A$248)),0)+IF(AND($J17&gt;AU$4,$J17&lt;=AV$4,$K17&gt;AV$4),NETWORKDAYS.INTL($J17,(AV$4),1,(Holidays!$A$1:$A$248)),0)+IF(AND($J17&lt;AU$4,$K17&lt;AV$4,$K17&gt;AU$4),NETWORKDAYS.INTL(AU$4+1,$K17,1,(Holidays!$A$1:$A$248)),0)+IF(AND($J17&lt;=AU$4,$K17&gt;=AV$4,$K17&gt;AU$4),NETWORKDAYS.INTL(AU$4+1,(AV$4),1,(Holidays!$A$1:$A$248)),0))*$M17,"")</f>
        <v>0</v>
      </c>
      <c r="AW17" s="192">
        <f ca="1">IFERROR((IF(AND($J17&gt;AV$4,$J17&lt;=AW$4,$K17&lt;=AW$4),NETWORKDAYS.INTL($J17,$K17,1,(Holidays!$A$1:$A$248)),0)+IF(AND($J17&gt;AV$4,$J17&lt;=AW$4,$K17&gt;AW$4),NETWORKDAYS.INTL($J17,(AW$4),1,(Holidays!$A$1:$A$248)),0)+IF(AND($J17&lt;AV$4,$K17&lt;AW$4,$K17&gt;AV$4),NETWORKDAYS.INTL(AV$4+1,$K17,1,(Holidays!$A$1:$A$248)),0)+IF(AND($J17&lt;=AV$4,$K17&gt;=AW$4,$K17&gt;AV$4),NETWORKDAYS.INTL(AV$4+1,(AW$4),1,(Holidays!$A$1:$A$248)),0))*$M17,"")</f>
        <v>0</v>
      </c>
      <c r="AX17" s="321">
        <f ca="1">IFERROR((IF(AND($J17&gt;AW$4,$J17&lt;=AX$4,$K17&lt;=AX$4),NETWORKDAYS.INTL($J17,$K17,1,(Holidays!$A$1:$A$248)),0)+IF(AND($J17&gt;AW$4,$J17&lt;=AX$4,$K17&gt;AX$4),NETWORKDAYS.INTL($J17,(AX$4),1,(Holidays!$A$1:$A$248)),0)+IF(AND($J17&lt;AW$4,$K17&lt;AX$4,$K17&gt;AW$4),NETWORKDAYS.INTL(AW$4+1,$K17,1,(Holidays!$A$1:$A$248)),0)+IF(AND($J17&lt;=AW$4,$K17&gt;=AX$4,$K17&gt;AW$4),NETWORKDAYS.INTL(AW$4+1,(AX$4),1,(Holidays!$A$1:$A$248)),0))*$M17,"")</f>
        <v>0</v>
      </c>
      <c r="AY17" s="190">
        <f ca="1">IFERROR((IF(AND($J17&gt;AX$4,$J17&lt;=AY$4,$K17&lt;=AY$4),NETWORKDAYS.INTL($J17,$K17,1,(Holidays!$A$1:$A$248)),0)+IF(AND($J17&gt;AX$4,$J17&lt;=AY$4,$K17&gt;AY$4),NETWORKDAYS.INTL($J17,(AY$4),1,(Holidays!$A$1:$A$248)),0)+IF(AND($J17&lt;AX$4,$K17&lt;AY$4,$K17&gt;AX$4),NETWORKDAYS.INTL(AX$4+1,$K17,1,(Holidays!$A$1:$A$248)),0)+IF(AND($J17&lt;=AX$4,$K17&gt;=AY$4,$K17&gt;AX$4),NETWORKDAYS.INTL(AX$4+1,(AY$4),1,(Holidays!$A$1:$A$248)),0))*$M17,"")</f>
        <v>0</v>
      </c>
      <c r="AZ17" s="192">
        <f ca="1">IFERROR((IF(AND($J17&gt;AY$4,$J17&lt;=AZ$4,$K17&lt;=AZ$4),NETWORKDAYS.INTL($J17,$K17,1,(Holidays!$A$1:$A$248)),0)+IF(AND($J17&gt;AY$4,$J17&lt;=AZ$4,$K17&gt;AZ$4),NETWORKDAYS.INTL($J17,(AZ$4),1,(Holidays!$A$1:$A$248)),0)+IF(AND($J17&lt;AY$4,$K17&lt;AZ$4,$K17&gt;AY$4),NETWORKDAYS.INTL(AY$4+1,$K17,1,(Holidays!$A$1:$A$248)),0)+IF(AND($J17&lt;=AY$4,$K17&gt;=AZ$4,$K17&gt;AY$4),NETWORKDAYS.INTL(AY$4+1,(AZ$4),1,(Holidays!$A$1:$A$248)),0))*$M17,"")</f>
        <v>0</v>
      </c>
      <c r="BA17" s="321">
        <f ca="1">IFERROR((IF(AND($J17&gt;AZ$4,$J17&lt;=BA$4,$K17&lt;=BA$4),NETWORKDAYS.INTL($J17,$K17,1,(Holidays!$A$1:$A$248)),0)+IF(AND($J17&gt;AZ$4,$J17&lt;=BA$4,$K17&gt;BA$4),NETWORKDAYS.INTL($J17,(BA$4),1,(Holidays!$A$1:$A$248)),0)+IF(AND($J17&lt;AZ$4,$K17&lt;BA$4,$K17&gt;AZ$4),NETWORKDAYS.INTL(AZ$4+1,$K17,1,(Holidays!$A$1:$A$248)),0)+IF(AND($J17&lt;=AZ$4,$K17&gt;=BA$4,$K17&gt;AZ$4),NETWORKDAYS.INTL(AZ$4+1,(BA$4),1,(Holidays!$A$1:$A$248)),0))*$M17,"")</f>
        <v>0</v>
      </c>
      <c r="BB17" s="190">
        <f ca="1">IFERROR((IF(AND($J17&gt;BA$4,$J17&lt;=BB$4,$K17&lt;=BB$4),NETWORKDAYS.INTL($J17,$K17,1,(Holidays!$A$1:$A$248)),0)+IF(AND($J17&gt;BA$4,$J17&lt;=BB$4,$K17&gt;BB$4),NETWORKDAYS.INTL($J17,(BB$4),1,(Holidays!$A$1:$A$248)),0)+IF(AND($J17&lt;BA$4,$K17&lt;BB$4,$K17&gt;BA$4),NETWORKDAYS.INTL(BA$4+1,$K17,1,(Holidays!$A$1:$A$248)),0)+IF(AND($J17&lt;=BA$4,$K17&gt;=BB$4,$K17&gt;BA$4),NETWORKDAYS.INTL(BA$4+1,(BB$4),1,(Holidays!$A$1:$A$248)),0))*$M17,"")</f>
        <v>0</v>
      </c>
      <c r="BC17" s="192">
        <f ca="1">IFERROR((IF(AND($J17&gt;BB$4,$J17&lt;=BC$4,$K17&lt;=BC$4),NETWORKDAYS.INTL($J17,$K17,1,(Holidays!$A$1:$A$248)),0)+IF(AND($J17&gt;BB$4,$J17&lt;=BC$4,$K17&gt;BC$4),NETWORKDAYS.INTL($J17,(BC$4),1,(Holidays!$A$1:$A$248)),0)+IF(AND($J17&lt;BB$4,$K17&lt;BC$4,$K17&gt;BB$4),NETWORKDAYS.INTL(BB$4+1,$K17,1,(Holidays!$A$1:$A$248)),0)+IF(AND($J17&lt;=BB$4,$K17&gt;=BC$4,$K17&gt;BB$4),NETWORKDAYS.INTL(BB$4+1,(BC$4),1,(Holidays!$A$1:$A$248)),0))*$M17,"")</f>
        <v>0</v>
      </c>
      <c r="BD17" s="321">
        <f ca="1">IFERROR((IF(AND($J17&gt;BC$4,$J17&lt;=BD$4,$K17&lt;=BD$4),NETWORKDAYS.INTL($J17,$K17,1,(Holidays!$A$1:$A$248)),0)+IF(AND($J17&gt;BC$4,$J17&lt;=BD$4,$K17&gt;BD$4),NETWORKDAYS.INTL($J17,(BD$4),1,(Holidays!$A$1:$A$248)),0)+IF(AND($J17&lt;BC$4,$K17&lt;BD$4,$K17&gt;BC$4),NETWORKDAYS.INTL(BC$4+1,$K17,1,(Holidays!$A$1:$A$248)),0)+IF(AND($J17&lt;=BC$4,$K17&gt;=BD$4,$K17&gt;BC$4),NETWORKDAYS.INTL(BC$4+1,(BD$4),1,(Holidays!$A$1:$A$248)),0))*$M17,"")</f>
        <v>0</v>
      </c>
      <c r="BE17" s="190">
        <f ca="1">IFERROR((IF(AND($J17&gt;BD$4,$J17&lt;=BE$4,$K17&lt;=BE$4),NETWORKDAYS.INTL($J17,$K17,1,(Holidays!$A$1:$A$248)),0)+IF(AND($J17&gt;BD$4,$J17&lt;=BE$4,$K17&gt;BE$4),NETWORKDAYS.INTL($J17,(BE$4),1,(Holidays!$A$1:$A$248)),0)+IF(AND($J17&lt;BD$4,$K17&lt;BE$4,$K17&gt;BD$4),NETWORKDAYS.INTL(BD$4+1,$K17,1,(Holidays!$A$1:$A$248)),0)+IF(AND($J17&lt;=BD$4,$K17&gt;=BE$4,$K17&gt;BD$4),NETWORKDAYS.INTL(BD$4+1,(BE$4),1,(Holidays!$A$1:$A$248)),0))*$M17,"")</f>
        <v>0</v>
      </c>
      <c r="BF17" s="192">
        <f ca="1">IFERROR((IF(AND($J17&gt;BE$4,$J17&lt;=BF$4,$K17&lt;=BF$4),NETWORKDAYS.INTL($J17,$K17,1,(Holidays!$A$1:$A$248)),0)+IF(AND($J17&gt;BE$4,$J17&lt;=BF$4,$K17&gt;BF$4),NETWORKDAYS.INTL($J17,(BF$4),1,(Holidays!$A$1:$A$248)),0)+IF(AND($J17&lt;BE$4,$K17&lt;BF$4,$K17&gt;BE$4),NETWORKDAYS.INTL(BE$4+1,$K17,1,(Holidays!$A$1:$A$248)),0)+IF(AND($J17&lt;=BE$4,$K17&gt;=BF$4,$K17&gt;BE$4),NETWORKDAYS.INTL(BE$4+1,(BF$4),1,(Holidays!$A$1:$A$248)),0))*$M17,"")</f>
        <v>0</v>
      </c>
      <c r="BG17" s="321">
        <f ca="1">IFERROR((IF(AND($J17&gt;BF$4,$J17&lt;=BG$4,$K17&lt;=BG$4),NETWORKDAYS.INTL($J17,$K17,1,(Holidays!$A$1:$A$248)),0)+IF(AND($J17&gt;BF$4,$J17&lt;=BG$4,$K17&gt;BG$4),NETWORKDAYS.INTL($J17,(BG$4),1,(Holidays!$A$1:$A$248)),0)+IF(AND($J17&lt;BF$4,$K17&lt;BG$4,$K17&gt;BF$4),NETWORKDAYS.INTL(BF$4+1,$K17,1,(Holidays!$A$1:$A$248)),0)+IF(AND($J17&lt;=BF$4,$K17&gt;=BG$4,$K17&gt;BF$4),NETWORKDAYS.INTL(BF$4+1,(BG$4),1,(Holidays!$A$1:$A$248)),0))*$M17,"")</f>
        <v>0</v>
      </c>
      <c r="BH17" s="190">
        <f ca="1">IFERROR((IF(AND($J17&gt;BG$4,$J17&lt;=BH$4,$K17&lt;=BH$4),NETWORKDAYS.INTL($J17,$K17,1,(Holidays!$A$1:$A$248)),0)+IF(AND($J17&gt;BG$4,$J17&lt;=BH$4,$K17&gt;BH$4),NETWORKDAYS.INTL($J17,(BH$4),1,(Holidays!$A$1:$A$248)),0)+IF(AND($J17&lt;BG$4,$K17&lt;BH$4,$K17&gt;BG$4),NETWORKDAYS.INTL(BG$4+1,$K17,1,(Holidays!$A$1:$A$248)),0)+IF(AND($J17&lt;=BG$4,$K17&gt;=BH$4,$K17&gt;BG$4),NETWORKDAYS.INTL(BG$4+1,(BH$4),1,(Holidays!$A$1:$A$248)),0))*$M17,"")</f>
        <v>0</v>
      </c>
      <c r="BI17" s="192">
        <f ca="1">IFERROR((IF(AND($J17&gt;BH$4,$J17&lt;=BI$4,$K17&lt;=BI$4),NETWORKDAYS.INTL($J17,$K17,1,(Holidays!$A$1:$A$248)),0)+IF(AND($J17&gt;BH$4,$J17&lt;=BI$4,$K17&gt;BI$4),NETWORKDAYS.INTL($J17,(BI$4),1,(Holidays!$A$1:$A$248)),0)+IF(AND($J17&lt;BH$4,$K17&lt;BI$4,$K17&gt;BH$4),NETWORKDAYS.INTL(BH$4+1,$K17,1,(Holidays!$A$1:$A$248)),0)+IF(AND($J17&lt;=BH$4,$K17&gt;=BI$4,$K17&gt;BH$4),NETWORKDAYS.INTL(BH$4+1,(BI$4),1,(Holidays!$A$1:$A$248)),0))*$M17,"")</f>
        <v>0</v>
      </c>
      <c r="BJ17" s="321">
        <f ca="1">IFERROR((IF(AND($J17&gt;BI$4,$J17&lt;=BJ$4,$K17&lt;=BJ$4),NETWORKDAYS.INTL($J17,$K17,1,(Holidays!$A$1:$A$248)),0)+IF(AND($J17&gt;BI$4,$J17&lt;=BJ$4,$K17&gt;BJ$4),NETWORKDAYS.INTL($J17,(BJ$4),1,(Holidays!$A$1:$A$248)),0)+IF(AND($J17&lt;BI$4,$K17&lt;BJ$4,$K17&gt;BI$4),NETWORKDAYS.INTL(BI$4+1,$K17,1,(Holidays!$A$1:$A$248)),0)+IF(AND($J17&lt;=BI$4,$K17&gt;=BJ$4,$K17&gt;BI$4),NETWORKDAYS.INTL(BI$4+1,(BJ$4),1,(Holidays!$A$1:$A$248)),0))*$M17,"")</f>
        <v>0</v>
      </c>
      <c r="BK17" s="190">
        <f ca="1">IFERROR((IF(AND($J17&gt;BJ$4,$J17&lt;=BK$4,$K17&lt;=BK$4),NETWORKDAYS.INTL($J17,$K17,1,(Holidays!$A$1:$A$248)),0)+IF(AND($J17&gt;BJ$4,$J17&lt;=BK$4,$K17&gt;BK$4),NETWORKDAYS.INTL($J17,(BK$4),1,(Holidays!$A$1:$A$248)),0)+IF(AND($J17&lt;BJ$4,$K17&lt;BK$4,$K17&gt;BJ$4),NETWORKDAYS.INTL(BJ$4+1,$K17,1,(Holidays!$A$1:$A$248)),0)+IF(AND($J17&lt;=BJ$4,$K17&gt;=BK$4,$K17&gt;BJ$4),NETWORKDAYS.INTL(BJ$4+1,(BK$4),1,(Holidays!$A$1:$A$248)),0))*$M17,"")</f>
        <v>0</v>
      </c>
      <c r="BL17" s="192">
        <f ca="1">IFERROR((IF(AND($J17&gt;BK$4,$J17&lt;=BL$4,$K17&lt;=BL$4),NETWORKDAYS.INTL($J17,$K17,1,(Holidays!$A$1:$A$248)),0)+IF(AND($J17&gt;BK$4,$J17&lt;=BL$4,$K17&gt;BL$4),NETWORKDAYS.INTL($J17,(BL$4),1,(Holidays!$A$1:$A$248)),0)+IF(AND($J17&lt;BK$4,$K17&lt;BL$4,$K17&gt;BK$4),NETWORKDAYS.INTL(BK$4+1,$K17,1,(Holidays!$A$1:$A$248)),0)+IF(AND($J17&lt;=BK$4,$K17&gt;=BL$4,$K17&gt;BK$4),NETWORKDAYS.INTL(BK$4+1,(BL$4),1,(Holidays!$A$1:$A$248)),0))*$M17,"")</f>
        <v>0</v>
      </c>
      <c r="BM17" s="321">
        <f ca="1">IFERROR((IF(AND($J17&gt;BL$4,$J17&lt;=BM$4,$K17&lt;=BM$4),NETWORKDAYS.INTL($J17,$K17,1,(Holidays!$A$1:$A$248)),0)+IF(AND($J17&gt;BL$4,$J17&lt;=BM$4,$K17&gt;BM$4),NETWORKDAYS.INTL($J17,(BM$4),1,(Holidays!$A$1:$A$248)),0)+IF(AND($J17&lt;BL$4,$K17&lt;BM$4,$K17&gt;BL$4),NETWORKDAYS.INTL(BL$4+1,$K17,1,(Holidays!$A$1:$A$248)),0)+IF(AND($J17&lt;=BL$4,$K17&gt;=BM$4,$K17&gt;BL$4),NETWORKDAYS.INTL(BL$4+1,(BM$4),1,(Holidays!$A$1:$A$248)),0))*$M17,"")</f>
        <v>0</v>
      </c>
      <c r="BN17" s="190">
        <f ca="1">IFERROR((IF(AND($J17&gt;BM$4,$J17&lt;=BN$4,$K17&lt;=BN$4),NETWORKDAYS.INTL($J17,$K17,1,(Holidays!$A$1:$A$248)),0)+IF(AND($J17&gt;BM$4,$J17&lt;=BN$4,$K17&gt;BN$4),NETWORKDAYS.INTL($J17,(BN$4),1,(Holidays!$A$1:$A$248)),0)+IF(AND($J17&lt;BM$4,$K17&lt;BN$4,$K17&gt;BM$4),NETWORKDAYS.INTL(BM$4+1,$K17,1,(Holidays!$A$1:$A$248)),0)+IF(AND($J17&lt;=BM$4,$K17&gt;=BN$4,$K17&gt;BM$4),NETWORKDAYS.INTL(BM$4+1,(BN$4),1,(Holidays!$A$1:$A$248)),0))*$M17,"")</f>
        <v>0</v>
      </c>
      <c r="BO17" s="192">
        <f ca="1">IFERROR((IF(AND($J17&gt;BN$4,$J17&lt;=BO$4,$K17&lt;=BO$4),NETWORKDAYS.INTL($J17,$K17,1,(Holidays!$A$1:$A$248)),0)+IF(AND($J17&gt;BN$4,$J17&lt;=BO$4,$K17&gt;BO$4),NETWORKDAYS.INTL($J17,(BO$4),1,(Holidays!$A$1:$A$248)),0)+IF(AND($J17&lt;BN$4,$K17&lt;BO$4,$K17&gt;BN$4),NETWORKDAYS.INTL(BN$4+1,$K17,1,(Holidays!$A$1:$A$248)),0)+IF(AND($J17&lt;=BN$4,$K17&gt;=BO$4,$K17&gt;BN$4),NETWORKDAYS.INTL(BN$4+1,(BO$4),1,(Holidays!$A$1:$A$248)),0))*$M17,"")</f>
        <v>0</v>
      </c>
      <c r="BP17" s="321">
        <f ca="1">IFERROR((IF(AND($J17&gt;BO$4,$J17&lt;=BP$4,$K17&lt;=BP$4),NETWORKDAYS.INTL($J17,$K17,1,(Holidays!$A$1:$A$248)),0)+IF(AND($J17&gt;BO$4,$J17&lt;=BP$4,$K17&gt;BP$4),NETWORKDAYS.INTL($J17,(BP$4),1,(Holidays!$A$1:$A$248)),0)+IF(AND($J17&lt;BO$4,$K17&lt;BP$4,$K17&gt;BO$4),NETWORKDAYS.INTL(BO$4+1,$K17,1,(Holidays!$A$1:$A$248)),0)+IF(AND($J17&lt;=BO$4,$K17&gt;=BP$4,$K17&gt;BO$4),NETWORKDAYS.INTL(BO$4+1,(BP$4),1,(Holidays!$A$1:$A$248)),0))*$M17,"")</f>
        <v>0</v>
      </c>
      <c r="BQ17" s="190">
        <f ca="1">IFERROR((IF(AND($J17&gt;BP$4,$J17&lt;=BQ$4,$K17&lt;=BQ$4),NETWORKDAYS.INTL($J17,$K17,1,(Holidays!$A$1:$A$248)),0)+IF(AND($J17&gt;BP$4,$J17&lt;=BQ$4,$K17&gt;BQ$4),NETWORKDAYS.INTL($J17,(BQ$4),1,(Holidays!$A$1:$A$248)),0)+IF(AND($J17&lt;BP$4,$K17&lt;BQ$4,$K17&gt;BP$4),NETWORKDAYS.INTL(BP$4+1,$K17,1,(Holidays!$A$1:$A$248)),0)+IF(AND($J17&lt;=BP$4,$K17&gt;=BQ$4,$K17&gt;BP$4),NETWORKDAYS.INTL(BP$4+1,(BQ$4),1,(Holidays!$A$1:$A$248)),0))*$M17,"")</f>
        <v>0</v>
      </c>
      <c r="BR17" s="192">
        <f ca="1">IFERROR((IF(AND($J17&gt;BQ$4,$J17&lt;=BR$4,$K17&lt;=BR$4),NETWORKDAYS.INTL($J17,$K17,1,(Holidays!$A$1:$A$248)),0)+IF(AND($J17&gt;BQ$4,$J17&lt;=BR$4,$K17&gt;BR$4),NETWORKDAYS.INTL($J17,(BR$4),1,(Holidays!$A$1:$A$248)),0)+IF(AND($J17&lt;BQ$4,$K17&lt;BR$4,$K17&gt;BQ$4),NETWORKDAYS.INTL(BQ$4+1,$K17,1,(Holidays!$A$1:$A$248)),0)+IF(AND($J17&lt;=BQ$4,$K17&gt;=BR$4,$K17&gt;BQ$4),NETWORKDAYS.INTL(BQ$4+1,(BR$4),1,(Holidays!$A$1:$A$248)),0))*$M17,"")</f>
        <v>0</v>
      </c>
      <c r="BS17" s="321">
        <f ca="1">IFERROR((IF(AND($J17&gt;BR$4,$J17&lt;=BS$4,$K17&lt;=BS$4),NETWORKDAYS.INTL($J17,$K17,1,(Holidays!$A$1:$A$248)),0)+IF(AND($J17&gt;BR$4,$J17&lt;=BS$4,$K17&gt;BS$4),NETWORKDAYS.INTL($J17,(BS$4),1,(Holidays!$A$1:$A$248)),0)+IF(AND($J17&lt;BR$4,$K17&lt;BS$4,$K17&gt;BR$4),NETWORKDAYS.INTL(BR$4+1,$K17,1,(Holidays!$A$1:$A$248)),0)+IF(AND($J17&lt;=BR$4,$K17&gt;=BS$4,$K17&gt;BR$4),NETWORKDAYS.INTL(BR$4+1,(BS$4),1,(Holidays!$A$1:$A$248)),0))*$M17,"")</f>
        <v>0</v>
      </c>
      <c r="BT17" s="190">
        <f ca="1">IFERROR((IF(AND($J17&gt;BS$4,$J17&lt;=BT$4,$K17&lt;=BT$4),NETWORKDAYS.INTL($J17,$K17,1,(Holidays!$A$1:$A$248)),0)+IF(AND($J17&gt;BS$4,$J17&lt;=BT$4,$K17&gt;BT$4),NETWORKDAYS.INTL($J17,(BT$4),1,(Holidays!$A$1:$A$248)),0)+IF(AND($J17&lt;BS$4,$K17&lt;BT$4,$K17&gt;BS$4),NETWORKDAYS.INTL(BS$4+1,$K17,1,(Holidays!$A$1:$A$248)),0)+IF(AND($J17&lt;=BS$4,$K17&gt;=BT$4,$K17&gt;BS$4),NETWORKDAYS.INTL(BS$4+1,(BT$4),1,(Holidays!$A$1:$A$248)),0))*$M17,"")</f>
        <v>0</v>
      </c>
      <c r="BU17" s="192">
        <f ca="1">IFERROR((IF(AND($J17&gt;BT$4,$J17&lt;=BU$4,$K17&lt;=BU$4),NETWORKDAYS.INTL($J17,$K17,1,(Holidays!$A$1:$A$248)),0)+IF(AND($J17&gt;BT$4,$J17&lt;=BU$4,$K17&gt;BU$4),NETWORKDAYS.INTL($J17,(BU$4),1,(Holidays!$A$1:$A$248)),0)+IF(AND($J17&lt;BT$4,$K17&lt;BU$4,$K17&gt;BT$4),NETWORKDAYS.INTL(BT$4+1,$K17,1,(Holidays!$A$1:$A$248)),0)+IF(AND($J17&lt;=BT$4,$K17&gt;=BU$4,$K17&gt;BT$4),NETWORKDAYS.INTL(BT$4+1,(BU$4),1,(Holidays!$A$1:$A$248)),0))*$M17,"")</f>
        <v>0</v>
      </c>
      <c r="BV17" s="321">
        <f ca="1">IFERROR((IF(AND($J17&gt;BU$4,$J17&lt;=BV$4,$K17&lt;=BV$4),NETWORKDAYS.INTL($J17,$K17,1,(Holidays!$A$1:$A$248)),0)+IF(AND($J17&gt;BU$4,$J17&lt;=BV$4,$K17&gt;BV$4),NETWORKDAYS.INTL($J17,(BV$4),1,(Holidays!$A$1:$A$248)),0)+IF(AND($J17&lt;BU$4,$K17&lt;BV$4,$K17&gt;BU$4),NETWORKDAYS.INTL(BU$4+1,$K17,1,(Holidays!$A$1:$A$248)),0)+IF(AND($J17&lt;=BU$4,$K17&gt;=BV$4,$K17&gt;BU$4),NETWORKDAYS.INTL(BU$4+1,(BV$4),1,(Holidays!$A$1:$A$248)),0))*$M17,"")</f>
        <v>0</v>
      </c>
      <c r="BW17" s="190">
        <f ca="1">IFERROR((IF(AND($J17&gt;BV$4,$J17&lt;=BW$4,$K17&lt;=BW$4),NETWORKDAYS.INTL($J17,$K17,1,(Holidays!$A$1:$A$248)),0)+IF(AND($J17&gt;BV$4,$J17&lt;=BW$4,$K17&gt;BW$4),NETWORKDAYS.INTL($J17,(BW$4),1,(Holidays!$A$1:$A$248)),0)+IF(AND($J17&lt;BV$4,$K17&lt;BW$4,$K17&gt;BV$4),NETWORKDAYS.INTL(BV$4+1,$K17,1,(Holidays!$A$1:$A$248)),0)+IF(AND($J17&lt;=BV$4,$K17&gt;=BW$4,$K17&gt;BV$4),NETWORKDAYS.INTL(BV$4+1,(BW$4),1,(Holidays!$A$1:$A$248)),0))*$M17,"")</f>
        <v>0</v>
      </c>
      <c r="BX17" s="192">
        <f ca="1">IFERROR((IF(AND($J17&gt;BW$4,$J17&lt;=BX$4,$K17&lt;=BX$4),NETWORKDAYS.INTL($J17,$K17,1,(Holidays!$A$1:$A$248)),0)+IF(AND($J17&gt;BW$4,$J17&lt;=BX$4,$K17&gt;BX$4),NETWORKDAYS.INTL($J17,(BX$4),1,(Holidays!$A$1:$A$248)),0)+IF(AND($J17&lt;BW$4,$K17&lt;BX$4,$K17&gt;BW$4),NETWORKDAYS.INTL(BW$4+1,$K17,1,(Holidays!$A$1:$A$248)),0)+IF(AND($J17&lt;=BW$4,$K17&gt;=BX$4,$K17&gt;BW$4),NETWORKDAYS.INTL(BW$4+1,(BX$4),1,(Holidays!$A$1:$A$248)),0))*$M17,"")</f>
        <v>0</v>
      </c>
      <c r="BY17" s="321">
        <f ca="1">IFERROR((IF(AND($J17&gt;BX$4,$J17&lt;=BY$4,$K17&lt;=BY$4),NETWORKDAYS.INTL($J17,$K17,1,(Holidays!$A$1:$A$248)),0)+IF(AND($J17&gt;BX$4,$J17&lt;=BY$4,$K17&gt;BY$4),NETWORKDAYS.INTL($J17,(BY$4),1,(Holidays!$A$1:$A$248)),0)+IF(AND($J17&lt;BX$4,$K17&lt;BY$4,$K17&gt;BX$4),NETWORKDAYS.INTL(BX$4+1,$K17,1,(Holidays!$A$1:$A$248)),0)+IF(AND($J17&lt;=BX$4,$K17&gt;=BY$4,$K17&gt;BX$4),NETWORKDAYS.INTL(BX$4+1,(BY$4),1,(Holidays!$A$1:$A$248)),0))*$M17,"")</f>
        <v>0</v>
      </c>
      <c r="BZ17" s="190">
        <f ca="1">IFERROR((IF(AND($J17&gt;BY$4,$J17&lt;=BZ$4,$K17&lt;=BZ$4),NETWORKDAYS.INTL($J17,$K17,1,(Holidays!$A$1:$A$248)),0)+IF(AND($J17&gt;BY$4,$J17&lt;=BZ$4,$K17&gt;BZ$4),NETWORKDAYS.INTL($J17,(BZ$4),1,(Holidays!$A$1:$A$248)),0)+IF(AND($J17&lt;BY$4,$K17&lt;BZ$4,$K17&gt;BY$4),NETWORKDAYS.INTL(BY$4+1,$K17,1,(Holidays!$A$1:$A$248)),0)+IF(AND($J17&lt;=BY$4,$K17&gt;=BZ$4,$K17&gt;BY$4),NETWORKDAYS.INTL(BY$4+1,(BZ$4),1,(Holidays!$A$1:$A$248)),0))*$M17,"")</f>
        <v>0</v>
      </c>
      <c r="CA17" s="192">
        <f ca="1">IFERROR((IF(AND($J17&gt;BZ$4,$J17&lt;=CA$4,$K17&lt;=CA$4),NETWORKDAYS.INTL($J17,$K17,1,(Holidays!$A$1:$A$248)),0)+IF(AND($J17&gt;BZ$4,$J17&lt;=CA$4,$K17&gt;CA$4),NETWORKDAYS.INTL($J17,(CA$4),1,(Holidays!$A$1:$A$248)),0)+IF(AND($J17&lt;BZ$4,$K17&lt;CA$4,$K17&gt;BZ$4),NETWORKDAYS.INTL(BZ$4+1,$K17,1,(Holidays!$A$1:$A$248)),0)+IF(AND($J17&lt;=BZ$4,$K17&gt;=CA$4,$K17&gt;BZ$4),NETWORKDAYS.INTL(BZ$4+1,(CA$4),1,(Holidays!$A$1:$A$248)),0))*$M17,"")</f>
        <v>0</v>
      </c>
      <c r="CB17" s="321">
        <f ca="1">IFERROR((IF(AND($J17&gt;CA$4,$J17&lt;=CB$4,$K17&lt;=CB$4),NETWORKDAYS.INTL($J17,$K17,1,(Holidays!$A$1:$A$248)),0)+IF(AND($J17&gt;CA$4,$J17&lt;=CB$4,$K17&gt;CB$4),NETWORKDAYS.INTL($J17,(CB$4),1,(Holidays!$A$1:$A$248)),0)+IF(AND($J17&lt;CA$4,$K17&lt;CB$4,$K17&gt;CA$4),NETWORKDAYS.INTL(CA$4+1,$K17,1,(Holidays!$A$1:$A$248)),0)+IF(AND($J17&lt;=CA$4,$K17&gt;=CB$4,$K17&gt;CA$4),NETWORKDAYS.INTL(CA$4+1,(CB$4),1,(Holidays!$A$1:$A$248)),0))*$M17,"")</f>
        <v>0</v>
      </c>
      <c r="CC17" s="190">
        <f ca="1">IFERROR((IF(AND($J17&gt;CB$4,$J17&lt;=CC$4,$K17&lt;=CC$4),NETWORKDAYS.INTL($J17,$K17,1,(Holidays!$A$1:$A$248)),0)+IF(AND($J17&gt;CB$4,$J17&lt;=CC$4,$K17&gt;CC$4),NETWORKDAYS.INTL($J17,(CC$4),1,(Holidays!$A$1:$A$248)),0)+IF(AND($J17&lt;CB$4,$K17&lt;CC$4,$K17&gt;CB$4),NETWORKDAYS.INTL(CB$4+1,$K17,1,(Holidays!$A$1:$A$248)),0)+IF(AND($J17&lt;=CB$4,$K17&gt;=CC$4,$K17&gt;CB$4),NETWORKDAYS.INTL(CB$4+1,(CC$4),1,(Holidays!$A$1:$A$248)),0))*$M17,"")</f>
        <v>0</v>
      </c>
      <c r="CD17" s="192">
        <f ca="1">IFERROR((IF(AND($J17&gt;CC$4,$J17&lt;=CD$4,$K17&lt;=CD$4),NETWORKDAYS.INTL($J17,$K17,1,(Holidays!$A$1:$A$248)),0)+IF(AND($J17&gt;CC$4,$J17&lt;=CD$4,$K17&gt;CD$4),NETWORKDAYS.INTL($J17,(CD$4),1,(Holidays!$A$1:$A$248)),0)+IF(AND($J17&lt;CC$4,$K17&lt;CD$4,$K17&gt;CC$4),NETWORKDAYS.INTL(CC$4+1,$K17,1,(Holidays!$A$1:$A$248)),0)+IF(AND($J17&lt;=CC$4,$K17&gt;=CD$4,$K17&gt;CC$4),NETWORKDAYS.INTL(CC$4+1,(CD$4),1,(Holidays!$A$1:$A$248)),0))*$M17,"")</f>
        <v>0</v>
      </c>
      <c r="CE17" s="321">
        <f ca="1">IFERROR((IF(AND($J17&gt;CD$4,$J17&lt;=CE$4,$K17&lt;=CE$4),NETWORKDAYS.INTL($J17,$K17,1,(Holidays!$A$1:$A$248)),0)+IF(AND($J17&gt;CD$4,$J17&lt;=CE$4,$K17&gt;CE$4),NETWORKDAYS.INTL($J17,(CE$4),1,(Holidays!$A$1:$A$248)),0)+IF(AND($J17&lt;CD$4,$K17&lt;CE$4,$K17&gt;CD$4),NETWORKDAYS.INTL(CD$4+1,$K17,1,(Holidays!$A$1:$A$248)),0)+IF(AND($J17&lt;=CD$4,$K17&gt;=CE$4,$K17&gt;CD$4),NETWORKDAYS.INTL(CD$4+1,(CE$4),1,(Holidays!$A$1:$A$248)),0))*$M17,"")</f>
        <v>0</v>
      </c>
      <c r="CF17" s="190">
        <f ca="1">IFERROR((IF(AND($J17&gt;CE$4,$J17&lt;=CF$4,$K17&lt;=CF$4),NETWORKDAYS.INTL($J17,$K17,1,(Holidays!$A$1:$A$248)),0)+IF(AND($J17&gt;CE$4,$J17&lt;=CF$4,$K17&gt;CF$4),NETWORKDAYS.INTL($J17,(CF$4),1,(Holidays!$A$1:$A$248)),0)+IF(AND($J17&lt;CE$4,$K17&lt;CF$4,$K17&gt;CE$4),NETWORKDAYS.INTL(CE$4+1,$K17,1,(Holidays!$A$1:$A$248)),0)+IF(AND($J17&lt;=CE$4,$K17&gt;=CF$4,$K17&gt;CE$4),NETWORKDAYS.INTL(CE$4+1,(CF$4),1,(Holidays!$A$1:$A$248)),0))*$M17,"")</f>
        <v>0</v>
      </c>
      <c r="CG17" s="192">
        <f ca="1">IFERROR((IF(AND($J17&gt;CF$4,$J17&lt;=CG$4,$K17&lt;=CG$4),NETWORKDAYS.INTL($J17,$K17,1,(Holidays!$A$1:$A$248)),0)+IF(AND($J17&gt;CF$4,$J17&lt;=CG$4,$K17&gt;CG$4),NETWORKDAYS.INTL($J17,(CG$4),1,(Holidays!$A$1:$A$248)),0)+IF(AND($J17&lt;CF$4,$K17&lt;CG$4,$K17&gt;CF$4),NETWORKDAYS.INTL(CF$4+1,$K17,1,(Holidays!$A$1:$A$248)),0)+IF(AND($J17&lt;=CF$4,$K17&gt;=CG$4,$K17&gt;CF$4),NETWORKDAYS.INTL(CF$4+1,(CG$4),1,(Holidays!$A$1:$A$248)),0))*$M17,"")</f>
        <v>0</v>
      </c>
      <c r="CH17" s="321">
        <f ca="1">IFERROR((IF(AND($J17&gt;CG$4,$J17&lt;=CH$4,$K17&lt;=CH$4),NETWORKDAYS.INTL($J17,$K17,1,(Holidays!$A$1:$A$248)),0)+IF(AND($J17&gt;CG$4,$J17&lt;=CH$4,$K17&gt;CH$4),NETWORKDAYS.INTL($J17,(CH$4),1,(Holidays!$A$1:$A$248)),0)+IF(AND($J17&lt;CG$4,$K17&lt;CH$4,$K17&gt;CG$4),NETWORKDAYS.INTL(CG$4+1,$K17,1,(Holidays!$A$1:$A$248)),0)+IF(AND($J17&lt;=CG$4,$K17&gt;=CH$4,$K17&gt;CG$4),NETWORKDAYS.INTL(CG$4+1,(CH$4),1,(Holidays!$A$1:$A$248)),0))*$M17,"")</f>
        <v>0</v>
      </c>
      <c r="CI17" s="190">
        <f ca="1">IFERROR((IF(AND($J17&gt;CH$4,$J17&lt;=CI$4,$K17&lt;=CI$4),NETWORKDAYS.INTL($J17,$K17,1,(Holidays!$A$1:$A$248)),0)+IF(AND($J17&gt;CH$4,$J17&lt;=CI$4,$K17&gt;CI$4),NETWORKDAYS.INTL($J17,(CI$4),1,(Holidays!$A$1:$A$248)),0)+IF(AND($J17&lt;CH$4,$K17&lt;CI$4,$K17&gt;CH$4),NETWORKDAYS.INTL(CH$4+1,$K17,1,(Holidays!$A$1:$A$248)),0)+IF(AND($J17&lt;=CH$4,$K17&gt;=CI$4,$K17&gt;CH$4),NETWORKDAYS.INTL(CH$4+1,(CI$4),1,(Holidays!$A$1:$A$248)),0))*$M17,"")</f>
        <v>0</v>
      </c>
      <c r="CJ17" s="192">
        <f ca="1">IFERROR((IF(AND($J17&gt;CI$4,$J17&lt;=CJ$4,$K17&lt;=CJ$4),NETWORKDAYS.INTL($J17,$K17,1,(Holidays!$A$1:$A$248)),0)+IF(AND($J17&gt;CI$4,$J17&lt;=CJ$4,$K17&gt;CJ$4),NETWORKDAYS.INTL($J17,(CJ$4),1,(Holidays!$A$1:$A$248)),0)+IF(AND($J17&lt;CI$4,$K17&lt;CJ$4,$K17&gt;CI$4),NETWORKDAYS.INTL(CI$4+1,$K17,1,(Holidays!$A$1:$A$248)),0)+IF(AND($J17&lt;=CI$4,$K17&gt;=CJ$4,$K17&gt;CI$4),NETWORKDAYS.INTL(CI$4+1,(CJ$4),1,(Holidays!$A$1:$A$248)),0))*$M17,"")</f>
        <v>0</v>
      </c>
      <c r="CK17" s="321">
        <f ca="1">IFERROR((IF(AND($J17&gt;CJ$4,$J17&lt;=CK$4,$K17&lt;=CK$4),NETWORKDAYS.INTL($J17,$K17,1,(Holidays!$A$1:$A$248)),0)+IF(AND($J17&gt;CJ$4,$J17&lt;=CK$4,$K17&gt;CK$4),NETWORKDAYS.INTL($J17,(CK$4),1,(Holidays!$A$1:$A$248)),0)+IF(AND($J17&lt;CJ$4,$K17&lt;CK$4,$K17&gt;CJ$4),NETWORKDAYS.INTL(CJ$4+1,$K17,1,(Holidays!$A$1:$A$248)),0)+IF(AND($J17&lt;=CJ$4,$K17&gt;=CK$4,$K17&gt;CJ$4),NETWORKDAYS.INTL(CJ$4+1,(CK$4),1,(Holidays!$A$1:$A$248)),0))*$M17,"")</f>
        <v>0</v>
      </c>
      <c r="CL17" s="190">
        <f ca="1">IFERROR((IF(AND($J17&gt;CK$4,$J17&lt;=CL$4,$K17&lt;=CL$4),NETWORKDAYS.INTL($J17,$K17,1,(Holidays!$A$1:$A$248)),0)+IF(AND($J17&gt;CK$4,$J17&lt;=CL$4,$K17&gt;CL$4),NETWORKDAYS.INTL($J17,(CL$4),1,(Holidays!$A$1:$A$248)),0)+IF(AND($J17&lt;CK$4,$K17&lt;CL$4,$K17&gt;CK$4),NETWORKDAYS.INTL(CK$4+1,$K17,1,(Holidays!$A$1:$A$248)),0)+IF(AND($J17&lt;=CK$4,$K17&gt;=CL$4,$K17&gt;CK$4),NETWORKDAYS.INTL(CK$4+1,(CL$4),1,(Holidays!$A$1:$A$248)),0))*$M17,"")</f>
        <v>0</v>
      </c>
      <c r="CM17" s="192">
        <f ca="1">IFERROR((IF(AND($J17&gt;CL$4,$J17&lt;=CM$4,$K17&lt;=CM$4),NETWORKDAYS.INTL($J17,$K17,1,(Holidays!$A$1:$A$248)),0)+IF(AND($J17&gt;CL$4,$J17&lt;=CM$4,$K17&gt;CM$4),NETWORKDAYS.INTL($J17,(CM$4),1,(Holidays!$A$1:$A$248)),0)+IF(AND($J17&lt;CL$4,$K17&lt;CM$4,$K17&gt;CL$4),NETWORKDAYS.INTL(CL$4+1,$K17,1,(Holidays!$A$1:$A$248)),0)+IF(AND($J17&lt;=CL$4,$K17&gt;=CM$4,$K17&gt;CL$4),NETWORKDAYS.INTL(CL$4+1,(CM$4),1,(Holidays!$A$1:$A$248)),0))*$M17,"")</f>
        <v>0</v>
      </c>
      <c r="CN17" s="321">
        <f ca="1">IFERROR((IF(AND($J17&gt;CM$4,$J17&lt;=CN$4,$K17&lt;=CN$4),NETWORKDAYS.INTL($J17,$K17,1,(Holidays!$A$1:$A$248)),0)+IF(AND($J17&gt;CM$4,$J17&lt;=CN$4,$K17&gt;CN$4),NETWORKDAYS.INTL($J17,(CN$4),1,(Holidays!$A$1:$A$248)),0)+IF(AND($J17&lt;CM$4,$K17&lt;CN$4,$K17&gt;CM$4),NETWORKDAYS.INTL(CM$4+1,$K17,1,(Holidays!$A$1:$A$248)),0)+IF(AND($J17&lt;=CM$4,$K17&gt;=CN$4,$K17&gt;CM$4),NETWORKDAYS.INTL(CM$4+1,(CN$4),1,(Holidays!$A$1:$A$248)),0))*$M17,"")</f>
        <v>0</v>
      </c>
      <c r="CO17" s="190">
        <f ca="1">IFERROR((IF(AND($J17&gt;CN$4,$J17&lt;=CO$4,$K17&lt;=CO$4),NETWORKDAYS.INTL($J17,$K17,1,(Holidays!$A$1:$A$248)),0)+IF(AND($J17&gt;CN$4,$J17&lt;=CO$4,$K17&gt;CO$4),NETWORKDAYS.INTL($J17,(CO$4),1,(Holidays!$A$1:$A$248)),0)+IF(AND($J17&lt;CN$4,$K17&lt;CO$4,$K17&gt;CN$4),NETWORKDAYS.INTL(CN$4+1,$K17,1,(Holidays!$A$1:$A$248)),0)+IF(AND($J17&lt;=CN$4,$K17&gt;=CO$4,$K17&gt;CN$4),NETWORKDAYS.INTL(CN$4+1,(CO$4),1,(Holidays!$A$1:$A$248)),0))*$M17,"")</f>
        <v>0</v>
      </c>
      <c r="CP17" s="192">
        <f ca="1">IFERROR((IF(AND($J17&gt;CO$4,$J17&lt;=CP$4,$K17&lt;=CP$4),NETWORKDAYS.INTL($J17,$K17,1,(Holidays!$A$1:$A$248)),0)+IF(AND($J17&gt;CO$4,$J17&lt;=CP$4,$K17&gt;CP$4),NETWORKDAYS.INTL($J17,(CP$4),1,(Holidays!$A$1:$A$248)),0)+IF(AND($J17&lt;CO$4,$K17&lt;CP$4,$K17&gt;CO$4),NETWORKDAYS.INTL(CO$4+1,$K17,1,(Holidays!$A$1:$A$248)),0)+IF(AND($J17&lt;=CO$4,$K17&gt;=CP$4,$K17&gt;CO$4),NETWORKDAYS.INTL(CO$4+1,(CP$4),1,(Holidays!$A$1:$A$248)),0))*$M17,"")</f>
        <v>0</v>
      </c>
      <c r="CQ17" s="321">
        <f ca="1">IFERROR((IF(AND($J17&gt;CP$4,$J17&lt;=CQ$4,$K17&lt;=CQ$4),NETWORKDAYS.INTL($J17,$K17,1,(Holidays!$A$1:$A$248)),0)+IF(AND($J17&gt;CP$4,$J17&lt;=CQ$4,$K17&gt;CQ$4),NETWORKDAYS.INTL($J17,(CQ$4),1,(Holidays!$A$1:$A$248)),0)+IF(AND($J17&lt;CP$4,$K17&lt;CQ$4,$K17&gt;CP$4),NETWORKDAYS.INTL(CP$4+1,$K17,1,(Holidays!$A$1:$A$248)),0)+IF(AND($J17&lt;=CP$4,$K17&gt;=CQ$4,$K17&gt;CP$4),NETWORKDAYS.INTL(CP$4+1,(CQ$4),1,(Holidays!$A$1:$A$248)),0))*$M17,"")</f>
        <v>0</v>
      </c>
      <c r="CR17" s="190">
        <f ca="1">IFERROR((IF(AND($J17&gt;CQ$4,$J17&lt;=CR$4,$K17&lt;=CR$4),NETWORKDAYS.INTL($J17,$K17,1,(Holidays!$A$1:$A$248)),0)+IF(AND($J17&gt;CQ$4,$J17&lt;=CR$4,$K17&gt;CR$4),NETWORKDAYS.INTL($J17,(CR$4),1,(Holidays!$A$1:$A$248)),0)+IF(AND($J17&lt;CQ$4,$K17&lt;CR$4,$K17&gt;CQ$4),NETWORKDAYS.INTL(CQ$4+1,$K17,1,(Holidays!$A$1:$A$248)),0)+IF(AND($J17&lt;=CQ$4,$K17&gt;=CR$4,$K17&gt;CQ$4),NETWORKDAYS.INTL(CQ$4+1,(CR$4),1,(Holidays!$A$1:$A$248)),0))*$M17,"")</f>
        <v>0</v>
      </c>
      <c r="CS17" s="192">
        <f ca="1">IFERROR((IF(AND($J17&gt;CR$4,$J17&lt;=CS$4,$K17&lt;=CS$4),NETWORKDAYS.INTL($J17,$K17,1,(Holidays!$A$1:$A$248)),0)+IF(AND($J17&gt;CR$4,$J17&lt;=CS$4,$K17&gt;CS$4),NETWORKDAYS.INTL($J17,(CS$4),1,(Holidays!$A$1:$A$248)),0)+IF(AND($J17&lt;CR$4,$K17&lt;CS$4,$K17&gt;CR$4),NETWORKDAYS.INTL(CR$4+1,$K17,1,(Holidays!$A$1:$A$248)),0)+IF(AND($J17&lt;=CR$4,$K17&gt;=CS$4,$K17&gt;CR$4),NETWORKDAYS.INTL(CR$4+1,(CS$4),1,(Holidays!$A$1:$A$248)),0))*$M17,"")</f>
        <v>0</v>
      </c>
      <c r="CT17" s="321">
        <f ca="1">IFERROR((IF(AND($J17&gt;CS$4,$J17&lt;=CT$4,$K17&lt;=CT$4),NETWORKDAYS.INTL($J17,$K17,1,(Holidays!$A$1:$A$248)),0)+IF(AND($J17&gt;CS$4,$J17&lt;=CT$4,$K17&gt;CT$4),NETWORKDAYS.INTL($J17,(CT$4),1,(Holidays!$A$1:$A$248)),0)+IF(AND($J17&lt;CS$4,$K17&lt;CT$4,$K17&gt;CS$4),NETWORKDAYS.INTL(CS$4+1,$K17,1,(Holidays!$A$1:$A$248)),0)+IF(AND($J17&lt;=CS$4,$K17&gt;=CT$4,$K17&gt;CS$4),NETWORKDAYS.INTL(CS$4+1,(CT$4),1,(Holidays!$A$1:$A$248)),0))*$M17,"")</f>
        <v>0</v>
      </c>
      <c r="CU17" s="190">
        <f ca="1">IFERROR((IF(AND($J17&gt;CT$4,$J17&lt;=CU$4,$K17&lt;=CU$4),NETWORKDAYS.INTL($J17,$K17,1,(Holidays!$A$1:$A$248)),0)+IF(AND($J17&gt;CT$4,$J17&lt;=CU$4,$K17&gt;CU$4),NETWORKDAYS.INTL($J17,(CU$4),1,(Holidays!$A$1:$A$248)),0)+IF(AND($J17&lt;CT$4,$K17&lt;CU$4,$K17&gt;CT$4),NETWORKDAYS.INTL(CT$4+1,$K17,1,(Holidays!$A$1:$A$248)),0)+IF(AND($J17&lt;=CT$4,$K17&gt;=CU$4,$K17&gt;CT$4),NETWORKDAYS.INTL(CT$4+1,(CU$4),1,(Holidays!$A$1:$A$248)),0))*$M17,"")</f>
        <v>0</v>
      </c>
      <c r="CV17" s="192">
        <f ca="1">IFERROR((IF(AND($J17&gt;CU$4,$J17&lt;=CV$4,$K17&lt;=CV$4),NETWORKDAYS.INTL($J17,$K17,1,(Holidays!$A$1:$A$248)),0)+IF(AND($J17&gt;CU$4,$J17&lt;=CV$4,$K17&gt;CV$4),NETWORKDAYS.INTL($J17,(CV$4),1,(Holidays!$A$1:$A$248)),0)+IF(AND($J17&lt;CU$4,$K17&lt;CV$4,$K17&gt;CU$4),NETWORKDAYS.INTL(CU$4+1,$K17,1,(Holidays!$A$1:$A$248)),0)+IF(AND($J17&lt;=CU$4,$K17&gt;=CV$4,$K17&gt;CU$4),NETWORKDAYS.INTL(CU$4+1,(CV$4),1,(Holidays!$A$1:$A$248)),0))*$M17,"")</f>
        <v>0</v>
      </c>
      <c r="CW17" s="321">
        <f ca="1">IFERROR((IF(AND($J17&gt;CV$4,$J17&lt;=CW$4,$K17&lt;=CW$4),NETWORKDAYS.INTL($J17,$K17,1,(Holidays!$A$1:$A$248)),0)+IF(AND($J17&gt;CV$4,$J17&lt;=CW$4,$K17&gt;CW$4),NETWORKDAYS.INTL($J17,(CW$4),1,(Holidays!$A$1:$A$248)),0)+IF(AND($J17&lt;CV$4,$K17&lt;CW$4,$K17&gt;CV$4),NETWORKDAYS.INTL(CV$4+1,$K17,1,(Holidays!$A$1:$A$248)),0)+IF(AND($J17&lt;=CV$4,$K17&gt;=CW$4,$K17&gt;CV$4),NETWORKDAYS.INTL(CV$4+1,(CW$4),1,(Holidays!$A$1:$A$248)),0))*$M17,"")</f>
        <v>0</v>
      </c>
      <c r="CX17" s="324">
        <f ca="1">IFERROR((IF(AND($J17&gt;CW$4,$J17&lt;=CX$4,$K17&lt;=CX$4),NETWORKDAYS.INTL($J17,$K17,1,(Holidays!$A$1:$A$248)),0)+IF(AND($J17&gt;CW$4,$J17&lt;=CX$4,$K17&gt;CX$4),NETWORKDAYS.INTL($J17,(CX$4),1,(Holidays!$A$1:$A$248)),0)+IF(AND($J17&lt;CW$4,$K17&lt;CX$4,$K17&gt;CW$4),NETWORKDAYS.INTL(CW$4+1,$K17,1,(Holidays!$A$1:$A$248)),0)+IF(AND($J17&lt;=CW$4,$K17&gt;=CX$4,$K17&gt;CW$4),NETWORKDAYS.INTL(CW$4+1,(CX$4),1,(Holidays!$A$1:$A$248)),0))*$M17,"")</f>
        <v>0</v>
      </c>
    </row>
    <row r="18" spans="2:102" ht="15" customHeight="1" outlineLevel="1">
      <c r="B18" s="59" t="str">
        <f t="array" ref="B18">IFERROR(INDEX('A-2_MH Distribution'!$B$1:$B$15014,SMALL(IF('A-2_MH Distribution'!$L$8:$L$63&lt;&gt;0,ROW('A-2_MH Distribution'!$B$8:$B$63)),ROW(A12)),1),"")</f>
        <v>A.12</v>
      </c>
      <c r="C18" s="458" t="str">
        <f ca="1">IFERROR(VLOOKUP(B18,OFFSET('A-1_MH Estimation'!$B$7,0,0,MATCH("Subtotal LOE",'A-1_MH Estimation'!B:B,0)-7,2),2,0),"")</f>
        <v>Check Connections of Slip On Flange</v>
      </c>
      <c r="D18" s="466">
        <f ca="1">IFERROR(VLOOKUP(B18,OFFSET('A-1_MH Estimation'!$B$7,0,0,MATCH("Subtotal LOE",'A-1_MH Estimation'!B:B,0)-7,4),4,0),"")</f>
        <v>1</v>
      </c>
      <c r="E18" s="466" t="str">
        <f ca="1">IFERROR(VLOOKUP(B18,OFFSET('A-1_MH Estimation'!$B$7,0,0,MATCH("Subtotal LOE",'A-1_MH Estimation'!B:B,0)-7,3),3,0),"")</f>
        <v>template</v>
      </c>
      <c r="F18" s="462">
        <f>IFERROR(VLOOKUP($B18,'A-2_MH Distribution'!$B$6:$O$16314,3,0)*VLOOKUP($B18,'A-2_MH Distribution'!$B$6:$O$16314,VLOOKUP(G18,SoftwareList,6,0),0)*IFERROR((--(VLOOKUP($B18,'A-2_MH Distribution'!$B$6:$O$16314,VLOOKUP(G18,SoftwareList,8,0),0)=0)+VLOOKUP($B18,'A-2_MH Distribution'!$B$6:$O$16314,VLOOKUP(G18,SoftwareList,8,0),0)),1),0)</f>
        <v>12.25</v>
      </c>
      <c r="G18" s="403" t="str">
        <f t="shared" si="57"/>
        <v>PDMS/E3D</v>
      </c>
      <c r="H18" s="454"/>
      <c r="I18" s="455"/>
      <c r="J18" s="351">
        <f ca="1">IFERROR(INDEX(Activities,MATCH($B18,'A-2_MH Distribution'!B:B,0),MATCH("Start Date",'A-2_MH Distribution'!$A$4:S$4,0))+H18,0)</f>
        <v>44498</v>
      </c>
      <c r="K18" s="352">
        <f ca="1">IFERROR(INDEX(Activities,MATCH($B18,'A-2_MH Distribution'!B:B,0),MATCH("Finish Date",'A-2_MH Distribution'!$A$4:S$4,0))+I18,0)</f>
        <v>44508</v>
      </c>
      <c r="L18" s="170">
        <f ca="1">NETWORKDAYS.INTL(J18,K18,1,Holidays!$A$1:$A$248)</f>
        <v>6</v>
      </c>
      <c r="M18" s="62">
        <f t="shared" ca="1" si="56"/>
        <v>2.0416666666666665</v>
      </c>
      <c r="O18" s="253">
        <f ca="1">SUM($P18:CX18)</f>
        <v>12.249999999999998</v>
      </c>
      <c r="P18" s="320"/>
      <c r="Q18" s="321">
        <f ca="1">IFERROR((IF(AND($J18&gt;P$4,$J18&lt;=Q$4,$K18&lt;=Q$4),NETWORKDAYS.INTL($J18,$K18,1,(Holidays!$A$1:$A$248)),0)+IF(AND($J18&gt;P$4,$J18&lt;=Q$4,$K18&gt;Q$4),NETWORKDAYS.INTL($J18,(Q$4),1,(Holidays!$A$1:$A$248)),0)+IF(AND($J18&lt;P$4,$K18&lt;Q$4,$K18&gt;P$4),NETWORKDAYS.INTL(P$4+1,$K18,1,(Holidays!$A$1:$A$248)),0)+IF(AND($J18&lt;=P$4,$K18&gt;=Q$4,$K18&gt;P$4),NETWORKDAYS.INTL(P$4+1,(Q$4),1,(Holidays!$A$1:$A$248)),0))*$M18,"")</f>
        <v>0</v>
      </c>
      <c r="R18" s="190">
        <f ca="1">IFERROR((IF(AND($J18&gt;Q$4,$J18&lt;=R$4,$K18&lt;=R$4),NETWORKDAYS.INTL($J18,$K18,1,(Holidays!$A$1:$A$248)),0)+IF(AND($J18&gt;Q$4,$J18&lt;=R$4,$K18&gt;R$4),NETWORKDAYS.INTL($J18,(R$4),1,(Holidays!$A$1:$A$248)),0)+IF(AND($J18&lt;Q$4,$K18&lt;R$4,$K18&gt;Q$4),NETWORKDAYS.INTL(Q$4+1,$K18,1,(Holidays!$A$1:$A$248)),0)+IF(AND($J18&lt;=Q$4,$K18&gt;=R$4,$K18&gt;Q$4),NETWORKDAYS.INTL(Q$4+1,(R$4),1,(Holidays!$A$1:$A$248)),0))*$M18,"")</f>
        <v>0</v>
      </c>
      <c r="S18" s="192">
        <f ca="1">IFERROR((IF(AND($J18&gt;R$4,$J18&lt;=S$4,$K18&lt;=S$4),NETWORKDAYS.INTL($J18,$K18,1,(Holidays!$A$1:$A$248)),0)+IF(AND($J18&gt;R$4,$J18&lt;=S$4,$K18&gt;S$4),NETWORKDAYS.INTL($J18,(S$4),1,(Holidays!$A$1:$A$248)),0)+IF(AND($J18&lt;R$4,$K18&lt;S$4,$K18&gt;R$4),NETWORKDAYS.INTL(R$4+1,$K18,1,(Holidays!$A$1:$A$248)),0)+IF(AND($J18&lt;=R$4,$K18&gt;=S$4,$K18&gt;R$4),NETWORKDAYS.INTL(R$4+1,(S$4),1,(Holidays!$A$1:$A$248)),0))*$M18,"")</f>
        <v>0</v>
      </c>
      <c r="T18" s="321">
        <f ca="1">IFERROR((IF(AND($J18&gt;S$4,$J18&lt;=T$4,$K18&lt;=T$4),NETWORKDAYS.INTL($J18,$K18,1,(Holidays!$A$1:$A$248)),0)+IF(AND($J18&gt;S$4,$J18&lt;=T$4,$K18&gt;T$4),NETWORKDAYS.INTL($J18,(T$4),1,(Holidays!$A$1:$A$248)),0)+IF(AND($J18&lt;S$4,$K18&lt;T$4,$K18&gt;S$4),NETWORKDAYS.INTL(S$4+1,$K18,1,(Holidays!$A$1:$A$248)),0)+IF(AND($J18&lt;=S$4,$K18&gt;=T$4,$K18&gt;S$4),NETWORKDAYS.INTL(S$4+1,(T$4),1,(Holidays!$A$1:$A$248)),0))*$M18,"")</f>
        <v>0</v>
      </c>
      <c r="U18" s="190">
        <f ca="1">IFERROR((IF(AND($J18&gt;T$4,$J18&lt;=U$4,$K18&lt;=U$4),NETWORKDAYS.INTL($J18,$K18,1,(Holidays!$A$1:$A$248)),0)+IF(AND($J18&gt;T$4,$J18&lt;=U$4,$K18&gt;U$4),NETWORKDAYS.INTL($J18,(U$4),1,(Holidays!$A$1:$A$248)),0)+IF(AND($J18&lt;T$4,$K18&lt;U$4,$K18&gt;T$4),NETWORKDAYS.INTL(T$4+1,$K18,1,(Holidays!$A$1:$A$248)),0)+IF(AND($J18&lt;=T$4,$K18&gt;=U$4,$K18&gt;T$4),NETWORKDAYS.INTL(T$4+1,(U$4),1,(Holidays!$A$1:$A$248)),0))*$M18,"")</f>
        <v>2.0416666666666665</v>
      </c>
      <c r="V18" s="192">
        <f ca="1">IFERROR((IF(AND($J18&gt;U$4,$J18&lt;=V$4,$K18&lt;=V$4),NETWORKDAYS.INTL($J18,$K18,1,(Holidays!$A$1:$A$248)),0)+IF(AND($J18&gt;U$4,$J18&lt;=V$4,$K18&gt;V$4),NETWORKDAYS.INTL($J18,(V$4),1,(Holidays!$A$1:$A$248)),0)+IF(AND($J18&lt;U$4,$K18&lt;V$4,$K18&gt;U$4),NETWORKDAYS.INTL(U$4+1,$K18,1,(Holidays!$A$1:$A$248)),0)+IF(AND($J18&lt;=U$4,$K18&gt;=V$4,$K18&gt;U$4),NETWORKDAYS.INTL(U$4+1,(V$4),1,(Holidays!$A$1:$A$248)),0))*$M18,"")</f>
        <v>10.208333333333332</v>
      </c>
      <c r="W18" s="321">
        <f ca="1">IFERROR((IF(AND($J18&gt;V$4,$J18&lt;=W$4,$K18&lt;=W$4),NETWORKDAYS.INTL($J18,$K18,1,(Holidays!$A$1:$A$248)),0)+IF(AND($J18&gt;V$4,$J18&lt;=W$4,$K18&gt;W$4),NETWORKDAYS.INTL($J18,(W$4),1,(Holidays!$A$1:$A$248)),0)+IF(AND($J18&lt;V$4,$K18&lt;W$4,$K18&gt;V$4),NETWORKDAYS.INTL(V$4+1,$K18,1,(Holidays!$A$1:$A$248)),0)+IF(AND($J18&lt;=V$4,$K18&gt;=W$4,$K18&gt;V$4),NETWORKDAYS.INTL(V$4+1,(W$4),1,(Holidays!$A$1:$A$248)),0))*$M18,"")</f>
        <v>0</v>
      </c>
      <c r="X18" s="190">
        <f ca="1">IFERROR((IF(AND($J18&gt;W$4,$J18&lt;=X$4,$K18&lt;=X$4),NETWORKDAYS.INTL($J18,$K18,1,(Holidays!$A$1:$A$248)),0)+IF(AND($J18&gt;W$4,$J18&lt;=X$4,$K18&gt;X$4),NETWORKDAYS.INTL($J18,(X$4),1,(Holidays!$A$1:$A$248)),0)+IF(AND($J18&lt;W$4,$K18&lt;X$4,$K18&gt;W$4),NETWORKDAYS.INTL(W$4+1,$K18,1,(Holidays!$A$1:$A$248)),0)+IF(AND($J18&lt;=W$4,$K18&gt;=X$4,$K18&gt;W$4),NETWORKDAYS.INTL(W$4+1,(X$4),1,(Holidays!$A$1:$A$248)),0))*$M18,"")</f>
        <v>0</v>
      </c>
      <c r="Y18" s="192">
        <f ca="1">IFERROR((IF(AND($J18&gt;X$4,$J18&lt;=Y$4,$K18&lt;=Y$4),NETWORKDAYS.INTL($J18,$K18,1,(Holidays!$A$1:$A$248)),0)+IF(AND($J18&gt;X$4,$J18&lt;=Y$4,$K18&gt;Y$4),NETWORKDAYS.INTL($J18,(Y$4),1,(Holidays!$A$1:$A$248)),0)+IF(AND($J18&lt;X$4,$K18&lt;Y$4,$K18&gt;X$4),NETWORKDAYS.INTL(X$4+1,$K18,1,(Holidays!$A$1:$A$248)),0)+IF(AND($J18&lt;=X$4,$K18&gt;=Y$4,$K18&gt;X$4),NETWORKDAYS.INTL(X$4+1,(Y$4),1,(Holidays!$A$1:$A$248)),0))*$M18,"")</f>
        <v>0</v>
      </c>
      <c r="Z18" s="321">
        <f ca="1">IFERROR((IF(AND($J18&gt;Y$4,$J18&lt;=Z$4,$K18&lt;=Z$4),NETWORKDAYS.INTL($J18,$K18,1,(Holidays!$A$1:$A$248)),0)+IF(AND($J18&gt;Y$4,$J18&lt;=Z$4,$K18&gt;Z$4),NETWORKDAYS.INTL($J18,(Z$4),1,(Holidays!$A$1:$A$248)),0)+IF(AND($J18&lt;Y$4,$K18&lt;Z$4,$K18&gt;Y$4),NETWORKDAYS.INTL(Y$4+1,$K18,1,(Holidays!$A$1:$A$248)),0)+IF(AND($J18&lt;=Y$4,$K18&gt;=Z$4,$K18&gt;Y$4),NETWORKDAYS.INTL(Y$4+1,(Z$4),1,(Holidays!$A$1:$A$248)),0))*$M18,"")</f>
        <v>0</v>
      </c>
      <c r="AA18" s="190">
        <f ca="1">IFERROR((IF(AND($J18&gt;Z$4,$J18&lt;=AA$4,$K18&lt;=AA$4),NETWORKDAYS.INTL($J18,$K18,1,(Holidays!$A$1:$A$248)),0)+IF(AND($J18&gt;Z$4,$J18&lt;=AA$4,$K18&gt;AA$4),NETWORKDAYS.INTL($J18,(AA$4),1,(Holidays!$A$1:$A$248)),0)+IF(AND($J18&lt;Z$4,$K18&lt;AA$4,$K18&gt;Z$4),NETWORKDAYS.INTL(Z$4+1,$K18,1,(Holidays!$A$1:$A$248)),0)+IF(AND($J18&lt;=Z$4,$K18&gt;=AA$4,$K18&gt;Z$4),NETWORKDAYS.INTL(Z$4+1,(AA$4),1,(Holidays!$A$1:$A$248)),0))*$M18,"")</f>
        <v>0</v>
      </c>
      <c r="AB18" s="192">
        <f ca="1">IFERROR((IF(AND($J18&gt;AA$4,$J18&lt;=AB$4,$K18&lt;=AB$4),NETWORKDAYS.INTL($J18,$K18,1,(Holidays!$A$1:$A$248)),0)+IF(AND($J18&gt;AA$4,$J18&lt;=AB$4,$K18&gt;AB$4),NETWORKDAYS.INTL($J18,(AB$4),1,(Holidays!$A$1:$A$248)),0)+IF(AND($J18&lt;AA$4,$K18&lt;AB$4,$K18&gt;AA$4),NETWORKDAYS.INTL(AA$4+1,$K18,1,(Holidays!$A$1:$A$248)),0)+IF(AND($J18&lt;=AA$4,$K18&gt;=AB$4,$K18&gt;AA$4),NETWORKDAYS.INTL(AA$4+1,(AB$4),1,(Holidays!$A$1:$A$248)),0))*$M18,"")</f>
        <v>0</v>
      </c>
      <c r="AC18" s="321">
        <f ca="1">IFERROR((IF(AND($J18&gt;AB$4,$J18&lt;=AC$4,$K18&lt;=AC$4),NETWORKDAYS.INTL($J18,$K18,1,(Holidays!$A$1:$A$248)),0)+IF(AND($J18&gt;AB$4,$J18&lt;=AC$4,$K18&gt;AC$4),NETWORKDAYS.INTL($J18,(AC$4),1,(Holidays!$A$1:$A$248)),0)+IF(AND($J18&lt;AB$4,$K18&lt;AC$4,$K18&gt;AB$4),NETWORKDAYS.INTL(AB$4+1,$K18,1,(Holidays!$A$1:$A$248)),0)+IF(AND($J18&lt;=AB$4,$K18&gt;=AC$4,$K18&gt;AB$4),NETWORKDAYS.INTL(AB$4+1,(AC$4),1,(Holidays!$A$1:$A$248)),0))*$M18,"")</f>
        <v>0</v>
      </c>
      <c r="AD18" s="190">
        <f ca="1">IFERROR((IF(AND($J18&gt;AC$4,$J18&lt;=AD$4,$K18&lt;=AD$4),NETWORKDAYS.INTL($J18,$K18,1,(Holidays!$A$1:$A$248)),0)+IF(AND($J18&gt;AC$4,$J18&lt;=AD$4,$K18&gt;AD$4),NETWORKDAYS.INTL($J18,(AD$4),1,(Holidays!$A$1:$A$248)),0)+IF(AND($J18&lt;AC$4,$K18&lt;AD$4,$K18&gt;AC$4),NETWORKDAYS.INTL(AC$4+1,$K18,1,(Holidays!$A$1:$A$248)),0)+IF(AND($J18&lt;=AC$4,$K18&gt;=AD$4,$K18&gt;AC$4),NETWORKDAYS.INTL(AC$4+1,(AD$4),1,(Holidays!$A$1:$A$248)),0))*$M18,"")</f>
        <v>0</v>
      </c>
      <c r="AE18" s="192">
        <f ca="1">IFERROR((IF(AND($J18&gt;AD$4,$J18&lt;=AE$4,$K18&lt;=AE$4),NETWORKDAYS.INTL($J18,$K18,1,(Holidays!$A$1:$A$248)),0)+IF(AND($J18&gt;AD$4,$J18&lt;=AE$4,$K18&gt;AE$4),NETWORKDAYS.INTL($J18,(AE$4),1,(Holidays!$A$1:$A$248)),0)+IF(AND($J18&lt;AD$4,$K18&lt;AE$4,$K18&gt;AD$4),NETWORKDAYS.INTL(AD$4+1,$K18,1,(Holidays!$A$1:$A$248)),0)+IF(AND($J18&lt;=AD$4,$K18&gt;=AE$4,$K18&gt;AD$4),NETWORKDAYS.INTL(AD$4+1,(AE$4),1,(Holidays!$A$1:$A$248)),0))*$M18,"")</f>
        <v>0</v>
      </c>
      <c r="AF18" s="321">
        <f ca="1">IFERROR((IF(AND($J18&gt;AE$4,$J18&lt;=AF$4,$K18&lt;=AF$4),NETWORKDAYS.INTL($J18,$K18,1,(Holidays!$A$1:$A$248)),0)+IF(AND($J18&gt;AE$4,$J18&lt;=AF$4,$K18&gt;AF$4),NETWORKDAYS.INTL($J18,(AF$4),1,(Holidays!$A$1:$A$248)),0)+IF(AND($J18&lt;AE$4,$K18&lt;AF$4,$K18&gt;AE$4),NETWORKDAYS.INTL(AE$4+1,$K18,1,(Holidays!$A$1:$A$248)),0)+IF(AND($J18&lt;=AE$4,$K18&gt;=AF$4,$K18&gt;AE$4),NETWORKDAYS.INTL(AE$4+1,(AF$4),1,(Holidays!$A$1:$A$248)),0))*$M18,"")</f>
        <v>0</v>
      </c>
      <c r="AG18" s="190">
        <f ca="1">IFERROR((IF(AND($J18&gt;AF$4,$J18&lt;=AG$4,$K18&lt;=AG$4),NETWORKDAYS.INTL($J18,$K18,1,(Holidays!$A$1:$A$248)),0)+IF(AND($J18&gt;AF$4,$J18&lt;=AG$4,$K18&gt;AG$4),NETWORKDAYS.INTL($J18,(AG$4),1,(Holidays!$A$1:$A$248)),0)+IF(AND($J18&lt;AF$4,$K18&lt;AG$4,$K18&gt;AF$4),NETWORKDAYS.INTL(AF$4+1,$K18,1,(Holidays!$A$1:$A$248)),0)+IF(AND($J18&lt;=AF$4,$K18&gt;=AG$4,$K18&gt;AF$4),NETWORKDAYS.INTL(AF$4+1,(AG$4),1,(Holidays!$A$1:$A$248)),0))*$M18,"")</f>
        <v>0</v>
      </c>
      <c r="AH18" s="192">
        <f ca="1">IFERROR((IF(AND($J18&gt;AG$4,$J18&lt;=AH$4,$K18&lt;=AH$4),NETWORKDAYS.INTL($J18,$K18,1,(Holidays!$A$1:$A$248)),0)+IF(AND($J18&gt;AG$4,$J18&lt;=AH$4,$K18&gt;AH$4),NETWORKDAYS.INTL($J18,(AH$4),1,(Holidays!$A$1:$A$248)),0)+IF(AND($J18&lt;AG$4,$K18&lt;AH$4,$K18&gt;AG$4),NETWORKDAYS.INTL(AG$4+1,$K18,1,(Holidays!$A$1:$A$248)),0)+IF(AND($J18&lt;=AG$4,$K18&gt;=AH$4,$K18&gt;AG$4),NETWORKDAYS.INTL(AG$4+1,(AH$4),1,(Holidays!$A$1:$A$248)),0))*$M18,"")</f>
        <v>0</v>
      </c>
      <c r="AI18" s="321">
        <f ca="1">IFERROR((IF(AND($J18&gt;AH$4,$J18&lt;=AI$4,$K18&lt;=AI$4),NETWORKDAYS.INTL($J18,$K18,1,(Holidays!$A$1:$A$248)),0)+IF(AND($J18&gt;AH$4,$J18&lt;=AI$4,$K18&gt;AI$4),NETWORKDAYS.INTL($J18,(AI$4),1,(Holidays!$A$1:$A$248)),0)+IF(AND($J18&lt;AH$4,$K18&lt;AI$4,$K18&gt;AH$4),NETWORKDAYS.INTL(AH$4+1,$K18,1,(Holidays!$A$1:$A$248)),0)+IF(AND($J18&lt;=AH$4,$K18&gt;=AI$4,$K18&gt;AH$4),NETWORKDAYS.INTL(AH$4+1,(AI$4),1,(Holidays!$A$1:$A$248)),0))*$M18,"")</f>
        <v>0</v>
      </c>
      <c r="AJ18" s="190">
        <f ca="1">IFERROR((IF(AND($J18&gt;AI$4,$J18&lt;=AJ$4,$K18&lt;=AJ$4),NETWORKDAYS.INTL($J18,$K18,1,(Holidays!$A$1:$A$248)),0)+IF(AND($J18&gt;AI$4,$J18&lt;=AJ$4,$K18&gt;AJ$4),NETWORKDAYS.INTL($J18,(AJ$4),1,(Holidays!$A$1:$A$248)),0)+IF(AND($J18&lt;AI$4,$K18&lt;AJ$4,$K18&gt;AI$4),NETWORKDAYS.INTL(AI$4+1,$K18,1,(Holidays!$A$1:$A$248)),0)+IF(AND($J18&lt;=AI$4,$K18&gt;=AJ$4,$K18&gt;AI$4),NETWORKDAYS.INTL(AI$4+1,(AJ$4),1,(Holidays!$A$1:$A$248)),0))*$M18,"")</f>
        <v>0</v>
      </c>
      <c r="AK18" s="192">
        <f ca="1">IFERROR((IF(AND($J18&gt;AJ$4,$J18&lt;=AK$4,$K18&lt;=AK$4),NETWORKDAYS.INTL($J18,$K18,1,(Holidays!$A$1:$A$248)),0)+IF(AND($J18&gt;AJ$4,$J18&lt;=AK$4,$K18&gt;AK$4),NETWORKDAYS.INTL($J18,(AK$4),1,(Holidays!$A$1:$A$248)),0)+IF(AND($J18&lt;AJ$4,$K18&lt;AK$4,$K18&gt;AJ$4),NETWORKDAYS.INTL(AJ$4+1,$K18,1,(Holidays!$A$1:$A$248)),0)+IF(AND($J18&lt;=AJ$4,$K18&gt;=AK$4,$K18&gt;AJ$4),NETWORKDAYS.INTL(AJ$4+1,(AK$4),1,(Holidays!$A$1:$A$248)),0))*$M18,"")</f>
        <v>0</v>
      </c>
      <c r="AL18" s="321">
        <f ca="1">IFERROR((IF(AND($J18&gt;AK$4,$J18&lt;=AL$4,$K18&lt;=AL$4),NETWORKDAYS.INTL($J18,$K18,1,(Holidays!$A$1:$A$248)),0)+IF(AND($J18&gt;AK$4,$J18&lt;=AL$4,$K18&gt;AL$4),NETWORKDAYS.INTL($J18,(AL$4),1,(Holidays!$A$1:$A$248)),0)+IF(AND($J18&lt;AK$4,$K18&lt;AL$4,$K18&gt;AK$4),NETWORKDAYS.INTL(AK$4+1,$K18,1,(Holidays!$A$1:$A$248)),0)+IF(AND($J18&lt;=AK$4,$K18&gt;=AL$4,$K18&gt;AK$4),NETWORKDAYS.INTL(AK$4+1,(AL$4),1,(Holidays!$A$1:$A$248)),0))*$M18,"")</f>
        <v>0</v>
      </c>
      <c r="AM18" s="190">
        <f ca="1">IFERROR((IF(AND($J18&gt;AL$4,$J18&lt;=AM$4,$K18&lt;=AM$4),NETWORKDAYS.INTL($J18,$K18,1,(Holidays!$A$1:$A$248)),0)+IF(AND($J18&gt;AL$4,$J18&lt;=AM$4,$K18&gt;AM$4),NETWORKDAYS.INTL($J18,(AM$4),1,(Holidays!$A$1:$A$248)),0)+IF(AND($J18&lt;AL$4,$K18&lt;AM$4,$K18&gt;AL$4),NETWORKDAYS.INTL(AL$4+1,$K18,1,(Holidays!$A$1:$A$248)),0)+IF(AND($J18&lt;=AL$4,$K18&gt;=AM$4,$K18&gt;AL$4),NETWORKDAYS.INTL(AL$4+1,(AM$4),1,(Holidays!$A$1:$A$248)),0))*$M18,"")</f>
        <v>0</v>
      </c>
      <c r="AN18" s="192">
        <f ca="1">IFERROR((IF(AND($J18&gt;AM$4,$J18&lt;=AN$4,$K18&lt;=AN$4),NETWORKDAYS.INTL($J18,$K18,1,(Holidays!$A$1:$A$248)),0)+IF(AND($J18&gt;AM$4,$J18&lt;=AN$4,$K18&gt;AN$4),NETWORKDAYS.INTL($J18,(AN$4),1,(Holidays!$A$1:$A$248)),0)+IF(AND($J18&lt;AM$4,$K18&lt;AN$4,$K18&gt;AM$4),NETWORKDAYS.INTL(AM$4+1,$K18,1,(Holidays!$A$1:$A$248)),0)+IF(AND($J18&lt;=AM$4,$K18&gt;=AN$4,$K18&gt;AM$4),NETWORKDAYS.INTL(AM$4+1,(AN$4),1,(Holidays!$A$1:$A$248)),0))*$M18,"")</f>
        <v>0</v>
      </c>
      <c r="AO18" s="321">
        <f ca="1">IFERROR((IF(AND($J18&gt;AN$4,$J18&lt;=AO$4,$K18&lt;=AO$4),NETWORKDAYS.INTL($J18,$K18,1,(Holidays!$A$1:$A$248)),0)+IF(AND($J18&gt;AN$4,$J18&lt;=AO$4,$K18&gt;AO$4),NETWORKDAYS.INTL($J18,(AO$4),1,(Holidays!$A$1:$A$248)),0)+IF(AND($J18&lt;AN$4,$K18&lt;AO$4,$K18&gt;AN$4),NETWORKDAYS.INTL(AN$4+1,$K18,1,(Holidays!$A$1:$A$248)),0)+IF(AND($J18&lt;=AN$4,$K18&gt;=AO$4,$K18&gt;AN$4),NETWORKDAYS.INTL(AN$4+1,(AO$4),1,(Holidays!$A$1:$A$248)),0))*$M18,"")</f>
        <v>0</v>
      </c>
      <c r="AP18" s="190">
        <f ca="1">IFERROR((IF(AND($J18&gt;AO$4,$J18&lt;=AP$4,$K18&lt;=AP$4),NETWORKDAYS.INTL($J18,$K18,1,(Holidays!$A$1:$A$248)),0)+IF(AND($J18&gt;AO$4,$J18&lt;=AP$4,$K18&gt;AP$4),NETWORKDAYS.INTL($J18,(AP$4),1,(Holidays!$A$1:$A$248)),0)+IF(AND($J18&lt;AO$4,$K18&lt;AP$4,$K18&gt;AO$4),NETWORKDAYS.INTL(AO$4+1,$K18,1,(Holidays!$A$1:$A$248)),0)+IF(AND($J18&lt;=AO$4,$K18&gt;=AP$4,$K18&gt;AO$4),NETWORKDAYS.INTL(AO$4+1,(AP$4),1,(Holidays!$A$1:$A$248)),0))*$M18,"")</f>
        <v>0</v>
      </c>
      <c r="AQ18" s="192">
        <f ca="1">IFERROR((IF(AND($J18&gt;AP$4,$J18&lt;=AQ$4,$K18&lt;=AQ$4),NETWORKDAYS.INTL($J18,$K18,1,(Holidays!$A$1:$A$248)),0)+IF(AND($J18&gt;AP$4,$J18&lt;=AQ$4,$K18&gt;AQ$4),NETWORKDAYS.INTL($J18,(AQ$4),1,(Holidays!$A$1:$A$248)),0)+IF(AND($J18&lt;AP$4,$K18&lt;AQ$4,$K18&gt;AP$4),NETWORKDAYS.INTL(AP$4+1,$K18,1,(Holidays!$A$1:$A$248)),0)+IF(AND($J18&lt;=AP$4,$K18&gt;=AQ$4,$K18&gt;AP$4),NETWORKDAYS.INTL(AP$4+1,(AQ$4),1,(Holidays!$A$1:$A$248)),0))*$M18,"")</f>
        <v>0</v>
      </c>
      <c r="AR18" s="321">
        <f ca="1">IFERROR((IF(AND($J18&gt;AQ$4,$J18&lt;=AR$4,$K18&lt;=AR$4),NETWORKDAYS.INTL($J18,$K18,1,(Holidays!$A$1:$A$248)),0)+IF(AND($J18&gt;AQ$4,$J18&lt;=AR$4,$K18&gt;AR$4),NETWORKDAYS.INTL($J18,(AR$4),1,(Holidays!$A$1:$A$248)),0)+IF(AND($J18&lt;AQ$4,$K18&lt;AR$4,$K18&gt;AQ$4),NETWORKDAYS.INTL(AQ$4+1,$K18,1,(Holidays!$A$1:$A$248)),0)+IF(AND($J18&lt;=AQ$4,$K18&gt;=AR$4,$K18&gt;AQ$4),NETWORKDAYS.INTL(AQ$4+1,(AR$4),1,(Holidays!$A$1:$A$248)),0))*$M18,"")</f>
        <v>0</v>
      </c>
      <c r="AS18" s="190">
        <f ca="1">IFERROR((IF(AND($J18&gt;AR$4,$J18&lt;=AS$4,$K18&lt;=AS$4),NETWORKDAYS.INTL($J18,$K18,1,(Holidays!$A$1:$A$248)),0)+IF(AND($J18&gt;AR$4,$J18&lt;=AS$4,$K18&gt;AS$4),NETWORKDAYS.INTL($J18,(AS$4),1,(Holidays!$A$1:$A$248)),0)+IF(AND($J18&lt;AR$4,$K18&lt;AS$4,$K18&gt;AR$4),NETWORKDAYS.INTL(AR$4+1,$K18,1,(Holidays!$A$1:$A$248)),0)+IF(AND($J18&lt;=AR$4,$K18&gt;=AS$4,$K18&gt;AR$4),NETWORKDAYS.INTL(AR$4+1,(AS$4),1,(Holidays!$A$1:$A$248)),0))*$M18,"")</f>
        <v>0</v>
      </c>
      <c r="AT18" s="192">
        <f ca="1">IFERROR((IF(AND($J18&gt;AS$4,$J18&lt;=AT$4,$K18&lt;=AT$4),NETWORKDAYS.INTL($J18,$K18,1,(Holidays!$A$1:$A$248)),0)+IF(AND($J18&gt;AS$4,$J18&lt;=AT$4,$K18&gt;AT$4),NETWORKDAYS.INTL($J18,(AT$4),1,(Holidays!$A$1:$A$248)),0)+IF(AND($J18&lt;AS$4,$K18&lt;AT$4,$K18&gt;AS$4),NETWORKDAYS.INTL(AS$4+1,$K18,1,(Holidays!$A$1:$A$248)),0)+IF(AND($J18&lt;=AS$4,$K18&gt;=AT$4,$K18&gt;AS$4),NETWORKDAYS.INTL(AS$4+1,(AT$4),1,(Holidays!$A$1:$A$248)),0))*$M18,"")</f>
        <v>0</v>
      </c>
      <c r="AU18" s="321">
        <f ca="1">IFERROR((IF(AND($J18&gt;AT$4,$J18&lt;=AU$4,$K18&lt;=AU$4),NETWORKDAYS.INTL($J18,$K18,1,(Holidays!$A$1:$A$248)),0)+IF(AND($J18&gt;AT$4,$J18&lt;=AU$4,$K18&gt;AU$4),NETWORKDAYS.INTL($J18,(AU$4),1,(Holidays!$A$1:$A$248)),0)+IF(AND($J18&lt;AT$4,$K18&lt;AU$4,$K18&gt;AT$4),NETWORKDAYS.INTL(AT$4+1,$K18,1,(Holidays!$A$1:$A$248)),0)+IF(AND($J18&lt;=AT$4,$K18&gt;=AU$4,$K18&gt;AT$4),NETWORKDAYS.INTL(AT$4+1,(AU$4),1,(Holidays!$A$1:$A$248)),0))*$M18,"")</f>
        <v>0</v>
      </c>
      <c r="AV18" s="190">
        <f ca="1">IFERROR((IF(AND($J18&gt;AU$4,$J18&lt;=AV$4,$K18&lt;=AV$4),NETWORKDAYS.INTL($J18,$K18,1,(Holidays!$A$1:$A$248)),0)+IF(AND($J18&gt;AU$4,$J18&lt;=AV$4,$K18&gt;AV$4),NETWORKDAYS.INTL($J18,(AV$4),1,(Holidays!$A$1:$A$248)),0)+IF(AND($J18&lt;AU$4,$K18&lt;AV$4,$K18&gt;AU$4),NETWORKDAYS.INTL(AU$4+1,$K18,1,(Holidays!$A$1:$A$248)),0)+IF(AND($J18&lt;=AU$4,$K18&gt;=AV$4,$K18&gt;AU$4),NETWORKDAYS.INTL(AU$4+1,(AV$4),1,(Holidays!$A$1:$A$248)),0))*$M18,"")</f>
        <v>0</v>
      </c>
      <c r="AW18" s="192">
        <f ca="1">IFERROR((IF(AND($J18&gt;AV$4,$J18&lt;=AW$4,$K18&lt;=AW$4),NETWORKDAYS.INTL($J18,$K18,1,(Holidays!$A$1:$A$248)),0)+IF(AND($J18&gt;AV$4,$J18&lt;=AW$4,$K18&gt;AW$4),NETWORKDAYS.INTL($J18,(AW$4),1,(Holidays!$A$1:$A$248)),0)+IF(AND($J18&lt;AV$4,$K18&lt;AW$4,$K18&gt;AV$4),NETWORKDAYS.INTL(AV$4+1,$K18,1,(Holidays!$A$1:$A$248)),0)+IF(AND($J18&lt;=AV$4,$K18&gt;=AW$4,$K18&gt;AV$4),NETWORKDAYS.INTL(AV$4+1,(AW$4),1,(Holidays!$A$1:$A$248)),0))*$M18,"")</f>
        <v>0</v>
      </c>
      <c r="AX18" s="321">
        <f ca="1">IFERROR((IF(AND($J18&gt;AW$4,$J18&lt;=AX$4,$K18&lt;=AX$4),NETWORKDAYS.INTL($J18,$K18,1,(Holidays!$A$1:$A$248)),0)+IF(AND($J18&gt;AW$4,$J18&lt;=AX$4,$K18&gt;AX$4),NETWORKDAYS.INTL($J18,(AX$4),1,(Holidays!$A$1:$A$248)),0)+IF(AND($J18&lt;AW$4,$K18&lt;AX$4,$K18&gt;AW$4),NETWORKDAYS.INTL(AW$4+1,$K18,1,(Holidays!$A$1:$A$248)),0)+IF(AND($J18&lt;=AW$4,$K18&gt;=AX$4,$K18&gt;AW$4),NETWORKDAYS.INTL(AW$4+1,(AX$4),1,(Holidays!$A$1:$A$248)),0))*$M18,"")</f>
        <v>0</v>
      </c>
      <c r="AY18" s="190">
        <f ca="1">IFERROR((IF(AND($J18&gt;AX$4,$J18&lt;=AY$4,$K18&lt;=AY$4),NETWORKDAYS.INTL($J18,$K18,1,(Holidays!$A$1:$A$248)),0)+IF(AND($J18&gt;AX$4,$J18&lt;=AY$4,$K18&gt;AY$4),NETWORKDAYS.INTL($J18,(AY$4),1,(Holidays!$A$1:$A$248)),0)+IF(AND($J18&lt;AX$4,$K18&lt;AY$4,$K18&gt;AX$4),NETWORKDAYS.INTL(AX$4+1,$K18,1,(Holidays!$A$1:$A$248)),0)+IF(AND($J18&lt;=AX$4,$K18&gt;=AY$4,$K18&gt;AX$4),NETWORKDAYS.INTL(AX$4+1,(AY$4),1,(Holidays!$A$1:$A$248)),0))*$M18,"")</f>
        <v>0</v>
      </c>
      <c r="AZ18" s="192">
        <f ca="1">IFERROR((IF(AND($J18&gt;AY$4,$J18&lt;=AZ$4,$K18&lt;=AZ$4),NETWORKDAYS.INTL($J18,$K18,1,(Holidays!$A$1:$A$248)),0)+IF(AND($J18&gt;AY$4,$J18&lt;=AZ$4,$K18&gt;AZ$4),NETWORKDAYS.INTL($J18,(AZ$4),1,(Holidays!$A$1:$A$248)),0)+IF(AND($J18&lt;AY$4,$K18&lt;AZ$4,$K18&gt;AY$4),NETWORKDAYS.INTL(AY$4+1,$K18,1,(Holidays!$A$1:$A$248)),0)+IF(AND($J18&lt;=AY$4,$K18&gt;=AZ$4,$K18&gt;AY$4),NETWORKDAYS.INTL(AY$4+1,(AZ$4),1,(Holidays!$A$1:$A$248)),0))*$M18,"")</f>
        <v>0</v>
      </c>
      <c r="BA18" s="321">
        <f ca="1">IFERROR((IF(AND($J18&gt;AZ$4,$J18&lt;=BA$4,$K18&lt;=BA$4),NETWORKDAYS.INTL($J18,$K18,1,(Holidays!$A$1:$A$248)),0)+IF(AND($J18&gt;AZ$4,$J18&lt;=BA$4,$K18&gt;BA$4),NETWORKDAYS.INTL($J18,(BA$4),1,(Holidays!$A$1:$A$248)),0)+IF(AND($J18&lt;AZ$4,$K18&lt;BA$4,$K18&gt;AZ$4),NETWORKDAYS.INTL(AZ$4+1,$K18,1,(Holidays!$A$1:$A$248)),0)+IF(AND($J18&lt;=AZ$4,$K18&gt;=BA$4,$K18&gt;AZ$4),NETWORKDAYS.INTL(AZ$4+1,(BA$4),1,(Holidays!$A$1:$A$248)),0))*$M18,"")</f>
        <v>0</v>
      </c>
      <c r="BB18" s="190">
        <f ca="1">IFERROR((IF(AND($J18&gt;BA$4,$J18&lt;=BB$4,$K18&lt;=BB$4),NETWORKDAYS.INTL($J18,$K18,1,(Holidays!$A$1:$A$248)),0)+IF(AND($J18&gt;BA$4,$J18&lt;=BB$4,$K18&gt;BB$4),NETWORKDAYS.INTL($J18,(BB$4),1,(Holidays!$A$1:$A$248)),0)+IF(AND($J18&lt;BA$4,$K18&lt;BB$4,$K18&gt;BA$4),NETWORKDAYS.INTL(BA$4+1,$K18,1,(Holidays!$A$1:$A$248)),0)+IF(AND($J18&lt;=BA$4,$K18&gt;=BB$4,$K18&gt;BA$4),NETWORKDAYS.INTL(BA$4+1,(BB$4),1,(Holidays!$A$1:$A$248)),0))*$M18,"")</f>
        <v>0</v>
      </c>
      <c r="BC18" s="192">
        <f ca="1">IFERROR((IF(AND($J18&gt;BB$4,$J18&lt;=BC$4,$K18&lt;=BC$4),NETWORKDAYS.INTL($J18,$K18,1,(Holidays!$A$1:$A$248)),0)+IF(AND($J18&gt;BB$4,$J18&lt;=BC$4,$K18&gt;BC$4),NETWORKDAYS.INTL($J18,(BC$4),1,(Holidays!$A$1:$A$248)),0)+IF(AND($J18&lt;BB$4,$K18&lt;BC$4,$K18&gt;BB$4),NETWORKDAYS.INTL(BB$4+1,$K18,1,(Holidays!$A$1:$A$248)),0)+IF(AND($J18&lt;=BB$4,$K18&gt;=BC$4,$K18&gt;BB$4),NETWORKDAYS.INTL(BB$4+1,(BC$4),1,(Holidays!$A$1:$A$248)),0))*$M18,"")</f>
        <v>0</v>
      </c>
      <c r="BD18" s="321">
        <f ca="1">IFERROR((IF(AND($J18&gt;BC$4,$J18&lt;=BD$4,$K18&lt;=BD$4),NETWORKDAYS.INTL($J18,$K18,1,(Holidays!$A$1:$A$248)),0)+IF(AND($J18&gt;BC$4,$J18&lt;=BD$4,$K18&gt;BD$4),NETWORKDAYS.INTL($J18,(BD$4),1,(Holidays!$A$1:$A$248)),0)+IF(AND($J18&lt;BC$4,$K18&lt;BD$4,$K18&gt;BC$4),NETWORKDAYS.INTL(BC$4+1,$K18,1,(Holidays!$A$1:$A$248)),0)+IF(AND($J18&lt;=BC$4,$K18&gt;=BD$4,$K18&gt;BC$4),NETWORKDAYS.INTL(BC$4+1,(BD$4),1,(Holidays!$A$1:$A$248)),0))*$M18,"")</f>
        <v>0</v>
      </c>
      <c r="BE18" s="190">
        <f ca="1">IFERROR((IF(AND($J18&gt;BD$4,$J18&lt;=BE$4,$K18&lt;=BE$4),NETWORKDAYS.INTL($J18,$K18,1,(Holidays!$A$1:$A$248)),0)+IF(AND($J18&gt;BD$4,$J18&lt;=BE$4,$K18&gt;BE$4),NETWORKDAYS.INTL($J18,(BE$4),1,(Holidays!$A$1:$A$248)),0)+IF(AND($J18&lt;BD$4,$K18&lt;BE$4,$K18&gt;BD$4),NETWORKDAYS.INTL(BD$4+1,$K18,1,(Holidays!$A$1:$A$248)),0)+IF(AND($J18&lt;=BD$4,$K18&gt;=BE$4,$K18&gt;BD$4),NETWORKDAYS.INTL(BD$4+1,(BE$4),1,(Holidays!$A$1:$A$248)),0))*$M18,"")</f>
        <v>0</v>
      </c>
      <c r="BF18" s="192">
        <f ca="1">IFERROR((IF(AND($J18&gt;BE$4,$J18&lt;=BF$4,$K18&lt;=BF$4),NETWORKDAYS.INTL($J18,$K18,1,(Holidays!$A$1:$A$248)),0)+IF(AND($J18&gt;BE$4,$J18&lt;=BF$4,$K18&gt;BF$4),NETWORKDAYS.INTL($J18,(BF$4),1,(Holidays!$A$1:$A$248)),0)+IF(AND($J18&lt;BE$4,$K18&lt;BF$4,$K18&gt;BE$4),NETWORKDAYS.INTL(BE$4+1,$K18,1,(Holidays!$A$1:$A$248)),0)+IF(AND($J18&lt;=BE$4,$K18&gt;=BF$4,$K18&gt;BE$4),NETWORKDAYS.INTL(BE$4+1,(BF$4),1,(Holidays!$A$1:$A$248)),0))*$M18,"")</f>
        <v>0</v>
      </c>
      <c r="BG18" s="321">
        <f ca="1">IFERROR((IF(AND($J18&gt;BF$4,$J18&lt;=BG$4,$K18&lt;=BG$4),NETWORKDAYS.INTL($J18,$K18,1,(Holidays!$A$1:$A$248)),0)+IF(AND($J18&gt;BF$4,$J18&lt;=BG$4,$K18&gt;BG$4),NETWORKDAYS.INTL($J18,(BG$4),1,(Holidays!$A$1:$A$248)),0)+IF(AND($J18&lt;BF$4,$K18&lt;BG$4,$K18&gt;BF$4),NETWORKDAYS.INTL(BF$4+1,$K18,1,(Holidays!$A$1:$A$248)),0)+IF(AND($J18&lt;=BF$4,$K18&gt;=BG$4,$K18&gt;BF$4),NETWORKDAYS.INTL(BF$4+1,(BG$4),1,(Holidays!$A$1:$A$248)),0))*$M18,"")</f>
        <v>0</v>
      </c>
      <c r="BH18" s="190">
        <f ca="1">IFERROR((IF(AND($J18&gt;BG$4,$J18&lt;=BH$4,$K18&lt;=BH$4),NETWORKDAYS.INTL($J18,$K18,1,(Holidays!$A$1:$A$248)),0)+IF(AND($J18&gt;BG$4,$J18&lt;=BH$4,$K18&gt;BH$4),NETWORKDAYS.INTL($J18,(BH$4),1,(Holidays!$A$1:$A$248)),0)+IF(AND($J18&lt;BG$4,$K18&lt;BH$4,$K18&gt;BG$4),NETWORKDAYS.INTL(BG$4+1,$K18,1,(Holidays!$A$1:$A$248)),0)+IF(AND($J18&lt;=BG$4,$K18&gt;=BH$4,$K18&gt;BG$4),NETWORKDAYS.INTL(BG$4+1,(BH$4),1,(Holidays!$A$1:$A$248)),0))*$M18,"")</f>
        <v>0</v>
      </c>
      <c r="BI18" s="192">
        <f ca="1">IFERROR((IF(AND($J18&gt;BH$4,$J18&lt;=BI$4,$K18&lt;=BI$4),NETWORKDAYS.INTL($J18,$K18,1,(Holidays!$A$1:$A$248)),0)+IF(AND($J18&gt;BH$4,$J18&lt;=BI$4,$K18&gt;BI$4),NETWORKDAYS.INTL($J18,(BI$4),1,(Holidays!$A$1:$A$248)),0)+IF(AND($J18&lt;BH$4,$K18&lt;BI$4,$K18&gt;BH$4),NETWORKDAYS.INTL(BH$4+1,$K18,1,(Holidays!$A$1:$A$248)),0)+IF(AND($J18&lt;=BH$4,$K18&gt;=BI$4,$K18&gt;BH$4),NETWORKDAYS.INTL(BH$4+1,(BI$4),1,(Holidays!$A$1:$A$248)),0))*$M18,"")</f>
        <v>0</v>
      </c>
      <c r="BJ18" s="321">
        <f ca="1">IFERROR((IF(AND($J18&gt;BI$4,$J18&lt;=BJ$4,$K18&lt;=BJ$4),NETWORKDAYS.INTL($J18,$K18,1,(Holidays!$A$1:$A$248)),0)+IF(AND($J18&gt;BI$4,$J18&lt;=BJ$4,$K18&gt;BJ$4),NETWORKDAYS.INTL($J18,(BJ$4),1,(Holidays!$A$1:$A$248)),0)+IF(AND($J18&lt;BI$4,$K18&lt;BJ$4,$K18&gt;BI$4),NETWORKDAYS.INTL(BI$4+1,$K18,1,(Holidays!$A$1:$A$248)),0)+IF(AND($J18&lt;=BI$4,$K18&gt;=BJ$4,$K18&gt;BI$4),NETWORKDAYS.INTL(BI$4+1,(BJ$4),1,(Holidays!$A$1:$A$248)),0))*$M18,"")</f>
        <v>0</v>
      </c>
      <c r="BK18" s="190">
        <f ca="1">IFERROR((IF(AND($J18&gt;BJ$4,$J18&lt;=BK$4,$K18&lt;=BK$4),NETWORKDAYS.INTL($J18,$K18,1,(Holidays!$A$1:$A$248)),0)+IF(AND($J18&gt;BJ$4,$J18&lt;=BK$4,$K18&gt;BK$4),NETWORKDAYS.INTL($J18,(BK$4),1,(Holidays!$A$1:$A$248)),0)+IF(AND($J18&lt;BJ$4,$K18&lt;BK$4,$K18&gt;BJ$4),NETWORKDAYS.INTL(BJ$4+1,$K18,1,(Holidays!$A$1:$A$248)),0)+IF(AND($J18&lt;=BJ$4,$K18&gt;=BK$4,$K18&gt;BJ$4),NETWORKDAYS.INTL(BJ$4+1,(BK$4),1,(Holidays!$A$1:$A$248)),0))*$M18,"")</f>
        <v>0</v>
      </c>
      <c r="BL18" s="192">
        <f ca="1">IFERROR((IF(AND($J18&gt;BK$4,$J18&lt;=BL$4,$K18&lt;=BL$4),NETWORKDAYS.INTL($J18,$K18,1,(Holidays!$A$1:$A$248)),0)+IF(AND($J18&gt;BK$4,$J18&lt;=BL$4,$K18&gt;BL$4),NETWORKDAYS.INTL($J18,(BL$4),1,(Holidays!$A$1:$A$248)),0)+IF(AND($J18&lt;BK$4,$K18&lt;BL$4,$K18&gt;BK$4),NETWORKDAYS.INTL(BK$4+1,$K18,1,(Holidays!$A$1:$A$248)),0)+IF(AND($J18&lt;=BK$4,$K18&gt;=BL$4,$K18&gt;BK$4),NETWORKDAYS.INTL(BK$4+1,(BL$4),1,(Holidays!$A$1:$A$248)),0))*$M18,"")</f>
        <v>0</v>
      </c>
      <c r="BM18" s="321">
        <f ca="1">IFERROR((IF(AND($J18&gt;BL$4,$J18&lt;=BM$4,$K18&lt;=BM$4),NETWORKDAYS.INTL($J18,$K18,1,(Holidays!$A$1:$A$248)),0)+IF(AND($J18&gt;BL$4,$J18&lt;=BM$4,$K18&gt;BM$4),NETWORKDAYS.INTL($J18,(BM$4),1,(Holidays!$A$1:$A$248)),0)+IF(AND($J18&lt;BL$4,$K18&lt;BM$4,$K18&gt;BL$4),NETWORKDAYS.INTL(BL$4+1,$K18,1,(Holidays!$A$1:$A$248)),0)+IF(AND($J18&lt;=BL$4,$K18&gt;=BM$4,$K18&gt;BL$4),NETWORKDAYS.INTL(BL$4+1,(BM$4),1,(Holidays!$A$1:$A$248)),0))*$M18,"")</f>
        <v>0</v>
      </c>
      <c r="BN18" s="190">
        <f ca="1">IFERROR((IF(AND($J18&gt;BM$4,$J18&lt;=BN$4,$K18&lt;=BN$4),NETWORKDAYS.INTL($J18,$K18,1,(Holidays!$A$1:$A$248)),0)+IF(AND($J18&gt;BM$4,$J18&lt;=BN$4,$K18&gt;BN$4),NETWORKDAYS.INTL($J18,(BN$4),1,(Holidays!$A$1:$A$248)),0)+IF(AND($J18&lt;BM$4,$K18&lt;BN$4,$K18&gt;BM$4),NETWORKDAYS.INTL(BM$4+1,$K18,1,(Holidays!$A$1:$A$248)),0)+IF(AND($J18&lt;=BM$4,$K18&gt;=BN$4,$K18&gt;BM$4),NETWORKDAYS.INTL(BM$4+1,(BN$4),1,(Holidays!$A$1:$A$248)),0))*$M18,"")</f>
        <v>0</v>
      </c>
      <c r="BO18" s="192">
        <f ca="1">IFERROR((IF(AND($J18&gt;BN$4,$J18&lt;=BO$4,$K18&lt;=BO$4),NETWORKDAYS.INTL($J18,$K18,1,(Holidays!$A$1:$A$248)),0)+IF(AND($J18&gt;BN$4,$J18&lt;=BO$4,$K18&gt;BO$4),NETWORKDAYS.INTL($J18,(BO$4),1,(Holidays!$A$1:$A$248)),0)+IF(AND($J18&lt;BN$4,$K18&lt;BO$4,$K18&gt;BN$4),NETWORKDAYS.INTL(BN$4+1,$K18,1,(Holidays!$A$1:$A$248)),0)+IF(AND($J18&lt;=BN$4,$K18&gt;=BO$4,$K18&gt;BN$4),NETWORKDAYS.INTL(BN$4+1,(BO$4),1,(Holidays!$A$1:$A$248)),0))*$M18,"")</f>
        <v>0</v>
      </c>
      <c r="BP18" s="321">
        <f ca="1">IFERROR((IF(AND($J18&gt;BO$4,$J18&lt;=BP$4,$K18&lt;=BP$4),NETWORKDAYS.INTL($J18,$K18,1,(Holidays!$A$1:$A$248)),0)+IF(AND($J18&gt;BO$4,$J18&lt;=BP$4,$K18&gt;BP$4),NETWORKDAYS.INTL($J18,(BP$4),1,(Holidays!$A$1:$A$248)),0)+IF(AND($J18&lt;BO$4,$K18&lt;BP$4,$K18&gt;BO$4),NETWORKDAYS.INTL(BO$4+1,$K18,1,(Holidays!$A$1:$A$248)),0)+IF(AND($J18&lt;=BO$4,$K18&gt;=BP$4,$K18&gt;BO$4),NETWORKDAYS.INTL(BO$4+1,(BP$4),1,(Holidays!$A$1:$A$248)),0))*$M18,"")</f>
        <v>0</v>
      </c>
      <c r="BQ18" s="190">
        <f ca="1">IFERROR((IF(AND($J18&gt;BP$4,$J18&lt;=BQ$4,$K18&lt;=BQ$4),NETWORKDAYS.INTL($J18,$K18,1,(Holidays!$A$1:$A$248)),0)+IF(AND($J18&gt;BP$4,$J18&lt;=BQ$4,$K18&gt;BQ$4),NETWORKDAYS.INTL($J18,(BQ$4),1,(Holidays!$A$1:$A$248)),0)+IF(AND($J18&lt;BP$4,$K18&lt;BQ$4,$K18&gt;BP$4),NETWORKDAYS.INTL(BP$4+1,$K18,1,(Holidays!$A$1:$A$248)),0)+IF(AND($J18&lt;=BP$4,$K18&gt;=BQ$4,$K18&gt;BP$4),NETWORKDAYS.INTL(BP$4+1,(BQ$4),1,(Holidays!$A$1:$A$248)),0))*$M18,"")</f>
        <v>0</v>
      </c>
      <c r="BR18" s="192">
        <f ca="1">IFERROR((IF(AND($J18&gt;BQ$4,$J18&lt;=BR$4,$K18&lt;=BR$4),NETWORKDAYS.INTL($J18,$K18,1,(Holidays!$A$1:$A$248)),0)+IF(AND($J18&gt;BQ$4,$J18&lt;=BR$4,$K18&gt;BR$4),NETWORKDAYS.INTL($J18,(BR$4),1,(Holidays!$A$1:$A$248)),0)+IF(AND($J18&lt;BQ$4,$K18&lt;BR$4,$K18&gt;BQ$4),NETWORKDAYS.INTL(BQ$4+1,$K18,1,(Holidays!$A$1:$A$248)),0)+IF(AND($J18&lt;=BQ$4,$K18&gt;=BR$4,$K18&gt;BQ$4),NETWORKDAYS.INTL(BQ$4+1,(BR$4),1,(Holidays!$A$1:$A$248)),0))*$M18,"")</f>
        <v>0</v>
      </c>
      <c r="BS18" s="321">
        <f ca="1">IFERROR((IF(AND($J18&gt;BR$4,$J18&lt;=BS$4,$K18&lt;=BS$4),NETWORKDAYS.INTL($J18,$K18,1,(Holidays!$A$1:$A$248)),0)+IF(AND($J18&gt;BR$4,$J18&lt;=BS$4,$K18&gt;BS$4),NETWORKDAYS.INTL($J18,(BS$4),1,(Holidays!$A$1:$A$248)),0)+IF(AND($J18&lt;BR$4,$K18&lt;BS$4,$K18&gt;BR$4),NETWORKDAYS.INTL(BR$4+1,$K18,1,(Holidays!$A$1:$A$248)),0)+IF(AND($J18&lt;=BR$4,$K18&gt;=BS$4,$K18&gt;BR$4),NETWORKDAYS.INTL(BR$4+1,(BS$4),1,(Holidays!$A$1:$A$248)),0))*$M18,"")</f>
        <v>0</v>
      </c>
      <c r="BT18" s="190">
        <f ca="1">IFERROR((IF(AND($J18&gt;BS$4,$J18&lt;=BT$4,$K18&lt;=BT$4),NETWORKDAYS.INTL($J18,$K18,1,(Holidays!$A$1:$A$248)),0)+IF(AND($J18&gt;BS$4,$J18&lt;=BT$4,$K18&gt;BT$4),NETWORKDAYS.INTL($J18,(BT$4),1,(Holidays!$A$1:$A$248)),0)+IF(AND($J18&lt;BS$4,$K18&lt;BT$4,$K18&gt;BS$4),NETWORKDAYS.INTL(BS$4+1,$K18,1,(Holidays!$A$1:$A$248)),0)+IF(AND($J18&lt;=BS$4,$K18&gt;=BT$4,$K18&gt;BS$4),NETWORKDAYS.INTL(BS$4+1,(BT$4),1,(Holidays!$A$1:$A$248)),0))*$M18,"")</f>
        <v>0</v>
      </c>
      <c r="BU18" s="192">
        <f ca="1">IFERROR((IF(AND($J18&gt;BT$4,$J18&lt;=BU$4,$K18&lt;=BU$4),NETWORKDAYS.INTL($J18,$K18,1,(Holidays!$A$1:$A$248)),0)+IF(AND($J18&gt;BT$4,$J18&lt;=BU$4,$K18&gt;BU$4),NETWORKDAYS.INTL($J18,(BU$4),1,(Holidays!$A$1:$A$248)),0)+IF(AND($J18&lt;BT$4,$K18&lt;BU$4,$K18&gt;BT$4),NETWORKDAYS.INTL(BT$4+1,$K18,1,(Holidays!$A$1:$A$248)),0)+IF(AND($J18&lt;=BT$4,$K18&gt;=BU$4,$K18&gt;BT$4),NETWORKDAYS.INTL(BT$4+1,(BU$4),1,(Holidays!$A$1:$A$248)),0))*$M18,"")</f>
        <v>0</v>
      </c>
      <c r="BV18" s="321">
        <f ca="1">IFERROR((IF(AND($J18&gt;BU$4,$J18&lt;=BV$4,$K18&lt;=BV$4),NETWORKDAYS.INTL($J18,$K18,1,(Holidays!$A$1:$A$248)),0)+IF(AND($J18&gt;BU$4,$J18&lt;=BV$4,$K18&gt;BV$4),NETWORKDAYS.INTL($J18,(BV$4),1,(Holidays!$A$1:$A$248)),0)+IF(AND($J18&lt;BU$4,$K18&lt;BV$4,$K18&gt;BU$4),NETWORKDAYS.INTL(BU$4+1,$K18,1,(Holidays!$A$1:$A$248)),0)+IF(AND($J18&lt;=BU$4,$K18&gt;=BV$4,$K18&gt;BU$4),NETWORKDAYS.INTL(BU$4+1,(BV$4),1,(Holidays!$A$1:$A$248)),0))*$M18,"")</f>
        <v>0</v>
      </c>
      <c r="BW18" s="190">
        <f ca="1">IFERROR((IF(AND($J18&gt;BV$4,$J18&lt;=BW$4,$K18&lt;=BW$4),NETWORKDAYS.INTL($J18,$K18,1,(Holidays!$A$1:$A$248)),0)+IF(AND($J18&gt;BV$4,$J18&lt;=BW$4,$K18&gt;BW$4),NETWORKDAYS.INTL($J18,(BW$4),1,(Holidays!$A$1:$A$248)),0)+IF(AND($J18&lt;BV$4,$K18&lt;BW$4,$K18&gt;BV$4),NETWORKDAYS.INTL(BV$4+1,$K18,1,(Holidays!$A$1:$A$248)),0)+IF(AND($J18&lt;=BV$4,$K18&gt;=BW$4,$K18&gt;BV$4),NETWORKDAYS.INTL(BV$4+1,(BW$4),1,(Holidays!$A$1:$A$248)),0))*$M18,"")</f>
        <v>0</v>
      </c>
      <c r="BX18" s="192">
        <f ca="1">IFERROR((IF(AND($J18&gt;BW$4,$J18&lt;=BX$4,$K18&lt;=BX$4),NETWORKDAYS.INTL($J18,$K18,1,(Holidays!$A$1:$A$248)),0)+IF(AND($J18&gt;BW$4,$J18&lt;=BX$4,$K18&gt;BX$4),NETWORKDAYS.INTL($J18,(BX$4),1,(Holidays!$A$1:$A$248)),0)+IF(AND($J18&lt;BW$4,$K18&lt;BX$4,$K18&gt;BW$4),NETWORKDAYS.INTL(BW$4+1,$K18,1,(Holidays!$A$1:$A$248)),0)+IF(AND($J18&lt;=BW$4,$K18&gt;=BX$4,$K18&gt;BW$4),NETWORKDAYS.INTL(BW$4+1,(BX$4),1,(Holidays!$A$1:$A$248)),0))*$M18,"")</f>
        <v>0</v>
      </c>
      <c r="BY18" s="321">
        <f ca="1">IFERROR((IF(AND($J18&gt;BX$4,$J18&lt;=BY$4,$K18&lt;=BY$4),NETWORKDAYS.INTL($J18,$K18,1,(Holidays!$A$1:$A$248)),0)+IF(AND($J18&gt;BX$4,$J18&lt;=BY$4,$K18&gt;BY$4),NETWORKDAYS.INTL($J18,(BY$4),1,(Holidays!$A$1:$A$248)),0)+IF(AND($J18&lt;BX$4,$K18&lt;BY$4,$K18&gt;BX$4),NETWORKDAYS.INTL(BX$4+1,$K18,1,(Holidays!$A$1:$A$248)),0)+IF(AND($J18&lt;=BX$4,$K18&gt;=BY$4,$K18&gt;BX$4),NETWORKDAYS.INTL(BX$4+1,(BY$4),1,(Holidays!$A$1:$A$248)),0))*$M18,"")</f>
        <v>0</v>
      </c>
      <c r="BZ18" s="190">
        <f ca="1">IFERROR((IF(AND($J18&gt;BY$4,$J18&lt;=BZ$4,$K18&lt;=BZ$4),NETWORKDAYS.INTL($J18,$K18,1,(Holidays!$A$1:$A$248)),0)+IF(AND($J18&gt;BY$4,$J18&lt;=BZ$4,$K18&gt;BZ$4),NETWORKDAYS.INTL($J18,(BZ$4),1,(Holidays!$A$1:$A$248)),0)+IF(AND($J18&lt;BY$4,$K18&lt;BZ$4,$K18&gt;BY$4),NETWORKDAYS.INTL(BY$4+1,$K18,1,(Holidays!$A$1:$A$248)),0)+IF(AND($J18&lt;=BY$4,$K18&gt;=BZ$4,$K18&gt;BY$4),NETWORKDAYS.INTL(BY$4+1,(BZ$4),1,(Holidays!$A$1:$A$248)),0))*$M18,"")</f>
        <v>0</v>
      </c>
      <c r="CA18" s="192">
        <f ca="1">IFERROR((IF(AND($J18&gt;BZ$4,$J18&lt;=CA$4,$K18&lt;=CA$4),NETWORKDAYS.INTL($J18,$K18,1,(Holidays!$A$1:$A$248)),0)+IF(AND($J18&gt;BZ$4,$J18&lt;=CA$4,$K18&gt;CA$4),NETWORKDAYS.INTL($J18,(CA$4),1,(Holidays!$A$1:$A$248)),0)+IF(AND($J18&lt;BZ$4,$K18&lt;CA$4,$K18&gt;BZ$4),NETWORKDAYS.INTL(BZ$4+1,$K18,1,(Holidays!$A$1:$A$248)),0)+IF(AND($J18&lt;=BZ$4,$K18&gt;=CA$4,$K18&gt;BZ$4),NETWORKDAYS.INTL(BZ$4+1,(CA$4),1,(Holidays!$A$1:$A$248)),0))*$M18,"")</f>
        <v>0</v>
      </c>
      <c r="CB18" s="321">
        <f ca="1">IFERROR((IF(AND($J18&gt;CA$4,$J18&lt;=CB$4,$K18&lt;=CB$4),NETWORKDAYS.INTL($J18,$K18,1,(Holidays!$A$1:$A$248)),0)+IF(AND($J18&gt;CA$4,$J18&lt;=CB$4,$K18&gt;CB$4),NETWORKDAYS.INTL($J18,(CB$4),1,(Holidays!$A$1:$A$248)),0)+IF(AND($J18&lt;CA$4,$K18&lt;CB$4,$K18&gt;CA$4),NETWORKDAYS.INTL(CA$4+1,$K18,1,(Holidays!$A$1:$A$248)),0)+IF(AND($J18&lt;=CA$4,$K18&gt;=CB$4,$K18&gt;CA$4),NETWORKDAYS.INTL(CA$4+1,(CB$4),1,(Holidays!$A$1:$A$248)),0))*$M18,"")</f>
        <v>0</v>
      </c>
      <c r="CC18" s="190">
        <f ca="1">IFERROR((IF(AND($J18&gt;CB$4,$J18&lt;=CC$4,$K18&lt;=CC$4),NETWORKDAYS.INTL($J18,$K18,1,(Holidays!$A$1:$A$248)),0)+IF(AND($J18&gt;CB$4,$J18&lt;=CC$4,$K18&gt;CC$4),NETWORKDAYS.INTL($J18,(CC$4),1,(Holidays!$A$1:$A$248)),0)+IF(AND($J18&lt;CB$4,$K18&lt;CC$4,$K18&gt;CB$4),NETWORKDAYS.INTL(CB$4+1,$K18,1,(Holidays!$A$1:$A$248)),0)+IF(AND($J18&lt;=CB$4,$K18&gt;=CC$4,$K18&gt;CB$4),NETWORKDAYS.INTL(CB$4+1,(CC$4),1,(Holidays!$A$1:$A$248)),0))*$M18,"")</f>
        <v>0</v>
      </c>
      <c r="CD18" s="192">
        <f ca="1">IFERROR((IF(AND($J18&gt;CC$4,$J18&lt;=CD$4,$K18&lt;=CD$4),NETWORKDAYS.INTL($J18,$K18,1,(Holidays!$A$1:$A$248)),0)+IF(AND($J18&gt;CC$4,$J18&lt;=CD$4,$K18&gt;CD$4),NETWORKDAYS.INTL($J18,(CD$4),1,(Holidays!$A$1:$A$248)),0)+IF(AND($J18&lt;CC$4,$K18&lt;CD$4,$K18&gt;CC$4),NETWORKDAYS.INTL(CC$4+1,$K18,1,(Holidays!$A$1:$A$248)),0)+IF(AND($J18&lt;=CC$4,$K18&gt;=CD$4,$K18&gt;CC$4),NETWORKDAYS.INTL(CC$4+1,(CD$4),1,(Holidays!$A$1:$A$248)),0))*$M18,"")</f>
        <v>0</v>
      </c>
      <c r="CE18" s="321">
        <f ca="1">IFERROR((IF(AND($J18&gt;CD$4,$J18&lt;=CE$4,$K18&lt;=CE$4),NETWORKDAYS.INTL($J18,$K18,1,(Holidays!$A$1:$A$248)),0)+IF(AND($J18&gt;CD$4,$J18&lt;=CE$4,$K18&gt;CE$4),NETWORKDAYS.INTL($J18,(CE$4),1,(Holidays!$A$1:$A$248)),0)+IF(AND($J18&lt;CD$4,$K18&lt;CE$4,$K18&gt;CD$4),NETWORKDAYS.INTL(CD$4+1,$K18,1,(Holidays!$A$1:$A$248)),0)+IF(AND($J18&lt;=CD$4,$K18&gt;=CE$4,$K18&gt;CD$4),NETWORKDAYS.INTL(CD$4+1,(CE$4),1,(Holidays!$A$1:$A$248)),0))*$M18,"")</f>
        <v>0</v>
      </c>
      <c r="CF18" s="190">
        <f ca="1">IFERROR((IF(AND($J18&gt;CE$4,$J18&lt;=CF$4,$K18&lt;=CF$4),NETWORKDAYS.INTL($J18,$K18,1,(Holidays!$A$1:$A$248)),0)+IF(AND($J18&gt;CE$4,$J18&lt;=CF$4,$K18&gt;CF$4),NETWORKDAYS.INTL($J18,(CF$4),1,(Holidays!$A$1:$A$248)),0)+IF(AND($J18&lt;CE$4,$K18&lt;CF$4,$K18&gt;CE$4),NETWORKDAYS.INTL(CE$4+1,$K18,1,(Holidays!$A$1:$A$248)),0)+IF(AND($J18&lt;=CE$4,$K18&gt;=CF$4,$K18&gt;CE$4),NETWORKDAYS.INTL(CE$4+1,(CF$4),1,(Holidays!$A$1:$A$248)),0))*$M18,"")</f>
        <v>0</v>
      </c>
      <c r="CG18" s="192">
        <f ca="1">IFERROR((IF(AND($J18&gt;CF$4,$J18&lt;=CG$4,$K18&lt;=CG$4),NETWORKDAYS.INTL($J18,$K18,1,(Holidays!$A$1:$A$248)),0)+IF(AND($J18&gt;CF$4,$J18&lt;=CG$4,$K18&gt;CG$4),NETWORKDAYS.INTL($J18,(CG$4),1,(Holidays!$A$1:$A$248)),0)+IF(AND($J18&lt;CF$4,$K18&lt;CG$4,$K18&gt;CF$4),NETWORKDAYS.INTL(CF$4+1,$K18,1,(Holidays!$A$1:$A$248)),0)+IF(AND($J18&lt;=CF$4,$K18&gt;=CG$4,$K18&gt;CF$4),NETWORKDAYS.INTL(CF$4+1,(CG$4),1,(Holidays!$A$1:$A$248)),0))*$M18,"")</f>
        <v>0</v>
      </c>
      <c r="CH18" s="321">
        <f ca="1">IFERROR((IF(AND($J18&gt;CG$4,$J18&lt;=CH$4,$K18&lt;=CH$4),NETWORKDAYS.INTL($J18,$K18,1,(Holidays!$A$1:$A$248)),0)+IF(AND($J18&gt;CG$4,$J18&lt;=CH$4,$K18&gt;CH$4),NETWORKDAYS.INTL($J18,(CH$4),1,(Holidays!$A$1:$A$248)),0)+IF(AND($J18&lt;CG$4,$K18&lt;CH$4,$K18&gt;CG$4),NETWORKDAYS.INTL(CG$4+1,$K18,1,(Holidays!$A$1:$A$248)),0)+IF(AND($J18&lt;=CG$4,$K18&gt;=CH$4,$K18&gt;CG$4),NETWORKDAYS.INTL(CG$4+1,(CH$4),1,(Holidays!$A$1:$A$248)),0))*$M18,"")</f>
        <v>0</v>
      </c>
      <c r="CI18" s="190">
        <f ca="1">IFERROR((IF(AND($J18&gt;CH$4,$J18&lt;=CI$4,$K18&lt;=CI$4),NETWORKDAYS.INTL($J18,$K18,1,(Holidays!$A$1:$A$248)),0)+IF(AND($J18&gt;CH$4,$J18&lt;=CI$4,$K18&gt;CI$4),NETWORKDAYS.INTL($J18,(CI$4),1,(Holidays!$A$1:$A$248)),0)+IF(AND($J18&lt;CH$4,$K18&lt;CI$4,$K18&gt;CH$4),NETWORKDAYS.INTL(CH$4+1,$K18,1,(Holidays!$A$1:$A$248)),0)+IF(AND($J18&lt;=CH$4,$K18&gt;=CI$4,$K18&gt;CH$4),NETWORKDAYS.INTL(CH$4+1,(CI$4),1,(Holidays!$A$1:$A$248)),0))*$M18,"")</f>
        <v>0</v>
      </c>
      <c r="CJ18" s="192">
        <f ca="1">IFERROR((IF(AND($J18&gt;CI$4,$J18&lt;=CJ$4,$K18&lt;=CJ$4),NETWORKDAYS.INTL($J18,$K18,1,(Holidays!$A$1:$A$248)),0)+IF(AND($J18&gt;CI$4,$J18&lt;=CJ$4,$K18&gt;CJ$4),NETWORKDAYS.INTL($J18,(CJ$4),1,(Holidays!$A$1:$A$248)),0)+IF(AND($J18&lt;CI$4,$K18&lt;CJ$4,$K18&gt;CI$4),NETWORKDAYS.INTL(CI$4+1,$K18,1,(Holidays!$A$1:$A$248)),0)+IF(AND($J18&lt;=CI$4,$K18&gt;=CJ$4,$K18&gt;CI$4),NETWORKDAYS.INTL(CI$4+1,(CJ$4),1,(Holidays!$A$1:$A$248)),0))*$M18,"")</f>
        <v>0</v>
      </c>
      <c r="CK18" s="321">
        <f ca="1">IFERROR((IF(AND($J18&gt;CJ$4,$J18&lt;=CK$4,$K18&lt;=CK$4),NETWORKDAYS.INTL($J18,$K18,1,(Holidays!$A$1:$A$248)),0)+IF(AND($J18&gt;CJ$4,$J18&lt;=CK$4,$K18&gt;CK$4),NETWORKDAYS.INTL($J18,(CK$4),1,(Holidays!$A$1:$A$248)),0)+IF(AND($J18&lt;CJ$4,$K18&lt;CK$4,$K18&gt;CJ$4),NETWORKDAYS.INTL(CJ$4+1,$K18,1,(Holidays!$A$1:$A$248)),0)+IF(AND($J18&lt;=CJ$4,$K18&gt;=CK$4,$K18&gt;CJ$4),NETWORKDAYS.INTL(CJ$4+1,(CK$4),1,(Holidays!$A$1:$A$248)),0))*$M18,"")</f>
        <v>0</v>
      </c>
      <c r="CL18" s="190">
        <f ca="1">IFERROR((IF(AND($J18&gt;CK$4,$J18&lt;=CL$4,$K18&lt;=CL$4),NETWORKDAYS.INTL($J18,$K18,1,(Holidays!$A$1:$A$248)),0)+IF(AND($J18&gt;CK$4,$J18&lt;=CL$4,$K18&gt;CL$4),NETWORKDAYS.INTL($J18,(CL$4),1,(Holidays!$A$1:$A$248)),0)+IF(AND($J18&lt;CK$4,$K18&lt;CL$4,$K18&gt;CK$4),NETWORKDAYS.INTL(CK$4+1,$K18,1,(Holidays!$A$1:$A$248)),0)+IF(AND($J18&lt;=CK$4,$K18&gt;=CL$4,$K18&gt;CK$4),NETWORKDAYS.INTL(CK$4+1,(CL$4),1,(Holidays!$A$1:$A$248)),0))*$M18,"")</f>
        <v>0</v>
      </c>
      <c r="CM18" s="192">
        <f ca="1">IFERROR((IF(AND($J18&gt;CL$4,$J18&lt;=CM$4,$K18&lt;=CM$4),NETWORKDAYS.INTL($J18,$K18,1,(Holidays!$A$1:$A$248)),0)+IF(AND($J18&gt;CL$4,$J18&lt;=CM$4,$K18&gt;CM$4),NETWORKDAYS.INTL($J18,(CM$4),1,(Holidays!$A$1:$A$248)),0)+IF(AND($J18&lt;CL$4,$K18&lt;CM$4,$K18&gt;CL$4),NETWORKDAYS.INTL(CL$4+1,$K18,1,(Holidays!$A$1:$A$248)),0)+IF(AND($J18&lt;=CL$4,$K18&gt;=CM$4,$K18&gt;CL$4),NETWORKDAYS.INTL(CL$4+1,(CM$4),1,(Holidays!$A$1:$A$248)),0))*$M18,"")</f>
        <v>0</v>
      </c>
      <c r="CN18" s="321">
        <f ca="1">IFERROR((IF(AND($J18&gt;CM$4,$J18&lt;=CN$4,$K18&lt;=CN$4),NETWORKDAYS.INTL($J18,$K18,1,(Holidays!$A$1:$A$248)),0)+IF(AND($J18&gt;CM$4,$J18&lt;=CN$4,$K18&gt;CN$4),NETWORKDAYS.INTL($J18,(CN$4),1,(Holidays!$A$1:$A$248)),0)+IF(AND($J18&lt;CM$4,$K18&lt;CN$4,$K18&gt;CM$4),NETWORKDAYS.INTL(CM$4+1,$K18,1,(Holidays!$A$1:$A$248)),0)+IF(AND($J18&lt;=CM$4,$K18&gt;=CN$4,$K18&gt;CM$4),NETWORKDAYS.INTL(CM$4+1,(CN$4),1,(Holidays!$A$1:$A$248)),0))*$M18,"")</f>
        <v>0</v>
      </c>
      <c r="CO18" s="190">
        <f ca="1">IFERROR((IF(AND($J18&gt;CN$4,$J18&lt;=CO$4,$K18&lt;=CO$4),NETWORKDAYS.INTL($J18,$K18,1,(Holidays!$A$1:$A$248)),0)+IF(AND($J18&gt;CN$4,$J18&lt;=CO$4,$K18&gt;CO$4),NETWORKDAYS.INTL($J18,(CO$4),1,(Holidays!$A$1:$A$248)),0)+IF(AND($J18&lt;CN$4,$K18&lt;CO$4,$K18&gt;CN$4),NETWORKDAYS.INTL(CN$4+1,$K18,1,(Holidays!$A$1:$A$248)),0)+IF(AND($J18&lt;=CN$4,$K18&gt;=CO$4,$K18&gt;CN$4),NETWORKDAYS.INTL(CN$4+1,(CO$4),1,(Holidays!$A$1:$A$248)),0))*$M18,"")</f>
        <v>0</v>
      </c>
      <c r="CP18" s="192">
        <f ca="1">IFERROR((IF(AND($J18&gt;CO$4,$J18&lt;=CP$4,$K18&lt;=CP$4),NETWORKDAYS.INTL($J18,$K18,1,(Holidays!$A$1:$A$248)),0)+IF(AND($J18&gt;CO$4,$J18&lt;=CP$4,$K18&gt;CP$4),NETWORKDAYS.INTL($J18,(CP$4),1,(Holidays!$A$1:$A$248)),0)+IF(AND($J18&lt;CO$4,$K18&lt;CP$4,$K18&gt;CO$4),NETWORKDAYS.INTL(CO$4+1,$K18,1,(Holidays!$A$1:$A$248)),0)+IF(AND($J18&lt;=CO$4,$K18&gt;=CP$4,$K18&gt;CO$4),NETWORKDAYS.INTL(CO$4+1,(CP$4),1,(Holidays!$A$1:$A$248)),0))*$M18,"")</f>
        <v>0</v>
      </c>
      <c r="CQ18" s="321">
        <f ca="1">IFERROR((IF(AND($J18&gt;CP$4,$J18&lt;=CQ$4,$K18&lt;=CQ$4),NETWORKDAYS.INTL($J18,$K18,1,(Holidays!$A$1:$A$248)),0)+IF(AND($J18&gt;CP$4,$J18&lt;=CQ$4,$K18&gt;CQ$4),NETWORKDAYS.INTL($J18,(CQ$4),1,(Holidays!$A$1:$A$248)),0)+IF(AND($J18&lt;CP$4,$K18&lt;CQ$4,$K18&gt;CP$4),NETWORKDAYS.INTL(CP$4+1,$K18,1,(Holidays!$A$1:$A$248)),0)+IF(AND($J18&lt;=CP$4,$K18&gt;=CQ$4,$K18&gt;CP$4),NETWORKDAYS.INTL(CP$4+1,(CQ$4),1,(Holidays!$A$1:$A$248)),0))*$M18,"")</f>
        <v>0</v>
      </c>
      <c r="CR18" s="190">
        <f ca="1">IFERROR((IF(AND($J18&gt;CQ$4,$J18&lt;=CR$4,$K18&lt;=CR$4),NETWORKDAYS.INTL($J18,$K18,1,(Holidays!$A$1:$A$248)),0)+IF(AND($J18&gt;CQ$4,$J18&lt;=CR$4,$K18&gt;CR$4),NETWORKDAYS.INTL($J18,(CR$4),1,(Holidays!$A$1:$A$248)),0)+IF(AND($J18&lt;CQ$4,$K18&lt;CR$4,$K18&gt;CQ$4),NETWORKDAYS.INTL(CQ$4+1,$K18,1,(Holidays!$A$1:$A$248)),0)+IF(AND($J18&lt;=CQ$4,$K18&gt;=CR$4,$K18&gt;CQ$4),NETWORKDAYS.INTL(CQ$4+1,(CR$4),1,(Holidays!$A$1:$A$248)),0))*$M18,"")</f>
        <v>0</v>
      </c>
      <c r="CS18" s="192">
        <f ca="1">IFERROR((IF(AND($J18&gt;CR$4,$J18&lt;=CS$4,$K18&lt;=CS$4),NETWORKDAYS.INTL($J18,$K18,1,(Holidays!$A$1:$A$248)),0)+IF(AND($J18&gt;CR$4,$J18&lt;=CS$4,$K18&gt;CS$4),NETWORKDAYS.INTL($J18,(CS$4),1,(Holidays!$A$1:$A$248)),0)+IF(AND($J18&lt;CR$4,$K18&lt;CS$4,$K18&gt;CR$4),NETWORKDAYS.INTL(CR$4+1,$K18,1,(Holidays!$A$1:$A$248)),0)+IF(AND($J18&lt;=CR$4,$K18&gt;=CS$4,$K18&gt;CR$4),NETWORKDAYS.INTL(CR$4+1,(CS$4),1,(Holidays!$A$1:$A$248)),0))*$M18,"")</f>
        <v>0</v>
      </c>
      <c r="CT18" s="321">
        <f ca="1">IFERROR((IF(AND($J18&gt;CS$4,$J18&lt;=CT$4,$K18&lt;=CT$4),NETWORKDAYS.INTL($J18,$K18,1,(Holidays!$A$1:$A$248)),0)+IF(AND($J18&gt;CS$4,$J18&lt;=CT$4,$K18&gt;CT$4),NETWORKDAYS.INTL($J18,(CT$4),1,(Holidays!$A$1:$A$248)),0)+IF(AND($J18&lt;CS$4,$K18&lt;CT$4,$K18&gt;CS$4),NETWORKDAYS.INTL(CS$4+1,$K18,1,(Holidays!$A$1:$A$248)),0)+IF(AND($J18&lt;=CS$4,$K18&gt;=CT$4,$K18&gt;CS$4),NETWORKDAYS.INTL(CS$4+1,(CT$4),1,(Holidays!$A$1:$A$248)),0))*$M18,"")</f>
        <v>0</v>
      </c>
      <c r="CU18" s="190">
        <f ca="1">IFERROR((IF(AND($J18&gt;CT$4,$J18&lt;=CU$4,$K18&lt;=CU$4),NETWORKDAYS.INTL($J18,$K18,1,(Holidays!$A$1:$A$248)),0)+IF(AND($J18&gt;CT$4,$J18&lt;=CU$4,$K18&gt;CU$4),NETWORKDAYS.INTL($J18,(CU$4),1,(Holidays!$A$1:$A$248)),0)+IF(AND($J18&lt;CT$4,$K18&lt;CU$4,$K18&gt;CT$4),NETWORKDAYS.INTL(CT$4+1,$K18,1,(Holidays!$A$1:$A$248)),0)+IF(AND($J18&lt;=CT$4,$K18&gt;=CU$4,$K18&gt;CT$4),NETWORKDAYS.INTL(CT$4+1,(CU$4),1,(Holidays!$A$1:$A$248)),0))*$M18,"")</f>
        <v>0</v>
      </c>
      <c r="CV18" s="192">
        <f ca="1">IFERROR((IF(AND($J18&gt;CU$4,$J18&lt;=CV$4,$K18&lt;=CV$4),NETWORKDAYS.INTL($J18,$K18,1,(Holidays!$A$1:$A$248)),0)+IF(AND($J18&gt;CU$4,$J18&lt;=CV$4,$K18&gt;CV$4),NETWORKDAYS.INTL($J18,(CV$4),1,(Holidays!$A$1:$A$248)),0)+IF(AND($J18&lt;CU$4,$K18&lt;CV$4,$K18&gt;CU$4),NETWORKDAYS.INTL(CU$4+1,$K18,1,(Holidays!$A$1:$A$248)),0)+IF(AND($J18&lt;=CU$4,$K18&gt;=CV$4,$K18&gt;CU$4),NETWORKDAYS.INTL(CU$4+1,(CV$4),1,(Holidays!$A$1:$A$248)),0))*$M18,"")</f>
        <v>0</v>
      </c>
      <c r="CW18" s="321">
        <f ca="1">IFERROR((IF(AND($J18&gt;CV$4,$J18&lt;=CW$4,$K18&lt;=CW$4),NETWORKDAYS.INTL($J18,$K18,1,(Holidays!$A$1:$A$248)),0)+IF(AND($J18&gt;CV$4,$J18&lt;=CW$4,$K18&gt;CW$4),NETWORKDAYS.INTL($J18,(CW$4),1,(Holidays!$A$1:$A$248)),0)+IF(AND($J18&lt;CV$4,$K18&lt;CW$4,$K18&gt;CV$4),NETWORKDAYS.INTL(CV$4+1,$K18,1,(Holidays!$A$1:$A$248)),0)+IF(AND($J18&lt;=CV$4,$K18&gt;=CW$4,$K18&gt;CV$4),NETWORKDAYS.INTL(CV$4+1,(CW$4),1,(Holidays!$A$1:$A$248)),0))*$M18,"")</f>
        <v>0</v>
      </c>
      <c r="CX18" s="324">
        <f ca="1">IFERROR((IF(AND($J18&gt;CW$4,$J18&lt;=CX$4,$K18&lt;=CX$4),NETWORKDAYS.INTL($J18,$K18,1,(Holidays!$A$1:$A$248)),0)+IF(AND($J18&gt;CW$4,$J18&lt;=CX$4,$K18&gt;CX$4),NETWORKDAYS.INTL($J18,(CX$4),1,(Holidays!$A$1:$A$248)),0)+IF(AND($J18&lt;CW$4,$K18&lt;CX$4,$K18&gt;CW$4),NETWORKDAYS.INTL(CW$4+1,$K18,1,(Holidays!$A$1:$A$248)),0)+IF(AND($J18&lt;=CW$4,$K18&gt;=CX$4,$K18&gt;CW$4),NETWORKDAYS.INTL(CW$4+1,(CX$4),1,(Holidays!$A$1:$A$248)),0))*$M18,"")</f>
        <v>0</v>
      </c>
    </row>
    <row r="19" spans="2:102" ht="15" customHeight="1" outlineLevel="1">
      <c r="B19" s="59" t="str">
        <f t="array" ref="B19">IFERROR(INDEX('A-2_MH Distribution'!$B$1:$B$15014,SMALL(IF('A-2_MH Distribution'!$L$8:$L$63&lt;&gt;0,ROW('A-2_MH Distribution'!$B$8:$B$63)),ROW(A13)),1),"")</f>
        <v>A.13</v>
      </c>
      <c r="C19" s="458" t="str">
        <f ca="1">IFERROR(VLOOKUP(B19,OFFSET('A-1_MH Estimation'!$B$7,0,0,MATCH("Subtotal LOE",'A-1_MH Estimation'!B:B,0)-7,2),2,0),"")</f>
        <v>Piperun Name Rule</v>
      </c>
      <c r="D19" s="466">
        <f ca="1">IFERROR(VLOOKUP(B19,OFFSET('A-1_MH Estimation'!$B$7,0,0,MATCH("Subtotal LOE",'A-1_MH Estimation'!B:B,0)-7,4),4,0),"")</f>
        <v>1</v>
      </c>
      <c r="E19" s="466" t="str">
        <f ca="1">IFERROR(VLOOKUP(B19,OFFSET('A-1_MH Estimation'!$B$7,0,0,MATCH("Subtotal LOE",'A-1_MH Estimation'!B:B,0)-7,3),3,0),"")</f>
        <v>template</v>
      </c>
      <c r="F19" s="462">
        <f>IFERROR(VLOOKUP($B19,'A-2_MH Distribution'!$B$6:$O$16314,3,0)*VLOOKUP($B19,'A-2_MH Distribution'!$B$6:$O$16314,VLOOKUP(G19,SoftwareList,6,0),0)*IFERROR((--(VLOOKUP($B19,'A-2_MH Distribution'!$B$6:$O$16314,VLOOKUP(G19,SoftwareList,8,0),0)=0)+VLOOKUP($B19,'A-2_MH Distribution'!$B$6:$O$16314,VLOOKUP(G19,SoftwareList,8,0),0)),1),0)</f>
        <v>14.25</v>
      </c>
      <c r="G19" s="403" t="str">
        <f t="shared" si="57"/>
        <v>PDMS/E3D</v>
      </c>
      <c r="H19" s="454"/>
      <c r="I19" s="455"/>
      <c r="J19" s="351">
        <f ca="1">IFERROR(INDEX(Activities,MATCH($B19,'A-2_MH Distribution'!B:B,0),MATCH("Start Date",'A-2_MH Distribution'!$A$4:S$4,0))+H19,0)</f>
        <v>44511</v>
      </c>
      <c r="K19" s="352">
        <f ca="1">IFERROR(INDEX(Activities,MATCH($B19,'A-2_MH Distribution'!B:B,0),MATCH("Finish Date",'A-2_MH Distribution'!$A$4:S$4,0))+I19,0)</f>
        <v>44515</v>
      </c>
      <c r="L19" s="170">
        <f ca="1">NETWORKDAYS.INTL(J19,K19,1,Holidays!$A$1:$A$248)</f>
        <v>3</v>
      </c>
      <c r="M19" s="62">
        <f t="shared" ca="1" si="56"/>
        <v>4.75</v>
      </c>
      <c r="O19" s="253">
        <f ca="1">SUM($P19:CX19)</f>
        <v>14.25</v>
      </c>
      <c r="P19" s="320"/>
      <c r="Q19" s="321">
        <f ca="1">IFERROR((IF(AND($J19&gt;P$4,$J19&lt;=Q$4,$K19&lt;=Q$4),NETWORKDAYS.INTL($J19,$K19,1,(Holidays!$A$1:$A$248)),0)+IF(AND($J19&gt;P$4,$J19&lt;=Q$4,$K19&gt;Q$4),NETWORKDAYS.INTL($J19,(Q$4),1,(Holidays!$A$1:$A$248)),0)+IF(AND($J19&lt;P$4,$K19&lt;Q$4,$K19&gt;P$4),NETWORKDAYS.INTL(P$4+1,$K19,1,(Holidays!$A$1:$A$248)),0)+IF(AND($J19&lt;=P$4,$K19&gt;=Q$4,$K19&gt;P$4),NETWORKDAYS.INTL(P$4+1,(Q$4),1,(Holidays!$A$1:$A$248)),0))*$M19,"")</f>
        <v>0</v>
      </c>
      <c r="R19" s="190">
        <f ca="1">IFERROR((IF(AND($J19&gt;Q$4,$J19&lt;=R$4,$K19&lt;=R$4),NETWORKDAYS.INTL($J19,$K19,1,(Holidays!$A$1:$A$248)),0)+IF(AND($J19&gt;Q$4,$J19&lt;=R$4,$K19&gt;R$4),NETWORKDAYS.INTL($J19,(R$4),1,(Holidays!$A$1:$A$248)),0)+IF(AND($J19&lt;Q$4,$K19&lt;R$4,$K19&gt;Q$4),NETWORKDAYS.INTL(Q$4+1,$K19,1,(Holidays!$A$1:$A$248)),0)+IF(AND($J19&lt;=Q$4,$K19&gt;=R$4,$K19&gt;Q$4),NETWORKDAYS.INTL(Q$4+1,(R$4),1,(Holidays!$A$1:$A$248)),0))*$M19,"")</f>
        <v>0</v>
      </c>
      <c r="S19" s="192">
        <f ca="1">IFERROR((IF(AND($J19&gt;R$4,$J19&lt;=S$4,$K19&lt;=S$4),NETWORKDAYS.INTL($J19,$K19,1,(Holidays!$A$1:$A$248)),0)+IF(AND($J19&gt;R$4,$J19&lt;=S$4,$K19&gt;S$4),NETWORKDAYS.INTL($J19,(S$4),1,(Holidays!$A$1:$A$248)),0)+IF(AND($J19&lt;R$4,$K19&lt;S$4,$K19&gt;R$4),NETWORKDAYS.INTL(R$4+1,$K19,1,(Holidays!$A$1:$A$248)),0)+IF(AND($J19&lt;=R$4,$K19&gt;=S$4,$K19&gt;R$4),NETWORKDAYS.INTL(R$4+1,(S$4),1,(Holidays!$A$1:$A$248)),0))*$M19,"")</f>
        <v>0</v>
      </c>
      <c r="T19" s="321">
        <f ca="1">IFERROR((IF(AND($J19&gt;S$4,$J19&lt;=T$4,$K19&lt;=T$4),NETWORKDAYS.INTL($J19,$K19,1,(Holidays!$A$1:$A$248)),0)+IF(AND($J19&gt;S$4,$J19&lt;=T$4,$K19&gt;T$4),NETWORKDAYS.INTL($J19,(T$4),1,(Holidays!$A$1:$A$248)),0)+IF(AND($J19&lt;S$4,$K19&lt;T$4,$K19&gt;S$4),NETWORKDAYS.INTL(S$4+1,$K19,1,(Holidays!$A$1:$A$248)),0)+IF(AND($J19&lt;=S$4,$K19&gt;=T$4,$K19&gt;S$4),NETWORKDAYS.INTL(S$4+1,(T$4),1,(Holidays!$A$1:$A$248)),0))*$M19,"")</f>
        <v>0</v>
      </c>
      <c r="U19" s="190">
        <f ca="1">IFERROR((IF(AND($J19&gt;T$4,$J19&lt;=U$4,$K19&lt;=U$4),NETWORKDAYS.INTL($J19,$K19,1,(Holidays!$A$1:$A$248)),0)+IF(AND($J19&gt;T$4,$J19&lt;=U$4,$K19&gt;U$4),NETWORKDAYS.INTL($J19,(U$4),1,(Holidays!$A$1:$A$248)),0)+IF(AND($J19&lt;T$4,$K19&lt;U$4,$K19&gt;T$4),NETWORKDAYS.INTL(T$4+1,$K19,1,(Holidays!$A$1:$A$248)),0)+IF(AND($J19&lt;=T$4,$K19&gt;=U$4,$K19&gt;T$4),NETWORKDAYS.INTL(T$4+1,(U$4),1,(Holidays!$A$1:$A$248)),0))*$M19,"")</f>
        <v>0</v>
      </c>
      <c r="V19" s="192">
        <f ca="1">IFERROR((IF(AND($J19&gt;U$4,$J19&lt;=V$4,$K19&lt;=V$4),NETWORKDAYS.INTL($J19,$K19,1,(Holidays!$A$1:$A$248)),0)+IF(AND($J19&gt;U$4,$J19&lt;=V$4,$K19&gt;V$4),NETWORKDAYS.INTL($J19,(V$4),1,(Holidays!$A$1:$A$248)),0)+IF(AND($J19&lt;U$4,$K19&lt;V$4,$K19&gt;U$4),NETWORKDAYS.INTL(U$4+1,$K19,1,(Holidays!$A$1:$A$248)),0)+IF(AND($J19&lt;=U$4,$K19&gt;=V$4,$K19&gt;U$4),NETWORKDAYS.INTL(U$4+1,(V$4),1,(Holidays!$A$1:$A$248)),0))*$M19,"")</f>
        <v>0</v>
      </c>
      <c r="W19" s="321">
        <f ca="1">IFERROR((IF(AND($J19&gt;V$4,$J19&lt;=W$4,$K19&lt;=W$4),NETWORKDAYS.INTL($J19,$K19,1,(Holidays!$A$1:$A$248)),0)+IF(AND($J19&gt;V$4,$J19&lt;=W$4,$K19&gt;W$4),NETWORKDAYS.INTL($J19,(W$4),1,(Holidays!$A$1:$A$248)),0)+IF(AND($J19&lt;V$4,$K19&lt;W$4,$K19&gt;V$4),NETWORKDAYS.INTL(V$4+1,$K19,1,(Holidays!$A$1:$A$248)),0)+IF(AND($J19&lt;=V$4,$K19&gt;=W$4,$K19&gt;V$4),NETWORKDAYS.INTL(V$4+1,(W$4),1,(Holidays!$A$1:$A$248)),0))*$M19,"")</f>
        <v>14.25</v>
      </c>
      <c r="X19" s="190">
        <f ca="1">IFERROR((IF(AND($J19&gt;W$4,$J19&lt;=X$4,$K19&lt;=X$4),NETWORKDAYS.INTL($J19,$K19,1,(Holidays!$A$1:$A$248)),0)+IF(AND($J19&gt;W$4,$J19&lt;=X$4,$K19&gt;X$4),NETWORKDAYS.INTL($J19,(X$4),1,(Holidays!$A$1:$A$248)),0)+IF(AND($J19&lt;W$4,$K19&lt;X$4,$K19&gt;W$4),NETWORKDAYS.INTL(W$4+1,$K19,1,(Holidays!$A$1:$A$248)),0)+IF(AND($J19&lt;=W$4,$K19&gt;=X$4,$K19&gt;W$4),NETWORKDAYS.INTL(W$4+1,(X$4),1,(Holidays!$A$1:$A$248)),0))*$M19,"")</f>
        <v>0</v>
      </c>
      <c r="Y19" s="192">
        <f ca="1">IFERROR((IF(AND($J19&gt;X$4,$J19&lt;=Y$4,$K19&lt;=Y$4),NETWORKDAYS.INTL($J19,$K19,1,(Holidays!$A$1:$A$248)),0)+IF(AND($J19&gt;X$4,$J19&lt;=Y$4,$K19&gt;Y$4),NETWORKDAYS.INTL($J19,(Y$4),1,(Holidays!$A$1:$A$248)),0)+IF(AND($J19&lt;X$4,$K19&lt;Y$4,$K19&gt;X$4),NETWORKDAYS.INTL(X$4+1,$K19,1,(Holidays!$A$1:$A$248)),0)+IF(AND($J19&lt;=X$4,$K19&gt;=Y$4,$K19&gt;X$4),NETWORKDAYS.INTL(X$4+1,(Y$4),1,(Holidays!$A$1:$A$248)),0))*$M19,"")</f>
        <v>0</v>
      </c>
      <c r="Z19" s="321">
        <f ca="1">IFERROR((IF(AND($J19&gt;Y$4,$J19&lt;=Z$4,$K19&lt;=Z$4),NETWORKDAYS.INTL($J19,$K19,1,(Holidays!$A$1:$A$248)),0)+IF(AND($J19&gt;Y$4,$J19&lt;=Z$4,$K19&gt;Z$4),NETWORKDAYS.INTL($J19,(Z$4),1,(Holidays!$A$1:$A$248)),0)+IF(AND($J19&lt;Y$4,$K19&lt;Z$4,$K19&gt;Y$4),NETWORKDAYS.INTL(Y$4+1,$K19,1,(Holidays!$A$1:$A$248)),0)+IF(AND($J19&lt;=Y$4,$K19&gt;=Z$4,$K19&gt;Y$4),NETWORKDAYS.INTL(Y$4+1,(Z$4),1,(Holidays!$A$1:$A$248)),0))*$M19,"")</f>
        <v>0</v>
      </c>
      <c r="AA19" s="190">
        <f ca="1">IFERROR((IF(AND($J19&gt;Z$4,$J19&lt;=AA$4,$K19&lt;=AA$4),NETWORKDAYS.INTL($J19,$K19,1,(Holidays!$A$1:$A$248)),0)+IF(AND($J19&gt;Z$4,$J19&lt;=AA$4,$K19&gt;AA$4),NETWORKDAYS.INTL($J19,(AA$4),1,(Holidays!$A$1:$A$248)),0)+IF(AND($J19&lt;Z$4,$K19&lt;AA$4,$K19&gt;Z$4),NETWORKDAYS.INTL(Z$4+1,$K19,1,(Holidays!$A$1:$A$248)),0)+IF(AND($J19&lt;=Z$4,$K19&gt;=AA$4,$K19&gt;Z$4),NETWORKDAYS.INTL(Z$4+1,(AA$4),1,(Holidays!$A$1:$A$248)),0))*$M19,"")</f>
        <v>0</v>
      </c>
      <c r="AB19" s="192">
        <f ca="1">IFERROR((IF(AND($J19&gt;AA$4,$J19&lt;=AB$4,$K19&lt;=AB$4),NETWORKDAYS.INTL($J19,$K19,1,(Holidays!$A$1:$A$248)),0)+IF(AND($J19&gt;AA$4,$J19&lt;=AB$4,$K19&gt;AB$4),NETWORKDAYS.INTL($J19,(AB$4),1,(Holidays!$A$1:$A$248)),0)+IF(AND($J19&lt;AA$4,$K19&lt;AB$4,$K19&gt;AA$4),NETWORKDAYS.INTL(AA$4+1,$K19,1,(Holidays!$A$1:$A$248)),0)+IF(AND($J19&lt;=AA$4,$K19&gt;=AB$4,$K19&gt;AA$4),NETWORKDAYS.INTL(AA$4+1,(AB$4),1,(Holidays!$A$1:$A$248)),0))*$M19,"")</f>
        <v>0</v>
      </c>
      <c r="AC19" s="321">
        <f ca="1">IFERROR((IF(AND($J19&gt;AB$4,$J19&lt;=AC$4,$K19&lt;=AC$4),NETWORKDAYS.INTL($J19,$K19,1,(Holidays!$A$1:$A$248)),0)+IF(AND($J19&gt;AB$4,$J19&lt;=AC$4,$K19&gt;AC$4),NETWORKDAYS.INTL($J19,(AC$4),1,(Holidays!$A$1:$A$248)),0)+IF(AND($J19&lt;AB$4,$K19&lt;AC$4,$K19&gt;AB$4),NETWORKDAYS.INTL(AB$4+1,$K19,1,(Holidays!$A$1:$A$248)),0)+IF(AND($J19&lt;=AB$4,$K19&gt;=AC$4,$K19&gt;AB$4),NETWORKDAYS.INTL(AB$4+1,(AC$4),1,(Holidays!$A$1:$A$248)),0))*$M19,"")</f>
        <v>0</v>
      </c>
      <c r="AD19" s="190">
        <f ca="1">IFERROR((IF(AND($J19&gt;AC$4,$J19&lt;=AD$4,$K19&lt;=AD$4),NETWORKDAYS.INTL($J19,$K19,1,(Holidays!$A$1:$A$248)),0)+IF(AND($J19&gt;AC$4,$J19&lt;=AD$4,$K19&gt;AD$4),NETWORKDAYS.INTL($J19,(AD$4),1,(Holidays!$A$1:$A$248)),0)+IF(AND($J19&lt;AC$4,$K19&lt;AD$4,$K19&gt;AC$4),NETWORKDAYS.INTL(AC$4+1,$K19,1,(Holidays!$A$1:$A$248)),0)+IF(AND($J19&lt;=AC$4,$K19&gt;=AD$4,$K19&gt;AC$4),NETWORKDAYS.INTL(AC$4+1,(AD$4),1,(Holidays!$A$1:$A$248)),0))*$M19,"")</f>
        <v>0</v>
      </c>
      <c r="AE19" s="192">
        <f ca="1">IFERROR((IF(AND($J19&gt;AD$4,$J19&lt;=AE$4,$K19&lt;=AE$4),NETWORKDAYS.INTL($J19,$K19,1,(Holidays!$A$1:$A$248)),0)+IF(AND($J19&gt;AD$4,$J19&lt;=AE$4,$K19&gt;AE$4),NETWORKDAYS.INTL($J19,(AE$4),1,(Holidays!$A$1:$A$248)),0)+IF(AND($J19&lt;AD$4,$K19&lt;AE$4,$K19&gt;AD$4),NETWORKDAYS.INTL(AD$4+1,$K19,1,(Holidays!$A$1:$A$248)),0)+IF(AND($J19&lt;=AD$4,$K19&gt;=AE$4,$K19&gt;AD$4),NETWORKDAYS.INTL(AD$4+1,(AE$4),1,(Holidays!$A$1:$A$248)),0))*$M19,"")</f>
        <v>0</v>
      </c>
      <c r="AF19" s="321">
        <f ca="1">IFERROR((IF(AND($J19&gt;AE$4,$J19&lt;=AF$4,$K19&lt;=AF$4),NETWORKDAYS.INTL($J19,$K19,1,(Holidays!$A$1:$A$248)),0)+IF(AND($J19&gt;AE$4,$J19&lt;=AF$4,$K19&gt;AF$4),NETWORKDAYS.INTL($J19,(AF$4),1,(Holidays!$A$1:$A$248)),0)+IF(AND($J19&lt;AE$4,$K19&lt;AF$4,$K19&gt;AE$4),NETWORKDAYS.INTL(AE$4+1,$K19,1,(Holidays!$A$1:$A$248)),0)+IF(AND($J19&lt;=AE$4,$K19&gt;=AF$4,$K19&gt;AE$4),NETWORKDAYS.INTL(AE$4+1,(AF$4),1,(Holidays!$A$1:$A$248)),0))*$M19,"")</f>
        <v>0</v>
      </c>
      <c r="AG19" s="190">
        <f ca="1">IFERROR((IF(AND($J19&gt;AF$4,$J19&lt;=AG$4,$K19&lt;=AG$4),NETWORKDAYS.INTL($J19,$K19,1,(Holidays!$A$1:$A$248)),0)+IF(AND($J19&gt;AF$4,$J19&lt;=AG$4,$K19&gt;AG$4),NETWORKDAYS.INTL($J19,(AG$4),1,(Holidays!$A$1:$A$248)),0)+IF(AND($J19&lt;AF$4,$K19&lt;AG$4,$K19&gt;AF$4),NETWORKDAYS.INTL(AF$4+1,$K19,1,(Holidays!$A$1:$A$248)),0)+IF(AND($J19&lt;=AF$4,$K19&gt;=AG$4,$K19&gt;AF$4),NETWORKDAYS.INTL(AF$4+1,(AG$4),1,(Holidays!$A$1:$A$248)),0))*$M19,"")</f>
        <v>0</v>
      </c>
      <c r="AH19" s="192">
        <f ca="1">IFERROR((IF(AND($J19&gt;AG$4,$J19&lt;=AH$4,$K19&lt;=AH$4),NETWORKDAYS.INTL($J19,$K19,1,(Holidays!$A$1:$A$248)),0)+IF(AND($J19&gt;AG$4,$J19&lt;=AH$4,$K19&gt;AH$4),NETWORKDAYS.INTL($J19,(AH$4),1,(Holidays!$A$1:$A$248)),0)+IF(AND($J19&lt;AG$4,$K19&lt;AH$4,$K19&gt;AG$4),NETWORKDAYS.INTL(AG$4+1,$K19,1,(Holidays!$A$1:$A$248)),0)+IF(AND($J19&lt;=AG$4,$K19&gt;=AH$4,$K19&gt;AG$4),NETWORKDAYS.INTL(AG$4+1,(AH$4),1,(Holidays!$A$1:$A$248)),0))*$M19,"")</f>
        <v>0</v>
      </c>
      <c r="AI19" s="321">
        <f ca="1">IFERROR((IF(AND($J19&gt;AH$4,$J19&lt;=AI$4,$K19&lt;=AI$4),NETWORKDAYS.INTL($J19,$K19,1,(Holidays!$A$1:$A$248)),0)+IF(AND($J19&gt;AH$4,$J19&lt;=AI$4,$K19&gt;AI$4),NETWORKDAYS.INTL($J19,(AI$4),1,(Holidays!$A$1:$A$248)),0)+IF(AND($J19&lt;AH$4,$K19&lt;AI$4,$K19&gt;AH$4),NETWORKDAYS.INTL(AH$4+1,$K19,1,(Holidays!$A$1:$A$248)),0)+IF(AND($J19&lt;=AH$4,$K19&gt;=AI$4,$K19&gt;AH$4),NETWORKDAYS.INTL(AH$4+1,(AI$4),1,(Holidays!$A$1:$A$248)),0))*$M19,"")</f>
        <v>0</v>
      </c>
      <c r="AJ19" s="190">
        <f ca="1">IFERROR((IF(AND($J19&gt;AI$4,$J19&lt;=AJ$4,$K19&lt;=AJ$4),NETWORKDAYS.INTL($J19,$K19,1,(Holidays!$A$1:$A$248)),0)+IF(AND($J19&gt;AI$4,$J19&lt;=AJ$4,$K19&gt;AJ$4),NETWORKDAYS.INTL($J19,(AJ$4),1,(Holidays!$A$1:$A$248)),0)+IF(AND($J19&lt;AI$4,$K19&lt;AJ$4,$K19&gt;AI$4),NETWORKDAYS.INTL(AI$4+1,$K19,1,(Holidays!$A$1:$A$248)),0)+IF(AND($J19&lt;=AI$4,$K19&gt;=AJ$4,$K19&gt;AI$4),NETWORKDAYS.INTL(AI$4+1,(AJ$4),1,(Holidays!$A$1:$A$248)),0))*$M19,"")</f>
        <v>0</v>
      </c>
      <c r="AK19" s="192">
        <f ca="1">IFERROR((IF(AND($J19&gt;AJ$4,$J19&lt;=AK$4,$K19&lt;=AK$4),NETWORKDAYS.INTL($J19,$K19,1,(Holidays!$A$1:$A$248)),0)+IF(AND($J19&gt;AJ$4,$J19&lt;=AK$4,$K19&gt;AK$4),NETWORKDAYS.INTL($J19,(AK$4),1,(Holidays!$A$1:$A$248)),0)+IF(AND($J19&lt;AJ$4,$K19&lt;AK$4,$K19&gt;AJ$4),NETWORKDAYS.INTL(AJ$4+1,$K19,1,(Holidays!$A$1:$A$248)),0)+IF(AND($J19&lt;=AJ$4,$K19&gt;=AK$4,$K19&gt;AJ$4),NETWORKDAYS.INTL(AJ$4+1,(AK$4),1,(Holidays!$A$1:$A$248)),0))*$M19,"")</f>
        <v>0</v>
      </c>
      <c r="AL19" s="321">
        <f ca="1">IFERROR((IF(AND($J19&gt;AK$4,$J19&lt;=AL$4,$K19&lt;=AL$4),NETWORKDAYS.INTL($J19,$K19,1,(Holidays!$A$1:$A$248)),0)+IF(AND($J19&gt;AK$4,$J19&lt;=AL$4,$K19&gt;AL$4),NETWORKDAYS.INTL($J19,(AL$4),1,(Holidays!$A$1:$A$248)),0)+IF(AND($J19&lt;AK$4,$K19&lt;AL$4,$K19&gt;AK$4),NETWORKDAYS.INTL(AK$4+1,$K19,1,(Holidays!$A$1:$A$248)),0)+IF(AND($J19&lt;=AK$4,$K19&gt;=AL$4,$K19&gt;AK$4),NETWORKDAYS.INTL(AK$4+1,(AL$4),1,(Holidays!$A$1:$A$248)),0))*$M19,"")</f>
        <v>0</v>
      </c>
      <c r="AM19" s="190">
        <f ca="1">IFERROR((IF(AND($J19&gt;AL$4,$J19&lt;=AM$4,$K19&lt;=AM$4),NETWORKDAYS.INTL($J19,$K19,1,(Holidays!$A$1:$A$248)),0)+IF(AND($J19&gt;AL$4,$J19&lt;=AM$4,$K19&gt;AM$4),NETWORKDAYS.INTL($J19,(AM$4),1,(Holidays!$A$1:$A$248)),0)+IF(AND($J19&lt;AL$4,$K19&lt;AM$4,$K19&gt;AL$4),NETWORKDAYS.INTL(AL$4+1,$K19,1,(Holidays!$A$1:$A$248)),0)+IF(AND($J19&lt;=AL$4,$K19&gt;=AM$4,$K19&gt;AL$4),NETWORKDAYS.INTL(AL$4+1,(AM$4),1,(Holidays!$A$1:$A$248)),0))*$M19,"")</f>
        <v>0</v>
      </c>
      <c r="AN19" s="192">
        <f ca="1">IFERROR((IF(AND($J19&gt;AM$4,$J19&lt;=AN$4,$K19&lt;=AN$4),NETWORKDAYS.INTL($J19,$K19,1,(Holidays!$A$1:$A$248)),0)+IF(AND($J19&gt;AM$4,$J19&lt;=AN$4,$K19&gt;AN$4),NETWORKDAYS.INTL($J19,(AN$4),1,(Holidays!$A$1:$A$248)),0)+IF(AND($J19&lt;AM$4,$K19&lt;AN$4,$K19&gt;AM$4),NETWORKDAYS.INTL(AM$4+1,$K19,1,(Holidays!$A$1:$A$248)),0)+IF(AND($J19&lt;=AM$4,$K19&gt;=AN$4,$K19&gt;AM$4),NETWORKDAYS.INTL(AM$4+1,(AN$4),1,(Holidays!$A$1:$A$248)),0))*$M19,"")</f>
        <v>0</v>
      </c>
      <c r="AO19" s="321">
        <f ca="1">IFERROR((IF(AND($J19&gt;AN$4,$J19&lt;=AO$4,$K19&lt;=AO$4),NETWORKDAYS.INTL($J19,$K19,1,(Holidays!$A$1:$A$248)),0)+IF(AND($J19&gt;AN$4,$J19&lt;=AO$4,$K19&gt;AO$4),NETWORKDAYS.INTL($J19,(AO$4),1,(Holidays!$A$1:$A$248)),0)+IF(AND($J19&lt;AN$4,$K19&lt;AO$4,$K19&gt;AN$4),NETWORKDAYS.INTL(AN$4+1,$K19,1,(Holidays!$A$1:$A$248)),0)+IF(AND($J19&lt;=AN$4,$K19&gt;=AO$4,$K19&gt;AN$4),NETWORKDAYS.INTL(AN$4+1,(AO$4),1,(Holidays!$A$1:$A$248)),0))*$M19,"")</f>
        <v>0</v>
      </c>
      <c r="AP19" s="190">
        <f ca="1">IFERROR((IF(AND($J19&gt;AO$4,$J19&lt;=AP$4,$K19&lt;=AP$4),NETWORKDAYS.INTL($J19,$K19,1,(Holidays!$A$1:$A$248)),0)+IF(AND($J19&gt;AO$4,$J19&lt;=AP$4,$K19&gt;AP$4),NETWORKDAYS.INTL($J19,(AP$4),1,(Holidays!$A$1:$A$248)),0)+IF(AND($J19&lt;AO$4,$K19&lt;AP$4,$K19&gt;AO$4),NETWORKDAYS.INTL(AO$4+1,$K19,1,(Holidays!$A$1:$A$248)),0)+IF(AND($J19&lt;=AO$4,$K19&gt;=AP$4,$K19&gt;AO$4),NETWORKDAYS.INTL(AO$4+1,(AP$4),1,(Holidays!$A$1:$A$248)),0))*$M19,"")</f>
        <v>0</v>
      </c>
      <c r="AQ19" s="192">
        <f ca="1">IFERROR((IF(AND($J19&gt;AP$4,$J19&lt;=AQ$4,$K19&lt;=AQ$4),NETWORKDAYS.INTL($J19,$K19,1,(Holidays!$A$1:$A$248)),0)+IF(AND($J19&gt;AP$4,$J19&lt;=AQ$4,$K19&gt;AQ$4),NETWORKDAYS.INTL($J19,(AQ$4),1,(Holidays!$A$1:$A$248)),0)+IF(AND($J19&lt;AP$4,$K19&lt;AQ$4,$K19&gt;AP$4),NETWORKDAYS.INTL(AP$4+1,$K19,1,(Holidays!$A$1:$A$248)),0)+IF(AND($J19&lt;=AP$4,$K19&gt;=AQ$4,$K19&gt;AP$4),NETWORKDAYS.INTL(AP$4+1,(AQ$4),1,(Holidays!$A$1:$A$248)),0))*$M19,"")</f>
        <v>0</v>
      </c>
      <c r="AR19" s="321">
        <f ca="1">IFERROR((IF(AND($J19&gt;AQ$4,$J19&lt;=AR$4,$K19&lt;=AR$4),NETWORKDAYS.INTL($J19,$K19,1,(Holidays!$A$1:$A$248)),0)+IF(AND($J19&gt;AQ$4,$J19&lt;=AR$4,$K19&gt;AR$4),NETWORKDAYS.INTL($J19,(AR$4),1,(Holidays!$A$1:$A$248)),0)+IF(AND($J19&lt;AQ$4,$K19&lt;AR$4,$K19&gt;AQ$4),NETWORKDAYS.INTL(AQ$4+1,$K19,1,(Holidays!$A$1:$A$248)),0)+IF(AND($J19&lt;=AQ$4,$K19&gt;=AR$4,$K19&gt;AQ$4),NETWORKDAYS.INTL(AQ$4+1,(AR$4),1,(Holidays!$A$1:$A$248)),0))*$M19,"")</f>
        <v>0</v>
      </c>
      <c r="AS19" s="190">
        <f ca="1">IFERROR((IF(AND($J19&gt;AR$4,$J19&lt;=AS$4,$K19&lt;=AS$4),NETWORKDAYS.INTL($J19,$K19,1,(Holidays!$A$1:$A$248)),0)+IF(AND($J19&gt;AR$4,$J19&lt;=AS$4,$K19&gt;AS$4),NETWORKDAYS.INTL($J19,(AS$4),1,(Holidays!$A$1:$A$248)),0)+IF(AND($J19&lt;AR$4,$K19&lt;AS$4,$K19&gt;AR$4),NETWORKDAYS.INTL(AR$4+1,$K19,1,(Holidays!$A$1:$A$248)),0)+IF(AND($J19&lt;=AR$4,$K19&gt;=AS$4,$K19&gt;AR$4),NETWORKDAYS.INTL(AR$4+1,(AS$4),1,(Holidays!$A$1:$A$248)),0))*$M19,"")</f>
        <v>0</v>
      </c>
      <c r="AT19" s="192">
        <f ca="1">IFERROR((IF(AND($J19&gt;AS$4,$J19&lt;=AT$4,$K19&lt;=AT$4),NETWORKDAYS.INTL($J19,$K19,1,(Holidays!$A$1:$A$248)),0)+IF(AND($J19&gt;AS$4,$J19&lt;=AT$4,$K19&gt;AT$4),NETWORKDAYS.INTL($J19,(AT$4),1,(Holidays!$A$1:$A$248)),0)+IF(AND($J19&lt;AS$4,$K19&lt;AT$4,$K19&gt;AS$4),NETWORKDAYS.INTL(AS$4+1,$K19,1,(Holidays!$A$1:$A$248)),0)+IF(AND($J19&lt;=AS$4,$K19&gt;=AT$4,$K19&gt;AS$4),NETWORKDAYS.INTL(AS$4+1,(AT$4),1,(Holidays!$A$1:$A$248)),0))*$M19,"")</f>
        <v>0</v>
      </c>
      <c r="AU19" s="321">
        <f ca="1">IFERROR((IF(AND($J19&gt;AT$4,$J19&lt;=AU$4,$K19&lt;=AU$4),NETWORKDAYS.INTL($J19,$K19,1,(Holidays!$A$1:$A$248)),0)+IF(AND($J19&gt;AT$4,$J19&lt;=AU$4,$K19&gt;AU$4),NETWORKDAYS.INTL($J19,(AU$4),1,(Holidays!$A$1:$A$248)),0)+IF(AND($J19&lt;AT$4,$K19&lt;AU$4,$K19&gt;AT$4),NETWORKDAYS.INTL(AT$4+1,$K19,1,(Holidays!$A$1:$A$248)),0)+IF(AND($J19&lt;=AT$4,$K19&gt;=AU$4,$K19&gt;AT$4),NETWORKDAYS.INTL(AT$4+1,(AU$4),1,(Holidays!$A$1:$A$248)),0))*$M19,"")</f>
        <v>0</v>
      </c>
      <c r="AV19" s="190">
        <f ca="1">IFERROR((IF(AND($J19&gt;AU$4,$J19&lt;=AV$4,$K19&lt;=AV$4),NETWORKDAYS.INTL($J19,$K19,1,(Holidays!$A$1:$A$248)),0)+IF(AND($J19&gt;AU$4,$J19&lt;=AV$4,$K19&gt;AV$4),NETWORKDAYS.INTL($J19,(AV$4),1,(Holidays!$A$1:$A$248)),0)+IF(AND($J19&lt;AU$4,$K19&lt;AV$4,$K19&gt;AU$4),NETWORKDAYS.INTL(AU$4+1,$K19,1,(Holidays!$A$1:$A$248)),0)+IF(AND($J19&lt;=AU$4,$K19&gt;=AV$4,$K19&gt;AU$4),NETWORKDAYS.INTL(AU$4+1,(AV$4),1,(Holidays!$A$1:$A$248)),0))*$M19,"")</f>
        <v>0</v>
      </c>
      <c r="AW19" s="192">
        <f ca="1">IFERROR((IF(AND($J19&gt;AV$4,$J19&lt;=AW$4,$K19&lt;=AW$4),NETWORKDAYS.INTL($J19,$K19,1,(Holidays!$A$1:$A$248)),0)+IF(AND($J19&gt;AV$4,$J19&lt;=AW$4,$K19&gt;AW$4),NETWORKDAYS.INTL($J19,(AW$4),1,(Holidays!$A$1:$A$248)),0)+IF(AND($J19&lt;AV$4,$K19&lt;AW$4,$K19&gt;AV$4),NETWORKDAYS.INTL(AV$4+1,$K19,1,(Holidays!$A$1:$A$248)),0)+IF(AND($J19&lt;=AV$4,$K19&gt;=AW$4,$K19&gt;AV$4),NETWORKDAYS.INTL(AV$4+1,(AW$4),1,(Holidays!$A$1:$A$248)),0))*$M19,"")</f>
        <v>0</v>
      </c>
      <c r="AX19" s="321">
        <f ca="1">IFERROR((IF(AND($J19&gt;AW$4,$J19&lt;=AX$4,$K19&lt;=AX$4),NETWORKDAYS.INTL($J19,$K19,1,(Holidays!$A$1:$A$248)),0)+IF(AND($J19&gt;AW$4,$J19&lt;=AX$4,$K19&gt;AX$4),NETWORKDAYS.INTL($J19,(AX$4),1,(Holidays!$A$1:$A$248)),0)+IF(AND($J19&lt;AW$4,$K19&lt;AX$4,$K19&gt;AW$4),NETWORKDAYS.INTL(AW$4+1,$K19,1,(Holidays!$A$1:$A$248)),0)+IF(AND($J19&lt;=AW$4,$K19&gt;=AX$4,$K19&gt;AW$4),NETWORKDAYS.INTL(AW$4+1,(AX$4),1,(Holidays!$A$1:$A$248)),0))*$M19,"")</f>
        <v>0</v>
      </c>
      <c r="AY19" s="190">
        <f ca="1">IFERROR((IF(AND($J19&gt;AX$4,$J19&lt;=AY$4,$K19&lt;=AY$4),NETWORKDAYS.INTL($J19,$K19,1,(Holidays!$A$1:$A$248)),0)+IF(AND($J19&gt;AX$4,$J19&lt;=AY$4,$K19&gt;AY$4),NETWORKDAYS.INTL($J19,(AY$4),1,(Holidays!$A$1:$A$248)),0)+IF(AND($J19&lt;AX$4,$K19&lt;AY$4,$K19&gt;AX$4),NETWORKDAYS.INTL(AX$4+1,$K19,1,(Holidays!$A$1:$A$248)),0)+IF(AND($J19&lt;=AX$4,$K19&gt;=AY$4,$K19&gt;AX$4),NETWORKDAYS.INTL(AX$4+1,(AY$4),1,(Holidays!$A$1:$A$248)),0))*$M19,"")</f>
        <v>0</v>
      </c>
      <c r="AZ19" s="192">
        <f ca="1">IFERROR((IF(AND($J19&gt;AY$4,$J19&lt;=AZ$4,$K19&lt;=AZ$4),NETWORKDAYS.INTL($J19,$K19,1,(Holidays!$A$1:$A$248)),0)+IF(AND($J19&gt;AY$4,$J19&lt;=AZ$4,$K19&gt;AZ$4),NETWORKDAYS.INTL($J19,(AZ$4),1,(Holidays!$A$1:$A$248)),0)+IF(AND($J19&lt;AY$4,$K19&lt;AZ$4,$K19&gt;AY$4),NETWORKDAYS.INTL(AY$4+1,$K19,1,(Holidays!$A$1:$A$248)),0)+IF(AND($J19&lt;=AY$4,$K19&gt;=AZ$4,$K19&gt;AY$4),NETWORKDAYS.INTL(AY$4+1,(AZ$4),1,(Holidays!$A$1:$A$248)),0))*$M19,"")</f>
        <v>0</v>
      </c>
      <c r="BA19" s="321">
        <f ca="1">IFERROR((IF(AND($J19&gt;AZ$4,$J19&lt;=BA$4,$K19&lt;=BA$4),NETWORKDAYS.INTL($J19,$K19,1,(Holidays!$A$1:$A$248)),0)+IF(AND($J19&gt;AZ$4,$J19&lt;=BA$4,$K19&gt;BA$4),NETWORKDAYS.INTL($J19,(BA$4),1,(Holidays!$A$1:$A$248)),0)+IF(AND($J19&lt;AZ$4,$K19&lt;BA$4,$K19&gt;AZ$4),NETWORKDAYS.INTL(AZ$4+1,$K19,1,(Holidays!$A$1:$A$248)),0)+IF(AND($J19&lt;=AZ$4,$K19&gt;=BA$4,$K19&gt;AZ$4),NETWORKDAYS.INTL(AZ$4+1,(BA$4),1,(Holidays!$A$1:$A$248)),0))*$M19,"")</f>
        <v>0</v>
      </c>
      <c r="BB19" s="190">
        <f ca="1">IFERROR((IF(AND($J19&gt;BA$4,$J19&lt;=BB$4,$K19&lt;=BB$4),NETWORKDAYS.INTL($J19,$K19,1,(Holidays!$A$1:$A$248)),0)+IF(AND($J19&gt;BA$4,$J19&lt;=BB$4,$K19&gt;BB$4),NETWORKDAYS.INTL($J19,(BB$4),1,(Holidays!$A$1:$A$248)),0)+IF(AND($J19&lt;BA$4,$K19&lt;BB$4,$K19&gt;BA$4),NETWORKDAYS.INTL(BA$4+1,$K19,1,(Holidays!$A$1:$A$248)),0)+IF(AND($J19&lt;=BA$4,$K19&gt;=BB$4,$K19&gt;BA$4),NETWORKDAYS.INTL(BA$4+1,(BB$4),1,(Holidays!$A$1:$A$248)),0))*$M19,"")</f>
        <v>0</v>
      </c>
      <c r="BC19" s="192">
        <f ca="1">IFERROR((IF(AND($J19&gt;BB$4,$J19&lt;=BC$4,$K19&lt;=BC$4),NETWORKDAYS.INTL($J19,$K19,1,(Holidays!$A$1:$A$248)),0)+IF(AND($J19&gt;BB$4,$J19&lt;=BC$4,$K19&gt;BC$4),NETWORKDAYS.INTL($J19,(BC$4),1,(Holidays!$A$1:$A$248)),0)+IF(AND($J19&lt;BB$4,$K19&lt;BC$4,$K19&gt;BB$4),NETWORKDAYS.INTL(BB$4+1,$K19,1,(Holidays!$A$1:$A$248)),0)+IF(AND($J19&lt;=BB$4,$K19&gt;=BC$4,$K19&gt;BB$4),NETWORKDAYS.INTL(BB$4+1,(BC$4),1,(Holidays!$A$1:$A$248)),0))*$M19,"")</f>
        <v>0</v>
      </c>
      <c r="BD19" s="321">
        <f ca="1">IFERROR((IF(AND($J19&gt;BC$4,$J19&lt;=BD$4,$K19&lt;=BD$4),NETWORKDAYS.INTL($J19,$K19,1,(Holidays!$A$1:$A$248)),0)+IF(AND($J19&gt;BC$4,$J19&lt;=BD$4,$K19&gt;BD$4),NETWORKDAYS.INTL($J19,(BD$4),1,(Holidays!$A$1:$A$248)),0)+IF(AND($J19&lt;BC$4,$K19&lt;BD$4,$K19&gt;BC$4),NETWORKDAYS.INTL(BC$4+1,$K19,1,(Holidays!$A$1:$A$248)),0)+IF(AND($J19&lt;=BC$4,$K19&gt;=BD$4,$K19&gt;BC$4),NETWORKDAYS.INTL(BC$4+1,(BD$4),1,(Holidays!$A$1:$A$248)),0))*$M19,"")</f>
        <v>0</v>
      </c>
      <c r="BE19" s="190">
        <f ca="1">IFERROR((IF(AND($J19&gt;BD$4,$J19&lt;=BE$4,$K19&lt;=BE$4),NETWORKDAYS.INTL($J19,$K19,1,(Holidays!$A$1:$A$248)),0)+IF(AND($J19&gt;BD$4,$J19&lt;=BE$4,$K19&gt;BE$4),NETWORKDAYS.INTL($J19,(BE$4),1,(Holidays!$A$1:$A$248)),0)+IF(AND($J19&lt;BD$4,$K19&lt;BE$4,$K19&gt;BD$4),NETWORKDAYS.INTL(BD$4+1,$K19,1,(Holidays!$A$1:$A$248)),0)+IF(AND($J19&lt;=BD$4,$K19&gt;=BE$4,$K19&gt;BD$4),NETWORKDAYS.INTL(BD$4+1,(BE$4),1,(Holidays!$A$1:$A$248)),0))*$M19,"")</f>
        <v>0</v>
      </c>
      <c r="BF19" s="192">
        <f ca="1">IFERROR((IF(AND($J19&gt;BE$4,$J19&lt;=BF$4,$K19&lt;=BF$4),NETWORKDAYS.INTL($J19,$K19,1,(Holidays!$A$1:$A$248)),0)+IF(AND($J19&gt;BE$4,$J19&lt;=BF$4,$K19&gt;BF$4),NETWORKDAYS.INTL($J19,(BF$4),1,(Holidays!$A$1:$A$248)),0)+IF(AND($J19&lt;BE$4,$K19&lt;BF$4,$K19&gt;BE$4),NETWORKDAYS.INTL(BE$4+1,$K19,1,(Holidays!$A$1:$A$248)),0)+IF(AND($J19&lt;=BE$4,$K19&gt;=BF$4,$K19&gt;BE$4),NETWORKDAYS.INTL(BE$4+1,(BF$4),1,(Holidays!$A$1:$A$248)),0))*$M19,"")</f>
        <v>0</v>
      </c>
      <c r="BG19" s="321">
        <f ca="1">IFERROR((IF(AND($J19&gt;BF$4,$J19&lt;=BG$4,$K19&lt;=BG$4),NETWORKDAYS.INTL($J19,$K19,1,(Holidays!$A$1:$A$248)),0)+IF(AND($J19&gt;BF$4,$J19&lt;=BG$4,$K19&gt;BG$4),NETWORKDAYS.INTL($J19,(BG$4),1,(Holidays!$A$1:$A$248)),0)+IF(AND($J19&lt;BF$4,$K19&lt;BG$4,$K19&gt;BF$4),NETWORKDAYS.INTL(BF$4+1,$K19,1,(Holidays!$A$1:$A$248)),0)+IF(AND($J19&lt;=BF$4,$K19&gt;=BG$4,$K19&gt;BF$4),NETWORKDAYS.INTL(BF$4+1,(BG$4),1,(Holidays!$A$1:$A$248)),0))*$M19,"")</f>
        <v>0</v>
      </c>
      <c r="BH19" s="190">
        <f ca="1">IFERROR((IF(AND($J19&gt;BG$4,$J19&lt;=BH$4,$K19&lt;=BH$4),NETWORKDAYS.INTL($J19,$K19,1,(Holidays!$A$1:$A$248)),0)+IF(AND($J19&gt;BG$4,$J19&lt;=BH$4,$K19&gt;BH$4),NETWORKDAYS.INTL($J19,(BH$4),1,(Holidays!$A$1:$A$248)),0)+IF(AND($J19&lt;BG$4,$K19&lt;BH$4,$K19&gt;BG$4),NETWORKDAYS.INTL(BG$4+1,$K19,1,(Holidays!$A$1:$A$248)),0)+IF(AND($J19&lt;=BG$4,$K19&gt;=BH$4,$K19&gt;BG$4),NETWORKDAYS.INTL(BG$4+1,(BH$4),1,(Holidays!$A$1:$A$248)),0))*$M19,"")</f>
        <v>0</v>
      </c>
      <c r="BI19" s="192">
        <f ca="1">IFERROR((IF(AND($J19&gt;BH$4,$J19&lt;=BI$4,$K19&lt;=BI$4),NETWORKDAYS.INTL($J19,$K19,1,(Holidays!$A$1:$A$248)),0)+IF(AND($J19&gt;BH$4,$J19&lt;=BI$4,$K19&gt;BI$4),NETWORKDAYS.INTL($J19,(BI$4),1,(Holidays!$A$1:$A$248)),0)+IF(AND($J19&lt;BH$4,$K19&lt;BI$4,$K19&gt;BH$4),NETWORKDAYS.INTL(BH$4+1,$K19,1,(Holidays!$A$1:$A$248)),0)+IF(AND($J19&lt;=BH$4,$K19&gt;=BI$4,$K19&gt;BH$4),NETWORKDAYS.INTL(BH$4+1,(BI$4),1,(Holidays!$A$1:$A$248)),0))*$M19,"")</f>
        <v>0</v>
      </c>
      <c r="BJ19" s="321">
        <f ca="1">IFERROR((IF(AND($J19&gt;BI$4,$J19&lt;=BJ$4,$K19&lt;=BJ$4),NETWORKDAYS.INTL($J19,$K19,1,(Holidays!$A$1:$A$248)),0)+IF(AND($J19&gt;BI$4,$J19&lt;=BJ$4,$K19&gt;BJ$4),NETWORKDAYS.INTL($J19,(BJ$4),1,(Holidays!$A$1:$A$248)),0)+IF(AND($J19&lt;BI$4,$K19&lt;BJ$4,$K19&gt;BI$4),NETWORKDAYS.INTL(BI$4+1,$K19,1,(Holidays!$A$1:$A$248)),0)+IF(AND($J19&lt;=BI$4,$K19&gt;=BJ$4,$K19&gt;BI$4),NETWORKDAYS.INTL(BI$4+1,(BJ$4),1,(Holidays!$A$1:$A$248)),0))*$M19,"")</f>
        <v>0</v>
      </c>
      <c r="BK19" s="190">
        <f ca="1">IFERROR((IF(AND($J19&gt;BJ$4,$J19&lt;=BK$4,$K19&lt;=BK$4),NETWORKDAYS.INTL($J19,$K19,1,(Holidays!$A$1:$A$248)),0)+IF(AND($J19&gt;BJ$4,$J19&lt;=BK$4,$K19&gt;BK$4),NETWORKDAYS.INTL($J19,(BK$4),1,(Holidays!$A$1:$A$248)),0)+IF(AND($J19&lt;BJ$4,$K19&lt;BK$4,$K19&gt;BJ$4),NETWORKDAYS.INTL(BJ$4+1,$K19,1,(Holidays!$A$1:$A$248)),0)+IF(AND($J19&lt;=BJ$4,$K19&gt;=BK$4,$K19&gt;BJ$4),NETWORKDAYS.INTL(BJ$4+1,(BK$4),1,(Holidays!$A$1:$A$248)),0))*$M19,"")</f>
        <v>0</v>
      </c>
      <c r="BL19" s="192">
        <f ca="1">IFERROR((IF(AND($J19&gt;BK$4,$J19&lt;=BL$4,$K19&lt;=BL$4),NETWORKDAYS.INTL($J19,$K19,1,(Holidays!$A$1:$A$248)),0)+IF(AND($J19&gt;BK$4,$J19&lt;=BL$4,$K19&gt;BL$4),NETWORKDAYS.INTL($J19,(BL$4),1,(Holidays!$A$1:$A$248)),0)+IF(AND($J19&lt;BK$4,$K19&lt;BL$4,$K19&gt;BK$4),NETWORKDAYS.INTL(BK$4+1,$K19,1,(Holidays!$A$1:$A$248)),0)+IF(AND($J19&lt;=BK$4,$K19&gt;=BL$4,$K19&gt;BK$4),NETWORKDAYS.INTL(BK$4+1,(BL$4),1,(Holidays!$A$1:$A$248)),0))*$M19,"")</f>
        <v>0</v>
      </c>
      <c r="BM19" s="321">
        <f ca="1">IFERROR((IF(AND($J19&gt;BL$4,$J19&lt;=BM$4,$K19&lt;=BM$4),NETWORKDAYS.INTL($J19,$K19,1,(Holidays!$A$1:$A$248)),0)+IF(AND($J19&gt;BL$4,$J19&lt;=BM$4,$K19&gt;BM$4),NETWORKDAYS.INTL($J19,(BM$4),1,(Holidays!$A$1:$A$248)),0)+IF(AND($J19&lt;BL$4,$K19&lt;BM$4,$K19&gt;BL$4),NETWORKDAYS.INTL(BL$4+1,$K19,1,(Holidays!$A$1:$A$248)),0)+IF(AND($J19&lt;=BL$4,$K19&gt;=BM$4,$K19&gt;BL$4),NETWORKDAYS.INTL(BL$4+1,(BM$4),1,(Holidays!$A$1:$A$248)),0))*$M19,"")</f>
        <v>0</v>
      </c>
      <c r="BN19" s="190">
        <f ca="1">IFERROR((IF(AND($J19&gt;BM$4,$J19&lt;=BN$4,$K19&lt;=BN$4),NETWORKDAYS.INTL($J19,$K19,1,(Holidays!$A$1:$A$248)),0)+IF(AND($J19&gt;BM$4,$J19&lt;=BN$4,$K19&gt;BN$4),NETWORKDAYS.INTL($J19,(BN$4),1,(Holidays!$A$1:$A$248)),0)+IF(AND($J19&lt;BM$4,$K19&lt;BN$4,$K19&gt;BM$4),NETWORKDAYS.INTL(BM$4+1,$K19,1,(Holidays!$A$1:$A$248)),0)+IF(AND($J19&lt;=BM$4,$K19&gt;=BN$4,$K19&gt;BM$4),NETWORKDAYS.INTL(BM$4+1,(BN$4),1,(Holidays!$A$1:$A$248)),0))*$M19,"")</f>
        <v>0</v>
      </c>
      <c r="BO19" s="192">
        <f ca="1">IFERROR((IF(AND($J19&gt;BN$4,$J19&lt;=BO$4,$K19&lt;=BO$4),NETWORKDAYS.INTL($J19,$K19,1,(Holidays!$A$1:$A$248)),0)+IF(AND($J19&gt;BN$4,$J19&lt;=BO$4,$K19&gt;BO$4),NETWORKDAYS.INTL($J19,(BO$4),1,(Holidays!$A$1:$A$248)),0)+IF(AND($J19&lt;BN$4,$K19&lt;BO$4,$K19&gt;BN$4),NETWORKDAYS.INTL(BN$4+1,$K19,1,(Holidays!$A$1:$A$248)),0)+IF(AND($J19&lt;=BN$4,$K19&gt;=BO$4,$K19&gt;BN$4),NETWORKDAYS.INTL(BN$4+1,(BO$4),1,(Holidays!$A$1:$A$248)),0))*$M19,"")</f>
        <v>0</v>
      </c>
      <c r="BP19" s="321">
        <f ca="1">IFERROR((IF(AND($J19&gt;BO$4,$J19&lt;=BP$4,$K19&lt;=BP$4),NETWORKDAYS.INTL($J19,$K19,1,(Holidays!$A$1:$A$248)),0)+IF(AND($J19&gt;BO$4,$J19&lt;=BP$4,$K19&gt;BP$4),NETWORKDAYS.INTL($J19,(BP$4),1,(Holidays!$A$1:$A$248)),0)+IF(AND($J19&lt;BO$4,$K19&lt;BP$4,$K19&gt;BO$4),NETWORKDAYS.INTL(BO$4+1,$K19,1,(Holidays!$A$1:$A$248)),0)+IF(AND($J19&lt;=BO$4,$K19&gt;=BP$4,$K19&gt;BO$4),NETWORKDAYS.INTL(BO$4+1,(BP$4),1,(Holidays!$A$1:$A$248)),0))*$M19,"")</f>
        <v>0</v>
      </c>
      <c r="BQ19" s="190">
        <f ca="1">IFERROR((IF(AND($J19&gt;BP$4,$J19&lt;=BQ$4,$K19&lt;=BQ$4),NETWORKDAYS.INTL($J19,$K19,1,(Holidays!$A$1:$A$248)),0)+IF(AND($J19&gt;BP$4,$J19&lt;=BQ$4,$K19&gt;BQ$4),NETWORKDAYS.INTL($J19,(BQ$4),1,(Holidays!$A$1:$A$248)),0)+IF(AND($J19&lt;BP$4,$K19&lt;BQ$4,$K19&gt;BP$4),NETWORKDAYS.INTL(BP$4+1,$K19,1,(Holidays!$A$1:$A$248)),0)+IF(AND($J19&lt;=BP$4,$K19&gt;=BQ$4,$K19&gt;BP$4),NETWORKDAYS.INTL(BP$4+1,(BQ$4),1,(Holidays!$A$1:$A$248)),0))*$M19,"")</f>
        <v>0</v>
      </c>
      <c r="BR19" s="192">
        <f ca="1">IFERROR((IF(AND($J19&gt;BQ$4,$J19&lt;=BR$4,$K19&lt;=BR$4),NETWORKDAYS.INTL($J19,$K19,1,(Holidays!$A$1:$A$248)),0)+IF(AND($J19&gt;BQ$4,$J19&lt;=BR$4,$K19&gt;BR$4),NETWORKDAYS.INTL($J19,(BR$4),1,(Holidays!$A$1:$A$248)),0)+IF(AND($J19&lt;BQ$4,$K19&lt;BR$4,$K19&gt;BQ$4),NETWORKDAYS.INTL(BQ$4+1,$K19,1,(Holidays!$A$1:$A$248)),0)+IF(AND($J19&lt;=BQ$4,$K19&gt;=BR$4,$K19&gt;BQ$4),NETWORKDAYS.INTL(BQ$4+1,(BR$4),1,(Holidays!$A$1:$A$248)),0))*$M19,"")</f>
        <v>0</v>
      </c>
      <c r="BS19" s="321">
        <f ca="1">IFERROR((IF(AND($J19&gt;BR$4,$J19&lt;=BS$4,$K19&lt;=BS$4),NETWORKDAYS.INTL($J19,$K19,1,(Holidays!$A$1:$A$248)),0)+IF(AND($J19&gt;BR$4,$J19&lt;=BS$4,$K19&gt;BS$4),NETWORKDAYS.INTL($J19,(BS$4),1,(Holidays!$A$1:$A$248)),0)+IF(AND($J19&lt;BR$4,$K19&lt;BS$4,$K19&gt;BR$4),NETWORKDAYS.INTL(BR$4+1,$K19,1,(Holidays!$A$1:$A$248)),0)+IF(AND($J19&lt;=BR$4,$K19&gt;=BS$4,$K19&gt;BR$4),NETWORKDAYS.INTL(BR$4+1,(BS$4),1,(Holidays!$A$1:$A$248)),0))*$M19,"")</f>
        <v>0</v>
      </c>
      <c r="BT19" s="190">
        <f ca="1">IFERROR((IF(AND($J19&gt;BS$4,$J19&lt;=BT$4,$K19&lt;=BT$4),NETWORKDAYS.INTL($J19,$K19,1,(Holidays!$A$1:$A$248)),0)+IF(AND($J19&gt;BS$4,$J19&lt;=BT$4,$K19&gt;BT$4),NETWORKDAYS.INTL($J19,(BT$4),1,(Holidays!$A$1:$A$248)),0)+IF(AND($J19&lt;BS$4,$K19&lt;BT$4,$K19&gt;BS$4),NETWORKDAYS.INTL(BS$4+1,$K19,1,(Holidays!$A$1:$A$248)),0)+IF(AND($J19&lt;=BS$4,$K19&gt;=BT$4,$K19&gt;BS$4),NETWORKDAYS.INTL(BS$4+1,(BT$4),1,(Holidays!$A$1:$A$248)),0))*$M19,"")</f>
        <v>0</v>
      </c>
      <c r="BU19" s="192">
        <f ca="1">IFERROR((IF(AND($J19&gt;BT$4,$J19&lt;=BU$4,$K19&lt;=BU$4),NETWORKDAYS.INTL($J19,$K19,1,(Holidays!$A$1:$A$248)),0)+IF(AND($J19&gt;BT$4,$J19&lt;=BU$4,$K19&gt;BU$4),NETWORKDAYS.INTL($J19,(BU$4),1,(Holidays!$A$1:$A$248)),0)+IF(AND($J19&lt;BT$4,$K19&lt;BU$4,$K19&gt;BT$4),NETWORKDAYS.INTL(BT$4+1,$K19,1,(Holidays!$A$1:$A$248)),0)+IF(AND($J19&lt;=BT$4,$K19&gt;=BU$4,$K19&gt;BT$4),NETWORKDAYS.INTL(BT$4+1,(BU$4),1,(Holidays!$A$1:$A$248)),0))*$M19,"")</f>
        <v>0</v>
      </c>
      <c r="BV19" s="321">
        <f ca="1">IFERROR((IF(AND($J19&gt;BU$4,$J19&lt;=BV$4,$K19&lt;=BV$4),NETWORKDAYS.INTL($J19,$K19,1,(Holidays!$A$1:$A$248)),0)+IF(AND($J19&gt;BU$4,$J19&lt;=BV$4,$K19&gt;BV$4),NETWORKDAYS.INTL($J19,(BV$4),1,(Holidays!$A$1:$A$248)),0)+IF(AND($J19&lt;BU$4,$K19&lt;BV$4,$K19&gt;BU$4),NETWORKDAYS.INTL(BU$4+1,$K19,1,(Holidays!$A$1:$A$248)),0)+IF(AND($J19&lt;=BU$4,$K19&gt;=BV$4,$K19&gt;BU$4),NETWORKDAYS.INTL(BU$4+1,(BV$4),1,(Holidays!$A$1:$A$248)),0))*$M19,"")</f>
        <v>0</v>
      </c>
      <c r="BW19" s="190">
        <f ca="1">IFERROR((IF(AND($J19&gt;BV$4,$J19&lt;=BW$4,$K19&lt;=BW$4),NETWORKDAYS.INTL($J19,$K19,1,(Holidays!$A$1:$A$248)),0)+IF(AND($J19&gt;BV$4,$J19&lt;=BW$4,$K19&gt;BW$4),NETWORKDAYS.INTL($J19,(BW$4),1,(Holidays!$A$1:$A$248)),0)+IF(AND($J19&lt;BV$4,$K19&lt;BW$4,$K19&gt;BV$4),NETWORKDAYS.INTL(BV$4+1,$K19,1,(Holidays!$A$1:$A$248)),0)+IF(AND($J19&lt;=BV$4,$K19&gt;=BW$4,$K19&gt;BV$4),NETWORKDAYS.INTL(BV$4+1,(BW$4),1,(Holidays!$A$1:$A$248)),0))*$M19,"")</f>
        <v>0</v>
      </c>
      <c r="BX19" s="192">
        <f ca="1">IFERROR((IF(AND($J19&gt;BW$4,$J19&lt;=BX$4,$K19&lt;=BX$4),NETWORKDAYS.INTL($J19,$K19,1,(Holidays!$A$1:$A$248)),0)+IF(AND($J19&gt;BW$4,$J19&lt;=BX$4,$K19&gt;BX$4),NETWORKDAYS.INTL($J19,(BX$4),1,(Holidays!$A$1:$A$248)),0)+IF(AND($J19&lt;BW$4,$K19&lt;BX$4,$K19&gt;BW$4),NETWORKDAYS.INTL(BW$4+1,$K19,1,(Holidays!$A$1:$A$248)),0)+IF(AND($J19&lt;=BW$4,$K19&gt;=BX$4,$K19&gt;BW$4),NETWORKDAYS.INTL(BW$4+1,(BX$4),1,(Holidays!$A$1:$A$248)),0))*$M19,"")</f>
        <v>0</v>
      </c>
      <c r="BY19" s="321">
        <f ca="1">IFERROR((IF(AND($J19&gt;BX$4,$J19&lt;=BY$4,$K19&lt;=BY$4),NETWORKDAYS.INTL($J19,$K19,1,(Holidays!$A$1:$A$248)),0)+IF(AND($J19&gt;BX$4,$J19&lt;=BY$4,$K19&gt;BY$4),NETWORKDAYS.INTL($J19,(BY$4),1,(Holidays!$A$1:$A$248)),0)+IF(AND($J19&lt;BX$4,$K19&lt;BY$4,$K19&gt;BX$4),NETWORKDAYS.INTL(BX$4+1,$K19,1,(Holidays!$A$1:$A$248)),0)+IF(AND($J19&lt;=BX$4,$K19&gt;=BY$4,$K19&gt;BX$4),NETWORKDAYS.INTL(BX$4+1,(BY$4),1,(Holidays!$A$1:$A$248)),0))*$M19,"")</f>
        <v>0</v>
      </c>
      <c r="BZ19" s="190">
        <f ca="1">IFERROR((IF(AND($J19&gt;BY$4,$J19&lt;=BZ$4,$K19&lt;=BZ$4),NETWORKDAYS.INTL($J19,$K19,1,(Holidays!$A$1:$A$248)),0)+IF(AND($J19&gt;BY$4,$J19&lt;=BZ$4,$K19&gt;BZ$4),NETWORKDAYS.INTL($J19,(BZ$4),1,(Holidays!$A$1:$A$248)),0)+IF(AND($J19&lt;BY$4,$K19&lt;BZ$4,$K19&gt;BY$4),NETWORKDAYS.INTL(BY$4+1,$K19,1,(Holidays!$A$1:$A$248)),0)+IF(AND($J19&lt;=BY$4,$K19&gt;=BZ$4,$K19&gt;BY$4),NETWORKDAYS.INTL(BY$4+1,(BZ$4),1,(Holidays!$A$1:$A$248)),0))*$M19,"")</f>
        <v>0</v>
      </c>
      <c r="CA19" s="192">
        <f ca="1">IFERROR((IF(AND($J19&gt;BZ$4,$J19&lt;=CA$4,$K19&lt;=CA$4),NETWORKDAYS.INTL($J19,$K19,1,(Holidays!$A$1:$A$248)),0)+IF(AND($J19&gt;BZ$4,$J19&lt;=CA$4,$K19&gt;CA$4),NETWORKDAYS.INTL($J19,(CA$4),1,(Holidays!$A$1:$A$248)),0)+IF(AND($J19&lt;BZ$4,$K19&lt;CA$4,$K19&gt;BZ$4),NETWORKDAYS.INTL(BZ$4+1,$K19,1,(Holidays!$A$1:$A$248)),0)+IF(AND($J19&lt;=BZ$4,$K19&gt;=CA$4,$K19&gt;BZ$4),NETWORKDAYS.INTL(BZ$4+1,(CA$4),1,(Holidays!$A$1:$A$248)),0))*$M19,"")</f>
        <v>0</v>
      </c>
      <c r="CB19" s="321">
        <f ca="1">IFERROR((IF(AND($J19&gt;CA$4,$J19&lt;=CB$4,$K19&lt;=CB$4),NETWORKDAYS.INTL($J19,$K19,1,(Holidays!$A$1:$A$248)),0)+IF(AND($J19&gt;CA$4,$J19&lt;=CB$4,$K19&gt;CB$4),NETWORKDAYS.INTL($J19,(CB$4),1,(Holidays!$A$1:$A$248)),0)+IF(AND($J19&lt;CA$4,$K19&lt;CB$4,$K19&gt;CA$4),NETWORKDAYS.INTL(CA$4+1,$K19,1,(Holidays!$A$1:$A$248)),0)+IF(AND($J19&lt;=CA$4,$K19&gt;=CB$4,$K19&gt;CA$4),NETWORKDAYS.INTL(CA$4+1,(CB$4),1,(Holidays!$A$1:$A$248)),0))*$M19,"")</f>
        <v>0</v>
      </c>
      <c r="CC19" s="190">
        <f ca="1">IFERROR((IF(AND($J19&gt;CB$4,$J19&lt;=CC$4,$K19&lt;=CC$4),NETWORKDAYS.INTL($J19,$K19,1,(Holidays!$A$1:$A$248)),0)+IF(AND($J19&gt;CB$4,$J19&lt;=CC$4,$K19&gt;CC$4),NETWORKDAYS.INTL($J19,(CC$4),1,(Holidays!$A$1:$A$248)),0)+IF(AND($J19&lt;CB$4,$K19&lt;CC$4,$K19&gt;CB$4),NETWORKDAYS.INTL(CB$4+1,$K19,1,(Holidays!$A$1:$A$248)),0)+IF(AND($J19&lt;=CB$4,$K19&gt;=CC$4,$K19&gt;CB$4),NETWORKDAYS.INTL(CB$4+1,(CC$4),1,(Holidays!$A$1:$A$248)),0))*$M19,"")</f>
        <v>0</v>
      </c>
      <c r="CD19" s="192">
        <f ca="1">IFERROR((IF(AND($J19&gt;CC$4,$J19&lt;=CD$4,$K19&lt;=CD$4),NETWORKDAYS.INTL($J19,$K19,1,(Holidays!$A$1:$A$248)),0)+IF(AND($J19&gt;CC$4,$J19&lt;=CD$4,$K19&gt;CD$4),NETWORKDAYS.INTL($J19,(CD$4),1,(Holidays!$A$1:$A$248)),0)+IF(AND($J19&lt;CC$4,$K19&lt;CD$4,$K19&gt;CC$4),NETWORKDAYS.INTL(CC$4+1,$K19,1,(Holidays!$A$1:$A$248)),0)+IF(AND($J19&lt;=CC$4,$K19&gt;=CD$4,$K19&gt;CC$4),NETWORKDAYS.INTL(CC$4+1,(CD$4),1,(Holidays!$A$1:$A$248)),0))*$M19,"")</f>
        <v>0</v>
      </c>
      <c r="CE19" s="321">
        <f ca="1">IFERROR((IF(AND($J19&gt;CD$4,$J19&lt;=CE$4,$K19&lt;=CE$4),NETWORKDAYS.INTL($J19,$K19,1,(Holidays!$A$1:$A$248)),0)+IF(AND($J19&gt;CD$4,$J19&lt;=CE$4,$K19&gt;CE$4),NETWORKDAYS.INTL($J19,(CE$4),1,(Holidays!$A$1:$A$248)),0)+IF(AND($J19&lt;CD$4,$K19&lt;CE$4,$K19&gt;CD$4),NETWORKDAYS.INTL(CD$4+1,$K19,1,(Holidays!$A$1:$A$248)),0)+IF(AND($J19&lt;=CD$4,$K19&gt;=CE$4,$K19&gt;CD$4),NETWORKDAYS.INTL(CD$4+1,(CE$4),1,(Holidays!$A$1:$A$248)),0))*$M19,"")</f>
        <v>0</v>
      </c>
      <c r="CF19" s="190">
        <f ca="1">IFERROR((IF(AND($J19&gt;CE$4,$J19&lt;=CF$4,$K19&lt;=CF$4),NETWORKDAYS.INTL($J19,$K19,1,(Holidays!$A$1:$A$248)),0)+IF(AND($J19&gt;CE$4,$J19&lt;=CF$4,$K19&gt;CF$4),NETWORKDAYS.INTL($J19,(CF$4),1,(Holidays!$A$1:$A$248)),0)+IF(AND($J19&lt;CE$4,$K19&lt;CF$4,$K19&gt;CE$4),NETWORKDAYS.INTL(CE$4+1,$K19,1,(Holidays!$A$1:$A$248)),0)+IF(AND($J19&lt;=CE$4,$K19&gt;=CF$4,$K19&gt;CE$4),NETWORKDAYS.INTL(CE$4+1,(CF$4),1,(Holidays!$A$1:$A$248)),0))*$M19,"")</f>
        <v>0</v>
      </c>
      <c r="CG19" s="192">
        <f ca="1">IFERROR((IF(AND($J19&gt;CF$4,$J19&lt;=CG$4,$K19&lt;=CG$4),NETWORKDAYS.INTL($J19,$K19,1,(Holidays!$A$1:$A$248)),0)+IF(AND($J19&gt;CF$4,$J19&lt;=CG$4,$K19&gt;CG$4),NETWORKDAYS.INTL($J19,(CG$4),1,(Holidays!$A$1:$A$248)),0)+IF(AND($J19&lt;CF$4,$K19&lt;CG$4,$K19&gt;CF$4),NETWORKDAYS.INTL(CF$4+1,$K19,1,(Holidays!$A$1:$A$248)),0)+IF(AND($J19&lt;=CF$4,$K19&gt;=CG$4,$K19&gt;CF$4),NETWORKDAYS.INTL(CF$4+1,(CG$4),1,(Holidays!$A$1:$A$248)),0))*$M19,"")</f>
        <v>0</v>
      </c>
      <c r="CH19" s="321">
        <f ca="1">IFERROR((IF(AND($J19&gt;CG$4,$J19&lt;=CH$4,$K19&lt;=CH$4),NETWORKDAYS.INTL($J19,$K19,1,(Holidays!$A$1:$A$248)),0)+IF(AND($J19&gt;CG$4,$J19&lt;=CH$4,$K19&gt;CH$4),NETWORKDAYS.INTL($J19,(CH$4),1,(Holidays!$A$1:$A$248)),0)+IF(AND($J19&lt;CG$4,$K19&lt;CH$4,$K19&gt;CG$4),NETWORKDAYS.INTL(CG$4+1,$K19,1,(Holidays!$A$1:$A$248)),0)+IF(AND($J19&lt;=CG$4,$K19&gt;=CH$4,$K19&gt;CG$4),NETWORKDAYS.INTL(CG$4+1,(CH$4),1,(Holidays!$A$1:$A$248)),0))*$M19,"")</f>
        <v>0</v>
      </c>
      <c r="CI19" s="190">
        <f ca="1">IFERROR((IF(AND($J19&gt;CH$4,$J19&lt;=CI$4,$K19&lt;=CI$4),NETWORKDAYS.INTL($J19,$K19,1,(Holidays!$A$1:$A$248)),0)+IF(AND($J19&gt;CH$4,$J19&lt;=CI$4,$K19&gt;CI$4),NETWORKDAYS.INTL($J19,(CI$4),1,(Holidays!$A$1:$A$248)),0)+IF(AND($J19&lt;CH$4,$K19&lt;CI$4,$K19&gt;CH$4),NETWORKDAYS.INTL(CH$4+1,$K19,1,(Holidays!$A$1:$A$248)),0)+IF(AND($J19&lt;=CH$4,$K19&gt;=CI$4,$K19&gt;CH$4),NETWORKDAYS.INTL(CH$4+1,(CI$4),1,(Holidays!$A$1:$A$248)),0))*$M19,"")</f>
        <v>0</v>
      </c>
      <c r="CJ19" s="192">
        <f ca="1">IFERROR((IF(AND($J19&gt;CI$4,$J19&lt;=CJ$4,$K19&lt;=CJ$4),NETWORKDAYS.INTL($J19,$K19,1,(Holidays!$A$1:$A$248)),0)+IF(AND($J19&gt;CI$4,$J19&lt;=CJ$4,$K19&gt;CJ$4),NETWORKDAYS.INTL($J19,(CJ$4),1,(Holidays!$A$1:$A$248)),0)+IF(AND($J19&lt;CI$4,$K19&lt;CJ$4,$K19&gt;CI$4),NETWORKDAYS.INTL(CI$4+1,$K19,1,(Holidays!$A$1:$A$248)),0)+IF(AND($J19&lt;=CI$4,$K19&gt;=CJ$4,$K19&gt;CI$4),NETWORKDAYS.INTL(CI$4+1,(CJ$4),1,(Holidays!$A$1:$A$248)),0))*$M19,"")</f>
        <v>0</v>
      </c>
      <c r="CK19" s="321">
        <f ca="1">IFERROR((IF(AND($J19&gt;CJ$4,$J19&lt;=CK$4,$K19&lt;=CK$4),NETWORKDAYS.INTL($J19,$K19,1,(Holidays!$A$1:$A$248)),0)+IF(AND($J19&gt;CJ$4,$J19&lt;=CK$4,$K19&gt;CK$4),NETWORKDAYS.INTL($J19,(CK$4),1,(Holidays!$A$1:$A$248)),0)+IF(AND($J19&lt;CJ$4,$K19&lt;CK$4,$K19&gt;CJ$4),NETWORKDAYS.INTL(CJ$4+1,$K19,1,(Holidays!$A$1:$A$248)),0)+IF(AND($J19&lt;=CJ$4,$K19&gt;=CK$4,$K19&gt;CJ$4),NETWORKDAYS.INTL(CJ$4+1,(CK$4),1,(Holidays!$A$1:$A$248)),0))*$M19,"")</f>
        <v>0</v>
      </c>
      <c r="CL19" s="190">
        <f ca="1">IFERROR((IF(AND($J19&gt;CK$4,$J19&lt;=CL$4,$K19&lt;=CL$4),NETWORKDAYS.INTL($J19,$K19,1,(Holidays!$A$1:$A$248)),0)+IF(AND($J19&gt;CK$4,$J19&lt;=CL$4,$K19&gt;CL$4),NETWORKDAYS.INTL($J19,(CL$4),1,(Holidays!$A$1:$A$248)),0)+IF(AND($J19&lt;CK$4,$K19&lt;CL$4,$K19&gt;CK$4),NETWORKDAYS.INTL(CK$4+1,$K19,1,(Holidays!$A$1:$A$248)),0)+IF(AND($J19&lt;=CK$4,$K19&gt;=CL$4,$K19&gt;CK$4),NETWORKDAYS.INTL(CK$4+1,(CL$4),1,(Holidays!$A$1:$A$248)),0))*$M19,"")</f>
        <v>0</v>
      </c>
      <c r="CM19" s="192">
        <f ca="1">IFERROR((IF(AND($J19&gt;CL$4,$J19&lt;=CM$4,$K19&lt;=CM$4),NETWORKDAYS.INTL($J19,$K19,1,(Holidays!$A$1:$A$248)),0)+IF(AND($J19&gt;CL$4,$J19&lt;=CM$4,$K19&gt;CM$4),NETWORKDAYS.INTL($J19,(CM$4),1,(Holidays!$A$1:$A$248)),0)+IF(AND($J19&lt;CL$4,$K19&lt;CM$4,$K19&gt;CL$4),NETWORKDAYS.INTL(CL$4+1,$K19,1,(Holidays!$A$1:$A$248)),0)+IF(AND($J19&lt;=CL$4,$K19&gt;=CM$4,$K19&gt;CL$4),NETWORKDAYS.INTL(CL$4+1,(CM$4),1,(Holidays!$A$1:$A$248)),0))*$M19,"")</f>
        <v>0</v>
      </c>
      <c r="CN19" s="321">
        <f ca="1">IFERROR((IF(AND($J19&gt;CM$4,$J19&lt;=CN$4,$K19&lt;=CN$4),NETWORKDAYS.INTL($J19,$K19,1,(Holidays!$A$1:$A$248)),0)+IF(AND($J19&gt;CM$4,$J19&lt;=CN$4,$K19&gt;CN$4),NETWORKDAYS.INTL($J19,(CN$4),1,(Holidays!$A$1:$A$248)),0)+IF(AND($J19&lt;CM$4,$K19&lt;CN$4,$K19&gt;CM$4),NETWORKDAYS.INTL(CM$4+1,$K19,1,(Holidays!$A$1:$A$248)),0)+IF(AND($J19&lt;=CM$4,$K19&gt;=CN$4,$K19&gt;CM$4),NETWORKDAYS.INTL(CM$4+1,(CN$4),1,(Holidays!$A$1:$A$248)),0))*$M19,"")</f>
        <v>0</v>
      </c>
      <c r="CO19" s="190">
        <f ca="1">IFERROR((IF(AND($J19&gt;CN$4,$J19&lt;=CO$4,$K19&lt;=CO$4),NETWORKDAYS.INTL($J19,$K19,1,(Holidays!$A$1:$A$248)),0)+IF(AND($J19&gt;CN$4,$J19&lt;=CO$4,$K19&gt;CO$4),NETWORKDAYS.INTL($J19,(CO$4),1,(Holidays!$A$1:$A$248)),0)+IF(AND($J19&lt;CN$4,$K19&lt;CO$4,$K19&gt;CN$4),NETWORKDAYS.INTL(CN$4+1,$K19,1,(Holidays!$A$1:$A$248)),0)+IF(AND($J19&lt;=CN$4,$K19&gt;=CO$4,$K19&gt;CN$4),NETWORKDAYS.INTL(CN$4+1,(CO$4),1,(Holidays!$A$1:$A$248)),0))*$M19,"")</f>
        <v>0</v>
      </c>
      <c r="CP19" s="192">
        <f ca="1">IFERROR((IF(AND($J19&gt;CO$4,$J19&lt;=CP$4,$K19&lt;=CP$4),NETWORKDAYS.INTL($J19,$K19,1,(Holidays!$A$1:$A$248)),0)+IF(AND($J19&gt;CO$4,$J19&lt;=CP$4,$K19&gt;CP$4),NETWORKDAYS.INTL($J19,(CP$4),1,(Holidays!$A$1:$A$248)),0)+IF(AND($J19&lt;CO$4,$K19&lt;CP$4,$K19&gt;CO$4),NETWORKDAYS.INTL(CO$4+1,$K19,1,(Holidays!$A$1:$A$248)),0)+IF(AND($J19&lt;=CO$4,$K19&gt;=CP$4,$K19&gt;CO$4),NETWORKDAYS.INTL(CO$4+1,(CP$4),1,(Holidays!$A$1:$A$248)),0))*$M19,"")</f>
        <v>0</v>
      </c>
      <c r="CQ19" s="321">
        <f ca="1">IFERROR((IF(AND($J19&gt;CP$4,$J19&lt;=CQ$4,$K19&lt;=CQ$4),NETWORKDAYS.INTL($J19,$K19,1,(Holidays!$A$1:$A$248)),0)+IF(AND($J19&gt;CP$4,$J19&lt;=CQ$4,$K19&gt;CQ$4),NETWORKDAYS.INTL($J19,(CQ$4),1,(Holidays!$A$1:$A$248)),0)+IF(AND($J19&lt;CP$4,$K19&lt;CQ$4,$K19&gt;CP$4),NETWORKDAYS.INTL(CP$4+1,$K19,1,(Holidays!$A$1:$A$248)),0)+IF(AND($J19&lt;=CP$4,$K19&gt;=CQ$4,$K19&gt;CP$4),NETWORKDAYS.INTL(CP$4+1,(CQ$4),1,(Holidays!$A$1:$A$248)),0))*$M19,"")</f>
        <v>0</v>
      </c>
      <c r="CR19" s="190">
        <f ca="1">IFERROR((IF(AND($J19&gt;CQ$4,$J19&lt;=CR$4,$K19&lt;=CR$4),NETWORKDAYS.INTL($J19,$K19,1,(Holidays!$A$1:$A$248)),0)+IF(AND($J19&gt;CQ$4,$J19&lt;=CR$4,$K19&gt;CR$4),NETWORKDAYS.INTL($J19,(CR$4),1,(Holidays!$A$1:$A$248)),0)+IF(AND($J19&lt;CQ$4,$K19&lt;CR$4,$K19&gt;CQ$4),NETWORKDAYS.INTL(CQ$4+1,$K19,1,(Holidays!$A$1:$A$248)),0)+IF(AND($J19&lt;=CQ$4,$K19&gt;=CR$4,$K19&gt;CQ$4),NETWORKDAYS.INTL(CQ$4+1,(CR$4),1,(Holidays!$A$1:$A$248)),0))*$M19,"")</f>
        <v>0</v>
      </c>
      <c r="CS19" s="192">
        <f ca="1">IFERROR((IF(AND($J19&gt;CR$4,$J19&lt;=CS$4,$K19&lt;=CS$4),NETWORKDAYS.INTL($J19,$K19,1,(Holidays!$A$1:$A$248)),0)+IF(AND($J19&gt;CR$4,$J19&lt;=CS$4,$K19&gt;CS$4),NETWORKDAYS.INTL($J19,(CS$4),1,(Holidays!$A$1:$A$248)),0)+IF(AND($J19&lt;CR$4,$K19&lt;CS$4,$K19&gt;CR$4),NETWORKDAYS.INTL(CR$4+1,$K19,1,(Holidays!$A$1:$A$248)),0)+IF(AND($J19&lt;=CR$4,$K19&gt;=CS$4,$K19&gt;CR$4),NETWORKDAYS.INTL(CR$4+1,(CS$4),1,(Holidays!$A$1:$A$248)),0))*$M19,"")</f>
        <v>0</v>
      </c>
      <c r="CT19" s="321">
        <f ca="1">IFERROR((IF(AND($J19&gt;CS$4,$J19&lt;=CT$4,$K19&lt;=CT$4),NETWORKDAYS.INTL($J19,$K19,1,(Holidays!$A$1:$A$248)),0)+IF(AND($J19&gt;CS$4,$J19&lt;=CT$4,$K19&gt;CT$4),NETWORKDAYS.INTL($J19,(CT$4),1,(Holidays!$A$1:$A$248)),0)+IF(AND($J19&lt;CS$4,$K19&lt;CT$4,$K19&gt;CS$4),NETWORKDAYS.INTL(CS$4+1,$K19,1,(Holidays!$A$1:$A$248)),0)+IF(AND($J19&lt;=CS$4,$K19&gt;=CT$4,$K19&gt;CS$4),NETWORKDAYS.INTL(CS$4+1,(CT$4),1,(Holidays!$A$1:$A$248)),0))*$M19,"")</f>
        <v>0</v>
      </c>
      <c r="CU19" s="190">
        <f ca="1">IFERROR((IF(AND($J19&gt;CT$4,$J19&lt;=CU$4,$K19&lt;=CU$4),NETWORKDAYS.INTL($J19,$K19,1,(Holidays!$A$1:$A$248)),0)+IF(AND($J19&gt;CT$4,$J19&lt;=CU$4,$K19&gt;CU$4),NETWORKDAYS.INTL($J19,(CU$4),1,(Holidays!$A$1:$A$248)),0)+IF(AND($J19&lt;CT$4,$K19&lt;CU$4,$K19&gt;CT$4),NETWORKDAYS.INTL(CT$4+1,$K19,1,(Holidays!$A$1:$A$248)),0)+IF(AND($J19&lt;=CT$4,$K19&gt;=CU$4,$K19&gt;CT$4),NETWORKDAYS.INTL(CT$4+1,(CU$4),1,(Holidays!$A$1:$A$248)),0))*$M19,"")</f>
        <v>0</v>
      </c>
      <c r="CV19" s="192">
        <f ca="1">IFERROR((IF(AND($J19&gt;CU$4,$J19&lt;=CV$4,$K19&lt;=CV$4),NETWORKDAYS.INTL($J19,$K19,1,(Holidays!$A$1:$A$248)),0)+IF(AND($J19&gt;CU$4,$J19&lt;=CV$4,$K19&gt;CV$4),NETWORKDAYS.INTL($J19,(CV$4),1,(Holidays!$A$1:$A$248)),0)+IF(AND($J19&lt;CU$4,$K19&lt;CV$4,$K19&gt;CU$4),NETWORKDAYS.INTL(CU$4+1,$K19,1,(Holidays!$A$1:$A$248)),0)+IF(AND($J19&lt;=CU$4,$K19&gt;=CV$4,$K19&gt;CU$4),NETWORKDAYS.INTL(CU$4+1,(CV$4),1,(Holidays!$A$1:$A$248)),0))*$M19,"")</f>
        <v>0</v>
      </c>
      <c r="CW19" s="321">
        <f ca="1">IFERROR((IF(AND($J19&gt;CV$4,$J19&lt;=CW$4,$K19&lt;=CW$4),NETWORKDAYS.INTL($J19,$K19,1,(Holidays!$A$1:$A$248)),0)+IF(AND($J19&gt;CV$4,$J19&lt;=CW$4,$K19&gt;CW$4),NETWORKDAYS.INTL($J19,(CW$4),1,(Holidays!$A$1:$A$248)),0)+IF(AND($J19&lt;CV$4,$K19&lt;CW$4,$K19&gt;CV$4),NETWORKDAYS.INTL(CV$4+1,$K19,1,(Holidays!$A$1:$A$248)),0)+IF(AND($J19&lt;=CV$4,$K19&gt;=CW$4,$K19&gt;CV$4),NETWORKDAYS.INTL(CV$4+1,(CW$4),1,(Holidays!$A$1:$A$248)),0))*$M19,"")</f>
        <v>0</v>
      </c>
      <c r="CX19" s="324">
        <f ca="1">IFERROR((IF(AND($J19&gt;CW$4,$J19&lt;=CX$4,$K19&lt;=CX$4),NETWORKDAYS.INTL($J19,$K19,1,(Holidays!$A$1:$A$248)),0)+IF(AND($J19&gt;CW$4,$J19&lt;=CX$4,$K19&gt;CX$4),NETWORKDAYS.INTL($J19,(CX$4),1,(Holidays!$A$1:$A$248)),0)+IF(AND($J19&lt;CW$4,$K19&lt;CX$4,$K19&gt;CW$4),NETWORKDAYS.INTL(CW$4+1,$K19,1,(Holidays!$A$1:$A$248)),0)+IF(AND($J19&lt;=CW$4,$K19&gt;=CX$4,$K19&gt;CW$4),NETWORKDAYS.INTL(CW$4+1,(CX$4),1,(Holidays!$A$1:$A$248)),0))*$M19,"")</f>
        <v>0</v>
      </c>
    </row>
    <row r="20" spans="2:102" ht="15" customHeight="1" outlineLevel="1">
      <c r="B20" s="59" t="str">
        <f t="array" ref="B20">IFERROR(INDEX('A-2_MH Distribution'!$B$1:$B$15014,SMALL(IF('A-2_MH Distribution'!$L$8:$L$63&lt;&gt;0,ROW('A-2_MH Distribution'!$B$8:$B$63)),ROW(A14)),1),"")</f>
        <v>A.14</v>
      </c>
      <c r="C20" s="458" t="str">
        <f ca="1">IFERROR(VLOOKUP(B20,OFFSET('A-1_MH Estimation'!$B$7,0,0,MATCH("Subtotal LOE",'A-1_MH Estimation'!B:B,0)-7,2),2,0),"")</f>
        <v>Pipe Component Name Rule</v>
      </c>
      <c r="D20" s="466">
        <f ca="1">IFERROR(VLOOKUP(B20,OFFSET('A-1_MH Estimation'!$B$7,0,0,MATCH("Subtotal LOE",'A-1_MH Estimation'!B:B,0)-7,4),4,0),"")</f>
        <v>1</v>
      </c>
      <c r="E20" s="466" t="str">
        <f ca="1">IFERROR(VLOOKUP(B20,OFFSET('A-1_MH Estimation'!$B$7,0,0,MATCH("Subtotal LOE",'A-1_MH Estimation'!B:B,0)-7,3),3,0),"")</f>
        <v>template</v>
      </c>
      <c r="F20" s="462">
        <f>IFERROR(VLOOKUP($B20,'A-2_MH Distribution'!$B$6:$O$16314,3,0)*VLOOKUP($B20,'A-2_MH Distribution'!$B$6:$O$16314,VLOOKUP(G20,SoftwareList,6,0),0)*IFERROR((--(VLOOKUP($B20,'A-2_MH Distribution'!$B$6:$O$16314,VLOOKUP(G20,SoftwareList,8,0),0)=0)+VLOOKUP($B20,'A-2_MH Distribution'!$B$6:$O$16314,VLOOKUP(G20,SoftwareList,8,0),0)),1),0)</f>
        <v>14.25</v>
      </c>
      <c r="G20" s="403" t="str">
        <f t="shared" si="57"/>
        <v>PDMS/E3D</v>
      </c>
      <c r="H20" s="454"/>
      <c r="I20" s="455"/>
      <c r="J20" s="351">
        <f ca="1">IFERROR(INDEX(Activities,MATCH($B20,'A-2_MH Distribution'!B:B,0),MATCH("Start Date",'A-2_MH Distribution'!$A$4:S$4,0))+H20,0)</f>
        <v>44511</v>
      </c>
      <c r="K20" s="352">
        <f ca="1">IFERROR(INDEX(Activities,MATCH($B20,'A-2_MH Distribution'!B:B,0),MATCH("Finish Date",'A-2_MH Distribution'!$A$4:S$4,0))+I20,0)</f>
        <v>44515</v>
      </c>
      <c r="L20" s="170">
        <f ca="1">NETWORKDAYS.INTL(J20,K20,1,Holidays!$A$1:$A$248)</f>
        <v>3</v>
      </c>
      <c r="M20" s="62">
        <f t="shared" ca="1" si="56"/>
        <v>4.75</v>
      </c>
      <c r="O20" s="253">
        <f ca="1">SUM($P20:CX20)</f>
        <v>14.25</v>
      </c>
      <c r="P20" s="320"/>
      <c r="Q20" s="321">
        <f ca="1">IFERROR((IF(AND($J20&gt;P$4,$J20&lt;=Q$4,$K20&lt;=Q$4),NETWORKDAYS.INTL($J20,$K20,1,(Holidays!$A$1:$A$248)),0)+IF(AND($J20&gt;P$4,$J20&lt;=Q$4,$K20&gt;Q$4),NETWORKDAYS.INTL($J20,(Q$4),1,(Holidays!$A$1:$A$248)),0)+IF(AND($J20&lt;P$4,$K20&lt;Q$4,$K20&gt;P$4),NETWORKDAYS.INTL(P$4+1,$K20,1,(Holidays!$A$1:$A$248)),0)+IF(AND($J20&lt;=P$4,$K20&gt;=Q$4,$K20&gt;P$4),NETWORKDAYS.INTL(P$4+1,(Q$4),1,(Holidays!$A$1:$A$248)),0))*$M20,"")</f>
        <v>0</v>
      </c>
      <c r="R20" s="190">
        <f ca="1">IFERROR((IF(AND($J20&gt;Q$4,$J20&lt;=R$4,$K20&lt;=R$4),NETWORKDAYS.INTL($J20,$K20,1,(Holidays!$A$1:$A$248)),0)+IF(AND($J20&gt;Q$4,$J20&lt;=R$4,$K20&gt;R$4),NETWORKDAYS.INTL($J20,(R$4),1,(Holidays!$A$1:$A$248)),0)+IF(AND($J20&lt;Q$4,$K20&lt;R$4,$K20&gt;Q$4),NETWORKDAYS.INTL(Q$4+1,$K20,1,(Holidays!$A$1:$A$248)),0)+IF(AND($J20&lt;=Q$4,$K20&gt;=R$4,$K20&gt;Q$4),NETWORKDAYS.INTL(Q$4+1,(R$4),1,(Holidays!$A$1:$A$248)),0))*$M20,"")</f>
        <v>0</v>
      </c>
      <c r="S20" s="192">
        <f ca="1">IFERROR((IF(AND($J20&gt;R$4,$J20&lt;=S$4,$K20&lt;=S$4),NETWORKDAYS.INTL($J20,$K20,1,(Holidays!$A$1:$A$248)),0)+IF(AND($J20&gt;R$4,$J20&lt;=S$4,$K20&gt;S$4),NETWORKDAYS.INTL($J20,(S$4),1,(Holidays!$A$1:$A$248)),0)+IF(AND($J20&lt;R$4,$K20&lt;S$4,$K20&gt;R$4),NETWORKDAYS.INTL(R$4+1,$K20,1,(Holidays!$A$1:$A$248)),0)+IF(AND($J20&lt;=R$4,$K20&gt;=S$4,$K20&gt;R$4),NETWORKDAYS.INTL(R$4+1,(S$4),1,(Holidays!$A$1:$A$248)),0))*$M20,"")</f>
        <v>0</v>
      </c>
      <c r="T20" s="321">
        <f ca="1">IFERROR((IF(AND($J20&gt;S$4,$J20&lt;=T$4,$K20&lt;=T$4),NETWORKDAYS.INTL($J20,$K20,1,(Holidays!$A$1:$A$248)),0)+IF(AND($J20&gt;S$4,$J20&lt;=T$4,$K20&gt;T$4),NETWORKDAYS.INTL($J20,(T$4),1,(Holidays!$A$1:$A$248)),0)+IF(AND($J20&lt;S$4,$K20&lt;T$4,$K20&gt;S$4),NETWORKDAYS.INTL(S$4+1,$K20,1,(Holidays!$A$1:$A$248)),0)+IF(AND($J20&lt;=S$4,$K20&gt;=T$4,$K20&gt;S$4),NETWORKDAYS.INTL(S$4+1,(T$4),1,(Holidays!$A$1:$A$248)),0))*$M20,"")</f>
        <v>0</v>
      </c>
      <c r="U20" s="190">
        <f ca="1">IFERROR((IF(AND($J20&gt;T$4,$J20&lt;=U$4,$K20&lt;=U$4),NETWORKDAYS.INTL($J20,$K20,1,(Holidays!$A$1:$A$248)),0)+IF(AND($J20&gt;T$4,$J20&lt;=U$4,$K20&gt;U$4),NETWORKDAYS.INTL($J20,(U$4),1,(Holidays!$A$1:$A$248)),0)+IF(AND($J20&lt;T$4,$K20&lt;U$4,$K20&gt;T$4),NETWORKDAYS.INTL(T$4+1,$K20,1,(Holidays!$A$1:$A$248)),0)+IF(AND($J20&lt;=T$4,$K20&gt;=U$4,$K20&gt;T$4),NETWORKDAYS.INTL(T$4+1,(U$4),1,(Holidays!$A$1:$A$248)),0))*$M20,"")</f>
        <v>0</v>
      </c>
      <c r="V20" s="192">
        <f ca="1">IFERROR((IF(AND($J20&gt;U$4,$J20&lt;=V$4,$K20&lt;=V$4),NETWORKDAYS.INTL($J20,$K20,1,(Holidays!$A$1:$A$248)),0)+IF(AND($J20&gt;U$4,$J20&lt;=V$4,$K20&gt;V$4),NETWORKDAYS.INTL($J20,(V$4),1,(Holidays!$A$1:$A$248)),0)+IF(AND($J20&lt;U$4,$K20&lt;V$4,$K20&gt;U$4),NETWORKDAYS.INTL(U$4+1,$K20,1,(Holidays!$A$1:$A$248)),0)+IF(AND($J20&lt;=U$4,$K20&gt;=V$4,$K20&gt;U$4),NETWORKDAYS.INTL(U$4+1,(V$4),1,(Holidays!$A$1:$A$248)),0))*$M20,"")</f>
        <v>0</v>
      </c>
      <c r="W20" s="321">
        <f ca="1">IFERROR((IF(AND($J20&gt;V$4,$J20&lt;=W$4,$K20&lt;=W$4),NETWORKDAYS.INTL($J20,$K20,1,(Holidays!$A$1:$A$248)),0)+IF(AND($J20&gt;V$4,$J20&lt;=W$4,$K20&gt;W$4),NETWORKDAYS.INTL($J20,(W$4),1,(Holidays!$A$1:$A$248)),0)+IF(AND($J20&lt;V$4,$K20&lt;W$4,$K20&gt;V$4),NETWORKDAYS.INTL(V$4+1,$K20,1,(Holidays!$A$1:$A$248)),0)+IF(AND($J20&lt;=V$4,$K20&gt;=W$4,$K20&gt;V$4),NETWORKDAYS.INTL(V$4+1,(W$4),1,(Holidays!$A$1:$A$248)),0))*$M20,"")</f>
        <v>14.25</v>
      </c>
      <c r="X20" s="190">
        <f ca="1">IFERROR((IF(AND($J20&gt;W$4,$J20&lt;=X$4,$K20&lt;=X$4),NETWORKDAYS.INTL($J20,$K20,1,(Holidays!$A$1:$A$248)),0)+IF(AND($J20&gt;W$4,$J20&lt;=X$4,$K20&gt;X$4),NETWORKDAYS.INTL($J20,(X$4),1,(Holidays!$A$1:$A$248)),0)+IF(AND($J20&lt;W$4,$K20&lt;X$4,$K20&gt;W$4),NETWORKDAYS.INTL(W$4+1,$K20,1,(Holidays!$A$1:$A$248)),0)+IF(AND($J20&lt;=W$4,$K20&gt;=X$4,$K20&gt;W$4),NETWORKDAYS.INTL(W$4+1,(X$4),1,(Holidays!$A$1:$A$248)),0))*$M20,"")</f>
        <v>0</v>
      </c>
      <c r="Y20" s="192">
        <f ca="1">IFERROR((IF(AND($J20&gt;X$4,$J20&lt;=Y$4,$K20&lt;=Y$4),NETWORKDAYS.INTL($J20,$K20,1,(Holidays!$A$1:$A$248)),0)+IF(AND($J20&gt;X$4,$J20&lt;=Y$4,$K20&gt;Y$4),NETWORKDAYS.INTL($J20,(Y$4),1,(Holidays!$A$1:$A$248)),0)+IF(AND($J20&lt;X$4,$K20&lt;Y$4,$K20&gt;X$4),NETWORKDAYS.INTL(X$4+1,$K20,1,(Holidays!$A$1:$A$248)),0)+IF(AND($J20&lt;=X$4,$K20&gt;=Y$4,$K20&gt;X$4),NETWORKDAYS.INTL(X$4+1,(Y$4),1,(Holidays!$A$1:$A$248)),0))*$M20,"")</f>
        <v>0</v>
      </c>
      <c r="Z20" s="321">
        <f ca="1">IFERROR((IF(AND($J20&gt;Y$4,$J20&lt;=Z$4,$K20&lt;=Z$4),NETWORKDAYS.INTL($J20,$K20,1,(Holidays!$A$1:$A$248)),0)+IF(AND($J20&gt;Y$4,$J20&lt;=Z$4,$K20&gt;Z$4),NETWORKDAYS.INTL($J20,(Z$4),1,(Holidays!$A$1:$A$248)),0)+IF(AND($J20&lt;Y$4,$K20&lt;Z$4,$K20&gt;Y$4),NETWORKDAYS.INTL(Y$4+1,$K20,1,(Holidays!$A$1:$A$248)),0)+IF(AND($J20&lt;=Y$4,$K20&gt;=Z$4,$K20&gt;Y$4),NETWORKDAYS.INTL(Y$4+1,(Z$4),1,(Holidays!$A$1:$A$248)),0))*$M20,"")</f>
        <v>0</v>
      </c>
      <c r="AA20" s="190">
        <f ca="1">IFERROR((IF(AND($J20&gt;Z$4,$J20&lt;=AA$4,$K20&lt;=AA$4),NETWORKDAYS.INTL($J20,$K20,1,(Holidays!$A$1:$A$248)),0)+IF(AND($J20&gt;Z$4,$J20&lt;=AA$4,$K20&gt;AA$4),NETWORKDAYS.INTL($J20,(AA$4),1,(Holidays!$A$1:$A$248)),0)+IF(AND($J20&lt;Z$4,$K20&lt;AA$4,$K20&gt;Z$4),NETWORKDAYS.INTL(Z$4+1,$K20,1,(Holidays!$A$1:$A$248)),0)+IF(AND($J20&lt;=Z$4,$K20&gt;=AA$4,$K20&gt;Z$4),NETWORKDAYS.INTL(Z$4+1,(AA$4),1,(Holidays!$A$1:$A$248)),0))*$M20,"")</f>
        <v>0</v>
      </c>
      <c r="AB20" s="192">
        <f ca="1">IFERROR((IF(AND($J20&gt;AA$4,$J20&lt;=AB$4,$K20&lt;=AB$4),NETWORKDAYS.INTL($J20,$K20,1,(Holidays!$A$1:$A$248)),0)+IF(AND($J20&gt;AA$4,$J20&lt;=AB$4,$K20&gt;AB$4),NETWORKDAYS.INTL($J20,(AB$4),1,(Holidays!$A$1:$A$248)),0)+IF(AND($J20&lt;AA$4,$K20&lt;AB$4,$K20&gt;AA$4),NETWORKDAYS.INTL(AA$4+1,$K20,1,(Holidays!$A$1:$A$248)),0)+IF(AND($J20&lt;=AA$4,$K20&gt;=AB$4,$K20&gt;AA$4),NETWORKDAYS.INTL(AA$4+1,(AB$4),1,(Holidays!$A$1:$A$248)),0))*$M20,"")</f>
        <v>0</v>
      </c>
      <c r="AC20" s="321">
        <f ca="1">IFERROR((IF(AND($J20&gt;AB$4,$J20&lt;=AC$4,$K20&lt;=AC$4),NETWORKDAYS.INTL($J20,$K20,1,(Holidays!$A$1:$A$248)),0)+IF(AND($J20&gt;AB$4,$J20&lt;=AC$4,$K20&gt;AC$4),NETWORKDAYS.INTL($J20,(AC$4),1,(Holidays!$A$1:$A$248)),0)+IF(AND($J20&lt;AB$4,$K20&lt;AC$4,$K20&gt;AB$4),NETWORKDAYS.INTL(AB$4+1,$K20,1,(Holidays!$A$1:$A$248)),0)+IF(AND($J20&lt;=AB$4,$K20&gt;=AC$4,$K20&gt;AB$4),NETWORKDAYS.INTL(AB$4+1,(AC$4),1,(Holidays!$A$1:$A$248)),0))*$M20,"")</f>
        <v>0</v>
      </c>
      <c r="AD20" s="190">
        <f ca="1">IFERROR((IF(AND($J20&gt;AC$4,$J20&lt;=AD$4,$K20&lt;=AD$4),NETWORKDAYS.INTL($J20,$K20,1,(Holidays!$A$1:$A$248)),0)+IF(AND($J20&gt;AC$4,$J20&lt;=AD$4,$K20&gt;AD$4),NETWORKDAYS.INTL($J20,(AD$4),1,(Holidays!$A$1:$A$248)),0)+IF(AND($J20&lt;AC$4,$K20&lt;AD$4,$K20&gt;AC$4),NETWORKDAYS.INTL(AC$4+1,$K20,1,(Holidays!$A$1:$A$248)),0)+IF(AND($J20&lt;=AC$4,$K20&gt;=AD$4,$K20&gt;AC$4),NETWORKDAYS.INTL(AC$4+1,(AD$4),1,(Holidays!$A$1:$A$248)),0))*$M20,"")</f>
        <v>0</v>
      </c>
      <c r="AE20" s="192">
        <f ca="1">IFERROR((IF(AND($J20&gt;AD$4,$J20&lt;=AE$4,$K20&lt;=AE$4),NETWORKDAYS.INTL($J20,$K20,1,(Holidays!$A$1:$A$248)),0)+IF(AND($J20&gt;AD$4,$J20&lt;=AE$4,$K20&gt;AE$4),NETWORKDAYS.INTL($J20,(AE$4),1,(Holidays!$A$1:$A$248)),0)+IF(AND($J20&lt;AD$4,$K20&lt;AE$4,$K20&gt;AD$4),NETWORKDAYS.INTL(AD$4+1,$K20,1,(Holidays!$A$1:$A$248)),0)+IF(AND($J20&lt;=AD$4,$K20&gt;=AE$4,$K20&gt;AD$4),NETWORKDAYS.INTL(AD$4+1,(AE$4),1,(Holidays!$A$1:$A$248)),0))*$M20,"")</f>
        <v>0</v>
      </c>
      <c r="AF20" s="321">
        <f ca="1">IFERROR((IF(AND($J20&gt;AE$4,$J20&lt;=AF$4,$K20&lt;=AF$4),NETWORKDAYS.INTL($J20,$K20,1,(Holidays!$A$1:$A$248)),0)+IF(AND($J20&gt;AE$4,$J20&lt;=AF$4,$K20&gt;AF$4),NETWORKDAYS.INTL($J20,(AF$4),1,(Holidays!$A$1:$A$248)),0)+IF(AND($J20&lt;AE$4,$K20&lt;AF$4,$K20&gt;AE$4),NETWORKDAYS.INTL(AE$4+1,$K20,1,(Holidays!$A$1:$A$248)),0)+IF(AND($J20&lt;=AE$4,$K20&gt;=AF$4,$K20&gt;AE$4),NETWORKDAYS.INTL(AE$4+1,(AF$4),1,(Holidays!$A$1:$A$248)),0))*$M20,"")</f>
        <v>0</v>
      </c>
      <c r="AG20" s="190">
        <f ca="1">IFERROR((IF(AND($J20&gt;AF$4,$J20&lt;=AG$4,$K20&lt;=AG$4),NETWORKDAYS.INTL($J20,$K20,1,(Holidays!$A$1:$A$248)),0)+IF(AND($J20&gt;AF$4,$J20&lt;=AG$4,$K20&gt;AG$4),NETWORKDAYS.INTL($J20,(AG$4),1,(Holidays!$A$1:$A$248)),0)+IF(AND($J20&lt;AF$4,$K20&lt;AG$4,$K20&gt;AF$4),NETWORKDAYS.INTL(AF$4+1,$K20,1,(Holidays!$A$1:$A$248)),0)+IF(AND($J20&lt;=AF$4,$K20&gt;=AG$4,$K20&gt;AF$4),NETWORKDAYS.INTL(AF$4+1,(AG$4),1,(Holidays!$A$1:$A$248)),0))*$M20,"")</f>
        <v>0</v>
      </c>
      <c r="AH20" s="192">
        <f ca="1">IFERROR((IF(AND($J20&gt;AG$4,$J20&lt;=AH$4,$K20&lt;=AH$4),NETWORKDAYS.INTL($J20,$K20,1,(Holidays!$A$1:$A$248)),0)+IF(AND($J20&gt;AG$4,$J20&lt;=AH$4,$K20&gt;AH$4),NETWORKDAYS.INTL($J20,(AH$4),1,(Holidays!$A$1:$A$248)),0)+IF(AND($J20&lt;AG$4,$K20&lt;AH$4,$K20&gt;AG$4),NETWORKDAYS.INTL(AG$4+1,$K20,1,(Holidays!$A$1:$A$248)),0)+IF(AND($J20&lt;=AG$4,$K20&gt;=AH$4,$K20&gt;AG$4),NETWORKDAYS.INTL(AG$4+1,(AH$4),1,(Holidays!$A$1:$A$248)),0))*$M20,"")</f>
        <v>0</v>
      </c>
      <c r="AI20" s="321">
        <f ca="1">IFERROR((IF(AND($J20&gt;AH$4,$J20&lt;=AI$4,$K20&lt;=AI$4),NETWORKDAYS.INTL($J20,$K20,1,(Holidays!$A$1:$A$248)),0)+IF(AND($J20&gt;AH$4,$J20&lt;=AI$4,$K20&gt;AI$4),NETWORKDAYS.INTL($J20,(AI$4),1,(Holidays!$A$1:$A$248)),0)+IF(AND($J20&lt;AH$4,$K20&lt;AI$4,$K20&gt;AH$4),NETWORKDAYS.INTL(AH$4+1,$K20,1,(Holidays!$A$1:$A$248)),0)+IF(AND($J20&lt;=AH$4,$K20&gt;=AI$4,$K20&gt;AH$4),NETWORKDAYS.INTL(AH$4+1,(AI$4),1,(Holidays!$A$1:$A$248)),0))*$M20,"")</f>
        <v>0</v>
      </c>
      <c r="AJ20" s="190">
        <f ca="1">IFERROR((IF(AND($J20&gt;AI$4,$J20&lt;=AJ$4,$K20&lt;=AJ$4),NETWORKDAYS.INTL($J20,$K20,1,(Holidays!$A$1:$A$248)),0)+IF(AND($J20&gt;AI$4,$J20&lt;=AJ$4,$K20&gt;AJ$4),NETWORKDAYS.INTL($J20,(AJ$4),1,(Holidays!$A$1:$A$248)),0)+IF(AND($J20&lt;AI$4,$K20&lt;AJ$4,$K20&gt;AI$4),NETWORKDAYS.INTL(AI$4+1,$K20,1,(Holidays!$A$1:$A$248)),0)+IF(AND($J20&lt;=AI$4,$K20&gt;=AJ$4,$K20&gt;AI$4),NETWORKDAYS.INTL(AI$4+1,(AJ$4),1,(Holidays!$A$1:$A$248)),0))*$M20,"")</f>
        <v>0</v>
      </c>
      <c r="AK20" s="192">
        <f ca="1">IFERROR((IF(AND($J20&gt;AJ$4,$J20&lt;=AK$4,$K20&lt;=AK$4),NETWORKDAYS.INTL($J20,$K20,1,(Holidays!$A$1:$A$248)),0)+IF(AND($J20&gt;AJ$4,$J20&lt;=AK$4,$K20&gt;AK$4),NETWORKDAYS.INTL($J20,(AK$4),1,(Holidays!$A$1:$A$248)),0)+IF(AND($J20&lt;AJ$4,$K20&lt;AK$4,$K20&gt;AJ$4),NETWORKDAYS.INTL(AJ$4+1,$K20,1,(Holidays!$A$1:$A$248)),0)+IF(AND($J20&lt;=AJ$4,$K20&gt;=AK$4,$K20&gt;AJ$4),NETWORKDAYS.INTL(AJ$4+1,(AK$4),1,(Holidays!$A$1:$A$248)),0))*$M20,"")</f>
        <v>0</v>
      </c>
      <c r="AL20" s="321">
        <f ca="1">IFERROR((IF(AND($J20&gt;AK$4,$J20&lt;=AL$4,$K20&lt;=AL$4),NETWORKDAYS.INTL($J20,$K20,1,(Holidays!$A$1:$A$248)),0)+IF(AND($J20&gt;AK$4,$J20&lt;=AL$4,$K20&gt;AL$4),NETWORKDAYS.INTL($J20,(AL$4),1,(Holidays!$A$1:$A$248)),0)+IF(AND($J20&lt;AK$4,$K20&lt;AL$4,$K20&gt;AK$4),NETWORKDAYS.INTL(AK$4+1,$K20,1,(Holidays!$A$1:$A$248)),0)+IF(AND($J20&lt;=AK$4,$K20&gt;=AL$4,$K20&gt;AK$4),NETWORKDAYS.INTL(AK$4+1,(AL$4),1,(Holidays!$A$1:$A$248)),0))*$M20,"")</f>
        <v>0</v>
      </c>
      <c r="AM20" s="190">
        <f ca="1">IFERROR((IF(AND($J20&gt;AL$4,$J20&lt;=AM$4,$K20&lt;=AM$4),NETWORKDAYS.INTL($J20,$K20,1,(Holidays!$A$1:$A$248)),0)+IF(AND($J20&gt;AL$4,$J20&lt;=AM$4,$K20&gt;AM$4),NETWORKDAYS.INTL($J20,(AM$4),1,(Holidays!$A$1:$A$248)),0)+IF(AND($J20&lt;AL$4,$K20&lt;AM$4,$K20&gt;AL$4),NETWORKDAYS.INTL(AL$4+1,$K20,1,(Holidays!$A$1:$A$248)),0)+IF(AND($J20&lt;=AL$4,$K20&gt;=AM$4,$K20&gt;AL$4),NETWORKDAYS.INTL(AL$4+1,(AM$4),1,(Holidays!$A$1:$A$248)),0))*$M20,"")</f>
        <v>0</v>
      </c>
      <c r="AN20" s="192">
        <f ca="1">IFERROR((IF(AND($J20&gt;AM$4,$J20&lt;=AN$4,$K20&lt;=AN$4),NETWORKDAYS.INTL($J20,$K20,1,(Holidays!$A$1:$A$248)),0)+IF(AND($J20&gt;AM$4,$J20&lt;=AN$4,$K20&gt;AN$4),NETWORKDAYS.INTL($J20,(AN$4),1,(Holidays!$A$1:$A$248)),0)+IF(AND($J20&lt;AM$4,$K20&lt;AN$4,$K20&gt;AM$4),NETWORKDAYS.INTL(AM$4+1,$K20,1,(Holidays!$A$1:$A$248)),0)+IF(AND($J20&lt;=AM$4,$K20&gt;=AN$4,$K20&gt;AM$4),NETWORKDAYS.INTL(AM$4+1,(AN$4),1,(Holidays!$A$1:$A$248)),0))*$M20,"")</f>
        <v>0</v>
      </c>
      <c r="AO20" s="321">
        <f ca="1">IFERROR((IF(AND($J20&gt;AN$4,$J20&lt;=AO$4,$K20&lt;=AO$4),NETWORKDAYS.INTL($J20,$K20,1,(Holidays!$A$1:$A$248)),0)+IF(AND($J20&gt;AN$4,$J20&lt;=AO$4,$K20&gt;AO$4),NETWORKDAYS.INTL($J20,(AO$4),1,(Holidays!$A$1:$A$248)),0)+IF(AND($J20&lt;AN$4,$K20&lt;AO$4,$K20&gt;AN$4),NETWORKDAYS.INTL(AN$4+1,$K20,1,(Holidays!$A$1:$A$248)),0)+IF(AND($J20&lt;=AN$4,$K20&gt;=AO$4,$K20&gt;AN$4),NETWORKDAYS.INTL(AN$4+1,(AO$4),1,(Holidays!$A$1:$A$248)),0))*$M20,"")</f>
        <v>0</v>
      </c>
      <c r="AP20" s="190">
        <f ca="1">IFERROR((IF(AND($J20&gt;AO$4,$J20&lt;=AP$4,$K20&lt;=AP$4),NETWORKDAYS.INTL($J20,$K20,1,(Holidays!$A$1:$A$248)),0)+IF(AND($J20&gt;AO$4,$J20&lt;=AP$4,$K20&gt;AP$4),NETWORKDAYS.INTL($J20,(AP$4),1,(Holidays!$A$1:$A$248)),0)+IF(AND($J20&lt;AO$4,$K20&lt;AP$4,$K20&gt;AO$4),NETWORKDAYS.INTL(AO$4+1,$K20,1,(Holidays!$A$1:$A$248)),0)+IF(AND($J20&lt;=AO$4,$K20&gt;=AP$4,$K20&gt;AO$4),NETWORKDAYS.INTL(AO$4+1,(AP$4),1,(Holidays!$A$1:$A$248)),0))*$M20,"")</f>
        <v>0</v>
      </c>
      <c r="AQ20" s="192">
        <f ca="1">IFERROR((IF(AND($J20&gt;AP$4,$J20&lt;=AQ$4,$K20&lt;=AQ$4),NETWORKDAYS.INTL($J20,$K20,1,(Holidays!$A$1:$A$248)),0)+IF(AND($J20&gt;AP$4,$J20&lt;=AQ$4,$K20&gt;AQ$4),NETWORKDAYS.INTL($J20,(AQ$4),1,(Holidays!$A$1:$A$248)),0)+IF(AND($J20&lt;AP$4,$K20&lt;AQ$4,$K20&gt;AP$4),NETWORKDAYS.INTL(AP$4+1,$K20,1,(Holidays!$A$1:$A$248)),0)+IF(AND($J20&lt;=AP$4,$K20&gt;=AQ$4,$K20&gt;AP$4),NETWORKDAYS.INTL(AP$4+1,(AQ$4),1,(Holidays!$A$1:$A$248)),0))*$M20,"")</f>
        <v>0</v>
      </c>
      <c r="AR20" s="321">
        <f ca="1">IFERROR((IF(AND($J20&gt;AQ$4,$J20&lt;=AR$4,$K20&lt;=AR$4),NETWORKDAYS.INTL($J20,$K20,1,(Holidays!$A$1:$A$248)),0)+IF(AND($J20&gt;AQ$4,$J20&lt;=AR$4,$K20&gt;AR$4),NETWORKDAYS.INTL($J20,(AR$4),1,(Holidays!$A$1:$A$248)),0)+IF(AND($J20&lt;AQ$4,$K20&lt;AR$4,$K20&gt;AQ$4),NETWORKDAYS.INTL(AQ$4+1,$K20,1,(Holidays!$A$1:$A$248)),0)+IF(AND($J20&lt;=AQ$4,$K20&gt;=AR$4,$K20&gt;AQ$4),NETWORKDAYS.INTL(AQ$4+1,(AR$4),1,(Holidays!$A$1:$A$248)),0))*$M20,"")</f>
        <v>0</v>
      </c>
      <c r="AS20" s="190">
        <f ca="1">IFERROR((IF(AND($J20&gt;AR$4,$J20&lt;=AS$4,$K20&lt;=AS$4),NETWORKDAYS.INTL($J20,$K20,1,(Holidays!$A$1:$A$248)),0)+IF(AND($J20&gt;AR$4,$J20&lt;=AS$4,$K20&gt;AS$4),NETWORKDAYS.INTL($J20,(AS$4),1,(Holidays!$A$1:$A$248)),0)+IF(AND($J20&lt;AR$4,$K20&lt;AS$4,$K20&gt;AR$4),NETWORKDAYS.INTL(AR$4+1,$K20,1,(Holidays!$A$1:$A$248)),0)+IF(AND($J20&lt;=AR$4,$K20&gt;=AS$4,$K20&gt;AR$4),NETWORKDAYS.INTL(AR$4+1,(AS$4),1,(Holidays!$A$1:$A$248)),0))*$M20,"")</f>
        <v>0</v>
      </c>
      <c r="AT20" s="192">
        <f ca="1">IFERROR((IF(AND($J20&gt;AS$4,$J20&lt;=AT$4,$K20&lt;=AT$4),NETWORKDAYS.INTL($J20,$K20,1,(Holidays!$A$1:$A$248)),0)+IF(AND($J20&gt;AS$4,$J20&lt;=AT$4,$K20&gt;AT$4),NETWORKDAYS.INTL($J20,(AT$4),1,(Holidays!$A$1:$A$248)),0)+IF(AND($J20&lt;AS$4,$K20&lt;AT$4,$K20&gt;AS$4),NETWORKDAYS.INTL(AS$4+1,$K20,1,(Holidays!$A$1:$A$248)),0)+IF(AND($J20&lt;=AS$4,$K20&gt;=AT$4,$K20&gt;AS$4),NETWORKDAYS.INTL(AS$4+1,(AT$4),1,(Holidays!$A$1:$A$248)),0))*$M20,"")</f>
        <v>0</v>
      </c>
      <c r="AU20" s="321">
        <f ca="1">IFERROR((IF(AND($J20&gt;AT$4,$J20&lt;=AU$4,$K20&lt;=AU$4),NETWORKDAYS.INTL($J20,$K20,1,(Holidays!$A$1:$A$248)),0)+IF(AND($J20&gt;AT$4,$J20&lt;=AU$4,$K20&gt;AU$4),NETWORKDAYS.INTL($J20,(AU$4),1,(Holidays!$A$1:$A$248)),0)+IF(AND($J20&lt;AT$4,$K20&lt;AU$4,$K20&gt;AT$4),NETWORKDAYS.INTL(AT$4+1,$K20,1,(Holidays!$A$1:$A$248)),0)+IF(AND($J20&lt;=AT$4,$K20&gt;=AU$4,$K20&gt;AT$4),NETWORKDAYS.INTL(AT$4+1,(AU$4),1,(Holidays!$A$1:$A$248)),0))*$M20,"")</f>
        <v>0</v>
      </c>
      <c r="AV20" s="190">
        <f ca="1">IFERROR((IF(AND($J20&gt;AU$4,$J20&lt;=AV$4,$K20&lt;=AV$4),NETWORKDAYS.INTL($J20,$K20,1,(Holidays!$A$1:$A$248)),0)+IF(AND($J20&gt;AU$4,$J20&lt;=AV$4,$K20&gt;AV$4),NETWORKDAYS.INTL($J20,(AV$4),1,(Holidays!$A$1:$A$248)),0)+IF(AND($J20&lt;AU$4,$K20&lt;AV$4,$K20&gt;AU$4),NETWORKDAYS.INTL(AU$4+1,$K20,1,(Holidays!$A$1:$A$248)),0)+IF(AND($J20&lt;=AU$4,$K20&gt;=AV$4,$K20&gt;AU$4),NETWORKDAYS.INTL(AU$4+1,(AV$4),1,(Holidays!$A$1:$A$248)),0))*$M20,"")</f>
        <v>0</v>
      </c>
      <c r="AW20" s="192">
        <f ca="1">IFERROR((IF(AND($J20&gt;AV$4,$J20&lt;=AW$4,$K20&lt;=AW$4),NETWORKDAYS.INTL($J20,$K20,1,(Holidays!$A$1:$A$248)),0)+IF(AND($J20&gt;AV$4,$J20&lt;=AW$4,$K20&gt;AW$4),NETWORKDAYS.INTL($J20,(AW$4),1,(Holidays!$A$1:$A$248)),0)+IF(AND($J20&lt;AV$4,$K20&lt;AW$4,$K20&gt;AV$4),NETWORKDAYS.INTL(AV$4+1,$K20,1,(Holidays!$A$1:$A$248)),0)+IF(AND($J20&lt;=AV$4,$K20&gt;=AW$4,$K20&gt;AV$4),NETWORKDAYS.INTL(AV$4+1,(AW$4),1,(Holidays!$A$1:$A$248)),0))*$M20,"")</f>
        <v>0</v>
      </c>
      <c r="AX20" s="321">
        <f ca="1">IFERROR((IF(AND($J20&gt;AW$4,$J20&lt;=AX$4,$K20&lt;=AX$4),NETWORKDAYS.INTL($J20,$K20,1,(Holidays!$A$1:$A$248)),0)+IF(AND($J20&gt;AW$4,$J20&lt;=AX$4,$K20&gt;AX$4),NETWORKDAYS.INTL($J20,(AX$4),1,(Holidays!$A$1:$A$248)),0)+IF(AND($J20&lt;AW$4,$K20&lt;AX$4,$K20&gt;AW$4),NETWORKDAYS.INTL(AW$4+1,$K20,1,(Holidays!$A$1:$A$248)),0)+IF(AND($J20&lt;=AW$4,$K20&gt;=AX$4,$K20&gt;AW$4),NETWORKDAYS.INTL(AW$4+1,(AX$4),1,(Holidays!$A$1:$A$248)),0))*$M20,"")</f>
        <v>0</v>
      </c>
      <c r="AY20" s="190">
        <f ca="1">IFERROR((IF(AND($J20&gt;AX$4,$J20&lt;=AY$4,$K20&lt;=AY$4),NETWORKDAYS.INTL($J20,$K20,1,(Holidays!$A$1:$A$248)),0)+IF(AND($J20&gt;AX$4,$J20&lt;=AY$4,$K20&gt;AY$4),NETWORKDAYS.INTL($J20,(AY$4),1,(Holidays!$A$1:$A$248)),0)+IF(AND($J20&lt;AX$4,$K20&lt;AY$4,$K20&gt;AX$4),NETWORKDAYS.INTL(AX$4+1,$K20,1,(Holidays!$A$1:$A$248)),0)+IF(AND($J20&lt;=AX$4,$K20&gt;=AY$4,$K20&gt;AX$4),NETWORKDAYS.INTL(AX$4+1,(AY$4),1,(Holidays!$A$1:$A$248)),0))*$M20,"")</f>
        <v>0</v>
      </c>
      <c r="AZ20" s="192">
        <f ca="1">IFERROR((IF(AND($J20&gt;AY$4,$J20&lt;=AZ$4,$K20&lt;=AZ$4),NETWORKDAYS.INTL($J20,$K20,1,(Holidays!$A$1:$A$248)),0)+IF(AND($J20&gt;AY$4,$J20&lt;=AZ$4,$K20&gt;AZ$4),NETWORKDAYS.INTL($J20,(AZ$4),1,(Holidays!$A$1:$A$248)),0)+IF(AND($J20&lt;AY$4,$K20&lt;AZ$4,$K20&gt;AY$4),NETWORKDAYS.INTL(AY$4+1,$K20,1,(Holidays!$A$1:$A$248)),0)+IF(AND($J20&lt;=AY$4,$K20&gt;=AZ$4,$K20&gt;AY$4),NETWORKDAYS.INTL(AY$4+1,(AZ$4),1,(Holidays!$A$1:$A$248)),0))*$M20,"")</f>
        <v>0</v>
      </c>
      <c r="BA20" s="321">
        <f ca="1">IFERROR((IF(AND($J20&gt;AZ$4,$J20&lt;=BA$4,$K20&lt;=BA$4),NETWORKDAYS.INTL($J20,$K20,1,(Holidays!$A$1:$A$248)),0)+IF(AND($J20&gt;AZ$4,$J20&lt;=BA$4,$K20&gt;BA$4),NETWORKDAYS.INTL($J20,(BA$4),1,(Holidays!$A$1:$A$248)),0)+IF(AND($J20&lt;AZ$4,$K20&lt;BA$4,$K20&gt;AZ$4),NETWORKDAYS.INTL(AZ$4+1,$K20,1,(Holidays!$A$1:$A$248)),0)+IF(AND($J20&lt;=AZ$4,$K20&gt;=BA$4,$K20&gt;AZ$4),NETWORKDAYS.INTL(AZ$4+1,(BA$4),1,(Holidays!$A$1:$A$248)),0))*$M20,"")</f>
        <v>0</v>
      </c>
      <c r="BB20" s="190">
        <f ca="1">IFERROR((IF(AND($J20&gt;BA$4,$J20&lt;=BB$4,$K20&lt;=BB$4),NETWORKDAYS.INTL($J20,$K20,1,(Holidays!$A$1:$A$248)),0)+IF(AND($J20&gt;BA$4,$J20&lt;=BB$4,$K20&gt;BB$4),NETWORKDAYS.INTL($J20,(BB$4),1,(Holidays!$A$1:$A$248)),0)+IF(AND($J20&lt;BA$4,$K20&lt;BB$4,$K20&gt;BA$4),NETWORKDAYS.INTL(BA$4+1,$K20,1,(Holidays!$A$1:$A$248)),0)+IF(AND($J20&lt;=BA$4,$K20&gt;=BB$4,$K20&gt;BA$4),NETWORKDAYS.INTL(BA$4+1,(BB$4),1,(Holidays!$A$1:$A$248)),0))*$M20,"")</f>
        <v>0</v>
      </c>
      <c r="BC20" s="192">
        <f ca="1">IFERROR((IF(AND($J20&gt;BB$4,$J20&lt;=BC$4,$K20&lt;=BC$4),NETWORKDAYS.INTL($J20,$K20,1,(Holidays!$A$1:$A$248)),0)+IF(AND($J20&gt;BB$4,$J20&lt;=BC$4,$K20&gt;BC$4),NETWORKDAYS.INTL($J20,(BC$4),1,(Holidays!$A$1:$A$248)),0)+IF(AND($J20&lt;BB$4,$K20&lt;BC$4,$K20&gt;BB$4),NETWORKDAYS.INTL(BB$4+1,$K20,1,(Holidays!$A$1:$A$248)),0)+IF(AND($J20&lt;=BB$4,$K20&gt;=BC$4,$K20&gt;BB$4),NETWORKDAYS.INTL(BB$4+1,(BC$4),1,(Holidays!$A$1:$A$248)),0))*$M20,"")</f>
        <v>0</v>
      </c>
      <c r="BD20" s="321">
        <f ca="1">IFERROR((IF(AND($J20&gt;BC$4,$J20&lt;=BD$4,$K20&lt;=BD$4),NETWORKDAYS.INTL($J20,$K20,1,(Holidays!$A$1:$A$248)),0)+IF(AND($J20&gt;BC$4,$J20&lt;=BD$4,$K20&gt;BD$4),NETWORKDAYS.INTL($J20,(BD$4),1,(Holidays!$A$1:$A$248)),0)+IF(AND($J20&lt;BC$4,$K20&lt;BD$4,$K20&gt;BC$4),NETWORKDAYS.INTL(BC$4+1,$K20,1,(Holidays!$A$1:$A$248)),0)+IF(AND($J20&lt;=BC$4,$K20&gt;=BD$4,$K20&gt;BC$4),NETWORKDAYS.INTL(BC$4+1,(BD$4),1,(Holidays!$A$1:$A$248)),0))*$M20,"")</f>
        <v>0</v>
      </c>
      <c r="BE20" s="190">
        <f ca="1">IFERROR((IF(AND($J20&gt;BD$4,$J20&lt;=BE$4,$K20&lt;=BE$4),NETWORKDAYS.INTL($J20,$K20,1,(Holidays!$A$1:$A$248)),0)+IF(AND($J20&gt;BD$4,$J20&lt;=BE$4,$K20&gt;BE$4),NETWORKDAYS.INTL($J20,(BE$4),1,(Holidays!$A$1:$A$248)),0)+IF(AND($J20&lt;BD$4,$K20&lt;BE$4,$K20&gt;BD$4),NETWORKDAYS.INTL(BD$4+1,$K20,1,(Holidays!$A$1:$A$248)),0)+IF(AND($J20&lt;=BD$4,$K20&gt;=BE$4,$K20&gt;BD$4),NETWORKDAYS.INTL(BD$4+1,(BE$4),1,(Holidays!$A$1:$A$248)),0))*$M20,"")</f>
        <v>0</v>
      </c>
      <c r="BF20" s="192">
        <f ca="1">IFERROR((IF(AND($J20&gt;BE$4,$J20&lt;=BF$4,$K20&lt;=BF$4),NETWORKDAYS.INTL($J20,$K20,1,(Holidays!$A$1:$A$248)),0)+IF(AND($J20&gt;BE$4,$J20&lt;=BF$4,$K20&gt;BF$4),NETWORKDAYS.INTL($J20,(BF$4),1,(Holidays!$A$1:$A$248)),0)+IF(AND($J20&lt;BE$4,$K20&lt;BF$4,$K20&gt;BE$4),NETWORKDAYS.INTL(BE$4+1,$K20,1,(Holidays!$A$1:$A$248)),0)+IF(AND($J20&lt;=BE$4,$K20&gt;=BF$4,$K20&gt;BE$4),NETWORKDAYS.INTL(BE$4+1,(BF$4),1,(Holidays!$A$1:$A$248)),0))*$M20,"")</f>
        <v>0</v>
      </c>
      <c r="BG20" s="321">
        <f ca="1">IFERROR((IF(AND($J20&gt;BF$4,$J20&lt;=BG$4,$K20&lt;=BG$4),NETWORKDAYS.INTL($J20,$K20,1,(Holidays!$A$1:$A$248)),0)+IF(AND($J20&gt;BF$4,$J20&lt;=BG$4,$K20&gt;BG$4),NETWORKDAYS.INTL($J20,(BG$4),1,(Holidays!$A$1:$A$248)),0)+IF(AND($J20&lt;BF$4,$K20&lt;BG$4,$K20&gt;BF$4),NETWORKDAYS.INTL(BF$4+1,$K20,1,(Holidays!$A$1:$A$248)),0)+IF(AND($J20&lt;=BF$4,$K20&gt;=BG$4,$K20&gt;BF$4),NETWORKDAYS.INTL(BF$4+1,(BG$4),1,(Holidays!$A$1:$A$248)),0))*$M20,"")</f>
        <v>0</v>
      </c>
      <c r="BH20" s="190">
        <f ca="1">IFERROR((IF(AND($J20&gt;BG$4,$J20&lt;=BH$4,$K20&lt;=BH$4),NETWORKDAYS.INTL($J20,$K20,1,(Holidays!$A$1:$A$248)),0)+IF(AND($J20&gt;BG$4,$J20&lt;=BH$4,$K20&gt;BH$4),NETWORKDAYS.INTL($J20,(BH$4),1,(Holidays!$A$1:$A$248)),0)+IF(AND($J20&lt;BG$4,$K20&lt;BH$4,$K20&gt;BG$4),NETWORKDAYS.INTL(BG$4+1,$K20,1,(Holidays!$A$1:$A$248)),0)+IF(AND($J20&lt;=BG$4,$K20&gt;=BH$4,$K20&gt;BG$4),NETWORKDAYS.INTL(BG$4+1,(BH$4),1,(Holidays!$A$1:$A$248)),0))*$M20,"")</f>
        <v>0</v>
      </c>
      <c r="BI20" s="192">
        <f ca="1">IFERROR((IF(AND($J20&gt;BH$4,$J20&lt;=BI$4,$K20&lt;=BI$4),NETWORKDAYS.INTL($J20,$K20,1,(Holidays!$A$1:$A$248)),0)+IF(AND($J20&gt;BH$4,$J20&lt;=BI$4,$K20&gt;BI$4),NETWORKDAYS.INTL($J20,(BI$4),1,(Holidays!$A$1:$A$248)),0)+IF(AND($J20&lt;BH$4,$K20&lt;BI$4,$K20&gt;BH$4),NETWORKDAYS.INTL(BH$4+1,$K20,1,(Holidays!$A$1:$A$248)),0)+IF(AND($J20&lt;=BH$4,$K20&gt;=BI$4,$K20&gt;BH$4),NETWORKDAYS.INTL(BH$4+1,(BI$4),1,(Holidays!$A$1:$A$248)),0))*$M20,"")</f>
        <v>0</v>
      </c>
      <c r="BJ20" s="321">
        <f ca="1">IFERROR((IF(AND($J20&gt;BI$4,$J20&lt;=BJ$4,$K20&lt;=BJ$4),NETWORKDAYS.INTL($J20,$K20,1,(Holidays!$A$1:$A$248)),0)+IF(AND($J20&gt;BI$4,$J20&lt;=BJ$4,$K20&gt;BJ$4),NETWORKDAYS.INTL($J20,(BJ$4),1,(Holidays!$A$1:$A$248)),0)+IF(AND($J20&lt;BI$4,$K20&lt;BJ$4,$K20&gt;BI$4),NETWORKDAYS.INTL(BI$4+1,$K20,1,(Holidays!$A$1:$A$248)),0)+IF(AND($J20&lt;=BI$4,$K20&gt;=BJ$4,$K20&gt;BI$4),NETWORKDAYS.INTL(BI$4+1,(BJ$4),1,(Holidays!$A$1:$A$248)),0))*$M20,"")</f>
        <v>0</v>
      </c>
      <c r="BK20" s="190">
        <f ca="1">IFERROR((IF(AND($J20&gt;BJ$4,$J20&lt;=BK$4,$K20&lt;=BK$4),NETWORKDAYS.INTL($J20,$K20,1,(Holidays!$A$1:$A$248)),0)+IF(AND($J20&gt;BJ$4,$J20&lt;=BK$4,$K20&gt;BK$4),NETWORKDAYS.INTL($J20,(BK$4),1,(Holidays!$A$1:$A$248)),0)+IF(AND($J20&lt;BJ$4,$K20&lt;BK$4,$K20&gt;BJ$4),NETWORKDAYS.INTL(BJ$4+1,$K20,1,(Holidays!$A$1:$A$248)),0)+IF(AND($J20&lt;=BJ$4,$K20&gt;=BK$4,$K20&gt;BJ$4),NETWORKDAYS.INTL(BJ$4+1,(BK$4),1,(Holidays!$A$1:$A$248)),0))*$M20,"")</f>
        <v>0</v>
      </c>
      <c r="BL20" s="192">
        <f ca="1">IFERROR((IF(AND($J20&gt;BK$4,$J20&lt;=BL$4,$K20&lt;=BL$4),NETWORKDAYS.INTL($J20,$K20,1,(Holidays!$A$1:$A$248)),0)+IF(AND($J20&gt;BK$4,$J20&lt;=BL$4,$K20&gt;BL$4),NETWORKDAYS.INTL($J20,(BL$4),1,(Holidays!$A$1:$A$248)),0)+IF(AND($J20&lt;BK$4,$K20&lt;BL$4,$K20&gt;BK$4),NETWORKDAYS.INTL(BK$4+1,$K20,1,(Holidays!$A$1:$A$248)),0)+IF(AND($J20&lt;=BK$4,$K20&gt;=BL$4,$K20&gt;BK$4),NETWORKDAYS.INTL(BK$4+1,(BL$4),1,(Holidays!$A$1:$A$248)),0))*$M20,"")</f>
        <v>0</v>
      </c>
      <c r="BM20" s="321">
        <f ca="1">IFERROR((IF(AND($J20&gt;BL$4,$J20&lt;=BM$4,$K20&lt;=BM$4),NETWORKDAYS.INTL($J20,$K20,1,(Holidays!$A$1:$A$248)),0)+IF(AND($J20&gt;BL$4,$J20&lt;=BM$4,$K20&gt;BM$4),NETWORKDAYS.INTL($J20,(BM$4),1,(Holidays!$A$1:$A$248)),0)+IF(AND($J20&lt;BL$4,$K20&lt;BM$4,$K20&gt;BL$4),NETWORKDAYS.INTL(BL$4+1,$K20,1,(Holidays!$A$1:$A$248)),0)+IF(AND($J20&lt;=BL$4,$K20&gt;=BM$4,$K20&gt;BL$4),NETWORKDAYS.INTL(BL$4+1,(BM$4),1,(Holidays!$A$1:$A$248)),0))*$M20,"")</f>
        <v>0</v>
      </c>
      <c r="BN20" s="190">
        <f ca="1">IFERROR((IF(AND($J20&gt;BM$4,$J20&lt;=BN$4,$K20&lt;=BN$4),NETWORKDAYS.INTL($J20,$K20,1,(Holidays!$A$1:$A$248)),0)+IF(AND($J20&gt;BM$4,$J20&lt;=BN$4,$K20&gt;BN$4),NETWORKDAYS.INTL($J20,(BN$4),1,(Holidays!$A$1:$A$248)),0)+IF(AND($J20&lt;BM$4,$K20&lt;BN$4,$K20&gt;BM$4),NETWORKDAYS.INTL(BM$4+1,$K20,1,(Holidays!$A$1:$A$248)),0)+IF(AND($J20&lt;=BM$4,$K20&gt;=BN$4,$K20&gt;BM$4),NETWORKDAYS.INTL(BM$4+1,(BN$4),1,(Holidays!$A$1:$A$248)),0))*$M20,"")</f>
        <v>0</v>
      </c>
      <c r="BO20" s="192">
        <f ca="1">IFERROR((IF(AND($J20&gt;BN$4,$J20&lt;=BO$4,$K20&lt;=BO$4),NETWORKDAYS.INTL($J20,$K20,1,(Holidays!$A$1:$A$248)),0)+IF(AND($J20&gt;BN$4,$J20&lt;=BO$4,$K20&gt;BO$4),NETWORKDAYS.INTL($J20,(BO$4),1,(Holidays!$A$1:$A$248)),0)+IF(AND($J20&lt;BN$4,$K20&lt;BO$4,$K20&gt;BN$4),NETWORKDAYS.INTL(BN$4+1,$K20,1,(Holidays!$A$1:$A$248)),0)+IF(AND($J20&lt;=BN$4,$K20&gt;=BO$4,$K20&gt;BN$4),NETWORKDAYS.INTL(BN$4+1,(BO$4),1,(Holidays!$A$1:$A$248)),0))*$M20,"")</f>
        <v>0</v>
      </c>
      <c r="BP20" s="321">
        <f ca="1">IFERROR((IF(AND($J20&gt;BO$4,$J20&lt;=BP$4,$K20&lt;=BP$4),NETWORKDAYS.INTL($J20,$K20,1,(Holidays!$A$1:$A$248)),0)+IF(AND($J20&gt;BO$4,$J20&lt;=BP$4,$K20&gt;BP$4),NETWORKDAYS.INTL($J20,(BP$4),1,(Holidays!$A$1:$A$248)),0)+IF(AND($J20&lt;BO$4,$K20&lt;BP$4,$K20&gt;BO$4),NETWORKDAYS.INTL(BO$4+1,$K20,1,(Holidays!$A$1:$A$248)),0)+IF(AND($J20&lt;=BO$4,$K20&gt;=BP$4,$K20&gt;BO$4),NETWORKDAYS.INTL(BO$4+1,(BP$4),1,(Holidays!$A$1:$A$248)),0))*$M20,"")</f>
        <v>0</v>
      </c>
      <c r="BQ20" s="190">
        <f ca="1">IFERROR((IF(AND($J20&gt;BP$4,$J20&lt;=BQ$4,$K20&lt;=BQ$4),NETWORKDAYS.INTL($J20,$K20,1,(Holidays!$A$1:$A$248)),0)+IF(AND($J20&gt;BP$4,$J20&lt;=BQ$4,$K20&gt;BQ$4),NETWORKDAYS.INTL($J20,(BQ$4),1,(Holidays!$A$1:$A$248)),0)+IF(AND($J20&lt;BP$4,$K20&lt;BQ$4,$K20&gt;BP$4),NETWORKDAYS.INTL(BP$4+1,$K20,1,(Holidays!$A$1:$A$248)),0)+IF(AND($J20&lt;=BP$4,$K20&gt;=BQ$4,$K20&gt;BP$4),NETWORKDAYS.INTL(BP$4+1,(BQ$4),1,(Holidays!$A$1:$A$248)),0))*$M20,"")</f>
        <v>0</v>
      </c>
      <c r="BR20" s="192">
        <f ca="1">IFERROR((IF(AND($J20&gt;BQ$4,$J20&lt;=BR$4,$K20&lt;=BR$4),NETWORKDAYS.INTL($J20,$K20,1,(Holidays!$A$1:$A$248)),0)+IF(AND($J20&gt;BQ$4,$J20&lt;=BR$4,$K20&gt;BR$4),NETWORKDAYS.INTL($J20,(BR$4),1,(Holidays!$A$1:$A$248)),0)+IF(AND($J20&lt;BQ$4,$K20&lt;BR$4,$K20&gt;BQ$4),NETWORKDAYS.INTL(BQ$4+1,$K20,1,(Holidays!$A$1:$A$248)),0)+IF(AND($J20&lt;=BQ$4,$K20&gt;=BR$4,$K20&gt;BQ$4),NETWORKDAYS.INTL(BQ$4+1,(BR$4),1,(Holidays!$A$1:$A$248)),0))*$M20,"")</f>
        <v>0</v>
      </c>
      <c r="BS20" s="321">
        <f ca="1">IFERROR((IF(AND($J20&gt;BR$4,$J20&lt;=BS$4,$K20&lt;=BS$4),NETWORKDAYS.INTL($J20,$K20,1,(Holidays!$A$1:$A$248)),0)+IF(AND($J20&gt;BR$4,$J20&lt;=BS$4,$K20&gt;BS$4),NETWORKDAYS.INTL($J20,(BS$4),1,(Holidays!$A$1:$A$248)),0)+IF(AND($J20&lt;BR$4,$K20&lt;BS$4,$K20&gt;BR$4),NETWORKDAYS.INTL(BR$4+1,$K20,1,(Holidays!$A$1:$A$248)),0)+IF(AND($J20&lt;=BR$4,$K20&gt;=BS$4,$K20&gt;BR$4),NETWORKDAYS.INTL(BR$4+1,(BS$4),1,(Holidays!$A$1:$A$248)),0))*$M20,"")</f>
        <v>0</v>
      </c>
      <c r="BT20" s="190">
        <f ca="1">IFERROR((IF(AND($J20&gt;BS$4,$J20&lt;=BT$4,$K20&lt;=BT$4),NETWORKDAYS.INTL($J20,$K20,1,(Holidays!$A$1:$A$248)),0)+IF(AND($J20&gt;BS$4,$J20&lt;=BT$4,$K20&gt;BT$4),NETWORKDAYS.INTL($J20,(BT$4),1,(Holidays!$A$1:$A$248)),0)+IF(AND($J20&lt;BS$4,$K20&lt;BT$4,$K20&gt;BS$4),NETWORKDAYS.INTL(BS$4+1,$K20,1,(Holidays!$A$1:$A$248)),0)+IF(AND($J20&lt;=BS$4,$K20&gt;=BT$4,$K20&gt;BS$4),NETWORKDAYS.INTL(BS$4+1,(BT$4),1,(Holidays!$A$1:$A$248)),0))*$M20,"")</f>
        <v>0</v>
      </c>
      <c r="BU20" s="192">
        <f ca="1">IFERROR((IF(AND($J20&gt;BT$4,$J20&lt;=BU$4,$K20&lt;=BU$4),NETWORKDAYS.INTL($J20,$K20,1,(Holidays!$A$1:$A$248)),0)+IF(AND($J20&gt;BT$4,$J20&lt;=BU$4,$K20&gt;BU$4),NETWORKDAYS.INTL($J20,(BU$4),1,(Holidays!$A$1:$A$248)),0)+IF(AND($J20&lt;BT$4,$K20&lt;BU$4,$K20&gt;BT$4),NETWORKDAYS.INTL(BT$4+1,$K20,1,(Holidays!$A$1:$A$248)),0)+IF(AND($J20&lt;=BT$4,$K20&gt;=BU$4,$K20&gt;BT$4),NETWORKDAYS.INTL(BT$4+1,(BU$4),1,(Holidays!$A$1:$A$248)),0))*$M20,"")</f>
        <v>0</v>
      </c>
      <c r="BV20" s="321">
        <f ca="1">IFERROR((IF(AND($J20&gt;BU$4,$J20&lt;=BV$4,$K20&lt;=BV$4),NETWORKDAYS.INTL($J20,$K20,1,(Holidays!$A$1:$A$248)),0)+IF(AND($J20&gt;BU$4,$J20&lt;=BV$4,$K20&gt;BV$4),NETWORKDAYS.INTL($J20,(BV$4),1,(Holidays!$A$1:$A$248)),0)+IF(AND($J20&lt;BU$4,$K20&lt;BV$4,$K20&gt;BU$4),NETWORKDAYS.INTL(BU$4+1,$K20,1,(Holidays!$A$1:$A$248)),0)+IF(AND($J20&lt;=BU$4,$K20&gt;=BV$4,$K20&gt;BU$4),NETWORKDAYS.INTL(BU$4+1,(BV$4),1,(Holidays!$A$1:$A$248)),0))*$M20,"")</f>
        <v>0</v>
      </c>
      <c r="BW20" s="190">
        <f ca="1">IFERROR((IF(AND($J20&gt;BV$4,$J20&lt;=BW$4,$K20&lt;=BW$4),NETWORKDAYS.INTL($J20,$K20,1,(Holidays!$A$1:$A$248)),0)+IF(AND($J20&gt;BV$4,$J20&lt;=BW$4,$K20&gt;BW$4),NETWORKDAYS.INTL($J20,(BW$4),1,(Holidays!$A$1:$A$248)),0)+IF(AND($J20&lt;BV$4,$K20&lt;BW$4,$K20&gt;BV$4),NETWORKDAYS.INTL(BV$4+1,$K20,1,(Holidays!$A$1:$A$248)),0)+IF(AND($J20&lt;=BV$4,$K20&gt;=BW$4,$K20&gt;BV$4),NETWORKDAYS.INTL(BV$4+1,(BW$4),1,(Holidays!$A$1:$A$248)),0))*$M20,"")</f>
        <v>0</v>
      </c>
      <c r="BX20" s="192">
        <f ca="1">IFERROR((IF(AND($J20&gt;BW$4,$J20&lt;=BX$4,$K20&lt;=BX$4),NETWORKDAYS.INTL($J20,$K20,1,(Holidays!$A$1:$A$248)),0)+IF(AND($J20&gt;BW$4,$J20&lt;=BX$4,$K20&gt;BX$4),NETWORKDAYS.INTL($J20,(BX$4),1,(Holidays!$A$1:$A$248)),0)+IF(AND($J20&lt;BW$4,$K20&lt;BX$4,$K20&gt;BW$4),NETWORKDAYS.INTL(BW$4+1,$K20,1,(Holidays!$A$1:$A$248)),0)+IF(AND($J20&lt;=BW$4,$K20&gt;=BX$4,$K20&gt;BW$4),NETWORKDAYS.INTL(BW$4+1,(BX$4),1,(Holidays!$A$1:$A$248)),0))*$M20,"")</f>
        <v>0</v>
      </c>
      <c r="BY20" s="321">
        <f ca="1">IFERROR((IF(AND($J20&gt;BX$4,$J20&lt;=BY$4,$K20&lt;=BY$4),NETWORKDAYS.INTL($J20,$K20,1,(Holidays!$A$1:$A$248)),0)+IF(AND($J20&gt;BX$4,$J20&lt;=BY$4,$K20&gt;BY$4),NETWORKDAYS.INTL($J20,(BY$4),1,(Holidays!$A$1:$A$248)),0)+IF(AND($J20&lt;BX$4,$K20&lt;BY$4,$K20&gt;BX$4),NETWORKDAYS.INTL(BX$4+1,$K20,1,(Holidays!$A$1:$A$248)),0)+IF(AND($J20&lt;=BX$4,$K20&gt;=BY$4,$K20&gt;BX$4),NETWORKDAYS.INTL(BX$4+1,(BY$4),1,(Holidays!$A$1:$A$248)),0))*$M20,"")</f>
        <v>0</v>
      </c>
      <c r="BZ20" s="190">
        <f ca="1">IFERROR((IF(AND($J20&gt;BY$4,$J20&lt;=BZ$4,$K20&lt;=BZ$4),NETWORKDAYS.INTL($J20,$K20,1,(Holidays!$A$1:$A$248)),0)+IF(AND($J20&gt;BY$4,$J20&lt;=BZ$4,$K20&gt;BZ$4),NETWORKDAYS.INTL($J20,(BZ$4),1,(Holidays!$A$1:$A$248)),0)+IF(AND($J20&lt;BY$4,$K20&lt;BZ$4,$K20&gt;BY$4),NETWORKDAYS.INTL(BY$4+1,$K20,1,(Holidays!$A$1:$A$248)),0)+IF(AND($J20&lt;=BY$4,$K20&gt;=BZ$4,$K20&gt;BY$4),NETWORKDAYS.INTL(BY$4+1,(BZ$4),1,(Holidays!$A$1:$A$248)),0))*$M20,"")</f>
        <v>0</v>
      </c>
      <c r="CA20" s="192">
        <f ca="1">IFERROR((IF(AND($J20&gt;BZ$4,$J20&lt;=CA$4,$K20&lt;=CA$4),NETWORKDAYS.INTL($J20,$K20,1,(Holidays!$A$1:$A$248)),0)+IF(AND($J20&gt;BZ$4,$J20&lt;=CA$4,$K20&gt;CA$4),NETWORKDAYS.INTL($J20,(CA$4),1,(Holidays!$A$1:$A$248)),0)+IF(AND($J20&lt;BZ$4,$K20&lt;CA$4,$K20&gt;BZ$4),NETWORKDAYS.INTL(BZ$4+1,$K20,1,(Holidays!$A$1:$A$248)),0)+IF(AND($J20&lt;=BZ$4,$K20&gt;=CA$4,$K20&gt;BZ$4),NETWORKDAYS.INTL(BZ$4+1,(CA$4),1,(Holidays!$A$1:$A$248)),0))*$M20,"")</f>
        <v>0</v>
      </c>
      <c r="CB20" s="321">
        <f ca="1">IFERROR((IF(AND($J20&gt;CA$4,$J20&lt;=CB$4,$K20&lt;=CB$4),NETWORKDAYS.INTL($J20,$K20,1,(Holidays!$A$1:$A$248)),0)+IF(AND($J20&gt;CA$4,$J20&lt;=CB$4,$K20&gt;CB$4),NETWORKDAYS.INTL($J20,(CB$4),1,(Holidays!$A$1:$A$248)),0)+IF(AND($J20&lt;CA$4,$K20&lt;CB$4,$K20&gt;CA$4),NETWORKDAYS.INTL(CA$4+1,$K20,1,(Holidays!$A$1:$A$248)),0)+IF(AND($J20&lt;=CA$4,$K20&gt;=CB$4,$K20&gt;CA$4),NETWORKDAYS.INTL(CA$4+1,(CB$4),1,(Holidays!$A$1:$A$248)),0))*$M20,"")</f>
        <v>0</v>
      </c>
      <c r="CC20" s="190">
        <f ca="1">IFERROR((IF(AND($J20&gt;CB$4,$J20&lt;=CC$4,$K20&lt;=CC$4),NETWORKDAYS.INTL($J20,$K20,1,(Holidays!$A$1:$A$248)),0)+IF(AND($J20&gt;CB$4,$J20&lt;=CC$4,$K20&gt;CC$4),NETWORKDAYS.INTL($J20,(CC$4),1,(Holidays!$A$1:$A$248)),0)+IF(AND($J20&lt;CB$4,$K20&lt;CC$4,$K20&gt;CB$4),NETWORKDAYS.INTL(CB$4+1,$K20,1,(Holidays!$A$1:$A$248)),0)+IF(AND($J20&lt;=CB$4,$K20&gt;=CC$4,$K20&gt;CB$4),NETWORKDAYS.INTL(CB$4+1,(CC$4),1,(Holidays!$A$1:$A$248)),0))*$M20,"")</f>
        <v>0</v>
      </c>
      <c r="CD20" s="192">
        <f ca="1">IFERROR((IF(AND($J20&gt;CC$4,$J20&lt;=CD$4,$K20&lt;=CD$4),NETWORKDAYS.INTL($J20,$K20,1,(Holidays!$A$1:$A$248)),0)+IF(AND($J20&gt;CC$4,$J20&lt;=CD$4,$K20&gt;CD$4),NETWORKDAYS.INTL($J20,(CD$4),1,(Holidays!$A$1:$A$248)),0)+IF(AND($J20&lt;CC$4,$K20&lt;CD$4,$K20&gt;CC$4),NETWORKDAYS.INTL(CC$4+1,$K20,1,(Holidays!$A$1:$A$248)),0)+IF(AND($J20&lt;=CC$4,$K20&gt;=CD$4,$K20&gt;CC$4),NETWORKDAYS.INTL(CC$4+1,(CD$4),1,(Holidays!$A$1:$A$248)),0))*$M20,"")</f>
        <v>0</v>
      </c>
      <c r="CE20" s="321">
        <f ca="1">IFERROR((IF(AND($J20&gt;CD$4,$J20&lt;=CE$4,$K20&lt;=CE$4),NETWORKDAYS.INTL($J20,$K20,1,(Holidays!$A$1:$A$248)),0)+IF(AND($J20&gt;CD$4,$J20&lt;=CE$4,$K20&gt;CE$4),NETWORKDAYS.INTL($J20,(CE$4),1,(Holidays!$A$1:$A$248)),0)+IF(AND($J20&lt;CD$4,$K20&lt;CE$4,$K20&gt;CD$4),NETWORKDAYS.INTL(CD$4+1,$K20,1,(Holidays!$A$1:$A$248)),0)+IF(AND($J20&lt;=CD$4,$K20&gt;=CE$4,$K20&gt;CD$4),NETWORKDAYS.INTL(CD$4+1,(CE$4),1,(Holidays!$A$1:$A$248)),0))*$M20,"")</f>
        <v>0</v>
      </c>
      <c r="CF20" s="190">
        <f ca="1">IFERROR((IF(AND($J20&gt;CE$4,$J20&lt;=CF$4,$K20&lt;=CF$4),NETWORKDAYS.INTL($J20,$K20,1,(Holidays!$A$1:$A$248)),0)+IF(AND($J20&gt;CE$4,$J20&lt;=CF$4,$K20&gt;CF$4),NETWORKDAYS.INTL($J20,(CF$4),1,(Holidays!$A$1:$A$248)),0)+IF(AND($J20&lt;CE$4,$K20&lt;CF$4,$K20&gt;CE$4),NETWORKDAYS.INTL(CE$4+1,$K20,1,(Holidays!$A$1:$A$248)),0)+IF(AND($J20&lt;=CE$4,$K20&gt;=CF$4,$K20&gt;CE$4),NETWORKDAYS.INTL(CE$4+1,(CF$4),1,(Holidays!$A$1:$A$248)),0))*$M20,"")</f>
        <v>0</v>
      </c>
      <c r="CG20" s="192">
        <f ca="1">IFERROR((IF(AND($J20&gt;CF$4,$J20&lt;=CG$4,$K20&lt;=CG$4),NETWORKDAYS.INTL($J20,$K20,1,(Holidays!$A$1:$A$248)),0)+IF(AND($J20&gt;CF$4,$J20&lt;=CG$4,$K20&gt;CG$4),NETWORKDAYS.INTL($J20,(CG$4),1,(Holidays!$A$1:$A$248)),0)+IF(AND($J20&lt;CF$4,$K20&lt;CG$4,$K20&gt;CF$4),NETWORKDAYS.INTL(CF$4+1,$K20,1,(Holidays!$A$1:$A$248)),0)+IF(AND($J20&lt;=CF$4,$K20&gt;=CG$4,$K20&gt;CF$4),NETWORKDAYS.INTL(CF$4+1,(CG$4),1,(Holidays!$A$1:$A$248)),0))*$M20,"")</f>
        <v>0</v>
      </c>
      <c r="CH20" s="321">
        <f ca="1">IFERROR((IF(AND($J20&gt;CG$4,$J20&lt;=CH$4,$K20&lt;=CH$4),NETWORKDAYS.INTL($J20,$K20,1,(Holidays!$A$1:$A$248)),0)+IF(AND($J20&gt;CG$4,$J20&lt;=CH$4,$K20&gt;CH$4),NETWORKDAYS.INTL($J20,(CH$4),1,(Holidays!$A$1:$A$248)),0)+IF(AND($J20&lt;CG$4,$K20&lt;CH$4,$K20&gt;CG$4),NETWORKDAYS.INTL(CG$4+1,$K20,1,(Holidays!$A$1:$A$248)),0)+IF(AND($J20&lt;=CG$4,$K20&gt;=CH$4,$K20&gt;CG$4),NETWORKDAYS.INTL(CG$4+1,(CH$4),1,(Holidays!$A$1:$A$248)),0))*$M20,"")</f>
        <v>0</v>
      </c>
      <c r="CI20" s="190">
        <f ca="1">IFERROR((IF(AND($J20&gt;CH$4,$J20&lt;=CI$4,$K20&lt;=CI$4),NETWORKDAYS.INTL($J20,$K20,1,(Holidays!$A$1:$A$248)),0)+IF(AND($J20&gt;CH$4,$J20&lt;=CI$4,$K20&gt;CI$4),NETWORKDAYS.INTL($J20,(CI$4),1,(Holidays!$A$1:$A$248)),0)+IF(AND($J20&lt;CH$4,$K20&lt;CI$4,$K20&gt;CH$4),NETWORKDAYS.INTL(CH$4+1,$K20,1,(Holidays!$A$1:$A$248)),0)+IF(AND($J20&lt;=CH$4,$K20&gt;=CI$4,$K20&gt;CH$4),NETWORKDAYS.INTL(CH$4+1,(CI$4),1,(Holidays!$A$1:$A$248)),0))*$M20,"")</f>
        <v>0</v>
      </c>
      <c r="CJ20" s="192">
        <f ca="1">IFERROR((IF(AND($J20&gt;CI$4,$J20&lt;=CJ$4,$K20&lt;=CJ$4),NETWORKDAYS.INTL($J20,$K20,1,(Holidays!$A$1:$A$248)),0)+IF(AND($J20&gt;CI$4,$J20&lt;=CJ$4,$K20&gt;CJ$4),NETWORKDAYS.INTL($J20,(CJ$4),1,(Holidays!$A$1:$A$248)),0)+IF(AND($J20&lt;CI$4,$K20&lt;CJ$4,$K20&gt;CI$4),NETWORKDAYS.INTL(CI$4+1,$K20,1,(Holidays!$A$1:$A$248)),0)+IF(AND($J20&lt;=CI$4,$K20&gt;=CJ$4,$K20&gt;CI$4),NETWORKDAYS.INTL(CI$4+1,(CJ$4),1,(Holidays!$A$1:$A$248)),0))*$M20,"")</f>
        <v>0</v>
      </c>
      <c r="CK20" s="321">
        <f ca="1">IFERROR((IF(AND($J20&gt;CJ$4,$J20&lt;=CK$4,$K20&lt;=CK$4),NETWORKDAYS.INTL($J20,$K20,1,(Holidays!$A$1:$A$248)),0)+IF(AND($J20&gt;CJ$4,$J20&lt;=CK$4,$K20&gt;CK$4),NETWORKDAYS.INTL($J20,(CK$4),1,(Holidays!$A$1:$A$248)),0)+IF(AND($J20&lt;CJ$4,$K20&lt;CK$4,$K20&gt;CJ$4),NETWORKDAYS.INTL(CJ$4+1,$K20,1,(Holidays!$A$1:$A$248)),0)+IF(AND($J20&lt;=CJ$4,$K20&gt;=CK$4,$K20&gt;CJ$4),NETWORKDAYS.INTL(CJ$4+1,(CK$4),1,(Holidays!$A$1:$A$248)),0))*$M20,"")</f>
        <v>0</v>
      </c>
      <c r="CL20" s="190">
        <f ca="1">IFERROR((IF(AND($J20&gt;CK$4,$J20&lt;=CL$4,$K20&lt;=CL$4),NETWORKDAYS.INTL($J20,$K20,1,(Holidays!$A$1:$A$248)),0)+IF(AND($J20&gt;CK$4,$J20&lt;=CL$4,$K20&gt;CL$4),NETWORKDAYS.INTL($J20,(CL$4),1,(Holidays!$A$1:$A$248)),0)+IF(AND($J20&lt;CK$4,$K20&lt;CL$4,$K20&gt;CK$4),NETWORKDAYS.INTL(CK$4+1,$K20,1,(Holidays!$A$1:$A$248)),0)+IF(AND($J20&lt;=CK$4,$K20&gt;=CL$4,$K20&gt;CK$4),NETWORKDAYS.INTL(CK$4+1,(CL$4),1,(Holidays!$A$1:$A$248)),0))*$M20,"")</f>
        <v>0</v>
      </c>
      <c r="CM20" s="192">
        <f ca="1">IFERROR((IF(AND($J20&gt;CL$4,$J20&lt;=CM$4,$K20&lt;=CM$4),NETWORKDAYS.INTL($J20,$K20,1,(Holidays!$A$1:$A$248)),0)+IF(AND($J20&gt;CL$4,$J20&lt;=CM$4,$K20&gt;CM$4),NETWORKDAYS.INTL($J20,(CM$4),1,(Holidays!$A$1:$A$248)),0)+IF(AND($J20&lt;CL$4,$K20&lt;CM$4,$K20&gt;CL$4),NETWORKDAYS.INTL(CL$4+1,$K20,1,(Holidays!$A$1:$A$248)),0)+IF(AND($J20&lt;=CL$4,$K20&gt;=CM$4,$K20&gt;CL$4),NETWORKDAYS.INTL(CL$4+1,(CM$4),1,(Holidays!$A$1:$A$248)),0))*$M20,"")</f>
        <v>0</v>
      </c>
      <c r="CN20" s="321">
        <f ca="1">IFERROR((IF(AND($J20&gt;CM$4,$J20&lt;=CN$4,$K20&lt;=CN$4),NETWORKDAYS.INTL($J20,$K20,1,(Holidays!$A$1:$A$248)),0)+IF(AND($J20&gt;CM$4,$J20&lt;=CN$4,$K20&gt;CN$4),NETWORKDAYS.INTL($J20,(CN$4),1,(Holidays!$A$1:$A$248)),0)+IF(AND($J20&lt;CM$4,$K20&lt;CN$4,$K20&gt;CM$4),NETWORKDAYS.INTL(CM$4+1,$K20,1,(Holidays!$A$1:$A$248)),0)+IF(AND($J20&lt;=CM$4,$K20&gt;=CN$4,$K20&gt;CM$4),NETWORKDAYS.INTL(CM$4+1,(CN$4),1,(Holidays!$A$1:$A$248)),0))*$M20,"")</f>
        <v>0</v>
      </c>
      <c r="CO20" s="190">
        <f ca="1">IFERROR((IF(AND($J20&gt;CN$4,$J20&lt;=CO$4,$K20&lt;=CO$4),NETWORKDAYS.INTL($J20,$K20,1,(Holidays!$A$1:$A$248)),0)+IF(AND($J20&gt;CN$4,$J20&lt;=CO$4,$K20&gt;CO$4),NETWORKDAYS.INTL($J20,(CO$4),1,(Holidays!$A$1:$A$248)),0)+IF(AND($J20&lt;CN$4,$K20&lt;CO$4,$K20&gt;CN$4),NETWORKDAYS.INTL(CN$4+1,$K20,1,(Holidays!$A$1:$A$248)),0)+IF(AND($J20&lt;=CN$4,$K20&gt;=CO$4,$K20&gt;CN$4),NETWORKDAYS.INTL(CN$4+1,(CO$4),1,(Holidays!$A$1:$A$248)),0))*$M20,"")</f>
        <v>0</v>
      </c>
      <c r="CP20" s="192">
        <f ca="1">IFERROR((IF(AND($J20&gt;CO$4,$J20&lt;=CP$4,$K20&lt;=CP$4),NETWORKDAYS.INTL($J20,$K20,1,(Holidays!$A$1:$A$248)),0)+IF(AND($J20&gt;CO$4,$J20&lt;=CP$4,$K20&gt;CP$4),NETWORKDAYS.INTL($J20,(CP$4),1,(Holidays!$A$1:$A$248)),0)+IF(AND($J20&lt;CO$4,$K20&lt;CP$4,$K20&gt;CO$4),NETWORKDAYS.INTL(CO$4+1,$K20,1,(Holidays!$A$1:$A$248)),0)+IF(AND($J20&lt;=CO$4,$K20&gt;=CP$4,$K20&gt;CO$4),NETWORKDAYS.INTL(CO$4+1,(CP$4),1,(Holidays!$A$1:$A$248)),0))*$M20,"")</f>
        <v>0</v>
      </c>
      <c r="CQ20" s="321">
        <f ca="1">IFERROR((IF(AND($J20&gt;CP$4,$J20&lt;=CQ$4,$K20&lt;=CQ$4),NETWORKDAYS.INTL($J20,$K20,1,(Holidays!$A$1:$A$248)),0)+IF(AND($J20&gt;CP$4,$J20&lt;=CQ$4,$K20&gt;CQ$4),NETWORKDAYS.INTL($J20,(CQ$4),1,(Holidays!$A$1:$A$248)),0)+IF(AND($J20&lt;CP$4,$K20&lt;CQ$4,$K20&gt;CP$4),NETWORKDAYS.INTL(CP$4+1,$K20,1,(Holidays!$A$1:$A$248)),0)+IF(AND($J20&lt;=CP$4,$K20&gt;=CQ$4,$K20&gt;CP$4),NETWORKDAYS.INTL(CP$4+1,(CQ$4),1,(Holidays!$A$1:$A$248)),0))*$M20,"")</f>
        <v>0</v>
      </c>
      <c r="CR20" s="190">
        <f ca="1">IFERROR((IF(AND($J20&gt;CQ$4,$J20&lt;=CR$4,$K20&lt;=CR$4),NETWORKDAYS.INTL($J20,$K20,1,(Holidays!$A$1:$A$248)),0)+IF(AND($J20&gt;CQ$4,$J20&lt;=CR$4,$K20&gt;CR$4),NETWORKDAYS.INTL($J20,(CR$4),1,(Holidays!$A$1:$A$248)),0)+IF(AND($J20&lt;CQ$4,$K20&lt;CR$4,$K20&gt;CQ$4),NETWORKDAYS.INTL(CQ$4+1,$K20,1,(Holidays!$A$1:$A$248)),0)+IF(AND($J20&lt;=CQ$4,$K20&gt;=CR$4,$K20&gt;CQ$4),NETWORKDAYS.INTL(CQ$4+1,(CR$4),1,(Holidays!$A$1:$A$248)),0))*$M20,"")</f>
        <v>0</v>
      </c>
      <c r="CS20" s="192">
        <f ca="1">IFERROR((IF(AND($J20&gt;CR$4,$J20&lt;=CS$4,$K20&lt;=CS$4),NETWORKDAYS.INTL($J20,$K20,1,(Holidays!$A$1:$A$248)),0)+IF(AND($J20&gt;CR$4,$J20&lt;=CS$4,$K20&gt;CS$4),NETWORKDAYS.INTL($J20,(CS$4),1,(Holidays!$A$1:$A$248)),0)+IF(AND($J20&lt;CR$4,$K20&lt;CS$4,$K20&gt;CR$4),NETWORKDAYS.INTL(CR$4+1,$K20,1,(Holidays!$A$1:$A$248)),0)+IF(AND($J20&lt;=CR$4,$K20&gt;=CS$4,$K20&gt;CR$4),NETWORKDAYS.INTL(CR$4+1,(CS$4),1,(Holidays!$A$1:$A$248)),0))*$M20,"")</f>
        <v>0</v>
      </c>
      <c r="CT20" s="321">
        <f ca="1">IFERROR((IF(AND($J20&gt;CS$4,$J20&lt;=CT$4,$K20&lt;=CT$4),NETWORKDAYS.INTL($J20,$K20,1,(Holidays!$A$1:$A$248)),0)+IF(AND($J20&gt;CS$4,$J20&lt;=CT$4,$K20&gt;CT$4),NETWORKDAYS.INTL($J20,(CT$4),1,(Holidays!$A$1:$A$248)),0)+IF(AND($J20&lt;CS$4,$K20&lt;CT$4,$K20&gt;CS$4),NETWORKDAYS.INTL(CS$4+1,$K20,1,(Holidays!$A$1:$A$248)),0)+IF(AND($J20&lt;=CS$4,$K20&gt;=CT$4,$K20&gt;CS$4),NETWORKDAYS.INTL(CS$4+1,(CT$4),1,(Holidays!$A$1:$A$248)),0))*$M20,"")</f>
        <v>0</v>
      </c>
      <c r="CU20" s="190">
        <f ca="1">IFERROR((IF(AND($J20&gt;CT$4,$J20&lt;=CU$4,$K20&lt;=CU$4),NETWORKDAYS.INTL($J20,$K20,1,(Holidays!$A$1:$A$248)),0)+IF(AND($J20&gt;CT$4,$J20&lt;=CU$4,$K20&gt;CU$4),NETWORKDAYS.INTL($J20,(CU$4),1,(Holidays!$A$1:$A$248)),0)+IF(AND($J20&lt;CT$4,$K20&lt;CU$4,$K20&gt;CT$4),NETWORKDAYS.INTL(CT$4+1,$K20,1,(Holidays!$A$1:$A$248)),0)+IF(AND($J20&lt;=CT$4,$K20&gt;=CU$4,$K20&gt;CT$4),NETWORKDAYS.INTL(CT$4+1,(CU$4),1,(Holidays!$A$1:$A$248)),0))*$M20,"")</f>
        <v>0</v>
      </c>
      <c r="CV20" s="192">
        <f ca="1">IFERROR((IF(AND($J20&gt;CU$4,$J20&lt;=CV$4,$K20&lt;=CV$4),NETWORKDAYS.INTL($J20,$K20,1,(Holidays!$A$1:$A$248)),0)+IF(AND($J20&gt;CU$4,$J20&lt;=CV$4,$K20&gt;CV$4),NETWORKDAYS.INTL($J20,(CV$4),1,(Holidays!$A$1:$A$248)),0)+IF(AND($J20&lt;CU$4,$K20&lt;CV$4,$K20&gt;CU$4),NETWORKDAYS.INTL(CU$4+1,$K20,1,(Holidays!$A$1:$A$248)),0)+IF(AND($J20&lt;=CU$4,$K20&gt;=CV$4,$K20&gt;CU$4),NETWORKDAYS.INTL(CU$4+1,(CV$4),1,(Holidays!$A$1:$A$248)),0))*$M20,"")</f>
        <v>0</v>
      </c>
      <c r="CW20" s="321">
        <f ca="1">IFERROR((IF(AND($J20&gt;CV$4,$J20&lt;=CW$4,$K20&lt;=CW$4),NETWORKDAYS.INTL($J20,$K20,1,(Holidays!$A$1:$A$248)),0)+IF(AND($J20&gt;CV$4,$J20&lt;=CW$4,$K20&gt;CW$4),NETWORKDAYS.INTL($J20,(CW$4),1,(Holidays!$A$1:$A$248)),0)+IF(AND($J20&lt;CV$4,$K20&lt;CW$4,$K20&gt;CV$4),NETWORKDAYS.INTL(CV$4+1,$K20,1,(Holidays!$A$1:$A$248)),0)+IF(AND($J20&lt;=CV$4,$K20&gt;=CW$4,$K20&gt;CV$4),NETWORKDAYS.INTL(CV$4+1,(CW$4),1,(Holidays!$A$1:$A$248)),0))*$M20,"")</f>
        <v>0</v>
      </c>
      <c r="CX20" s="324">
        <f ca="1">IFERROR((IF(AND($J20&gt;CW$4,$J20&lt;=CX$4,$K20&lt;=CX$4),NETWORKDAYS.INTL($J20,$K20,1,(Holidays!$A$1:$A$248)),0)+IF(AND($J20&gt;CW$4,$J20&lt;=CX$4,$K20&gt;CX$4),NETWORKDAYS.INTL($J20,(CX$4),1,(Holidays!$A$1:$A$248)),0)+IF(AND($J20&lt;CW$4,$K20&lt;CX$4,$K20&gt;CW$4),NETWORKDAYS.INTL(CW$4+1,$K20,1,(Holidays!$A$1:$A$248)),0)+IF(AND($J20&lt;=CW$4,$K20&gt;=CX$4,$K20&gt;CW$4),NETWORKDAYS.INTL(CW$4+1,(CX$4),1,(Holidays!$A$1:$A$248)),0))*$M20,"")</f>
        <v>0</v>
      </c>
    </row>
    <row r="21" spans="2:102" ht="15" customHeight="1" outlineLevel="1">
      <c r="B21" s="59" t="str">
        <f t="array" ref="B21">IFERROR(INDEX('A-2_MH Distribution'!$B$1:$B$15014,SMALL(IF('A-2_MH Distribution'!$L$8:$L$63&lt;&gt;0,ROW('A-2_MH Distribution'!$B$8:$B$63)),ROW(A15)),1),"")</f>
        <v>A.15</v>
      </c>
      <c r="C21" s="458" t="str">
        <f ca="1">IFERROR(VLOOKUP(B21,OFFSET('A-1_MH Estimation'!$B$7,0,0,MATCH("Subtotal LOE",'A-1_MH Estimation'!B:B,0)-7,2),2,0),"")</f>
        <v>Insulation Spec Rule</v>
      </c>
      <c r="D21" s="466">
        <f ca="1">IFERROR(VLOOKUP(B21,OFFSET('A-1_MH Estimation'!$B$7,0,0,MATCH("Subtotal LOE",'A-1_MH Estimation'!B:B,0)-7,4),4,0),"")</f>
        <v>1</v>
      </c>
      <c r="E21" s="466" t="str">
        <f ca="1">IFERROR(VLOOKUP(B21,OFFSET('A-1_MH Estimation'!$B$7,0,0,MATCH("Subtotal LOE",'A-1_MH Estimation'!B:B,0)-7,3),3,0),"")</f>
        <v>template</v>
      </c>
      <c r="F21" s="462">
        <f>IFERROR(VLOOKUP($B21,'A-2_MH Distribution'!$B$6:$O$16314,3,0)*VLOOKUP($B21,'A-2_MH Distribution'!$B$6:$O$16314,VLOOKUP(G21,SoftwareList,6,0),0)*IFERROR((--(VLOOKUP($B21,'A-2_MH Distribution'!$B$6:$O$16314,VLOOKUP(G21,SoftwareList,8,0),0)=0)+VLOOKUP($B21,'A-2_MH Distribution'!$B$6:$O$16314,VLOOKUP(G21,SoftwareList,8,0),0)),1),0)</f>
        <v>12.25</v>
      </c>
      <c r="G21" s="403" t="str">
        <f t="shared" si="57"/>
        <v>PDMS/E3D</v>
      </c>
      <c r="H21" s="454"/>
      <c r="I21" s="455"/>
      <c r="J21" s="351">
        <f ca="1">IFERROR(INDEX(Activities,MATCH($B21,'A-2_MH Distribution'!B:B,0),MATCH("Start Date",'A-2_MH Distribution'!$A$4:S$4,0))+H21,0)</f>
        <v>44498</v>
      </c>
      <c r="K21" s="352">
        <f ca="1">IFERROR(INDEX(Activities,MATCH($B21,'A-2_MH Distribution'!B:B,0),MATCH("Finish Date",'A-2_MH Distribution'!$A$4:S$4,0))+I21,0)</f>
        <v>44508</v>
      </c>
      <c r="L21" s="170">
        <f ca="1">NETWORKDAYS.INTL(J21,K21,1,Holidays!$A$1:$A$248)</f>
        <v>6</v>
      </c>
      <c r="M21" s="62">
        <f t="shared" ca="1" si="56"/>
        <v>2.0416666666666665</v>
      </c>
      <c r="O21" s="253">
        <f ca="1">SUM($P21:CX21)</f>
        <v>12.249999999999998</v>
      </c>
      <c r="P21" s="320"/>
      <c r="Q21" s="321">
        <f ca="1">IFERROR((IF(AND($J21&gt;P$4,$J21&lt;=Q$4,$K21&lt;=Q$4),NETWORKDAYS.INTL($J21,$K21,1,(Holidays!$A$1:$A$248)),0)+IF(AND($J21&gt;P$4,$J21&lt;=Q$4,$K21&gt;Q$4),NETWORKDAYS.INTL($J21,(Q$4),1,(Holidays!$A$1:$A$248)),0)+IF(AND($J21&lt;P$4,$K21&lt;Q$4,$K21&gt;P$4),NETWORKDAYS.INTL(P$4+1,$K21,1,(Holidays!$A$1:$A$248)),0)+IF(AND($J21&lt;=P$4,$K21&gt;=Q$4,$K21&gt;P$4),NETWORKDAYS.INTL(P$4+1,(Q$4),1,(Holidays!$A$1:$A$248)),0))*$M21,"")</f>
        <v>0</v>
      </c>
      <c r="R21" s="190">
        <f ca="1">IFERROR((IF(AND($J21&gt;Q$4,$J21&lt;=R$4,$K21&lt;=R$4),NETWORKDAYS.INTL($J21,$K21,1,(Holidays!$A$1:$A$248)),0)+IF(AND($J21&gt;Q$4,$J21&lt;=R$4,$K21&gt;R$4),NETWORKDAYS.INTL($J21,(R$4),1,(Holidays!$A$1:$A$248)),0)+IF(AND($J21&lt;Q$4,$K21&lt;R$4,$K21&gt;Q$4),NETWORKDAYS.INTL(Q$4+1,$K21,1,(Holidays!$A$1:$A$248)),0)+IF(AND($J21&lt;=Q$4,$K21&gt;=R$4,$K21&gt;Q$4),NETWORKDAYS.INTL(Q$4+1,(R$4),1,(Holidays!$A$1:$A$248)),0))*$M21,"")</f>
        <v>0</v>
      </c>
      <c r="S21" s="192">
        <f ca="1">IFERROR((IF(AND($J21&gt;R$4,$J21&lt;=S$4,$K21&lt;=S$4),NETWORKDAYS.INTL($J21,$K21,1,(Holidays!$A$1:$A$248)),0)+IF(AND($J21&gt;R$4,$J21&lt;=S$4,$K21&gt;S$4),NETWORKDAYS.INTL($J21,(S$4),1,(Holidays!$A$1:$A$248)),0)+IF(AND($J21&lt;R$4,$K21&lt;S$4,$K21&gt;R$4),NETWORKDAYS.INTL(R$4+1,$K21,1,(Holidays!$A$1:$A$248)),0)+IF(AND($J21&lt;=R$4,$K21&gt;=S$4,$K21&gt;R$4),NETWORKDAYS.INTL(R$4+1,(S$4),1,(Holidays!$A$1:$A$248)),0))*$M21,"")</f>
        <v>0</v>
      </c>
      <c r="T21" s="321">
        <f ca="1">IFERROR((IF(AND($J21&gt;S$4,$J21&lt;=T$4,$K21&lt;=T$4),NETWORKDAYS.INTL($J21,$K21,1,(Holidays!$A$1:$A$248)),0)+IF(AND($J21&gt;S$4,$J21&lt;=T$4,$K21&gt;T$4),NETWORKDAYS.INTL($J21,(T$4),1,(Holidays!$A$1:$A$248)),0)+IF(AND($J21&lt;S$4,$K21&lt;T$4,$K21&gt;S$4),NETWORKDAYS.INTL(S$4+1,$K21,1,(Holidays!$A$1:$A$248)),0)+IF(AND($J21&lt;=S$4,$K21&gt;=T$4,$K21&gt;S$4),NETWORKDAYS.INTL(S$4+1,(T$4),1,(Holidays!$A$1:$A$248)),0))*$M21,"")</f>
        <v>0</v>
      </c>
      <c r="U21" s="190">
        <f ca="1">IFERROR((IF(AND($J21&gt;T$4,$J21&lt;=U$4,$K21&lt;=U$4),NETWORKDAYS.INTL($J21,$K21,1,(Holidays!$A$1:$A$248)),0)+IF(AND($J21&gt;T$4,$J21&lt;=U$4,$K21&gt;U$4),NETWORKDAYS.INTL($J21,(U$4),1,(Holidays!$A$1:$A$248)),0)+IF(AND($J21&lt;T$4,$K21&lt;U$4,$K21&gt;T$4),NETWORKDAYS.INTL(T$4+1,$K21,1,(Holidays!$A$1:$A$248)),0)+IF(AND($J21&lt;=T$4,$K21&gt;=U$4,$K21&gt;T$4),NETWORKDAYS.INTL(T$4+1,(U$4),1,(Holidays!$A$1:$A$248)),0))*$M21,"")</f>
        <v>2.0416666666666665</v>
      </c>
      <c r="V21" s="192">
        <f ca="1">IFERROR((IF(AND($J21&gt;U$4,$J21&lt;=V$4,$K21&lt;=V$4),NETWORKDAYS.INTL($J21,$K21,1,(Holidays!$A$1:$A$248)),0)+IF(AND($J21&gt;U$4,$J21&lt;=V$4,$K21&gt;V$4),NETWORKDAYS.INTL($J21,(V$4),1,(Holidays!$A$1:$A$248)),0)+IF(AND($J21&lt;U$4,$K21&lt;V$4,$K21&gt;U$4),NETWORKDAYS.INTL(U$4+1,$K21,1,(Holidays!$A$1:$A$248)),0)+IF(AND($J21&lt;=U$4,$K21&gt;=V$4,$K21&gt;U$4),NETWORKDAYS.INTL(U$4+1,(V$4),1,(Holidays!$A$1:$A$248)),0))*$M21,"")</f>
        <v>10.208333333333332</v>
      </c>
      <c r="W21" s="321">
        <f ca="1">IFERROR((IF(AND($J21&gt;V$4,$J21&lt;=W$4,$K21&lt;=W$4),NETWORKDAYS.INTL($J21,$K21,1,(Holidays!$A$1:$A$248)),0)+IF(AND($J21&gt;V$4,$J21&lt;=W$4,$K21&gt;W$4),NETWORKDAYS.INTL($J21,(W$4),1,(Holidays!$A$1:$A$248)),0)+IF(AND($J21&lt;V$4,$K21&lt;W$4,$K21&gt;V$4),NETWORKDAYS.INTL(V$4+1,$K21,1,(Holidays!$A$1:$A$248)),0)+IF(AND($J21&lt;=V$4,$K21&gt;=W$4,$K21&gt;V$4),NETWORKDAYS.INTL(V$4+1,(W$4),1,(Holidays!$A$1:$A$248)),0))*$M21,"")</f>
        <v>0</v>
      </c>
      <c r="X21" s="190">
        <f ca="1">IFERROR((IF(AND($J21&gt;W$4,$J21&lt;=X$4,$K21&lt;=X$4),NETWORKDAYS.INTL($J21,$K21,1,(Holidays!$A$1:$A$248)),0)+IF(AND($J21&gt;W$4,$J21&lt;=X$4,$K21&gt;X$4),NETWORKDAYS.INTL($J21,(X$4),1,(Holidays!$A$1:$A$248)),0)+IF(AND($J21&lt;W$4,$K21&lt;X$4,$K21&gt;W$4),NETWORKDAYS.INTL(W$4+1,$K21,1,(Holidays!$A$1:$A$248)),0)+IF(AND($J21&lt;=W$4,$K21&gt;=X$4,$K21&gt;W$4),NETWORKDAYS.INTL(W$4+1,(X$4),1,(Holidays!$A$1:$A$248)),0))*$M21,"")</f>
        <v>0</v>
      </c>
      <c r="Y21" s="192">
        <f ca="1">IFERROR((IF(AND($J21&gt;X$4,$J21&lt;=Y$4,$K21&lt;=Y$4),NETWORKDAYS.INTL($J21,$K21,1,(Holidays!$A$1:$A$248)),0)+IF(AND($J21&gt;X$4,$J21&lt;=Y$4,$K21&gt;Y$4),NETWORKDAYS.INTL($J21,(Y$4),1,(Holidays!$A$1:$A$248)),0)+IF(AND($J21&lt;X$4,$K21&lt;Y$4,$K21&gt;X$4),NETWORKDAYS.INTL(X$4+1,$K21,1,(Holidays!$A$1:$A$248)),0)+IF(AND($J21&lt;=X$4,$K21&gt;=Y$4,$K21&gt;X$4),NETWORKDAYS.INTL(X$4+1,(Y$4),1,(Holidays!$A$1:$A$248)),0))*$M21,"")</f>
        <v>0</v>
      </c>
      <c r="Z21" s="321">
        <f ca="1">IFERROR((IF(AND($J21&gt;Y$4,$J21&lt;=Z$4,$K21&lt;=Z$4),NETWORKDAYS.INTL($J21,$K21,1,(Holidays!$A$1:$A$248)),0)+IF(AND($J21&gt;Y$4,$J21&lt;=Z$4,$K21&gt;Z$4),NETWORKDAYS.INTL($J21,(Z$4),1,(Holidays!$A$1:$A$248)),0)+IF(AND($J21&lt;Y$4,$K21&lt;Z$4,$K21&gt;Y$4),NETWORKDAYS.INTL(Y$4+1,$K21,1,(Holidays!$A$1:$A$248)),0)+IF(AND($J21&lt;=Y$4,$K21&gt;=Z$4,$K21&gt;Y$4),NETWORKDAYS.INTL(Y$4+1,(Z$4),1,(Holidays!$A$1:$A$248)),0))*$M21,"")</f>
        <v>0</v>
      </c>
      <c r="AA21" s="190">
        <f ca="1">IFERROR((IF(AND($J21&gt;Z$4,$J21&lt;=AA$4,$K21&lt;=AA$4),NETWORKDAYS.INTL($J21,$K21,1,(Holidays!$A$1:$A$248)),0)+IF(AND($J21&gt;Z$4,$J21&lt;=AA$4,$K21&gt;AA$4),NETWORKDAYS.INTL($J21,(AA$4),1,(Holidays!$A$1:$A$248)),0)+IF(AND($J21&lt;Z$4,$K21&lt;AA$4,$K21&gt;Z$4),NETWORKDAYS.INTL(Z$4+1,$K21,1,(Holidays!$A$1:$A$248)),0)+IF(AND($J21&lt;=Z$4,$K21&gt;=AA$4,$K21&gt;Z$4),NETWORKDAYS.INTL(Z$4+1,(AA$4),1,(Holidays!$A$1:$A$248)),0))*$M21,"")</f>
        <v>0</v>
      </c>
      <c r="AB21" s="192">
        <f ca="1">IFERROR((IF(AND($J21&gt;AA$4,$J21&lt;=AB$4,$K21&lt;=AB$4),NETWORKDAYS.INTL($J21,$K21,1,(Holidays!$A$1:$A$248)),0)+IF(AND($J21&gt;AA$4,$J21&lt;=AB$4,$K21&gt;AB$4),NETWORKDAYS.INTL($J21,(AB$4),1,(Holidays!$A$1:$A$248)),0)+IF(AND($J21&lt;AA$4,$K21&lt;AB$4,$K21&gt;AA$4),NETWORKDAYS.INTL(AA$4+1,$K21,1,(Holidays!$A$1:$A$248)),0)+IF(AND($J21&lt;=AA$4,$K21&gt;=AB$4,$K21&gt;AA$4),NETWORKDAYS.INTL(AA$4+1,(AB$4),1,(Holidays!$A$1:$A$248)),0))*$M21,"")</f>
        <v>0</v>
      </c>
      <c r="AC21" s="321">
        <f ca="1">IFERROR((IF(AND($J21&gt;AB$4,$J21&lt;=AC$4,$K21&lt;=AC$4),NETWORKDAYS.INTL($J21,$K21,1,(Holidays!$A$1:$A$248)),0)+IF(AND($J21&gt;AB$4,$J21&lt;=AC$4,$K21&gt;AC$4),NETWORKDAYS.INTL($J21,(AC$4),1,(Holidays!$A$1:$A$248)),0)+IF(AND($J21&lt;AB$4,$K21&lt;AC$4,$K21&gt;AB$4),NETWORKDAYS.INTL(AB$4+1,$K21,1,(Holidays!$A$1:$A$248)),0)+IF(AND($J21&lt;=AB$4,$K21&gt;=AC$4,$K21&gt;AB$4),NETWORKDAYS.INTL(AB$4+1,(AC$4),1,(Holidays!$A$1:$A$248)),0))*$M21,"")</f>
        <v>0</v>
      </c>
      <c r="AD21" s="190">
        <f ca="1">IFERROR((IF(AND($J21&gt;AC$4,$J21&lt;=AD$4,$K21&lt;=AD$4),NETWORKDAYS.INTL($J21,$K21,1,(Holidays!$A$1:$A$248)),0)+IF(AND($J21&gt;AC$4,$J21&lt;=AD$4,$K21&gt;AD$4),NETWORKDAYS.INTL($J21,(AD$4),1,(Holidays!$A$1:$A$248)),0)+IF(AND($J21&lt;AC$4,$K21&lt;AD$4,$K21&gt;AC$4),NETWORKDAYS.INTL(AC$4+1,$K21,1,(Holidays!$A$1:$A$248)),0)+IF(AND($J21&lt;=AC$4,$K21&gt;=AD$4,$K21&gt;AC$4),NETWORKDAYS.INTL(AC$4+1,(AD$4),1,(Holidays!$A$1:$A$248)),0))*$M21,"")</f>
        <v>0</v>
      </c>
      <c r="AE21" s="192">
        <f ca="1">IFERROR((IF(AND($J21&gt;AD$4,$J21&lt;=AE$4,$K21&lt;=AE$4),NETWORKDAYS.INTL($J21,$K21,1,(Holidays!$A$1:$A$248)),0)+IF(AND($J21&gt;AD$4,$J21&lt;=AE$4,$K21&gt;AE$4),NETWORKDAYS.INTL($J21,(AE$4),1,(Holidays!$A$1:$A$248)),0)+IF(AND($J21&lt;AD$4,$K21&lt;AE$4,$K21&gt;AD$4),NETWORKDAYS.INTL(AD$4+1,$K21,1,(Holidays!$A$1:$A$248)),0)+IF(AND($J21&lt;=AD$4,$K21&gt;=AE$4,$K21&gt;AD$4),NETWORKDAYS.INTL(AD$4+1,(AE$4),1,(Holidays!$A$1:$A$248)),0))*$M21,"")</f>
        <v>0</v>
      </c>
      <c r="AF21" s="321">
        <f ca="1">IFERROR((IF(AND($J21&gt;AE$4,$J21&lt;=AF$4,$K21&lt;=AF$4),NETWORKDAYS.INTL($J21,$K21,1,(Holidays!$A$1:$A$248)),0)+IF(AND($J21&gt;AE$4,$J21&lt;=AF$4,$K21&gt;AF$4),NETWORKDAYS.INTL($J21,(AF$4),1,(Holidays!$A$1:$A$248)),0)+IF(AND($J21&lt;AE$4,$K21&lt;AF$4,$K21&gt;AE$4),NETWORKDAYS.INTL(AE$4+1,$K21,1,(Holidays!$A$1:$A$248)),0)+IF(AND($J21&lt;=AE$4,$K21&gt;=AF$4,$K21&gt;AE$4),NETWORKDAYS.INTL(AE$4+1,(AF$4),1,(Holidays!$A$1:$A$248)),0))*$M21,"")</f>
        <v>0</v>
      </c>
      <c r="AG21" s="190">
        <f ca="1">IFERROR((IF(AND($J21&gt;AF$4,$J21&lt;=AG$4,$K21&lt;=AG$4),NETWORKDAYS.INTL($J21,$K21,1,(Holidays!$A$1:$A$248)),0)+IF(AND($J21&gt;AF$4,$J21&lt;=AG$4,$K21&gt;AG$4),NETWORKDAYS.INTL($J21,(AG$4),1,(Holidays!$A$1:$A$248)),0)+IF(AND($J21&lt;AF$4,$K21&lt;AG$4,$K21&gt;AF$4),NETWORKDAYS.INTL(AF$4+1,$K21,1,(Holidays!$A$1:$A$248)),0)+IF(AND($J21&lt;=AF$4,$K21&gt;=AG$4,$K21&gt;AF$4),NETWORKDAYS.INTL(AF$4+1,(AG$4),1,(Holidays!$A$1:$A$248)),0))*$M21,"")</f>
        <v>0</v>
      </c>
      <c r="AH21" s="192">
        <f ca="1">IFERROR((IF(AND($J21&gt;AG$4,$J21&lt;=AH$4,$K21&lt;=AH$4),NETWORKDAYS.INTL($J21,$K21,1,(Holidays!$A$1:$A$248)),0)+IF(AND($J21&gt;AG$4,$J21&lt;=AH$4,$K21&gt;AH$4),NETWORKDAYS.INTL($J21,(AH$4),1,(Holidays!$A$1:$A$248)),0)+IF(AND($J21&lt;AG$4,$K21&lt;AH$4,$K21&gt;AG$4),NETWORKDAYS.INTL(AG$4+1,$K21,1,(Holidays!$A$1:$A$248)),0)+IF(AND($J21&lt;=AG$4,$K21&gt;=AH$4,$K21&gt;AG$4),NETWORKDAYS.INTL(AG$4+1,(AH$4),1,(Holidays!$A$1:$A$248)),0))*$M21,"")</f>
        <v>0</v>
      </c>
      <c r="AI21" s="321">
        <f ca="1">IFERROR((IF(AND($J21&gt;AH$4,$J21&lt;=AI$4,$K21&lt;=AI$4),NETWORKDAYS.INTL($J21,$K21,1,(Holidays!$A$1:$A$248)),0)+IF(AND($J21&gt;AH$4,$J21&lt;=AI$4,$K21&gt;AI$4),NETWORKDAYS.INTL($J21,(AI$4),1,(Holidays!$A$1:$A$248)),0)+IF(AND($J21&lt;AH$4,$K21&lt;AI$4,$K21&gt;AH$4),NETWORKDAYS.INTL(AH$4+1,$K21,1,(Holidays!$A$1:$A$248)),0)+IF(AND($J21&lt;=AH$4,$K21&gt;=AI$4,$K21&gt;AH$4),NETWORKDAYS.INTL(AH$4+1,(AI$4),1,(Holidays!$A$1:$A$248)),0))*$M21,"")</f>
        <v>0</v>
      </c>
      <c r="AJ21" s="190">
        <f ca="1">IFERROR((IF(AND($J21&gt;AI$4,$J21&lt;=AJ$4,$K21&lt;=AJ$4),NETWORKDAYS.INTL($J21,$K21,1,(Holidays!$A$1:$A$248)),0)+IF(AND($J21&gt;AI$4,$J21&lt;=AJ$4,$K21&gt;AJ$4),NETWORKDAYS.INTL($J21,(AJ$4),1,(Holidays!$A$1:$A$248)),0)+IF(AND($J21&lt;AI$4,$K21&lt;AJ$4,$K21&gt;AI$4),NETWORKDAYS.INTL(AI$4+1,$K21,1,(Holidays!$A$1:$A$248)),0)+IF(AND($J21&lt;=AI$4,$K21&gt;=AJ$4,$K21&gt;AI$4),NETWORKDAYS.INTL(AI$4+1,(AJ$4),1,(Holidays!$A$1:$A$248)),0))*$M21,"")</f>
        <v>0</v>
      </c>
      <c r="AK21" s="192">
        <f ca="1">IFERROR((IF(AND($J21&gt;AJ$4,$J21&lt;=AK$4,$K21&lt;=AK$4),NETWORKDAYS.INTL($J21,$K21,1,(Holidays!$A$1:$A$248)),0)+IF(AND($J21&gt;AJ$4,$J21&lt;=AK$4,$K21&gt;AK$4),NETWORKDAYS.INTL($J21,(AK$4),1,(Holidays!$A$1:$A$248)),0)+IF(AND($J21&lt;AJ$4,$K21&lt;AK$4,$K21&gt;AJ$4),NETWORKDAYS.INTL(AJ$4+1,$K21,1,(Holidays!$A$1:$A$248)),0)+IF(AND($J21&lt;=AJ$4,$K21&gt;=AK$4,$K21&gt;AJ$4),NETWORKDAYS.INTL(AJ$4+1,(AK$4),1,(Holidays!$A$1:$A$248)),0))*$M21,"")</f>
        <v>0</v>
      </c>
      <c r="AL21" s="321">
        <f ca="1">IFERROR((IF(AND($J21&gt;AK$4,$J21&lt;=AL$4,$K21&lt;=AL$4),NETWORKDAYS.INTL($J21,$K21,1,(Holidays!$A$1:$A$248)),0)+IF(AND($J21&gt;AK$4,$J21&lt;=AL$4,$K21&gt;AL$4),NETWORKDAYS.INTL($J21,(AL$4),1,(Holidays!$A$1:$A$248)),0)+IF(AND($J21&lt;AK$4,$K21&lt;AL$4,$K21&gt;AK$4),NETWORKDAYS.INTL(AK$4+1,$K21,1,(Holidays!$A$1:$A$248)),0)+IF(AND($J21&lt;=AK$4,$K21&gt;=AL$4,$K21&gt;AK$4),NETWORKDAYS.INTL(AK$4+1,(AL$4),1,(Holidays!$A$1:$A$248)),0))*$M21,"")</f>
        <v>0</v>
      </c>
      <c r="AM21" s="190">
        <f ca="1">IFERROR((IF(AND($J21&gt;AL$4,$J21&lt;=AM$4,$K21&lt;=AM$4),NETWORKDAYS.INTL($J21,$K21,1,(Holidays!$A$1:$A$248)),0)+IF(AND($J21&gt;AL$4,$J21&lt;=AM$4,$K21&gt;AM$4),NETWORKDAYS.INTL($J21,(AM$4),1,(Holidays!$A$1:$A$248)),0)+IF(AND($J21&lt;AL$4,$K21&lt;AM$4,$K21&gt;AL$4),NETWORKDAYS.INTL(AL$4+1,$K21,1,(Holidays!$A$1:$A$248)),0)+IF(AND($J21&lt;=AL$4,$K21&gt;=AM$4,$K21&gt;AL$4),NETWORKDAYS.INTL(AL$4+1,(AM$4),1,(Holidays!$A$1:$A$248)),0))*$M21,"")</f>
        <v>0</v>
      </c>
      <c r="AN21" s="192">
        <f ca="1">IFERROR((IF(AND($J21&gt;AM$4,$J21&lt;=AN$4,$K21&lt;=AN$4),NETWORKDAYS.INTL($J21,$K21,1,(Holidays!$A$1:$A$248)),0)+IF(AND($J21&gt;AM$4,$J21&lt;=AN$4,$K21&gt;AN$4),NETWORKDAYS.INTL($J21,(AN$4),1,(Holidays!$A$1:$A$248)),0)+IF(AND($J21&lt;AM$4,$K21&lt;AN$4,$K21&gt;AM$4),NETWORKDAYS.INTL(AM$4+1,$K21,1,(Holidays!$A$1:$A$248)),0)+IF(AND($J21&lt;=AM$4,$K21&gt;=AN$4,$K21&gt;AM$4),NETWORKDAYS.INTL(AM$4+1,(AN$4),1,(Holidays!$A$1:$A$248)),0))*$M21,"")</f>
        <v>0</v>
      </c>
      <c r="AO21" s="321">
        <f ca="1">IFERROR((IF(AND($J21&gt;AN$4,$J21&lt;=AO$4,$K21&lt;=AO$4),NETWORKDAYS.INTL($J21,$K21,1,(Holidays!$A$1:$A$248)),0)+IF(AND($J21&gt;AN$4,$J21&lt;=AO$4,$K21&gt;AO$4),NETWORKDAYS.INTL($J21,(AO$4),1,(Holidays!$A$1:$A$248)),0)+IF(AND($J21&lt;AN$4,$K21&lt;AO$4,$K21&gt;AN$4),NETWORKDAYS.INTL(AN$4+1,$K21,1,(Holidays!$A$1:$A$248)),0)+IF(AND($J21&lt;=AN$4,$K21&gt;=AO$4,$K21&gt;AN$4),NETWORKDAYS.INTL(AN$4+1,(AO$4),1,(Holidays!$A$1:$A$248)),0))*$M21,"")</f>
        <v>0</v>
      </c>
      <c r="AP21" s="190">
        <f ca="1">IFERROR((IF(AND($J21&gt;AO$4,$J21&lt;=AP$4,$K21&lt;=AP$4),NETWORKDAYS.INTL($J21,$K21,1,(Holidays!$A$1:$A$248)),0)+IF(AND($J21&gt;AO$4,$J21&lt;=AP$4,$K21&gt;AP$4),NETWORKDAYS.INTL($J21,(AP$4),1,(Holidays!$A$1:$A$248)),0)+IF(AND($J21&lt;AO$4,$K21&lt;AP$4,$K21&gt;AO$4),NETWORKDAYS.INTL(AO$4+1,$K21,1,(Holidays!$A$1:$A$248)),0)+IF(AND($J21&lt;=AO$4,$K21&gt;=AP$4,$K21&gt;AO$4),NETWORKDAYS.INTL(AO$4+1,(AP$4),1,(Holidays!$A$1:$A$248)),0))*$M21,"")</f>
        <v>0</v>
      </c>
      <c r="AQ21" s="192">
        <f ca="1">IFERROR((IF(AND($J21&gt;AP$4,$J21&lt;=AQ$4,$K21&lt;=AQ$4),NETWORKDAYS.INTL($J21,$K21,1,(Holidays!$A$1:$A$248)),0)+IF(AND($J21&gt;AP$4,$J21&lt;=AQ$4,$K21&gt;AQ$4),NETWORKDAYS.INTL($J21,(AQ$4),1,(Holidays!$A$1:$A$248)),0)+IF(AND($J21&lt;AP$4,$K21&lt;AQ$4,$K21&gt;AP$4),NETWORKDAYS.INTL(AP$4+1,$K21,1,(Holidays!$A$1:$A$248)),0)+IF(AND($J21&lt;=AP$4,$K21&gt;=AQ$4,$K21&gt;AP$4),NETWORKDAYS.INTL(AP$4+1,(AQ$4),1,(Holidays!$A$1:$A$248)),0))*$M21,"")</f>
        <v>0</v>
      </c>
      <c r="AR21" s="321">
        <f ca="1">IFERROR((IF(AND($J21&gt;AQ$4,$J21&lt;=AR$4,$K21&lt;=AR$4),NETWORKDAYS.INTL($J21,$K21,1,(Holidays!$A$1:$A$248)),0)+IF(AND($J21&gt;AQ$4,$J21&lt;=AR$4,$K21&gt;AR$4),NETWORKDAYS.INTL($J21,(AR$4),1,(Holidays!$A$1:$A$248)),0)+IF(AND($J21&lt;AQ$4,$K21&lt;AR$4,$K21&gt;AQ$4),NETWORKDAYS.INTL(AQ$4+1,$K21,1,(Holidays!$A$1:$A$248)),0)+IF(AND($J21&lt;=AQ$4,$K21&gt;=AR$4,$K21&gt;AQ$4),NETWORKDAYS.INTL(AQ$4+1,(AR$4),1,(Holidays!$A$1:$A$248)),0))*$M21,"")</f>
        <v>0</v>
      </c>
      <c r="AS21" s="190">
        <f ca="1">IFERROR((IF(AND($J21&gt;AR$4,$J21&lt;=AS$4,$K21&lt;=AS$4),NETWORKDAYS.INTL($J21,$K21,1,(Holidays!$A$1:$A$248)),0)+IF(AND($J21&gt;AR$4,$J21&lt;=AS$4,$K21&gt;AS$4),NETWORKDAYS.INTL($J21,(AS$4),1,(Holidays!$A$1:$A$248)),0)+IF(AND($J21&lt;AR$4,$K21&lt;AS$4,$K21&gt;AR$4),NETWORKDAYS.INTL(AR$4+1,$K21,1,(Holidays!$A$1:$A$248)),0)+IF(AND($J21&lt;=AR$4,$K21&gt;=AS$4,$K21&gt;AR$4),NETWORKDAYS.INTL(AR$4+1,(AS$4),1,(Holidays!$A$1:$A$248)),0))*$M21,"")</f>
        <v>0</v>
      </c>
      <c r="AT21" s="192">
        <f ca="1">IFERROR((IF(AND($J21&gt;AS$4,$J21&lt;=AT$4,$K21&lt;=AT$4),NETWORKDAYS.INTL($J21,$K21,1,(Holidays!$A$1:$A$248)),0)+IF(AND($J21&gt;AS$4,$J21&lt;=AT$4,$K21&gt;AT$4),NETWORKDAYS.INTL($J21,(AT$4),1,(Holidays!$A$1:$A$248)),0)+IF(AND($J21&lt;AS$4,$K21&lt;AT$4,$K21&gt;AS$4),NETWORKDAYS.INTL(AS$4+1,$K21,1,(Holidays!$A$1:$A$248)),0)+IF(AND($J21&lt;=AS$4,$K21&gt;=AT$4,$K21&gt;AS$4),NETWORKDAYS.INTL(AS$4+1,(AT$4),1,(Holidays!$A$1:$A$248)),0))*$M21,"")</f>
        <v>0</v>
      </c>
      <c r="AU21" s="321">
        <f ca="1">IFERROR((IF(AND($J21&gt;AT$4,$J21&lt;=AU$4,$K21&lt;=AU$4),NETWORKDAYS.INTL($J21,$K21,1,(Holidays!$A$1:$A$248)),0)+IF(AND($J21&gt;AT$4,$J21&lt;=AU$4,$K21&gt;AU$4),NETWORKDAYS.INTL($J21,(AU$4),1,(Holidays!$A$1:$A$248)),0)+IF(AND($J21&lt;AT$4,$K21&lt;AU$4,$K21&gt;AT$4),NETWORKDAYS.INTL(AT$4+1,$K21,1,(Holidays!$A$1:$A$248)),0)+IF(AND($J21&lt;=AT$4,$K21&gt;=AU$4,$K21&gt;AT$4),NETWORKDAYS.INTL(AT$4+1,(AU$4),1,(Holidays!$A$1:$A$248)),0))*$M21,"")</f>
        <v>0</v>
      </c>
      <c r="AV21" s="190">
        <f ca="1">IFERROR((IF(AND($J21&gt;AU$4,$J21&lt;=AV$4,$K21&lt;=AV$4),NETWORKDAYS.INTL($J21,$K21,1,(Holidays!$A$1:$A$248)),0)+IF(AND($J21&gt;AU$4,$J21&lt;=AV$4,$K21&gt;AV$4),NETWORKDAYS.INTL($J21,(AV$4),1,(Holidays!$A$1:$A$248)),0)+IF(AND($J21&lt;AU$4,$K21&lt;AV$4,$K21&gt;AU$4),NETWORKDAYS.INTL(AU$4+1,$K21,1,(Holidays!$A$1:$A$248)),0)+IF(AND($J21&lt;=AU$4,$K21&gt;=AV$4,$K21&gt;AU$4),NETWORKDAYS.INTL(AU$4+1,(AV$4),1,(Holidays!$A$1:$A$248)),0))*$M21,"")</f>
        <v>0</v>
      </c>
      <c r="AW21" s="192">
        <f ca="1">IFERROR((IF(AND($J21&gt;AV$4,$J21&lt;=AW$4,$K21&lt;=AW$4),NETWORKDAYS.INTL($J21,$K21,1,(Holidays!$A$1:$A$248)),0)+IF(AND($J21&gt;AV$4,$J21&lt;=AW$4,$K21&gt;AW$4),NETWORKDAYS.INTL($J21,(AW$4),1,(Holidays!$A$1:$A$248)),0)+IF(AND($J21&lt;AV$4,$K21&lt;AW$4,$K21&gt;AV$4),NETWORKDAYS.INTL(AV$4+1,$K21,1,(Holidays!$A$1:$A$248)),0)+IF(AND($J21&lt;=AV$4,$K21&gt;=AW$4,$K21&gt;AV$4),NETWORKDAYS.INTL(AV$4+1,(AW$4),1,(Holidays!$A$1:$A$248)),0))*$M21,"")</f>
        <v>0</v>
      </c>
      <c r="AX21" s="321">
        <f ca="1">IFERROR((IF(AND($J21&gt;AW$4,$J21&lt;=AX$4,$K21&lt;=AX$4),NETWORKDAYS.INTL($J21,$K21,1,(Holidays!$A$1:$A$248)),0)+IF(AND($J21&gt;AW$4,$J21&lt;=AX$4,$K21&gt;AX$4),NETWORKDAYS.INTL($J21,(AX$4),1,(Holidays!$A$1:$A$248)),0)+IF(AND($J21&lt;AW$4,$K21&lt;AX$4,$K21&gt;AW$4),NETWORKDAYS.INTL(AW$4+1,$K21,1,(Holidays!$A$1:$A$248)),0)+IF(AND($J21&lt;=AW$4,$K21&gt;=AX$4,$K21&gt;AW$4),NETWORKDAYS.INTL(AW$4+1,(AX$4),1,(Holidays!$A$1:$A$248)),0))*$M21,"")</f>
        <v>0</v>
      </c>
      <c r="AY21" s="190">
        <f ca="1">IFERROR((IF(AND($J21&gt;AX$4,$J21&lt;=AY$4,$K21&lt;=AY$4),NETWORKDAYS.INTL($J21,$K21,1,(Holidays!$A$1:$A$248)),0)+IF(AND($J21&gt;AX$4,$J21&lt;=AY$4,$K21&gt;AY$4),NETWORKDAYS.INTL($J21,(AY$4),1,(Holidays!$A$1:$A$248)),0)+IF(AND($J21&lt;AX$4,$K21&lt;AY$4,$K21&gt;AX$4),NETWORKDAYS.INTL(AX$4+1,$K21,1,(Holidays!$A$1:$A$248)),0)+IF(AND($J21&lt;=AX$4,$K21&gt;=AY$4,$K21&gt;AX$4),NETWORKDAYS.INTL(AX$4+1,(AY$4),1,(Holidays!$A$1:$A$248)),0))*$M21,"")</f>
        <v>0</v>
      </c>
      <c r="AZ21" s="192">
        <f ca="1">IFERROR((IF(AND($J21&gt;AY$4,$J21&lt;=AZ$4,$K21&lt;=AZ$4),NETWORKDAYS.INTL($J21,$K21,1,(Holidays!$A$1:$A$248)),0)+IF(AND($J21&gt;AY$4,$J21&lt;=AZ$4,$K21&gt;AZ$4),NETWORKDAYS.INTL($J21,(AZ$4),1,(Holidays!$A$1:$A$248)),0)+IF(AND($J21&lt;AY$4,$K21&lt;AZ$4,$K21&gt;AY$4),NETWORKDAYS.INTL(AY$4+1,$K21,1,(Holidays!$A$1:$A$248)),0)+IF(AND($J21&lt;=AY$4,$K21&gt;=AZ$4,$K21&gt;AY$4),NETWORKDAYS.INTL(AY$4+1,(AZ$4),1,(Holidays!$A$1:$A$248)),0))*$M21,"")</f>
        <v>0</v>
      </c>
      <c r="BA21" s="321">
        <f ca="1">IFERROR((IF(AND($J21&gt;AZ$4,$J21&lt;=BA$4,$K21&lt;=BA$4),NETWORKDAYS.INTL($J21,$K21,1,(Holidays!$A$1:$A$248)),0)+IF(AND($J21&gt;AZ$4,$J21&lt;=BA$4,$K21&gt;BA$4),NETWORKDAYS.INTL($J21,(BA$4),1,(Holidays!$A$1:$A$248)),0)+IF(AND($J21&lt;AZ$4,$K21&lt;BA$4,$K21&gt;AZ$4),NETWORKDAYS.INTL(AZ$4+1,$K21,1,(Holidays!$A$1:$A$248)),0)+IF(AND($J21&lt;=AZ$4,$K21&gt;=BA$4,$K21&gt;AZ$4),NETWORKDAYS.INTL(AZ$4+1,(BA$4),1,(Holidays!$A$1:$A$248)),0))*$M21,"")</f>
        <v>0</v>
      </c>
      <c r="BB21" s="190">
        <f ca="1">IFERROR((IF(AND($J21&gt;BA$4,$J21&lt;=BB$4,$K21&lt;=BB$4),NETWORKDAYS.INTL($J21,$K21,1,(Holidays!$A$1:$A$248)),0)+IF(AND($J21&gt;BA$4,$J21&lt;=BB$4,$K21&gt;BB$4),NETWORKDAYS.INTL($J21,(BB$4),1,(Holidays!$A$1:$A$248)),0)+IF(AND($J21&lt;BA$4,$K21&lt;BB$4,$K21&gt;BA$4),NETWORKDAYS.INTL(BA$4+1,$K21,1,(Holidays!$A$1:$A$248)),0)+IF(AND($J21&lt;=BA$4,$K21&gt;=BB$4,$K21&gt;BA$4),NETWORKDAYS.INTL(BA$4+1,(BB$4),1,(Holidays!$A$1:$A$248)),0))*$M21,"")</f>
        <v>0</v>
      </c>
      <c r="BC21" s="192">
        <f ca="1">IFERROR((IF(AND($J21&gt;BB$4,$J21&lt;=BC$4,$K21&lt;=BC$4),NETWORKDAYS.INTL($J21,$K21,1,(Holidays!$A$1:$A$248)),0)+IF(AND($J21&gt;BB$4,$J21&lt;=BC$4,$K21&gt;BC$4),NETWORKDAYS.INTL($J21,(BC$4),1,(Holidays!$A$1:$A$248)),0)+IF(AND($J21&lt;BB$4,$K21&lt;BC$4,$K21&gt;BB$4),NETWORKDAYS.INTL(BB$4+1,$K21,1,(Holidays!$A$1:$A$248)),0)+IF(AND($J21&lt;=BB$4,$K21&gt;=BC$4,$K21&gt;BB$4),NETWORKDAYS.INTL(BB$4+1,(BC$4),1,(Holidays!$A$1:$A$248)),0))*$M21,"")</f>
        <v>0</v>
      </c>
      <c r="BD21" s="321">
        <f ca="1">IFERROR((IF(AND($J21&gt;BC$4,$J21&lt;=BD$4,$K21&lt;=BD$4),NETWORKDAYS.INTL($J21,$K21,1,(Holidays!$A$1:$A$248)),0)+IF(AND($J21&gt;BC$4,$J21&lt;=BD$4,$K21&gt;BD$4),NETWORKDAYS.INTL($J21,(BD$4),1,(Holidays!$A$1:$A$248)),0)+IF(AND($J21&lt;BC$4,$K21&lt;BD$4,$K21&gt;BC$4),NETWORKDAYS.INTL(BC$4+1,$K21,1,(Holidays!$A$1:$A$248)),0)+IF(AND($J21&lt;=BC$4,$K21&gt;=BD$4,$K21&gt;BC$4),NETWORKDAYS.INTL(BC$4+1,(BD$4),1,(Holidays!$A$1:$A$248)),0))*$M21,"")</f>
        <v>0</v>
      </c>
      <c r="BE21" s="190">
        <f ca="1">IFERROR((IF(AND($J21&gt;BD$4,$J21&lt;=BE$4,$K21&lt;=BE$4),NETWORKDAYS.INTL($J21,$K21,1,(Holidays!$A$1:$A$248)),0)+IF(AND($J21&gt;BD$4,$J21&lt;=BE$4,$K21&gt;BE$4),NETWORKDAYS.INTL($J21,(BE$4),1,(Holidays!$A$1:$A$248)),0)+IF(AND($J21&lt;BD$4,$K21&lt;BE$4,$K21&gt;BD$4),NETWORKDAYS.INTL(BD$4+1,$K21,1,(Holidays!$A$1:$A$248)),0)+IF(AND($J21&lt;=BD$4,$K21&gt;=BE$4,$K21&gt;BD$4),NETWORKDAYS.INTL(BD$4+1,(BE$4),1,(Holidays!$A$1:$A$248)),0))*$M21,"")</f>
        <v>0</v>
      </c>
      <c r="BF21" s="192">
        <f ca="1">IFERROR((IF(AND($J21&gt;BE$4,$J21&lt;=BF$4,$K21&lt;=BF$4),NETWORKDAYS.INTL($J21,$K21,1,(Holidays!$A$1:$A$248)),0)+IF(AND($J21&gt;BE$4,$J21&lt;=BF$4,$K21&gt;BF$4),NETWORKDAYS.INTL($J21,(BF$4),1,(Holidays!$A$1:$A$248)),0)+IF(AND($J21&lt;BE$4,$K21&lt;BF$4,$K21&gt;BE$4),NETWORKDAYS.INTL(BE$4+1,$K21,1,(Holidays!$A$1:$A$248)),0)+IF(AND($J21&lt;=BE$4,$K21&gt;=BF$4,$K21&gt;BE$4),NETWORKDAYS.INTL(BE$4+1,(BF$4),1,(Holidays!$A$1:$A$248)),0))*$M21,"")</f>
        <v>0</v>
      </c>
      <c r="BG21" s="321">
        <f ca="1">IFERROR((IF(AND($J21&gt;BF$4,$J21&lt;=BG$4,$K21&lt;=BG$4),NETWORKDAYS.INTL($J21,$K21,1,(Holidays!$A$1:$A$248)),0)+IF(AND($J21&gt;BF$4,$J21&lt;=BG$4,$K21&gt;BG$4),NETWORKDAYS.INTL($J21,(BG$4),1,(Holidays!$A$1:$A$248)),0)+IF(AND($J21&lt;BF$4,$K21&lt;BG$4,$K21&gt;BF$4),NETWORKDAYS.INTL(BF$4+1,$K21,1,(Holidays!$A$1:$A$248)),0)+IF(AND($J21&lt;=BF$4,$K21&gt;=BG$4,$K21&gt;BF$4),NETWORKDAYS.INTL(BF$4+1,(BG$4),1,(Holidays!$A$1:$A$248)),0))*$M21,"")</f>
        <v>0</v>
      </c>
      <c r="BH21" s="190">
        <f ca="1">IFERROR((IF(AND($J21&gt;BG$4,$J21&lt;=BH$4,$K21&lt;=BH$4),NETWORKDAYS.INTL($J21,$K21,1,(Holidays!$A$1:$A$248)),0)+IF(AND($J21&gt;BG$4,$J21&lt;=BH$4,$K21&gt;BH$4),NETWORKDAYS.INTL($J21,(BH$4),1,(Holidays!$A$1:$A$248)),0)+IF(AND($J21&lt;BG$4,$K21&lt;BH$4,$K21&gt;BG$4),NETWORKDAYS.INTL(BG$4+1,$K21,1,(Holidays!$A$1:$A$248)),0)+IF(AND($J21&lt;=BG$4,$K21&gt;=BH$4,$K21&gt;BG$4),NETWORKDAYS.INTL(BG$4+1,(BH$4),1,(Holidays!$A$1:$A$248)),0))*$M21,"")</f>
        <v>0</v>
      </c>
      <c r="BI21" s="192">
        <f ca="1">IFERROR((IF(AND($J21&gt;BH$4,$J21&lt;=BI$4,$K21&lt;=BI$4),NETWORKDAYS.INTL($J21,$K21,1,(Holidays!$A$1:$A$248)),0)+IF(AND($J21&gt;BH$4,$J21&lt;=BI$4,$K21&gt;BI$4),NETWORKDAYS.INTL($J21,(BI$4),1,(Holidays!$A$1:$A$248)),0)+IF(AND($J21&lt;BH$4,$K21&lt;BI$4,$K21&gt;BH$4),NETWORKDAYS.INTL(BH$4+1,$K21,1,(Holidays!$A$1:$A$248)),0)+IF(AND($J21&lt;=BH$4,$K21&gt;=BI$4,$K21&gt;BH$4),NETWORKDAYS.INTL(BH$4+1,(BI$4),1,(Holidays!$A$1:$A$248)),0))*$M21,"")</f>
        <v>0</v>
      </c>
      <c r="BJ21" s="321">
        <f ca="1">IFERROR((IF(AND($J21&gt;BI$4,$J21&lt;=BJ$4,$K21&lt;=BJ$4),NETWORKDAYS.INTL($J21,$K21,1,(Holidays!$A$1:$A$248)),0)+IF(AND($J21&gt;BI$4,$J21&lt;=BJ$4,$K21&gt;BJ$4),NETWORKDAYS.INTL($J21,(BJ$4),1,(Holidays!$A$1:$A$248)),0)+IF(AND($J21&lt;BI$4,$K21&lt;BJ$4,$K21&gt;BI$4),NETWORKDAYS.INTL(BI$4+1,$K21,1,(Holidays!$A$1:$A$248)),0)+IF(AND($J21&lt;=BI$4,$K21&gt;=BJ$4,$K21&gt;BI$4),NETWORKDAYS.INTL(BI$4+1,(BJ$4),1,(Holidays!$A$1:$A$248)),0))*$M21,"")</f>
        <v>0</v>
      </c>
      <c r="BK21" s="190">
        <f ca="1">IFERROR((IF(AND($J21&gt;BJ$4,$J21&lt;=BK$4,$K21&lt;=BK$4),NETWORKDAYS.INTL($J21,$K21,1,(Holidays!$A$1:$A$248)),0)+IF(AND($J21&gt;BJ$4,$J21&lt;=BK$4,$K21&gt;BK$4),NETWORKDAYS.INTL($J21,(BK$4),1,(Holidays!$A$1:$A$248)),0)+IF(AND($J21&lt;BJ$4,$K21&lt;BK$4,$K21&gt;BJ$4),NETWORKDAYS.INTL(BJ$4+1,$K21,1,(Holidays!$A$1:$A$248)),0)+IF(AND($J21&lt;=BJ$4,$K21&gt;=BK$4,$K21&gt;BJ$4),NETWORKDAYS.INTL(BJ$4+1,(BK$4),1,(Holidays!$A$1:$A$248)),0))*$M21,"")</f>
        <v>0</v>
      </c>
      <c r="BL21" s="192">
        <f ca="1">IFERROR((IF(AND($J21&gt;BK$4,$J21&lt;=BL$4,$K21&lt;=BL$4),NETWORKDAYS.INTL($J21,$K21,1,(Holidays!$A$1:$A$248)),0)+IF(AND($J21&gt;BK$4,$J21&lt;=BL$4,$K21&gt;BL$4),NETWORKDAYS.INTL($J21,(BL$4),1,(Holidays!$A$1:$A$248)),0)+IF(AND($J21&lt;BK$4,$K21&lt;BL$4,$K21&gt;BK$4),NETWORKDAYS.INTL(BK$4+1,$K21,1,(Holidays!$A$1:$A$248)),0)+IF(AND($J21&lt;=BK$4,$K21&gt;=BL$4,$K21&gt;BK$4),NETWORKDAYS.INTL(BK$4+1,(BL$4),1,(Holidays!$A$1:$A$248)),0))*$M21,"")</f>
        <v>0</v>
      </c>
      <c r="BM21" s="321">
        <f ca="1">IFERROR((IF(AND($J21&gt;BL$4,$J21&lt;=BM$4,$K21&lt;=BM$4),NETWORKDAYS.INTL($J21,$K21,1,(Holidays!$A$1:$A$248)),0)+IF(AND($J21&gt;BL$4,$J21&lt;=BM$4,$K21&gt;BM$4),NETWORKDAYS.INTL($J21,(BM$4),1,(Holidays!$A$1:$A$248)),0)+IF(AND($J21&lt;BL$4,$K21&lt;BM$4,$K21&gt;BL$4),NETWORKDAYS.INTL(BL$4+1,$K21,1,(Holidays!$A$1:$A$248)),0)+IF(AND($J21&lt;=BL$4,$K21&gt;=BM$4,$K21&gt;BL$4),NETWORKDAYS.INTL(BL$4+1,(BM$4),1,(Holidays!$A$1:$A$248)),0))*$M21,"")</f>
        <v>0</v>
      </c>
      <c r="BN21" s="190">
        <f ca="1">IFERROR((IF(AND($J21&gt;BM$4,$J21&lt;=BN$4,$K21&lt;=BN$4),NETWORKDAYS.INTL($J21,$K21,1,(Holidays!$A$1:$A$248)),0)+IF(AND($J21&gt;BM$4,$J21&lt;=BN$4,$K21&gt;BN$4),NETWORKDAYS.INTL($J21,(BN$4),1,(Holidays!$A$1:$A$248)),0)+IF(AND($J21&lt;BM$4,$K21&lt;BN$4,$K21&gt;BM$4),NETWORKDAYS.INTL(BM$4+1,$K21,1,(Holidays!$A$1:$A$248)),0)+IF(AND($J21&lt;=BM$4,$K21&gt;=BN$4,$K21&gt;BM$4),NETWORKDAYS.INTL(BM$4+1,(BN$4),1,(Holidays!$A$1:$A$248)),0))*$M21,"")</f>
        <v>0</v>
      </c>
      <c r="BO21" s="192">
        <f ca="1">IFERROR((IF(AND($J21&gt;BN$4,$J21&lt;=BO$4,$K21&lt;=BO$4),NETWORKDAYS.INTL($J21,$K21,1,(Holidays!$A$1:$A$248)),0)+IF(AND($J21&gt;BN$4,$J21&lt;=BO$4,$K21&gt;BO$4),NETWORKDAYS.INTL($J21,(BO$4),1,(Holidays!$A$1:$A$248)),0)+IF(AND($J21&lt;BN$4,$K21&lt;BO$4,$K21&gt;BN$4),NETWORKDAYS.INTL(BN$4+1,$K21,1,(Holidays!$A$1:$A$248)),0)+IF(AND($J21&lt;=BN$4,$K21&gt;=BO$4,$K21&gt;BN$4),NETWORKDAYS.INTL(BN$4+1,(BO$4),1,(Holidays!$A$1:$A$248)),0))*$M21,"")</f>
        <v>0</v>
      </c>
      <c r="BP21" s="321">
        <f ca="1">IFERROR((IF(AND($J21&gt;BO$4,$J21&lt;=BP$4,$K21&lt;=BP$4),NETWORKDAYS.INTL($J21,$K21,1,(Holidays!$A$1:$A$248)),0)+IF(AND($J21&gt;BO$4,$J21&lt;=BP$4,$K21&gt;BP$4),NETWORKDAYS.INTL($J21,(BP$4),1,(Holidays!$A$1:$A$248)),0)+IF(AND($J21&lt;BO$4,$K21&lt;BP$4,$K21&gt;BO$4),NETWORKDAYS.INTL(BO$4+1,$K21,1,(Holidays!$A$1:$A$248)),0)+IF(AND($J21&lt;=BO$4,$K21&gt;=BP$4,$K21&gt;BO$4),NETWORKDAYS.INTL(BO$4+1,(BP$4),1,(Holidays!$A$1:$A$248)),0))*$M21,"")</f>
        <v>0</v>
      </c>
      <c r="BQ21" s="190">
        <f ca="1">IFERROR((IF(AND($J21&gt;BP$4,$J21&lt;=BQ$4,$K21&lt;=BQ$4),NETWORKDAYS.INTL($J21,$K21,1,(Holidays!$A$1:$A$248)),0)+IF(AND($J21&gt;BP$4,$J21&lt;=BQ$4,$K21&gt;BQ$4),NETWORKDAYS.INTL($J21,(BQ$4),1,(Holidays!$A$1:$A$248)),0)+IF(AND($J21&lt;BP$4,$K21&lt;BQ$4,$K21&gt;BP$4),NETWORKDAYS.INTL(BP$4+1,$K21,1,(Holidays!$A$1:$A$248)),0)+IF(AND($J21&lt;=BP$4,$K21&gt;=BQ$4,$K21&gt;BP$4),NETWORKDAYS.INTL(BP$4+1,(BQ$4),1,(Holidays!$A$1:$A$248)),0))*$M21,"")</f>
        <v>0</v>
      </c>
      <c r="BR21" s="192">
        <f ca="1">IFERROR((IF(AND($J21&gt;BQ$4,$J21&lt;=BR$4,$K21&lt;=BR$4),NETWORKDAYS.INTL($J21,$K21,1,(Holidays!$A$1:$A$248)),0)+IF(AND($J21&gt;BQ$4,$J21&lt;=BR$4,$K21&gt;BR$4),NETWORKDAYS.INTL($J21,(BR$4),1,(Holidays!$A$1:$A$248)),0)+IF(AND($J21&lt;BQ$4,$K21&lt;BR$4,$K21&gt;BQ$4),NETWORKDAYS.INTL(BQ$4+1,$K21,1,(Holidays!$A$1:$A$248)),0)+IF(AND($J21&lt;=BQ$4,$K21&gt;=BR$4,$K21&gt;BQ$4),NETWORKDAYS.INTL(BQ$4+1,(BR$4),1,(Holidays!$A$1:$A$248)),0))*$M21,"")</f>
        <v>0</v>
      </c>
      <c r="BS21" s="321">
        <f ca="1">IFERROR((IF(AND($J21&gt;BR$4,$J21&lt;=BS$4,$K21&lt;=BS$4),NETWORKDAYS.INTL($J21,$K21,1,(Holidays!$A$1:$A$248)),0)+IF(AND($J21&gt;BR$4,$J21&lt;=BS$4,$K21&gt;BS$4),NETWORKDAYS.INTL($J21,(BS$4),1,(Holidays!$A$1:$A$248)),0)+IF(AND($J21&lt;BR$4,$K21&lt;BS$4,$K21&gt;BR$4),NETWORKDAYS.INTL(BR$4+1,$K21,1,(Holidays!$A$1:$A$248)),0)+IF(AND($J21&lt;=BR$4,$K21&gt;=BS$4,$K21&gt;BR$4),NETWORKDAYS.INTL(BR$4+1,(BS$4),1,(Holidays!$A$1:$A$248)),0))*$M21,"")</f>
        <v>0</v>
      </c>
      <c r="BT21" s="190">
        <f ca="1">IFERROR((IF(AND($J21&gt;BS$4,$J21&lt;=BT$4,$K21&lt;=BT$4),NETWORKDAYS.INTL($J21,$K21,1,(Holidays!$A$1:$A$248)),0)+IF(AND($J21&gt;BS$4,$J21&lt;=BT$4,$K21&gt;BT$4),NETWORKDAYS.INTL($J21,(BT$4),1,(Holidays!$A$1:$A$248)),0)+IF(AND($J21&lt;BS$4,$K21&lt;BT$4,$K21&gt;BS$4),NETWORKDAYS.INTL(BS$4+1,$K21,1,(Holidays!$A$1:$A$248)),0)+IF(AND($J21&lt;=BS$4,$K21&gt;=BT$4,$K21&gt;BS$4),NETWORKDAYS.INTL(BS$4+1,(BT$4),1,(Holidays!$A$1:$A$248)),0))*$M21,"")</f>
        <v>0</v>
      </c>
      <c r="BU21" s="192">
        <f ca="1">IFERROR((IF(AND($J21&gt;BT$4,$J21&lt;=BU$4,$K21&lt;=BU$4),NETWORKDAYS.INTL($J21,$K21,1,(Holidays!$A$1:$A$248)),0)+IF(AND($J21&gt;BT$4,$J21&lt;=BU$4,$K21&gt;BU$4),NETWORKDAYS.INTL($J21,(BU$4),1,(Holidays!$A$1:$A$248)),0)+IF(AND($J21&lt;BT$4,$K21&lt;BU$4,$K21&gt;BT$4),NETWORKDAYS.INTL(BT$4+1,$K21,1,(Holidays!$A$1:$A$248)),0)+IF(AND($J21&lt;=BT$4,$K21&gt;=BU$4,$K21&gt;BT$4),NETWORKDAYS.INTL(BT$4+1,(BU$4),1,(Holidays!$A$1:$A$248)),0))*$M21,"")</f>
        <v>0</v>
      </c>
      <c r="BV21" s="321">
        <f ca="1">IFERROR((IF(AND($J21&gt;BU$4,$J21&lt;=BV$4,$K21&lt;=BV$4),NETWORKDAYS.INTL($J21,$K21,1,(Holidays!$A$1:$A$248)),0)+IF(AND($J21&gt;BU$4,$J21&lt;=BV$4,$K21&gt;BV$4),NETWORKDAYS.INTL($J21,(BV$4),1,(Holidays!$A$1:$A$248)),0)+IF(AND($J21&lt;BU$4,$K21&lt;BV$4,$K21&gt;BU$4),NETWORKDAYS.INTL(BU$4+1,$K21,1,(Holidays!$A$1:$A$248)),0)+IF(AND($J21&lt;=BU$4,$K21&gt;=BV$4,$K21&gt;BU$4),NETWORKDAYS.INTL(BU$4+1,(BV$4),1,(Holidays!$A$1:$A$248)),0))*$M21,"")</f>
        <v>0</v>
      </c>
      <c r="BW21" s="190">
        <f ca="1">IFERROR((IF(AND($J21&gt;BV$4,$J21&lt;=BW$4,$K21&lt;=BW$4),NETWORKDAYS.INTL($J21,$K21,1,(Holidays!$A$1:$A$248)),0)+IF(AND($J21&gt;BV$4,$J21&lt;=BW$4,$K21&gt;BW$4),NETWORKDAYS.INTL($J21,(BW$4),1,(Holidays!$A$1:$A$248)),0)+IF(AND($J21&lt;BV$4,$K21&lt;BW$4,$K21&gt;BV$4),NETWORKDAYS.INTL(BV$4+1,$K21,1,(Holidays!$A$1:$A$248)),0)+IF(AND($J21&lt;=BV$4,$K21&gt;=BW$4,$K21&gt;BV$4),NETWORKDAYS.INTL(BV$4+1,(BW$4),1,(Holidays!$A$1:$A$248)),0))*$M21,"")</f>
        <v>0</v>
      </c>
      <c r="BX21" s="192">
        <f ca="1">IFERROR((IF(AND($J21&gt;BW$4,$J21&lt;=BX$4,$K21&lt;=BX$4),NETWORKDAYS.INTL($J21,$K21,1,(Holidays!$A$1:$A$248)),0)+IF(AND($J21&gt;BW$4,$J21&lt;=BX$4,$K21&gt;BX$4),NETWORKDAYS.INTL($J21,(BX$4),1,(Holidays!$A$1:$A$248)),0)+IF(AND($J21&lt;BW$4,$K21&lt;BX$4,$K21&gt;BW$4),NETWORKDAYS.INTL(BW$4+1,$K21,1,(Holidays!$A$1:$A$248)),0)+IF(AND($J21&lt;=BW$4,$K21&gt;=BX$4,$K21&gt;BW$4),NETWORKDAYS.INTL(BW$4+1,(BX$4),1,(Holidays!$A$1:$A$248)),0))*$M21,"")</f>
        <v>0</v>
      </c>
      <c r="BY21" s="321">
        <f ca="1">IFERROR((IF(AND($J21&gt;BX$4,$J21&lt;=BY$4,$K21&lt;=BY$4),NETWORKDAYS.INTL($J21,$K21,1,(Holidays!$A$1:$A$248)),0)+IF(AND($J21&gt;BX$4,$J21&lt;=BY$4,$K21&gt;BY$4),NETWORKDAYS.INTL($J21,(BY$4),1,(Holidays!$A$1:$A$248)),0)+IF(AND($J21&lt;BX$4,$K21&lt;BY$4,$K21&gt;BX$4),NETWORKDAYS.INTL(BX$4+1,$K21,1,(Holidays!$A$1:$A$248)),0)+IF(AND($J21&lt;=BX$4,$K21&gt;=BY$4,$K21&gt;BX$4),NETWORKDAYS.INTL(BX$4+1,(BY$4),1,(Holidays!$A$1:$A$248)),0))*$M21,"")</f>
        <v>0</v>
      </c>
      <c r="BZ21" s="190">
        <f ca="1">IFERROR((IF(AND($J21&gt;BY$4,$J21&lt;=BZ$4,$K21&lt;=BZ$4),NETWORKDAYS.INTL($J21,$K21,1,(Holidays!$A$1:$A$248)),0)+IF(AND($J21&gt;BY$4,$J21&lt;=BZ$4,$K21&gt;BZ$4),NETWORKDAYS.INTL($J21,(BZ$4),1,(Holidays!$A$1:$A$248)),0)+IF(AND($J21&lt;BY$4,$K21&lt;BZ$4,$K21&gt;BY$4),NETWORKDAYS.INTL(BY$4+1,$K21,1,(Holidays!$A$1:$A$248)),0)+IF(AND($J21&lt;=BY$4,$K21&gt;=BZ$4,$K21&gt;BY$4),NETWORKDAYS.INTL(BY$4+1,(BZ$4),1,(Holidays!$A$1:$A$248)),0))*$M21,"")</f>
        <v>0</v>
      </c>
      <c r="CA21" s="192">
        <f ca="1">IFERROR((IF(AND($J21&gt;BZ$4,$J21&lt;=CA$4,$K21&lt;=CA$4),NETWORKDAYS.INTL($J21,$K21,1,(Holidays!$A$1:$A$248)),0)+IF(AND($J21&gt;BZ$4,$J21&lt;=CA$4,$K21&gt;CA$4),NETWORKDAYS.INTL($J21,(CA$4),1,(Holidays!$A$1:$A$248)),0)+IF(AND($J21&lt;BZ$4,$K21&lt;CA$4,$K21&gt;BZ$4),NETWORKDAYS.INTL(BZ$4+1,$K21,1,(Holidays!$A$1:$A$248)),0)+IF(AND($J21&lt;=BZ$4,$K21&gt;=CA$4,$K21&gt;BZ$4),NETWORKDAYS.INTL(BZ$4+1,(CA$4),1,(Holidays!$A$1:$A$248)),0))*$M21,"")</f>
        <v>0</v>
      </c>
      <c r="CB21" s="321">
        <f ca="1">IFERROR((IF(AND($J21&gt;CA$4,$J21&lt;=CB$4,$K21&lt;=CB$4),NETWORKDAYS.INTL($J21,$K21,1,(Holidays!$A$1:$A$248)),0)+IF(AND($J21&gt;CA$4,$J21&lt;=CB$4,$K21&gt;CB$4),NETWORKDAYS.INTL($J21,(CB$4),1,(Holidays!$A$1:$A$248)),0)+IF(AND($J21&lt;CA$4,$K21&lt;CB$4,$K21&gt;CA$4),NETWORKDAYS.INTL(CA$4+1,$K21,1,(Holidays!$A$1:$A$248)),0)+IF(AND($J21&lt;=CA$4,$K21&gt;=CB$4,$K21&gt;CA$4),NETWORKDAYS.INTL(CA$4+1,(CB$4),1,(Holidays!$A$1:$A$248)),0))*$M21,"")</f>
        <v>0</v>
      </c>
      <c r="CC21" s="190">
        <f ca="1">IFERROR((IF(AND($J21&gt;CB$4,$J21&lt;=CC$4,$K21&lt;=CC$4),NETWORKDAYS.INTL($J21,$K21,1,(Holidays!$A$1:$A$248)),0)+IF(AND($J21&gt;CB$4,$J21&lt;=CC$4,$K21&gt;CC$4),NETWORKDAYS.INTL($J21,(CC$4),1,(Holidays!$A$1:$A$248)),0)+IF(AND($J21&lt;CB$4,$K21&lt;CC$4,$K21&gt;CB$4),NETWORKDAYS.INTL(CB$4+1,$K21,1,(Holidays!$A$1:$A$248)),0)+IF(AND($J21&lt;=CB$4,$K21&gt;=CC$4,$K21&gt;CB$4),NETWORKDAYS.INTL(CB$4+1,(CC$4),1,(Holidays!$A$1:$A$248)),0))*$M21,"")</f>
        <v>0</v>
      </c>
      <c r="CD21" s="192">
        <f ca="1">IFERROR((IF(AND($J21&gt;CC$4,$J21&lt;=CD$4,$K21&lt;=CD$4),NETWORKDAYS.INTL($J21,$K21,1,(Holidays!$A$1:$A$248)),0)+IF(AND($J21&gt;CC$4,$J21&lt;=CD$4,$K21&gt;CD$4),NETWORKDAYS.INTL($J21,(CD$4),1,(Holidays!$A$1:$A$248)),0)+IF(AND($J21&lt;CC$4,$K21&lt;CD$4,$K21&gt;CC$4),NETWORKDAYS.INTL(CC$4+1,$K21,1,(Holidays!$A$1:$A$248)),0)+IF(AND($J21&lt;=CC$4,$K21&gt;=CD$4,$K21&gt;CC$4),NETWORKDAYS.INTL(CC$4+1,(CD$4),1,(Holidays!$A$1:$A$248)),0))*$M21,"")</f>
        <v>0</v>
      </c>
      <c r="CE21" s="321">
        <f ca="1">IFERROR((IF(AND($J21&gt;CD$4,$J21&lt;=CE$4,$K21&lt;=CE$4),NETWORKDAYS.INTL($J21,$K21,1,(Holidays!$A$1:$A$248)),0)+IF(AND($J21&gt;CD$4,$J21&lt;=CE$4,$K21&gt;CE$4),NETWORKDAYS.INTL($J21,(CE$4),1,(Holidays!$A$1:$A$248)),0)+IF(AND($J21&lt;CD$4,$K21&lt;CE$4,$K21&gt;CD$4),NETWORKDAYS.INTL(CD$4+1,$K21,1,(Holidays!$A$1:$A$248)),0)+IF(AND($J21&lt;=CD$4,$K21&gt;=CE$4,$K21&gt;CD$4),NETWORKDAYS.INTL(CD$4+1,(CE$4),1,(Holidays!$A$1:$A$248)),0))*$M21,"")</f>
        <v>0</v>
      </c>
      <c r="CF21" s="190">
        <f ca="1">IFERROR((IF(AND($J21&gt;CE$4,$J21&lt;=CF$4,$K21&lt;=CF$4),NETWORKDAYS.INTL($J21,$K21,1,(Holidays!$A$1:$A$248)),0)+IF(AND($J21&gt;CE$4,$J21&lt;=CF$4,$K21&gt;CF$4),NETWORKDAYS.INTL($J21,(CF$4),1,(Holidays!$A$1:$A$248)),0)+IF(AND($J21&lt;CE$4,$K21&lt;CF$4,$K21&gt;CE$4),NETWORKDAYS.INTL(CE$4+1,$K21,1,(Holidays!$A$1:$A$248)),0)+IF(AND($J21&lt;=CE$4,$K21&gt;=CF$4,$K21&gt;CE$4),NETWORKDAYS.INTL(CE$4+1,(CF$4),1,(Holidays!$A$1:$A$248)),0))*$M21,"")</f>
        <v>0</v>
      </c>
      <c r="CG21" s="192">
        <f ca="1">IFERROR((IF(AND($J21&gt;CF$4,$J21&lt;=CG$4,$K21&lt;=CG$4),NETWORKDAYS.INTL($J21,$K21,1,(Holidays!$A$1:$A$248)),0)+IF(AND($J21&gt;CF$4,$J21&lt;=CG$4,$K21&gt;CG$4),NETWORKDAYS.INTL($J21,(CG$4),1,(Holidays!$A$1:$A$248)),0)+IF(AND($J21&lt;CF$4,$K21&lt;CG$4,$K21&gt;CF$4),NETWORKDAYS.INTL(CF$4+1,$K21,1,(Holidays!$A$1:$A$248)),0)+IF(AND($J21&lt;=CF$4,$K21&gt;=CG$4,$K21&gt;CF$4),NETWORKDAYS.INTL(CF$4+1,(CG$4),1,(Holidays!$A$1:$A$248)),0))*$M21,"")</f>
        <v>0</v>
      </c>
      <c r="CH21" s="321">
        <f ca="1">IFERROR((IF(AND($J21&gt;CG$4,$J21&lt;=CH$4,$K21&lt;=CH$4),NETWORKDAYS.INTL($J21,$K21,1,(Holidays!$A$1:$A$248)),0)+IF(AND($J21&gt;CG$4,$J21&lt;=CH$4,$K21&gt;CH$4),NETWORKDAYS.INTL($J21,(CH$4),1,(Holidays!$A$1:$A$248)),0)+IF(AND($J21&lt;CG$4,$K21&lt;CH$4,$K21&gt;CG$4),NETWORKDAYS.INTL(CG$4+1,$K21,1,(Holidays!$A$1:$A$248)),0)+IF(AND($J21&lt;=CG$4,$K21&gt;=CH$4,$K21&gt;CG$4),NETWORKDAYS.INTL(CG$4+1,(CH$4),1,(Holidays!$A$1:$A$248)),0))*$M21,"")</f>
        <v>0</v>
      </c>
      <c r="CI21" s="190">
        <f ca="1">IFERROR((IF(AND($J21&gt;CH$4,$J21&lt;=CI$4,$K21&lt;=CI$4),NETWORKDAYS.INTL($J21,$K21,1,(Holidays!$A$1:$A$248)),0)+IF(AND($J21&gt;CH$4,$J21&lt;=CI$4,$K21&gt;CI$4),NETWORKDAYS.INTL($J21,(CI$4),1,(Holidays!$A$1:$A$248)),0)+IF(AND($J21&lt;CH$4,$K21&lt;CI$4,$K21&gt;CH$4),NETWORKDAYS.INTL(CH$4+1,$K21,1,(Holidays!$A$1:$A$248)),0)+IF(AND($J21&lt;=CH$4,$K21&gt;=CI$4,$K21&gt;CH$4),NETWORKDAYS.INTL(CH$4+1,(CI$4),1,(Holidays!$A$1:$A$248)),0))*$M21,"")</f>
        <v>0</v>
      </c>
      <c r="CJ21" s="192">
        <f ca="1">IFERROR((IF(AND($J21&gt;CI$4,$J21&lt;=CJ$4,$K21&lt;=CJ$4),NETWORKDAYS.INTL($J21,$K21,1,(Holidays!$A$1:$A$248)),0)+IF(AND($J21&gt;CI$4,$J21&lt;=CJ$4,$K21&gt;CJ$4),NETWORKDAYS.INTL($J21,(CJ$4),1,(Holidays!$A$1:$A$248)),0)+IF(AND($J21&lt;CI$4,$K21&lt;CJ$4,$K21&gt;CI$4),NETWORKDAYS.INTL(CI$4+1,$K21,1,(Holidays!$A$1:$A$248)),0)+IF(AND($J21&lt;=CI$4,$K21&gt;=CJ$4,$K21&gt;CI$4),NETWORKDAYS.INTL(CI$4+1,(CJ$4),1,(Holidays!$A$1:$A$248)),0))*$M21,"")</f>
        <v>0</v>
      </c>
      <c r="CK21" s="321">
        <f ca="1">IFERROR((IF(AND($J21&gt;CJ$4,$J21&lt;=CK$4,$K21&lt;=CK$4),NETWORKDAYS.INTL($J21,$K21,1,(Holidays!$A$1:$A$248)),0)+IF(AND($J21&gt;CJ$4,$J21&lt;=CK$4,$K21&gt;CK$4),NETWORKDAYS.INTL($J21,(CK$4),1,(Holidays!$A$1:$A$248)),0)+IF(AND($J21&lt;CJ$4,$K21&lt;CK$4,$K21&gt;CJ$4),NETWORKDAYS.INTL(CJ$4+1,$K21,1,(Holidays!$A$1:$A$248)),0)+IF(AND($J21&lt;=CJ$4,$K21&gt;=CK$4,$K21&gt;CJ$4),NETWORKDAYS.INTL(CJ$4+1,(CK$4),1,(Holidays!$A$1:$A$248)),0))*$M21,"")</f>
        <v>0</v>
      </c>
      <c r="CL21" s="190">
        <f ca="1">IFERROR((IF(AND($J21&gt;CK$4,$J21&lt;=CL$4,$K21&lt;=CL$4),NETWORKDAYS.INTL($J21,$K21,1,(Holidays!$A$1:$A$248)),0)+IF(AND($J21&gt;CK$4,$J21&lt;=CL$4,$K21&gt;CL$4),NETWORKDAYS.INTL($J21,(CL$4),1,(Holidays!$A$1:$A$248)),0)+IF(AND($J21&lt;CK$4,$K21&lt;CL$4,$K21&gt;CK$4),NETWORKDAYS.INTL(CK$4+1,$K21,1,(Holidays!$A$1:$A$248)),0)+IF(AND($J21&lt;=CK$4,$K21&gt;=CL$4,$K21&gt;CK$4),NETWORKDAYS.INTL(CK$4+1,(CL$4),1,(Holidays!$A$1:$A$248)),0))*$M21,"")</f>
        <v>0</v>
      </c>
      <c r="CM21" s="192">
        <f ca="1">IFERROR((IF(AND($J21&gt;CL$4,$J21&lt;=CM$4,$K21&lt;=CM$4),NETWORKDAYS.INTL($J21,$K21,1,(Holidays!$A$1:$A$248)),0)+IF(AND($J21&gt;CL$4,$J21&lt;=CM$4,$K21&gt;CM$4),NETWORKDAYS.INTL($J21,(CM$4),1,(Holidays!$A$1:$A$248)),0)+IF(AND($J21&lt;CL$4,$K21&lt;CM$4,$K21&gt;CL$4),NETWORKDAYS.INTL(CL$4+1,$K21,1,(Holidays!$A$1:$A$248)),0)+IF(AND($J21&lt;=CL$4,$K21&gt;=CM$4,$K21&gt;CL$4),NETWORKDAYS.INTL(CL$4+1,(CM$4),1,(Holidays!$A$1:$A$248)),0))*$M21,"")</f>
        <v>0</v>
      </c>
      <c r="CN21" s="321">
        <f ca="1">IFERROR((IF(AND($J21&gt;CM$4,$J21&lt;=CN$4,$K21&lt;=CN$4),NETWORKDAYS.INTL($J21,$K21,1,(Holidays!$A$1:$A$248)),0)+IF(AND($J21&gt;CM$4,$J21&lt;=CN$4,$K21&gt;CN$4),NETWORKDAYS.INTL($J21,(CN$4),1,(Holidays!$A$1:$A$248)),0)+IF(AND($J21&lt;CM$4,$K21&lt;CN$4,$K21&gt;CM$4),NETWORKDAYS.INTL(CM$4+1,$K21,1,(Holidays!$A$1:$A$248)),0)+IF(AND($J21&lt;=CM$4,$K21&gt;=CN$4,$K21&gt;CM$4),NETWORKDAYS.INTL(CM$4+1,(CN$4),1,(Holidays!$A$1:$A$248)),0))*$M21,"")</f>
        <v>0</v>
      </c>
      <c r="CO21" s="190">
        <f ca="1">IFERROR((IF(AND($J21&gt;CN$4,$J21&lt;=CO$4,$K21&lt;=CO$4),NETWORKDAYS.INTL($J21,$K21,1,(Holidays!$A$1:$A$248)),0)+IF(AND($J21&gt;CN$4,$J21&lt;=CO$4,$K21&gt;CO$4),NETWORKDAYS.INTL($J21,(CO$4),1,(Holidays!$A$1:$A$248)),0)+IF(AND($J21&lt;CN$4,$K21&lt;CO$4,$K21&gt;CN$4),NETWORKDAYS.INTL(CN$4+1,$K21,1,(Holidays!$A$1:$A$248)),0)+IF(AND($J21&lt;=CN$4,$K21&gt;=CO$4,$K21&gt;CN$4),NETWORKDAYS.INTL(CN$4+1,(CO$4),1,(Holidays!$A$1:$A$248)),0))*$M21,"")</f>
        <v>0</v>
      </c>
      <c r="CP21" s="192">
        <f ca="1">IFERROR((IF(AND($J21&gt;CO$4,$J21&lt;=CP$4,$K21&lt;=CP$4),NETWORKDAYS.INTL($J21,$K21,1,(Holidays!$A$1:$A$248)),0)+IF(AND($J21&gt;CO$4,$J21&lt;=CP$4,$K21&gt;CP$4),NETWORKDAYS.INTL($J21,(CP$4),1,(Holidays!$A$1:$A$248)),0)+IF(AND($J21&lt;CO$4,$K21&lt;CP$4,$K21&gt;CO$4),NETWORKDAYS.INTL(CO$4+1,$K21,1,(Holidays!$A$1:$A$248)),0)+IF(AND($J21&lt;=CO$4,$K21&gt;=CP$4,$K21&gt;CO$4),NETWORKDAYS.INTL(CO$4+1,(CP$4),1,(Holidays!$A$1:$A$248)),0))*$M21,"")</f>
        <v>0</v>
      </c>
      <c r="CQ21" s="321">
        <f ca="1">IFERROR((IF(AND($J21&gt;CP$4,$J21&lt;=CQ$4,$K21&lt;=CQ$4),NETWORKDAYS.INTL($J21,$K21,1,(Holidays!$A$1:$A$248)),0)+IF(AND($J21&gt;CP$4,$J21&lt;=CQ$4,$K21&gt;CQ$4),NETWORKDAYS.INTL($J21,(CQ$4),1,(Holidays!$A$1:$A$248)),0)+IF(AND($J21&lt;CP$4,$K21&lt;CQ$4,$K21&gt;CP$4),NETWORKDAYS.INTL(CP$4+1,$K21,1,(Holidays!$A$1:$A$248)),0)+IF(AND($J21&lt;=CP$4,$K21&gt;=CQ$4,$K21&gt;CP$4),NETWORKDAYS.INTL(CP$4+1,(CQ$4),1,(Holidays!$A$1:$A$248)),0))*$M21,"")</f>
        <v>0</v>
      </c>
      <c r="CR21" s="190">
        <f ca="1">IFERROR((IF(AND($J21&gt;CQ$4,$J21&lt;=CR$4,$K21&lt;=CR$4),NETWORKDAYS.INTL($J21,$K21,1,(Holidays!$A$1:$A$248)),0)+IF(AND($J21&gt;CQ$4,$J21&lt;=CR$4,$K21&gt;CR$4),NETWORKDAYS.INTL($J21,(CR$4),1,(Holidays!$A$1:$A$248)),0)+IF(AND($J21&lt;CQ$4,$K21&lt;CR$4,$K21&gt;CQ$4),NETWORKDAYS.INTL(CQ$4+1,$K21,1,(Holidays!$A$1:$A$248)),0)+IF(AND($J21&lt;=CQ$4,$K21&gt;=CR$4,$K21&gt;CQ$4),NETWORKDAYS.INTL(CQ$4+1,(CR$4),1,(Holidays!$A$1:$A$248)),0))*$M21,"")</f>
        <v>0</v>
      </c>
      <c r="CS21" s="192">
        <f ca="1">IFERROR((IF(AND($J21&gt;CR$4,$J21&lt;=CS$4,$K21&lt;=CS$4),NETWORKDAYS.INTL($J21,$K21,1,(Holidays!$A$1:$A$248)),0)+IF(AND($J21&gt;CR$4,$J21&lt;=CS$4,$K21&gt;CS$4),NETWORKDAYS.INTL($J21,(CS$4),1,(Holidays!$A$1:$A$248)),0)+IF(AND($J21&lt;CR$4,$K21&lt;CS$4,$K21&gt;CR$4),NETWORKDAYS.INTL(CR$4+1,$K21,1,(Holidays!$A$1:$A$248)),0)+IF(AND($J21&lt;=CR$4,$K21&gt;=CS$4,$K21&gt;CR$4),NETWORKDAYS.INTL(CR$4+1,(CS$4),1,(Holidays!$A$1:$A$248)),0))*$M21,"")</f>
        <v>0</v>
      </c>
      <c r="CT21" s="321">
        <f ca="1">IFERROR((IF(AND($J21&gt;CS$4,$J21&lt;=CT$4,$K21&lt;=CT$4),NETWORKDAYS.INTL($J21,$K21,1,(Holidays!$A$1:$A$248)),0)+IF(AND($J21&gt;CS$4,$J21&lt;=CT$4,$K21&gt;CT$4),NETWORKDAYS.INTL($J21,(CT$4),1,(Holidays!$A$1:$A$248)),0)+IF(AND($J21&lt;CS$4,$K21&lt;CT$4,$K21&gt;CS$4),NETWORKDAYS.INTL(CS$4+1,$K21,1,(Holidays!$A$1:$A$248)),0)+IF(AND($J21&lt;=CS$4,$K21&gt;=CT$4,$K21&gt;CS$4),NETWORKDAYS.INTL(CS$4+1,(CT$4),1,(Holidays!$A$1:$A$248)),0))*$M21,"")</f>
        <v>0</v>
      </c>
      <c r="CU21" s="190">
        <f ca="1">IFERROR((IF(AND($J21&gt;CT$4,$J21&lt;=CU$4,$K21&lt;=CU$4),NETWORKDAYS.INTL($J21,$K21,1,(Holidays!$A$1:$A$248)),0)+IF(AND($J21&gt;CT$4,$J21&lt;=CU$4,$K21&gt;CU$4),NETWORKDAYS.INTL($J21,(CU$4),1,(Holidays!$A$1:$A$248)),0)+IF(AND($J21&lt;CT$4,$K21&lt;CU$4,$K21&gt;CT$4),NETWORKDAYS.INTL(CT$4+1,$K21,1,(Holidays!$A$1:$A$248)),0)+IF(AND($J21&lt;=CT$4,$K21&gt;=CU$4,$K21&gt;CT$4),NETWORKDAYS.INTL(CT$4+1,(CU$4),1,(Holidays!$A$1:$A$248)),0))*$M21,"")</f>
        <v>0</v>
      </c>
      <c r="CV21" s="192">
        <f ca="1">IFERROR((IF(AND($J21&gt;CU$4,$J21&lt;=CV$4,$K21&lt;=CV$4),NETWORKDAYS.INTL($J21,$K21,1,(Holidays!$A$1:$A$248)),0)+IF(AND($J21&gt;CU$4,$J21&lt;=CV$4,$K21&gt;CV$4),NETWORKDAYS.INTL($J21,(CV$4),1,(Holidays!$A$1:$A$248)),0)+IF(AND($J21&lt;CU$4,$K21&lt;CV$4,$K21&gt;CU$4),NETWORKDAYS.INTL(CU$4+1,$K21,1,(Holidays!$A$1:$A$248)),0)+IF(AND($J21&lt;=CU$4,$K21&gt;=CV$4,$K21&gt;CU$4),NETWORKDAYS.INTL(CU$4+1,(CV$4),1,(Holidays!$A$1:$A$248)),0))*$M21,"")</f>
        <v>0</v>
      </c>
      <c r="CW21" s="321">
        <f ca="1">IFERROR((IF(AND($J21&gt;CV$4,$J21&lt;=CW$4,$K21&lt;=CW$4),NETWORKDAYS.INTL($J21,$K21,1,(Holidays!$A$1:$A$248)),0)+IF(AND($J21&gt;CV$4,$J21&lt;=CW$4,$K21&gt;CW$4),NETWORKDAYS.INTL($J21,(CW$4),1,(Holidays!$A$1:$A$248)),0)+IF(AND($J21&lt;CV$4,$K21&lt;CW$4,$K21&gt;CV$4),NETWORKDAYS.INTL(CV$4+1,$K21,1,(Holidays!$A$1:$A$248)),0)+IF(AND($J21&lt;=CV$4,$K21&gt;=CW$4,$K21&gt;CV$4),NETWORKDAYS.INTL(CV$4+1,(CW$4),1,(Holidays!$A$1:$A$248)),0))*$M21,"")</f>
        <v>0</v>
      </c>
      <c r="CX21" s="324">
        <f ca="1">IFERROR((IF(AND($J21&gt;CW$4,$J21&lt;=CX$4,$K21&lt;=CX$4),NETWORKDAYS.INTL($J21,$K21,1,(Holidays!$A$1:$A$248)),0)+IF(AND($J21&gt;CW$4,$J21&lt;=CX$4,$K21&gt;CX$4),NETWORKDAYS.INTL($J21,(CX$4),1,(Holidays!$A$1:$A$248)),0)+IF(AND($J21&lt;CW$4,$K21&lt;CX$4,$K21&gt;CW$4),NETWORKDAYS.INTL(CW$4+1,$K21,1,(Holidays!$A$1:$A$248)),0)+IF(AND($J21&lt;=CW$4,$K21&gt;=CX$4,$K21&gt;CW$4),NETWORKDAYS.INTL(CW$4+1,(CX$4),1,(Holidays!$A$1:$A$248)),0))*$M21,"")</f>
        <v>0</v>
      </c>
    </row>
    <row r="22" spans="2:102" ht="15" customHeight="1" outlineLevel="1">
      <c r="B22" s="59" t="str">
        <f t="array" ref="B22">IFERROR(INDEX('A-2_MH Distribution'!$B$1:$B$15014,SMALL(IF('A-2_MH Distribution'!$L$8:$L$63&lt;&gt;0,ROW('A-2_MH Distribution'!$B$8:$B$63)),ROW(A16)),1),"")</f>
        <v>A.16</v>
      </c>
      <c r="C22" s="458" t="str">
        <f ca="1">IFERROR(VLOOKUP(B22,OFFSET('A-1_MH Estimation'!$B$7,0,0,MATCH("Subtotal LOE",'A-1_MH Estimation'!B:B,0)-7,2),2,0),"")</f>
        <v>Base Plate Type Not Set</v>
      </c>
      <c r="D22" s="466">
        <f ca="1">IFERROR(VLOOKUP(B22,OFFSET('A-1_MH Estimation'!$B$7,0,0,MATCH("Subtotal LOE",'A-1_MH Estimation'!B:B,0)-7,4),4,0),"")</f>
        <v>1</v>
      </c>
      <c r="E22" s="466" t="str">
        <f ca="1">IFERROR(VLOOKUP(B22,OFFSET('A-1_MH Estimation'!$B$7,0,0,MATCH("Subtotal LOE",'A-1_MH Estimation'!B:B,0)-7,3),3,0),"")</f>
        <v>template</v>
      </c>
      <c r="F22" s="462">
        <f>IFERROR(VLOOKUP($B22,'A-2_MH Distribution'!$B$6:$O$16314,3,0)*VLOOKUP($B22,'A-2_MH Distribution'!$B$6:$O$16314,VLOOKUP(G22,SoftwareList,6,0),0)*IFERROR((--(VLOOKUP($B22,'A-2_MH Distribution'!$B$6:$O$16314,VLOOKUP(G22,SoftwareList,8,0),0)=0)+VLOOKUP($B22,'A-2_MH Distribution'!$B$6:$O$16314,VLOOKUP(G22,SoftwareList,8,0),0)),1),0)</f>
        <v>16</v>
      </c>
      <c r="G22" s="403" t="str">
        <f t="shared" si="57"/>
        <v>PDMS/E3D</v>
      </c>
      <c r="H22" s="454"/>
      <c r="I22" s="455"/>
      <c r="J22" s="351">
        <f ca="1">IFERROR(INDEX(Activities,MATCH($B22,'A-2_MH Distribution'!B:B,0),MATCH("Start Date",'A-2_MH Distribution'!$A$4:S$4,0))+H22,0)</f>
        <v>44522</v>
      </c>
      <c r="K22" s="352">
        <f ca="1">IFERROR(INDEX(Activities,MATCH($B22,'A-2_MH Distribution'!B:B,0),MATCH("Finish Date",'A-2_MH Distribution'!$A$4:S$4,0))+I22,0)</f>
        <v>44523</v>
      </c>
      <c r="L22" s="170">
        <f ca="1">NETWORKDAYS.INTL(J22,K22,1,Holidays!$A$1:$A$248)</f>
        <v>2</v>
      </c>
      <c r="M22" s="62">
        <f t="shared" ca="1" si="56"/>
        <v>8</v>
      </c>
      <c r="O22" s="253">
        <f ca="1">SUM($P22:CX22)</f>
        <v>16</v>
      </c>
      <c r="P22" s="320"/>
      <c r="Q22" s="321">
        <f ca="1">IFERROR((IF(AND($J22&gt;P$4,$J22&lt;=Q$4,$K22&lt;=Q$4),NETWORKDAYS.INTL($J22,$K22,1,(Holidays!$A$1:$A$248)),0)+IF(AND($J22&gt;P$4,$J22&lt;=Q$4,$K22&gt;Q$4),NETWORKDAYS.INTL($J22,(Q$4),1,(Holidays!$A$1:$A$248)),0)+IF(AND($J22&lt;P$4,$K22&lt;Q$4,$K22&gt;P$4),NETWORKDAYS.INTL(P$4+1,$K22,1,(Holidays!$A$1:$A$248)),0)+IF(AND($J22&lt;=P$4,$K22&gt;=Q$4,$K22&gt;P$4),NETWORKDAYS.INTL(P$4+1,(Q$4),1,(Holidays!$A$1:$A$248)),0))*$M22,"")</f>
        <v>0</v>
      </c>
      <c r="R22" s="190">
        <f ca="1">IFERROR((IF(AND($J22&gt;Q$4,$J22&lt;=R$4,$K22&lt;=R$4),NETWORKDAYS.INTL($J22,$K22,1,(Holidays!$A$1:$A$248)),0)+IF(AND($J22&gt;Q$4,$J22&lt;=R$4,$K22&gt;R$4),NETWORKDAYS.INTL($J22,(R$4),1,(Holidays!$A$1:$A$248)),0)+IF(AND($J22&lt;Q$4,$K22&lt;R$4,$K22&gt;Q$4),NETWORKDAYS.INTL(Q$4+1,$K22,1,(Holidays!$A$1:$A$248)),0)+IF(AND($J22&lt;=Q$4,$K22&gt;=R$4,$K22&gt;Q$4),NETWORKDAYS.INTL(Q$4+1,(R$4),1,(Holidays!$A$1:$A$248)),0))*$M22,"")</f>
        <v>0</v>
      </c>
      <c r="S22" s="192">
        <f ca="1">IFERROR((IF(AND($J22&gt;R$4,$J22&lt;=S$4,$K22&lt;=S$4),NETWORKDAYS.INTL($J22,$K22,1,(Holidays!$A$1:$A$248)),0)+IF(AND($J22&gt;R$4,$J22&lt;=S$4,$K22&gt;S$4),NETWORKDAYS.INTL($J22,(S$4),1,(Holidays!$A$1:$A$248)),0)+IF(AND($J22&lt;R$4,$K22&lt;S$4,$K22&gt;R$4),NETWORKDAYS.INTL(R$4+1,$K22,1,(Holidays!$A$1:$A$248)),0)+IF(AND($J22&lt;=R$4,$K22&gt;=S$4,$K22&gt;R$4),NETWORKDAYS.INTL(R$4+1,(S$4),1,(Holidays!$A$1:$A$248)),0))*$M22,"")</f>
        <v>0</v>
      </c>
      <c r="T22" s="321">
        <f ca="1">IFERROR((IF(AND($J22&gt;S$4,$J22&lt;=T$4,$K22&lt;=T$4),NETWORKDAYS.INTL($J22,$K22,1,(Holidays!$A$1:$A$248)),0)+IF(AND($J22&gt;S$4,$J22&lt;=T$4,$K22&gt;T$4),NETWORKDAYS.INTL($J22,(T$4),1,(Holidays!$A$1:$A$248)),0)+IF(AND($J22&lt;S$4,$K22&lt;T$4,$K22&gt;S$4),NETWORKDAYS.INTL(S$4+1,$K22,1,(Holidays!$A$1:$A$248)),0)+IF(AND($J22&lt;=S$4,$K22&gt;=T$4,$K22&gt;S$4),NETWORKDAYS.INTL(S$4+1,(T$4),1,(Holidays!$A$1:$A$248)),0))*$M22,"")</f>
        <v>0</v>
      </c>
      <c r="U22" s="190">
        <f ca="1">IFERROR((IF(AND($J22&gt;T$4,$J22&lt;=U$4,$K22&lt;=U$4),NETWORKDAYS.INTL($J22,$K22,1,(Holidays!$A$1:$A$248)),0)+IF(AND($J22&gt;T$4,$J22&lt;=U$4,$K22&gt;U$4),NETWORKDAYS.INTL($J22,(U$4),1,(Holidays!$A$1:$A$248)),0)+IF(AND($J22&lt;T$4,$K22&lt;U$4,$K22&gt;T$4),NETWORKDAYS.INTL(T$4+1,$K22,1,(Holidays!$A$1:$A$248)),0)+IF(AND($J22&lt;=T$4,$K22&gt;=U$4,$K22&gt;T$4),NETWORKDAYS.INTL(T$4+1,(U$4),1,(Holidays!$A$1:$A$248)),0))*$M22,"")</f>
        <v>0</v>
      </c>
      <c r="V22" s="192">
        <f ca="1">IFERROR((IF(AND($J22&gt;U$4,$J22&lt;=V$4,$K22&lt;=V$4),NETWORKDAYS.INTL($J22,$K22,1,(Holidays!$A$1:$A$248)),0)+IF(AND($J22&gt;U$4,$J22&lt;=V$4,$K22&gt;V$4),NETWORKDAYS.INTL($J22,(V$4),1,(Holidays!$A$1:$A$248)),0)+IF(AND($J22&lt;U$4,$K22&lt;V$4,$K22&gt;U$4),NETWORKDAYS.INTL(U$4+1,$K22,1,(Holidays!$A$1:$A$248)),0)+IF(AND($J22&lt;=U$4,$K22&gt;=V$4,$K22&gt;U$4),NETWORKDAYS.INTL(U$4+1,(V$4),1,(Holidays!$A$1:$A$248)),0))*$M22,"")</f>
        <v>0</v>
      </c>
      <c r="W22" s="321">
        <f ca="1">IFERROR((IF(AND($J22&gt;V$4,$J22&lt;=W$4,$K22&lt;=W$4),NETWORKDAYS.INTL($J22,$K22,1,(Holidays!$A$1:$A$248)),0)+IF(AND($J22&gt;V$4,$J22&lt;=W$4,$K22&gt;W$4),NETWORKDAYS.INTL($J22,(W$4),1,(Holidays!$A$1:$A$248)),0)+IF(AND($J22&lt;V$4,$K22&lt;W$4,$K22&gt;V$4),NETWORKDAYS.INTL(V$4+1,$K22,1,(Holidays!$A$1:$A$248)),0)+IF(AND($J22&lt;=V$4,$K22&gt;=W$4,$K22&gt;V$4),NETWORKDAYS.INTL(V$4+1,(W$4),1,(Holidays!$A$1:$A$248)),0))*$M22,"")</f>
        <v>0</v>
      </c>
      <c r="X22" s="190">
        <f ca="1">IFERROR((IF(AND($J22&gt;W$4,$J22&lt;=X$4,$K22&lt;=X$4),NETWORKDAYS.INTL($J22,$K22,1,(Holidays!$A$1:$A$248)),0)+IF(AND($J22&gt;W$4,$J22&lt;=X$4,$K22&gt;X$4),NETWORKDAYS.INTL($J22,(X$4),1,(Holidays!$A$1:$A$248)),0)+IF(AND($J22&lt;W$4,$K22&lt;X$4,$K22&gt;W$4),NETWORKDAYS.INTL(W$4+1,$K22,1,(Holidays!$A$1:$A$248)),0)+IF(AND($J22&lt;=W$4,$K22&gt;=X$4,$K22&gt;W$4),NETWORKDAYS.INTL(W$4+1,(X$4),1,(Holidays!$A$1:$A$248)),0))*$M22,"")</f>
        <v>16</v>
      </c>
      <c r="Y22" s="192">
        <f ca="1">IFERROR((IF(AND($J22&gt;X$4,$J22&lt;=Y$4,$K22&lt;=Y$4),NETWORKDAYS.INTL($J22,$K22,1,(Holidays!$A$1:$A$248)),0)+IF(AND($J22&gt;X$4,$J22&lt;=Y$4,$K22&gt;Y$4),NETWORKDAYS.INTL($J22,(Y$4),1,(Holidays!$A$1:$A$248)),0)+IF(AND($J22&lt;X$4,$K22&lt;Y$4,$K22&gt;X$4),NETWORKDAYS.INTL(X$4+1,$K22,1,(Holidays!$A$1:$A$248)),0)+IF(AND($J22&lt;=X$4,$K22&gt;=Y$4,$K22&gt;X$4),NETWORKDAYS.INTL(X$4+1,(Y$4),1,(Holidays!$A$1:$A$248)),0))*$M22,"")</f>
        <v>0</v>
      </c>
      <c r="Z22" s="321">
        <f ca="1">IFERROR((IF(AND($J22&gt;Y$4,$J22&lt;=Z$4,$K22&lt;=Z$4),NETWORKDAYS.INTL($J22,$K22,1,(Holidays!$A$1:$A$248)),0)+IF(AND($J22&gt;Y$4,$J22&lt;=Z$4,$K22&gt;Z$4),NETWORKDAYS.INTL($J22,(Z$4),1,(Holidays!$A$1:$A$248)),0)+IF(AND($J22&lt;Y$4,$K22&lt;Z$4,$K22&gt;Y$4),NETWORKDAYS.INTL(Y$4+1,$K22,1,(Holidays!$A$1:$A$248)),0)+IF(AND($J22&lt;=Y$4,$K22&gt;=Z$4,$K22&gt;Y$4),NETWORKDAYS.INTL(Y$4+1,(Z$4),1,(Holidays!$A$1:$A$248)),0))*$M22,"")</f>
        <v>0</v>
      </c>
      <c r="AA22" s="190">
        <f ca="1">IFERROR((IF(AND($J22&gt;Z$4,$J22&lt;=AA$4,$K22&lt;=AA$4),NETWORKDAYS.INTL($J22,$K22,1,(Holidays!$A$1:$A$248)),0)+IF(AND($J22&gt;Z$4,$J22&lt;=AA$4,$K22&gt;AA$4),NETWORKDAYS.INTL($J22,(AA$4),1,(Holidays!$A$1:$A$248)),0)+IF(AND($J22&lt;Z$4,$K22&lt;AA$4,$K22&gt;Z$4),NETWORKDAYS.INTL(Z$4+1,$K22,1,(Holidays!$A$1:$A$248)),0)+IF(AND($J22&lt;=Z$4,$K22&gt;=AA$4,$K22&gt;Z$4),NETWORKDAYS.INTL(Z$4+1,(AA$4),1,(Holidays!$A$1:$A$248)),0))*$M22,"")</f>
        <v>0</v>
      </c>
      <c r="AB22" s="192">
        <f ca="1">IFERROR((IF(AND($J22&gt;AA$4,$J22&lt;=AB$4,$K22&lt;=AB$4),NETWORKDAYS.INTL($J22,$K22,1,(Holidays!$A$1:$A$248)),0)+IF(AND($J22&gt;AA$4,$J22&lt;=AB$4,$K22&gt;AB$4),NETWORKDAYS.INTL($J22,(AB$4),1,(Holidays!$A$1:$A$248)),0)+IF(AND($J22&lt;AA$4,$K22&lt;AB$4,$K22&gt;AA$4),NETWORKDAYS.INTL(AA$4+1,$K22,1,(Holidays!$A$1:$A$248)),0)+IF(AND($J22&lt;=AA$4,$K22&gt;=AB$4,$K22&gt;AA$4),NETWORKDAYS.INTL(AA$4+1,(AB$4),1,(Holidays!$A$1:$A$248)),0))*$M22,"")</f>
        <v>0</v>
      </c>
      <c r="AC22" s="321">
        <f ca="1">IFERROR((IF(AND($J22&gt;AB$4,$J22&lt;=AC$4,$K22&lt;=AC$4),NETWORKDAYS.INTL($J22,$K22,1,(Holidays!$A$1:$A$248)),0)+IF(AND($J22&gt;AB$4,$J22&lt;=AC$4,$K22&gt;AC$4),NETWORKDAYS.INTL($J22,(AC$4),1,(Holidays!$A$1:$A$248)),0)+IF(AND($J22&lt;AB$4,$K22&lt;AC$4,$K22&gt;AB$4),NETWORKDAYS.INTL(AB$4+1,$K22,1,(Holidays!$A$1:$A$248)),0)+IF(AND($J22&lt;=AB$4,$K22&gt;=AC$4,$K22&gt;AB$4),NETWORKDAYS.INTL(AB$4+1,(AC$4),1,(Holidays!$A$1:$A$248)),0))*$M22,"")</f>
        <v>0</v>
      </c>
      <c r="AD22" s="190">
        <f ca="1">IFERROR((IF(AND($J22&gt;AC$4,$J22&lt;=AD$4,$K22&lt;=AD$4),NETWORKDAYS.INTL($J22,$K22,1,(Holidays!$A$1:$A$248)),0)+IF(AND($J22&gt;AC$4,$J22&lt;=AD$4,$K22&gt;AD$4),NETWORKDAYS.INTL($J22,(AD$4),1,(Holidays!$A$1:$A$248)),0)+IF(AND($J22&lt;AC$4,$K22&lt;AD$4,$K22&gt;AC$4),NETWORKDAYS.INTL(AC$4+1,$K22,1,(Holidays!$A$1:$A$248)),0)+IF(AND($J22&lt;=AC$4,$K22&gt;=AD$4,$K22&gt;AC$4),NETWORKDAYS.INTL(AC$4+1,(AD$4),1,(Holidays!$A$1:$A$248)),0))*$M22,"")</f>
        <v>0</v>
      </c>
      <c r="AE22" s="192">
        <f ca="1">IFERROR((IF(AND($J22&gt;AD$4,$J22&lt;=AE$4,$K22&lt;=AE$4),NETWORKDAYS.INTL($J22,$K22,1,(Holidays!$A$1:$A$248)),0)+IF(AND($J22&gt;AD$4,$J22&lt;=AE$4,$K22&gt;AE$4),NETWORKDAYS.INTL($J22,(AE$4),1,(Holidays!$A$1:$A$248)),0)+IF(AND($J22&lt;AD$4,$K22&lt;AE$4,$K22&gt;AD$4),NETWORKDAYS.INTL(AD$4+1,$K22,1,(Holidays!$A$1:$A$248)),0)+IF(AND($J22&lt;=AD$4,$K22&gt;=AE$4,$K22&gt;AD$4),NETWORKDAYS.INTL(AD$4+1,(AE$4),1,(Holidays!$A$1:$A$248)),0))*$M22,"")</f>
        <v>0</v>
      </c>
      <c r="AF22" s="321">
        <f ca="1">IFERROR((IF(AND($J22&gt;AE$4,$J22&lt;=AF$4,$K22&lt;=AF$4),NETWORKDAYS.INTL($J22,$K22,1,(Holidays!$A$1:$A$248)),0)+IF(AND($J22&gt;AE$4,$J22&lt;=AF$4,$K22&gt;AF$4),NETWORKDAYS.INTL($J22,(AF$4),1,(Holidays!$A$1:$A$248)),0)+IF(AND($J22&lt;AE$4,$K22&lt;AF$4,$K22&gt;AE$4),NETWORKDAYS.INTL(AE$4+1,$K22,1,(Holidays!$A$1:$A$248)),0)+IF(AND($J22&lt;=AE$4,$K22&gt;=AF$4,$K22&gt;AE$4),NETWORKDAYS.INTL(AE$4+1,(AF$4),1,(Holidays!$A$1:$A$248)),0))*$M22,"")</f>
        <v>0</v>
      </c>
      <c r="AG22" s="190">
        <f ca="1">IFERROR((IF(AND($J22&gt;AF$4,$J22&lt;=AG$4,$K22&lt;=AG$4),NETWORKDAYS.INTL($J22,$K22,1,(Holidays!$A$1:$A$248)),0)+IF(AND($J22&gt;AF$4,$J22&lt;=AG$4,$K22&gt;AG$4),NETWORKDAYS.INTL($J22,(AG$4),1,(Holidays!$A$1:$A$248)),0)+IF(AND($J22&lt;AF$4,$K22&lt;AG$4,$K22&gt;AF$4),NETWORKDAYS.INTL(AF$4+1,$K22,1,(Holidays!$A$1:$A$248)),0)+IF(AND($J22&lt;=AF$4,$K22&gt;=AG$4,$K22&gt;AF$4),NETWORKDAYS.INTL(AF$4+1,(AG$4),1,(Holidays!$A$1:$A$248)),0))*$M22,"")</f>
        <v>0</v>
      </c>
      <c r="AH22" s="192">
        <f ca="1">IFERROR((IF(AND($J22&gt;AG$4,$J22&lt;=AH$4,$K22&lt;=AH$4),NETWORKDAYS.INTL($J22,$K22,1,(Holidays!$A$1:$A$248)),0)+IF(AND($J22&gt;AG$4,$J22&lt;=AH$4,$K22&gt;AH$4),NETWORKDAYS.INTL($J22,(AH$4),1,(Holidays!$A$1:$A$248)),0)+IF(AND($J22&lt;AG$4,$K22&lt;AH$4,$K22&gt;AG$4),NETWORKDAYS.INTL(AG$4+1,$K22,1,(Holidays!$A$1:$A$248)),0)+IF(AND($J22&lt;=AG$4,$K22&gt;=AH$4,$K22&gt;AG$4),NETWORKDAYS.INTL(AG$4+1,(AH$4),1,(Holidays!$A$1:$A$248)),0))*$M22,"")</f>
        <v>0</v>
      </c>
      <c r="AI22" s="321">
        <f ca="1">IFERROR((IF(AND($J22&gt;AH$4,$J22&lt;=AI$4,$K22&lt;=AI$4),NETWORKDAYS.INTL($J22,$K22,1,(Holidays!$A$1:$A$248)),0)+IF(AND($J22&gt;AH$4,$J22&lt;=AI$4,$K22&gt;AI$4),NETWORKDAYS.INTL($J22,(AI$4),1,(Holidays!$A$1:$A$248)),0)+IF(AND($J22&lt;AH$4,$K22&lt;AI$4,$K22&gt;AH$4),NETWORKDAYS.INTL(AH$4+1,$K22,1,(Holidays!$A$1:$A$248)),0)+IF(AND($J22&lt;=AH$4,$K22&gt;=AI$4,$K22&gt;AH$4),NETWORKDAYS.INTL(AH$4+1,(AI$4),1,(Holidays!$A$1:$A$248)),0))*$M22,"")</f>
        <v>0</v>
      </c>
      <c r="AJ22" s="190">
        <f ca="1">IFERROR((IF(AND($J22&gt;AI$4,$J22&lt;=AJ$4,$K22&lt;=AJ$4),NETWORKDAYS.INTL($J22,$K22,1,(Holidays!$A$1:$A$248)),0)+IF(AND($J22&gt;AI$4,$J22&lt;=AJ$4,$K22&gt;AJ$4),NETWORKDAYS.INTL($J22,(AJ$4),1,(Holidays!$A$1:$A$248)),0)+IF(AND($J22&lt;AI$4,$K22&lt;AJ$4,$K22&gt;AI$4),NETWORKDAYS.INTL(AI$4+1,$K22,1,(Holidays!$A$1:$A$248)),0)+IF(AND($J22&lt;=AI$4,$K22&gt;=AJ$4,$K22&gt;AI$4),NETWORKDAYS.INTL(AI$4+1,(AJ$4),1,(Holidays!$A$1:$A$248)),0))*$M22,"")</f>
        <v>0</v>
      </c>
      <c r="AK22" s="192">
        <f ca="1">IFERROR((IF(AND($J22&gt;AJ$4,$J22&lt;=AK$4,$K22&lt;=AK$4),NETWORKDAYS.INTL($J22,$K22,1,(Holidays!$A$1:$A$248)),0)+IF(AND($J22&gt;AJ$4,$J22&lt;=AK$4,$K22&gt;AK$4),NETWORKDAYS.INTL($J22,(AK$4),1,(Holidays!$A$1:$A$248)),0)+IF(AND($J22&lt;AJ$4,$K22&lt;AK$4,$K22&gt;AJ$4),NETWORKDAYS.INTL(AJ$4+1,$K22,1,(Holidays!$A$1:$A$248)),0)+IF(AND($J22&lt;=AJ$4,$K22&gt;=AK$4,$K22&gt;AJ$4),NETWORKDAYS.INTL(AJ$4+1,(AK$4),1,(Holidays!$A$1:$A$248)),0))*$M22,"")</f>
        <v>0</v>
      </c>
      <c r="AL22" s="321">
        <f ca="1">IFERROR((IF(AND($J22&gt;AK$4,$J22&lt;=AL$4,$K22&lt;=AL$4),NETWORKDAYS.INTL($J22,$K22,1,(Holidays!$A$1:$A$248)),0)+IF(AND($J22&gt;AK$4,$J22&lt;=AL$4,$K22&gt;AL$4),NETWORKDAYS.INTL($J22,(AL$4),1,(Holidays!$A$1:$A$248)),0)+IF(AND($J22&lt;AK$4,$K22&lt;AL$4,$K22&gt;AK$4),NETWORKDAYS.INTL(AK$4+1,$K22,1,(Holidays!$A$1:$A$248)),0)+IF(AND($J22&lt;=AK$4,$K22&gt;=AL$4,$K22&gt;AK$4),NETWORKDAYS.INTL(AK$4+1,(AL$4),1,(Holidays!$A$1:$A$248)),0))*$M22,"")</f>
        <v>0</v>
      </c>
      <c r="AM22" s="190">
        <f ca="1">IFERROR((IF(AND($J22&gt;AL$4,$J22&lt;=AM$4,$K22&lt;=AM$4),NETWORKDAYS.INTL($J22,$K22,1,(Holidays!$A$1:$A$248)),0)+IF(AND($J22&gt;AL$4,$J22&lt;=AM$4,$K22&gt;AM$4),NETWORKDAYS.INTL($J22,(AM$4),1,(Holidays!$A$1:$A$248)),0)+IF(AND($J22&lt;AL$4,$K22&lt;AM$4,$K22&gt;AL$4),NETWORKDAYS.INTL(AL$4+1,$K22,1,(Holidays!$A$1:$A$248)),0)+IF(AND($J22&lt;=AL$4,$K22&gt;=AM$4,$K22&gt;AL$4),NETWORKDAYS.INTL(AL$4+1,(AM$4),1,(Holidays!$A$1:$A$248)),0))*$M22,"")</f>
        <v>0</v>
      </c>
      <c r="AN22" s="192">
        <f ca="1">IFERROR((IF(AND($J22&gt;AM$4,$J22&lt;=AN$4,$K22&lt;=AN$4),NETWORKDAYS.INTL($J22,$K22,1,(Holidays!$A$1:$A$248)),0)+IF(AND($J22&gt;AM$4,$J22&lt;=AN$4,$K22&gt;AN$4),NETWORKDAYS.INTL($J22,(AN$4),1,(Holidays!$A$1:$A$248)),0)+IF(AND($J22&lt;AM$4,$K22&lt;AN$4,$K22&gt;AM$4),NETWORKDAYS.INTL(AM$4+1,$K22,1,(Holidays!$A$1:$A$248)),0)+IF(AND($J22&lt;=AM$4,$K22&gt;=AN$4,$K22&gt;AM$4),NETWORKDAYS.INTL(AM$4+1,(AN$4),1,(Holidays!$A$1:$A$248)),0))*$M22,"")</f>
        <v>0</v>
      </c>
      <c r="AO22" s="321">
        <f ca="1">IFERROR((IF(AND($J22&gt;AN$4,$J22&lt;=AO$4,$K22&lt;=AO$4),NETWORKDAYS.INTL($J22,$K22,1,(Holidays!$A$1:$A$248)),0)+IF(AND($J22&gt;AN$4,$J22&lt;=AO$4,$K22&gt;AO$4),NETWORKDAYS.INTL($J22,(AO$4),1,(Holidays!$A$1:$A$248)),0)+IF(AND($J22&lt;AN$4,$K22&lt;AO$4,$K22&gt;AN$4),NETWORKDAYS.INTL(AN$4+1,$K22,1,(Holidays!$A$1:$A$248)),0)+IF(AND($J22&lt;=AN$4,$K22&gt;=AO$4,$K22&gt;AN$4),NETWORKDAYS.INTL(AN$4+1,(AO$4),1,(Holidays!$A$1:$A$248)),0))*$M22,"")</f>
        <v>0</v>
      </c>
      <c r="AP22" s="190">
        <f ca="1">IFERROR((IF(AND($J22&gt;AO$4,$J22&lt;=AP$4,$K22&lt;=AP$4),NETWORKDAYS.INTL($J22,$K22,1,(Holidays!$A$1:$A$248)),0)+IF(AND($J22&gt;AO$4,$J22&lt;=AP$4,$K22&gt;AP$4),NETWORKDAYS.INTL($J22,(AP$4),1,(Holidays!$A$1:$A$248)),0)+IF(AND($J22&lt;AO$4,$K22&lt;AP$4,$K22&gt;AO$4),NETWORKDAYS.INTL(AO$4+1,$K22,1,(Holidays!$A$1:$A$248)),0)+IF(AND($J22&lt;=AO$4,$K22&gt;=AP$4,$K22&gt;AO$4),NETWORKDAYS.INTL(AO$4+1,(AP$4),1,(Holidays!$A$1:$A$248)),0))*$M22,"")</f>
        <v>0</v>
      </c>
      <c r="AQ22" s="192">
        <f ca="1">IFERROR((IF(AND($J22&gt;AP$4,$J22&lt;=AQ$4,$K22&lt;=AQ$4),NETWORKDAYS.INTL($J22,$K22,1,(Holidays!$A$1:$A$248)),0)+IF(AND($J22&gt;AP$4,$J22&lt;=AQ$4,$K22&gt;AQ$4),NETWORKDAYS.INTL($J22,(AQ$4),1,(Holidays!$A$1:$A$248)),0)+IF(AND($J22&lt;AP$4,$K22&lt;AQ$4,$K22&gt;AP$4),NETWORKDAYS.INTL(AP$4+1,$K22,1,(Holidays!$A$1:$A$248)),0)+IF(AND($J22&lt;=AP$4,$K22&gt;=AQ$4,$K22&gt;AP$4),NETWORKDAYS.INTL(AP$4+1,(AQ$4),1,(Holidays!$A$1:$A$248)),0))*$M22,"")</f>
        <v>0</v>
      </c>
      <c r="AR22" s="321">
        <f ca="1">IFERROR((IF(AND($J22&gt;AQ$4,$J22&lt;=AR$4,$K22&lt;=AR$4),NETWORKDAYS.INTL($J22,$K22,1,(Holidays!$A$1:$A$248)),0)+IF(AND($J22&gt;AQ$4,$J22&lt;=AR$4,$K22&gt;AR$4),NETWORKDAYS.INTL($J22,(AR$4),1,(Holidays!$A$1:$A$248)),0)+IF(AND($J22&lt;AQ$4,$K22&lt;AR$4,$K22&gt;AQ$4),NETWORKDAYS.INTL(AQ$4+1,$K22,1,(Holidays!$A$1:$A$248)),0)+IF(AND($J22&lt;=AQ$4,$K22&gt;=AR$4,$K22&gt;AQ$4),NETWORKDAYS.INTL(AQ$4+1,(AR$4),1,(Holidays!$A$1:$A$248)),0))*$M22,"")</f>
        <v>0</v>
      </c>
      <c r="AS22" s="190">
        <f ca="1">IFERROR((IF(AND($J22&gt;AR$4,$J22&lt;=AS$4,$K22&lt;=AS$4),NETWORKDAYS.INTL($J22,$K22,1,(Holidays!$A$1:$A$248)),0)+IF(AND($J22&gt;AR$4,$J22&lt;=AS$4,$K22&gt;AS$4),NETWORKDAYS.INTL($J22,(AS$4),1,(Holidays!$A$1:$A$248)),0)+IF(AND($J22&lt;AR$4,$K22&lt;AS$4,$K22&gt;AR$4),NETWORKDAYS.INTL(AR$4+1,$K22,1,(Holidays!$A$1:$A$248)),0)+IF(AND($J22&lt;=AR$4,$K22&gt;=AS$4,$K22&gt;AR$4),NETWORKDAYS.INTL(AR$4+1,(AS$4),1,(Holidays!$A$1:$A$248)),0))*$M22,"")</f>
        <v>0</v>
      </c>
      <c r="AT22" s="192">
        <f ca="1">IFERROR((IF(AND($J22&gt;AS$4,$J22&lt;=AT$4,$K22&lt;=AT$4),NETWORKDAYS.INTL($J22,$K22,1,(Holidays!$A$1:$A$248)),0)+IF(AND($J22&gt;AS$4,$J22&lt;=AT$4,$K22&gt;AT$4),NETWORKDAYS.INTL($J22,(AT$4),1,(Holidays!$A$1:$A$248)),0)+IF(AND($J22&lt;AS$4,$K22&lt;AT$4,$K22&gt;AS$4),NETWORKDAYS.INTL(AS$4+1,$K22,1,(Holidays!$A$1:$A$248)),0)+IF(AND($J22&lt;=AS$4,$K22&gt;=AT$4,$K22&gt;AS$4),NETWORKDAYS.INTL(AS$4+1,(AT$4),1,(Holidays!$A$1:$A$248)),0))*$M22,"")</f>
        <v>0</v>
      </c>
      <c r="AU22" s="321">
        <f ca="1">IFERROR((IF(AND($J22&gt;AT$4,$J22&lt;=AU$4,$K22&lt;=AU$4),NETWORKDAYS.INTL($J22,$K22,1,(Holidays!$A$1:$A$248)),0)+IF(AND($J22&gt;AT$4,$J22&lt;=AU$4,$K22&gt;AU$4),NETWORKDAYS.INTL($J22,(AU$4),1,(Holidays!$A$1:$A$248)),0)+IF(AND($J22&lt;AT$4,$K22&lt;AU$4,$K22&gt;AT$4),NETWORKDAYS.INTL(AT$4+1,$K22,1,(Holidays!$A$1:$A$248)),0)+IF(AND($J22&lt;=AT$4,$K22&gt;=AU$4,$K22&gt;AT$4),NETWORKDAYS.INTL(AT$4+1,(AU$4),1,(Holidays!$A$1:$A$248)),0))*$M22,"")</f>
        <v>0</v>
      </c>
      <c r="AV22" s="190">
        <f ca="1">IFERROR((IF(AND($J22&gt;AU$4,$J22&lt;=AV$4,$K22&lt;=AV$4),NETWORKDAYS.INTL($J22,$K22,1,(Holidays!$A$1:$A$248)),0)+IF(AND($J22&gt;AU$4,$J22&lt;=AV$4,$K22&gt;AV$4),NETWORKDAYS.INTL($J22,(AV$4),1,(Holidays!$A$1:$A$248)),0)+IF(AND($J22&lt;AU$4,$K22&lt;AV$4,$K22&gt;AU$4),NETWORKDAYS.INTL(AU$4+1,$K22,1,(Holidays!$A$1:$A$248)),0)+IF(AND($J22&lt;=AU$4,$K22&gt;=AV$4,$K22&gt;AU$4),NETWORKDAYS.INTL(AU$4+1,(AV$4),1,(Holidays!$A$1:$A$248)),0))*$M22,"")</f>
        <v>0</v>
      </c>
      <c r="AW22" s="192">
        <f ca="1">IFERROR((IF(AND($J22&gt;AV$4,$J22&lt;=AW$4,$K22&lt;=AW$4),NETWORKDAYS.INTL($J22,$K22,1,(Holidays!$A$1:$A$248)),0)+IF(AND($J22&gt;AV$4,$J22&lt;=AW$4,$K22&gt;AW$4),NETWORKDAYS.INTL($J22,(AW$4),1,(Holidays!$A$1:$A$248)),0)+IF(AND($J22&lt;AV$4,$K22&lt;AW$4,$K22&gt;AV$4),NETWORKDAYS.INTL(AV$4+1,$K22,1,(Holidays!$A$1:$A$248)),0)+IF(AND($J22&lt;=AV$4,$K22&gt;=AW$4,$K22&gt;AV$4),NETWORKDAYS.INTL(AV$4+1,(AW$4),1,(Holidays!$A$1:$A$248)),0))*$M22,"")</f>
        <v>0</v>
      </c>
      <c r="AX22" s="321">
        <f ca="1">IFERROR((IF(AND($J22&gt;AW$4,$J22&lt;=AX$4,$K22&lt;=AX$4),NETWORKDAYS.INTL($J22,$K22,1,(Holidays!$A$1:$A$248)),0)+IF(AND($J22&gt;AW$4,$J22&lt;=AX$4,$K22&gt;AX$4),NETWORKDAYS.INTL($J22,(AX$4),1,(Holidays!$A$1:$A$248)),0)+IF(AND($J22&lt;AW$4,$K22&lt;AX$4,$K22&gt;AW$4),NETWORKDAYS.INTL(AW$4+1,$K22,1,(Holidays!$A$1:$A$248)),0)+IF(AND($J22&lt;=AW$4,$K22&gt;=AX$4,$K22&gt;AW$4),NETWORKDAYS.INTL(AW$4+1,(AX$4),1,(Holidays!$A$1:$A$248)),0))*$M22,"")</f>
        <v>0</v>
      </c>
      <c r="AY22" s="190">
        <f ca="1">IFERROR((IF(AND($J22&gt;AX$4,$J22&lt;=AY$4,$K22&lt;=AY$4),NETWORKDAYS.INTL($J22,$K22,1,(Holidays!$A$1:$A$248)),0)+IF(AND($J22&gt;AX$4,$J22&lt;=AY$4,$K22&gt;AY$4),NETWORKDAYS.INTL($J22,(AY$4),1,(Holidays!$A$1:$A$248)),0)+IF(AND($J22&lt;AX$4,$K22&lt;AY$4,$K22&gt;AX$4),NETWORKDAYS.INTL(AX$4+1,$K22,1,(Holidays!$A$1:$A$248)),0)+IF(AND($J22&lt;=AX$4,$K22&gt;=AY$4,$K22&gt;AX$4),NETWORKDAYS.INTL(AX$4+1,(AY$4),1,(Holidays!$A$1:$A$248)),0))*$M22,"")</f>
        <v>0</v>
      </c>
      <c r="AZ22" s="192">
        <f ca="1">IFERROR((IF(AND($J22&gt;AY$4,$J22&lt;=AZ$4,$K22&lt;=AZ$4),NETWORKDAYS.INTL($J22,$K22,1,(Holidays!$A$1:$A$248)),0)+IF(AND($J22&gt;AY$4,$J22&lt;=AZ$4,$K22&gt;AZ$4),NETWORKDAYS.INTL($J22,(AZ$4),1,(Holidays!$A$1:$A$248)),0)+IF(AND($J22&lt;AY$4,$K22&lt;AZ$4,$K22&gt;AY$4),NETWORKDAYS.INTL(AY$4+1,$K22,1,(Holidays!$A$1:$A$248)),0)+IF(AND($J22&lt;=AY$4,$K22&gt;=AZ$4,$K22&gt;AY$4),NETWORKDAYS.INTL(AY$4+1,(AZ$4),1,(Holidays!$A$1:$A$248)),0))*$M22,"")</f>
        <v>0</v>
      </c>
      <c r="BA22" s="321">
        <f ca="1">IFERROR((IF(AND($J22&gt;AZ$4,$J22&lt;=BA$4,$K22&lt;=BA$4),NETWORKDAYS.INTL($J22,$K22,1,(Holidays!$A$1:$A$248)),0)+IF(AND($J22&gt;AZ$4,$J22&lt;=BA$4,$K22&gt;BA$4),NETWORKDAYS.INTL($J22,(BA$4),1,(Holidays!$A$1:$A$248)),0)+IF(AND($J22&lt;AZ$4,$K22&lt;BA$4,$K22&gt;AZ$4),NETWORKDAYS.INTL(AZ$4+1,$K22,1,(Holidays!$A$1:$A$248)),0)+IF(AND($J22&lt;=AZ$4,$K22&gt;=BA$4,$K22&gt;AZ$4),NETWORKDAYS.INTL(AZ$4+1,(BA$4),1,(Holidays!$A$1:$A$248)),0))*$M22,"")</f>
        <v>0</v>
      </c>
      <c r="BB22" s="190">
        <f ca="1">IFERROR((IF(AND($J22&gt;BA$4,$J22&lt;=BB$4,$K22&lt;=BB$4),NETWORKDAYS.INTL($J22,$K22,1,(Holidays!$A$1:$A$248)),0)+IF(AND($J22&gt;BA$4,$J22&lt;=BB$4,$K22&gt;BB$4),NETWORKDAYS.INTL($J22,(BB$4),1,(Holidays!$A$1:$A$248)),0)+IF(AND($J22&lt;BA$4,$K22&lt;BB$4,$K22&gt;BA$4),NETWORKDAYS.INTL(BA$4+1,$K22,1,(Holidays!$A$1:$A$248)),0)+IF(AND($J22&lt;=BA$4,$K22&gt;=BB$4,$K22&gt;BA$4),NETWORKDAYS.INTL(BA$4+1,(BB$4),1,(Holidays!$A$1:$A$248)),0))*$M22,"")</f>
        <v>0</v>
      </c>
      <c r="BC22" s="192">
        <f ca="1">IFERROR((IF(AND($J22&gt;BB$4,$J22&lt;=BC$4,$K22&lt;=BC$4),NETWORKDAYS.INTL($J22,$K22,1,(Holidays!$A$1:$A$248)),0)+IF(AND($J22&gt;BB$4,$J22&lt;=BC$4,$K22&gt;BC$4),NETWORKDAYS.INTL($J22,(BC$4),1,(Holidays!$A$1:$A$248)),0)+IF(AND($J22&lt;BB$4,$K22&lt;BC$4,$K22&gt;BB$4),NETWORKDAYS.INTL(BB$4+1,$K22,1,(Holidays!$A$1:$A$248)),0)+IF(AND($J22&lt;=BB$4,$K22&gt;=BC$4,$K22&gt;BB$4),NETWORKDAYS.INTL(BB$4+1,(BC$4),1,(Holidays!$A$1:$A$248)),0))*$M22,"")</f>
        <v>0</v>
      </c>
      <c r="BD22" s="321">
        <f ca="1">IFERROR((IF(AND($J22&gt;BC$4,$J22&lt;=BD$4,$K22&lt;=BD$4),NETWORKDAYS.INTL($J22,$K22,1,(Holidays!$A$1:$A$248)),0)+IF(AND($J22&gt;BC$4,$J22&lt;=BD$4,$K22&gt;BD$4),NETWORKDAYS.INTL($J22,(BD$4),1,(Holidays!$A$1:$A$248)),0)+IF(AND($J22&lt;BC$4,$K22&lt;BD$4,$K22&gt;BC$4),NETWORKDAYS.INTL(BC$4+1,$K22,1,(Holidays!$A$1:$A$248)),0)+IF(AND($J22&lt;=BC$4,$K22&gt;=BD$4,$K22&gt;BC$4),NETWORKDAYS.INTL(BC$4+1,(BD$4),1,(Holidays!$A$1:$A$248)),0))*$M22,"")</f>
        <v>0</v>
      </c>
      <c r="BE22" s="190">
        <f ca="1">IFERROR((IF(AND($J22&gt;BD$4,$J22&lt;=BE$4,$K22&lt;=BE$4),NETWORKDAYS.INTL($J22,$K22,1,(Holidays!$A$1:$A$248)),0)+IF(AND($J22&gt;BD$4,$J22&lt;=BE$4,$K22&gt;BE$4),NETWORKDAYS.INTL($J22,(BE$4),1,(Holidays!$A$1:$A$248)),0)+IF(AND($J22&lt;BD$4,$K22&lt;BE$4,$K22&gt;BD$4),NETWORKDAYS.INTL(BD$4+1,$K22,1,(Holidays!$A$1:$A$248)),0)+IF(AND($J22&lt;=BD$4,$K22&gt;=BE$4,$K22&gt;BD$4),NETWORKDAYS.INTL(BD$4+1,(BE$4),1,(Holidays!$A$1:$A$248)),0))*$M22,"")</f>
        <v>0</v>
      </c>
      <c r="BF22" s="192">
        <f ca="1">IFERROR((IF(AND($J22&gt;BE$4,$J22&lt;=BF$4,$K22&lt;=BF$4),NETWORKDAYS.INTL($J22,$K22,1,(Holidays!$A$1:$A$248)),0)+IF(AND($J22&gt;BE$4,$J22&lt;=BF$4,$K22&gt;BF$4),NETWORKDAYS.INTL($J22,(BF$4),1,(Holidays!$A$1:$A$248)),0)+IF(AND($J22&lt;BE$4,$K22&lt;BF$4,$K22&gt;BE$4),NETWORKDAYS.INTL(BE$4+1,$K22,1,(Holidays!$A$1:$A$248)),0)+IF(AND($J22&lt;=BE$4,$K22&gt;=BF$4,$K22&gt;BE$4),NETWORKDAYS.INTL(BE$4+1,(BF$4),1,(Holidays!$A$1:$A$248)),0))*$M22,"")</f>
        <v>0</v>
      </c>
      <c r="BG22" s="321">
        <f ca="1">IFERROR((IF(AND($J22&gt;BF$4,$J22&lt;=BG$4,$K22&lt;=BG$4),NETWORKDAYS.INTL($J22,$K22,1,(Holidays!$A$1:$A$248)),0)+IF(AND($J22&gt;BF$4,$J22&lt;=BG$4,$K22&gt;BG$4),NETWORKDAYS.INTL($J22,(BG$4),1,(Holidays!$A$1:$A$248)),0)+IF(AND($J22&lt;BF$4,$K22&lt;BG$4,$K22&gt;BF$4),NETWORKDAYS.INTL(BF$4+1,$K22,1,(Holidays!$A$1:$A$248)),0)+IF(AND($J22&lt;=BF$4,$K22&gt;=BG$4,$K22&gt;BF$4),NETWORKDAYS.INTL(BF$4+1,(BG$4),1,(Holidays!$A$1:$A$248)),0))*$M22,"")</f>
        <v>0</v>
      </c>
      <c r="BH22" s="190">
        <f ca="1">IFERROR((IF(AND($J22&gt;BG$4,$J22&lt;=BH$4,$K22&lt;=BH$4),NETWORKDAYS.INTL($J22,$K22,1,(Holidays!$A$1:$A$248)),0)+IF(AND($J22&gt;BG$4,$J22&lt;=BH$4,$K22&gt;BH$4),NETWORKDAYS.INTL($J22,(BH$4),1,(Holidays!$A$1:$A$248)),0)+IF(AND($J22&lt;BG$4,$K22&lt;BH$4,$K22&gt;BG$4),NETWORKDAYS.INTL(BG$4+1,$K22,1,(Holidays!$A$1:$A$248)),0)+IF(AND($J22&lt;=BG$4,$K22&gt;=BH$4,$K22&gt;BG$4),NETWORKDAYS.INTL(BG$4+1,(BH$4),1,(Holidays!$A$1:$A$248)),0))*$M22,"")</f>
        <v>0</v>
      </c>
      <c r="BI22" s="192">
        <f ca="1">IFERROR((IF(AND($J22&gt;BH$4,$J22&lt;=BI$4,$K22&lt;=BI$4),NETWORKDAYS.INTL($J22,$K22,1,(Holidays!$A$1:$A$248)),0)+IF(AND($J22&gt;BH$4,$J22&lt;=BI$4,$K22&gt;BI$4),NETWORKDAYS.INTL($J22,(BI$4),1,(Holidays!$A$1:$A$248)),0)+IF(AND($J22&lt;BH$4,$K22&lt;BI$4,$K22&gt;BH$4),NETWORKDAYS.INTL(BH$4+1,$K22,1,(Holidays!$A$1:$A$248)),0)+IF(AND($J22&lt;=BH$4,$K22&gt;=BI$4,$K22&gt;BH$4),NETWORKDAYS.INTL(BH$4+1,(BI$4),1,(Holidays!$A$1:$A$248)),0))*$M22,"")</f>
        <v>0</v>
      </c>
      <c r="BJ22" s="321">
        <f ca="1">IFERROR((IF(AND($J22&gt;BI$4,$J22&lt;=BJ$4,$K22&lt;=BJ$4),NETWORKDAYS.INTL($J22,$K22,1,(Holidays!$A$1:$A$248)),0)+IF(AND($J22&gt;BI$4,$J22&lt;=BJ$4,$K22&gt;BJ$4),NETWORKDAYS.INTL($J22,(BJ$4),1,(Holidays!$A$1:$A$248)),0)+IF(AND($J22&lt;BI$4,$K22&lt;BJ$4,$K22&gt;BI$4),NETWORKDAYS.INTL(BI$4+1,$K22,1,(Holidays!$A$1:$A$248)),0)+IF(AND($J22&lt;=BI$4,$K22&gt;=BJ$4,$K22&gt;BI$4),NETWORKDAYS.INTL(BI$4+1,(BJ$4),1,(Holidays!$A$1:$A$248)),0))*$M22,"")</f>
        <v>0</v>
      </c>
      <c r="BK22" s="190">
        <f ca="1">IFERROR((IF(AND($J22&gt;BJ$4,$J22&lt;=BK$4,$K22&lt;=BK$4),NETWORKDAYS.INTL($J22,$K22,1,(Holidays!$A$1:$A$248)),0)+IF(AND($J22&gt;BJ$4,$J22&lt;=BK$4,$K22&gt;BK$4),NETWORKDAYS.INTL($J22,(BK$4),1,(Holidays!$A$1:$A$248)),0)+IF(AND($J22&lt;BJ$4,$K22&lt;BK$4,$K22&gt;BJ$4),NETWORKDAYS.INTL(BJ$4+1,$K22,1,(Holidays!$A$1:$A$248)),0)+IF(AND($J22&lt;=BJ$4,$K22&gt;=BK$4,$K22&gt;BJ$4),NETWORKDAYS.INTL(BJ$4+1,(BK$4),1,(Holidays!$A$1:$A$248)),0))*$M22,"")</f>
        <v>0</v>
      </c>
      <c r="BL22" s="192">
        <f ca="1">IFERROR((IF(AND($J22&gt;BK$4,$J22&lt;=BL$4,$K22&lt;=BL$4),NETWORKDAYS.INTL($J22,$K22,1,(Holidays!$A$1:$A$248)),0)+IF(AND($J22&gt;BK$4,$J22&lt;=BL$4,$K22&gt;BL$4),NETWORKDAYS.INTL($J22,(BL$4),1,(Holidays!$A$1:$A$248)),0)+IF(AND($J22&lt;BK$4,$K22&lt;BL$4,$K22&gt;BK$4),NETWORKDAYS.INTL(BK$4+1,$K22,1,(Holidays!$A$1:$A$248)),0)+IF(AND($J22&lt;=BK$4,$K22&gt;=BL$4,$K22&gt;BK$4),NETWORKDAYS.INTL(BK$4+1,(BL$4),1,(Holidays!$A$1:$A$248)),0))*$M22,"")</f>
        <v>0</v>
      </c>
      <c r="BM22" s="321">
        <f ca="1">IFERROR((IF(AND($J22&gt;BL$4,$J22&lt;=BM$4,$K22&lt;=BM$4),NETWORKDAYS.INTL($J22,$K22,1,(Holidays!$A$1:$A$248)),0)+IF(AND($J22&gt;BL$4,$J22&lt;=BM$4,$K22&gt;BM$4),NETWORKDAYS.INTL($J22,(BM$4),1,(Holidays!$A$1:$A$248)),0)+IF(AND($J22&lt;BL$4,$K22&lt;BM$4,$K22&gt;BL$4),NETWORKDAYS.INTL(BL$4+1,$K22,1,(Holidays!$A$1:$A$248)),0)+IF(AND($J22&lt;=BL$4,$K22&gt;=BM$4,$K22&gt;BL$4),NETWORKDAYS.INTL(BL$4+1,(BM$4),1,(Holidays!$A$1:$A$248)),0))*$M22,"")</f>
        <v>0</v>
      </c>
      <c r="BN22" s="190">
        <f ca="1">IFERROR((IF(AND($J22&gt;BM$4,$J22&lt;=BN$4,$K22&lt;=BN$4),NETWORKDAYS.INTL($J22,$K22,1,(Holidays!$A$1:$A$248)),0)+IF(AND($J22&gt;BM$4,$J22&lt;=BN$4,$K22&gt;BN$4),NETWORKDAYS.INTL($J22,(BN$4),1,(Holidays!$A$1:$A$248)),0)+IF(AND($J22&lt;BM$4,$K22&lt;BN$4,$K22&gt;BM$4),NETWORKDAYS.INTL(BM$4+1,$K22,1,(Holidays!$A$1:$A$248)),0)+IF(AND($J22&lt;=BM$4,$K22&gt;=BN$4,$K22&gt;BM$4),NETWORKDAYS.INTL(BM$4+1,(BN$4),1,(Holidays!$A$1:$A$248)),0))*$M22,"")</f>
        <v>0</v>
      </c>
      <c r="BO22" s="192">
        <f ca="1">IFERROR((IF(AND($J22&gt;BN$4,$J22&lt;=BO$4,$K22&lt;=BO$4),NETWORKDAYS.INTL($J22,$K22,1,(Holidays!$A$1:$A$248)),0)+IF(AND($J22&gt;BN$4,$J22&lt;=BO$4,$K22&gt;BO$4),NETWORKDAYS.INTL($J22,(BO$4),1,(Holidays!$A$1:$A$248)),0)+IF(AND($J22&lt;BN$4,$K22&lt;BO$4,$K22&gt;BN$4),NETWORKDAYS.INTL(BN$4+1,$K22,1,(Holidays!$A$1:$A$248)),0)+IF(AND($J22&lt;=BN$4,$K22&gt;=BO$4,$K22&gt;BN$4),NETWORKDAYS.INTL(BN$4+1,(BO$4),1,(Holidays!$A$1:$A$248)),0))*$M22,"")</f>
        <v>0</v>
      </c>
      <c r="BP22" s="321">
        <f ca="1">IFERROR((IF(AND($J22&gt;BO$4,$J22&lt;=BP$4,$K22&lt;=BP$4),NETWORKDAYS.INTL($J22,$K22,1,(Holidays!$A$1:$A$248)),0)+IF(AND($J22&gt;BO$4,$J22&lt;=BP$4,$K22&gt;BP$4),NETWORKDAYS.INTL($J22,(BP$4),1,(Holidays!$A$1:$A$248)),0)+IF(AND($J22&lt;BO$4,$K22&lt;BP$4,$K22&gt;BO$4),NETWORKDAYS.INTL(BO$4+1,$K22,1,(Holidays!$A$1:$A$248)),0)+IF(AND($J22&lt;=BO$4,$K22&gt;=BP$4,$K22&gt;BO$4),NETWORKDAYS.INTL(BO$4+1,(BP$4),1,(Holidays!$A$1:$A$248)),0))*$M22,"")</f>
        <v>0</v>
      </c>
      <c r="BQ22" s="190">
        <f ca="1">IFERROR((IF(AND($J22&gt;BP$4,$J22&lt;=BQ$4,$K22&lt;=BQ$4),NETWORKDAYS.INTL($J22,$K22,1,(Holidays!$A$1:$A$248)),0)+IF(AND($J22&gt;BP$4,$J22&lt;=BQ$4,$K22&gt;BQ$4),NETWORKDAYS.INTL($J22,(BQ$4),1,(Holidays!$A$1:$A$248)),0)+IF(AND($J22&lt;BP$4,$K22&lt;BQ$4,$K22&gt;BP$4),NETWORKDAYS.INTL(BP$4+1,$K22,1,(Holidays!$A$1:$A$248)),0)+IF(AND($J22&lt;=BP$4,$K22&gt;=BQ$4,$K22&gt;BP$4),NETWORKDAYS.INTL(BP$4+1,(BQ$4),1,(Holidays!$A$1:$A$248)),0))*$M22,"")</f>
        <v>0</v>
      </c>
      <c r="BR22" s="192">
        <f ca="1">IFERROR((IF(AND($J22&gt;BQ$4,$J22&lt;=BR$4,$K22&lt;=BR$4),NETWORKDAYS.INTL($J22,$K22,1,(Holidays!$A$1:$A$248)),0)+IF(AND($J22&gt;BQ$4,$J22&lt;=BR$4,$K22&gt;BR$4),NETWORKDAYS.INTL($J22,(BR$4),1,(Holidays!$A$1:$A$248)),0)+IF(AND($J22&lt;BQ$4,$K22&lt;BR$4,$K22&gt;BQ$4),NETWORKDAYS.INTL(BQ$4+1,$K22,1,(Holidays!$A$1:$A$248)),0)+IF(AND($J22&lt;=BQ$4,$K22&gt;=BR$4,$K22&gt;BQ$4),NETWORKDAYS.INTL(BQ$4+1,(BR$4),1,(Holidays!$A$1:$A$248)),0))*$M22,"")</f>
        <v>0</v>
      </c>
      <c r="BS22" s="321">
        <f ca="1">IFERROR((IF(AND($J22&gt;BR$4,$J22&lt;=BS$4,$K22&lt;=BS$4),NETWORKDAYS.INTL($J22,$K22,1,(Holidays!$A$1:$A$248)),0)+IF(AND($J22&gt;BR$4,$J22&lt;=BS$4,$K22&gt;BS$4),NETWORKDAYS.INTL($J22,(BS$4),1,(Holidays!$A$1:$A$248)),0)+IF(AND($J22&lt;BR$4,$K22&lt;BS$4,$K22&gt;BR$4),NETWORKDAYS.INTL(BR$4+1,$K22,1,(Holidays!$A$1:$A$248)),0)+IF(AND($J22&lt;=BR$4,$K22&gt;=BS$4,$K22&gt;BR$4),NETWORKDAYS.INTL(BR$4+1,(BS$4),1,(Holidays!$A$1:$A$248)),0))*$M22,"")</f>
        <v>0</v>
      </c>
      <c r="BT22" s="190">
        <f ca="1">IFERROR((IF(AND($J22&gt;BS$4,$J22&lt;=BT$4,$K22&lt;=BT$4),NETWORKDAYS.INTL($J22,$K22,1,(Holidays!$A$1:$A$248)),0)+IF(AND($J22&gt;BS$4,$J22&lt;=BT$4,$K22&gt;BT$4),NETWORKDAYS.INTL($J22,(BT$4),1,(Holidays!$A$1:$A$248)),0)+IF(AND($J22&lt;BS$4,$K22&lt;BT$4,$K22&gt;BS$4),NETWORKDAYS.INTL(BS$4+1,$K22,1,(Holidays!$A$1:$A$248)),0)+IF(AND($J22&lt;=BS$4,$K22&gt;=BT$4,$K22&gt;BS$4),NETWORKDAYS.INTL(BS$4+1,(BT$4),1,(Holidays!$A$1:$A$248)),0))*$M22,"")</f>
        <v>0</v>
      </c>
      <c r="BU22" s="192">
        <f ca="1">IFERROR((IF(AND($J22&gt;BT$4,$J22&lt;=BU$4,$K22&lt;=BU$4),NETWORKDAYS.INTL($J22,$K22,1,(Holidays!$A$1:$A$248)),0)+IF(AND($J22&gt;BT$4,$J22&lt;=BU$4,$K22&gt;BU$4),NETWORKDAYS.INTL($J22,(BU$4),1,(Holidays!$A$1:$A$248)),0)+IF(AND($J22&lt;BT$4,$K22&lt;BU$4,$K22&gt;BT$4),NETWORKDAYS.INTL(BT$4+1,$K22,1,(Holidays!$A$1:$A$248)),0)+IF(AND($J22&lt;=BT$4,$K22&gt;=BU$4,$K22&gt;BT$4),NETWORKDAYS.INTL(BT$4+1,(BU$4),1,(Holidays!$A$1:$A$248)),0))*$M22,"")</f>
        <v>0</v>
      </c>
      <c r="BV22" s="321">
        <f ca="1">IFERROR((IF(AND($J22&gt;BU$4,$J22&lt;=BV$4,$K22&lt;=BV$4),NETWORKDAYS.INTL($J22,$K22,1,(Holidays!$A$1:$A$248)),0)+IF(AND($J22&gt;BU$4,$J22&lt;=BV$4,$K22&gt;BV$4),NETWORKDAYS.INTL($J22,(BV$4),1,(Holidays!$A$1:$A$248)),0)+IF(AND($J22&lt;BU$4,$K22&lt;BV$4,$K22&gt;BU$4),NETWORKDAYS.INTL(BU$4+1,$K22,1,(Holidays!$A$1:$A$248)),0)+IF(AND($J22&lt;=BU$4,$K22&gt;=BV$4,$K22&gt;BU$4),NETWORKDAYS.INTL(BU$4+1,(BV$4),1,(Holidays!$A$1:$A$248)),0))*$M22,"")</f>
        <v>0</v>
      </c>
      <c r="BW22" s="190">
        <f ca="1">IFERROR((IF(AND($J22&gt;BV$4,$J22&lt;=BW$4,$K22&lt;=BW$4),NETWORKDAYS.INTL($J22,$K22,1,(Holidays!$A$1:$A$248)),0)+IF(AND($J22&gt;BV$4,$J22&lt;=BW$4,$K22&gt;BW$4),NETWORKDAYS.INTL($J22,(BW$4),1,(Holidays!$A$1:$A$248)),0)+IF(AND($J22&lt;BV$4,$K22&lt;BW$4,$K22&gt;BV$4),NETWORKDAYS.INTL(BV$4+1,$K22,1,(Holidays!$A$1:$A$248)),0)+IF(AND($J22&lt;=BV$4,$K22&gt;=BW$4,$K22&gt;BV$4),NETWORKDAYS.INTL(BV$4+1,(BW$4),1,(Holidays!$A$1:$A$248)),0))*$M22,"")</f>
        <v>0</v>
      </c>
      <c r="BX22" s="192">
        <f ca="1">IFERROR((IF(AND($J22&gt;BW$4,$J22&lt;=BX$4,$K22&lt;=BX$4),NETWORKDAYS.INTL($J22,$K22,1,(Holidays!$A$1:$A$248)),0)+IF(AND($J22&gt;BW$4,$J22&lt;=BX$4,$K22&gt;BX$4),NETWORKDAYS.INTL($J22,(BX$4),1,(Holidays!$A$1:$A$248)),0)+IF(AND($J22&lt;BW$4,$K22&lt;BX$4,$K22&gt;BW$4),NETWORKDAYS.INTL(BW$4+1,$K22,1,(Holidays!$A$1:$A$248)),0)+IF(AND($J22&lt;=BW$4,$K22&gt;=BX$4,$K22&gt;BW$4),NETWORKDAYS.INTL(BW$4+1,(BX$4),1,(Holidays!$A$1:$A$248)),0))*$M22,"")</f>
        <v>0</v>
      </c>
      <c r="BY22" s="321">
        <f ca="1">IFERROR((IF(AND($J22&gt;BX$4,$J22&lt;=BY$4,$K22&lt;=BY$4),NETWORKDAYS.INTL($J22,$K22,1,(Holidays!$A$1:$A$248)),0)+IF(AND($J22&gt;BX$4,$J22&lt;=BY$4,$K22&gt;BY$4),NETWORKDAYS.INTL($J22,(BY$4),1,(Holidays!$A$1:$A$248)),0)+IF(AND($J22&lt;BX$4,$K22&lt;BY$4,$K22&gt;BX$4),NETWORKDAYS.INTL(BX$4+1,$K22,1,(Holidays!$A$1:$A$248)),0)+IF(AND($J22&lt;=BX$4,$K22&gt;=BY$4,$K22&gt;BX$4),NETWORKDAYS.INTL(BX$4+1,(BY$4),1,(Holidays!$A$1:$A$248)),0))*$M22,"")</f>
        <v>0</v>
      </c>
      <c r="BZ22" s="190">
        <f ca="1">IFERROR((IF(AND($J22&gt;BY$4,$J22&lt;=BZ$4,$K22&lt;=BZ$4),NETWORKDAYS.INTL($J22,$K22,1,(Holidays!$A$1:$A$248)),0)+IF(AND($J22&gt;BY$4,$J22&lt;=BZ$4,$K22&gt;BZ$4),NETWORKDAYS.INTL($J22,(BZ$4),1,(Holidays!$A$1:$A$248)),0)+IF(AND($J22&lt;BY$4,$K22&lt;BZ$4,$K22&gt;BY$4),NETWORKDAYS.INTL(BY$4+1,$K22,1,(Holidays!$A$1:$A$248)),0)+IF(AND($J22&lt;=BY$4,$K22&gt;=BZ$4,$K22&gt;BY$4),NETWORKDAYS.INTL(BY$4+1,(BZ$4),1,(Holidays!$A$1:$A$248)),0))*$M22,"")</f>
        <v>0</v>
      </c>
      <c r="CA22" s="192">
        <f ca="1">IFERROR((IF(AND($J22&gt;BZ$4,$J22&lt;=CA$4,$K22&lt;=CA$4),NETWORKDAYS.INTL($J22,$K22,1,(Holidays!$A$1:$A$248)),0)+IF(AND($J22&gt;BZ$4,$J22&lt;=CA$4,$K22&gt;CA$4),NETWORKDAYS.INTL($J22,(CA$4),1,(Holidays!$A$1:$A$248)),0)+IF(AND($J22&lt;BZ$4,$K22&lt;CA$4,$K22&gt;BZ$4),NETWORKDAYS.INTL(BZ$4+1,$K22,1,(Holidays!$A$1:$A$248)),0)+IF(AND($J22&lt;=BZ$4,$K22&gt;=CA$4,$K22&gt;BZ$4),NETWORKDAYS.INTL(BZ$4+1,(CA$4),1,(Holidays!$A$1:$A$248)),0))*$M22,"")</f>
        <v>0</v>
      </c>
      <c r="CB22" s="321">
        <f ca="1">IFERROR((IF(AND($J22&gt;CA$4,$J22&lt;=CB$4,$K22&lt;=CB$4),NETWORKDAYS.INTL($J22,$K22,1,(Holidays!$A$1:$A$248)),0)+IF(AND($J22&gt;CA$4,$J22&lt;=CB$4,$K22&gt;CB$4),NETWORKDAYS.INTL($J22,(CB$4),1,(Holidays!$A$1:$A$248)),0)+IF(AND($J22&lt;CA$4,$K22&lt;CB$4,$K22&gt;CA$4),NETWORKDAYS.INTL(CA$4+1,$K22,1,(Holidays!$A$1:$A$248)),0)+IF(AND($J22&lt;=CA$4,$K22&gt;=CB$4,$K22&gt;CA$4),NETWORKDAYS.INTL(CA$4+1,(CB$4),1,(Holidays!$A$1:$A$248)),0))*$M22,"")</f>
        <v>0</v>
      </c>
      <c r="CC22" s="190">
        <f ca="1">IFERROR((IF(AND($J22&gt;CB$4,$J22&lt;=CC$4,$K22&lt;=CC$4),NETWORKDAYS.INTL($J22,$K22,1,(Holidays!$A$1:$A$248)),0)+IF(AND($J22&gt;CB$4,$J22&lt;=CC$4,$K22&gt;CC$4),NETWORKDAYS.INTL($J22,(CC$4),1,(Holidays!$A$1:$A$248)),0)+IF(AND($J22&lt;CB$4,$K22&lt;CC$4,$K22&gt;CB$4),NETWORKDAYS.INTL(CB$4+1,$K22,1,(Holidays!$A$1:$A$248)),0)+IF(AND($J22&lt;=CB$4,$K22&gt;=CC$4,$K22&gt;CB$4),NETWORKDAYS.INTL(CB$4+1,(CC$4),1,(Holidays!$A$1:$A$248)),0))*$M22,"")</f>
        <v>0</v>
      </c>
      <c r="CD22" s="192">
        <f ca="1">IFERROR((IF(AND($J22&gt;CC$4,$J22&lt;=CD$4,$K22&lt;=CD$4),NETWORKDAYS.INTL($J22,$K22,1,(Holidays!$A$1:$A$248)),0)+IF(AND($J22&gt;CC$4,$J22&lt;=CD$4,$K22&gt;CD$4),NETWORKDAYS.INTL($J22,(CD$4),1,(Holidays!$A$1:$A$248)),0)+IF(AND($J22&lt;CC$4,$K22&lt;CD$4,$K22&gt;CC$4),NETWORKDAYS.INTL(CC$4+1,$K22,1,(Holidays!$A$1:$A$248)),0)+IF(AND($J22&lt;=CC$4,$K22&gt;=CD$4,$K22&gt;CC$4),NETWORKDAYS.INTL(CC$4+1,(CD$4),1,(Holidays!$A$1:$A$248)),0))*$M22,"")</f>
        <v>0</v>
      </c>
      <c r="CE22" s="321">
        <f ca="1">IFERROR((IF(AND($J22&gt;CD$4,$J22&lt;=CE$4,$K22&lt;=CE$4),NETWORKDAYS.INTL($J22,$K22,1,(Holidays!$A$1:$A$248)),0)+IF(AND($J22&gt;CD$4,$J22&lt;=CE$4,$K22&gt;CE$4),NETWORKDAYS.INTL($J22,(CE$4),1,(Holidays!$A$1:$A$248)),0)+IF(AND($J22&lt;CD$4,$K22&lt;CE$4,$K22&gt;CD$4),NETWORKDAYS.INTL(CD$4+1,$K22,1,(Holidays!$A$1:$A$248)),0)+IF(AND($J22&lt;=CD$4,$K22&gt;=CE$4,$K22&gt;CD$4),NETWORKDAYS.INTL(CD$4+1,(CE$4),1,(Holidays!$A$1:$A$248)),0))*$M22,"")</f>
        <v>0</v>
      </c>
      <c r="CF22" s="190">
        <f ca="1">IFERROR((IF(AND($J22&gt;CE$4,$J22&lt;=CF$4,$K22&lt;=CF$4),NETWORKDAYS.INTL($J22,$K22,1,(Holidays!$A$1:$A$248)),0)+IF(AND($J22&gt;CE$4,$J22&lt;=CF$4,$K22&gt;CF$4),NETWORKDAYS.INTL($J22,(CF$4),1,(Holidays!$A$1:$A$248)),0)+IF(AND($J22&lt;CE$4,$K22&lt;CF$4,$K22&gt;CE$4),NETWORKDAYS.INTL(CE$4+1,$K22,1,(Holidays!$A$1:$A$248)),0)+IF(AND($J22&lt;=CE$4,$K22&gt;=CF$4,$K22&gt;CE$4),NETWORKDAYS.INTL(CE$4+1,(CF$4),1,(Holidays!$A$1:$A$248)),0))*$M22,"")</f>
        <v>0</v>
      </c>
      <c r="CG22" s="192">
        <f ca="1">IFERROR((IF(AND($J22&gt;CF$4,$J22&lt;=CG$4,$K22&lt;=CG$4),NETWORKDAYS.INTL($J22,$K22,1,(Holidays!$A$1:$A$248)),0)+IF(AND($J22&gt;CF$4,$J22&lt;=CG$4,$K22&gt;CG$4),NETWORKDAYS.INTL($J22,(CG$4),1,(Holidays!$A$1:$A$248)),0)+IF(AND($J22&lt;CF$4,$K22&lt;CG$4,$K22&gt;CF$4),NETWORKDAYS.INTL(CF$4+1,$K22,1,(Holidays!$A$1:$A$248)),0)+IF(AND($J22&lt;=CF$4,$K22&gt;=CG$4,$K22&gt;CF$4),NETWORKDAYS.INTL(CF$4+1,(CG$4),1,(Holidays!$A$1:$A$248)),0))*$M22,"")</f>
        <v>0</v>
      </c>
      <c r="CH22" s="321">
        <f ca="1">IFERROR((IF(AND($J22&gt;CG$4,$J22&lt;=CH$4,$K22&lt;=CH$4),NETWORKDAYS.INTL($J22,$K22,1,(Holidays!$A$1:$A$248)),0)+IF(AND($J22&gt;CG$4,$J22&lt;=CH$4,$K22&gt;CH$4),NETWORKDAYS.INTL($J22,(CH$4),1,(Holidays!$A$1:$A$248)),0)+IF(AND($J22&lt;CG$4,$K22&lt;CH$4,$K22&gt;CG$4),NETWORKDAYS.INTL(CG$4+1,$K22,1,(Holidays!$A$1:$A$248)),0)+IF(AND($J22&lt;=CG$4,$K22&gt;=CH$4,$K22&gt;CG$4),NETWORKDAYS.INTL(CG$4+1,(CH$4),1,(Holidays!$A$1:$A$248)),0))*$M22,"")</f>
        <v>0</v>
      </c>
      <c r="CI22" s="190">
        <f ca="1">IFERROR((IF(AND($J22&gt;CH$4,$J22&lt;=CI$4,$K22&lt;=CI$4),NETWORKDAYS.INTL($J22,$K22,1,(Holidays!$A$1:$A$248)),0)+IF(AND($J22&gt;CH$4,$J22&lt;=CI$4,$K22&gt;CI$4),NETWORKDAYS.INTL($J22,(CI$4),1,(Holidays!$A$1:$A$248)),0)+IF(AND($J22&lt;CH$4,$K22&lt;CI$4,$K22&gt;CH$4),NETWORKDAYS.INTL(CH$4+1,$K22,1,(Holidays!$A$1:$A$248)),0)+IF(AND($J22&lt;=CH$4,$K22&gt;=CI$4,$K22&gt;CH$4),NETWORKDAYS.INTL(CH$4+1,(CI$4),1,(Holidays!$A$1:$A$248)),0))*$M22,"")</f>
        <v>0</v>
      </c>
      <c r="CJ22" s="192">
        <f ca="1">IFERROR((IF(AND($J22&gt;CI$4,$J22&lt;=CJ$4,$K22&lt;=CJ$4),NETWORKDAYS.INTL($J22,$K22,1,(Holidays!$A$1:$A$248)),0)+IF(AND($J22&gt;CI$4,$J22&lt;=CJ$4,$K22&gt;CJ$4),NETWORKDAYS.INTL($J22,(CJ$4),1,(Holidays!$A$1:$A$248)),0)+IF(AND($J22&lt;CI$4,$K22&lt;CJ$4,$K22&gt;CI$4),NETWORKDAYS.INTL(CI$4+1,$K22,1,(Holidays!$A$1:$A$248)),0)+IF(AND($J22&lt;=CI$4,$K22&gt;=CJ$4,$K22&gt;CI$4),NETWORKDAYS.INTL(CI$4+1,(CJ$4),1,(Holidays!$A$1:$A$248)),0))*$M22,"")</f>
        <v>0</v>
      </c>
      <c r="CK22" s="321">
        <f ca="1">IFERROR((IF(AND($J22&gt;CJ$4,$J22&lt;=CK$4,$K22&lt;=CK$4),NETWORKDAYS.INTL($J22,$K22,1,(Holidays!$A$1:$A$248)),0)+IF(AND($J22&gt;CJ$4,$J22&lt;=CK$4,$K22&gt;CK$4),NETWORKDAYS.INTL($J22,(CK$4),1,(Holidays!$A$1:$A$248)),0)+IF(AND($J22&lt;CJ$4,$K22&lt;CK$4,$K22&gt;CJ$4),NETWORKDAYS.INTL(CJ$4+1,$K22,1,(Holidays!$A$1:$A$248)),0)+IF(AND($J22&lt;=CJ$4,$K22&gt;=CK$4,$K22&gt;CJ$4),NETWORKDAYS.INTL(CJ$4+1,(CK$4),1,(Holidays!$A$1:$A$248)),0))*$M22,"")</f>
        <v>0</v>
      </c>
      <c r="CL22" s="190">
        <f ca="1">IFERROR((IF(AND($J22&gt;CK$4,$J22&lt;=CL$4,$K22&lt;=CL$4),NETWORKDAYS.INTL($J22,$K22,1,(Holidays!$A$1:$A$248)),0)+IF(AND($J22&gt;CK$4,$J22&lt;=CL$4,$K22&gt;CL$4),NETWORKDAYS.INTL($J22,(CL$4),1,(Holidays!$A$1:$A$248)),0)+IF(AND($J22&lt;CK$4,$K22&lt;CL$4,$K22&gt;CK$4),NETWORKDAYS.INTL(CK$4+1,$K22,1,(Holidays!$A$1:$A$248)),0)+IF(AND($J22&lt;=CK$4,$K22&gt;=CL$4,$K22&gt;CK$4),NETWORKDAYS.INTL(CK$4+1,(CL$4),1,(Holidays!$A$1:$A$248)),0))*$M22,"")</f>
        <v>0</v>
      </c>
      <c r="CM22" s="192">
        <f ca="1">IFERROR((IF(AND($J22&gt;CL$4,$J22&lt;=CM$4,$K22&lt;=CM$4),NETWORKDAYS.INTL($J22,$K22,1,(Holidays!$A$1:$A$248)),0)+IF(AND($J22&gt;CL$4,$J22&lt;=CM$4,$K22&gt;CM$4),NETWORKDAYS.INTL($J22,(CM$4),1,(Holidays!$A$1:$A$248)),0)+IF(AND($J22&lt;CL$4,$K22&lt;CM$4,$K22&gt;CL$4),NETWORKDAYS.INTL(CL$4+1,$K22,1,(Holidays!$A$1:$A$248)),0)+IF(AND($J22&lt;=CL$4,$K22&gt;=CM$4,$K22&gt;CL$4),NETWORKDAYS.INTL(CL$4+1,(CM$4),1,(Holidays!$A$1:$A$248)),0))*$M22,"")</f>
        <v>0</v>
      </c>
      <c r="CN22" s="321">
        <f ca="1">IFERROR((IF(AND($J22&gt;CM$4,$J22&lt;=CN$4,$K22&lt;=CN$4),NETWORKDAYS.INTL($J22,$K22,1,(Holidays!$A$1:$A$248)),0)+IF(AND($J22&gt;CM$4,$J22&lt;=CN$4,$K22&gt;CN$4),NETWORKDAYS.INTL($J22,(CN$4),1,(Holidays!$A$1:$A$248)),0)+IF(AND($J22&lt;CM$4,$K22&lt;CN$4,$K22&gt;CM$4),NETWORKDAYS.INTL(CM$4+1,$K22,1,(Holidays!$A$1:$A$248)),0)+IF(AND($J22&lt;=CM$4,$K22&gt;=CN$4,$K22&gt;CM$4),NETWORKDAYS.INTL(CM$4+1,(CN$4),1,(Holidays!$A$1:$A$248)),0))*$M22,"")</f>
        <v>0</v>
      </c>
      <c r="CO22" s="190">
        <f ca="1">IFERROR((IF(AND($J22&gt;CN$4,$J22&lt;=CO$4,$K22&lt;=CO$4),NETWORKDAYS.INTL($J22,$K22,1,(Holidays!$A$1:$A$248)),0)+IF(AND($J22&gt;CN$4,$J22&lt;=CO$4,$K22&gt;CO$4),NETWORKDAYS.INTL($J22,(CO$4),1,(Holidays!$A$1:$A$248)),0)+IF(AND($J22&lt;CN$4,$K22&lt;CO$4,$K22&gt;CN$4),NETWORKDAYS.INTL(CN$4+1,$K22,1,(Holidays!$A$1:$A$248)),0)+IF(AND($J22&lt;=CN$4,$K22&gt;=CO$4,$K22&gt;CN$4),NETWORKDAYS.INTL(CN$4+1,(CO$4),1,(Holidays!$A$1:$A$248)),0))*$M22,"")</f>
        <v>0</v>
      </c>
      <c r="CP22" s="192">
        <f ca="1">IFERROR((IF(AND($J22&gt;CO$4,$J22&lt;=CP$4,$K22&lt;=CP$4),NETWORKDAYS.INTL($J22,$K22,1,(Holidays!$A$1:$A$248)),0)+IF(AND($J22&gt;CO$4,$J22&lt;=CP$4,$K22&gt;CP$4),NETWORKDAYS.INTL($J22,(CP$4),1,(Holidays!$A$1:$A$248)),0)+IF(AND($J22&lt;CO$4,$K22&lt;CP$4,$K22&gt;CO$4),NETWORKDAYS.INTL(CO$4+1,$K22,1,(Holidays!$A$1:$A$248)),0)+IF(AND($J22&lt;=CO$4,$K22&gt;=CP$4,$K22&gt;CO$4),NETWORKDAYS.INTL(CO$4+1,(CP$4),1,(Holidays!$A$1:$A$248)),0))*$M22,"")</f>
        <v>0</v>
      </c>
      <c r="CQ22" s="321">
        <f ca="1">IFERROR((IF(AND($J22&gt;CP$4,$J22&lt;=CQ$4,$K22&lt;=CQ$4),NETWORKDAYS.INTL($J22,$K22,1,(Holidays!$A$1:$A$248)),0)+IF(AND($J22&gt;CP$4,$J22&lt;=CQ$4,$K22&gt;CQ$4),NETWORKDAYS.INTL($J22,(CQ$4),1,(Holidays!$A$1:$A$248)),0)+IF(AND($J22&lt;CP$4,$K22&lt;CQ$4,$K22&gt;CP$4),NETWORKDAYS.INTL(CP$4+1,$K22,1,(Holidays!$A$1:$A$248)),0)+IF(AND($J22&lt;=CP$4,$K22&gt;=CQ$4,$K22&gt;CP$4),NETWORKDAYS.INTL(CP$4+1,(CQ$4),1,(Holidays!$A$1:$A$248)),0))*$M22,"")</f>
        <v>0</v>
      </c>
      <c r="CR22" s="190">
        <f ca="1">IFERROR((IF(AND($J22&gt;CQ$4,$J22&lt;=CR$4,$K22&lt;=CR$4),NETWORKDAYS.INTL($J22,$K22,1,(Holidays!$A$1:$A$248)),0)+IF(AND($J22&gt;CQ$4,$J22&lt;=CR$4,$K22&gt;CR$4),NETWORKDAYS.INTL($J22,(CR$4),1,(Holidays!$A$1:$A$248)),0)+IF(AND($J22&lt;CQ$4,$K22&lt;CR$4,$K22&gt;CQ$4),NETWORKDAYS.INTL(CQ$4+1,$K22,1,(Holidays!$A$1:$A$248)),0)+IF(AND($J22&lt;=CQ$4,$K22&gt;=CR$4,$K22&gt;CQ$4),NETWORKDAYS.INTL(CQ$4+1,(CR$4),1,(Holidays!$A$1:$A$248)),0))*$M22,"")</f>
        <v>0</v>
      </c>
      <c r="CS22" s="192">
        <f ca="1">IFERROR((IF(AND($J22&gt;CR$4,$J22&lt;=CS$4,$K22&lt;=CS$4),NETWORKDAYS.INTL($J22,$K22,1,(Holidays!$A$1:$A$248)),0)+IF(AND($J22&gt;CR$4,$J22&lt;=CS$4,$K22&gt;CS$4),NETWORKDAYS.INTL($J22,(CS$4),1,(Holidays!$A$1:$A$248)),0)+IF(AND($J22&lt;CR$4,$K22&lt;CS$4,$K22&gt;CR$4),NETWORKDAYS.INTL(CR$4+1,$K22,1,(Holidays!$A$1:$A$248)),0)+IF(AND($J22&lt;=CR$4,$K22&gt;=CS$4,$K22&gt;CR$4),NETWORKDAYS.INTL(CR$4+1,(CS$4),1,(Holidays!$A$1:$A$248)),0))*$M22,"")</f>
        <v>0</v>
      </c>
      <c r="CT22" s="321">
        <f ca="1">IFERROR((IF(AND($J22&gt;CS$4,$J22&lt;=CT$4,$K22&lt;=CT$4),NETWORKDAYS.INTL($J22,$K22,1,(Holidays!$A$1:$A$248)),0)+IF(AND($J22&gt;CS$4,$J22&lt;=CT$4,$K22&gt;CT$4),NETWORKDAYS.INTL($J22,(CT$4),1,(Holidays!$A$1:$A$248)),0)+IF(AND($J22&lt;CS$4,$K22&lt;CT$4,$K22&gt;CS$4),NETWORKDAYS.INTL(CS$4+1,$K22,1,(Holidays!$A$1:$A$248)),0)+IF(AND($J22&lt;=CS$4,$K22&gt;=CT$4,$K22&gt;CS$4),NETWORKDAYS.INTL(CS$4+1,(CT$4),1,(Holidays!$A$1:$A$248)),0))*$M22,"")</f>
        <v>0</v>
      </c>
      <c r="CU22" s="190">
        <f ca="1">IFERROR((IF(AND($J22&gt;CT$4,$J22&lt;=CU$4,$K22&lt;=CU$4),NETWORKDAYS.INTL($J22,$K22,1,(Holidays!$A$1:$A$248)),0)+IF(AND($J22&gt;CT$4,$J22&lt;=CU$4,$K22&gt;CU$4),NETWORKDAYS.INTL($J22,(CU$4),1,(Holidays!$A$1:$A$248)),0)+IF(AND($J22&lt;CT$4,$K22&lt;CU$4,$K22&gt;CT$4),NETWORKDAYS.INTL(CT$4+1,$K22,1,(Holidays!$A$1:$A$248)),0)+IF(AND($J22&lt;=CT$4,$K22&gt;=CU$4,$K22&gt;CT$4),NETWORKDAYS.INTL(CT$4+1,(CU$4),1,(Holidays!$A$1:$A$248)),0))*$M22,"")</f>
        <v>0</v>
      </c>
      <c r="CV22" s="192">
        <f ca="1">IFERROR((IF(AND($J22&gt;CU$4,$J22&lt;=CV$4,$K22&lt;=CV$4),NETWORKDAYS.INTL($J22,$K22,1,(Holidays!$A$1:$A$248)),0)+IF(AND($J22&gt;CU$4,$J22&lt;=CV$4,$K22&gt;CV$4),NETWORKDAYS.INTL($J22,(CV$4),1,(Holidays!$A$1:$A$248)),0)+IF(AND($J22&lt;CU$4,$K22&lt;CV$4,$K22&gt;CU$4),NETWORKDAYS.INTL(CU$4+1,$K22,1,(Holidays!$A$1:$A$248)),0)+IF(AND($J22&lt;=CU$4,$K22&gt;=CV$4,$K22&gt;CU$4),NETWORKDAYS.INTL(CU$4+1,(CV$4),1,(Holidays!$A$1:$A$248)),0))*$M22,"")</f>
        <v>0</v>
      </c>
      <c r="CW22" s="321">
        <f ca="1">IFERROR((IF(AND($J22&gt;CV$4,$J22&lt;=CW$4,$K22&lt;=CW$4),NETWORKDAYS.INTL($J22,$K22,1,(Holidays!$A$1:$A$248)),0)+IF(AND($J22&gt;CV$4,$J22&lt;=CW$4,$K22&gt;CW$4),NETWORKDAYS.INTL($J22,(CW$4),1,(Holidays!$A$1:$A$248)),0)+IF(AND($J22&lt;CV$4,$K22&lt;CW$4,$K22&gt;CV$4),NETWORKDAYS.INTL(CV$4+1,$K22,1,(Holidays!$A$1:$A$248)),0)+IF(AND($J22&lt;=CV$4,$K22&gt;=CW$4,$K22&gt;CV$4),NETWORKDAYS.INTL(CV$4+1,(CW$4),1,(Holidays!$A$1:$A$248)),0))*$M22,"")</f>
        <v>0</v>
      </c>
      <c r="CX22" s="324">
        <f ca="1">IFERROR((IF(AND($J22&gt;CW$4,$J22&lt;=CX$4,$K22&lt;=CX$4),NETWORKDAYS.INTL($J22,$K22,1,(Holidays!$A$1:$A$248)),0)+IF(AND($J22&gt;CW$4,$J22&lt;=CX$4,$K22&gt;CX$4),NETWORKDAYS.INTL($J22,(CX$4),1,(Holidays!$A$1:$A$248)),0)+IF(AND($J22&lt;CW$4,$K22&lt;CX$4,$K22&gt;CW$4),NETWORKDAYS.INTL(CW$4+1,$K22,1,(Holidays!$A$1:$A$248)),0)+IF(AND($J22&lt;=CW$4,$K22&gt;=CX$4,$K22&gt;CW$4),NETWORKDAYS.INTL(CW$4+1,(CX$4),1,(Holidays!$A$1:$A$248)),0))*$M22,"")</f>
        <v>0</v>
      </c>
    </row>
    <row r="23" spans="2:102" ht="15" customHeight="1" outlineLevel="1">
      <c r="B23" s="59" t="str">
        <f t="array" ref="B23">IFERROR(INDEX('A-2_MH Distribution'!$B$1:$B$15014,SMALL(IF('A-2_MH Distribution'!$L$8:$L$63&lt;&gt;0,ROW('A-2_MH Distribution'!$B$8:$B$63)),ROW(A17)),1),"")</f>
        <v>A.17</v>
      </c>
      <c r="C23" s="458" t="str">
        <f ca="1">IFERROR(VLOOKUP(B23,OFFSET('A-1_MH Estimation'!$B$7,0,0,MATCH("Subtotal LOE",'A-1_MH Estimation'!B:B,0)-7,2),2,0),"")</f>
        <v>Route Part Notes Input</v>
      </c>
      <c r="D23" s="466">
        <f ca="1">IFERROR(VLOOKUP(B23,OFFSET('A-1_MH Estimation'!$B$7,0,0,MATCH("Subtotal LOE",'A-1_MH Estimation'!B:B,0)-7,4),4,0),"")</f>
        <v>1</v>
      </c>
      <c r="E23" s="466" t="str">
        <f ca="1">IFERROR(VLOOKUP(B23,OFFSET('A-1_MH Estimation'!$B$7,0,0,MATCH("Subtotal LOE",'A-1_MH Estimation'!B:B,0)-7,3),3,0),"")</f>
        <v>template</v>
      </c>
      <c r="F23" s="462">
        <f>IFERROR(VLOOKUP($B23,'A-2_MH Distribution'!$B$6:$O$16314,3,0)*VLOOKUP($B23,'A-2_MH Distribution'!$B$6:$O$16314,VLOOKUP(G23,SoftwareList,6,0),0)*IFERROR((--(VLOOKUP($B23,'A-2_MH Distribution'!$B$6:$O$16314,VLOOKUP(G23,SoftwareList,8,0),0)=0)+VLOOKUP($B23,'A-2_MH Distribution'!$B$6:$O$16314,VLOOKUP(G23,SoftwareList,8,0),0)),1),0)</f>
        <v>15.25</v>
      </c>
      <c r="G23" s="403" t="str">
        <f t="shared" si="57"/>
        <v>PDMS/E3D</v>
      </c>
      <c r="H23" s="454"/>
      <c r="I23" s="455"/>
      <c r="J23" s="351">
        <f ca="1">IFERROR(INDEX(Activities,MATCH($B23,'A-2_MH Distribution'!B:B,0),MATCH("Start Date",'A-2_MH Distribution'!$A$4:S$4,0))+H23,0)</f>
        <v>44522</v>
      </c>
      <c r="K23" s="352">
        <f ca="1">IFERROR(INDEX(Activities,MATCH($B23,'A-2_MH Distribution'!B:B,0),MATCH("Finish Date",'A-2_MH Distribution'!$A$4:S$4,0))+I23,0)</f>
        <v>44526</v>
      </c>
      <c r="L23" s="170">
        <f ca="1">NETWORKDAYS.INTL(J23,K23,1,Holidays!$A$1:$A$248)</f>
        <v>5</v>
      </c>
      <c r="M23" s="62">
        <f t="shared" ca="1" si="56"/>
        <v>3.05</v>
      </c>
      <c r="O23" s="253">
        <f ca="1">SUM($P23:CX23)</f>
        <v>15.25</v>
      </c>
      <c r="P23" s="320"/>
      <c r="Q23" s="321">
        <f ca="1">IFERROR((IF(AND($J23&gt;P$4,$J23&lt;=Q$4,$K23&lt;=Q$4),NETWORKDAYS.INTL($J23,$K23,1,(Holidays!$A$1:$A$248)),0)+IF(AND($J23&gt;P$4,$J23&lt;=Q$4,$K23&gt;Q$4),NETWORKDAYS.INTL($J23,(Q$4),1,(Holidays!$A$1:$A$248)),0)+IF(AND($J23&lt;P$4,$K23&lt;Q$4,$K23&gt;P$4),NETWORKDAYS.INTL(P$4+1,$K23,1,(Holidays!$A$1:$A$248)),0)+IF(AND($J23&lt;=P$4,$K23&gt;=Q$4,$K23&gt;P$4),NETWORKDAYS.INTL(P$4+1,(Q$4),1,(Holidays!$A$1:$A$248)),0))*$M23,"")</f>
        <v>0</v>
      </c>
      <c r="R23" s="190">
        <f ca="1">IFERROR((IF(AND($J23&gt;Q$4,$J23&lt;=R$4,$K23&lt;=R$4),NETWORKDAYS.INTL($J23,$K23,1,(Holidays!$A$1:$A$248)),0)+IF(AND($J23&gt;Q$4,$J23&lt;=R$4,$K23&gt;R$4),NETWORKDAYS.INTL($J23,(R$4),1,(Holidays!$A$1:$A$248)),0)+IF(AND($J23&lt;Q$4,$K23&lt;R$4,$K23&gt;Q$4),NETWORKDAYS.INTL(Q$4+1,$K23,1,(Holidays!$A$1:$A$248)),0)+IF(AND($J23&lt;=Q$4,$K23&gt;=R$4,$K23&gt;Q$4),NETWORKDAYS.INTL(Q$4+1,(R$4),1,(Holidays!$A$1:$A$248)),0))*$M23,"")</f>
        <v>0</v>
      </c>
      <c r="S23" s="192">
        <f ca="1">IFERROR((IF(AND($J23&gt;R$4,$J23&lt;=S$4,$K23&lt;=S$4),NETWORKDAYS.INTL($J23,$K23,1,(Holidays!$A$1:$A$248)),0)+IF(AND($J23&gt;R$4,$J23&lt;=S$4,$K23&gt;S$4),NETWORKDAYS.INTL($J23,(S$4),1,(Holidays!$A$1:$A$248)),0)+IF(AND($J23&lt;R$4,$K23&lt;S$4,$K23&gt;R$4),NETWORKDAYS.INTL(R$4+1,$K23,1,(Holidays!$A$1:$A$248)),0)+IF(AND($J23&lt;=R$4,$K23&gt;=S$4,$K23&gt;R$4),NETWORKDAYS.INTL(R$4+1,(S$4),1,(Holidays!$A$1:$A$248)),0))*$M23,"")</f>
        <v>0</v>
      </c>
      <c r="T23" s="321">
        <f ca="1">IFERROR((IF(AND($J23&gt;S$4,$J23&lt;=T$4,$K23&lt;=T$4),NETWORKDAYS.INTL($J23,$K23,1,(Holidays!$A$1:$A$248)),0)+IF(AND($J23&gt;S$4,$J23&lt;=T$4,$K23&gt;T$4),NETWORKDAYS.INTL($J23,(T$4),1,(Holidays!$A$1:$A$248)),0)+IF(AND($J23&lt;S$4,$K23&lt;T$4,$K23&gt;S$4),NETWORKDAYS.INTL(S$4+1,$K23,1,(Holidays!$A$1:$A$248)),0)+IF(AND($J23&lt;=S$4,$K23&gt;=T$4,$K23&gt;S$4),NETWORKDAYS.INTL(S$4+1,(T$4),1,(Holidays!$A$1:$A$248)),0))*$M23,"")</f>
        <v>0</v>
      </c>
      <c r="U23" s="190">
        <f ca="1">IFERROR((IF(AND($J23&gt;T$4,$J23&lt;=U$4,$K23&lt;=U$4),NETWORKDAYS.INTL($J23,$K23,1,(Holidays!$A$1:$A$248)),0)+IF(AND($J23&gt;T$4,$J23&lt;=U$4,$K23&gt;U$4),NETWORKDAYS.INTL($J23,(U$4),1,(Holidays!$A$1:$A$248)),0)+IF(AND($J23&lt;T$4,$K23&lt;U$4,$K23&gt;T$4),NETWORKDAYS.INTL(T$4+1,$K23,1,(Holidays!$A$1:$A$248)),0)+IF(AND($J23&lt;=T$4,$K23&gt;=U$4,$K23&gt;T$4),NETWORKDAYS.INTL(T$4+1,(U$4),1,(Holidays!$A$1:$A$248)),0))*$M23,"")</f>
        <v>0</v>
      </c>
      <c r="V23" s="192">
        <f ca="1">IFERROR((IF(AND($J23&gt;U$4,$J23&lt;=V$4,$K23&lt;=V$4),NETWORKDAYS.INTL($J23,$K23,1,(Holidays!$A$1:$A$248)),0)+IF(AND($J23&gt;U$4,$J23&lt;=V$4,$K23&gt;V$4),NETWORKDAYS.INTL($J23,(V$4),1,(Holidays!$A$1:$A$248)),0)+IF(AND($J23&lt;U$4,$K23&lt;V$4,$K23&gt;U$4),NETWORKDAYS.INTL(U$4+1,$K23,1,(Holidays!$A$1:$A$248)),0)+IF(AND($J23&lt;=U$4,$K23&gt;=V$4,$K23&gt;U$4),NETWORKDAYS.INTL(U$4+1,(V$4),1,(Holidays!$A$1:$A$248)),0))*$M23,"")</f>
        <v>0</v>
      </c>
      <c r="W23" s="321">
        <f ca="1">IFERROR((IF(AND($J23&gt;V$4,$J23&lt;=W$4,$K23&lt;=W$4),NETWORKDAYS.INTL($J23,$K23,1,(Holidays!$A$1:$A$248)),0)+IF(AND($J23&gt;V$4,$J23&lt;=W$4,$K23&gt;W$4),NETWORKDAYS.INTL($J23,(W$4),1,(Holidays!$A$1:$A$248)),0)+IF(AND($J23&lt;V$4,$K23&lt;W$4,$K23&gt;V$4),NETWORKDAYS.INTL(V$4+1,$K23,1,(Holidays!$A$1:$A$248)),0)+IF(AND($J23&lt;=V$4,$K23&gt;=W$4,$K23&gt;V$4),NETWORKDAYS.INTL(V$4+1,(W$4),1,(Holidays!$A$1:$A$248)),0))*$M23,"")</f>
        <v>0</v>
      </c>
      <c r="X23" s="190">
        <f ca="1">IFERROR((IF(AND($J23&gt;W$4,$J23&lt;=X$4,$K23&lt;=X$4),NETWORKDAYS.INTL($J23,$K23,1,(Holidays!$A$1:$A$248)),0)+IF(AND($J23&gt;W$4,$J23&lt;=X$4,$K23&gt;X$4),NETWORKDAYS.INTL($J23,(X$4),1,(Holidays!$A$1:$A$248)),0)+IF(AND($J23&lt;W$4,$K23&lt;X$4,$K23&gt;W$4),NETWORKDAYS.INTL(W$4+1,$K23,1,(Holidays!$A$1:$A$248)),0)+IF(AND($J23&lt;=W$4,$K23&gt;=X$4,$K23&gt;W$4),NETWORKDAYS.INTL(W$4+1,(X$4),1,(Holidays!$A$1:$A$248)),0))*$M23,"")</f>
        <v>15.25</v>
      </c>
      <c r="Y23" s="192">
        <f ca="1">IFERROR((IF(AND($J23&gt;X$4,$J23&lt;=Y$4,$K23&lt;=Y$4),NETWORKDAYS.INTL($J23,$K23,1,(Holidays!$A$1:$A$248)),0)+IF(AND($J23&gt;X$4,$J23&lt;=Y$4,$K23&gt;Y$4),NETWORKDAYS.INTL($J23,(Y$4),1,(Holidays!$A$1:$A$248)),0)+IF(AND($J23&lt;X$4,$K23&lt;Y$4,$K23&gt;X$4),NETWORKDAYS.INTL(X$4+1,$K23,1,(Holidays!$A$1:$A$248)),0)+IF(AND($J23&lt;=X$4,$K23&gt;=Y$4,$K23&gt;X$4),NETWORKDAYS.INTL(X$4+1,(Y$4),1,(Holidays!$A$1:$A$248)),0))*$M23,"")</f>
        <v>0</v>
      </c>
      <c r="Z23" s="321">
        <f ca="1">IFERROR((IF(AND($J23&gt;Y$4,$J23&lt;=Z$4,$K23&lt;=Z$4),NETWORKDAYS.INTL($J23,$K23,1,(Holidays!$A$1:$A$248)),0)+IF(AND($J23&gt;Y$4,$J23&lt;=Z$4,$K23&gt;Z$4),NETWORKDAYS.INTL($J23,(Z$4),1,(Holidays!$A$1:$A$248)),0)+IF(AND($J23&lt;Y$4,$K23&lt;Z$4,$K23&gt;Y$4),NETWORKDAYS.INTL(Y$4+1,$K23,1,(Holidays!$A$1:$A$248)),0)+IF(AND($J23&lt;=Y$4,$K23&gt;=Z$4,$K23&gt;Y$4),NETWORKDAYS.INTL(Y$4+1,(Z$4),1,(Holidays!$A$1:$A$248)),0))*$M23,"")</f>
        <v>0</v>
      </c>
      <c r="AA23" s="190">
        <f ca="1">IFERROR((IF(AND($J23&gt;Z$4,$J23&lt;=AA$4,$K23&lt;=AA$4),NETWORKDAYS.INTL($J23,$K23,1,(Holidays!$A$1:$A$248)),0)+IF(AND($J23&gt;Z$4,$J23&lt;=AA$4,$K23&gt;AA$4),NETWORKDAYS.INTL($J23,(AA$4),1,(Holidays!$A$1:$A$248)),0)+IF(AND($J23&lt;Z$4,$K23&lt;AA$4,$K23&gt;Z$4),NETWORKDAYS.INTL(Z$4+1,$K23,1,(Holidays!$A$1:$A$248)),0)+IF(AND($J23&lt;=Z$4,$K23&gt;=AA$4,$K23&gt;Z$4),NETWORKDAYS.INTL(Z$4+1,(AA$4),1,(Holidays!$A$1:$A$248)),0))*$M23,"")</f>
        <v>0</v>
      </c>
      <c r="AB23" s="192">
        <f ca="1">IFERROR((IF(AND($J23&gt;AA$4,$J23&lt;=AB$4,$K23&lt;=AB$4),NETWORKDAYS.INTL($J23,$K23,1,(Holidays!$A$1:$A$248)),0)+IF(AND($J23&gt;AA$4,$J23&lt;=AB$4,$K23&gt;AB$4),NETWORKDAYS.INTL($J23,(AB$4),1,(Holidays!$A$1:$A$248)),0)+IF(AND($J23&lt;AA$4,$K23&lt;AB$4,$K23&gt;AA$4),NETWORKDAYS.INTL(AA$4+1,$K23,1,(Holidays!$A$1:$A$248)),0)+IF(AND($J23&lt;=AA$4,$K23&gt;=AB$4,$K23&gt;AA$4),NETWORKDAYS.INTL(AA$4+1,(AB$4),1,(Holidays!$A$1:$A$248)),0))*$M23,"")</f>
        <v>0</v>
      </c>
      <c r="AC23" s="321">
        <f ca="1">IFERROR((IF(AND($J23&gt;AB$4,$J23&lt;=AC$4,$K23&lt;=AC$4),NETWORKDAYS.INTL($J23,$K23,1,(Holidays!$A$1:$A$248)),0)+IF(AND($J23&gt;AB$4,$J23&lt;=AC$4,$K23&gt;AC$4),NETWORKDAYS.INTL($J23,(AC$4),1,(Holidays!$A$1:$A$248)),0)+IF(AND($J23&lt;AB$4,$K23&lt;AC$4,$K23&gt;AB$4),NETWORKDAYS.INTL(AB$4+1,$K23,1,(Holidays!$A$1:$A$248)),0)+IF(AND($J23&lt;=AB$4,$K23&gt;=AC$4,$K23&gt;AB$4),NETWORKDAYS.INTL(AB$4+1,(AC$4),1,(Holidays!$A$1:$A$248)),0))*$M23,"")</f>
        <v>0</v>
      </c>
      <c r="AD23" s="190">
        <f ca="1">IFERROR((IF(AND($J23&gt;AC$4,$J23&lt;=AD$4,$K23&lt;=AD$4),NETWORKDAYS.INTL($J23,$K23,1,(Holidays!$A$1:$A$248)),0)+IF(AND($J23&gt;AC$4,$J23&lt;=AD$4,$K23&gt;AD$4),NETWORKDAYS.INTL($J23,(AD$4),1,(Holidays!$A$1:$A$248)),0)+IF(AND($J23&lt;AC$4,$K23&lt;AD$4,$K23&gt;AC$4),NETWORKDAYS.INTL(AC$4+1,$K23,1,(Holidays!$A$1:$A$248)),0)+IF(AND($J23&lt;=AC$4,$K23&gt;=AD$4,$K23&gt;AC$4),NETWORKDAYS.INTL(AC$4+1,(AD$4),1,(Holidays!$A$1:$A$248)),0))*$M23,"")</f>
        <v>0</v>
      </c>
      <c r="AE23" s="192">
        <f ca="1">IFERROR((IF(AND($J23&gt;AD$4,$J23&lt;=AE$4,$K23&lt;=AE$4),NETWORKDAYS.INTL($J23,$K23,1,(Holidays!$A$1:$A$248)),0)+IF(AND($J23&gt;AD$4,$J23&lt;=AE$4,$K23&gt;AE$4),NETWORKDAYS.INTL($J23,(AE$4),1,(Holidays!$A$1:$A$248)),0)+IF(AND($J23&lt;AD$4,$K23&lt;AE$4,$K23&gt;AD$4),NETWORKDAYS.INTL(AD$4+1,$K23,1,(Holidays!$A$1:$A$248)),0)+IF(AND($J23&lt;=AD$4,$K23&gt;=AE$4,$K23&gt;AD$4),NETWORKDAYS.INTL(AD$4+1,(AE$4),1,(Holidays!$A$1:$A$248)),0))*$M23,"")</f>
        <v>0</v>
      </c>
      <c r="AF23" s="321">
        <f ca="1">IFERROR((IF(AND($J23&gt;AE$4,$J23&lt;=AF$4,$K23&lt;=AF$4),NETWORKDAYS.INTL($J23,$K23,1,(Holidays!$A$1:$A$248)),0)+IF(AND($J23&gt;AE$4,$J23&lt;=AF$4,$K23&gt;AF$4),NETWORKDAYS.INTL($J23,(AF$4),1,(Holidays!$A$1:$A$248)),0)+IF(AND($J23&lt;AE$4,$K23&lt;AF$4,$K23&gt;AE$4),NETWORKDAYS.INTL(AE$4+1,$K23,1,(Holidays!$A$1:$A$248)),0)+IF(AND($J23&lt;=AE$4,$K23&gt;=AF$4,$K23&gt;AE$4),NETWORKDAYS.INTL(AE$4+1,(AF$4),1,(Holidays!$A$1:$A$248)),0))*$M23,"")</f>
        <v>0</v>
      </c>
      <c r="AG23" s="190">
        <f ca="1">IFERROR((IF(AND($J23&gt;AF$4,$J23&lt;=AG$4,$K23&lt;=AG$4),NETWORKDAYS.INTL($J23,$K23,1,(Holidays!$A$1:$A$248)),0)+IF(AND($J23&gt;AF$4,$J23&lt;=AG$4,$K23&gt;AG$4),NETWORKDAYS.INTL($J23,(AG$4),1,(Holidays!$A$1:$A$248)),0)+IF(AND($J23&lt;AF$4,$K23&lt;AG$4,$K23&gt;AF$4),NETWORKDAYS.INTL(AF$4+1,$K23,1,(Holidays!$A$1:$A$248)),0)+IF(AND($J23&lt;=AF$4,$K23&gt;=AG$4,$K23&gt;AF$4),NETWORKDAYS.INTL(AF$4+1,(AG$4),1,(Holidays!$A$1:$A$248)),0))*$M23,"")</f>
        <v>0</v>
      </c>
      <c r="AH23" s="192">
        <f ca="1">IFERROR((IF(AND($J23&gt;AG$4,$J23&lt;=AH$4,$K23&lt;=AH$4),NETWORKDAYS.INTL($J23,$K23,1,(Holidays!$A$1:$A$248)),0)+IF(AND($J23&gt;AG$4,$J23&lt;=AH$4,$K23&gt;AH$4),NETWORKDAYS.INTL($J23,(AH$4),1,(Holidays!$A$1:$A$248)),0)+IF(AND($J23&lt;AG$4,$K23&lt;AH$4,$K23&gt;AG$4),NETWORKDAYS.INTL(AG$4+1,$K23,1,(Holidays!$A$1:$A$248)),0)+IF(AND($J23&lt;=AG$4,$K23&gt;=AH$4,$K23&gt;AG$4),NETWORKDAYS.INTL(AG$4+1,(AH$4),1,(Holidays!$A$1:$A$248)),0))*$M23,"")</f>
        <v>0</v>
      </c>
      <c r="AI23" s="321">
        <f ca="1">IFERROR((IF(AND($J23&gt;AH$4,$J23&lt;=AI$4,$K23&lt;=AI$4),NETWORKDAYS.INTL($J23,$K23,1,(Holidays!$A$1:$A$248)),0)+IF(AND($J23&gt;AH$4,$J23&lt;=AI$4,$K23&gt;AI$4),NETWORKDAYS.INTL($J23,(AI$4),1,(Holidays!$A$1:$A$248)),0)+IF(AND($J23&lt;AH$4,$K23&lt;AI$4,$K23&gt;AH$4),NETWORKDAYS.INTL(AH$4+1,$K23,1,(Holidays!$A$1:$A$248)),0)+IF(AND($J23&lt;=AH$4,$K23&gt;=AI$4,$K23&gt;AH$4),NETWORKDAYS.INTL(AH$4+1,(AI$4),1,(Holidays!$A$1:$A$248)),0))*$M23,"")</f>
        <v>0</v>
      </c>
      <c r="AJ23" s="190">
        <f ca="1">IFERROR((IF(AND($J23&gt;AI$4,$J23&lt;=AJ$4,$K23&lt;=AJ$4),NETWORKDAYS.INTL($J23,$K23,1,(Holidays!$A$1:$A$248)),0)+IF(AND($J23&gt;AI$4,$J23&lt;=AJ$4,$K23&gt;AJ$4),NETWORKDAYS.INTL($J23,(AJ$4),1,(Holidays!$A$1:$A$248)),0)+IF(AND($J23&lt;AI$4,$K23&lt;AJ$4,$K23&gt;AI$4),NETWORKDAYS.INTL(AI$4+1,$K23,1,(Holidays!$A$1:$A$248)),0)+IF(AND($J23&lt;=AI$4,$K23&gt;=AJ$4,$K23&gt;AI$4),NETWORKDAYS.INTL(AI$4+1,(AJ$4),1,(Holidays!$A$1:$A$248)),0))*$M23,"")</f>
        <v>0</v>
      </c>
      <c r="AK23" s="192">
        <f ca="1">IFERROR((IF(AND($J23&gt;AJ$4,$J23&lt;=AK$4,$K23&lt;=AK$4),NETWORKDAYS.INTL($J23,$K23,1,(Holidays!$A$1:$A$248)),0)+IF(AND($J23&gt;AJ$4,$J23&lt;=AK$4,$K23&gt;AK$4),NETWORKDAYS.INTL($J23,(AK$4),1,(Holidays!$A$1:$A$248)),0)+IF(AND($J23&lt;AJ$4,$K23&lt;AK$4,$K23&gt;AJ$4),NETWORKDAYS.INTL(AJ$4+1,$K23,1,(Holidays!$A$1:$A$248)),0)+IF(AND($J23&lt;=AJ$4,$K23&gt;=AK$4,$K23&gt;AJ$4),NETWORKDAYS.INTL(AJ$4+1,(AK$4),1,(Holidays!$A$1:$A$248)),0))*$M23,"")</f>
        <v>0</v>
      </c>
      <c r="AL23" s="321">
        <f ca="1">IFERROR((IF(AND($J23&gt;AK$4,$J23&lt;=AL$4,$K23&lt;=AL$4),NETWORKDAYS.INTL($J23,$K23,1,(Holidays!$A$1:$A$248)),0)+IF(AND($J23&gt;AK$4,$J23&lt;=AL$4,$K23&gt;AL$4),NETWORKDAYS.INTL($J23,(AL$4),1,(Holidays!$A$1:$A$248)),0)+IF(AND($J23&lt;AK$4,$K23&lt;AL$4,$K23&gt;AK$4),NETWORKDAYS.INTL(AK$4+1,$K23,1,(Holidays!$A$1:$A$248)),0)+IF(AND($J23&lt;=AK$4,$K23&gt;=AL$4,$K23&gt;AK$4),NETWORKDAYS.INTL(AK$4+1,(AL$4),1,(Holidays!$A$1:$A$248)),0))*$M23,"")</f>
        <v>0</v>
      </c>
      <c r="AM23" s="190">
        <f ca="1">IFERROR((IF(AND($J23&gt;AL$4,$J23&lt;=AM$4,$K23&lt;=AM$4),NETWORKDAYS.INTL($J23,$K23,1,(Holidays!$A$1:$A$248)),0)+IF(AND($J23&gt;AL$4,$J23&lt;=AM$4,$K23&gt;AM$4),NETWORKDAYS.INTL($J23,(AM$4),1,(Holidays!$A$1:$A$248)),0)+IF(AND($J23&lt;AL$4,$K23&lt;AM$4,$K23&gt;AL$4),NETWORKDAYS.INTL(AL$4+1,$K23,1,(Holidays!$A$1:$A$248)),0)+IF(AND($J23&lt;=AL$4,$K23&gt;=AM$4,$K23&gt;AL$4),NETWORKDAYS.INTL(AL$4+1,(AM$4),1,(Holidays!$A$1:$A$248)),0))*$M23,"")</f>
        <v>0</v>
      </c>
      <c r="AN23" s="192">
        <f ca="1">IFERROR((IF(AND($J23&gt;AM$4,$J23&lt;=AN$4,$K23&lt;=AN$4),NETWORKDAYS.INTL($J23,$K23,1,(Holidays!$A$1:$A$248)),0)+IF(AND($J23&gt;AM$4,$J23&lt;=AN$4,$K23&gt;AN$4),NETWORKDAYS.INTL($J23,(AN$4),1,(Holidays!$A$1:$A$248)),0)+IF(AND($J23&lt;AM$4,$K23&lt;AN$4,$K23&gt;AM$4),NETWORKDAYS.INTL(AM$4+1,$K23,1,(Holidays!$A$1:$A$248)),0)+IF(AND($J23&lt;=AM$4,$K23&gt;=AN$4,$K23&gt;AM$4),NETWORKDAYS.INTL(AM$4+1,(AN$4),1,(Holidays!$A$1:$A$248)),0))*$M23,"")</f>
        <v>0</v>
      </c>
      <c r="AO23" s="321">
        <f ca="1">IFERROR((IF(AND($J23&gt;AN$4,$J23&lt;=AO$4,$K23&lt;=AO$4),NETWORKDAYS.INTL($J23,$K23,1,(Holidays!$A$1:$A$248)),0)+IF(AND($J23&gt;AN$4,$J23&lt;=AO$4,$K23&gt;AO$4),NETWORKDAYS.INTL($J23,(AO$4),1,(Holidays!$A$1:$A$248)),0)+IF(AND($J23&lt;AN$4,$K23&lt;AO$4,$K23&gt;AN$4),NETWORKDAYS.INTL(AN$4+1,$K23,1,(Holidays!$A$1:$A$248)),0)+IF(AND($J23&lt;=AN$4,$K23&gt;=AO$4,$K23&gt;AN$4),NETWORKDAYS.INTL(AN$4+1,(AO$4),1,(Holidays!$A$1:$A$248)),0))*$M23,"")</f>
        <v>0</v>
      </c>
      <c r="AP23" s="190">
        <f ca="1">IFERROR((IF(AND($J23&gt;AO$4,$J23&lt;=AP$4,$K23&lt;=AP$4),NETWORKDAYS.INTL($J23,$K23,1,(Holidays!$A$1:$A$248)),0)+IF(AND($J23&gt;AO$4,$J23&lt;=AP$4,$K23&gt;AP$4),NETWORKDAYS.INTL($J23,(AP$4),1,(Holidays!$A$1:$A$248)),0)+IF(AND($J23&lt;AO$4,$K23&lt;AP$4,$K23&gt;AO$4),NETWORKDAYS.INTL(AO$4+1,$K23,1,(Holidays!$A$1:$A$248)),0)+IF(AND($J23&lt;=AO$4,$K23&gt;=AP$4,$K23&gt;AO$4),NETWORKDAYS.INTL(AO$4+1,(AP$4),1,(Holidays!$A$1:$A$248)),0))*$M23,"")</f>
        <v>0</v>
      </c>
      <c r="AQ23" s="192">
        <f ca="1">IFERROR((IF(AND($J23&gt;AP$4,$J23&lt;=AQ$4,$K23&lt;=AQ$4),NETWORKDAYS.INTL($J23,$K23,1,(Holidays!$A$1:$A$248)),0)+IF(AND($J23&gt;AP$4,$J23&lt;=AQ$4,$K23&gt;AQ$4),NETWORKDAYS.INTL($J23,(AQ$4),1,(Holidays!$A$1:$A$248)),0)+IF(AND($J23&lt;AP$4,$K23&lt;AQ$4,$K23&gt;AP$4),NETWORKDAYS.INTL(AP$4+1,$K23,1,(Holidays!$A$1:$A$248)),0)+IF(AND($J23&lt;=AP$4,$K23&gt;=AQ$4,$K23&gt;AP$4),NETWORKDAYS.INTL(AP$4+1,(AQ$4),1,(Holidays!$A$1:$A$248)),0))*$M23,"")</f>
        <v>0</v>
      </c>
      <c r="AR23" s="321">
        <f ca="1">IFERROR((IF(AND($J23&gt;AQ$4,$J23&lt;=AR$4,$K23&lt;=AR$4),NETWORKDAYS.INTL($J23,$K23,1,(Holidays!$A$1:$A$248)),0)+IF(AND($J23&gt;AQ$4,$J23&lt;=AR$4,$K23&gt;AR$4),NETWORKDAYS.INTL($J23,(AR$4),1,(Holidays!$A$1:$A$248)),0)+IF(AND($J23&lt;AQ$4,$K23&lt;AR$4,$K23&gt;AQ$4),NETWORKDAYS.INTL(AQ$4+1,$K23,1,(Holidays!$A$1:$A$248)),0)+IF(AND($J23&lt;=AQ$4,$K23&gt;=AR$4,$K23&gt;AQ$4),NETWORKDAYS.INTL(AQ$4+1,(AR$4),1,(Holidays!$A$1:$A$248)),0))*$M23,"")</f>
        <v>0</v>
      </c>
      <c r="AS23" s="190">
        <f ca="1">IFERROR((IF(AND($J23&gt;AR$4,$J23&lt;=AS$4,$K23&lt;=AS$4),NETWORKDAYS.INTL($J23,$K23,1,(Holidays!$A$1:$A$248)),0)+IF(AND($J23&gt;AR$4,$J23&lt;=AS$4,$K23&gt;AS$4),NETWORKDAYS.INTL($J23,(AS$4),1,(Holidays!$A$1:$A$248)),0)+IF(AND($J23&lt;AR$4,$K23&lt;AS$4,$K23&gt;AR$4),NETWORKDAYS.INTL(AR$4+1,$K23,1,(Holidays!$A$1:$A$248)),0)+IF(AND($J23&lt;=AR$4,$K23&gt;=AS$4,$K23&gt;AR$4),NETWORKDAYS.INTL(AR$4+1,(AS$4),1,(Holidays!$A$1:$A$248)),0))*$M23,"")</f>
        <v>0</v>
      </c>
      <c r="AT23" s="192">
        <f ca="1">IFERROR((IF(AND($J23&gt;AS$4,$J23&lt;=AT$4,$K23&lt;=AT$4),NETWORKDAYS.INTL($J23,$K23,1,(Holidays!$A$1:$A$248)),0)+IF(AND($J23&gt;AS$4,$J23&lt;=AT$4,$K23&gt;AT$4),NETWORKDAYS.INTL($J23,(AT$4),1,(Holidays!$A$1:$A$248)),0)+IF(AND($J23&lt;AS$4,$K23&lt;AT$4,$K23&gt;AS$4),NETWORKDAYS.INTL(AS$4+1,$K23,1,(Holidays!$A$1:$A$248)),0)+IF(AND($J23&lt;=AS$4,$K23&gt;=AT$4,$K23&gt;AS$4),NETWORKDAYS.INTL(AS$4+1,(AT$4),1,(Holidays!$A$1:$A$248)),0))*$M23,"")</f>
        <v>0</v>
      </c>
      <c r="AU23" s="321">
        <f ca="1">IFERROR((IF(AND($J23&gt;AT$4,$J23&lt;=AU$4,$K23&lt;=AU$4),NETWORKDAYS.INTL($J23,$K23,1,(Holidays!$A$1:$A$248)),0)+IF(AND($J23&gt;AT$4,$J23&lt;=AU$4,$K23&gt;AU$4),NETWORKDAYS.INTL($J23,(AU$4),1,(Holidays!$A$1:$A$248)),0)+IF(AND($J23&lt;AT$4,$K23&lt;AU$4,$K23&gt;AT$4),NETWORKDAYS.INTL(AT$4+1,$K23,1,(Holidays!$A$1:$A$248)),0)+IF(AND($J23&lt;=AT$4,$K23&gt;=AU$4,$K23&gt;AT$4),NETWORKDAYS.INTL(AT$4+1,(AU$4),1,(Holidays!$A$1:$A$248)),0))*$M23,"")</f>
        <v>0</v>
      </c>
      <c r="AV23" s="190">
        <f ca="1">IFERROR((IF(AND($J23&gt;AU$4,$J23&lt;=AV$4,$K23&lt;=AV$4),NETWORKDAYS.INTL($J23,$K23,1,(Holidays!$A$1:$A$248)),0)+IF(AND($J23&gt;AU$4,$J23&lt;=AV$4,$K23&gt;AV$4),NETWORKDAYS.INTL($J23,(AV$4),1,(Holidays!$A$1:$A$248)),0)+IF(AND($J23&lt;AU$4,$K23&lt;AV$4,$K23&gt;AU$4),NETWORKDAYS.INTL(AU$4+1,$K23,1,(Holidays!$A$1:$A$248)),0)+IF(AND($J23&lt;=AU$4,$K23&gt;=AV$4,$K23&gt;AU$4),NETWORKDAYS.INTL(AU$4+1,(AV$4),1,(Holidays!$A$1:$A$248)),0))*$M23,"")</f>
        <v>0</v>
      </c>
      <c r="AW23" s="192">
        <f ca="1">IFERROR((IF(AND($J23&gt;AV$4,$J23&lt;=AW$4,$K23&lt;=AW$4),NETWORKDAYS.INTL($J23,$K23,1,(Holidays!$A$1:$A$248)),0)+IF(AND($J23&gt;AV$4,$J23&lt;=AW$4,$K23&gt;AW$4),NETWORKDAYS.INTL($J23,(AW$4),1,(Holidays!$A$1:$A$248)),0)+IF(AND($J23&lt;AV$4,$K23&lt;AW$4,$K23&gt;AV$4),NETWORKDAYS.INTL(AV$4+1,$K23,1,(Holidays!$A$1:$A$248)),0)+IF(AND($J23&lt;=AV$4,$K23&gt;=AW$4,$K23&gt;AV$4),NETWORKDAYS.INTL(AV$4+1,(AW$4),1,(Holidays!$A$1:$A$248)),0))*$M23,"")</f>
        <v>0</v>
      </c>
      <c r="AX23" s="321">
        <f ca="1">IFERROR((IF(AND($J23&gt;AW$4,$J23&lt;=AX$4,$K23&lt;=AX$4),NETWORKDAYS.INTL($J23,$K23,1,(Holidays!$A$1:$A$248)),0)+IF(AND($J23&gt;AW$4,$J23&lt;=AX$4,$K23&gt;AX$4),NETWORKDAYS.INTL($J23,(AX$4),1,(Holidays!$A$1:$A$248)),0)+IF(AND($J23&lt;AW$4,$K23&lt;AX$4,$K23&gt;AW$4),NETWORKDAYS.INTL(AW$4+1,$K23,1,(Holidays!$A$1:$A$248)),0)+IF(AND($J23&lt;=AW$4,$K23&gt;=AX$4,$K23&gt;AW$4),NETWORKDAYS.INTL(AW$4+1,(AX$4),1,(Holidays!$A$1:$A$248)),0))*$M23,"")</f>
        <v>0</v>
      </c>
      <c r="AY23" s="190">
        <f ca="1">IFERROR((IF(AND($J23&gt;AX$4,$J23&lt;=AY$4,$K23&lt;=AY$4),NETWORKDAYS.INTL($J23,$K23,1,(Holidays!$A$1:$A$248)),0)+IF(AND($J23&gt;AX$4,$J23&lt;=AY$4,$K23&gt;AY$4),NETWORKDAYS.INTL($J23,(AY$4),1,(Holidays!$A$1:$A$248)),0)+IF(AND($J23&lt;AX$4,$K23&lt;AY$4,$K23&gt;AX$4),NETWORKDAYS.INTL(AX$4+1,$K23,1,(Holidays!$A$1:$A$248)),0)+IF(AND($J23&lt;=AX$4,$K23&gt;=AY$4,$K23&gt;AX$4),NETWORKDAYS.INTL(AX$4+1,(AY$4),1,(Holidays!$A$1:$A$248)),0))*$M23,"")</f>
        <v>0</v>
      </c>
      <c r="AZ23" s="192">
        <f ca="1">IFERROR((IF(AND($J23&gt;AY$4,$J23&lt;=AZ$4,$K23&lt;=AZ$4),NETWORKDAYS.INTL($J23,$K23,1,(Holidays!$A$1:$A$248)),0)+IF(AND($J23&gt;AY$4,$J23&lt;=AZ$4,$K23&gt;AZ$4),NETWORKDAYS.INTL($J23,(AZ$4),1,(Holidays!$A$1:$A$248)),0)+IF(AND($J23&lt;AY$4,$K23&lt;AZ$4,$K23&gt;AY$4),NETWORKDAYS.INTL(AY$4+1,$K23,1,(Holidays!$A$1:$A$248)),0)+IF(AND($J23&lt;=AY$4,$K23&gt;=AZ$4,$K23&gt;AY$4),NETWORKDAYS.INTL(AY$4+1,(AZ$4),1,(Holidays!$A$1:$A$248)),0))*$M23,"")</f>
        <v>0</v>
      </c>
      <c r="BA23" s="321">
        <f ca="1">IFERROR((IF(AND($J23&gt;AZ$4,$J23&lt;=BA$4,$K23&lt;=BA$4),NETWORKDAYS.INTL($J23,$K23,1,(Holidays!$A$1:$A$248)),0)+IF(AND($J23&gt;AZ$4,$J23&lt;=BA$4,$K23&gt;BA$4),NETWORKDAYS.INTL($J23,(BA$4),1,(Holidays!$A$1:$A$248)),0)+IF(AND($J23&lt;AZ$4,$K23&lt;BA$4,$K23&gt;AZ$4),NETWORKDAYS.INTL(AZ$4+1,$K23,1,(Holidays!$A$1:$A$248)),0)+IF(AND($J23&lt;=AZ$4,$K23&gt;=BA$4,$K23&gt;AZ$4),NETWORKDAYS.INTL(AZ$4+1,(BA$4),1,(Holidays!$A$1:$A$248)),0))*$M23,"")</f>
        <v>0</v>
      </c>
      <c r="BB23" s="190">
        <f ca="1">IFERROR((IF(AND($J23&gt;BA$4,$J23&lt;=BB$4,$K23&lt;=BB$4),NETWORKDAYS.INTL($J23,$K23,1,(Holidays!$A$1:$A$248)),0)+IF(AND($J23&gt;BA$4,$J23&lt;=BB$4,$K23&gt;BB$4),NETWORKDAYS.INTL($J23,(BB$4),1,(Holidays!$A$1:$A$248)),0)+IF(AND($J23&lt;BA$4,$K23&lt;BB$4,$K23&gt;BA$4),NETWORKDAYS.INTL(BA$4+1,$K23,1,(Holidays!$A$1:$A$248)),0)+IF(AND($J23&lt;=BA$4,$K23&gt;=BB$4,$K23&gt;BA$4),NETWORKDAYS.INTL(BA$4+1,(BB$4),1,(Holidays!$A$1:$A$248)),0))*$M23,"")</f>
        <v>0</v>
      </c>
      <c r="BC23" s="192">
        <f ca="1">IFERROR((IF(AND($J23&gt;BB$4,$J23&lt;=BC$4,$K23&lt;=BC$4),NETWORKDAYS.INTL($J23,$K23,1,(Holidays!$A$1:$A$248)),0)+IF(AND($J23&gt;BB$4,$J23&lt;=BC$4,$K23&gt;BC$4),NETWORKDAYS.INTL($J23,(BC$4),1,(Holidays!$A$1:$A$248)),0)+IF(AND($J23&lt;BB$4,$K23&lt;BC$4,$K23&gt;BB$4),NETWORKDAYS.INTL(BB$4+1,$K23,1,(Holidays!$A$1:$A$248)),0)+IF(AND($J23&lt;=BB$4,$K23&gt;=BC$4,$K23&gt;BB$4),NETWORKDAYS.INTL(BB$4+1,(BC$4),1,(Holidays!$A$1:$A$248)),0))*$M23,"")</f>
        <v>0</v>
      </c>
      <c r="BD23" s="321">
        <f ca="1">IFERROR((IF(AND($J23&gt;BC$4,$J23&lt;=BD$4,$K23&lt;=BD$4),NETWORKDAYS.INTL($J23,$K23,1,(Holidays!$A$1:$A$248)),0)+IF(AND($J23&gt;BC$4,$J23&lt;=BD$4,$K23&gt;BD$4),NETWORKDAYS.INTL($J23,(BD$4),1,(Holidays!$A$1:$A$248)),0)+IF(AND($J23&lt;BC$4,$K23&lt;BD$4,$K23&gt;BC$4),NETWORKDAYS.INTL(BC$4+1,$K23,1,(Holidays!$A$1:$A$248)),0)+IF(AND($J23&lt;=BC$4,$K23&gt;=BD$4,$K23&gt;BC$4),NETWORKDAYS.INTL(BC$4+1,(BD$4),1,(Holidays!$A$1:$A$248)),0))*$M23,"")</f>
        <v>0</v>
      </c>
      <c r="BE23" s="190">
        <f ca="1">IFERROR((IF(AND($J23&gt;BD$4,$J23&lt;=BE$4,$K23&lt;=BE$4),NETWORKDAYS.INTL($J23,$K23,1,(Holidays!$A$1:$A$248)),0)+IF(AND($J23&gt;BD$4,$J23&lt;=BE$4,$K23&gt;BE$4),NETWORKDAYS.INTL($J23,(BE$4),1,(Holidays!$A$1:$A$248)),0)+IF(AND($J23&lt;BD$4,$K23&lt;BE$4,$K23&gt;BD$4),NETWORKDAYS.INTL(BD$4+1,$K23,1,(Holidays!$A$1:$A$248)),0)+IF(AND($J23&lt;=BD$4,$K23&gt;=BE$4,$K23&gt;BD$4),NETWORKDAYS.INTL(BD$4+1,(BE$4),1,(Holidays!$A$1:$A$248)),0))*$M23,"")</f>
        <v>0</v>
      </c>
      <c r="BF23" s="192">
        <f ca="1">IFERROR((IF(AND($J23&gt;BE$4,$J23&lt;=BF$4,$K23&lt;=BF$4),NETWORKDAYS.INTL($J23,$K23,1,(Holidays!$A$1:$A$248)),0)+IF(AND($J23&gt;BE$4,$J23&lt;=BF$4,$K23&gt;BF$4),NETWORKDAYS.INTL($J23,(BF$4),1,(Holidays!$A$1:$A$248)),0)+IF(AND($J23&lt;BE$4,$K23&lt;BF$4,$K23&gt;BE$4),NETWORKDAYS.INTL(BE$4+1,$K23,1,(Holidays!$A$1:$A$248)),0)+IF(AND($J23&lt;=BE$4,$K23&gt;=BF$4,$K23&gt;BE$4),NETWORKDAYS.INTL(BE$4+1,(BF$4),1,(Holidays!$A$1:$A$248)),0))*$M23,"")</f>
        <v>0</v>
      </c>
      <c r="BG23" s="321">
        <f ca="1">IFERROR((IF(AND($J23&gt;BF$4,$J23&lt;=BG$4,$K23&lt;=BG$4),NETWORKDAYS.INTL($J23,$K23,1,(Holidays!$A$1:$A$248)),0)+IF(AND($J23&gt;BF$4,$J23&lt;=BG$4,$K23&gt;BG$4),NETWORKDAYS.INTL($J23,(BG$4),1,(Holidays!$A$1:$A$248)),0)+IF(AND($J23&lt;BF$4,$K23&lt;BG$4,$K23&gt;BF$4),NETWORKDAYS.INTL(BF$4+1,$K23,1,(Holidays!$A$1:$A$248)),0)+IF(AND($J23&lt;=BF$4,$K23&gt;=BG$4,$K23&gt;BF$4),NETWORKDAYS.INTL(BF$4+1,(BG$4),1,(Holidays!$A$1:$A$248)),0))*$M23,"")</f>
        <v>0</v>
      </c>
      <c r="BH23" s="190">
        <f ca="1">IFERROR((IF(AND($J23&gt;BG$4,$J23&lt;=BH$4,$K23&lt;=BH$4),NETWORKDAYS.INTL($J23,$K23,1,(Holidays!$A$1:$A$248)),0)+IF(AND($J23&gt;BG$4,$J23&lt;=BH$4,$K23&gt;BH$4),NETWORKDAYS.INTL($J23,(BH$4),1,(Holidays!$A$1:$A$248)),0)+IF(AND($J23&lt;BG$4,$K23&lt;BH$4,$K23&gt;BG$4),NETWORKDAYS.INTL(BG$4+1,$K23,1,(Holidays!$A$1:$A$248)),0)+IF(AND($J23&lt;=BG$4,$K23&gt;=BH$4,$K23&gt;BG$4),NETWORKDAYS.INTL(BG$4+1,(BH$4),1,(Holidays!$A$1:$A$248)),0))*$M23,"")</f>
        <v>0</v>
      </c>
      <c r="BI23" s="192">
        <f ca="1">IFERROR((IF(AND($J23&gt;BH$4,$J23&lt;=BI$4,$K23&lt;=BI$4),NETWORKDAYS.INTL($J23,$K23,1,(Holidays!$A$1:$A$248)),0)+IF(AND($J23&gt;BH$4,$J23&lt;=BI$4,$K23&gt;BI$4),NETWORKDAYS.INTL($J23,(BI$4),1,(Holidays!$A$1:$A$248)),0)+IF(AND($J23&lt;BH$4,$K23&lt;BI$4,$K23&gt;BH$4),NETWORKDAYS.INTL(BH$4+1,$K23,1,(Holidays!$A$1:$A$248)),0)+IF(AND($J23&lt;=BH$4,$K23&gt;=BI$4,$K23&gt;BH$4),NETWORKDAYS.INTL(BH$4+1,(BI$4),1,(Holidays!$A$1:$A$248)),0))*$M23,"")</f>
        <v>0</v>
      </c>
      <c r="BJ23" s="321">
        <f ca="1">IFERROR((IF(AND($J23&gt;BI$4,$J23&lt;=BJ$4,$K23&lt;=BJ$4),NETWORKDAYS.INTL($J23,$K23,1,(Holidays!$A$1:$A$248)),0)+IF(AND($J23&gt;BI$4,$J23&lt;=BJ$4,$K23&gt;BJ$4),NETWORKDAYS.INTL($J23,(BJ$4),1,(Holidays!$A$1:$A$248)),0)+IF(AND($J23&lt;BI$4,$K23&lt;BJ$4,$K23&gt;BI$4),NETWORKDAYS.INTL(BI$4+1,$K23,1,(Holidays!$A$1:$A$248)),0)+IF(AND($J23&lt;=BI$4,$K23&gt;=BJ$4,$K23&gt;BI$4),NETWORKDAYS.INTL(BI$4+1,(BJ$4),1,(Holidays!$A$1:$A$248)),0))*$M23,"")</f>
        <v>0</v>
      </c>
      <c r="BK23" s="190">
        <f ca="1">IFERROR((IF(AND($J23&gt;BJ$4,$J23&lt;=BK$4,$K23&lt;=BK$4),NETWORKDAYS.INTL($J23,$K23,1,(Holidays!$A$1:$A$248)),0)+IF(AND($J23&gt;BJ$4,$J23&lt;=BK$4,$K23&gt;BK$4),NETWORKDAYS.INTL($J23,(BK$4),1,(Holidays!$A$1:$A$248)),0)+IF(AND($J23&lt;BJ$4,$K23&lt;BK$4,$K23&gt;BJ$4),NETWORKDAYS.INTL(BJ$4+1,$K23,1,(Holidays!$A$1:$A$248)),0)+IF(AND($J23&lt;=BJ$4,$K23&gt;=BK$4,$K23&gt;BJ$4),NETWORKDAYS.INTL(BJ$4+1,(BK$4),1,(Holidays!$A$1:$A$248)),0))*$M23,"")</f>
        <v>0</v>
      </c>
      <c r="BL23" s="192">
        <f ca="1">IFERROR((IF(AND($J23&gt;BK$4,$J23&lt;=BL$4,$K23&lt;=BL$4),NETWORKDAYS.INTL($J23,$K23,1,(Holidays!$A$1:$A$248)),0)+IF(AND($J23&gt;BK$4,$J23&lt;=BL$4,$K23&gt;BL$4),NETWORKDAYS.INTL($J23,(BL$4),1,(Holidays!$A$1:$A$248)),0)+IF(AND($J23&lt;BK$4,$K23&lt;BL$4,$K23&gt;BK$4),NETWORKDAYS.INTL(BK$4+1,$K23,1,(Holidays!$A$1:$A$248)),0)+IF(AND($J23&lt;=BK$4,$K23&gt;=BL$4,$K23&gt;BK$4),NETWORKDAYS.INTL(BK$4+1,(BL$4),1,(Holidays!$A$1:$A$248)),0))*$M23,"")</f>
        <v>0</v>
      </c>
      <c r="BM23" s="321">
        <f ca="1">IFERROR((IF(AND($J23&gt;BL$4,$J23&lt;=BM$4,$K23&lt;=BM$4),NETWORKDAYS.INTL($J23,$K23,1,(Holidays!$A$1:$A$248)),0)+IF(AND($J23&gt;BL$4,$J23&lt;=BM$4,$K23&gt;BM$4),NETWORKDAYS.INTL($J23,(BM$4),1,(Holidays!$A$1:$A$248)),0)+IF(AND($J23&lt;BL$4,$K23&lt;BM$4,$K23&gt;BL$4),NETWORKDAYS.INTL(BL$4+1,$K23,1,(Holidays!$A$1:$A$248)),0)+IF(AND($J23&lt;=BL$4,$K23&gt;=BM$4,$K23&gt;BL$4),NETWORKDAYS.INTL(BL$4+1,(BM$4),1,(Holidays!$A$1:$A$248)),0))*$M23,"")</f>
        <v>0</v>
      </c>
      <c r="BN23" s="190">
        <f ca="1">IFERROR((IF(AND($J23&gt;BM$4,$J23&lt;=BN$4,$K23&lt;=BN$4),NETWORKDAYS.INTL($J23,$K23,1,(Holidays!$A$1:$A$248)),0)+IF(AND($J23&gt;BM$4,$J23&lt;=BN$4,$K23&gt;BN$4),NETWORKDAYS.INTL($J23,(BN$4),1,(Holidays!$A$1:$A$248)),0)+IF(AND($J23&lt;BM$4,$K23&lt;BN$4,$K23&gt;BM$4),NETWORKDAYS.INTL(BM$4+1,$K23,1,(Holidays!$A$1:$A$248)),0)+IF(AND($J23&lt;=BM$4,$K23&gt;=BN$4,$K23&gt;BM$4),NETWORKDAYS.INTL(BM$4+1,(BN$4),1,(Holidays!$A$1:$A$248)),0))*$M23,"")</f>
        <v>0</v>
      </c>
      <c r="BO23" s="192">
        <f ca="1">IFERROR((IF(AND($J23&gt;BN$4,$J23&lt;=BO$4,$K23&lt;=BO$4),NETWORKDAYS.INTL($J23,$K23,1,(Holidays!$A$1:$A$248)),0)+IF(AND($J23&gt;BN$4,$J23&lt;=BO$4,$K23&gt;BO$4),NETWORKDAYS.INTL($J23,(BO$4),1,(Holidays!$A$1:$A$248)),0)+IF(AND($J23&lt;BN$4,$K23&lt;BO$4,$K23&gt;BN$4),NETWORKDAYS.INTL(BN$4+1,$K23,1,(Holidays!$A$1:$A$248)),0)+IF(AND($J23&lt;=BN$4,$K23&gt;=BO$4,$K23&gt;BN$4),NETWORKDAYS.INTL(BN$4+1,(BO$4),1,(Holidays!$A$1:$A$248)),0))*$M23,"")</f>
        <v>0</v>
      </c>
      <c r="BP23" s="321">
        <f ca="1">IFERROR((IF(AND($J23&gt;BO$4,$J23&lt;=BP$4,$K23&lt;=BP$4),NETWORKDAYS.INTL($J23,$K23,1,(Holidays!$A$1:$A$248)),0)+IF(AND($J23&gt;BO$4,$J23&lt;=BP$4,$K23&gt;BP$4),NETWORKDAYS.INTL($J23,(BP$4),1,(Holidays!$A$1:$A$248)),0)+IF(AND($J23&lt;BO$4,$K23&lt;BP$4,$K23&gt;BO$4),NETWORKDAYS.INTL(BO$4+1,$K23,1,(Holidays!$A$1:$A$248)),0)+IF(AND($J23&lt;=BO$4,$K23&gt;=BP$4,$K23&gt;BO$4),NETWORKDAYS.INTL(BO$4+1,(BP$4),1,(Holidays!$A$1:$A$248)),0))*$M23,"")</f>
        <v>0</v>
      </c>
      <c r="BQ23" s="190">
        <f ca="1">IFERROR((IF(AND($J23&gt;BP$4,$J23&lt;=BQ$4,$K23&lt;=BQ$4),NETWORKDAYS.INTL($J23,$K23,1,(Holidays!$A$1:$A$248)),0)+IF(AND($J23&gt;BP$4,$J23&lt;=BQ$4,$K23&gt;BQ$4),NETWORKDAYS.INTL($J23,(BQ$4),1,(Holidays!$A$1:$A$248)),0)+IF(AND($J23&lt;BP$4,$K23&lt;BQ$4,$K23&gt;BP$4),NETWORKDAYS.INTL(BP$4+1,$K23,1,(Holidays!$A$1:$A$248)),0)+IF(AND($J23&lt;=BP$4,$K23&gt;=BQ$4,$K23&gt;BP$4),NETWORKDAYS.INTL(BP$4+1,(BQ$4),1,(Holidays!$A$1:$A$248)),0))*$M23,"")</f>
        <v>0</v>
      </c>
      <c r="BR23" s="192">
        <f ca="1">IFERROR((IF(AND($J23&gt;BQ$4,$J23&lt;=BR$4,$K23&lt;=BR$4),NETWORKDAYS.INTL($J23,$K23,1,(Holidays!$A$1:$A$248)),0)+IF(AND($J23&gt;BQ$4,$J23&lt;=BR$4,$K23&gt;BR$4),NETWORKDAYS.INTL($J23,(BR$4),1,(Holidays!$A$1:$A$248)),0)+IF(AND($J23&lt;BQ$4,$K23&lt;BR$4,$K23&gt;BQ$4),NETWORKDAYS.INTL(BQ$4+1,$K23,1,(Holidays!$A$1:$A$248)),0)+IF(AND($J23&lt;=BQ$4,$K23&gt;=BR$4,$K23&gt;BQ$4),NETWORKDAYS.INTL(BQ$4+1,(BR$4),1,(Holidays!$A$1:$A$248)),0))*$M23,"")</f>
        <v>0</v>
      </c>
      <c r="BS23" s="321">
        <f ca="1">IFERROR((IF(AND($J23&gt;BR$4,$J23&lt;=BS$4,$K23&lt;=BS$4),NETWORKDAYS.INTL($J23,$K23,1,(Holidays!$A$1:$A$248)),0)+IF(AND($J23&gt;BR$4,$J23&lt;=BS$4,$K23&gt;BS$4),NETWORKDAYS.INTL($J23,(BS$4),1,(Holidays!$A$1:$A$248)),0)+IF(AND($J23&lt;BR$4,$K23&lt;BS$4,$K23&gt;BR$4),NETWORKDAYS.INTL(BR$4+1,$K23,1,(Holidays!$A$1:$A$248)),0)+IF(AND($J23&lt;=BR$4,$K23&gt;=BS$4,$K23&gt;BR$4),NETWORKDAYS.INTL(BR$4+1,(BS$4),1,(Holidays!$A$1:$A$248)),0))*$M23,"")</f>
        <v>0</v>
      </c>
      <c r="BT23" s="190">
        <f ca="1">IFERROR((IF(AND($J23&gt;BS$4,$J23&lt;=BT$4,$K23&lt;=BT$4),NETWORKDAYS.INTL($J23,$K23,1,(Holidays!$A$1:$A$248)),0)+IF(AND($J23&gt;BS$4,$J23&lt;=BT$4,$K23&gt;BT$4),NETWORKDAYS.INTL($J23,(BT$4),1,(Holidays!$A$1:$A$248)),0)+IF(AND($J23&lt;BS$4,$K23&lt;BT$4,$K23&gt;BS$4),NETWORKDAYS.INTL(BS$4+1,$K23,1,(Holidays!$A$1:$A$248)),0)+IF(AND($J23&lt;=BS$4,$K23&gt;=BT$4,$K23&gt;BS$4),NETWORKDAYS.INTL(BS$4+1,(BT$4),1,(Holidays!$A$1:$A$248)),0))*$M23,"")</f>
        <v>0</v>
      </c>
      <c r="BU23" s="192">
        <f ca="1">IFERROR((IF(AND($J23&gt;BT$4,$J23&lt;=BU$4,$K23&lt;=BU$4),NETWORKDAYS.INTL($J23,$K23,1,(Holidays!$A$1:$A$248)),0)+IF(AND($J23&gt;BT$4,$J23&lt;=BU$4,$K23&gt;BU$4),NETWORKDAYS.INTL($J23,(BU$4),1,(Holidays!$A$1:$A$248)),0)+IF(AND($J23&lt;BT$4,$K23&lt;BU$4,$K23&gt;BT$4),NETWORKDAYS.INTL(BT$4+1,$K23,1,(Holidays!$A$1:$A$248)),0)+IF(AND($J23&lt;=BT$4,$K23&gt;=BU$4,$K23&gt;BT$4),NETWORKDAYS.INTL(BT$4+1,(BU$4),1,(Holidays!$A$1:$A$248)),0))*$M23,"")</f>
        <v>0</v>
      </c>
      <c r="BV23" s="321">
        <f ca="1">IFERROR((IF(AND($J23&gt;BU$4,$J23&lt;=BV$4,$K23&lt;=BV$4),NETWORKDAYS.INTL($J23,$K23,1,(Holidays!$A$1:$A$248)),0)+IF(AND($J23&gt;BU$4,$J23&lt;=BV$4,$K23&gt;BV$4),NETWORKDAYS.INTL($J23,(BV$4),1,(Holidays!$A$1:$A$248)),0)+IF(AND($J23&lt;BU$4,$K23&lt;BV$4,$K23&gt;BU$4),NETWORKDAYS.INTL(BU$4+1,$K23,1,(Holidays!$A$1:$A$248)),0)+IF(AND($J23&lt;=BU$4,$K23&gt;=BV$4,$K23&gt;BU$4),NETWORKDAYS.INTL(BU$4+1,(BV$4),1,(Holidays!$A$1:$A$248)),0))*$M23,"")</f>
        <v>0</v>
      </c>
      <c r="BW23" s="190">
        <f ca="1">IFERROR((IF(AND($J23&gt;BV$4,$J23&lt;=BW$4,$K23&lt;=BW$4),NETWORKDAYS.INTL($J23,$K23,1,(Holidays!$A$1:$A$248)),0)+IF(AND($J23&gt;BV$4,$J23&lt;=BW$4,$K23&gt;BW$4),NETWORKDAYS.INTL($J23,(BW$4),1,(Holidays!$A$1:$A$248)),0)+IF(AND($J23&lt;BV$4,$K23&lt;BW$4,$K23&gt;BV$4),NETWORKDAYS.INTL(BV$4+1,$K23,1,(Holidays!$A$1:$A$248)),0)+IF(AND($J23&lt;=BV$4,$K23&gt;=BW$4,$K23&gt;BV$4),NETWORKDAYS.INTL(BV$4+1,(BW$4),1,(Holidays!$A$1:$A$248)),0))*$M23,"")</f>
        <v>0</v>
      </c>
      <c r="BX23" s="192">
        <f ca="1">IFERROR((IF(AND($J23&gt;BW$4,$J23&lt;=BX$4,$K23&lt;=BX$4),NETWORKDAYS.INTL($J23,$K23,1,(Holidays!$A$1:$A$248)),0)+IF(AND($J23&gt;BW$4,$J23&lt;=BX$4,$K23&gt;BX$4),NETWORKDAYS.INTL($J23,(BX$4),1,(Holidays!$A$1:$A$248)),0)+IF(AND($J23&lt;BW$4,$K23&lt;BX$4,$K23&gt;BW$4),NETWORKDAYS.INTL(BW$4+1,$K23,1,(Holidays!$A$1:$A$248)),0)+IF(AND($J23&lt;=BW$4,$K23&gt;=BX$4,$K23&gt;BW$4),NETWORKDAYS.INTL(BW$4+1,(BX$4),1,(Holidays!$A$1:$A$248)),0))*$M23,"")</f>
        <v>0</v>
      </c>
      <c r="BY23" s="321">
        <f ca="1">IFERROR((IF(AND($J23&gt;BX$4,$J23&lt;=BY$4,$K23&lt;=BY$4),NETWORKDAYS.INTL($J23,$K23,1,(Holidays!$A$1:$A$248)),0)+IF(AND($J23&gt;BX$4,$J23&lt;=BY$4,$K23&gt;BY$4),NETWORKDAYS.INTL($J23,(BY$4),1,(Holidays!$A$1:$A$248)),0)+IF(AND($J23&lt;BX$4,$K23&lt;BY$4,$K23&gt;BX$4),NETWORKDAYS.INTL(BX$4+1,$K23,1,(Holidays!$A$1:$A$248)),0)+IF(AND($J23&lt;=BX$4,$K23&gt;=BY$4,$K23&gt;BX$4),NETWORKDAYS.INTL(BX$4+1,(BY$4),1,(Holidays!$A$1:$A$248)),0))*$M23,"")</f>
        <v>0</v>
      </c>
      <c r="BZ23" s="190">
        <f ca="1">IFERROR((IF(AND($J23&gt;BY$4,$J23&lt;=BZ$4,$K23&lt;=BZ$4),NETWORKDAYS.INTL($J23,$K23,1,(Holidays!$A$1:$A$248)),0)+IF(AND($J23&gt;BY$4,$J23&lt;=BZ$4,$K23&gt;BZ$4),NETWORKDAYS.INTL($J23,(BZ$4),1,(Holidays!$A$1:$A$248)),0)+IF(AND($J23&lt;BY$4,$K23&lt;BZ$4,$K23&gt;BY$4),NETWORKDAYS.INTL(BY$4+1,$K23,1,(Holidays!$A$1:$A$248)),0)+IF(AND($J23&lt;=BY$4,$K23&gt;=BZ$4,$K23&gt;BY$4),NETWORKDAYS.INTL(BY$4+1,(BZ$4),1,(Holidays!$A$1:$A$248)),0))*$M23,"")</f>
        <v>0</v>
      </c>
      <c r="CA23" s="192">
        <f ca="1">IFERROR((IF(AND($J23&gt;BZ$4,$J23&lt;=CA$4,$K23&lt;=CA$4),NETWORKDAYS.INTL($J23,$K23,1,(Holidays!$A$1:$A$248)),0)+IF(AND($J23&gt;BZ$4,$J23&lt;=CA$4,$K23&gt;CA$4),NETWORKDAYS.INTL($J23,(CA$4),1,(Holidays!$A$1:$A$248)),0)+IF(AND($J23&lt;BZ$4,$K23&lt;CA$4,$K23&gt;BZ$4),NETWORKDAYS.INTL(BZ$4+1,$K23,1,(Holidays!$A$1:$A$248)),0)+IF(AND($J23&lt;=BZ$4,$K23&gt;=CA$4,$K23&gt;BZ$4),NETWORKDAYS.INTL(BZ$4+1,(CA$4),1,(Holidays!$A$1:$A$248)),0))*$M23,"")</f>
        <v>0</v>
      </c>
      <c r="CB23" s="321">
        <f ca="1">IFERROR((IF(AND($J23&gt;CA$4,$J23&lt;=CB$4,$K23&lt;=CB$4),NETWORKDAYS.INTL($J23,$K23,1,(Holidays!$A$1:$A$248)),0)+IF(AND($J23&gt;CA$4,$J23&lt;=CB$4,$K23&gt;CB$4),NETWORKDAYS.INTL($J23,(CB$4),1,(Holidays!$A$1:$A$248)),0)+IF(AND($J23&lt;CA$4,$K23&lt;CB$4,$K23&gt;CA$4),NETWORKDAYS.INTL(CA$4+1,$K23,1,(Holidays!$A$1:$A$248)),0)+IF(AND($J23&lt;=CA$4,$K23&gt;=CB$4,$K23&gt;CA$4),NETWORKDAYS.INTL(CA$4+1,(CB$4),1,(Holidays!$A$1:$A$248)),0))*$M23,"")</f>
        <v>0</v>
      </c>
      <c r="CC23" s="190">
        <f ca="1">IFERROR((IF(AND($J23&gt;CB$4,$J23&lt;=CC$4,$K23&lt;=CC$4),NETWORKDAYS.INTL($J23,$K23,1,(Holidays!$A$1:$A$248)),0)+IF(AND($J23&gt;CB$4,$J23&lt;=CC$4,$K23&gt;CC$4),NETWORKDAYS.INTL($J23,(CC$4),1,(Holidays!$A$1:$A$248)),0)+IF(AND($J23&lt;CB$4,$K23&lt;CC$4,$K23&gt;CB$4),NETWORKDAYS.INTL(CB$4+1,$K23,1,(Holidays!$A$1:$A$248)),0)+IF(AND($J23&lt;=CB$4,$K23&gt;=CC$4,$K23&gt;CB$4),NETWORKDAYS.INTL(CB$4+1,(CC$4),1,(Holidays!$A$1:$A$248)),0))*$M23,"")</f>
        <v>0</v>
      </c>
      <c r="CD23" s="192">
        <f ca="1">IFERROR((IF(AND($J23&gt;CC$4,$J23&lt;=CD$4,$K23&lt;=CD$4),NETWORKDAYS.INTL($J23,$K23,1,(Holidays!$A$1:$A$248)),0)+IF(AND($J23&gt;CC$4,$J23&lt;=CD$4,$K23&gt;CD$4),NETWORKDAYS.INTL($J23,(CD$4),1,(Holidays!$A$1:$A$248)),0)+IF(AND($J23&lt;CC$4,$K23&lt;CD$4,$K23&gt;CC$4),NETWORKDAYS.INTL(CC$4+1,$K23,1,(Holidays!$A$1:$A$248)),0)+IF(AND($J23&lt;=CC$4,$K23&gt;=CD$4,$K23&gt;CC$4),NETWORKDAYS.INTL(CC$4+1,(CD$4),1,(Holidays!$A$1:$A$248)),0))*$M23,"")</f>
        <v>0</v>
      </c>
      <c r="CE23" s="321">
        <f ca="1">IFERROR((IF(AND($J23&gt;CD$4,$J23&lt;=CE$4,$K23&lt;=CE$4),NETWORKDAYS.INTL($J23,$K23,1,(Holidays!$A$1:$A$248)),0)+IF(AND($J23&gt;CD$4,$J23&lt;=CE$4,$K23&gt;CE$4),NETWORKDAYS.INTL($J23,(CE$4),1,(Holidays!$A$1:$A$248)),0)+IF(AND($J23&lt;CD$4,$K23&lt;CE$4,$K23&gt;CD$4),NETWORKDAYS.INTL(CD$4+1,$K23,1,(Holidays!$A$1:$A$248)),0)+IF(AND($J23&lt;=CD$4,$K23&gt;=CE$4,$K23&gt;CD$4),NETWORKDAYS.INTL(CD$4+1,(CE$4),1,(Holidays!$A$1:$A$248)),0))*$M23,"")</f>
        <v>0</v>
      </c>
      <c r="CF23" s="190">
        <f ca="1">IFERROR((IF(AND($J23&gt;CE$4,$J23&lt;=CF$4,$K23&lt;=CF$4),NETWORKDAYS.INTL($J23,$K23,1,(Holidays!$A$1:$A$248)),0)+IF(AND($J23&gt;CE$4,$J23&lt;=CF$4,$K23&gt;CF$4),NETWORKDAYS.INTL($J23,(CF$4),1,(Holidays!$A$1:$A$248)),0)+IF(AND($J23&lt;CE$4,$K23&lt;CF$4,$K23&gt;CE$4),NETWORKDAYS.INTL(CE$4+1,$K23,1,(Holidays!$A$1:$A$248)),0)+IF(AND($J23&lt;=CE$4,$K23&gt;=CF$4,$K23&gt;CE$4),NETWORKDAYS.INTL(CE$4+1,(CF$4),1,(Holidays!$A$1:$A$248)),0))*$M23,"")</f>
        <v>0</v>
      </c>
      <c r="CG23" s="192">
        <f ca="1">IFERROR((IF(AND($J23&gt;CF$4,$J23&lt;=CG$4,$K23&lt;=CG$4),NETWORKDAYS.INTL($J23,$K23,1,(Holidays!$A$1:$A$248)),0)+IF(AND($J23&gt;CF$4,$J23&lt;=CG$4,$K23&gt;CG$4),NETWORKDAYS.INTL($J23,(CG$4),1,(Holidays!$A$1:$A$248)),0)+IF(AND($J23&lt;CF$4,$K23&lt;CG$4,$K23&gt;CF$4),NETWORKDAYS.INTL(CF$4+1,$K23,1,(Holidays!$A$1:$A$248)),0)+IF(AND($J23&lt;=CF$4,$K23&gt;=CG$4,$K23&gt;CF$4),NETWORKDAYS.INTL(CF$4+1,(CG$4),1,(Holidays!$A$1:$A$248)),0))*$M23,"")</f>
        <v>0</v>
      </c>
      <c r="CH23" s="321">
        <f ca="1">IFERROR((IF(AND($J23&gt;CG$4,$J23&lt;=CH$4,$K23&lt;=CH$4),NETWORKDAYS.INTL($J23,$K23,1,(Holidays!$A$1:$A$248)),0)+IF(AND($J23&gt;CG$4,$J23&lt;=CH$4,$K23&gt;CH$4),NETWORKDAYS.INTL($J23,(CH$4),1,(Holidays!$A$1:$A$248)),0)+IF(AND($J23&lt;CG$4,$K23&lt;CH$4,$K23&gt;CG$4),NETWORKDAYS.INTL(CG$4+1,$K23,1,(Holidays!$A$1:$A$248)),0)+IF(AND($J23&lt;=CG$4,$K23&gt;=CH$4,$K23&gt;CG$4),NETWORKDAYS.INTL(CG$4+1,(CH$4),1,(Holidays!$A$1:$A$248)),0))*$M23,"")</f>
        <v>0</v>
      </c>
      <c r="CI23" s="190">
        <f ca="1">IFERROR((IF(AND($J23&gt;CH$4,$J23&lt;=CI$4,$K23&lt;=CI$4),NETWORKDAYS.INTL($J23,$K23,1,(Holidays!$A$1:$A$248)),0)+IF(AND($J23&gt;CH$4,$J23&lt;=CI$4,$K23&gt;CI$4),NETWORKDAYS.INTL($J23,(CI$4),1,(Holidays!$A$1:$A$248)),0)+IF(AND($J23&lt;CH$4,$K23&lt;CI$4,$K23&gt;CH$4),NETWORKDAYS.INTL(CH$4+1,$K23,1,(Holidays!$A$1:$A$248)),0)+IF(AND($J23&lt;=CH$4,$K23&gt;=CI$4,$K23&gt;CH$4),NETWORKDAYS.INTL(CH$4+1,(CI$4),1,(Holidays!$A$1:$A$248)),0))*$M23,"")</f>
        <v>0</v>
      </c>
      <c r="CJ23" s="192">
        <f ca="1">IFERROR((IF(AND($J23&gt;CI$4,$J23&lt;=CJ$4,$K23&lt;=CJ$4),NETWORKDAYS.INTL($J23,$K23,1,(Holidays!$A$1:$A$248)),0)+IF(AND($J23&gt;CI$4,$J23&lt;=CJ$4,$K23&gt;CJ$4),NETWORKDAYS.INTL($J23,(CJ$4),1,(Holidays!$A$1:$A$248)),0)+IF(AND($J23&lt;CI$4,$K23&lt;CJ$4,$K23&gt;CI$4),NETWORKDAYS.INTL(CI$4+1,$K23,1,(Holidays!$A$1:$A$248)),0)+IF(AND($J23&lt;=CI$4,$K23&gt;=CJ$4,$K23&gt;CI$4),NETWORKDAYS.INTL(CI$4+1,(CJ$4),1,(Holidays!$A$1:$A$248)),0))*$M23,"")</f>
        <v>0</v>
      </c>
      <c r="CK23" s="321">
        <f ca="1">IFERROR((IF(AND($J23&gt;CJ$4,$J23&lt;=CK$4,$K23&lt;=CK$4),NETWORKDAYS.INTL($J23,$K23,1,(Holidays!$A$1:$A$248)),0)+IF(AND($J23&gt;CJ$4,$J23&lt;=CK$4,$K23&gt;CK$4),NETWORKDAYS.INTL($J23,(CK$4),1,(Holidays!$A$1:$A$248)),0)+IF(AND($J23&lt;CJ$4,$K23&lt;CK$4,$K23&gt;CJ$4),NETWORKDAYS.INTL(CJ$4+1,$K23,1,(Holidays!$A$1:$A$248)),0)+IF(AND($J23&lt;=CJ$4,$K23&gt;=CK$4,$K23&gt;CJ$4),NETWORKDAYS.INTL(CJ$4+1,(CK$4),1,(Holidays!$A$1:$A$248)),0))*$M23,"")</f>
        <v>0</v>
      </c>
      <c r="CL23" s="190">
        <f ca="1">IFERROR((IF(AND($J23&gt;CK$4,$J23&lt;=CL$4,$K23&lt;=CL$4),NETWORKDAYS.INTL($J23,$K23,1,(Holidays!$A$1:$A$248)),0)+IF(AND($J23&gt;CK$4,$J23&lt;=CL$4,$K23&gt;CL$4),NETWORKDAYS.INTL($J23,(CL$4),1,(Holidays!$A$1:$A$248)),0)+IF(AND($J23&lt;CK$4,$K23&lt;CL$4,$K23&gt;CK$4),NETWORKDAYS.INTL(CK$4+1,$K23,1,(Holidays!$A$1:$A$248)),0)+IF(AND($J23&lt;=CK$4,$K23&gt;=CL$4,$K23&gt;CK$4),NETWORKDAYS.INTL(CK$4+1,(CL$4),1,(Holidays!$A$1:$A$248)),0))*$M23,"")</f>
        <v>0</v>
      </c>
      <c r="CM23" s="192">
        <f ca="1">IFERROR((IF(AND($J23&gt;CL$4,$J23&lt;=CM$4,$K23&lt;=CM$4),NETWORKDAYS.INTL($J23,$K23,1,(Holidays!$A$1:$A$248)),0)+IF(AND($J23&gt;CL$4,$J23&lt;=CM$4,$K23&gt;CM$4),NETWORKDAYS.INTL($J23,(CM$4),1,(Holidays!$A$1:$A$248)),0)+IF(AND($J23&lt;CL$4,$K23&lt;CM$4,$K23&gt;CL$4),NETWORKDAYS.INTL(CL$4+1,$K23,1,(Holidays!$A$1:$A$248)),0)+IF(AND($J23&lt;=CL$4,$K23&gt;=CM$4,$K23&gt;CL$4),NETWORKDAYS.INTL(CL$4+1,(CM$4),1,(Holidays!$A$1:$A$248)),0))*$M23,"")</f>
        <v>0</v>
      </c>
      <c r="CN23" s="321">
        <f ca="1">IFERROR((IF(AND($J23&gt;CM$4,$J23&lt;=CN$4,$K23&lt;=CN$4),NETWORKDAYS.INTL($J23,$K23,1,(Holidays!$A$1:$A$248)),0)+IF(AND($J23&gt;CM$4,$J23&lt;=CN$4,$K23&gt;CN$4),NETWORKDAYS.INTL($J23,(CN$4),1,(Holidays!$A$1:$A$248)),0)+IF(AND($J23&lt;CM$4,$K23&lt;CN$4,$K23&gt;CM$4),NETWORKDAYS.INTL(CM$4+1,$K23,1,(Holidays!$A$1:$A$248)),0)+IF(AND($J23&lt;=CM$4,$K23&gt;=CN$4,$K23&gt;CM$4),NETWORKDAYS.INTL(CM$4+1,(CN$4),1,(Holidays!$A$1:$A$248)),0))*$M23,"")</f>
        <v>0</v>
      </c>
      <c r="CO23" s="190">
        <f ca="1">IFERROR((IF(AND($J23&gt;CN$4,$J23&lt;=CO$4,$K23&lt;=CO$4),NETWORKDAYS.INTL($J23,$K23,1,(Holidays!$A$1:$A$248)),0)+IF(AND($J23&gt;CN$4,$J23&lt;=CO$4,$K23&gt;CO$4),NETWORKDAYS.INTL($J23,(CO$4),1,(Holidays!$A$1:$A$248)),0)+IF(AND($J23&lt;CN$4,$K23&lt;CO$4,$K23&gt;CN$4),NETWORKDAYS.INTL(CN$4+1,$K23,1,(Holidays!$A$1:$A$248)),0)+IF(AND($J23&lt;=CN$4,$K23&gt;=CO$4,$K23&gt;CN$4),NETWORKDAYS.INTL(CN$4+1,(CO$4),1,(Holidays!$A$1:$A$248)),0))*$M23,"")</f>
        <v>0</v>
      </c>
      <c r="CP23" s="192">
        <f ca="1">IFERROR((IF(AND($J23&gt;CO$4,$J23&lt;=CP$4,$K23&lt;=CP$4),NETWORKDAYS.INTL($J23,$K23,1,(Holidays!$A$1:$A$248)),0)+IF(AND($J23&gt;CO$4,$J23&lt;=CP$4,$K23&gt;CP$4),NETWORKDAYS.INTL($J23,(CP$4),1,(Holidays!$A$1:$A$248)),0)+IF(AND($J23&lt;CO$4,$K23&lt;CP$4,$K23&gt;CO$4),NETWORKDAYS.INTL(CO$4+1,$K23,1,(Holidays!$A$1:$A$248)),0)+IF(AND($J23&lt;=CO$4,$K23&gt;=CP$4,$K23&gt;CO$4),NETWORKDAYS.INTL(CO$4+1,(CP$4),1,(Holidays!$A$1:$A$248)),0))*$M23,"")</f>
        <v>0</v>
      </c>
      <c r="CQ23" s="321">
        <f ca="1">IFERROR((IF(AND($J23&gt;CP$4,$J23&lt;=CQ$4,$K23&lt;=CQ$4),NETWORKDAYS.INTL($J23,$K23,1,(Holidays!$A$1:$A$248)),0)+IF(AND($J23&gt;CP$4,$J23&lt;=CQ$4,$K23&gt;CQ$4),NETWORKDAYS.INTL($J23,(CQ$4),1,(Holidays!$A$1:$A$248)),0)+IF(AND($J23&lt;CP$4,$K23&lt;CQ$4,$K23&gt;CP$4),NETWORKDAYS.INTL(CP$4+1,$K23,1,(Holidays!$A$1:$A$248)),0)+IF(AND($J23&lt;=CP$4,$K23&gt;=CQ$4,$K23&gt;CP$4),NETWORKDAYS.INTL(CP$4+1,(CQ$4),1,(Holidays!$A$1:$A$248)),0))*$M23,"")</f>
        <v>0</v>
      </c>
      <c r="CR23" s="190">
        <f ca="1">IFERROR((IF(AND($J23&gt;CQ$4,$J23&lt;=CR$4,$K23&lt;=CR$4),NETWORKDAYS.INTL($J23,$K23,1,(Holidays!$A$1:$A$248)),0)+IF(AND($J23&gt;CQ$4,$J23&lt;=CR$4,$K23&gt;CR$4),NETWORKDAYS.INTL($J23,(CR$4),1,(Holidays!$A$1:$A$248)),0)+IF(AND($J23&lt;CQ$4,$K23&lt;CR$4,$K23&gt;CQ$4),NETWORKDAYS.INTL(CQ$4+1,$K23,1,(Holidays!$A$1:$A$248)),0)+IF(AND($J23&lt;=CQ$4,$K23&gt;=CR$4,$K23&gt;CQ$4),NETWORKDAYS.INTL(CQ$4+1,(CR$4),1,(Holidays!$A$1:$A$248)),0))*$M23,"")</f>
        <v>0</v>
      </c>
      <c r="CS23" s="192">
        <f ca="1">IFERROR((IF(AND($J23&gt;CR$4,$J23&lt;=CS$4,$K23&lt;=CS$4),NETWORKDAYS.INTL($J23,$K23,1,(Holidays!$A$1:$A$248)),0)+IF(AND($J23&gt;CR$4,$J23&lt;=CS$4,$K23&gt;CS$4),NETWORKDAYS.INTL($J23,(CS$4),1,(Holidays!$A$1:$A$248)),0)+IF(AND($J23&lt;CR$4,$K23&lt;CS$4,$K23&gt;CR$4),NETWORKDAYS.INTL(CR$4+1,$K23,1,(Holidays!$A$1:$A$248)),0)+IF(AND($J23&lt;=CR$4,$K23&gt;=CS$4,$K23&gt;CR$4),NETWORKDAYS.INTL(CR$4+1,(CS$4),1,(Holidays!$A$1:$A$248)),0))*$M23,"")</f>
        <v>0</v>
      </c>
      <c r="CT23" s="321">
        <f ca="1">IFERROR((IF(AND($J23&gt;CS$4,$J23&lt;=CT$4,$K23&lt;=CT$4),NETWORKDAYS.INTL($J23,$K23,1,(Holidays!$A$1:$A$248)),0)+IF(AND($J23&gt;CS$4,$J23&lt;=CT$4,$K23&gt;CT$4),NETWORKDAYS.INTL($J23,(CT$4),1,(Holidays!$A$1:$A$248)),0)+IF(AND($J23&lt;CS$4,$K23&lt;CT$4,$K23&gt;CS$4),NETWORKDAYS.INTL(CS$4+1,$K23,1,(Holidays!$A$1:$A$248)),0)+IF(AND($J23&lt;=CS$4,$K23&gt;=CT$4,$K23&gt;CS$4),NETWORKDAYS.INTL(CS$4+1,(CT$4),1,(Holidays!$A$1:$A$248)),0))*$M23,"")</f>
        <v>0</v>
      </c>
      <c r="CU23" s="190">
        <f ca="1">IFERROR((IF(AND($J23&gt;CT$4,$J23&lt;=CU$4,$K23&lt;=CU$4),NETWORKDAYS.INTL($J23,$K23,1,(Holidays!$A$1:$A$248)),0)+IF(AND($J23&gt;CT$4,$J23&lt;=CU$4,$K23&gt;CU$4),NETWORKDAYS.INTL($J23,(CU$4),1,(Holidays!$A$1:$A$248)),0)+IF(AND($J23&lt;CT$4,$K23&lt;CU$4,$K23&gt;CT$4),NETWORKDAYS.INTL(CT$4+1,$K23,1,(Holidays!$A$1:$A$248)),0)+IF(AND($J23&lt;=CT$4,$K23&gt;=CU$4,$K23&gt;CT$4),NETWORKDAYS.INTL(CT$4+1,(CU$4),1,(Holidays!$A$1:$A$248)),0))*$M23,"")</f>
        <v>0</v>
      </c>
      <c r="CV23" s="192">
        <f ca="1">IFERROR((IF(AND($J23&gt;CU$4,$J23&lt;=CV$4,$K23&lt;=CV$4),NETWORKDAYS.INTL($J23,$K23,1,(Holidays!$A$1:$A$248)),0)+IF(AND($J23&gt;CU$4,$J23&lt;=CV$4,$K23&gt;CV$4),NETWORKDAYS.INTL($J23,(CV$4),1,(Holidays!$A$1:$A$248)),0)+IF(AND($J23&lt;CU$4,$K23&lt;CV$4,$K23&gt;CU$4),NETWORKDAYS.INTL(CU$4+1,$K23,1,(Holidays!$A$1:$A$248)),0)+IF(AND($J23&lt;=CU$4,$K23&gt;=CV$4,$K23&gt;CU$4),NETWORKDAYS.INTL(CU$4+1,(CV$4),1,(Holidays!$A$1:$A$248)),0))*$M23,"")</f>
        <v>0</v>
      </c>
      <c r="CW23" s="321">
        <f ca="1">IFERROR((IF(AND($J23&gt;CV$4,$J23&lt;=CW$4,$K23&lt;=CW$4),NETWORKDAYS.INTL($J23,$K23,1,(Holidays!$A$1:$A$248)),0)+IF(AND($J23&gt;CV$4,$J23&lt;=CW$4,$K23&gt;CW$4),NETWORKDAYS.INTL($J23,(CW$4),1,(Holidays!$A$1:$A$248)),0)+IF(AND($J23&lt;CV$4,$K23&lt;CW$4,$K23&gt;CV$4),NETWORKDAYS.INTL(CV$4+1,$K23,1,(Holidays!$A$1:$A$248)),0)+IF(AND($J23&lt;=CV$4,$K23&gt;=CW$4,$K23&gt;CV$4),NETWORKDAYS.INTL(CV$4+1,(CW$4),1,(Holidays!$A$1:$A$248)),0))*$M23,"")</f>
        <v>0</v>
      </c>
      <c r="CX23" s="324">
        <f ca="1">IFERROR((IF(AND($J23&gt;CW$4,$J23&lt;=CX$4,$K23&lt;=CX$4),NETWORKDAYS.INTL($J23,$K23,1,(Holidays!$A$1:$A$248)),0)+IF(AND($J23&gt;CW$4,$J23&lt;=CX$4,$K23&gt;CX$4),NETWORKDAYS.INTL($J23,(CX$4),1,(Holidays!$A$1:$A$248)),0)+IF(AND($J23&lt;CW$4,$K23&lt;CX$4,$K23&gt;CW$4),NETWORKDAYS.INTL(CW$4+1,$K23,1,(Holidays!$A$1:$A$248)),0)+IF(AND($J23&lt;=CW$4,$K23&gt;=CX$4,$K23&gt;CW$4),NETWORKDAYS.INTL(CW$4+1,(CX$4),1,(Holidays!$A$1:$A$248)),0))*$M23,"")</f>
        <v>0</v>
      </c>
    </row>
    <row r="24" spans="2:102" ht="15" customHeight="1" outlineLevel="1">
      <c r="B24" s="59" t="str">
        <f t="array" ref="B24">IFERROR(INDEX('A-2_MH Distribution'!$B$1:$B$15014,SMALL(IF('A-2_MH Distribution'!$L$8:$L$63&lt;&gt;0,ROW('A-2_MH Distribution'!$B$8:$B$63)),ROW(A18)),1),"")</f>
        <v>A.18</v>
      </c>
      <c r="C24" s="458" t="str">
        <f ca="1">IFERROR(VLOOKUP(B24,OFFSET('A-1_MH Estimation'!$B$7,0,0,MATCH("Subtotal LOE",'A-1_MH Estimation'!B:B,0)-7,2),2,0),"")</f>
        <v>Instrument Orientation</v>
      </c>
      <c r="D24" s="466">
        <f ca="1">IFERROR(VLOOKUP(B24,OFFSET('A-1_MH Estimation'!$B$7,0,0,MATCH("Subtotal LOE",'A-1_MH Estimation'!B:B,0)-7,4),4,0),"")</f>
        <v>1</v>
      </c>
      <c r="E24" s="466" t="str">
        <f ca="1">IFERROR(VLOOKUP(B24,OFFSET('A-1_MH Estimation'!$B$7,0,0,MATCH("Subtotal LOE",'A-1_MH Estimation'!B:B,0)-7,3),3,0),"")</f>
        <v>template</v>
      </c>
      <c r="F24" s="462">
        <f>IFERROR(VLOOKUP($B24,'A-2_MH Distribution'!$B$6:$O$16314,3,0)*VLOOKUP($B24,'A-2_MH Distribution'!$B$6:$O$16314,VLOOKUP(G24,SoftwareList,6,0),0)*IFERROR((--(VLOOKUP($B24,'A-2_MH Distribution'!$B$6:$O$16314,VLOOKUP(G24,SoftwareList,8,0),0)=0)+VLOOKUP($B24,'A-2_MH Distribution'!$B$6:$O$16314,VLOOKUP(G24,SoftwareList,8,0),0)),1),0)</f>
        <v>11.25</v>
      </c>
      <c r="G24" s="403" t="str">
        <f t="shared" si="57"/>
        <v>PDMS/E3D</v>
      </c>
      <c r="H24" s="454"/>
      <c r="I24" s="455"/>
      <c r="J24" s="351">
        <f ca="1">IFERROR(INDEX(Activities,MATCH($B24,'A-2_MH Distribution'!B:B,0),MATCH("Start Date",'A-2_MH Distribution'!$A$4:S$4,0))+H24,0)</f>
        <v>44498</v>
      </c>
      <c r="K24" s="352">
        <f ca="1">IFERROR(INDEX(Activities,MATCH($B24,'A-2_MH Distribution'!B:B,0),MATCH("Finish Date",'A-2_MH Distribution'!$A$4:S$4,0))+I24,0)</f>
        <v>44502</v>
      </c>
      <c r="L24" s="170">
        <f ca="1">NETWORKDAYS.INTL(J24,K24,1,Holidays!$A$1:$A$248)</f>
        <v>2</v>
      </c>
      <c r="M24" s="62">
        <f t="shared" ca="1" si="56"/>
        <v>5.625</v>
      </c>
      <c r="O24" s="253">
        <f ca="1">SUM($P24:CX24)</f>
        <v>11.25</v>
      </c>
      <c r="P24" s="320"/>
      <c r="Q24" s="321">
        <f ca="1">IFERROR((IF(AND($J24&gt;P$4,$J24&lt;=Q$4,$K24&lt;=Q$4),NETWORKDAYS.INTL($J24,$K24,1,(Holidays!$A$1:$A$248)),0)+IF(AND($J24&gt;P$4,$J24&lt;=Q$4,$K24&gt;Q$4),NETWORKDAYS.INTL($J24,(Q$4),1,(Holidays!$A$1:$A$248)),0)+IF(AND($J24&lt;P$4,$K24&lt;Q$4,$K24&gt;P$4),NETWORKDAYS.INTL(P$4+1,$K24,1,(Holidays!$A$1:$A$248)),0)+IF(AND($J24&lt;=P$4,$K24&gt;=Q$4,$K24&gt;P$4),NETWORKDAYS.INTL(P$4+1,(Q$4),1,(Holidays!$A$1:$A$248)),0))*$M24,"")</f>
        <v>0</v>
      </c>
      <c r="R24" s="190">
        <f ca="1">IFERROR((IF(AND($J24&gt;Q$4,$J24&lt;=R$4,$K24&lt;=R$4),NETWORKDAYS.INTL($J24,$K24,1,(Holidays!$A$1:$A$248)),0)+IF(AND($J24&gt;Q$4,$J24&lt;=R$4,$K24&gt;R$4),NETWORKDAYS.INTL($J24,(R$4),1,(Holidays!$A$1:$A$248)),0)+IF(AND($J24&lt;Q$4,$K24&lt;R$4,$K24&gt;Q$4),NETWORKDAYS.INTL(Q$4+1,$K24,1,(Holidays!$A$1:$A$248)),0)+IF(AND($J24&lt;=Q$4,$K24&gt;=R$4,$K24&gt;Q$4),NETWORKDAYS.INTL(Q$4+1,(R$4),1,(Holidays!$A$1:$A$248)),0))*$M24,"")</f>
        <v>0</v>
      </c>
      <c r="S24" s="192">
        <f ca="1">IFERROR((IF(AND($J24&gt;R$4,$J24&lt;=S$4,$K24&lt;=S$4),NETWORKDAYS.INTL($J24,$K24,1,(Holidays!$A$1:$A$248)),0)+IF(AND($J24&gt;R$4,$J24&lt;=S$4,$K24&gt;S$4),NETWORKDAYS.INTL($J24,(S$4),1,(Holidays!$A$1:$A$248)),0)+IF(AND($J24&lt;R$4,$K24&lt;S$4,$K24&gt;R$4),NETWORKDAYS.INTL(R$4+1,$K24,1,(Holidays!$A$1:$A$248)),0)+IF(AND($J24&lt;=R$4,$K24&gt;=S$4,$K24&gt;R$4),NETWORKDAYS.INTL(R$4+1,(S$4),1,(Holidays!$A$1:$A$248)),0))*$M24,"")</f>
        <v>0</v>
      </c>
      <c r="T24" s="321">
        <f ca="1">IFERROR((IF(AND($J24&gt;S$4,$J24&lt;=T$4,$K24&lt;=T$4),NETWORKDAYS.INTL($J24,$K24,1,(Holidays!$A$1:$A$248)),0)+IF(AND($J24&gt;S$4,$J24&lt;=T$4,$K24&gt;T$4),NETWORKDAYS.INTL($J24,(T$4),1,(Holidays!$A$1:$A$248)),0)+IF(AND($J24&lt;S$4,$K24&lt;T$4,$K24&gt;S$4),NETWORKDAYS.INTL(S$4+1,$K24,1,(Holidays!$A$1:$A$248)),0)+IF(AND($J24&lt;=S$4,$K24&gt;=T$4,$K24&gt;S$4),NETWORKDAYS.INTL(S$4+1,(T$4),1,(Holidays!$A$1:$A$248)),0))*$M24,"")</f>
        <v>0</v>
      </c>
      <c r="U24" s="190">
        <f ca="1">IFERROR((IF(AND($J24&gt;T$4,$J24&lt;=U$4,$K24&lt;=U$4),NETWORKDAYS.INTL($J24,$K24,1,(Holidays!$A$1:$A$248)),0)+IF(AND($J24&gt;T$4,$J24&lt;=U$4,$K24&gt;U$4),NETWORKDAYS.INTL($J24,(U$4),1,(Holidays!$A$1:$A$248)),0)+IF(AND($J24&lt;T$4,$K24&lt;U$4,$K24&gt;T$4),NETWORKDAYS.INTL(T$4+1,$K24,1,(Holidays!$A$1:$A$248)),0)+IF(AND($J24&lt;=T$4,$K24&gt;=U$4,$K24&gt;T$4),NETWORKDAYS.INTL(T$4+1,(U$4),1,(Holidays!$A$1:$A$248)),0))*$M24,"")</f>
        <v>5.625</v>
      </c>
      <c r="V24" s="192">
        <f ca="1">IFERROR((IF(AND($J24&gt;U$4,$J24&lt;=V$4,$K24&lt;=V$4),NETWORKDAYS.INTL($J24,$K24,1,(Holidays!$A$1:$A$248)),0)+IF(AND($J24&gt;U$4,$J24&lt;=V$4,$K24&gt;V$4),NETWORKDAYS.INTL($J24,(V$4),1,(Holidays!$A$1:$A$248)),0)+IF(AND($J24&lt;U$4,$K24&lt;V$4,$K24&gt;U$4),NETWORKDAYS.INTL(U$4+1,$K24,1,(Holidays!$A$1:$A$248)),0)+IF(AND($J24&lt;=U$4,$K24&gt;=V$4,$K24&gt;U$4),NETWORKDAYS.INTL(U$4+1,(V$4),1,(Holidays!$A$1:$A$248)),0))*$M24,"")</f>
        <v>5.625</v>
      </c>
      <c r="W24" s="321">
        <f ca="1">IFERROR((IF(AND($J24&gt;V$4,$J24&lt;=W$4,$K24&lt;=W$4),NETWORKDAYS.INTL($J24,$K24,1,(Holidays!$A$1:$A$248)),0)+IF(AND($J24&gt;V$4,$J24&lt;=W$4,$K24&gt;W$4),NETWORKDAYS.INTL($J24,(W$4),1,(Holidays!$A$1:$A$248)),0)+IF(AND($J24&lt;V$4,$K24&lt;W$4,$K24&gt;V$4),NETWORKDAYS.INTL(V$4+1,$K24,1,(Holidays!$A$1:$A$248)),0)+IF(AND($J24&lt;=V$4,$K24&gt;=W$4,$K24&gt;V$4),NETWORKDAYS.INTL(V$4+1,(W$4),1,(Holidays!$A$1:$A$248)),0))*$M24,"")</f>
        <v>0</v>
      </c>
      <c r="X24" s="190">
        <f ca="1">IFERROR((IF(AND($J24&gt;W$4,$J24&lt;=X$4,$K24&lt;=X$4),NETWORKDAYS.INTL($J24,$K24,1,(Holidays!$A$1:$A$248)),0)+IF(AND($J24&gt;W$4,$J24&lt;=X$4,$K24&gt;X$4),NETWORKDAYS.INTL($J24,(X$4),1,(Holidays!$A$1:$A$248)),0)+IF(AND($J24&lt;W$4,$K24&lt;X$4,$K24&gt;W$4),NETWORKDAYS.INTL(W$4+1,$K24,1,(Holidays!$A$1:$A$248)),0)+IF(AND($J24&lt;=W$4,$K24&gt;=X$4,$K24&gt;W$4),NETWORKDAYS.INTL(W$4+1,(X$4),1,(Holidays!$A$1:$A$248)),0))*$M24,"")</f>
        <v>0</v>
      </c>
      <c r="Y24" s="192">
        <f ca="1">IFERROR((IF(AND($J24&gt;X$4,$J24&lt;=Y$4,$K24&lt;=Y$4),NETWORKDAYS.INTL($J24,$K24,1,(Holidays!$A$1:$A$248)),0)+IF(AND($J24&gt;X$4,$J24&lt;=Y$4,$K24&gt;Y$4),NETWORKDAYS.INTL($J24,(Y$4),1,(Holidays!$A$1:$A$248)),0)+IF(AND($J24&lt;X$4,$K24&lt;Y$4,$K24&gt;X$4),NETWORKDAYS.INTL(X$4+1,$K24,1,(Holidays!$A$1:$A$248)),0)+IF(AND($J24&lt;=X$4,$K24&gt;=Y$4,$K24&gt;X$4),NETWORKDAYS.INTL(X$4+1,(Y$4),1,(Holidays!$A$1:$A$248)),0))*$M24,"")</f>
        <v>0</v>
      </c>
      <c r="Z24" s="321">
        <f ca="1">IFERROR((IF(AND($J24&gt;Y$4,$J24&lt;=Z$4,$K24&lt;=Z$4),NETWORKDAYS.INTL($J24,$K24,1,(Holidays!$A$1:$A$248)),0)+IF(AND($J24&gt;Y$4,$J24&lt;=Z$4,$K24&gt;Z$4),NETWORKDAYS.INTL($J24,(Z$4),1,(Holidays!$A$1:$A$248)),0)+IF(AND($J24&lt;Y$4,$K24&lt;Z$4,$K24&gt;Y$4),NETWORKDAYS.INTL(Y$4+1,$K24,1,(Holidays!$A$1:$A$248)),0)+IF(AND($J24&lt;=Y$4,$K24&gt;=Z$4,$K24&gt;Y$4),NETWORKDAYS.INTL(Y$4+1,(Z$4),1,(Holidays!$A$1:$A$248)),0))*$M24,"")</f>
        <v>0</v>
      </c>
      <c r="AA24" s="190">
        <f ca="1">IFERROR((IF(AND($J24&gt;Z$4,$J24&lt;=AA$4,$K24&lt;=AA$4),NETWORKDAYS.INTL($J24,$K24,1,(Holidays!$A$1:$A$248)),0)+IF(AND($J24&gt;Z$4,$J24&lt;=AA$4,$K24&gt;AA$4),NETWORKDAYS.INTL($J24,(AA$4),1,(Holidays!$A$1:$A$248)),0)+IF(AND($J24&lt;Z$4,$K24&lt;AA$4,$K24&gt;Z$4),NETWORKDAYS.INTL(Z$4+1,$K24,1,(Holidays!$A$1:$A$248)),0)+IF(AND($J24&lt;=Z$4,$K24&gt;=AA$4,$K24&gt;Z$4),NETWORKDAYS.INTL(Z$4+1,(AA$4),1,(Holidays!$A$1:$A$248)),0))*$M24,"")</f>
        <v>0</v>
      </c>
      <c r="AB24" s="192">
        <f ca="1">IFERROR((IF(AND($J24&gt;AA$4,$J24&lt;=AB$4,$K24&lt;=AB$4),NETWORKDAYS.INTL($J24,$K24,1,(Holidays!$A$1:$A$248)),0)+IF(AND($J24&gt;AA$4,$J24&lt;=AB$4,$K24&gt;AB$4),NETWORKDAYS.INTL($J24,(AB$4),1,(Holidays!$A$1:$A$248)),0)+IF(AND($J24&lt;AA$4,$K24&lt;AB$4,$K24&gt;AA$4),NETWORKDAYS.INTL(AA$4+1,$K24,1,(Holidays!$A$1:$A$248)),0)+IF(AND($J24&lt;=AA$4,$K24&gt;=AB$4,$K24&gt;AA$4),NETWORKDAYS.INTL(AA$4+1,(AB$4),1,(Holidays!$A$1:$A$248)),0))*$M24,"")</f>
        <v>0</v>
      </c>
      <c r="AC24" s="321">
        <f ca="1">IFERROR((IF(AND($J24&gt;AB$4,$J24&lt;=AC$4,$K24&lt;=AC$4),NETWORKDAYS.INTL($J24,$K24,1,(Holidays!$A$1:$A$248)),0)+IF(AND($J24&gt;AB$4,$J24&lt;=AC$4,$K24&gt;AC$4),NETWORKDAYS.INTL($J24,(AC$4),1,(Holidays!$A$1:$A$248)),0)+IF(AND($J24&lt;AB$4,$K24&lt;AC$4,$K24&gt;AB$4),NETWORKDAYS.INTL(AB$4+1,$K24,1,(Holidays!$A$1:$A$248)),0)+IF(AND($J24&lt;=AB$4,$K24&gt;=AC$4,$K24&gt;AB$4),NETWORKDAYS.INTL(AB$4+1,(AC$4),1,(Holidays!$A$1:$A$248)),0))*$M24,"")</f>
        <v>0</v>
      </c>
      <c r="AD24" s="190">
        <f ca="1">IFERROR((IF(AND($J24&gt;AC$4,$J24&lt;=AD$4,$K24&lt;=AD$4),NETWORKDAYS.INTL($J24,$K24,1,(Holidays!$A$1:$A$248)),0)+IF(AND($J24&gt;AC$4,$J24&lt;=AD$4,$K24&gt;AD$4),NETWORKDAYS.INTL($J24,(AD$4),1,(Holidays!$A$1:$A$248)),0)+IF(AND($J24&lt;AC$4,$K24&lt;AD$4,$K24&gt;AC$4),NETWORKDAYS.INTL(AC$4+1,$K24,1,(Holidays!$A$1:$A$248)),0)+IF(AND($J24&lt;=AC$4,$K24&gt;=AD$4,$K24&gt;AC$4),NETWORKDAYS.INTL(AC$4+1,(AD$4),1,(Holidays!$A$1:$A$248)),0))*$M24,"")</f>
        <v>0</v>
      </c>
      <c r="AE24" s="192">
        <f ca="1">IFERROR((IF(AND($J24&gt;AD$4,$J24&lt;=AE$4,$K24&lt;=AE$4),NETWORKDAYS.INTL($J24,$K24,1,(Holidays!$A$1:$A$248)),0)+IF(AND($J24&gt;AD$4,$J24&lt;=AE$4,$K24&gt;AE$4),NETWORKDAYS.INTL($J24,(AE$4),1,(Holidays!$A$1:$A$248)),0)+IF(AND($J24&lt;AD$4,$K24&lt;AE$4,$K24&gt;AD$4),NETWORKDAYS.INTL(AD$4+1,$K24,1,(Holidays!$A$1:$A$248)),0)+IF(AND($J24&lt;=AD$4,$K24&gt;=AE$4,$K24&gt;AD$4),NETWORKDAYS.INTL(AD$4+1,(AE$4),1,(Holidays!$A$1:$A$248)),0))*$M24,"")</f>
        <v>0</v>
      </c>
      <c r="AF24" s="321">
        <f ca="1">IFERROR((IF(AND($J24&gt;AE$4,$J24&lt;=AF$4,$K24&lt;=AF$4),NETWORKDAYS.INTL($J24,$K24,1,(Holidays!$A$1:$A$248)),0)+IF(AND($J24&gt;AE$4,$J24&lt;=AF$4,$K24&gt;AF$4),NETWORKDAYS.INTL($J24,(AF$4),1,(Holidays!$A$1:$A$248)),0)+IF(AND($J24&lt;AE$4,$K24&lt;AF$4,$K24&gt;AE$4),NETWORKDAYS.INTL(AE$4+1,$K24,1,(Holidays!$A$1:$A$248)),0)+IF(AND($J24&lt;=AE$4,$K24&gt;=AF$4,$K24&gt;AE$4),NETWORKDAYS.INTL(AE$4+1,(AF$4),1,(Holidays!$A$1:$A$248)),0))*$M24,"")</f>
        <v>0</v>
      </c>
      <c r="AG24" s="190">
        <f ca="1">IFERROR((IF(AND($J24&gt;AF$4,$J24&lt;=AG$4,$K24&lt;=AG$4),NETWORKDAYS.INTL($J24,$K24,1,(Holidays!$A$1:$A$248)),0)+IF(AND($J24&gt;AF$4,$J24&lt;=AG$4,$K24&gt;AG$4),NETWORKDAYS.INTL($J24,(AG$4),1,(Holidays!$A$1:$A$248)),0)+IF(AND($J24&lt;AF$4,$K24&lt;AG$4,$K24&gt;AF$4),NETWORKDAYS.INTL(AF$4+1,$K24,1,(Holidays!$A$1:$A$248)),0)+IF(AND($J24&lt;=AF$4,$K24&gt;=AG$4,$K24&gt;AF$4),NETWORKDAYS.INTL(AF$4+1,(AG$4),1,(Holidays!$A$1:$A$248)),0))*$M24,"")</f>
        <v>0</v>
      </c>
      <c r="AH24" s="192">
        <f ca="1">IFERROR((IF(AND($J24&gt;AG$4,$J24&lt;=AH$4,$K24&lt;=AH$4),NETWORKDAYS.INTL($J24,$K24,1,(Holidays!$A$1:$A$248)),0)+IF(AND($J24&gt;AG$4,$J24&lt;=AH$4,$K24&gt;AH$4),NETWORKDAYS.INTL($J24,(AH$4),1,(Holidays!$A$1:$A$248)),0)+IF(AND($J24&lt;AG$4,$K24&lt;AH$4,$K24&gt;AG$4),NETWORKDAYS.INTL(AG$4+1,$K24,1,(Holidays!$A$1:$A$248)),0)+IF(AND($J24&lt;=AG$4,$K24&gt;=AH$4,$K24&gt;AG$4),NETWORKDAYS.INTL(AG$4+1,(AH$4),1,(Holidays!$A$1:$A$248)),0))*$M24,"")</f>
        <v>0</v>
      </c>
      <c r="AI24" s="321">
        <f ca="1">IFERROR((IF(AND($J24&gt;AH$4,$J24&lt;=AI$4,$K24&lt;=AI$4),NETWORKDAYS.INTL($J24,$K24,1,(Holidays!$A$1:$A$248)),0)+IF(AND($J24&gt;AH$4,$J24&lt;=AI$4,$K24&gt;AI$4),NETWORKDAYS.INTL($J24,(AI$4),1,(Holidays!$A$1:$A$248)),0)+IF(AND($J24&lt;AH$4,$K24&lt;AI$4,$K24&gt;AH$4),NETWORKDAYS.INTL(AH$4+1,$K24,1,(Holidays!$A$1:$A$248)),0)+IF(AND($J24&lt;=AH$4,$K24&gt;=AI$4,$K24&gt;AH$4),NETWORKDAYS.INTL(AH$4+1,(AI$4),1,(Holidays!$A$1:$A$248)),0))*$M24,"")</f>
        <v>0</v>
      </c>
      <c r="AJ24" s="190">
        <f ca="1">IFERROR((IF(AND($J24&gt;AI$4,$J24&lt;=AJ$4,$K24&lt;=AJ$4),NETWORKDAYS.INTL($J24,$K24,1,(Holidays!$A$1:$A$248)),0)+IF(AND($J24&gt;AI$4,$J24&lt;=AJ$4,$K24&gt;AJ$4),NETWORKDAYS.INTL($J24,(AJ$4),1,(Holidays!$A$1:$A$248)),0)+IF(AND($J24&lt;AI$4,$K24&lt;AJ$4,$K24&gt;AI$4),NETWORKDAYS.INTL(AI$4+1,$K24,1,(Holidays!$A$1:$A$248)),0)+IF(AND($J24&lt;=AI$4,$K24&gt;=AJ$4,$K24&gt;AI$4),NETWORKDAYS.INTL(AI$4+1,(AJ$4),1,(Holidays!$A$1:$A$248)),0))*$M24,"")</f>
        <v>0</v>
      </c>
      <c r="AK24" s="192">
        <f ca="1">IFERROR((IF(AND($J24&gt;AJ$4,$J24&lt;=AK$4,$K24&lt;=AK$4),NETWORKDAYS.INTL($J24,$K24,1,(Holidays!$A$1:$A$248)),0)+IF(AND($J24&gt;AJ$4,$J24&lt;=AK$4,$K24&gt;AK$4),NETWORKDAYS.INTL($J24,(AK$4),1,(Holidays!$A$1:$A$248)),0)+IF(AND($J24&lt;AJ$4,$K24&lt;AK$4,$K24&gt;AJ$4),NETWORKDAYS.INTL(AJ$4+1,$K24,1,(Holidays!$A$1:$A$248)),0)+IF(AND($J24&lt;=AJ$4,$K24&gt;=AK$4,$K24&gt;AJ$4),NETWORKDAYS.INTL(AJ$4+1,(AK$4),1,(Holidays!$A$1:$A$248)),0))*$M24,"")</f>
        <v>0</v>
      </c>
      <c r="AL24" s="321">
        <f ca="1">IFERROR((IF(AND($J24&gt;AK$4,$J24&lt;=AL$4,$K24&lt;=AL$4),NETWORKDAYS.INTL($J24,$K24,1,(Holidays!$A$1:$A$248)),0)+IF(AND($J24&gt;AK$4,$J24&lt;=AL$4,$K24&gt;AL$4),NETWORKDAYS.INTL($J24,(AL$4),1,(Holidays!$A$1:$A$248)),0)+IF(AND($J24&lt;AK$4,$K24&lt;AL$4,$K24&gt;AK$4),NETWORKDAYS.INTL(AK$4+1,$K24,1,(Holidays!$A$1:$A$248)),0)+IF(AND($J24&lt;=AK$4,$K24&gt;=AL$4,$K24&gt;AK$4),NETWORKDAYS.INTL(AK$4+1,(AL$4),1,(Holidays!$A$1:$A$248)),0))*$M24,"")</f>
        <v>0</v>
      </c>
      <c r="AM24" s="190">
        <f ca="1">IFERROR((IF(AND($J24&gt;AL$4,$J24&lt;=AM$4,$K24&lt;=AM$4),NETWORKDAYS.INTL($J24,$K24,1,(Holidays!$A$1:$A$248)),0)+IF(AND($J24&gt;AL$4,$J24&lt;=AM$4,$K24&gt;AM$4),NETWORKDAYS.INTL($J24,(AM$4),1,(Holidays!$A$1:$A$248)),0)+IF(AND($J24&lt;AL$4,$K24&lt;AM$4,$K24&gt;AL$4),NETWORKDAYS.INTL(AL$4+1,$K24,1,(Holidays!$A$1:$A$248)),0)+IF(AND($J24&lt;=AL$4,$K24&gt;=AM$4,$K24&gt;AL$4),NETWORKDAYS.INTL(AL$4+1,(AM$4),1,(Holidays!$A$1:$A$248)),0))*$M24,"")</f>
        <v>0</v>
      </c>
      <c r="AN24" s="192">
        <f ca="1">IFERROR((IF(AND($J24&gt;AM$4,$J24&lt;=AN$4,$K24&lt;=AN$4),NETWORKDAYS.INTL($J24,$K24,1,(Holidays!$A$1:$A$248)),0)+IF(AND($J24&gt;AM$4,$J24&lt;=AN$4,$K24&gt;AN$4),NETWORKDAYS.INTL($J24,(AN$4),1,(Holidays!$A$1:$A$248)),0)+IF(AND($J24&lt;AM$4,$K24&lt;AN$4,$K24&gt;AM$4),NETWORKDAYS.INTL(AM$4+1,$K24,1,(Holidays!$A$1:$A$248)),0)+IF(AND($J24&lt;=AM$4,$K24&gt;=AN$4,$K24&gt;AM$4),NETWORKDAYS.INTL(AM$4+1,(AN$4),1,(Holidays!$A$1:$A$248)),0))*$M24,"")</f>
        <v>0</v>
      </c>
      <c r="AO24" s="321">
        <f ca="1">IFERROR((IF(AND($J24&gt;AN$4,$J24&lt;=AO$4,$K24&lt;=AO$4),NETWORKDAYS.INTL($J24,$K24,1,(Holidays!$A$1:$A$248)),0)+IF(AND($J24&gt;AN$4,$J24&lt;=AO$4,$K24&gt;AO$4),NETWORKDAYS.INTL($J24,(AO$4),1,(Holidays!$A$1:$A$248)),0)+IF(AND($J24&lt;AN$4,$K24&lt;AO$4,$K24&gt;AN$4),NETWORKDAYS.INTL(AN$4+1,$K24,1,(Holidays!$A$1:$A$248)),0)+IF(AND($J24&lt;=AN$4,$K24&gt;=AO$4,$K24&gt;AN$4),NETWORKDAYS.INTL(AN$4+1,(AO$4),1,(Holidays!$A$1:$A$248)),0))*$M24,"")</f>
        <v>0</v>
      </c>
      <c r="AP24" s="190">
        <f ca="1">IFERROR((IF(AND($J24&gt;AO$4,$J24&lt;=AP$4,$K24&lt;=AP$4),NETWORKDAYS.INTL($J24,$K24,1,(Holidays!$A$1:$A$248)),0)+IF(AND($J24&gt;AO$4,$J24&lt;=AP$4,$K24&gt;AP$4),NETWORKDAYS.INTL($J24,(AP$4),1,(Holidays!$A$1:$A$248)),0)+IF(AND($J24&lt;AO$4,$K24&lt;AP$4,$K24&gt;AO$4),NETWORKDAYS.INTL(AO$4+1,$K24,1,(Holidays!$A$1:$A$248)),0)+IF(AND($J24&lt;=AO$4,$K24&gt;=AP$4,$K24&gt;AO$4),NETWORKDAYS.INTL(AO$4+1,(AP$4),1,(Holidays!$A$1:$A$248)),0))*$M24,"")</f>
        <v>0</v>
      </c>
      <c r="AQ24" s="192">
        <f ca="1">IFERROR((IF(AND($J24&gt;AP$4,$J24&lt;=AQ$4,$K24&lt;=AQ$4),NETWORKDAYS.INTL($J24,$K24,1,(Holidays!$A$1:$A$248)),0)+IF(AND($J24&gt;AP$4,$J24&lt;=AQ$4,$K24&gt;AQ$4),NETWORKDAYS.INTL($J24,(AQ$4),1,(Holidays!$A$1:$A$248)),0)+IF(AND($J24&lt;AP$4,$K24&lt;AQ$4,$K24&gt;AP$4),NETWORKDAYS.INTL(AP$4+1,$K24,1,(Holidays!$A$1:$A$248)),0)+IF(AND($J24&lt;=AP$4,$K24&gt;=AQ$4,$K24&gt;AP$4),NETWORKDAYS.INTL(AP$4+1,(AQ$4),1,(Holidays!$A$1:$A$248)),0))*$M24,"")</f>
        <v>0</v>
      </c>
      <c r="AR24" s="321">
        <f ca="1">IFERROR((IF(AND($J24&gt;AQ$4,$J24&lt;=AR$4,$K24&lt;=AR$4),NETWORKDAYS.INTL($J24,$K24,1,(Holidays!$A$1:$A$248)),0)+IF(AND($J24&gt;AQ$4,$J24&lt;=AR$4,$K24&gt;AR$4),NETWORKDAYS.INTL($J24,(AR$4),1,(Holidays!$A$1:$A$248)),0)+IF(AND($J24&lt;AQ$4,$K24&lt;AR$4,$K24&gt;AQ$4),NETWORKDAYS.INTL(AQ$4+1,$K24,1,(Holidays!$A$1:$A$248)),0)+IF(AND($J24&lt;=AQ$4,$K24&gt;=AR$4,$K24&gt;AQ$4),NETWORKDAYS.INTL(AQ$4+1,(AR$4),1,(Holidays!$A$1:$A$248)),0))*$M24,"")</f>
        <v>0</v>
      </c>
      <c r="AS24" s="190">
        <f ca="1">IFERROR((IF(AND($J24&gt;AR$4,$J24&lt;=AS$4,$K24&lt;=AS$4),NETWORKDAYS.INTL($J24,$K24,1,(Holidays!$A$1:$A$248)),0)+IF(AND($J24&gt;AR$4,$J24&lt;=AS$4,$K24&gt;AS$4),NETWORKDAYS.INTL($J24,(AS$4),1,(Holidays!$A$1:$A$248)),0)+IF(AND($J24&lt;AR$4,$K24&lt;AS$4,$K24&gt;AR$4),NETWORKDAYS.INTL(AR$4+1,$K24,1,(Holidays!$A$1:$A$248)),0)+IF(AND($J24&lt;=AR$4,$K24&gt;=AS$4,$K24&gt;AR$4),NETWORKDAYS.INTL(AR$4+1,(AS$4),1,(Holidays!$A$1:$A$248)),0))*$M24,"")</f>
        <v>0</v>
      </c>
      <c r="AT24" s="192">
        <f ca="1">IFERROR((IF(AND($J24&gt;AS$4,$J24&lt;=AT$4,$K24&lt;=AT$4),NETWORKDAYS.INTL($J24,$K24,1,(Holidays!$A$1:$A$248)),0)+IF(AND($J24&gt;AS$4,$J24&lt;=AT$4,$K24&gt;AT$4),NETWORKDAYS.INTL($J24,(AT$4),1,(Holidays!$A$1:$A$248)),0)+IF(AND($J24&lt;AS$4,$K24&lt;AT$4,$K24&gt;AS$4),NETWORKDAYS.INTL(AS$4+1,$K24,1,(Holidays!$A$1:$A$248)),0)+IF(AND($J24&lt;=AS$4,$K24&gt;=AT$4,$K24&gt;AS$4),NETWORKDAYS.INTL(AS$4+1,(AT$4),1,(Holidays!$A$1:$A$248)),0))*$M24,"")</f>
        <v>0</v>
      </c>
      <c r="AU24" s="321">
        <f ca="1">IFERROR((IF(AND($J24&gt;AT$4,$J24&lt;=AU$4,$K24&lt;=AU$4),NETWORKDAYS.INTL($J24,$K24,1,(Holidays!$A$1:$A$248)),0)+IF(AND($J24&gt;AT$4,$J24&lt;=AU$4,$K24&gt;AU$4),NETWORKDAYS.INTL($J24,(AU$4),1,(Holidays!$A$1:$A$248)),0)+IF(AND($J24&lt;AT$4,$K24&lt;AU$4,$K24&gt;AT$4),NETWORKDAYS.INTL(AT$4+1,$K24,1,(Holidays!$A$1:$A$248)),0)+IF(AND($J24&lt;=AT$4,$K24&gt;=AU$4,$K24&gt;AT$4),NETWORKDAYS.INTL(AT$4+1,(AU$4),1,(Holidays!$A$1:$A$248)),0))*$M24,"")</f>
        <v>0</v>
      </c>
      <c r="AV24" s="190">
        <f ca="1">IFERROR((IF(AND($J24&gt;AU$4,$J24&lt;=AV$4,$K24&lt;=AV$4),NETWORKDAYS.INTL($J24,$K24,1,(Holidays!$A$1:$A$248)),0)+IF(AND($J24&gt;AU$4,$J24&lt;=AV$4,$K24&gt;AV$4),NETWORKDAYS.INTL($J24,(AV$4),1,(Holidays!$A$1:$A$248)),0)+IF(AND($J24&lt;AU$4,$K24&lt;AV$4,$K24&gt;AU$4),NETWORKDAYS.INTL(AU$4+1,$K24,1,(Holidays!$A$1:$A$248)),0)+IF(AND($J24&lt;=AU$4,$K24&gt;=AV$4,$K24&gt;AU$4),NETWORKDAYS.INTL(AU$4+1,(AV$4),1,(Holidays!$A$1:$A$248)),0))*$M24,"")</f>
        <v>0</v>
      </c>
      <c r="AW24" s="192">
        <f ca="1">IFERROR((IF(AND($J24&gt;AV$4,$J24&lt;=AW$4,$K24&lt;=AW$4),NETWORKDAYS.INTL($J24,$K24,1,(Holidays!$A$1:$A$248)),0)+IF(AND($J24&gt;AV$4,$J24&lt;=AW$4,$K24&gt;AW$4),NETWORKDAYS.INTL($J24,(AW$4),1,(Holidays!$A$1:$A$248)),0)+IF(AND($J24&lt;AV$4,$K24&lt;AW$4,$K24&gt;AV$4),NETWORKDAYS.INTL(AV$4+1,$K24,1,(Holidays!$A$1:$A$248)),0)+IF(AND($J24&lt;=AV$4,$K24&gt;=AW$4,$K24&gt;AV$4),NETWORKDAYS.INTL(AV$4+1,(AW$4),1,(Holidays!$A$1:$A$248)),0))*$M24,"")</f>
        <v>0</v>
      </c>
      <c r="AX24" s="321">
        <f ca="1">IFERROR((IF(AND($J24&gt;AW$4,$J24&lt;=AX$4,$K24&lt;=AX$4),NETWORKDAYS.INTL($J24,$K24,1,(Holidays!$A$1:$A$248)),0)+IF(AND($J24&gt;AW$4,$J24&lt;=AX$4,$K24&gt;AX$4),NETWORKDAYS.INTL($J24,(AX$4),1,(Holidays!$A$1:$A$248)),0)+IF(AND($J24&lt;AW$4,$K24&lt;AX$4,$K24&gt;AW$4),NETWORKDAYS.INTL(AW$4+1,$K24,1,(Holidays!$A$1:$A$248)),0)+IF(AND($J24&lt;=AW$4,$K24&gt;=AX$4,$K24&gt;AW$4),NETWORKDAYS.INTL(AW$4+1,(AX$4),1,(Holidays!$A$1:$A$248)),0))*$M24,"")</f>
        <v>0</v>
      </c>
      <c r="AY24" s="190">
        <f ca="1">IFERROR((IF(AND($J24&gt;AX$4,$J24&lt;=AY$4,$K24&lt;=AY$4),NETWORKDAYS.INTL($J24,$K24,1,(Holidays!$A$1:$A$248)),0)+IF(AND($J24&gt;AX$4,$J24&lt;=AY$4,$K24&gt;AY$4),NETWORKDAYS.INTL($J24,(AY$4),1,(Holidays!$A$1:$A$248)),0)+IF(AND($J24&lt;AX$4,$K24&lt;AY$4,$K24&gt;AX$4),NETWORKDAYS.INTL(AX$4+1,$K24,1,(Holidays!$A$1:$A$248)),0)+IF(AND($J24&lt;=AX$4,$K24&gt;=AY$4,$K24&gt;AX$4),NETWORKDAYS.INTL(AX$4+1,(AY$4),1,(Holidays!$A$1:$A$248)),0))*$M24,"")</f>
        <v>0</v>
      </c>
      <c r="AZ24" s="192">
        <f ca="1">IFERROR((IF(AND($J24&gt;AY$4,$J24&lt;=AZ$4,$K24&lt;=AZ$4),NETWORKDAYS.INTL($J24,$K24,1,(Holidays!$A$1:$A$248)),0)+IF(AND($J24&gt;AY$4,$J24&lt;=AZ$4,$K24&gt;AZ$4),NETWORKDAYS.INTL($J24,(AZ$4),1,(Holidays!$A$1:$A$248)),0)+IF(AND($J24&lt;AY$4,$K24&lt;AZ$4,$K24&gt;AY$4),NETWORKDAYS.INTL(AY$4+1,$K24,1,(Holidays!$A$1:$A$248)),0)+IF(AND($J24&lt;=AY$4,$K24&gt;=AZ$4,$K24&gt;AY$4),NETWORKDAYS.INTL(AY$4+1,(AZ$4),1,(Holidays!$A$1:$A$248)),0))*$M24,"")</f>
        <v>0</v>
      </c>
      <c r="BA24" s="321">
        <f ca="1">IFERROR((IF(AND($J24&gt;AZ$4,$J24&lt;=BA$4,$K24&lt;=BA$4),NETWORKDAYS.INTL($J24,$K24,1,(Holidays!$A$1:$A$248)),0)+IF(AND($J24&gt;AZ$4,$J24&lt;=BA$4,$K24&gt;BA$4),NETWORKDAYS.INTL($J24,(BA$4),1,(Holidays!$A$1:$A$248)),0)+IF(AND($J24&lt;AZ$4,$K24&lt;BA$4,$K24&gt;AZ$4),NETWORKDAYS.INTL(AZ$4+1,$K24,1,(Holidays!$A$1:$A$248)),0)+IF(AND($J24&lt;=AZ$4,$K24&gt;=BA$4,$K24&gt;AZ$4),NETWORKDAYS.INTL(AZ$4+1,(BA$4),1,(Holidays!$A$1:$A$248)),0))*$M24,"")</f>
        <v>0</v>
      </c>
      <c r="BB24" s="190">
        <f ca="1">IFERROR((IF(AND($J24&gt;BA$4,$J24&lt;=BB$4,$K24&lt;=BB$4),NETWORKDAYS.INTL($J24,$K24,1,(Holidays!$A$1:$A$248)),0)+IF(AND($J24&gt;BA$4,$J24&lt;=BB$4,$K24&gt;BB$4),NETWORKDAYS.INTL($J24,(BB$4),1,(Holidays!$A$1:$A$248)),0)+IF(AND($J24&lt;BA$4,$K24&lt;BB$4,$K24&gt;BA$4),NETWORKDAYS.INTL(BA$4+1,$K24,1,(Holidays!$A$1:$A$248)),0)+IF(AND($J24&lt;=BA$4,$K24&gt;=BB$4,$K24&gt;BA$4),NETWORKDAYS.INTL(BA$4+1,(BB$4),1,(Holidays!$A$1:$A$248)),0))*$M24,"")</f>
        <v>0</v>
      </c>
      <c r="BC24" s="192">
        <f ca="1">IFERROR((IF(AND($J24&gt;BB$4,$J24&lt;=BC$4,$K24&lt;=BC$4),NETWORKDAYS.INTL($J24,$K24,1,(Holidays!$A$1:$A$248)),0)+IF(AND($J24&gt;BB$4,$J24&lt;=BC$4,$K24&gt;BC$4),NETWORKDAYS.INTL($J24,(BC$4),1,(Holidays!$A$1:$A$248)),0)+IF(AND($J24&lt;BB$4,$K24&lt;BC$4,$K24&gt;BB$4),NETWORKDAYS.INTL(BB$4+1,$K24,1,(Holidays!$A$1:$A$248)),0)+IF(AND($J24&lt;=BB$4,$K24&gt;=BC$4,$K24&gt;BB$4),NETWORKDAYS.INTL(BB$4+1,(BC$4),1,(Holidays!$A$1:$A$248)),0))*$M24,"")</f>
        <v>0</v>
      </c>
      <c r="BD24" s="321">
        <f ca="1">IFERROR((IF(AND($J24&gt;BC$4,$J24&lt;=BD$4,$K24&lt;=BD$4),NETWORKDAYS.INTL($J24,$K24,1,(Holidays!$A$1:$A$248)),0)+IF(AND($J24&gt;BC$4,$J24&lt;=BD$4,$K24&gt;BD$4),NETWORKDAYS.INTL($J24,(BD$4),1,(Holidays!$A$1:$A$248)),0)+IF(AND($J24&lt;BC$4,$K24&lt;BD$4,$K24&gt;BC$4),NETWORKDAYS.INTL(BC$4+1,$K24,1,(Holidays!$A$1:$A$248)),0)+IF(AND($J24&lt;=BC$4,$K24&gt;=BD$4,$K24&gt;BC$4),NETWORKDAYS.INTL(BC$4+1,(BD$4),1,(Holidays!$A$1:$A$248)),0))*$M24,"")</f>
        <v>0</v>
      </c>
      <c r="BE24" s="190">
        <f ca="1">IFERROR((IF(AND($J24&gt;BD$4,$J24&lt;=BE$4,$K24&lt;=BE$4),NETWORKDAYS.INTL($J24,$K24,1,(Holidays!$A$1:$A$248)),0)+IF(AND($J24&gt;BD$4,$J24&lt;=BE$4,$K24&gt;BE$4),NETWORKDAYS.INTL($J24,(BE$4),1,(Holidays!$A$1:$A$248)),0)+IF(AND($J24&lt;BD$4,$K24&lt;BE$4,$K24&gt;BD$4),NETWORKDAYS.INTL(BD$4+1,$K24,1,(Holidays!$A$1:$A$248)),0)+IF(AND($J24&lt;=BD$4,$K24&gt;=BE$4,$K24&gt;BD$4),NETWORKDAYS.INTL(BD$4+1,(BE$4),1,(Holidays!$A$1:$A$248)),0))*$M24,"")</f>
        <v>0</v>
      </c>
      <c r="BF24" s="192">
        <f ca="1">IFERROR((IF(AND($J24&gt;BE$4,$J24&lt;=BF$4,$K24&lt;=BF$4),NETWORKDAYS.INTL($J24,$K24,1,(Holidays!$A$1:$A$248)),0)+IF(AND($J24&gt;BE$4,$J24&lt;=BF$4,$K24&gt;BF$4),NETWORKDAYS.INTL($J24,(BF$4),1,(Holidays!$A$1:$A$248)),0)+IF(AND($J24&lt;BE$4,$K24&lt;BF$4,$K24&gt;BE$4),NETWORKDAYS.INTL(BE$4+1,$K24,1,(Holidays!$A$1:$A$248)),0)+IF(AND($J24&lt;=BE$4,$K24&gt;=BF$4,$K24&gt;BE$4),NETWORKDAYS.INTL(BE$4+1,(BF$4),1,(Holidays!$A$1:$A$248)),0))*$M24,"")</f>
        <v>0</v>
      </c>
      <c r="BG24" s="321">
        <f ca="1">IFERROR((IF(AND($J24&gt;BF$4,$J24&lt;=BG$4,$K24&lt;=BG$4),NETWORKDAYS.INTL($J24,$K24,1,(Holidays!$A$1:$A$248)),0)+IF(AND($J24&gt;BF$4,$J24&lt;=BG$4,$K24&gt;BG$4),NETWORKDAYS.INTL($J24,(BG$4),1,(Holidays!$A$1:$A$248)),0)+IF(AND($J24&lt;BF$4,$K24&lt;BG$4,$K24&gt;BF$4),NETWORKDAYS.INTL(BF$4+1,$K24,1,(Holidays!$A$1:$A$248)),0)+IF(AND($J24&lt;=BF$4,$K24&gt;=BG$4,$K24&gt;BF$4),NETWORKDAYS.INTL(BF$4+1,(BG$4),1,(Holidays!$A$1:$A$248)),0))*$M24,"")</f>
        <v>0</v>
      </c>
      <c r="BH24" s="190">
        <f ca="1">IFERROR((IF(AND($J24&gt;BG$4,$J24&lt;=BH$4,$K24&lt;=BH$4),NETWORKDAYS.INTL($J24,$K24,1,(Holidays!$A$1:$A$248)),0)+IF(AND($J24&gt;BG$4,$J24&lt;=BH$4,$K24&gt;BH$4),NETWORKDAYS.INTL($J24,(BH$4),1,(Holidays!$A$1:$A$248)),0)+IF(AND($J24&lt;BG$4,$K24&lt;BH$4,$K24&gt;BG$4),NETWORKDAYS.INTL(BG$4+1,$K24,1,(Holidays!$A$1:$A$248)),0)+IF(AND($J24&lt;=BG$4,$K24&gt;=BH$4,$K24&gt;BG$4),NETWORKDAYS.INTL(BG$4+1,(BH$4),1,(Holidays!$A$1:$A$248)),0))*$M24,"")</f>
        <v>0</v>
      </c>
      <c r="BI24" s="192">
        <f ca="1">IFERROR((IF(AND($J24&gt;BH$4,$J24&lt;=BI$4,$K24&lt;=BI$4),NETWORKDAYS.INTL($J24,$K24,1,(Holidays!$A$1:$A$248)),0)+IF(AND($J24&gt;BH$4,$J24&lt;=BI$4,$K24&gt;BI$4),NETWORKDAYS.INTL($J24,(BI$4),1,(Holidays!$A$1:$A$248)),0)+IF(AND($J24&lt;BH$4,$K24&lt;BI$4,$K24&gt;BH$4),NETWORKDAYS.INTL(BH$4+1,$K24,1,(Holidays!$A$1:$A$248)),0)+IF(AND($J24&lt;=BH$4,$K24&gt;=BI$4,$K24&gt;BH$4),NETWORKDAYS.INTL(BH$4+1,(BI$4),1,(Holidays!$A$1:$A$248)),0))*$M24,"")</f>
        <v>0</v>
      </c>
      <c r="BJ24" s="321">
        <f ca="1">IFERROR((IF(AND($J24&gt;BI$4,$J24&lt;=BJ$4,$K24&lt;=BJ$4),NETWORKDAYS.INTL($J24,$K24,1,(Holidays!$A$1:$A$248)),0)+IF(AND($J24&gt;BI$4,$J24&lt;=BJ$4,$K24&gt;BJ$4),NETWORKDAYS.INTL($J24,(BJ$4),1,(Holidays!$A$1:$A$248)),0)+IF(AND($J24&lt;BI$4,$K24&lt;BJ$4,$K24&gt;BI$4),NETWORKDAYS.INTL(BI$4+1,$K24,1,(Holidays!$A$1:$A$248)),0)+IF(AND($J24&lt;=BI$4,$K24&gt;=BJ$4,$K24&gt;BI$4),NETWORKDAYS.INTL(BI$4+1,(BJ$4),1,(Holidays!$A$1:$A$248)),0))*$M24,"")</f>
        <v>0</v>
      </c>
      <c r="BK24" s="190">
        <f ca="1">IFERROR((IF(AND($J24&gt;BJ$4,$J24&lt;=BK$4,$K24&lt;=BK$4),NETWORKDAYS.INTL($J24,$K24,1,(Holidays!$A$1:$A$248)),0)+IF(AND($J24&gt;BJ$4,$J24&lt;=BK$4,$K24&gt;BK$4),NETWORKDAYS.INTL($J24,(BK$4),1,(Holidays!$A$1:$A$248)),0)+IF(AND($J24&lt;BJ$4,$K24&lt;BK$4,$K24&gt;BJ$4),NETWORKDAYS.INTL(BJ$4+1,$K24,1,(Holidays!$A$1:$A$248)),0)+IF(AND($J24&lt;=BJ$4,$K24&gt;=BK$4,$K24&gt;BJ$4),NETWORKDAYS.INTL(BJ$4+1,(BK$4),1,(Holidays!$A$1:$A$248)),0))*$M24,"")</f>
        <v>0</v>
      </c>
      <c r="BL24" s="192">
        <f ca="1">IFERROR((IF(AND($J24&gt;BK$4,$J24&lt;=BL$4,$K24&lt;=BL$4),NETWORKDAYS.INTL($J24,$K24,1,(Holidays!$A$1:$A$248)),0)+IF(AND($J24&gt;BK$4,$J24&lt;=BL$4,$K24&gt;BL$4),NETWORKDAYS.INTL($J24,(BL$4),1,(Holidays!$A$1:$A$248)),0)+IF(AND($J24&lt;BK$4,$K24&lt;BL$4,$K24&gt;BK$4),NETWORKDAYS.INTL(BK$4+1,$K24,1,(Holidays!$A$1:$A$248)),0)+IF(AND($J24&lt;=BK$4,$K24&gt;=BL$4,$K24&gt;BK$4),NETWORKDAYS.INTL(BK$4+1,(BL$4),1,(Holidays!$A$1:$A$248)),0))*$M24,"")</f>
        <v>0</v>
      </c>
      <c r="BM24" s="321">
        <f ca="1">IFERROR((IF(AND($J24&gt;BL$4,$J24&lt;=BM$4,$K24&lt;=BM$4),NETWORKDAYS.INTL($J24,$K24,1,(Holidays!$A$1:$A$248)),0)+IF(AND($J24&gt;BL$4,$J24&lt;=BM$4,$K24&gt;BM$4),NETWORKDAYS.INTL($J24,(BM$4),1,(Holidays!$A$1:$A$248)),0)+IF(AND($J24&lt;BL$4,$K24&lt;BM$4,$K24&gt;BL$4),NETWORKDAYS.INTL(BL$4+1,$K24,1,(Holidays!$A$1:$A$248)),0)+IF(AND($J24&lt;=BL$4,$K24&gt;=BM$4,$K24&gt;BL$4),NETWORKDAYS.INTL(BL$4+1,(BM$4),1,(Holidays!$A$1:$A$248)),0))*$M24,"")</f>
        <v>0</v>
      </c>
      <c r="BN24" s="190">
        <f ca="1">IFERROR((IF(AND($J24&gt;BM$4,$J24&lt;=BN$4,$K24&lt;=BN$4),NETWORKDAYS.INTL($J24,$K24,1,(Holidays!$A$1:$A$248)),0)+IF(AND($J24&gt;BM$4,$J24&lt;=BN$4,$K24&gt;BN$4),NETWORKDAYS.INTL($J24,(BN$4),1,(Holidays!$A$1:$A$248)),0)+IF(AND($J24&lt;BM$4,$K24&lt;BN$4,$K24&gt;BM$4),NETWORKDAYS.INTL(BM$4+1,$K24,1,(Holidays!$A$1:$A$248)),0)+IF(AND($J24&lt;=BM$4,$K24&gt;=BN$4,$K24&gt;BM$4),NETWORKDAYS.INTL(BM$4+1,(BN$4),1,(Holidays!$A$1:$A$248)),0))*$M24,"")</f>
        <v>0</v>
      </c>
      <c r="BO24" s="192">
        <f ca="1">IFERROR((IF(AND($J24&gt;BN$4,$J24&lt;=BO$4,$K24&lt;=BO$4),NETWORKDAYS.INTL($J24,$K24,1,(Holidays!$A$1:$A$248)),0)+IF(AND($J24&gt;BN$4,$J24&lt;=BO$4,$K24&gt;BO$4),NETWORKDAYS.INTL($J24,(BO$4),1,(Holidays!$A$1:$A$248)),0)+IF(AND($J24&lt;BN$4,$K24&lt;BO$4,$K24&gt;BN$4),NETWORKDAYS.INTL(BN$4+1,$K24,1,(Holidays!$A$1:$A$248)),0)+IF(AND($J24&lt;=BN$4,$K24&gt;=BO$4,$K24&gt;BN$4),NETWORKDAYS.INTL(BN$4+1,(BO$4),1,(Holidays!$A$1:$A$248)),0))*$M24,"")</f>
        <v>0</v>
      </c>
      <c r="BP24" s="321">
        <f ca="1">IFERROR((IF(AND($J24&gt;BO$4,$J24&lt;=BP$4,$K24&lt;=BP$4),NETWORKDAYS.INTL($J24,$K24,1,(Holidays!$A$1:$A$248)),0)+IF(AND($J24&gt;BO$4,$J24&lt;=BP$4,$K24&gt;BP$4),NETWORKDAYS.INTL($J24,(BP$4),1,(Holidays!$A$1:$A$248)),0)+IF(AND($J24&lt;BO$4,$K24&lt;BP$4,$K24&gt;BO$4),NETWORKDAYS.INTL(BO$4+1,$K24,1,(Holidays!$A$1:$A$248)),0)+IF(AND($J24&lt;=BO$4,$K24&gt;=BP$4,$K24&gt;BO$4),NETWORKDAYS.INTL(BO$4+1,(BP$4),1,(Holidays!$A$1:$A$248)),0))*$M24,"")</f>
        <v>0</v>
      </c>
      <c r="BQ24" s="190">
        <f ca="1">IFERROR((IF(AND($J24&gt;BP$4,$J24&lt;=BQ$4,$K24&lt;=BQ$4),NETWORKDAYS.INTL($J24,$K24,1,(Holidays!$A$1:$A$248)),0)+IF(AND($J24&gt;BP$4,$J24&lt;=BQ$4,$K24&gt;BQ$4),NETWORKDAYS.INTL($J24,(BQ$4),1,(Holidays!$A$1:$A$248)),0)+IF(AND($J24&lt;BP$4,$K24&lt;BQ$4,$K24&gt;BP$4),NETWORKDAYS.INTL(BP$4+1,$K24,1,(Holidays!$A$1:$A$248)),0)+IF(AND($J24&lt;=BP$4,$K24&gt;=BQ$4,$K24&gt;BP$4),NETWORKDAYS.INTL(BP$4+1,(BQ$4),1,(Holidays!$A$1:$A$248)),0))*$M24,"")</f>
        <v>0</v>
      </c>
      <c r="BR24" s="192">
        <f ca="1">IFERROR((IF(AND($J24&gt;BQ$4,$J24&lt;=BR$4,$K24&lt;=BR$4),NETWORKDAYS.INTL($J24,$K24,1,(Holidays!$A$1:$A$248)),0)+IF(AND($J24&gt;BQ$4,$J24&lt;=BR$4,$K24&gt;BR$4),NETWORKDAYS.INTL($J24,(BR$4),1,(Holidays!$A$1:$A$248)),0)+IF(AND($J24&lt;BQ$4,$K24&lt;BR$4,$K24&gt;BQ$4),NETWORKDAYS.INTL(BQ$4+1,$K24,1,(Holidays!$A$1:$A$248)),0)+IF(AND($J24&lt;=BQ$4,$K24&gt;=BR$4,$K24&gt;BQ$4),NETWORKDAYS.INTL(BQ$4+1,(BR$4),1,(Holidays!$A$1:$A$248)),0))*$M24,"")</f>
        <v>0</v>
      </c>
      <c r="BS24" s="321">
        <f ca="1">IFERROR((IF(AND($J24&gt;BR$4,$J24&lt;=BS$4,$K24&lt;=BS$4),NETWORKDAYS.INTL($J24,$K24,1,(Holidays!$A$1:$A$248)),0)+IF(AND($J24&gt;BR$4,$J24&lt;=BS$4,$K24&gt;BS$4),NETWORKDAYS.INTL($J24,(BS$4),1,(Holidays!$A$1:$A$248)),0)+IF(AND($J24&lt;BR$4,$K24&lt;BS$4,$K24&gt;BR$4),NETWORKDAYS.INTL(BR$4+1,$K24,1,(Holidays!$A$1:$A$248)),0)+IF(AND($J24&lt;=BR$4,$K24&gt;=BS$4,$K24&gt;BR$4),NETWORKDAYS.INTL(BR$4+1,(BS$4),1,(Holidays!$A$1:$A$248)),0))*$M24,"")</f>
        <v>0</v>
      </c>
      <c r="BT24" s="190">
        <f ca="1">IFERROR((IF(AND($J24&gt;BS$4,$J24&lt;=BT$4,$K24&lt;=BT$4),NETWORKDAYS.INTL($J24,$K24,1,(Holidays!$A$1:$A$248)),0)+IF(AND($J24&gt;BS$4,$J24&lt;=BT$4,$K24&gt;BT$4),NETWORKDAYS.INTL($J24,(BT$4),1,(Holidays!$A$1:$A$248)),0)+IF(AND($J24&lt;BS$4,$K24&lt;BT$4,$K24&gt;BS$4),NETWORKDAYS.INTL(BS$4+1,$K24,1,(Holidays!$A$1:$A$248)),0)+IF(AND($J24&lt;=BS$4,$K24&gt;=BT$4,$K24&gt;BS$4),NETWORKDAYS.INTL(BS$4+1,(BT$4),1,(Holidays!$A$1:$A$248)),0))*$M24,"")</f>
        <v>0</v>
      </c>
      <c r="BU24" s="192">
        <f ca="1">IFERROR((IF(AND($J24&gt;BT$4,$J24&lt;=BU$4,$K24&lt;=BU$4),NETWORKDAYS.INTL($J24,$K24,1,(Holidays!$A$1:$A$248)),0)+IF(AND($J24&gt;BT$4,$J24&lt;=BU$4,$K24&gt;BU$4),NETWORKDAYS.INTL($J24,(BU$4),1,(Holidays!$A$1:$A$248)),0)+IF(AND($J24&lt;BT$4,$K24&lt;BU$4,$K24&gt;BT$4),NETWORKDAYS.INTL(BT$4+1,$K24,1,(Holidays!$A$1:$A$248)),0)+IF(AND($J24&lt;=BT$4,$K24&gt;=BU$4,$K24&gt;BT$4),NETWORKDAYS.INTL(BT$4+1,(BU$4),1,(Holidays!$A$1:$A$248)),0))*$M24,"")</f>
        <v>0</v>
      </c>
      <c r="BV24" s="321">
        <f ca="1">IFERROR((IF(AND($J24&gt;BU$4,$J24&lt;=BV$4,$K24&lt;=BV$4),NETWORKDAYS.INTL($J24,$K24,1,(Holidays!$A$1:$A$248)),0)+IF(AND($J24&gt;BU$4,$J24&lt;=BV$4,$K24&gt;BV$4),NETWORKDAYS.INTL($J24,(BV$4),1,(Holidays!$A$1:$A$248)),0)+IF(AND($J24&lt;BU$4,$K24&lt;BV$4,$K24&gt;BU$4),NETWORKDAYS.INTL(BU$4+1,$K24,1,(Holidays!$A$1:$A$248)),0)+IF(AND($J24&lt;=BU$4,$K24&gt;=BV$4,$K24&gt;BU$4),NETWORKDAYS.INTL(BU$4+1,(BV$4),1,(Holidays!$A$1:$A$248)),0))*$M24,"")</f>
        <v>0</v>
      </c>
      <c r="BW24" s="190">
        <f ca="1">IFERROR((IF(AND($J24&gt;BV$4,$J24&lt;=BW$4,$K24&lt;=BW$4),NETWORKDAYS.INTL($J24,$K24,1,(Holidays!$A$1:$A$248)),0)+IF(AND($J24&gt;BV$4,$J24&lt;=BW$4,$K24&gt;BW$4),NETWORKDAYS.INTL($J24,(BW$4),1,(Holidays!$A$1:$A$248)),0)+IF(AND($J24&lt;BV$4,$K24&lt;BW$4,$K24&gt;BV$4),NETWORKDAYS.INTL(BV$4+1,$K24,1,(Holidays!$A$1:$A$248)),0)+IF(AND($J24&lt;=BV$4,$K24&gt;=BW$4,$K24&gt;BV$4),NETWORKDAYS.INTL(BV$4+1,(BW$4),1,(Holidays!$A$1:$A$248)),0))*$M24,"")</f>
        <v>0</v>
      </c>
      <c r="BX24" s="192">
        <f ca="1">IFERROR((IF(AND($J24&gt;BW$4,$J24&lt;=BX$4,$K24&lt;=BX$4),NETWORKDAYS.INTL($J24,$K24,1,(Holidays!$A$1:$A$248)),0)+IF(AND($J24&gt;BW$4,$J24&lt;=BX$4,$K24&gt;BX$4),NETWORKDAYS.INTL($J24,(BX$4),1,(Holidays!$A$1:$A$248)),0)+IF(AND($J24&lt;BW$4,$K24&lt;BX$4,$K24&gt;BW$4),NETWORKDAYS.INTL(BW$4+1,$K24,1,(Holidays!$A$1:$A$248)),0)+IF(AND($J24&lt;=BW$4,$K24&gt;=BX$4,$K24&gt;BW$4),NETWORKDAYS.INTL(BW$4+1,(BX$4),1,(Holidays!$A$1:$A$248)),0))*$M24,"")</f>
        <v>0</v>
      </c>
      <c r="BY24" s="321">
        <f ca="1">IFERROR((IF(AND($J24&gt;BX$4,$J24&lt;=BY$4,$K24&lt;=BY$4),NETWORKDAYS.INTL($J24,$K24,1,(Holidays!$A$1:$A$248)),0)+IF(AND($J24&gt;BX$4,$J24&lt;=BY$4,$K24&gt;BY$4),NETWORKDAYS.INTL($J24,(BY$4),1,(Holidays!$A$1:$A$248)),0)+IF(AND($J24&lt;BX$4,$K24&lt;BY$4,$K24&gt;BX$4),NETWORKDAYS.INTL(BX$4+1,$K24,1,(Holidays!$A$1:$A$248)),0)+IF(AND($J24&lt;=BX$4,$K24&gt;=BY$4,$K24&gt;BX$4),NETWORKDAYS.INTL(BX$4+1,(BY$4),1,(Holidays!$A$1:$A$248)),0))*$M24,"")</f>
        <v>0</v>
      </c>
      <c r="BZ24" s="190">
        <f ca="1">IFERROR((IF(AND($J24&gt;BY$4,$J24&lt;=BZ$4,$K24&lt;=BZ$4),NETWORKDAYS.INTL($J24,$K24,1,(Holidays!$A$1:$A$248)),0)+IF(AND($J24&gt;BY$4,$J24&lt;=BZ$4,$K24&gt;BZ$4),NETWORKDAYS.INTL($J24,(BZ$4),1,(Holidays!$A$1:$A$248)),0)+IF(AND($J24&lt;BY$4,$K24&lt;BZ$4,$K24&gt;BY$4),NETWORKDAYS.INTL(BY$4+1,$K24,1,(Holidays!$A$1:$A$248)),0)+IF(AND($J24&lt;=BY$4,$K24&gt;=BZ$4,$K24&gt;BY$4),NETWORKDAYS.INTL(BY$4+1,(BZ$4),1,(Holidays!$A$1:$A$248)),0))*$M24,"")</f>
        <v>0</v>
      </c>
      <c r="CA24" s="192">
        <f ca="1">IFERROR((IF(AND($J24&gt;BZ$4,$J24&lt;=CA$4,$K24&lt;=CA$4),NETWORKDAYS.INTL($J24,$K24,1,(Holidays!$A$1:$A$248)),0)+IF(AND($J24&gt;BZ$4,$J24&lt;=CA$4,$K24&gt;CA$4),NETWORKDAYS.INTL($J24,(CA$4),1,(Holidays!$A$1:$A$248)),0)+IF(AND($J24&lt;BZ$4,$K24&lt;CA$4,$K24&gt;BZ$4),NETWORKDAYS.INTL(BZ$4+1,$K24,1,(Holidays!$A$1:$A$248)),0)+IF(AND($J24&lt;=BZ$4,$K24&gt;=CA$4,$K24&gt;BZ$4),NETWORKDAYS.INTL(BZ$4+1,(CA$4),1,(Holidays!$A$1:$A$248)),0))*$M24,"")</f>
        <v>0</v>
      </c>
      <c r="CB24" s="321">
        <f ca="1">IFERROR((IF(AND($J24&gt;CA$4,$J24&lt;=CB$4,$K24&lt;=CB$4),NETWORKDAYS.INTL($J24,$K24,1,(Holidays!$A$1:$A$248)),0)+IF(AND($J24&gt;CA$4,$J24&lt;=CB$4,$K24&gt;CB$4),NETWORKDAYS.INTL($J24,(CB$4),1,(Holidays!$A$1:$A$248)),0)+IF(AND($J24&lt;CA$4,$K24&lt;CB$4,$K24&gt;CA$4),NETWORKDAYS.INTL(CA$4+1,$K24,1,(Holidays!$A$1:$A$248)),0)+IF(AND($J24&lt;=CA$4,$K24&gt;=CB$4,$K24&gt;CA$4),NETWORKDAYS.INTL(CA$4+1,(CB$4),1,(Holidays!$A$1:$A$248)),0))*$M24,"")</f>
        <v>0</v>
      </c>
      <c r="CC24" s="190">
        <f ca="1">IFERROR((IF(AND($J24&gt;CB$4,$J24&lt;=CC$4,$K24&lt;=CC$4),NETWORKDAYS.INTL($J24,$K24,1,(Holidays!$A$1:$A$248)),0)+IF(AND($J24&gt;CB$4,$J24&lt;=CC$4,$K24&gt;CC$4),NETWORKDAYS.INTL($J24,(CC$4),1,(Holidays!$A$1:$A$248)),0)+IF(AND($J24&lt;CB$4,$K24&lt;CC$4,$K24&gt;CB$4),NETWORKDAYS.INTL(CB$4+1,$K24,1,(Holidays!$A$1:$A$248)),0)+IF(AND($J24&lt;=CB$4,$K24&gt;=CC$4,$K24&gt;CB$4),NETWORKDAYS.INTL(CB$4+1,(CC$4),1,(Holidays!$A$1:$A$248)),0))*$M24,"")</f>
        <v>0</v>
      </c>
      <c r="CD24" s="192">
        <f ca="1">IFERROR((IF(AND($J24&gt;CC$4,$J24&lt;=CD$4,$K24&lt;=CD$4),NETWORKDAYS.INTL($J24,$K24,1,(Holidays!$A$1:$A$248)),0)+IF(AND($J24&gt;CC$4,$J24&lt;=CD$4,$K24&gt;CD$4),NETWORKDAYS.INTL($J24,(CD$4),1,(Holidays!$A$1:$A$248)),0)+IF(AND($J24&lt;CC$4,$K24&lt;CD$4,$K24&gt;CC$4),NETWORKDAYS.INTL(CC$4+1,$K24,1,(Holidays!$A$1:$A$248)),0)+IF(AND($J24&lt;=CC$4,$K24&gt;=CD$4,$K24&gt;CC$4),NETWORKDAYS.INTL(CC$4+1,(CD$4),1,(Holidays!$A$1:$A$248)),0))*$M24,"")</f>
        <v>0</v>
      </c>
      <c r="CE24" s="321">
        <f ca="1">IFERROR((IF(AND($J24&gt;CD$4,$J24&lt;=CE$4,$K24&lt;=CE$4),NETWORKDAYS.INTL($J24,$K24,1,(Holidays!$A$1:$A$248)),0)+IF(AND($J24&gt;CD$4,$J24&lt;=CE$4,$K24&gt;CE$4),NETWORKDAYS.INTL($J24,(CE$4),1,(Holidays!$A$1:$A$248)),0)+IF(AND($J24&lt;CD$4,$K24&lt;CE$4,$K24&gt;CD$4),NETWORKDAYS.INTL(CD$4+1,$K24,1,(Holidays!$A$1:$A$248)),0)+IF(AND($J24&lt;=CD$4,$K24&gt;=CE$4,$K24&gt;CD$4),NETWORKDAYS.INTL(CD$4+1,(CE$4),1,(Holidays!$A$1:$A$248)),0))*$M24,"")</f>
        <v>0</v>
      </c>
      <c r="CF24" s="190">
        <f ca="1">IFERROR((IF(AND($J24&gt;CE$4,$J24&lt;=CF$4,$K24&lt;=CF$4),NETWORKDAYS.INTL($J24,$K24,1,(Holidays!$A$1:$A$248)),0)+IF(AND($J24&gt;CE$4,$J24&lt;=CF$4,$K24&gt;CF$4),NETWORKDAYS.INTL($J24,(CF$4),1,(Holidays!$A$1:$A$248)),0)+IF(AND($J24&lt;CE$4,$K24&lt;CF$4,$K24&gt;CE$4),NETWORKDAYS.INTL(CE$4+1,$K24,1,(Holidays!$A$1:$A$248)),0)+IF(AND($J24&lt;=CE$4,$K24&gt;=CF$4,$K24&gt;CE$4),NETWORKDAYS.INTL(CE$4+1,(CF$4),1,(Holidays!$A$1:$A$248)),0))*$M24,"")</f>
        <v>0</v>
      </c>
      <c r="CG24" s="192">
        <f ca="1">IFERROR((IF(AND($J24&gt;CF$4,$J24&lt;=CG$4,$K24&lt;=CG$4),NETWORKDAYS.INTL($J24,$K24,1,(Holidays!$A$1:$A$248)),0)+IF(AND($J24&gt;CF$4,$J24&lt;=CG$4,$K24&gt;CG$4),NETWORKDAYS.INTL($J24,(CG$4),1,(Holidays!$A$1:$A$248)),0)+IF(AND($J24&lt;CF$4,$K24&lt;CG$4,$K24&gt;CF$4),NETWORKDAYS.INTL(CF$4+1,$K24,1,(Holidays!$A$1:$A$248)),0)+IF(AND($J24&lt;=CF$4,$K24&gt;=CG$4,$K24&gt;CF$4),NETWORKDAYS.INTL(CF$4+1,(CG$4),1,(Holidays!$A$1:$A$248)),0))*$M24,"")</f>
        <v>0</v>
      </c>
      <c r="CH24" s="321">
        <f ca="1">IFERROR((IF(AND($J24&gt;CG$4,$J24&lt;=CH$4,$K24&lt;=CH$4),NETWORKDAYS.INTL($J24,$K24,1,(Holidays!$A$1:$A$248)),0)+IF(AND($J24&gt;CG$4,$J24&lt;=CH$4,$K24&gt;CH$4),NETWORKDAYS.INTL($J24,(CH$4),1,(Holidays!$A$1:$A$248)),0)+IF(AND($J24&lt;CG$4,$K24&lt;CH$4,$K24&gt;CG$4),NETWORKDAYS.INTL(CG$4+1,$K24,1,(Holidays!$A$1:$A$248)),0)+IF(AND($J24&lt;=CG$4,$K24&gt;=CH$4,$K24&gt;CG$4),NETWORKDAYS.INTL(CG$4+1,(CH$4),1,(Holidays!$A$1:$A$248)),0))*$M24,"")</f>
        <v>0</v>
      </c>
      <c r="CI24" s="190">
        <f ca="1">IFERROR((IF(AND($J24&gt;CH$4,$J24&lt;=CI$4,$K24&lt;=CI$4),NETWORKDAYS.INTL($J24,$K24,1,(Holidays!$A$1:$A$248)),0)+IF(AND($J24&gt;CH$4,$J24&lt;=CI$4,$K24&gt;CI$4),NETWORKDAYS.INTL($J24,(CI$4),1,(Holidays!$A$1:$A$248)),0)+IF(AND($J24&lt;CH$4,$K24&lt;CI$4,$K24&gt;CH$4),NETWORKDAYS.INTL(CH$4+1,$K24,1,(Holidays!$A$1:$A$248)),0)+IF(AND($J24&lt;=CH$4,$K24&gt;=CI$4,$K24&gt;CH$4),NETWORKDAYS.INTL(CH$4+1,(CI$4),1,(Holidays!$A$1:$A$248)),0))*$M24,"")</f>
        <v>0</v>
      </c>
      <c r="CJ24" s="192">
        <f ca="1">IFERROR((IF(AND($J24&gt;CI$4,$J24&lt;=CJ$4,$K24&lt;=CJ$4),NETWORKDAYS.INTL($J24,$K24,1,(Holidays!$A$1:$A$248)),0)+IF(AND($J24&gt;CI$4,$J24&lt;=CJ$4,$K24&gt;CJ$4),NETWORKDAYS.INTL($J24,(CJ$4),1,(Holidays!$A$1:$A$248)),0)+IF(AND($J24&lt;CI$4,$K24&lt;CJ$4,$K24&gt;CI$4),NETWORKDAYS.INTL(CI$4+1,$K24,1,(Holidays!$A$1:$A$248)),0)+IF(AND($J24&lt;=CI$4,$K24&gt;=CJ$4,$K24&gt;CI$4),NETWORKDAYS.INTL(CI$4+1,(CJ$4),1,(Holidays!$A$1:$A$248)),0))*$M24,"")</f>
        <v>0</v>
      </c>
      <c r="CK24" s="321">
        <f ca="1">IFERROR((IF(AND($J24&gt;CJ$4,$J24&lt;=CK$4,$K24&lt;=CK$4),NETWORKDAYS.INTL($J24,$K24,1,(Holidays!$A$1:$A$248)),0)+IF(AND($J24&gt;CJ$4,$J24&lt;=CK$4,$K24&gt;CK$4),NETWORKDAYS.INTL($J24,(CK$4),1,(Holidays!$A$1:$A$248)),0)+IF(AND($J24&lt;CJ$4,$K24&lt;CK$4,$K24&gt;CJ$4),NETWORKDAYS.INTL(CJ$4+1,$K24,1,(Holidays!$A$1:$A$248)),0)+IF(AND($J24&lt;=CJ$4,$K24&gt;=CK$4,$K24&gt;CJ$4),NETWORKDAYS.INTL(CJ$4+1,(CK$4),1,(Holidays!$A$1:$A$248)),0))*$M24,"")</f>
        <v>0</v>
      </c>
      <c r="CL24" s="190">
        <f ca="1">IFERROR((IF(AND($J24&gt;CK$4,$J24&lt;=CL$4,$K24&lt;=CL$4),NETWORKDAYS.INTL($J24,$K24,1,(Holidays!$A$1:$A$248)),0)+IF(AND($J24&gt;CK$4,$J24&lt;=CL$4,$K24&gt;CL$4),NETWORKDAYS.INTL($J24,(CL$4),1,(Holidays!$A$1:$A$248)),0)+IF(AND($J24&lt;CK$4,$K24&lt;CL$4,$K24&gt;CK$4),NETWORKDAYS.INTL(CK$4+1,$K24,1,(Holidays!$A$1:$A$248)),0)+IF(AND($J24&lt;=CK$4,$K24&gt;=CL$4,$K24&gt;CK$4),NETWORKDAYS.INTL(CK$4+1,(CL$4),1,(Holidays!$A$1:$A$248)),0))*$M24,"")</f>
        <v>0</v>
      </c>
      <c r="CM24" s="192">
        <f ca="1">IFERROR((IF(AND($J24&gt;CL$4,$J24&lt;=CM$4,$K24&lt;=CM$4),NETWORKDAYS.INTL($J24,$K24,1,(Holidays!$A$1:$A$248)),0)+IF(AND($J24&gt;CL$4,$J24&lt;=CM$4,$K24&gt;CM$4),NETWORKDAYS.INTL($J24,(CM$4),1,(Holidays!$A$1:$A$248)),0)+IF(AND($J24&lt;CL$4,$K24&lt;CM$4,$K24&gt;CL$4),NETWORKDAYS.INTL(CL$4+1,$K24,1,(Holidays!$A$1:$A$248)),0)+IF(AND($J24&lt;=CL$4,$K24&gt;=CM$4,$K24&gt;CL$4),NETWORKDAYS.INTL(CL$4+1,(CM$4),1,(Holidays!$A$1:$A$248)),0))*$M24,"")</f>
        <v>0</v>
      </c>
      <c r="CN24" s="321">
        <f ca="1">IFERROR((IF(AND($J24&gt;CM$4,$J24&lt;=CN$4,$K24&lt;=CN$4),NETWORKDAYS.INTL($J24,$K24,1,(Holidays!$A$1:$A$248)),0)+IF(AND($J24&gt;CM$4,$J24&lt;=CN$4,$K24&gt;CN$4),NETWORKDAYS.INTL($J24,(CN$4),1,(Holidays!$A$1:$A$248)),0)+IF(AND($J24&lt;CM$4,$K24&lt;CN$4,$K24&gt;CM$4),NETWORKDAYS.INTL(CM$4+1,$K24,1,(Holidays!$A$1:$A$248)),0)+IF(AND($J24&lt;=CM$4,$K24&gt;=CN$4,$K24&gt;CM$4),NETWORKDAYS.INTL(CM$4+1,(CN$4),1,(Holidays!$A$1:$A$248)),0))*$M24,"")</f>
        <v>0</v>
      </c>
      <c r="CO24" s="190">
        <f ca="1">IFERROR((IF(AND($J24&gt;CN$4,$J24&lt;=CO$4,$K24&lt;=CO$4),NETWORKDAYS.INTL($J24,$K24,1,(Holidays!$A$1:$A$248)),0)+IF(AND($J24&gt;CN$4,$J24&lt;=CO$4,$K24&gt;CO$4),NETWORKDAYS.INTL($J24,(CO$4),1,(Holidays!$A$1:$A$248)),0)+IF(AND($J24&lt;CN$4,$K24&lt;CO$4,$K24&gt;CN$4),NETWORKDAYS.INTL(CN$4+1,$K24,1,(Holidays!$A$1:$A$248)),0)+IF(AND($J24&lt;=CN$4,$K24&gt;=CO$4,$K24&gt;CN$4),NETWORKDAYS.INTL(CN$4+1,(CO$4),1,(Holidays!$A$1:$A$248)),0))*$M24,"")</f>
        <v>0</v>
      </c>
      <c r="CP24" s="192">
        <f ca="1">IFERROR((IF(AND($J24&gt;CO$4,$J24&lt;=CP$4,$K24&lt;=CP$4),NETWORKDAYS.INTL($J24,$K24,1,(Holidays!$A$1:$A$248)),0)+IF(AND($J24&gt;CO$4,$J24&lt;=CP$4,$K24&gt;CP$4),NETWORKDAYS.INTL($J24,(CP$4),1,(Holidays!$A$1:$A$248)),0)+IF(AND($J24&lt;CO$4,$K24&lt;CP$4,$K24&gt;CO$4),NETWORKDAYS.INTL(CO$4+1,$K24,1,(Holidays!$A$1:$A$248)),0)+IF(AND($J24&lt;=CO$4,$K24&gt;=CP$4,$K24&gt;CO$4),NETWORKDAYS.INTL(CO$4+1,(CP$4),1,(Holidays!$A$1:$A$248)),0))*$M24,"")</f>
        <v>0</v>
      </c>
      <c r="CQ24" s="321">
        <f ca="1">IFERROR((IF(AND($J24&gt;CP$4,$J24&lt;=CQ$4,$K24&lt;=CQ$4),NETWORKDAYS.INTL($J24,$K24,1,(Holidays!$A$1:$A$248)),0)+IF(AND($J24&gt;CP$4,$J24&lt;=CQ$4,$K24&gt;CQ$4),NETWORKDAYS.INTL($J24,(CQ$4),1,(Holidays!$A$1:$A$248)),0)+IF(AND($J24&lt;CP$4,$K24&lt;CQ$4,$K24&gt;CP$4),NETWORKDAYS.INTL(CP$4+1,$K24,1,(Holidays!$A$1:$A$248)),0)+IF(AND($J24&lt;=CP$4,$K24&gt;=CQ$4,$K24&gt;CP$4),NETWORKDAYS.INTL(CP$4+1,(CQ$4),1,(Holidays!$A$1:$A$248)),0))*$M24,"")</f>
        <v>0</v>
      </c>
      <c r="CR24" s="190">
        <f ca="1">IFERROR((IF(AND($J24&gt;CQ$4,$J24&lt;=CR$4,$K24&lt;=CR$4),NETWORKDAYS.INTL($J24,$K24,1,(Holidays!$A$1:$A$248)),0)+IF(AND($J24&gt;CQ$4,$J24&lt;=CR$4,$K24&gt;CR$4),NETWORKDAYS.INTL($J24,(CR$4),1,(Holidays!$A$1:$A$248)),0)+IF(AND($J24&lt;CQ$4,$K24&lt;CR$4,$K24&gt;CQ$4),NETWORKDAYS.INTL(CQ$4+1,$K24,1,(Holidays!$A$1:$A$248)),0)+IF(AND($J24&lt;=CQ$4,$K24&gt;=CR$4,$K24&gt;CQ$4),NETWORKDAYS.INTL(CQ$4+1,(CR$4),1,(Holidays!$A$1:$A$248)),0))*$M24,"")</f>
        <v>0</v>
      </c>
      <c r="CS24" s="192">
        <f ca="1">IFERROR((IF(AND($J24&gt;CR$4,$J24&lt;=CS$4,$K24&lt;=CS$4),NETWORKDAYS.INTL($J24,$K24,1,(Holidays!$A$1:$A$248)),0)+IF(AND($J24&gt;CR$4,$J24&lt;=CS$4,$K24&gt;CS$4),NETWORKDAYS.INTL($J24,(CS$4),1,(Holidays!$A$1:$A$248)),0)+IF(AND($J24&lt;CR$4,$K24&lt;CS$4,$K24&gt;CR$4),NETWORKDAYS.INTL(CR$4+1,$K24,1,(Holidays!$A$1:$A$248)),0)+IF(AND($J24&lt;=CR$4,$K24&gt;=CS$4,$K24&gt;CR$4),NETWORKDAYS.INTL(CR$4+1,(CS$4),1,(Holidays!$A$1:$A$248)),0))*$M24,"")</f>
        <v>0</v>
      </c>
      <c r="CT24" s="321">
        <f ca="1">IFERROR((IF(AND($J24&gt;CS$4,$J24&lt;=CT$4,$K24&lt;=CT$4),NETWORKDAYS.INTL($J24,$K24,1,(Holidays!$A$1:$A$248)),0)+IF(AND($J24&gt;CS$4,$J24&lt;=CT$4,$K24&gt;CT$4),NETWORKDAYS.INTL($J24,(CT$4),1,(Holidays!$A$1:$A$248)),0)+IF(AND($J24&lt;CS$4,$K24&lt;CT$4,$K24&gt;CS$4),NETWORKDAYS.INTL(CS$4+1,$K24,1,(Holidays!$A$1:$A$248)),0)+IF(AND($J24&lt;=CS$4,$K24&gt;=CT$4,$K24&gt;CS$4),NETWORKDAYS.INTL(CS$4+1,(CT$4),1,(Holidays!$A$1:$A$248)),0))*$M24,"")</f>
        <v>0</v>
      </c>
      <c r="CU24" s="190">
        <f ca="1">IFERROR((IF(AND($J24&gt;CT$4,$J24&lt;=CU$4,$K24&lt;=CU$4),NETWORKDAYS.INTL($J24,$K24,1,(Holidays!$A$1:$A$248)),0)+IF(AND($J24&gt;CT$4,$J24&lt;=CU$4,$K24&gt;CU$4),NETWORKDAYS.INTL($J24,(CU$4),1,(Holidays!$A$1:$A$248)),0)+IF(AND($J24&lt;CT$4,$K24&lt;CU$4,$K24&gt;CT$4),NETWORKDAYS.INTL(CT$4+1,$K24,1,(Holidays!$A$1:$A$248)),0)+IF(AND($J24&lt;=CT$4,$K24&gt;=CU$4,$K24&gt;CT$4),NETWORKDAYS.INTL(CT$4+1,(CU$4),1,(Holidays!$A$1:$A$248)),0))*$M24,"")</f>
        <v>0</v>
      </c>
      <c r="CV24" s="192">
        <f ca="1">IFERROR((IF(AND($J24&gt;CU$4,$J24&lt;=CV$4,$K24&lt;=CV$4),NETWORKDAYS.INTL($J24,$K24,1,(Holidays!$A$1:$A$248)),0)+IF(AND($J24&gt;CU$4,$J24&lt;=CV$4,$K24&gt;CV$4),NETWORKDAYS.INTL($J24,(CV$4),1,(Holidays!$A$1:$A$248)),0)+IF(AND($J24&lt;CU$4,$K24&lt;CV$4,$K24&gt;CU$4),NETWORKDAYS.INTL(CU$4+1,$K24,1,(Holidays!$A$1:$A$248)),0)+IF(AND($J24&lt;=CU$4,$K24&gt;=CV$4,$K24&gt;CU$4),NETWORKDAYS.INTL(CU$4+1,(CV$4),1,(Holidays!$A$1:$A$248)),0))*$M24,"")</f>
        <v>0</v>
      </c>
      <c r="CW24" s="321">
        <f ca="1">IFERROR((IF(AND($J24&gt;CV$4,$J24&lt;=CW$4,$K24&lt;=CW$4),NETWORKDAYS.INTL($J24,$K24,1,(Holidays!$A$1:$A$248)),0)+IF(AND($J24&gt;CV$4,$J24&lt;=CW$4,$K24&gt;CW$4),NETWORKDAYS.INTL($J24,(CW$4),1,(Holidays!$A$1:$A$248)),0)+IF(AND($J24&lt;CV$4,$K24&lt;CW$4,$K24&gt;CV$4),NETWORKDAYS.INTL(CV$4+1,$K24,1,(Holidays!$A$1:$A$248)),0)+IF(AND($J24&lt;=CV$4,$K24&gt;=CW$4,$K24&gt;CV$4),NETWORKDAYS.INTL(CV$4+1,(CW$4),1,(Holidays!$A$1:$A$248)),0))*$M24,"")</f>
        <v>0</v>
      </c>
      <c r="CX24" s="324">
        <f ca="1">IFERROR((IF(AND($J24&gt;CW$4,$J24&lt;=CX$4,$K24&lt;=CX$4),NETWORKDAYS.INTL($J24,$K24,1,(Holidays!$A$1:$A$248)),0)+IF(AND($J24&gt;CW$4,$J24&lt;=CX$4,$K24&gt;CX$4),NETWORKDAYS.INTL($J24,(CX$4),1,(Holidays!$A$1:$A$248)),0)+IF(AND($J24&lt;CW$4,$K24&lt;CX$4,$K24&gt;CW$4),NETWORKDAYS.INTL(CW$4+1,$K24,1,(Holidays!$A$1:$A$248)),0)+IF(AND($J24&lt;=CW$4,$K24&gt;=CX$4,$K24&gt;CW$4),NETWORKDAYS.INTL(CW$4+1,(CX$4),1,(Holidays!$A$1:$A$248)),0))*$M24,"")</f>
        <v>0</v>
      </c>
    </row>
    <row r="25" spans="2:102" ht="15" customHeight="1" outlineLevel="1">
      <c r="B25" s="59" t="str">
        <f t="array" ref="B25">IFERROR(INDEX('A-2_MH Distribution'!$B$1:$B$15014,SMALL(IF('A-2_MH Distribution'!$L$8:$L$63&lt;&gt;0,ROW('A-2_MH Distribution'!$B$8:$B$63)),ROW(A19)),1),"")</f>
        <v>A.19</v>
      </c>
      <c r="C25" s="458" t="str">
        <f ca="1">IFERROR(VLOOKUP(B25,OFFSET('A-1_MH Estimation'!$B$7,0,0,MATCH("Subtotal LOE",'A-1_MH Estimation'!B:B,0)-7,2),2,0),"")</f>
        <v>Steam Trap Orientation</v>
      </c>
      <c r="D25" s="466">
        <f ca="1">IFERROR(VLOOKUP(B25,OFFSET('A-1_MH Estimation'!$B$7,0,0,MATCH("Subtotal LOE",'A-1_MH Estimation'!B:B,0)-7,4),4,0),"")</f>
        <v>1</v>
      </c>
      <c r="E25" s="466" t="str">
        <f ca="1">IFERROR(VLOOKUP(B25,OFFSET('A-1_MH Estimation'!$B$7,0,0,MATCH("Subtotal LOE",'A-1_MH Estimation'!B:B,0)-7,3),3,0),"")</f>
        <v>template</v>
      </c>
      <c r="F25" s="462">
        <f>IFERROR(VLOOKUP($B25,'A-2_MH Distribution'!$B$6:$O$16314,3,0)*VLOOKUP($B25,'A-2_MH Distribution'!$B$6:$O$16314,VLOOKUP(G25,SoftwareList,6,0),0)*IFERROR((--(VLOOKUP($B25,'A-2_MH Distribution'!$B$6:$O$16314,VLOOKUP(G25,SoftwareList,8,0),0)=0)+VLOOKUP($B25,'A-2_MH Distribution'!$B$6:$O$16314,VLOOKUP(G25,SoftwareList,8,0),0)),1),0)</f>
        <v>11.25</v>
      </c>
      <c r="G25" s="403" t="str">
        <f t="shared" si="57"/>
        <v>PDMS/E3D</v>
      </c>
      <c r="H25" s="454"/>
      <c r="I25" s="455"/>
      <c r="J25" s="351">
        <f ca="1">IFERROR(INDEX(Activities,MATCH($B25,'A-2_MH Distribution'!B:B,0),MATCH("Start Date",'A-2_MH Distribution'!$A$4:S$4,0))+H25,0)</f>
        <v>44498</v>
      </c>
      <c r="K25" s="352">
        <f ca="1">IFERROR(INDEX(Activities,MATCH($B25,'A-2_MH Distribution'!B:B,0),MATCH("Finish Date",'A-2_MH Distribution'!$A$4:S$4,0))+I25,0)</f>
        <v>44504</v>
      </c>
      <c r="L25" s="170">
        <f ca="1">NETWORKDAYS.INTL(J25,K25,1,Holidays!$A$1:$A$248)</f>
        <v>4</v>
      </c>
      <c r="M25" s="62">
        <f t="shared" ca="1" si="56"/>
        <v>2.8125</v>
      </c>
      <c r="O25" s="253">
        <f ca="1">SUM($P25:CX25)</f>
        <v>11.25</v>
      </c>
      <c r="P25" s="320"/>
      <c r="Q25" s="321">
        <f ca="1">IFERROR((IF(AND($J25&gt;P$4,$J25&lt;=Q$4,$K25&lt;=Q$4),NETWORKDAYS.INTL($J25,$K25,1,(Holidays!$A$1:$A$248)),0)+IF(AND($J25&gt;P$4,$J25&lt;=Q$4,$K25&gt;Q$4),NETWORKDAYS.INTL($J25,(Q$4),1,(Holidays!$A$1:$A$248)),0)+IF(AND($J25&lt;P$4,$K25&lt;Q$4,$K25&gt;P$4),NETWORKDAYS.INTL(P$4+1,$K25,1,(Holidays!$A$1:$A$248)),0)+IF(AND($J25&lt;=P$4,$K25&gt;=Q$4,$K25&gt;P$4),NETWORKDAYS.INTL(P$4+1,(Q$4),1,(Holidays!$A$1:$A$248)),0))*$M25,"")</f>
        <v>0</v>
      </c>
      <c r="R25" s="190">
        <f ca="1">IFERROR((IF(AND($J25&gt;Q$4,$J25&lt;=R$4,$K25&lt;=R$4),NETWORKDAYS.INTL($J25,$K25,1,(Holidays!$A$1:$A$248)),0)+IF(AND($J25&gt;Q$4,$J25&lt;=R$4,$K25&gt;R$4),NETWORKDAYS.INTL($J25,(R$4),1,(Holidays!$A$1:$A$248)),0)+IF(AND($J25&lt;Q$4,$K25&lt;R$4,$K25&gt;Q$4),NETWORKDAYS.INTL(Q$4+1,$K25,1,(Holidays!$A$1:$A$248)),0)+IF(AND($J25&lt;=Q$4,$K25&gt;=R$4,$K25&gt;Q$4),NETWORKDAYS.INTL(Q$4+1,(R$4),1,(Holidays!$A$1:$A$248)),0))*$M25,"")</f>
        <v>0</v>
      </c>
      <c r="S25" s="192">
        <f ca="1">IFERROR((IF(AND($J25&gt;R$4,$J25&lt;=S$4,$K25&lt;=S$4),NETWORKDAYS.INTL($J25,$K25,1,(Holidays!$A$1:$A$248)),0)+IF(AND($J25&gt;R$4,$J25&lt;=S$4,$K25&gt;S$4),NETWORKDAYS.INTL($J25,(S$4),1,(Holidays!$A$1:$A$248)),0)+IF(AND($J25&lt;R$4,$K25&lt;S$4,$K25&gt;R$4),NETWORKDAYS.INTL(R$4+1,$K25,1,(Holidays!$A$1:$A$248)),0)+IF(AND($J25&lt;=R$4,$K25&gt;=S$4,$K25&gt;R$4),NETWORKDAYS.INTL(R$4+1,(S$4),1,(Holidays!$A$1:$A$248)),0))*$M25,"")</f>
        <v>0</v>
      </c>
      <c r="T25" s="321">
        <f ca="1">IFERROR((IF(AND($J25&gt;S$4,$J25&lt;=T$4,$K25&lt;=T$4),NETWORKDAYS.INTL($J25,$K25,1,(Holidays!$A$1:$A$248)),0)+IF(AND($J25&gt;S$4,$J25&lt;=T$4,$K25&gt;T$4),NETWORKDAYS.INTL($J25,(T$4),1,(Holidays!$A$1:$A$248)),0)+IF(AND($J25&lt;S$4,$K25&lt;T$4,$K25&gt;S$4),NETWORKDAYS.INTL(S$4+1,$K25,1,(Holidays!$A$1:$A$248)),0)+IF(AND($J25&lt;=S$4,$K25&gt;=T$4,$K25&gt;S$4),NETWORKDAYS.INTL(S$4+1,(T$4),1,(Holidays!$A$1:$A$248)),0))*$M25,"")</f>
        <v>0</v>
      </c>
      <c r="U25" s="190">
        <f ca="1">IFERROR((IF(AND($J25&gt;T$4,$J25&lt;=U$4,$K25&lt;=U$4),NETWORKDAYS.INTL($J25,$K25,1,(Holidays!$A$1:$A$248)),0)+IF(AND($J25&gt;T$4,$J25&lt;=U$4,$K25&gt;U$4),NETWORKDAYS.INTL($J25,(U$4),1,(Holidays!$A$1:$A$248)),0)+IF(AND($J25&lt;T$4,$K25&lt;U$4,$K25&gt;T$4),NETWORKDAYS.INTL(T$4+1,$K25,1,(Holidays!$A$1:$A$248)),0)+IF(AND($J25&lt;=T$4,$K25&gt;=U$4,$K25&gt;T$4),NETWORKDAYS.INTL(T$4+1,(U$4),1,(Holidays!$A$1:$A$248)),0))*$M25,"")</f>
        <v>2.8125</v>
      </c>
      <c r="V25" s="192">
        <f ca="1">IFERROR((IF(AND($J25&gt;U$4,$J25&lt;=V$4,$K25&lt;=V$4),NETWORKDAYS.INTL($J25,$K25,1,(Holidays!$A$1:$A$248)),0)+IF(AND($J25&gt;U$4,$J25&lt;=V$4,$K25&gt;V$4),NETWORKDAYS.INTL($J25,(V$4),1,(Holidays!$A$1:$A$248)),0)+IF(AND($J25&lt;U$4,$K25&lt;V$4,$K25&gt;U$4),NETWORKDAYS.INTL(U$4+1,$K25,1,(Holidays!$A$1:$A$248)),0)+IF(AND($J25&lt;=U$4,$K25&gt;=V$4,$K25&gt;U$4),NETWORKDAYS.INTL(U$4+1,(V$4),1,(Holidays!$A$1:$A$248)),0))*$M25,"")</f>
        <v>8.4375</v>
      </c>
      <c r="W25" s="321">
        <f ca="1">IFERROR((IF(AND($J25&gt;V$4,$J25&lt;=W$4,$K25&lt;=W$4),NETWORKDAYS.INTL($J25,$K25,1,(Holidays!$A$1:$A$248)),0)+IF(AND($J25&gt;V$4,$J25&lt;=W$4,$K25&gt;W$4),NETWORKDAYS.INTL($J25,(W$4),1,(Holidays!$A$1:$A$248)),0)+IF(AND($J25&lt;V$4,$K25&lt;W$4,$K25&gt;V$4),NETWORKDAYS.INTL(V$4+1,$K25,1,(Holidays!$A$1:$A$248)),0)+IF(AND($J25&lt;=V$4,$K25&gt;=W$4,$K25&gt;V$4),NETWORKDAYS.INTL(V$4+1,(W$4),1,(Holidays!$A$1:$A$248)),0))*$M25,"")</f>
        <v>0</v>
      </c>
      <c r="X25" s="190">
        <f ca="1">IFERROR((IF(AND($J25&gt;W$4,$J25&lt;=X$4,$K25&lt;=X$4),NETWORKDAYS.INTL($J25,$K25,1,(Holidays!$A$1:$A$248)),0)+IF(AND($J25&gt;W$4,$J25&lt;=X$4,$K25&gt;X$4),NETWORKDAYS.INTL($J25,(X$4),1,(Holidays!$A$1:$A$248)),0)+IF(AND($J25&lt;W$4,$K25&lt;X$4,$K25&gt;W$4),NETWORKDAYS.INTL(W$4+1,$K25,1,(Holidays!$A$1:$A$248)),0)+IF(AND($J25&lt;=W$4,$K25&gt;=X$4,$K25&gt;W$4),NETWORKDAYS.INTL(W$4+1,(X$4),1,(Holidays!$A$1:$A$248)),0))*$M25,"")</f>
        <v>0</v>
      </c>
      <c r="Y25" s="192">
        <f ca="1">IFERROR((IF(AND($J25&gt;X$4,$J25&lt;=Y$4,$K25&lt;=Y$4),NETWORKDAYS.INTL($J25,$K25,1,(Holidays!$A$1:$A$248)),0)+IF(AND($J25&gt;X$4,$J25&lt;=Y$4,$K25&gt;Y$4),NETWORKDAYS.INTL($J25,(Y$4),1,(Holidays!$A$1:$A$248)),0)+IF(AND($J25&lt;X$4,$K25&lt;Y$4,$K25&gt;X$4),NETWORKDAYS.INTL(X$4+1,$K25,1,(Holidays!$A$1:$A$248)),0)+IF(AND($J25&lt;=X$4,$K25&gt;=Y$4,$K25&gt;X$4),NETWORKDAYS.INTL(X$4+1,(Y$4),1,(Holidays!$A$1:$A$248)),0))*$M25,"")</f>
        <v>0</v>
      </c>
      <c r="Z25" s="321">
        <f ca="1">IFERROR((IF(AND($J25&gt;Y$4,$J25&lt;=Z$4,$K25&lt;=Z$4),NETWORKDAYS.INTL($J25,$K25,1,(Holidays!$A$1:$A$248)),0)+IF(AND($J25&gt;Y$4,$J25&lt;=Z$4,$K25&gt;Z$4),NETWORKDAYS.INTL($J25,(Z$4),1,(Holidays!$A$1:$A$248)),0)+IF(AND($J25&lt;Y$4,$K25&lt;Z$4,$K25&gt;Y$4),NETWORKDAYS.INTL(Y$4+1,$K25,1,(Holidays!$A$1:$A$248)),0)+IF(AND($J25&lt;=Y$4,$K25&gt;=Z$4,$K25&gt;Y$4),NETWORKDAYS.INTL(Y$4+1,(Z$4),1,(Holidays!$A$1:$A$248)),0))*$M25,"")</f>
        <v>0</v>
      </c>
      <c r="AA25" s="190">
        <f ca="1">IFERROR((IF(AND($J25&gt;Z$4,$J25&lt;=AA$4,$K25&lt;=AA$4),NETWORKDAYS.INTL($J25,$K25,1,(Holidays!$A$1:$A$248)),0)+IF(AND($J25&gt;Z$4,$J25&lt;=AA$4,$K25&gt;AA$4),NETWORKDAYS.INTL($J25,(AA$4),1,(Holidays!$A$1:$A$248)),0)+IF(AND($J25&lt;Z$4,$K25&lt;AA$4,$K25&gt;Z$4),NETWORKDAYS.INTL(Z$4+1,$K25,1,(Holidays!$A$1:$A$248)),0)+IF(AND($J25&lt;=Z$4,$K25&gt;=AA$4,$K25&gt;Z$4),NETWORKDAYS.INTL(Z$4+1,(AA$4),1,(Holidays!$A$1:$A$248)),0))*$M25,"")</f>
        <v>0</v>
      </c>
      <c r="AB25" s="192">
        <f ca="1">IFERROR((IF(AND($J25&gt;AA$4,$J25&lt;=AB$4,$K25&lt;=AB$4),NETWORKDAYS.INTL($J25,$K25,1,(Holidays!$A$1:$A$248)),0)+IF(AND($J25&gt;AA$4,$J25&lt;=AB$4,$K25&gt;AB$4),NETWORKDAYS.INTL($J25,(AB$4),1,(Holidays!$A$1:$A$248)),0)+IF(AND($J25&lt;AA$4,$K25&lt;AB$4,$K25&gt;AA$4),NETWORKDAYS.INTL(AA$4+1,$K25,1,(Holidays!$A$1:$A$248)),0)+IF(AND($J25&lt;=AA$4,$K25&gt;=AB$4,$K25&gt;AA$4),NETWORKDAYS.INTL(AA$4+1,(AB$4),1,(Holidays!$A$1:$A$248)),0))*$M25,"")</f>
        <v>0</v>
      </c>
      <c r="AC25" s="321">
        <f ca="1">IFERROR((IF(AND($J25&gt;AB$4,$J25&lt;=AC$4,$K25&lt;=AC$4),NETWORKDAYS.INTL($J25,$K25,1,(Holidays!$A$1:$A$248)),0)+IF(AND($J25&gt;AB$4,$J25&lt;=AC$4,$K25&gt;AC$4),NETWORKDAYS.INTL($J25,(AC$4),1,(Holidays!$A$1:$A$248)),0)+IF(AND($J25&lt;AB$4,$K25&lt;AC$4,$K25&gt;AB$4),NETWORKDAYS.INTL(AB$4+1,$K25,1,(Holidays!$A$1:$A$248)),0)+IF(AND($J25&lt;=AB$4,$K25&gt;=AC$4,$K25&gt;AB$4),NETWORKDAYS.INTL(AB$4+1,(AC$4),1,(Holidays!$A$1:$A$248)),0))*$M25,"")</f>
        <v>0</v>
      </c>
      <c r="AD25" s="190">
        <f ca="1">IFERROR((IF(AND($J25&gt;AC$4,$J25&lt;=AD$4,$K25&lt;=AD$4),NETWORKDAYS.INTL($J25,$K25,1,(Holidays!$A$1:$A$248)),0)+IF(AND($J25&gt;AC$4,$J25&lt;=AD$4,$K25&gt;AD$4),NETWORKDAYS.INTL($J25,(AD$4),1,(Holidays!$A$1:$A$248)),0)+IF(AND($J25&lt;AC$4,$K25&lt;AD$4,$K25&gt;AC$4),NETWORKDAYS.INTL(AC$4+1,$K25,1,(Holidays!$A$1:$A$248)),0)+IF(AND($J25&lt;=AC$4,$K25&gt;=AD$4,$K25&gt;AC$4),NETWORKDAYS.INTL(AC$4+1,(AD$4),1,(Holidays!$A$1:$A$248)),0))*$M25,"")</f>
        <v>0</v>
      </c>
      <c r="AE25" s="192">
        <f ca="1">IFERROR((IF(AND($J25&gt;AD$4,$J25&lt;=AE$4,$K25&lt;=AE$4),NETWORKDAYS.INTL($J25,$K25,1,(Holidays!$A$1:$A$248)),0)+IF(AND($J25&gt;AD$4,$J25&lt;=AE$4,$K25&gt;AE$4),NETWORKDAYS.INTL($J25,(AE$4),1,(Holidays!$A$1:$A$248)),0)+IF(AND($J25&lt;AD$4,$K25&lt;AE$4,$K25&gt;AD$4),NETWORKDAYS.INTL(AD$4+1,$K25,1,(Holidays!$A$1:$A$248)),0)+IF(AND($J25&lt;=AD$4,$K25&gt;=AE$4,$K25&gt;AD$4),NETWORKDAYS.INTL(AD$4+1,(AE$4),1,(Holidays!$A$1:$A$248)),0))*$M25,"")</f>
        <v>0</v>
      </c>
      <c r="AF25" s="321">
        <f ca="1">IFERROR((IF(AND($J25&gt;AE$4,$J25&lt;=AF$4,$K25&lt;=AF$4),NETWORKDAYS.INTL($J25,$K25,1,(Holidays!$A$1:$A$248)),0)+IF(AND($J25&gt;AE$4,$J25&lt;=AF$4,$K25&gt;AF$4),NETWORKDAYS.INTL($J25,(AF$4),1,(Holidays!$A$1:$A$248)),0)+IF(AND($J25&lt;AE$4,$K25&lt;AF$4,$K25&gt;AE$4),NETWORKDAYS.INTL(AE$4+1,$K25,1,(Holidays!$A$1:$A$248)),0)+IF(AND($J25&lt;=AE$4,$K25&gt;=AF$4,$K25&gt;AE$4),NETWORKDAYS.INTL(AE$4+1,(AF$4),1,(Holidays!$A$1:$A$248)),0))*$M25,"")</f>
        <v>0</v>
      </c>
      <c r="AG25" s="190">
        <f ca="1">IFERROR((IF(AND($J25&gt;AF$4,$J25&lt;=AG$4,$K25&lt;=AG$4),NETWORKDAYS.INTL($J25,$K25,1,(Holidays!$A$1:$A$248)),0)+IF(AND($J25&gt;AF$4,$J25&lt;=AG$4,$K25&gt;AG$4),NETWORKDAYS.INTL($J25,(AG$4),1,(Holidays!$A$1:$A$248)),0)+IF(AND($J25&lt;AF$4,$K25&lt;AG$4,$K25&gt;AF$4),NETWORKDAYS.INTL(AF$4+1,$K25,1,(Holidays!$A$1:$A$248)),0)+IF(AND($J25&lt;=AF$4,$K25&gt;=AG$4,$K25&gt;AF$4),NETWORKDAYS.INTL(AF$4+1,(AG$4),1,(Holidays!$A$1:$A$248)),0))*$M25,"")</f>
        <v>0</v>
      </c>
      <c r="AH25" s="192">
        <f ca="1">IFERROR((IF(AND($J25&gt;AG$4,$J25&lt;=AH$4,$K25&lt;=AH$4),NETWORKDAYS.INTL($J25,$K25,1,(Holidays!$A$1:$A$248)),0)+IF(AND($J25&gt;AG$4,$J25&lt;=AH$4,$K25&gt;AH$4),NETWORKDAYS.INTL($J25,(AH$4),1,(Holidays!$A$1:$A$248)),0)+IF(AND($J25&lt;AG$4,$K25&lt;AH$4,$K25&gt;AG$4),NETWORKDAYS.INTL(AG$4+1,$K25,1,(Holidays!$A$1:$A$248)),0)+IF(AND($J25&lt;=AG$4,$K25&gt;=AH$4,$K25&gt;AG$4),NETWORKDAYS.INTL(AG$4+1,(AH$4),1,(Holidays!$A$1:$A$248)),0))*$M25,"")</f>
        <v>0</v>
      </c>
      <c r="AI25" s="321">
        <f ca="1">IFERROR((IF(AND($J25&gt;AH$4,$J25&lt;=AI$4,$K25&lt;=AI$4),NETWORKDAYS.INTL($J25,$K25,1,(Holidays!$A$1:$A$248)),0)+IF(AND($J25&gt;AH$4,$J25&lt;=AI$4,$K25&gt;AI$4),NETWORKDAYS.INTL($J25,(AI$4),1,(Holidays!$A$1:$A$248)),0)+IF(AND($J25&lt;AH$4,$K25&lt;AI$4,$K25&gt;AH$4),NETWORKDAYS.INTL(AH$4+1,$K25,1,(Holidays!$A$1:$A$248)),0)+IF(AND($J25&lt;=AH$4,$K25&gt;=AI$4,$K25&gt;AH$4),NETWORKDAYS.INTL(AH$4+1,(AI$4),1,(Holidays!$A$1:$A$248)),0))*$M25,"")</f>
        <v>0</v>
      </c>
      <c r="AJ25" s="190">
        <f ca="1">IFERROR((IF(AND($J25&gt;AI$4,$J25&lt;=AJ$4,$K25&lt;=AJ$4),NETWORKDAYS.INTL($J25,$K25,1,(Holidays!$A$1:$A$248)),0)+IF(AND($J25&gt;AI$4,$J25&lt;=AJ$4,$K25&gt;AJ$4),NETWORKDAYS.INTL($J25,(AJ$4),1,(Holidays!$A$1:$A$248)),0)+IF(AND($J25&lt;AI$4,$K25&lt;AJ$4,$K25&gt;AI$4),NETWORKDAYS.INTL(AI$4+1,$K25,1,(Holidays!$A$1:$A$248)),0)+IF(AND($J25&lt;=AI$4,$K25&gt;=AJ$4,$K25&gt;AI$4),NETWORKDAYS.INTL(AI$4+1,(AJ$4),1,(Holidays!$A$1:$A$248)),0))*$M25,"")</f>
        <v>0</v>
      </c>
      <c r="AK25" s="192">
        <f ca="1">IFERROR((IF(AND($J25&gt;AJ$4,$J25&lt;=AK$4,$K25&lt;=AK$4),NETWORKDAYS.INTL($J25,$K25,1,(Holidays!$A$1:$A$248)),0)+IF(AND($J25&gt;AJ$4,$J25&lt;=AK$4,$K25&gt;AK$4),NETWORKDAYS.INTL($J25,(AK$4),1,(Holidays!$A$1:$A$248)),0)+IF(AND($J25&lt;AJ$4,$K25&lt;AK$4,$K25&gt;AJ$4),NETWORKDAYS.INTL(AJ$4+1,$K25,1,(Holidays!$A$1:$A$248)),0)+IF(AND($J25&lt;=AJ$4,$K25&gt;=AK$4,$K25&gt;AJ$4),NETWORKDAYS.INTL(AJ$4+1,(AK$4),1,(Holidays!$A$1:$A$248)),0))*$M25,"")</f>
        <v>0</v>
      </c>
      <c r="AL25" s="321">
        <f ca="1">IFERROR((IF(AND($J25&gt;AK$4,$J25&lt;=AL$4,$K25&lt;=AL$4),NETWORKDAYS.INTL($J25,$K25,1,(Holidays!$A$1:$A$248)),0)+IF(AND($J25&gt;AK$4,$J25&lt;=AL$4,$K25&gt;AL$4),NETWORKDAYS.INTL($J25,(AL$4),1,(Holidays!$A$1:$A$248)),0)+IF(AND($J25&lt;AK$4,$K25&lt;AL$4,$K25&gt;AK$4),NETWORKDAYS.INTL(AK$4+1,$K25,1,(Holidays!$A$1:$A$248)),0)+IF(AND($J25&lt;=AK$4,$K25&gt;=AL$4,$K25&gt;AK$4),NETWORKDAYS.INTL(AK$4+1,(AL$4),1,(Holidays!$A$1:$A$248)),0))*$M25,"")</f>
        <v>0</v>
      </c>
      <c r="AM25" s="190">
        <f ca="1">IFERROR((IF(AND($J25&gt;AL$4,$J25&lt;=AM$4,$K25&lt;=AM$4),NETWORKDAYS.INTL($J25,$K25,1,(Holidays!$A$1:$A$248)),0)+IF(AND($J25&gt;AL$4,$J25&lt;=AM$4,$K25&gt;AM$4),NETWORKDAYS.INTL($J25,(AM$4),1,(Holidays!$A$1:$A$248)),0)+IF(AND($J25&lt;AL$4,$K25&lt;AM$4,$K25&gt;AL$4),NETWORKDAYS.INTL(AL$4+1,$K25,1,(Holidays!$A$1:$A$248)),0)+IF(AND($J25&lt;=AL$4,$K25&gt;=AM$4,$K25&gt;AL$4),NETWORKDAYS.INTL(AL$4+1,(AM$4),1,(Holidays!$A$1:$A$248)),0))*$M25,"")</f>
        <v>0</v>
      </c>
      <c r="AN25" s="192">
        <f ca="1">IFERROR((IF(AND($J25&gt;AM$4,$J25&lt;=AN$4,$K25&lt;=AN$4),NETWORKDAYS.INTL($J25,$K25,1,(Holidays!$A$1:$A$248)),0)+IF(AND($J25&gt;AM$4,$J25&lt;=AN$4,$K25&gt;AN$4),NETWORKDAYS.INTL($J25,(AN$4),1,(Holidays!$A$1:$A$248)),0)+IF(AND($J25&lt;AM$4,$K25&lt;AN$4,$K25&gt;AM$4),NETWORKDAYS.INTL(AM$4+1,$K25,1,(Holidays!$A$1:$A$248)),0)+IF(AND($J25&lt;=AM$4,$K25&gt;=AN$4,$K25&gt;AM$4),NETWORKDAYS.INTL(AM$4+1,(AN$4),1,(Holidays!$A$1:$A$248)),0))*$M25,"")</f>
        <v>0</v>
      </c>
      <c r="AO25" s="321">
        <f ca="1">IFERROR((IF(AND($J25&gt;AN$4,$J25&lt;=AO$4,$K25&lt;=AO$4),NETWORKDAYS.INTL($J25,$K25,1,(Holidays!$A$1:$A$248)),0)+IF(AND($J25&gt;AN$4,$J25&lt;=AO$4,$K25&gt;AO$4),NETWORKDAYS.INTL($J25,(AO$4),1,(Holidays!$A$1:$A$248)),0)+IF(AND($J25&lt;AN$4,$K25&lt;AO$4,$K25&gt;AN$4),NETWORKDAYS.INTL(AN$4+1,$K25,1,(Holidays!$A$1:$A$248)),0)+IF(AND($J25&lt;=AN$4,$K25&gt;=AO$4,$K25&gt;AN$4),NETWORKDAYS.INTL(AN$4+1,(AO$4),1,(Holidays!$A$1:$A$248)),0))*$M25,"")</f>
        <v>0</v>
      </c>
      <c r="AP25" s="190">
        <f ca="1">IFERROR((IF(AND($J25&gt;AO$4,$J25&lt;=AP$4,$K25&lt;=AP$4),NETWORKDAYS.INTL($J25,$K25,1,(Holidays!$A$1:$A$248)),0)+IF(AND($J25&gt;AO$4,$J25&lt;=AP$4,$K25&gt;AP$4),NETWORKDAYS.INTL($J25,(AP$4),1,(Holidays!$A$1:$A$248)),0)+IF(AND($J25&lt;AO$4,$K25&lt;AP$4,$K25&gt;AO$4),NETWORKDAYS.INTL(AO$4+1,$K25,1,(Holidays!$A$1:$A$248)),0)+IF(AND($J25&lt;=AO$4,$K25&gt;=AP$4,$K25&gt;AO$4),NETWORKDAYS.INTL(AO$4+1,(AP$4),1,(Holidays!$A$1:$A$248)),0))*$M25,"")</f>
        <v>0</v>
      </c>
      <c r="AQ25" s="192">
        <f ca="1">IFERROR((IF(AND($J25&gt;AP$4,$J25&lt;=AQ$4,$K25&lt;=AQ$4),NETWORKDAYS.INTL($J25,$K25,1,(Holidays!$A$1:$A$248)),0)+IF(AND($J25&gt;AP$4,$J25&lt;=AQ$4,$K25&gt;AQ$4),NETWORKDAYS.INTL($J25,(AQ$4),1,(Holidays!$A$1:$A$248)),0)+IF(AND($J25&lt;AP$4,$K25&lt;AQ$4,$K25&gt;AP$4),NETWORKDAYS.INTL(AP$4+1,$K25,1,(Holidays!$A$1:$A$248)),0)+IF(AND($J25&lt;=AP$4,$K25&gt;=AQ$4,$K25&gt;AP$4),NETWORKDAYS.INTL(AP$4+1,(AQ$4),1,(Holidays!$A$1:$A$248)),0))*$M25,"")</f>
        <v>0</v>
      </c>
      <c r="AR25" s="321">
        <f ca="1">IFERROR((IF(AND($J25&gt;AQ$4,$J25&lt;=AR$4,$K25&lt;=AR$4),NETWORKDAYS.INTL($J25,$K25,1,(Holidays!$A$1:$A$248)),0)+IF(AND($J25&gt;AQ$4,$J25&lt;=AR$4,$K25&gt;AR$4),NETWORKDAYS.INTL($J25,(AR$4),1,(Holidays!$A$1:$A$248)),0)+IF(AND($J25&lt;AQ$4,$K25&lt;AR$4,$K25&gt;AQ$4),NETWORKDAYS.INTL(AQ$4+1,$K25,1,(Holidays!$A$1:$A$248)),0)+IF(AND($J25&lt;=AQ$4,$K25&gt;=AR$4,$K25&gt;AQ$4),NETWORKDAYS.INTL(AQ$4+1,(AR$4),1,(Holidays!$A$1:$A$248)),0))*$M25,"")</f>
        <v>0</v>
      </c>
      <c r="AS25" s="190">
        <f ca="1">IFERROR((IF(AND($J25&gt;AR$4,$J25&lt;=AS$4,$K25&lt;=AS$4),NETWORKDAYS.INTL($J25,$K25,1,(Holidays!$A$1:$A$248)),0)+IF(AND($J25&gt;AR$4,$J25&lt;=AS$4,$K25&gt;AS$4),NETWORKDAYS.INTL($J25,(AS$4),1,(Holidays!$A$1:$A$248)),0)+IF(AND($J25&lt;AR$4,$K25&lt;AS$4,$K25&gt;AR$4),NETWORKDAYS.INTL(AR$4+1,$K25,1,(Holidays!$A$1:$A$248)),0)+IF(AND($J25&lt;=AR$4,$K25&gt;=AS$4,$K25&gt;AR$4),NETWORKDAYS.INTL(AR$4+1,(AS$4),1,(Holidays!$A$1:$A$248)),0))*$M25,"")</f>
        <v>0</v>
      </c>
      <c r="AT25" s="192">
        <f ca="1">IFERROR((IF(AND($J25&gt;AS$4,$J25&lt;=AT$4,$K25&lt;=AT$4),NETWORKDAYS.INTL($J25,$K25,1,(Holidays!$A$1:$A$248)),0)+IF(AND($J25&gt;AS$4,$J25&lt;=AT$4,$K25&gt;AT$4),NETWORKDAYS.INTL($J25,(AT$4),1,(Holidays!$A$1:$A$248)),0)+IF(AND($J25&lt;AS$4,$K25&lt;AT$4,$K25&gt;AS$4),NETWORKDAYS.INTL(AS$4+1,$K25,1,(Holidays!$A$1:$A$248)),0)+IF(AND($J25&lt;=AS$4,$K25&gt;=AT$4,$K25&gt;AS$4),NETWORKDAYS.INTL(AS$4+1,(AT$4),1,(Holidays!$A$1:$A$248)),0))*$M25,"")</f>
        <v>0</v>
      </c>
      <c r="AU25" s="321">
        <f ca="1">IFERROR((IF(AND($J25&gt;AT$4,$J25&lt;=AU$4,$K25&lt;=AU$4),NETWORKDAYS.INTL($J25,$K25,1,(Holidays!$A$1:$A$248)),0)+IF(AND($J25&gt;AT$4,$J25&lt;=AU$4,$K25&gt;AU$4),NETWORKDAYS.INTL($J25,(AU$4),1,(Holidays!$A$1:$A$248)),0)+IF(AND($J25&lt;AT$4,$K25&lt;AU$4,$K25&gt;AT$4),NETWORKDAYS.INTL(AT$4+1,$K25,1,(Holidays!$A$1:$A$248)),0)+IF(AND($J25&lt;=AT$4,$K25&gt;=AU$4,$K25&gt;AT$4),NETWORKDAYS.INTL(AT$4+1,(AU$4),1,(Holidays!$A$1:$A$248)),0))*$M25,"")</f>
        <v>0</v>
      </c>
      <c r="AV25" s="190">
        <f ca="1">IFERROR((IF(AND($J25&gt;AU$4,$J25&lt;=AV$4,$K25&lt;=AV$4),NETWORKDAYS.INTL($J25,$K25,1,(Holidays!$A$1:$A$248)),0)+IF(AND($J25&gt;AU$4,$J25&lt;=AV$4,$K25&gt;AV$4),NETWORKDAYS.INTL($J25,(AV$4),1,(Holidays!$A$1:$A$248)),0)+IF(AND($J25&lt;AU$4,$K25&lt;AV$4,$K25&gt;AU$4),NETWORKDAYS.INTL(AU$4+1,$K25,1,(Holidays!$A$1:$A$248)),0)+IF(AND($J25&lt;=AU$4,$K25&gt;=AV$4,$K25&gt;AU$4),NETWORKDAYS.INTL(AU$4+1,(AV$4),1,(Holidays!$A$1:$A$248)),0))*$M25,"")</f>
        <v>0</v>
      </c>
      <c r="AW25" s="192">
        <f ca="1">IFERROR((IF(AND($J25&gt;AV$4,$J25&lt;=AW$4,$K25&lt;=AW$4),NETWORKDAYS.INTL($J25,$K25,1,(Holidays!$A$1:$A$248)),0)+IF(AND($J25&gt;AV$4,$J25&lt;=AW$4,$K25&gt;AW$4),NETWORKDAYS.INTL($J25,(AW$4),1,(Holidays!$A$1:$A$248)),0)+IF(AND($J25&lt;AV$4,$K25&lt;AW$4,$K25&gt;AV$4),NETWORKDAYS.INTL(AV$4+1,$K25,1,(Holidays!$A$1:$A$248)),0)+IF(AND($J25&lt;=AV$4,$K25&gt;=AW$4,$K25&gt;AV$4),NETWORKDAYS.INTL(AV$4+1,(AW$4),1,(Holidays!$A$1:$A$248)),0))*$M25,"")</f>
        <v>0</v>
      </c>
      <c r="AX25" s="321">
        <f ca="1">IFERROR((IF(AND($J25&gt;AW$4,$J25&lt;=AX$4,$K25&lt;=AX$4),NETWORKDAYS.INTL($J25,$K25,1,(Holidays!$A$1:$A$248)),0)+IF(AND($J25&gt;AW$4,$J25&lt;=AX$4,$K25&gt;AX$4),NETWORKDAYS.INTL($J25,(AX$4),1,(Holidays!$A$1:$A$248)),0)+IF(AND($J25&lt;AW$4,$K25&lt;AX$4,$K25&gt;AW$4),NETWORKDAYS.INTL(AW$4+1,$K25,1,(Holidays!$A$1:$A$248)),0)+IF(AND($J25&lt;=AW$4,$K25&gt;=AX$4,$K25&gt;AW$4),NETWORKDAYS.INTL(AW$4+1,(AX$4),1,(Holidays!$A$1:$A$248)),0))*$M25,"")</f>
        <v>0</v>
      </c>
      <c r="AY25" s="190">
        <f ca="1">IFERROR((IF(AND($J25&gt;AX$4,$J25&lt;=AY$4,$K25&lt;=AY$4),NETWORKDAYS.INTL($J25,$K25,1,(Holidays!$A$1:$A$248)),0)+IF(AND($J25&gt;AX$4,$J25&lt;=AY$4,$K25&gt;AY$4),NETWORKDAYS.INTL($J25,(AY$4),1,(Holidays!$A$1:$A$248)),0)+IF(AND($J25&lt;AX$4,$K25&lt;AY$4,$K25&gt;AX$4),NETWORKDAYS.INTL(AX$4+1,$K25,1,(Holidays!$A$1:$A$248)),0)+IF(AND($J25&lt;=AX$4,$K25&gt;=AY$4,$K25&gt;AX$4),NETWORKDAYS.INTL(AX$4+1,(AY$4),1,(Holidays!$A$1:$A$248)),0))*$M25,"")</f>
        <v>0</v>
      </c>
      <c r="AZ25" s="192">
        <f ca="1">IFERROR((IF(AND($J25&gt;AY$4,$J25&lt;=AZ$4,$K25&lt;=AZ$4),NETWORKDAYS.INTL($J25,$K25,1,(Holidays!$A$1:$A$248)),0)+IF(AND($J25&gt;AY$4,$J25&lt;=AZ$4,$K25&gt;AZ$4),NETWORKDAYS.INTL($J25,(AZ$4),1,(Holidays!$A$1:$A$248)),0)+IF(AND($J25&lt;AY$4,$K25&lt;AZ$4,$K25&gt;AY$4),NETWORKDAYS.INTL(AY$4+1,$K25,1,(Holidays!$A$1:$A$248)),0)+IF(AND($J25&lt;=AY$4,$K25&gt;=AZ$4,$K25&gt;AY$4),NETWORKDAYS.INTL(AY$4+1,(AZ$4),1,(Holidays!$A$1:$A$248)),0))*$M25,"")</f>
        <v>0</v>
      </c>
      <c r="BA25" s="321">
        <f ca="1">IFERROR((IF(AND($J25&gt;AZ$4,$J25&lt;=BA$4,$K25&lt;=BA$4),NETWORKDAYS.INTL($J25,$K25,1,(Holidays!$A$1:$A$248)),0)+IF(AND($J25&gt;AZ$4,$J25&lt;=BA$4,$K25&gt;BA$4),NETWORKDAYS.INTL($J25,(BA$4),1,(Holidays!$A$1:$A$248)),0)+IF(AND($J25&lt;AZ$4,$K25&lt;BA$4,$K25&gt;AZ$4),NETWORKDAYS.INTL(AZ$4+1,$K25,1,(Holidays!$A$1:$A$248)),0)+IF(AND($J25&lt;=AZ$4,$K25&gt;=BA$4,$K25&gt;AZ$4),NETWORKDAYS.INTL(AZ$4+1,(BA$4),1,(Holidays!$A$1:$A$248)),0))*$M25,"")</f>
        <v>0</v>
      </c>
      <c r="BB25" s="190">
        <f ca="1">IFERROR((IF(AND($J25&gt;BA$4,$J25&lt;=BB$4,$K25&lt;=BB$4),NETWORKDAYS.INTL($J25,$K25,1,(Holidays!$A$1:$A$248)),0)+IF(AND($J25&gt;BA$4,$J25&lt;=BB$4,$K25&gt;BB$4),NETWORKDAYS.INTL($J25,(BB$4),1,(Holidays!$A$1:$A$248)),0)+IF(AND($J25&lt;BA$4,$K25&lt;BB$4,$K25&gt;BA$4),NETWORKDAYS.INTL(BA$4+1,$K25,1,(Holidays!$A$1:$A$248)),0)+IF(AND($J25&lt;=BA$4,$K25&gt;=BB$4,$K25&gt;BA$4),NETWORKDAYS.INTL(BA$4+1,(BB$4),1,(Holidays!$A$1:$A$248)),0))*$M25,"")</f>
        <v>0</v>
      </c>
      <c r="BC25" s="192">
        <f ca="1">IFERROR((IF(AND($J25&gt;BB$4,$J25&lt;=BC$4,$K25&lt;=BC$4),NETWORKDAYS.INTL($J25,$K25,1,(Holidays!$A$1:$A$248)),0)+IF(AND($J25&gt;BB$4,$J25&lt;=BC$4,$K25&gt;BC$4),NETWORKDAYS.INTL($J25,(BC$4),1,(Holidays!$A$1:$A$248)),0)+IF(AND($J25&lt;BB$4,$K25&lt;BC$4,$K25&gt;BB$4),NETWORKDAYS.INTL(BB$4+1,$K25,1,(Holidays!$A$1:$A$248)),0)+IF(AND($J25&lt;=BB$4,$K25&gt;=BC$4,$K25&gt;BB$4),NETWORKDAYS.INTL(BB$4+1,(BC$4),1,(Holidays!$A$1:$A$248)),0))*$M25,"")</f>
        <v>0</v>
      </c>
      <c r="BD25" s="321">
        <f ca="1">IFERROR((IF(AND($J25&gt;BC$4,$J25&lt;=BD$4,$K25&lt;=BD$4),NETWORKDAYS.INTL($J25,$K25,1,(Holidays!$A$1:$A$248)),0)+IF(AND($J25&gt;BC$4,$J25&lt;=BD$4,$K25&gt;BD$4),NETWORKDAYS.INTL($J25,(BD$4),1,(Holidays!$A$1:$A$248)),0)+IF(AND($J25&lt;BC$4,$K25&lt;BD$4,$K25&gt;BC$4),NETWORKDAYS.INTL(BC$4+1,$K25,1,(Holidays!$A$1:$A$248)),0)+IF(AND($J25&lt;=BC$4,$K25&gt;=BD$4,$K25&gt;BC$4),NETWORKDAYS.INTL(BC$4+1,(BD$4),1,(Holidays!$A$1:$A$248)),0))*$M25,"")</f>
        <v>0</v>
      </c>
      <c r="BE25" s="190">
        <f ca="1">IFERROR((IF(AND($J25&gt;BD$4,$J25&lt;=BE$4,$K25&lt;=BE$4),NETWORKDAYS.INTL($J25,$K25,1,(Holidays!$A$1:$A$248)),0)+IF(AND($J25&gt;BD$4,$J25&lt;=BE$4,$K25&gt;BE$4),NETWORKDAYS.INTL($J25,(BE$4),1,(Holidays!$A$1:$A$248)),0)+IF(AND($J25&lt;BD$4,$K25&lt;BE$4,$K25&gt;BD$4),NETWORKDAYS.INTL(BD$4+1,$K25,1,(Holidays!$A$1:$A$248)),0)+IF(AND($J25&lt;=BD$4,$K25&gt;=BE$4,$K25&gt;BD$4),NETWORKDAYS.INTL(BD$4+1,(BE$4),1,(Holidays!$A$1:$A$248)),0))*$M25,"")</f>
        <v>0</v>
      </c>
      <c r="BF25" s="192">
        <f ca="1">IFERROR((IF(AND($J25&gt;BE$4,$J25&lt;=BF$4,$K25&lt;=BF$4),NETWORKDAYS.INTL($J25,$K25,1,(Holidays!$A$1:$A$248)),0)+IF(AND($J25&gt;BE$4,$J25&lt;=BF$4,$K25&gt;BF$4),NETWORKDAYS.INTL($J25,(BF$4),1,(Holidays!$A$1:$A$248)),0)+IF(AND($J25&lt;BE$4,$K25&lt;BF$4,$K25&gt;BE$4),NETWORKDAYS.INTL(BE$4+1,$K25,1,(Holidays!$A$1:$A$248)),0)+IF(AND($J25&lt;=BE$4,$K25&gt;=BF$4,$K25&gt;BE$4),NETWORKDAYS.INTL(BE$4+1,(BF$4),1,(Holidays!$A$1:$A$248)),0))*$M25,"")</f>
        <v>0</v>
      </c>
      <c r="BG25" s="321">
        <f ca="1">IFERROR((IF(AND($J25&gt;BF$4,$J25&lt;=BG$4,$K25&lt;=BG$4),NETWORKDAYS.INTL($J25,$K25,1,(Holidays!$A$1:$A$248)),0)+IF(AND($J25&gt;BF$4,$J25&lt;=BG$4,$K25&gt;BG$4),NETWORKDAYS.INTL($J25,(BG$4),1,(Holidays!$A$1:$A$248)),0)+IF(AND($J25&lt;BF$4,$K25&lt;BG$4,$K25&gt;BF$4),NETWORKDAYS.INTL(BF$4+1,$K25,1,(Holidays!$A$1:$A$248)),0)+IF(AND($J25&lt;=BF$4,$K25&gt;=BG$4,$K25&gt;BF$4),NETWORKDAYS.INTL(BF$4+1,(BG$4),1,(Holidays!$A$1:$A$248)),0))*$M25,"")</f>
        <v>0</v>
      </c>
      <c r="BH25" s="190">
        <f ca="1">IFERROR((IF(AND($J25&gt;BG$4,$J25&lt;=BH$4,$K25&lt;=BH$4),NETWORKDAYS.INTL($J25,$K25,1,(Holidays!$A$1:$A$248)),0)+IF(AND($J25&gt;BG$4,$J25&lt;=BH$4,$K25&gt;BH$4),NETWORKDAYS.INTL($J25,(BH$4),1,(Holidays!$A$1:$A$248)),0)+IF(AND($J25&lt;BG$4,$K25&lt;BH$4,$K25&gt;BG$4),NETWORKDAYS.INTL(BG$4+1,$K25,1,(Holidays!$A$1:$A$248)),0)+IF(AND($J25&lt;=BG$4,$K25&gt;=BH$4,$K25&gt;BG$4),NETWORKDAYS.INTL(BG$4+1,(BH$4),1,(Holidays!$A$1:$A$248)),0))*$M25,"")</f>
        <v>0</v>
      </c>
      <c r="BI25" s="192">
        <f ca="1">IFERROR((IF(AND($J25&gt;BH$4,$J25&lt;=BI$4,$K25&lt;=BI$4),NETWORKDAYS.INTL($J25,$K25,1,(Holidays!$A$1:$A$248)),0)+IF(AND($J25&gt;BH$4,$J25&lt;=BI$4,$K25&gt;BI$4),NETWORKDAYS.INTL($J25,(BI$4),1,(Holidays!$A$1:$A$248)),0)+IF(AND($J25&lt;BH$4,$K25&lt;BI$4,$K25&gt;BH$4),NETWORKDAYS.INTL(BH$4+1,$K25,1,(Holidays!$A$1:$A$248)),0)+IF(AND($J25&lt;=BH$4,$K25&gt;=BI$4,$K25&gt;BH$4),NETWORKDAYS.INTL(BH$4+1,(BI$4),1,(Holidays!$A$1:$A$248)),0))*$M25,"")</f>
        <v>0</v>
      </c>
      <c r="BJ25" s="321">
        <f ca="1">IFERROR((IF(AND($J25&gt;BI$4,$J25&lt;=BJ$4,$K25&lt;=BJ$4),NETWORKDAYS.INTL($J25,$K25,1,(Holidays!$A$1:$A$248)),0)+IF(AND($J25&gt;BI$4,$J25&lt;=BJ$4,$K25&gt;BJ$4),NETWORKDAYS.INTL($J25,(BJ$4),1,(Holidays!$A$1:$A$248)),0)+IF(AND($J25&lt;BI$4,$K25&lt;BJ$4,$K25&gt;BI$4),NETWORKDAYS.INTL(BI$4+1,$K25,1,(Holidays!$A$1:$A$248)),0)+IF(AND($J25&lt;=BI$4,$K25&gt;=BJ$4,$K25&gt;BI$4),NETWORKDAYS.INTL(BI$4+1,(BJ$4),1,(Holidays!$A$1:$A$248)),0))*$M25,"")</f>
        <v>0</v>
      </c>
      <c r="BK25" s="190">
        <f ca="1">IFERROR((IF(AND($J25&gt;BJ$4,$J25&lt;=BK$4,$K25&lt;=BK$4),NETWORKDAYS.INTL($J25,$K25,1,(Holidays!$A$1:$A$248)),0)+IF(AND($J25&gt;BJ$4,$J25&lt;=BK$4,$K25&gt;BK$4),NETWORKDAYS.INTL($J25,(BK$4),1,(Holidays!$A$1:$A$248)),0)+IF(AND($J25&lt;BJ$4,$K25&lt;BK$4,$K25&gt;BJ$4),NETWORKDAYS.INTL(BJ$4+1,$K25,1,(Holidays!$A$1:$A$248)),0)+IF(AND($J25&lt;=BJ$4,$K25&gt;=BK$4,$K25&gt;BJ$4),NETWORKDAYS.INTL(BJ$4+1,(BK$4),1,(Holidays!$A$1:$A$248)),0))*$M25,"")</f>
        <v>0</v>
      </c>
      <c r="BL25" s="192">
        <f ca="1">IFERROR((IF(AND($J25&gt;BK$4,$J25&lt;=BL$4,$K25&lt;=BL$4),NETWORKDAYS.INTL($J25,$K25,1,(Holidays!$A$1:$A$248)),0)+IF(AND($J25&gt;BK$4,$J25&lt;=BL$4,$K25&gt;BL$4),NETWORKDAYS.INTL($J25,(BL$4),1,(Holidays!$A$1:$A$248)),0)+IF(AND($J25&lt;BK$4,$K25&lt;BL$4,$K25&gt;BK$4),NETWORKDAYS.INTL(BK$4+1,$K25,1,(Holidays!$A$1:$A$248)),0)+IF(AND($J25&lt;=BK$4,$K25&gt;=BL$4,$K25&gt;BK$4),NETWORKDAYS.INTL(BK$4+1,(BL$4),1,(Holidays!$A$1:$A$248)),0))*$M25,"")</f>
        <v>0</v>
      </c>
      <c r="BM25" s="321">
        <f ca="1">IFERROR((IF(AND($J25&gt;BL$4,$J25&lt;=BM$4,$K25&lt;=BM$4),NETWORKDAYS.INTL($J25,$K25,1,(Holidays!$A$1:$A$248)),0)+IF(AND($J25&gt;BL$4,$J25&lt;=BM$4,$K25&gt;BM$4),NETWORKDAYS.INTL($J25,(BM$4),1,(Holidays!$A$1:$A$248)),0)+IF(AND($J25&lt;BL$4,$K25&lt;BM$4,$K25&gt;BL$4),NETWORKDAYS.INTL(BL$4+1,$K25,1,(Holidays!$A$1:$A$248)),0)+IF(AND($J25&lt;=BL$4,$K25&gt;=BM$4,$K25&gt;BL$4),NETWORKDAYS.INTL(BL$4+1,(BM$4),1,(Holidays!$A$1:$A$248)),0))*$M25,"")</f>
        <v>0</v>
      </c>
      <c r="BN25" s="190">
        <f ca="1">IFERROR((IF(AND($J25&gt;BM$4,$J25&lt;=BN$4,$K25&lt;=BN$4),NETWORKDAYS.INTL($J25,$K25,1,(Holidays!$A$1:$A$248)),0)+IF(AND($J25&gt;BM$4,$J25&lt;=BN$4,$K25&gt;BN$4),NETWORKDAYS.INTL($J25,(BN$4),1,(Holidays!$A$1:$A$248)),0)+IF(AND($J25&lt;BM$4,$K25&lt;BN$4,$K25&gt;BM$4),NETWORKDAYS.INTL(BM$4+1,$K25,1,(Holidays!$A$1:$A$248)),0)+IF(AND($J25&lt;=BM$4,$K25&gt;=BN$4,$K25&gt;BM$4),NETWORKDAYS.INTL(BM$4+1,(BN$4),1,(Holidays!$A$1:$A$248)),0))*$M25,"")</f>
        <v>0</v>
      </c>
      <c r="BO25" s="192">
        <f ca="1">IFERROR((IF(AND($J25&gt;BN$4,$J25&lt;=BO$4,$K25&lt;=BO$4),NETWORKDAYS.INTL($J25,$K25,1,(Holidays!$A$1:$A$248)),0)+IF(AND($J25&gt;BN$4,$J25&lt;=BO$4,$K25&gt;BO$4),NETWORKDAYS.INTL($J25,(BO$4),1,(Holidays!$A$1:$A$248)),0)+IF(AND($J25&lt;BN$4,$K25&lt;BO$4,$K25&gt;BN$4),NETWORKDAYS.INTL(BN$4+1,$K25,1,(Holidays!$A$1:$A$248)),0)+IF(AND($J25&lt;=BN$4,$K25&gt;=BO$4,$K25&gt;BN$4),NETWORKDAYS.INTL(BN$4+1,(BO$4),1,(Holidays!$A$1:$A$248)),0))*$M25,"")</f>
        <v>0</v>
      </c>
      <c r="BP25" s="321">
        <f ca="1">IFERROR((IF(AND($J25&gt;BO$4,$J25&lt;=BP$4,$K25&lt;=BP$4),NETWORKDAYS.INTL($J25,$K25,1,(Holidays!$A$1:$A$248)),0)+IF(AND($J25&gt;BO$4,$J25&lt;=BP$4,$K25&gt;BP$4),NETWORKDAYS.INTL($J25,(BP$4),1,(Holidays!$A$1:$A$248)),0)+IF(AND($J25&lt;BO$4,$K25&lt;BP$4,$K25&gt;BO$4),NETWORKDAYS.INTL(BO$4+1,$K25,1,(Holidays!$A$1:$A$248)),0)+IF(AND($J25&lt;=BO$4,$K25&gt;=BP$4,$K25&gt;BO$4),NETWORKDAYS.INTL(BO$4+1,(BP$4),1,(Holidays!$A$1:$A$248)),0))*$M25,"")</f>
        <v>0</v>
      </c>
      <c r="BQ25" s="190">
        <f ca="1">IFERROR((IF(AND($J25&gt;BP$4,$J25&lt;=BQ$4,$K25&lt;=BQ$4),NETWORKDAYS.INTL($J25,$K25,1,(Holidays!$A$1:$A$248)),0)+IF(AND($J25&gt;BP$4,$J25&lt;=BQ$4,$K25&gt;BQ$4),NETWORKDAYS.INTL($J25,(BQ$4),1,(Holidays!$A$1:$A$248)),0)+IF(AND($J25&lt;BP$4,$K25&lt;BQ$4,$K25&gt;BP$4),NETWORKDAYS.INTL(BP$4+1,$K25,1,(Holidays!$A$1:$A$248)),0)+IF(AND($J25&lt;=BP$4,$K25&gt;=BQ$4,$K25&gt;BP$4),NETWORKDAYS.INTL(BP$4+1,(BQ$4),1,(Holidays!$A$1:$A$248)),0))*$M25,"")</f>
        <v>0</v>
      </c>
      <c r="BR25" s="192">
        <f ca="1">IFERROR((IF(AND($J25&gt;BQ$4,$J25&lt;=BR$4,$K25&lt;=BR$4),NETWORKDAYS.INTL($J25,$K25,1,(Holidays!$A$1:$A$248)),0)+IF(AND($J25&gt;BQ$4,$J25&lt;=BR$4,$K25&gt;BR$4),NETWORKDAYS.INTL($J25,(BR$4),1,(Holidays!$A$1:$A$248)),0)+IF(AND($J25&lt;BQ$4,$K25&lt;BR$4,$K25&gt;BQ$4),NETWORKDAYS.INTL(BQ$4+1,$K25,1,(Holidays!$A$1:$A$248)),0)+IF(AND($J25&lt;=BQ$4,$K25&gt;=BR$4,$K25&gt;BQ$4),NETWORKDAYS.INTL(BQ$4+1,(BR$4),1,(Holidays!$A$1:$A$248)),0))*$M25,"")</f>
        <v>0</v>
      </c>
      <c r="BS25" s="321">
        <f ca="1">IFERROR((IF(AND($J25&gt;BR$4,$J25&lt;=BS$4,$K25&lt;=BS$4),NETWORKDAYS.INTL($J25,$K25,1,(Holidays!$A$1:$A$248)),0)+IF(AND($J25&gt;BR$4,$J25&lt;=BS$4,$K25&gt;BS$4),NETWORKDAYS.INTL($J25,(BS$4),1,(Holidays!$A$1:$A$248)),0)+IF(AND($J25&lt;BR$4,$K25&lt;BS$4,$K25&gt;BR$4),NETWORKDAYS.INTL(BR$4+1,$K25,1,(Holidays!$A$1:$A$248)),0)+IF(AND($J25&lt;=BR$4,$K25&gt;=BS$4,$K25&gt;BR$4),NETWORKDAYS.INTL(BR$4+1,(BS$4),1,(Holidays!$A$1:$A$248)),0))*$M25,"")</f>
        <v>0</v>
      </c>
      <c r="BT25" s="190">
        <f ca="1">IFERROR((IF(AND($J25&gt;BS$4,$J25&lt;=BT$4,$K25&lt;=BT$4),NETWORKDAYS.INTL($J25,$K25,1,(Holidays!$A$1:$A$248)),0)+IF(AND($J25&gt;BS$4,$J25&lt;=BT$4,$K25&gt;BT$4),NETWORKDAYS.INTL($J25,(BT$4),1,(Holidays!$A$1:$A$248)),0)+IF(AND($J25&lt;BS$4,$K25&lt;BT$4,$K25&gt;BS$4),NETWORKDAYS.INTL(BS$4+1,$K25,1,(Holidays!$A$1:$A$248)),0)+IF(AND($J25&lt;=BS$4,$K25&gt;=BT$4,$K25&gt;BS$4),NETWORKDAYS.INTL(BS$4+1,(BT$4),1,(Holidays!$A$1:$A$248)),0))*$M25,"")</f>
        <v>0</v>
      </c>
      <c r="BU25" s="192">
        <f ca="1">IFERROR((IF(AND($J25&gt;BT$4,$J25&lt;=BU$4,$K25&lt;=BU$4),NETWORKDAYS.INTL($J25,$K25,1,(Holidays!$A$1:$A$248)),0)+IF(AND($J25&gt;BT$4,$J25&lt;=BU$4,$K25&gt;BU$4),NETWORKDAYS.INTL($J25,(BU$4),1,(Holidays!$A$1:$A$248)),0)+IF(AND($J25&lt;BT$4,$K25&lt;BU$4,$K25&gt;BT$4),NETWORKDAYS.INTL(BT$4+1,$K25,1,(Holidays!$A$1:$A$248)),0)+IF(AND($J25&lt;=BT$4,$K25&gt;=BU$4,$K25&gt;BT$4),NETWORKDAYS.INTL(BT$4+1,(BU$4),1,(Holidays!$A$1:$A$248)),0))*$M25,"")</f>
        <v>0</v>
      </c>
      <c r="BV25" s="321">
        <f ca="1">IFERROR((IF(AND($J25&gt;BU$4,$J25&lt;=BV$4,$K25&lt;=BV$4),NETWORKDAYS.INTL($J25,$K25,1,(Holidays!$A$1:$A$248)),0)+IF(AND($J25&gt;BU$4,$J25&lt;=BV$4,$K25&gt;BV$4),NETWORKDAYS.INTL($J25,(BV$4),1,(Holidays!$A$1:$A$248)),0)+IF(AND($J25&lt;BU$4,$K25&lt;BV$4,$K25&gt;BU$4),NETWORKDAYS.INTL(BU$4+1,$K25,1,(Holidays!$A$1:$A$248)),0)+IF(AND($J25&lt;=BU$4,$K25&gt;=BV$4,$K25&gt;BU$4),NETWORKDAYS.INTL(BU$4+1,(BV$4),1,(Holidays!$A$1:$A$248)),0))*$M25,"")</f>
        <v>0</v>
      </c>
      <c r="BW25" s="190">
        <f ca="1">IFERROR((IF(AND($J25&gt;BV$4,$J25&lt;=BW$4,$K25&lt;=BW$4),NETWORKDAYS.INTL($J25,$K25,1,(Holidays!$A$1:$A$248)),0)+IF(AND($J25&gt;BV$4,$J25&lt;=BW$4,$K25&gt;BW$4),NETWORKDAYS.INTL($J25,(BW$4),1,(Holidays!$A$1:$A$248)),0)+IF(AND($J25&lt;BV$4,$K25&lt;BW$4,$K25&gt;BV$4),NETWORKDAYS.INTL(BV$4+1,$K25,1,(Holidays!$A$1:$A$248)),0)+IF(AND($J25&lt;=BV$4,$K25&gt;=BW$4,$K25&gt;BV$4),NETWORKDAYS.INTL(BV$4+1,(BW$4),1,(Holidays!$A$1:$A$248)),0))*$M25,"")</f>
        <v>0</v>
      </c>
      <c r="BX25" s="192">
        <f ca="1">IFERROR((IF(AND($J25&gt;BW$4,$J25&lt;=BX$4,$K25&lt;=BX$4),NETWORKDAYS.INTL($J25,$K25,1,(Holidays!$A$1:$A$248)),0)+IF(AND($J25&gt;BW$4,$J25&lt;=BX$4,$K25&gt;BX$4),NETWORKDAYS.INTL($J25,(BX$4),1,(Holidays!$A$1:$A$248)),0)+IF(AND($J25&lt;BW$4,$K25&lt;BX$4,$K25&gt;BW$4),NETWORKDAYS.INTL(BW$4+1,$K25,1,(Holidays!$A$1:$A$248)),0)+IF(AND($J25&lt;=BW$4,$K25&gt;=BX$4,$K25&gt;BW$4),NETWORKDAYS.INTL(BW$4+1,(BX$4),1,(Holidays!$A$1:$A$248)),0))*$M25,"")</f>
        <v>0</v>
      </c>
      <c r="BY25" s="321">
        <f ca="1">IFERROR((IF(AND($J25&gt;BX$4,$J25&lt;=BY$4,$K25&lt;=BY$4),NETWORKDAYS.INTL($J25,$K25,1,(Holidays!$A$1:$A$248)),0)+IF(AND($J25&gt;BX$4,$J25&lt;=BY$4,$K25&gt;BY$4),NETWORKDAYS.INTL($J25,(BY$4),1,(Holidays!$A$1:$A$248)),0)+IF(AND($J25&lt;BX$4,$K25&lt;BY$4,$K25&gt;BX$4),NETWORKDAYS.INTL(BX$4+1,$K25,1,(Holidays!$A$1:$A$248)),0)+IF(AND($J25&lt;=BX$4,$K25&gt;=BY$4,$K25&gt;BX$4),NETWORKDAYS.INTL(BX$4+1,(BY$4),1,(Holidays!$A$1:$A$248)),0))*$M25,"")</f>
        <v>0</v>
      </c>
      <c r="BZ25" s="190">
        <f ca="1">IFERROR((IF(AND($J25&gt;BY$4,$J25&lt;=BZ$4,$K25&lt;=BZ$4),NETWORKDAYS.INTL($J25,$K25,1,(Holidays!$A$1:$A$248)),0)+IF(AND($J25&gt;BY$4,$J25&lt;=BZ$4,$K25&gt;BZ$4),NETWORKDAYS.INTL($J25,(BZ$4),1,(Holidays!$A$1:$A$248)),0)+IF(AND($J25&lt;BY$4,$K25&lt;BZ$4,$K25&gt;BY$4),NETWORKDAYS.INTL(BY$4+1,$K25,1,(Holidays!$A$1:$A$248)),0)+IF(AND($J25&lt;=BY$4,$K25&gt;=BZ$4,$K25&gt;BY$4),NETWORKDAYS.INTL(BY$4+1,(BZ$4),1,(Holidays!$A$1:$A$248)),0))*$M25,"")</f>
        <v>0</v>
      </c>
      <c r="CA25" s="192">
        <f ca="1">IFERROR((IF(AND($J25&gt;BZ$4,$J25&lt;=CA$4,$K25&lt;=CA$4),NETWORKDAYS.INTL($J25,$K25,1,(Holidays!$A$1:$A$248)),0)+IF(AND($J25&gt;BZ$4,$J25&lt;=CA$4,$K25&gt;CA$4),NETWORKDAYS.INTL($J25,(CA$4),1,(Holidays!$A$1:$A$248)),0)+IF(AND($J25&lt;BZ$4,$K25&lt;CA$4,$K25&gt;BZ$4),NETWORKDAYS.INTL(BZ$4+1,$K25,1,(Holidays!$A$1:$A$248)),0)+IF(AND($J25&lt;=BZ$4,$K25&gt;=CA$4,$K25&gt;BZ$4),NETWORKDAYS.INTL(BZ$4+1,(CA$4),1,(Holidays!$A$1:$A$248)),0))*$M25,"")</f>
        <v>0</v>
      </c>
      <c r="CB25" s="321">
        <f ca="1">IFERROR((IF(AND($J25&gt;CA$4,$J25&lt;=CB$4,$K25&lt;=CB$4),NETWORKDAYS.INTL($J25,$K25,1,(Holidays!$A$1:$A$248)),0)+IF(AND($J25&gt;CA$4,$J25&lt;=CB$4,$K25&gt;CB$4),NETWORKDAYS.INTL($J25,(CB$4),1,(Holidays!$A$1:$A$248)),0)+IF(AND($J25&lt;CA$4,$K25&lt;CB$4,$K25&gt;CA$4),NETWORKDAYS.INTL(CA$4+1,$K25,1,(Holidays!$A$1:$A$248)),0)+IF(AND($J25&lt;=CA$4,$K25&gt;=CB$4,$K25&gt;CA$4),NETWORKDAYS.INTL(CA$4+1,(CB$4),1,(Holidays!$A$1:$A$248)),0))*$M25,"")</f>
        <v>0</v>
      </c>
      <c r="CC25" s="190">
        <f ca="1">IFERROR((IF(AND($J25&gt;CB$4,$J25&lt;=CC$4,$K25&lt;=CC$4),NETWORKDAYS.INTL($J25,$K25,1,(Holidays!$A$1:$A$248)),0)+IF(AND($J25&gt;CB$4,$J25&lt;=CC$4,$K25&gt;CC$4),NETWORKDAYS.INTL($J25,(CC$4),1,(Holidays!$A$1:$A$248)),0)+IF(AND($J25&lt;CB$4,$K25&lt;CC$4,$K25&gt;CB$4),NETWORKDAYS.INTL(CB$4+1,$K25,1,(Holidays!$A$1:$A$248)),0)+IF(AND($J25&lt;=CB$4,$K25&gt;=CC$4,$K25&gt;CB$4),NETWORKDAYS.INTL(CB$4+1,(CC$4),1,(Holidays!$A$1:$A$248)),0))*$M25,"")</f>
        <v>0</v>
      </c>
      <c r="CD25" s="192">
        <f ca="1">IFERROR((IF(AND($J25&gt;CC$4,$J25&lt;=CD$4,$K25&lt;=CD$4),NETWORKDAYS.INTL($J25,$K25,1,(Holidays!$A$1:$A$248)),0)+IF(AND($J25&gt;CC$4,$J25&lt;=CD$4,$K25&gt;CD$4),NETWORKDAYS.INTL($J25,(CD$4),1,(Holidays!$A$1:$A$248)),0)+IF(AND($J25&lt;CC$4,$K25&lt;CD$4,$K25&gt;CC$4),NETWORKDAYS.INTL(CC$4+1,$K25,1,(Holidays!$A$1:$A$248)),0)+IF(AND($J25&lt;=CC$4,$K25&gt;=CD$4,$K25&gt;CC$4),NETWORKDAYS.INTL(CC$4+1,(CD$4),1,(Holidays!$A$1:$A$248)),0))*$M25,"")</f>
        <v>0</v>
      </c>
      <c r="CE25" s="321">
        <f ca="1">IFERROR((IF(AND($J25&gt;CD$4,$J25&lt;=CE$4,$K25&lt;=CE$4),NETWORKDAYS.INTL($J25,$K25,1,(Holidays!$A$1:$A$248)),0)+IF(AND($J25&gt;CD$4,$J25&lt;=CE$4,$K25&gt;CE$4),NETWORKDAYS.INTL($J25,(CE$4),1,(Holidays!$A$1:$A$248)),0)+IF(AND($J25&lt;CD$4,$K25&lt;CE$4,$K25&gt;CD$4),NETWORKDAYS.INTL(CD$4+1,$K25,1,(Holidays!$A$1:$A$248)),0)+IF(AND($J25&lt;=CD$4,$K25&gt;=CE$4,$K25&gt;CD$4),NETWORKDAYS.INTL(CD$4+1,(CE$4),1,(Holidays!$A$1:$A$248)),0))*$M25,"")</f>
        <v>0</v>
      </c>
      <c r="CF25" s="190">
        <f ca="1">IFERROR((IF(AND($J25&gt;CE$4,$J25&lt;=CF$4,$K25&lt;=CF$4),NETWORKDAYS.INTL($J25,$K25,1,(Holidays!$A$1:$A$248)),0)+IF(AND($J25&gt;CE$4,$J25&lt;=CF$4,$K25&gt;CF$4),NETWORKDAYS.INTL($J25,(CF$4),1,(Holidays!$A$1:$A$248)),0)+IF(AND($J25&lt;CE$4,$K25&lt;CF$4,$K25&gt;CE$4),NETWORKDAYS.INTL(CE$4+1,$K25,1,(Holidays!$A$1:$A$248)),0)+IF(AND($J25&lt;=CE$4,$K25&gt;=CF$4,$K25&gt;CE$4),NETWORKDAYS.INTL(CE$4+1,(CF$4),1,(Holidays!$A$1:$A$248)),0))*$M25,"")</f>
        <v>0</v>
      </c>
      <c r="CG25" s="192">
        <f ca="1">IFERROR((IF(AND($J25&gt;CF$4,$J25&lt;=CG$4,$K25&lt;=CG$4),NETWORKDAYS.INTL($J25,$K25,1,(Holidays!$A$1:$A$248)),0)+IF(AND($J25&gt;CF$4,$J25&lt;=CG$4,$K25&gt;CG$4),NETWORKDAYS.INTL($J25,(CG$4),1,(Holidays!$A$1:$A$248)),0)+IF(AND($J25&lt;CF$4,$K25&lt;CG$4,$K25&gt;CF$4),NETWORKDAYS.INTL(CF$4+1,$K25,1,(Holidays!$A$1:$A$248)),0)+IF(AND($J25&lt;=CF$4,$K25&gt;=CG$4,$K25&gt;CF$4),NETWORKDAYS.INTL(CF$4+1,(CG$4),1,(Holidays!$A$1:$A$248)),0))*$M25,"")</f>
        <v>0</v>
      </c>
      <c r="CH25" s="321">
        <f ca="1">IFERROR((IF(AND($J25&gt;CG$4,$J25&lt;=CH$4,$K25&lt;=CH$4),NETWORKDAYS.INTL($J25,$K25,1,(Holidays!$A$1:$A$248)),0)+IF(AND($J25&gt;CG$4,$J25&lt;=CH$4,$K25&gt;CH$4),NETWORKDAYS.INTL($J25,(CH$4),1,(Holidays!$A$1:$A$248)),0)+IF(AND($J25&lt;CG$4,$K25&lt;CH$4,$K25&gt;CG$4),NETWORKDAYS.INTL(CG$4+1,$K25,1,(Holidays!$A$1:$A$248)),0)+IF(AND($J25&lt;=CG$4,$K25&gt;=CH$4,$K25&gt;CG$4),NETWORKDAYS.INTL(CG$4+1,(CH$4),1,(Holidays!$A$1:$A$248)),0))*$M25,"")</f>
        <v>0</v>
      </c>
      <c r="CI25" s="190">
        <f ca="1">IFERROR((IF(AND($J25&gt;CH$4,$J25&lt;=CI$4,$K25&lt;=CI$4),NETWORKDAYS.INTL($J25,$K25,1,(Holidays!$A$1:$A$248)),0)+IF(AND($J25&gt;CH$4,$J25&lt;=CI$4,$K25&gt;CI$4),NETWORKDAYS.INTL($J25,(CI$4),1,(Holidays!$A$1:$A$248)),0)+IF(AND($J25&lt;CH$4,$K25&lt;CI$4,$K25&gt;CH$4),NETWORKDAYS.INTL(CH$4+1,$K25,1,(Holidays!$A$1:$A$248)),0)+IF(AND($J25&lt;=CH$4,$K25&gt;=CI$4,$K25&gt;CH$4),NETWORKDAYS.INTL(CH$4+1,(CI$4),1,(Holidays!$A$1:$A$248)),0))*$M25,"")</f>
        <v>0</v>
      </c>
      <c r="CJ25" s="192">
        <f ca="1">IFERROR((IF(AND($J25&gt;CI$4,$J25&lt;=CJ$4,$K25&lt;=CJ$4),NETWORKDAYS.INTL($J25,$K25,1,(Holidays!$A$1:$A$248)),0)+IF(AND($J25&gt;CI$4,$J25&lt;=CJ$4,$K25&gt;CJ$4),NETWORKDAYS.INTL($J25,(CJ$4),1,(Holidays!$A$1:$A$248)),0)+IF(AND($J25&lt;CI$4,$K25&lt;CJ$4,$K25&gt;CI$4),NETWORKDAYS.INTL(CI$4+1,$K25,1,(Holidays!$A$1:$A$248)),0)+IF(AND($J25&lt;=CI$4,$K25&gt;=CJ$4,$K25&gt;CI$4),NETWORKDAYS.INTL(CI$4+1,(CJ$4),1,(Holidays!$A$1:$A$248)),0))*$M25,"")</f>
        <v>0</v>
      </c>
      <c r="CK25" s="321">
        <f ca="1">IFERROR((IF(AND($J25&gt;CJ$4,$J25&lt;=CK$4,$K25&lt;=CK$4),NETWORKDAYS.INTL($J25,$K25,1,(Holidays!$A$1:$A$248)),0)+IF(AND($J25&gt;CJ$4,$J25&lt;=CK$4,$K25&gt;CK$4),NETWORKDAYS.INTL($J25,(CK$4),1,(Holidays!$A$1:$A$248)),0)+IF(AND($J25&lt;CJ$4,$K25&lt;CK$4,$K25&gt;CJ$4),NETWORKDAYS.INTL(CJ$4+1,$K25,1,(Holidays!$A$1:$A$248)),0)+IF(AND($J25&lt;=CJ$4,$K25&gt;=CK$4,$K25&gt;CJ$4),NETWORKDAYS.INTL(CJ$4+1,(CK$4),1,(Holidays!$A$1:$A$248)),0))*$M25,"")</f>
        <v>0</v>
      </c>
      <c r="CL25" s="190">
        <f ca="1">IFERROR((IF(AND($J25&gt;CK$4,$J25&lt;=CL$4,$K25&lt;=CL$4),NETWORKDAYS.INTL($J25,$K25,1,(Holidays!$A$1:$A$248)),0)+IF(AND($J25&gt;CK$4,$J25&lt;=CL$4,$K25&gt;CL$4),NETWORKDAYS.INTL($J25,(CL$4),1,(Holidays!$A$1:$A$248)),0)+IF(AND($J25&lt;CK$4,$K25&lt;CL$4,$K25&gt;CK$4),NETWORKDAYS.INTL(CK$4+1,$K25,1,(Holidays!$A$1:$A$248)),0)+IF(AND($J25&lt;=CK$4,$K25&gt;=CL$4,$K25&gt;CK$4),NETWORKDAYS.INTL(CK$4+1,(CL$4),1,(Holidays!$A$1:$A$248)),0))*$M25,"")</f>
        <v>0</v>
      </c>
      <c r="CM25" s="192">
        <f ca="1">IFERROR((IF(AND($J25&gt;CL$4,$J25&lt;=CM$4,$K25&lt;=CM$4),NETWORKDAYS.INTL($J25,$K25,1,(Holidays!$A$1:$A$248)),0)+IF(AND($J25&gt;CL$4,$J25&lt;=CM$4,$K25&gt;CM$4),NETWORKDAYS.INTL($J25,(CM$4),1,(Holidays!$A$1:$A$248)),0)+IF(AND($J25&lt;CL$4,$K25&lt;CM$4,$K25&gt;CL$4),NETWORKDAYS.INTL(CL$4+1,$K25,1,(Holidays!$A$1:$A$248)),0)+IF(AND($J25&lt;=CL$4,$K25&gt;=CM$4,$K25&gt;CL$4),NETWORKDAYS.INTL(CL$4+1,(CM$4),1,(Holidays!$A$1:$A$248)),0))*$M25,"")</f>
        <v>0</v>
      </c>
      <c r="CN25" s="321">
        <f ca="1">IFERROR((IF(AND($J25&gt;CM$4,$J25&lt;=CN$4,$K25&lt;=CN$4),NETWORKDAYS.INTL($J25,$K25,1,(Holidays!$A$1:$A$248)),0)+IF(AND($J25&gt;CM$4,$J25&lt;=CN$4,$K25&gt;CN$4),NETWORKDAYS.INTL($J25,(CN$4),1,(Holidays!$A$1:$A$248)),0)+IF(AND($J25&lt;CM$4,$K25&lt;CN$4,$K25&gt;CM$4),NETWORKDAYS.INTL(CM$4+1,$K25,1,(Holidays!$A$1:$A$248)),0)+IF(AND($J25&lt;=CM$4,$K25&gt;=CN$4,$K25&gt;CM$4),NETWORKDAYS.INTL(CM$4+1,(CN$4),1,(Holidays!$A$1:$A$248)),0))*$M25,"")</f>
        <v>0</v>
      </c>
      <c r="CO25" s="190">
        <f ca="1">IFERROR((IF(AND($J25&gt;CN$4,$J25&lt;=CO$4,$K25&lt;=CO$4),NETWORKDAYS.INTL($J25,$K25,1,(Holidays!$A$1:$A$248)),0)+IF(AND($J25&gt;CN$4,$J25&lt;=CO$4,$K25&gt;CO$4),NETWORKDAYS.INTL($J25,(CO$4),1,(Holidays!$A$1:$A$248)),0)+IF(AND($J25&lt;CN$4,$K25&lt;CO$4,$K25&gt;CN$4),NETWORKDAYS.INTL(CN$4+1,$K25,1,(Holidays!$A$1:$A$248)),0)+IF(AND($J25&lt;=CN$4,$K25&gt;=CO$4,$K25&gt;CN$4),NETWORKDAYS.INTL(CN$4+1,(CO$4),1,(Holidays!$A$1:$A$248)),0))*$M25,"")</f>
        <v>0</v>
      </c>
      <c r="CP25" s="192">
        <f ca="1">IFERROR((IF(AND($J25&gt;CO$4,$J25&lt;=CP$4,$K25&lt;=CP$4),NETWORKDAYS.INTL($J25,$K25,1,(Holidays!$A$1:$A$248)),0)+IF(AND($J25&gt;CO$4,$J25&lt;=CP$4,$K25&gt;CP$4),NETWORKDAYS.INTL($J25,(CP$4),1,(Holidays!$A$1:$A$248)),0)+IF(AND($J25&lt;CO$4,$K25&lt;CP$4,$K25&gt;CO$4),NETWORKDAYS.INTL(CO$4+1,$K25,1,(Holidays!$A$1:$A$248)),0)+IF(AND($J25&lt;=CO$4,$K25&gt;=CP$4,$K25&gt;CO$4),NETWORKDAYS.INTL(CO$4+1,(CP$4),1,(Holidays!$A$1:$A$248)),0))*$M25,"")</f>
        <v>0</v>
      </c>
      <c r="CQ25" s="321">
        <f ca="1">IFERROR((IF(AND($J25&gt;CP$4,$J25&lt;=CQ$4,$K25&lt;=CQ$4),NETWORKDAYS.INTL($J25,$K25,1,(Holidays!$A$1:$A$248)),0)+IF(AND($J25&gt;CP$4,$J25&lt;=CQ$4,$K25&gt;CQ$4),NETWORKDAYS.INTL($J25,(CQ$4),1,(Holidays!$A$1:$A$248)),0)+IF(AND($J25&lt;CP$4,$K25&lt;CQ$4,$K25&gt;CP$4),NETWORKDAYS.INTL(CP$4+1,$K25,1,(Holidays!$A$1:$A$248)),0)+IF(AND($J25&lt;=CP$4,$K25&gt;=CQ$4,$K25&gt;CP$4),NETWORKDAYS.INTL(CP$4+1,(CQ$4),1,(Holidays!$A$1:$A$248)),0))*$M25,"")</f>
        <v>0</v>
      </c>
      <c r="CR25" s="190">
        <f ca="1">IFERROR((IF(AND($J25&gt;CQ$4,$J25&lt;=CR$4,$K25&lt;=CR$4),NETWORKDAYS.INTL($J25,$K25,1,(Holidays!$A$1:$A$248)),0)+IF(AND($J25&gt;CQ$4,$J25&lt;=CR$4,$K25&gt;CR$4),NETWORKDAYS.INTL($J25,(CR$4),1,(Holidays!$A$1:$A$248)),0)+IF(AND($J25&lt;CQ$4,$K25&lt;CR$4,$K25&gt;CQ$4),NETWORKDAYS.INTL(CQ$4+1,$K25,1,(Holidays!$A$1:$A$248)),0)+IF(AND($J25&lt;=CQ$4,$K25&gt;=CR$4,$K25&gt;CQ$4),NETWORKDAYS.INTL(CQ$4+1,(CR$4),1,(Holidays!$A$1:$A$248)),0))*$M25,"")</f>
        <v>0</v>
      </c>
      <c r="CS25" s="192">
        <f ca="1">IFERROR((IF(AND($J25&gt;CR$4,$J25&lt;=CS$4,$K25&lt;=CS$4),NETWORKDAYS.INTL($J25,$K25,1,(Holidays!$A$1:$A$248)),0)+IF(AND($J25&gt;CR$4,$J25&lt;=CS$4,$K25&gt;CS$4),NETWORKDAYS.INTL($J25,(CS$4),1,(Holidays!$A$1:$A$248)),0)+IF(AND($J25&lt;CR$4,$K25&lt;CS$4,$K25&gt;CR$4),NETWORKDAYS.INTL(CR$4+1,$K25,1,(Holidays!$A$1:$A$248)),0)+IF(AND($J25&lt;=CR$4,$K25&gt;=CS$4,$K25&gt;CR$4),NETWORKDAYS.INTL(CR$4+1,(CS$4),1,(Holidays!$A$1:$A$248)),0))*$M25,"")</f>
        <v>0</v>
      </c>
      <c r="CT25" s="321">
        <f ca="1">IFERROR((IF(AND($J25&gt;CS$4,$J25&lt;=CT$4,$K25&lt;=CT$4),NETWORKDAYS.INTL($J25,$K25,1,(Holidays!$A$1:$A$248)),0)+IF(AND($J25&gt;CS$4,$J25&lt;=CT$4,$K25&gt;CT$4),NETWORKDAYS.INTL($J25,(CT$4),1,(Holidays!$A$1:$A$248)),0)+IF(AND($J25&lt;CS$4,$K25&lt;CT$4,$K25&gt;CS$4),NETWORKDAYS.INTL(CS$4+1,$K25,1,(Holidays!$A$1:$A$248)),0)+IF(AND($J25&lt;=CS$4,$K25&gt;=CT$4,$K25&gt;CS$4),NETWORKDAYS.INTL(CS$4+1,(CT$4),1,(Holidays!$A$1:$A$248)),0))*$M25,"")</f>
        <v>0</v>
      </c>
      <c r="CU25" s="190">
        <f ca="1">IFERROR((IF(AND($J25&gt;CT$4,$J25&lt;=CU$4,$K25&lt;=CU$4),NETWORKDAYS.INTL($J25,$K25,1,(Holidays!$A$1:$A$248)),0)+IF(AND($J25&gt;CT$4,$J25&lt;=CU$4,$K25&gt;CU$4),NETWORKDAYS.INTL($J25,(CU$4),1,(Holidays!$A$1:$A$248)),0)+IF(AND($J25&lt;CT$4,$K25&lt;CU$4,$K25&gt;CT$4),NETWORKDAYS.INTL(CT$4+1,$K25,1,(Holidays!$A$1:$A$248)),0)+IF(AND($J25&lt;=CT$4,$K25&gt;=CU$4,$K25&gt;CT$4),NETWORKDAYS.INTL(CT$4+1,(CU$4),1,(Holidays!$A$1:$A$248)),0))*$M25,"")</f>
        <v>0</v>
      </c>
      <c r="CV25" s="192">
        <f ca="1">IFERROR((IF(AND($J25&gt;CU$4,$J25&lt;=CV$4,$K25&lt;=CV$4),NETWORKDAYS.INTL($J25,$K25,1,(Holidays!$A$1:$A$248)),0)+IF(AND($J25&gt;CU$4,$J25&lt;=CV$4,$K25&gt;CV$4),NETWORKDAYS.INTL($J25,(CV$4),1,(Holidays!$A$1:$A$248)),0)+IF(AND($J25&lt;CU$4,$K25&lt;CV$4,$K25&gt;CU$4),NETWORKDAYS.INTL(CU$4+1,$K25,1,(Holidays!$A$1:$A$248)),0)+IF(AND($J25&lt;=CU$4,$K25&gt;=CV$4,$K25&gt;CU$4),NETWORKDAYS.INTL(CU$4+1,(CV$4),1,(Holidays!$A$1:$A$248)),0))*$M25,"")</f>
        <v>0</v>
      </c>
      <c r="CW25" s="321">
        <f ca="1">IFERROR((IF(AND($J25&gt;CV$4,$J25&lt;=CW$4,$K25&lt;=CW$4),NETWORKDAYS.INTL($J25,$K25,1,(Holidays!$A$1:$A$248)),0)+IF(AND($J25&gt;CV$4,$J25&lt;=CW$4,$K25&gt;CW$4),NETWORKDAYS.INTL($J25,(CW$4),1,(Holidays!$A$1:$A$248)),0)+IF(AND($J25&lt;CV$4,$K25&lt;CW$4,$K25&gt;CV$4),NETWORKDAYS.INTL(CV$4+1,$K25,1,(Holidays!$A$1:$A$248)),0)+IF(AND($J25&lt;=CV$4,$K25&gt;=CW$4,$K25&gt;CV$4),NETWORKDAYS.INTL(CV$4+1,(CW$4),1,(Holidays!$A$1:$A$248)),0))*$M25,"")</f>
        <v>0</v>
      </c>
      <c r="CX25" s="324">
        <f ca="1">IFERROR((IF(AND($J25&gt;CW$4,$J25&lt;=CX$4,$K25&lt;=CX$4),NETWORKDAYS.INTL($J25,$K25,1,(Holidays!$A$1:$A$248)),0)+IF(AND($J25&gt;CW$4,$J25&lt;=CX$4,$K25&gt;CX$4),NETWORKDAYS.INTL($J25,(CX$4),1,(Holidays!$A$1:$A$248)),0)+IF(AND($J25&lt;CW$4,$K25&lt;CX$4,$K25&gt;CW$4),NETWORKDAYS.INTL(CW$4+1,$K25,1,(Holidays!$A$1:$A$248)),0)+IF(AND($J25&lt;=CW$4,$K25&gt;=CX$4,$K25&gt;CW$4),NETWORKDAYS.INTL(CW$4+1,(CX$4),1,(Holidays!$A$1:$A$248)),0))*$M25,"")</f>
        <v>0</v>
      </c>
    </row>
    <row r="26" spans="2:102" ht="15" customHeight="1" outlineLevel="1">
      <c r="B26" s="59" t="str">
        <f t="array" ref="B26">IFERROR(INDEX('A-2_MH Distribution'!$B$1:$B$15014,SMALL(IF('A-2_MH Distribution'!$L$8:$L$63&lt;&gt;0,ROW('A-2_MH Distribution'!$B$8:$B$63)),ROW(A20)),1),"")</f>
        <v>A.20</v>
      </c>
      <c r="C26" s="458" t="str">
        <f ca="1">IFERROR(VLOOKUP(B26,OFFSET('A-1_MH Estimation'!$B$7,0,0,MATCH("Subtotal LOE",'A-1_MH Estimation'!B:B,0)-7,2),2,0),"")</f>
        <v>Weld Support Clash</v>
      </c>
      <c r="D26" s="466">
        <f ca="1">IFERROR(VLOOKUP(B26,OFFSET('A-1_MH Estimation'!$B$7,0,0,MATCH("Subtotal LOE",'A-1_MH Estimation'!B:B,0)-7,4),4,0),"")</f>
        <v>1</v>
      </c>
      <c r="E26" s="466" t="str">
        <f ca="1">IFERROR(VLOOKUP(B26,OFFSET('A-1_MH Estimation'!$B$7,0,0,MATCH("Subtotal LOE",'A-1_MH Estimation'!B:B,0)-7,3),3,0),"")</f>
        <v>template</v>
      </c>
      <c r="F26" s="462">
        <f>IFERROR(VLOOKUP($B26,'A-2_MH Distribution'!$B$6:$O$16314,3,0)*VLOOKUP($B26,'A-2_MH Distribution'!$B$6:$O$16314,VLOOKUP(G26,SoftwareList,6,0),0)*IFERROR((--(VLOOKUP($B26,'A-2_MH Distribution'!$B$6:$O$16314,VLOOKUP(G26,SoftwareList,8,0),0)=0)+VLOOKUP($B26,'A-2_MH Distribution'!$B$6:$O$16314,VLOOKUP(G26,SoftwareList,8,0),0)),1),0)</f>
        <v>15</v>
      </c>
      <c r="G26" s="403" t="str">
        <f t="shared" si="57"/>
        <v>PDMS/E3D</v>
      </c>
      <c r="H26" s="454"/>
      <c r="I26" s="455"/>
      <c r="J26" s="351">
        <f ca="1">IFERROR(INDEX(Activities,MATCH($B26,'A-2_MH Distribution'!B:B,0),MATCH("Start Date",'A-2_MH Distribution'!$A$4:S$4,0))+H26,0)</f>
        <v>44601</v>
      </c>
      <c r="K26" s="352">
        <f ca="1">IFERROR(INDEX(Activities,MATCH($B26,'A-2_MH Distribution'!B:B,0),MATCH("Finish Date",'A-2_MH Distribution'!$A$4:S$4,0))+I26,0)</f>
        <v>44602</v>
      </c>
      <c r="L26" s="170">
        <f ca="1">NETWORKDAYS.INTL(J26,K26,1,Holidays!$A$1:$A$248)</f>
        <v>2</v>
      </c>
      <c r="M26" s="62">
        <f t="shared" ca="1" si="56"/>
        <v>7.5</v>
      </c>
      <c r="O26" s="253">
        <f ca="1">SUM($P26:CX26)</f>
        <v>15</v>
      </c>
      <c r="P26" s="320"/>
      <c r="Q26" s="321">
        <f ca="1">IFERROR((IF(AND($J26&gt;P$4,$J26&lt;=Q$4,$K26&lt;=Q$4),NETWORKDAYS.INTL($J26,$K26,1,(Holidays!$A$1:$A$248)),0)+IF(AND($J26&gt;P$4,$J26&lt;=Q$4,$K26&gt;Q$4),NETWORKDAYS.INTL($J26,(Q$4),1,(Holidays!$A$1:$A$248)),0)+IF(AND($J26&lt;P$4,$K26&lt;Q$4,$K26&gt;P$4),NETWORKDAYS.INTL(P$4+1,$K26,1,(Holidays!$A$1:$A$248)),0)+IF(AND($J26&lt;=P$4,$K26&gt;=Q$4,$K26&gt;P$4),NETWORKDAYS.INTL(P$4+1,(Q$4),1,(Holidays!$A$1:$A$248)),0))*$M26,"")</f>
        <v>0</v>
      </c>
      <c r="R26" s="190">
        <f ca="1">IFERROR((IF(AND($J26&gt;Q$4,$J26&lt;=R$4,$K26&lt;=R$4),NETWORKDAYS.INTL($J26,$K26,1,(Holidays!$A$1:$A$248)),0)+IF(AND($J26&gt;Q$4,$J26&lt;=R$4,$K26&gt;R$4),NETWORKDAYS.INTL($J26,(R$4),1,(Holidays!$A$1:$A$248)),0)+IF(AND($J26&lt;Q$4,$K26&lt;R$4,$K26&gt;Q$4),NETWORKDAYS.INTL(Q$4+1,$K26,1,(Holidays!$A$1:$A$248)),0)+IF(AND($J26&lt;=Q$4,$K26&gt;=R$4,$K26&gt;Q$4),NETWORKDAYS.INTL(Q$4+1,(R$4),1,(Holidays!$A$1:$A$248)),0))*$M26,"")</f>
        <v>0</v>
      </c>
      <c r="S26" s="192">
        <f ca="1">IFERROR((IF(AND($J26&gt;R$4,$J26&lt;=S$4,$K26&lt;=S$4),NETWORKDAYS.INTL($J26,$K26,1,(Holidays!$A$1:$A$248)),0)+IF(AND($J26&gt;R$4,$J26&lt;=S$4,$K26&gt;S$4),NETWORKDAYS.INTL($J26,(S$4),1,(Holidays!$A$1:$A$248)),0)+IF(AND($J26&lt;R$4,$K26&lt;S$4,$K26&gt;R$4),NETWORKDAYS.INTL(R$4+1,$K26,1,(Holidays!$A$1:$A$248)),0)+IF(AND($J26&lt;=R$4,$K26&gt;=S$4,$K26&gt;R$4),NETWORKDAYS.INTL(R$4+1,(S$4),1,(Holidays!$A$1:$A$248)),0))*$M26,"")</f>
        <v>0</v>
      </c>
      <c r="T26" s="321">
        <f ca="1">IFERROR((IF(AND($J26&gt;S$4,$J26&lt;=T$4,$K26&lt;=T$4),NETWORKDAYS.INTL($J26,$K26,1,(Holidays!$A$1:$A$248)),0)+IF(AND($J26&gt;S$4,$J26&lt;=T$4,$K26&gt;T$4),NETWORKDAYS.INTL($J26,(T$4),1,(Holidays!$A$1:$A$248)),0)+IF(AND($J26&lt;S$4,$K26&lt;T$4,$K26&gt;S$4),NETWORKDAYS.INTL(S$4+1,$K26,1,(Holidays!$A$1:$A$248)),0)+IF(AND($J26&lt;=S$4,$K26&gt;=T$4,$K26&gt;S$4),NETWORKDAYS.INTL(S$4+1,(T$4),1,(Holidays!$A$1:$A$248)),0))*$M26,"")</f>
        <v>0</v>
      </c>
      <c r="U26" s="190">
        <f ca="1">IFERROR((IF(AND($J26&gt;T$4,$J26&lt;=U$4,$K26&lt;=U$4),NETWORKDAYS.INTL($J26,$K26,1,(Holidays!$A$1:$A$248)),0)+IF(AND($J26&gt;T$4,$J26&lt;=U$4,$K26&gt;U$4),NETWORKDAYS.INTL($J26,(U$4),1,(Holidays!$A$1:$A$248)),0)+IF(AND($J26&lt;T$4,$K26&lt;U$4,$K26&gt;T$4),NETWORKDAYS.INTL(T$4+1,$K26,1,(Holidays!$A$1:$A$248)),0)+IF(AND($J26&lt;=T$4,$K26&gt;=U$4,$K26&gt;T$4),NETWORKDAYS.INTL(T$4+1,(U$4),1,(Holidays!$A$1:$A$248)),0))*$M26,"")</f>
        <v>0</v>
      </c>
      <c r="V26" s="192">
        <f ca="1">IFERROR((IF(AND($J26&gt;U$4,$J26&lt;=V$4,$K26&lt;=V$4),NETWORKDAYS.INTL($J26,$K26,1,(Holidays!$A$1:$A$248)),0)+IF(AND($J26&gt;U$4,$J26&lt;=V$4,$K26&gt;V$4),NETWORKDAYS.INTL($J26,(V$4),1,(Holidays!$A$1:$A$248)),0)+IF(AND($J26&lt;U$4,$K26&lt;V$4,$K26&gt;U$4),NETWORKDAYS.INTL(U$4+1,$K26,1,(Holidays!$A$1:$A$248)),0)+IF(AND($J26&lt;=U$4,$K26&gt;=V$4,$K26&gt;U$4),NETWORKDAYS.INTL(U$4+1,(V$4),1,(Holidays!$A$1:$A$248)),0))*$M26,"")</f>
        <v>0</v>
      </c>
      <c r="W26" s="321">
        <f ca="1">IFERROR((IF(AND($J26&gt;V$4,$J26&lt;=W$4,$K26&lt;=W$4),NETWORKDAYS.INTL($J26,$K26,1,(Holidays!$A$1:$A$248)),0)+IF(AND($J26&gt;V$4,$J26&lt;=W$4,$K26&gt;W$4),NETWORKDAYS.INTL($J26,(W$4),1,(Holidays!$A$1:$A$248)),0)+IF(AND($J26&lt;V$4,$K26&lt;W$4,$K26&gt;V$4),NETWORKDAYS.INTL(V$4+1,$K26,1,(Holidays!$A$1:$A$248)),0)+IF(AND($J26&lt;=V$4,$K26&gt;=W$4,$K26&gt;V$4),NETWORKDAYS.INTL(V$4+1,(W$4),1,(Holidays!$A$1:$A$248)),0))*$M26,"")</f>
        <v>0</v>
      </c>
      <c r="X26" s="190">
        <f ca="1">IFERROR((IF(AND($J26&gt;W$4,$J26&lt;=X$4,$K26&lt;=X$4),NETWORKDAYS.INTL($J26,$K26,1,(Holidays!$A$1:$A$248)),0)+IF(AND($J26&gt;W$4,$J26&lt;=X$4,$K26&gt;X$4),NETWORKDAYS.INTL($J26,(X$4),1,(Holidays!$A$1:$A$248)),0)+IF(AND($J26&lt;W$4,$K26&lt;X$4,$K26&gt;W$4),NETWORKDAYS.INTL(W$4+1,$K26,1,(Holidays!$A$1:$A$248)),0)+IF(AND($J26&lt;=W$4,$K26&gt;=X$4,$K26&gt;W$4),NETWORKDAYS.INTL(W$4+1,(X$4),1,(Holidays!$A$1:$A$248)),0))*$M26,"")</f>
        <v>0</v>
      </c>
      <c r="Y26" s="192">
        <f ca="1">IFERROR((IF(AND($J26&gt;X$4,$J26&lt;=Y$4,$K26&lt;=Y$4),NETWORKDAYS.INTL($J26,$K26,1,(Holidays!$A$1:$A$248)),0)+IF(AND($J26&gt;X$4,$J26&lt;=Y$4,$K26&gt;Y$4),NETWORKDAYS.INTL($J26,(Y$4),1,(Holidays!$A$1:$A$248)),0)+IF(AND($J26&lt;X$4,$K26&lt;Y$4,$K26&gt;X$4),NETWORKDAYS.INTL(X$4+1,$K26,1,(Holidays!$A$1:$A$248)),0)+IF(AND($J26&lt;=X$4,$K26&gt;=Y$4,$K26&gt;X$4),NETWORKDAYS.INTL(X$4+1,(Y$4),1,(Holidays!$A$1:$A$248)),0))*$M26,"")</f>
        <v>0</v>
      </c>
      <c r="Z26" s="321">
        <f ca="1">IFERROR((IF(AND($J26&gt;Y$4,$J26&lt;=Z$4,$K26&lt;=Z$4),NETWORKDAYS.INTL($J26,$K26,1,(Holidays!$A$1:$A$248)),0)+IF(AND($J26&gt;Y$4,$J26&lt;=Z$4,$K26&gt;Z$4),NETWORKDAYS.INTL($J26,(Z$4),1,(Holidays!$A$1:$A$248)),0)+IF(AND($J26&lt;Y$4,$K26&lt;Z$4,$K26&gt;Y$4),NETWORKDAYS.INTL(Y$4+1,$K26,1,(Holidays!$A$1:$A$248)),0)+IF(AND($J26&lt;=Y$4,$K26&gt;=Z$4,$K26&gt;Y$4),NETWORKDAYS.INTL(Y$4+1,(Z$4),1,(Holidays!$A$1:$A$248)),0))*$M26,"")</f>
        <v>0</v>
      </c>
      <c r="AA26" s="190">
        <f ca="1">IFERROR((IF(AND($J26&gt;Z$4,$J26&lt;=AA$4,$K26&lt;=AA$4),NETWORKDAYS.INTL($J26,$K26,1,(Holidays!$A$1:$A$248)),0)+IF(AND($J26&gt;Z$4,$J26&lt;=AA$4,$K26&gt;AA$4),NETWORKDAYS.INTL($J26,(AA$4),1,(Holidays!$A$1:$A$248)),0)+IF(AND($J26&lt;Z$4,$K26&lt;AA$4,$K26&gt;Z$4),NETWORKDAYS.INTL(Z$4+1,$K26,1,(Holidays!$A$1:$A$248)),0)+IF(AND($J26&lt;=Z$4,$K26&gt;=AA$4,$K26&gt;Z$4),NETWORKDAYS.INTL(Z$4+1,(AA$4),1,(Holidays!$A$1:$A$248)),0))*$M26,"")</f>
        <v>0</v>
      </c>
      <c r="AB26" s="192">
        <f ca="1">IFERROR((IF(AND($J26&gt;AA$4,$J26&lt;=AB$4,$K26&lt;=AB$4),NETWORKDAYS.INTL($J26,$K26,1,(Holidays!$A$1:$A$248)),0)+IF(AND($J26&gt;AA$4,$J26&lt;=AB$4,$K26&gt;AB$4),NETWORKDAYS.INTL($J26,(AB$4),1,(Holidays!$A$1:$A$248)),0)+IF(AND($J26&lt;AA$4,$K26&lt;AB$4,$K26&gt;AA$4),NETWORKDAYS.INTL(AA$4+1,$K26,1,(Holidays!$A$1:$A$248)),0)+IF(AND($J26&lt;=AA$4,$K26&gt;=AB$4,$K26&gt;AA$4),NETWORKDAYS.INTL(AA$4+1,(AB$4),1,(Holidays!$A$1:$A$248)),0))*$M26,"")</f>
        <v>0</v>
      </c>
      <c r="AC26" s="321">
        <f ca="1">IFERROR((IF(AND($J26&gt;AB$4,$J26&lt;=AC$4,$K26&lt;=AC$4),NETWORKDAYS.INTL($J26,$K26,1,(Holidays!$A$1:$A$248)),0)+IF(AND($J26&gt;AB$4,$J26&lt;=AC$4,$K26&gt;AC$4),NETWORKDAYS.INTL($J26,(AC$4),1,(Holidays!$A$1:$A$248)),0)+IF(AND($J26&lt;AB$4,$K26&lt;AC$4,$K26&gt;AB$4),NETWORKDAYS.INTL(AB$4+1,$K26,1,(Holidays!$A$1:$A$248)),0)+IF(AND($J26&lt;=AB$4,$K26&gt;=AC$4,$K26&gt;AB$4),NETWORKDAYS.INTL(AB$4+1,(AC$4),1,(Holidays!$A$1:$A$248)),0))*$M26,"")</f>
        <v>0</v>
      </c>
      <c r="AD26" s="190">
        <f ca="1">IFERROR((IF(AND($J26&gt;AC$4,$J26&lt;=AD$4,$K26&lt;=AD$4),NETWORKDAYS.INTL($J26,$K26,1,(Holidays!$A$1:$A$248)),0)+IF(AND($J26&gt;AC$4,$J26&lt;=AD$4,$K26&gt;AD$4),NETWORKDAYS.INTL($J26,(AD$4),1,(Holidays!$A$1:$A$248)),0)+IF(AND($J26&lt;AC$4,$K26&lt;AD$4,$K26&gt;AC$4),NETWORKDAYS.INTL(AC$4+1,$K26,1,(Holidays!$A$1:$A$248)),0)+IF(AND($J26&lt;=AC$4,$K26&gt;=AD$4,$K26&gt;AC$4),NETWORKDAYS.INTL(AC$4+1,(AD$4),1,(Holidays!$A$1:$A$248)),0))*$M26,"")</f>
        <v>0</v>
      </c>
      <c r="AE26" s="192">
        <f ca="1">IFERROR((IF(AND($J26&gt;AD$4,$J26&lt;=AE$4,$K26&lt;=AE$4),NETWORKDAYS.INTL($J26,$K26,1,(Holidays!$A$1:$A$248)),0)+IF(AND($J26&gt;AD$4,$J26&lt;=AE$4,$K26&gt;AE$4),NETWORKDAYS.INTL($J26,(AE$4),1,(Holidays!$A$1:$A$248)),0)+IF(AND($J26&lt;AD$4,$K26&lt;AE$4,$K26&gt;AD$4),NETWORKDAYS.INTL(AD$4+1,$K26,1,(Holidays!$A$1:$A$248)),0)+IF(AND($J26&lt;=AD$4,$K26&gt;=AE$4,$K26&gt;AD$4),NETWORKDAYS.INTL(AD$4+1,(AE$4),1,(Holidays!$A$1:$A$248)),0))*$M26,"")</f>
        <v>15</v>
      </c>
      <c r="AF26" s="321">
        <f ca="1">IFERROR((IF(AND($J26&gt;AE$4,$J26&lt;=AF$4,$K26&lt;=AF$4),NETWORKDAYS.INTL($J26,$K26,1,(Holidays!$A$1:$A$248)),0)+IF(AND($J26&gt;AE$4,$J26&lt;=AF$4,$K26&gt;AF$4),NETWORKDAYS.INTL($J26,(AF$4),1,(Holidays!$A$1:$A$248)),0)+IF(AND($J26&lt;AE$4,$K26&lt;AF$4,$K26&gt;AE$4),NETWORKDAYS.INTL(AE$4+1,$K26,1,(Holidays!$A$1:$A$248)),0)+IF(AND($J26&lt;=AE$4,$K26&gt;=AF$4,$K26&gt;AE$4),NETWORKDAYS.INTL(AE$4+1,(AF$4),1,(Holidays!$A$1:$A$248)),0))*$M26,"")</f>
        <v>0</v>
      </c>
      <c r="AG26" s="190">
        <f ca="1">IFERROR((IF(AND($J26&gt;AF$4,$J26&lt;=AG$4,$K26&lt;=AG$4),NETWORKDAYS.INTL($J26,$K26,1,(Holidays!$A$1:$A$248)),0)+IF(AND($J26&gt;AF$4,$J26&lt;=AG$4,$K26&gt;AG$4),NETWORKDAYS.INTL($J26,(AG$4),1,(Holidays!$A$1:$A$248)),0)+IF(AND($J26&lt;AF$4,$K26&lt;AG$4,$K26&gt;AF$4),NETWORKDAYS.INTL(AF$4+1,$K26,1,(Holidays!$A$1:$A$248)),0)+IF(AND($J26&lt;=AF$4,$K26&gt;=AG$4,$K26&gt;AF$4),NETWORKDAYS.INTL(AF$4+1,(AG$4),1,(Holidays!$A$1:$A$248)),0))*$M26,"")</f>
        <v>0</v>
      </c>
      <c r="AH26" s="192">
        <f ca="1">IFERROR((IF(AND($J26&gt;AG$4,$J26&lt;=AH$4,$K26&lt;=AH$4),NETWORKDAYS.INTL($J26,$K26,1,(Holidays!$A$1:$A$248)),0)+IF(AND($J26&gt;AG$4,$J26&lt;=AH$4,$K26&gt;AH$4),NETWORKDAYS.INTL($J26,(AH$4),1,(Holidays!$A$1:$A$248)),0)+IF(AND($J26&lt;AG$4,$K26&lt;AH$4,$K26&gt;AG$4),NETWORKDAYS.INTL(AG$4+1,$K26,1,(Holidays!$A$1:$A$248)),0)+IF(AND($J26&lt;=AG$4,$K26&gt;=AH$4,$K26&gt;AG$4),NETWORKDAYS.INTL(AG$4+1,(AH$4),1,(Holidays!$A$1:$A$248)),0))*$M26,"")</f>
        <v>0</v>
      </c>
      <c r="AI26" s="321">
        <f ca="1">IFERROR((IF(AND($J26&gt;AH$4,$J26&lt;=AI$4,$K26&lt;=AI$4),NETWORKDAYS.INTL($J26,$K26,1,(Holidays!$A$1:$A$248)),0)+IF(AND($J26&gt;AH$4,$J26&lt;=AI$4,$K26&gt;AI$4),NETWORKDAYS.INTL($J26,(AI$4),1,(Holidays!$A$1:$A$248)),0)+IF(AND($J26&lt;AH$4,$K26&lt;AI$4,$K26&gt;AH$4),NETWORKDAYS.INTL(AH$4+1,$K26,1,(Holidays!$A$1:$A$248)),0)+IF(AND($J26&lt;=AH$4,$K26&gt;=AI$4,$K26&gt;AH$4),NETWORKDAYS.INTL(AH$4+1,(AI$4),1,(Holidays!$A$1:$A$248)),0))*$M26,"")</f>
        <v>0</v>
      </c>
      <c r="AJ26" s="190">
        <f ca="1">IFERROR((IF(AND($J26&gt;AI$4,$J26&lt;=AJ$4,$K26&lt;=AJ$4),NETWORKDAYS.INTL($J26,$K26,1,(Holidays!$A$1:$A$248)),0)+IF(AND($J26&gt;AI$4,$J26&lt;=AJ$4,$K26&gt;AJ$4),NETWORKDAYS.INTL($J26,(AJ$4),1,(Holidays!$A$1:$A$248)),0)+IF(AND($J26&lt;AI$4,$K26&lt;AJ$4,$K26&gt;AI$4),NETWORKDAYS.INTL(AI$4+1,$K26,1,(Holidays!$A$1:$A$248)),0)+IF(AND($J26&lt;=AI$4,$K26&gt;=AJ$4,$K26&gt;AI$4),NETWORKDAYS.INTL(AI$4+1,(AJ$4),1,(Holidays!$A$1:$A$248)),0))*$M26,"")</f>
        <v>0</v>
      </c>
      <c r="AK26" s="192">
        <f ca="1">IFERROR((IF(AND($J26&gt;AJ$4,$J26&lt;=AK$4,$K26&lt;=AK$4),NETWORKDAYS.INTL($J26,$K26,1,(Holidays!$A$1:$A$248)),0)+IF(AND($J26&gt;AJ$4,$J26&lt;=AK$4,$K26&gt;AK$4),NETWORKDAYS.INTL($J26,(AK$4),1,(Holidays!$A$1:$A$248)),0)+IF(AND($J26&lt;AJ$4,$K26&lt;AK$4,$K26&gt;AJ$4),NETWORKDAYS.INTL(AJ$4+1,$K26,1,(Holidays!$A$1:$A$248)),0)+IF(AND($J26&lt;=AJ$4,$K26&gt;=AK$4,$K26&gt;AJ$4),NETWORKDAYS.INTL(AJ$4+1,(AK$4),1,(Holidays!$A$1:$A$248)),0))*$M26,"")</f>
        <v>0</v>
      </c>
      <c r="AL26" s="321">
        <f ca="1">IFERROR((IF(AND($J26&gt;AK$4,$J26&lt;=AL$4,$K26&lt;=AL$4),NETWORKDAYS.INTL($J26,$K26,1,(Holidays!$A$1:$A$248)),0)+IF(AND($J26&gt;AK$4,$J26&lt;=AL$4,$K26&gt;AL$4),NETWORKDAYS.INTL($J26,(AL$4),1,(Holidays!$A$1:$A$248)),0)+IF(AND($J26&lt;AK$4,$K26&lt;AL$4,$K26&gt;AK$4),NETWORKDAYS.INTL(AK$4+1,$K26,1,(Holidays!$A$1:$A$248)),0)+IF(AND($J26&lt;=AK$4,$K26&gt;=AL$4,$K26&gt;AK$4),NETWORKDAYS.INTL(AK$4+1,(AL$4),1,(Holidays!$A$1:$A$248)),0))*$M26,"")</f>
        <v>0</v>
      </c>
      <c r="AM26" s="190">
        <f ca="1">IFERROR((IF(AND($J26&gt;AL$4,$J26&lt;=AM$4,$K26&lt;=AM$4),NETWORKDAYS.INTL($J26,$K26,1,(Holidays!$A$1:$A$248)),0)+IF(AND($J26&gt;AL$4,$J26&lt;=AM$4,$K26&gt;AM$4),NETWORKDAYS.INTL($J26,(AM$4),1,(Holidays!$A$1:$A$248)),0)+IF(AND($J26&lt;AL$4,$K26&lt;AM$4,$K26&gt;AL$4),NETWORKDAYS.INTL(AL$4+1,$K26,1,(Holidays!$A$1:$A$248)),0)+IF(AND($J26&lt;=AL$4,$K26&gt;=AM$4,$K26&gt;AL$4),NETWORKDAYS.INTL(AL$4+1,(AM$4),1,(Holidays!$A$1:$A$248)),0))*$M26,"")</f>
        <v>0</v>
      </c>
      <c r="AN26" s="192">
        <f ca="1">IFERROR((IF(AND($J26&gt;AM$4,$J26&lt;=AN$4,$K26&lt;=AN$4),NETWORKDAYS.INTL($J26,$K26,1,(Holidays!$A$1:$A$248)),0)+IF(AND($J26&gt;AM$4,$J26&lt;=AN$4,$K26&gt;AN$4),NETWORKDAYS.INTL($J26,(AN$4),1,(Holidays!$A$1:$A$248)),0)+IF(AND($J26&lt;AM$4,$K26&lt;AN$4,$K26&gt;AM$4),NETWORKDAYS.INTL(AM$4+1,$K26,1,(Holidays!$A$1:$A$248)),0)+IF(AND($J26&lt;=AM$4,$K26&gt;=AN$4,$K26&gt;AM$4),NETWORKDAYS.INTL(AM$4+1,(AN$4),1,(Holidays!$A$1:$A$248)),0))*$M26,"")</f>
        <v>0</v>
      </c>
      <c r="AO26" s="321">
        <f ca="1">IFERROR((IF(AND($J26&gt;AN$4,$J26&lt;=AO$4,$K26&lt;=AO$4),NETWORKDAYS.INTL($J26,$K26,1,(Holidays!$A$1:$A$248)),0)+IF(AND($J26&gt;AN$4,$J26&lt;=AO$4,$K26&gt;AO$4),NETWORKDAYS.INTL($J26,(AO$4),1,(Holidays!$A$1:$A$248)),0)+IF(AND($J26&lt;AN$4,$K26&lt;AO$4,$K26&gt;AN$4),NETWORKDAYS.INTL(AN$4+1,$K26,1,(Holidays!$A$1:$A$248)),0)+IF(AND($J26&lt;=AN$4,$K26&gt;=AO$4,$K26&gt;AN$4),NETWORKDAYS.INTL(AN$4+1,(AO$4),1,(Holidays!$A$1:$A$248)),0))*$M26,"")</f>
        <v>0</v>
      </c>
      <c r="AP26" s="190">
        <f ca="1">IFERROR((IF(AND($J26&gt;AO$4,$J26&lt;=AP$4,$K26&lt;=AP$4),NETWORKDAYS.INTL($J26,$K26,1,(Holidays!$A$1:$A$248)),0)+IF(AND($J26&gt;AO$4,$J26&lt;=AP$4,$K26&gt;AP$4),NETWORKDAYS.INTL($J26,(AP$4),1,(Holidays!$A$1:$A$248)),0)+IF(AND($J26&lt;AO$4,$K26&lt;AP$4,$K26&gt;AO$4),NETWORKDAYS.INTL(AO$4+1,$K26,1,(Holidays!$A$1:$A$248)),0)+IF(AND($J26&lt;=AO$4,$K26&gt;=AP$4,$K26&gt;AO$4),NETWORKDAYS.INTL(AO$4+1,(AP$4),1,(Holidays!$A$1:$A$248)),0))*$M26,"")</f>
        <v>0</v>
      </c>
      <c r="AQ26" s="192">
        <f ca="1">IFERROR((IF(AND($J26&gt;AP$4,$J26&lt;=AQ$4,$K26&lt;=AQ$4),NETWORKDAYS.INTL($J26,$K26,1,(Holidays!$A$1:$A$248)),0)+IF(AND($J26&gt;AP$4,$J26&lt;=AQ$4,$K26&gt;AQ$4),NETWORKDAYS.INTL($J26,(AQ$4),1,(Holidays!$A$1:$A$248)),0)+IF(AND($J26&lt;AP$4,$K26&lt;AQ$4,$K26&gt;AP$4),NETWORKDAYS.INTL(AP$4+1,$K26,1,(Holidays!$A$1:$A$248)),0)+IF(AND($J26&lt;=AP$4,$K26&gt;=AQ$4,$K26&gt;AP$4),NETWORKDAYS.INTL(AP$4+1,(AQ$4),1,(Holidays!$A$1:$A$248)),0))*$M26,"")</f>
        <v>0</v>
      </c>
      <c r="AR26" s="321">
        <f ca="1">IFERROR((IF(AND($J26&gt;AQ$4,$J26&lt;=AR$4,$K26&lt;=AR$4),NETWORKDAYS.INTL($J26,$K26,1,(Holidays!$A$1:$A$248)),0)+IF(AND($J26&gt;AQ$4,$J26&lt;=AR$4,$K26&gt;AR$4),NETWORKDAYS.INTL($J26,(AR$4),1,(Holidays!$A$1:$A$248)),0)+IF(AND($J26&lt;AQ$4,$K26&lt;AR$4,$K26&gt;AQ$4),NETWORKDAYS.INTL(AQ$4+1,$K26,1,(Holidays!$A$1:$A$248)),0)+IF(AND($J26&lt;=AQ$4,$K26&gt;=AR$4,$K26&gt;AQ$4),NETWORKDAYS.INTL(AQ$4+1,(AR$4),1,(Holidays!$A$1:$A$248)),0))*$M26,"")</f>
        <v>0</v>
      </c>
      <c r="AS26" s="190">
        <f ca="1">IFERROR((IF(AND($J26&gt;AR$4,$J26&lt;=AS$4,$K26&lt;=AS$4),NETWORKDAYS.INTL($J26,$K26,1,(Holidays!$A$1:$A$248)),0)+IF(AND($J26&gt;AR$4,$J26&lt;=AS$4,$K26&gt;AS$4),NETWORKDAYS.INTL($J26,(AS$4),1,(Holidays!$A$1:$A$248)),0)+IF(AND($J26&lt;AR$4,$K26&lt;AS$4,$K26&gt;AR$4),NETWORKDAYS.INTL(AR$4+1,$K26,1,(Holidays!$A$1:$A$248)),0)+IF(AND($J26&lt;=AR$4,$K26&gt;=AS$4,$K26&gt;AR$4),NETWORKDAYS.INTL(AR$4+1,(AS$4),1,(Holidays!$A$1:$A$248)),0))*$M26,"")</f>
        <v>0</v>
      </c>
      <c r="AT26" s="192">
        <f ca="1">IFERROR((IF(AND($J26&gt;AS$4,$J26&lt;=AT$4,$K26&lt;=AT$4),NETWORKDAYS.INTL($J26,$K26,1,(Holidays!$A$1:$A$248)),0)+IF(AND($J26&gt;AS$4,$J26&lt;=AT$4,$K26&gt;AT$4),NETWORKDAYS.INTL($J26,(AT$4),1,(Holidays!$A$1:$A$248)),0)+IF(AND($J26&lt;AS$4,$K26&lt;AT$4,$K26&gt;AS$4),NETWORKDAYS.INTL(AS$4+1,$K26,1,(Holidays!$A$1:$A$248)),0)+IF(AND($J26&lt;=AS$4,$K26&gt;=AT$4,$K26&gt;AS$4),NETWORKDAYS.INTL(AS$4+1,(AT$4),1,(Holidays!$A$1:$A$248)),0))*$M26,"")</f>
        <v>0</v>
      </c>
      <c r="AU26" s="321">
        <f ca="1">IFERROR((IF(AND($J26&gt;AT$4,$J26&lt;=AU$4,$K26&lt;=AU$4),NETWORKDAYS.INTL($J26,$K26,1,(Holidays!$A$1:$A$248)),0)+IF(AND($J26&gt;AT$4,$J26&lt;=AU$4,$K26&gt;AU$4),NETWORKDAYS.INTL($J26,(AU$4),1,(Holidays!$A$1:$A$248)),0)+IF(AND($J26&lt;AT$4,$K26&lt;AU$4,$K26&gt;AT$4),NETWORKDAYS.INTL(AT$4+1,$K26,1,(Holidays!$A$1:$A$248)),0)+IF(AND($J26&lt;=AT$4,$K26&gt;=AU$4,$K26&gt;AT$4),NETWORKDAYS.INTL(AT$4+1,(AU$4),1,(Holidays!$A$1:$A$248)),0))*$M26,"")</f>
        <v>0</v>
      </c>
      <c r="AV26" s="190">
        <f ca="1">IFERROR((IF(AND($J26&gt;AU$4,$J26&lt;=AV$4,$K26&lt;=AV$4),NETWORKDAYS.INTL($J26,$K26,1,(Holidays!$A$1:$A$248)),0)+IF(AND($J26&gt;AU$4,$J26&lt;=AV$4,$K26&gt;AV$4),NETWORKDAYS.INTL($J26,(AV$4),1,(Holidays!$A$1:$A$248)),0)+IF(AND($J26&lt;AU$4,$K26&lt;AV$4,$K26&gt;AU$4),NETWORKDAYS.INTL(AU$4+1,$K26,1,(Holidays!$A$1:$A$248)),0)+IF(AND($J26&lt;=AU$4,$K26&gt;=AV$4,$K26&gt;AU$4),NETWORKDAYS.INTL(AU$4+1,(AV$4),1,(Holidays!$A$1:$A$248)),0))*$M26,"")</f>
        <v>0</v>
      </c>
      <c r="AW26" s="192">
        <f ca="1">IFERROR((IF(AND($J26&gt;AV$4,$J26&lt;=AW$4,$K26&lt;=AW$4),NETWORKDAYS.INTL($J26,$K26,1,(Holidays!$A$1:$A$248)),0)+IF(AND($J26&gt;AV$4,$J26&lt;=AW$4,$K26&gt;AW$4),NETWORKDAYS.INTL($J26,(AW$4),1,(Holidays!$A$1:$A$248)),0)+IF(AND($J26&lt;AV$4,$K26&lt;AW$4,$K26&gt;AV$4),NETWORKDAYS.INTL(AV$4+1,$K26,1,(Holidays!$A$1:$A$248)),0)+IF(AND($J26&lt;=AV$4,$K26&gt;=AW$4,$K26&gt;AV$4),NETWORKDAYS.INTL(AV$4+1,(AW$4),1,(Holidays!$A$1:$A$248)),0))*$M26,"")</f>
        <v>0</v>
      </c>
      <c r="AX26" s="321">
        <f ca="1">IFERROR((IF(AND($J26&gt;AW$4,$J26&lt;=AX$4,$K26&lt;=AX$4),NETWORKDAYS.INTL($J26,$K26,1,(Holidays!$A$1:$A$248)),0)+IF(AND($J26&gt;AW$4,$J26&lt;=AX$4,$K26&gt;AX$4),NETWORKDAYS.INTL($J26,(AX$4),1,(Holidays!$A$1:$A$248)),0)+IF(AND($J26&lt;AW$4,$K26&lt;AX$4,$K26&gt;AW$4),NETWORKDAYS.INTL(AW$4+1,$K26,1,(Holidays!$A$1:$A$248)),0)+IF(AND($J26&lt;=AW$4,$K26&gt;=AX$4,$K26&gt;AW$4),NETWORKDAYS.INTL(AW$4+1,(AX$4),1,(Holidays!$A$1:$A$248)),0))*$M26,"")</f>
        <v>0</v>
      </c>
      <c r="AY26" s="190">
        <f ca="1">IFERROR((IF(AND($J26&gt;AX$4,$J26&lt;=AY$4,$K26&lt;=AY$4),NETWORKDAYS.INTL($J26,$K26,1,(Holidays!$A$1:$A$248)),0)+IF(AND($J26&gt;AX$4,$J26&lt;=AY$4,$K26&gt;AY$4),NETWORKDAYS.INTL($J26,(AY$4),1,(Holidays!$A$1:$A$248)),0)+IF(AND($J26&lt;AX$4,$K26&lt;AY$4,$K26&gt;AX$4),NETWORKDAYS.INTL(AX$4+1,$K26,1,(Holidays!$A$1:$A$248)),0)+IF(AND($J26&lt;=AX$4,$K26&gt;=AY$4,$K26&gt;AX$4),NETWORKDAYS.INTL(AX$4+1,(AY$4),1,(Holidays!$A$1:$A$248)),0))*$M26,"")</f>
        <v>0</v>
      </c>
      <c r="AZ26" s="192">
        <f ca="1">IFERROR((IF(AND($J26&gt;AY$4,$J26&lt;=AZ$4,$K26&lt;=AZ$4),NETWORKDAYS.INTL($J26,$K26,1,(Holidays!$A$1:$A$248)),0)+IF(AND($J26&gt;AY$4,$J26&lt;=AZ$4,$K26&gt;AZ$4),NETWORKDAYS.INTL($J26,(AZ$4),1,(Holidays!$A$1:$A$248)),0)+IF(AND($J26&lt;AY$4,$K26&lt;AZ$4,$K26&gt;AY$4),NETWORKDAYS.INTL(AY$4+1,$K26,1,(Holidays!$A$1:$A$248)),0)+IF(AND($J26&lt;=AY$4,$K26&gt;=AZ$4,$K26&gt;AY$4),NETWORKDAYS.INTL(AY$4+1,(AZ$4),1,(Holidays!$A$1:$A$248)),0))*$M26,"")</f>
        <v>0</v>
      </c>
      <c r="BA26" s="321">
        <f ca="1">IFERROR((IF(AND($J26&gt;AZ$4,$J26&lt;=BA$4,$K26&lt;=BA$4),NETWORKDAYS.INTL($J26,$K26,1,(Holidays!$A$1:$A$248)),0)+IF(AND($J26&gt;AZ$4,$J26&lt;=BA$4,$K26&gt;BA$4),NETWORKDAYS.INTL($J26,(BA$4),1,(Holidays!$A$1:$A$248)),0)+IF(AND($J26&lt;AZ$4,$K26&lt;BA$4,$K26&gt;AZ$4),NETWORKDAYS.INTL(AZ$4+1,$K26,1,(Holidays!$A$1:$A$248)),0)+IF(AND($J26&lt;=AZ$4,$K26&gt;=BA$4,$K26&gt;AZ$4),NETWORKDAYS.INTL(AZ$4+1,(BA$4),1,(Holidays!$A$1:$A$248)),0))*$M26,"")</f>
        <v>0</v>
      </c>
      <c r="BB26" s="190">
        <f ca="1">IFERROR((IF(AND($J26&gt;BA$4,$J26&lt;=BB$4,$K26&lt;=BB$4),NETWORKDAYS.INTL($J26,$K26,1,(Holidays!$A$1:$A$248)),0)+IF(AND($J26&gt;BA$4,$J26&lt;=BB$4,$K26&gt;BB$4),NETWORKDAYS.INTL($J26,(BB$4),1,(Holidays!$A$1:$A$248)),0)+IF(AND($J26&lt;BA$4,$K26&lt;BB$4,$K26&gt;BA$4),NETWORKDAYS.INTL(BA$4+1,$K26,1,(Holidays!$A$1:$A$248)),0)+IF(AND($J26&lt;=BA$4,$K26&gt;=BB$4,$K26&gt;BA$4),NETWORKDAYS.INTL(BA$4+1,(BB$4),1,(Holidays!$A$1:$A$248)),0))*$M26,"")</f>
        <v>0</v>
      </c>
      <c r="BC26" s="192">
        <f ca="1">IFERROR((IF(AND($J26&gt;BB$4,$J26&lt;=BC$4,$K26&lt;=BC$4),NETWORKDAYS.INTL($J26,$K26,1,(Holidays!$A$1:$A$248)),0)+IF(AND($J26&gt;BB$4,$J26&lt;=BC$4,$K26&gt;BC$4),NETWORKDAYS.INTL($J26,(BC$4),1,(Holidays!$A$1:$A$248)),0)+IF(AND($J26&lt;BB$4,$K26&lt;BC$4,$K26&gt;BB$4),NETWORKDAYS.INTL(BB$4+1,$K26,1,(Holidays!$A$1:$A$248)),0)+IF(AND($J26&lt;=BB$4,$K26&gt;=BC$4,$K26&gt;BB$4),NETWORKDAYS.INTL(BB$4+1,(BC$4),1,(Holidays!$A$1:$A$248)),0))*$M26,"")</f>
        <v>0</v>
      </c>
      <c r="BD26" s="321">
        <f ca="1">IFERROR((IF(AND($J26&gt;BC$4,$J26&lt;=BD$4,$K26&lt;=BD$4),NETWORKDAYS.INTL($J26,$K26,1,(Holidays!$A$1:$A$248)),0)+IF(AND($J26&gt;BC$4,$J26&lt;=BD$4,$K26&gt;BD$4),NETWORKDAYS.INTL($J26,(BD$4),1,(Holidays!$A$1:$A$248)),0)+IF(AND($J26&lt;BC$4,$K26&lt;BD$4,$K26&gt;BC$4),NETWORKDAYS.INTL(BC$4+1,$K26,1,(Holidays!$A$1:$A$248)),0)+IF(AND($J26&lt;=BC$4,$K26&gt;=BD$4,$K26&gt;BC$4),NETWORKDAYS.INTL(BC$4+1,(BD$4),1,(Holidays!$A$1:$A$248)),0))*$M26,"")</f>
        <v>0</v>
      </c>
      <c r="BE26" s="190">
        <f ca="1">IFERROR((IF(AND($J26&gt;BD$4,$J26&lt;=BE$4,$K26&lt;=BE$4),NETWORKDAYS.INTL($J26,$K26,1,(Holidays!$A$1:$A$248)),0)+IF(AND($J26&gt;BD$4,$J26&lt;=BE$4,$K26&gt;BE$4),NETWORKDAYS.INTL($J26,(BE$4),1,(Holidays!$A$1:$A$248)),0)+IF(AND($J26&lt;BD$4,$K26&lt;BE$4,$K26&gt;BD$4),NETWORKDAYS.INTL(BD$4+1,$K26,1,(Holidays!$A$1:$A$248)),0)+IF(AND($J26&lt;=BD$4,$K26&gt;=BE$4,$K26&gt;BD$4),NETWORKDAYS.INTL(BD$4+1,(BE$4),1,(Holidays!$A$1:$A$248)),0))*$M26,"")</f>
        <v>0</v>
      </c>
      <c r="BF26" s="192">
        <f ca="1">IFERROR((IF(AND($J26&gt;BE$4,$J26&lt;=BF$4,$K26&lt;=BF$4),NETWORKDAYS.INTL($J26,$K26,1,(Holidays!$A$1:$A$248)),0)+IF(AND($J26&gt;BE$4,$J26&lt;=BF$4,$K26&gt;BF$4),NETWORKDAYS.INTL($J26,(BF$4),1,(Holidays!$A$1:$A$248)),0)+IF(AND($J26&lt;BE$4,$K26&lt;BF$4,$K26&gt;BE$4),NETWORKDAYS.INTL(BE$4+1,$K26,1,(Holidays!$A$1:$A$248)),0)+IF(AND($J26&lt;=BE$4,$K26&gt;=BF$4,$K26&gt;BE$4),NETWORKDAYS.INTL(BE$4+1,(BF$4),1,(Holidays!$A$1:$A$248)),0))*$M26,"")</f>
        <v>0</v>
      </c>
      <c r="BG26" s="321">
        <f ca="1">IFERROR((IF(AND($J26&gt;BF$4,$J26&lt;=BG$4,$K26&lt;=BG$4),NETWORKDAYS.INTL($J26,$K26,1,(Holidays!$A$1:$A$248)),0)+IF(AND($J26&gt;BF$4,$J26&lt;=BG$4,$K26&gt;BG$4),NETWORKDAYS.INTL($J26,(BG$4),1,(Holidays!$A$1:$A$248)),0)+IF(AND($J26&lt;BF$4,$K26&lt;BG$4,$K26&gt;BF$4),NETWORKDAYS.INTL(BF$4+1,$K26,1,(Holidays!$A$1:$A$248)),0)+IF(AND($J26&lt;=BF$4,$K26&gt;=BG$4,$K26&gt;BF$4),NETWORKDAYS.INTL(BF$4+1,(BG$4),1,(Holidays!$A$1:$A$248)),0))*$M26,"")</f>
        <v>0</v>
      </c>
      <c r="BH26" s="190">
        <f ca="1">IFERROR((IF(AND($J26&gt;BG$4,$J26&lt;=BH$4,$K26&lt;=BH$4),NETWORKDAYS.INTL($J26,$K26,1,(Holidays!$A$1:$A$248)),0)+IF(AND($J26&gt;BG$4,$J26&lt;=BH$4,$K26&gt;BH$4),NETWORKDAYS.INTL($J26,(BH$4),1,(Holidays!$A$1:$A$248)),0)+IF(AND($J26&lt;BG$4,$K26&lt;BH$4,$K26&gt;BG$4),NETWORKDAYS.INTL(BG$4+1,$K26,1,(Holidays!$A$1:$A$248)),0)+IF(AND($J26&lt;=BG$4,$K26&gt;=BH$4,$K26&gt;BG$4),NETWORKDAYS.INTL(BG$4+1,(BH$4),1,(Holidays!$A$1:$A$248)),0))*$M26,"")</f>
        <v>0</v>
      </c>
      <c r="BI26" s="192">
        <f ca="1">IFERROR((IF(AND($J26&gt;BH$4,$J26&lt;=BI$4,$K26&lt;=BI$4),NETWORKDAYS.INTL($J26,$K26,1,(Holidays!$A$1:$A$248)),0)+IF(AND($J26&gt;BH$4,$J26&lt;=BI$4,$K26&gt;BI$4),NETWORKDAYS.INTL($J26,(BI$4),1,(Holidays!$A$1:$A$248)),0)+IF(AND($J26&lt;BH$4,$K26&lt;BI$4,$K26&gt;BH$4),NETWORKDAYS.INTL(BH$4+1,$K26,1,(Holidays!$A$1:$A$248)),0)+IF(AND($J26&lt;=BH$4,$K26&gt;=BI$4,$K26&gt;BH$4),NETWORKDAYS.INTL(BH$4+1,(BI$4),1,(Holidays!$A$1:$A$248)),0))*$M26,"")</f>
        <v>0</v>
      </c>
      <c r="BJ26" s="321">
        <f ca="1">IFERROR((IF(AND($J26&gt;BI$4,$J26&lt;=BJ$4,$K26&lt;=BJ$4),NETWORKDAYS.INTL($J26,$K26,1,(Holidays!$A$1:$A$248)),0)+IF(AND($J26&gt;BI$4,$J26&lt;=BJ$4,$K26&gt;BJ$4),NETWORKDAYS.INTL($J26,(BJ$4),1,(Holidays!$A$1:$A$248)),0)+IF(AND($J26&lt;BI$4,$K26&lt;BJ$4,$K26&gt;BI$4),NETWORKDAYS.INTL(BI$4+1,$K26,1,(Holidays!$A$1:$A$248)),0)+IF(AND($J26&lt;=BI$4,$K26&gt;=BJ$4,$K26&gt;BI$4),NETWORKDAYS.INTL(BI$4+1,(BJ$4),1,(Holidays!$A$1:$A$248)),0))*$M26,"")</f>
        <v>0</v>
      </c>
      <c r="BK26" s="190">
        <f ca="1">IFERROR((IF(AND($J26&gt;BJ$4,$J26&lt;=BK$4,$K26&lt;=BK$4),NETWORKDAYS.INTL($J26,$K26,1,(Holidays!$A$1:$A$248)),0)+IF(AND($J26&gt;BJ$4,$J26&lt;=BK$4,$K26&gt;BK$4),NETWORKDAYS.INTL($J26,(BK$4),1,(Holidays!$A$1:$A$248)),0)+IF(AND($J26&lt;BJ$4,$K26&lt;BK$4,$K26&gt;BJ$4),NETWORKDAYS.INTL(BJ$4+1,$K26,1,(Holidays!$A$1:$A$248)),0)+IF(AND($J26&lt;=BJ$4,$K26&gt;=BK$4,$K26&gt;BJ$4),NETWORKDAYS.INTL(BJ$4+1,(BK$4),1,(Holidays!$A$1:$A$248)),0))*$M26,"")</f>
        <v>0</v>
      </c>
      <c r="BL26" s="192">
        <f ca="1">IFERROR((IF(AND($J26&gt;BK$4,$J26&lt;=BL$4,$K26&lt;=BL$4),NETWORKDAYS.INTL($J26,$K26,1,(Holidays!$A$1:$A$248)),0)+IF(AND($J26&gt;BK$4,$J26&lt;=BL$4,$K26&gt;BL$4),NETWORKDAYS.INTL($J26,(BL$4),1,(Holidays!$A$1:$A$248)),0)+IF(AND($J26&lt;BK$4,$K26&lt;BL$4,$K26&gt;BK$4),NETWORKDAYS.INTL(BK$4+1,$K26,1,(Holidays!$A$1:$A$248)),0)+IF(AND($J26&lt;=BK$4,$K26&gt;=BL$4,$K26&gt;BK$4),NETWORKDAYS.INTL(BK$4+1,(BL$4),1,(Holidays!$A$1:$A$248)),0))*$M26,"")</f>
        <v>0</v>
      </c>
      <c r="BM26" s="321">
        <f ca="1">IFERROR((IF(AND($J26&gt;BL$4,$J26&lt;=BM$4,$K26&lt;=BM$4),NETWORKDAYS.INTL($J26,$K26,1,(Holidays!$A$1:$A$248)),0)+IF(AND($J26&gt;BL$4,$J26&lt;=BM$4,$K26&gt;BM$4),NETWORKDAYS.INTL($J26,(BM$4),1,(Holidays!$A$1:$A$248)),0)+IF(AND($J26&lt;BL$4,$K26&lt;BM$4,$K26&gt;BL$4),NETWORKDAYS.INTL(BL$4+1,$K26,1,(Holidays!$A$1:$A$248)),0)+IF(AND($J26&lt;=BL$4,$K26&gt;=BM$4,$K26&gt;BL$4),NETWORKDAYS.INTL(BL$4+1,(BM$4),1,(Holidays!$A$1:$A$248)),0))*$M26,"")</f>
        <v>0</v>
      </c>
      <c r="BN26" s="190">
        <f ca="1">IFERROR((IF(AND($J26&gt;BM$4,$J26&lt;=BN$4,$K26&lt;=BN$4),NETWORKDAYS.INTL($J26,$K26,1,(Holidays!$A$1:$A$248)),0)+IF(AND($J26&gt;BM$4,$J26&lt;=BN$4,$K26&gt;BN$4),NETWORKDAYS.INTL($J26,(BN$4),1,(Holidays!$A$1:$A$248)),0)+IF(AND($J26&lt;BM$4,$K26&lt;BN$4,$K26&gt;BM$4),NETWORKDAYS.INTL(BM$4+1,$K26,1,(Holidays!$A$1:$A$248)),0)+IF(AND($J26&lt;=BM$4,$K26&gt;=BN$4,$K26&gt;BM$4),NETWORKDAYS.INTL(BM$4+1,(BN$4),1,(Holidays!$A$1:$A$248)),0))*$M26,"")</f>
        <v>0</v>
      </c>
      <c r="BO26" s="192">
        <f ca="1">IFERROR((IF(AND($J26&gt;BN$4,$J26&lt;=BO$4,$K26&lt;=BO$4),NETWORKDAYS.INTL($J26,$K26,1,(Holidays!$A$1:$A$248)),0)+IF(AND($J26&gt;BN$4,$J26&lt;=BO$4,$K26&gt;BO$4),NETWORKDAYS.INTL($J26,(BO$4),1,(Holidays!$A$1:$A$248)),0)+IF(AND($J26&lt;BN$4,$K26&lt;BO$4,$K26&gt;BN$4),NETWORKDAYS.INTL(BN$4+1,$K26,1,(Holidays!$A$1:$A$248)),0)+IF(AND($J26&lt;=BN$4,$K26&gt;=BO$4,$K26&gt;BN$4),NETWORKDAYS.INTL(BN$4+1,(BO$4),1,(Holidays!$A$1:$A$248)),0))*$M26,"")</f>
        <v>0</v>
      </c>
      <c r="BP26" s="321">
        <f ca="1">IFERROR((IF(AND($J26&gt;BO$4,$J26&lt;=BP$4,$K26&lt;=BP$4),NETWORKDAYS.INTL($J26,$K26,1,(Holidays!$A$1:$A$248)),0)+IF(AND($J26&gt;BO$4,$J26&lt;=BP$4,$K26&gt;BP$4),NETWORKDAYS.INTL($J26,(BP$4),1,(Holidays!$A$1:$A$248)),0)+IF(AND($J26&lt;BO$4,$K26&lt;BP$4,$K26&gt;BO$4),NETWORKDAYS.INTL(BO$4+1,$K26,1,(Holidays!$A$1:$A$248)),0)+IF(AND($J26&lt;=BO$4,$K26&gt;=BP$4,$K26&gt;BO$4),NETWORKDAYS.INTL(BO$4+1,(BP$4),1,(Holidays!$A$1:$A$248)),0))*$M26,"")</f>
        <v>0</v>
      </c>
      <c r="BQ26" s="190">
        <f ca="1">IFERROR((IF(AND($J26&gt;BP$4,$J26&lt;=BQ$4,$K26&lt;=BQ$4),NETWORKDAYS.INTL($J26,$K26,1,(Holidays!$A$1:$A$248)),0)+IF(AND($J26&gt;BP$4,$J26&lt;=BQ$4,$K26&gt;BQ$4),NETWORKDAYS.INTL($J26,(BQ$4),1,(Holidays!$A$1:$A$248)),0)+IF(AND($J26&lt;BP$4,$K26&lt;BQ$4,$K26&gt;BP$4),NETWORKDAYS.INTL(BP$4+1,$K26,1,(Holidays!$A$1:$A$248)),0)+IF(AND($J26&lt;=BP$4,$K26&gt;=BQ$4,$K26&gt;BP$4),NETWORKDAYS.INTL(BP$4+1,(BQ$4),1,(Holidays!$A$1:$A$248)),0))*$M26,"")</f>
        <v>0</v>
      </c>
      <c r="BR26" s="192">
        <f ca="1">IFERROR((IF(AND($J26&gt;BQ$4,$J26&lt;=BR$4,$K26&lt;=BR$4),NETWORKDAYS.INTL($J26,$K26,1,(Holidays!$A$1:$A$248)),0)+IF(AND($J26&gt;BQ$4,$J26&lt;=BR$4,$K26&gt;BR$4),NETWORKDAYS.INTL($J26,(BR$4),1,(Holidays!$A$1:$A$248)),0)+IF(AND($J26&lt;BQ$4,$K26&lt;BR$4,$K26&gt;BQ$4),NETWORKDAYS.INTL(BQ$4+1,$K26,1,(Holidays!$A$1:$A$248)),0)+IF(AND($J26&lt;=BQ$4,$K26&gt;=BR$4,$K26&gt;BQ$4),NETWORKDAYS.INTL(BQ$4+1,(BR$4),1,(Holidays!$A$1:$A$248)),0))*$M26,"")</f>
        <v>0</v>
      </c>
      <c r="BS26" s="321">
        <f ca="1">IFERROR((IF(AND($J26&gt;BR$4,$J26&lt;=BS$4,$K26&lt;=BS$4),NETWORKDAYS.INTL($J26,$K26,1,(Holidays!$A$1:$A$248)),0)+IF(AND($J26&gt;BR$4,$J26&lt;=BS$4,$K26&gt;BS$4),NETWORKDAYS.INTL($J26,(BS$4),1,(Holidays!$A$1:$A$248)),0)+IF(AND($J26&lt;BR$4,$K26&lt;BS$4,$K26&gt;BR$4),NETWORKDAYS.INTL(BR$4+1,$K26,1,(Holidays!$A$1:$A$248)),0)+IF(AND($J26&lt;=BR$4,$K26&gt;=BS$4,$K26&gt;BR$4),NETWORKDAYS.INTL(BR$4+1,(BS$4),1,(Holidays!$A$1:$A$248)),0))*$M26,"")</f>
        <v>0</v>
      </c>
      <c r="BT26" s="190">
        <f ca="1">IFERROR((IF(AND($J26&gt;BS$4,$J26&lt;=BT$4,$K26&lt;=BT$4),NETWORKDAYS.INTL($J26,$K26,1,(Holidays!$A$1:$A$248)),0)+IF(AND($J26&gt;BS$4,$J26&lt;=BT$4,$K26&gt;BT$4),NETWORKDAYS.INTL($J26,(BT$4),1,(Holidays!$A$1:$A$248)),0)+IF(AND($J26&lt;BS$4,$K26&lt;BT$4,$K26&gt;BS$4),NETWORKDAYS.INTL(BS$4+1,$K26,1,(Holidays!$A$1:$A$248)),0)+IF(AND($J26&lt;=BS$4,$K26&gt;=BT$4,$K26&gt;BS$4),NETWORKDAYS.INTL(BS$4+1,(BT$4),1,(Holidays!$A$1:$A$248)),0))*$M26,"")</f>
        <v>0</v>
      </c>
      <c r="BU26" s="192">
        <f ca="1">IFERROR((IF(AND($J26&gt;BT$4,$J26&lt;=BU$4,$K26&lt;=BU$4),NETWORKDAYS.INTL($J26,$K26,1,(Holidays!$A$1:$A$248)),0)+IF(AND($J26&gt;BT$4,$J26&lt;=BU$4,$K26&gt;BU$4),NETWORKDAYS.INTL($J26,(BU$4),1,(Holidays!$A$1:$A$248)),0)+IF(AND($J26&lt;BT$4,$K26&lt;BU$4,$K26&gt;BT$4),NETWORKDAYS.INTL(BT$4+1,$K26,1,(Holidays!$A$1:$A$248)),0)+IF(AND($J26&lt;=BT$4,$K26&gt;=BU$4,$K26&gt;BT$4),NETWORKDAYS.INTL(BT$4+1,(BU$4),1,(Holidays!$A$1:$A$248)),0))*$M26,"")</f>
        <v>0</v>
      </c>
      <c r="BV26" s="321">
        <f ca="1">IFERROR((IF(AND($J26&gt;BU$4,$J26&lt;=BV$4,$K26&lt;=BV$4),NETWORKDAYS.INTL($J26,$K26,1,(Holidays!$A$1:$A$248)),0)+IF(AND($J26&gt;BU$4,$J26&lt;=BV$4,$K26&gt;BV$4),NETWORKDAYS.INTL($J26,(BV$4),1,(Holidays!$A$1:$A$248)),0)+IF(AND($J26&lt;BU$4,$K26&lt;BV$4,$K26&gt;BU$4),NETWORKDAYS.INTL(BU$4+1,$K26,1,(Holidays!$A$1:$A$248)),0)+IF(AND($J26&lt;=BU$4,$K26&gt;=BV$4,$K26&gt;BU$4),NETWORKDAYS.INTL(BU$4+1,(BV$4),1,(Holidays!$A$1:$A$248)),0))*$M26,"")</f>
        <v>0</v>
      </c>
      <c r="BW26" s="190">
        <f ca="1">IFERROR((IF(AND($J26&gt;BV$4,$J26&lt;=BW$4,$K26&lt;=BW$4),NETWORKDAYS.INTL($J26,$K26,1,(Holidays!$A$1:$A$248)),0)+IF(AND($J26&gt;BV$4,$J26&lt;=BW$4,$K26&gt;BW$4),NETWORKDAYS.INTL($J26,(BW$4),1,(Holidays!$A$1:$A$248)),0)+IF(AND($J26&lt;BV$4,$K26&lt;BW$4,$K26&gt;BV$4),NETWORKDAYS.INTL(BV$4+1,$K26,1,(Holidays!$A$1:$A$248)),0)+IF(AND($J26&lt;=BV$4,$K26&gt;=BW$4,$K26&gt;BV$4),NETWORKDAYS.INTL(BV$4+1,(BW$4),1,(Holidays!$A$1:$A$248)),0))*$M26,"")</f>
        <v>0</v>
      </c>
      <c r="BX26" s="192">
        <f ca="1">IFERROR((IF(AND($J26&gt;BW$4,$J26&lt;=BX$4,$K26&lt;=BX$4),NETWORKDAYS.INTL($J26,$K26,1,(Holidays!$A$1:$A$248)),0)+IF(AND($J26&gt;BW$4,$J26&lt;=BX$4,$K26&gt;BX$4),NETWORKDAYS.INTL($J26,(BX$4),1,(Holidays!$A$1:$A$248)),0)+IF(AND($J26&lt;BW$4,$K26&lt;BX$4,$K26&gt;BW$4),NETWORKDAYS.INTL(BW$4+1,$K26,1,(Holidays!$A$1:$A$248)),0)+IF(AND($J26&lt;=BW$4,$K26&gt;=BX$4,$K26&gt;BW$4),NETWORKDAYS.INTL(BW$4+1,(BX$4),1,(Holidays!$A$1:$A$248)),0))*$M26,"")</f>
        <v>0</v>
      </c>
      <c r="BY26" s="321">
        <f ca="1">IFERROR((IF(AND($J26&gt;BX$4,$J26&lt;=BY$4,$K26&lt;=BY$4),NETWORKDAYS.INTL($J26,$K26,1,(Holidays!$A$1:$A$248)),0)+IF(AND($J26&gt;BX$4,$J26&lt;=BY$4,$K26&gt;BY$4),NETWORKDAYS.INTL($J26,(BY$4),1,(Holidays!$A$1:$A$248)),0)+IF(AND($J26&lt;BX$4,$K26&lt;BY$4,$K26&gt;BX$4),NETWORKDAYS.INTL(BX$4+1,$K26,1,(Holidays!$A$1:$A$248)),0)+IF(AND($J26&lt;=BX$4,$K26&gt;=BY$4,$K26&gt;BX$4),NETWORKDAYS.INTL(BX$4+1,(BY$4),1,(Holidays!$A$1:$A$248)),0))*$M26,"")</f>
        <v>0</v>
      </c>
      <c r="BZ26" s="190">
        <f ca="1">IFERROR((IF(AND($J26&gt;BY$4,$J26&lt;=BZ$4,$K26&lt;=BZ$4),NETWORKDAYS.INTL($J26,$K26,1,(Holidays!$A$1:$A$248)),0)+IF(AND($J26&gt;BY$4,$J26&lt;=BZ$4,$K26&gt;BZ$4),NETWORKDAYS.INTL($J26,(BZ$4),1,(Holidays!$A$1:$A$248)),0)+IF(AND($J26&lt;BY$4,$K26&lt;BZ$4,$K26&gt;BY$4),NETWORKDAYS.INTL(BY$4+1,$K26,1,(Holidays!$A$1:$A$248)),0)+IF(AND($J26&lt;=BY$4,$K26&gt;=BZ$4,$K26&gt;BY$4),NETWORKDAYS.INTL(BY$4+1,(BZ$4),1,(Holidays!$A$1:$A$248)),0))*$M26,"")</f>
        <v>0</v>
      </c>
      <c r="CA26" s="192">
        <f ca="1">IFERROR((IF(AND($J26&gt;BZ$4,$J26&lt;=CA$4,$K26&lt;=CA$4),NETWORKDAYS.INTL($J26,$K26,1,(Holidays!$A$1:$A$248)),0)+IF(AND($J26&gt;BZ$4,$J26&lt;=CA$4,$K26&gt;CA$4),NETWORKDAYS.INTL($J26,(CA$4),1,(Holidays!$A$1:$A$248)),0)+IF(AND($J26&lt;BZ$4,$K26&lt;CA$4,$K26&gt;BZ$4),NETWORKDAYS.INTL(BZ$4+1,$K26,1,(Holidays!$A$1:$A$248)),0)+IF(AND($J26&lt;=BZ$4,$K26&gt;=CA$4,$K26&gt;BZ$4),NETWORKDAYS.INTL(BZ$4+1,(CA$4),1,(Holidays!$A$1:$A$248)),0))*$M26,"")</f>
        <v>0</v>
      </c>
      <c r="CB26" s="321">
        <f ca="1">IFERROR((IF(AND($J26&gt;CA$4,$J26&lt;=CB$4,$K26&lt;=CB$4),NETWORKDAYS.INTL($J26,$K26,1,(Holidays!$A$1:$A$248)),0)+IF(AND($J26&gt;CA$4,$J26&lt;=CB$4,$K26&gt;CB$4),NETWORKDAYS.INTL($J26,(CB$4),1,(Holidays!$A$1:$A$248)),0)+IF(AND($J26&lt;CA$4,$K26&lt;CB$4,$K26&gt;CA$4),NETWORKDAYS.INTL(CA$4+1,$K26,1,(Holidays!$A$1:$A$248)),0)+IF(AND($J26&lt;=CA$4,$K26&gt;=CB$4,$K26&gt;CA$4),NETWORKDAYS.INTL(CA$4+1,(CB$4),1,(Holidays!$A$1:$A$248)),0))*$M26,"")</f>
        <v>0</v>
      </c>
      <c r="CC26" s="190">
        <f ca="1">IFERROR((IF(AND($J26&gt;CB$4,$J26&lt;=CC$4,$K26&lt;=CC$4),NETWORKDAYS.INTL($J26,$K26,1,(Holidays!$A$1:$A$248)),0)+IF(AND($J26&gt;CB$4,$J26&lt;=CC$4,$K26&gt;CC$4),NETWORKDAYS.INTL($J26,(CC$4),1,(Holidays!$A$1:$A$248)),0)+IF(AND($J26&lt;CB$4,$K26&lt;CC$4,$K26&gt;CB$4),NETWORKDAYS.INTL(CB$4+1,$K26,1,(Holidays!$A$1:$A$248)),0)+IF(AND($J26&lt;=CB$4,$K26&gt;=CC$4,$K26&gt;CB$4),NETWORKDAYS.INTL(CB$4+1,(CC$4),1,(Holidays!$A$1:$A$248)),0))*$M26,"")</f>
        <v>0</v>
      </c>
      <c r="CD26" s="192">
        <f ca="1">IFERROR((IF(AND($J26&gt;CC$4,$J26&lt;=CD$4,$K26&lt;=CD$4),NETWORKDAYS.INTL($J26,$K26,1,(Holidays!$A$1:$A$248)),0)+IF(AND($J26&gt;CC$4,$J26&lt;=CD$4,$K26&gt;CD$4),NETWORKDAYS.INTL($J26,(CD$4),1,(Holidays!$A$1:$A$248)),0)+IF(AND($J26&lt;CC$4,$K26&lt;CD$4,$K26&gt;CC$4),NETWORKDAYS.INTL(CC$4+1,$K26,1,(Holidays!$A$1:$A$248)),0)+IF(AND($J26&lt;=CC$4,$K26&gt;=CD$4,$K26&gt;CC$4),NETWORKDAYS.INTL(CC$4+1,(CD$4),1,(Holidays!$A$1:$A$248)),0))*$M26,"")</f>
        <v>0</v>
      </c>
      <c r="CE26" s="321">
        <f ca="1">IFERROR((IF(AND($J26&gt;CD$4,$J26&lt;=CE$4,$K26&lt;=CE$4),NETWORKDAYS.INTL($J26,$K26,1,(Holidays!$A$1:$A$248)),0)+IF(AND($J26&gt;CD$4,$J26&lt;=CE$4,$K26&gt;CE$4),NETWORKDAYS.INTL($J26,(CE$4),1,(Holidays!$A$1:$A$248)),0)+IF(AND($J26&lt;CD$4,$K26&lt;CE$4,$K26&gt;CD$4),NETWORKDAYS.INTL(CD$4+1,$K26,1,(Holidays!$A$1:$A$248)),0)+IF(AND($J26&lt;=CD$4,$K26&gt;=CE$4,$K26&gt;CD$4),NETWORKDAYS.INTL(CD$4+1,(CE$4),1,(Holidays!$A$1:$A$248)),0))*$M26,"")</f>
        <v>0</v>
      </c>
      <c r="CF26" s="190">
        <f ca="1">IFERROR((IF(AND($J26&gt;CE$4,$J26&lt;=CF$4,$K26&lt;=CF$4),NETWORKDAYS.INTL($J26,$K26,1,(Holidays!$A$1:$A$248)),0)+IF(AND($J26&gt;CE$4,$J26&lt;=CF$4,$K26&gt;CF$4),NETWORKDAYS.INTL($J26,(CF$4),1,(Holidays!$A$1:$A$248)),0)+IF(AND($J26&lt;CE$4,$K26&lt;CF$4,$K26&gt;CE$4),NETWORKDAYS.INTL(CE$4+1,$K26,1,(Holidays!$A$1:$A$248)),0)+IF(AND($J26&lt;=CE$4,$K26&gt;=CF$4,$K26&gt;CE$4),NETWORKDAYS.INTL(CE$4+1,(CF$4),1,(Holidays!$A$1:$A$248)),0))*$M26,"")</f>
        <v>0</v>
      </c>
      <c r="CG26" s="192">
        <f ca="1">IFERROR((IF(AND($J26&gt;CF$4,$J26&lt;=CG$4,$K26&lt;=CG$4),NETWORKDAYS.INTL($J26,$K26,1,(Holidays!$A$1:$A$248)),0)+IF(AND($J26&gt;CF$4,$J26&lt;=CG$4,$K26&gt;CG$4),NETWORKDAYS.INTL($J26,(CG$4),1,(Holidays!$A$1:$A$248)),0)+IF(AND($J26&lt;CF$4,$K26&lt;CG$4,$K26&gt;CF$4),NETWORKDAYS.INTL(CF$4+1,$K26,1,(Holidays!$A$1:$A$248)),0)+IF(AND($J26&lt;=CF$4,$K26&gt;=CG$4,$K26&gt;CF$4),NETWORKDAYS.INTL(CF$4+1,(CG$4),1,(Holidays!$A$1:$A$248)),0))*$M26,"")</f>
        <v>0</v>
      </c>
      <c r="CH26" s="321">
        <f ca="1">IFERROR((IF(AND($J26&gt;CG$4,$J26&lt;=CH$4,$K26&lt;=CH$4),NETWORKDAYS.INTL($J26,$K26,1,(Holidays!$A$1:$A$248)),0)+IF(AND($J26&gt;CG$4,$J26&lt;=CH$4,$K26&gt;CH$4),NETWORKDAYS.INTL($J26,(CH$4),1,(Holidays!$A$1:$A$248)),0)+IF(AND($J26&lt;CG$4,$K26&lt;CH$4,$K26&gt;CG$4),NETWORKDAYS.INTL(CG$4+1,$K26,1,(Holidays!$A$1:$A$248)),0)+IF(AND($J26&lt;=CG$4,$K26&gt;=CH$4,$K26&gt;CG$4),NETWORKDAYS.INTL(CG$4+1,(CH$4),1,(Holidays!$A$1:$A$248)),0))*$M26,"")</f>
        <v>0</v>
      </c>
      <c r="CI26" s="190">
        <f ca="1">IFERROR((IF(AND($J26&gt;CH$4,$J26&lt;=CI$4,$K26&lt;=CI$4),NETWORKDAYS.INTL($J26,$K26,1,(Holidays!$A$1:$A$248)),0)+IF(AND($J26&gt;CH$4,$J26&lt;=CI$4,$K26&gt;CI$4),NETWORKDAYS.INTL($J26,(CI$4),1,(Holidays!$A$1:$A$248)),0)+IF(AND($J26&lt;CH$4,$K26&lt;CI$4,$K26&gt;CH$4),NETWORKDAYS.INTL(CH$4+1,$K26,1,(Holidays!$A$1:$A$248)),0)+IF(AND($J26&lt;=CH$4,$K26&gt;=CI$4,$K26&gt;CH$4),NETWORKDAYS.INTL(CH$4+1,(CI$4),1,(Holidays!$A$1:$A$248)),0))*$M26,"")</f>
        <v>0</v>
      </c>
      <c r="CJ26" s="192">
        <f ca="1">IFERROR((IF(AND($J26&gt;CI$4,$J26&lt;=CJ$4,$K26&lt;=CJ$4),NETWORKDAYS.INTL($J26,$K26,1,(Holidays!$A$1:$A$248)),0)+IF(AND($J26&gt;CI$4,$J26&lt;=CJ$4,$K26&gt;CJ$4),NETWORKDAYS.INTL($J26,(CJ$4),1,(Holidays!$A$1:$A$248)),0)+IF(AND($J26&lt;CI$4,$K26&lt;CJ$4,$K26&gt;CI$4),NETWORKDAYS.INTL(CI$4+1,$K26,1,(Holidays!$A$1:$A$248)),0)+IF(AND($J26&lt;=CI$4,$K26&gt;=CJ$4,$K26&gt;CI$4),NETWORKDAYS.INTL(CI$4+1,(CJ$4),1,(Holidays!$A$1:$A$248)),0))*$M26,"")</f>
        <v>0</v>
      </c>
      <c r="CK26" s="321">
        <f ca="1">IFERROR((IF(AND($J26&gt;CJ$4,$J26&lt;=CK$4,$K26&lt;=CK$4),NETWORKDAYS.INTL($J26,$K26,1,(Holidays!$A$1:$A$248)),0)+IF(AND($J26&gt;CJ$4,$J26&lt;=CK$4,$K26&gt;CK$4),NETWORKDAYS.INTL($J26,(CK$4),1,(Holidays!$A$1:$A$248)),0)+IF(AND($J26&lt;CJ$4,$K26&lt;CK$4,$K26&gt;CJ$4),NETWORKDAYS.INTL(CJ$4+1,$K26,1,(Holidays!$A$1:$A$248)),0)+IF(AND($J26&lt;=CJ$4,$K26&gt;=CK$4,$K26&gt;CJ$4),NETWORKDAYS.INTL(CJ$4+1,(CK$4),1,(Holidays!$A$1:$A$248)),0))*$M26,"")</f>
        <v>0</v>
      </c>
      <c r="CL26" s="190">
        <f ca="1">IFERROR((IF(AND($J26&gt;CK$4,$J26&lt;=CL$4,$K26&lt;=CL$4),NETWORKDAYS.INTL($J26,$K26,1,(Holidays!$A$1:$A$248)),0)+IF(AND($J26&gt;CK$4,$J26&lt;=CL$4,$K26&gt;CL$4),NETWORKDAYS.INTL($J26,(CL$4),1,(Holidays!$A$1:$A$248)),0)+IF(AND($J26&lt;CK$4,$K26&lt;CL$4,$K26&gt;CK$4),NETWORKDAYS.INTL(CK$4+1,$K26,1,(Holidays!$A$1:$A$248)),0)+IF(AND($J26&lt;=CK$4,$K26&gt;=CL$4,$K26&gt;CK$4),NETWORKDAYS.INTL(CK$4+1,(CL$4),1,(Holidays!$A$1:$A$248)),0))*$M26,"")</f>
        <v>0</v>
      </c>
      <c r="CM26" s="192">
        <f ca="1">IFERROR((IF(AND($J26&gt;CL$4,$J26&lt;=CM$4,$K26&lt;=CM$4),NETWORKDAYS.INTL($J26,$K26,1,(Holidays!$A$1:$A$248)),0)+IF(AND($J26&gt;CL$4,$J26&lt;=CM$4,$K26&gt;CM$4),NETWORKDAYS.INTL($J26,(CM$4),1,(Holidays!$A$1:$A$248)),0)+IF(AND($J26&lt;CL$4,$K26&lt;CM$4,$K26&gt;CL$4),NETWORKDAYS.INTL(CL$4+1,$K26,1,(Holidays!$A$1:$A$248)),0)+IF(AND($J26&lt;=CL$4,$K26&gt;=CM$4,$K26&gt;CL$4),NETWORKDAYS.INTL(CL$4+1,(CM$4),1,(Holidays!$A$1:$A$248)),0))*$M26,"")</f>
        <v>0</v>
      </c>
      <c r="CN26" s="321">
        <f ca="1">IFERROR((IF(AND($J26&gt;CM$4,$J26&lt;=CN$4,$K26&lt;=CN$4),NETWORKDAYS.INTL($J26,$K26,1,(Holidays!$A$1:$A$248)),0)+IF(AND($J26&gt;CM$4,$J26&lt;=CN$4,$K26&gt;CN$4),NETWORKDAYS.INTL($J26,(CN$4),1,(Holidays!$A$1:$A$248)),0)+IF(AND($J26&lt;CM$4,$K26&lt;CN$4,$K26&gt;CM$4),NETWORKDAYS.INTL(CM$4+1,$K26,1,(Holidays!$A$1:$A$248)),0)+IF(AND($J26&lt;=CM$4,$K26&gt;=CN$4,$K26&gt;CM$4),NETWORKDAYS.INTL(CM$4+1,(CN$4),1,(Holidays!$A$1:$A$248)),0))*$M26,"")</f>
        <v>0</v>
      </c>
      <c r="CO26" s="190">
        <f ca="1">IFERROR((IF(AND($J26&gt;CN$4,$J26&lt;=CO$4,$K26&lt;=CO$4),NETWORKDAYS.INTL($J26,$K26,1,(Holidays!$A$1:$A$248)),0)+IF(AND($J26&gt;CN$4,$J26&lt;=CO$4,$K26&gt;CO$4),NETWORKDAYS.INTL($J26,(CO$4),1,(Holidays!$A$1:$A$248)),0)+IF(AND($J26&lt;CN$4,$K26&lt;CO$4,$K26&gt;CN$4),NETWORKDAYS.INTL(CN$4+1,$K26,1,(Holidays!$A$1:$A$248)),0)+IF(AND($J26&lt;=CN$4,$K26&gt;=CO$4,$K26&gt;CN$4),NETWORKDAYS.INTL(CN$4+1,(CO$4),1,(Holidays!$A$1:$A$248)),0))*$M26,"")</f>
        <v>0</v>
      </c>
      <c r="CP26" s="192">
        <f ca="1">IFERROR((IF(AND($J26&gt;CO$4,$J26&lt;=CP$4,$K26&lt;=CP$4),NETWORKDAYS.INTL($J26,$K26,1,(Holidays!$A$1:$A$248)),0)+IF(AND($J26&gt;CO$4,$J26&lt;=CP$4,$K26&gt;CP$4),NETWORKDAYS.INTL($J26,(CP$4),1,(Holidays!$A$1:$A$248)),0)+IF(AND($J26&lt;CO$4,$K26&lt;CP$4,$K26&gt;CO$4),NETWORKDAYS.INTL(CO$4+1,$K26,1,(Holidays!$A$1:$A$248)),0)+IF(AND($J26&lt;=CO$4,$K26&gt;=CP$4,$K26&gt;CO$4),NETWORKDAYS.INTL(CO$4+1,(CP$4),1,(Holidays!$A$1:$A$248)),0))*$M26,"")</f>
        <v>0</v>
      </c>
      <c r="CQ26" s="321">
        <f ca="1">IFERROR((IF(AND($J26&gt;CP$4,$J26&lt;=CQ$4,$K26&lt;=CQ$4),NETWORKDAYS.INTL($J26,$K26,1,(Holidays!$A$1:$A$248)),0)+IF(AND($J26&gt;CP$4,$J26&lt;=CQ$4,$K26&gt;CQ$4),NETWORKDAYS.INTL($J26,(CQ$4),1,(Holidays!$A$1:$A$248)),0)+IF(AND($J26&lt;CP$4,$K26&lt;CQ$4,$K26&gt;CP$4),NETWORKDAYS.INTL(CP$4+1,$K26,1,(Holidays!$A$1:$A$248)),0)+IF(AND($J26&lt;=CP$4,$K26&gt;=CQ$4,$K26&gt;CP$4),NETWORKDAYS.INTL(CP$4+1,(CQ$4),1,(Holidays!$A$1:$A$248)),0))*$M26,"")</f>
        <v>0</v>
      </c>
      <c r="CR26" s="190">
        <f ca="1">IFERROR((IF(AND($J26&gt;CQ$4,$J26&lt;=CR$4,$K26&lt;=CR$4),NETWORKDAYS.INTL($J26,$K26,1,(Holidays!$A$1:$A$248)),0)+IF(AND($J26&gt;CQ$4,$J26&lt;=CR$4,$K26&gt;CR$4),NETWORKDAYS.INTL($J26,(CR$4),1,(Holidays!$A$1:$A$248)),0)+IF(AND($J26&lt;CQ$4,$K26&lt;CR$4,$K26&gt;CQ$4),NETWORKDAYS.INTL(CQ$4+1,$K26,1,(Holidays!$A$1:$A$248)),0)+IF(AND($J26&lt;=CQ$4,$K26&gt;=CR$4,$K26&gt;CQ$4),NETWORKDAYS.INTL(CQ$4+1,(CR$4),1,(Holidays!$A$1:$A$248)),0))*$M26,"")</f>
        <v>0</v>
      </c>
      <c r="CS26" s="192">
        <f ca="1">IFERROR((IF(AND($J26&gt;CR$4,$J26&lt;=CS$4,$K26&lt;=CS$4),NETWORKDAYS.INTL($J26,$K26,1,(Holidays!$A$1:$A$248)),0)+IF(AND($J26&gt;CR$4,$J26&lt;=CS$4,$K26&gt;CS$4),NETWORKDAYS.INTL($J26,(CS$4),1,(Holidays!$A$1:$A$248)),0)+IF(AND($J26&lt;CR$4,$K26&lt;CS$4,$K26&gt;CR$4),NETWORKDAYS.INTL(CR$4+1,$K26,1,(Holidays!$A$1:$A$248)),0)+IF(AND($J26&lt;=CR$4,$K26&gt;=CS$4,$K26&gt;CR$4),NETWORKDAYS.INTL(CR$4+1,(CS$4),1,(Holidays!$A$1:$A$248)),0))*$M26,"")</f>
        <v>0</v>
      </c>
      <c r="CT26" s="321">
        <f ca="1">IFERROR((IF(AND($J26&gt;CS$4,$J26&lt;=CT$4,$K26&lt;=CT$4),NETWORKDAYS.INTL($J26,$K26,1,(Holidays!$A$1:$A$248)),0)+IF(AND($J26&gt;CS$4,$J26&lt;=CT$4,$K26&gt;CT$4),NETWORKDAYS.INTL($J26,(CT$4),1,(Holidays!$A$1:$A$248)),0)+IF(AND($J26&lt;CS$4,$K26&lt;CT$4,$K26&gt;CS$4),NETWORKDAYS.INTL(CS$4+1,$K26,1,(Holidays!$A$1:$A$248)),0)+IF(AND($J26&lt;=CS$4,$K26&gt;=CT$4,$K26&gt;CS$4),NETWORKDAYS.INTL(CS$4+1,(CT$4),1,(Holidays!$A$1:$A$248)),0))*$M26,"")</f>
        <v>0</v>
      </c>
      <c r="CU26" s="190">
        <f ca="1">IFERROR((IF(AND($J26&gt;CT$4,$J26&lt;=CU$4,$K26&lt;=CU$4),NETWORKDAYS.INTL($J26,$K26,1,(Holidays!$A$1:$A$248)),0)+IF(AND($J26&gt;CT$4,$J26&lt;=CU$4,$K26&gt;CU$4),NETWORKDAYS.INTL($J26,(CU$4),1,(Holidays!$A$1:$A$248)),0)+IF(AND($J26&lt;CT$4,$K26&lt;CU$4,$K26&gt;CT$4),NETWORKDAYS.INTL(CT$4+1,$K26,1,(Holidays!$A$1:$A$248)),0)+IF(AND($J26&lt;=CT$4,$K26&gt;=CU$4,$K26&gt;CT$4),NETWORKDAYS.INTL(CT$4+1,(CU$4),1,(Holidays!$A$1:$A$248)),0))*$M26,"")</f>
        <v>0</v>
      </c>
      <c r="CV26" s="192">
        <f ca="1">IFERROR((IF(AND($J26&gt;CU$4,$J26&lt;=CV$4,$K26&lt;=CV$4),NETWORKDAYS.INTL($J26,$K26,1,(Holidays!$A$1:$A$248)),0)+IF(AND($J26&gt;CU$4,$J26&lt;=CV$4,$K26&gt;CV$4),NETWORKDAYS.INTL($J26,(CV$4),1,(Holidays!$A$1:$A$248)),0)+IF(AND($J26&lt;CU$4,$K26&lt;CV$4,$K26&gt;CU$4),NETWORKDAYS.INTL(CU$4+1,$K26,1,(Holidays!$A$1:$A$248)),0)+IF(AND($J26&lt;=CU$4,$K26&gt;=CV$4,$K26&gt;CU$4),NETWORKDAYS.INTL(CU$4+1,(CV$4),1,(Holidays!$A$1:$A$248)),0))*$M26,"")</f>
        <v>0</v>
      </c>
      <c r="CW26" s="321">
        <f ca="1">IFERROR((IF(AND($J26&gt;CV$4,$J26&lt;=CW$4,$K26&lt;=CW$4),NETWORKDAYS.INTL($J26,$K26,1,(Holidays!$A$1:$A$248)),0)+IF(AND($J26&gt;CV$4,$J26&lt;=CW$4,$K26&gt;CW$4),NETWORKDAYS.INTL($J26,(CW$4),1,(Holidays!$A$1:$A$248)),0)+IF(AND($J26&lt;CV$4,$K26&lt;CW$4,$K26&gt;CV$4),NETWORKDAYS.INTL(CV$4+1,$K26,1,(Holidays!$A$1:$A$248)),0)+IF(AND($J26&lt;=CV$4,$K26&gt;=CW$4,$K26&gt;CV$4),NETWORKDAYS.INTL(CV$4+1,(CW$4),1,(Holidays!$A$1:$A$248)),0))*$M26,"")</f>
        <v>0</v>
      </c>
      <c r="CX26" s="324">
        <f ca="1">IFERROR((IF(AND($J26&gt;CW$4,$J26&lt;=CX$4,$K26&lt;=CX$4),NETWORKDAYS.INTL($J26,$K26,1,(Holidays!$A$1:$A$248)),0)+IF(AND($J26&gt;CW$4,$J26&lt;=CX$4,$K26&gt;CX$4),NETWORKDAYS.INTL($J26,(CX$4),1,(Holidays!$A$1:$A$248)),0)+IF(AND($J26&lt;CW$4,$K26&lt;CX$4,$K26&gt;CW$4),NETWORKDAYS.INTL(CW$4+1,$K26,1,(Holidays!$A$1:$A$248)),0)+IF(AND($J26&lt;=CW$4,$K26&gt;=CX$4,$K26&gt;CW$4),NETWORKDAYS.INTL(CW$4+1,(CX$4),1,(Holidays!$A$1:$A$248)),0))*$M26,"")</f>
        <v>0</v>
      </c>
    </row>
    <row r="27" spans="2:102" ht="15" customHeight="1" outlineLevel="1">
      <c r="B27" s="59" t="str">
        <f t="array" ref="B27">IFERROR(INDEX('A-2_MH Distribution'!$B$1:$B$15014,SMALL(IF('A-2_MH Distribution'!$L$8:$L$63&lt;&gt;0,ROW('A-2_MH Distribution'!$B$8:$B$63)),ROW(A21)),1),"")</f>
        <v>A.21</v>
      </c>
      <c r="C27" s="458" t="str">
        <f ca="1">IFERROR(VLOOKUP(B27,OFFSET('A-1_MH Estimation'!$B$7,0,0,MATCH("Subtotal LOE",'A-1_MH Estimation'!B:B,0)-7,2),2,0),"")</f>
        <v>Weld Support Clearance</v>
      </c>
      <c r="D27" s="466">
        <f ca="1">IFERROR(VLOOKUP(B27,OFFSET('A-1_MH Estimation'!$B$7,0,0,MATCH("Subtotal LOE",'A-1_MH Estimation'!B:B,0)-7,4),4,0),"")</f>
        <v>1</v>
      </c>
      <c r="E27" s="466" t="str">
        <f ca="1">IFERROR(VLOOKUP(B27,OFFSET('A-1_MH Estimation'!$B$7,0,0,MATCH("Subtotal LOE",'A-1_MH Estimation'!B:B,0)-7,3),3,0),"")</f>
        <v>template</v>
      </c>
      <c r="F27" s="462">
        <f>IFERROR(VLOOKUP($B27,'A-2_MH Distribution'!$B$6:$O$16314,3,0)*VLOOKUP($B27,'A-2_MH Distribution'!$B$6:$O$16314,VLOOKUP(G27,SoftwareList,6,0),0)*IFERROR((--(VLOOKUP($B27,'A-2_MH Distribution'!$B$6:$O$16314,VLOOKUP(G27,SoftwareList,8,0),0)=0)+VLOOKUP($B27,'A-2_MH Distribution'!$B$6:$O$16314,VLOOKUP(G27,SoftwareList,8,0),0)),1),0)</f>
        <v>15</v>
      </c>
      <c r="G27" s="403" t="str">
        <f t="shared" si="57"/>
        <v>PDMS/E3D</v>
      </c>
      <c r="H27" s="454"/>
      <c r="I27" s="455"/>
      <c r="J27" s="351">
        <f ca="1">IFERROR(INDEX(Activities,MATCH($B27,'A-2_MH Distribution'!B:B,0),MATCH("Start Date",'A-2_MH Distribution'!$A$4:S$4,0))+H27,0)</f>
        <v>44607</v>
      </c>
      <c r="K27" s="352">
        <f ca="1">IFERROR(INDEX(Activities,MATCH($B27,'A-2_MH Distribution'!B:B,0),MATCH("Finish Date",'A-2_MH Distribution'!$A$4:S$4,0))+I27,0)</f>
        <v>44608</v>
      </c>
      <c r="L27" s="170">
        <f ca="1">NETWORKDAYS.INTL(J27,K27,1,Holidays!$A$1:$A$248)</f>
        <v>2</v>
      </c>
      <c r="M27" s="62">
        <f t="shared" ca="1" si="56"/>
        <v>7.5</v>
      </c>
      <c r="O27" s="253">
        <f ca="1">SUM($P27:CX27)</f>
        <v>15</v>
      </c>
      <c r="P27" s="320"/>
      <c r="Q27" s="321">
        <f ca="1">IFERROR((IF(AND($J27&gt;P$4,$J27&lt;=Q$4,$K27&lt;=Q$4),NETWORKDAYS.INTL($J27,$K27,1,(Holidays!$A$1:$A$248)),0)+IF(AND($J27&gt;P$4,$J27&lt;=Q$4,$K27&gt;Q$4),NETWORKDAYS.INTL($J27,(Q$4),1,(Holidays!$A$1:$A$248)),0)+IF(AND($J27&lt;P$4,$K27&lt;Q$4,$K27&gt;P$4),NETWORKDAYS.INTL(P$4+1,$K27,1,(Holidays!$A$1:$A$248)),0)+IF(AND($J27&lt;=P$4,$K27&gt;=Q$4,$K27&gt;P$4),NETWORKDAYS.INTL(P$4+1,(Q$4),1,(Holidays!$A$1:$A$248)),0))*$M27,"")</f>
        <v>0</v>
      </c>
      <c r="R27" s="190">
        <f ca="1">IFERROR((IF(AND($J27&gt;Q$4,$J27&lt;=R$4,$K27&lt;=R$4),NETWORKDAYS.INTL($J27,$K27,1,(Holidays!$A$1:$A$248)),0)+IF(AND($J27&gt;Q$4,$J27&lt;=R$4,$K27&gt;R$4),NETWORKDAYS.INTL($J27,(R$4),1,(Holidays!$A$1:$A$248)),0)+IF(AND($J27&lt;Q$4,$K27&lt;R$4,$K27&gt;Q$4),NETWORKDAYS.INTL(Q$4+1,$K27,1,(Holidays!$A$1:$A$248)),0)+IF(AND($J27&lt;=Q$4,$K27&gt;=R$4,$K27&gt;Q$4),NETWORKDAYS.INTL(Q$4+1,(R$4),1,(Holidays!$A$1:$A$248)),0))*$M27,"")</f>
        <v>0</v>
      </c>
      <c r="S27" s="192">
        <f ca="1">IFERROR((IF(AND($J27&gt;R$4,$J27&lt;=S$4,$K27&lt;=S$4),NETWORKDAYS.INTL($J27,$K27,1,(Holidays!$A$1:$A$248)),0)+IF(AND($J27&gt;R$4,$J27&lt;=S$4,$K27&gt;S$4),NETWORKDAYS.INTL($J27,(S$4),1,(Holidays!$A$1:$A$248)),0)+IF(AND($J27&lt;R$4,$K27&lt;S$4,$K27&gt;R$4),NETWORKDAYS.INTL(R$4+1,$K27,1,(Holidays!$A$1:$A$248)),0)+IF(AND($J27&lt;=R$4,$K27&gt;=S$4,$K27&gt;R$4),NETWORKDAYS.INTL(R$4+1,(S$4),1,(Holidays!$A$1:$A$248)),0))*$M27,"")</f>
        <v>0</v>
      </c>
      <c r="T27" s="321">
        <f ca="1">IFERROR((IF(AND($J27&gt;S$4,$J27&lt;=T$4,$K27&lt;=T$4),NETWORKDAYS.INTL($J27,$K27,1,(Holidays!$A$1:$A$248)),0)+IF(AND($J27&gt;S$4,$J27&lt;=T$4,$K27&gt;T$4),NETWORKDAYS.INTL($J27,(T$4),1,(Holidays!$A$1:$A$248)),0)+IF(AND($J27&lt;S$4,$K27&lt;T$4,$K27&gt;S$4),NETWORKDAYS.INTL(S$4+1,$K27,1,(Holidays!$A$1:$A$248)),0)+IF(AND($J27&lt;=S$4,$K27&gt;=T$4,$K27&gt;S$4),NETWORKDAYS.INTL(S$4+1,(T$4),1,(Holidays!$A$1:$A$248)),0))*$M27,"")</f>
        <v>0</v>
      </c>
      <c r="U27" s="190">
        <f ca="1">IFERROR((IF(AND($J27&gt;T$4,$J27&lt;=U$4,$K27&lt;=U$4),NETWORKDAYS.INTL($J27,$K27,1,(Holidays!$A$1:$A$248)),0)+IF(AND($J27&gt;T$4,$J27&lt;=U$4,$K27&gt;U$4),NETWORKDAYS.INTL($J27,(U$4),1,(Holidays!$A$1:$A$248)),0)+IF(AND($J27&lt;T$4,$K27&lt;U$4,$K27&gt;T$4),NETWORKDAYS.INTL(T$4+1,$K27,1,(Holidays!$A$1:$A$248)),0)+IF(AND($J27&lt;=T$4,$K27&gt;=U$4,$K27&gt;T$4),NETWORKDAYS.INTL(T$4+1,(U$4),1,(Holidays!$A$1:$A$248)),0))*$M27,"")</f>
        <v>0</v>
      </c>
      <c r="V27" s="192">
        <f ca="1">IFERROR((IF(AND($J27&gt;U$4,$J27&lt;=V$4,$K27&lt;=V$4),NETWORKDAYS.INTL($J27,$K27,1,(Holidays!$A$1:$A$248)),0)+IF(AND($J27&gt;U$4,$J27&lt;=V$4,$K27&gt;V$4),NETWORKDAYS.INTL($J27,(V$4),1,(Holidays!$A$1:$A$248)),0)+IF(AND($J27&lt;U$4,$K27&lt;V$4,$K27&gt;U$4),NETWORKDAYS.INTL(U$4+1,$K27,1,(Holidays!$A$1:$A$248)),0)+IF(AND($J27&lt;=U$4,$K27&gt;=V$4,$K27&gt;U$4),NETWORKDAYS.INTL(U$4+1,(V$4),1,(Holidays!$A$1:$A$248)),0))*$M27,"")</f>
        <v>0</v>
      </c>
      <c r="W27" s="321">
        <f ca="1">IFERROR((IF(AND($J27&gt;V$4,$J27&lt;=W$4,$K27&lt;=W$4),NETWORKDAYS.INTL($J27,$K27,1,(Holidays!$A$1:$A$248)),0)+IF(AND($J27&gt;V$4,$J27&lt;=W$4,$K27&gt;W$4),NETWORKDAYS.INTL($J27,(W$4),1,(Holidays!$A$1:$A$248)),0)+IF(AND($J27&lt;V$4,$K27&lt;W$4,$K27&gt;V$4),NETWORKDAYS.INTL(V$4+1,$K27,1,(Holidays!$A$1:$A$248)),0)+IF(AND($J27&lt;=V$4,$K27&gt;=W$4,$K27&gt;V$4),NETWORKDAYS.INTL(V$4+1,(W$4),1,(Holidays!$A$1:$A$248)),0))*$M27,"")</f>
        <v>0</v>
      </c>
      <c r="X27" s="190">
        <f ca="1">IFERROR((IF(AND($J27&gt;W$4,$J27&lt;=X$4,$K27&lt;=X$4),NETWORKDAYS.INTL($J27,$K27,1,(Holidays!$A$1:$A$248)),0)+IF(AND($J27&gt;W$4,$J27&lt;=X$4,$K27&gt;X$4),NETWORKDAYS.INTL($J27,(X$4),1,(Holidays!$A$1:$A$248)),0)+IF(AND($J27&lt;W$4,$K27&lt;X$4,$K27&gt;W$4),NETWORKDAYS.INTL(W$4+1,$K27,1,(Holidays!$A$1:$A$248)),0)+IF(AND($J27&lt;=W$4,$K27&gt;=X$4,$K27&gt;W$4),NETWORKDAYS.INTL(W$4+1,(X$4),1,(Holidays!$A$1:$A$248)),0))*$M27,"")</f>
        <v>0</v>
      </c>
      <c r="Y27" s="192">
        <f ca="1">IFERROR((IF(AND($J27&gt;X$4,$J27&lt;=Y$4,$K27&lt;=Y$4),NETWORKDAYS.INTL($J27,$K27,1,(Holidays!$A$1:$A$248)),0)+IF(AND($J27&gt;X$4,$J27&lt;=Y$4,$K27&gt;Y$4),NETWORKDAYS.INTL($J27,(Y$4),1,(Holidays!$A$1:$A$248)),0)+IF(AND($J27&lt;X$4,$K27&lt;Y$4,$K27&gt;X$4),NETWORKDAYS.INTL(X$4+1,$K27,1,(Holidays!$A$1:$A$248)),0)+IF(AND($J27&lt;=X$4,$K27&gt;=Y$4,$K27&gt;X$4),NETWORKDAYS.INTL(X$4+1,(Y$4),1,(Holidays!$A$1:$A$248)),0))*$M27,"")</f>
        <v>0</v>
      </c>
      <c r="Z27" s="321">
        <f ca="1">IFERROR((IF(AND($J27&gt;Y$4,$J27&lt;=Z$4,$K27&lt;=Z$4),NETWORKDAYS.INTL($J27,$K27,1,(Holidays!$A$1:$A$248)),0)+IF(AND($J27&gt;Y$4,$J27&lt;=Z$4,$K27&gt;Z$4),NETWORKDAYS.INTL($J27,(Z$4),1,(Holidays!$A$1:$A$248)),0)+IF(AND($J27&lt;Y$4,$K27&lt;Z$4,$K27&gt;Y$4),NETWORKDAYS.INTL(Y$4+1,$K27,1,(Holidays!$A$1:$A$248)),0)+IF(AND($J27&lt;=Y$4,$K27&gt;=Z$4,$K27&gt;Y$4),NETWORKDAYS.INTL(Y$4+1,(Z$4),1,(Holidays!$A$1:$A$248)),0))*$M27,"")</f>
        <v>0</v>
      </c>
      <c r="AA27" s="190">
        <f ca="1">IFERROR((IF(AND($J27&gt;Z$4,$J27&lt;=AA$4,$K27&lt;=AA$4),NETWORKDAYS.INTL($J27,$K27,1,(Holidays!$A$1:$A$248)),0)+IF(AND($J27&gt;Z$4,$J27&lt;=AA$4,$K27&gt;AA$4),NETWORKDAYS.INTL($J27,(AA$4),1,(Holidays!$A$1:$A$248)),0)+IF(AND($J27&lt;Z$4,$K27&lt;AA$4,$K27&gt;Z$4),NETWORKDAYS.INTL(Z$4+1,$K27,1,(Holidays!$A$1:$A$248)),0)+IF(AND($J27&lt;=Z$4,$K27&gt;=AA$4,$K27&gt;Z$4),NETWORKDAYS.INTL(Z$4+1,(AA$4),1,(Holidays!$A$1:$A$248)),0))*$M27,"")</f>
        <v>0</v>
      </c>
      <c r="AB27" s="192">
        <f ca="1">IFERROR((IF(AND($J27&gt;AA$4,$J27&lt;=AB$4,$K27&lt;=AB$4),NETWORKDAYS.INTL($J27,$K27,1,(Holidays!$A$1:$A$248)),0)+IF(AND($J27&gt;AA$4,$J27&lt;=AB$4,$K27&gt;AB$4),NETWORKDAYS.INTL($J27,(AB$4),1,(Holidays!$A$1:$A$248)),0)+IF(AND($J27&lt;AA$4,$K27&lt;AB$4,$K27&gt;AA$4),NETWORKDAYS.INTL(AA$4+1,$K27,1,(Holidays!$A$1:$A$248)),0)+IF(AND($J27&lt;=AA$4,$K27&gt;=AB$4,$K27&gt;AA$4),NETWORKDAYS.INTL(AA$4+1,(AB$4),1,(Holidays!$A$1:$A$248)),0))*$M27,"")</f>
        <v>0</v>
      </c>
      <c r="AC27" s="321">
        <f ca="1">IFERROR((IF(AND($J27&gt;AB$4,$J27&lt;=AC$4,$K27&lt;=AC$4),NETWORKDAYS.INTL($J27,$K27,1,(Holidays!$A$1:$A$248)),0)+IF(AND($J27&gt;AB$4,$J27&lt;=AC$4,$K27&gt;AC$4),NETWORKDAYS.INTL($J27,(AC$4),1,(Holidays!$A$1:$A$248)),0)+IF(AND($J27&lt;AB$4,$K27&lt;AC$4,$K27&gt;AB$4),NETWORKDAYS.INTL(AB$4+1,$K27,1,(Holidays!$A$1:$A$248)),0)+IF(AND($J27&lt;=AB$4,$K27&gt;=AC$4,$K27&gt;AB$4),NETWORKDAYS.INTL(AB$4+1,(AC$4),1,(Holidays!$A$1:$A$248)),0))*$M27,"")</f>
        <v>0</v>
      </c>
      <c r="AD27" s="190">
        <f ca="1">IFERROR((IF(AND($J27&gt;AC$4,$J27&lt;=AD$4,$K27&lt;=AD$4),NETWORKDAYS.INTL($J27,$K27,1,(Holidays!$A$1:$A$248)),0)+IF(AND($J27&gt;AC$4,$J27&lt;=AD$4,$K27&gt;AD$4),NETWORKDAYS.INTL($J27,(AD$4),1,(Holidays!$A$1:$A$248)),0)+IF(AND($J27&lt;AC$4,$K27&lt;AD$4,$K27&gt;AC$4),NETWORKDAYS.INTL(AC$4+1,$K27,1,(Holidays!$A$1:$A$248)),0)+IF(AND($J27&lt;=AC$4,$K27&gt;=AD$4,$K27&gt;AC$4),NETWORKDAYS.INTL(AC$4+1,(AD$4),1,(Holidays!$A$1:$A$248)),0))*$M27,"")</f>
        <v>0</v>
      </c>
      <c r="AE27" s="192">
        <f ca="1">IFERROR((IF(AND($J27&gt;AD$4,$J27&lt;=AE$4,$K27&lt;=AE$4),NETWORKDAYS.INTL($J27,$K27,1,(Holidays!$A$1:$A$248)),0)+IF(AND($J27&gt;AD$4,$J27&lt;=AE$4,$K27&gt;AE$4),NETWORKDAYS.INTL($J27,(AE$4),1,(Holidays!$A$1:$A$248)),0)+IF(AND($J27&lt;AD$4,$K27&lt;AE$4,$K27&gt;AD$4),NETWORKDAYS.INTL(AD$4+1,$K27,1,(Holidays!$A$1:$A$248)),0)+IF(AND($J27&lt;=AD$4,$K27&gt;=AE$4,$K27&gt;AD$4),NETWORKDAYS.INTL(AD$4+1,(AE$4),1,(Holidays!$A$1:$A$248)),0))*$M27,"")</f>
        <v>0</v>
      </c>
      <c r="AF27" s="321">
        <f ca="1">IFERROR((IF(AND($J27&gt;AE$4,$J27&lt;=AF$4,$K27&lt;=AF$4),NETWORKDAYS.INTL($J27,$K27,1,(Holidays!$A$1:$A$248)),0)+IF(AND($J27&gt;AE$4,$J27&lt;=AF$4,$K27&gt;AF$4),NETWORKDAYS.INTL($J27,(AF$4),1,(Holidays!$A$1:$A$248)),0)+IF(AND($J27&lt;AE$4,$K27&lt;AF$4,$K27&gt;AE$4),NETWORKDAYS.INTL(AE$4+1,$K27,1,(Holidays!$A$1:$A$248)),0)+IF(AND($J27&lt;=AE$4,$K27&gt;=AF$4,$K27&gt;AE$4),NETWORKDAYS.INTL(AE$4+1,(AF$4),1,(Holidays!$A$1:$A$248)),0))*$M27,"")</f>
        <v>15</v>
      </c>
      <c r="AG27" s="190">
        <f ca="1">IFERROR((IF(AND($J27&gt;AF$4,$J27&lt;=AG$4,$K27&lt;=AG$4),NETWORKDAYS.INTL($J27,$K27,1,(Holidays!$A$1:$A$248)),0)+IF(AND($J27&gt;AF$4,$J27&lt;=AG$4,$K27&gt;AG$4),NETWORKDAYS.INTL($J27,(AG$4),1,(Holidays!$A$1:$A$248)),0)+IF(AND($J27&lt;AF$4,$K27&lt;AG$4,$K27&gt;AF$4),NETWORKDAYS.INTL(AF$4+1,$K27,1,(Holidays!$A$1:$A$248)),0)+IF(AND($J27&lt;=AF$4,$K27&gt;=AG$4,$K27&gt;AF$4),NETWORKDAYS.INTL(AF$4+1,(AG$4),1,(Holidays!$A$1:$A$248)),0))*$M27,"")</f>
        <v>0</v>
      </c>
      <c r="AH27" s="192">
        <f ca="1">IFERROR((IF(AND($J27&gt;AG$4,$J27&lt;=AH$4,$K27&lt;=AH$4),NETWORKDAYS.INTL($J27,$K27,1,(Holidays!$A$1:$A$248)),0)+IF(AND($J27&gt;AG$4,$J27&lt;=AH$4,$K27&gt;AH$4),NETWORKDAYS.INTL($J27,(AH$4),1,(Holidays!$A$1:$A$248)),0)+IF(AND($J27&lt;AG$4,$K27&lt;AH$4,$K27&gt;AG$4),NETWORKDAYS.INTL(AG$4+1,$K27,1,(Holidays!$A$1:$A$248)),0)+IF(AND($J27&lt;=AG$4,$K27&gt;=AH$4,$K27&gt;AG$4),NETWORKDAYS.INTL(AG$4+1,(AH$4),1,(Holidays!$A$1:$A$248)),0))*$M27,"")</f>
        <v>0</v>
      </c>
      <c r="AI27" s="321">
        <f ca="1">IFERROR((IF(AND($J27&gt;AH$4,$J27&lt;=AI$4,$K27&lt;=AI$4),NETWORKDAYS.INTL($J27,$K27,1,(Holidays!$A$1:$A$248)),0)+IF(AND($J27&gt;AH$4,$J27&lt;=AI$4,$K27&gt;AI$4),NETWORKDAYS.INTL($J27,(AI$4),1,(Holidays!$A$1:$A$248)),0)+IF(AND($J27&lt;AH$4,$K27&lt;AI$4,$K27&gt;AH$4),NETWORKDAYS.INTL(AH$4+1,$K27,1,(Holidays!$A$1:$A$248)),0)+IF(AND($J27&lt;=AH$4,$K27&gt;=AI$4,$K27&gt;AH$4),NETWORKDAYS.INTL(AH$4+1,(AI$4),1,(Holidays!$A$1:$A$248)),0))*$M27,"")</f>
        <v>0</v>
      </c>
      <c r="AJ27" s="190">
        <f ca="1">IFERROR((IF(AND($J27&gt;AI$4,$J27&lt;=AJ$4,$K27&lt;=AJ$4),NETWORKDAYS.INTL($J27,$K27,1,(Holidays!$A$1:$A$248)),0)+IF(AND($J27&gt;AI$4,$J27&lt;=AJ$4,$K27&gt;AJ$4),NETWORKDAYS.INTL($J27,(AJ$4),1,(Holidays!$A$1:$A$248)),0)+IF(AND($J27&lt;AI$4,$K27&lt;AJ$4,$K27&gt;AI$4),NETWORKDAYS.INTL(AI$4+1,$K27,1,(Holidays!$A$1:$A$248)),0)+IF(AND($J27&lt;=AI$4,$K27&gt;=AJ$4,$K27&gt;AI$4),NETWORKDAYS.INTL(AI$4+1,(AJ$4),1,(Holidays!$A$1:$A$248)),0))*$M27,"")</f>
        <v>0</v>
      </c>
      <c r="AK27" s="192">
        <f ca="1">IFERROR((IF(AND($J27&gt;AJ$4,$J27&lt;=AK$4,$K27&lt;=AK$4),NETWORKDAYS.INTL($J27,$K27,1,(Holidays!$A$1:$A$248)),0)+IF(AND($J27&gt;AJ$4,$J27&lt;=AK$4,$K27&gt;AK$4),NETWORKDAYS.INTL($J27,(AK$4),1,(Holidays!$A$1:$A$248)),0)+IF(AND($J27&lt;AJ$4,$K27&lt;AK$4,$K27&gt;AJ$4),NETWORKDAYS.INTL(AJ$4+1,$K27,1,(Holidays!$A$1:$A$248)),0)+IF(AND($J27&lt;=AJ$4,$K27&gt;=AK$4,$K27&gt;AJ$4),NETWORKDAYS.INTL(AJ$4+1,(AK$4),1,(Holidays!$A$1:$A$248)),0))*$M27,"")</f>
        <v>0</v>
      </c>
      <c r="AL27" s="321">
        <f ca="1">IFERROR((IF(AND($J27&gt;AK$4,$J27&lt;=AL$4,$K27&lt;=AL$4),NETWORKDAYS.INTL($J27,$K27,1,(Holidays!$A$1:$A$248)),0)+IF(AND($J27&gt;AK$4,$J27&lt;=AL$4,$K27&gt;AL$4),NETWORKDAYS.INTL($J27,(AL$4),1,(Holidays!$A$1:$A$248)),0)+IF(AND($J27&lt;AK$4,$K27&lt;AL$4,$K27&gt;AK$4),NETWORKDAYS.INTL(AK$4+1,$K27,1,(Holidays!$A$1:$A$248)),0)+IF(AND($J27&lt;=AK$4,$K27&gt;=AL$4,$K27&gt;AK$4),NETWORKDAYS.INTL(AK$4+1,(AL$4),1,(Holidays!$A$1:$A$248)),0))*$M27,"")</f>
        <v>0</v>
      </c>
      <c r="AM27" s="190">
        <f ca="1">IFERROR((IF(AND($J27&gt;AL$4,$J27&lt;=AM$4,$K27&lt;=AM$4),NETWORKDAYS.INTL($J27,$K27,1,(Holidays!$A$1:$A$248)),0)+IF(AND($J27&gt;AL$4,$J27&lt;=AM$4,$K27&gt;AM$4),NETWORKDAYS.INTL($J27,(AM$4),1,(Holidays!$A$1:$A$248)),0)+IF(AND($J27&lt;AL$4,$K27&lt;AM$4,$K27&gt;AL$4),NETWORKDAYS.INTL(AL$4+1,$K27,1,(Holidays!$A$1:$A$248)),0)+IF(AND($J27&lt;=AL$4,$K27&gt;=AM$4,$K27&gt;AL$4),NETWORKDAYS.INTL(AL$4+1,(AM$4),1,(Holidays!$A$1:$A$248)),0))*$M27,"")</f>
        <v>0</v>
      </c>
      <c r="AN27" s="192">
        <f ca="1">IFERROR((IF(AND($J27&gt;AM$4,$J27&lt;=AN$4,$K27&lt;=AN$4),NETWORKDAYS.INTL($J27,$K27,1,(Holidays!$A$1:$A$248)),0)+IF(AND($J27&gt;AM$4,$J27&lt;=AN$4,$K27&gt;AN$4),NETWORKDAYS.INTL($J27,(AN$4),1,(Holidays!$A$1:$A$248)),0)+IF(AND($J27&lt;AM$4,$K27&lt;AN$4,$K27&gt;AM$4),NETWORKDAYS.INTL(AM$4+1,$K27,1,(Holidays!$A$1:$A$248)),0)+IF(AND($J27&lt;=AM$4,$K27&gt;=AN$4,$K27&gt;AM$4),NETWORKDAYS.INTL(AM$4+1,(AN$4),1,(Holidays!$A$1:$A$248)),0))*$M27,"")</f>
        <v>0</v>
      </c>
      <c r="AO27" s="321">
        <f ca="1">IFERROR((IF(AND($J27&gt;AN$4,$J27&lt;=AO$4,$K27&lt;=AO$4),NETWORKDAYS.INTL($J27,$K27,1,(Holidays!$A$1:$A$248)),0)+IF(AND($J27&gt;AN$4,$J27&lt;=AO$4,$K27&gt;AO$4),NETWORKDAYS.INTL($J27,(AO$4),1,(Holidays!$A$1:$A$248)),0)+IF(AND($J27&lt;AN$4,$K27&lt;AO$4,$K27&gt;AN$4),NETWORKDAYS.INTL(AN$4+1,$K27,1,(Holidays!$A$1:$A$248)),0)+IF(AND($J27&lt;=AN$4,$K27&gt;=AO$4,$K27&gt;AN$4),NETWORKDAYS.INTL(AN$4+1,(AO$4),1,(Holidays!$A$1:$A$248)),0))*$M27,"")</f>
        <v>0</v>
      </c>
      <c r="AP27" s="190">
        <f ca="1">IFERROR((IF(AND($J27&gt;AO$4,$J27&lt;=AP$4,$K27&lt;=AP$4),NETWORKDAYS.INTL($J27,$K27,1,(Holidays!$A$1:$A$248)),0)+IF(AND($J27&gt;AO$4,$J27&lt;=AP$4,$K27&gt;AP$4),NETWORKDAYS.INTL($J27,(AP$4),1,(Holidays!$A$1:$A$248)),0)+IF(AND($J27&lt;AO$4,$K27&lt;AP$4,$K27&gt;AO$4),NETWORKDAYS.INTL(AO$4+1,$K27,1,(Holidays!$A$1:$A$248)),0)+IF(AND($J27&lt;=AO$4,$K27&gt;=AP$4,$K27&gt;AO$4),NETWORKDAYS.INTL(AO$4+1,(AP$4),1,(Holidays!$A$1:$A$248)),0))*$M27,"")</f>
        <v>0</v>
      </c>
      <c r="AQ27" s="192">
        <f ca="1">IFERROR((IF(AND($J27&gt;AP$4,$J27&lt;=AQ$4,$K27&lt;=AQ$4),NETWORKDAYS.INTL($J27,$K27,1,(Holidays!$A$1:$A$248)),0)+IF(AND($J27&gt;AP$4,$J27&lt;=AQ$4,$K27&gt;AQ$4),NETWORKDAYS.INTL($J27,(AQ$4),1,(Holidays!$A$1:$A$248)),0)+IF(AND($J27&lt;AP$4,$K27&lt;AQ$4,$K27&gt;AP$4),NETWORKDAYS.INTL(AP$4+1,$K27,1,(Holidays!$A$1:$A$248)),0)+IF(AND($J27&lt;=AP$4,$K27&gt;=AQ$4,$K27&gt;AP$4),NETWORKDAYS.INTL(AP$4+1,(AQ$4),1,(Holidays!$A$1:$A$248)),0))*$M27,"")</f>
        <v>0</v>
      </c>
      <c r="AR27" s="321">
        <f ca="1">IFERROR((IF(AND($J27&gt;AQ$4,$J27&lt;=AR$4,$K27&lt;=AR$4),NETWORKDAYS.INTL($J27,$K27,1,(Holidays!$A$1:$A$248)),0)+IF(AND($J27&gt;AQ$4,$J27&lt;=AR$4,$K27&gt;AR$4),NETWORKDAYS.INTL($J27,(AR$4),1,(Holidays!$A$1:$A$248)),0)+IF(AND($J27&lt;AQ$4,$K27&lt;AR$4,$K27&gt;AQ$4),NETWORKDAYS.INTL(AQ$4+1,$K27,1,(Holidays!$A$1:$A$248)),0)+IF(AND($J27&lt;=AQ$4,$K27&gt;=AR$4,$K27&gt;AQ$4),NETWORKDAYS.INTL(AQ$4+1,(AR$4),1,(Holidays!$A$1:$A$248)),0))*$M27,"")</f>
        <v>0</v>
      </c>
      <c r="AS27" s="190">
        <f ca="1">IFERROR((IF(AND($J27&gt;AR$4,$J27&lt;=AS$4,$K27&lt;=AS$4),NETWORKDAYS.INTL($J27,$K27,1,(Holidays!$A$1:$A$248)),0)+IF(AND($J27&gt;AR$4,$J27&lt;=AS$4,$K27&gt;AS$4),NETWORKDAYS.INTL($J27,(AS$4),1,(Holidays!$A$1:$A$248)),0)+IF(AND($J27&lt;AR$4,$K27&lt;AS$4,$K27&gt;AR$4),NETWORKDAYS.INTL(AR$4+1,$K27,1,(Holidays!$A$1:$A$248)),0)+IF(AND($J27&lt;=AR$4,$K27&gt;=AS$4,$K27&gt;AR$4),NETWORKDAYS.INTL(AR$4+1,(AS$4),1,(Holidays!$A$1:$A$248)),0))*$M27,"")</f>
        <v>0</v>
      </c>
      <c r="AT27" s="192">
        <f ca="1">IFERROR((IF(AND($J27&gt;AS$4,$J27&lt;=AT$4,$K27&lt;=AT$4),NETWORKDAYS.INTL($J27,$K27,1,(Holidays!$A$1:$A$248)),0)+IF(AND($J27&gt;AS$4,$J27&lt;=AT$4,$K27&gt;AT$4),NETWORKDAYS.INTL($J27,(AT$4),1,(Holidays!$A$1:$A$248)),0)+IF(AND($J27&lt;AS$4,$K27&lt;AT$4,$K27&gt;AS$4),NETWORKDAYS.INTL(AS$4+1,$K27,1,(Holidays!$A$1:$A$248)),0)+IF(AND($J27&lt;=AS$4,$K27&gt;=AT$4,$K27&gt;AS$4),NETWORKDAYS.INTL(AS$4+1,(AT$4),1,(Holidays!$A$1:$A$248)),0))*$M27,"")</f>
        <v>0</v>
      </c>
      <c r="AU27" s="321">
        <f ca="1">IFERROR((IF(AND($J27&gt;AT$4,$J27&lt;=AU$4,$K27&lt;=AU$4),NETWORKDAYS.INTL($J27,$K27,1,(Holidays!$A$1:$A$248)),0)+IF(AND($J27&gt;AT$4,$J27&lt;=AU$4,$K27&gt;AU$4),NETWORKDAYS.INTL($J27,(AU$4),1,(Holidays!$A$1:$A$248)),0)+IF(AND($J27&lt;AT$4,$K27&lt;AU$4,$K27&gt;AT$4),NETWORKDAYS.INTL(AT$4+1,$K27,1,(Holidays!$A$1:$A$248)),0)+IF(AND($J27&lt;=AT$4,$K27&gt;=AU$4,$K27&gt;AT$4),NETWORKDAYS.INTL(AT$4+1,(AU$4),1,(Holidays!$A$1:$A$248)),0))*$M27,"")</f>
        <v>0</v>
      </c>
      <c r="AV27" s="190">
        <f ca="1">IFERROR((IF(AND($J27&gt;AU$4,$J27&lt;=AV$4,$K27&lt;=AV$4),NETWORKDAYS.INTL($J27,$K27,1,(Holidays!$A$1:$A$248)),0)+IF(AND($J27&gt;AU$4,$J27&lt;=AV$4,$K27&gt;AV$4),NETWORKDAYS.INTL($J27,(AV$4),1,(Holidays!$A$1:$A$248)),0)+IF(AND($J27&lt;AU$4,$K27&lt;AV$4,$K27&gt;AU$4),NETWORKDAYS.INTL(AU$4+1,$K27,1,(Holidays!$A$1:$A$248)),0)+IF(AND($J27&lt;=AU$4,$K27&gt;=AV$4,$K27&gt;AU$4),NETWORKDAYS.INTL(AU$4+1,(AV$4),1,(Holidays!$A$1:$A$248)),0))*$M27,"")</f>
        <v>0</v>
      </c>
      <c r="AW27" s="192">
        <f ca="1">IFERROR((IF(AND($J27&gt;AV$4,$J27&lt;=AW$4,$K27&lt;=AW$4),NETWORKDAYS.INTL($J27,$K27,1,(Holidays!$A$1:$A$248)),0)+IF(AND($J27&gt;AV$4,$J27&lt;=AW$4,$K27&gt;AW$4),NETWORKDAYS.INTL($J27,(AW$4),1,(Holidays!$A$1:$A$248)),0)+IF(AND($J27&lt;AV$4,$K27&lt;AW$4,$K27&gt;AV$4),NETWORKDAYS.INTL(AV$4+1,$K27,1,(Holidays!$A$1:$A$248)),0)+IF(AND($J27&lt;=AV$4,$K27&gt;=AW$4,$K27&gt;AV$4),NETWORKDAYS.INTL(AV$4+1,(AW$4),1,(Holidays!$A$1:$A$248)),0))*$M27,"")</f>
        <v>0</v>
      </c>
      <c r="AX27" s="321">
        <f ca="1">IFERROR((IF(AND($J27&gt;AW$4,$J27&lt;=AX$4,$K27&lt;=AX$4),NETWORKDAYS.INTL($J27,$K27,1,(Holidays!$A$1:$A$248)),0)+IF(AND($J27&gt;AW$4,$J27&lt;=AX$4,$K27&gt;AX$4),NETWORKDAYS.INTL($J27,(AX$4),1,(Holidays!$A$1:$A$248)),0)+IF(AND($J27&lt;AW$4,$K27&lt;AX$4,$K27&gt;AW$4),NETWORKDAYS.INTL(AW$4+1,$K27,1,(Holidays!$A$1:$A$248)),0)+IF(AND($J27&lt;=AW$4,$K27&gt;=AX$4,$K27&gt;AW$4),NETWORKDAYS.INTL(AW$4+1,(AX$4),1,(Holidays!$A$1:$A$248)),0))*$M27,"")</f>
        <v>0</v>
      </c>
      <c r="AY27" s="190">
        <f ca="1">IFERROR((IF(AND($J27&gt;AX$4,$J27&lt;=AY$4,$K27&lt;=AY$4),NETWORKDAYS.INTL($J27,$K27,1,(Holidays!$A$1:$A$248)),0)+IF(AND($J27&gt;AX$4,$J27&lt;=AY$4,$K27&gt;AY$4),NETWORKDAYS.INTL($J27,(AY$4),1,(Holidays!$A$1:$A$248)),0)+IF(AND($J27&lt;AX$4,$K27&lt;AY$4,$K27&gt;AX$4),NETWORKDAYS.INTL(AX$4+1,$K27,1,(Holidays!$A$1:$A$248)),0)+IF(AND($J27&lt;=AX$4,$K27&gt;=AY$4,$K27&gt;AX$4),NETWORKDAYS.INTL(AX$4+1,(AY$4),1,(Holidays!$A$1:$A$248)),0))*$M27,"")</f>
        <v>0</v>
      </c>
      <c r="AZ27" s="192">
        <f ca="1">IFERROR((IF(AND($J27&gt;AY$4,$J27&lt;=AZ$4,$K27&lt;=AZ$4),NETWORKDAYS.INTL($J27,$K27,1,(Holidays!$A$1:$A$248)),0)+IF(AND($J27&gt;AY$4,$J27&lt;=AZ$4,$K27&gt;AZ$4),NETWORKDAYS.INTL($J27,(AZ$4),1,(Holidays!$A$1:$A$248)),0)+IF(AND($J27&lt;AY$4,$K27&lt;AZ$4,$K27&gt;AY$4),NETWORKDAYS.INTL(AY$4+1,$K27,1,(Holidays!$A$1:$A$248)),0)+IF(AND($J27&lt;=AY$4,$K27&gt;=AZ$4,$K27&gt;AY$4),NETWORKDAYS.INTL(AY$4+1,(AZ$4),1,(Holidays!$A$1:$A$248)),0))*$M27,"")</f>
        <v>0</v>
      </c>
      <c r="BA27" s="321">
        <f ca="1">IFERROR((IF(AND($J27&gt;AZ$4,$J27&lt;=BA$4,$K27&lt;=BA$4),NETWORKDAYS.INTL($J27,$K27,1,(Holidays!$A$1:$A$248)),0)+IF(AND($J27&gt;AZ$4,$J27&lt;=BA$4,$K27&gt;BA$4),NETWORKDAYS.INTL($J27,(BA$4),1,(Holidays!$A$1:$A$248)),0)+IF(AND($J27&lt;AZ$4,$K27&lt;BA$4,$K27&gt;AZ$4),NETWORKDAYS.INTL(AZ$4+1,$K27,1,(Holidays!$A$1:$A$248)),0)+IF(AND($J27&lt;=AZ$4,$K27&gt;=BA$4,$K27&gt;AZ$4),NETWORKDAYS.INTL(AZ$4+1,(BA$4),1,(Holidays!$A$1:$A$248)),0))*$M27,"")</f>
        <v>0</v>
      </c>
      <c r="BB27" s="190">
        <f ca="1">IFERROR((IF(AND($J27&gt;BA$4,$J27&lt;=BB$4,$K27&lt;=BB$4),NETWORKDAYS.INTL($J27,$K27,1,(Holidays!$A$1:$A$248)),0)+IF(AND($J27&gt;BA$4,$J27&lt;=BB$4,$K27&gt;BB$4),NETWORKDAYS.INTL($J27,(BB$4),1,(Holidays!$A$1:$A$248)),0)+IF(AND($J27&lt;BA$4,$K27&lt;BB$4,$K27&gt;BA$4),NETWORKDAYS.INTL(BA$4+1,$K27,1,(Holidays!$A$1:$A$248)),0)+IF(AND($J27&lt;=BA$4,$K27&gt;=BB$4,$K27&gt;BA$4),NETWORKDAYS.INTL(BA$4+1,(BB$4),1,(Holidays!$A$1:$A$248)),0))*$M27,"")</f>
        <v>0</v>
      </c>
      <c r="BC27" s="192">
        <f ca="1">IFERROR((IF(AND($J27&gt;BB$4,$J27&lt;=BC$4,$K27&lt;=BC$4),NETWORKDAYS.INTL($J27,$K27,1,(Holidays!$A$1:$A$248)),0)+IF(AND($J27&gt;BB$4,$J27&lt;=BC$4,$K27&gt;BC$4),NETWORKDAYS.INTL($J27,(BC$4),1,(Holidays!$A$1:$A$248)),0)+IF(AND($J27&lt;BB$4,$K27&lt;BC$4,$K27&gt;BB$4),NETWORKDAYS.INTL(BB$4+1,$K27,1,(Holidays!$A$1:$A$248)),0)+IF(AND($J27&lt;=BB$4,$K27&gt;=BC$4,$K27&gt;BB$4),NETWORKDAYS.INTL(BB$4+1,(BC$4),1,(Holidays!$A$1:$A$248)),0))*$M27,"")</f>
        <v>0</v>
      </c>
      <c r="BD27" s="321">
        <f ca="1">IFERROR((IF(AND($J27&gt;BC$4,$J27&lt;=BD$4,$K27&lt;=BD$4),NETWORKDAYS.INTL($J27,$K27,1,(Holidays!$A$1:$A$248)),0)+IF(AND($J27&gt;BC$4,$J27&lt;=BD$4,$K27&gt;BD$4),NETWORKDAYS.INTL($J27,(BD$4),1,(Holidays!$A$1:$A$248)),0)+IF(AND($J27&lt;BC$4,$K27&lt;BD$4,$K27&gt;BC$4),NETWORKDAYS.INTL(BC$4+1,$K27,1,(Holidays!$A$1:$A$248)),0)+IF(AND($J27&lt;=BC$4,$K27&gt;=BD$4,$K27&gt;BC$4),NETWORKDAYS.INTL(BC$4+1,(BD$4),1,(Holidays!$A$1:$A$248)),0))*$M27,"")</f>
        <v>0</v>
      </c>
      <c r="BE27" s="190">
        <f ca="1">IFERROR((IF(AND($J27&gt;BD$4,$J27&lt;=BE$4,$K27&lt;=BE$4),NETWORKDAYS.INTL($J27,$K27,1,(Holidays!$A$1:$A$248)),0)+IF(AND($J27&gt;BD$4,$J27&lt;=BE$4,$K27&gt;BE$4),NETWORKDAYS.INTL($J27,(BE$4),1,(Holidays!$A$1:$A$248)),0)+IF(AND($J27&lt;BD$4,$K27&lt;BE$4,$K27&gt;BD$4),NETWORKDAYS.INTL(BD$4+1,$K27,1,(Holidays!$A$1:$A$248)),0)+IF(AND($J27&lt;=BD$4,$K27&gt;=BE$4,$K27&gt;BD$4),NETWORKDAYS.INTL(BD$4+1,(BE$4),1,(Holidays!$A$1:$A$248)),0))*$M27,"")</f>
        <v>0</v>
      </c>
      <c r="BF27" s="192">
        <f ca="1">IFERROR((IF(AND($J27&gt;BE$4,$J27&lt;=BF$4,$K27&lt;=BF$4),NETWORKDAYS.INTL($J27,$K27,1,(Holidays!$A$1:$A$248)),0)+IF(AND($J27&gt;BE$4,$J27&lt;=BF$4,$K27&gt;BF$4),NETWORKDAYS.INTL($J27,(BF$4),1,(Holidays!$A$1:$A$248)),0)+IF(AND($J27&lt;BE$4,$K27&lt;BF$4,$K27&gt;BE$4),NETWORKDAYS.INTL(BE$4+1,$K27,1,(Holidays!$A$1:$A$248)),0)+IF(AND($J27&lt;=BE$4,$K27&gt;=BF$4,$K27&gt;BE$4),NETWORKDAYS.INTL(BE$4+1,(BF$4),1,(Holidays!$A$1:$A$248)),0))*$M27,"")</f>
        <v>0</v>
      </c>
      <c r="BG27" s="321">
        <f ca="1">IFERROR((IF(AND($J27&gt;BF$4,$J27&lt;=BG$4,$K27&lt;=BG$4),NETWORKDAYS.INTL($J27,$K27,1,(Holidays!$A$1:$A$248)),0)+IF(AND($J27&gt;BF$4,$J27&lt;=BG$4,$K27&gt;BG$4),NETWORKDAYS.INTL($J27,(BG$4),1,(Holidays!$A$1:$A$248)),0)+IF(AND($J27&lt;BF$4,$K27&lt;BG$4,$K27&gt;BF$4),NETWORKDAYS.INTL(BF$4+1,$K27,1,(Holidays!$A$1:$A$248)),0)+IF(AND($J27&lt;=BF$4,$K27&gt;=BG$4,$K27&gt;BF$4),NETWORKDAYS.INTL(BF$4+1,(BG$4),1,(Holidays!$A$1:$A$248)),0))*$M27,"")</f>
        <v>0</v>
      </c>
      <c r="BH27" s="190">
        <f ca="1">IFERROR((IF(AND($J27&gt;BG$4,$J27&lt;=BH$4,$K27&lt;=BH$4),NETWORKDAYS.INTL($J27,$K27,1,(Holidays!$A$1:$A$248)),0)+IF(AND($J27&gt;BG$4,$J27&lt;=BH$4,$K27&gt;BH$4),NETWORKDAYS.INTL($J27,(BH$4),1,(Holidays!$A$1:$A$248)),0)+IF(AND($J27&lt;BG$4,$K27&lt;BH$4,$K27&gt;BG$4),NETWORKDAYS.INTL(BG$4+1,$K27,1,(Holidays!$A$1:$A$248)),0)+IF(AND($J27&lt;=BG$4,$K27&gt;=BH$4,$K27&gt;BG$4),NETWORKDAYS.INTL(BG$4+1,(BH$4),1,(Holidays!$A$1:$A$248)),0))*$M27,"")</f>
        <v>0</v>
      </c>
      <c r="BI27" s="192">
        <f ca="1">IFERROR((IF(AND($J27&gt;BH$4,$J27&lt;=BI$4,$K27&lt;=BI$4),NETWORKDAYS.INTL($J27,$K27,1,(Holidays!$A$1:$A$248)),0)+IF(AND($J27&gt;BH$4,$J27&lt;=BI$4,$K27&gt;BI$4),NETWORKDAYS.INTL($J27,(BI$4),1,(Holidays!$A$1:$A$248)),0)+IF(AND($J27&lt;BH$4,$K27&lt;BI$4,$K27&gt;BH$4),NETWORKDAYS.INTL(BH$4+1,$K27,1,(Holidays!$A$1:$A$248)),0)+IF(AND($J27&lt;=BH$4,$K27&gt;=BI$4,$K27&gt;BH$4),NETWORKDAYS.INTL(BH$4+1,(BI$4),1,(Holidays!$A$1:$A$248)),0))*$M27,"")</f>
        <v>0</v>
      </c>
      <c r="BJ27" s="321">
        <f ca="1">IFERROR((IF(AND($J27&gt;BI$4,$J27&lt;=BJ$4,$K27&lt;=BJ$4),NETWORKDAYS.INTL($J27,$K27,1,(Holidays!$A$1:$A$248)),0)+IF(AND($J27&gt;BI$4,$J27&lt;=BJ$4,$K27&gt;BJ$4),NETWORKDAYS.INTL($J27,(BJ$4),1,(Holidays!$A$1:$A$248)),0)+IF(AND($J27&lt;BI$4,$K27&lt;BJ$4,$K27&gt;BI$4),NETWORKDAYS.INTL(BI$4+1,$K27,1,(Holidays!$A$1:$A$248)),0)+IF(AND($J27&lt;=BI$4,$K27&gt;=BJ$4,$K27&gt;BI$4),NETWORKDAYS.INTL(BI$4+1,(BJ$4),1,(Holidays!$A$1:$A$248)),0))*$M27,"")</f>
        <v>0</v>
      </c>
      <c r="BK27" s="190">
        <f ca="1">IFERROR((IF(AND($J27&gt;BJ$4,$J27&lt;=BK$4,$K27&lt;=BK$4),NETWORKDAYS.INTL($J27,$K27,1,(Holidays!$A$1:$A$248)),0)+IF(AND($J27&gt;BJ$4,$J27&lt;=BK$4,$K27&gt;BK$4),NETWORKDAYS.INTL($J27,(BK$4),1,(Holidays!$A$1:$A$248)),0)+IF(AND($J27&lt;BJ$4,$K27&lt;BK$4,$K27&gt;BJ$4),NETWORKDAYS.INTL(BJ$4+1,$K27,1,(Holidays!$A$1:$A$248)),0)+IF(AND($J27&lt;=BJ$4,$K27&gt;=BK$4,$K27&gt;BJ$4),NETWORKDAYS.INTL(BJ$4+1,(BK$4),1,(Holidays!$A$1:$A$248)),0))*$M27,"")</f>
        <v>0</v>
      </c>
      <c r="BL27" s="192">
        <f ca="1">IFERROR((IF(AND($J27&gt;BK$4,$J27&lt;=BL$4,$K27&lt;=BL$4),NETWORKDAYS.INTL($J27,$K27,1,(Holidays!$A$1:$A$248)),0)+IF(AND($J27&gt;BK$4,$J27&lt;=BL$4,$K27&gt;BL$4),NETWORKDAYS.INTL($J27,(BL$4),1,(Holidays!$A$1:$A$248)),0)+IF(AND($J27&lt;BK$4,$K27&lt;BL$4,$K27&gt;BK$4),NETWORKDAYS.INTL(BK$4+1,$K27,1,(Holidays!$A$1:$A$248)),0)+IF(AND($J27&lt;=BK$4,$K27&gt;=BL$4,$K27&gt;BK$4),NETWORKDAYS.INTL(BK$4+1,(BL$4),1,(Holidays!$A$1:$A$248)),0))*$M27,"")</f>
        <v>0</v>
      </c>
      <c r="BM27" s="321">
        <f ca="1">IFERROR((IF(AND($J27&gt;BL$4,$J27&lt;=BM$4,$K27&lt;=BM$4),NETWORKDAYS.INTL($J27,$K27,1,(Holidays!$A$1:$A$248)),0)+IF(AND($J27&gt;BL$4,$J27&lt;=BM$4,$K27&gt;BM$4),NETWORKDAYS.INTL($J27,(BM$4),1,(Holidays!$A$1:$A$248)),0)+IF(AND($J27&lt;BL$4,$K27&lt;BM$4,$K27&gt;BL$4),NETWORKDAYS.INTL(BL$4+1,$K27,1,(Holidays!$A$1:$A$248)),0)+IF(AND($J27&lt;=BL$4,$K27&gt;=BM$4,$K27&gt;BL$4),NETWORKDAYS.INTL(BL$4+1,(BM$4),1,(Holidays!$A$1:$A$248)),0))*$M27,"")</f>
        <v>0</v>
      </c>
      <c r="BN27" s="190">
        <f ca="1">IFERROR((IF(AND($J27&gt;BM$4,$J27&lt;=BN$4,$K27&lt;=BN$4),NETWORKDAYS.INTL($J27,$K27,1,(Holidays!$A$1:$A$248)),0)+IF(AND($J27&gt;BM$4,$J27&lt;=BN$4,$K27&gt;BN$4),NETWORKDAYS.INTL($J27,(BN$4),1,(Holidays!$A$1:$A$248)),0)+IF(AND($J27&lt;BM$4,$K27&lt;BN$4,$K27&gt;BM$4),NETWORKDAYS.INTL(BM$4+1,$K27,1,(Holidays!$A$1:$A$248)),0)+IF(AND($J27&lt;=BM$4,$K27&gt;=BN$4,$K27&gt;BM$4),NETWORKDAYS.INTL(BM$4+1,(BN$4),1,(Holidays!$A$1:$A$248)),0))*$M27,"")</f>
        <v>0</v>
      </c>
      <c r="BO27" s="192">
        <f ca="1">IFERROR((IF(AND($J27&gt;BN$4,$J27&lt;=BO$4,$K27&lt;=BO$4),NETWORKDAYS.INTL($J27,$K27,1,(Holidays!$A$1:$A$248)),0)+IF(AND($J27&gt;BN$4,$J27&lt;=BO$4,$K27&gt;BO$4),NETWORKDAYS.INTL($J27,(BO$4),1,(Holidays!$A$1:$A$248)),0)+IF(AND($J27&lt;BN$4,$K27&lt;BO$4,$K27&gt;BN$4),NETWORKDAYS.INTL(BN$4+1,$K27,1,(Holidays!$A$1:$A$248)),0)+IF(AND($J27&lt;=BN$4,$K27&gt;=BO$4,$K27&gt;BN$4),NETWORKDAYS.INTL(BN$4+1,(BO$4),1,(Holidays!$A$1:$A$248)),0))*$M27,"")</f>
        <v>0</v>
      </c>
      <c r="BP27" s="321">
        <f ca="1">IFERROR((IF(AND($J27&gt;BO$4,$J27&lt;=BP$4,$K27&lt;=BP$4),NETWORKDAYS.INTL($J27,$K27,1,(Holidays!$A$1:$A$248)),0)+IF(AND($J27&gt;BO$4,$J27&lt;=BP$4,$K27&gt;BP$4),NETWORKDAYS.INTL($J27,(BP$4),1,(Holidays!$A$1:$A$248)),0)+IF(AND($J27&lt;BO$4,$K27&lt;BP$4,$K27&gt;BO$4),NETWORKDAYS.INTL(BO$4+1,$K27,1,(Holidays!$A$1:$A$248)),0)+IF(AND($J27&lt;=BO$4,$K27&gt;=BP$4,$K27&gt;BO$4),NETWORKDAYS.INTL(BO$4+1,(BP$4),1,(Holidays!$A$1:$A$248)),0))*$M27,"")</f>
        <v>0</v>
      </c>
      <c r="BQ27" s="190">
        <f ca="1">IFERROR((IF(AND($J27&gt;BP$4,$J27&lt;=BQ$4,$K27&lt;=BQ$4),NETWORKDAYS.INTL($J27,$K27,1,(Holidays!$A$1:$A$248)),0)+IF(AND($J27&gt;BP$4,$J27&lt;=BQ$4,$K27&gt;BQ$4),NETWORKDAYS.INTL($J27,(BQ$4),1,(Holidays!$A$1:$A$248)),0)+IF(AND($J27&lt;BP$4,$K27&lt;BQ$4,$K27&gt;BP$4),NETWORKDAYS.INTL(BP$4+1,$K27,1,(Holidays!$A$1:$A$248)),0)+IF(AND($J27&lt;=BP$4,$K27&gt;=BQ$4,$K27&gt;BP$4),NETWORKDAYS.INTL(BP$4+1,(BQ$4),1,(Holidays!$A$1:$A$248)),0))*$M27,"")</f>
        <v>0</v>
      </c>
      <c r="BR27" s="192">
        <f ca="1">IFERROR((IF(AND($J27&gt;BQ$4,$J27&lt;=BR$4,$K27&lt;=BR$4),NETWORKDAYS.INTL($J27,$K27,1,(Holidays!$A$1:$A$248)),0)+IF(AND($J27&gt;BQ$4,$J27&lt;=BR$4,$K27&gt;BR$4),NETWORKDAYS.INTL($J27,(BR$4),1,(Holidays!$A$1:$A$248)),0)+IF(AND($J27&lt;BQ$4,$K27&lt;BR$4,$K27&gt;BQ$4),NETWORKDAYS.INTL(BQ$4+1,$K27,1,(Holidays!$A$1:$A$248)),0)+IF(AND($J27&lt;=BQ$4,$K27&gt;=BR$4,$K27&gt;BQ$4),NETWORKDAYS.INTL(BQ$4+1,(BR$4),1,(Holidays!$A$1:$A$248)),0))*$M27,"")</f>
        <v>0</v>
      </c>
      <c r="BS27" s="321">
        <f ca="1">IFERROR((IF(AND($J27&gt;BR$4,$J27&lt;=BS$4,$K27&lt;=BS$4),NETWORKDAYS.INTL($J27,$K27,1,(Holidays!$A$1:$A$248)),0)+IF(AND($J27&gt;BR$4,$J27&lt;=BS$4,$K27&gt;BS$4),NETWORKDAYS.INTL($J27,(BS$4),1,(Holidays!$A$1:$A$248)),0)+IF(AND($J27&lt;BR$4,$K27&lt;BS$4,$K27&gt;BR$4),NETWORKDAYS.INTL(BR$4+1,$K27,1,(Holidays!$A$1:$A$248)),0)+IF(AND($J27&lt;=BR$4,$K27&gt;=BS$4,$K27&gt;BR$4),NETWORKDAYS.INTL(BR$4+1,(BS$4),1,(Holidays!$A$1:$A$248)),0))*$M27,"")</f>
        <v>0</v>
      </c>
      <c r="BT27" s="190">
        <f ca="1">IFERROR((IF(AND($J27&gt;BS$4,$J27&lt;=BT$4,$K27&lt;=BT$4),NETWORKDAYS.INTL($J27,$K27,1,(Holidays!$A$1:$A$248)),0)+IF(AND($J27&gt;BS$4,$J27&lt;=BT$4,$K27&gt;BT$4),NETWORKDAYS.INTL($J27,(BT$4),1,(Holidays!$A$1:$A$248)),0)+IF(AND($J27&lt;BS$4,$K27&lt;BT$4,$K27&gt;BS$4),NETWORKDAYS.INTL(BS$4+1,$K27,1,(Holidays!$A$1:$A$248)),0)+IF(AND($J27&lt;=BS$4,$K27&gt;=BT$4,$K27&gt;BS$4),NETWORKDAYS.INTL(BS$4+1,(BT$4),1,(Holidays!$A$1:$A$248)),0))*$M27,"")</f>
        <v>0</v>
      </c>
      <c r="BU27" s="192">
        <f ca="1">IFERROR((IF(AND($J27&gt;BT$4,$J27&lt;=BU$4,$K27&lt;=BU$4),NETWORKDAYS.INTL($J27,$K27,1,(Holidays!$A$1:$A$248)),0)+IF(AND($J27&gt;BT$4,$J27&lt;=BU$4,$K27&gt;BU$4),NETWORKDAYS.INTL($J27,(BU$4),1,(Holidays!$A$1:$A$248)),0)+IF(AND($J27&lt;BT$4,$K27&lt;BU$4,$K27&gt;BT$4),NETWORKDAYS.INTL(BT$4+1,$K27,1,(Holidays!$A$1:$A$248)),0)+IF(AND($J27&lt;=BT$4,$K27&gt;=BU$4,$K27&gt;BT$4),NETWORKDAYS.INTL(BT$4+1,(BU$4),1,(Holidays!$A$1:$A$248)),0))*$M27,"")</f>
        <v>0</v>
      </c>
      <c r="BV27" s="321">
        <f ca="1">IFERROR((IF(AND($J27&gt;BU$4,$J27&lt;=BV$4,$K27&lt;=BV$4),NETWORKDAYS.INTL($J27,$K27,1,(Holidays!$A$1:$A$248)),0)+IF(AND($J27&gt;BU$4,$J27&lt;=BV$4,$K27&gt;BV$4),NETWORKDAYS.INTL($J27,(BV$4),1,(Holidays!$A$1:$A$248)),0)+IF(AND($J27&lt;BU$4,$K27&lt;BV$4,$K27&gt;BU$4),NETWORKDAYS.INTL(BU$4+1,$K27,1,(Holidays!$A$1:$A$248)),0)+IF(AND($J27&lt;=BU$4,$K27&gt;=BV$4,$K27&gt;BU$4),NETWORKDAYS.INTL(BU$4+1,(BV$4),1,(Holidays!$A$1:$A$248)),0))*$M27,"")</f>
        <v>0</v>
      </c>
      <c r="BW27" s="190">
        <f ca="1">IFERROR((IF(AND($J27&gt;BV$4,$J27&lt;=BW$4,$K27&lt;=BW$4),NETWORKDAYS.INTL($J27,$K27,1,(Holidays!$A$1:$A$248)),0)+IF(AND($J27&gt;BV$4,$J27&lt;=BW$4,$K27&gt;BW$4),NETWORKDAYS.INTL($J27,(BW$4),1,(Holidays!$A$1:$A$248)),0)+IF(AND($J27&lt;BV$4,$K27&lt;BW$4,$K27&gt;BV$4),NETWORKDAYS.INTL(BV$4+1,$K27,1,(Holidays!$A$1:$A$248)),0)+IF(AND($J27&lt;=BV$4,$K27&gt;=BW$4,$K27&gt;BV$4),NETWORKDAYS.INTL(BV$4+1,(BW$4),1,(Holidays!$A$1:$A$248)),0))*$M27,"")</f>
        <v>0</v>
      </c>
      <c r="BX27" s="192">
        <f ca="1">IFERROR((IF(AND($J27&gt;BW$4,$J27&lt;=BX$4,$K27&lt;=BX$4),NETWORKDAYS.INTL($J27,$K27,1,(Holidays!$A$1:$A$248)),0)+IF(AND($J27&gt;BW$4,$J27&lt;=BX$4,$K27&gt;BX$4),NETWORKDAYS.INTL($J27,(BX$4),1,(Holidays!$A$1:$A$248)),0)+IF(AND($J27&lt;BW$4,$K27&lt;BX$4,$K27&gt;BW$4),NETWORKDAYS.INTL(BW$4+1,$K27,1,(Holidays!$A$1:$A$248)),0)+IF(AND($J27&lt;=BW$4,$K27&gt;=BX$4,$K27&gt;BW$4),NETWORKDAYS.INTL(BW$4+1,(BX$4),1,(Holidays!$A$1:$A$248)),0))*$M27,"")</f>
        <v>0</v>
      </c>
      <c r="BY27" s="321">
        <f ca="1">IFERROR((IF(AND($J27&gt;BX$4,$J27&lt;=BY$4,$K27&lt;=BY$4),NETWORKDAYS.INTL($J27,$K27,1,(Holidays!$A$1:$A$248)),0)+IF(AND($J27&gt;BX$4,$J27&lt;=BY$4,$K27&gt;BY$4),NETWORKDAYS.INTL($J27,(BY$4),1,(Holidays!$A$1:$A$248)),0)+IF(AND($J27&lt;BX$4,$K27&lt;BY$4,$K27&gt;BX$4),NETWORKDAYS.INTL(BX$4+1,$K27,1,(Holidays!$A$1:$A$248)),0)+IF(AND($J27&lt;=BX$4,$K27&gt;=BY$4,$K27&gt;BX$4),NETWORKDAYS.INTL(BX$4+1,(BY$4),1,(Holidays!$A$1:$A$248)),0))*$M27,"")</f>
        <v>0</v>
      </c>
      <c r="BZ27" s="190">
        <f ca="1">IFERROR((IF(AND($J27&gt;BY$4,$J27&lt;=BZ$4,$K27&lt;=BZ$4),NETWORKDAYS.INTL($J27,$K27,1,(Holidays!$A$1:$A$248)),0)+IF(AND($J27&gt;BY$4,$J27&lt;=BZ$4,$K27&gt;BZ$4),NETWORKDAYS.INTL($J27,(BZ$4),1,(Holidays!$A$1:$A$248)),0)+IF(AND($J27&lt;BY$4,$K27&lt;BZ$4,$K27&gt;BY$4),NETWORKDAYS.INTL(BY$4+1,$K27,1,(Holidays!$A$1:$A$248)),0)+IF(AND($J27&lt;=BY$4,$K27&gt;=BZ$4,$K27&gt;BY$4),NETWORKDAYS.INTL(BY$4+1,(BZ$4),1,(Holidays!$A$1:$A$248)),0))*$M27,"")</f>
        <v>0</v>
      </c>
      <c r="CA27" s="192">
        <f ca="1">IFERROR((IF(AND($J27&gt;BZ$4,$J27&lt;=CA$4,$K27&lt;=CA$4),NETWORKDAYS.INTL($J27,$K27,1,(Holidays!$A$1:$A$248)),0)+IF(AND($J27&gt;BZ$4,$J27&lt;=CA$4,$K27&gt;CA$4),NETWORKDAYS.INTL($J27,(CA$4),1,(Holidays!$A$1:$A$248)),0)+IF(AND($J27&lt;BZ$4,$K27&lt;CA$4,$K27&gt;BZ$4),NETWORKDAYS.INTL(BZ$4+1,$K27,1,(Holidays!$A$1:$A$248)),0)+IF(AND($J27&lt;=BZ$4,$K27&gt;=CA$4,$K27&gt;BZ$4),NETWORKDAYS.INTL(BZ$4+1,(CA$4),1,(Holidays!$A$1:$A$248)),0))*$M27,"")</f>
        <v>0</v>
      </c>
      <c r="CB27" s="321">
        <f ca="1">IFERROR((IF(AND($J27&gt;CA$4,$J27&lt;=CB$4,$K27&lt;=CB$4),NETWORKDAYS.INTL($J27,$K27,1,(Holidays!$A$1:$A$248)),0)+IF(AND($J27&gt;CA$4,$J27&lt;=CB$4,$K27&gt;CB$4),NETWORKDAYS.INTL($J27,(CB$4),1,(Holidays!$A$1:$A$248)),0)+IF(AND($J27&lt;CA$4,$K27&lt;CB$4,$K27&gt;CA$4),NETWORKDAYS.INTL(CA$4+1,$K27,1,(Holidays!$A$1:$A$248)),0)+IF(AND($J27&lt;=CA$4,$K27&gt;=CB$4,$K27&gt;CA$4),NETWORKDAYS.INTL(CA$4+1,(CB$4),1,(Holidays!$A$1:$A$248)),0))*$M27,"")</f>
        <v>0</v>
      </c>
      <c r="CC27" s="190">
        <f ca="1">IFERROR((IF(AND($J27&gt;CB$4,$J27&lt;=CC$4,$K27&lt;=CC$4),NETWORKDAYS.INTL($J27,$K27,1,(Holidays!$A$1:$A$248)),0)+IF(AND($J27&gt;CB$4,$J27&lt;=CC$4,$K27&gt;CC$4),NETWORKDAYS.INTL($J27,(CC$4),1,(Holidays!$A$1:$A$248)),0)+IF(AND($J27&lt;CB$4,$K27&lt;CC$4,$K27&gt;CB$4),NETWORKDAYS.INTL(CB$4+1,$K27,1,(Holidays!$A$1:$A$248)),0)+IF(AND($J27&lt;=CB$4,$K27&gt;=CC$4,$K27&gt;CB$4),NETWORKDAYS.INTL(CB$4+1,(CC$4),1,(Holidays!$A$1:$A$248)),0))*$M27,"")</f>
        <v>0</v>
      </c>
      <c r="CD27" s="192">
        <f ca="1">IFERROR((IF(AND($J27&gt;CC$4,$J27&lt;=CD$4,$K27&lt;=CD$4),NETWORKDAYS.INTL($J27,$K27,1,(Holidays!$A$1:$A$248)),0)+IF(AND($J27&gt;CC$4,$J27&lt;=CD$4,$K27&gt;CD$4),NETWORKDAYS.INTL($J27,(CD$4),1,(Holidays!$A$1:$A$248)),0)+IF(AND($J27&lt;CC$4,$K27&lt;CD$4,$K27&gt;CC$4),NETWORKDAYS.INTL(CC$4+1,$K27,1,(Holidays!$A$1:$A$248)),0)+IF(AND($J27&lt;=CC$4,$K27&gt;=CD$4,$K27&gt;CC$4),NETWORKDAYS.INTL(CC$4+1,(CD$4),1,(Holidays!$A$1:$A$248)),0))*$M27,"")</f>
        <v>0</v>
      </c>
      <c r="CE27" s="321">
        <f ca="1">IFERROR((IF(AND($J27&gt;CD$4,$J27&lt;=CE$4,$K27&lt;=CE$4),NETWORKDAYS.INTL($J27,$K27,1,(Holidays!$A$1:$A$248)),0)+IF(AND($J27&gt;CD$4,$J27&lt;=CE$4,$K27&gt;CE$4),NETWORKDAYS.INTL($J27,(CE$4),1,(Holidays!$A$1:$A$248)),0)+IF(AND($J27&lt;CD$4,$K27&lt;CE$4,$K27&gt;CD$4),NETWORKDAYS.INTL(CD$4+1,$K27,1,(Holidays!$A$1:$A$248)),0)+IF(AND($J27&lt;=CD$4,$K27&gt;=CE$4,$K27&gt;CD$4),NETWORKDAYS.INTL(CD$4+1,(CE$4),1,(Holidays!$A$1:$A$248)),0))*$M27,"")</f>
        <v>0</v>
      </c>
      <c r="CF27" s="190">
        <f ca="1">IFERROR((IF(AND($J27&gt;CE$4,$J27&lt;=CF$4,$K27&lt;=CF$4),NETWORKDAYS.INTL($J27,$K27,1,(Holidays!$A$1:$A$248)),0)+IF(AND($J27&gt;CE$4,$J27&lt;=CF$4,$K27&gt;CF$4),NETWORKDAYS.INTL($J27,(CF$4),1,(Holidays!$A$1:$A$248)),0)+IF(AND($J27&lt;CE$4,$K27&lt;CF$4,$K27&gt;CE$4),NETWORKDAYS.INTL(CE$4+1,$K27,1,(Holidays!$A$1:$A$248)),0)+IF(AND($J27&lt;=CE$4,$K27&gt;=CF$4,$K27&gt;CE$4),NETWORKDAYS.INTL(CE$4+1,(CF$4),1,(Holidays!$A$1:$A$248)),0))*$M27,"")</f>
        <v>0</v>
      </c>
      <c r="CG27" s="192">
        <f ca="1">IFERROR((IF(AND($J27&gt;CF$4,$J27&lt;=CG$4,$K27&lt;=CG$4),NETWORKDAYS.INTL($J27,$K27,1,(Holidays!$A$1:$A$248)),0)+IF(AND($J27&gt;CF$4,$J27&lt;=CG$4,$K27&gt;CG$4),NETWORKDAYS.INTL($J27,(CG$4),1,(Holidays!$A$1:$A$248)),0)+IF(AND($J27&lt;CF$4,$K27&lt;CG$4,$K27&gt;CF$4),NETWORKDAYS.INTL(CF$4+1,$K27,1,(Holidays!$A$1:$A$248)),0)+IF(AND($J27&lt;=CF$4,$K27&gt;=CG$4,$K27&gt;CF$4),NETWORKDAYS.INTL(CF$4+1,(CG$4),1,(Holidays!$A$1:$A$248)),0))*$M27,"")</f>
        <v>0</v>
      </c>
      <c r="CH27" s="321">
        <f ca="1">IFERROR((IF(AND($J27&gt;CG$4,$J27&lt;=CH$4,$K27&lt;=CH$4),NETWORKDAYS.INTL($J27,$K27,1,(Holidays!$A$1:$A$248)),0)+IF(AND($J27&gt;CG$4,$J27&lt;=CH$4,$K27&gt;CH$4),NETWORKDAYS.INTL($J27,(CH$4),1,(Holidays!$A$1:$A$248)),0)+IF(AND($J27&lt;CG$4,$K27&lt;CH$4,$K27&gt;CG$4),NETWORKDAYS.INTL(CG$4+1,$K27,1,(Holidays!$A$1:$A$248)),0)+IF(AND($J27&lt;=CG$4,$K27&gt;=CH$4,$K27&gt;CG$4),NETWORKDAYS.INTL(CG$4+1,(CH$4),1,(Holidays!$A$1:$A$248)),0))*$M27,"")</f>
        <v>0</v>
      </c>
      <c r="CI27" s="190">
        <f ca="1">IFERROR((IF(AND($J27&gt;CH$4,$J27&lt;=CI$4,$K27&lt;=CI$4),NETWORKDAYS.INTL($J27,$K27,1,(Holidays!$A$1:$A$248)),0)+IF(AND($J27&gt;CH$4,$J27&lt;=CI$4,$K27&gt;CI$4),NETWORKDAYS.INTL($J27,(CI$4),1,(Holidays!$A$1:$A$248)),0)+IF(AND($J27&lt;CH$4,$K27&lt;CI$4,$K27&gt;CH$4),NETWORKDAYS.INTL(CH$4+1,$K27,1,(Holidays!$A$1:$A$248)),0)+IF(AND($J27&lt;=CH$4,$K27&gt;=CI$4,$K27&gt;CH$4),NETWORKDAYS.INTL(CH$4+1,(CI$4),1,(Holidays!$A$1:$A$248)),0))*$M27,"")</f>
        <v>0</v>
      </c>
      <c r="CJ27" s="192">
        <f ca="1">IFERROR((IF(AND($J27&gt;CI$4,$J27&lt;=CJ$4,$K27&lt;=CJ$4),NETWORKDAYS.INTL($J27,$K27,1,(Holidays!$A$1:$A$248)),0)+IF(AND($J27&gt;CI$4,$J27&lt;=CJ$4,$K27&gt;CJ$4),NETWORKDAYS.INTL($J27,(CJ$4),1,(Holidays!$A$1:$A$248)),0)+IF(AND($J27&lt;CI$4,$K27&lt;CJ$4,$K27&gt;CI$4),NETWORKDAYS.INTL(CI$4+1,$K27,1,(Holidays!$A$1:$A$248)),0)+IF(AND($J27&lt;=CI$4,$K27&gt;=CJ$4,$K27&gt;CI$4),NETWORKDAYS.INTL(CI$4+1,(CJ$4),1,(Holidays!$A$1:$A$248)),0))*$M27,"")</f>
        <v>0</v>
      </c>
      <c r="CK27" s="321">
        <f ca="1">IFERROR((IF(AND($J27&gt;CJ$4,$J27&lt;=CK$4,$K27&lt;=CK$4),NETWORKDAYS.INTL($J27,$K27,1,(Holidays!$A$1:$A$248)),0)+IF(AND($J27&gt;CJ$4,$J27&lt;=CK$4,$K27&gt;CK$4),NETWORKDAYS.INTL($J27,(CK$4),1,(Holidays!$A$1:$A$248)),0)+IF(AND($J27&lt;CJ$4,$K27&lt;CK$4,$K27&gt;CJ$4),NETWORKDAYS.INTL(CJ$4+1,$K27,1,(Holidays!$A$1:$A$248)),0)+IF(AND($J27&lt;=CJ$4,$K27&gt;=CK$4,$K27&gt;CJ$4),NETWORKDAYS.INTL(CJ$4+1,(CK$4),1,(Holidays!$A$1:$A$248)),0))*$M27,"")</f>
        <v>0</v>
      </c>
      <c r="CL27" s="190">
        <f ca="1">IFERROR((IF(AND($J27&gt;CK$4,$J27&lt;=CL$4,$K27&lt;=CL$4),NETWORKDAYS.INTL($J27,$K27,1,(Holidays!$A$1:$A$248)),0)+IF(AND($J27&gt;CK$4,$J27&lt;=CL$4,$K27&gt;CL$4),NETWORKDAYS.INTL($J27,(CL$4),1,(Holidays!$A$1:$A$248)),0)+IF(AND($J27&lt;CK$4,$K27&lt;CL$4,$K27&gt;CK$4),NETWORKDAYS.INTL(CK$4+1,$K27,1,(Holidays!$A$1:$A$248)),0)+IF(AND($J27&lt;=CK$4,$K27&gt;=CL$4,$K27&gt;CK$4),NETWORKDAYS.INTL(CK$4+1,(CL$4),1,(Holidays!$A$1:$A$248)),0))*$M27,"")</f>
        <v>0</v>
      </c>
      <c r="CM27" s="192">
        <f ca="1">IFERROR((IF(AND($J27&gt;CL$4,$J27&lt;=CM$4,$K27&lt;=CM$4),NETWORKDAYS.INTL($J27,$K27,1,(Holidays!$A$1:$A$248)),0)+IF(AND($J27&gt;CL$4,$J27&lt;=CM$4,$K27&gt;CM$4),NETWORKDAYS.INTL($J27,(CM$4),1,(Holidays!$A$1:$A$248)),0)+IF(AND($J27&lt;CL$4,$K27&lt;CM$4,$K27&gt;CL$4),NETWORKDAYS.INTL(CL$4+1,$K27,1,(Holidays!$A$1:$A$248)),0)+IF(AND($J27&lt;=CL$4,$K27&gt;=CM$4,$K27&gt;CL$4),NETWORKDAYS.INTL(CL$4+1,(CM$4),1,(Holidays!$A$1:$A$248)),0))*$M27,"")</f>
        <v>0</v>
      </c>
      <c r="CN27" s="321">
        <f ca="1">IFERROR((IF(AND($J27&gt;CM$4,$J27&lt;=CN$4,$K27&lt;=CN$4),NETWORKDAYS.INTL($J27,$K27,1,(Holidays!$A$1:$A$248)),0)+IF(AND($J27&gt;CM$4,$J27&lt;=CN$4,$K27&gt;CN$4),NETWORKDAYS.INTL($J27,(CN$4),1,(Holidays!$A$1:$A$248)),0)+IF(AND($J27&lt;CM$4,$K27&lt;CN$4,$K27&gt;CM$4),NETWORKDAYS.INTL(CM$4+1,$K27,1,(Holidays!$A$1:$A$248)),0)+IF(AND($J27&lt;=CM$4,$K27&gt;=CN$4,$K27&gt;CM$4),NETWORKDAYS.INTL(CM$4+1,(CN$4),1,(Holidays!$A$1:$A$248)),0))*$M27,"")</f>
        <v>0</v>
      </c>
      <c r="CO27" s="190">
        <f ca="1">IFERROR((IF(AND($J27&gt;CN$4,$J27&lt;=CO$4,$K27&lt;=CO$4),NETWORKDAYS.INTL($J27,$K27,1,(Holidays!$A$1:$A$248)),0)+IF(AND($J27&gt;CN$4,$J27&lt;=CO$4,$K27&gt;CO$4),NETWORKDAYS.INTL($J27,(CO$4),1,(Holidays!$A$1:$A$248)),0)+IF(AND($J27&lt;CN$4,$K27&lt;CO$4,$K27&gt;CN$4),NETWORKDAYS.INTL(CN$4+1,$K27,1,(Holidays!$A$1:$A$248)),0)+IF(AND($J27&lt;=CN$4,$K27&gt;=CO$4,$K27&gt;CN$4),NETWORKDAYS.INTL(CN$4+1,(CO$4),1,(Holidays!$A$1:$A$248)),0))*$M27,"")</f>
        <v>0</v>
      </c>
      <c r="CP27" s="192">
        <f ca="1">IFERROR((IF(AND($J27&gt;CO$4,$J27&lt;=CP$4,$K27&lt;=CP$4),NETWORKDAYS.INTL($J27,$K27,1,(Holidays!$A$1:$A$248)),0)+IF(AND($J27&gt;CO$4,$J27&lt;=CP$4,$K27&gt;CP$4),NETWORKDAYS.INTL($J27,(CP$4),1,(Holidays!$A$1:$A$248)),0)+IF(AND($J27&lt;CO$4,$K27&lt;CP$4,$K27&gt;CO$4),NETWORKDAYS.INTL(CO$4+1,$K27,1,(Holidays!$A$1:$A$248)),0)+IF(AND($J27&lt;=CO$4,$K27&gt;=CP$4,$K27&gt;CO$4),NETWORKDAYS.INTL(CO$4+1,(CP$4),1,(Holidays!$A$1:$A$248)),0))*$M27,"")</f>
        <v>0</v>
      </c>
      <c r="CQ27" s="321">
        <f ca="1">IFERROR((IF(AND($J27&gt;CP$4,$J27&lt;=CQ$4,$K27&lt;=CQ$4),NETWORKDAYS.INTL($J27,$K27,1,(Holidays!$A$1:$A$248)),0)+IF(AND($J27&gt;CP$4,$J27&lt;=CQ$4,$K27&gt;CQ$4),NETWORKDAYS.INTL($J27,(CQ$4),1,(Holidays!$A$1:$A$248)),0)+IF(AND($J27&lt;CP$4,$K27&lt;CQ$4,$K27&gt;CP$4),NETWORKDAYS.INTL(CP$4+1,$K27,1,(Holidays!$A$1:$A$248)),0)+IF(AND($J27&lt;=CP$4,$K27&gt;=CQ$4,$K27&gt;CP$4),NETWORKDAYS.INTL(CP$4+1,(CQ$4),1,(Holidays!$A$1:$A$248)),0))*$M27,"")</f>
        <v>0</v>
      </c>
      <c r="CR27" s="190">
        <f ca="1">IFERROR((IF(AND($J27&gt;CQ$4,$J27&lt;=CR$4,$K27&lt;=CR$4),NETWORKDAYS.INTL($J27,$K27,1,(Holidays!$A$1:$A$248)),0)+IF(AND($J27&gt;CQ$4,$J27&lt;=CR$4,$K27&gt;CR$4),NETWORKDAYS.INTL($J27,(CR$4),1,(Holidays!$A$1:$A$248)),0)+IF(AND($J27&lt;CQ$4,$K27&lt;CR$4,$K27&gt;CQ$4),NETWORKDAYS.INTL(CQ$4+1,$K27,1,(Holidays!$A$1:$A$248)),0)+IF(AND($J27&lt;=CQ$4,$K27&gt;=CR$4,$K27&gt;CQ$4),NETWORKDAYS.INTL(CQ$4+1,(CR$4),1,(Holidays!$A$1:$A$248)),0))*$M27,"")</f>
        <v>0</v>
      </c>
      <c r="CS27" s="192">
        <f ca="1">IFERROR((IF(AND($J27&gt;CR$4,$J27&lt;=CS$4,$K27&lt;=CS$4),NETWORKDAYS.INTL($J27,$K27,1,(Holidays!$A$1:$A$248)),0)+IF(AND($J27&gt;CR$4,$J27&lt;=CS$4,$K27&gt;CS$4),NETWORKDAYS.INTL($J27,(CS$4),1,(Holidays!$A$1:$A$248)),0)+IF(AND($J27&lt;CR$4,$K27&lt;CS$4,$K27&gt;CR$4),NETWORKDAYS.INTL(CR$4+1,$K27,1,(Holidays!$A$1:$A$248)),0)+IF(AND($J27&lt;=CR$4,$K27&gt;=CS$4,$K27&gt;CR$4),NETWORKDAYS.INTL(CR$4+1,(CS$4),1,(Holidays!$A$1:$A$248)),0))*$M27,"")</f>
        <v>0</v>
      </c>
      <c r="CT27" s="321">
        <f ca="1">IFERROR((IF(AND($J27&gt;CS$4,$J27&lt;=CT$4,$K27&lt;=CT$4),NETWORKDAYS.INTL($J27,$K27,1,(Holidays!$A$1:$A$248)),0)+IF(AND($J27&gt;CS$4,$J27&lt;=CT$4,$K27&gt;CT$4),NETWORKDAYS.INTL($J27,(CT$4),1,(Holidays!$A$1:$A$248)),0)+IF(AND($J27&lt;CS$4,$K27&lt;CT$4,$K27&gt;CS$4),NETWORKDAYS.INTL(CS$4+1,$K27,1,(Holidays!$A$1:$A$248)),0)+IF(AND($J27&lt;=CS$4,$K27&gt;=CT$4,$K27&gt;CS$4),NETWORKDAYS.INTL(CS$4+1,(CT$4),1,(Holidays!$A$1:$A$248)),0))*$M27,"")</f>
        <v>0</v>
      </c>
      <c r="CU27" s="190">
        <f ca="1">IFERROR((IF(AND($J27&gt;CT$4,$J27&lt;=CU$4,$K27&lt;=CU$4),NETWORKDAYS.INTL($J27,$K27,1,(Holidays!$A$1:$A$248)),0)+IF(AND($J27&gt;CT$4,$J27&lt;=CU$4,$K27&gt;CU$4),NETWORKDAYS.INTL($J27,(CU$4),1,(Holidays!$A$1:$A$248)),0)+IF(AND($J27&lt;CT$4,$K27&lt;CU$4,$K27&gt;CT$4),NETWORKDAYS.INTL(CT$4+1,$K27,1,(Holidays!$A$1:$A$248)),0)+IF(AND($J27&lt;=CT$4,$K27&gt;=CU$4,$K27&gt;CT$4),NETWORKDAYS.INTL(CT$4+1,(CU$4),1,(Holidays!$A$1:$A$248)),0))*$M27,"")</f>
        <v>0</v>
      </c>
      <c r="CV27" s="192">
        <f ca="1">IFERROR((IF(AND($J27&gt;CU$4,$J27&lt;=CV$4,$K27&lt;=CV$4),NETWORKDAYS.INTL($J27,$K27,1,(Holidays!$A$1:$A$248)),0)+IF(AND($J27&gt;CU$4,$J27&lt;=CV$4,$K27&gt;CV$4),NETWORKDAYS.INTL($J27,(CV$4),1,(Holidays!$A$1:$A$248)),0)+IF(AND($J27&lt;CU$4,$K27&lt;CV$4,$K27&gt;CU$4),NETWORKDAYS.INTL(CU$4+1,$K27,1,(Holidays!$A$1:$A$248)),0)+IF(AND($J27&lt;=CU$4,$K27&gt;=CV$4,$K27&gt;CU$4),NETWORKDAYS.INTL(CU$4+1,(CV$4),1,(Holidays!$A$1:$A$248)),0))*$M27,"")</f>
        <v>0</v>
      </c>
      <c r="CW27" s="321">
        <f ca="1">IFERROR((IF(AND($J27&gt;CV$4,$J27&lt;=CW$4,$K27&lt;=CW$4),NETWORKDAYS.INTL($J27,$K27,1,(Holidays!$A$1:$A$248)),0)+IF(AND($J27&gt;CV$4,$J27&lt;=CW$4,$K27&gt;CW$4),NETWORKDAYS.INTL($J27,(CW$4),1,(Holidays!$A$1:$A$248)),0)+IF(AND($J27&lt;CV$4,$K27&lt;CW$4,$K27&gt;CV$4),NETWORKDAYS.INTL(CV$4+1,$K27,1,(Holidays!$A$1:$A$248)),0)+IF(AND($J27&lt;=CV$4,$K27&gt;=CW$4,$K27&gt;CV$4),NETWORKDAYS.INTL(CV$4+1,(CW$4),1,(Holidays!$A$1:$A$248)),0))*$M27,"")</f>
        <v>0</v>
      </c>
      <c r="CX27" s="324">
        <f ca="1">IFERROR((IF(AND($J27&gt;CW$4,$J27&lt;=CX$4,$K27&lt;=CX$4),NETWORKDAYS.INTL($J27,$K27,1,(Holidays!$A$1:$A$248)),0)+IF(AND($J27&gt;CW$4,$J27&lt;=CX$4,$K27&gt;CX$4),NETWORKDAYS.INTL($J27,(CX$4),1,(Holidays!$A$1:$A$248)),0)+IF(AND($J27&lt;CW$4,$K27&lt;CX$4,$K27&gt;CW$4),NETWORKDAYS.INTL(CW$4+1,$K27,1,(Holidays!$A$1:$A$248)),0)+IF(AND($J27&lt;=CW$4,$K27&gt;=CX$4,$K27&gt;CW$4),NETWORKDAYS.INTL(CW$4+1,(CX$4),1,(Holidays!$A$1:$A$248)),0))*$M27,"")</f>
        <v>0</v>
      </c>
    </row>
    <row r="28" spans="2:102" ht="15" customHeight="1" outlineLevel="1">
      <c r="B28" s="59" t="str">
        <f t="array" ref="B28">IFERROR(INDEX('A-2_MH Distribution'!$B$1:$B$15014,SMALL(IF('A-2_MH Distribution'!$L$8:$L$63&lt;&gt;0,ROW('A-2_MH Distribution'!$B$8:$B$63)),ROW(A22)),1),"")</f>
        <v>A.22</v>
      </c>
      <c r="C28" s="458" t="str">
        <f ca="1">IFERROR(VLOOKUP(B28,OFFSET('A-1_MH Estimation'!$B$7,0,0,MATCH("Subtotal LOE",'A-1_MH Estimation'!B:B,0)-7,2),2,0),"")</f>
        <v>Hole Management</v>
      </c>
      <c r="D28" s="466">
        <f ca="1">IFERROR(VLOOKUP(B28,OFFSET('A-1_MH Estimation'!$B$7,0,0,MATCH("Subtotal LOE",'A-1_MH Estimation'!B:B,0)-7,4),4,0),"")</f>
        <v>1</v>
      </c>
      <c r="E28" s="466" t="str">
        <f ca="1">IFERROR(VLOOKUP(B28,OFFSET('A-1_MH Estimation'!$B$7,0,0,MATCH("Subtotal LOE",'A-1_MH Estimation'!B:B,0)-7,3),3,0),"")</f>
        <v>template</v>
      </c>
      <c r="F28" s="462">
        <f>IFERROR(VLOOKUP($B28,'A-2_MH Distribution'!$B$6:$O$16314,3,0)*VLOOKUP($B28,'A-2_MH Distribution'!$B$6:$O$16314,VLOOKUP(G28,SoftwareList,6,0),0)*IFERROR((--(VLOOKUP($B28,'A-2_MH Distribution'!$B$6:$O$16314,VLOOKUP(G28,SoftwareList,8,0),0)=0)+VLOOKUP($B28,'A-2_MH Distribution'!$B$6:$O$16314,VLOOKUP(G28,SoftwareList,8,0),0)),1),0)</f>
        <v>25</v>
      </c>
      <c r="G28" s="403" t="str">
        <f t="shared" si="57"/>
        <v>PDMS/E3D</v>
      </c>
      <c r="H28" s="454"/>
      <c r="I28" s="455"/>
      <c r="J28" s="351">
        <f ca="1">IFERROR(INDEX(Activities,MATCH($B28,'A-2_MH Distribution'!B:B,0),MATCH("Start Date",'A-2_MH Distribution'!$A$4:S$4,0))+H28,0)</f>
        <v>44609</v>
      </c>
      <c r="K28" s="352">
        <f ca="1">IFERROR(INDEX(Activities,MATCH($B28,'A-2_MH Distribution'!B:B,0),MATCH("Finish Date",'A-2_MH Distribution'!$A$4:S$4,0))+I28,0)</f>
        <v>44610</v>
      </c>
      <c r="L28" s="170">
        <f ca="1">NETWORKDAYS.INTL(J28,K28,1,Holidays!$A$1:$A$248)</f>
        <v>2</v>
      </c>
      <c r="M28" s="62">
        <f t="shared" ca="1" si="56"/>
        <v>12.5</v>
      </c>
      <c r="O28" s="253">
        <f ca="1">SUM($P28:CX28)</f>
        <v>25</v>
      </c>
      <c r="P28" s="320"/>
      <c r="Q28" s="321">
        <f ca="1">IFERROR((IF(AND($J28&gt;P$4,$J28&lt;=Q$4,$K28&lt;=Q$4),NETWORKDAYS.INTL($J28,$K28,1,(Holidays!$A$1:$A$248)),0)+IF(AND($J28&gt;P$4,$J28&lt;=Q$4,$K28&gt;Q$4),NETWORKDAYS.INTL($J28,(Q$4),1,(Holidays!$A$1:$A$248)),0)+IF(AND($J28&lt;P$4,$K28&lt;Q$4,$K28&gt;P$4),NETWORKDAYS.INTL(P$4+1,$K28,1,(Holidays!$A$1:$A$248)),0)+IF(AND($J28&lt;=P$4,$K28&gt;=Q$4,$K28&gt;P$4),NETWORKDAYS.INTL(P$4+1,(Q$4),1,(Holidays!$A$1:$A$248)),0))*$M28,"")</f>
        <v>0</v>
      </c>
      <c r="R28" s="190">
        <f ca="1">IFERROR((IF(AND($J28&gt;Q$4,$J28&lt;=R$4,$K28&lt;=R$4),NETWORKDAYS.INTL($J28,$K28,1,(Holidays!$A$1:$A$248)),0)+IF(AND($J28&gt;Q$4,$J28&lt;=R$4,$K28&gt;R$4),NETWORKDAYS.INTL($J28,(R$4),1,(Holidays!$A$1:$A$248)),0)+IF(AND($J28&lt;Q$4,$K28&lt;R$4,$K28&gt;Q$4),NETWORKDAYS.INTL(Q$4+1,$K28,1,(Holidays!$A$1:$A$248)),0)+IF(AND($J28&lt;=Q$4,$K28&gt;=R$4,$K28&gt;Q$4),NETWORKDAYS.INTL(Q$4+1,(R$4),1,(Holidays!$A$1:$A$248)),0))*$M28,"")</f>
        <v>0</v>
      </c>
      <c r="S28" s="192">
        <f ca="1">IFERROR((IF(AND($J28&gt;R$4,$J28&lt;=S$4,$K28&lt;=S$4),NETWORKDAYS.INTL($J28,$K28,1,(Holidays!$A$1:$A$248)),0)+IF(AND($J28&gt;R$4,$J28&lt;=S$4,$K28&gt;S$4),NETWORKDAYS.INTL($J28,(S$4),1,(Holidays!$A$1:$A$248)),0)+IF(AND($J28&lt;R$4,$K28&lt;S$4,$K28&gt;R$4),NETWORKDAYS.INTL(R$4+1,$K28,1,(Holidays!$A$1:$A$248)),0)+IF(AND($J28&lt;=R$4,$K28&gt;=S$4,$K28&gt;R$4),NETWORKDAYS.INTL(R$4+1,(S$4),1,(Holidays!$A$1:$A$248)),0))*$M28,"")</f>
        <v>0</v>
      </c>
      <c r="T28" s="321">
        <f ca="1">IFERROR((IF(AND($J28&gt;S$4,$J28&lt;=T$4,$K28&lt;=T$4),NETWORKDAYS.INTL($J28,$K28,1,(Holidays!$A$1:$A$248)),0)+IF(AND($J28&gt;S$4,$J28&lt;=T$4,$K28&gt;T$4),NETWORKDAYS.INTL($J28,(T$4),1,(Holidays!$A$1:$A$248)),0)+IF(AND($J28&lt;S$4,$K28&lt;T$4,$K28&gt;S$4),NETWORKDAYS.INTL(S$4+1,$K28,1,(Holidays!$A$1:$A$248)),0)+IF(AND($J28&lt;=S$4,$K28&gt;=T$4,$K28&gt;S$4),NETWORKDAYS.INTL(S$4+1,(T$4),1,(Holidays!$A$1:$A$248)),0))*$M28,"")</f>
        <v>0</v>
      </c>
      <c r="U28" s="190">
        <f ca="1">IFERROR((IF(AND($J28&gt;T$4,$J28&lt;=U$4,$K28&lt;=U$4),NETWORKDAYS.INTL($J28,$K28,1,(Holidays!$A$1:$A$248)),0)+IF(AND($J28&gt;T$4,$J28&lt;=U$4,$K28&gt;U$4),NETWORKDAYS.INTL($J28,(U$4),1,(Holidays!$A$1:$A$248)),0)+IF(AND($J28&lt;T$4,$K28&lt;U$4,$K28&gt;T$4),NETWORKDAYS.INTL(T$4+1,$K28,1,(Holidays!$A$1:$A$248)),0)+IF(AND($J28&lt;=T$4,$K28&gt;=U$4,$K28&gt;T$4),NETWORKDAYS.INTL(T$4+1,(U$4),1,(Holidays!$A$1:$A$248)),0))*$M28,"")</f>
        <v>0</v>
      </c>
      <c r="V28" s="192">
        <f ca="1">IFERROR((IF(AND($J28&gt;U$4,$J28&lt;=V$4,$K28&lt;=V$4),NETWORKDAYS.INTL($J28,$K28,1,(Holidays!$A$1:$A$248)),0)+IF(AND($J28&gt;U$4,$J28&lt;=V$4,$K28&gt;V$4),NETWORKDAYS.INTL($J28,(V$4),1,(Holidays!$A$1:$A$248)),0)+IF(AND($J28&lt;U$4,$K28&lt;V$4,$K28&gt;U$4),NETWORKDAYS.INTL(U$4+1,$K28,1,(Holidays!$A$1:$A$248)),0)+IF(AND($J28&lt;=U$4,$K28&gt;=V$4,$K28&gt;U$4),NETWORKDAYS.INTL(U$4+1,(V$4),1,(Holidays!$A$1:$A$248)),0))*$M28,"")</f>
        <v>0</v>
      </c>
      <c r="W28" s="321">
        <f ca="1">IFERROR((IF(AND($J28&gt;V$4,$J28&lt;=W$4,$K28&lt;=W$4),NETWORKDAYS.INTL($J28,$K28,1,(Holidays!$A$1:$A$248)),0)+IF(AND($J28&gt;V$4,$J28&lt;=W$4,$K28&gt;W$4),NETWORKDAYS.INTL($J28,(W$4),1,(Holidays!$A$1:$A$248)),0)+IF(AND($J28&lt;V$4,$K28&lt;W$4,$K28&gt;V$4),NETWORKDAYS.INTL(V$4+1,$K28,1,(Holidays!$A$1:$A$248)),0)+IF(AND($J28&lt;=V$4,$K28&gt;=W$4,$K28&gt;V$4),NETWORKDAYS.INTL(V$4+1,(W$4),1,(Holidays!$A$1:$A$248)),0))*$M28,"")</f>
        <v>0</v>
      </c>
      <c r="X28" s="190">
        <f ca="1">IFERROR((IF(AND($J28&gt;W$4,$J28&lt;=X$4,$K28&lt;=X$4),NETWORKDAYS.INTL($J28,$K28,1,(Holidays!$A$1:$A$248)),0)+IF(AND($J28&gt;W$4,$J28&lt;=X$4,$K28&gt;X$4),NETWORKDAYS.INTL($J28,(X$4),1,(Holidays!$A$1:$A$248)),0)+IF(AND($J28&lt;W$4,$K28&lt;X$4,$K28&gt;W$4),NETWORKDAYS.INTL(W$4+1,$K28,1,(Holidays!$A$1:$A$248)),0)+IF(AND($J28&lt;=W$4,$K28&gt;=X$4,$K28&gt;W$4),NETWORKDAYS.INTL(W$4+1,(X$4),1,(Holidays!$A$1:$A$248)),0))*$M28,"")</f>
        <v>0</v>
      </c>
      <c r="Y28" s="192">
        <f ca="1">IFERROR((IF(AND($J28&gt;X$4,$J28&lt;=Y$4,$K28&lt;=Y$4),NETWORKDAYS.INTL($J28,$K28,1,(Holidays!$A$1:$A$248)),0)+IF(AND($J28&gt;X$4,$J28&lt;=Y$4,$K28&gt;Y$4),NETWORKDAYS.INTL($J28,(Y$4),1,(Holidays!$A$1:$A$248)),0)+IF(AND($J28&lt;X$4,$K28&lt;Y$4,$K28&gt;X$4),NETWORKDAYS.INTL(X$4+1,$K28,1,(Holidays!$A$1:$A$248)),0)+IF(AND($J28&lt;=X$4,$K28&gt;=Y$4,$K28&gt;X$4),NETWORKDAYS.INTL(X$4+1,(Y$4),1,(Holidays!$A$1:$A$248)),0))*$M28,"")</f>
        <v>0</v>
      </c>
      <c r="Z28" s="321">
        <f ca="1">IFERROR((IF(AND($J28&gt;Y$4,$J28&lt;=Z$4,$K28&lt;=Z$4),NETWORKDAYS.INTL($J28,$K28,1,(Holidays!$A$1:$A$248)),0)+IF(AND($J28&gt;Y$4,$J28&lt;=Z$4,$K28&gt;Z$4),NETWORKDAYS.INTL($J28,(Z$4),1,(Holidays!$A$1:$A$248)),0)+IF(AND($J28&lt;Y$4,$K28&lt;Z$4,$K28&gt;Y$4),NETWORKDAYS.INTL(Y$4+1,$K28,1,(Holidays!$A$1:$A$248)),0)+IF(AND($J28&lt;=Y$4,$K28&gt;=Z$4,$K28&gt;Y$4),NETWORKDAYS.INTL(Y$4+1,(Z$4),1,(Holidays!$A$1:$A$248)),0))*$M28,"")</f>
        <v>0</v>
      </c>
      <c r="AA28" s="190">
        <f ca="1">IFERROR((IF(AND($J28&gt;Z$4,$J28&lt;=AA$4,$K28&lt;=AA$4),NETWORKDAYS.INTL($J28,$K28,1,(Holidays!$A$1:$A$248)),0)+IF(AND($J28&gt;Z$4,$J28&lt;=AA$4,$K28&gt;AA$4),NETWORKDAYS.INTL($J28,(AA$4),1,(Holidays!$A$1:$A$248)),0)+IF(AND($J28&lt;Z$4,$K28&lt;AA$4,$K28&gt;Z$4),NETWORKDAYS.INTL(Z$4+1,$K28,1,(Holidays!$A$1:$A$248)),0)+IF(AND($J28&lt;=Z$4,$K28&gt;=AA$4,$K28&gt;Z$4),NETWORKDAYS.INTL(Z$4+1,(AA$4),1,(Holidays!$A$1:$A$248)),0))*$M28,"")</f>
        <v>0</v>
      </c>
      <c r="AB28" s="192">
        <f ca="1">IFERROR((IF(AND($J28&gt;AA$4,$J28&lt;=AB$4,$K28&lt;=AB$4),NETWORKDAYS.INTL($J28,$K28,1,(Holidays!$A$1:$A$248)),0)+IF(AND($J28&gt;AA$4,$J28&lt;=AB$4,$K28&gt;AB$4),NETWORKDAYS.INTL($J28,(AB$4),1,(Holidays!$A$1:$A$248)),0)+IF(AND($J28&lt;AA$4,$K28&lt;AB$4,$K28&gt;AA$4),NETWORKDAYS.INTL(AA$4+1,$K28,1,(Holidays!$A$1:$A$248)),0)+IF(AND($J28&lt;=AA$4,$K28&gt;=AB$4,$K28&gt;AA$4),NETWORKDAYS.INTL(AA$4+1,(AB$4),1,(Holidays!$A$1:$A$248)),0))*$M28,"")</f>
        <v>0</v>
      </c>
      <c r="AC28" s="321">
        <f ca="1">IFERROR((IF(AND($J28&gt;AB$4,$J28&lt;=AC$4,$K28&lt;=AC$4),NETWORKDAYS.INTL($J28,$K28,1,(Holidays!$A$1:$A$248)),0)+IF(AND($J28&gt;AB$4,$J28&lt;=AC$4,$K28&gt;AC$4),NETWORKDAYS.INTL($J28,(AC$4),1,(Holidays!$A$1:$A$248)),0)+IF(AND($J28&lt;AB$4,$K28&lt;AC$4,$K28&gt;AB$4),NETWORKDAYS.INTL(AB$4+1,$K28,1,(Holidays!$A$1:$A$248)),0)+IF(AND($J28&lt;=AB$4,$K28&gt;=AC$4,$K28&gt;AB$4),NETWORKDAYS.INTL(AB$4+1,(AC$4),1,(Holidays!$A$1:$A$248)),0))*$M28,"")</f>
        <v>0</v>
      </c>
      <c r="AD28" s="190">
        <f ca="1">IFERROR((IF(AND($J28&gt;AC$4,$J28&lt;=AD$4,$K28&lt;=AD$4),NETWORKDAYS.INTL($J28,$K28,1,(Holidays!$A$1:$A$248)),0)+IF(AND($J28&gt;AC$4,$J28&lt;=AD$4,$K28&gt;AD$4),NETWORKDAYS.INTL($J28,(AD$4),1,(Holidays!$A$1:$A$248)),0)+IF(AND($J28&lt;AC$4,$K28&lt;AD$4,$K28&gt;AC$4),NETWORKDAYS.INTL(AC$4+1,$K28,1,(Holidays!$A$1:$A$248)),0)+IF(AND($J28&lt;=AC$4,$K28&gt;=AD$4,$K28&gt;AC$4),NETWORKDAYS.INTL(AC$4+1,(AD$4),1,(Holidays!$A$1:$A$248)),0))*$M28,"")</f>
        <v>0</v>
      </c>
      <c r="AE28" s="192">
        <f ca="1">IFERROR((IF(AND($J28&gt;AD$4,$J28&lt;=AE$4,$K28&lt;=AE$4),NETWORKDAYS.INTL($J28,$K28,1,(Holidays!$A$1:$A$248)),0)+IF(AND($J28&gt;AD$4,$J28&lt;=AE$4,$K28&gt;AE$4),NETWORKDAYS.INTL($J28,(AE$4),1,(Holidays!$A$1:$A$248)),0)+IF(AND($J28&lt;AD$4,$K28&lt;AE$4,$K28&gt;AD$4),NETWORKDAYS.INTL(AD$4+1,$K28,1,(Holidays!$A$1:$A$248)),0)+IF(AND($J28&lt;=AD$4,$K28&gt;=AE$4,$K28&gt;AD$4),NETWORKDAYS.INTL(AD$4+1,(AE$4),1,(Holidays!$A$1:$A$248)),0))*$M28,"")</f>
        <v>0</v>
      </c>
      <c r="AF28" s="321">
        <f ca="1">IFERROR((IF(AND($J28&gt;AE$4,$J28&lt;=AF$4,$K28&lt;=AF$4),NETWORKDAYS.INTL($J28,$K28,1,(Holidays!$A$1:$A$248)),0)+IF(AND($J28&gt;AE$4,$J28&lt;=AF$4,$K28&gt;AF$4),NETWORKDAYS.INTL($J28,(AF$4),1,(Holidays!$A$1:$A$248)),0)+IF(AND($J28&lt;AE$4,$K28&lt;AF$4,$K28&gt;AE$4),NETWORKDAYS.INTL(AE$4+1,$K28,1,(Holidays!$A$1:$A$248)),0)+IF(AND($J28&lt;=AE$4,$K28&gt;=AF$4,$K28&gt;AE$4),NETWORKDAYS.INTL(AE$4+1,(AF$4),1,(Holidays!$A$1:$A$248)),0))*$M28,"")</f>
        <v>25</v>
      </c>
      <c r="AG28" s="190">
        <f ca="1">IFERROR((IF(AND($J28&gt;AF$4,$J28&lt;=AG$4,$K28&lt;=AG$4),NETWORKDAYS.INTL($J28,$K28,1,(Holidays!$A$1:$A$248)),0)+IF(AND($J28&gt;AF$4,$J28&lt;=AG$4,$K28&gt;AG$4),NETWORKDAYS.INTL($J28,(AG$4),1,(Holidays!$A$1:$A$248)),0)+IF(AND($J28&lt;AF$4,$K28&lt;AG$4,$K28&gt;AF$4),NETWORKDAYS.INTL(AF$4+1,$K28,1,(Holidays!$A$1:$A$248)),0)+IF(AND($J28&lt;=AF$4,$K28&gt;=AG$4,$K28&gt;AF$4),NETWORKDAYS.INTL(AF$4+1,(AG$4),1,(Holidays!$A$1:$A$248)),0))*$M28,"")</f>
        <v>0</v>
      </c>
      <c r="AH28" s="192">
        <f ca="1">IFERROR((IF(AND($J28&gt;AG$4,$J28&lt;=AH$4,$K28&lt;=AH$4),NETWORKDAYS.INTL($J28,$K28,1,(Holidays!$A$1:$A$248)),0)+IF(AND($J28&gt;AG$4,$J28&lt;=AH$4,$K28&gt;AH$4),NETWORKDAYS.INTL($J28,(AH$4),1,(Holidays!$A$1:$A$248)),0)+IF(AND($J28&lt;AG$4,$K28&lt;AH$4,$K28&gt;AG$4),NETWORKDAYS.INTL(AG$4+1,$K28,1,(Holidays!$A$1:$A$248)),0)+IF(AND($J28&lt;=AG$4,$K28&gt;=AH$4,$K28&gt;AG$4),NETWORKDAYS.INTL(AG$4+1,(AH$4),1,(Holidays!$A$1:$A$248)),0))*$M28,"")</f>
        <v>0</v>
      </c>
      <c r="AI28" s="321">
        <f ca="1">IFERROR((IF(AND($J28&gt;AH$4,$J28&lt;=AI$4,$K28&lt;=AI$4),NETWORKDAYS.INTL($J28,$K28,1,(Holidays!$A$1:$A$248)),0)+IF(AND($J28&gt;AH$4,$J28&lt;=AI$4,$K28&gt;AI$4),NETWORKDAYS.INTL($J28,(AI$4),1,(Holidays!$A$1:$A$248)),0)+IF(AND($J28&lt;AH$4,$K28&lt;AI$4,$K28&gt;AH$4),NETWORKDAYS.INTL(AH$4+1,$K28,1,(Holidays!$A$1:$A$248)),0)+IF(AND($J28&lt;=AH$4,$K28&gt;=AI$4,$K28&gt;AH$4),NETWORKDAYS.INTL(AH$4+1,(AI$4),1,(Holidays!$A$1:$A$248)),0))*$M28,"")</f>
        <v>0</v>
      </c>
      <c r="AJ28" s="190">
        <f ca="1">IFERROR((IF(AND($J28&gt;AI$4,$J28&lt;=AJ$4,$K28&lt;=AJ$4),NETWORKDAYS.INTL($J28,$K28,1,(Holidays!$A$1:$A$248)),0)+IF(AND($J28&gt;AI$4,$J28&lt;=AJ$4,$K28&gt;AJ$4),NETWORKDAYS.INTL($J28,(AJ$4),1,(Holidays!$A$1:$A$248)),0)+IF(AND($J28&lt;AI$4,$K28&lt;AJ$4,$K28&gt;AI$4),NETWORKDAYS.INTL(AI$4+1,$K28,1,(Holidays!$A$1:$A$248)),0)+IF(AND($J28&lt;=AI$4,$K28&gt;=AJ$4,$K28&gt;AI$4),NETWORKDAYS.INTL(AI$4+1,(AJ$4),1,(Holidays!$A$1:$A$248)),0))*$M28,"")</f>
        <v>0</v>
      </c>
      <c r="AK28" s="192">
        <f ca="1">IFERROR((IF(AND($J28&gt;AJ$4,$J28&lt;=AK$4,$K28&lt;=AK$4),NETWORKDAYS.INTL($J28,$K28,1,(Holidays!$A$1:$A$248)),0)+IF(AND($J28&gt;AJ$4,$J28&lt;=AK$4,$K28&gt;AK$4),NETWORKDAYS.INTL($J28,(AK$4),1,(Holidays!$A$1:$A$248)),0)+IF(AND($J28&lt;AJ$4,$K28&lt;AK$4,$K28&gt;AJ$4),NETWORKDAYS.INTL(AJ$4+1,$K28,1,(Holidays!$A$1:$A$248)),0)+IF(AND($J28&lt;=AJ$4,$K28&gt;=AK$4,$K28&gt;AJ$4),NETWORKDAYS.INTL(AJ$4+1,(AK$4),1,(Holidays!$A$1:$A$248)),0))*$M28,"")</f>
        <v>0</v>
      </c>
      <c r="AL28" s="321">
        <f ca="1">IFERROR((IF(AND($J28&gt;AK$4,$J28&lt;=AL$4,$K28&lt;=AL$4),NETWORKDAYS.INTL($J28,$K28,1,(Holidays!$A$1:$A$248)),0)+IF(AND($J28&gt;AK$4,$J28&lt;=AL$4,$K28&gt;AL$4),NETWORKDAYS.INTL($J28,(AL$4),1,(Holidays!$A$1:$A$248)),0)+IF(AND($J28&lt;AK$4,$K28&lt;AL$4,$K28&gt;AK$4),NETWORKDAYS.INTL(AK$4+1,$K28,1,(Holidays!$A$1:$A$248)),0)+IF(AND($J28&lt;=AK$4,$K28&gt;=AL$4,$K28&gt;AK$4),NETWORKDAYS.INTL(AK$4+1,(AL$4),1,(Holidays!$A$1:$A$248)),0))*$M28,"")</f>
        <v>0</v>
      </c>
      <c r="AM28" s="190">
        <f ca="1">IFERROR((IF(AND($J28&gt;AL$4,$J28&lt;=AM$4,$K28&lt;=AM$4),NETWORKDAYS.INTL($J28,$K28,1,(Holidays!$A$1:$A$248)),0)+IF(AND($J28&gt;AL$4,$J28&lt;=AM$4,$K28&gt;AM$4),NETWORKDAYS.INTL($J28,(AM$4),1,(Holidays!$A$1:$A$248)),0)+IF(AND($J28&lt;AL$4,$K28&lt;AM$4,$K28&gt;AL$4),NETWORKDAYS.INTL(AL$4+1,$K28,1,(Holidays!$A$1:$A$248)),0)+IF(AND($J28&lt;=AL$4,$K28&gt;=AM$4,$K28&gt;AL$4),NETWORKDAYS.INTL(AL$4+1,(AM$4),1,(Holidays!$A$1:$A$248)),0))*$M28,"")</f>
        <v>0</v>
      </c>
      <c r="AN28" s="192">
        <f ca="1">IFERROR((IF(AND($J28&gt;AM$4,$J28&lt;=AN$4,$K28&lt;=AN$4),NETWORKDAYS.INTL($J28,$K28,1,(Holidays!$A$1:$A$248)),0)+IF(AND($J28&gt;AM$4,$J28&lt;=AN$4,$K28&gt;AN$4),NETWORKDAYS.INTL($J28,(AN$4),1,(Holidays!$A$1:$A$248)),0)+IF(AND($J28&lt;AM$4,$K28&lt;AN$4,$K28&gt;AM$4),NETWORKDAYS.INTL(AM$4+1,$K28,1,(Holidays!$A$1:$A$248)),0)+IF(AND($J28&lt;=AM$4,$K28&gt;=AN$4,$K28&gt;AM$4),NETWORKDAYS.INTL(AM$4+1,(AN$4),1,(Holidays!$A$1:$A$248)),0))*$M28,"")</f>
        <v>0</v>
      </c>
      <c r="AO28" s="321">
        <f ca="1">IFERROR((IF(AND($J28&gt;AN$4,$J28&lt;=AO$4,$K28&lt;=AO$4),NETWORKDAYS.INTL($J28,$K28,1,(Holidays!$A$1:$A$248)),0)+IF(AND($J28&gt;AN$4,$J28&lt;=AO$4,$K28&gt;AO$4),NETWORKDAYS.INTL($J28,(AO$4),1,(Holidays!$A$1:$A$248)),0)+IF(AND($J28&lt;AN$4,$K28&lt;AO$4,$K28&gt;AN$4),NETWORKDAYS.INTL(AN$4+1,$K28,1,(Holidays!$A$1:$A$248)),0)+IF(AND($J28&lt;=AN$4,$K28&gt;=AO$4,$K28&gt;AN$4),NETWORKDAYS.INTL(AN$4+1,(AO$4),1,(Holidays!$A$1:$A$248)),0))*$M28,"")</f>
        <v>0</v>
      </c>
      <c r="AP28" s="190">
        <f ca="1">IFERROR((IF(AND($J28&gt;AO$4,$J28&lt;=AP$4,$K28&lt;=AP$4),NETWORKDAYS.INTL($J28,$K28,1,(Holidays!$A$1:$A$248)),0)+IF(AND($J28&gt;AO$4,$J28&lt;=AP$4,$K28&gt;AP$4),NETWORKDAYS.INTL($J28,(AP$4),1,(Holidays!$A$1:$A$248)),0)+IF(AND($J28&lt;AO$4,$K28&lt;AP$4,$K28&gt;AO$4),NETWORKDAYS.INTL(AO$4+1,$K28,1,(Holidays!$A$1:$A$248)),0)+IF(AND($J28&lt;=AO$4,$K28&gt;=AP$4,$K28&gt;AO$4),NETWORKDAYS.INTL(AO$4+1,(AP$4),1,(Holidays!$A$1:$A$248)),0))*$M28,"")</f>
        <v>0</v>
      </c>
      <c r="AQ28" s="192">
        <f ca="1">IFERROR((IF(AND($J28&gt;AP$4,$J28&lt;=AQ$4,$K28&lt;=AQ$4),NETWORKDAYS.INTL($J28,$K28,1,(Holidays!$A$1:$A$248)),0)+IF(AND($J28&gt;AP$4,$J28&lt;=AQ$4,$K28&gt;AQ$4),NETWORKDAYS.INTL($J28,(AQ$4),1,(Holidays!$A$1:$A$248)),0)+IF(AND($J28&lt;AP$4,$K28&lt;AQ$4,$K28&gt;AP$4),NETWORKDAYS.INTL(AP$4+1,$K28,1,(Holidays!$A$1:$A$248)),0)+IF(AND($J28&lt;=AP$4,$K28&gt;=AQ$4,$K28&gt;AP$4),NETWORKDAYS.INTL(AP$4+1,(AQ$4),1,(Holidays!$A$1:$A$248)),0))*$M28,"")</f>
        <v>0</v>
      </c>
      <c r="AR28" s="321">
        <f ca="1">IFERROR((IF(AND($J28&gt;AQ$4,$J28&lt;=AR$4,$K28&lt;=AR$4),NETWORKDAYS.INTL($J28,$K28,1,(Holidays!$A$1:$A$248)),0)+IF(AND($J28&gt;AQ$4,$J28&lt;=AR$4,$K28&gt;AR$4),NETWORKDAYS.INTL($J28,(AR$4),1,(Holidays!$A$1:$A$248)),0)+IF(AND($J28&lt;AQ$4,$K28&lt;AR$4,$K28&gt;AQ$4),NETWORKDAYS.INTL(AQ$4+1,$K28,1,(Holidays!$A$1:$A$248)),0)+IF(AND($J28&lt;=AQ$4,$K28&gt;=AR$4,$K28&gt;AQ$4),NETWORKDAYS.INTL(AQ$4+1,(AR$4),1,(Holidays!$A$1:$A$248)),0))*$M28,"")</f>
        <v>0</v>
      </c>
      <c r="AS28" s="190">
        <f ca="1">IFERROR((IF(AND($J28&gt;AR$4,$J28&lt;=AS$4,$K28&lt;=AS$4),NETWORKDAYS.INTL($J28,$K28,1,(Holidays!$A$1:$A$248)),0)+IF(AND($J28&gt;AR$4,$J28&lt;=AS$4,$K28&gt;AS$4),NETWORKDAYS.INTL($J28,(AS$4),1,(Holidays!$A$1:$A$248)),0)+IF(AND($J28&lt;AR$4,$K28&lt;AS$4,$K28&gt;AR$4),NETWORKDAYS.INTL(AR$4+1,$K28,1,(Holidays!$A$1:$A$248)),0)+IF(AND($J28&lt;=AR$4,$K28&gt;=AS$4,$K28&gt;AR$4),NETWORKDAYS.INTL(AR$4+1,(AS$4),1,(Holidays!$A$1:$A$248)),0))*$M28,"")</f>
        <v>0</v>
      </c>
      <c r="AT28" s="192">
        <f ca="1">IFERROR((IF(AND($J28&gt;AS$4,$J28&lt;=AT$4,$K28&lt;=AT$4),NETWORKDAYS.INTL($J28,$K28,1,(Holidays!$A$1:$A$248)),0)+IF(AND($J28&gt;AS$4,$J28&lt;=AT$4,$K28&gt;AT$4),NETWORKDAYS.INTL($J28,(AT$4),1,(Holidays!$A$1:$A$248)),0)+IF(AND($J28&lt;AS$4,$K28&lt;AT$4,$K28&gt;AS$4),NETWORKDAYS.INTL(AS$4+1,$K28,1,(Holidays!$A$1:$A$248)),0)+IF(AND($J28&lt;=AS$4,$K28&gt;=AT$4,$K28&gt;AS$4),NETWORKDAYS.INTL(AS$4+1,(AT$4),1,(Holidays!$A$1:$A$248)),0))*$M28,"")</f>
        <v>0</v>
      </c>
      <c r="AU28" s="321">
        <f ca="1">IFERROR((IF(AND($J28&gt;AT$4,$J28&lt;=AU$4,$K28&lt;=AU$4),NETWORKDAYS.INTL($J28,$K28,1,(Holidays!$A$1:$A$248)),0)+IF(AND($J28&gt;AT$4,$J28&lt;=AU$4,$K28&gt;AU$4),NETWORKDAYS.INTL($J28,(AU$4),1,(Holidays!$A$1:$A$248)),0)+IF(AND($J28&lt;AT$4,$K28&lt;AU$4,$K28&gt;AT$4),NETWORKDAYS.INTL(AT$4+1,$K28,1,(Holidays!$A$1:$A$248)),0)+IF(AND($J28&lt;=AT$4,$K28&gt;=AU$4,$K28&gt;AT$4),NETWORKDAYS.INTL(AT$4+1,(AU$4),1,(Holidays!$A$1:$A$248)),0))*$M28,"")</f>
        <v>0</v>
      </c>
      <c r="AV28" s="190">
        <f ca="1">IFERROR((IF(AND($J28&gt;AU$4,$J28&lt;=AV$4,$K28&lt;=AV$4),NETWORKDAYS.INTL($J28,$K28,1,(Holidays!$A$1:$A$248)),0)+IF(AND($J28&gt;AU$4,$J28&lt;=AV$4,$K28&gt;AV$4),NETWORKDAYS.INTL($J28,(AV$4),1,(Holidays!$A$1:$A$248)),0)+IF(AND($J28&lt;AU$4,$K28&lt;AV$4,$K28&gt;AU$4),NETWORKDAYS.INTL(AU$4+1,$K28,1,(Holidays!$A$1:$A$248)),0)+IF(AND($J28&lt;=AU$4,$K28&gt;=AV$4,$K28&gt;AU$4),NETWORKDAYS.INTL(AU$4+1,(AV$4),1,(Holidays!$A$1:$A$248)),0))*$M28,"")</f>
        <v>0</v>
      </c>
      <c r="AW28" s="192">
        <f ca="1">IFERROR((IF(AND($J28&gt;AV$4,$J28&lt;=AW$4,$K28&lt;=AW$4),NETWORKDAYS.INTL($J28,$K28,1,(Holidays!$A$1:$A$248)),0)+IF(AND($J28&gt;AV$4,$J28&lt;=AW$4,$K28&gt;AW$4),NETWORKDAYS.INTL($J28,(AW$4),1,(Holidays!$A$1:$A$248)),0)+IF(AND($J28&lt;AV$4,$K28&lt;AW$4,$K28&gt;AV$4),NETWORKDAYS.INTL(AV$4+1,$K28,1,(Holidays!$A$1:$A$248)),0)+IF(AND($J28&lt;=AV$4,$K28&gt;=AW$4,$K28&gt;AV$4),NETWORKDAYS.INTL(AV$4+1,(AW$4),1,(Holidays!$A$1:$A$248)),0))*$M28,"")</f>
        <v>0</v>
      </c>
      <c r="AX28" s="321">
        <f ca="1">IFERROR((IF(AND($J28&gt;AW$4,$J28&lt;=AX$4,$K28&lt;=AX$4),NETWORKDAYS.INTL($J28,$K28,1,(Holidays!$A$1:$A$248)),0)+IF(AND($J28&gt;AW$4,$J28&lt;=AX$4,$K28&gt;AX$4),NETWORKDAYS.INTL($J28,(AX$4),1,(Holidays!$A$1:$A$248)),0)+IF(AND($J28&lt;AW$4,$K28&lt;AX$4,$K28&gt;AW$4),NETWORKDAYS.INTL(AW$4+1,$K28,1,(Holidays!$A$1:$A$248)),0)+IF(AND($J28&lt;=AW$4,$K28&gt;=AX$4,$K28&gt;AW$4),NETWORKDAYS.INTL(AW$4+1,(AX$4),1,(Holidays!$A$1:$A$248)),0))*$M28,"")</f>
        <v>0</v>
      </c>
      <c r="AY28" s="190">
        <f ca="1">IFERROR((IF(AND($J28&gt;AX$4,$J28&lt;=AY$4,$K28&lt;=AY$4),NETWORKDAYS.INTL($J28,$K28,1,(Holidays!$A$1:$A$248)),0)+IF(AND($J28&gt;AX$4,$J28&lt;=AY$4,$K28&gt;AY$4),NETWORKDAYS.INTL($J28,(AY$4),1,(Holidays!$A$1:$A$248)),0)+IF(AND($J28&lt;AX$4,$K28&lt;AY$4,$K28&gt;AX$4),NETWORKDAYS.INTL(AX$4+1,$K28,1,(Holidays!$A$1:$A$248)),0)+IF(AND($J28&lt;=AX$4,$K28&gt;=AY$4,$K28&gt;AX$4),NETWORKDAYS.INTL(AX$4+1,(AY$4),1,(Holidays!$A$1:$A$248)),0))*$M28,"")</f>
        <v>0</v>
      </c>
      <c r="AZ28" s="192">
        <f ca="1">IFERROR((IF(AND($J28&gt;AY$4,$J28&lt;=AZ$4,$K28&lt;=AZ$4),NETWORKDAYS.INTL($J28,$K28,1,(Holidays!$A$1:$A$248)),0)+IF(AND($J28&gt;AY$4,$J28&lt;=AZ$4,$K28&gt;AZ$4),NETWORKDAYS.INTL($J28,(AZ$4),1,(Holidays!$A$1:$A$248)),0)+IF(AND($J28&lt;AY$4,$K28&lt;AZ$4,$K28&gt;AY$4),NETWORKDAYS.INTL(AY$4+1,$K28,1,(Holidays!$A$1:$A$248)),0)+IF(AND($J28&lt;=AY$4,$K28&gt;=AZ$4,$K28&gt;AY$4),NETWORKDAYS.INTL(AY$4+1,(AZ$4),1,(Holidays!$A$1:$A$248)),0))*$M28,"")</f>
        <v>0</v>
      </c>
      <c r="BA28" s="321">
        <f ca="1">IFERROR((IF(AND($J28&gt;AZ$4,$J28&lt;=BA$4,$K28&lt;=BA$4),NETWORKDAYS.INTL($J28,$K28,1,(Holidays!$A$1:$A$248)),0)+IF(AND($J28&gt;AZ$4,$J28&lt;=BA$4,$K28&gt;BA$4),NETWORKDAYS.INTL($J28,(BA$4),1,(Holidays!$A$1:$A$248)),0)+IF(AND($J28&lt;AZ$4,$K28&lt;BA$4,$K28&gt;AZ$4),NETWORKDAYS.INTL(AZ$4+1,$K28,1,(Holidays!$A$1:$A$248)),0)+IF(AND($J28&lt;=AZ$4,$K28&gt;=BA$4,$K28&gt;AZ$4),NETWORKDAYS.INTL(AZ$4+1,(BA$4),1,(Holidays!$A$1:$A$248)),0))*$M28,"")</f>
        <v>0</v>
      </c>
      <c r="BB28" s="190">
        <f ca="1">IFERROR((IF(AND($J28&gt;BA$4,$J28&lt;=BB$4,$K28&lt;=BB$4),NETWORKDAYS.INTL($J28,$K28,1,(Holidays!$A$1:$A$248)),0)+IF(AND($J28&gt;BA$4,$J28&lt;=BB$4,$K28&gt;BB$4),NETWORKDAYS.INTL($J28,(BB$4),1,(Holidays!$A$1:$A$248)),0)+IF(AND($J28&lt;BA$4,$K28&lt;BB$4,$K28&gt;BA$4),NETWORKDAYS.INTL(BA$4+1,$K28,1,(Holidays!$A$1:$A$248)),0)+IF(AND($J28&lt;=BA$4,$K28&gt;=BB$4,$K28&gt;BA$4),NETWORKDAYS.INTL(BA$4+1,(BB$4),1,(Holidays!$A$1:$A$248)),0))*$M28,"")</f>
        <v>0</v>
      </c>
      <c r="BC28" s="192">
        <f ca="1">IFERROR((IF(AND($J28&gt;BB$4,$J28&lt;=BC$4,$K28&lt;=BC$4),NETWORKDAYS.INTL($J28,$K28,1,(Holidays!$A$1:$A$248)),0)+IF(AND($J28&gt;BB$4,$J28&lt;=BC$4,$K28&gt;BC$4),NETWORKDAYS.INTL($J28,(BC$4),1,(Holidays!$A$1:$A$248)),0)+IF(AND($J28&lt;BB$4,$K28&lt;BC$4,$K28&gt;BB$4),NETWORKDAYS.INTL(BB$4+1,$K28,1,(Holidays!$A$1:$A$248)),0)+IF(AND($J28&lt;=BB$4,$K28&gt;=BC$4,$K28&gt;BB$4),NETWORKDAYS.INTL(BB$4+1,(BC$4),1,(Holidays!$A$1:$A$248)),0))*$M28,"")</f>
        <v>0</v>
      </c>
      <c r="BD28" s="321">
        <f ca="1">IFERROR((IF(AND($J28&gt;BC$4,$J28&lt;=BD$4,$K28&lt;=BD$4),NETWORKDAYS.INTL($J28,$K28,1,(Holidays!$A$1:$A$248)),0)+IF(AND($J28&gt;BC$4,$J28&lt;=BD$4,$K28&gt;BD$4),NETWORKDAYS.INTL($J28,(BD$4),1,(Holidays!$A$1:$A$248)),0)+IF(AND($J28&lt;BC$4,$K28&lt;BD$4,$K28&gt;BC$4),NETWORKDAYS.INTL(BC$4+1,$K28,1,(Holidays!$A$1:$A$248)),0)+IF(AND($J28&lt;=BC$4,$K28&gt;=BD$4,$K28&gt;BC$4),NETWORKDAYS.INTL(BC$4+1,(BD$4),1,(Holidays!$A$1:$A$248)),0))*$M28,"")</f>
        <v>0</v>
      </c>
      <c r="BE28" s="190">
        <f ca="1">IFERROR((IF(AND($J28&gt;BD$4,$J28&lt;=BE$4,$K28&lt;=BE$4),NETWORKDAYS.INTL($J28,$K28,1,(Holidays!$A$1:$A$248)),0)+IF(AND($J28&gt;BD$4,$J28&lt;=BE$4,$K28&gt;BE$4),NETWORKDAYS.INTL($J28,(BE$4),1,(Holidays!$A$1:$A$248)),0)+IF(AND($J28&lt;BD$4,$K28&lt;BE$4,$K28&gt;BD$4),NETWORKDAYS.INTL(BD$4+1,$K28,1,(Holidays!$A$1:$A$248)),0)+IF(AND($J28&lt;=BD$4,$K28&gt;=BE$4,$K28&gt;BD$4),NETWORKDAYS.INTL(BD$4+1,(BE$4),1,(Holidays!$A$1:$A$248)),0))*$M28,"")</f>
        <v>0</v>
      </c>
      <c r="BF28" s="192">
        <f ca="1">IFERROR((IF(AND($J28&gt;BE$4,$J28&lt;=BF$4,$K28&lt;=BF$4),NETWORKDAYS.INTL($J28,$K28,1,(Holidays!$A$1:$A$248)),0)+IF(AND($J28&gt;BE$4,$J28&lt;=BF$4,$K28&gt;BF$4),NETWORKDAYS.INTL($J28,(BF$4),1,(Holidays!$A$1:$A$248)),0)+IF(AND($J28&lt;BE$4,$K28&lt;BF$4,$K28&gt;BE$4),NETWORKDAYS.INTL(BE$4+1,$K28,1,(Holidays!$A$1:$A$248)),0)+IF(AND($J28&lt;=BE$4,$K28&gt;=BF$4,$K28&gt;BE$4),NETWORKDAYS.INTL(BE$4+1,(BF$4),1,(Holidays!$A$1:$A$248)),0))*$M28,"")</f>
        <v>0</v>
      </c>
      <c r="BG28" s="321">
        <f ca="1">IFERROR((IF(AND($J28&gt;BF$4,$J28&lt;=BG$4,$K28&lt;=BG$4),NETWORKDAYS.INTL($J28,$K28,1,(Holidays!$A$1:$A$248)),0)+IF(AND($J28&gt;BF$4,$J28&lt;=BG$4,$K28&gt;BG$4),NETWORKDAYS.INTL($J28,(BG$4),1,(Holidays!$A$1:$A$248)),0)+IF(AND($J28&lt;BF$4,$K28&lt;BG$4,$K28&gt;BF$4),NETWORKDAYS.INTL(BF$4+1,$K28,1,(Holidays!$A$1:$A$248)),0)+IF(AND($J28&lt;=BF$4,$K28&gt;=BG$4,$K28&gt;BF$4),NETWORKDAYS.INTL(BF$4+1,(BG$4),1,(Holidays!$A$1:$A$248)),0))*$M28,"")</f>
        <v>0</v>
      </c>
      <c r="BH28" s="190">
        <f ca="1">IFERROR((IF(AND($J28&gt;BG$4,$J28&lt;=BH$4,$K28&lt;=BH$4),NETWORKDAYS.INTL($J28,$K28,1,(Holidays!$A$1:$A$248)),0)+IF(AND($J28&gt;BG$4,$J28&lt;=BH$4,$K28&gt;BH$4),NETWORKDAYS.INTL($J28,(BH$4),1,(Holidays!$A$1:$A$248)),0)+IF(AND($J28&lt;BG$4,$K28&lt;BH$4,$K28&gt;BG$4),NETWORKDAYS.INTL(BG$4+1,$K28,1,(Holidays!$A$1:$A$248)),0)+IF(AND($J28&lt;=BG$4,$K28&gt;=BH$4,$K28&gt;BG$4),NETWORKDAYS.INTL(BG$4+1,(BH$4),1,(Holidays!$A$1:$A$248)),0))*$M28,"")</f>
        <v>0</v>
      </c>
      <c r="BI28" s="192">
        <f ca="1">IFERROR((IF(AND($J28&gt;BH$4,$J28&lt;=BI$4,$K28&lt;=BI$4),NETWORKDAYS.INTL($J28,$K28,1,(Holidays!$A$1:$A$248)),0)+IF(AND($J28&gt;BH$4,$J28&lt;=BI$4,$K28&gt;BI$4),NETWORKDAYS.INTL($J28,(BI$4),1,(Holidays!$A$1:$A$248)),0)+IF(AND($J28&lt;BH$4,$K28&lt;BI$4,$K28&gt;BH$4),NETWORKDAYS.INTL(BH$4+1,$K28,1,(Holidays!$A$1:$A$248)),0)+IF(AND($J28&lt;=BH$4,$K28&gt;=BI$4,$K28&gt;BH$4),NETWORKDAYS.INTL(BH$4+1,(BI$4),1,(Holidays!$A$1:$A$248)),0))*$M28,"")</f>
        <v>0</v>
      </c>
      <c r="BJ28" s="321">
        <f ca="1">IFERROR((IF(AND($J28&gt;BI$4,$J28&lt;=BJ$4,$K28&lt;=BJ$4),NETWORKDAYS.INTL($J28,$K28,1,(Holidays!$A$1:$A$248)),0)+IF(AND($J28&gt;BI$4,$J28&lt;=BJ$4,$K28&gt;BJ$4),NETWORKDAYS.INTL($J28,(BJ$4),1,(Holidays!$A$1:$A$248)),0)+IF(AND($J28&lt;BI$4,$K28&lt;BJ$4,$K28&gt;BI$4),NETWORKDAYS.INTL(BI$4+1,$K28,1,(Holidays!$A$1:$A$248)),0)+IF(AND($J28&lt;=BI$4,$K28&gt;=BJ$4,$K28&gt;BI$4),NETWORKDAYS.INTL(BI$4+1,(BJ$4),1,(Holidays!$A$1:$A$248)),0))*$M28,"")</f>
        <v>0</v>
      </c>
      <c r="BK28" s="190">
        <f ca="1">IFERROR((IF(AND($J28&gt;BJ$4,$J28&lt;=BK$4,$K28&lt;=BK$4),NETWORKDAYS.INTL($J28,$K28,1,(Holidays!$A$1:$A$248)),0)+IF(AND($J28&gt;BJ$4,$J28&lt;=BK$4,$K28&gt;BK$4),NETWORKDAYS.INTL($J28,(BK$4),1,(Holidays!$A$1:$A$248)),0)+IF(AND($J28&lt;BJ$4,$K28&lt;BK$4,$K28&gt;BJ$4),NETWORKDAYS.INTL(BJ$4+1,$K28,1,(Holidays!$A$1:$A$248)),0)+IF(AND($J28&lt;=BJ$4,$K28&gt;=BK$4,$K28&gt;BJ$4),NETWORKDAYS.INTL(BJ$4+1,(BK$4),1,(Holidays!$A$1:$A$248)),0))*$M28,"")</f>
        <v>0</v>
      </c>
      <c r="BL28" s="192">
        <f ca="1">IFERROR((IF(AND($J28&gt;BK$4,$J28&lt;=BL$4,$K28&lt;=BL$4),NETWORKDAYS.INTL($J28,$K28,1,(Holidays!$A$1:$A$248)),0)+IF(AND($J28&gt;BK$4,$J28&lt;=BL$4,$K28&gt;BL$4),NETWORKDAYS.INTL($J28,(BL$4),1,(Holidays!$A$1:$A$248)),0)+IF(AND($J28&lt;BK$4,$K28&lt;BL$4,$K28&gt;BK$4),NETWORKDAYS.INTL(BK$4+1,$K28,1,(Holidays!$A$1:$A$248)),0)+IF(AND($J28&lt;=BK$4,$K28&gt;=BL$4,$K28&gt;BK$4),NETWORKDAYS.INTL(BK$4+1,(BL$4),1,(Holidays!$A$1:$A$248)),0))*$M28,"")</f>
        <v>0</v>
      </c>
      <c r="BM28" s="321">
        <f ca="1">IFERROR((IF(AND($J28&gt;BL$4,$J28&lt;=BM$4,$K28&lt;=BM$4),NETWORKDAYS.INTL($J28,$K28,1,(Holidays!$A$1:$A$248)),0)+IF(AND($J28&gt;BL$4,$J28&lt;=BM$4,$K28&gt;BM$4),NETWORKDAYS.INTL($J28,(BM$4),1,(Holidays!$A$1:$A$248)),0)+IF(AND($J28&lt;BL$4,$K28&lt;BM$4,$K28&gt;BL$4),NETWORKDAYS.INTL(BL$4+1,$K28,1,(Holidays!$A$1:$A$248)),0)+IF(AND($J28&lt;=BL$4,$K28&gt;=BM$4,$K28&gt;BL$4),NETWORKDAYS.INTL(BL$4+1,(BM$4),1,(Holidays!$A$1:$A$248)),0))*$M28,"")</f>
        <v>0</v>
      </c>
      <c r="BN28" s="190">
        <f ca="1">IFERROR((IF(AND($J28&gt;BM$4,$J28&lt;=BN$4,$K28&lt;=BN$4),NETWORKDAYS.INTL($J28,$K28,1,(Holidays!$A$1:$A$248)),0)+IF(AND($J28&gt;BM$4,$J28&lt;=BN$4,$K28&gt;BN$4),NETWORKDAYS.INTL($J28,(BN$4),1,(Holidays!$A$1:$A$248)),0)+IF(AND($J28&lt;BM$4,$K28&lt;BN$4,$K28&gt;BM$4),NETWORKDAYS.INTL(BM$4+1,$K28,1,(Holidays!$A$1:$A$248)),0)+IF(AND($J28&lt;=BM$4,$K28&gt;=BN$4,$K28&gt;BM$4),NETWORKDAYS.INTL(BM$4+1,(BN$4),1,(Holidays!$A$1:$A$248)),0))*$M28,"")</f>
        <v>0</v>
      </c>
      <c r="BO28" s="192">
        <f ca="1">IFERROR((IF(AND($J28&gt;BN$4,$J28&lt;=BO$4,$K28&lt;=BO$4),NETWORKDAYS.INTL($J28,$K28,1,(Holidays!$A$1:$A$248)),0)+IF(AND($J28&gt;BN$4,$J28&lt;=BO$4,$K28&gt;BO$4),NETWORKDAYS.INTL($J28,(BO$4),1,(Holidays!$A$1:$A$248)),0)+IF(AND($J28&lt;BN$4,$K28&lt;BO$4,$K28&gt;BN$4),NETWORKDAYS.INTL(BN$4+1,$K28,1,(Holidays!$A$1:$A$248)),0)+IF(AND($J28&lt;=BN$4,$K28&gt;=BO$4,$K28&gt;BN$4),NETWORKDAYS.INTL(BN$4+1,(BO$4),1,(Holidays!$A$1:$A$248)),0))*$M28,"")</f>
        <v>0</v>
      </c>
      <c r="BP28" s="321">
        <f ca="1">IFERROR((IF(AND($J28&gt;BO$4,$J28&lt;=BP$4,$K28&lt;=BP$4),NETWORKDAYS.INTL($J28,$K28,1,(Holidays!$A$1:$A$248)),0)+IF(AND($J28&gt;BO$4,$J28&lt;=BP$4,$K28&gt;BP$4),NETWORKDAYS.INTL($J28,(BP$4),1,(Holidays!$A$1:$A$248)),0)+IF(AND($J28&lt;BO$4,$K28&lt;BP$4,$K28&gt;BO$4),NETWORKDAYS.INTL(BO$4+1,$K28,1,(Holidays!$A$1:$A$248)),0)+IF(AND($J28&lt;=BO$4,$K28&gt;=BP$4,$K28&gt;BO$4),NETWORKDAYS.INTL(BO$4+1,(BP$4),1,(Holidays!$A$1:$A$248)),0))*$M28,"")</f>
        <v>0</v>
      </c>
      <c r="BQ28" s="190">
        <f ca="1">IFERROR((IF(AND($J28&gt;BP$4,$J28&lt;=BQ$4,$K28&lt;=BQ$4),NETWORKDAYS.INTL($J28,$K28,1,(Holidays!$A$1:$A$248)),0)+IF(AND($J28&gt;BP$4,$J28&lt;=BQ$4,$K28&gt;BQ$4),NETWORKDAYS.INTL($J28,(BQ$4),1,(Holidays!$A$1:$A$248)),0)+IF(AND($J28&lt;BP$4,$K28&lt;BQ$4,$K28&gt;BP$4),NETWORKDAYS.INTL(BP$4+1,$K28,1,(Holidays!$A$1:$A$248)),0)+IF(AND($J28&lt;=BP$4,$K28&gt;=BQ$4,$K28&gt;BP$4),NETWORKDAYS.INTL(BP$4+1,(BQ$4),1,(Holidays!$A$1:$A$248)),0))*$M28,"")</f>
        <v>0</v>
      </c>
      <c r="BR28" s="192">
        <f ca="1">IFERROR((IF(AND($J28&gt;BQ$4,$J28&lt;=BR$4,$K28&lt;=BR$4),NETWORKDAYS.INTL($J28,$K28,1,(Holidays!$A$1:$A$248)),0)+IF(AND($J28&gt;BQ$4,$J28&lt;=BR$4,$K28&gt;BR$4),NETWORKDAYS.INTL($J28,(BR$4),1,(Holidays!$A$1:$A$248)),0)+IF(AND($J28&lt;BQ$4,$K28&lt;BR$4,$K28&gt;BQ$4),NETWORKDAYS.INTL(BQ$4+1,$K28,1,(Holidays!$A$1:$A$248)),0)+IF(AND($J28&lt;=BQ$4,$K28&gt;=BR$4,$K28&gt;BQ$4),NETWORKDAYS.INTL(BQ$4+1,(BR$4),1,(Holidays!$A$1:$A$248)),0))*$M28,"")</f>
        <v>0</v>
      </c>
      <c r="BS28" s="321">
        <f ca="1">IFERROR((IF(AND($J28&gt;BR$4,$J28&lt;=BS$4,$K28&lt;=BS$4),NETWORKDAYS.INTL($J28,$K28,1,(Holidays!$A$1:$A$248)),0)+IF(AND($J28&gt;BR$4,$J28&lt;=BS$4,$K28&gt;BS$4),NETWORKDAYS.INTL($J28,(BS$4),1,(Holidays!$A$1:$A$248)),0)+IF(AND($J28&lt;BR$4,$K28&lt;BS$4,$K28&gt;BR$4),NETWORKDAYS.INTL(BR$4+1,$K28,1,(Holidays!$A$1:$A$248)),0)+IF(AND($J28&lt;=BR$4,$K28&gt;=BS$4,$K28&gt;BR$4),NETWORKDAYS.INTL(BR$4+1,(BS$4),1,(Holidays!$A$1:$A$248)),0))*$M28,"")</f>
        <v>0</v>
      </c>
      <c r="BT28" s="190">
        <f ca="1">IFERROR((IF(AND($J28&gt;BS$4,$J28&lt;=BT$4,$K28&lt;=BT$4),NETWORKDAYS.INTL($J28,$K28,1,(Holidays!$A$1:$A$248)),0)+IF(AND($J28&gt;BS$4,$J28&lt;=BT$4,$K28&gt;BT$4),NETWORKDAYS.INTL($J28,(BT$4),1,(Holidays!$A$1:$A$248)),0)+IF(AND($J28&lt;BS$4,$K28&lt;BT$4,$K28&gt;BS$4),NETWORKDAYS.INTL(BS$4+1,$K28,1,(Holidays!$A$1:$A$248)),0)+IF(AND($J28&lt;=BS$4,$K28&gt;=BT$4,$K28&gt;BS$4),NETWORKDAYS.INTL(BS$4+1,(BT$4),1,(Holidays!$A$1:$A$248)),0))*$M28,"")</f>
        <v>0</v>
      </c>
      <c r="BU28" s="192">
        <f ca="1">IFERROR((IF(AND($J28&gt;BT$4,$J28&lt;=BU$4,$K28&lt;=BU$4),NETWORKDAYS.INTL($J28,$K28,1,(Holidays!$A$1:$A$248)),0)+IF(AND($J28&gt;BT$4,$J28&lt;=BU$4,$K28&gt;BU$4),NETWORKDAYS.INTL($J28,(BU$4),1,(Holidays!$A$1:$A$248)),0)+IF(AND($J28&lt;BT$4,$K28&lt;BU$4,$K28&gt;BT$4),NETWORKDAYS.INTL(BT$4+1,$K28,1,(Holidays!$A$1:$A$248)),0)+IF(AND($J28&lt;=BT$4,$K28&gt;=BU$4,$K28&gt;BT$4),NETWORKDAYS.INTL(BT$4+1,(BU$4),1,(Holidays!$A$1:$A$248)),0))*$M28,"")</f>
        <v>0</v>
      </c>
      <c r="BV28" s="321">
        <f ca="1">IFERROR((IF(AND($J28&gt;BU$4,$J28&lt;=BV$4,$K28&lt;=BV$4),NETWORKDAYS.INTL($J28,$K28,1,(Holidays!$A$1:$A$248)),0)+IF(AND($J28&gt;BU$4,$J28&lt;=BV$4,$K28&gt;BV$4),NETWORKDAYS.INTL($J28,(BV$4),1,(Holidays!$A$1:$A$248)),0)+IF(AND($J28&lt;BU$4,$K28&lt;BV$4,$K28&gt;BU$4),NETWORKDAYS.INTL(BU$4+1,$K28,1,(Holidays!$A$1:$A$248)),0)+IF(AND($J28&lt;=BU$4,$K28&gt;=BV$4,$K28&gt;BU$4),NETWORKDAYS.INTL(BU$4+1,(BV$4),1,(Holidays!$A$1:$A$248)),0))*$M28,"")</f>
        <v>0</v>
      </c>
      <c r="BW28" s="190">
        <f ca="1">IFERROR((IF(AND($J28&gt;BV$4,$J28&lt;=BW$4,$K28&lt;=BW$4),NETWORKDAYS.INTL($J28,$K28,1,(Holidays!$A$1:$A$248)),0)+IF(AND($J28&gt;BV$4,$J28&lt;=BW$4,$K28&gt;BW$4),NETWORKDAYS.INTL($J28,(BW$4),1,(Holidays!$A$1:$A$248)),0)+IF(AND($J28&lt;BV$4,$K28&lt;BW$4,$K28&gt;BV$4),NETWORKDAYS.INTL(BV$4+1,$K28,1,(Holidays!$A$1:$A$248)),0)+IF(AND($J28&lt;=BV$4,$K28&gt;=BW$4,$K28&gt;BV$4),NETWORKDAYS.INTL(BV$4+1,(BW$4),1,(Holidays!$A$1:$A$248)),0))*$M28,"")</f>
        <v>0</v>
      </c>
      <c r="BX28" s="192">
        <f ca="1">IFERROR((IF(AND($J28&gt;BW$4,$J28&lt;=BX$4,$K28&lt;=BX$4),NETWORKDAYS.INTL($J28,$K28,1,(Holidays!$A$1:$A$248)),0)+IF(AND($J28&gt;BW$4,$J28&lt;=BX$4,$K28&gt;BX$4),NETWORKDAYS.INTL($J28,(BX$4),1,(Holidays!$A$1:$A$248)),0)+IF(AND($J28&lt;BW$4,$K28&lt;BX$4,$K28&gt;BW$4),NETWORKDAYS.INTL(BW$4+1,$K28,1,(Holidays!$A$1:$A$248)),0)+IF(AND($J28&lt;=BW$4,$K28&gt;=BX$4,$K28&gt;BW$4),NETWORKDAYS.INTL(BW$4+1,(BX$4),1,(Holidays!$A$1:$A$248)),0))*$M28,"")</f>
        <v>0</v>
      </c>
      <c r="BY28" s="321">
        <f ca="1">IFERROR((IF(AND($J28&gt;BX$4,$J28&lt;=BY$4,$K28&lt;=BY$4),NETWORKDAYS.INTL($J28,$K28,1,(Holidays!$A$1:$A$248)),0)+IF(AND($J28&gt;BX$4,$J28&lt;=BY$4,$K28&gt;BY$4),NETWORKDAYS.INTL($J28,(BY$4),1,(Holidays!$A$1:$A$248)),0)+IF(AND($J28&lt;BX$4,$K28&lt;BY$4,$K28&gt;BX$4),NETWORKDAYS.INTL(BX$4+1,$K28,1,(Holidays!$A$1:$A$248)),0)+IF(AND($J28&lt;=BX$4,$K28&gt;=BY$4,$K28&gt;BX$4),NETWORKDAYS.INTL(BX$4+1,(BY$4),1,(Holidays!$A$1:$A$248)),0))*$M28,"")</f>
        <v>0</v>
      </c>
      <c r="BZ28" s="190">
        <f ca="1">IFERROR((IF(AND($J28&gt;BY$4,$J28&lt;=BZ$4,$K28&lt;=BZ$4),NETWORKDAYS.INTL($J28,$K28,1,(Holidays!$A$1:$A$248)),0)+IF(AND($J28&gt;BY$4,$J28&lt;=BZ$4,$K28&gt;BZ$4),NETWORKDAYS.INTL($J28,(BZ$4),1,(Holidays!$A$1:$A$248)),0)+IF(AND($J28&lt;BY$4,$K28&lt;BZ$4,$K28&gt;BY$4),NETWORKDAYS.INTL(BY$4+1,$K28,1,(Holidays!$A$1:$A$248)),0)+IF(AND($J28&lt;=BY$4,$K28&gt;=BZ$4,$K28&gt;BY$4),NETWORKDAYS.INTL(BY$4+1,(BZ$4),1,(Holidays!$A$1:$A$248)),0))*$M28,"")</f>
        <v>0</v>
      </c>
      <c r="CA28" s="192">
        <f ca="1">IFERROR((IF(AND($J28&gt;BZ$4,$J28&lt;=CA$4,$K28&lt;=CA$4),NETWORKDAYS.INTL($J28,$K28,1,(Holidays!$A$1:$A$248)),0)+IF(AND($J28&gt;BZ$4,$J28&lt;=CA$4,$K28&gt;CA$4),NETWORKDAYS.INTL($J28,(CA$4),1,(Holidays!$A$1:$A$248)),0)+IF(AND($J28&lt;BZ$4,$K28&lt;CA$4,$K28&gt;BZ$4),NETWORKDAYS.INTL(BZ$4+1,$K28,1,(Holidays!$A$1:$A$248)),0)+IF(AND($J28&lt;=BZ$4,$K28&gt;=CA$4,$K28&gt;BZ$4),NETWORKDAYS.INTL(BZ$4+1,(CA$4),1,(Holidays!$A$1:$A$248)),0))*$M28,"")</f>
        <v>0</v>
      </c>
      <c r="CB28" s="321">
        <f ca="1">IFERROR((IF(AND($J28&gt;CA$4,$J28&lt;=CB$4,$K28&lt;=CB$4),NETWORKDAYS.INTL($J28,$K28,1,(Holidays!$A$1:$A$248)),0)+IF(AND($J28&gt;CA$4,$J28&lt;=CB$4,$K28&gt;CB$4),NETWORKDAYS.INTL($J28,(CB$4),1,(Holidays!$A$1:$A$248)),0)+IF(AND($J28&lt;CA$4,$K28&lt;CB$4,$K28&gt;CA$4),NETWORKDAYS.INTL(CA$4+1,$K28,1,(Holidays!$A$1:$A$248)),0)+IF(AND($J28&lt;=CA$4,$K28&gt;=CB$4,$K28&gt;CA$4),NETWORKDAYS.INTL(CA$4+1,(CB$4),1,(Holidays!$A$1:$A$248)),0))*$M28,"")</f>
        <v>0</v>
      </c>
      <c r="CC28" s="190">
        <f ca="1">IFERROR((IF(AND($J28&gt;CB$4,$J28&lt;=CC$4,$K28&lt;=CC$4),NETWORKDAYS.INTL($J28,$K28,1,(Holidays!$A$1:$A$248)),0)+IF(AND($J28&gt;CB$4,$J28&lt;=CC$4,$K28&gt;CC$4),NETWORKDAYS.INTL($J28,(CC$4),1,(Holidays!$A$1:$A$248)),0)+IF(AND($J28&lt;CB$4,$K28&lt;CC$4,$K28&gt;CB$4),NETWORKDAYS.INTL(CB$4+1,$K28,1,(Holidays!$A$1:$A$248)),0)+IF(AND($J28&lt;=CB$4,$K28&gt;=CC$4,$K28&gt;CB$4),NETWORKDAYS.INTL(CB$4+1,(CC$4),1,(Holidays!$A$1:$A$248)),0))*$M28,"")</f>
        <v>0</v>
      </c>
      <c r="CD28" s="192">
        <f ca="1">IFERROR((IF(AND($J28&gt;CC$4,$J28&lt;=CD$4,$K28&lt;=CD$4),NETWORKDAYS.INTL($J28,$K28,1,(Holidays!$A$1:$A$248)),0)+IF(AND($J28&gt;CC$4,$J28&lt;=CD$4,$K28&gt;CD$4),NETWORKDAYS.INTL($J28,(CD$4),1,(Holidays!$A$1:$A$248)),0)+IF(AND($J28&lt;CC$4,$K28&lt;CD$4,$K28&gt;CC$4),NETWORKDAYS.INTL(CC$4+1,$K28,1,(Holidays!$A$1:$A$248)),0)+IF(AND($J28&lt;=CC$4,$K28&gt;=CD$4,$K28&gt;CC$4),NETWORKDAYS.INTL(CC$4+1,(CD$4),1,(Holidays!$A$1:$A$248)),0))*$M28,"")</f>
        <v>0</v>
      </c>
      <c r="CE28" s="321">
        <f ca="1">IFERROR((IF(AND($J28&gt;CD$4,$J28&lt;=CE$4,$K28&lt;=CE$4),NETWORKDAYS.INTL($J28,$K28,1,(Holidays!$A$1:$A$248)),0)+IF(AND($J28&gt;CD$4,$J28&lt;=CE$4,$K28&gt;CE$4),NETWORKDAYS.INTL($J28,(CE$4),1,(Holidays!$A$1:$A$248)),0)+IF(AND($J28&lt;CD$4,$K28&lt;CE$4,$K28&gt;CD$4),NETWORKDAYS.INTL(CD$4+1,$K28,1,(Holidays!$A$1:$A$248)),0)+IF(AND($J28&lt;=CD$4,$K28&gt;=CE$4,$K28&gt;CD$4),NETWORKDAYS.INTL(CD$4+1,(CE$4),1,(Holidays!$A$1:$A$248)),0))*$M28,"")</f>
        <v>0</v>
      </c>
      <c r="CF28" s="190">
        <f ca="1">IFERROR((IF(AND($J28&gt;CE$4,$J28&lt;=CF$4,$K28&lt;=CF$4),NETWORKDAYS.INTL($J28,$K28,1,(Holidays!$A$1:$A$248)),0)+IF(AND($J28&gt;CE$4,$J28&lt;=CF$4,$K28&gt;CF$4),NETWORKDAYS.INTL($J28,(CF$4),1,(Holidays!$A$1:$A$248)),0)+IF(AND($J28&lt;CE$4,$K28&lt;CF$4,$K28&gt;CE$4),NETWORKDAYS.INTL(CE$4+1,$K28,1,(Holidays!$A$1:$A$248)),0)+IF(AND($J28&lt;=CE$4,$K28&gt;=CF$4,$K28&gt;CE$4),NETWORKDAYS.INTL(CE$4+1,(CF$4),1,(Holidays!$A$1:$A$248)),0))*$M28,"")</f>
        <v>0</v>
      </c>
      <c r="CG28" s="192">
        <f ca="1">IFERROR((IF(AND($J28&gt;CF$4,$J28&lt;=CG$4,$K28&lt;=CG$4),NETWORKDAYS.INTL($J28,$K28,1,(Holidays!$A$1:$A$248)),0)+IF(AND($J28&gt;CF$4,$J28&lt;=CG$4,$K28&gt;CG$4),NETWORKDAYS.INTL($J28,(CG$4),1,(Holidays!$A$1:$A$248)),0)+IF(AND($J28&lt;CF$4,$K28&lt;CG$4,$K28&gt;CF$4),NETWORKDAYS.INTL(CF$4+1,$K28,1,(Holidays!$A$1:$A$248)),0)+IF(AND($J28&lt;=CF$4,$K28&gt;=CG$4,$K28&gt;CF$4),NETWORKDAYS.INTL(CF$4+1,(CG$4),1,(Holidays!$A$1:$A$248)),0))*$M28,"")</f>
        <v>0</v>
      </c>
      <c r="CH28" s="321">
        <f ca="1">IFERROR((IF(AND($J28&gt;CG$4,$J28&lt;=CH$4,$K28&lt;=CH$4),NETWORKDAYS.INTL($J28,$K28,1,(Holidays!$A$1:$A$248)),0)+IF(AND($J28&gt;CG$4,$J28&lt;=CH$4,$K28&gt;CH$4),NETWORKDAYS.INTL($J28,(CH$4),1,(Holidays!$A$1:$A$248)),0)+IF(AND($J28&lt;CG$4,$K28&lt;CH$4,$K28&gt;CG$4),NETWORKDAYS.INTL(CG$4+1,$K28,1,(Holidays!$A$1:$A$248)),0)+IF(AND($J28&lt;=CG$4,$K28&gt;=CH$4,$K28&gt;CG$4),NETWORKDAYS.INTL(CG$4+1,(CH$4),1,(Holidays!$A$1:$A$248)),0))*$M28,"")</f>
        <v>0</v>
      </c>
      <c r="CI28" s="190">
        <f ca="1">IFERROR((IF(AND($J28&gt;CH$4,$J28&lt;=CI$4,$K28&lt;=CI$4),NETWORKDAYS.INTL($J28,$K28,1,(Holidays!$A$1:$A$248)),0)+IF(AND($J28&gt;CH$4,$J28&lt;=CI$4,$K28&gt;CI$4),NETWORKDAYS.INTL($J28,(CI$4),1,(Holidays!$A$1:$A$248)),0)+IF(AND($J28&lt;CH$4,$K28&lt;CI$4,$K28&gt;CH$4),NETWORKDAYS.INTL(CH$4+1,$K28,1,(Holidays!$A$1:$A$248)),0)+IF(AND($J28&lt;=CH$4,$K28&gt;=CI$4,$K28&gt;CH$4),NETWORKDAYS.INTL(CH$4+1,(CI$4),1,(Holidays!$A$1:$A$248)),0))*$M28,"")</f>
        <v>0</v>
      </c>
      <c r="CJ28" s="192">
        <f ca="1">IFERROR((IF(AND($J28&gt;CI$4,$J28&lt;=CJ$4,$K28&lt;=CJ$4),NETWORKDAYS.INTL($J28,$K28,1,(Holidays!$A$1:$A$248)),0)+IF(AND($J28&gt;CI$4,$J28&lt;=CJ$4,$K28&gt;CJ$4),NETWORKDAYS.INTL($J28,(CJ$4),1,(Holidays!$A$1:$A$248)),0)+IF(AND($J28&lt;CI$4,$K28&lt;CJ$4,$K28&gt;CI$4),NETWORKDAYS.INTL(CI$4+1,$K28,1,(Holidays!$A$1:$A$248)),0)+IF(AND($J28&lt;=CI$4,$K28&gt;=CJ$4,$K28&gt;CI$4),NETWORKDAYS.INTL(CI$4+1,(CJ$4),1,(Holidays!$A$1:$A$248)),0))*$M28,"")</f>
        <v>0</v>
      </c>
      <c r="CK28" s="321">
        <f ca="1">IFERROR((IF(AND($J28&gt;CJ$4,$J28&lt;=CK$4,$K28&lt;=CK$4),NETWORKDAYS.INTL($J28,$K28,1,(Holidays!$A$1:$A$248)),0)+IF(AND($J28&gt;CJ$4,$J28&lt;=CK$4,$K28&gt;CK$4),NETWORKDAYS.INTL($J28,(CK$4),1,(Holidays!$A$1:$A$248)),0)+IF(AND($J28&lt;CJ$4,$K28&lt;CK$4,$K28&gt;CJ$4),NETWORKDAYS.INTL(CJ$4+1,$K28,1,(Holidays!$A$1:$A$248)),0)+IF(AND($J28&lt;=CJ$4,$K28&gt;=CK$4,$K28&gt;CJ$4),NETWORKDAYS.INTL(CJ$4+1,(CK$4),1,(Holidays!$A$1:$A$248)),0))*$M28,"")</f>
        <v>0</v>
      </c>
      <c r="CL28" s="190">
        <f ca="1">IFERROR((IF(AND($J28&gt;CK$4,$J28&lt;=CL$4,$K28&lt;=CL$4),NETWORKDAYS.INTL($J28,$K28,1,(Holidays!$A$1:$A$248)),0)+IF(AND($J28&gt;CK$4,$J28&lt;=CL$4,$K28&gt;CL$4),NETWORKDAYS.INTL($J28,(CL$4),1,(Holidays!$A$1:$A$248)),0)+IF(AND($J28&lt;CK$4,$K28&lt;CL$4,$K28&gt;CK$4),NETWORKDAYS.INTL(CK$4+1,$K28,1,(Holidays!$A$1:$A$248)),0)+IF(AND($J28&lt;=CK$4,$K28&gt;=CL$4,$K28&gt;CK$4),NETWORKDAYS.INTL(CK$4+1,(CL$4),1,(Holidays!$A$1:$A$248)),0))*$M28,"")</f>
        <v>0</v>
      </c>
      <c r="CM28" s="192">
        <f ca="1">IFERROR((IF(AND($J28&gt;CL$4,$J28&lt;=CM$4,$K28&lt;=CM$4),NETWORKDAYS.INTL($J28,$K28,1,(Holidays!$A$1:$A$248)),0)+IF(AND($J28&gt;CL$4,$J28&lt;=CM$4,$K28&gt;CM$4),NETWORKDAYS.INTL($J28,(CM$4),1,(Holidays!$A$1:$A$248)),0)+IF(AND($J28&lt;CL$4,$K28&lt;CM$4,$K28&gt;CL$4),NETWORKDAYS.INTL(CL$4+1,$K28,1,(Holidays!$A$1:$A$248)),0)+IF(AND($J28&lt;=CL$4,$K28&gt;=CM$4,$K28&gt;CL$4),NETWORKDAYS.INTL(CL$4+1,(CM$4),1,(Holidays!$A$1:$A$248)),0))*$M28,"")</f>
        <v>0</v>
      </c>
      <c r="CN28" s="321">
        <f ca="1">IFERROR((IF(AND($J28&gt;CM$4,$J28&lt;=CN$4,$K28&lt;=CN$4),NETWORKDAYS.INTL($J28,$K28,1,(Holidays!$A$1:$A$248)),0)+IF(AND($J28&gt;CM$4,$J28&lt;=CN$4,$K28&gt;CN$4),NETWORKDAYS.INTL($J28,(CN$4),1,(Holidays!$A$1:$A$248)),0)+IF(AND($J28&lt;CM$4,$K28&lt;CN$4,$K28&gt;CM$4),NETWORKDAYS.INTL(CM$4+1,$K28,1,(Holidays!$A$1:$A$248)),0)+IF(AND($J28&lt;=CM$4,$K28&gt;=CN$4,$K28&gt;CM$4),NETWORKDAYS.INTL(CM$4+1,(CN$4),1,(Holidays!$A$1:$A$248)),0))*$M28,"")</f>
        <v>0</v>
      </c>
      <c r="CO28" s="190">
        <f ca="1">IFERROR((IF(AND($J28&gt;CN$4,$J28&lt;=CO$4,$K28&lt;=CO$4),NETWORKDAYS.INTL($J28,$K28,1,(Holidays!$A$1:$A$248)),0)+IF(AND($J28&gt;CN$4,$J28&lt;=CO$4,$K28&gt;CO$4),NETWORKDAYS.INTL($J28,(CO$4),1,(Holidays!$A$1:$A$248)),0)+IF(AND($J28&lt;CN$4,$K28&lt;CO$4,$K28&gt;CN$4),NETWORKDAYS.INTL(CN$4+1,$K28,1,(Holidays!$A$1:$A$248)),0)+IF(AND($J28&lt;=CN$4,$K28&gt;=CO$4,$K28&gt;CN$4),NETWORKDAYS.INTL(CN$4+1,(CO$4),1,(Holidays!$A$1:$A$248)),0))*$M28,"")</f>
        <v>0</v>
      </c>
      <c r="CP28" s="192">
        <f ca="1">IFERROR((IF(AND($J28&gt;CO$4,$J28&lt;=CP$4,$K28&lt;=CP$4),NETWORKDAYS.INTL($J28,$K28,1,(Holidays!$A$1:$A$248)),0)+IF(AND($J28&gt;CO$4,$J28&lt;=CP$4,$K28&gt;CP$4),NETWORKDAYS.INTL($J28,(CP$4),1,(Holidays!$A$1:$A$248)),0)+IF(AND($J28&lt;CO$4,$K28&lt;CP$4,$K28&gt;CO$4),NETWORKDAYS.INTL(CO$4+1,$K28,1,(Holidays!$A$1:$A$248)),0)+IF(AND($J28&lt;=CO$4,$K28&gt;=CP$4,$K28&gt;CO$4),NETWORKDAYS.INTL(CO$4+1,(CP$4),1,(Holidays!$A$1:$A$248)),0))*$M28,"")</f>
        <v>0</v>
      </c>
      <c r="CQ28" s="321">
        <f ca="1">IFERROR((IF(AND($J28&gt;CP$4,$J28&lt;=CQ$4,$K28&lt;=CQ$4),NETWORKDAYS.INTL($J28,$K28,1,(Holidays!$A$1:$A$248)),0)+IF(AND($J28&gt;CP$4,$J28&lt;=CQ$4,$K28&gt;CQ$4),NETWORKDAYS.INTL($J28,(CQ$4),1,(Holidays!$A$1:$A$248)),0)+IF(AND($J28&lt;CP$4,$K28&lt;CQ$4,$K28&gt;CP$4),NETWORKDAYS.INTL(CP$4+1,$K28,1,(Holidays!$A$1:$A$248)),0)+IF(AND($J28&lt;=CP$4,$K28&gt;=CQ$4,$K28&gt;CP$4),NETWORKDAYS.INTL(CP$4+1,(CQ$4),1,(Holidays!$A$1:$A$248)),0))*$M28,"")</f>
        <v>0</v>
      </c>
      <c r="CR28" s="190">
        <f ca="1">IFERROR((IF(AND($J28&gt;CQ$4,$J28&lt;=CR$4,$K28&lt;=CR$4),NETWORKDAYS.INTL($J28,$K28,1,(Holidays!$A$1:$A$248)),0)+IF(AND($J28&gt;CQ$4,$J28&lt;=CR$4,$K28&gt;CR$4),NETWORKDAYS.INTL($J28,(CR$4),1,(Holidays!$A$1:$A$248)),0)+IF(AND($J28&lt;CQ$4,$K28&lt;CR$4,$K28&gt;CQ$4),NETWORKDAYS.INTL(CQ$4+1,$K28,1,(Holidays!$A$1:$A$248)),0)+IF(AND($J28&lt;=CQ$4,$K28&gt;=CR$4,$K28&gt;CQ$4),NETWORKDAYS.INTL(CQ$4+1,(CR$4),1,(Holidays!$A$1:$A$248)),0))*$M28,"")</f>
        <v>0</v>
      </c>
      <c r="CS28" s="192">
        <f ca="1">IFERROR((IF(AND($J28&gt;CR$4,$J28&lt;=CS$4,$K28&lt;=CS$4),NETWORKDAYS.INTL($J28,$K28,1,(Holidays!$A$1:$A$248)),0)+IF(AND($J28&gt;CR$4,$J28&lt;=CS$4,$K28&gt;CS$4),NETWORKDAYS.INTL($J28,(CS$4),1,(Holidays!$A$1:$A$248)),0)+IF(AND($J28&lt;CR$4,$K28&lt;CS$4,$K28&gt;CR$4),NETWORKDAYS.INTL(CR$4+1,$K28,1,(Holidays!$A$1:$A$248)),0)+IF(AND($J28&lt;=CR$4,$K28&gt;=CS$4,$K28&gt;CR$4),NETWORKDAYS.INTL(CR$4+1,(CS$4),1,(Holidays!$A$1:$A$248)),0))*$M28,"")</f>
        <v>0</v>
      </c>
      <c r="CT28" s="321">
        <f ca="1">IFERROR((IF(AND($J28&gt;CS$4,$J28&lt;=CT$4,$K28&lt;=CT$4),NETWORKDAYS.INTL($J28,$K28,1,(Holidays!$A$1:$A$248)),0)+IF(AND($J28&gt;CS$4,$J28&lt;=CT$4,$K28&gt;CT$4),NETWORKDAYS.INTL($J28,(CT$4),1,(Holidays!$A$1:$A$248)),0)+IF(AND($J28&lt;CS$4,$K28&lt;CT$4,$K28&gt;CS$4),NETWORKDAYS.INTL(CS$4+1,$K28,1,(Holidays!$A$1:$A$248)),0)+IF(AND($J28&lt;=CS$4,$K28&gt;=CT$4,$K28&gt;CS$4),NETWORKDAYS.INTL(CS$4+1,(CT$4),1,(Holidays!$A$1:$A$248)),0))*$M28,"")</f>
        <v>0</v>
      </c>
      <c r="CU28" s="190">
        <f ca="1">IFERROR((IF(AND($J28&gt;CT$4,$J28&lt;=CU$4,$K28&lt;=CU$4),NETWORKDAYS.INTL($J28,$K28,1,(Holidays!$A$1:$A$248)),0)+IF(AND($J28&gt;CT$4,$J28&lt;=CU$4,$K28&gt;CU$4),NETWORKDAYS.INTL($J28,(CU$4),1,(Holidays!$A$1:$A$248)),0)+IF(AND($J28&lt;CT$4,$K28&lt;CU$4,$K28&gt;CT$4),NETWORKDAYS.INTL(CT$4+1,$K28,1,(Holidays!$A$1:$A$248)),0)+IF(AND($J28&lt;=CT$4,$K28&gt;=CU$4,$K28&gt;CT$4),NETWORKDAYS.INTL(CT$4+1,(CU$4),1,(Holidays!$A$1:$A$248)),0))*$M28,"")</f>
        <v>0</v>
      </c>
      <c r="CV28" s="192">
        <f ca="1">IFERROR((IF(AND($J28&gt;CU$4,$J28&lt;=CV$4,$K28&lt;=CV$4),NETWORKDAYS.INTL($J28,$K28,1,(Holidays!$A$1:$A$248)),0)+IF(AND($J28&gt;CU$4,$J28&lt;=CV$4,$K28&gt;CV$4),NETWORKDAYS.INTL($J28,(CV$4),1,(Holidays!$A$1:$A$248)),0)+IF(AND($J28&lt;CU$4,$K28&lt;CV$4,$K28&gt;CU$4),NETWORKDAYS.INTL(CU$4+1,$K28,1,(Holidays!$A$1:$A$248)),0)+IF(AND($J28&lt;=CU$4,$K28&gt;=CV$4,$K28&gt;CU$4),NETWORKDAYS.INTL(CU$4+1,(CV$4),1,(Holidays!$A$1:$A$248)),0))*$M28,"")</f>
        <v>0</v>
      </c>
      <c r="CW28" s="321">
        <f ca="1">IFERROR((IF(AND($J28&gt;CV$4,$J28&lt;=CW$4,$K28&lt;=CW$4),NETWORKDAYS.INTL($J28,$K28,1,(Holidays!$A$1:$A$248)),0)+IF(AND($J28&gt;CV$4,$J28&lt;=CW$4,$K28&gt;CW$4),NETWORKDAYS.INTL($J28,(CW$4),1,(Holidays!$A$1:$A$248)),0)+IF(AND($J28&lt;CV$4,$K28&lt;CW$4,$K28&gt;CV$4),NETWORKDAYS.INTL(CV$4+1,$K28,1,(Holidays!$A$1:$A$248)),0)+IF(AND($J28&lt;=CV$4,$K28&gt;=CW$4,$K28&gt;CV$4),NETWORKDAYS.INTL(CV$4+1,(CW$4),1,(Holidays!$A$1:$A$248)),0))*$M28,"")</f>
        <v>0</v>
      </c>
      <c r="CX28" s="324">
        <f ca="1">IFERROR((IF(AND($J28&gt;CW$4,$J28&lt;=CX$4,$K28&lt;=CX$4),NETWORKDAYS.INTL($J28,$K28,1,(Holidays!$A$1:$A$248)),0)+IF(AND($J28&gt;CW$4,$J28&lt;=CX$4,$K28&gt;CX$4),NETWORKDAYS.INTL($J28,(CX$4),1,(Holidays!$A$1:$A$248)),0)+IF(AND($J28&lt;CW$4,$K28&lt;CX$4,$K28&gt;CW$4),NETWORKDAYS.INTL(CW$4+1,$K28,1,(Holidays!$A$1:$A$248)),0)+IF(AND($J28&lt;=CW$4,$K28&gt;=CX$4,$K28&gt;CW$4),NETWORKDAYS.INTL(CW$4+1,(CX$4),1,(Holidays!$A$1:$A$248)),0))*$M28,"")</f>
        <v>0</v>
      </c>
    </row>
    <row r="29" spans="2:102" ht="15" customHeight="1" outlineLevel="1">
      <c r="B29" s="59" t="str">
        <f t="array" ref="B29">IFERROR(INDEX('A-2_MH Distribution'!$B$1:$B$15014,SMALL(IF('A-2_MH Distribution'!$L$8:$L$63&lt;&gt;0,ROW('A-2_MH Distribution'!$B$8:$B$63)),ROW(A23)),1),"")</f>
        <v>A.23</v>
      </c>
      <c r="C29" s="458" t="str">
        <f ca="1">IFERROR(VLOOKUP(B29,OFFSET('A-1_MH Estimation'!$B$7,0,0,MATCH("Subtotal LOE",'A-1_MH Estimation'!B:B,0)-7,2),2,0),"")</f>
        <v>Head to head component Checking</v>
      </c>
      <c r="D29" s="466">
        <f ca="1">IFERROR(VLOOKUP(B29,OFFSET('A-1_MH Estimation'!$B$7,0,0,MATCH("Subtotal LOE",'A-1_MH Estimation'!B:B,0)-7,4),4,0),"")</f>
        <v>1</v>
      </c>
      <c r="E29" s="466" t="str">
        <f ca="1">IFERROR(VLOOKUP(B29,OFFSET('A-1_MH Estimation'!$B$7,0,0,MATCH("Subtotal LOE",'A-1_MH Estimation'!B:B,0)-7,3),3,0),"")</f>
        <v>template</v>
      </c>
      <c r="F29" s="462">
        <f>IFERROR(VLOOKUP($B29,'A-2_MH Distribution'!$B$6:$O$16314,3,0)*VLOOKUP($B29,'A-2_MH Distribution'!$B$6:$O$16314,VLOOKUP(G29,SoftwareList,6,0),0)*IFERROR((--(VLOOKUP($B29,'A-2_MH Distribution'!$B$6:$O$16314,VLOOKUP(G29,SoftwareList,8,0),0)=0)+VLOOKUP($B29,'A-2_MH Distribution'!$B$6:$O$16314,VLOOKUP(G29,SoftwareList,8,0),0)),1),0)</f>
        <v>17</v>
      </c>
      <c r="G29" s="403" t="str">
        <f t="shared" si="57"/>
        <v>PDMS/E3D</v>
      </c>
      <c r="H29" s="454"/>
      <c r="I29" s="455"/>
      <c r="J29" s="351">
        <f ca="1">IFERROR(INDEX(Activities,MATCH($B29,'A-2_MH Distribution'!B:B,0),MATCH("Start Date",'A-2_MH Distribution'!$A$4:S$4,0))+H29,0)</f>
        <v>44508</v>
      </c>
      <c r="K29" s="352">
        <f ca="1">IFERROR(INDEX(Activities,MATCH($B29,'A-2_MH Distribution'!B:B,0),MATCH("Finish Date",'A-2_MH Distribution'!$A$4:S$4,0))+I29,0)</f>
        <v>44514</v>
      </c>
      <c r="L29" s="170">
        <f ca="1">NETWORKDAYS.INTL(J29,K29,1,Holidays!$A$1:$A$248)</f>
        <v>5</v>
      </c>
      <c r="M29" s="62">
        <f t="shared" ca="1" si="56"/>
        <v>3.4</v>
      </c>
      <c r="O29" s="253">
        <f ca="1">SUM($P29:CX29)</f>
        <v>17</v>
      </c>
      <c r="P29" s="320"/>
      <c r="Q29" s="321">
        <f ca="1">IFERROR((IF(AND($J29&gt;P$4,$J29&lt;=Q$4,$K29&lt;=Q$4),NETWORKDAYS.INTL($J29,$K29,1,(Holidays!$A$1:$A$248)),0)+IF(AND($J29&gt;P$4,$J29&lt;=Q$4,$K29&gt;Q$4),NETWORKDAYS.INTL($J29,(Q$4),1,(Holidays!$A$1:$A$248)),0)+IF(AND($J29&lt;P$4,$K29&lt;Q$4,$K29&gt;P$4),NETWORKDAYS.INTL(P$4+1,$K29,1,(Holidays!$A$1:$A$248)),0)+IF(AND($J29&lt;=P$4,$K29&gt;=Q$4,$K29&gt;P$4),NETWORKDAYS.INTL(P$4+1,(Q$4),1,(Holidays!$A$1:$A$248)),0))*$M29,"")</f>
        <v>0</v>
      </c>
      <c r="R29" s="190">
        <f ca="1">IFERROR((IF(AND($J29&gt;Q$4,$J29&lt;=R$4,$K29&lt;=R$4),NETWORKDAYS.INTL($J29,$K29,1,(Holidays!$A$1:$A$248)),0)+IF(AND($J29&gt;Q$4,$J29&lt;=R$4,$K29&gt;R$4),NETWORKDAYS.INTL($J29,(R$4),1,(Holidays!$A$1:$A$248)),0)+IF(AND($J29&lt;Q$4,$K29&lt;R$4,$K29&gt;Q$4),NETWORKDAYS.INTL(Q$4+1,$K29,1,(Holidays!$A$1:$A$248)),0)+IF(AND($J29&lt;=Q$4,$K29&gt;=R$4,$K29&gt;Q$4),NETWORKDAYS.INTL(Q$4+1,(R$4),1,(Holidays!$A$1:$A$248)),0))*$M29,"")</f>
        <v>0</v>
      </c>
      <c r="S29" s="192">
        <f ca="1">IFERROR((IF(AND($J29&gt;R$4,$J29&lt;=S$4,$K29&lt;=S$4),NETWORKDAYS.INTL($J29,$K29,1,(Holidays!$A$1:$A$248)),0)+IF(AND($J29&gt;R$4,$J29&lt;=S$4,$K29&gt;S$4),NETWORKDAYS.INTL($J29,(S$4),1,(Holidays!$A$1:$A$248)),0)+IF(AND($J29&lt;R$4,$K29&lt;S$4,$K29&gt;R$4),NETWORKDAYS.INTL(R$4+1,$K29,1,(Holidays!$A$1:$A$248)),0)+IF(AND($J29&lt;=R$4,$K29&gt;=S$4,$K29&gt;R$4),NETWORKDAYS.INTL(R$4+1,(S$4),1,(Holidays!$A$1:$A$248)),0))*$M29,"")</f>
        <v>0</v>
      </c>
      <c r="T29" s="321">
        <f ca="1">IFERROR((IF(AND($J29&gt;S$4,$J29&lt;=T$4,$K29&lt;=T$4),NETWORKDAYS.INTL($J29,$K29,1,(Holidays!$A$1:$A$248)),0)+IF(AND($J29&gt;S$4,$J29&lt;=T$4,$K29&gt;T$4),NETWORKDAYS.INTL($J29,(T$4),1,(Holidays!$A$1:$A$248)),0)+IF(AND($J29&lt;S$4,$K29&lt;T$4,$K29&gt;S$4),NETWORKDAYS.INTL(S$4+1,$K29,1,(Holidays!$A$1:$A$248)),0)+IF(AND($J29&lt;=S$4,$K29&gt;=T$4,$K29&gt;S$4),NETWORKDAYS.INTL(S$4+1,(T$4),1,(Holidays!$A$1:$A$248)),0))*$M29,"")</f>
        <v>0</v>
      </c>
      <c r="U29" s="190">
        <f ca="1">IFERROR((IF(AND($J29&gt;T$4,$J29&lt;=U$4,$K29&lt;=U$4),NETWORKDAYS.INTL($J29,$K29,1,(Holidays!$A$1:$A$248)),0)+IF(AND($J29&gt;T$4,$J29&lt;=U$4,$K29&gt;U$4),NETWORKDAYS.INTL($J29,(U$4),1,(Holidays!$A$1:$A$248)),0)+IF(AND($J29&lt;T$4,$K29&lt;U$4,$K29&gt;T$4),NETWORKDAYS.INTL(T$4+1,$K29,1,(Holidays!$A$1:$A$248)),0)+IF(AND($J29&lt;=T$4,$K29&gt;=U$4,$K29&gt;T$4),NETWORKDAYS.INTL(T$4+1,(U$4),1,(Holidays!$A$1:$A$248)),0))*$M29,"")</f>
        <v>0</v>
      </c>
      <c r="V29" s="192">
        <f ca="1">IFERROR((IF(AND($J29&gt;U$4,$J29&lt;=V$4,$K29&lt;=V$4),NETWORKDAYS.INTL($J29,$K29,1,(Holidays!$A$1:$A$248)),0)+IF(AND($J29&gt;U$4,$J29&lt;=V$4,$K29&gt;V$4),NETWORKDAYS.INTL($J29,(V$4),1,(Holidays!$A$1:$A$248)),0)+IF(AND($J29&lt;U$4,$K29&lt;V$4,$K29&gt;U$4),NETWORKDAYS.INTL(U$4+1,$K29,1,(Holidays!$A$1:$A$248)),0)+IF(AND($J29&lt;=U$4,$K29&gt;=V$4,$K29&gt;U$4),NETWORKDAYS.INTL(U$4+1,(V$4),1,(Holidays!$A$1:$A$248)),0))*$M29,"")</f>
        <v>10.199999999999999</v>
      </c>
      <c r="W29" s="321">
        <f ca="1">IFERROR((IF(AND($J29&gt;V$4,$J29&lt;=W$4,$K29&lt;=W$4),NETWORKDAYS.INTL($J29,$K29,1,(Holidays!$A$1:$A$248)),0)+IF(AND($J29&gt;V$4,$J29&lt;=W$4,$K29&gt;W$4),NETWORKDAYS.INTL($J29,(W$4),1,(Holidays!$A$1:$A$248)),0)+IF(AND($J29&lt;V$4,$K29&lt;W$4,$K29&gt;V$4),NETWORKDAYS.INTL(V$4+1,$K29,1,(Holidays!$A$1:$A$248)),0)+IF(AND($J29&lt;=V$4,$K29&gt;=W$4,$K29&gt;V$4),NETWORKDAYS.INTL(V$4+1,(W$4),1,(Holidays!$A$1:$A$248)),0))*$M29,"")</f>
        <v>6.8</v>
      </c>
      <c r="X29" s="190">
        <f ca="1">IFERROR((IF(AND($J29&gt;W$4,$J29&lt;=X$4,$K29&lt;=X$4),NETWORKDAYS.INTL($J29,$K29,1,(Holidays!$A$1:$A$248)),0)+IF(AND($J29&gt;W$4,$J29&lt;=X$4,$K29&gt;X$4),NETWORKDAYS.INTL($J29,(X$4),1,(Holidays!$A$1:$A$248)),0)+IF(AND($J29&lt;W$4,$K29&lt;X$4,$K29&gt;W$4),NETWORKDAYS.INTL(W$4+1,$K29,1,(Holidays!$A$1:$A$248)),0)+IF(AND($J29&lt;=W$4,$K29&gt;=X$4,$K29&gt;W$4),NETWORKDAYS.INTL(W$4+1,(X$4),1,(Holidays!$A$1:$A$248)),0))*$M29,"")</f>
        <v>0</v>
      </c>
      <c r="Y29" s="192">
        <f ca="1">IFERROR((IF(AND($J29&gt;X$4,$J29&lt;=Y$4,$K29&lt;=Y$4),NETWORKDAYS.INTL($J29,$K29,1,(Holidays!$A$1:$A$248)),0)+IF(AND($J29&gt;X$4,$J29&lt;=Y$4,$K29&gt;Y$4),NETWORKDAYS.INTL($J29,(Y$4),1,(Holidays!$A$1:$A$248)),0)+IF(AND($J29&lt;X$4,$K29&lt;Y$4,$K29&gt;X$4),NETWORKDAYS.INTL(X$4+1,$K29,1,(Holidays!$A$1:$A$248)),0)+IF(AND($J29&lt;=X$4,$K29&gt;=Y$4,$K29&gt;X$4),NETWORKDAYS.INTL(X$4+1,(Y$4),1,(Holidays!$A$1:$A$248)),0))*$M29,"")</f>
        <v>0</v>
      </c>
      <c r="Z29" s="321">
        <f ca="1">IFERROR((IF(AND($J29&gt;Y$4,$J29&lt;=Z$4,$K29&lt;=Z$4),NETWORKDAYS.INTL($J29,$K29,1,(Holidays!$A$1:$A$248)),0)+IF(AND($J29&gt;Y$4,$J29&lt;=Z$4,$K29&gt;Z$4),NETWORKDAYS.INTL($J29,(Z$4),1,(Holidays!$A$1:$A$248)),0)+IF(AND($J29&lt;Y$4,$K29&lt;Z$4,$K29&gt;Y$4),NETWORKDAYS.INTL(Y$4+1,$K29,1,(Holidays!$A$1:$A$248)),0)+IF(AND($J29&lt;=Y$4,$K29&gt;=Z$4,$K29&gt;Y$4),NETWORKDAYS.INTL(Y$4+1,(Z$4),1,(Holidays!$A$1:$A$248)),0))*$M29,"")</f>
        <v>0</v>
      </c>
      <c r="AA29" s="190">
        <f ca="1">IFERROR((IF(AND($J29&gt;Z$4,$J29&lt;=AA$4,$K29&lt;=AA$4),NETWORKDAYS.INTL($J29,$K29,1,(Holidays!$A$1:$A$248)),0)+IF(AND($J29&gt;Z$4,$J29&lt;=AA$4,$K29&gt;AA$4),NETWORKDAYS.INTL($J29,(AA$4),1,(Holidays!$A$1:$A$248)),0)+IF(AND($J29&lt;Z$4,$K29&lt;AA$4,$K29&gt;Z$4),NETWORKDAYS.INTL(Z$4+1,$K29,1,(Holidays!$A$1:$A$248)),0)+IF(AND($J29&lt;=Z$4,$K29&gt;=AA$4,$K29&gt;Z$4),NETWORKDAYS.INTL(Z$4+1,(AA$4),1,(Holidays!$A$1:$A$248)),0))*$M29,"")</f>
        <v>0</v>
      </c>
      <c r="AB29" s="192">
        <f ca="1">IFERROR((IF(AND($J29&gt;AA$4,$J29&lt;=AB$4,$K29&lt;=AB$4),NETWORKDAYS.INTL($J29,$K29,1,(Holidays!$A$1:$A$248)),0)+IF(AND($J29&gt;AA$4,$J29&lt;=AB$4,$K29&gt;AB$4),NETWORKDAYS.INTL($J29,(AB$4),1,(Holidays!$A$1:$A$248)),0)+IF(AND($J29&lt;AA$4,$K29&lt;AB$4,$K29&gt;AA$4),NETWORKDAYS.INTL(AA$4+1,$K29,1,(Holidays!$A$1:$A$248)),0)+IF(AND($J29&lt;=AA$4,$K29&gt;=AB$4,$K29&gt;AA$4),NETWORKDAYS.INTL(AA$4+1,(AB$4),1,(Holidays!$A$1:$A$248)),0))*$M29,"")</f>
        <v>0</v>
      </c>
      <c r="AC29" s="321">
        <f ca="1">IFERROR((IF(AND($J29&gt;AB$4,$J29&lt;=AC$4,$K29&lt;=AC$4),NETWORKDAYS.INTL($J29,$K29,1,(Holidays!$A$1:$A$248)),0)+IF(AND($J29&gt;AB$4,$J29&lt;=AC$4,$K29&gt;AC$4),NETWORKDAYS.INTL($J29,(AC$4),1,(Holidays!$A$1:$A$248)),0)+IF(AND($J29&lt;AB$4,$K29&lt;AC$4,$K29&gt;AB$4),NETWORKDAYS.INTL(AB$4+1,$K29,1,(Holidays!$A$1:$A$248)),0)+IF(AND($J29&lt;=AB$4,$K29&gt;=AC$4,$K29&gt;AB$4),NETWORKDAYS.INTL(AB$4+1,(AC$4),1,(Holidays!$A$1:$A$248)),0))*$M29,"")</f>
        <v>0</v>
      </c>
      <c r="AD29" s="190">
        <f ca="1">IFERROR((IF(AND($J29&gt;AC$4,$J29&lt;=AD$4,$K29&lt;=AD$4),NETWORKDAYS.INTL($J29,$K29,1,(Holidays!$A$1:$A$248)),0)+IF(AND($J29&gt;AC$4,$J29&lt;=AD$4,$K29&gt;AD$4),NETWORKDAYS.INTL($J29,(AD$4),1,(Holidays!$A$1:$A$248)),0)+IF(AND($J29&lt;AC$4,$K29&lt;AD$4,$K29&gt;AC$4),NETWORKDAYS.INTL(AC$4+1,$K29,1,(Holidays!$A$1:$A$248)),0)+IF(AND($J29&lt;=AC$4,$K29&gt;=AD$4,$K29&gt;AC$4),NETWORKDAYS.INTL(AC$4+1,(AD$4),1,(Holidays!$A$1:$A$248)),0))*$M29,"")</f>
        <v>0</v>
      </c>
      <c r="AE29" s="192">
        <f ca="1">IFERROR((IF(AND($J29&gt;AD$4,$J29&lt;=AE$4,$K29&lt;=AE$4),NETWORKDAYS.INTL($J29,$K29,1,(Holidays!$A$1:$A$248)),0)+IF(AND($J29&gt;AD$4,$J29&lt;=AE$4,$K29&gt;AE$4),NETWORKDAYS.INTL($J29,(AE$4),1,(Holidays!$A$1:$A$248)),0)+IF(AND($J29&lt;AD$4,$K29&lt;AE$4,$K29&gt;AD$4),NETWORKDAYS.INTL(AD$4+1,$K29,1,(Holidays!$A$1:$A$248)),0)+IF(AND($J29&lt;=AD$4,$K29&gt;=AE$4,$K29&gt;AD$4),NETWORKDAYS.INTL(AD$4+1,(AE$4),1,(Holidays!$A$1:$A$248)),0))*$M29,"")</f>
        <v>0</v>
      </c>
      <c r="AF29" s="321">
        <f ca="1">IFERROR((IF(AND($J29&gt;AE$4,$J29&lt;=AF$4,$K29&lt;=AF$4),NETWORKDAYS.INTL($J29,$K29,1,(Holidays!$A$1:$A$248)),0)+IF(AND($J29&gt;AE$4,$J29&lt;=AF$4,$K29&gt;AF$4),NETWORKDAYS.INTL($J29,(AF$4),1,(Holidays!$A$1:$A$248)),0)+IF(AND($J29&lt;AE$4,$K29&lt;AF$4,$K29&gt;AE$4),NETWORKDAYS.INTL(AE$4+1,$K29,1,(Holidays!$A$1:$A$248)),0)+IF(AND($J29&lt;=AE$4,$K29&gt;=AF$4,$K29&gt;AE$4),NETWORKDAYS.INTL(AE$4+1,(AF$4),1,(Holidays!$A$1:$A$248)),0))*$M29,"")</f>
        <v>0</v>
      </c>
      <c r="AG29" s="190">
        <f ca="1">IFERROR((IF(AND($J29&gt;AF$4,$J29&lt;=AG$4,$K29&lt;=AG$4),NETWORKDAYS.INTL($J29,$K29,1,(Holidays!$A$1:$A$248)),0)+IF(AND($J29&gt;AF$4,$J29&lt;=AG$4,$K29&gt;AG$4),NETWORKDAYS.INTL($J29,(AG$4),1,(Holidays!$A$1:$A$248)),0)+IF(AND($J29&lt;AF$4,$K29&lt;AG$4,$K29&gt;AF$4),NETWORKDAYS.INTL(AF$4+1,$K29,1,(Holidays!$A$1:$A$248)),0)+IF(AND($J29&lt;=AF$4,$K29&gt;=AG$4,$K29&gt;AF$4),NETWORKDAYS.INTL(AF$4+1,(AG$4),1,(Holidays!$A$1:$A$248)),0))*$M29,"")</f>
        <v>0</v>
      </c>
      <c r="AH29" s="192">
        <f ca="1">IFERROR((IF(AND($J29&gt;AG$4,$J29&lt;=AH$4,$K29&lt;=AH$4),NETWORKDAYS.INTL($J29,$K29,1,(Holidays!$A$1:$A$248)),0)+IF(AND($J29&gt;AG$4,$J29&lt;=AH$4,$K29&gt;AH$4),NETWORKDAYS.INTL($J29,(AH$4),1,(Holidays!$A$1:$A$248)),0)+IF(AND($J29&lt;AG$4,$K29&lt;AH$4,$K29&gt;AG$4),NETWORKDAYS.INTL(AG$4+1,$K29,1,(Holidays!$A$1:$A$248)),0)+IF(AND($J29&lt;=AG$4,$K29&gt;=AH$4,$K29&gt;AG$4),NETWORKDAYS.INTL(AG$4+1,(AH$4),1,(Holidays!$A$1:$A$248)),0))*$M29,"")</f>
        <v>0</v>
      </c>
      <c r="AI29" s="321">
        <f ca="1">IFERROR((IF(AND($J29&gt;AH$4,$J29&lt;=AI$4,$K29&lt;=AI$4),NETWORKDAYS.INTL($J29,$K29,1,(Holidays!$A$1:$A$248)),0)+IF(AND($J29&gt;AH$4,$J29&lt;=AI$4,$K29&gt;AI$4),NETWORKDAYS.INTL($J29,(AI$4),1,(Holidays!$A$1:$A$248)),0)+IF(AND($J29&lt;AH$4,$K29&lt;AI$4,$K29&gt;AH$4),NETWORKDAYS.INTL(AH$4+1,$K29,1,(Holidays!$A$1:$A$248)),0)+IF(AND($J29&lt;=AH$4,$K29&gt;=AI$4,$K29&gt;AH$4),NETWORKDAYS.INTL(AH$4+1,(AI$4),1,(Holidays!$A$1:$A$248)),0))*$M29,"")</f>
        <v>0</v>
      </c>
      <c r="AJ29" s="190">
        <f ca="1">IFERROR((IF(AND($J29&gt;AI$4,$J29&lt;=AJ$4,$K29&lt;=AJ$4),NETWORKDAYS.INTL($J29,$K29,1,(Holidays!$A$1:$A$248)),0)+IF(AND($J29&gt;AI$4,$J29&lt;=AJ$4,$K29&gt;AJ$4),NETWORKDAYS.INTL($J29,(AJ$4),1,(Holidays!$A$1:$A$248)),0)+IF(AND($J29&lt;AI$4,$K29&lt;AJ$4,$K29&gt;AI$4),NETWORKDAYS.INTL(AI$4+1,$K29,1,(Holidays!$A$1:$A$248)),0)+IF(AND($J29&lt;=AI$4,$K29&gt;=AJ$4,$K29&gt;AI$4),NETWORKDAYS.INTL(AI$4+1,(AJ$4),1,(Holidays!$A$1:$A$248)),0))*$M29,"")</f>
        <v>0</v>
      </c>
      <c r="AK29" s="192">
        <f ca="1">IFERROR((IF(AND($J29&gt;AJ$4,$J29&lt;=AK$4,$K29&lt;=AK$4),NETWORKDAYS.INTL($J29,$K29,1,(Holidays!$A$1:$A$248)),0)+IF(AND($J29&gt;AJ$4,$J29&lt;=AK$4,$K29&gt;AK$4),NETWORKDAYS.INTL($J29,(AK$4),1,(Holidays!$A$1:$A$248)),0)+IF(AND($J29&lt;AJ$4,$K29&lt;AK$4,$K29&gt;AJ$4),NETWORKDAYS.INTL(AJ$4+1,$K29,1,(Holidays!$A$1:$A$248)),0)+IF(AND($J29&lt;=AJ$4,$K29&gt;=AK$4,$K29&gt;AJ$4),NETWORKDAYS.INTL(AJ$4+1,(AK$4),1,(Holidays!$A$1:$A$248)),0))*$M29,"")</f>
        <v>0</v>
      </c>
      <c r="AL29" s="321">
        <f ca="1">IFERROR((IF(AND($J29&gt;AK$4,$J29&lt;=AL$4,$K29&lt;=AL$4),NETWORKDAYS.INTL($J29,$K29,1,(Holidays!$A$1:$A$248)),0)+IF(AND($J29&gt;AK$4,$J29&lt;=AL$4,$K29&gt;AL$4),NETWORKDAYS.INTL($J29,(AL$4),1,(Holidays!$A$1:$A$248)),0)+IF(AND($J29&lt;AK$4,$K29&lt;AL$4,$K29&gt;AK$4),NETWORKDAYS.INTL(AK$4+1,$K29,1,(Holidays!$A$1:$A$248)),0)+IF(AND($J29&lt;=AK$4,$K29&gt;=AL$4,$K29&gt;AK$4),NETWORKDAYS.INTL(AK$4+1,(AL$4),1,(Holidays!$A$1:$A$248)),0))*$M29,"")</f>
        <v>0</v>
      </c>
      <c r="AM29" s="190">
        <f ca="1">IFERROR((IF(AND($J29&gt;AL$4,$J29&lt;=AM$4,$K29&lt;=AM$4),NETWORKDAYS.INTL($J29,$K29,1,(Holidays!$A$1:$A$248)),0)+IF(AND($J29&gt;AL$4,$J29&lt;=AM$4,$K29&gt;AM$4),NETWORKDAYS.INTL($J29,(AM$4),1,(Holidays!$A$1:$A$248)),0)+IF(AND($J29&lt;AL$4,$K29&lt;AM$4,$K29&gt;AL$4),NETWORKDAYS.INTL(AL$4+1,$K29,1,(Holidays!$A$1:$A$248)),0)+IF(AND($J29&lt;=AL$4,$K29&gt;=AM$4,$K29&gt;AL$4),NETWORKDAYS.INTL(AL$4+1,(AM$4),1,(Holidays!$A$1:$A$248)),0))*$M29,"")</f>
        <v>0</v>
      </c>
      <c r="AN29" s="192">
        <f ca="1">IFERROR((IF(AND($J29&gt;AM$4,$J29&lt;=AN$4,$K29&lt;=AN$4),NETWORKDAYS.INTL($J29,$K29,1,(Holidays!$A$1:$A$248)),0)+IF(AND($J29&gt;AM$4,$J29&lt;=AN$4,$K29&gt;AN$4),NETWORKDAYS.INTL($J29,(AN$4),1,(Holidays!$A$1:$A$248)),0)+IF(AND($J29&lt;AM$4,$K29&lt;AN$4,$K29&gt;AM$4),NETWORKDAYS.INTL(AM$4+1,$K29,1,(Holidays!$A$1:$A$248)),0)+IF(AND($J29&lt;=AM$4,$K29&gt;=AN$4,$K29&gt;AM$4),NETWORKDAYS.INTL(AM$4+1,(AN$4),1,(Holidays!$A$1:$A$248)),0))*$M29,"")</f>
        <v>0</v>
      </c>
      <c r="AO29" s="321">
        <f ca="1">IFERROR((IF(AND($J29&gt;AN$4,$J29&lt;=AO$4,$K29&lt;=AO$4),NETWORKDAYS.INTL($J29,$K29,1,(Holidays!$A$1:$A$248)),0)+IF(AND($J29&gt;AN$4,$J29&lt;=AO$4,$K29&gt;AO$4),NETWORKDAYS.INTL($J29,(AO$4),1,(Holidays!$A$1:$A$248)),0)+IF(AND($J29&lt;AN$4,$K29&lt;AO$4,$K29&gt;AN$4),NETWORKDAYS.INTL(AN$4+1,$K29,1,(Holidays!$A$1:$A$248)),0)+IF(AND($J29&lt;=AN$4,$K29&gt;=AO$4,$K29&gt;AN$4),NETWORKDAYS.INTL(AN$4+1,(AO$4),1,(Holidays!$A$1:$A$248)),0))*$M29,"")</f>
        <v>0</v>
      </c>
      <c r="AP29" s="190">
        <f ca="1">IFERROR((IF(AND($J29&gt;AO$4,$J29&lt;=AP$4,$K29&lt;=AP$4),NETWORKDAYS.INTL($J29,$K29,1,(Holidays!$A$1:$A$248)),0)+IF(AND($J29&gt;AO$4,$J29&lt;=AP$4,$K29&gt;AP$4),NETWORKDAYS.INTL($J29,(AP$4),1,(Holidays!$A$1:$A$248)),0)+IF(AND($J29&lt;AO$4,$K29&lt;AP$4,$K29&gt;AO$4),NETWORKDAYS.INTL(AO$4+1,$K29,1,(Holidays!$A$1:$A$248)),0)+IF(AND($J29&lt;=AO$4,$K29&gt;=AP$4,$K29&gt;AO$4),NETWORKDAYS.INTL(AO$4+1,(AP$4),1,(Holidays!$A$1:$A$248)),0))*$M29,"")</f>
        <v>0</v>
      </c>
      <c r="AQ29" s="192">
        <f ca="1">IFERROR((IF(AND($J29&gt;AP$4,$J29&lt;=AQ$4,$K29&lt;=AQ$4),NETWORKDAYS.INTL($J29,$K29,1,(Holidays!$A$1:$A$248)),0)+IF(AND($J29&gt;AP$4,$J29&lt;=AQ$4,$K29&gt;AQ$4),NETWORKDAYS.INTL($J29,(AQ$4),1,(Holidays!$A$1:$A$248)),0)+IF(AND($J29&lt;AP$4,$K29&lt;AQ$4,$K29&gt;AP$4),NETWORKDAYS.INTL(AP$4+1,$K29,1,(Holidays!$A$1:$A$248)),0)+IF(AND($J29&lt;=AP$4,$K29&gt;=AQ$4,$K29&gt;AP$4),NETWORKDAYS.INTL(AP$4+1,(AQ$4),1,(Holidays!$A$1:$A$248)),0))*$M29,"")</f>
        <v>0</v>
      </c>
      <c r="AR29" s="321">
        <f ca="1">IFERROR((IF(AND($J29&gt;AQ$4,$J29&lt;=AR$4,$K29&lt;=AR$4),NETWORKDAYS.INTL($J29,$K29,1,(Holidays!$A$1:$A$248)),0)+IF(AND($J29&gt;AQ$4,$J29&lt;=AR$4,$K29&gt;AR$4),NETWORKDAYS.INTL($J29,(AR$4),1,(Holidays!$A$1:$A$248)),0)+IF(AND($J29&lt;AQ$4,$K29&lt;AR$4,$K29&gt;AQ$4),NETWORKDAYS.INTL(AQ$4+1,$K29,1,(Holidays!$A$1:$A$248)),0)+IF(AND($J29&lt;=AQ$4,$K29&gt;=AR$4,$K29&gt;AQ$4),NETWORKDAYS.INTL(AQ$4+1,(AR$4),1,(Holidays!$A$1:$A$248)),0))*$M29,"")</f>
        <v>0</v>
      </c>
      <c r="AS29" s="190">
        <f ca="1">IFERROR((IF(AND($J29&gt;AR$4,$J29&lt;=AS$4,$K29&lt;=AS$4),NETWORKDAYS.INTL($J29,$K29,1,(Holidays!$A$1:$A$248)),0)+IF(AND($J29&gt;AR$4,$J29&lt;=AS$4,$K29&gt;AS$4),NETWORKDAYS.INTL($J29,(AS$4),1,(Holidays!$A$1:$A$248)),0)+IF(AND($J29&lt;AR$4,$K29&lt;AS$4,$K29&gt;AR$4),NETWORKDAYS.INTL(AR$4+1,$K29,1,(Holidays!$A$1:$A$248)),0)+IF(AND($J29&lt;=AR$4,$K29&gt;=AS$4,$K29&gt;AR$4),NETWORKDAYS.INTL(AR$4+1,(AS$4),1,(Holidays!$A$1:$A$248)),0))*$M29,"")</f>
        <v>0</v>
      </c>
      <c r="AT29" s="192">
        <f ca="1">IFERROR((IF(AND($J29&gt;AS$4,$J29&lt;=AT$4,$K29&lt;=AT$4),NETWORKDAYS.INTL($J29,$K29,1,(Holidays!$A$1:$A$248)),0)+IF(AND($J29&gt;AS$4,$J29&lt;=AT$4,$K29&gt;AT$4),NETWORKDAYS.INTL($J29,(AT$4),1,(Holidays!$A$1:$A$248)),0)+IF(AND($J29&lt;AS$4,$K29&lt;AT$4,$K29&gt;AS$4),NETWORKDAYS.INTL(AS$4+1,$K29,1,(Holidays!$A$1:$A$248)),0)+IF(AND($J29&lt;=AS$4,$K29&gt;=AT$4,$K29&gt;AS$4),NETWORKDAYS.INTL(AS$4+1,(AT$4),1,(Holidays!$A$1:$A$248)),0))*$M29,"")</f>
        <v>0</v>
      </c>
      <c r="AU29" s="321">
        <f ca="1">IFERROR((IF(AND($J29&gt;AT$4,$J29&lt;=AU$4,$K29&lt;=AU$4),NETWORKDAYS.INTL($J29,$K29,1,(Holidays!$A$1:$A$248)),0)+IF(AND($J29&gt;AT$4,$J29&lt;=AU$4,$K29&gt;AU$4),NETWORKDAYS.INTL($J29,(AU$4),1,(Holidays!$A$1:$A$248)),0)+IF(AND($J29&lt;AT$4,$K29&lt;AU$4,$K29&gt;AT$4),NETWORKDAYS.INTL(AT$4+1,$K29,1,(Holidays!$A$1:$A$248)),0)+IF(AND($J29&lt;=AT$4,$K29&gt;=AU$4,$K29&gt;AT$4),NETWORKDAYS.INTL(AT$4+1,(AU$4),1,(Holidays!$A$1:$A$248)),0))*$M29,"")</f>
        <v>0</v>
      </c>
      <c r="AV29" s="190">
        <f ca="1">IFERROR((IF(AND($J29&gt;AU$4,$J29&lt;=AV$4,$K29&lt;=AV$4),NETWORKDAYS.INTL($J29,$K29,1,(Holidays!$A$1:$A$248)),0)+IF(AND($J29&gt;AU$4,$J29&lt;=AV$4,$K29&gt;AV$4),NETWORKDAYS.INTL($J29,(AV$4),1,(Holidays!$A$1:$A$248)),0)+IF(AND($J29&lt;AU$4,$K29&lt;AV$4,$K29&gt;AU$4),NETWORKDAYS.INTL(AU$4+1,$K29,1,(Holidays!$A$1:$A$248)),0)+IF(AND($J29&lt;=AU$4,$K29&gt;=AV$4,$K29&gt;AU$4),NETWORKDAYS.INTL(AU$4+1,(AV$4),1,(Holidays!$A$1:$A$248)),0))*$M29,"")</f>
        <v>0</v>
      </c>
      <c r="AW29" s="192">
        <f ca="1">IFERROR((IF(AND($J29&gt;AV$4,$J29&lt;=AW$4,$K29&lt;=AW$4),NETWORKDAYS.INTL($J29,$K29,1,(Holidays!$A$1:$A$248)),0)+IF(AND($J29&gt;AV$4,$J29&lt;=AW$4,$K29&gt;AW$4),NETWORKDAYS.INTL($J29,(AW$4),1,(Holidays!$A$1:$A$248)),0)+IF(AND($J29&lt;AV$4,$K29&lt;AW$4,$K29&gt;AV$4),NETWORKDAYS.INTL(AV$4+1,$K29,1,(Holidays!$A$1:$A$248)),0)+IF(AND($J29&lt;=AV$4,$K29&gt;=AW$4,$K29&gt;AV$4),NETWORKDAYS.INTL(AV$4+1,(AW$4),1,(Holidays!$A$1:$A$248)),0))*$M29,"")</f>
        <v>0</v>
      </c>
      <c r="AX29" s="321">
        <f ca="1">IFERROR((IF(AND($J29&gt;AW$4,$J29&lt;=AX$4,$K29&lt;=AX$4),NETWORKDAYS.INTL($J29,$K29,1,(Holidays!$A$1:$A$248)),0)+IF(AND($J29&gt;AW$4,$J29&lt;=AX$4,$K29&gt;AX$4),NETWORKDAYS.INTL($J29,(AX$4),1,(Holidays!$A$1:$A$248)),0)+IF(AND($J29&lt;AW$4,$K29&lt;AX$4,$K29&gt;AW$4),NETWORKDAYS.INTL(AW$4+1,$K29,1,(Holidays!$A$1:$A$248)),0)+IF(AND($J29&lt;=AW$4,$K29&gt;=AX$4,$K29&gt;AW$4),NETWORKDAYS.INTL(AW$4+1,(AX$4),1,(Holidays!$A$1:$A$248)),0))*$M29,"")</f>
        <v>0</v>
      </c>
      <c r="AY29" s="190">
        <f ca="1">IFERROR((IF(AND($J29&gt;AX$4,$J29&lt;=AY$4,$K29&lt;=AY$4),NETWORKDAYS.INTL($J29,$K29,1,(Holidays!$A$1:$A$248)),0)+IF(AND($J29&gt;AX$4,$J29&lt;=AY$4,$K29&gt;AY$4),NETWORKDAYS.INTL($J29,(AY$4),1,(Holidays!$A$1:$A$248)),0)+IF(AND($J29&lt;AX$4,$K29&lt;AY$4,$K29&gt;AX$4),NETWORKDAYS.INTL(AX$4+1,$K29,1,(Holidays!$A$1:$A$248)),0)+IF(AND($J29&lt;=AX$4,$K29&gt;=AY$4,$K29&gt;AX$4),NETWORKDAYS.INTL(AX$4+1,(AY$4),1,(Holidays!$A$1:$A$248)),0))*$M29,"")</f>
        <v>0</v>
      </c>
      <c r="AZ29" s="192">
        <f ca="1">IFERROR((IF(AND($J29&gt;AY$4,$J29&lt;=AZ$4,$K29&lt;=AZ$4),NETWORKDAYS.INTL($J29,$K29,1,(Holidays!$A$1:$A$248)),0)+IF(AND($J29&gt;AY$4,$J29&lt;=AZ$4,$K29&gt;AZ$4),NETWORKDAYS.INTL($J29,(AZ$4),1,(Holidays!$A$1:$A$248)),0)+IF(AND($J29&lt;AY$4,$K29&lt;AZ$4,$K29&gt;AY$4),NETWORKDAYS.INTL(AY$4+1,$K29,1,(Holidays!$A$1:$A$248)),0)+IF(AND($J29&lt;=AY$4,$K29&gt;=AZ$4,$K29&gt;AY$4),NETWORKDAYS.INTL(AY$4+1,(AZ$4),1,(Holidays!$A$1:$A$248)),0))*$M29,"")</f>
        <v>0</v>
      </c>
      <c r="BA29" s="321">
        <f ca="1">IFERROR((IF(AND($J29&gt;AZ$4,$J29&lt;=BA$4,$K29&lt;=BA$4),NETWORKDAYS.INTL($J29,$K29,1,(Holidays!$A$1:$A$248)),0)+IF(AND($J29&gt;AZ$4,$J29&lt;=BA$4,$K29&gt;BA$4),NETWORKDAYS.INTL($J29,(BA$4),1,(Holidays!$A$1:$A$248)),0)+IF(AND($J29&lt;AZ$4,$K29&lt;BA$4,$K29&gt;AZ$4),NETWORKDAYS.INTL(AZ$4+1,$K29,1,(Holidays!$A$1:$A$248)),0)+IF(AND($J29&lt;=AZ$4,$K29&gt;=BA$4,$K29&gt;AZ$4),NETWORKDAYS.INTL(AZ$4+1,(BA$4),1,(Holidays!$A$1:$A$248)),0))*$M29,"")</f>
        <v>0</v>
      </c>
      <c r="BB29" s="190">
        <f ca="1">IFERROR((IF(AND($J29&gt;BA$4,$J29&lt;=BB$4,$K29&lt;=BB$4),NETWORKDAYS.INTL($J29,$K29,1,(Holidays!$A$1:$A$248)),0)+IF(AND($J29&gt;BA$4,$J29&lt;=BB$4,$K29&gt;BB$4),NETWORKDAYS.INTL($J29,(BB$4),1,(Holidays!$A$1:$A$248)),0)+IF(AND($J29&lt;BA$4,$K29&lt;BB$4,$K29&gt;BA$4),NETWORKDAYS.INTL(BA$4+1,$K29,1,(Holidays!$A$1:$A$248)),0)+IF(AND($J29&lt;=BA$4,$K29&gt;=BB$4,$K29&gt;BA$4),NETWORKDAYS.INTL(BA$4+1,(BB$4),1,(Holidays!$A$1:$A$248)),0))*$M29,"")</f>
        <v>0</v>
      </c>
      <c r="BC29" s="192">
        <f ca="1">IFERROR((IF(AND($J29&gt;BB$4,$J29&lt;=BC$4,$K29&lt;=BC$4),NETWORKDAYS.INTL($J29,$K29,1,(Holidays!$A$1:$A$248)),0)+IF(AND($J29&gt;BB$4,$J29&lt;=BC$4,$K29&gt;BC$4),NETWORKDAYS.INTL($J29,(BC$4),1,(Holidays!$A$1:$A$248)),0)+IF(AND($J29&lt;BB$4,$K29&lt;BC$4,$K29&gt;BB$4),NETWORKDAYS.INTL(BB$4+1,$K29,1,(Holidays!$A$1:$A$248)),0)+IF(AND($J29&lt;=BB$4,$K29&gt;=BC$4,$K29&gt;BB$4),NETWORKDAYS.INTL(BB$4+1,(BC$4),1,(Holidays!$A$1:$A$248)),0))*$M29,"")</f>
        <v>0</v>
      </c>
      <c r="BD29" s="321">
        <f ca="1">IFERROR((IF(AND($J29&gt;BC$4,$J29&lt;=BD$4,$K29&lt;=BD$4),NETWORKDAYS.INTL($J29,$K29,1,(Holidays!$A$1:$A$248)),0)+IF(AND($J29&gt;BC$4,$J29&lt;=BD$4,$K29&gt;BD$4),NETWORKDAYS.INTL($J29,(BD$4),1,(Holidays!$A$1:$A$248)),0)+IF(AND($J29&lt;BC$4,$K29&lt;BD$4,$K29&gt;BC$4),NETWORKDAYS.INTL(BC$4+1,$K29,1,(Holidays!$A$1:$A$248)),0)+IF(AND($J29&lt;=BC$4,$K29&gt;=BD$4,$K29&gt;BC$4),NETWORKDAYS.INTL(BC$4+1,(BD$4),1,(Holidays!$A$1:$A$248)),0))*$M29,"")</f>
        <v>0</v>
      </c>
      <c r="BE29" s="190">
        <f ca="1">IFERROR((IF(AND($J29&gt;BD$4,$J29&lt;=BE$4,$K29&lt;=BE$4),NETWORKDAYS.INTL($J29,$K29,1,(Holidays!$A$1:$A$248)),0)+IF(AND($J29&gt;BD$4,$J29&lt;=BE$4,$K29&gt;BE$4),NETWORKDAYS.INTL($J29,(BE$4),1,(Holidays!$A$1:$A$248)),0)+IF(AND($J29&lt;BD$4,$K29&lt;BE$4,$K29&gt;BD$4),NETWORKDAYS.INTL(BD$4+1,$K29,1,(Holidays!$A$1:$A$248)),0)+IF(AND($J29&lt;=BD$4,$K29&gt;=BE$4,$K29&gt;BD$4),NETWORKDAYS.INTL(BD$4+1,(BE$4),1,(Holidays!$A$1:$A$248)),0))*$M29,"")</f>
        <v>0</v>
      </c>
      <c r="BF29" s="192">
        <f ca="1">IFERROR((IF(AND($J29&gt;BE$4,$J29&lt;=BF$4,$K29&lt;=BF$4),NETWORKDAYS.INTL($J29,$K29,1,(Holidays!$A$1:$A$248)),0)+IF(AND($J29&gt;BE$4,$J29&lt;=BF$4,$K29&gt;BF$4),NETWORKDAYS.INTL($J29,(BF$4),1,(Holidays!$A$1:$A$248)),0)+IF(AND($J29&lt;BE$4,$K29&lt;BF$4,$K29&gt;BE$4),NETWORKDAYS.INTL(BE$4+1,$K29,1,(Holidays!$A$1:$A$248)),0)+IF(AND($J29&lt;=BE$4,$K29&gt;=BF$4,$K29&gt;BE$4),NETWORKDAYS.INTL(BE$4+1,(BF$4),1,(Holidays!$A$1:$A$248)),0))*$M29,"")</f>
        <v>0</v>
      </c>
      <c r="BG29" s="321">
        <f ca="1">IFERROR((IF(AND($J29&gt;BF$4,$J29&lt;=BG$4,$K29&lt;=BG$4),NETWORKDAYS.INTL($J29,$K29,1,(Holidays!$A$1:$A$248)),0)+IF(AND($J29&gt;BF$4,$J29&lt;=BG$4,$K29&gt;BG$4),NETWORKDAYS.INTL($J29,(BG$4),1,(Holidays!$A$1:$A$248)),0)+IF(AND($J29&lt;BF$4,$K29&lt;BG$4,$K29&gt;BF$4),NETWORKDAYS.INTL(BF$4+1,$K29,1,(Holidays!$A$1:$A$248)),0)+IF(AND($J29&lt;=BF$4,$K29&gt;=BG$4,$K29&gt;BF$4),NETWORKDAYS.INTL(BF$4+1,(BG$4),1,(Holidays!$A$1:$A$248)),0))*$M29,"")</f>
        <v>0</v>
      </c>
      <c r="BH29" s="190">
        <f ca="1">IFERROR((IF(AND($J29&gt;BG$4,$J29&lt;=BH$4,$K29&lt;=BH$4),NETWORKDAYS.INTL($J29,$K29,1,(Holidays!$A$1:$A$248)),0)+IF(AND($J29&gt;BG$4,$J29&lt;=BH$4,$K29&gt;BH$4),NETWORKDAYS.INTL($J29,(BH$4),1,(Holidays!$A$1:$A$248)),0)+IF(AND($J29&lt;BG$4,$K29&lt;BH$4,$K29&gt;BG$4),NETWORKDAYS.INTL(BG$4+1,$K29,1,(Holidays!$A$1:$A$248)),0)+IF(AND($J29&lt;=BG$4,$K29&gt;=BH$4,$K29&gt;BG$4),NETWORKDAYS.INTL(BG$4+1,(BH$4),1,(Holidays!$A$1:$A$248)),0))*$M29,"")</f>
        <v>0</v>
      </c>
      <c r="BI29" s="192">
        <f ca="1">IFERROR((IF(AND($J29&gt;BH$4,$J29&lt;=BI$4,$K29&lt;=BI$4),NETWORKDAYS.INTL($J29,$K29,1,(Holidays!$A$1:$A$248)),0)+IF(AND($J29&gt;BH$4,$J29&lt;=BI$4,$K29&gt;BI$4),NETWORKDAYS.INTL($J29,(BI$4),1,(Holidays!$A$1:$A$248)),0)+IF(AND($J29&lt;BH$4,$K29&lt;BI$4,$K29&gt;BH$4),NETWORKDAYS.INTL(BH$4+1,$K29,1,(Holidays!$A$1:$A$248)),0)+IF(AND($J29&lt;=BH$4,$K29&gt;=BI$4,$K29&gt;BH$4),NETWORKDAYS.INTL(BH$4+1,(BI$4),1,(Holidays!$A$1:$A$248)),0))*$M29,"")</f>
        <v>0</v>
      </c>
      <c r="BJ29" s="321">
        <f ca="1">IFERROR((IF(AND($J29&gt;BI$4,$J29&lt;=BJ$4,$K29&lt;=BJ$4),NETWORKDAYS.INTL($J29,$K29,1,(Holidays!$A$1:$A$248)),0)+IF(AND($J29&gt;BI$4,$J29&lt;=BJ$4,$K29&gt;BJ$4),NETWORKDAYS.INTL($J29,(BJ$4),1,(Holidays!$A$1:$A$248)),0)+IF(AND($J29&lt;BI$4,$K29&lt;BJ$4,$K29&gt;BI$4),NETWORKDAYS.INTL(BI$4+1,$K29,1,(Holidays!$A$1:$A$248)),0)+IF(AND($J29&lt;=BI$4,$K29&gt;=BJ$4,$K29&gt;BI$4),NETWORKDAYS.INTL(BI$4+1,(BJ$4),1,(Holidays!$A$1:$A$248)),0))*$M29,"")</f>
        <v>0</v>
      </c>
      <c r="BK29" s="190">
        <f ca="1">IFERROR((IF(AND($J29&gt;BJ$4,$J29&lt;=BK$4,$K29&lt;=BK$4),NETWORKDAYS.INTL($J29,$K29,1,(Holidays!$A$1:$A$248)),0)+IF(AND($J29&gt;BJ$4,$J29&lt;=BK$4,$K29&gt;BK$4),NETWORKDAYS.INTL($J29,(BK$4),1,(Holidays!$A$1:$A$248)),0)+IF(AND($J29&lt;BJ$4,$K29&lt;BK$4,$K29&gt;BJ$4),NETWORKDAYS.INTL(BJ$4+1,$K29,1,(Holidays!$A$1:$A$248)),0)+IF(AND($J29&lt;=BJ$4,$K29&gt;=BK$4,$K29&gt;BJ$4),NETWORKDAYS.INTL(BJ$4+1,(BK$4),1,(Holidays!$A$1:$A$248)),0))*$M29,"")</f>
        <v>0</v>
      </c>
      <c r="BL29" s="192">
        <f ca="1">IFERROR((IF(AND($J29&gt;BK$4,$J29&lt;=BL$4,$K29&lt;=BL$4),NETWORKDAYS.INTL($J29,$K29,1,(Holidays!$A$1:$A$248)),0)+IF(AND($J29&gt;BK$4,$J29&lt;=BL$4,$K29&gt;BL$4),NETWORKDAYS.INTL($J29,(BL$4),1,(Holidays!$A$1:$A$248)),0)+IF(AND($J29&lt;BK$4,$K29&lt;BL$4,$K29&gt;BK$4),NETWORKDAYS.INTL(BK$4+1,$K29,1,(Holidays!$A$1:$A$248)),0)+IF(AND($J29&lt;=BK$4,$K29&gt;=BL$4,$K29&gt;BK$4),NETWORKDAYS.INTL(BK$4+1,(BL$4),1,(Holidays!$A$1:$A$248)),0))*$M29,"")</f>
        <v>0</v>
      </c>
      <c r="BM29" s="321">
        <f ca="1">IFERROR((IF(AND($J29&gt;BL$4,$J29&lt;=BM$4,$K29&lt;=BM$4),NETWORKDAYS.INTL($J29,$K29,1,(Holidays!$A$1:$A$248)),0)+IF(AND($J29&gt;BL$4,$J29&lt;=BM$4,$K29&gt;BM$4),NETWORKDAYS.INTL($J29,(BM$4),1,(Holidays!$A$1:$A$248)),0)+IF(AND($J29&lt;BL$4,$K29&lt;BM$4,$K29&gt;BL$4),NETWORKDAYS.INTL(BL$4+1,$K29,1,(Holidays!$A$1:$A$248)),0)+IF(AND($J29&lt;=BL$4,$K29&gt;=BM$4,$K29&gt;BL$4),NETWORKDAYS.INTL(BL$4+1,(BM$4),1,(Holidays!$A$1:$A$248)),0))*$M29,"")</f>
        <v>0</v>
      </c>
      <c r="BN29" s="190">
        <f ca="1">IFERROR((IF(AND($J29&gt;BM$4,$J29&lt;=BN$4,$K29&lt;=BN$4),NETWORKDAYS.INTL($J29,$K29,1,(Holidays!$A$1:$A$248)),0)+IF(AND($J29&gt;BM$4,$J29&lt;=BN$4,$K29&gt;BN$4),NETWORKDAYS.INTL($J29,(BN$4),1,(Holidays!$A$1:$A$248)),0)+IF(AND($J29&lt;BM$4,$K29&lt;BN$4,$K29&gt;BM$4),NETWORKDAYS.INTL(BM$4+1,$K29,1,(Holidays!$A$1:$A$248)),0)+IF(AND($J29&lt;=BM$4,$K29&gt;=BN$4,$K29&gt;BM$4),NETWORKDAYS.INTL(BM$4+1,(BN$4),1,(Holidays!$A$1:$A$248)),0))*$M29,"")</f>
        <v>0</v>
      </c>
      <c r="BO29" s="192">
        <f ca="1">IFERROR((IF(AND($J29&gt;BN$4,$J29&lt;=BO$4,$K29&lt;=BO$4),NETWORKDAYS.INTL($J29,$K29,1,(Holidays!$A$1:$A$248)),0)+IF(AND($J29&gt;BN$4,$J29&lt;=BO$4,$K29&gt;BO$4),NETWORKDAYS.INTL($J29,(BO$4),1,(Holidays!$A$1:$A$248)),0)+IF(AND($J29&lt;BN$4,$K29&lt;BO$4,$K29&gt;BN$4),NETWORKDAYS.INTL(BN$4+1,$K29,1,(Holidays!$A$1:$A$248)),0)+IF(AND($J29&lt;=BN$4,$K29&gt;=BO$4,$K29&gt;BN$4),NETWORKDAYS.INTL(BN$4+1,(BO$4),1,(Holidays!$A$1:$A$248)),0))*$M29,"")</f>
        <v>0</v>
      </c>
      <c r="BP29" s="321">
        <f ca="1">IFERROR((IF(AND($J29&gt;BO$4,$J29&lt;=BP$4,$K29&lt;=BP$4),NETWORKDAYS.INTL($J29,$K29,1,(Holidays!$A$1:$A$248)),0)+IF(AND($J29&gt;BO$4,$J29&lt;=BP$4,$K29&gt;BP$4),NETWORKDAYS.INTL($J29,(BP$4),1,(Holidays!$A$1:$A$248)),0)+IF(AND($J29&lt;BO$4,$K29&lt;BP$4,$K29&gt;BO$4),NETWORKDAYS.INTL(BO$4+1,$K29,1,(Holidays!$A$1:$A$248)),0)+IF(AND($J29&lt;=BO$4,$K29&gt;=BP$4,$K29&gt;BO$4),NETWORKDAYS.INTL(BO$4+1,(BP$4),1,(Holidays!$A$1:$A$248)),0))*$M29,"")</f>
        <v>0</v>
      </c>
      <c r="BQ29" s="190">
        <f ca="1">IFERROR((IF(AND($J29&gt;BP$4,$J29&lt;=BQ$4,$K29&lt;=BQ$4),NETWORKDAYS.INTL($J29,$K29,1,(Holidays!$A$1:$A$248)),0)+IF(AND($J29&gt;BP$4,$J29&lt;=BQ$4,$K29&gt;BQ$4),NETWORKDAYS.INTL($J29,(BQ$4),1,(Holidays!$A$1:$A$248)),0)+IF(AND($J29&lt;BP$4,$K29&lt;BQ$4,$K29&gt;BP$4),NETWORKDAYS.INTL(BP$4+1,$K29,1,(Holidays!$A$1:$A$248)),0)+IF(AND($J29&lt;=BP$4,$K29&gt;=BQ$4,$K29&gt;BP$4),NETWORKDAYS.INTL(BP$4+1,(BQ$4),1,(Holidays!$A$1:$A$248)),0))*$M29,"")</f>
        <v>0</v>
      </c>
      <c r="BR29" s="192">
        <f ca="1">IFERROR((IF(AND($J29&gt;BQ$4,$J29&lt;=BR$4,$K29&lt;=BR$4),NETWORKDAYS.INTL($J29,$K29,1,(Holidays!$A$1:$A$248)),0)+IF(AND($J29&gt;BQ$4,$J29&lt;=BR$4,$K29&gt;BR$4),NETWORKDAYS.INTL($J29,(BR$4),1,(Holidays!$A$1:$A$248)),0)+IF(AND($J29&lt;BQ$4,$K29&lt;BR$4,$K29&gt;BQ$4),NETWORKDAYS.INTL(BQ$4+1,$K29,1,(Holidays!$A$1:$A$248)),0)+IF(AND($J29&lt;=BQ$4,$K29&gt;=BR$4,$K29&gt;BQ$4),NETWORKDAYS.INTL(BQ$4+1,(BR$4),1,(Holidays!$A$1:$A$248)),0))*$M29,"")</f>
        <v>0</v>
      </c>
      <c r="BS29" s="321">
        <f ca="1">IFERROR((IF(AND($J29&gt;BR$4,$J29&lt;=BS$4,$K29&lt;=BS$4),NETWORKDAYS.INTL($J29,$K29,1,(Holidays!$A$1:$A$248)),0)+IF(AND($J29&gt;BR$4,$J29&lt;=BS$4,$K29&gt;BS$4),NETWORKDAYS.INTL($J29,(BS$4),1,(Holidays!$A$1:$A$248)),0)+IF(AND($J29&lt;BR$4,$K29&lt;BS$4,$K29&gt;BR$4),NETWORKDAYS.INTL(BR$4+1,$K29,1,(Holidays!$A$1:$A$248)),0)+IF(AND($J29&lt;=BR$4,$K29&gt;=BS$4,$K29&gt;BR$4),NETWORKDAYS.INTL(BR$4+1,(BS$4),1,(Holidays!$A$1:$A$248)),0))*$M29,"")</f>
        <v>0</v>
      </c>
      <c r="BT29" s="190">
        <f ca="1">IFERROR((IF(AND($J29&gt;BS$4,$J29&lt;=BT$4,$K29&lt;=BT$4),NETWORKDAYS.INTL($J29,$K29,1,(Holidays!$A$1:$A$248)),0)+IF(AND($J29&gt;BS$4,$J29&lt;=BT$4,$K29&gt;BT$4),NETWORKDAYS.INTL($J29,(BT$4),1,(Holidays!$A$1:$A$248)),0)+IF(AND($J29&lt;BS$4,$K29&lt;BT$4,$K29&gt;BS$4),NETWORKDAYS.INTL(BS$4+1,$K29,1,(Holidays!$A$1:$A$248)),0)+IF(AND($J29&lt;=BS$4,$K29&gt;=BT$4,$K29&gt;BS$4),NETWORKDAYS.INTL(BS$4+1,(BT$4),1,(Holidays!$A$1:$A$248)),0))*$M29,"")</f>
        <v>0</v>
      </c>
      <c r="BU29" s="192">
        <f ca="1">IFERROR((IF(AND($J29&gt;BT$4,$J29&lt;=BU$4,$K29&lt;=BU$4),NETWORKDAYS.INTL($J29,$K29,1,(Holidays!$A$1:$A$248)),0)+IF(AND($J29&gt;BT$4,$J29&lt;=BU$4,$K29&gt;BU$4),NETWORKDAYS.INTL($J29,(BU$4),1,(Holidays!$A$1:$A$248)),0)+IF(AND($J29&lt;BT$4,$K29&lt;BU$4,$K29&gt;BT$4),NETWORKDAYS.INTL(BT$4+1,$K29,1,(Holidays!$A$1:$A$248)),0)+IF(AND($J29&lt;=BT$4,$K29&gt;=BU$4,$K29&gt;BT$4),NETWORKDAYS.INTL(BT$4+1,(BU$4),1,(Holidays!$A$1:$A$248)),0))*$M29,"")</f>
        <v>0</v>
      </c>
      <c r="BV29" s="321">
        <f ca="1">IFERROR((IF(AND($J29&gt;BU$4,$J29&lt;=BV$4,$K29&lt;=BV$4),NETWORKDAYS.INTL($J29,$K29,1,(Holidays!$A$1:$A$248)),0)+IF(AND($J29&gt;BU$4,$J29&lt;=BV$4,$K29&gt;BV$4),NETWORKDAYS.INTL($J29,(BV$4),1,(Holidays!$A$1:$A$248)),0)+IF(AND($J29&lt;BU$4,$K29&lt;BV$4,$K29&gt;BU$4),NETWORKDAYS.INTL(BU$4+1,$K29,1,(Holidays!$A$1:$A$248)),0)+IF(AND($J29&lt;=BU$4,$K29&gt;=BV$4,$K29&gt;BU$4),NETWORKDAYS.INTL(BU$4+1,(BV$4),1,(Holidays!$A$1:$A$248)),0))*$M29,"")</f>
        <v>0</v>
      </c>
      <c r="BW29" s="190">
        <f ca="1">IFERROR((IF(AND($J29&gt;BV$4,$J29&lt;=BW$4,$K29&lt;=BW$4),NETWORKDAYS.INTL($J29,$K29,1,(Holidays!$A$1:$A$248)),0)+IF(AND($J29&gt;BV$4,$J29&lt;=BW$4,$K29&gt;BW$4),NETWORKDAYS.INTL($J29,(BW$4),1,(Holidays!$A$1:$A$248)),0)+IF(AND($J29&lt;BV$4,$K29&lt;BW$4,$K29&gt;BV$4),NETWORKDAYS.INTL(BV$4+1,$K29,1,(Holidays!$A$1:$A$248)),0)+IF(AND($J29&lt;=BV$4,$K29&gt;=BW$4,$K29&gt;BV$4),NETWORKDAYS.INTL(BV$4+1,(BW$4),1,(Holidays!$A$1:$A$248)),0))*$M29,"")</f>
        <v>0</v>
      </c>
      <c r="BX29" s="192">
        <f ca="1">IFERROR((IF(AND($J29&gt;BW$4,$J29&lt;=BX$4,$K29&lt;=BX$4),NETWORKDAYS.INTL($J29,$K29,1,(Holidays!$A$1:$A$248)),0)+IF(AND($J29&gt;BW$4,$J29&lt;=BX$4,$K29&gt;BX$4),NETWORKDAYS.INTL($J29,(BX$4),1,(Holidays!$A$1:$A$248)),0)+IF(AND($J29&lt;BW$4,$K29&lt;BX$4,$K29&gt;BW$4),NETWORKDAYS.INTL(BW$4+1,$K29,1,(Holidays!$A$1:$A$248)),0)+IF(AND($J29&lt;=BW$4,$K29&gt;=BX$4,$K29&gt;BW$4),NETWORKDAYS.INTL(BW$4+1,(BX$4),1,(Holidays!$A$1:$A$248)),0))*$M29,"")</f>
        <v>0</v>
      </c>
      <c r="BY29" s="321">
        <f ca="1">IFERROR((IF(AND($J29&gt;BX$4,$J29&lt;=BY$4,$K29&lt;=BY$4),NETWORKDAYS.INTL($J29,$K29,1,(Holidays!$A$1:$A$248)),0)+IF(AND($J29&gt;BX$4,$J29&lt;=BY$4,$K29&gt;BY$4),NETWORKDAYS.INTL($J29,(BY$4),1,(Holidays!$A$1:$A$248)),0)+IF(AND($J29&lt;BX$4,$K29&lt;BY$4,$K29&gt;BX$4),NETWORKDAYS.INTL(BX$4+1,$K29,1,(Holidays!$A$1:$A$248)),0)+IF(AND($J29&lt;=BX$4,$K29&gt;=BY$4,$K29&gt;BX$4),NETWORKDAYS.INTL(BX$4+1,(BY$4),1,(Holidays!$A$1:$A$248)),0))*$M29,"")</f>
        <v>0</v>
      </c>
      <c r="BZ29" s="190">
        <f ca="1">IFERROR((IF(AND($J29&gt;BY$4,$J29&lt;=BZ$4,$K29&lt;=BZ$4),NETWORKDAYS.INTL($J29,$K29,1,(Holidays!$A$1:$A$248)),0)+IF(AND($J29&gt;BY$4,$J29&lt;=BZ$4,$K29&gt;BZ$4),NETWORKDAYS.INTL($J29,(BZ$4),1,(Holidays!$A$1:$A$248)),0)+IF(AND($J29&lt;BY$4,$K29&lt;BZ$4,$K29&gt;BY$4),NETWORKDAYS.INTL(BY$4+1,$K29,1,(Holidays!$A$1:$A$248)),0)+IF(AND($J29&lt;=BY$4,$K29&gt;=BZ$4,$K29&gt;BY$4),NETWORKDAYS.INTL(BY$4+1,(BZ$4),1,(Holidays!$A$1:$A$248)),0))*$M29,"")</f>
        <v>0</v>
      </c>
      <c r="CA29" s="192">
        <f ca="1">IFERROR((IF(AND($J29&gt;BZ$4,$J29&lt;=CA$4,$K29&lt;=CA$4),NETWORKDAYS.INTL($J29,$K29,1,(Holidays!$A$1:$A$248)),0)+IF(AND($J29&gt;BZ$4,$J29&lt;=CA$4,$K29&gt;CA$4),NETWORKDAYS.INTL($J29,(CA$4),1,(Holidays!$A$1:$A$248)),0)+IF(AND($J29&lt;BZ$4,$K29&lt;CA$4,$K29&gt;BZ$4),NETWORKDAYS.INTL(BZ$4+1,$K29,1,(Holidays!$A$1:$A$248)),0)+IF(AND($J29&lt;=BZ$4,$K29&gt;=CA$4,$K29&gt;BZ$4),NETWORKDAYS.INTL(BZ$4+1,(CA$4),1,(Holidays!$A$1:$A$248)),0))*$M29,"")</f>
        <v>0</v>
      </c>
      <c r="CB29" s="321">
        <f ca="1">IFERROR((IF(AND($J29&gt;CA$4,$J29&lt;=CB$4,$K29&lt;=CB$4),NETWORKDAYS.INTL($J29,$K29,1,(Holidays!$A$1:$A$248)),0)+IF(AND($J29&gt;CA$4,$J29&lt;=CB$4,$K29&gt;CB$4),NETWORKDAYS.INTL($J29,(CB$4),1,(Holidays!$A$1:$A$248)),0)+IF(AND($J29&lt;CA$4,$K29&lt;CB$4,$K29&gt;CA$4),NETWORKDAYS.INTL(CA$4+1,$K29,1,(Holidays!$A$1:$A$248)),0)+IF(AND($J29&lt;=CA$4,$K29&gt;=CB$4,$K29&gt;CA$4),NETWORKDAYS.INTL(CA$4+1,(CB$4),1,(Holidays!$A$1:$A$248)),0))*$M29,"")</f>
        <v>0</v>
      </c>
      <c r="CC29" s="190">
        <f ca="1">IFERROR((IF(AND($J29&gt;CB$4,$J29&lt;=CC$4,$K29&lt;=CC$4),NETWORKDAYS.INTL($J29,$K29,1,(Holidays!$A$1:$A$248)),0)+IF(AND($J29&gt;CB$4,$J29&lt;=CC$4,$K29&gt;CC$4),NETWORKDAYS.INTL($J29,(CC$4),1,(Holidays!$A$1:$A$248)),0)+IF(AND($J29&lt;CB$4,$K29&lt;CC$4,$K29&gt;CB$4),NETWORKDAYS.INTL(CB$4+1,$K29,1,(Holidays!$A$1:$A$248)),0)+IF(AND($J29&lt;=CB$4,$K29&gt;=CC$4,$K29&gt;CB$4),NETWORKDAYS.INTL(CB$4+1,(CC$4),1,(Holidays!$A$1:$A$248)),0))*$M29,"")</f>
        <v>0</v>
      </c>
      <c r="CD29" s="192">
        <f ca="1">IFERROR((IF(AND($J29&gt;CC$4,$J29&lt;=CD$4,$K29&lt;=CD$4),NETWORKDAYS.INTL($J29,$K29,1,(Holidays!$A$1:$A$248)),0)+IF(AND($J29&gt;CC$4,$J29&lt;=CD$4,$K29&gt;CD$4),NETWORKDAYS.INTL($J29,(CD$4),1,(Holidays!$A$1:$A$248)),0)+IF(AND($J29&lt;CC$4,$K29&lt;CD$4,$K29&gt;CC$4),NETWORKDAYS.INTL(CC$4+1,$K29,1,(Holidays!$A$1:$A$248)),0)+IF(AND($J29&lt;=CC$4,$K29&gt;=CD$4,$K29&gt;CC$4),NETWORKDAYS.INTL(CC$4+1,(CD$4),1,(Holidays!$A$1:$A$248)),0))*$M29,"")</f>
        <v>0</v>
      </c>
      <c r="CE29" s="321">
        <f ca="1">IFERROR((IF(AND($J29&gt;CD$4,$J29&lt;=CE$4,$K29&lt;=CE$4),NETWORKDAYS.INTL($J29,$K29,1,(Holidays!$A$1:$A$248)),0)+IF(AND($J29&gt;CD$4,$J29&lt;=CE$4,$K29&gt;CE$4),NETWORKDAYS.INTL($J29,(CE$4),1,(Holidays!$A$1:$A$248)),0)+IF(AND($J29&lt;CD$4,$K29&lt;CE$4,$K29&gt;CD$4),NETWORKDAYS.INTL(CD$4+1,$K29,1,(Holidays!$A$1:$A$248)),0)+IF(AND($J29&lt;=CD$4,$K29&gt;=CE$4,$K29&gt;CD$4),NETWORKDAYS.INTL(CD$4+1,(CE$4),1,(Holidays!$A$1:$A$248)),0))*$M29,"")</f>
        <v>0</v>
      </c>
      <c r="CF29" s="190">
        <f ca="1">IFERROR((IF(AND($J29&gt;CE$4,$J29&lt;=CF$4,$K29&lt;=CF$4),NETWORKDAYS.INTL($J29,$K29,1,(Holidays!$A$1:$A$248)),0)+IF(AND($J29&gt;CE$4,$J29&lt;=CF$4,$K29&gt;CF$4),NETWORKDAYS.INTL($J29,(CF$4),1,(Holidays!$A$1:$A$248)),0)+IF(AND($J29&lt;CE$4,$K29&lt;CF$4,$K29&gt;CE$4),NETWORKDAYS.INTL(CE$4+1,$K29,1,(Holidays!$A$1:$A$248)),0)+IF(AND($J29&lt;=CE$4,$K29&gt;=CF$4,$K29&gt;CE$4),NETWORKDAYS.INTL(CE$4+1,(CF$4),1,(Holidays!$A$1:$A$248)),0))*$M29,"")</f>
        <v>0</v>
      </c>
      <c r="CG29" s="192">
        <f ca="1">IFERROR((IF(AND($J29&gt;CF$4,$J29&lt;=CG$4,$K29&lt;=CG$4),NETWORKDAYS.INTL($J29,$K29,1,(Holidays!$A$1:$A$248)),0)+IF(AND($J29&gt;CF$4,$J29&lt;=CG$4,$K29&gt;CG$4),NETWORKDAYS.INTL($J29,(CG$4),1,(Holidays!$A$1:$A$248)),0)+IF(AND($J29&lt;CF$4,$K29&lt;CG$4,$K29&gt;CF$4),NETWORKDAYS.INTL(CF$4+1,$K29,1,(Holidays!$A$1:$A$248)),0)+IF(AND($J29&lt;=CF$4,$K29&gt;=CG$4,$K29&gt;CF$4),NETWORKDAYS.INTL(CF$4+1,(CG$4),1,(Holidays!$A$1:$A$248)),0))*$M29,"")</f>
        <v>0</v>
      </c>
      <c r="CH29" s="321">
        <f ca="1">IFERROR((IF(AND($J29&gt;CG$4,$J29&lt;=CH$4,$K29&lt;=CH$4),NETWORKDAYS.INTL($J29,$K29,1,(Holidays!$A$1:$A$248)),0)+IF(AND($J29&gt;CG$4,$J29&lt;=CH$4,$K29&gt;CH$4),NETWORKDAYS.INTL($J29,(CH$4),1,(Holidays!$A$1:$A$248)),0)+IF(AND($J29&lt;CG$4,$K29&lt;CH$4,$K29&gt;CG$4),NETWORKDAYS.INTL(CG$4+1,$K29,1,(Holidays!$A$1:$A$248)),0)+IF(AND($J29&lt;=CG$4,$K29&gt;=CH$4,$K29&gt;CG$4),NETWORKDAYS.INTL(CG$4+1,(CH$4),1,(Holidays!$A$1:$A$248)),0))*$M29,"")</f>
        <v>0</v>
      </c>
      <c r="CI29" s="190">
        <f ca="1">IFERROR((IF(AND($J29&gt;CH$4,$J29&lt;=CI$4,$K29&lt;=CI$4),NETWORKDAYS.INTL($J29,$K29,1,(Holidays!$A$1:$A$248)),0)+IF(AND($J29&gt;CH$4,$J29&lt;=CI$4,$K29&gt;CI$4),NETWORKDAYS.INTL($J29,(CI$4),1,(Holidays!$A$1:$A$248)),0)+IF(AND($J29&lt;CH$4,$K29&lt;CI$4,$K29&gt;CH$4),NETWORKDAYS.INTL(CH$4+1,$K29,1,(Holidays!$A$1:$A$248)),0)+IF(AND($J29&lt;=CH$4,$K29&gt;=CI$4,$K29&gt;CH$4),NETWORKDAYS.INTL(CH$4+1,(CI$4),1,(Holidays!$A$1:$A$248)),0))*$M29,"")</f>
        <v>0</v>
      </c>
      <c r="CJ29" s="192">
        <f ca="1">IFERROR((IF(AND($J29&gt;CI$4,$J29&lt;=CJ$4,$K29&lt;=CJ$4),NETWORKDAYS.INTL($J29,$K29,1,(Holidays!$A$1:$A$248)),0)+IF(AND($J29&gt;CI$4,$J29&lt;=CJ$4,$K29&gt;CJ$4),NETWORKDAYS.INTL($J29,(CJ$4),1,(Holidays!$A$1:$A$248)),0)+IF(AND($J29&lt;CI$4,$K29&lt;CJ$4,$K29&gt;CI$4),NETWORKDAYS.INTL(CI$4+1,$K29,1,(Holidays!$A$1:$A$248)),0)+IF(AND($J29&lt;=CI$4,$K29&gt;=CJ$4,$K29&gt;CI$4),NETWORKDAYS.INTL(CI$4+1,(CJ$4),1,(Holidays!$A$1:$A$248)),0))*$M29,"")</f>
        <v>0</v>
      </c>
      <c r="CK29" s="321">
        <f ca="1">IFERROR((IF(AND($J29&gt;CJ$4,$J29&lt;=CK$4,$K29&lt;=CK$4),NETWORKDAYS.INTL($J29,$K29,1,(Holidays!$A$1:$A$248)),0)+IF(AND($J29&gt;CJ$4,$J29&lt;=CK$4,$K29&gt;CK$4),NETWORKDAYS.INTL($J29,(CK$4),1,(Holidays!$A$1:$A$248)),0)+IF(AND($J29&lt;CJ$4,$K29&lt;CK$4,$K29&gt;CJ$4),NETWORKDAYS.INTL(CJ$4+1,$K29,1,(Holidays!$A$1:$A$248)),0)+IF(AND($J29&lt;=CJ$4,$K29&gt;=CK$4,$K29&gt;CJ$4),NETWORKDAYS.INTL(CJ$4+1,(CK$4),1,(Holidays!$A$1:$A$248)),0))*$M29,"")</f>
        <v>0</v>
      </c>
      <c r="CL29" s="190">
        <f ca="1">IFERROR((IF(AND($J29&gt;CK$4,$J29&lt;=CL$4,$K29&lt;=CL$4),NETWORKDAYS.INTL($J29,$K29,1,(Holidays!$A$1:$A$248)),0)+IF(AND($J29&gt;CK$4,$J29&lt;=CL$4,$K29&gt;CL$4),NETWORKDAYS.INTL($J29,(CL$4),1,(Holidays!$A$1:$A$248)),0)+IF(AND($J29&lt;CK$4,$K29&lt;CL$4,$K29&gt;CK$4),NETWORKDAYS.INTL(CK$4+1,$K29,1,(Holidays!$A$1:$A$248)),0)+IF(AND($J29&lt;=CK$4,$K29&gt;=CL$4,$K29&gt;CK$4),NETWORKDAYS.INTL(CK$4+1,(CL$4),1,(Holidays!$A$1:$A$248)),0))*$M29,"")</f>
        <v>0</v>
      </c>
      <c r="CM29" s="192">
        <f ca="1">IFERROR((IF(AND($J29&gt;CL$4,$J29&lt;=CM$4,$K29&lt;=CM$4),NETWORKDAYS.INTL($J29,$K29,1,(Holidays!$A$1:$A$248)),0)+IF(AND($J29&gt;CL$4,$J29&lt;=CM$4,$K29&gt;CM$4),NETWORKDAYS.INTL($J29,(CM$4),1,(Holidays!$A$1:$A$248)),0)+IF(AND($J29&lt;CL$4,$K29&lt;CM$4,$K29&gt;CL$4),NETWORKDAYS.INTL(CL$4+1,$K29,1,(Holidays!$A$1:$A$248)),0)+IF(AND($J29&lt;=CL$4,$K29&gt;=CM$4,$K29&gt;CL$4),NETWORKDAYS.INTL(CL$4+1,(CM$4),1,(Holidays!$A$1:$A$248)),0))*$M29,"")</f>
        <v>0</v>
      </c>
      <c r="CN29" s="321">
        <f ca="1">IFERROR((IF(AND($J29&gt;CM$4,$J29&lt;=CN$4,$K29&lt;=CN$4),NETWORKDAYS.INTL($J29,$K29,1,(Holidays!$A$1:$A$248)),0)+IF(AND($J29&gt;CM$4,$J29&lt;=CN$4,$K29&gt;CN$4),NETWORKDAYS.INTL($J29,(CN$4),1,(Holidays!$A$1:$A$248)),0)+IF(AND($J29&lt;CM$4,$K29&lt;CN$4,$K29&gt;CM$4),NETWORKDAYS.INTL(CM$4+1,$K29,1,(Holidays!$A$1:$A$248)),0)+IF(AND($J29&lt;=CM$4,$K29&gt;=CN$4,$K29&gt;CM$4),NETWORKDAYS.INTL(CM$4+1,(CN$4),1,(Holidays!$A$1:$A$248)),0))*$M29,"")</f>
        <v>0</v>
      </c>
      <c r="CO29" s="190">
        <f ca="1">IFERROR((IF(AND($J29&gt;CN$4,$J29&lt;=CO$4,$K29&lt;=CO$4),NETWORKDAYS.INTL($J29,$K29,1,(Holidays!$A$1:$A$248)),0)+IF(AND($J29&gt;CN$4,$J29&lt;=CO$4,$K29&gt;CO$4),NETWORKDAYS.INTL($J29,(CO$4),1,(Holidays!$A$1:$A$248)),0)+IF(AND($J29&lt;CN$4,$K29&lt;CO$4,$K29&gt;CN$4),NETWORKDAYS.INTL(CN$4+1,$K29,1,(Holidays!$A$1:$A$248)),0)+IF(AND($J29&lt;=CN$4,$K29&gt;=CO$4,$K29&gt;CN$4),NETWORKDAYS.INTL(CN$4+1,(CO$4),1,(Holidays!$A$1:$A$248)),0))*$M29,"")</f>
        <v>0</v>
      </c>
      <c r="CP29" s="192">
        <f ca="1">IFERROR((IF(AND($J29&gt;CO$4,$J29&lt;=CP$4,$K29&lt;=CP$4),NETWORKDAYS.INTL($J29,$K29,1,(Holidays!$A$1:$A$248)),0)+IF(AND($J29&gt;CO$4,$J29&lt;=CP$4,$K29&gt;CP$4),NETWORKDAYS.INTL($J29,(CP$4),1,(Holidays!$A$1:$A$248)),0)+IF(AND($J29&lt;CO$4,$K29&lt;CP$4,$K29&gt;CO$4),NETWORKDAYS.INTL(CO$4+1,$K29,1,(Holidays!$A$1:$A$248)),0)+IF(AND($J29&lt;=CO$4,$K29&gt;=CP$4,$K29&gt;CO$4),NETWORKDAYS.INTL(CO$4+1,(CP$4),1,(Holidays!$A$1:$A$248)),0))*$M29,"")</f>
        <v>0</v>
      </c>
      <c r="CQ29" s="321">
        <f ca="1">IFERROR((IF(AND($J29&gt;CP$4,$J29&lt;=CQ$4,$K29&lt;=CQ$4),NETWORKDAYS.INTL($J29,$K29,1,(Holidays!$A$1:$A$248)),0)+IF(AND($J29&gt;CP$4,$J29&lt;=CQ$4,$K29&gt;CQ$4),NETWORKDAYS.INTL($J29,(CQ$4),1,(Holidays!$A$1:$A$248)),0)+IF(AND($J29&lt;CP$4,$K29&lt;CQ$4,$K29&gt;CP$4),NETWORKDAYS.INTL(CP$4+1,$K29,1,(Holidays!$A$1:$A$248)),0)+IF(AND($J29&lt;=CP$4,$K29&gt;=CQ$4,$K29&gt;CP$4),NETWORKDAYS.INTL(CP$4+1,(CQ$4),1,(Holidays!$A$1:$A$248)),0))*$M29,"")</f>
        <v>0</v>
      </c>
      <c r="CR29" s="190">
        <f ca="1">IFERROR((IF(AND($J29&gt;CQ$4,$J29&lt;=CR$4,$K29&lt;=CR$4),NETWORKDAYS.INTL($J29,$K29,1,(Holidays!$A$1:$A$248)),0)+IF(AND($J29&gt;CQ$4,$J29&lt;=CR$4,$K29&gt;CR$4),NETWORKDAYS.INTL($J29,(CR$4),1,(Holidays!$A$1:$A$248)),0)+IF(AND($J29&lt;CQ$4,$K29&lt;CR$4,$K29&gt;CQ$4),NETWORKDAYS.INTL(CQ$4+1,$K29,1,(Holidays!$A$1:$A$248)),0)+IF(AND($J29&lt;=CQ$4,$K29&gt;=CR$4,$K29&gt;CQ$4),NETWORKDAYS.INTL(CQ$4+1,(CR$4),1,(Holidays!$A$1:$A$248)),0))*$M29,"")</f>
        <v>0</v>
      </c>
      <c r="CS29" s="192">
        <f ca="1">IFERROR((IF(AND($J29&gt;CR$4,$J29&lt;=CS$4,$K29&lt;=CS$4),NETWORKDAYS.INTL($J29,$K29,1,(Holidays!$A$1:$A$248)),0)+IF(AND($J29&gt;CR$4,$J29&lt;=CS$4,$K29&gt;CS$4),NETWORKDAYS.INTL($J29,(CS$4),1,(Holidays!$A$1:$A$248)),0)+IF(AND($J29&lt;CR$4,$K29&lt;CS$4,$K29&gt;CR$4),NETWORKDAYS.INTL(CR$4+1,$K29,1,(Holidays!$A$1:$A$248)),0)+IF(AND($J29&lt;=CR$4,$K29&gt;=CS$4,$K29&gt;CR$4),NETWORKDAYS.INTL(CR$4+1,(CS$4),1,(Holidays!$A$1:$A$248)),0))*$M29,"")</f>
        <v>0</v>
      </c>
      <c r="CT29" s="321">
        <f ca="1">IFERROR((IF(AND($J29&gt;CS$4,$J29&lt;=CT$4,$K29&lt;=CT$4),NETWORKDAYS.INTL($J29,$K29,1,(Holidays!$A$1:$A$248)),0)+IF(AND($J29&gt;CS$4,$J29&lt;=CT$4,$K29&gt;CT$4),NETWORKDAYS.INTL($J29,(CT$4),1,(Holidays!$A$1:$A$248)),0)+IF(AND($J29&lt;CS$4,$K29&lt;CT$4,$K29&gt;CS$4),NETWORKDAYS.INTL(CS$4+1,$K29,1,(Holidays!$A$1:$A$248)),0)+IF(AND($J29&lt;=CS$4,$K29&gt;=CT$4,$K29&gt;CS$4),NETWORKDAYS.INTL(CS$4+1,(CT$4),1,(Holidays!$A$1:$A$248)),0))*$M29,"")</f>
        <v>0</v>
      </c>
      <c r="CU29" s="190">
        <f ca="1">IFERROR((IF(AND($J29&gt;CT$4,$J29&lt;=CU$4,$K29&lt;=CU$4),NETWORKDAYS.INTL($J29,$K29,1,(Holidays!$A$1:$A$248)),0)+IF(AND($J29&gt;CT$4,$J29&lt;=CU$4,$K29&gt;CU$4),NETWORKDAYS.INTL($J29,(CU$4),1,(Holidays!$A$1:$A$248)),0)+IF(AND($J29&lt;CT$4,$K29&lt;CU$4,$K29&gt;CT$4),NETWORKDAYS.INTL(CT$4+1,$K29,1,(Holidays!$A$1:$A$248)),0)+IF(AND($J29&lt;=CT$4,$K29&gt;=CU$4,$K29&gt;CT$4),NETWORKDAYS.INTL(CT$4+1,(CU$4),1,(Holidays!$A$1:$A$248)),0))*$M29,"")</f>
        <v>0</v>
      </c>
      <c r="CV29" s="192">
        <f ca="1">IFERROR((IF(AND($J29&gt;CU$4,$J29&lt;=CV$4,$K29&lt;=CV$4),NETWORKDAYS.INTL($J29,$K29,1,(Holidays!$A$1:$A$248)),0)+IF(AND($J29&gt;CU$4,$J29&lt;=CV$4,$K29&gt;CV$4),NETWORKDAYS.INTL($J29,(CV$4),1,(Holidays!$A$1:$A$248)),0)+IF(AND($J29&lt;CU$4,$K29&lt;CV$4,$K29&gt;CU$4),NETWORKDAYS.INTL(CU$4+1,$K29,1,(Holidays!$A$1:$A$248)),0)+IF(AND($J29&lt;=CU$4,$K29&gt;=CV$4,$K29&gt;CU$4),NETWORKDAYS.INTL(CU$4+1,(CV$4),1,(Holidays!$A$1:$A$248)),0))*$M29,"")</f>
        <v>0</v>
      </c>
      <c r="CW29" s="321">
        <f ca="1">IFERROR((IF(AND($J29&gt;CV$4,$J29&lt;=CW$4,$K29&lt;=CW$4),NETWORKDAYS.INTL($J29,$K29,1,(Holidays!$A$1:$A$248)),0)+IF(AND($J29&gt;CV$4,$J29&lt;=CW$4,$K29&gt;CW$4),NETWORKDAYS.INTL($J29,(CW$4),1,(Holidays!$A$1:$A$248)),0)+IF(AND($J29&lt;CV$4,$K29&lt;CW$4,$K29&gt;CV$4),NETWORKDAYS.INTL(CV$4+1,$K29,1,(Holidays!$A$1:$A$248)),0)+IF(AND($J29&lt;=CV$4,$K29&gt;=CW$4,$K29&gt;CV$4),NETWORKDAYS.INTL(CV$4+1,(CW$4),1,(Holidays!$A$1:$A$248)),0))*$M29,"")</f>
        <v>0</v>
      </c>
      <c r="CX29" s="324">
        <f ca="1">IFERROR((IF(AND($J29&gt;CW$4,$J29&lt;=CX$4,$K29&lt;=CX$4),NETWORKDAYS.INTL($J29,$K29,1,(Holidays!$A$1:$A$248)),0)+IF(AND($J29&gt;CW$4,$J29&lt;=CX$4,$K29&gt;CX$4),NETWORKDAYS.INTL($J29,(CX$4),1,(Holidays!$A$1:$A$248)),0)+IF(AND($J29&lt;CW$4,$K29&lt;CX$4,$K29&gt;CW$4),NETWORKDAYS.INTL(CW$4+1,$K29,1,(Holidays!$A$1:$A$248)),0)+IF(AND($J29&lt;=CW$4,$K29&gt;=CX$4,$K29&gt;CW$4),NETWORKDAYS.INTL(CW$4+1,(CX$4),1,(Holidays!$A$1:$A$248)),0))*$M29,"")</f>
        <v>0</v>
      </c>
    </row>
    <row r="30" spans="2:102" ht="15" customHeight="1" outlineLevel="1">
      <c r="B30" s="59" t="str">
        <f t="array" ref="B30">IFERROR(INDEX('A-2_MH Distribution'!$B$1:$B$15014,SMALL(IF('A-2_MH Distribution'!$L$8:$L$63&lt;&gt;0,ROW('A-2_MH Distribution'!$B$8:$B$63)),ROW(A24)),1),"")</f>
        <v>B.1</v>
      </c>
      <c r="C30" s="458" t="str">
        <f ca="1">IFERROR(VLOOKUP(B30,OFFSET('A-1_MH Estimation'!$B$7,0,0,MATCH("Subtotal LOE",'A-1_MH Estimation'!B:B,0)-7,2),2,0),"")</f>
        <v>On-The-Fly items - Administrative Documentation &amp; Customer Comment Followed up</v>
      </c>
      <c r="D30" s="466">
        <f ca="1">IFERROR(VLOOKUP(B30,OFFSET('A-1_MH Estimation'!$B$7,0,0,MATCH("Subtotal LOE",'A-1_MH Estimation'!B:B,0)-7,4),4,0),"")</f>
        <v>1</v>
      </c>
      <c r="E30" s="466" t="str">
        <f ca="1">IFERROR(VLOOKUP(B30,OFFSET('A-1_MH Estimation'!$B$7,0,0,MATCH("Subtotal LOE",'A-1_MH Estimation'!B:B,0)-7,3),3,0),"")</f>
        <v>document</v>
      </c>
      <c r="F30" s="462">
        <f>IFERROR(VLOOKUP($B30,'A-2_MH Distribution'!$B$6:$O$16314,3,0)*VLOOKUP($B30,'A-2_MH Distribution'!$B$6:$O$16314,VLOOKUP(G30,SoftwareList,6,0),0)*IFERROR((--(VLOOKUP($B30,'A-2_MH Distribution'!$B$6:$O$16314,VLOOKUP(G30,SoftwareList,8,0),0)=0)+VLOOKUP($B30,'A-2_MH Distribution'!$B$6:$O$16314,VLOOKUP(G30,SoftwareList,8,0),0)),1),0)</f>
        <v>6.02</v>
      </c>
      <c r="G30" s="403" t="str">
        <f t="shared" si="57"/>
        <v>PDMS/E3D</v>
      </c>
      <c r="H30" s="454"/>
      <c r="I30" s="455"/>
      <c r="J30" s="351">
        <f ca="1">IFERROR(INDEX(Activities,MATCH($B30,'A-2_MH Distribution'!B:B,0),MATCH("Start Date",'A-2_MH Distribution'!$A$4:S$4,0))+H30,0)</f>
        <v>44537</v>
      </c>
      <c r="K30" s="352">
        <f ca="1">IFERROR(INDEX(Activities,MATCH($B30,'A-2_MH Distribution'!B:B,0),MATCH("Finish Date",'A-2_MH Distribution'!$A$4:S$4,0))+I30,0)</f>
        <v>44539</v>
      </c>
      <c r="L30" s="170">
        <f ca="1">NETWORKDAYS.INTL(J30,K30,1,Holidays!$A$1:$A$248)</f>
        <v>2</v>
      </c>
      <c r="M30" s="62">
        <f t="shared" ca="1" si="56"/>
        <v>3.01</v>
      </c>
      <c r="O30" s="253">
        <f ca="1">SUM($P30:CX30)</f>
        <v>6.02</v>
      </c>
      <c r="P30" s="320"/>
      <c r="Q30" s="321">
        <f ca="1">IFERROR((IF(AND($J30&gt;P$4,$J30&lt;=Q$4,$K30&lt;=Q$4),NETWORKDAYS.INTL($J30,$K30,1,(Holidays!$A$1:$A$248)),0)+IF(AND($J30&gt;P$4,$J30&lt;=Q$4,$K30&gt;Q$4),NETWORKDAYS.INTL($J30,(Q$4),1,(Holidays!$A$1:$A$248)),0)+IF(AND($J30&lt;P$4,$K30&lt;Q$4,$K30&gt;P$4),NETWORKDAYS.INTL(P$4+1,$K30,1,(Holidays!$A$1:$A$248)),0)+IF(AND($J30&lt;=P$4,$K30&gt;=Q$4,$K30&gt;P$4),NETWORKDAYS.INTL(P$4+1,(Q$4),1,(Holidays!$A$1:$A$248)),0))*$M30,"")</f>
        <v>0</v>
      </c>
      <c r="R30" s="190">
        <f ca="1">IFERROR((IF(AND($J30&gt;Q$4,$J30&lt;=R$4,$K30&lt;=R$4),NETWORKDAYS.INTL($J30,$K30,1,(Holidays!$A$1:$A$248)),0)+IF(AND($J30&gt;Q$4,$J30&lt;=R$4,$K30&gt;R$4),NETWORKDAYS.INTL($J30,(R$4),1,(Holidays!$A$1:$A$248)),0)+IF(AND($J30&lt;Q$4,$K30&lt;R$4,$K30&gt;Q$4),NETWORKDAYS.INTL(Q$4+1,$K30,1,(Holidays!$A$1:$A$248)),0)+IF(AND($J30&lt;=Q$4,$K30&gt;=R$4,$K30&gt;Q$4),NETWORKDAYS.INTL(Q$4+1,(R$4),1,(Holidays!$A$1:$A$248)),0))*$M30,"")</f>
        <v>0</v>
      </c>
      <c r="S30" s="192">
        <f ca="1">IFERROR((IF(AND($J30&gt;R$4,$J30&lt;=S$4,$K30&lt;=S$4),NETWORKDAYS.INTL($J30,$K30,1,(Holidays!$A$1:$A$248)),0)+IF(AND($J30&gt;R$4,$J30&lt;=S$4,$K30&gt;S$4),NETWORKDAYS.INTL($J30,(S$4),1,(Holidays!$A$1:$A$248)),0)+IF(AND($J30&lt;R$4,$K30&lt;S$4,$K30&gt;R$4),NETWORKDAYS.INTL(R$4+1,$K30,1,(Holidays!$A$1:$A$248)),0)+IF(AND($J30&lt;=R$4,$K30&gt;=S$4,$K30&gt;R$4),NETWORKDAYS.INTL(R$4+1,(S$4),1,(Holidays!$A$1:$A$248)),0))*$M30,"")</f>
        <v>0</v>
      </c>
      <c r="T30" s="321">
        <f ca="1">IFERROR((IF(AND($J30&gt;S$4,$J30&lt;=T$4,$K30&lt;=T$4),NETWORKDAYS.INTL($J30,$K30,1,(Holidays!$A$1:$A$248)),0)+IF(AND($J30&gt;S$4,$J30&lt;=T$4,$K30&gt;T$4),NETWORKDAYS.INTL($J30,(T$4),1,(Holidays!$A$1:$A$248)),0)+IF(AND($J30&lt;S$4,$K30&lt;T$4,$K30&gt;S$4),NETWORKDAYS.INTL(S$4+1,$K30,1,(Holidays!$A$1:$A$248)),0)+IF(AND($J30&lt;=S$4,$K30&gt;=T$4,$K30&gt;S$4),NETWORKDAYS.INTL(S$4+1,(T$4),1,(Holidays!$A$1:$A$248)),0))*$M30,"")</f>
        <v>0</v>
      </c>
      <c r="U30" s="190">
        <f ca="1">IFERROR((IF(AND($J30&gt;T$4,$J30&lt;=U$4,$K30&lt;=U$4),NETWORKDAYS.INTL($J30,$K30,1,(Holidays!$A$1:$A$248)),0)+IF(AND($J30&gt;T$4,$J30&lt;=U$4,$K30&gt;U$4),NETWORKDAYS.INTL($J30,(U$4),1,(Holidays!$A$1:$A$248)),0)+IF(AND($J30&lt;T$4,$K30&lt;U$4,$K30&gt;T$4),NETWORKDAYS.INTL(T$4+1,$K30,1,(Holidays!$A$1:$A$248)),0)+IF(AND($J30&lt;=T$4,$K30&gt;=U$4,$K30&gt;T$4),NETWORKDAYS.INTL(T$4+1,(U$4),1,(Holidays!$A$1:$A$248)),0))*$M30,"")</f>
        <v>0</v>
      </c>
      <c r="V30" s="192">
        <f ca="1">IFERROR((IF(AND($J30&gt;U$4,$J30&lt;=V$4,$K30&lt;=V$4),NETWORKDAYS.INTL($J30,$K30,1,(Holidays!$A$1:$A$248)),0)+IF(AND($J30&gt;U$4,$J30&lt;=V$4,$K30&gt;V$4),NETWORKDAYS.INTL($J30,(V$4),1,(Holidays!$A$1:$A$248)),0)+IF(AND($J30&lt;U$4,$K30&lt;V$4,$K30&gt;U$4),NETWORKDAYS.INTL(U$4+1,$K30,1,(Holidays!$A$1:$A$248)),0)+IF(AND($J30&lt;=U$4,$K30&gt;=V$4,$K30&gt;U$4),NETWORKDAYS.INTL(U$4+1,(V$4),1,(Holidays!$A$1:$A$248)),0))*$M30,"")</f>
        <v>0</v>
      </c>
      <c r="W30" s="321">
        <f ca="1">IFERROR((IF(AND($J30&gt;V$4,$J30&lt;=W$4,$K30&lt;=W$4),NETWORKDAYS.INTL($J30,$K30,1,(Holidays!$A$1:$A$248)),0)+IF(AND($J30&gt;V$4,$J30&lt;=W$4,$K30&gt;W$4),NETWORKDAYS.INTL($J30,(W$4),1,(Holidays!$A$1:$A$248)),0)+IF(AND($J30&lt;V$4,$K30&lt;W$4,$K30&gt;V$4),NETWORKDAYS.INTL(V$4+1,$K30,1,(Holidays!$A$1:$A$248)),0)+IF(AND($J30&lt;=V$4,$K30&gt;=W$4,$K30&gt;V$4),NETWORKDAYS.INTL(V$4+1,(W$4),1,(Holidays!$A$1:$A$248)),0))*$M30,"")</f>
        <v>0</v>
      </c>
      <c r="X30" s="190">
        <f ca="1">IFERROR((IF(AND($J30&gt;W$4,$J30&lt;=X$4,$K30&lt;=X$4),NETWORKDAYS.INTL($J30,$K30,1,(Holidays!$A$1:$A$248)),0)+IF(AND($J30&gt;W$4,$J30&lt;=X$4,$K30&gt;X$4),NETWORKDAYS.INTL($J30,(X$4),1,(Holidays!$A$1:$A$248)),0)+IF(AND($J30&lt;W$4,$K30&lt;X$4,$K30&gt;W$4),NETWORKDAYS.INTL(W$4+1,$K30,1,(Holidays!$A$1:$A$248)),0)+IF(AND($J30&lt;=W$4,$K30&gt;=X$4,$K30&gt;W$4),NETWORKDAYS.INTL(W$4+1,(X$4),1,(Holidays!$A$1:$A$248)),0))*$M30,"")</f>
        <v>0</v>
      </c>
      <c r="Y30" s="192">
        <f ca="1">IFERROR((IF(AND($J30&gt;X$4,$J30&lt;=Y$4,$K30&lt;=Y$4),NETWORKDAYS.INTL($J30,$K30,1,(Holidays!$A$1:$A$248)),0)+IF(AND($J30&gt;X$4,$J30&lt;=Y$4,$K30&gt;Y$4),NETWORKDAYS.INTL($J30,(Y$4),1,(Holidays!$A$1:$A$248)),0)+IF(AND($J30&lt;X$4,$K30&lt;Y$4,$K30&gt;X$4),NETWORKDAYS.INTL(X$4+1,$K30,1,(Holidays!$A$1:$A$248)),0)+IF(AND($J30&lt;=X$4,$K30&gt;=Y$4,$K30&gt;X$4),NETWORKDAYS.INTL(X$4+1,(Y$4),1,(Holidays!$A$1:$A$248)),0))*$M30,"")</f>
        <v>6.02</v>
      </c>
      <c r="Z30" s="321">
        <f ca="1">IFERROR((IF(AND($J30&gt;Y$4,$J30&lt;=Z$4,$K30&lt;=Z$4),NETWORKDAYS.INTL($J30,$K30,1,(Holidays!$A$1:$A$248)),0)+IF(AND($J30&gt;Y$4,$J30&lt;=Z$4,$K30&gt;Z$4),NETWORKDAYS.INTL($J30,(Z$4),1,(Holidays!$A$1:$A$248)),0)+IF(AND($J30&lt;Y$4,$K30&lt;Z$4,$K30&gt;Y$4),NETWORKDAYS.INTL(Y$4+1,$K30,1,(Holidays!$A$1:$A$248)),0)+IF(AND($J30&lt;=Y$4,$K30&gt;=Z$4,$K30&gt;Y$4),NETWORKDAYS.INTL(Y$4+1,(Z$4),1,(Holidays!$A$1:$A$248)),0))*$M30,"")</f>
        <v>0</v>
      </c>
      <c r="AA30" s="190">
        <f ca="1">IFERROR((IF(AND($J30&gt;Z$4,$J30&lt;=AA$4,$K30&lt;=AA$4),NETWORKDAYS.INTL($J30,$K30,1,(Holidays!$A$1:$A$248)),0)+IF(AND($J30&gt;Z$4,$J30&lt;=AA$4,$K30&gt;AA$4),NETWORKDAYS.INTL($J30,(AA$4),1,(Holidays!$A$1:$A$248)),0)+IF(AND($J30&lt;Z$4,$K30&lt;AA$4,$K30&gt;Z$4),NETWORKDAYS.INTL(Z$4+1,$K30,1,(Holidays!$A$1:$A$248)),0)+IF(AND($J30&lt;=Z$4,$K30&gt;=AA$4,$K30&gt;Z$4),NETWORKDAYS.INTL(Z$4+1,(AA$4),1,(Holidays!$A$1:$A$248)),0))*$M30,"")</f>
        <v>0</v>
      </c>
      <c r="AB30" s="192">
        <f ca="1">IFERROR((IF(AND($J30&gt;AA$4,$J30&lt;=AB$4,$K30&lt;=AB$4),NETWORKDAYS.INTL($J30,$K30,1,(Holidays!$A$1:$A$248)),0)+IF(AND($J30&gt;AA$4,$J30&lt;=AB$4,$K30&gt;AB$4),NETWORKDAYS.INTL($J30,(AB$4),1,(Holidays!$A$1:$A$248)),0)+IF(AND($J30&lt;AA$4,$K30&lt;AB$4,$K30&gt;AA$4),NETWORKDAYS.INTL(AA$4+1,$K30,1,(Holidays!$A$1:$A$248)),0)+IF(AND($J30&lt;=AA$4,$K30&gt;=AB$4,$K30&gt;AA$4),NETWORKDAYS.INTL(AA$4+1,(AB$4),1,(Holidays!$A$1:$A$248)),0))*$M30,"")</f>
        <v>0</v>
      </c>
      <c r="AC30" s="321">
        <f ca="1">IFERROR((IF(AND($J30&gt;AB$4,$J30&lt;=AC$4,$K30&lt;=AC$4),NETWORKDAYS.INTL($J30,$K30,1,(Holidays!$A$1:$A$248)),0)+IF(AND($J30&gt;AB$4,$J30&lt;=AC$4,$K30&gt;AC$4),NETWORKDAYS.INTL($J30,(AC$4),1,(Holidays!$A$1:$A$248)),0)+IF(AND($J30&lt;AB$4,$K30&lt;AC$4,$K30&gt;AB$4),NETWORKDAYS.INTL(AB$4+1,$K30,1,(Holidays!$A$1:$A$248)),0)+IF(AND($J30&lt;=AB$4,$K30&gt;=AC$4,$K30&gt;AB$4),NETWORKDAYS.INTL(AB$4+1,(AC$4),1,(Holidays!$A$1:$A$248)),0))*$M30,"")</f>
        <v>0</v>
      </c>
      <c r="AD30" s="190">
        <f ca="1">IFERROR((IF(AND($J30&gt;AC$4,$J30&lt;=AD$4,$K30&lt;=AD$4),NETWORKDAYS.INTL($J30,$K30,1,(Holidays!$A$1:$A$248)),0)+IF(AND($J30&gt;AC$4,$J30&lt;=AD$4,$K30&gt;AD$4),NETWORKDAYS.INTL($J30,(AD$4),1,(Holidays!$A$1:$A$248)),0)+IF(AND($J30&lt;AC$4,$K30&lt;AD$4,$K30&gt;AC$4),NETWORKDAYS.INTL(AC$4+1,$K30,1,(Holidays!$A$1:$A$248)),0)+IF(AND($J30&lt;=AC$4,$K30&gt;=AD$4,$K30&gt;AC$4),NETWORKDAYS.INTL(AC$4+1,(AD$4),1,(Holidays!$A$1:$A$248)),0))*$M30,"")</f>
        <v>0</v>
      </c>
      <c r="AE30" s="192">
        <f ca="1">IFERROR((IF(AND($J30&gt;AD$4,$J30&lt;=AE$4,$K30&lt;=AE$4),NETWORKDAYS.INTL($J30,$K30,1,(Holidays!$A$1:$A$248)),0)+IF(AND($J30&gt;AD$4,$J30&lt;=AE$4,$K30&gt;AE$4),NETWORKDAYS.INTL($J30,(AE$4),1,(Holidays!$A$1:$A$248)),0)+IF(AND($J30&lt;AD$4,$K30&lt;AE$4,$K30&gt;AD$4),NETWORKDAYS.INTL(AD$4+1,$K30,1,(Holidays!$A$1:$A$248)),0)+IF(AND($J30&lt;=AD$4,$K30&gt;=AE$4,$K30&gt;AD$4),NETWORKDAYS.INTL(AD$4+1,(AE$4),1,(Holidays!$A$1:$A$248)),0))*$M30,"")</f>
        <v>0</v>
      </c>
      <c r="AF30" s="321">
        <f ca="1">IFERROR((IF(AND($J30&gt;AE$4,$J30&lt;=AF$4,$K30&lt;=AF$4),NETWORKDAYS.INTL($J30,$K30,1,(Holidays!$A$1:$A$248)),0)+IF(AND($J30&gt;AE$4,$J30&lt;=AF$4,$K30&gt;AF$4),NETWORKDAYS.INTL($J30,(AF$4),1,(Holidays!$A$1:$A$248)),0)+IF(AND($J30&lt;AE$4,$K30&lt;AF$4,$K30&gt;AE$4),NETWORKDAYS.INTL(AE$4+1,$K30,1,(Holidays!$A$1:$A$248)),0)+IF(AND($J30&lt;=AE$4,$K30&gt;=AF$4,$K30&gt;AE$4),NETWORKDAYS.INTL(AE$4+1,(AF$4),1,(Holidays!$A$1:$A$248)),0))*$M30,"")</f>
        <v>0</v>
      </c>
      <c r="AG30" s="190">
        <f ca="1">IFERROR((IF(AND($J30&gt;AF$4,$J30&lt;=AG$4,$K30&lt;=AG$4),NETWORKDAYS.INTL($J30,$K30,1,(Holidays!$A$1:$A$248)),0)+IF(AND($J30&gt;AF$4,$J30&lt;=AG$4,$K30&gt;AG$4),NETWORKDAYS.INTL($J30,(AG$4),1,(Holidays!$A$1:$A$248)),0)+IF(AND($J30&lt;AF$4,$K30&lt;AG$4,$K30&gt;AF$4),NETWORKDAYS.INTL(AF$4+1,$K30,1,(Holidays!$A$1:$A$248)),0)+IF(AND($J30&lt;=AF$4,$K30&gt;=AG$4,$K30&gt;AF$4),NETWORKDAYS.INTL(AF$4+1,(AG$4),1,(Holidays!$A$1:$A$248)),0))*$M30,"")</f>
        <v>0</v>
      </c>
      <c r="AH30" s="192">
        <f ca="1">IFERROR((IF(AND($J30&gt;AG$4,$J30&lt;=AH$4,$K30&lt;=AH$4),NETWORKDAYS.INTL($J30,$K30,1,(Holidays!$A$1:$A$248)),0)+IF(AND($J30&gt;AG$4,$J30&lt;=AH$4,$K30&gt;AH$4),NETWORKDAYS.INTL($J30,(AH$4),1,(Holidays!$A$1:$A$248)),0)+IF(AND($J30&lt;AG$4,$K30&lt;AH$4,$K30&gt;AG$4),NETWORKDAYS.INTL(AG$4+1,$K30,1,(Holidays!$A$1:$A$248)),0)+IF(AND($J30&lt;=AG$4,$K30&gt;=AH$4,$K30&gt;AG$4),NETWORKDAYS.INTL(AG$4+1,(AH$4),1,(Holidays!$A$1:$A$248)),0))*$M30,"")</f>
        <v>0</v>
      </c>
      <c r="AI30" s="321">
        <f ca="1">IFERROR((IF(AND($J30&gt;AH$4,$J30&lt;=AI$4,$K30&lt;=AI$4),NETWORKDAYS.INTL($J30,$K30,1,(Holidays!$A$1:$A$248)),0)+IF(AND($J30&gt;AH$4,$J30&lt;=AI$4,$K30&gt;AI$4),NETWORKDAYS.INTL($J30,(AI$4),1,(Holidays!$A$1:$A$248)),0)+IF(AND($J30&lt;AH$4,$K30&lt;AI$4,$K30&gt;AH$4),NETWORKDAYS.INTL(AH$4+1,$K30,1,(Holidays!$A$1:$A$248)),0)+IF(AND($J30&lt;=AH$4,$K30&gt;=AI$4,$K30&gt;AH$4),NETWORKDAYS.INTL(AH$4+1,(AI$4),1,(Holidays!$A$1:$A$248)),0))*$M30,"")</f>
        <v>0</v>
      </c>
      <c r="AJ30" s="190">
        <f ca="1">IFERROR((IF(AND($J30&gt;AI$4,$J30&lt;=AJ$4,$K30&lt;=AJ$4),NETWORKDAYS.INTL($J30,$K30,1,(Holidays!$A$1:$A$248)),0)+IF(AND($J30&gt;AI$4,$J30&lt;=AJ$4,$K30&gt;AJ$4),NETWORKDAYS.INTL($J30,(AJ$4),1,(Holidays!$A$1:$A$248)),0)+IF(AND($J30&lt;AI$4,$K30&lt;AJ$4,$K30&gt;AI$4),NETWORKDAYS.INTL(AI$4+1,$K30,1,(Holidays!$A$1:$A$248)),0)+IF(AND($J30&lt;=AI$4,$K30&gt;=AJ$4,$K30&gt;AI$4),NETWORKDAYS.INTL(AI$4+1,(AJ$4),1,(Holidays!$A$1:$A$248)),0))*$M30,"")</f>
        <v>0</v>
      </c>
      <c r="AK30" s="192">
        <f ca="1">IFERROR((IF(AND($J30&gt;AJ$4,$J30&lt;=AK$4,$K30&lt;=AK$4),NETWORKDAYS.INTL($J30,$K30,1,(Holidays!$A$1:$A$248)),0)+IF(AND($J30&gt;AJ$4,$J30&lt;=AK$4,$K30&gt;AK$4),NETWORKDAYS.INTL($J30,(AK$4),1,(Holidays!$A$1:$A$248)),0)+IF(AND($J30&lt;AJ$4,$K30&lt;AK$4,$K30&gt;AJ$4),NETWORKDAYS.INTL(AJ$4+1,$K30,1,(Holidays!$A$1:$A$248)),0)+IF(AND($J30&lt;=AJ$4,$K30&gt;=AK$4,$K30&gt;AJ$4),NETWORKDAYS.INTL(AJ$4+1,(AK$4),1,(Holidays!$A$1:$A$248)),0))*$M30,"")</f>
        <v>0</v>
      </c>
      <c r="AL30" s="321">
        <f ca="1">IFERROR((IF(AND($J30&gt;AK$4,$J30&lt;=AL$4,$K30&lt;=AL$4),NETWORKDAYS.INTL($J30,$K30,1,(Holidays!$A$1:$A$248)),0)+IF(AND($J30&gt;AK$4,$J30&lt;=AL$4,$K30&gt;AL$4),NETWORKDAYS.INTL($J30,(AL$4),1,(Holidays!$A$1:$A$248)),0)+IF(AND($J30&lt;AK$4,$K30&lt;AL$4,$K30&gt;AK$4),NETWORKDAYS.INTL(AK$4+1,$K30,1,(Holidays!$A$1:$A$248)),0)+IF(AND($J30&lt;=AK$4,$K30&gt;=AL$4,$K30&gt;AK$4),NETWORKDAYS.INTL(AK$4+1,(AL$4),1,(Holidays!$A$1:$A$248)),0))*$M30,"")</f>
        <v>0</v>
      </c>
      <c r="AM30" s="190">
        <f ca="1">IFERROR((IF(AND($J30&gt;AL$4,$J30&lt;=AM$4,$K30&lt;=AM$4),NETWORKDAYS.INTL($J30,$K30,1,(Holidays!$A$1:$A$248)),0)+IF(AND($J30&gt;AL$4,$J30&lt;=AM$4,$K30&gt;AM$4),NETWORKDAYS.INTL($J30,(AM$4),1,(Holidays!$A$1:$A$248)),0)+IF(AND($J30&lt;AL$4,$K30&lt;AM$4,$K30&gt;AL$4),NETWORKDAYS.INTL(AL$4+1,$K30,1,(Holidays!$A$1:$A$248)),0)+IF(AND($J30&lt;=AL$4,$K30&gt;=AM$4,$K30&gt;AL$4),NETWORKDAYS.INTL(AL$4+1,(AM$4),1,(Holidays!$A$1:$A$248)),0))*$M30,"")</f>
        <v>0</v>
      </c>
      <c r="AN30" s="192">
        <f ca="1">IFERROR((IF(AND($J30&gt;AM$4,$J30&lt;=AN$4,$K30&lt;=AN$4),NETWORKDAYS.INTL($J30,$K30,1,(Holidays!$A$1:$A$248)),0)+IF(AND($J30&gt;AM$4,$J30&lt;=AN$4,$K30&gt;AN$4),NETWORKDAYS.INTL($J30,(AN$4),1,(Holidays!$A$1:$A$248)),0)+IF(AND($J30&lt;AM$4,$K30&lt;AN$4,$K30&gt;AM$4),NETWORKDAYS.INTL(AM$4+1,$K30,1,(Holidays!$A$1:$A$248)),0)+IF(AND($J30&lt;=AM$4,$K30&gt;=AN$4,$K30&gt;AM$4),NETWORKDAYS.INTL(AM$4+1,(AN$4),1,(Holidays!$A$1:$A$248)),0))*$M30,"")</f>
        <v>0</v>
      </c>
      <c r="AO30" s="321">
        <f ca="1">IFERROR((IF(AND($J30&gt;AN$4,$J30&lt;=AO$4,$K30&lt;=AO$4),NETWORKDAYS.INTL($J30,$K30,1,(Holidays!$A$1:$A$248)),0)+IF(AND($J30&gt;AN$4,$J30&lt;=AO$4,$K30&gt;AO$4),NETWORKDAYS.INTL($J30,(AO$4),1,(Holidays!$A$1:$A$248)),0)+IF(AND($J30&lt;AN$4,$K30&lt;AO$4,$K30&gt;AN$4),NETWORKDAYS.INTL(AN$4+1,$K30,1,(Holidays!$A$1:$A$248)),0)+IF(AND($J30&lt;=AN$4,$K30&gt;=AO$4,$K30&gt;AN$4),NETWORKDAYS.INTL(AN$4+1,(AO$4),1,(Holidays!$A$1:$A$248)),0))*$M30,"")</f>
        <v>0</v>
      </c>
      <c r="AP30" s="190">
        <f ca="1">IFERROR((IF(AND($J30&gt;AO$4,$J30&lt;=AP$4,$K30&lt;=AP$4),NETWORKDAYS.INTL($J30,$K30,1,(Holidays!$A$1:$A$248)),0)+IF(AND($J30&gt;AO$4,$J30&lt;=AP$4,$K30&gt;AP$4),NETWORKDAYS.INTL($J30,(AP$4),1,(Holidays!$A$1:$A$248)),0)+IF(AND($J30&lt;AO$4,$K30&lt;AP$4,$K30&gt;AO$4),NETWORKDAYS.INTL(AO$4+1,$K30,1,(Holidays!$A$1:$A$248)),0)+IF(AND($J30&lt;=AO$4,$K30&gt;=AP$4,$K30&gt;AO$4),NETWORKDAYS.INTL(AO$4+1,(AP$4),1,(Holidays!$A$1:$A$248)),0))*$M30,"")</f>
        <v>0</v>
      </c>
      <c r="AQ30" s="192">
        <f ca="1">IFERROR((IF(AND($J30&gt;AP$4,$J30&lt;=AQ$4,$K30&lt;=AQ$4),NETWORKDAYS.INTL($J30,$K30,1,(Holidays!$A$1:$A$248)),0)+IF(AND($J30&gt;AP$4,$J30&lt;=AQ$4,$K30&gt;AQ$4),NETWORKDAYS.INTL($J30,(AQ$4),1,(Holidays!$A$1:$A$248)),0)+IF(AND($J30&lt;AP$4,$K30&lt;AQ$4,$K30&gt;AP$4),NETWORKDAYS.INTL(AP$4+1,$K30,1,(Holidays!$A$1:$A$248)),0)+IF(AND($J30&lt;=AP$4,$K30&gt;=AQ$4,$K30&gt;AP$4),NETWORKDAYS.INTL(AP$4+1,(AQ$4),1,(Holidays!$A$1:$A$248)),0))*$M30,"")</f>
        <v>0</v>
      </c>
      <c r="AR30" s="321">
        <f ca="1">IFERROR((IF(AND($J30&gt;AQ$4,$J30&lt;=AR$4,$K30&lt;=AR$4),NETWORKDAYS.INTL($J30,$K30,1,(Holidays!$A$1:$A$248)),0)+IF(AND($J30&gt;AQ$4,$J30&lt;=AR$4,$K30&gt;AR$4),NETWORKDAYS.INTL($J30,(AR$4),1,(Holidays!$A$1:$A$248)),0)+IF(AND($J30&lt;AQ$4,$K30&lt;AR$4,$K30&gt;AQ$4),NETWORKDAYS.INTL(AQ$4+1,$K30,1,(Holidays!$A$1:$A$248)),0)+IF(AND($J30&lt;=AQ$4,$K30&gt;=AR$4,$K30&gt;AQ$4),NETWORKDAYS.INTL(AQ$4+1,(AR$4),1,(Holidays!$A$1:$A$248)),0))*$M30,"")</f>
        <v>0</v>
      </c>
      <c r="AS30" s="190">
        <f ca="1">IFERROR((IF(AND($J30&gt;AR$4,$J30&lt;=AS$4,$K30&lt;=AS$4),NETWORKDAYS.INTL($J30,$K30,1,(Holidays!$A$1:$A$248)),0)+IF(AND($J30&gt;AR$4,$J30&lt;=AS$4,$K30&gt;AS$4),NETWORKDAYS.INTL($J30,(AS$4),1,(Holidays!$A$1:$A$248)),0)+IF(AND($J30&lt;AR$4,$K30&lt;AS$4,$K30&gt;AR$4),NETWORKDAYS.INTL(AR$4+1,$K30,1,(Holidays!$A$1:$A$248)),0)+IF(AND($J30&lt;=AR$4,$K30&gt;=AS$4,$K30&gt;AR$4),NETWORKDAYS.INTL(AR$4+1,(AS$4),1,(Holidays!$A$1:$A$248)),0))*$M30,"")</f>
        <v>0</v>
      </c>
      <c r="AT30" s="192">
        <f ca="1">IFERROR((IF(AND($J30&gt;AS$4,$J30&lt;=AT$4,$K30&lt;=AT$4),NETWORKDAYS.INTL($J30,$K30,1,(Holidays!$A$1:$A$248)),0)+IF(AND($J30&gt;AS$4,$J30&lt;=AT$4,$K30&gt;AT$4),NETWORKDAYS.INTL($J30,(AT$4),1,(Holidays!$A$1:$A$248)),0)+IF(AND($J30&lt;AS$4,$K30&lt;AT$4,$K30&gt;AS$4),NETWORKDAYS.INTL(AS$4+1,$K30,1,(Holidays!$A$1:$A$248)),0)+IF(AND($J30&lt;=AS$4,$K30&gt;=AT$4,$K30&gt;AS$4),NETWORKDAYS.INTL(AS$4+1,(AT$4),1,(Holidays!$A$1:$A$248)),0))*$M30,"")</f>
        <v>0</v>
      </c>
      <c r="AU30" s="321">
        <f ca="1">IFERROR((IF(AND($J30&gt;AT$4,$J30&lt;=AU$4,$K30&lt;=AU$4),NETWORKDAYS.INTL($J30,$K30,1,(Holidays!$A$1:$A$248)),0)+IF(AND($J30&gt;AT$4,$J30&lt;=AU$4,$K30&gt;AU$4),NETWORKDAYS.INTL($J30,(AU$4),1,(Holidays!$A$1:$A$248)),0)+IF(AND($J30&lt;AT$4,$K30&lt;AU$4,$K30&gt;AT$4),NETWORKDAYS.INTL(AT$4+1,$K30,1,(Holidays!$A$1:$A$248)),0)+IF(AND($J30&lt;=AT$4,$K30&gt;=AU$4,$K30&gt;AT$4),NETWORKDAYS.INTL(AT$4+1,(AU$4),1,(Holidays!$A$1:$A$248)),0))*$M30,"")</f>
        <v>0</v>
      </c>
      <c r="AV30" s="190">
        <f ca="1">IFERROR((IF(AND($J30&gt;AU$4,$J30&lt;=AV$4,$K30&lt;=AV$4),NETWORKDAYS.INTL($J30,$K30,1,(Holidays!$A$1:$A$248)),0)+IF(AND($J30&gt;AU$4,$J30&lt;=AV$4,$K30&gt;AV$4),NETWORKDAYS.INTL($J30,(AV$4),1,(Holidays!$A$1:$A$248)),0)+IF(AND($J30&lt;AU$4,$K30&lt;AV$4,$K30&gt;AU$4),NETWORKDAYS.INTL(AU$4+1,$K30,1,(Holidays!$A$1:$A$248)),0)+IF(AND($J30&lt;=AU$4,$K30&gt;=AV$4,$K30&gt;AU$4),NETWORKDAYS.INTL(AU$4+1,(AV$4),1,(Holidays!$A$1:$A$248)),0))*$M30,"")</f>
        <v>0</v>
      </c>
      <c r="AW30" s="192">
        <f ca="1">IFERROR((IF(AND($J30&gt;AV$4,$J30&lt;=AW$4,$K30&lt;=AW$4),NETWORKDAYS.INTL($J30,$K30,1,(Holidays!$A$1:$A$248)),0)+IF(AND($J30&gt;AV$4,$J30&lt;=AW$4,$K30&gt;AW$4),NETWORKDAYS.INTL($J30,(AW$4),1,(Holidays!$A$1:$A$248)),0)+IF(AND($J30&lt;AV$4,$K30&lt;AW$4,$K30&gt;AV$4),NETWORKDAYS.INTL(AV$4+1,$K30,1,(Holidays!$A$1:$A$248)),0)+IF(AND($J30&lt;=AV$4,$K30&gt;=AW$4,$K30&gt;AV$4),NETWORKDAYS.INTL(AV$4+1,(AW$4),1,(Holidays!$A$1:$A$248)),0))*$M30,"")</f>
        <v>0</v>
      </c>
      <c r="AX30" s="321">
        <f ca="1">IFERROR((IF(AND($J30&gt;AW$4,$J30&lt;=AX$4,$K30&lt;=AX$4),NETWORKDAYS.INTL($J30,$K30,1,(Holidays!$A$1:$A$248)),0)+IF(AND($J30&gt;AW$4,$J30&lt;=AX$4,$K30&gt;AX$4),NETWORKDAYS.INTL($J30,(AX$4),1,(Holidays!$A$1:$A$248)),0)+IF(AND($J30&lt;AW$4,$K30&lt;AX$4,$K30&gt;AW$4),NETWORKDAYS.INTL(AW$4+1,$K30,1,(Holidays!$A$1:$A$248)),0)+IF(AND($J30&lt;=AW$4,$K30&gt;=AX$4,$K30&gt;AW$4),NETWORKDAYS.INTL(AW$4+1,(AX$4),1,(Holidays!$A$1:$A$248)),0))*$M30,"")</f>
        <v>0</v>
      </c>
      <c r="AY30" s="190">
        <f ca="1">IFERROR((IF(AND($J30&gt;AX$4,$J30&lt;=AY$4,$K30&lt;=AY$4),NETWORKDAYS.INTL($J30,$K30,1,(Holidays!$A$1:$A$248)),0)+IF(AND($J30&gt;AX$4,$J30&lt;=AY$4,$K30&gt;AY$4),NETWORKDAYS.INTL($J30,(AY$4),1,(Holidays!$A$1:$A$248)),0)+IF(AND($J30&lt;AX$4,$K30&lt;AY$4,$K30&gt;AX$4),NETWORKDAYS.INTL(AX$4+1,$K30,1,(Holidays!$A$1:$A$248)),0)+IF(AND($J30&lt;=AX$4,$K30&gt;=AY$4,$K30&gt;AX$4),NETWORKDAYS.INTL(AX$4+1,(AY$4),1,(Holidays!$A$1:$A$248)),0))*$M30,"")</f>
        <v>0</v>
      </c>
      <c r="AZ30" s="192">
        <f ca="1">IFERROR((IF(AND($J30&gt;AY$4,$J30&lt;=AZ$4,$K30&lt;=AZ$4),NETWORKDAYS.INTL($J30,$K30,1,(Holidays!$A$1:$A$248)),0)+IF(AND($J30&gt;AY$4,$J30&lt;=AZ$4,$K30&gt;AZ$4),NETWORKDAYS.INTL($J30,(AZ$4),1,(Holidays!$A$1:$A$248)),0)+IF(AND($J30&lt;AY$4,$K30&lt;AZ$4,$K30&gt;AY$4),NETWORKDAYS.INTL(AY$4+1,$K30,1,(Holidays!$A$1:$A$248)),0)+IF(AND($J30&lt;=AY$4,$K30&gt;=AZ$4,$K30&gt;AY$4),NETWORKDAYS.INTL(AY$4+1,(AZ$4),1,(Holidays!$A$1:$A$248)),0))*$M30,"")</f>
        <v>0</v>
      </c>
      <c r="BA30" s="321">
        <f ca="1">IFERROR((IF(AND($J30&gt;AZ$4,$J30&lt;=BA$4,$K30&lt;=BA$4),NETWORKDAYS.INTL($J30,$K30,1,(Holidays!$A$1:$A$248)),0)+IF(AND($J30&gt;AZ$4,$J30&lt;=BA$4,$K30&gt;BA$4),NETWORKDAYS.INTL($J30,(BA$4),1,(Holidays!$A$1:$A$248)),0)+IF(AND($J30&lt;AZ$4,$K30&lt;BA$4,$K30&gt;AZ$4),NETWORKDAYS.INTL(AZ$4+1,$K30,1,(Holidays!$A$1:$A$248)),0)+IF(AND($J30&lt;=AZ$4,$K30&gt;=BA$4,$K30&gt;AZ$4),NETWORKDAYS.INTL(AZ$4+1,(BA$4),1,(Holidays!$A$1:$A$248)),0))*$M30,"")</f>
        <v>0</v>
      </c>
      <c r="BB30" s="190">
        <f ca="1">IFERROR((IF(AND($J30&gt;BA$4,$J30&lt;=BB$4,$K30&lt;=BB$4),NETWORKDAYS.INTL($J30,$K30,1,(Holidays!$A$1:$A$248)),0)+IF(AND($J30&gt;BA$4,$J30&lt;=BB$4,$K30&gt;BB$4),NETWORKDAYS.INTL($J30,(BB$4),1,(Holidays!$A$1:$A$248)),0)+IF(AND($J30&lt;BA$4,$K30&lt;BB$4,$K30&gt;BA$4),NETWORKDAYS.INTL(BA$4+1,$K30,1,(Holidays!$A$1:$A$248)),0)+IF(AND($J30&lt;=BA$4,$K30&gt;=BB$4,$K30&gt;BA$4),NETWORKDAYS.INTL(BA$4+1,(BB$4),1,(Holidays!$A$1:$A$248)),0))*$M30,"")</f>
        <v>0</v>
      </c>
      <c r="BC30" s="192">
        <f ca="1">IFERROR((IF(AND($J30&gt;BB$4,$J30&lt;=BC$4,$K30&lt;=BC$4),NETWORKDAYS.INTL($J30,$K30,1,(Holidays!$A$1:$A$248)),0)+IF(AND($J30&gt;BB$4,$J30&lt;=BC$4,$K30&gt;BC$4),NETWORKDAYS.INTL($J30,(BC$4),1,(Holidays!$A$1:$A$248)),0)+IF(AND($J30&lt;BB$4,$K30&lt;BC$4,$K30&gt;BB$4),NETWORKDAYS.INTL(BB$4+1,$K30,1,(Holidays!$A$1:$A$248)),0)+IF(AND($J30&lt;=BB$4,$K30&gt;=BC$4,$K30&gt;BB$4),NETWORKDAYS.INTL(BB$4+1,(BC$4),1,(Holidays!$A$1:$A$248)),0))*$M30,"")</f>
        <v>0</v>
      </c>
      <c r="BD30" s="321">
        <f ca="1">IFERROR((IF(AND($J30&gt;BC$4,$J30&lt;=BD$4,$K30&lt;=BD$4),NETWORKDAYS.INTL($J30,$K30,1,(Holidays!$A$1:$A$248)),0)+IF(AND($J30&gt;BC$4,$J30&lt;=BD$4,$K30&gt;BD$4),NETWORKDAYS.INTL($J30,(BD$4),1,(Holidays!$A$1:$A$248)),0)+IF(AND($J30&lt;BC$4,$K30&lt;BD$4,$K30&gt;BC$4),NETWORKDAYS.INTL(BC$4+1,$K30,1,(Holidays!$A$1:$A$248)),0)+IF(AND($J30&lt;=BC$4,$K30&gt;=BD$4,$K30&gt;BC$4),NETWORKDAYS.INTL(BC$4+1,(BD$4),1,(Holidays!$A$1:$A$248)),0))*$M30,"")</f>
        <v>0</v>
      </c>
      <c r="BE30" s="190">
        <f ca="1">IFERROR((IF(AND($J30&gt;BD$4,$J30&lt;=BE$4,$K30&lt;=BE$4),NETWORKDAYS.INTL($J30,$K30,1,(Holidays!$A$1:$A$248)),0)+IF(AND($J30&gt;BD$4,$J30&lt;=BE$4,$K30&gt;BE$4),NETWORKDAYS.INTL($J30,(BE$4),1,(Holidays!$A$1:$A$248)),0)+IF(AND($J30&lt;BD$4,$K30&lt;BE$4,$K30&gt;BD$4),NETWORKDAYS.INTL(BD$4+1,$K30,1,(Holidays!$A$1:$A$248)),0)+IF(AND($J30&lt;=BD$4,$K30&gt;=BE$4,$K30&gt;BD$4),NETWORKDAYS.INTL(BD$4+1,(BE$4),1,(Holidays!$A$1:$A$248)),0))*$M30,"")</f>
        <v>0</v>
      </c>
      <c r="BF30" s="192">
        <f ca="1">IFERROR((IF(AND($J30&gt;BE$4,$J30&lt;=BF$4,$K30&lt;=BF$4),NETWORKDAYS.INTL($J30,$K30,1,(Holidays!$A$1:$A$248)),0)+IF(AND($J30&gt;BE$4,$J30&lt;=BF$4,$K30&gt;BF$4),NETWORKDAYS.INTL($J30,(BF$4),1,(Holidays!$A$1:$A$248)),0)+IF(AND($J30&lt;BE$4,$K30&lt;BF$4,$K30&gt;BE$4),NETWORKDAYS.INTL(BE$4+1,$K30,1,(Holidays!$A$1:$A$248)),0)+IF(AND($J30&lt;=BE$4,$K30&gt;=BF$4,$K30&gt;BE$4),NETWORKDAYS.INTL(BE$4+1,(BF$4),1,(Holidays!$A$1:$A$248)),0))*$M30,"")</f>
        <v>0</v>
      </c>
      <c r="BG30" s="321">
        <f ca="1">IFERROR((IF(AND($J30&gt;BF$4,$J30&lt;=BG$4,$K30&lt;=BG$4),NETWORKDAYS.INTL($J30,$K30,1,(Holidays!$A$1:$A$248)),0)+IF(AND($J30&gt;BF$4,$J30&lt;=BG$4,$K30&gt;BG$4),NETWORKDAYS.INTL($J30,(BG$4),1,(Holidays!$A$1:$A$248)),0)+IF(AND($J30&lt;BF$4,$K30&lt;BG$4,$K30&gt;BF$4),NETWORKDAYS.INTL(BF$4+1,$K30,1,(Holidays!$A$1:$A$248)),0)+IF(AND($J30&lt;=BF$4,$K30&gt;=BG$4,$K30&gt;BF$4),NETWORKDAYS.INTL(BF$4+1,(BG$4),1,(Holidays!$A$1:$A$248)),0))*$M30,"")</f>
        <v>0</v>
      </c>
      <c r="BH30" s="190">
        <f ca="1">IFERROR((IF(AND($J30&gt;BG$4,$J30&lt;=BH$4,$K30&lt;=BH$4),NETWORKDAYS.INTL($J30,$K30,1,(Holidays!$A$1:$A$248)),0)+IF(AND($J30&gt;BG$4,$J30&lt;=BH$4,$K30&gt;BH$4),NETWORKDAYS.INTL($J30,(BH$4),1,(Holidays!$A$1:$A$248)),0)+IF(AND($J30&lt;BG$4,$K30&lt;BH$4,$K30&gt;BG$4),NETWORKDAYS.INTL(BG$4+1,$K30,1,(Holidays!$A$1:$A$248)),0)+IF(AND($J30&lt;=BG$4,$K30&gt;=BH$4,$K30&gt;BG$4),NETWORKDAYS.INTL(BG$4+1,(BH$4),1,(Holidays!$A$1:$A$248)),0))*$M30,"")</f>
        <v>0</v>
      </c>
      <c r="BI30" s="192">
        <f ca="1">IFERROR((IF(AND($J30&gt;BH$4,$J30&lt;=BI$4,$K30&lt;=BI$4),NETWORKDAYS.INTL($J30,$K30,1,(Holidays!$A$1:$A$248)),0)+IF(AND($J30&gt;BH$4,$J30&lt;=BI$4,$K30&gt;BI$4),NETWORKDAYS.INTL($J30,(BI$4),1,(Holidays!$A$1:$A$248)),0)+IF(AND($J30&lt;BH$4,$K30&lt;BI$4,$K30&gt;BH$4),NETWORKDAYS.INTL(BH$4+1,$K30,1,(Holidays!$A$1:$A$248)),0)+IF(AND($J30&lt;=BH$4,$K30&gt;=BI$4,$K30&gt;BH$4),NETWORKDAYS.INTL(BH$4+1,(BI$4),1,(Holidays!$A$1:$A$248)),0))*$M30,"")</f>
        <v>0</v>
      </c>
      <c r="BJ30" s="321">
        <f ca="1">IFERROR((IF(AND($J30&gt;BI$4,$J30&lt;=BJ$4,$K30&lt;=BJ$4),NETWORKDAYS.INTL($J30,$K30,1,(Holidays!$A$1:$A$248)),0)+IF(AND($J30&gt;BI$4,$J30&lt;=BJ$4,$K30&gt;BJ$4),NETWORKDAYS.INTL($J30,(BJ$4),1,(Holidays!$A$1:$A$248)),0)+IF(AND($J30&lt;BI$4,$K30&lt;BJ$4,$K30&gt;BI$4),NETWORKDAYS.INTL(BI$4+1,$K30,1,(Holidays!$A$1:$A$248)),0)+IF(AND($J30&lt;=BI$4,$K30&gt;=BJ$4,$K30&gt;BI$4),NETWORKDAYS.INTL(BI$4+1,(BJ$4),1,(Holidays!$A$1:$A$248)),0))*$M30,"")</f>
        <v>0</v>
      </c>
      <c r="BK30" s="190">
        <f ca="1">IFERROR((IF(AND($J30&gt;BJ$4,$J30&lt;=BK$4,$K30&lt;=BK$4),NETWORKDAYS.INTL($J30,$K30,1,(Holidays!$A$1:$A$248)),0)+IF(AND($J30&gt;BJ$4,$J30&lt;=BK$4,$K30&gt;BK$4),NETWORKDAYS.INTL($J30,(BK$4),1,(Holidays!$A$1:$A$248)),0)+IF(AND($J30&lt;BJ$4,$K30&lt;BK$4,$K30&gt;BJ$4),NETWORKDAYS.INTL(BJ$4+1,$K30,1,(Holidays!$A$1:$A$248)),0)+IF(AND($J30&lt;=BJ$4,$K30&gt;=BK$4,$K30&gt;BJ$4),NETWORKDAYS.INTL(BJ$4+1,(BK$4),1,(Holidays!$A$1:$A$248)),0))*$M30,"")</f>
        <v>0</v>
      </c>
      <c r="BL30" s="192">
        <f ca="1">IFERROR((IF(AND($J30&gt;BK$4,$J30&lt;=BL$4,$K30&lt;=BL$4),NETWORKDAYS.INTL($J30,$K30,1,(Holidays!$A$1:$A$248)),0)+IF(AND($J30&gt;BK$4,$J30&lt;=BL$4,$K30&gt;BL$4),NETWORKDAYS.INTL($J30,(BL$4),1,(Holidays!$A$1:$A$248)),0)+IF(AND($J30&lt;BK$4,$K30&lt;BL$4,$K30&gt;BK$4),NETWORKDAYS.INTL(BK$4+1,$K30,1,(Holidays!$A$1:$A$248)),0)+IF(AND($J30&lt;=BK$4,$K30&gt;=BL$4,$K30&gt;BK$4),NETWORKDAYS.INTL(BK$4+1,(BL$4),1,(Holidays!$A$1:$A$248)),0))*$M30,"")</f>
        <v>0</v>
      </c>
      <c r="BM30" s="321">
        <f ca="1">IFERROR((IF(AND($J30&gt;BL$4,$J30&lt;=BM$4,$K30&lt;=BM$4),NETWORKDAYS.INTL($J30,$K30,1,(Holidays!$A$1:$A$248)),0)+IF(AND($J30&gt;BL$4,$J30&lt;=BM$4,$K30&gt;BM$4),NETWORKDAYS.INTL($J30,(BM$4),1,(Holidays!$A$1:$A$248)),0)+IF(AND($J30&lt;BL$4,$K30&lt;BM$4,$K30&gt;BL$4),NETWORKDAYS.INTL(BL$4+1,$K30,1,(Holidays!$A$1:$A$248)),0)+IF(AND($J30&lt;=BL$4,$K30&gt;=BM$4,$K30&gt;BL$4),NETWORKDAYS.INTL(BL$4+1,(BM$4),1,(Holidays!$A$1:$A$248)),0))*$M30,"")</f>
        <v>0</v>
      </c>
      <c r="BN30" s="190">
        <f ca="1">IFERROR((IF(AND($J30&gt;BM$4,$J30&lt;=BN$4,$K30&lt;=BN$4),NETWORKDAYS.INTL($J30,$K30,1,(Holidays!$A$1:$A$248)),0)+IF(AND($J30&gt;BM$4,$J30&lt;=BN$4,$K30&gt;BN$4),NETWORKDAYS.INTL($J30,(BN$4),1,(Holidays!$A$1:$A$248)),0)+IF(AND($J30&lt;BM$4,$K30&lt;BN$4,$K30&gt;BM$4),NETWORKDAYS.INTL(BM$4+1,$K30,1,(Holidays!$A$1:$A$248)),0)+IF(AND($J30&lt;=BM$4,$K30&gt;=BN$4,$K30&gt;BM$4),NETWORKDAYS.INTL(BM$4+1,(BN$4),1,(Holidays!$A$1:$A$248)),0))*$M30,"")</f>
        <v>0</v>
      </c>
      <c r="BO30" s="192">
        <f ca="1">IFERROR((IF(AND($J30&gt;BN$4,$J30&lt;=BO$4,$K30&lt;=BO$4),NETWORKDAYS.INTL($J30,$K30,1,(Holidays!$A$1:$A$248)),0)+IF(AND($J30&gt;BN$4,$J30&lt;=BO$4,$K30&gt;BO$4),NETWORKDAYS.INTL($J30,(BO$4),1,(Holidays!$A$1:$A$248)),0)+IF(AND($J30&lt;BN$4,$K30&lt;BO$4,$K30&gt;BN$4),NETWORKDAYS.INTL(BN$4+1,$K30,1,(Holidays!$A$1:$A$248)),0)+IF(AND($J30&lt;=BN$4,$K30&gt;=BO$4,$K30&gt;BN$4),NETWORKDAYS.INTL(BN$4+1,(BO$4),1,(Holidays!$A$1:$A$248)),0))*$M30,"")</f>
        <v>0</v>
      </c>
      <c r="BP30" s="321">
        <f ca="1">IFERROR((IF(AND($J30&gt;BO$4,$J30&lt;=BP$4,$K30&lt;=BP$4),NETWORKDAYS.INTL($J30,$K30,1,(Holidays!$A$1:$A$248)),0)+IF(AND($J30&gt;BO$4,$J30&lt;=BP$4,$K30&gt;BP$4),NETWORKDAYS.INTL($J30,(BP$4),1,(Holidays!$A$1:$A$248)),0)+IF(AND($J30&lt;BO$4,$K30&lt;BP$4,$K30&gt;BO$4),NETWORKDAYS.INTL(BO$4+1,$K30,1,(Holidays!$A$1:$A$248)),0)+IF(AND($J30&lt;=BO$4,$K30&gt;=BP$4,$K30&gt;BO$4),NETWORKDAYS.INTL(BO$4+1,(BP$4),1,(Holidays!$A$1:$A$248)),0))*$M30,"")</f>
        <v>0</v>
      </c>
      <c r="BQ30" s="190">
        <f ca="1">IFERROR((IF(AND($J30&gt;BP$4,$J30&lt;=BQ$4,$K30&lt;=BQ$4),NETWORKDAYS.INTL($J30,$K30,1,(Holidays!$A$1:$A$248)),0)+IF(AND($J30&gt;BP$4,$J30&lt;=BQ$4,$K30&gt;BQ$4),NETWORKDAYS.INTL($J30,(BQ$4),1,(Holidays!$A$1:$A$248)),0)+IF(AND($J30&lt;BP$4,$K30&lt;BQ$4,$K30&gt;BP$4),NETWORKDAYS.INTL(BP$4+1,$K30,1,(Holidays!$A$1:$A$248)),0)+IF(AND($J30&lt;=BP$4,$K30&gt;=BQ$4,$K30&gt;BP$4),NETWORKDAYS.INTL(BP$4+1,(BQ$4),1,(Holidays!$A$1:$A$248)),0))*$M30,"")</f>
        <v>0</v>
      </c>
      <c r="BR30" s="192">
        <f ca="1">IFERROR((IF(AND($J30&gt;BQ$4,$J30&lt;=BR$4,$K30&lt;=BR$4),NETWORKDAYS.INTL($J30,$K30,1,(Holidays!$A$1:$A$248)),0)+IF(AND($J30&gt;BQ$4,$J30&lt;=BR$4,$K30&gt;BR$4),NETWORKDAYS.INTL($J30,(BR$4),1,(Holidays!$A$1:$A$248)),0)+IF(AND($J30&lt;BQ$4,$K30&lt;BR$4,$K30&gt;BQ$4),NETWORKDAYS.INTL(BQ$4+1,$K30,1,(Holidays!$A$1:$A$248)),0)+IF(AND($J30&lt;=BQ$4,$K30&gt;=BR$4,$K30&gt;BQ$4),NETWORKDAYS.INTL(BQ$4+1,(BR$4),1,(Holidays!$A$1:$A$248)),0))*$M30,"")</f>
        <v>0</v>
      </c>
      <c r="BS30" s="321">
        <f ca="1">IFERROR((IF(AND($J30&gt;BR$4,$J30&lt;=BS$4,$K30&lt;=BS$4),NETWORKDAYS.INTL($J30,$K30,1,(Holidays!$A$1:$A$248)),0)+IF(AND($J30&gt;BR$4,$J30&lt;=BS$4,$K30&gt;BS$4),NETWORKDAYS.INTL($J30,(BS$4),1,(Holidays!$A$1:$A$248)),0)+IF(AND($J30&lt;BR$4,$K30&lt;BS$4,$K30&gt;BR$4),NETWORKDAYS.INTL(BR$4+1,$K30,1,(Holidays!$A$1:$A$248)),0)+IF(AND($J30&lt;=BR$4,$K30&gt;=BS$4,$K30&gt;BR$4),NETWORKDAYS.INTL(BR$4+1,(BS$4),1,(Holidays!$A$1:$A$248)),0))*$M30,"")</f>
        <v>0</v>
      </c>
      <c r="BT30" s="190">
        <f ca="1">IFERROR((IF(AND($J30&gt;BS$4,$J30&lt;=BT$4,$K30&lt;=BT$4),NETWORKDAYS.INTL($J30,$K30,1,(Holidays!$A$1:$A$248)),0)+IF(AND($J30&gt;BS$4,$J30&lt;=BT$4,$K30&gt;BT$4),NETWORKDAYS.INTL($J30,(BT$4),1,(Holidays!$A$1:$A$248)),0)+IF(AND($J30&lt;BS$4,$K30&lt;BT$4,$K30&gt;BS$4),NETWORKDAYS.INTL(BS$4+1,$K30,1,(Holidays!$A$1:$A$248)),0)+IF(AND($J30&lt;=BS$4,$K30&gt;=BT$4,$K30&gt;BS$4),NETWORKDAYS.INTL(BS$4+1,(BT$4),1,(Holidays!$A$1:$A$248)),0))*$M30,"")</f>
        <v>0</v>
      </c>
      <c r="BU30" s="192">
        <f ca="1">IFERROR((IF(AND($J30&gt;BT$4,$J30&lt;=BU$4,$K30&lt;=BU$4),NETWORKDAYS.INTL($J30,$K30,1,(Holidays!$A$1:$A$248)),0)+IF(AND($J30&gt;BT$4,$J30&lt;=BU$4,$K30&gt;BU$4),NETWORKDAYS.INTL($J30,(BU$4),1,(Holidays!$A$1:$A$248)),0)+IF(AND($J30&lt;BT$4,$K30&lt;BU$4,$K30&gt;BT$4),NETWORKDAYS.INTL(BT$4+1,$K30,1,(Holidays!$A$1:$A$248)),0)+IF(AND($J30&lt;=BT$4,$K30&gt;=BU$4,$K30&gt;BT$4),NETWORKDAYS.INTL(BT$4+1,(BU$4),1,(Holidays!$A$1:$A$248)),0))*$M30,"")</f>
        <v>0</v>
      </c>
      <c r="BV30" s="321">
        <f ca="1">IFERROR((IF(AND($J30&gt;BU$4,$J30&lt;=BV$4,$K30&lt;=BV$4),NETWORKDAYS.INTL($J30,$K30,1,(Holidays!$A$1:$A$248)),0)+IF(AND($J30&gt;BU$4,$J30&lt;=BV$4,$K30&gt;BV$4),NETWORKDAYS.INTL($J30,(BV$4),1,(Holidays!$A$1:$A$248)),0)+IF(AND($J30&lt;BU$4,$K30&lt;BV$4,$K30&gt;BU$4),NETWORKDAYS.INTL(BU$4+1,$K30,1,(Holidays!$A$1:$A$248)),0)+IF(AND($J30&lt;=BU$4,$K30&gt;=BV$4,$K30&gt;BU$4),NETWORKDAYS.INTL(BU$4+1,(BV$4),1,(Holidays!$A$1:$A$248)),0))*$M30,"")</f>
        <v>0</v>
      </c>
      <c r="BW30" s="190">
        <f ca="1">IFERROR((IF(AND($J30&gt;BV$4,$J30&lt;=BW$4,$K30&lt;=BW$4),NETWORKDAYS.INTL($J30,$K30,1,(Holidays!$A$1:$A$248)),0)+IF(AND($J30&gt;BV$4,$J30&lt;=BW$4,$K30&gt;BW$4),NETWORKDAYS.INTL($J30,(BW$4),1,(Holidays!$A$1:$A$248)),0)+IF(AND($J30&lt;BV$4,$K30&lt;BW$4,$K30&gt;BV$4),NETWORKDAYS.INTL(BV$4+1,$K30,1,(Holidays!$A$1:$A$248)),0)+IF(AND($J30&lt;=BV$4,$K30&gt;=BW$4,$K30&gt;BV$4),NETWORKDAYS.INTL(BV$4+1,(BW$4),1,(Holidays!$A$1:$A$248)),0))*$M30,"")</f>
        <v>0</v>
      </c>
      <c r="BX30" s="192">
        <f ca="1">IFERROR((IF(AND($J30&gt;BW$4,$J30&lt;=BX$4,$K30&lt;=BX$4),NETWORKDAYS.INTL($J30,$K30,1,(Holidays!$A$1:$A$248)),0)+IF(AND($J30&gt;BW$4,$J30&lt;=BX$4,$K30&gt;BX$4),NETWORKDAYS.INTL($J30,(BX$4),1,(Holidays!$A$1:$A$248)),0)+IF(AND($J30&lt;BW$4,$K30&lt;BX$4,$K30&gt;BW$4),NETWORKDAYS.INTL(BW$4+1,$K30,1,(Holidays!$A$1:$A$248)),0)+IF(AND($J30&lt;=BW$4,$K30&gt;=BX$4,$K30&gt;BW$4),NETWORKDAYS.INTL(BW$4+1,(BX$4),1,(Holidays!$A$1:$A$248)),0))*$M30,"")</f>
        <v>0</v>
      </c>
      <c r="BY30" s="321">
        <f ca="1">IFERROR((IF(AND($J30&gt;BX$4,$J30&lt;=BY$4,$K30&lt;=BY$4),NETWORKDAYS.INTL($J30,$K30,1,(Holidays!$A$1:$A$248)),0)+IF(AND($J30&gt;BX$4,$J30&lt;=BY$4,$K30&gt;BY$4),NETWORKDAYS.INTL($J30,(BY$4),1,(Holidays!$A$1:$A$248)),0)+IF(AND($J30&lt;BX$4,$K30&lt;BY$4,$K30&gt;BX$4),NETWORKDAYS.INTL(BX$4+1,$K30,1,(Holidays!$A$1:$A$248)),0)+IF(AND($J30&lt;=BX$4,$K30&gt;=BY$4,$K30&gt;BX$4),NETWORKDAYS.INTL(BX$4+1,(BY$4),1,(Holidays!$A$1:$A$248)),0))*$M30,"")</f>
        <v>0</v>
      </c>
      <c r="BZ30" s="190">
        <f ca="1">IFERROR((IF(AND($J30&gt;BY$4,$J30&lt;=BZ$4,$K30&lt;=BZ$4),NETWORKDAYS.INTL($J30,$K30,1,(Holidays!$A$1:$A$248)),0)+IF(AND($J30&gt;BY$4,$J30&lt;=BZ$4,$K30&gt;BZ$4),NETWORKDAYS.INTL($J30,(BZ$4),1,(Holidays!$A$1:$A$248)),0)+IF(AND($J30&lt;BY$4,$K30&lt;BZ$4,$K30&gt;BY$4),NETWORKDAYS.INTL(BY$4+1,$K30,1,(Holidays!$A$1:$A$248)),0)+IF(AND($J30&lt;=BY$4,$K30&gt;=BZ$4,$K30&gt;BY$4),NETWORKDAYS.INTL(BY$4+1,(BZ$4),1,(Holidays!$A$1:$A$248)),0))*$M30,"")</f>
        <v>0</v>
      </c>
      <c r="CA30" s="192">
        <f ca="1">IFERROR((IF(AND($J30&gt;BZ$4,$J30&lt;=CA$4,$K30&lt;=CA$4),NETWORKDAYS.INTL($J30,$K30,1,(Holidays!$A$1:$A$248)),0)+IF(AND($J30&gt;BZ$4,$J30&lt;=CA$4,$K30&gt;CA$4),NETWORKDAYS.INTL($J30,(CA$4),1,(Holidays!$A$1:$A$248)),0)+IF(AND($J30&lt;BZ$4,$K30&lt;CA$4,$K30&gt;BZ$4),NETWORKDAYS.INTL(BZ$4+1,$K30,1,(Holidays!$A$1:$A$248)),0)+IF(AND($J30&lt;=BZ$4,$K30&gt;=CA$4,$K30&gt;BZ$4),NETWORKDAYS.INTL(BZ$4+1,(CA$4),1,(Holidays!$A$1:$A$248)),0))*$M30,"")</f>
        <v>0</v>
      </c>
      <c r="CB30" s="321">
        <f ca="1">IFERROR((IF(AND($J30&gt;CA$4,$J30&lt;=CB$4,$K30&lt;=CB$4),NETWORKDAYS.INTL($J30,$K30,1,(Holidays!$A$1:$A$248)),0)+IF(AND($J30&gt;CA$4,$J30&lt;=CB$4,$K30&gt;CB$4),NETWORKDAYS.INTL($J30,(CB$4),1,(Holidays!$A$1:$A$248)),0)+IF(AND($J30&lt;CA$4,$K30&lt;CB$4,$K30&gt;CA$4),NETWORKDAYS.INTL(CA$4+1,$K30,1,(Holidays!$A$1:$A$248)),0)+IF(AND($J30&lt;=CA$4,$K30&gt;=CB$4,$K30&gt;CA$4),NETWORKDAYS.INTL(CA$4+1,(CB$4),1,(Holidays!$A$1:$A$248)),0))*$M30,"")</f>
        <v>0</v>
      </c>
      <c r="CC30" s="190">
        <f ca="1">IFERROR((IF(AND($J30&gt;CB$4,$J30&lt;=CC$4,$K30&lt;=CC$4),NETWORKDAYS.INTL($J30,$K30,1,(Holidays!$A$1:$A$248)),0)+IF(AND($J30&gt;CB$4,$J30&lt;=CC$4,$K30&gt;CC$4),NETWORKDAYS.INTL($J30,(CC$4),1,(Holidays!$A$1:$A$248)),0)+IF(AND($J30&lt;CB$4,$K30&lt;CC$4,$K30&gt;CB$4),NETWORKDAYS.INTL(CB$4+1,$K30,1,(Holidays!$A$1:$A$248)),0)+IF(AND($J30&lt;=CB$4,$K30&gt;=CC$4,$K30&gt;CB$4),NETWORKDAYS.INTL(CB$4+1,(CC$4),1,(Holidays!$A$1:$A$248)),0))*$M30,"")</f>
        <v>0</v>
      </c>
      <c r="CD30" s="192">
        <f ca="1">IFERROR((IF(AND($J30&gt;CC$4,$J30&lt;=CD$4,$K30&lt;=CD$4),NETWORKDAYS.INTL($J30,$K30,1,(Holidays!$A$1:$A$248)),0)+IF(AND($J30&gt;CC$4,$J30&lt;=CD$4,$K30&gt;CD$4),NETWORKDAYS.INTL($J30,(CD$4),1,(Holidays!$A$1:$A$248)),0)+IF(AND($J30&lt;CC$4,$K30&lt;CD$4,$K30&gt;CC$4),NETWORKDAYS.INTL(CC$4+1,$K30,1,(Holidays!$A$1:$A$248)),0)+IF(AND($J30&lt;=CC$4,$K30&gt;=CD$4,$K30&gt;CC$4),NETWORKDAYS.INTL(CC$4+1,(CD$4),1,(Holidays!$A$1:$A$248)),0))*$M30,"")</f>
        <v>0</v>
      </c>
      <c r="CE30" s="321">
        <f ca="1">IFERROR((IF(AND($J30&gt;CD$4,$J30&lt;=CE$4,$K30&lt;=CE$4),NETWORKDAYS.INTL($J30,$K30,1,(Holidays!$A$1:$A$248)),0)+IF(AND($J30&gt;CD$4,$J30&lt;=CE$4,$K30&gt;CE$4),NETWORKDAYS.INTL($J30,(CE$4),1,(Holidays!$A$1:$A$248)),0)+IF(AND($J30&lt;CD$4,$K30&lt;CE$4,$K30&gt;CD$4),NETWORKDAYS.INTL(CD$4+1,$K30,1,(Holidays!$A$1:$A$248)),0)+IF(AND($J30&lt;=CD$4,$K30&gt;=CE$4,$K30&gt;CD$4),NETWORKDAYS.INTL(CD$4+1,(CE$4),1,(Holidays!$A$1:$A$248)),0))*$M30,"")</f>
        <v>0</v>
      </c>
      <c r="CF30" s="190">
        <f ca="1">IFERROR((IF(AND($J30&gt;CE$4,$J30&lt;=CF$4,$K30&lt;=CF$4),NETWORKDAYS.INTL($J30,$K30,1,(Holidays!$A$1:$A$248)),0)+IF(AND($J30&gt;CE$4,$J30&lt;=CF$4,$K30&gt;CF$4),NETWORKDAYS.INTL($J30,(CF$4),1,(Holidays!$A$1:$A$248)),0)+IF(AND($J30&lt;CE$4,$K30&lt;CF$4,$K30&gt;CE$4),NETWORKDAYS.INTL(CE$4+1,$K30,1,(Holidays!$A$1:$A$248)),0)+IF(AND($J30&lt;=CE$4,$K30&gt;=CF$4,$K30&gt;CE$4),NETWORKDAYS.INTL(CE$4+1,(CF$4),1,(Holidays!$A$1:$A$248)),0))*$M30,"")</f>
        <v>0</v>
      </c>
      <c r="CG30" s="192">
        <f ca="1">IFERROR((IF(AND($J30&gt;CF$4,$J30&lt;=CG$4,$K30&lt;=CG$4),NETWORKDAYS.INTL($J30,$K30,1,(Holidays!$A$1:$A$248)),0)+IF(AND($J30&gt;CF$4,$J30&lt;=CG$4,$K30&gt;CG$4),NETWORKDAYS.INTL($J30,(CG$4),1,(Holidays!$A$1:$A$248)),0)+IF(AND($J30&lt;CF$4,$K30&lt;CG$4,$K30&gt;CF$4),NETWORKDAYS.INTL(CF$4+1,$K30,1,(Holidays!$A$1:$A$248)),0)+IF(AND($J30&lt;=CF$4,$K30&gt;=CG$4,$K30&gt;CF$4),NETWORKDAYS.INTL(CF$4+1,(CG$4),1,(Holidays!$A$1:$A$248)),0))*$M30,"")</f>
        <v>0</v>
      </c>
      <c r="CH30" s="321">
        <f ca="1">IFERROR((IF(AND($J30&gt;CG$4,$J30&lt;=CH$4,$K30&lt;=CH$4),NETWORKDAYS.INTL($J30,$K30,1,(Holidays!$A$1:$A$248)),0)+IF(AND($J30&gt;CG$4,$J30&lt;=CH$4,$K30&gt;CH$4),NETWORKDAYS.INTL($J30,(CH$4),1,(Holidays!$A$1:$A$248)),0)+IF(AND($J30&lt;CG$4,$K30&lt;CH$4,$K30&gt;CG$4),NETWORKDAYS.INTL(CG$4+1,$K30,1,(Holidays!$A$1:$A$248)),0)+IF(AND($J30&lt;=CG$4,$K30&gt;=CH$4,$K30&gt;CG$4),NETWORKDAYS.INTL(CG$4+1,(CH$4),1,(Holidays!$A$1:$A$248)),0))*$M30,"")</f>
        <v>0</v>
      </c>
      <c r="CI30" s="190">
        <f ca="1">IFERROR((IF(AND($J30&gt;CH$4,$J30&lt;=CI$4,$K30&lt;=CI$4),NETWORKDAYS.INTL($J30,$K30,1,(Holidays!$A$1:$A$248)),0)+IF(AND($J30&gt;CH$4,$J30&lt;=CI$4,$K30&gt;CI$4),NETWORKDAYS.INTL($J30,(CI$4),1,(Holidays!$A$1:$A$248)),0)+IF(AND($J30&lt;CH$4,$K30&lt;CI$4,$K30&gt;CH$4),NETWORKDAYS.INTL(CH$4+1,$K30,1,(Holidays!$A$1:$A$248)),0)+IF(AND($J30&lt;=CH$4,$K30&gt;=CI$4,$K30&gt;CH$4),NETWORKDAYS.INTL(CH$4+1,(CI$4),1,(Holidays!$A$1:$A$248)),0))*$M30,"")</f>
        <v>0</v>
      </c>
      <c r="CJ30" s="192">
        <f ca="1">IFERROR((IF(AND($J30&gt;CI$4,$J30&lt;=CJ$4,$K30&lt;=CJ$4),NETWORKDAYS.INTL($J30,$K30,1,(Holidays!$A$1:$A$248)),0)+IF(AND($J30&gt;CI$4,$J30&lt;=CJ$4,$K30&gt;CJ$4),NETWORKDAYS.INTL($J30,(CJ$4),1,(Holidays!$A$1:$A$248)),0)+IF(AND($J30&lt;CI$4,$K30&lt;CJ$4,$K30&gt;CI$4),NETWORKDAYS.INTL(CI$4+1,$K30,1,(Holidays!$A$1:$A$248)),0)+IF(AND($J30&lt;=CI$4,$K30&gt;=CJ$4,$K30&gt;CI$4),NETWORKDAYS.INTL(CI$4+1,(CJ$4),1,(Holidays!$A$1:$A$248)),0))*$M30,"")</f>
        <v>0</v>
      </c>
      <c r="CK30" s="321">
        <f ca="1">IFERROR((IF(AND($J30&gt;CJ$4,$J30&lt;=CK$4,$K30&lt;=CK$4),NETWORKDAYS.INTL($J30,$K30,1,(Holidays!$A$1:$A$248)),0)+IF(AND($J30&gt;CJ$4,$J30&lt;=CK$4,$K30&gt;CK$4),NETWORKDAYS.INTL($J30,(CK$4),1,(Holidays!$A$1:$A$248)),0)+IF(AND($J30&lt;CJ$4,$K30&lt;CK$4,$K30&gt;CJ$4),NETWORKDAYS.INTL(CJ$4+1,$K30,1,(Holidays!$A$1:$A$248)),0)+IF(AND($J30&lt;=CJ$4,$K30&gt;=CK$4,$K30&gt;CJ$4),NETWORKDAYS.INTL(CJ$4+1,(CK$4),1,(Holidays!$A$1:$A$248)),0))*$M30,"")</f>
        <v>0</v>
      </c>
      <c r="CL30" s="190">
        <f ca="1">IFERROR((IF(AND($J30&gt;CK$4,$J30&lt;=CL$4,$K30&lt;=CL$4),NETWORKDAYS.INTL($J30,$K30,1,(Holidays!$A$1:$A$248)),0)+IF(AND($J30&gt;CK$4,$J30&lt;=CL$4,$K30&gt;CL$4),NETWORKDAYS.INTL($J30,(CL$4),1,(Holidays!$A$1:$A$248)),0)+IF(AND($J30&lt;CK$4,$K30&lt;CL$4,$K30&gt;CK$4),NETWORKDAYS.INTL(CK$4+1,$K30,1,(Holidays!$A$1:$A$248)),0)+IF(AND($J30&lt;=CK$4,$K30&gt;=CL$4,$K30&gt;CK$4),NETWORKDAYS.INTL(CK$4+1,(CL$4),1,(Holidays!$A$1:$A$248)),0))*$M30,"")</f>
        <v>0</v>
      </c>
      <c r="CM30" s="192">
        <f ca="1">IFERROR((IF(AND($J30&gt;CL$4,$J30&lt;=CM$4,$K30&lt;=CM$4),NETWORKDAYS.INTL($J30,$K30,1,(Holidays!$A$1:$A$248)),0)+IF(AND($J30&gt;CL$4,$J30&lt;=CM$4,$K30&gt;CM$4),NETWORKDAYS.INTL($J30,(CM$4),1,(Holidays!$A$1:$A$248)),0)+IF(AND($J30&lt;CL$4,$K30&lt;CM$4,$K30&gt;CL$4),NETWORKDAYS.INTL(CL$4+1,$K30,1,(Holidays!$A$1:$A$248)),0)+IF(AND($J30&lt;=CL$4,$K30&gt;=CM$4,$K30&gt;CL$4),NETWORKDAYS.INTL(CL$4+1,(CM$4),1,(Holidays!$A$1:$A$248)),0))*$M30,"")</f>
        <v>0</v>
      </c>
      <c r="CN30" s="321">
        <f ca="1">IFERROR((IF(AND($J30&gt;CM$4,$J30&lt;=CN$4,$K30&lt;=CN$4),NETWORKDAYS.INTL($J30,$K30,1,(Holidays!$A$1:$A$248)),0)+IF(AND($J30&gt;CM$4,$J30&lt;=CN$4,$K30&gt;CN$4),NETWORKDAYS.INTL($J30,(CN$4),1,(Holidays!$A$1:$A$248)),0)+IF(AND($J30&lt;CM$4,$K30&lt;CN$4,$K30&gt;CM$4),NETWORKDAYS.INTL(CM$4+1,$K30,1,(Holidays!$A$1:$A$248)),0)+IF(AND($J30&lt;=CM$4,$K30&gt;=CN$4,$K30&gt;CM$4),NETWORKDAYS.INTL(CM$4+1,(CN$4),1,(Holidays!$A$1:$A$248)),0))*$M30,"")</f>
        <v>0</v>
      </c>
      <c r="CO30" s="190">
        <f ca="1">IFERROR((IF(AND($J30&gt;CN$4,$J30&lt;=CO$4,$K30&lt;=CO$4),NETWORKDAYS.INTL($J30,$K30,1,(Holidays!$A$1:$A$248)),0)+IF(AND($J30&gt;CN$4,$J30&lt;=CO$4,$K30&gt;CO$4),NETWORKDAYS.INTL($J30,(CO$4),1,(Holidays!$A$1:$A$248)),0)+IF(AND($J30&lt;CN$4,$K30&lt;CO$4,$K30&gt;CN$4),NETWORKDAYS.INTL(CN$4+1,$K30,1,(Holidays!$A$1:$A$248)),0)+IF(AND($J30&lt;=CN$4,$K30&gt;=CO$4,$K30&gt;CN$4),NETWORKDAYS.INTL(CN$4+1,(CO$4),1,(Holidays!$A$1:$A$248)),0))*$M30,"")</f>
        <v>0</v>
      </c>
      <c r="CP30" s="192">
        <f ca="1">IFERROR((IF(AND($J30&gt;CO$4,$J30&lt;=CP$4,$K30&lt;=CP$4),NETWORKDAYS.INTL($J30,$K30,1,(Holidays!$A$1:$A$248)),0)+IF(AND($J30&gt;CO$4,$J30&lt;=CP$4,$K30&gt;CP$4),NETWORKDAYS.INTL($J30,(CP$4),1,(Holidays!$A$1:$A$248)),0)+IF(AND($J30&lt;CO$4,$K30&lt;CP$4,$K30&gt;CO$4),NETWORKDAYS.INTL(CO$4+1,$K30,1,(Holidays!$A$1:$A$248)),0)+IF(AND($J30&lt;=CO$4,$K30&gt;=CP$4,$K30&gt;CO$4),NETWORKDAYS.INTL(CO$4+1,(CP$4),1,(Holidays!$A$1:$A$248)),0))*$M30,"")</f>
        <v>0</v>
      </c>
      <c r="CQ30" s="321">
        <f ca="1">IFERROR((IF(AND($J30&gt;CP$4,$J30&lt;=CQ$4,$K30&lt;=CQ$4),NETWORKDAYS.INTL($J30,$K30,1,(Holidays!$A$1:$A$248)),0)+IF(AND($J30&gt;CP$4,$J30&lt;=CQ$4,$K30&gt;CQ$4),NETWORKDAYS.INTL($J30,(CQ$4),1,(Holidays!$A$1:$A$248)),0)+IF(AND($J30&lt;CP$4,$K30&lt;CQ$4,$K30&gt;CP$4),NETWORKDAYS.INTL(CP$4+1,$K30,1,(Holidays!$A$1:$A$248)),0)+IF(AND($J30&lt;=CP$4,$K30&gt;=CQ$4,$K30&gt;CP$4),NETWORKDAYS.INTL(CP$4+1,(CQ$4),1,(Holidays!$A$1:$A$248)),0))*$M30,"")</f>
        <v>0</v>
      </c>
      <c r="CR30" s="190">
        <f ca="1">IFERROR((IF(AND($J30&gt;CQ$4,$J30&lt;=CR$4,$K30&lt;=CR$4),NETWORKDAYS.INTL($J30,$K30,1,(Holidays!$A$1:$A$248)),0)+IF(AND($J30&gt;CQ$4,$J30&lt;=CR$4,$K30&gt;CR$4),NETWORKDAYS.INTL($J30,(CR$4),1,(Holidays!$A$1:$A$248)),0)+IF(AND($J30&lt;CQ$4,$K30&lt;CR$4,$K30&gt;CQ$4),NETWORKDAYS.INTL(CQ$4+1,$K30,1,(Holidays!$A$1:$A$248)),0)+IF(AND($J30&lt;=CQ$4,$K30&gt;=CR$4,$K30&gt;CQ$4),NETWORKDAYS.INTL(CQ$4+1,(CR$4),1,(Holidays!$A$1:$A$248)),0))*$M30,"")</f>
        <v>0</v>
      </c>
      <c r="CS30" s="192">
        <f ca="1">IFERROR((IF(AND($J30&gt;CR$4,$J30&lt;=CS$4,$K30&lt;=CS$4),NETWORKDAYS.INTL($J30,$K30,1,(Holidays!$A$1:$A$248)),0)+IF(AND($J30&gt;CR$4,$J30&lt;=CS$4,$K30&gt;CS$4),NETWORKDAYS.INTL($J30,(CS$4),1,(Holidays!$A$1:$A$248)),0)+IF(AND($J30&lt;CR$4,$K30&lt;CS$4,$K30&gt;CR$4),NETWORKDAYS.INTL(CR$4+1,$K30,1,(Holidays!$A$1:$A$248)),0)+IF(AND($J30&lt;=CR$4,$K30&gt;=CS$4,$K30&gt;CR$4),NETWORKDAYS.INTL(CR$4+1,(CS$4),1,(Holidays!$A$1:$A$248)),0))*$M30,"")</f>
        <v>0</v>
      </c>
      <c r="CT30" s="321">
        <f ca="1">IFERROR((IF(AND($J30&gt;CS$4,$J30&lt;=CT$4,$K30&lt;=CT$4),NETWORKDAYS.INTL($J30,$K30,1,(Holidays!$A$1:$A$248)),0)+IF(AND($J30&gt;CS$4,$J30&lt;=CT$4,$K30&gt;CT$4),NETWORKDAYS.INTL($J30,(CT$4),1,(Holidays!$A$1:$A$248)),0)+IF(AND($J30&lt;CS$4,$K30&lt;CT$4,$K30&gt;CS$4),NETWORKDAYS.INTL(CS$4+1,$K30,1,(Holidays!$A$1:$A$248)),0)+IF(AND($J30&lt;=CS$4,$K30&gt;=CT$4,$K30&gt;CS$4),NETWORKDAYS.INTL(CS$4+1,(CT$4),1,(Holidays!$A$1:$A$248)),0))*$M30,"")</f>
        <v>0</v>
      </c>
      <c r="CU30" s="190">
        <f ca="1">IFERROR((IF(AND($J30&gt;CT$4,$J30&lt;=CU$4,$K30&lt;=CU$4),NETWORKDAYS.INTL($J30,$K30,1,(Holidays!$A$1:$A$248)),0)+IF(AND($J30&gt;CT$4,$J30&lt;=CU$4,$K30&gt;CU$4),NETWORKDAYS.INTL($J30,(CU$4),1,(Holidays!$A$1:$A$248)),0)+IF(AND($J30&lt;CT$4,$K30&lt;CU$4,$K30&gt;CT$4),NETWORKDAYS.INTL(CT$4+1,$K30,1,(Holidays!$A$1:$A$248)),0)+IF(AND($J30&lt;=CT$4,$K30&gt;=CU$4,$K30&gt;CT$4),NETWORKDAYS.INTL(CT$4+1,(CU$4),1,(Holidays!$A$1:$A$248)),0))*$M30,"")</f>
        <v>0</v>
      </c>
      <c r="CV30" s="192">
        <f ca="1">IFERROR((IF(AND($J30&gt;CU$4,$J30&lt;=CV$4,$K30&lt;=CV$4),NETWORKDAYS.INTL($J30,$K30,1,(Holidays!$A$1:$A$248)),0)+IF(AND($J30&gt;CU$4,$J30&lt;=CV$4,$K30&gt;CV$4),NETWORKDAYS.INTL($J30,(CV$4),1,(Holidays!$A$1:$A$248)),0)+IF(AND($J30&lt;CU$4,$K30&lt;CV$4,$K30&gt;CU$4),NETWORKDAYS.INTL(CU$4+1,$K30,1,(Holidays!$A$1:$A$248)),0)+IF(AND($J30&lt;=CU$4,$K30&gt;=CV$4,$K30&gt;CU$4),NETWORKDAYS.INTL(CU$4+1,(CV$4),1,(Holidays!$A$1:$A$248)),0))*$M30,"")</f>
        <v>0</v>
      </c>
      <c r="CW30" s="321">
        <f ca="1">IFERROR((IF(AND($J30&gt;CV$4,$J30&lt;=CW$4,$K30&lt;=CW$4),NETWORKDAYS.INTL($J30,$K30,1,(Holidays!$A$1:$A$248)),0)+IF(AND($J30&gt;CV$4,$J30&lt;=CW$4,$K30&gt;CW$4),NETWORKDAYS.INTL($J30,(CW$4),1,(Holidays!$A$1:$A$248)),0)+IF(AND($J30&lt;CV$4,$K30&lt;CW$4,$K30&gt;CV$4),NETWORKDAYS.INTL(CV$4+1,$K30,1,(Holidays!$A$1:$A$248)),0)+IF(AND($J30&lt;=CV$4,$K30&gt;=CW$4,$K30&gt;CV$4),NETWORKDAYS.INTL(CV$4+1,(CW$4),1,(Holidays!$A$1:$A$248)),0))*$M30,"")</f>
        <v>0</v>
      </c>
      <c r="CX30" s="324">
        <f ca="1">IFERROR((IF(AND($J30&gt;CW$4,$J30&lt;=CX$4,$K30&lt;=CX$4),NETWORKDAYS.INTL($J30,$K30,1,(Holidays!$A$1:$A$248)),0)+IF(AND($J30&gt;CW$4,$J30&lt;=CX$4,$K30&gt;CX$4),NETWORKDAYS.INTL($J30,(CX$4),1,(Holidays!$A$1:$A$248)),0)+IF(AND($J30&lt;CW$4,$K30&lt;CX$4,$K30&gt;CW$4),NETWORKDAYS.INTL(CW$4+1,$K30,1,(Holidays!$A$1:$A$248)),0)+IF(AND($J30&lt;=CW$4,$K30&gt;=CX$4,$K30&gt;CW$4),NETWORKDAYS.INTL(CW$4+1,(CX$4),1,(Holidays!$A$1:$A$248)),0))*$M30,"")</f>
        <v>0</v>
      </c>
    </row>
    <row r="31" spans="2:102" ht="15" customHeight="1" outlineLevel="1">
      <c r="B31" s="59" t="str">
        <f t="array" ref="B31">IFERROR(INDEX('A-2_MH Distribution'!$B$1:$B$15014,SMALL(IF('A-2_MH Distribution'!$L$8:$L$63&lt;&gt;0,ROW('A-2_MH Distribution'!$B$8:$B$63)),ROW(A25)),1),"")</f>
        <v>B.2</v>
      </c>
      <c r="C31" s="458" t="str">
        <f ca="1">IFERROR(VLOOKUP(B31,OFFSET('A-1_MH Estimation'!$B$7,0,0,MATCH("Subtotal LOE",'A-1_MH Estimation'!B:B,0)-7,2),2,0),"")</f>
        <v>Pipe Flow U-Shape  - Administrative Documentation &amp; Customer Comment Followed up</v>
      </c>
      <c r="D31" s="466">
        <f ca="1">IFERROR(VLOOKUP(B31,OFFSET('A-1_MH Estimation'!$B$7,0,0,MATCH("Subtotal LOE",'A-1_MH Estimation'!B:B,0)-7,4),4,0),"")</f>
        <v>1</v>
      </c>
      <c r="E31" s="466" t="str">
        <f ca="1">IFERROR(VLOOKUP(B31,OFFSET('A-1_MH Estimation'!$B$7,0,0,MATCH("Subtotal LOE",'A-1_MH Estimation'!B:B,0)-7,3),3,0),"")</f>
        <v>document</v>
      </c>
      <c r="F31" s="462">
        <f>IFERROR(VLOOKUP($B31,'A-2_MH Distribution'!$B$6:$O$16314,3,0)*VLOOKUP($B31,'A-2_MH Distribution'!$B$6:$O$16314,VLOOKUP(G31,SoftwareList,6,0),0)*IFERROR((--(VLOOKUP($B31,'A-2_MH Distribution'!$B$6:$O$16314,VLOOKUP(G31,SoftwareList,8,0),0)=0)+VLOOKUP($B31,'A-2_MH Distribution'!$B$6:$O$16314,VLOOKUP(G31,SoftwareList,8,0),0)),1),0)</f>
        <v>8</v>
      </c>
      <c r="G31" s="403" t="str">
        <f t="shared" si="57"/>
        <v>PDMS/E3D</v>
      </c>
      <c r="H31" s="454"/>
      <c r="I31" s="455"/>
      <c r="J31" s="351">
        <f ca="1">IFERROR(INDEX(Activities,MATCH($B31,'A-2_MH Distribution'!B:B,0),MATCH("Start Date",'A-2_MH Distribution'!$A$4:S$4,0))+H31,0)</f>
        <v>44540</v>
      </c>
      <c r="K31" s="352">
        <f ca="1">IFERROR(INDEX(Activities,MATCH($B31,'A-2_MH Distribution'!B:B,0),MATCH("Finish Date",'A-2_MH Distribution'!$A$4:S$4,0))+I31,0)</f>
        <v>44543</v>
      </c>
      <c r="L31" s="170">
        <f ca="1">NETWORKDAYS.INTL(J31,K31,1,Holidays!$A$1:$A$248)</f>
        <v>2</v>
      </c>
      <c r="M31" s="62">
        <f t="shared" ca="1" si="56"/>
        <v>4</v>
      </c>
      <c r="O31" s="253">
        <f ca="1">SUM($P31:CX31)</f>
        <v>4</v>
      </c>
      <c r="P31" s="320"/>
      <c r="Q31" s="321">
        <f ca="1">IFERROR((IF(AND($J31&gt;P$4,$J31&lt;=Q$4,$K31&lt;=Q$4),NETWORKDAYS.INTL($J31,$K31,1,(Holidays!$A$1:$A$248)),0)+IF(AND($J31&gt;P$4,$J31&lt;=Q$4,$K31&gt;Q$4),NETWORKDAYS.INTL($J31,(Q$4),1,(Holidays!$A$1:$A$248)),0)+IF(AND($J31&lt;P$4,$K31&lt;Q$4,$K31&gt;P$4),NETWORKDAYS.INTL(P$4+1,$K31,1,(Holidays!$A$1:$A$248)),0)+IF(AND($J31&lt;=P$4,$K31&gt;=Q$4,$K31&gt;P$4),NETWORKDAYS.INTL(P$4+1,(Q$4),1,(Holidays!$A$1:$A$248)),0))*$M31,"")</f>
        <v>0</v>
      </c>
      <c r="R31" s="190">
        <f ca="1">IFERROR((IF(AND($J31&gt;Q$4,$J31&lt;=R$4,$K31&lt;=R$4),NETWORKDAYS.INTL($J31,$K31,1,(Holidays!$A$1:$A$248)),0)+IF(AND($J31&gt;Q$4,$J31&lt;=R$4,$K31&gt;R$4),NETWORKDAYS.INTL($J31,(R$4),1,(Holidays!$A$1:$A$248)),0)+IF(AND($J31&lt;Q$4,$K31&lt;R$4,$K31&gt;Q$4),NETWORKDAYS.INTL(Q$4+1,$K31,1,(Holidays!$A$1:$A$248)),0)+IF(AND($J31&lt;=Q$4,$K31&gt;=R$4,$K31&gt;Q$4),NETWORKDAYS.INTL(Q$4+1,(R$4),1,(Holidays!$A$1:$A$248)),0))*$M31,"")</f>
        <v>0</v>
      </c>
      <c r="S31" s="192">
        <f ca="1">IFERROR((IF(AND($J31&gt;R$4,$J31&lt;=S$4,$K31&lt;=S$4),NETWORKDAYS.INTL($J31,$K31,1,(Holidays!$A$1:$A$248)),0)+IF(AND($J31&gt;R$4,$J31&lt;=S$4,$K31&gt;S$4),NETWORKDAYS.INTL($J31,(S$4),1,(Holidays!$A$1:$A$248)),0)+IF(AND($J31&lt;R$4,$K31&lt;S$4,$K31&gt;R$4),NETWORKDAYS.INTL(R$4+1,$K31,1,(Holidays!$A$1:$A$248)),0)+IF(AND($J31&lt;=R$4,$K31&gt;=S$4,$K31&gt;R$4),NETWORKDAYS.INTL(R$4+1,(S$4),1,(Holidays!$A$1:$A$248)),0))*$M31,"")</f>
        <v>0</v>
      </c>
      <c r="T31" s="321">
        <f ca="1">IFERROR((IF(AND($J31&gt;S$4,$J31&lt;=T$4,$K31&lt;=T$4),NETWORKDAYS.INTL($J31,$K31,1,(Holidays!$A$1:$A$248)),0)+IF(AND($J31&gt;S$4,$J31&lt;=T$4,$K31&gt;T$4),NETWORKDAYS.INTL($J31,(T$4),1,(Holidays!$A$1:$A$248)),0)+IF(AND($J31&lt;S$4,$K31&lt;T$4,$K31&gt;S$4),NETWORKDAYS.INTL(S$4+1,$K31,1,(Holidays!$A$1:$A$248)),0)+IF(AND($J31&lt;=S$4,$K31&gt;=T$4,$K31&gt;S$4),NETWORKDAYS.INTL(S$4+1,(T$4),1,(Holidays!$A$1:$A$248)),0))*$M31,"")</f>
        <v>0</v>
      </c>
      <c r="U31" s="190">
        <f ca="1">IFERROR((IF(AND($J31&gt;T$4,$J31&lt;=U$4,$K31&lt;=U$4),NETWORKDAYS.INTL($J31,$K31,1,(Holidays!$A$1:$A$248)),0)+IF(AND($J31&gt;T$4,$J31&lt;=U$4,$K31&gt;U$4),NETWORKDAYS.INTL($J31,(U$4),1,(Holidays!$A$1:$A$248)),0)+IF(AND($J31&lt;T$4,$K31&lt;U$4,$K31&gt;T$4),NETWORKDAYS.INTL(T$4+1,$K31,1,(Holidays!$A$1:$A$248)),0)+IF(AND($J31&lt;=T$4,$K31&gt;=U$4,$K31&gt;T$4),NETWORKDAYS.INTL(T$4+1,(U$4),1,(Holidays!$A$1:$A$248)),0))*$M31,"")</f>
        <v>0</v>
      </c>
      <c r="V31" s="192">
        <f ca="1">IFERROR((IF(AND($J31&gt;U$4,$J31&lt;=V$4,$K31&lt;=V$4),NETWORKDAYS.INTL($J31,$K31,1,(Holidays!$A$1:$A$248)),0)+IF(AND($J31&gt;U$4,$J31&lt;=V$4,$K31&gt;V$4),NETWORKDAYS.INTL($J31,(V$4),1,(Holidays!$A$1:$A$248)),0)+IF(AND($J31&lt;U$4,$K31&lt;V$4,$K31&gt;U$4),NETWORKDAYS.INTL(U$4+1,$K31,1,(Holidays!$A$1:$A$248)),0)+IF(AND($J31&lt;=U$4,$K31&gt;=V$4,$K31&gt;U$4),NETWORKDAYS.INTL(U$4+1,(V$4),1,(Holidays!$A$1:$A$248)),0))*$M31,"")</f>
        <v>0</v>
      </c>
      <c r="W31" s="321">
        <f ca="1">IFERROR((IF(AND($J31&gt;V$4,$J31&lt;=W$4,$K31&lt;=W$4),NETWORKDAYS.INTL($J31,$K31,1,(Holidays!$A$1:$A$248)),0)+IF(AND($J31&gt;V$4,$J31&lt;=W$4,$K31&gt;W$4),NETWORKDAYS.INTL($J31,(W$4),1,(Holidays!$A$1:$A$248)),0)+IF(AND($J31&lt;V$4,$K31&lt;W$4,$K31&gt;V$4),NETWORKDAYS.INTL(V$4+1,$K31,1,(Holidays!$A$1:$A$248)),0)+IF(AND($J31&lt;=V$4,$K31&gt;=W$4,$K31&gt;V$4),NETWORKDAYS.INTL(V$4+1,(W$4),1,(Holidays!$A$1:$A$248)),0))*$M31,"")</f>
        <v>0</v>
      </c>
      <c r="X31" s="190">
        <f ca="1">IFERROR((IF(AND($J31&gt;W$4,$J31&lt;=X$4,$K31&lt;=X$4),NETWORKDAYS.INTL($J31,$K31,1,(Holidays!$A$1:$A$248)),0)+IF(AND($J31&gt;W$4,$J31&lt;=X$4,$K31&gt;X$4),NETWORKDAYS.INTL($J31,(X$4),1,(Holidays!$A$1:$A$248)),0)+IF(AND($J31&lt;W$4,$K31&lt;X$4,$K31&gt;W$4),NETWORKDAYS.INTL(W$4+1,$K31,1,(Holidays!$A$1:$A$248)),0)+IF(AND($J31&lt;=W$4,$K31&gt;=X$4,$K31&gt;W$4),NETWORKDAYS.INTL(W$4+1,(X$4),1,(Holidays!$A$1:$A$248)),0))*$M31,"")</f>
        <v>0</v>
      </c>
      <c r="Y31" s="192">
        <f ca="1">IFERROR((IF(AND($J31&gt;X$4,$J31&lt;=Y$4,$K31&lt;=Y$4),NETWORKDAYS.INTL($J31,$K31,1,(Holidays!$A$1:$A$248)),0)+IF(AND($J31&gt;X$4,$J31&lt;=Y$4,$K31&gt;Y$4),NETWORKDAYS.INTL($J31,(Y$4),1,(Holidays!$A$1:$A$248)),0)+IF(AND($J31&lt;X$4,$K31&lt;Y$4,$K31&gt;X$4),NETWORKDAYS.INTL(X$4+1,$K31,1,(Holidays!$A$1:$A$248)),0)+IF(AND($J31&lt;=X$4,$K31&gt;=Y$4,$K31&gt;X$4),NETWORKDAYS.INTL(X$4+1,(Y$4),1,(Holidays!$A$1:$A$248)),0))*$M31,"")</f>
        <v>4</v>
      </c>
      <c r="Z31" s="321">
        <f ca="1">IFERROR((IF(AND($J31&gt;Y$4,$J31&lt;=Z$4,$K31&lt;=Z$4),NETWORKDAYS.INTL($J31,$K31,1,(Holidays!$A$1:$A$248)),0)+IF(AND($J31&gt;Y$4,$J31&lt;=Z$4,$K31&gt;Z$4),NETWORKDAYS.INTL($J31,(Z$4),1,(Holidays!$A$1:$A$248)),0)+IF(AND($J31&lt;Y$4,$K31&lt;Z$4,$K31&gt;Y$4),NETWORKDAYS.INTL(Y$4+1,$K31,1,(Holidays!$A$1:$A$248)),0)+IF(AND($J31&lt;=Y$4,$K31&gt;=Z$4,$K31&gt;Y$4),NETWORKDAYS.INTL(Y$4+1,(Z$4),1,(Holidays!$A$1:$A$248)),0))*$M31,"")</f>
        <v>0</v>
      </c>
      <c r="AA31" s="190">
        <f ca="1">IFERROR((IF(AND($J31&gt;Z$4,$J31&lt;=AA$4,$K31&lt;=AA$4),NETWORKDAYS.INTL($J31,$K31,1,(Holidays!$A$1:$A$248)),0)+IF(AND($J31&gt;Z$4,$J31&lt;=AA$4,$K31&gt;AA$4),NETWORKDAYS.INTL($J31,(AA$4),1,(Holidays!$A$1:$A$248)),0)+IF(AND($J31&lt;Z$4,$K31&lt;AA$4,$K31&gt;Z$4),NETWORKDAYS.INTL(Z$4+1,$K31,1,(Holidays!$A$1:$A$248)),0)+IF(AND($J31&lt;=Z$4,$K31&gt;=AA$4,$K31&gt;Z$4),NETWORKDAYS.INTL(Z$4+1,(AA$4),1,(Holidays!$A$1:$A$248)),0))*$M31,"")</f>
        <v>0</v>
      </c>
      <c r="AB31" s="192">
        <f ca="1">IFERROR((IF(AND($J31&gt;AA$4,$J31&lt;=AB$4,$K31&lt;=AB$4),NETWORKDAYS.INTL($J31,$K31,1,(Holidays!$A$1:$A$248)),0)+IF(AND($J31&gt;AA$4,$J31&lt;=AB$4,$K31&gt;AB$4),NETWORKDAYS.INTL($J31,(AB$4),1,(Holidays!$A$1:$A$248)),0)+IF(AND($J31&lt;AA$4,$K31&lt;AB$4,$K31&gt;AA$4),NETWORKDAYS.INTL(AA$4+1,$K31,1,(Holidays!$A$1:$A$248)),0)+IF(AND($J31&lt;=AA$4,$K31&gt;=AB$4,$K31&gt;AA$4),NETWORKDAYS.INTL(AA$4+1,(AB$4),1,(Holidays!$A$1:$A$248)),0))*$M31,"")</f>
        <v>0</v>
      </c>
      <c r="AC31" s="321">
        <f ca="1">IFERROR((IF(AND($J31&gt;AB$4,$J31&lt;=AC$4,$K31&lt;=AC$4),NETWORKDAYS.INTL($J31,$K31,1,(Holidays!$A$1:$A$248)),0)+IF(AND($J31&gt;AB$4,$J31&lt;=AC$4,$K31&gt;AC$4),NETWORKDAYS.INTL($J31,(AC$4),1,(Holidays!$A$1:$A$248)),0)+IF(AND($J31&lt;AB$4,$K31&lt;AC$4,$K31&gt;AB$4),NETWORKDAYS.INTL(AB$4+1,$K31,1,(Holidays!$A$1:$A$248)),0)+IF(AND($J31&lt;=AB$4,$K31&gt;=AC$4,$K31&gt;AB$4),NETWORKDAYS.INTL(AB$4+1,(AC$4),1,(Holidays!$A$1:$A$248)),0))*$M31,"")</f>
        <v>0</v>
      </c>
      <c r="AD31" s="190">
        <f ca="1">IFERROR((IF(AND($J31&gt;AC$4,$J31&lt;=AD$4,$K31&lt;=AD$4),NETWORKDAYS.INTL($J31,$K31,1,(Holidays!$A$1:$A$248)),0)+IF(AND($J31&gt;AC$4,$J31&lt;=AD$4,$K31&gt;AD$4),NETWORKDAYS.INTL($J31,(AD$4),1,(Holidays!$A$1:$A$248)),0)+IF(AND($J31&lt;AC$4,$K31&lt;AD$4,$K31&gt;AC$4),NETWORKDAYS.INTL(AC$4+1,$K31,1,(Holidays!$A$1:$A$248)),0)+IF(AND($J31&lt;=AC$4,$K31&gt;=AD$4,$K31&gt;AC$4),NETWORKDAYS.INTL(AC$4+1,(AD$4),1,(Holidays!$A$1:$A$248)),0))*$M31,"")</f>
        <v>0</v>
      </c>
      <c r="AE31" s="192">
        <f ca="1">IFERROR((IF(AND($J31&gt;AD$4,$J31&lt;=AE$4,$K31&lt;=AE$4),NETWORKDAYS.INTL($J31,$K31,1,(Holidays!$A$1:$A$248)),0)+IF(AND($J31&gt;AD$4,$J31&lt;=AE$4,$K31&gt;AE$4),NETWORKDAYS.INTL($J31,(AE$4),1,(Holidays!$A$1:$A$248)),0)+IF(AND($J31&lt;AD$4,$K31&lt;AE$4,$K31&gt;AD$4),NETWORKDAYS.INTL(AD$4+1,$K31,1,(Holidays!$A$1:$A$248)),0)+IF(AND($J31&lt;=AD$4,$K31&gt;=AE$4,$K31&gt;AD$4),NETWORKDAYS.INTL(AD$4+1,(AE$4),1,(Holidays!$A$1:$A$248)),0))*$M31,"")</f>
        <v>0</v>
      </c>
      <c r="AF31" s="321">
        <f ca="1">IFERROR((IF(AND($J31&gt;AE$4,$J31&lt;=AF$4,$K31&lt;=AF$4),NETWORKDAYS.INTL($J31,$K31,1,(Holidays!$A$1:$A$248)),0)+IF(AND($J31&gt;AE$4,$J31&lt;=AF$4,$K31&gt;AF$4),NETWORKDAYS.INTL($J31,(AF$4),1,(Holidays!$A$1:$A$248)),0)+IF(AND($J31&lt;AE$4,$K31&lt;AF$4,$K31&gt;AE$4),NETWORKDAYS.INTL(AE$4+1,$K31,1,(Holidays!$A$1:$A$248)),0)+IF(AND($J31&lt;=AE$4,$K31&gt;=AF$4,$K31&gt;AE$4),NETWORKDAYS.INTL(AE$4+1,(AF$4),1,(Holidays!$A$1:$A$248)),0))*$M31,"")</f>
        <v>0</v>
      </c>
      <c r="AG31" s="190">
        <f ca="1">IFERROR((IF(AND($J31&gt;AF$4,$J31&lt;=AG$4,$K31&lt;=AG$4),NETWORKDAYS.INTL($J31,$K31,1,(Holidays!$A$1:$A$248)),0)+IF(AND($J31&gt;AF$4,$J31&lt;=AG$4,$K31&gt;AG$4),NETWORKDAYS.INTL($J31,(AG$4),1,(Holidays!$A$1:$A$248)),0)+IF(AND($J31&lt;AF$4,$K31&lt;AG$4,$K31&gt;AF$4),NETWORKDAYS.INTL(AF$4+1,$K31,1,(Holidays!$A$1:$A$248)),0)+IF(AND($J31&lt;=AF$4,$K31&gt;=AG$4,$K31&gt;AF$4),NETWORKDAYS.INTL(AF$4+1,(AG$4),1,(Holidays!$A$1:$A$248)),0))*$M31,"")</f>
        <v>0</v>
      </c>
      <c r="AH31" s="192">
        <f ca="1">IFERROR((IF(AND($J31&gt;AG$4,$J31&lt;=AH$4,$K31&lt;=AH$4),NETWORKDAYS.INTL($J31,$K31,1,(Holidays!$A$1:$A$248)),0)+IF(AND($J31&gt;AG$4,$J31&lt;=AH$4,$K31&gt;AH$4),NETWORKDAYS.INTL($J31,(AH$4),1,(Holidays!$A$1:$A$248)),0)+IF(AND($J31&lt;AG$4,$K31&lt;AH$4,$K31&gt;AG$4),NETWORKDAYS.INTL(AG$4+1,$K31,1,(Holidays!$A$1:$A$248)),0)+IF(AND($J31&lt;=AG$4,$K31&gt;=AH$4,$K31&gt;AG$4),NETWORKDAYS.INTL(AG$4+1,(AH$4),1,(Holidays!$A$1:$A$248)),0))*$M31,"")</f>
        <v>0</v>
      </c>
      <c r="AI31" s="321">
        <f ca="1">IFERROR((IF(AND($J31&gt;AH$4,$J31&lt;=AI$4,$K31&lt;=AI$4),NETWORKDAYS.INTL($J31,$K31,1,(Holidays!$A$1:$A$248)),0)+IF(AND($J31&gt;AH$4,$J31&lt;=AI$4,$K31&gt;AI$4),NETWORKDAYS.INTL($J31,(AI$4),1,(Holidays!$A$1:$A$248)),0)+IF(AND($J31&lt;AH$4,$K31&lt;AI$4,$K31&gt;AH$4),NETWORKDAYS.INTL(AH$4+1,$K31,1,(Holidays!$A$1:$A$248)),0)+IF(AND($J31&lt;=AH$4,$K31&gt;=AI$4,$K31&gt;AH$4),NETWORKDAYS.INTL(AH$4+1,(AI$4),1,(Holidays!$A$1:$A$248)),0))*$M31,"")</f>
        <v>0</v>
      </c>
      <c r="AJ31" s="190">
        <f ca="1">IFERROR((IF(AND($J31&gt;AI$4,$J31&lt;=AJ$4,$K31&lt;=AJ$4),NETWORKDAYS.INTL($J31,$K31,1,(Holidays!$A$1:$A$248)),0)+IF(AND($J31&gt;AI$4,$J31&lt;=AJ$4,$K31&gt;AJ$4),NETWORKDAYS.INTL($J31,(AJ$4),1,(Holidays!$A$1:$A$248)),0)+IF(AND($J31&lt;AI$4,$K31&lt;AJ$4,$K31&gt;AI$4),NETWORKDAYS.INTL(AI$4+1,$K31,1,(Holidays!$A$1:$A$248)),0)+IF(AND($J31&lt;=AI$4,$K31&gt;=AJ$4,$K31&gt;AI$4),NETWORKDAYS.INTL(AI$4+1,(AJ$4),1,(Holidays!$A$1:$A$248)),0))*$M31,"")</f>
        <v>0</v>
      </c>
      <c r="AK31" s="192">
        <f ca="1">IFERROR((IF(AND($J31&gt;AJ$4,$J31&lt;=AK$4,$K31&lt;=AK$4),NETWORKDAYS.INTL($J31,$K31,1,(Holidays!$A$1:$A$248)),0)+IF(AND($J31&gt;AJ$4,$J31&lt;=AK$4,$K31&gt;AK$4),NETWORKDAYS.INTL($J31,(AK$4),1,(Holidays!$A$1:$A$248)),0)+IF(AND($J31&lt;AJ$4,$K31&lt;AK$4,$K31&gt;AJ$4),NETWORKDAYS.INTL(AJ$4+1,$K31,1,(Holidays!$A$1:$A$248)),0)+IF(AND($J31&lt;=AJ$4,$K31&gt;=AK$4,$K31&gt;AJ$4),NETWORKDAYS.INTL(AJ$4+1,(AK$4),1,(Holidays!$A$1:$A$248)),0))*$M31,"")</f>
        <v>0</v>
      </c>
      <c r="AL31" s="321">
        <f ca="1">IFERROR((IF(AND($J31&gt;AK$4,$J31&lt;=AL$4,$K31&lt;=AL$4),NETWORKDAYS.INTL($J31,$K31,1,(Holidays!$A$1:$A$248)),0)+IF(AND($J31&gt;AK$4,$J31&lt;=AL$4,$K31&gt;AL$4),NETWORKDAYS.INTL($J31,(AL$4),1,(Holidays!$A$1:$A$248)),0)+IF(AND($J31&lt;AK$4,$K31&lt;AL$4,$K31&gt;AK$4),NETWORKDAYS.INTL(AK$4+1,$K31,1,(Holidays!$A$1:$A$248)),0)+IF(AND($J31&lt;=AK$4,$K31&gt;=AL$4,$K31&gt;AK$4),NETWORKDAYS.INTL(AK$4+1,(AL$4),1,(Holidays!$A$1:$A$248)),0))*$M31,"")</f>
        <v>0</v>
      </c>
      <c r="AM31" s="190">
        <f ca="1">IFERROR((IF(AND($J31&gt;AL$4,$J31&lt;=AM$4,$K31&lt;=AM$4),NETWORKDAYS.INTL($J31,$K31,1,(Holidays!$A$1:$A$248)),0)+IF(AND($J31&gt;AL$4,$J31&lt;=AM$4,$K31&gt;AM$4),NETWORKDAYS.INTL($J31,(AM$4),1,(Holidays!$A$1:$A$248)),0)+IF(AND($J31&lt;AL$4,$K31&lt;AM$4,$K31&gt;AL$4),NETWORKDAYS.INTL(AL$4+1,$K31,1,(Holidays!$A$1:$A$248)),0)+IF(AND($J31&lt;=AL$4,$K31&gt;=AM$4,$K31&gt;AL$4),NETWORKDAYS.INTL(AL$4+1,(AM$4),1,(Holidays!$A$1:$A$248)),0))*$M31,"")</f>
        <v>0</v>
      </c>
      <c r="AN31" s="192">
        <f ca="1">IFERROR((IF(AND($J31&gt;AM$4,$J31&lt;=AN$4,$K31&lt;=AN$4),NETWORKDAYS.INTL($J31,$K31,1,(Holidays!$A$1:$A$248)),0)+IF(AND($J31&gt;AM$4,$J31&lt;=AN$4,$K31&gt;AN$4),NETWORKDAYS.INTL($J31,(AN$4),1,(Holidays!$A$1:$A$248)),0)+IF(AND($J31&lt;AM$4,$K31&lt;AN$4,$K31&gt;AM$4),NETWORKDAYS.INTL(AM$4+1,$K31,1,(Holidays!$A$1:$A$248)),0)+IF(AND($J31&lt;=AM$4,$K31&gt;=AN$4,$K31&gt;AM$4),NETWORKDAYS.INTL(AM$4+1,(AN$4),1,(Holidays!$A$1:$A$248)),0))*$M31,"")</f>
        <v>0</v>
      </c>
      <c r="AO31" s="321">
        <f ca="1">IFERROR((IF(AND($J31&gt;AN$4,$J31&lt;=AO$4,$K31&lt;=AO$4),NETWORKDAYS.INTL($J31,$K31,1,(Holidays!$A$1:$A$248)),0)+IF(AND($J31&gt;AN$4,$J31&lt;=AO$4,$K31&gt;AO$4),NETWORKDAYS.INTL($J31,(AO$4),1,(Holidays!$A$1:$A$248)),0)+IF(AND($J31&lt;AN$4,$K31&lt;AO$4,$K31&gt;AN$4),NETWORKDAYS.INTL(AN$4+1,$K31,1,(Holidays!$A$1:$A$248)),0)+IF(AND($J31&lt;=AN$4,$K31&gt;=AO$4,$K31&gt;AN$4),NETWORKDAYS.INTL(AN$4+1,(AO$4),1,(Holidays!$A$1:$A$248)),0))*$M31,"")</f>
        <v>0</v>
      </c>
      <c r="AP31" s="190">
        <f ca="1">IFERROR((IF(AND($J31&gt;AO$4,$J31&lt;=AP$4,$K31&lt;=AP$4),NETWORKDAYS.INTL($J31,$K31,1,(Holidays!$A$1:$A$248)),0)+IF(AND($J31&gt;AO$4,$J31&lt;=AP$4,$K31&gt;AP$4),NETWORKDAYS.INTL($J31,(AP$4),1,(Holidays!$A$1:$A$248)),0)+IF(AND($J31&lt;AO$4,$K31&lt;AP$4,$K31&gt;AO$4),NETWORKDAYS.INTL(AO$4+1,$K31,1,(Holidays!$A$1:$A$248)),0)+IF(AND($J31&lt;=AO$4,$K31&gt;=AP$4,$K31&gt;AO$4),NETWORKDAYS.INTL(AO$4+1,(AP$4),1,(Holidays!$A$1:$A$248)),0))*$M31,"")</f>
        <v>0</v>
      </c>
      <c r="AQ31" s="192">
        <f ca="1">IFERROR((IF(AND($J31&gt;AP$4,$J31&lt;=AQ$4,$K31&lt;=AQ$4),NETWORKDAYS.INTL($J31,$K31,1,(Holidays!$A$1:$A$248)),0)+IF(AND($J31&gt;AP$4,$J31&lt;=AQ$4,$K31&gt;AQ$4),NETWORKDAYS.INTL($J31,(AQ$4),1,(Holidays!$A$1:$A$248)),0)+IF(AND($J31&lt;AP$4,$K31&lt;AQ$4,$K31&gt;AP$4),NETWORKDAYS.INTL(AP$4+1,$K31,1,(Holidays!$A$1:$A$248)),0)+IF(AND($J31&lt;=AP$4,$K31&gt;=AQ$4,$K31&gt;AP$4),NETWORKDAYS.INTL(AP$4+1,(AQ$4),1,(Holidays!$A$1:$A$248)),0))*$M31,"")</f>
        <v>0</v>
      </c>
      <c r="AR31" s="321">
        <f ca="1">IFERROR((IF(AND($J31&gt;AQ$4,$J31&lt;=AR$4,$K31&lt;=AR$4),NETWORKDAYS.INTL($J31,$K31,1,(Holidays!$A$1:$A$248)),0)+IF(AND($J31&gt;AQ$4,$J31&lt;=AR$4,$K31&gt;AR$4),NETWORKDAYS.INTL($J31,(AR$4),1,(Holidays!$A$1:$A$248)),0)+IF(AND($J31&lt;AQ$4,$K31&lt;AR$4,$K31&gt;AQ$4),NETWORKDAYS.INTL(AQ$4+1,$K31,1,(Holidays!$A$1:$A$248)),0)+IF(AND($J31&lt;=AQ$4,$K31&gt;=AR$4,$K31&gt;AQ$4),NETWORKDAYS.INTL(AQ$4+1,(AR$4),1,(Holidays!$A$1:$A$248)),0))*$M31,"")</f>
        <v>0</v>
      </c>
      <c r="AS31" s="190">
        <f ca="1">IFERROR((IF(AND($J31&gt;AR$4,$J31&lt;=AS$4,$K31&lt;=AS$4),NETWORKDAYS.INTL($J31,$K31,1,(Holidays!$A$1:$A$248)),0)+IF(AND($J31&gt;AR$4,$J31&lt;=AS$4,$K31&gt;AS$4),NETWORKDAYS.INTL($J31,(AS$4),1,(Holidays!$A$1:$A$248)),0)+IF(AND($J31&lt;AR$4,$K31&lt;AS$4,$K31&gt;AR$4),NETWORKDAYS.INTL(AR$4+1,$K31,1,(Holidays!$A$1:$A$248)),0)+IF(AND($J31&lt;=AR$4,$K31&gt;=AS$4,$K31&gt;AR$4),NETWORKDAYS.INTL(AR$4+1,(AS$4),1,(Holidays!$A$1:$A$248)),0))*$M31,"")</f>
        <v>0</v>
      </c>
      <c r="AT31" s="192">
        <f ca="1">IFERROR((IF(AND($J31&gt;AS$4,$J31&lt;=AT$4,$K31&lt;=AT$4),NETWORKDAYS.INTL($J31,$K31,1,(Holidays!$A$1:$A$248)),0)+IF(AND($J31&gt;AS$4,$J31&lt;=AT$4,$K31&gt;AT$4),NETWORKDAYS.INTL($J31,(AT$4),1,(Holidays!$A$1:$A$248)),0)+IF(AND($J31&lt;AS$4,$K31&lt;AT$4,$K31&gt;AS$4),NETWORKDAYS.INTL(AS$4+1,$K31,1,(Holidays!$A$1:$A$248)),0)+IF(AND($J31&lt;=AS$4,$K31&gt;=AT$4,$K31&gt;AS$4),NETWORKDAYS.INTL(AS$4+1,(AT$4),1,(Holidays!$A$1:$A$248)),0))*$M31,"")</f>
        <v>0</v>
      </c>
      <c r="AU31" s="321">
        <f ca="1">IFERROR((IF(AND($J31&gt;AT$4,$J31&lt;=AU$4,$K31&lt;=AU$4),NETWORKDAYS.INTL($J31,$K31,1,(Holidays!$A$1:$A$248)),0)+IF(AND($J31&gt;AT$4,$J31&lt;=AU$4,$K31&gt;AU$4),NETWORKDAYS.INTL($J31,(AU$4),1,(Holidays!$A$1:$A$248)),0)+IF(AND($J31&lt;AT$4,$K31&lt;AU$4,$K31&gt;AT$4),NETWORKDAYS.INTL(AT$4+1,$K31,1,(Holidays!$A$1:$A$248)),0)+IF(AND($J31&lt;=AT$4,$K31&gt;=AU$4,$K31&gt;AT$4),NETWORKDAYS.INTL(AT$4+1,(AU$4),1,(Holidays!$A$1:$A$248)),0))*$M31,"")</f>
        <v>0</v>
      </c>
      <c r="AV31" s="190">
        <f ca="1">IFERROR((IF(AND($J31&gt;AU$4,$J31&lt;=AV$4,$K31&lt;=AV$4),NETWORKDAYS.INTL($J31,$K31,1,(Holidays!$A$1:$A$248)),0)+IF(AND($J31&gt;AU$4,$J31&lt;=AV$4,$K31&gt;AV$4),NETWORKDAYS.INTL($J31,(AV$4),1,(Holidays!$A$1:$A$248)),0)+IF(AND($J31&lt;AU$4,$K31&lt;AV$4,$K31&gt;AU$4),NETWORKDAYS.INTL(AU$4+1,$K31,1,(Holidays!$A$1:$A$248)),0)+IF(AND($J31&lt;=AU$4,$K31&gt;=AV$4,$K31&gt;AU$4),NETWORKDAYS.INTL(AU$4+1,(AV$4),1,(Holidays!$A$1:$A$248)),0))*$M31,"")</f>
        <v>0</v>
      </c>
      <c r="AW31" s="192">
        <f ca="1">IFERROR((IF(AND($J31&gt;AV$4,$J31&lt;=AW$4,$K31&lt;=AW$4),NETWORKDAYS.INTL($J31,$K31,1,(Holidays!$A$1:$A$248)),0)+IF(AND($J31&gt;AV$4,$J31&lt;=AW$4,$K31&gt;AW$4),NETWORKDAYS.INTL($J31,(AW$4),1,(Holidays!$A$1:$A$248)),0)+IF(AND($J31&lt;AV$4,$K31&lt;AW$4,$K31&gt;AV$4),NETWORKDAYS.INTL(AV$4+1,$K31,1,(Holidays!$A$1:$A$248)),0)+IF(AND($J31&lt;=AV$4,$K31&gt;=AW$4,$K31&gt;AV$4),NETWORKDAYS.INTL(AV$4+1,(AW$4),1,(Holidays!$A$1:$A$248)),0))*$M31,"")</f>
        <v>0</v>
      </c>
      <c r="AX31" s="321">
        <f ca="1">IFERROR((IF(AND($J31&gt;AW$4,$J31&lt;=AX$4,$K31&lt;=AX$4),NETWORKDAYS.INTL($J31,$K31,1,(Holidays!$A$1:$A$248)),0)+IF(AND($J31&gt;AW$4,$J31&lt;=AX$4,$K31&gt;AX$4),NETWORKDAYS.INTL($J31,(AX$4),1,(Holidays!$A$1:$A$248)),0)+IF(AND($J31&lt;AW$4,$K31&lt;AX$4,$K31&gt;AW$4),NETWORKDAYS.INTL(AW$4+1,$K31,1,(Holidays!$A$1:$A$248)),0)+IF(AND($J31&lt;=AW$4,$K31&gt;=AX$4,$K31&gt;AW$4),NETWORKDAYS.INTL(AW$4+1,(AX$4),1,(Holidays!$A$1:$A$248)),0))*$M31,"")</f>
        <v>0</v>
      </c>
      <c r="AY31" s="190">
        <f ca="1">IFERROR((IF(AND($J31&gt;AX$4,$J31&lt;=AY$4,$K31&lt;=AY$4),NETWORKDAYS.INTL($J31,$K31,1,(Holidays!$A$1:$A$248)),0)+IF(AND($J31&gt;AX$4,$J31&lt;=AY$4,$K31&gt;AY$4),NETWORKDAYS.INTL($J31,(AY$4),1,(Holidays!$A$1:$A$248)),0)+IF(AND($J31&lt;AX$4,$K31&lt;AY$4,$K31&gt;AX$4),NETWORKDAYS.INTL(AX$4+1,$K31,1,(Holidays!$A$1:$A$248)),0)+IF(AND($J31&lt;=AX$4,$K31&gt;=AY$4,$K31&gt;AX$4),NETWORKDAYS.INTL(AX$4+1,(AY$4),1,(Holidays!$A$1:$A$248)),0))*$M31,"")</f>
        <v>0</v>
      </c>
      <c r="AZ31" s="192">
        <f ca="1">IFERROR((IF(AND($J31&gt;AY$4,$J31&lt;=AZ$4,$K31&lt;=AZ$4),NETWORKDAYS.INTL($J31,$K31,1,(Holidays!$A$1:$A$248)),0)+IF(AND($J31&gt;AY$4,$J31&lt;=AZ$4,$K31&gt;AZ$4),NETWORKDAYS.INTL($J31,(AZ$4),1,(Holidays!$A$1:$A$248)),0)+IF(AND($J31&lt;AY$4,$K31&lt;AZ$4,$K31&gt;AY$4),NETWORKDAYS.INTL(AY$4+1,$K31,1,(Holidays!$A$1:$A$248)),0)+IF(AND($J31&lt;=AY$4,$K31&gt;=AZ$4,$K31&gt;AY$4),NETWORKDAYS.INTL(AY$4+1,(AZ$4),1,(Holidays!$A$1:$A$248)),0))*$M31,"")</f>
        <v>0</v>
      </c>
      <c r="BA31" s="321">
        <f ca="1">IFERROR((IF(AND($J31&gt;AZ$4,$J31&lt;=BA$4,$K31&lt;=BA$4),NETWORKDAYS.INTL($J31,$K31,1,(Holidays!$A$1:$A$248)),0)+IF(AND($J31&gt;AZ$4,$J31&lt;=BA$4,$K31&gt;BA$4),NETWORKDAYS.INTL($J31,(BA$4),1,(Holidays!$A$1:$A$248)),0)+IF(AND($J31&lt;AZ$4,$K31&lt;BA$4,$K31&gt;AZ$4),NETWORKDAYS.INTL(AZ$4+1,$K31,1,(Holidays!$A$1:$A$248)),0)+IF(AND($J31&lt;=AZ$4,$K31&gt;=BA$4,$K31&gt;AZ$4),NETWORKDAYS.INTL(AZ$4+1,(BA$4),1,(Holidays!$A$1:$A$248)),0))*$M31,"")</f>
        <v>0</v>
      </c>
      <c r="BB31" s="190">
        <f ca="1">IFERROR((IF(AND($J31&gt;BA$4,$J31&lt;=BB$4,$K31&lt;=BB$4),NETWORKDAYS.INTL($J31,$K31,1,(Holidays!$A$1:$A$248)),0)+IF(AND($J31&gt;BA$4,$J31&lt;=BB$4,$K31&gt;BB$4),NETWORKDAYS.INTL($J31,(BB$4),1,(Holidays!$A$1:$A$248)),0)+IF(AND($J31&lt;BA$4,$K31&lt;BB$4,$K31&gt;BA$4),NETWORKDAYS.INTL(BA$4+1,$K31,1,(Holidays!$A$1:$A$248)),0)+IF(AND($J31&lt;=BA$4,$K31&gt;=BB$4,$K31&gt;BA$4),NETWORKDAYS.INTL(BA$4+1,(BB$4),1,(Holidays!$A$1:$A$248)),0))*$M31,"")</f>
        <v>0</v>
      </c>
      <c r="BC31" s="192">
        <f ca="1">IFERROR((IF(AND($J31&gt;BB$4,$J31&lt;=BC$4,$K31&lt;=BC$4),NETWORKDAYS.INTL($J31,$K31,1,(Holidays!$A$1:$A$248)),0)+IF(AND($J31&gt;BB$4,$J31&lt;=BC$4,$K31&gt;BC$4),NETWORKDAYS.INTL($J31,(BC$4),1,(Holidays!$A$1:$A$248)),0)+IF(AND($J31&lt;BB$4,$K31&lt;BC$4,$K31&gt;BB$4),NETWORKDAYS.INTL(BB$4+1,$K31,1,(Holidays!$A$1:$A$248)),0)+IF(AND($J31&lt;=BB$4,$K31&gt;=BC$4,$K31&gt;BB$4),NETWORKDAYS.INTL(BB$4+1,(BC$4),1,(Holidays!$A$1:$A$248)),0))*$M31,"")</f>
        <v>0</v>
      </c>
      <c r="BD31" s="321">
        <f ca="1">IFERROR((IF(AND($J31&gt;BC$4,$J31&lt;=BD$4,$K31&lt;=BD$4),NETWORKDAYS.INTL($J31,$K31,1,(Holidays!$A$1:$A$248)),0)+IF(AND($J31&gt;BC$4,$J31&lt;=BD$4,$K31&gt;BD$4),NETWORKDAYS.INTL($J31,(BD$4),1,(Holidays!$A$1:$A$248)),0)+IF(AND($J31&lt;BC$4,$K31&lt;BD$4,$K31&gt;BC$4),NETWORKDAYS.INTL(BC$4+1,$K31,1,(Holidays!$A$1:$A$248)),0)+IF(AND($J31&lt;=BC$4,$K31&gt;=BD$4,$K31&gt;BC$4),NETWORKDAYS.INTL(BC$4+1,(BD$4),1,(Holidays!$A$1:$A$248)),0))*$M31,"")</f>
        <v>0</v>
      </c>
      <c r="BE31" s="190">
        <f ca="1">IFERROR((IF(AND($J31&gt;BD$4,$J31&lt;=BE$4,$K31&lt;=BE$4),NETWORKDAYS.INTL($J31,$K31,1,(Holidays!$A$1:$A$248)),0)+IF(AND($J31&gt;BD$4,$J31&lt;=BE$4,$K31&gt;BE$4),NETWORKDAYS.INTL($J31,(BE$4),1,(Holidays!$A$1:$A$248)),0)+IF(AND($J31&lt;BD$4,$K31&lt;BE$4,$K31&gt;BD$4),NETWORKDAYS.INTL(BD$4+1,$K31,1,(Holidays!$A$1:$A$248)),0)+IF(AND($J31&lt;=BD$4,$K31&gt;=BE$4,$K31&gt;BD$4),NETWORKDAYS.INTL(BD$4+1,(BE$4),1,(Holidays!$A$1:$A$248)),0))*$M31,"")</f>
        <v>0</v>
      </c>
      <c r="BF31" s="192">
        <f ca="1">IFERROR((IF(AND($J31&gt;BE$4,$J31&lt;=BF$4,$K31&lt;=BF$4),NETWORKDAYS.INTL($J31,$K31,1,(Holidays!$A$1:$A$248)),0)+IF(AND($J31&gt;BE$4,$J31&lt;=BF$4,$K31&gt;BF$4),NETWORKDAYS.INTL($J31,(BF$4),1,(Holidays!$A$1:$A$248)),0)+IF(AND($J31&lt;BE$4,$K31&lt;BF$4,$K31&gt;BE$4),NETWORKDAYS.INTL(BE$4+1,$K31,1,(Holidays!$A$1:$A$248)),0)+IF(AND($J31&lt;=BE$4,$K31&gt;=BF$4,$K31&gt;BE$4),NETWORKDAYS.INTL(BE$4+1,(BF$4),1,(Holidays!$A$1:$A$248)),0))*$M31,"")</f>
        <v>0</v>
      </c>
      <c r="BG31" s="321">
        <f ca="1">IFERROR((IF(AND($J31&gt;BF$4,$J31&lt;=BG$4,$K31&lt;=BG$4),NETWORKDAYS.INTL($J31,$K31,1,(Holidays!$A$1:$A$248)),0)+IF(AND($J31&gt;BF$4,$J31&lt;=BG$4,$K31&gt;BG$4),NETWORKDAYS.INTL($J31,(BG$4),1,(Holidays!$A$1:$A$248)),0)+IF(AND($J31&lt;BF$4,$K31&lt;BG$4,$K31&gt;BF$4),NETWORKDAYS.INTL(BF$4+1,$K31,1,(Holidays!$A$1:$A$248)),0)+IF(AND($J31&lt;=BF$4,$K31&gt;=BG$4,$K31&gt;BF$4),NETWORKDAYS.INTL(BF$4+1,(BG$4),1,(Holidays!$A$1:$A$248)),0))*$M31,"")</f>
        <v>0</v>
      </c>
      <c r="BH31" s="190">
        <f ca="1">IFERROR((IF(AND($J31&gt;BG$4,$J31&lt;=BH$4,$K31&lt;=BH$4),NETWORKDAYS.INTL($J31,$K31,1,(Holidays!$A$1:$A$248)),0)+IF(AND($J31&gt;BG$4,$J31&lt;=BH$4,$K31&gt;BH$4),NETWORKDAYS.INTL($J31,(BH$4),1,(Holidays!$A$1:$A$248)),0)+IF(AND($J31&lt;BG$4,$K31&lt;BH$4,$K31&gt;BG$4),NETWORKDAYS.INTL(BG$4+1,$K31,1,(Holidays!$A$1:$A$248)),0)+IF(AND($J31&lt;=BG$4,$K31&gt;=BH$4,$K31&gt;BG$4),NETWORKDAYS.INTL(BG$4+1,(BH$4),1,(Holidays!$A$1:$A$248)),0))*$M31,"")</f>
        <v>0</v>
      </c>
      <c r="BI31" s="192">
        <f ca="1">IFERROR((IF(AND($J31&gt;BH$4,$J31&lt;=BI$4,$K31&lt;=BI$4),NETWORKDAYS.INTL($J31,$K31,1,(Holidays!$A$1:$A$248)),0)+IF(AND($J31&gt;BH$4,$J31&lt;=BI$4,$K31&gt;BI$4),NETWORKDAYS.INTL($J31,(BI$4),1,(Holidays!$A$1:$A$248)),0)+IF(AND($J31&lt;BH$4,$K31&lt;BI$4,$K31&gt;BH$4),NETWORKDAYS.INTL(BH$4+1,$K31,1,(Holidays!$A$1:$A$248)),0)+IF(AND($J31&lt;=BH$4,$K31&gt;=BI$4,$K31&gt;BH$4),NETWORKDAYS.INTL(BH$4+1,(BI$4),1,(Holidays!$A$1:$A$248)),0))*$M31,"")</f>
        <v>0</v>
      </c>
      <c r="BJ31" s="321">
        <f ca="1">IFERROR((IF(AND($J31&gt;BI$4,$J31&lt;=BJ$4,$K31&lt;=BJ$4),NETWORKDAYS.INTL($J31,$K31,1,(Holidays!$A$1:$A$248)),0)+IF(AND($J31&gt;BI$4,$J31&lt;=BJ$4,$K31&gt;BJ$4),NETWORKDAYS.INTL($J31,(BJ$4),1,(Holidays!$A$1:$A$248)),0)+IF(AND($J31&lt;BI$4,$K31&lt;BJ$4,$K31&gt;BI$4),NETWORKDAYS.INTL(BI$4+1,$K31,1,(Holidays!$A$1:$A$248)),0)+IF(AND($J31&lt;=BI$4,$K31&gt;=BJ$4,$K31&gt;BI$4),NETWORKDAYS.INTL(BI$4+1,(BJ$4),1,(Holidays!$A$1:$A$248)),0))*$M31,"")</f>
        <v>0</v>
      </c>
      <c r="BK31" s="190">
        <f ca="1">IFERROR((IF(AND($J31&gt;BJ$4,$J31&lt;=BK$4,$K31&lt;=BK$4),NETWORKDAYS.INTL($J31,$K31,1,(Holidays!$A$1:$A$248)),0)+IF(AND($J31&gt;BJ$4,$J31&lt;=BK$4,$K31&gt;BK$4),NETWORKDAYS.INTL($J31,(BK$4),1,(Holidays!$A$1:$A$248)),0)+IF(AND($J31&lt;BJ$4,$K31&lt;BK$4,$K31&gt;BJ$4),NETWORKDAYS.INTL(BJ$4+1,$K31,1,(Holidays!$A$1:$A$248)),0)+IF(AND($J31&lt;=BJ$4,$K31&gt;=BK$4,$K31&gt;BJ$4),NETWORKDAYS.INTL(BJ$4+1,(BK$4),1,(Holidays!$A$1:$A$248)),0))*$M31,"")</f>
        <v>0</v>
      </c>
      <c r="BL31" s="192">
        <f ca="1">IFERROR((IF(AND($J31&gt;BK$4,$J31&lt;=BL$4,$K31&lt;=BL$4),NETWORKDAYS.INTL($J31,$K31,1,(Holidays!$A$1:$A$248)),0)+IF(AND($J31&gt;BK$4,$J31&lt;=BL$4,$K31&gt;BL$4),NETWORKDAYS.INTL($J31,(BL$4),1,(Holidays!$A$1:$A$248)),0)+IF(AND($J31&lt;BK$4,$K31&lt;BL$4,$K31&gt;BK$4),NETWORKDAYS.INTL(BK$4+1,$K31,1,(Holidays!$A$1:$A$248)),0)+IF(AND($J31&lt;=BK$4,$K31&gt;=BL$4,$K31&gt;BK$4),NETWORKDAYS.INTL(BK$4+1,(BL$4),1,(Holidays!$A$1:$A$248)),0))*$M31,"")</f>
        <v>0</v>
      </c>
      <c r="BM31" s="321">
        <f ca="1">IFERROR((IF(AND($J31&gt;BL$4,$J31&lt;=BM$4,$K31&lt;=BM$4),NETWORKDAYS.INTL($J31,$K31,1,(Holidays!$A$1:$A$248)),0)+IF(AND($J31&gt;BL$4,$J31&lt;=BM$4,$K31&gt;BM$4),NETWORKDAYS.INTL($J31,(BM$4),1,(Holidays!$A$1:$A$248)),0)+IF(AND($J31&lt;BL$4,$K31&lt;BM$4,$K31&gt;BL$4),NETWORKDAYS.INTL(BL$4+1,$K31,1,(Holidays!$A$1:$A$248)),0)+IF(AND($J31&lt;=BL$4,$K31&gt;=BM$4,$K31&gt;BL$4),NETWORKDAYS.INTL(BL$4+1,(BM$4),1,(Holidays!$A$1:$A$248)),0))*$M31,"")</f>
        <v>0</v>
      </c>
      <c r="BN31" s="190">
        <f ca="1">IFERROR((IF(AND($J31&gt;BM$4,$J31&lt;=BN$4,$K31&lt;=BN$4),NETWORKDAYS.INTL($J31,$K31,1,(Holidays!$A$1:$A$248)),0)+IF(AND($J31&gt;BM$4,$J31&lt;=BN$4,$K31&gt;BN$4),NETWORKDAYS.INTL($J31,(BN$4),1,(Holidays!$A$1:$A$248)),0)+IF(AND($J31&lt;BM$4,$K31&lt;BN$4,$K31&gt;BM$4),NETWORKDAYS.INTL(BM$4+1,$K31,1,(Holidays!$A$1:$A$248)),0)+IF(AND($J31&lt;=BM$4,$K31&gt;=BN$4,$K31&gt;BM$4),NETWORKDAYS.INTL(BM$4+1,(BN$4),1,(Holidays!$A$1:$A$248)),0))*$M31,"")</f>
        <v>0</v>
      </c>
      <c r="BO31" s="192">
        <f ca="1">IFERROR((IF(AND($J31&gt;BN$4,$J31&lt;=BO$4,$K31&lt;=BO$4),NETWORKDAYS.INTL($J31,$K31,1,(Holidays!$A$1:$A$248)),0)+IF(AND($J31&gt;BN$4,$J31&lt;=BO$4,$K31&gt;BO$4),NETWORKDAYS.INTL($J31,(BO$4),1,(Holidays!$A$1:$A$248)),0)+IF(AND($J31&lt;BN$4,$K31&lt;BO$4,$K31&gt;BN$4),NETWORKDAYS.INTL(BN$4+1,$K31,1,(Holidays!$A$1:$A$248)),0)+IF(AND($J31&lt;=BN$4,$K31&gt;=BO$4,$K31&gt;BN$4),NETWORKDAYS.INTL(BN$4+1,(BO$4),1,(Holidays!$A$1:$A$248)),0))*$M31,"")</f>
        <v>0</v>
      </c>
      <c r="BP31" s="321">
        <f ca="1">IFERROR((IF(AND($J31&gt;BO$4,$J31&lt;=BP$4,$K31&lt;=BP$4),NETWORKDAYS.INTL($J31,$K31,1,(Holidays!$A$1:$A$248)),0)+IF(AND($J31&gt;BO$4,$J31&lt;=BP$4,$K31&gt;BP$4),NETWORKDAYS.INTL($J31,(BP$4),1,(Holidays!$A$1:$A$248)),0)+IF(AND($J31&lt;BO$4,$K31&lt;BP$4,$K31&gt;BO$4),NETWORKDAYS.INTL(BO$4+1,$K31,1,(Holidays!$A$1:$A$248)),0)+IF(AND($J31&lt;=BO$4,$K31&gt;=BP$4,$K31&gt;BO$4),NETWORKDAYS.INTL(BO$4+1,(BP$4),1,(Holidays!$A$1:$A$248)),0))*$M31,"")</f>
        <v>0</v>
      </c>
      <c r="BQ31" s="190">
        <f ca="1">IFERROR((IF(AND($J31&gt;BP$4,$J31&lt;=BQ$4,$K31&lt;=BQ$4),NETWORKDAYS.INTL($J31,$K31,1,(Holidays!$A$1:$A$248)),0)+IF(AND($J31&gt;BP$4,$J31&lt;=BQ$4,$K31&gt;BQ$4),NETWORKDAYS.INTL($J31,(BQ$4),1,(Holidays!$A$1:$A$248)),0)+IF(AND($J31&lt;BP$4,$K31&lt;BQ$4,$K31&gt;BP$4),NETWORKDAYS.INTL(BP$4+1,$K31,1,(Holidays!$A$1:$A$248)),0)+IF(AND($J31&lt;=BP$4,$K31&gt;=BQ$4,$K31&gt;BP$4),NETWORKDAYS.INTL(BP$4+1,(BQ$4),1,(Holidays!$A$1:$A$248)),0))*$M31,"")</f>
        <v>0</v>
      </c>
      <c r="BR31" s="192">
        <f ca="1">IFERROR((IF(AND($J31&gt;BQ$4,$J31&lt;=BR$4,$K31&lt;=BR$4),NETWORKDAYS.INTL($J31,$K31,1,(Holidays!$A$1:$A$248)),0)+IF(AND($J31&gt;BQ$4,$J31&lt;=BR$4,$K31&gt;BR$4),NETWORKDAYS.INTL($J31,(BR$4),1,(Holidays!$A$1:$A$248)),0)+IF(AND($J31&lt;BQ$4,$K31&lt;BR$4,$K31&gt;BQ$4),NETWORKDAYS.INTL(BQ$4+1,$K31,1,(Holidays!$A$1:$A$248)),0)+IF(AND($J31&lt;=BQ$4,$K31&gt;=BR$4,$K31&gt;BQ$4),NETWORKDAYS.INTL(BQ$4+1,(BR$4),1,(Holidays!$A$1:$A$248)),0))*$M31,"")</f>
        <v>0</v>
      </c>
      <c r="BS31" s="321">
        <f ca="1">IFERROR((IF(AND($J31&gt;BR$4,$J31&lt;=BS$4,$K31&lt;=BS$4),NETWORKDAYS.INTL($J31,$K31,1,(Holidays!$A$1:$A$248)),0)+IF(AND($J31&gt;BR$4,$J31&lt;=BS$4,$K31&gt;BS$4),NETWORKDAYS.INTL($J31,(BS$4),1,(Holidays!$A$1:$A$248)),0)+IF(AND($J31&lt;BR$4,$K31&lt;BS$4,$K31&gt;BR$4),NETWORKDAYS.INTL(BR$4+1,$K31,1,(Holidays!$A$1:$A$248)),0)+IF(AND($J31&lt;=BR$4,$K31&gt;=BS$4,$K31&gt;BR$4),NETWORKDAYS.INTL(BR$4+1,(BS$4),1,(Holidays!$A$1:$A$248)),0))*$M31,"")</f>
        <v>0</v>
      </c>
      <c r="BT31" s="190">
        <f ca="1">IFERROR((IF(AND($J31&gt;BS$4,$J31&lt;=BT$4,$K31&lt;=BT$4),NETWORKDAYS.INTL($J31,$K31,1,(Holidays!$A$1:$A$248)),0)+IF(AND($J31&gt;BS$4,$J31&lt;=BT$4,$K31&gt;BT$4),NETWORKDAYS.INTL($J31,(BT$4),1,(Holidays!$A$1:$A$248)),0)+IF(AND($J31&lt;BS$4,$K31&lt;BT$4,$K31&gt;BS$4),NETWORKDAYS.INTL(BS$4+1,$K31,1,(Holidays!$A$1:$A$248)),0)+IF(AND($J31&lt;=BS$4,$K31&gt;=BT$4,$K31&gt;BS$4),NETWORKDAYS.INTL(BS$4+1,(BT$4),1,(Holidays!$A$1:$A$248)),0))*$M31,"")</f>
        <v>0</v>
      </c>
      <c r="BU31" s="192">
        <f ca="1">IFERROR((IF(AND($J31&gt;BT$4,$J31&lt;=BU$4,$K31&lt;=BU$4),NETWORKDAYS.INTL($J31,$K31,1,(Holidays!$A$1:$A$248)),0)+IF(AND($J31&gt;BT$4,$J31&lt;=BU$4,$K31&gt;BU$4),NETWORKDAYS.INTL($J31,(BU$4),1,(Holidays!$A$1:$A$248)),0)+IF(AND($J31&lt;BT$4,$K31&lt;BU$4,$K31&gt;BT$4),NETWORKDAYS.INTL(BT$4+1,$K31,1,(Holidays!$A$1:$A$248)),0)+IF(AND($J31&lt;=BT$4,$K31&gt;=BU$4,$K31&gt;BT$4),NETWORKDAYS.INTL(BT$4+1,(BU$4),1,(Holidays!$A$1:$A$248)),0))*$M31,"")</f>
        <v>0</v>
      </c>
      <c r="BV31" s="321">
        <f ca="1">IFERROR((IF(AND($J31&gt;BU$4,$J31&lt;=BV$4,$K31&lt;=BV$4),NETWORKDAYS.INTL($J31,$K31,1,(Holidays!$A$1:$A$248)),0)+IF(AND($J31&gt;BU$4,$J31&lt;=BV$4,$K31&gt;BV$4),NETWORKDAYS.INTL($J31,(BV$4),1,(Holidays!$A$1:$A$248)),0)+IF(AND($J31&lt;BU$4,$K31&lt;BV$4,$K31&gt;BU$4),NETWORKDAYS.INTL(BU$4+1,$K31,1,(Holidays!$A$1:$A$248)),0)+IF(AND($J31&lt;=BU$4,$K31&gt;=BV$4,$K31&gt;BU$4),NETWORKDAYS.INTL(BU$4+1,(BV$4),1,(Holidays!$A$1:$A$248)),0))*$M31,"")</f>
        <v>0</v>
      </c>
      <c r="BW31" s="190">
        <f ca="1">IFERROR((IF(AND($J31&gt;BV$4,$J31&lt;=BW$4,$K31&lt;=BW$4),NETWORKDAYS.INTL($J31,$K31,1,(Holidays!$A$1:$A$248)),0)+IF(AND($J31&gt;BV$4,$J31&lt;=BW$4,$K31&gt;BW$4),NETWORKDAYS.INTL($J31,(BW$4),1,(Holidays!$A$1:$A$248)),0)+IF(AND($J31&lt;BV$4,$K31&lt;BW$4,$K31&gt;BV$4),NETWORKDAYS.INTL(BV$4+1,$K31,1,(Holidays!$A$1:$A$248)),0)+IF(AND($J31&lt;=BV$4,$K31&gt;=BW$4,$K31&gt;BV$4),NETWORKDAYS.INTL(BV$4+1,(BW$4),1,(Holidays!$A$1:$A$248)),0))*$M31,"")</f>
        <v>0</v>
      </c>
      <c r="BX31" s="192">
        <f ca="1">IFERROR((IF(AND($J31&gt;BW$4,$J31&lt;=BX$4,$K31&lt;=BX$4),NETWORKDAYS.INTL($J31,$K31,1,(Holidays!$A$1:$A$248)),0)+IF(AND($J31&gt;BW$4,$J31&lt;=BX$4,$K31&gt;BX$4),NETWORKDAYS.INTL($J31,(BX$4),1,(Holidays!$A$1:$A$248)),0)+IF(AND($J31&lt;BW$4,$K31&lt;BX$4,$K31&gt;BW$4),NETWORKDAYS.INTL(BW$4+1,$K31,1,(Holidays!$A$1:$A$248)),0)+IF(AND($J31&lt;=BW$4,$K31&gt;=BX$4,$K31&gt;BW$4),NETWORKDAYS.INTL(BW$4+1,(BX$4),1,(Holidays!$A$1:$A$248)),0))*$M31,"")</f>
        <v>0</v>
      </c>
      <c r="BY31" s="321">
        <f ca="1">IFERROR((IF(AND($J31&gt;BX$4,$J31&lt;=BY$4,$K31&lt;=BY$4),NETWORKDAYS.INTL($J31,$K31,1,(Holidays!$A$1:$A$248)),0)+IF(AND($J31&gt;BX$4,$J31&lt;=BY$4,$K31&gt;BY$4),NETWORKDAYS.INTL($J31,(BY$4),1,(Holidays!$A$1:$A$248)),0)+IF(AND($J31&lt;BX$4,$K31&lt;BY$4,$K31&gt;BX$4),NETWORKDAYS.INTL(BX$4+1,$K31,1,(Holidays!$A$1:$A$248)),0)+IF(AND($J31&lt;=BX$4,$K31&gt;=BY$4,$K31&gt;BX$4),NETWORKDAYS.INTL(BX$4+1,(BY$4),1,(Holidays!$A$1:$A$248)),0))*$M31,"")</f>
        <v>0</v>
      </c>
      <c r="BZ31" s="190">
        <f ca="1">IFERROR((IF(AND($J31&gt;BY$4,$J31&lt;=BZ$4,$K31&lt;=BZ$4),NETWORKDAYS.INTL($J31,$K31,1,(Holidays!$A$1:$A$248)),0)+IF(AND($J31&gt;BY$4,$J31&lt;=BZ$4,$K31&gt;BZ$4),NETWORKDAYS.INTL($J31,(BZ$4),1,(Holidays!$A$1:$A$248)),0)+IF(AND($J31&lt;BY$4,$K31&lt;BZ$4,$K31&gt;BY$4),NETWORKDAYS.INTL(BY$4+1,$K31,1,(Holidays!$A$1:$A$248)),0)+IF(AND($J31&lt;=BY$4,$K31&gt;=BZ$4,$K31&gt;BY$4),NETWORKDAYS.INTL(BY$4+1,(BZ$4),1,(Holidays!$A$1:$A$248)),0))*$M31,"")</f>
        <v>0</v>
      </c>
      <c r="CA31" s="192">
        <f ca="1">IFERROR((IF(AND($J31&gt;BZ$4,$J31&lt;=CA$4,$K31&lt;=CA$4),NETWORKDAYS.INTL($J31,$K31,1,(Holidays!$A$1:$A$248)),0)+IF(AND($J31&gt;BZ$4,$J31&lt;=CA$4,$K31&gt;CA$4),NETWORKDAYS.INTL($J31,(CA$4),1,(Holidays!$A$1:$A$248)),0)+IF(AND($J31&lt;BZ$4,$K31&lt;CA$4,$K31&gt;BZ$4),NETWORKDAYS.INTL(BZ$4+1,$K31,1,(Holidays!$A$1:$A$248)),0)+IF(AND($J31&lt;=BZ$4,$K31&gt;=CA$4,$K31&gt;BZ$4),NETWORKDAYS.INTL(BZ$4+1,(CA$4),1,(Holidays!$A$1:$A$248)),0))*$M31,"")</f>
        <v>0</v>
      </c>
      <c r="CB31" s="321">
        <f ca="1">IFERROR((IF(AND($J31&gt;CA$4,$J31&lt;=CB$4,$K31&lt;=CB$4),NETWORKDAYS.INTL($J31,$K31,1,(Holidays!$A$1:$A$248)),0)+IF(AND($J31&gt;CA$4,$J31&lt;=CB$4,$K31&gt;CB$4),NETWORKDAYS.INTL($J31,(CB$4),1,(Holidays!$A$1:$A$248)),0)+IF(AND($J31&lt;CA$4,$K31&lt;CB$4,$K31&gt;CA$4),NETWORKDAYS.INTL(CA$4+1,$K31,1,(Holidays!$A$1:$A$248)),0)+IF(AND($J31&lt;=CA$4,$K31&gt;=CB$4,$K31&gt;CA$4),NETWORKDAYS.INTL(CA$4+1,(CB$4),1,(Holidays!$A$1:$A$248)),0))*$M31,"")</f>
        <v>0</v>
      </c>
      <c r="CC31" s="190">
        <f ca="1">IFERROR((IF(AND($J31&gt;CB$4,$J31&lt;=CC$4,$K31&lt;=CC$4),NETWORKDAYS.INTL($J31,$K31,1,(Holidays!$A$1:$A$248)),0)+IF(AND($J31&gt;CB$4,$J31&lt;=CC$4,$K31&gt;CC$4),NETWORKDAYS.INTL($J31,(CC$4),1,(Holidays!$A$1:$A$248)),0)+IF(AND($J31&lt;CB$4,$K31&lt;CC$4,$K31&gt;CB$4),NETWORKDAYS.INTL(CB$4+1,$K31,1,(Holidays!$A$1:$A$248)),0)+IF(AND($J31&lt;=CB$4,$K31&gt;=CC$4,$K31&gt;CB$4),NETWORKDAYS.INTL(CB$4+1,(CC$4),1,(Holidays!$A$1:$A$248)),0))*$M31,"")</f>
        <v>0</v>
      </c>
      <c r="CD31" s="192">
        <f ca="1">IFERROR((IF(AND($J31&gt;CC$4,$J31&lt;=CD$4,$K31&lt;=CD$4),NETWORKDAYS.INTL($J31,$K31,1,(Holidays!$A$1:$A$248)),0)+IF(AND($J31&gt;CC$4,$J31&lt;=CD$4,$K31&gt;CD$4),NETWORKDAYS.INTL($J31,(CD$4),1,(Holidays!$A$1:$A$248)),0)+IF(AND($J31&lt;CC$4,$K31&lt;CD$4,$K31&gt;CC$4),NETWORKDAYS.INTL(CC$4+1,$K31,1,(Holidays!$A$1:$A$248)),0)+IF(AND($J31&lt;=CC$4,$K31&gt;=CD$4,$K31&gt;CC$4),NETWORKDAYS.INTL(CC$4+1,(CD$4),1,(Holidays!$A$1:$A$248)),0))*$M31,"")</f>
        <v>0</v>
      </c>
      <c r="CE31" s="321">
        <f ca="1">IFERROR((IF(AND($J31&gt;CD$4,$J31&lt;=CE$4,$K31&lt;=CE$4),NETWORKDAYS.INTL($J31,$K31,1,(Holidays!$A$1:$A$248)),0)+IF(AND($J31&gt;CD$4,$J31&lt;=CE$4,$K31&gt;CE$4),NETWORKDAYS.INTL($J31,(CE$4),1,(Holidays!$A$1:$A$248)),0)+IF(AND($J31&lt;CD$4,$K31&lt;CE$4,$K31&gt;CD$4),NETWORKDAYS.INTL(CD$4+1,$K31,1,(Holidays!$A$1:$A$248)),0)+IF(AND($J31&lt;=CD$4,$K31&gt;=CE$4,$K31&gt;CD$4),NETWORKDAYS.INTL(CD$4+1,(CE$4),1,(Holidays!$A$1:$A$248)),0))*$M31,"")</f>
        <v>0</v>
      </c>
      <c r="CF31" s="190">
        <f ca="1">IFERROR((IF(AND($J31&gt;CE$4,$J31&lt;=CF$4,$K31&lt;=CF$4),NETWORKDAYS.INTL($J31,$K31,1,(Holidays!$A$1:$A$248)),0)+IF(AND($J31&gt;CE$4,$J31&lt;=CF$4,$K31&gt;CF$4),NETWORKDAYS.INTL($J31,(CF$4),1,(Holidays!$A$1:$A$248)),0)+IF(AND($J31&lt;CE$4,$K31&lt;CF$4,$K31&gt;CE$4),NETWORKDAYS.INTL(CE$4+1,$K31,1,(Holidays!$A$1:$A$248)),0)+IF(AND($J31&lt;=CE$4,$K31&gt;=CF$4,$K31&gt;CE$4),NETWORKDAYS.INTL(CE$4+1,(CF$4),1,(Holidays!$A$1:$A$248)),0))*$M31,"")</f>
        <v>0</v>
      </c>
      <c r="CG31" s="192">
        <f ca="1">IFERROR((IF(AND($J31&gt;CF$4,$J31&lt;=CG$4,$K31&lt;=CG$4),NETWORKDAYS.INTL($J31,$K31,1,(Holidays!$A$1:$A$248)),0)+IF(AND($J31&gt;CF$4,$J31&lt;=CG$4,$K31&gt;CG$4),NETWORKDAYS.INTL($J31,(CG$4),1,(Holidays!$A$1:$A$248)),0)+IF(AND($J31&lt;CF$4,$K31&lt;CG$4,$K31&gt;CF$4),NETWORKDAYS.INTL(CF$4+1,$K31,1,(Holidays!$A$1:$A$248)),0)+IF(AND($J31&lt;=CF$4,$K31&gt;=CG$4,$K31&gt;CF$4),NETWORKDAYS.INTL(CF$4+1,(CG$4),1,(Holidays!$A$1:$A$248)),0))*$M31,"")</f>
        <v>0</v>
      </c>
      <c r="CH31" s="321">
        <f ca="1">IFERROR((IF(AND($J31&gt;CG$4,$J31&lt;=CH$4,$K31&lt;=CH$4),NETWORKDAYS.INTL($J31,$K31,1,(Holidays!$A$1:$A$248)),0)+IF(AND($J31&gt;CG$4,$J31&lt;=CH$4,$K31&gt;CH$4),NETWORKDAYS.INTL($J31,(CH$4),1,(Holidays!$A$1:$A$248)),0)+IF(AND($J31&lt;CG$4,$K31&lt;CH$4,$K31&gt;CG$4),NETWORKDAYS.INTL(CG$4+1,$K31,1,(Holidays!$A$1:$A$248)),0)+IF(AND($J31&lt;=CG$4,$K31&gt;=CH$4,$K31&gt;CG$4),NETWORKDAYS.INTL(CG$4+1,(CH$4),1,(Holidays!$A$1:$A$248)),0))*$M31,"")</f>
        <v>0</v>
      </c>
      <c r="CI31" s="190">
        <f ca="1">IFERROR((IF(AND($J31&gt;CH$4,$J31&lt;=CI$4,$K31&lt;=CI$4),NETWORKDAYS.INTL($J31,$K31,1,(Holidays!$A$1:$A$248)),0)+IF(AND($J31&gt;CH$4,$J31&lt;=CI$4,$K31&gt;CI$4),NETWORKDAYS.INTL($J31,(CI$4),1,(Holidays!$A$1:$A$248)),0)+IF(AND($J31&lt;CH$4,$K31&lt;CI$4,$K31&gt;CH$4),NETWORKDAYS.INTL(CH$4+1,$K31,1,(Holidays!$A$1:$A$248)),0)+IF(AND($J31&lt;=CH$4,$K31&gt;=CI$4,$K31&gt;CH$4),NETWORKDAYS.INTL(CH$4+1,(CI$4),1,(Holidays!$A$1:$A$248)),0))*$M31,"")</f>
        <v>0</v>
      </c>
      <c r="CJ31" s="192">
        <f ca="1">IFERROR((IF(AND($J31&gt;CI$4,$J31&lt;=CJ$4,$K31&lt;=CJ$4),NETWORKDAYS.INTL($J31,$K31,1,(Holidays!$A$1:$A$248)),0)+IF(AND($J31&gt;CI$4,$J31&lt;=CJ$4,$K31&gt;CJ$4),NETWORKDAYS.INTL($J31,(CJ$4),1,(Holidays!$A$1:$A$248)),0)+IF(AND($J31&lt;CI$4,$K31&lt;CJ$4,$K31&gt;CI$4),NETWORKDAYS.INTL(CI$4+1,$K31,1,(Holidays!$A$1:$A$248)),0)+IF(AND($J31&lt;=CI$4,$K31&gt;=CJ$4,$K31&gt;CI$4),NETWORKDAYS.INTL(CI$4+1,(CJ$4),1,(Holidays!$A$1:$A$248)),0))*$M31,"")</f>
        <v>0</v>
      </c>
      <c r="CK31" s="321">
        <f ca="1">IFERROR((IF(AND($J31&gt;CJ$4,$J31&lt;=CK$4,$K31&lt;=CK$4),NETWORKDAYS.INTL($J31,$K31,1,(Holidays!$A$1:$A$248)),0)+IF(AND($J31&gt;CJ$4,$J31&lt;=CK$4,$K31&gt;CK$4),NETWORKDAYS.INTL($J31,(CK$4),1,(Holidays!$A$1:$A$248)),0)+IF(AND($J31&lt;CJ$4,$K31&lt;CK$4,$K31&gt;CJ$4),NETWORKDAYS.INTL(CJ$4+1,$K31,1,(Holidays!$A$1:$A$248)),0)+IF(AND($J31&lt;=CJ$4,$K31&gt;=CK$4,$K31&gt;CJ$4),NETWORKDAYS.INTL(CJ$4+1,(CK$4),1,(Holidays!$A$1:$A$248)),0))*$M31,"")</f>
        <v>0</v>
      </c>
      <c r="CL31" s="190">
        <f ca="1">IFERROR((IF(AND($J31&gt;CK$4,$J31&lt;=CL$4,$K31&lt;=CL$4),NETWORKDAYS.INTL($J31,$K31,1,(Holidays!$A$1:$A$248)),0)+IF(AND($J31&gt;CK$4,$J31&lt;=CL$4,$K31&gt;CL$4),NETWORKDAYS.INTL($J31,(CL$4),1,(Holidays!$A$1:$A$248)),0)+IF(AND($J31&lt;CK$4,$K31&lt;CL$4,$K31&gt;CK$4),NETWORKDAYS.INTL(CK$4+1,$K31,1,(Holidays!$A$1:$A$248)),0)+IF(AND($J31&lt;=CK$4,$K31&gt;=CL$4,$K31&gt;CK$4),NETWORKDAYS.INTL(CK$4+1,(CL$4),1,(Holidays!$A$1:$A$248)),0))*$M31,"")</f>
        <v>0</v>
      </c>
      <c r="CM31" s="192">
        <f ca="1">IFERROR((IF(AND($J31&gt;CL$4,$J31&lt;=CM$4,$K31&lt;=CM$4),NETWORKDAYS.INTL($J31,$K31,1,(Holidays!$A$1:$A$248)),0)+IF(AND($J31&gt;CL$4,$J31&lt;=CM$4,$K31&gt;CM$4),NETWORKDAYS.INTL($J31,(CM$4),1,(Holidays!$A$1:$A$248)),0)+IF(AND($J31&lt;CL$4,$K31&lt;CM$4,$K31&gt;CL$4),NETWORKDAYS.INTL(CL$4+1,$K31,1,(Holidays!$A$1:$A$248)),0)+IF(AND($J31&lt;=CL$4,$K31&gt;=CM$4,$K31&gt;CL$4),NETWORKDAYS.INTL(CL$4+1,(CM$4),1,(Holidays!$A$1:$A$248)),0))*$M31,"")</f>
        <v>0</v>
      </c>
      <c r="CN31" s="321">
        <f ca="1">IFERROR((IF(AND($J31&gt;CM$4,$J31&lt;=CN$4,$K31&lt;=CN$4),NETWORKDAYS.INTL($J31,$K31,1,(Holidays!$A$1:$A$248)),0)+IF(AND($J31&gt;CM$4,$J31&lt;=CN$4,$K31&gt;CN$4),NETWORKDAYS.INTL($J31,(CN$4),1,(Holidays!$A$1:$A$248)),0)+IF(AND($J31&lt;CM$4,$K31&lt;CN$4,$K31&gt;CM$4),NETWORKDAYS.INTL(CM$4+1,$K31,1,(Holidays!$A$1:$A$248)),0)+IF(AND($J31&lt;=CM$4,$K31&gt;=CN$4,$K31&gt;CM$4),NETWORKDAYS.INTL(CM$4+1,(CN$4),1,(Holidays!$A$1:$A$248)),0))*$M31,"")</f>
        <v>0</v>
      </c>
      <c r="CO31" s="190">
        <f ca="1">IFERROR((IF(AND($J31&gt;CN$4,$J31&lt;=CO$4,$K31&lt;=CO$4),NETWORKDAYS.INTL($J31,$K31,1,(Holidays!$A$1:$A$248)),0)+IF(AND($J31&gt;CN$4,$J31&lt;=CO$4,$K31&gt;CO$4),NETWORKDAYS.INTL($J31,(CO$4),1,(Holidays!$A$1:$A$248)),0)+IF(AND($J31&lt;CN$4,$K31&lt;CO$4,$K31&gt;CN$4),NETWORKDAYS.INTL(CN$4+1,$K31,1,(Holidays!$A$1:$A$248)),0)+IF(AND($J31&lt;=CN$4,$K31&gt;=CO$4,$K31&gt;CN$4),NETWORKDAYS.INTL(CN$4+1,(CO$4),1,(Holidays!$A$1:$A$248)),0))*$M31,"")</f>
        <v>0</v>
      </c>
      <c r="CP31" s="192">
        <f ca="1">IFERROR((IF(AND($J31&gt;CO$4,$J31&lt;=CP$4,$K31&lt;=CP$4),NETWORKDAYS.INTL($J31,$K31,1,(Holidays!$A$1:$A$248)),0)+IF(AND($J31&gt;CO$4,$J31&lt;=CP$4,$K31&gt;CP$4),NETWORKDAYS.INTL($J31,(CP$4),1,(Holidays!$A$1:$A$248)),0)+IF(AND($J31&lt;CO$4,$K31&lt;CP$4,$K31&gt;CO$4),NETWORKDAYS.INTL(CO$4+1,$K31,1,(Holidays!$A$1:$A$248)),0)+IF(AND($J31&lt;=CO$4,$K31&gt;=CP$4,$K31&gt;CO$4),NETWORKDAYS.INTL(CO$4+1,(CP$4),1,(Holidays!$A$1:$A$248)),0))*$M31,"")</f>
        <v>0</v>
      </c>
      <c r="CQ31" s="321">
        <f ca="1">IFERROR((IF(AND($J31&gt;CP$4,$J31&lt;=CQ$4,$K31&lt;=CQ$4),NETWORKDAYS.INTL($J31,$K31,1,(Holidays!$A$1:$A$248)),0)+IF(AND($J31&gt;CP$4,$J31&lt;=CQ$4,$K31&gt;CQ$4),NETWORKDAYS.INTL($J31,(CQ$4),1,(Holidays!$A$1:$A$248)),0)+IF(AND($J31&lt;CP$4,$K31&lt;CQ$4,$K31&gt;CP$4),NETWORKDAYS.INTL(CP$4+1,$K31,1,(Holidays!$A$1:$A$248)),0)+IF(AND($J31&lt;=CP$4,$K31&gt;=CQ$4,$K31&gt;CP$4),NETWORKDAYS.INTL(CP$4+1,(CQ$4),1,(Holidays!$A$1:$A$248)),0))*$M31,"")</f>
        <v>0</v>
      </c>
      <c r="CR31" s="190">
        <f ca="1">IFERROR((IF(AND($J31&gt;CQ$4,$J31&lt;=CR$4,$K31&lt;=CR$4),NETWORKDAYS.INTL($J31,$K31,1,(Holidays!$A$1:$A$248)),0)+IF(AND($J31&gt;CQ$4,$J31&lt;=CR$4,$K31&gt;CR$4),NETWORKDAYS.INTL($J31,(CR$4),1,(Holidays!$A$1:$A$248)),0)+IF(AND($J31&lt;CQ$4,$K31&lt;CR$4,$K31&gt;CQ$4),NETWORKDAYS.INTL(CQ$4+1,$K31,1,(Holidays!$A$1:$A$248)),0)+IF(AND($J31&lt;=CQ$4,$K31&gt;=CR$4,$K31&gt;CQ$4),NETWORKDAYS.INTL(CQ$4+1,(CR$4),1,(Holidays!$A$1:$A$248)),0))*$M31,"")</f>
        <v>0</v>
      </c>
      <c r="CS31" s="192">
        <f ca="1">IFERROR((IF(AND($J31&gt;CR$4,$J31&lt;=CS$4,$K31&lt;=CS$4),NETWORKDAYS.INTL($J31,$K31,1,(Holidays!$A$1:$A$248)),0)+IF(AND($J31&gt;CR$4,$J31&lt;=CS$4,$K31&gt;CS$4),NETWORKDAYS.INTL($J31,(CS$4),1,(Holidays!$A$1:$A$248)),0)+IF(AND($J31&lt;CR$4,$K31&lt;CS$4,$K31&gt;CR$4),NETWORKDAYS.INTL(CR$4+1,$K31,1,(Holidays!$A$1:$A$248)),0)+IF(AND($J31&lt;=CR$4,$K31&gt;=CS$4,$K31&gt;CR$4),NETWORKDAYS.INTL(CR$4+1,(CS$4),1,(Holidays!$A$1:$A$248)),0))*$M31,"")</f>
        <v>0</v>
      </c>
      <c r="CT31" s="321">
        <f ca="1">IFERROR((IF(AND($J31&gt;CS$4,$J31&lt;=CT$4,$K31&lt;=CT$4),NETWORKDAYS.INTL($J31,$K31,1,(Holidays!$A$1:$A$248)),0)+IF(AND($J31&gt;CS$4,$J31&lt;=CT$4,$K31&gt;CT$4),NETWORKDAYS.INTL($J31,(CT$4),1,(Holidays!$A$1:$A$248)),0)+IF(AND($J31&lt;CS$4,$K31&lt;CT$4,$K31&gt;CS$4),NETWORKDAYS.INTL(CS$4+1,$K31,1,(Holidays!$A$1:$A$248)),0)+IF(AND($J31&lt;=CS$4,$K31&gt;=CT$4,$K31&gt;CS$4),NETWORKDAYS.INTL(CS$4+1,(CT$4),1,(Holidays!$A$1:$A$248)),0))*$M31,"")</f>
        <v>0</v>
      </c>
      <c r="CU31" s="190">
        <f ca="1">IFERROR((IF(AND($J31&gt;CT$4,$J31&lt;=CU$4,$K31&lt;=CU$4),NETWORKDAYS.INTL($J31,$K31,1,(Holidays!$A$1:$A$248)),0)+IF(AND($J31&gt;CT$4,$J31&lt;=CU$4,$K31&gt;CU$4),NETWORKDAYS.INTL($J31,(CU$4),1,(Holidays!$A$1:$A$248)),0)+IF(AND($J31&lt;CT$4,$K31&lt;CU$4,$K31&gt;CT$4),NETWORKDAYS.INTL(CT$4+1,$K31,1,(Holidays!$A$1:$A$248)),0)+IF(AND($J31&lt;=CT$4,$K31&gt;=CU$4,$K31&gt;CT$4),NETWORKDAYS.INTL(CT$4+1,(CU$4),1,(Holidays!$A$1:$A$248)),0))*$M31,"")</f>
        <v>0</v>
      </c>
      <c r="CV31" s="192">
        <f ca="1">IFERROR((IF(AND($J31&gt;CU$4,$J31&lt;=CV$4,$K31&lt;=CV$4),NETWORKDAYS.INTL($J31,$K31,1,(Holidays!$A$1:$A$248)),0)+IF(AND($J31&gt;CU$4,$J31&lt;=CV$4,$K31&gt;CV$4),NETWORKDAYS.INTL($J31,(CV$4),1,(Holidays!$A$1:$A$248)),0)+IF(AND($J31&lt;CU$4,$K31&lt;CV$4,$K31&gt;CU$4),NETWORKDAYS.INTL(CU$4+1,$K31,1,(Holidays!$A$1:$A$248)),0)+IF(AND($J31&lt;=CU$4,$K31&gt;=CV$4,$K31&gt;CU$4),NETWORKDAYS.INTL(CU$4+1,(CV$4),1,(Holidays!$A$1:$A$248)),0))*$M31,"")</f>
        <v>0</v>
      </c>
      <c r="CW31" s="321">
        <f ca="1">IFERROR((IF(AND($J31&gt;CV$4,$J31&lt;=CW$4,$K31&lt;=CW$4),NETWORKDAYS.INTL($J31,$K31,1,(Holidays!$A$1:$A$248)),0)+IF(AND($J31&gt;CV$4,$J31&lt;=CW$4,$K31&gt;CW$4),NETWORKDAYS.INTL($J31,(CW$4),1,(Holidays!$A$1:$A$248)),0)+IF(AND($J31&lt;CV$4,$K31&lt;CW$4,$K31&gt;CV$4),NETWORKDAYS.INTL(CV$4+1,$K31,1,(Holidays!$A$1:$A$248)),0)+IF(AND($J31&lt;=CV$4,$K31&gt;=CW$4,$K31&gt;CV$4),NETWORKDAYS.INTL(CV$4+1,(CW$4),1,(Holidays!$A$1:$A$248)),0))*$M31,"")</f>
        <v>0</v>
      </c>
      <c r="CX31" s="324">
        <f ca="1">IFERROR((IF(AND($J31&gt;CW$4,$J31&lt;=CX$4,$K31&lt;=CX$4),NETWORKDAYS.INTL($J31,$K31,1,(Holidays!$A$1:$A$248)),0)+IF(AND($J31&gt;CW$4,$J31&lt;=CX$4,$K31&gt;CX$4),NETWORKDAYS.INTL($J31,(CX$4),1,(Holidays!$A$1:$A$248)),0)+IF(AND($J31&lt;CW$4,$K31&lt;CX$4,$K31&gt;CW$4),NETWORKDAYS.INTL(CW$4+1,$K31,1,(Holidays!$A$1:$A$248)),0)+IF(AND($J31&lt;=CW$4,$K31&gt;=CX$4,$K31&gt;CW$4),NETWORKDAYS.INTL(CW$4+1,(CX$4),1,(Holidays!$A$1:$A$248)),0))*$M31,"")</f>
        <v>0</v>
      </c>
    </row>
    <row r="32" spans="2:102" ht="15" customHeight="1" outlineLevel="1">
      <c r="B32" s="59" t="str">
        <f t="array" ref="B32">IFERROR(INDEX('A-2_MH Distribution'!$B$1:$B$15014,SMALL(IF('A-2_MH Distribution'!$L$8:$L$63&lt;&gt;0,ROW('A-2_MH Distribution'!$B$8:$B$63)),ROW(A26)),1),"")</f>
        <v>B.3</v>
      </c>
      <c r="C32" s="458" t="str">
        <f ca="1">IFERROR(VLOOKUP(B32,OFFSET('A-1_MH Estimation'!$B$7,0,0,MATCH("Subtotal LOE",'A-1_MH Estimation'!B:B,0)-7,2),2,0),"")</f>
        <v>Pipe Flow N-Shape  - Administrative Documentation &amp; Customer Comment Followed up</v>
      </c>
      <c r="D32" s="466">
        <f ca="1">IFERROR(VLOOKUP(B32,OFFSET('A-1_MH Estimation'!$B$7,0,0,MATCH("Subtotal LOE",'A-1_MH Estimation'!B:B,0)-7,4),4,0),"")</f>
        <v>1</v>
      </c>
      <c r="E32" s="466" t="str">
        <f ca="1">IFERROR(VLOOKUP(B32,OFFSET('A-1_MH Estimation'!$B$7,0,0,MATCH("Subtotal LOE",'A-1_MH Estimation'!B:B,0)-7,3),3,0),"")</f>
        <v>document</v>
      </c>
      <c r="F32" s="462">
        <f>IFERROR(VLOOKUP($B32,'A-2_MH Distribution'!$B$6:$O$16314,3,0)*VLOOKUP($B32,'A-2_MH Distribution'!$B$6:$O$16314,VLOOKUP(G32,SoftwareList,6,0),0)*IFERROR((--(VLOOKUP($B32,'A-2_MH Distribution'!$B$6:$O$16314,VLOOKUP(G32,SoftwareList,8,0),0)=0)+VLOOKUP($B32,'A-2_MH Distribution'!$B$6:$O$16314,VLOOKUP(G32,SoftwareList,8,0),0)),1),0)</f>
        <v>8</v>
      </c>
      <c r="G32" s="403" t="str">
        <f t="shared" si="57"/>
        <v>PDMS/E3D</v>
      </c>
      <c r="H32" s="454"/>
      <c r="I32" s="455"/>
      <c r="J32" s="351">
        <f ca="1">IFERROR(INDEX(Activities,MATCH($B32,'A-2_MH Distribution'!B:B,0),MATCH("Start Date",'A-2_MH Distribution'!$A$4:S$4,0))+H32,0)</f>
        <v>44544</v>
      </c>
      <c r="K32" s="352">
        <f ca="1">IFERROR(INDEX(Activities,MATCH($B32,'A-2_MH Distribution'!B:B,0),MATCH("Finish Date",'A-2_MH Distribution'!$A$4:S$4,0))+I32,0)</f>
        <v>44545</v>
      </c>
      <c r="L32" s="170">
        <f ca="1">NETWORKDAYS.INTL(J32,K32,1,Holidays!$A$1:$A$248)</f>
        <v>2</v>
      </c>
      <c r="M32" s="62">
        <f t="shared" ca="1" si="56"/>
        <v>4</v>
      </c>
      <c r="O32" s="331">
        <f ca="1">SUM($P32:CX32)</f>
        <v>8</v>
      </c>
      <c r="P32" s="320"/>
      <c r="Q32" s="321">
        <f ca="1">IFERROR((IF(AND($J32&gt;P$4,$J32&lt;=Q$4,$K32&lt;=Q$4),NETWORKDAYS.INTL($J32,$K32,1,(Holidays!$A$1:$A$248)),0)+IF(AND($J32&gt;P$4,$J32&lt;=Q$4,$K32&gt;Q$4),NETWORKDAYS.INTL($J32,(Q$4),1,(Holidays!$A$1:$A$248)),0)+IF(AND($J32&lt;P$4,$K32&lt;Q$4,$K32&gt;P$4),NETWORKDAYS.INTL(P$4+1,$K32,1,(Holidays!$A$1:$A$248)),0)+IF(AND($J32&lt;=P$4,$K32&gt;=Q$4,$K32&gt;P$4),NETWORKDAYS.INTL(P$4+1,(Q$4),1,(Holidays!$A$1:$A$248)),0))*$M32,"")</f>
        <v>0</v>
      </c>
      <c r="R32" s="190">
        <f ca="1">IFERROR((IF(AND($J32&gt;Q$4,$J32&lt;=R$4,$K32&lt;=R$4),NETWORKDAYS.INTL($J32,$K32,1,(Holidays!$A$1:$A$248)),0)+IF(AND($J32&gt;Q$4,$J32&lt;=R$4,$K32&gt;R$4),NETWORKDAYS.INTL($J32,(R$4),1,(Holidays!$A$1:$A$248)),0)+IF(AND($J32&lt;Q$4,$K32&lt;R$4,$K32&gt;Q$4),NETWORKDAYS.INTL(Q$4+1,$K32,1,(Holidays!$A$1:$A$248)),0)+IF(AND($J32&lt;=Q$4,$K32&gt;=R$4,$K32&gt;Q$4),NETWORKDAYS.INTL(Q$4+1,(R$4),1,(Holidays!$A$1:$A$248)),0))*$M32,"")</f>
        <v>0</v>
      </c>
      <c r="S32" s="192">
        <f ca="1">IFERROR((IF(AND($J32&gt;R$4,$J32&lt;=S$4,$K32&lt;=S$4),NETWORKDAYS.INTL($J32,$K32,1,(Holidays!$A$1:$A$248)),0)+IF(AND($J32&gt;R$4,$J32&lt;=S$4,$K32&gt;S$4),NETWORKDAYS.INTL($J32,(S$4),1,(Holidays!$A$1:$A$248)),0)+IF(AND($J32&lt;R$4,$K32&lt;S$4,$K32&gt;R$4),NETWORKDAYS.INTL(R$4+1,$K32,1,(Holidays!$A$1:$A$248)),0)+IF(AND($J32&lt;=R$4,$K32&gt;=S$4,$K32&gt;R$4),NETWORKDAYS.INTL(R$4+1,(S$4),1,(Holidays!$A$1:$A$248)),0))*$M32,"")</f>
        <v>0</v>
      </c>
      <c r="T32" s="321">
        <f ca="1">IFERROR((IF(AND($J32&gt;S$4,$J32&lt;=T$4,$K32&lt;=T$4),NETWORKDAYS.INTL($J32,$K32,1,(Holidays!$A$1:$A$248)),0)+IF(AND($J32&gt;S$4,$J32&lt;=T$4,$K32&gt;T$4),NETWORKDAYS.INTL($J32,(T$4),1,(Holidays!$A$1:$A$248)),0)+IF(AND($J32&lt;S$4,$K32&lt;T$4,$K32&gt;S$4),NETWORKDAYS.INTL(S$4+1,$K32,1,(Holidays!$A$1:$A$248)),0)+IF(AND($J32&lt;=S$4,$K32&gt;=T$4,$K32&gt;S$4),NETWORKDAYS.INTL(S$4+1,(T$4),1,(Holidays!$A$1:$A$248)),0))*$M32,"")</f>
        <v>0</v>
      </c>
      <c r="U32" s="190">
        <f ca="1">IFERROR((IF(AND($J32&gt;T$4,$J32&lt;=U$4,$K32&lt;=U$4),NETWORKDAYS.INTL($J32,$K32,1,(Holidays!$A$1:$A$248)),0)+IF(AND($J32&gt;T$4,$J32&lt;=U$4,$K32&gt;U$4),NETWORKDAYS.INTL($J32,(U$4),1,(Holidays!$A$1:$A$248)),0)+IF(AND($J32&lt;T$4,$K32&lt;U$4,$K32&gt;T$4),NETWORKDAYS.INTL(T$4+1,$K32,1,(Holidays!$A$1:$A$248)),0)+IF(AND($J32&lt;=T$4,$K32&gt;=U$4,$K32&gt;T$4),NETWORKDAYS.INTL(T$4+1,(U$4),1,(Holidays!$A$1:$A$248)),0))*$M32,"")</f>
        <v>0</v>
      </c>
      <c r="V32" s="192">
        <f ca="1">IFERROR((IF(AND($J32&gt;U$4,$J32&lt;=V$4,$K32&lt;=V$4),NETWORKDAYS.INTL($J32,$K32,1,(Holidays!$A$1:$A$248)),0)+IF(AND($J32&gt;U$4,$J32&lt;=V$4,$K32&gt;V$4),NETWORKDAYS.INTL($J32,(V$4),1,(Holidays!$A$1:$A$248)),0)+IF(AND($J32&lt;U$4,$K32&lt;V$4,$K32&gt;U$4),NETWORKDAYS.INTL(U$4+1,$K32,1,(Holidays!$A$1:$A$248)),0)+IF(AND($J32&lt;=U$4,$K32&gt;=V$4,$K32&gt;U$4),NETWORKDAYS.INTL(U$4+1,(V$4),1,(Holidays!$A$1:$A$248)),0))*$M32,"")</f>
        <v>0</v>
      </c>
      <c r="W32" s="321">
        <f ca="1">IFERROR((IF(AND($J32&gt;V$4,$J32&lt;=W$4,$K32&lt;=W$4),NETWORKDAYS.INTL($J32,$K32,1,(Holidays!$A$1:$A$248)),0)+IF(AND($J32&gt;V$4,$J32&lt;=W$4,$K32&gt;W$4),NETWORKDAYS.INTL($J32,(W$4),1,(Holidays!$A$1:$A$248)),0)+IF(AND($J32&lt;V$4,$K32&lt;W$4,$K32&gt;V$4),NETWORKDAYS.INTL(V$4+1,$K32,1,(Holidays!$A$1:$A$248)),0)+IF(AND($J32&lt;=V$4,$K32&gt;=W$4,$K32&gt;V$4),NETWORKDAYS.INTL(V$4+1,(W$4),1,(Holidays!$A$1:$A$248)),0))*$M32,"")</f>
        <v>0</v>
      </c>
      <c r="X32" s="190">
        <f ca="1">IFERROR((IF(AND($J32&gt;W$4,$J32&lt;=X$4,$K32&lt;=X$4),NETWORKDAYS.INTL($J32,$K32,1,(Holidays!$A$1:$A$248)),0)+IF(AND($J32&gt;W$4,$J32&lt;=X$4,$K32&gt;X$4),NETWORKDAYS.INTL($J32,(X$4),1,(Holidays!$A$1:$A$248)),0)+IF(AND($J32&lt;W$4,$K32&lt;X$4,$K32&gt;W$4),NETWORKDAYS.INTL(W$4+1,$K32,1,(Holidays!$A$1:$A$248)),0)+IF(AND($J32&lt;=W$4,$K32&gt;=X$4,$K32&gt;W$4),NETWORKDAYS.INTL(W$4+1,(X$4),1,(Holidays!$A$1:$A$248)),0))*$M32,"")</f>
        <v>0</v>
      </c>
      <c r="Y32" s="192">
        <f ca="1">IFERROR((IF(AND($J32&gt;X$4,$J32&lt;=Y$4,$K32&lt;=Y$4),NETWORKDAYS.INTL($J32,$K32,1,(Holidays!$A$1:$A$248)),0)+IF(AND($J32&gt;X$4,$J32&lt;=Y$4,$K32&gt;Y$4),NETWORKDAYS.INTL($J32,(Y$4),1,(Holidays!$A$1:$A$248)),0)+IF(AND($J32&lt;X$4,$K32&lt;Y$4,$K32&gt;X$4),NETWORKDAYS.INTL(X$4+1,$K32,1,(Holidays!$A$1:$A$248)),0)+IF(AND($J32&lt;=X$4,$K32&gt;=Y$4,$K32&gt;X$4),NETWORKDAYS.INTL(X$4+1,(Y$4),1,(Holidays!$A$1:$A$248)),0))*$M32,"")</f>
        <v>0</v>
      </c>
      <c r="Z32" s="321">
        <f ca="1">IFERROR((IF(AND($J32&gt;Y$4,$J32&lt;=Z$4,$K32&lt;=Z$4),NETWORKDAYS.INTL($J32,$K32,1,(Holidays!$A$1:$A$248)),0)+IF(AND($J32&gt;Y$4,$J32&lt;=Z$4,$K32&gt;Z$4),NETWORKDAYS.INTL($J32,(Z$4),1,(Holidays!$A$1:$A$248)),0)+IF(AND($J32&lt;Y$4,$K32&lt;Z$4,$K32&gt;Y$4),NETWORKDAYS.INTL(Y$4+1,$K32,1,(Holidays!$A$1:$A$248)),0)+IF(AND($J32&lt;=Y$4,$K32&gt;=Z$4,$K32&gt;Y$4),NETWORKDAYS.INTL(Y$4+1,(Z$4),1,(Holidays!$A$1:$A$248)),0))*$M32,"")</f>
        <v>8</v>
      </c>
      <c r="AA32" s="190">
        <f ca="1">IFERROR((IF(AND($J32&gt;Z$4,$J32&lt;=AA$4,$K32&lt;=AA$4),NETWORKDAYS.INTL($J32,$K32,1,(Holidays!$A$1:$A$248)),0)+IF(AND($J32&gt;Z$4,$J32&lt;=AA$4,$K32&gt;AA$4),NETWORKDAYS.INTL($J32,(AA$4),1,(Holidays!$A$1:$A$248)),0)+IF(AND($J32&lt;Z$4,$K32&lt;AA$4,$K32&gt;Z$4),NETWORKDAYS.INTL(Z$4+1,$K32,1,(Holidays!$A$1:$A$248)),0)+IF(AND($J32&lt;=Z$4,$K32&gt;=AA$4,$K32&gt;Z$4),NETWORKDAYS.INTL(Z$4+1,(AA$4),1,(Holidays!$A$1:$A$248)),0))*$M32,"")</f>
        <v>0</v>
      </c>
      <c r="AB32" s="192">
        <f ca="1">IFERROR((IF(AND($J32&gt;AA$4,$J32&lt;=AB$4,$K32&lt;=AB$4),NETWORKDAYS.INTL($J32,$K32,1,(Holidays!$A$1:$A$248)),0)+IF(AND($J32&gt;AA$4,$J32&lt;=AB$4,$K32&gt;AB$4),NETWORKDAYS.INTL($J32,(AB$4),1,(Holidays!$A$1:$A$248)),0)+IF(AND($J32&lt;AA$4,$K32&lt;AB$4,$K32&gt;AA$4),NETWORKDAYS.INTL(AA$4+1,$K32,1,(Holidays!$A$1:$A$248)),0)+IF(AND($J32&lt;=AA$4,$K32&gt;=AB$4,$K32&gt;AA$4),NETWORKDAYS.INTL(AA$4+1,(AB$4),1,(Holidays!$A$1:$A$248)),0))*$M32,"")</f>
        <v>0</v>
      </c>
      <c r="AC32" s="321">
        <f ca="1">IFERROR((IF(AND($J32&gt;AB$4,$J32&lt;=AC$4,$K32&lt;=AC$4),NETWORKDAYS.INTL($J32,$K32,1,(Holidays!$A$1:$A$248)),0)+IF(AND($J32&gt;AB$4,$J32&lt;=AC$4,$K32&gt;AC$4),NETWORKDAYS.INTL($J32,(AC$4),1,(Holidays!$A$1:$A$248)),0)+IF(AND($J32&lt;AB$4,$K32&lt;AC$4,$K32&gt;AB$4),NETWORKDAYS.INTL(AB$4+1,$K32,1,(Holidays!$A$1:$A$248)),0)+IF(AND($J32&lt;=AB$4,$K32&gt;=AC$4,$K32&gt;AB$4),NETWORKDAYS.INTL(AB$4+1,(AC$4),1,(Holidays!$A$1:$A$248)),0))*$M32,"")</f>
        <v>0</v>
      </c>
      <c r="AD32" s="190">
        <f ca="1">IFERROR((IF(AND($J32&gt;AC$4,$J32&lt;=AD$4,$K32&lt;=AD$4),NETWORKDAYS.INTL($J32,$K32,1,(Holidays!$A$1:$A$248)),0)+IF(AND($J32&gt;AC$4,$J32&lt;=AD$4,$K32&gt;AD$4),NETWORKDAYS.INTL($J32,(AD$4),1,(Holidays!$A$1:$A$248)),0)+IF(AND($J32&lt;AC$4,$K32&lt;AD$4,$K32&gt;AC$4),NETWORKDAYS.INTL(AC$4+1,$K32,1,(Holidays!$A$1:$A$248)),0)+IF(AND($J32&lt;=AC$4,$K32&gt;=AD$4,$K32&gt;AC$4),NETWORKDAYS.INTL(AC$4+1,(AD$4),1,(Holidays!$A$1:$A$248)),0))*$M32,"")</f>
        <v>0</v>
      </c>
      <c r="AE32" s="192">
        <f ca="1">IFERROR((IF(AND($J32&gt;AD$4,$J32&lt;=AE$4,$K32&lt;=AE$4),NETWORKDAYS.INTL($J32,$K32,1,(Holidays!$A$1:$A$248)),0)+IF(AND($J32&gt;AD$4,$J32&lt;=AE$4,$K32&gt;AE$4),NETWORKDAYS.INTL($J32,(AE$4),1,(Holidays!$A$1:$A$248)),0)+IF(AND($J32&lt;AD$4,$K32&lt;AE$4,$K32&gt;AD$4),NETWORKDAYS.INTL(AD$4+1,$K32,1,(Holidays!$A$1:$A$248)),0)+IF(AND($J32&lt;=AD$4,$K32&gt;=AE$4,$K32&gt;AD$4),NETWORKDAYS.INTL(AD$4+1,(AE$4),1,(Holidays!$A$1:$A$248)),0))*$M32,"")</f>
        <v>0</v>
      </c>
      <c r="AF32" s="321">
        <f ca="1">IFERROR((IF(AND($J32&gt;AE$4,$J32&lt;=AF$4,$K32&lt;=AF$4),NETWORKDAYS.INTL($J32,$K32,1,(Holidays!$A$1:$A$248)),0)+IF(AND($J32&gt;AE$4,$J32&lt;=AF$4,$K32&gt;AF$4),NETWORKDAYS.INTL($J32,(AF$4),1,(Holidays!$A$1:$A$248)),0)+IF(AND($J32&lt;AE$4,$K32&lt;AF$4,$K32&gt;AE$4),NETWORKDAYS.INTL(AE$4+1,$K32,1,(Holidays!$A$1:$A$248)),0)+IF(AND($J32&lt;=AE$4,$K32&gt;=AF$4,$K32&gt;AE$4),NETWORKDAYS.INTL(AE$4+1,(AF$4),1,(Holidays!$A$1:$A$248)),0))*$M32,"")</f>
        <v>0</v>
      </c>
      <c r="AG32" s="190">
        <f ca="1">IFERROR((IF(AND($J32&gt;AF$4,$J32&lt;=AG$4,$K32&lt;=AG$4),NETWORKDAYS.INTL($J32,$K32,1,(Holidays!$A$1:$A$248)),0)+IF(AND($J32&gt;AF$4,$J32&lt;=AG$4,$K32&gt;AG$4),NETWORKDAYS.INTL($J32,(AG$4),1,(Holidays!$A$1:$A$248)),0)+IF(AND($J32&lt;AF$4,$K32&lt;AG$4,$K32&gt;AF$4),NETWORKDAYS.INTL(AF$4+1,$K32,1,(Holidays!$A$1:$A$248)),0)+IF(AND($J32&lt;=AF$4,$K32&gt;=AG$4,$K32&gt;AF$4),NETWORKDAYS.INTL(AF$4+1,(AG$4),1,(Holidays!$A$1:$A$248)),0))*$M32,"")</f>
        <v>0</v>
      </c>
      <c r="AH32" s="192">
        <f ca="1">IFERROR((IF(AND($J32&gt;AG$4,$J32&lt;=AH$4,$K32&lt;=AH$4),NETWORKDAYS.INTL($J32,$K32,1,(Holidays!$A$1:$A$248)),0)+IF(AND($J32&gt;AG$4,$J32&lt;=AH$4,$K32&gt;AH$4),NETWORKDAYS.INTL($J32,(AH$4),1,(Holidays!$A$1:$A$248)),0)+IF(AND($J32&lt;AG$4,$K32&lt;AH$4,$K32&gt;AG$4),NETWORKDAYS.INTL(AG$4+1,$K32,1,(Holidays!$A$1:$A$248)),0)+IF(AND($J32&lt;=AG$4,$K32&gt;=AH$4,$K32&gt;AG$4),NETWORKDAYS.INTL(AG$4+1,(AH$4),1,(Holidays!$A$1:$A$248)),0))*$M32,"")</f>
        <v>0</v>
      </c>
      <c r="AI32" s="321">
        <f ca="1">IFERROR((IF(AND($J32&gt;AH$4,$J32&lt;=AI$4,$K32&lt;=AI$4),NETWORKDAYS.INTL($J32,$K32,1,(Holidays!$A$1:$A$248)),0)+IF(AND($J32&gt;AH$4,$J32&lt;=AI$4,$K32&gt;AI$4),NETWORKDAYS.INTL($J32,(AI$4),1,(Holidays!$A$1:$A$248)),0)+IF(AND($J32&lt;AH$4,$K32&lt;AI$4,$K32&gt;AH$4),NETWORKDAYS.INTL(AH$4+1,$K32,1,(Holidays!$A$1:$A$248)),0)+IF(AND($J32&lt;=AH$4,$K32&gt;=AI$4,$K32&gt;AH$4),NETWORKDAYS.INTL(AH$4+1,(AI$4),1,(Holidays!$A$1:$A$248)),0))*$M32,"")</f>
        <v>0</v>
      </c>
      <c r="AJ32" s="190">
        <f ca="1">IFERROR((IF(AND($J32&gt;AI$4,$J32&lt;=AJ$4,$K32&lt;=AJ$4),NETWORKDAYS.INTL($J32,$K32,1,(Holidays!$A$1:$A$248)),0)+IF(AND($J32&gt;AI$4,$J32&lt;=AJ$4,$K32&gt;AJ$4),NETWORKDAYS.INTL($J32,(AJ$4),1,(Holidays!$A$1:$A$248)),0)+IF(AND($J32&lt;AI$4,$K32&lt;AJ$4,$K32&gt;AI$4),NETWORKDAYS.INTL(AI$4+1,$K32,1,(Holidays!$A$1:$A$248)),0)+IF(AND($J32&lt;=AI$4,$K32&gt;=AJ$4,$K32&gt;AI$4),NETWORKDAYS.INTL(AI$4+1,(AJ$4),1,(Holidays!$A$1:$A$248)),0))*$M32,"")</f>
        <v>0</v>
      </c>
      <c r="AK32" s="192">
        <f ca="1">IFERROR((IF(AND($J32&gt;AJ$4,$J32&lt;=AK$4,$K32&lt;=AK$4),NETWORKDAYS.INTL($J32,$K32,1,(Holidays!$A$1:$A$248)),0)+IF(AND($J32&gt;AJ$4,$J32&lt;=AK$4,$K32&gt;AK$4),NETWORKDAYS.INTL($J32,(AK$4),1,(Holidays!$A$1:$A$248)),0)+IF(AND($J32&lt;AJ$4,$K32&lt;AK$4,$K32&gt;AJ$4),NETWORKDAYS.INTL(AJ$4+1,$K32,1,(Holidays!$A$1:$A$248)),0)+IF(AND($J32&lt;=AJ$4,$K32&gt;=AK$4,$K32&gt;AJ$4),NETWORKDAYS.INTL(AJ$4+1,(AK$4),1,(Holidays!$A$1:$A$248)),0))*$M32,"")</f>
        <v>0</v>
      </c>
      <c r="AL32" s="321">
        <f ca="1">IFERROR((IF(AND($J32&gt;AK$4,$J32&lt;=AL$4,$K32&lt;=AL$4),NETWORKDAYS.INTL($J32,$K32,1,(Holidays!$A$1:$A$248)),0)+IF(AND($J32&gt;AK$4,$J32&lt;=AL$4,$K32&gt;AL$4),NETWORKDAYS.INTL($J32,(AL$4),1,(Holidays!$A$1:$A$248)),0)+IF(AND($J32&lt;AK$4,$K32&lt;AL$4,$K32&gt;AK$4),NETWORKDAYS.INTL(AK$4+1,$K32,1,(Holidays!$A$1:$A$248)),0)+IF(AND($J32&lt;=AK$4,$K32&gt;=AL$4,$K32&gt;AK$4),NETWORKDAYS.INTL(AK$4+1,(AL$4),1,(Holidays!$A$1:$A$248)),0))*$M32,"")</f>
        <v>0</v>
      </c>
      <c r="AM32" s="190">
        <f ca="1">IFERROR((IF(AND($J32&gt;AL$4,$J32&lt;=AM$4,$K32&lt;=AM$4),NETWORKDAYS.INTL($J32,$K32,1,(Holidays!$A$1:$A$248)),0)+IF(AND($J32&gt;AL$4,$J32&lt;=AM$4,$K32&gt;AM$4),NETWORKDAYS.INTL($J32,(AM$4),1,(Holidays!$A$1:$A$248)),0)+IF(AND($J32&lt;AL$4,$K32&lt;AM$4,$K32&gt;AL$4),NETWORKDAYS.INTL(AL$4+1,$K32,1,(Holidays!$A$1:$A$248)),0)+IF(AND($J32&lt;=AL$4,$K32&gt;=AM$4,$K32&gt;AL$4),NETWORKDAYS.INTL(AL$4+1,(AM$4),1,(Holidays!$A$1:$A$248)),0))*$M32,"")</f>
        <v>0</v>
      </c>
      <c r="AN32" s="192">
        <f ca="1">IFERROR((IF(AND($J32&gt;AM$4,$J32&lt;=AN$4,$K32&lt;=AN$4),NETWORKDAYS.INTL($J32,$K32,1,(Holidays!$A$1:$A$248)),0)+IF(AND($J32&gt;AM$4,$J32&lt;=AN$4,$K32&gt;AN$4),NETWORKDAYS.INTL($J32,(AN$4),1,(Holidays!$A$1:$A$248)),0)+IF(AND($J32&lt;AM$4,$K32&lt;AN$4,$K32&gt;AM$4),NETWORKDAYS.INTL(AM$4+1,$K32,1,(Holidays!$A$1:$A$248)),0)+IF(AND($J32&lt;=AM$4,$K32&gt;=AN$4,$K32&gt;AM$4),NETWORKDAYS.INTL(AM$4+1,(AN$4),1,(Holidays!$A$1:$A$248)),0))*$M32,"")</f>
        <v>0</v>
      </c>
      <c r="AO32" s="321">
        <f ca="1">IFERROR((IF(AND($J32&gt;AN$4,$J32&lt;=AO$4,$K32&lt;=AO$4),NETWORKDAYS.INTL($J32,$K32,1,(Holidays!$A$1:$A$248)),0)+IF(AND($J32&gt;AN$4,$J32&lt;=AO$4,$K32&gt;AO$4),NETWORKDAYS.INTL($J32,(AO$4),1,(Holidays!$A$1:$A$248)),0)+IF(AND($J32&lt;AN$4,$K32&lt;AO$4,$K32&gt;AN$4),NETWORKDAYS.INTL(AN$4+1,$K32,1,(Holidays!$A$1:$A$248)),0)+IF(AND($J32&lt;=AN$4,$K32&gt;=AO$4,$K32&gt;AN$4),NETWORKDAYS.INTL(AN$4+1,(AO$4),1,(Holidays!$A$1:$A$248)),0))*$M32,"")</f>
        <v>0</v>
      </c>
      <c r="AP32" s="190">
        <f ca="1">IFERROR((IF(AND($J32&gt;AO$4,$J32&lt;=AP$4,$K32&lt;=AP$4),NETWORKDAYS.INTL($J32,$K32,1,(Holidays!$A$1:$A$248)),0)+IF(AND($J32&gt;AO$4,$J32&lt;=AP$4,$K32&gt;AP$4),NETWORKDAYS.INTL($J32,(AP$4),1,(Holidays!$A$1:$A$248)),0)+IF(AND($J32&lt;AO$4,$K32&lt;AP$4,$K32&gt;AO$4),NETWORKDAYS.INTL(AO$4+1,$K32,1,(Holidays!$A$1:$A$248)),0)+IF(AND($J32&lt;=AO$4,$K32&gt;=AP$4,$K32&gt;AO$4),NETWORKDAYS.INTL(AO$4+1,(AP$4),1,(Holidays!$A$1:$A$248)),0))*$M32,"")</f>
        <v>0</v>
      </c>
      <c r="AQ32" s="192">
        <f ca="1">IFERROR((IF(AND($J32&gt;AP$4,$J32&lt;=AQ$4,$K32&lt;=AQ$4),NETWORKDAYS.INTL($J32,$K32,1,(Holidays!$A$1:$A$248)),0)+IF(AND($J32&gt;AP$4,$J32&lt;=AQ$4,$K32&gt;AQ$4),NETWORKDAYS.INTL($J32,(AQ$4),1,(Holidays!$A$1:$A$248)),0)+IF(AND($J32&lt;AP$4,$K32&lt;AQ$4,$K32&gt;AP$4),NETWORKDAYS.INTL(AP$4+1,$K32,1,(Holidays!$A$1:$A$248)),0)+IF(AND($J32&lt;=AP$4,$K32&gt;=AQ$4,$K32&gt;AP$4),NETWORKDAYS.INTL(AP$4+1,(AQ$4),1,(Holidays!$A$1:$A$248)),0))*$M32,"")</f>
        <v>0</v>
      </c>
      <c r="AR32" s="321">
        <f ca="1">IFERROR((IF(AND($J32&gt;AQ$4,$J32&lt;=AR$4,$K32&lt;=AR$4),NETWORKDAYS.INTL($J32,$K32,1,(Holidays!$A$1:$A$248)),0)+IF(AND($J32&gt;AQ$4,$J32&lt;=AR$4,$K32&gt;AR$4),NETWORKDAYS.INTL($J32,(AR$4),1,(Holidays!$A$1:$A$248)),0)+IF(AND($J32&lt;AQ$4,$K32&lt;AR$4,$K32&gt;AQ$4),NETWORKDAYS.INTL(AQ$4+1,$K32,1,(Holidays!$A$1:$A$248)),0)+IF(AND($J32&lt;=AQ$4,$K32&gt;=AR$4,$K32&gt;AQ$4),NETWORKDAYS.INTL(AQ$4+1,(AR$4),1,(Holidays!$A$1:$A$248)),0))*$M32,"")</f>
        <v>0</v>
      </c>
      <c r="AS32" s="190">
        <f ca="1">IFERROR((IF(AND($J32&gt;AR$4,$J32&lt;=AS$4,$K32&lt;=AS$4),NETWORKDAYS.INTL($J32,$K32,1,(Holidays!$A$1:$A$248)),0)+IF(AND($J32&gt;AR$4,$J32&lt;=AS$4,$K32&gt;AS$4),NETWORKDAYS.INTL($J32,(AS$4),1,(Holidays!$A$1:$A$248)),0)+IF(AND($J32&lt;AR$4,$K32&lt;AS$4,$K32&gt;AR$4),NETWORKDAYS.INTL(AR$4+1,$K32,1,(Holidays!$A$1:$A$248)),0)+IF(AND($J32&lt;=AR$4,$K32&gt;=AS$4,$K32&gt;AR$4),NETWORKDAYS.INTL(AR$4+1,(AS$4),1,(Holidays!$A$1:$A$248)),0))*$M32,"")</f>
        <v>0</v>
      </c>
      <c r="AT32" s="192">
        <f ca="1">IFERROR((IF(AND($J32&gt;AS$4,$J32&lt;=AT$4,$K32&lt;=AT$4),NETWORKDAYS.INTL($J32,$K32,1,(Holidays!$A$1:$A$248)),0)+IF(AND($J32&gt;AS$4,$J32&lt;=AT$4,$K32&gt;AT$4),NETWORKDAYS.INTL($J32,(AT$4),1,(Holidays!$A$1:$A$248)),0)+IF(AND($J32&lt;AS$4,$K32&lt;AT$4,$K32&gt;AS$4),NETWORKDAYS.INTL(AS$4+1,$K32,1,(Holidays!$A$1:$A$248)),0)+IF(AND($J32&lt;=AS$4,$K32&gt;=AT$4,$K32&gt;AS$4),NETWORKDAYS.INTL(AS$4+1,(AT$4),1,(Holidays!$A$1:$A$248)),0))*$M32,"")</f>
        <v>0</v>
      </c>
      <c r="AU32" s="321">
        <f ca="1">IFERROR((IF(AND($J32&gt;AT$4,$J32&lt;=AU$4,$K32&lt;=AU$4),NETWORKDAYS.INTL($J32,$K32,1,(Holidays!$A$1:$A$248)),0)+IF(AND($J32&gt;AT$4,$J32&lt;=AU$4,$K32&gt;AU$4),NETWORKDAYS.INTL($J32,(AU$4),1,(Holidays!$A$1:$A$248)),0)+IF(AND($J32&lt;AT$4,$K32&lt;AU$4,$K32&gt;AT$4),NETWORKDAYS.INTL(AT$4+1,$K32,1,(Holidays!$A$1:$A$248)),0)+IF(AND($J32&lt;=AT$4,$K32&gt;=AU$4,$K32&gt;AT$4),NETWORKDAYS.INTL(AT$4+1,(AU$4),1,(Holidays!$A$1:$A$248)),0))*$M32,"")</f>
        <v>0</v>
      </c>
      <c r="AV32" s="190">
        <f ca="1">IFERROR((IF(AND($J32&gt;AU$4,$J32&lt;=AV$4,$K32&lt;=AV$4),NETWORKDAYS.INTL($J32,$K32,1,(Holidays!$A$1:$A$248)),0)+IF(AND($J32&gt;AU$4,$J32&lt;=AV$4,$K32&gt;AV$4),NETWORKDAYS.INTL($J32,(AV$4),1,(Holidays!$A$1:$A$248)),0)+IF(AND($J32&lt;AU$4,$K32&lt;AV$4,$K32&gt;AU$4),NETWORKDAYS.INTL(AU$4+1,$K32,1,(Holidays!$A$1:$A$248)),0)+IF(AND($J32&lt;=AU$4,$K32&gt;=AV$4,$K32&gt;AU$4),NETWORKDAYS.INTL(AU$4+1,(AV$4),1,(Holidays!$A$1:$A$248)),0))*$M32,"")</f>
        <v>0</v>
      </c>
      <c r="AW32" s="192">
        <f ca="1">IFERROR((IF(AND($J32&gt;AV$4,$J32&lt;=AW$4,$K32&lt;=AW$4),NETWORKDAYS.INTL($J32,$K32,1,(Holidays!$A$1:$A$248)),0)+IF(AND($J32&gt;AV$4,$J32&lt;=AW$4,$K32&gt;AW$4),NETWORKDAYS.INTL($J32,(AW$4),1,(Holidays!$A$1:$A$248)),0)+IF(AND($J32&lt;AV$4,$K32&lt;AW$4,$K32&gt;AV$4),NETWORKDAYS.INTL(AV$4+1,$K32,1,(Holidays!$A$1:$A$248)),0)+IF(AND($J32&lt;=AV$4,$K32&gt;=AW$4,$K32&gt;AV$4),NETWORKDAYS.INTL(AV$4+1,(AW$4),1,(Holidays!$A$1:$A$248)),0))*$M32,"")</f>
        <v>0</v>
      </c>
      <c r="AX32" s="321">
        <f ca="1">IFERROR((IF(AND($J32&gt;AW$4,$J32&lt;=AX$4,$K32&lt;=AX$4),NETWORKDAYS.INTL($J32,$K32,1,(Holidays!$A$1:$A$248)),0)+IF(AND($J32&gt;AW$4,$J32&lt;=AX$4,$K32&gt;AX$4),NETWORKDAYS.INTL($J32,(AX$4),1,(Holidays!$A$1:$A$248)),0)+IF(AND($J32&lt;AW$4,$K32&lt;AX$4,$K32&gt;AW$4),NETWORKDAYS.INTL(AW$4+1,$K32,1,(Holidays!$A$1:$A$248)),0)+IF(AND($J32&lt;=AW$4,$K32&gt;=AX$4,$K32&gt;AW$4),NETWORKDAYS.INTL(AW$4+1,(AX$4),1,(Holidays!$A$1:$A$248)),0))*$M32,"")</f>
        <v>0</v>
      </c>
      <c r="AY32" s="190">
        <f ca="1">IFERROR((IF(AND($J32&gt;AX$4,$J32&lt;=AY$4,$K32&lt;=AY$4),NETWORKDAYS.INTL($J32,$K32,1,(Holidays!$A$1:$A$248)),0)+IF(AND($J32&gt;AX$4,$J32&lt;=AY$4,$K32&gt;AY$4),NETWORKDAYS.INTL($J32,(AY$4),1,(Holidays!$A$1:$A$248)),0)+IF(AND($J32&lt;AX$4,$K32&lt;AY$4,$K32&gt;AX$4),NETWORKDAYS.INTL(AX$4+1,$K32,1,(Holidays!$A$1:$A$248)),0)+IF(AND($J32&lt;=AX$4,$K32&gt;=AY$4,$K32&gt;AX$4),NETWORKDAYS.INTL(AX$4+1,(AY$4),1,(Holidays!$A$1:$A$248)),0))*$M32,"")</f>
        <v>0</v>
      </c>
      <c r="AZ32" s="192">
        <f ca="1">IFERROR((IF(AND($J32&gt;AY$4,$J32&lt;=AZ$4,$K32&lt;=AZ$4),NETWORKDAYS.INTL($J32,$K32,1,(Holidays!$A$1:$A$248)),0)+IF(AND($J32&gt;AY$4,$J32&lt;=AZ$4,$K32&gt;AZ$4),NETWORKDAYS.INTL($J32,(AZ$4),1,(Holidays!$A$1:$A$248)),0)+IF(AND($J32&lt;AY$4,$K32&lt;AZ$4,$K32&gt;AY$4),NETWORKDAYS.INTL(AY$4+1,$K32,1,(Holidays!$A$1:$A$248)),0)+IF(AND($J32&lt;=AY$4,$K32&gt;=AZ$4,$K32&gt;AY$4),NETWORKDAYS.INTL(AY$4+1,(AZ$4),1,(Holidays!$A$1:$A$248)),0))*$M32,"")</f>
        <v>0</v>
      </c>
      <c r="BA32" s="321">
        <f ca="1">IFERROR((IF(AND($J32&gt;AZ$4,$J32&lt;=BA$4,$K32&lt;=BA$4),NETWORKDAYS.INTL($J32,$K32,1,(Holidays!$A$1:$A$248)),0)+IF(AND($J32&gt;AZ$4,$J32&lt;=BA$4,$K32&gt;BA$4),NETWORKDAYS.INTL($J32,(BA$4),1,(Holidays!$A$1:$A$248)),0)+IF(AND($J32&lt;AZ$4,$K32&lt;BA$4,$K32&gt;AZ$4),NETWORKDAYS.INTL(AZ$4+1,$K32,1,(Holidays!$A$1:$A$248)),0)+IF(AND($J32&lt;=AZ$4,$K32&gt;=BA$4,$K32&gt;AZ$4),NETWORKDAYS.INTL(AZ$4+1,(BA$4),1,(Holidays!$A$1:$A$248)),0))*$M32,"")</f>
        <v>0</v>
      </c>
      <c r="BB32" s="190">
        <f ca="1">IFERROR((IF(AND($J32&gt;BA$4,$J32&lt;=BB$4,$K32&lt;=BB$4),NETWORKDAYS.INTL($J32,$K32,1,(Holidays!$A$1:$A$248)),0)+IF(AND($J32&gt;BA$4,$J32&lt;=BB$4,$K32&gt;BB$4),NETWORKDAYS.INTL($J32,(BB$4),1,(Holidays!$A$1:$A$248)),0)+IF(AND($J32&lt;BA$4,$K32&lt;BB$4,$K32&gt;BA$4),NETWORKDAYS.INTL(BA$4+1,$K32,1,(Holidays!$A$1:$A$248)),0)+IF(AND($J32&lt;=BA$4,$K32&gt;=BB$4,$K32&gt;BA$4),NETWORKDAYS.INTL(BA$4+1,(BB$4),1,(Holidays!$A$1:$A$248)),0))*$M32,"")</f>
        <v>0</v>
      </c>
      <c r="BC32" s="192">
        <f ca="1">IFERROR((IF(AND($J32&gt;BB$4,$J32&lt;=BC$4,$K32&lt;=BC$4),NETWORKDAYS.INTL($J32,$K32,1,(Holidays!$A$1:$A$248)),0)+IF(AND($J32&gt;BB$4,$J32&lt;=BC$4,$K32&gt;BC$4),NETWORKDAYS.INTL($J32,(BC$4),1,(Holidays!$A$1:$A$248)),0)+IF(AND($J32&lt;BB$4,$K32&lt;BC$4,$K32&gt;BB$4),NETWORKDAYS.INTL(BB$4+1,$K32,1,(Holidays!$A$1:$A$248)),0)+IF(AND($J32&lt;=BB$4,$K32&gt;=BC$4,$K32&gt;BB$4),NETWORKDAYS.INTL(BB$4+1,(BC$4),1,(Holidays!$A$1:$A$248)),0))*$M32,"")</f>
        <v>0</v>
      </c>
      <c r="BD32" s="321">
        <f ca="1">IFERROR((IF(AND($J32&gt;BC$4,$J32&lt;=BD$4,$K32&lt;=BD$4),NETWORKDAYS.INTL($J32,$K32,1,(Holidays!$A$1:$A$248)),0)+IF(AND($J32&gt;BC$4,$J32&lt;=BD$4,$K32&gt;BD$4),NETWORKDAYS.INTL($J32,(BD$4),1,(Holidays!$A$1:$A$248)),0)+IF(AND($J32&lt;BC$4,$K32&lt;BD$4,$K32&gt;BC$4),NETWORKDAYS.INTL(BC$4+1,$K32,1,(Holidays!$A$1:$A$248)),0)+IF(AND($J32&lt;=BC$4,$K32&gt;=BD$4,$K32&gt;BC$4),NETWORKDAYS.INTL(BC$4+1,(BD$4),1,(Holidays!$A$1:$A$248)),0))*$M32,"")</f>
        <v>0</v>
      </c>
      <c r="BE32" s="190">
        <f ca="1">IFERROR((IF(AND($J32&gt;BD$4,$J32&lt;=BE$4,$K32&lt;=BE$4),NETWORKDAYS.INTL($J32,$K32,1,(Holidays!$A$1:$A$248)),0)+IF(AND($J32&gt;BD$4,$J32&lt;=BE$4,$K32&gt;BE$4),NETWORKDAYS.INTL($J32,(BE$4),1,(Holidays!$A$1:$A$248)),0)+IF(AND($J32&lt;BD$4,$K32&lt;BE$4,$K32&gt;BD$4),NETWORKDAYS.INTL(BD$4+1,$K32,1,(Holidays!$A$1:$A$248)),0)+IF(AND($J32&lt;=BD$4,$K32&gt;=BE$4,$K32&gt;BD$4),NETWORKDAYS.INTL(BD$4+1,(BE$4),1,(Holidays!$A$1:$A$248)),0))*$M32,"")</f>
        <v>0</v>
      </c>
      <c r="BF32" s="192">
        <f ca="1">IFERROR((IF(AND($J32&gt;BE$4,$J32&lt;=BF$4,$K32&lt;=BF$4),NETWORKDAYS.INTL($J32,$K32,1,(Holidays!$A$1:$A$248)),0)+IF(AND($J32&gt;BE$4,$J32&lt;=BF$4,$K32&gt;BF$4),NETWORKDAYS.INTL($J32,(BF$4),1,(Holidays!$A$1:$A$248)),0)+IF(AND($J32&lt;BE$4,$K32&lt;BF$4,$K32&gt;BE$4),NETWORKDAYS.INTL(BE$4+1,$K32,1,(Holidays!$A$1:$A$248)),0)+IF(AND($J32&lt;=BE$4,$K32&gt;=BF$4,$K32&gt;BE$4),NETWORKDAYS.INTL(BE$4+1,(BF$4),1,(Holidays!$A$1:$A$248)),0))*$M32,"")</f>
        <v>0</v>
      </c>
      <c r="BG32" s="321">
        <f ca="1">IFERROR((IF(AND($J32&gt;BF$4,$J32&lt;=BG$4,$K32&lt;=BG$4),NETWORKDAYS.INTL($J32,$K32,1,(Holidays!$A$1:$A$248)),0)+IF(AND($J32&gt;BF$4,$J32&lt;=BG$4,$K32&gt;BG$4),NETWORKDAYS.INTL($J32,(BG$4),1,(Holidays!$A$1:$A$248)),0)+IF(AND($J32&lt;BF$4,$K32&lt;BG$4,$K32&gt;BF$4),NETWORKDAYS.INTL(BF$4+1,$K32,1,(Holidays!$A$1:$A$248)),0)+IF(AND($J32&lt;=BF$4,$K32&gt;=BG$4,$K32&gt;BF$4),NETWORKDAYS.INTL(BF$4+1,(BG$4),1,(Holidays!$A$1:$A$248)),0))*$M32,"")</f>
        <v>0</v>
      </c>
      <c r="BH32" s="190">
        <f ca="1">IFERROR((IF(AND($J32&gt;BG$4,$J32&lt;=BH$4,$K32&lt;=BH$4),NETWORKDAYS.INTL($J32,$K32,1,(Holidays!$A$1:$A$248)),0)+IF(AND($J32&gt;BG$4,$J32&lt;=BH$4,$K32&gt;BH$4),NETWORKDAYS.INTL($J32,(BH$4),1,(Holidays!$A$1:$A$248)),0)+IF(AND($J32&lt;BG$4,$K32&lt;BH$4,$K32&gt;BG$4),NETWORKDAYS.INTL(BG$4+1,$K32,1,(Holidays!$A$1:$A$248)),0)+IF(AND($J32&lt;=BG$4,$K32&gt;=BH$4,$K32&gt;BG$4),NETWORKDAYS.INTL(BG$4+1,(BH$4),1,(Holidays!$A$1:$A$248)),0))*$M32,"")</f>
        <v>0</v>
      </c>
      <c r="BI32" s="192">
        <f ca="1">IFERROR((IF(AND($J32&gt;BH$4,$J32&lt;=BI$4,$K32&lt;=BI$4),NETWORKDAYS.INTL($J32,$K32,1,(Holidays!$A$1:$A$248)),0)+IF(AND($J32&gt;BH$4,$J32&lt;=BI$4,$K32&gt;BI$4),NETWORKDAYS.INTL($J32,(BI$4),1,(Holidays!$A$1:$A$248)),0)+IF(AND($J32&lt;BH$4,$K32&lt;BI$4,$K32&gt;BH$4),NETWORKDAYS.INTL(BH$4+1,$K32,1,(Holidays!$A$1:$A$248)),0)+IF(AND($J32&lt;=BH$4,$K32&gt;=BI$4,$K32&gt;BH$4),NETWORKDAYS.INTL(BH$4+1,(BI$4),1,(Holidays!$A$1:$A$248)),0))*$M32,"")</f>
        <v>0</v>
      </c>
      <c r="BJ32" s="321">
        <f ca="1">IFERROR((IF(AND($J32&gt;BI$4,$J32&lt;=BJ$4,$K32&lt;=BJ$4),NETWORKDAYS.INTL($J32,$K32,1,(Holidays!$A$1:$A$248)),0)+IF(AND($J32&gt;BI$4,$J32&lt;=BJ$4,$K32&gt;BJ$4),NETWORKDAYS.INTL($J32,(BJ$4),1,(Holidays!$A$1:$A$248)),0)+IF(AND($J32&lt;BI$4,$K32&lt;BJ$4,$K32&gt;BI$4),NETWORKDAYS.INTL(BI$4+1,$K32,1,(Holidays!$A$1:$A$248)),0)+IF(AND($J32&lt;=BI$4,$K32&gt;=BJ$4,$K32&gt;BI$4),NETWORKDAYS.INTL(BI$4+1,(BJ$4),1,(Holidays!$A$1:$A$248)),0))*$M32,"")</f>
        <v>0</v>
      </c>
      <c r="BK32" s="190">
        <f ca="1">IFERROR((IF(AND($J32&gt;BJ$4,$J32&lt;=BK$4,$K32&lt;=BK$4),NETWORKDAYS.INTL($J32,$K32,1,(Holidays!$A$1:$A$248)),0)+IF(AND($J32&gt;BJ$4,$J32&lt;=BK$4,$K32&gt;BK$4),NETWORKDAYS.INTL($J32,(BK$4),1,(Holidays!$A$1:$A$248)),0)+IF(AND($J32&lt;BJ$4,$K32&lt;BK$4,$K32&gt;BJ$4),NETWORKDAYS.INTL(BJ$4+1,$K32,1,(Holidays!$A$1:$A$248)),0)+IF(AND($J32&lt;=BJ$4,$K32&gt;=BK$4,$K32&gt;BJ$4),NETWORKDAYS.INTL(BJ$4+1,(BK$4),1,(Holidays!$A$1:$A$248)),0))*$M32,"")</f>
        <v>0</v>
      </c>
      <c r="BL32" s="192">
        <f ca="1">IFERROR((IF(AND($J32&gt;BK$4,$J32&lt;=BL$4,$K32&lt;=BL$4),NETWORKDAYS.INTL($J32,$K32,1,(Holidays!$A$1:$A$248)),0)+IF(AND($J32&gt;BK$4,$J32&lt;=BL$4,$K32&gt;BL$4),NETWORKDAYS.INTL($J32,(BL$4),1,(Holidays!$A$1:$A$248)),0)+IF(AND($J32&lt;BK$4,$K32&lt;BL$4,$K32&gt;BK$4),NETWORKDAYS.INTL(BK$4+1,$K32,1,(Holidays!$A$1:$A$248)),0)+IF(AND($J32&lt;=BK$4,$K32&gt;=BL$4,$K32&gt;BK$4),NETWORKDAYS.INTL(BK$4+1,(BL$4),1,(Holidays!$A$1:$A$248)),0))*$M32,"")</f>
        <v>0</v>
      </c>
      <c r="BM32" s="321">
        <f ca="1">IFERROR((IF(AND($J32&gt;BL$4,$J32&lt;=BM$4,$K32&lt;=BM$4),NETWORKDAYS.INTL($J32,$K32,1,(Holidays!$A$1:$A$248)),0)+IF(AND($J32&gt;BL$4,$J32&lt;=BM$4,$K32&gt;BM$4),NETWORKDAYS.INTL($J32,(BM$4),1,(Holidays!$A$1:$A$248)),0)+IF(AND($J32&lt;BL$4,$K32&lt;BM$4,$K32&gt;BL$4),NETWORKDAYS.INTL(BL$4+1,$K32,1,(Holidays!$A$1:$A$248)),0)+IF(AND($J32&lt;=BL$4,$K32&gt;=BM$4,$K32&gt;BL$4),NETWORKDAYS.INTL(BL$4+1,(BM$4),1,(Holidays!$A$1:$A$248)),0))*$M32,"")</f>
        <v>0</v>
      </c>
      <c r="BN32" s="190">
        <f ca="1">IFERROR((IF(AND($J32&gt;BM$4,$J32&lt;=BN$4,$K32&lt;=BN$4),NETWORKDAYS.INTL($J32,$K32,1,(Holidays!$A$1:$A$248)),0)+IF(AND($J32&gt;BM$4,$J32&lt;=BN$4,$K32&gt;BN$4),NETWORKDAYS.INTL($J32,(BN$4),1,(Holidays!$A$1:$A$248)),0)+IF(AND($J32&lt;BM$4,$K32&lt;BN$4,$K32&gt;BM$4),NETWORKDAYS.INTL(BM$4+1,$K32,1,(Holidays!$A$1:$A$248)),0)+IF(AND($J32&lt;=BM$4,$K32&gt;=BN$4,$K32&gt;BM$4),NETWORKDAYS.INTL(BM$4+1,(BN$4),1,(Holidays!$A$1:$A$248)),0))*$M32,"")</f>
        <v>0</v>
      </c>
      <c r="BO32" s="192">
        <f ca="1">IFERROR((IF(AND($J32&gt;BN$4,$J32&lt;=BO$4,$K32&lt;=BO$4),NETWORKDAYS.INTL($J32,$K32,1,(Holidays!$A$1:$A$248)),0)+IF(AND($J32&gt;BN$4,$J32&lt;=BO$4,$K32&gt;BO$4),NETWORKDAYS.INTL($J32,(BO$4),1,(Holidays!$A$1:$A$248)),0)+IF(AND($J32&lt;BN$4,$K32&lt;BO$4,$K32&gt;BN$4),NETWORKDAYS.INTL(BN$4+1,$K32,1,(Holidays!$A$1:$A$248)),0)+IF(AND($J32&lt;=BN$4,$K32&gt;=BO$4,$K32&gt;BN$4),NETWORKDAYS.INTL(BN$4+1,(BO$4),1,(Holidays!$A$1:$A$248)),0))*$M32,"")</f>
        <v>0</v>
      </c>
      <c r="BP32" s="321">
        <f ca="1">IFERROR((IF(AND($J32&gt;BO$4,$J32&lt;=BP$4,$K32&lt;=BP$4),NETWORKDAYS.INTL($J32,$K32,1,(Holidays!$A$1:$A$248)),0)+IF(AND($J32&gt;BO$4,$J32&lt;=BP$4,$K32&gt;BP$4),NETWORKDAYS.INTL($J32,(BP$4),1,(Holidays!$A$1:$A$248)),0)+IF(AND($J32&lt;BO$4,$K32&lt;BP$4,$K32&gt;BO$4),NETWORKDAYS.INTL(BO$4+1,$K32,1,(Holidays!$A$1:$A$248)),0)+IF(AND($J32&lt;=BO$4,$K32&gt;=BP$4,$K32&gt;BO$4),NETWORKDAYS.INTL(BO$4+1,(BP$4),1,(Holidays!$A$1:$A$248)),0))*$M32,"")</f>
        <v>0</v>
      </c>
      <c r="BQ32" s="190">
        <f ca="1">IFERROR((IF(AND($J32&gt;BP$4,$J32&lt;=BQ$4,$K32&lt;=BQ$4),NETWORKDAYS.INTL($J32,$K32,1,(Holidays!$A$1:$A$248)),0)+IF(AND($J32&gt;BP$4,$J32&lt;=BQ$4,$K32&gt;BQ$4),NETWORKDAYS.INTL($J32,(BQ$4),1,(Holidays!$A$1:$A$248)),0)+IF(AND($J32&lt;BP$4,$K32&lt;BQ$4,$K32&gt;BP$4),NETWORKDAYS.INTL(BP$4+1,$K32,1,(Holidays!$A$1:$A$248)),0)+IF(AND($J32&lt;=BP$4,$K32&gt;=BQ$4,$K32&gt;BP$4),NETWORKDAYS.INTL(BP$4+1,(BQ$4),1,(Holidays!$A$1:$A$248)),0))*$M32,"")</f>
        <v>0</v>
      </c>
      <c r="BR32" s="192">
        <f ca="1">IFERROR((IF(AND($J32&gt;BQ$4,$J32&lt;=BR$4,$K32&lt;=BR$4),NETWORKDAYS.INTL($J32,$K32,1,(Holidays!$A$1:$A$248)),0)+IF(AND($J32&gt;BQ$4,$J32&lt;=BR$4,$K32&gt;BR$4),NETWORKDAYS.INTL($J32,(BR$4),1,(Holidays!$A$1:$A$248)),0)+IF(AND($J32&lt;BQ$4,$K32&lt;BR$4,$K32&gt;BQ$4),NETWORKDAYS.INTL(BQ$4+1,$K32,1,(Holidays!$A$1:$A$248)),0)+IF(AND($J32&lt;=BQ$4,$K32&gt;=BR$4,$K32&gt;BQ$4),NETWORKDAYS.INTL(BQ$4+1,(BR$4),1,(Holidays!$A$1:$A$248)),0))*$M32,"")</f>
        <v>0</v>
      </c>
      <c r="BS32" s="321">
        <f ca="1">IFERROR((IF(AND($J32&gt;BR$4,$J32&lt;=BS$4,$K32&lt;=BS$4),NETWORKDAYS.INTL($J32,$K32,1,(Holidays!$A$1:$A$248)),0)+IF(AND($J32&gt;BR$4,$J32&lt;=BS$4,$K32&gt;BS$4),NETWORKDAYS.INTL($J32,(BS$4),1,(Holidays!$A$1:$A$248)),0)+IF(AND($J32&lt;BR$4,$K32&lt;BS$4,$K32&gt;BR$4),NETWORKDAYS.INTL(BR$4+1,$K32,1,(Holidays!$A$1:$A$248)),0)+IF(AND($J32&lt;=BR$4,$K32&gt;=BS$4,$K32&gt;BR$4),NETWORKDAYS.INTL(BR$4+1,(BS$4),1,(Holidays!$A$1:$A$248)),0))*$M32,"")</f>
        <v>0</v>
      </c>
      <c r="BT32" s="190">
        <f ca="1">IFERROR((IF(AND($J32&gt;BS$4,$J32&lt;=BT$4,$K32&lt;=BT$4),NETWORKDAYS.INTL($J32,$K32,1,(Holidays!$A$1:$A$248)),0)+IF(AND($J32&gt;BS$4,$J32&lt;=BT$4,$K32&gt;BT$4),NETWORKDAYS.INTL($J32,(BT$4),1,(Holidays!$A$1:$A$248)),0)+IF(AND($J32&lt;BS$4,$K32&lt;BT$4,$K32&gt;BS$4),NETWORKDAYS.INTL(BS$4+1,$K32,1,(Holidays!$A$1:$A$248)),0)+IF(AND($J32&lt;=BS$4,$K32&gt;=BT$4,$K32&gt;BS$4),NETWORKDAYS.INTL(BS$4+1,(BT$4),1,(Holidays!$A$1:$A$248)),0))*$M32,"")</f>
        <v>0</v>
      </c>
      <c r="BU32" s="192">
        <f ca="1">IFERROR((IF(AND($J32&gt;BT$4,$J32&lt;=BU$4,$K32&lt;=BU$4),NETWORKDAYS.INTL($J32,$K32,1,(Holidays!$A$1:$A$248)),0)+IF(AND($J32&gt;BT$4,$J32&lt;=BU$4,$K32&gt;BU$4),NETWORKDAYS.INTL($J32,(BU$4),1,(Holidays!$A$1:$A$248)),0)+IF(AND($J32&lt;BT$4,$K32&lt;BU$4,$K32&gt;BT$4),NETWORKDAYS.INTL(BT$4+1,$K32,1,(Holidays!$A$1:$A$248)),0)+IF(AND($J32&lt;=BT$4,$K32&gt;=BU$4,$K32&gt;BT$4),NETWORKDAYS.INTL(BT$4+1,(BU$4),1,(Holidays!$A$1:$A$248)),0))*$M32,"")</f>
        <v>0</v>
      </c>
      <c r="BV32" s="321">
        <f ca="1">IFERROR((IF(AND($J32&gt;BU$4,$J32&lt;=BV$4,$K32&lt;=BV$4),NETWORKDAYS.INTL($J32,$K32,1,(Holidays!$A$1:$A$248)),0)+IF(AND($J32&gt;BU$4,$J32&lt;=BV$4,$K32&gt;BV$4),NETWORKDAYS.INTL($J32,(BV$4),1,(Holidays!$A$1:$A$248)),0)+IF(AND($J32&lt;BU$4,$K32&lt;BV$4,$K32&gt;BU$4),NETWORKDAYS.INTL(BU$4+1,$K32,1,(Holidays!$A$1:$A$248)),0)+IF(AND($J32&lt;=BU$4,$K32&gt;=BV$4,$K32&gt;BU$4),NETWORKDAYS.INTL(BU$4+1,(BV$4),1,(Holidays!$A$1:$A$248)),0))*$M32,"")</f>
        <v>0</v>
      </c>
      <c r="BW32" s="190">
        <f ca="1">IFERROR((IF(AND($J32&gt;BV$4,$J32&lt;=BW$4,$K32&lt;=BW$4),NETWORKDAYS.INTL($J32,$K32,1,(Holidays!$A$1:$A$248)),0)+IF(AND($J32&gt;BV$4,$J32&lt;=BW$4,$K32&gt;BW$4),NETWORKDAYS.INTL($J32,(BW$4),1,(Holidays!$A$1:$A$248)),0)+IF(AND($J32&lt;BV$4,$K32&lt;BW$4,$K32&gt;BV$4),NETWORKDAYS.INTL(BV$4+1,$K32,1,(Holidays!$A$1:$A$248)),0)+IF(AND($J32&lt;=BV$4,$K32&gt;=BW$4,$K32&gt;BV$4),NETWORKDAYS.INTL(BV$4+1,(BW$4),1,(Holidays!$A$1:$A$248)),0))*$M32,"")</f>
        <v>0</v>
      </c>
      <c r="BX32" s="192">
        <f ca="1">IFERROR((IF(AND($J32&gt;BW$4,$J32&lt;=BX$4,$K32&lt;=BX$4),NETWORKDAYS.INTL($J32,$K32,1,(Holidays!$A$1:$A$248)),0)+IF(AND($J32&gt;BW$4,$J32&lt;=BX$4,$K32&gt;BX$4),NETWORKDAYS.INTL($J32,(BX$4),1,(Holidays!$A$1:$A$248)),0)+IF(AND($J32&lt;BW$4,$K32&lt;BX$4,$K32&gt;BW$4),NETWORKDAYS.INTL(BW$4+1,$K32,1,(Holidays!$A$1:$A$248)),0)+IF(AND($J32&lt;=BW$4,$K32&gt;=BX$4,$K32&gt;BW$4),NETWORKDAYS.INTL(BW$4+1,(BX$4),1,(Holidays!$A$1:$A$248)),0))*$M32,"")</f>
        <v>0</v>
      </c>
      <c r="BY32" s="321">
        <f ca="1">IFERROR((IF(AND($J32&gt;BX$4,$J32&lt;=BY$4,$K32&lt;=BY$4),NETWORKDAYS.INTL($J32,$K32,1,(Holidays!$A$1:$A$248)),0)+IF(AND($J32&gt;BX$4,$J32&lt;=BY$4,$K32&gt;BY$4),NETWORKDAYS.INTL($J32,(BY$4),1,(Holidays!$A$1:$A$248)),0)+IF(AND($J32&lt;BX$4,$K32&lt;BY$4,$K32&gt;BX$4),NETWORKDAYS.INTL(BX$4+1,$K32,1,(Holidays!$A$1:$A$248)),0)+IF(AND($J32&lt;=BX$4,$K32&gt;=BY$4,$K32&gt;BX$4),NETWORKDAYS.INTL(BX$4+1,(BY$4),1,(Holidays!$A$1:$A$248)),0))*$M32,"")</f>
        <v>0</v>
      </c>
      <c r="BZ32" s="190">
        <f ca="1">IFERROR((IF(AND($J32&gt;BY$4,$J32&lt;=BZ$4,$K32&lt;=BZ$4),NETWORKDAYS.INTL($J32,$K32,1,(Holidays!$A$1:$A$248)),0)+IF(AND($J32&gt;BY$4,$J32&lt;=BZ$4,$K32&gt;BZ$4),NETWORKDAYS.INTL($J32,(BZ$4),1,(Holidays!$A$1:$A$248)),0)+IF(AND($J32&lt;BY$4,$K32&lt;BZ$4,$K32&gt;BY$4),NETWORKDAYS.INTL(BY$4+1,$K32,1,(Holidays!$A$1:$A$248)),0)+IF(AND($J32&lt;=BY$4,$K32&gt;=BZ$4,$K32&gt;BY$4),NETWORKDAYS.INTL(BY$4+1,(BZ$4),1,(Holidays!$A$1:$A$248)),0))*$M32,"")</f>
        <v>0</v>
      </c>
      <c r="CA32" s="192">
        <f ca="1">IFERROR((IF(AND($J32&gt;BZ$4,$J32&lt;=CA$4,$K32&lt;=CA$4),NETWORKDAYS.INTL($J32,$K32,1,(Holidays!$A$1:$A$248)),0)+IF(AND($J32&gt;BZ$4,$J32&lt;=CA$4,$K32&gt;CA$4),NETWORKDAYS.INTL($J32,(CA$4),1,(Holidays!$A$1:$A$248)),0)+IF(AND($J32&lt;BZ$4,$K32&lt;CA$4,$K32&gt;BZ$4),NETWORKDAYS.INTL(BZ$4+1,$K32,1,(Holidays!$A$1:$A$248)),0)+IF(AND($J32&lt;=BZ$4,$K32&gt;=CA$4,$K32&gt;BZ$4),NETWORKDAYS.INTL(BZ$4+1,(CA$4),1,(Holidays!$A$1:$A$248)),0))*$M32,"")</f>
        <v>0</v>
      </c>
      <c r="CB32" s="321">
        <f ca="1">IFERROR((IF(AND($J32&gt;CA$4,$J32&lt;=CB$4,$K32&lt;=CB$4),NETWORKDAYS.INTL($J32,$K32,1,(Holidays!$A$1:$A$248)),0)+IF(AND($J32&gt;CA$4,$J32&lt;=CB$4,$K32&gt;CB$4),NETWORKDAYS.INTL($J32,(CB$4),1,(Holidays!$A$1:$A$248)),0)+IF(AND($J32&lt;CA$4,$K32&lt;CB$4,$K32&gt;CA$4),NETWORKDAYS.INTL(CA$4+1,$K32,1,(Holidays!$A$1:$A$248)),0)+IF(AND($J32&lt;=CA$4,$K32&gt;=CB$4,$K32&gt;CA$4),NETWORKDAYS.INTL(CA$4+1,(CB$4),1,(Holidays!$A$1:$A$248)),0))*$M32,"")</f>
        <v>0</v>
      </c>
      <c r="CC32" s="190">
        <f ca="1">IFERROR((IF(AND($J32&gt;CB$4,$J32&lt;=CC$4,$K32&lt;=CC$4),NETWORKDAYS.INTL($J32,$K32,1,(Holidays!$A$1:$A$248)),0)+IF(AND($J32&gt;CB$4,$J32&lt;=CC$4,$K32&gt;CC$4),NETWORKDAYS.INTL($J32,(CC$4),1,(Holidays!$A$1:$A$248)),0)+IF(AND($J32&lt;CB$4,$K32&lt;CC$4,$K32&gt;CB$4),NETWORKDAYS.INTL(CB$4+1,$K32,1,(Holidays!$A$1:$A$248)),0)+IF(AND($J32&lt;=CB$4,$K32&gt;=CC$4,$K32&gt;CB$4),NETWORKDAYS.INTL(CB$4+1,(CC$4),1,(Holidays!$A$1:$A$248)),0))*$M32,"")</f>
        <v>0</v>
      </c>
      <c r="CD32" s="192">
        <f ca="1">IFERROR((IF(AND($J32&gt;CC$4,$J32&lt;=CD$4,$K32&lt;=CD$4),NETWORKDAYS.INTL($J32,$K32,1,(Holidays!$A$1:$A$248)),0)+IF(AND($J32&gt;CC$4,$J32&lt;=CD$4,$K32&gt;CD$4),NETWORKDAYS.INTL($J32,(CD$4),1,(Holidays!$A$1:$A$248)),0)+IF(AND($J32&lt;CC$4,$K32&lt;CD$4,$K32&gt;CC$4),NETWORKDAYS.INTL(CC$4+1,$K32,1,(Holidays!$A$1:$A$248)),0)+IF(AND($J32&lt;=CC$4,$K32&gt;=CD$4,$K32&gt;CC$4),NETWORKDAYS.INTL(CC$4+1,(CD$4),1,(Holidays!$A$1:$A$248)),0))*$M32,"")</f>
        <v>0</v>
      </c>
      <c r="CE32" s="321">
        <f ca="1">IFERROR((IF(AND($J32&gt;CD$4,$J32&lt;=CE$4,$K32&lt;=CE$4),NETWORKDAYS.INTL($J32,$K32,1,(Holidays!$A$1:$A$248)),0)+IF(AND($J32&gt;CD$4,$J32&lt;=CE$4,$K32&gt;CE$4),NETWORKDAYS.INTL($J32,(CE$4),1,(Holidays!$A$1:$A$248)),0)+IF(AND($J32&lt;CD$4,$K32&lt;CE$4,$K32&gt;CD$4),NETWORKDAYS.INTL(CD$4+1,$K32,1,(Holidays!$A$1:$A$248)),0)+IF(AND($J32&lt;=CD$4,$K32&gt;=CE$4,$K32&gt;CD$4),NETWORKDAYS.INTL(CD$4+1,(CE$4),1,(Holidays!$A$1:$A$248)),0))*$M32,"")</f>
        <v>0</v>
      </c>
      <c r="CF32" s="190">
        <f ca="1">IFERROR((IF(AND($J32&gt;CE$4,$J32&lt;=CF$4,$K32&lt;=CF$4),NETWORKDAYS.INTL($J32,$K32,1,(Holidays!$A$1:$A$248)),0)+IF(AND($J32&gt;CE$4,$J32&lt;=CF$4,$K32&gt;CF$4),NETWORKDAYS.INTL($J32,(CF$4),1,(Holidays!$A$1:$A$248)),0)+IF(AND($J32&lt;CE$4,$K32&lt;CF$4,$K32&gt;CE$4),NETWORKDAYS.INTL(CE$4+1,$K32,1,(Holidays!$A$1:$A$248)),0)+IF(AND($J32&lt;=CE$4,$K32&gt;=CF$4,$K32&gt;CE$4),NETWORKDAYS.INTL(CE$4+1,(CF$4),1,(Holidays!$A$1:$A$248)),0))*$M32,"")</f>
        <v>0</v>
      </c>
      <c r="CG32" s="192">
        <f ca="1">IFERROR((IF(AND($J32&gt;CF$4,$J32&lt;=CG$4,$K32&lt;=CG$4),NETWORKDAYS.INTL($J32,$K32,1,(Holidays!$A$1:$A$248)),0)+IF(AND($J32&gt;CF$4,$J32&lt;=CG$4,$K32&gt;CG$4),NETWORKDAYS.INTL($J32,(CG$4),1,(Holidays!$A$1:$A$248)),0)+IF(AND($J32&lt;CF$4,$K32&lt;CG$4,$K32&gt;CF$4),NETWORKDAYS.INTL(CF$4+1,$K32,1,(Holidays!$A$1:$A$248)),0)+IF(AND($J32&lt;=CF$4,$K32&gt;=CG$4,$K32&gt;CF$4),NETWORKDAYS.INTL(CF$4+1,(CG$4),1,(Holidays!$A$1:$A$248)),0))*$M32,"")</f>
        <v>0</v>
      </c>
      <c r="CH32" s="321">
        <f ca="1">IFERROR((IF(AND($J32&gt;CG$4,$J32&lt;=CH$4,$K32&lt;=CH$4),NETWORKDAYS.INTL($J32,$K32,1,(Holidays!$A$1:$A$248)),0)+IF(AND($J32&gt;CG$4,$J32&lt;=CH$4,$K32&gt;CH$4),NETWORKDAYS.INTL($J32,(CH$4),1,(Holidays!$A$1:$A$248)),0)+IF(AND($J32&lt;CG$4,$K32&lt;CH$4,$K32&gt;CG$4),NETWORKDAYS.INTL(CG$4+1,$K32,1,(Holidays!$A$1:$A$248)),0)+IF(AND($J32&lt;=CG$4,$K32&gt;=CH$4,$K32&gt;CG$4),NETWORKDAYS.INTL(CG$4+1,(CH$4),1,(Holidays!$A$1:$A$248)),0))*$M32,"")</f>
        <v>0</v>
      </c>
      <c r="CI32" s="190">
        <f ca="1">IFERROR((IF(AND($J32&gt;CH$4,$J32&lt;=CI$4,$K32&lt;=CI$4),NETWORKDAYS.INTL($J32,$K32,1,(Holidays!$A$1:$A$248)),0)+IF(AND($J32&gt;CH$4,$J32&lt;=CI$4,$K32&gt;CI$4),NETWORKDAYS.INTL($J32,(CI$4),1,(Holidays!$A$1:$A$248)),0)+IF(AND($J32&lt;CH$4,$K32&lt;CI$4,$K32&gt;CH$4),NETWORKDAYS.INTL(CH$4+1,$K32,1,(Holidays!$A$1:$A$248)),0)+IF(AND($J32&lt;=CH$4,$K32&gt;=CI$4,$K32&gt;CH$4),NETWORKDAYS.INTL(CH$4+1,(CI$4),1,(Holidays!$A$1:$A$248)),0))*$M32,"")</f>
        <v>0</v>
      </c>
      <c r="CJ32" s="192">
        <f ca="1">IFERROR((IF(AND($J32&gt;CI$4,$J32&lt;=CJ$4,$K32&lt;=CJ$4),NETWORKDAYS.INTL($J32,$K32,1,(Holidays!$A$1:$A$248)),0)+IF(AND($J32&gt;CI$4,$J32&lt;=CJ$4,$K32&gt;CJ$4),NETWORKDAYS.INTL($J32,(CJ$4),1,(Holidays!$A$1:$A$248)),0)+IF(AND($J32&lt;CI$4,$K32&lt;CJ$4,$K32&gt;CI$4),NETWORKDAYS.INTL(CI$4+1,$K32,1,(Holidays!$A$1:$A$248)),0)+IF(AND($J32&lt;=CI$4,$K32&gt;=CJ$4,$K32&gt;CI$4),NETWORKDAYS.INTL(CI$4+1,(CJ$4),1,(Holidays!$A$1:$A$248)),0))*$M32,"")</f>
        <v>0</v>
      </c>
      <c r="CK32" s="321">
        <f ca="1">IFERROR((IF(AND($J32&gt;CJ$4,$J32&lt;=CK$4,$K32&lt;=CK$4),NETWORKDAYS.INTL($J32,$K32,1,(Holidays!$A$1:$A$248)),0)+IF(AND($J32&gt;CJ$4,$J32&lt;=CK$4,$K32&gt;CK$4),NETWORKDAYS.INTL($J32,(CK$4),1,(Holidays!$A$1:$A$248)),0)+IF(AND($J32&lt;CJ$4,$K32&lt;CK$4,$K32&gt;CJ$4),NETWORKDAYS.INTL(CJ$4+1,$K32,1,(Holidays!$A$1:$A$248)),0)+IF(AND($J32&lt;=CJ$4,$K32&gt;=CK$4,$K32&gt;CJ$4),NETWORKDAYS.INTL(CJ$4+1,(CK$4),1,(Holidays!$A$1:$A$248)),0))*$M32,"")</f>
        <v>0</v>
      </c>
      <c r="CL32" s="190">
        <f ca="1">IFERROR((IF(AND($J32&gt;CK$4,$J32&lt;=CL$4,$K32&lt;=CL$4),NETWORKDAYS.INTL($J32,$K32,1,(Holidays!$A$1:$A$248)),0)+IF(AND($J32&gt;CK$4,$J32&lt;=CL$4,$K32&gt;CL$4),NETWORKDAYS.INTL($J32,(CL$4),1,(Holidays!$A$1:$A$248)),0)+IF(AND($J32&lt;CK$4,$K32&lt;CL$4,$K32&gt;CK$4),NETWORKDAYS.INTL(CK$4+1,$K32,1,(Holidays!$A$1:$A$248)),0)+IF(AND($J32&lt;=CK$4,$K32&gt;=CL$4,$K32&gt;CK$4),NETWORKDAYS.INTL(CK$4+1,(CL$4),1,(Holidays!$A$1:$A$248)),0))*$M32,"")</f>
        <v>0</v>
      </c>
      <c r="CM32" s="192">
        <f ca="1">IFERROR((IF(AND($J32&gt;CL$4,$J32&lt;=CM$4,$K32&lt;=CM$4),NETWORKDAYS.INTL($J32,$K32,1,(Holidays!$A$1:$A$248)),0)+IF(AND($J32&gt;CL$4,$J32&lt;=CM$4,$K32&gt;CM$4),NETWORKDAYS.INTL($J32,(CM$4),1,(Holidays!$A$1:$A$248)),0)+IF(AND($J32&lt;CL$4,$K32&lt;CM$4,$K32&gt;CL$4),NETWORKDAYS.INTL(CL$4+1,$K32,1,(Holidays!$A$1:$A$248)),0)+IF(AND($J32&lt;=CL$4,$K32&gt;=CM$4,$K32&gt;CL$4),NETWORKDAYS.INTL(CL$4+1,(CM$4),1,(Holidays!$A$1:$A$248)),0))*$M32,"")</f>
        <v>0</v>
      </c>
      <c r="CN32" s="321">
        <f ca="1">IFERROR((IF(AND($J32&gt;CM$4,$J32&lt;=CN$4,$K32&lt;=CN$4),NETWORKDAYS.INTL($J32,$K32,1,(Holidays!$A$1:$A$248)),0)+IF(AND($J32&gt;CM$4,$J32&lt;=CN$4,$K32&gt;CN$4),NETWORKDAYS.INTL($J32,(CN$4),1,(Holidays!$A$1:$A$248)),0)+IF(AND($J32&lt;CM$4,$K32&lt;CN$4,$K32&gt;CM$4),NETWORKDAYS.INTL(CM$4+1,$K32,1,(Holidays!$A$1:$A$248)),0)+IF(AND($J32&lt;=CM$4,$K32&gt;=CN$4,$K32&gt;CM$4),NETWORKDAYS.INTL(CM$4+1,(CN$4),1,(Holidays!$A$1:$A$248)),0))*$M32,"")</f>
        <v>0</v>
      </c>
      <c r="CO32" s="190">
        <f ca="1">IFERROR((IF(AND($J32&gt;CN$4,$J32&lt;=CO$4,$K32&lt;=CO$4),NETWORKDAYS.INTL($J32,$K32,1,(Holidays!$A$1:$A$248)),0)+IF(AND($J32&gt;CN$4,$J32&lt;=CO$4,$K32&gt;CO$4),NETWORKDAYS.INTL($J32,(CO$4),1,(Holidays!$A$1:$A$248)),0)+IF(AND($J32&lt;CN$4,$K32&lt;CO$4,$K32&gt;CN$4),NETWORKDAYS.INTL(CN$4+1,$K32,1,(Holidays!$A$1:$A$248)),0)+IF(AND($J32&lt;=CN$4,$K32&gt;=CO$4,$K32&gt;CN$4),NETWORKDAYS.INTL(CN$4+1,(CO$4),1,(Holidays!$A$1:$A$248)),0))*$M32,"")</f>
        <v>0</v>
      </c>
      <c r="CP32" s="192">
        <f ca="1">IFERROR((IF(AND($J32&gt;CO$4,$J32&lt;=CP$4,$K32&lt;=CP$4),NETWORKDAYS.INTL($J32,$K32,1,(Holidays!$A$1:$A$248)),0)+IF(AND($J32&gt;CO$4,$J32&lt;=CP$4,$K32&gt;CP$4),NETWORKDAYS.INTL($J32,(CP$4),1,(Holidays!$A$1:$A$248)),0)+IF(AND($J32&lt;CO$4,$K32&lt;CP$4,$K32&gt;CO$4),NETWORKDAYS.INTL(CO$4+1,$K32,1,(Holidays!$A$1:$A$248)),0)+IF(AND($J32&lt;=CO$4,$K32&gt;=CP$4,$K32&gt;CO$4),NETWORKDAYS.INTL(CO$4+1,(CP$4),1,(Holidays!$A$1:$A$248)),0))*$M32,"")</f>
        <v>0</v>
      </c>
      <c r="CQ32" s="321">
        <f ca="1">IFERROR((IF(AND($J32&gt;CP$4,$J32&lt;=CQ$4,$K32&lt;=CQ$4),NETWORKDAYS.INTL($J32,$K32,1,(Holidays!$A$1:$A$248)),0)+IF(AND($J32&gt;CP$4,$J32&lt;=CQ$4,$K32&gt;CQ$4),NETWORKDAYS.INTL($J32,(CQ$4),1,(Holidays!$A$1:$A$248)),0)+IF(AND($J32&lt;CP$4,$K32&lt;CQ$4,$K32&gt;CP$4),NETWORKDAYS.INTL(CP$4+1,$K32,1,(Holidays!$A$1:$A$248)),0)+IF(AND($J32&lt;=CP$4,$K32&gt;=CQ$4,$K32&gt;CP$4),NETWORKDAYS.INTL(CP$4+1,(CQ$4),1,(Holidays!$A$1:$A$248)),0))*$M32,"")</f>
        <v>0</v>
      </c>
      <c r="CR32" s="190">
        <f ca="1">IFERROR((IF(AND($J32&gt;CQ$4,$J32&lt;=CR$4,$K32&lt;=CR$4),NETWORKDAYS.INTL($J32,$K32,1,(Holidays!$A$1:$A$248)),0)+IF(AND($J32&gt;CQ$4,$J32&lt;=CR$4,$K32&gt;CR$4),NETWORKDAYS.INTL($J32,(CR$4),1,(Holidays!$A$1:$A$248)),0)+IF(AND($J32&lt;CQ$4,$K32&lt;CR$4,$K32&gt;CQ$4),NETWORKDAYS.INTL(CQ$4+1,$K32,1,(Holidays!$A$1:$A$248)),0)+IF(AND($J32&lt;=CQ$4,$K32&gt;=CR$4,$K32&gt;CQ$4),NETWORKDAYS.INTL(CQ$4+1,(CR$4),1,(Holidays!$A$1:$A$248)),0))*$M32,"")</f>
        <v>0</v>
      </c>
      <c r="CS32" s="192">
        <f ca="1">IFERROR((IF(AND($J32&gt;CR$4,$J32&lt;=CS$4,$K32&lt;=CS$4),NETWORKDAYS.INTL($J32,$K32,1,(Holidays!$A$1:$A$248)),0)+IF(AND($J32&gt;CR$4,$J32&lt;=CS$4,$K32&gt;CS$4),NETWORKDAYS.INTL($J32,(CS$4),1,(Holidays!$A$1:$A$248)),0)+IF(AND($J32&lt;CR$4,$K32&lt;CS$4,$K32&gt;CR$4),NETWORKDAYS.INTL(CR$4+1,$K32,1,(Holidays!$A$1:$A$248)),0)+IF(AND($J32&lt;=CR$4,$K32&gt;=CS$4,$K32&gt;CR$4),NETWORKDAYS.INTL(CR$4+1,(CS$4),1,(Holidays!$A$1:$A$248)),0))*$M32,"")</f>
        <v>0</v>
      </c>
      <c r="CT32" s="321">
        <f ca="1">IFERROR((IF(AND($J32&gt;CS$4,$J32&lt;=CT$4,$K32&lt;=CT$4),NETWORKDAYS.INTL($J32,$K32,1,(Holidays!$A$1:$A$248)),0)+IF(AND($J32&gt;CS$4,$J32&lt;=CT$4,$K32&gt;CT$4),NETWORKDAYS.INTL($J32,(CT$4),1,(Holidays!$A$1:$A$248)),0)+IF(AND($J32&lt;CS$4,$K32&lt;CT$4,$K32&gt;CS$4),NETWORKDAYS.INTL(CS$4+1,$K32,1,(Holidays!$A$1:$A$248)),0)+IF(AND($J32&lt;=CS$4,$K32&gt;=CT$4,$K32&gt;CS$4),NETWORKDAYS.INTL(CS$4+1,(CT$4),1,(Holidays!$A$1:$A$248)),0))*$M32,"")</f>
        <v>0</v>
      </c>
      <c r="CU32" s="190">
        <f ca="1">IFERROR((IF(AND($J32&gt;CT$4,$J32&lt;=CU$4,$K32&lt;=CU$4),NETWORKDAYS.INTL($J32,$K32,1,(Holidays!$A$1:$A$248)),0)+IF(AND($J32&gt;CT$4,$J32&lt;=CU$4,$K32&gt;CU$4),NETWORKDAYS.INTL($J32,(CU$4),1,(Holidays!$A$1:$A$248)),0)+IF(AND($J32&lt;CT$4,$K32&lt;CU$4,$K32&gt;CT$4),NETWORKDAYS.INTL(CT$4+1,$K32,1,(Holidays!$A$1:$A$248)),0)+IF(AND($J32&lt;=CT$4,$K32&gt;=CU$4,$K32&gt;CT$4),NETWORKDAYS.INTL(CT$4+1,(CU$4),1,(Holidays!$A$1:$A$248)),0))*$M32,"")</f>
        <v>0</v>
      </c>
      <c r="CV32" s="192">
        <f ca="1">IFERROR((IF(AND($J32&gt;CU$4,$J32&lt;=CV$4,$K32&lt;=CV$4),NETWORKDAYS.INTL($J32,$K32,1,(Holidays!$A$1:$A$248)),0)+IF(AND($J32&gt;CU$4,$J32&lt;=CV$4,$K32&gt;CV$4),NETWORKDAYS.INTL($J32,(CV$4),1,(Holidays!$A$1:$A$248)),0)+IF(AND($J32&lt;CU$4,$K32&lt;CV$4,$K32&gt;CU$4),NETWORKDAYS.INTL(CU$4+1,$K32,1,(Holidays!$A$1:$A$248)),0)+IF(AND($J32&lt;=CU$4,$K32&gt;=CV$4,$K32&gt;CU$4),NETWORKDAYS.INTL(CU$4+1,(CV$4),1,(Holidays!$A$1:$A$248)),0))*$M32,"")</f>
        <v>0</v>
      </c>
      <c r="CW32" s="321">
        <f ca="1">IFERROR((IF(AND($J32&gt;CV$4,$J32&lt;=CW$4,$K32&lt;=CW$4),NETWORKDAYS.INTL($J32,$K32,1,(Holidays!$A$1:$A$248)),0)+IF(AND($J32&gt;CV$4,$J32&lt;=CW$4,$K32&gt;CW$4),NETWORKDAYS.INTL($J32,(CW$4),1,(Holidays!$A$1:$A$248)),0)+IF(AND($J32&lt;CV$4,$K32&lt;CW$4,$K32&gt;CV$4),NETWORKDAYS.INTL(CV$4+1,$K32,1,(Holidays!$A$1:$A$248)),0)+IF(AND($J32&lt;=CV$4,$K32&gt;=CW$4,$K32&gt;CV$4),NETWORKDAYS.INTL(CV$4+1,(CW$4),1,(Holidays!$A$1:$A$248)),0))*$M32,"")</f>
        <v>0</v>
      </c>
      <c r="CX32" s="324">
        <f ca="1">IFERROR((IF(AND($J32&gt;CW$4,$J32&lt;=CX$4,$K32&lt;=CX$4),NETWORKDAYS.INTL($J32,$K32,1,(Holidays!$A$1:$A$248)),0)+IF(AND($J32&gt;CW$4,$J32&lt;=CX$4,$K32&gt;CX$4),NETWORKDAYS.INTL($J32,(CX$4),1,(Holidays!$A$1:$A$248)),0)+IF(AND($J32&lt;CW$4,$K32&lt;CX$4,$K32&gt;CW$4),NETWORKDAYS.INTL(CW$4+1,$K32,1,(Holidays!$A$1:$A$248)),0)+IF(AND($J32&lt;=CW$4,$K32&gt;=CX$4,$K32&gt;CW$4),NETWORKDAYS.INTL(CW$4+1,(CX$4),1,(Holidays!$A$1:$A$248)),0))*$M32,"")</f>
        <v>0</v>
      </c>
    </row>
    <row r="33" spans="2:102" ht="15" customHeight="1" outlineLevel="1">
      <c r="B33" s="59" t="str">
        <f t="array" ref="B33">IFERROR(INDEX('A-2_MH Distribution'!$B$1:$B$15014,SMALL(IF('A-2_MH Distribution'!$L$8:$L$63&lt;&gt;0,ROW('A-2_MH Distribution'!$B$8:$B$63)),ROW(A27)),1),"")</f>
        <v>B.4</v>
      </c>
      <c r="C33" s="458" t="str">
        <f ca="1">IFERROR(VLOOKUP(B33,OFFSET('A-1_MH Estimation'!$B$7,0,0,MATCH("Subtotal LOE",'A-1_MH Estimation'!B:B,0)-7,2),2,0),"")</f>
        <v>Rotameter Direction  - Administrative Documentation &amp; Customer Comment Followed up</v>
      </c>
      <c r="D33" s="466">
        <f ca="1">IFERROR(VLOOKUP(B33,OFFSET('A-1_MH Estimation'!$B$7,0,0,MATCH("Subtotal LOE",'A-1_MH Estimation'!B:B,0)-7,4),4,0),"")</f>
        <v>1</v>
      </c>
      <c r="E33" s="466" t="str">
        <f ca="1">IFERROR(VLOOKUP(B33,OFFSET('A-1_MH Estimation'!$B$7,0,0,MATCH("Subtotal LOE",'A-1_MH Estimation'!B:B,0)-7,3),3,0),"")</f>
        <v>document</v>
      </c>
      <c r="F33" s="462">
        <f>IFERROR(VLOOKUP($B33,'A-2_MH Distribution'!$B$6:$O$16314,3,0)*VLOOKUP($B33,'A-2_MH Distribution'!$B$6:$O$16314,VLOOKUP(G33,SoftwareList,6,0),0)*IFERROR((--(VLOOKUP($B33,'A-2_MH Distribution'!$B$6:$O$16314,VLOOKUP(G33,SoftwareList,8,0),0)=0)+VLOOKUP($B33,'A-2_MH Distribution'!$B$6:$O$16314,VLOOKUP(G33,SoftwareList,8,0),0)),1),0)</f>
        <v>8</v>
      </c>
      <c r="G33" s="403" t="str">
        <f t="shared" si="57"/>
        <v>PDMS/E3D</v>
      </c>
      <c r="H33" s="454"/>
      <c r="I33" s="455"/>
      <c r="J33" s="351">
        <f ca="1">IFERROR(INDEX(Activities,MATCH($B33,'A-2_MH Distribution'!B:B,0),MATCH("Start Date",'A-2_MH Distribution'!$A$4:S$4,0))+H33,0)</f>
        <v>44613</v>
      </c>
      <c r="K33" s="352">
        <f ca="1">IFERROR(INDEX(Activities,MATCH($B33,'A-2_MH Distribution'!B:B,0),MATCH("Finish Date",'A-2_MH Distribution'!$A$4:S$4,0))+I33,0)</f>
        <v>44616</v>
      </c>
      <c r="L33" s="170">
        <f ca="1">NETWORKDAYS.INTL(J33,K33,1,Holidays!$A$1:$A$248)</f>
        <v>4</v>
      </c>
      <c r="M33" s="62">
        <f t="shared" ca="1" si="56"/>
        <v>2</v>
      </c>
      <c r="O33" s="253">
        <f ca="1">SUM($P33:CX33)</f>
        <v>8</v>
      </c>
      <c r="P33" s="320"/>
      <c r="Q33" s="321">
        <f ca="1">IFERROR((IF(AND($J33&gt;P$4,$J33&lt;=Q$4,$K33&lt;=Q$4),NETWORKDAYS.INTL($J33,$K33,1,(Holidays!$A$1:$A$248)),0)+IF(AND($J33&gt;P$4,$J33&lt;=Q$4,$K33&gt;Q$4),NETWORKDAYS.INTL($J33,(Q$4),1,(Holidays!$A$1:$A$248)),0)+IF(AND($J33&lt;P$4,$K33&lt;Q$4,$K33&gt;P$4),NETWORKDAYS.INTL(P$4+1,$K33,1,(Holidays!$A$1:$A$248)),0)+IF(AND($J33&lt;=P$4,$K33&gt;=Q$4,$K33&gt;P$4),NETWORKDAYS.INTL(P$4+1,(Q$4),1,(Holidays!$A$1:$A$248)),0))*$M33,"")</f>
        <v>0</v>
      </c>
      <c r="R33" s="190">
        <f ca="1">IFERROR((IF(AND($J33&gt;Q$4,$J33&lt;=R$4,$K33&lt;=R$4),NETWORKDAYS.INTL($J33,$K33,1,(Holidays!$A$1:$A$248)),0)+IF(AND($J33&gt;Q$4,$J33&lt;=R$4,$K33&gt;R$4),NETWORKDAYS.INTL($J33,(R$4),1,(Holidays!$A$1:$A$248)),0)+IF(AND($J33&lt;Q$4,$K33&lt;R$4,$K33&gt;Q$4),NETWORKDAYS.INTL(Q$4+1,$K33,1,(Holidays!$A$1:$A$248)),0)+IF(AND($J33&lt;=Q$4,$K33&gt;=R$4,$K33&gt;Q$4),NETWORKDAYS.INTL(Q$4+1,(R$4),1,(Holidays!$A$1:$A$248)),0))*$M33,"")</f>
        <v>0</v>
      </c>
      <c r="S33" s="192">
        <f ca="1">IFERROR((IF(AND($J33&gt;R$4,$J33&lt;=S$4,$K33&lt;=S$4),NETWORKDAYS.INTL($J33,$K33,1,(Holidays!$A$1:$A$248)),0)+IF(AND($J33&gt;R$4,$J33&lt;=S$4,$K33&gt;S$4),NETWORKDAYS.INTL($J33,(S$4),1,(Holidays!$A$1:$A$248)),0)+IF(AND($J33&lt;R$4,$K33&lt;S$4,$K33&gt;R$4),NETWORKDAYS.INTL(R$4+1,$K33,1,(Holidays!$A$1:$A$248)),0)+IF(AND($J33&lt;=R$4,$K33&gt;=S$4,$K33&gt;R$4),NETWORKDAYS.INTL(R$4+1,(S$4),1,(Holidays!$A$1:$A$248)),0))*$M33,"")</f>
        <v>0</v>
      </c>
      <c r="T33" s="321">
        <f ca="1">IFERROR((IF(AND($J33&gt;S$4,$J33&lt;=T$4,$K33&lt;=T$4),NETWORKDAYS.INTL($J33,$K33,1,(Holidays!$A$1:$A$248)),0)+IF(AND($J33&gt;S$4,$J33&lt;=T$4,$K33&gt;T$4),NETWORKDAYS.INTL($J33,(T$4),1,(Holidays!$A$1:$A$248)),0)+IF(AND($J33&lt;S$4,$K33&lt;T$4,$K33&gt;S$4),NETWORKDAYS.INTL(S$4+1,$K33,1,(Holidays!$A$1:$A$248)),0)+IF(AND($J33&lt;=S$4,$K33&gt;=T$4,$K33&gt;S$4),NETWORKDAYS.INTL(S$4+1,(T$4),1,(Holidays!$A$1:$A$248)),0))*$M33,"")</f>
        <v>0</v>
      </c>
      <c r="U33" s="190">
        <f ca="1">IFERROR((IF(AND($J33&gt;T$4,$J33&lt;=U$4,$K33&lt;=U$4),NETWORKDAYS.INTL($J33,$K33,1,(Holidays!$A$1:$A$248)),0)+IF(AND($J33&gt;T$4,$J33&lt;=U$4,$K33&gt;U$4),NETWORKDAYS.INTL($J33,(U$4),1,(Holidays!$A$1:$A$248)),0)+IF(AND($J33&lt;T$4,$K33&lt;U$4,$K33&gt;T$4),NETWORKDAYS.INTL(T$4+1,$K33,1,(Holidays!$A$1:$A$248)),0)+IF(AND($J33&lt;=T$4,$K33&gt;=U$4,$K33&gt;T$4),NETWORKDAYS.INTL(T$4+1,(U$4),1,(Holidays!$A$1:$A$248)),0))*$M33,"")</f>
        <v>0</v>
      </c>
      <c r="V33" s="192">
        <f ca="1">IFERROR((IF(AND($J33&gt;U$4,$J33&lt;=V$4,$K33&lt;=V$4),NETWORKDAYS.INTL($J33,$K33,1,(Holidays!$A$1:$A$248)),0)+IF(AND($J33&gt;U$4,$J33&lt;=V$4,$K33&gt;V$4),NETWORKDAYS.INTL($J33,(V$4),1,(Holidays!$A$1:$A$248)),0)+IF(AND($J33&lt;U$4,$K33&lt;V$4,$K33&gt;U$4),NETWORKDAYS.INTL(U$4+1,$K33,1,(Holidays!$A$1:$A$248)),0)+IF(AND($J33&lt;=U$4,$K33&gt;=V$4,$K33&gt;U$4),NETWORKDAYS.INTL(U$4+1,(V$4),1,(Holidays!$A$1:$A$248)),0))*$M33,"")</f>
        <v>0</v>
      </c>
      <c r="W33" s="321">
        <f ca="1">IFERROR((IF(AND($J33&gt;V$4,$J33&lt;=W$4,$K33&lt;=W$4),NETWORKDAYS.INTL($J33,$K33,1,(Holidays!$A$1:$A$248)),0)+IF(AND($J33&gt;V$4,$J33&lt;=W$4,$K33&gt;W$4),NETWORKDAYS.INTL($J33,(W$4),1,(Holidays!$A$1:$A$248)),0)+IF(AND($J33&lt;V$4,$K33&lt;W$4,$K33&gt;V$4),NETWORKDAYS.INTL(V$4+1,$K33,1,(Holidays!$A$1:$A$248)),0)+IF(AND($J33&lt;=V$4,$K33&gt;=W$4,$K33&gt;V$4),NETWORKDAYS.INTL(V$4+1,(W$4),1,(Holidays!$A$1:$A$248)),0))*$M33,"")</f>
        <v>0</v>
      </c>
      <c r="X33" s="190">
        <f ca="1">IFERROR((IF(AND($J33&gt;W$4,$J33&lt;=X$4,$K33&lt;=X$4),NETWORKDAYS.INTL($J33,$K33,1,(Holidays!$A$1:$A$248)),0)+IF(AND($J33&gt;W$4,$J33&lt;=X$4,$K33&gt;X$4),NETWORKDAYS.INTL($J33,(X$4),1,(Holidays!$A$1:$A$248)),0)+IF(AND($J33&lt;W$4,$K33&lt;X$4,$K33&gt;W$4),NETWORKDAYS.INTL(W$4+1,$K33,1,(Holidays!$A$1:$A$248)),0)+IF(AND($J33&lt;=W$4,$K33&gt;=X$4,$K33&gt;W$4),NETWORKDAYS.INTL(W$4+1,(X$4),1,(Holidays!$A$1:$A$248)),0))*$M33,"")</f>
        <v>0</v>
      </c>
      <c r="Y33" s="192">
        <f ca="1">IFERROR((IF(AND($J33&gt;X$4,$J33&lt;=Y$4,$K33&lt;=Y$4),NETWORKDAYS.INTL($J33,$K33,1,(Holidays!$A$1:$A$248)),0)+IF(AND($J33&gt;X$4,$J33&lt;=Y$4,$K33&gt;Y$4),NETWORKDAYS.INTL($J33,(Y$4),1,(Holidays!$A$1:$A$248)),0)+IF(AND($J33&lt;X$4,$K33&lt;Y$4,$K33&gt;X$4),NETWORKDAYS.INTL(X$4+1,$K33,1,(Holidays!$A$1:$A$248)),0)+IF(AND($J33&lt;=X$4,$K33&gt;=Y$4,$K33&gt;X$4),NETWORKDAYS.INTL(X$4+1,(Y$4),1,(Holidays!$A$1:$A$248)),0))*$M33,"")</f>
        <v>0</v>
      </c>
      <c r="Z33" s="321">
        <f ca="1">IFERROR((IF(AND($J33&gt;Y$4,$J33&lt;=Z$4,$K33&lt;=Z$4),NETWORKDAYS.INTL($J33,$K33,1,(Holidays!$A$1:$A$248)),0)+IF(AND($J33&gt;Y$4,$J33&lt;=Z$4,$K33&gt;Z$4),NETWORKDAYS.INTL($J33,(Z$4),1,(Holidays!$A$1:$A$248)),0)+IF(AND($J33&lt;Y$4,$K33&lt;Z$4,$K33&gt;Y$4),NETWORKDAYS.INTL(Y$4+1,$K33,1,(Holidays!$A$1:$A$248)),0)+IF(AND($J33&lt;=Y$4,$K33&gt;=Z$4,$K33&gt;Y$4),NETWORKDAYS.INTL(Y$4+1,(Z$4),1,(Holidays!$A$1:$A$248)),0))*$M33,"")</f>
        <v>0</v>
      </c>
      <c r="AA33" s="190">
        <f ca="1">IFERROR((IF(AND($J33&gt;Z$4,$J33&lt;=AA$4,$K33&lt;=AA$4),NETWORKDAYS.INTL($J33,$K33,1,(Holidays!$A$1:$A$248)),0)+IF(AND($J33&gt;Z$4,$J33&lt;=AA$4,$K33&gt;AA$4),NETWORKDAYS.INTL($J33,(AA$4),1,(Holidays!$A$1:$A$248)),0)+IF(AND($J33&lt;Z$4,$K33&lt;AA$4,$K33&gt;Z$4),NETWORKDAYS.INTL(Z$4+1,$K33,1,(Holidays!$A$1:$A$248)),0)+IF(AND($J33&lt;=Z$4,$K33&gt;=AA$4,$K33&gt;Z$4),NETWORKDAYS.INTL(Z$4+1,(AA$4),1,(Holidays!$A$1:$A$248)),0))*$M33,"")</f>
        <v>0</v>
      </c>
      <c r="AB33" s="192">
        <f ca="1">IFERROR((IF(AND($J33&gt;AA$4,$J33&lt;=AB$4,$K33&lt;=AB$4),NETWORKDAYS.INTL($J33,$K33,1,(Holidays!$A$1:$A$248)),0)+IF(AND($J33&gt;AA$4,$J33&lt;=AB$4,$K33&gt;AB$4),NETWORKDAYS.INTL($J33,(AB$4),1,(Holidays!$A$1:$A$248)),0)+IF(AND($J33&lt;AA$4,$K33&lt;AB$4,$K33&gt;AA$4),NETWORKDAYS.INTL(AA$4+1,$K33,1,(Holidays!$A$1:$A$248)),0)+IF(AND($J33&lt;=AA$4,$K33&gt;=AB$4,$K33&gt;AA$4),NETWORKDAYS.INTL(AA$4+1,(AB$4),1,(Holidays!$A$1:$A$248)),0))*$M33,"")</f>
        <v>0</v>
      </c>
      <c r="AC33" s="321">
        <f ca="1">IFERROR((IF(AND($J33&gt;AB$4,$J33&lt;=AC$4,$K33&lt;=AC$4),NETWORKDAYS.INTL($J33,$K33,1,(Holidays!$A$1:$A$248)),0)+IF(AND($J33&gt;AB$4,$J33&lt;=AC$4,$K33&gt;AC$4),NETWORKDAYS.INTL($J33,(AC$4),1,(Holidays!$A$1:$A$248)),0)+IF(AND($J33&lt;AB$4,$K33&lt;AC$4,$K33&gt;AB$4),NETWORKDAYS.INTL(AB$4+1,$K33,1,(Holidays!$A$1:$A$248)),0)+IF(AND($J33&lt;=AB$4,$K33&gt;=AC$4,$K33&gt;AB$4),NETWORKDAYS.INTL(AB$4+1,(AC$4),1,(Holidays!$A$1:$A$248)),0))*$M33,"")</f>
        <v>0</v>
      </c>
      <c r="AD33" s="190">
        <f ca="1">IFERROR((IF(AND($J33&gt;AC$4,$J33&lt;=AD$4,$K33&lt;=AD$4),NETWORKDAYS.INTL($J33,$K33,1,(Holidays!$A$1:$A$248)),0)+IF(AND($J33&gt;AC$4,$J33&lt;=AD$4,$K33&gt;AD$4),NETWORKDAYS.INTL($J33,(AD$4),1,(Holidays!$A$1:$A$248)),0)+IF(AND($J33&lt;AC$4,$K33&lt;AD$4,$K33&gt;AC$4),NETWORKDAYS.INTL(AC$4+1,$K33,1,(Holidays!$A$1:$A$248)),0)+IF(AND($J33&lt;=AC$4,$K33&gt;=AD$4,$K33&gt;AC$4),NETWORKDAYS.INTL(AC$4+1,(AD$4),1,(Holidays!$A$1:$A$248)),0))*$M33,"")</f>
        <v>0</v>
      </c>
      <c r="AE33" s="192">
        <f ca="1">IFERROR((IF(AND($J33&gt;AD$4,$J33&lt;=AE$4,$K33&lt;=AE$4),NETWORKDAYS.INTL($J33,$K33,1,(Holidays!$A$1:$A$248)),0)+IF(AND($J33&gt;AD$4,$J33&lt;=AE$4,$K33&gt;AE$4),NETWORKDAYS.INTL($J33,(AE$4),1,(Holidays!$A$1:$A$248)),0)+IF(AND($J33&lt;AD$4,$K33&lt;AE$4,$K33&gt;AD$4),NETWORKDAYS.INTL(AD$4+1,$K33,1,(Holidays!$A$1:$A$248)),0)+IF(AND($J33&lt;=AD$4,$K33&gt;=AE$4,$K33&gt;AD$4),NETWORKDAYS.INTL(AD$4+1,(AE$4),1,(Holidays!$A$1:$A$248)),0))*$M33,"")</f>
        <v>0</v>
      </c>
      <c r="AF33" s="321">
        <f ca="1">IFERROR((IF(AND($J33&gt;AE$4,$J33&lt;=AF$4,$K33&lt;=AF$4),NETWORKDAYS.INTL($J33,$K33,1,(Holidays!$A$1:$A$248)),0)+IF(AND($J33&gt;AE$4,$J33&lt;=AF$4,$K33&gt;AF$4),NETWORKDAYS.INTL($J33,(AF$4),1,(Holidays!$A$1:$A$248)),0)+IF(AND($J33&lt;AE$4,$K33&lt;AF$4,$K33&gt;AE$4),NETWORKDAYS.INTL(AE$4+1,$K33,1,(Holidays!$A$1:$A$248)),0)+IF(AND($J33&lt;=AE$4,$K33&gt;=AF$4,$K33&gt;AE$4),NETWORKDAYS.INTL(AE$4+1,(AF$4),1,(Holidays!$A$1:$A$248)),0))*$M33,"")</f>
        <v>0</v>
      </c>
      <c r="AG33" s="190">
        <f ca="1">IFERROR((IF(AND($J33&gt;AF$4,$J33&lt;=AG$4,$K33&lt;=AG$4),NETWORKDAYS.INTL($J33,$K33,1,(Holidays!$A$1:$A$248)),0)+IF(AND($J33&gt;AF$4,$J33&lt;=AG$4,$K33&gt;AG$4),NETWORKDAYS.INTL($J33,(AG$4),1,(Holidays!$A$1:$A$248)),0)+IF(AND($J33&lt;AF$4,$K33&lt;AG$4,$K33&gt;AF$4),NETWORKDAYS.INTL(AF$4+1,$K33,1,(Holidays!$A$1:$A$248)),0)+IF(AND($J33&lt;=AF$4,$K33&gt;=AG$4,$K33&gt;AF$4),NETWORKDAYS.INTL(AF$4+1,(AG$4),1,(Holidays!$A$1:$A$248)),0))*$M33,"")</f>
        <v>8</v>
      </c>
      <c r="AH33" s="192">
        <f ca="1">IFERROR((IF(AND($J33&gt;AG$4,$J33&lt;=AH$4,$K33&lt;=AH$4),NETWORKDAYS.INTL($J33,$K33,1,(Holidays!$A$1:$A$248)),0)+IF(AND($J33&gt;AG$4,$J33&lt;=AH$4,$K33&gt;AH$4),NETWORKDAYS.INTL($J33,(AH$4),1,(Holidays!$A$1:$A$248)),0)+IF(AND($J33&lt;AG$4,$K33&lt;AH$4,$K33&gt;AG$4),NETWORKDAYS.INTL(AG$4+1,$K33,1,(Holidays!$A$1:$A$248)),0)+IF(AND($J33&lt;=AG$4,$K33&gt;=AH$4,$K33&gt;AG$4),NETWORKDAYS.INTL(AG$4+1,(AH$4),1,(Holidays!$A$1:$A$248)),0))*$M33,"")</f>
        <v>0</v>
      </c>
      <c r="AI33" s="321">
        <f ca="1">IFERROR((IF(AND($J33&gt;AH$4,$J33&lt;=AI$4,$K33&lt;=AI$4),NETWORKDAYS.INTL($J33,$K33,1,(Holidays!$A$1:$A$248)),0)+IF(AND($J33&gt;AH$4,$J33&lt;=AI$4,$K33&gt;AI$4),NETWORKDAYS.INTL($J33,(AI$4),1,(Holidays!$A$1:$A$248)),0)+IF(AND($J33&lt;AH$4,$K33&lt;AI$4,$K33&gt;AH$4),NETWORKDAYS.INTL(AH$4+1,$K33,1,(Holidays!$A$1:$A$248)),0)+IF(AND($J33&lt;=AH$4,$K33&gt;=AI$4,$K33&gt;AH$4),NETWORKDAYS.INTL(AH$4+1,(AI$4),1,(Holidays!$A$1:$A$248)),0))*$M33,"")</f>
        <v>0</v>
      </c>
      <c r="AJ33" s="190">
        <f ca="1">IFERROR((IF(AND($J33&gt;AI$4,$J33&lt;=AJ$4,$K33&lt;=AJ$4),NETWORKDAYS.INTL($J33,$K33,1,(Holidays!$A$1:$A$248)),0)+IF(AND($J33&gt;AI$4,$J33&lt;=AJ$4,$K33&gt;AJ$4),NETWORKDAYS.INTL($J33,(AJ$4),1,(Holidays!$A$1:$A$248)),0)+IF(AND($J33&lt;AI$4,$K33&lt;AJ$4,$K33&gt;AI$4),NETWORKDAYS.INTL(AI$4+1,$K33,1,(Holidays!$A$1:$A$248)),0)+IF(AND($J33&lt;=AI$4,$K33&gt;=AJ$4,$K33&gt;AI$4),NETWORKDAYS.INTL(AI$4+1,(AJ$4),1,(Holidays!$A$1:$A$248)),0))*$M33,"")</f>
        <v>0</v>
      </c>
      <c r="AK33" s="192">
        <f ca="1">IFERROR((IF(AND($J33&gt;AJ$4,$J33&lt;=AK$4,$K33&lt;=AK$4),NETWORKDAYS.INTL($J33,$K33,1,(Holidays!$A$1:$A$248)),0)+IF(AND($J33&gt;AJ$4,$J33&lt;=AK$4,$K33&gt;AK$4),NETWORKDAYS.INTL($J33,(AK$4),1,(Holidays!$A$1:$A$248)),0)+IF(AND($J33&lt;AJ$4,$K33&lt;AK$4,$K33&gt;AJ$4),NETWORKDAYS.INTL(AJ$4+1,$K33,1,(Holidays!$A$1:$A$248)),0)+IF(AND($J33&lt;=AJ$4,$K33&gt;=AK$4,$K33&gt;AJ$4),NETWORKDAYS.INTL(AJ$4+1,(AK$4),1,(Holidays!$A$1:$A$248)),0))*$M33,"")</f>
        <v>0</v>
      </c>
      <c r="AL33" s="321">
        <f ca="1">IFERROR((IF(AND($J33&gt;AK$4,$J33&lt;=AL$4,$K33&lt;=AL$4),NETWORKDAYS.INTL($J33,$K33,1,(Holidays!$A$1:$A$248)),0)+IF(AND($J33&gt;AK$4,$J33&lt;=AL$4,$K33&gt;AL$4),NETWORKDAYS.INTL($J33,(AL$4),1,(Holidays!$A$1:$A$248)),0)+IF(AND($J33&lt;AK$4,$K33&lt;AL$4,$K33&gt;AK$4),NETWORKDAYS.INTL(AK$4+1,$K33,1,(Holidays!$A$1:$A$248)),0)+IF(AND($J33&lt;=AK$4,$K33&gt;=AL$4,$K33&gt;AK$4),NETWORKDAYS.INTL(AK$4+1,(AL$4),1,(Holidays!$A$1:$A$248)),0))*$M33,"")</f>
        <v>0</v>
      </c>
      <c r="AM33" s="190">
        <f ca="1">IFERROR((IF(AND($J33&gt;AL$4,$J33&lt;=AM$4,$K33&lt;=AM$4),NETWORKDAYS.INTL($J33,$K33,1,(Holidays!$A$1:$A$248)),0)+IF(AND($J33&gt;AL$4,$J33&lt;=AM$4,$K33&gt;AM$4),NETWORKDAYS.INTL($J33,(AM$4),1,(Holidays!$A$1:$A$248)),0)+IF(AND($J33&lt;AL$4,$K33&lt;AM$4,$K33&gt;AL$4),NETWORKDAYS.INTL(AL$4+1,$K33,1,(Holidays!$A$1:$A$248)),0)+IF(AND($J33&lt;=AL$4,$K33&gt;=AM$4,$K33&gt;AL$4),NETWORKDAYS.INTL(AL$4+1,(AM$4),1,(Holidays!$A$1:$A$248)),0))*$M33,"")</f>
        <v>0</v>
      </c>
      <c r="AN33" s="192">
        <f ca="1">IFERROR((IF(AND($J33&gt;AM$4,$J33&lt;=AN$4,$K33&lt;=AN$4),NETWORKDAYS.INTL($J33,$K33,1,(Holidays!$A$1:$A$248)),0)+IF(AND($J33&gt;AM$4,$J33&lt;=AN$4,$K33&gt;AN$4),NETWORKDAYS.INTL($J33,(AN$4),1,(Holidays!$A$1:$A$248)),0)+IF(AND($J33&lt;AM$4,$K33&lt;AN$4,$K33&gt;AM$4),NETWORKDAYS.INTL(AM$4+1,$K33,1,(Holidays!$A$1:$A$248)),0)+IF(AND($J33&lt;=AM$4,$K33&gt;=AN$4,$K33&gt;AM$4),NETWORKDAYS.INTL(AM$4+1,(AN$4),1,(Holidays!$A$1:$A$248)),0))*$M33,"")</f>
        <v>0</v>
      </c>
      <c r="AO33" s="321">
        <f ca="1">IFERROR((IF(AND($J33&gt;AN$4,$J33&lt;=AO$4,$K33&lt;=AO$4),NETWORKDAYS.INTL($J33,$K33,1,(Holidays!$A$1:$A$248)),0)+IF(AND($J33&gt;AN$4,$J33&lt;=AO$4,$K33&gt;AO$4),NETWORKDAYS.INTL($J33,(AO$4),1,(Holidays!$A$1:$A$248)),0)+IF(AND($J33&lt;AN$4,$K33&lt;AO$4,$K33&gt;AN$4),NETWORKDAYS.INTL(AN$4+1,$K33,1,(Holidays!$A$1:$A$248)),0)+IF(AND($J33&lt;=AN$4,$K33&gt;=AO$4,$K33&gt;AN$4),NETWORKDAYS.INTL(AN$4+1,(AO$4),1,(Holidays!$A$1:$A$248)),0))*$M33,"")</f>
        <v>0</v>
      </c>
      <c r="AP33" s="190">
        <f ca="1">IFERROR((IF(AND($J33&gt;AO$4,$J33&lt;=AP$4,$K33&lt;=AP$4),NETWORKDAYS.INTL($J33,$K33,1,(Holidays!$A$1:$A$248)),0)+IF(AND($J33&gt;AO$4,$J33&lt;=AP$4,$K33&gt;AP$4),NETWORKDAYS.INTL($J33,(AP$4),1,(Holidays!$A$1:$A$248)),0)+IF(AND($J33&lt;AO$4,$K33&lt;AP$4,$K33&gt;AO$4),NETWORKDAYS.INTL(AO$4+1,$K33,1,(Holidays!$A$1:$A$248)),0)+IF(AND($J33&lt;=AO$4,$K33&gt;=AP$4,$K33&gt;AO$4),NETWORKDAYS.INTL(AO$4+1,(AP$4),1,(Holidays!$A$1:$A$248)),0))*$M33,"")</f>
        <v>0</v>
      </c>
      <c r="AQ33" s="192">
        <f ca="1">IFERROR((IF(AND($J33&gt;AP$4,$J33&lt;=AQ$4,$K33&lt;=AQ$4),NETWORKDAYS.INTL($J33,$K33,1,(Holidays!$A$1:$A$248)),0)+IF(AND($J33&gt;AP$4,$J33&lt;=AQ$4,$K33&gt;AQ$4),NETWORKDAYS.INTL($J33,(AQ$4),1,(Holidays!$A$1:$A$248)),0)+IF(AND($J33&lt;AP$4,$K33&lt;AQ$4,$K33&gt;AP$4),NETWORKDAYS.INTL(AP$4+1,$K33,1,(Holidays!$A$1:$A$248)),0)+IF(AND($J33&lt;=AP$4,$K33&gt;=AQ$4,$K33&gt;AP$4),NETWORKDAYS.INTL(AP$4+1,(AQ$4),1,(Holidays!$A$1:$A$248)),0))*$M33,"")</f>
        <v>0</v>
      </c>
      <c r="AR33" s="321">
        <f ca="1">IFERROR((IF(AND($J33&gt;AQ$4,$J33&lt;=AR$4,$K33&lt;=AR$4),NETWORKDAYS.INTL($J33,$K33,1,(Holidays!$A$1:$A$248)),0)+IF(AND($J33&gt;AQ$4,$J33&lt;=AR$4,$K33&gt;AR$4),NETWORKDAYS.INTL($J33,(AR$4),1,(Holidays!$A$1:$A$248)),0)+IF(AND($J33&lt;AQ$4,$K33&lt;AR$4,$K33&gt;AQ$4),NETWORKDAYS.INTL(AQ$4+1,$K33,1,(Holidays!$A$1:$A$248)),0)+IF(AND($J33&lt;=AQ$4,$K33&gt;=AR$4,$K33&gt;AQ$4),NETWORKDAYS.INTL(AQ$4+1,(AR$4),1,(Holidays!$A$1:$A$248)),0))*$M33,"")</f>
        <v>0</v>
      </c>
      <c r="AS33" s="190">
        <f ca="1">IFERROR((IF(AND($J33&gt;AR$4,$J33&lt;=AS$4,$K33&lt;=AS$4),NETWORKDAYS.INTL($J33,$K33,1,(Holidays!$A$1:$A$248)),0)+IF(AND($J33&gt;AR$4,$J33&lt;=AS$4,$K33&gt;AS$4),NETWORKDAYS.INTL($J33,(AS$4),1,(Holidays!$A$1:$A$248)),0)+IF(AND($J33&lt;AR$4,$K33&lt;AS$4,$K33&gt;AR$4),NETWORKDAYS.INTL(AR$4+1,$K33,1,(Holidays!$A$1:$A$248)),0)+IF(AND($J33&lt;=AR$4,$K33&gt;=AS$4,$K33&gt;AR$4),NETWORKDAYS.INTL(AR$4+1,(AS$4),1,(Holidays!$A$1:$A$248)),0))*$M33,"")</f>
        <v>0</v>
      </c>
      <c r="AT33" s="192">
        <f ca="1">IFERROR((IF(AND($J33&gt;AS$4,$J33&lt;=AT$4,$K33&lt;=AT$4),NETWORKDAYS.INTL($J33,$K33,1,(Holidays!$A$1:$A$248)),0)+IF(AND($J33&gt;AS$4,$J33&lt;=AT$4,$K33&gt;AT$4),NETWORKDAYS.INTL($J33,(AT$4),1,(Holidays!$A$1:$A$248)),0)+IF(AND($J33&lt;AS$4,$K33&lt;AT$4,$K33&gt;AS$4),NETWORKDAYS.INTL(AS$4+1,$K33,1,(Holidays!$A$1:$A$248)),0)+IF(AND($J33&lt;=AS$4,$K33&gt;=AT$4,$K33&gt;AS$4),NETWORKDAYS.INTL(AS$4+1,(AT$4),1,(Holidays!$A$1:$A$248)),0))*$M33,"")</f>
        <v>0</v>
      </c>
      <c r="AU33" s="321">
        <f ca="1">IFERROR((IF(AND($J33&gt;AT$4,$J33&lt;=AU$4,$K33&lt;=AU$4),NETWORKDAYS.INTL($J33,$K33,1,(Holidays!$A$1:$A$248)),0)+IF(AND($J33&gt;AT$4,$J33&lt;=AU$4,$K33&gt;AU$4),NETWORKDAYS.INTL($J33,(AU$4),1,(Holidays!$A$1:$A$248)),0)+IF(AND($J33&lt;AT$4,$K33&lt;AU$4,$K33&gt;AT$4),NETWORKDAYS.INTL(AT$4+1,$K33,1,(Holidays!$A$1:$A$248)),0)+IF(AND($J33&lt;=AT$4,$K33&gt;=AU$4,$K33&gt;AT$4),NETWORKDAYS.INTL(AT$4+1,(AU$4),1,(Holidays!$A$1:$A$248)),0))*$M33,"")</f>
        <v>0</v>
      </c>
      <c r="AV33" s="190">
        <f ca="1">IFERROR((IF(AND($J33&gt;AU$4,$J33&lt;=AV$4,$K33&lt;=AV$4),NETWORKDAYS.INTL($J33,$K33,1,(Holidays!$A$1:$A$248)),0)+IF(AND($J33&gt;AU$4,$J33&lt;=AV$4,$K33&gt;AV$4),NETWORKDAYS.INTL($J33,(AV$4),1,(Holidays!$A$1:$A$248)),0)+IF(AND($J33&lt;AU$4,$K33&lt;AV$4,$K33&gt;AU$4),NETWORKDAYS.INTL(AU$4+1,$K33,1,(Holidays!$A$1:$A$248)),0)+IF(AND($J33&lt;=AU$4,$K33&gt;=AV$4,$K33&gt;AU$4),NETWORKDAYS.INTL(AU$4+1,(AV$4),1,(Holidays!$A$1:$A$248)),0))*$M33,"")</f>
        <v>0</v>
      </c>
      <c r="AW33" s="192">
        <f ca="1">IFERROR((IF(AND($J33&gt;AV$4,$J33&lt;=AW$4,$K33&lt;=AW$4),NETWORKDAYS.INTL($J33,$K33,1,(Holidays!$A$1:$A$248)),0)+IF(AND($J33&gt;AV$4,$J33&lt;=AW$4,$K33&gt;AW$4),NETWORKDAYS.INTL($J33,(AW$4),1,(Holidays!$A$1:$A$248)),0)+IF(AND($J33&lt;AV$4,$K33&lt;AW$4,$K33&gt;AV$4),NETWORKDAYS.INTL(AV$4+1,$K33,1,(Holidays!$A$1:$A$248)),0)+IF(AND($J33&lt;=AV$4,$K33&gt;=AW$4,$K33&gt;AV$4),NETWORKDAYS.INTL(AV$4+1,(AW$4),1,(Holidays!$A$1:$A$248)),0))*$M33,"")</f>
        <v>0</v>
      </c>
      <c r="AX33" s="321">
        <f ca="1">IFERROR((IF(AND($J33&gt;AW$4,$J33&lt;=AX$4,$K33&lt;=AX$4),NETWORKDAYS.INTL($J33,$K33,1,(Holidays!$A$1:$A$248)),0)+IF(AND($J33&gt;AW$4,$J33&lt;=AX$4,$K33&gt;AX$4),NETWORKDAYS.INTL($J33,(AX$4),1,(Holidays!$A$1:$A$248)),0)+IF(AND($J33&lt;AW$4,$K33&lt;AX$4,$K33&gt;AW$4),NETWORKDAYS.INTL(AW$4+1,$K33,1,(Holidays!$A$1:$A$248)),0)+IF(AND($J33&lt;=AW$4,$K33&gt;=AX$4,$K33&gt;AW$4),NETWORKDAYS.INTL(AW$4+1,(AX$4),1,(Holidays!$A$1:$A$248)),0))*$M33,"")</f>
        <v>0</v>
      </c>
      <c r="AY33" s="190">
        <f ca="1">IFERROR((IF(AND($J33&gt;AX$4,$J33&lt;=AY$4,$K33&lt;=AY$4),NETWORKDAYS.INTL($J33,$K33,1,(Holidays!$A$1:$A$248)),0)+IF(AND($J33&gt;AX$4,$J33&lt;=AY$4,$K33&gt;AY$4),NETWORKDAYS.INTL($J33,(AY$4),1,(Holidays!$A$1:$A$248)),0)+IF(AND($J33&lt;AX$4,$K33&lt;AY$4,$K33&gt;AX$4),NETWORKDAYS.INTL(AX$4+1,$K33,1,(Holidays!$A$1:$A$248)),0)+IF(AND($J33&lt;=AX$4,$K33&gt;=AY$4,$K33&gt;AX$4),NETWORKDAYS.INTL(AX$4+1,(AY$4),1,(Holidays!$A$1:$A$248)),0))*$M33,"")</f>
        <v>0</v>
      </c>
      <c r="AZ33" s="192">
        <f ca="1">IFERROR((IF(AND($J33&gt;AY$4,$J33&lt;=AZ$4,$K33&lt;=AZ$4),NETWORKDAYS.INTL($J33,$K33,1,(Holidays!$A$1:$A$248)),0)+IF(AND($J33&gt;AY$4,$J33&lt;=AZ$4,$K33&gt;AZ$4),NETWORKDAYS.INTL($J33,(AZ$4),1,(Holidays!$A$1:$A$248)),0)+IF(AND($J33&lt;AY$4,$K33&lt;AZ$4,$K33&gt;AY$4),NETWORKDAYS.INTL(AY$4+1,$K33,1,(Holidays!$A$1:$A$248)),0)+IF(AND($J33&lt;=AY$4,$K33&gt;=AZ$4,$K33&gt;AY$4),NETWORKDAYS.INTL(AY$4+1,(AZ$4),1,(Holidays!$A$1:$A$248)),0))*$M33,"")</f>
        <v>0</v>
      </c>
      <c r="BA33" s="321">
        <f ca="1">IFERROR((IF(AND($J33&gt;AZ$4,$J33&lt;=BA$4,$K33&lt;=BA$4),NETWORKDAYS.INTL($J33,$K33,1,(Holidays!$A$1:$A$248)),0)+IF(AND($J33&gt;AZ$4,$J33&lt;=BA$4,$K33&gt;BA$4),NETWORKDAYS.INTL($J33,(BA$4),1,(Holidays!$A$1:$A$248)),0)+IF(AND($J33&lt;AZ$4,$K33&lt;BA$4,$K33&gt;AZ$4),NETWORKDAYS.INTL(AZ$4+1,$K33,1,(Holidays!$A$1:$A$248)),0)+IF(AND($J33&lt;=AZ$4,$K33&gt;=BA$4,$K33&gt;AZ$4),NETWORKDAYS.INTL(AZ$4+1,(BA$4),1,(Holidays!$A$1:$A$248)),0))*$M33,"")</f>
        <v>0</v>
      </c>
      <c r="BB33" s="190">
        <f ca="1">IFERROR((IF(AND($J33&gt;BA$4,$J33&lt;=BB$4,$K33&lt;=BB$4),NETWORKDAYS.INTL($J33,$K33,1,(Holidays!$A$1:$A$248)),0)+IF(AND($J33&gt;BA$4,$J33&lt;=BB$4,$K33&gt;BB$4),NETWORKDAYS.INTL($J33,(BB$4),1,(Holidays!$A$1:$A$248)),0)+IF(AND($J33&lt;BA$4,$K33&lt;BB$4,$K33&gt;BA$4),NETWORKDAYS.INTL(BA$4+1,$K33,1,(Holidays!$A$1:$A$248)),0)+IF(AND($J33&lt;=BA$4,$K33&gt;=BB$4,$K33&gt;BA$4),NETWORKDAYS.INTL(BA$4+1,(BB$4),1,(Holidays!$A$1:$A$248)),0))*$M33,"")</f>
        <v>0</v>
      </c>
      <c r="BC33" s="192">
        <f ca="1">IFERROR((IF(AND($J33&gt;BB$4,$J33&lt;=BC$4,$K33&lt;=BC$4),NETWORKDAYS.INTL($J33,$K33,1,(Holidays!$A$1:$A$248)),0)+IF(AND($J33&gt;BB$4,$J33&lt;=BC$4,$K33&gt;BC$4),NETWORKDAYS.INTL($J33,(BC$4),1,(Holidays!$A$1:$A$248)),0)+IF(AND($J33&lt;BB$4,$K33&lt;BC$4,$K33&gt;BB$4),NETWORKDAYS.INTL(BB$4+1,$K33,1,(Holidays!$A$1:$A$248)),0)+IF(AND($J33&lt;=BB$4,$K33&gt;=BC$4,$K33&gt;BB$4),NETWORKDAYS.INTL(BB$4+1,(BC$4),1,(Holidays!$A$1:$A$248)),0))*$M33,"")</f>
        <v>0</v>
      </c>
      <c r="BD33" s="321">
        <f ca="1">IFERROR((IF(AND($J33&gt;BC$4,$J33&lt;=BD$4,$K33&lt;=BD$4),NETWORKDAYS.INTL($J33,$K33,1,(Holidays!$A$1:$A$248)),0)+IF(AND($J33&gt;BC$4,$J33&lt;=BD$4,$K33&gt;BD$4),NETWORKDAYS.INTL($J33,(BD$4),1,(Holidays!$A$1:$A$248)),0)+IF(AND($J33&lt;BC$4,$K33&lt;BD$4,$K33&gt;BC$4),NETWORKDAYS.INTL(BC$4+1,$K33,1,(Holidays!$A$1:$A$248)),0)+IF(AND($J33&lt;=BC$4,$K33&gt;=BD$4,$K33&gt;BC$4),NETWORKDAYS.INTL(BC$4+1,(BD$4),1,(Holidays!$A$1:$A$248)),0))*$M33,"")</f>
        <v>0</v>
      </c>
      <c r="BE33" s="190">
        <f ca="1">IFERROR((IF(AND($J33&gt;BD$4,$J33&lt;=BE$4,$K33&lt;=BE$4),NETWORKDAYS.INTL($J33,$K33,1,(Holidays!$A$1:$A$248)),0)+IF(AND($J33&gt;BD$4,$J33&lt;=BE$4,$K33&gt;BE$4),NETWORKDAYS.INTL($J33,(BE$4),1,(Holidays!$A$1:$A$248)),0)+IF(AND($J33&lt;BD$4,$K33&lt;BE$4,$K33&gt;BD$4),NETWORKDAYS.INTL(BD$4+1,$K33,1,(Holidays!$A$1:$A$248)),0)+IF(AND($J33&lt;=BD$4,$K33&gt;=BE$4,$K33&gt;BD$4),NETWORKDAYS.INTL(BD$4+1,(BE$4),1,(Holidays!$A$1:$A$248)),0))*$M33,"")</f>
        <v>0</v>
      </c>
      <c r="BF33" s="192">
        <f ca="1">IFERROR((IF(AND($J33&gt;BE$4,$J33&lt;=BF$4,$K33&lt;=BF$4),NETWORKDAYS.INTL($J33,$K33,1,(Holidays!$A$1:$A$248)),0)+IF(AND($J33&gt;BE$4,$J33&lt;=BF$4,$K33&gt;BF$4),NETWORKDAYS.INTL($J33,(BF$4),1,(Holidays!$A$1:$A$248)),0)+IF(AND($J33&lt;BE$4,$K33&lt;BF$4,$K33&gt;BE$4),NETWORKDAYS.INTL(BE$4+1,$K33,1,(Holidays!$A$1:$A$248)),0)+IF(AND($J33&lt;=BE$4,$K33&gt;=BF$4,$K33&gt;BE$4),NETWORKDAYS.INTL(BE$4+1,(BF$4),1,(Holidays!$A$1:$A$248)),0))*$M33,"")</f>
        <v>0</v>
      </c>
      <c r="BG33" s="321">
        <f ca="1">IFERROR((IF(AND($J33&gt;BF$4,$J33&lt;=BG$4,$K33&lt;=BG$4),NETWORKDAYS.INTL($J33,$K33,1,(Holidays!$A$1:$A$248)),0)+IF(AND($J33&gt;BF$4,$J33&lt;=BG$4,$K33&gt;BG$4),NETWORKDAYS.INTL($J33,(BG$4),1,(Holidays!$A$1:$A$248)),0)+IF(AND($J33&lt;BF$4,$K33&lt;BG$4,$K33&gt;BF$4),NETWORKDAYS.INTL(BF$4+1,$K33,1,(Holidays!$A$1:$A$248)),0)+IF(AND($J33&lt;=BF$4,$K33&gt;=BG$4,$K33&gt;BF$4),NETWORKDAYS.INTL(BF$4+1,(BG$4),1,(Holidays!$A$1:$A$248)),0))*$M33,"")</f>
        <v>0</v>
      </c>
      <c r="BH33" s="190">
        <f ca="1">IFERROR((IF(AND($J33&gt;BG$4,$J33&lt;=BH$4,$K33&lt;=BH$4),NETWORKDAYS.INTL($J33,$K33,1,(Holidays!$A$1:$A$248)),0)+IF(AND($J33&gt;BG$4,$J33&lt;=BH$4,$K33&gt;BH$4),NETWORKDAYS.INTL($J33,(BH$4),1,(Holidays!$A$1:$A$248)),0)+IF(AND($J33&lt;BG$4,$K33&lt;BH$4,$K33&gt;BG$4),NETWORKDAYS.INTL(BG$4+1,$K33,1,(Holidays!$A$1:$A$248)),0)+IF(AND($J33&lt;=BG$4,$K33&gt;=BH$4,$K33&gt;BG$4),NETWORKDAYS.INTL(BG$4+1,(BH$4),1,(Holidays!$A$1:$A$248)),0))*$M33,"")</f>
        <v>0</v>
      </c>
      <c r="BI33" s="192">
        <f ca="1">IFERROR((IF(AND($J33&gt;BH$4,$J33&lt;=BI$4,$K33&lt;=BI$4),NETWORKDAYS.INTL($J33,$K33,1,(Holidays!$A$1:$A$248)),0)+IF(AND($J33&gt;BH$4,$J33&lt;=BI$4,$K33&gt;BI$4),NETWORKDAYS.INTL($J33,(BI$4),1,(Holidays!$A$1:$A$248)),0)+IF(AND($J33&lt;BH$4,$K33&lt;BI$4,$K33&gt;BH$4),NETWORKDAYS.INTL(BH$4+1,$K33,1,(Holidays!$A$1:$A$248)),0)+IF(AND($J33&lt;=BH$4,$K33&gt;=BI$4,$K33&gt;BH$4),NETWORKDAYS.INTL(BH$4+1,(BI$4),1,(Holidays!$A$1:$A$248)),0))*$M33,"")</f>
        <v>0</v>
      </c>
      <c r="BJ33" s="321">
        <f ca="1">IFERROR((IF(AND($J33&gt;BI$4,$J33&lt;=BJ$4,$K33&lt;=BJ$4),NETWORKDAYS.INTL($J33,$K33,1,(Holidays!$A$1:$A$248)),0)+IF(AND($J33&gt;BI$4,$J33&lt;=BJ$4,$K33&gt;BJ$4),NETWORKDAYS.INTL($J33,(BJ$4),1,(Holidays!$A$1:$A$248)),0)+IF(AND($J33&lt;BI$4,$K33&lt;BJ$4,$K33&gt;BI$4),NETWORKDAYS.INTL(BI$4+1,$K33,1,(Holidays!$A$1:$A$248)),0)+IF(AND($J33&lt;=BI$4,$K33&gt;=BJ$4,$K33&gt;BI$4),NETWORKDAYS.INTL(BI$4+1,(BJ$4),1,(Holidays!$A$1:$A$248)),0))*$M33,"")</f>
        <v>0</v>
      </c>
      <c r="BK33" s="190">
        <f ca="1">IFERROR((IF(AND($J33&gt;BJ$4,$J33&lt;=BK$4,$K33&lt;=BK$4),NETWORKDAYS.INTL($J33,$K33,1,(Holidays!$A$1:$A$248)),0)+IF(AND($J33&gt;BJ$4,$J33&lt;=BK$4,$K33&gt;BK$4),NETWORKDAYS.INTL($J33,(BK$4),1,(Holidays!$A$1:$A$248)),0)+IF(AND($J33&lt;BJ$4,$K33&lt;BK$4,$K33&gt;BJ$4),NETWORKDAYS.INTL(BJ$4+1,$K33,1,(Holidays!$A$1:$A$248)),0)+IF(AND($J33&lt;=BJ$4,$K33&gt;=BK$4,$K33&gt;BJ$4),NETWORKDAYS.INTL(BJ$4+1,(BK$4),1,(Holidays!$A$1:$A$248)),0))*$M33,"")</f>
        <v>0</v>
      </c>
      <c r="BL33" s="192">
        <f ca="1">IFERROR((IF(AND($J33&gt;BK$4,$J33&lt;=BL$4,$K33&lt;=BL$4),NETWORKDAYS.INTL($J33,$K33,1,(Holidays!$A$1:$A$248)),0)+IF(AND($J33&gt;BK$4,$J33&lt;=BL$4,$K33&gt;BL$4),NETWORKDAYS.INTL($J33,(BL$4),1,(Holidays!$A$1:$A$248)),0)+IF(AND($J33&lt;BK$4,$K33&lt;BL$4,$K33&gt;BK$4),NETWORKDAYS.INTL(BK$4+1,$K33,1,(Holidays!$A$1:$A$248)),0)+IF(AND($J33&lt;=BK$4,$K33&gt;=BL$4,$K33&gt;BK$4),NETWORKDAYS.INTL(BK$4+1,(BL$4),1,(Holidays!$A$1:$A$248)),0))*$M33,"")</f>
        <v>0</v>
      </c>
      <c r="BM33" s="321">
        <f ca="1">IFERROR((IF(AND($J33&gt;BL$4,$J33&lt;=BM$4,$K33&lt;=BM$4),NETWORKDAYS.INTL($J33,$K33,1,(Holidays!$A$1:$A$248)),0)+IF(AND($J33&gt;BL$4,$J33&lt;=BM$4,$K33&gt;BM$4),NETWORKDAYS.INTL($J33,(BM$4),1,(Holidays!$A$1:$A$248)),0)+IF(AND($J33&lt;BL$4,$K33&lt;BM$4,$K33&gt;BL$4),NETWORKDAYS.INTL(BL$4+1,$K33,1,(Holidays!$A$1:$A$248)),0)+IF(AND($J33&lt;=BL$4,$K33&gt;=BM$4,$K33&gt;BL$4),NETWORKDAYS.INTL(BL$4+1,(BM$4),1,(Holidays!$A$1:$A$248)),0))*$M33,"")</f>
        <v>0</v>
      </c>
      <c r="BN33" s="190">
        <f ca="1">IFERROR((IF(AND($J33&gt;BM$4,$J33&lt;=BN$4,$K33&lt;=BN$4),NETWORKDAYS.INTL($J33,$K33,1,(Holidays!$A$1:$A$248)),0)+IF(AND($J33&gt;BM$4,$J33&lt;=BN$4,$K33&gt;BN$4),NETWORKDAYS.INTL($J33,(BN$4),1,(Holidays!$A$1:$A$248)),0)+IF(AND($J33&lt;BM$4,$K33&lt;BN$4,$K33&gt;BM$4),NETWORKDAYS.INTL(BM$4+1,$K33,1,(Holidays!$A$1:$A$248)),0)+IF(AND($J33&lt;=BM$4,$K33&gt;=BN$4,$K33&gt;BM$4),NETWORKDAYS.INTL(BM$4+1,(BN$4),1,(Holidays!$A$1:$A$248)),0))*$M33,"")</f>
        <v>0</v>
      </c>
      <c r="BO33" s="192">
        <f ca="1">IFERROR((IF(AND($J33&gt;BN$4,$J33&lt;=BO$4,$K33&lt;=BO$4),NETWORKDAYS.INTL($J33,$K33,1,(Holidays!$A$1:$A$248)),0)+IF(AND($J33&gt;BN$4,$J33&lt;=BO$4,$K33&gt;BO$4),NETWORKDAYS.INTL($J33,(BO$4),1,(Holidays!$A$1:$A$248)),0)+IF(AND($J33&lt;BN$4,$K33&lt;BO$4,$K33&gt;BN$4),NETWORKDAYS.INTL(BN$4+1,$K33,1,(Holidays!$A$1:$A$248)),0)+IF(AND($J33&lt;=BN$4,$K33&gt;=BO$4,$K33&gt;BN$4),NETWORKDAYS.INTL(BN$4+1,(BO$4),1,(Holidays!$A$1:$A$248)),0))*$M33,"")</f>
        <v>0</v>
      </c>
      <c r="BP33" s="321">
        <f ca="1">IFERROR((IF(AND($J33&gt;BO$4,$J33&lt;=BP$4,$K33&lt;=BP$4),NETWORKDAYS.INTL($J33,$K33,1,(Holidays!$A$1:$A$248)),0)+IF(AND($J33&gt;BO$4,$J33&lt;=BP$4,$K33&gt;BP$4),NETWORKDAYS.INTL($J33,(BP$4),1,(Holidays!$A$1:$A$248)),0)+IF(AND($J33&lt;BO$4,$K33&lt;BP$4,$K33&gt;BO$4),NETWORKDAYS.INTL(BO$4+1,$K33,1,(Holidays!$A$1:$A$248)),0)+IF(AND($J33&lt;=BO$4,$K33&gt;=BP$4,$K33&gt;BO$4),NETWORKDAYS.INTL(BO$4+1,(BP$4),1,(Holidays!$A$1:$A$248)),0))*$M33,"")</f>
        <v>0</v>
      </c>
      <c r="BQ33" s="190">
        <f ca="1">IFERROR((IF(AND($J33&gt;BP$4,$J33&lt;=BQ$4,$K33&lt;=BQ$4),NETWORKDAYS.INTL($J33,$K33,1,(Holidays!$A$1:$A$248)),0)+IF(AND($J33&gt;BP$4,$J33&lt;=BQ$4,$K33&gt;BQ$4),NETWORKDAYS.INTL($J33,(BQ$4),1,(Holidays!$A$1:$A$248)),0)+IF(AND($J33&lt;BP$4,$K33&lt;BQ$4,$K33&gt;BP$4),NETWORKDAYS.INTL(BP$4+1,$K33,1,(Holidays!$A$1:$A$248)),0)+IF(AND($J33&lt;=BP$4,$K33&gt;=BQ$4,$K33&gt;BP$4),NETWORKDAYS.INTL(BP$4+1,(BQ$4),1,(Holidays!$A$1:$A$248)),0))*$M33,"")</f>
        <v>0</v>
      </c>
      <c r="BR33" s="192">
        <f ca="1">IFERROR((IF(AND($J33&gt;BQ$4,$J33&lt;=BR$4,$K33&lt;=BR$4),NETWORKDAYS.INTL($J33,$K33,1,(Holidays!$A$1:$A$248)),0)+IF(AND($J33&gt;BQ$4,$J33&lt;=BR$4,$K33&gt;BR$4),NETWORKDAYS.INTL($J33,(BR$4),1,(Holidays!$A$1:$A$248)),0)+IF(AND($J33&lt;BQ$4,$K33&lt;BR$4,$K33&gt;BQ$4),NETWORKDAYS.INTL(BQ$4+1,$K33,1,(Holidays!$A$1:$A$248)),0)+IF(AND($J33&lt;=BQ$4,$K33&gt;=BR$4,$K33&gt;BQ$4),NETWORKDAYS.INTL(BQ$4+1,(BR$4),1,(Holidays!$A$1:$A$248)),0))*$M33,"")</f>
        <v>0</v>
      </c>
      <c r="BS33" s="321">
        <f ca="1">IFERROR((IF(AND($J33&gt;BR$4,$J33&lt;=BS$4,$K33&lt;=BS$4),NETWORKDAYS.INTL($J33,$K33,1,(Holidays!$A$1:$A$248)),0)+IF(AND($J33&gt;BR$4,$J33&lt;=BS$4,$K33&gt;BS$4),NETWORKDAYS.INTL($J33,(BS$4),1,(Holidays!$A$1:$A$248)),0)+IF(AND($J33&lt;BR$4,$K33&lt;BS$4,$K33&gt;BR$4),NETWORKDAYS.INTL(BR$4+1,$K33,1,(Holidays!$A$1:$A$248)),0)+IF(AND($J33&lt;=BR$4,$K33&gt;=BS$4,$K33&gt;BR$4),NETWORKDAYS.INTL(BR$4+1,(BS$4),1,(Holidays!$A$1:$A$248)),0))*$M33,"")</f>
        <v>0</v>
      </c>
      <c r="BT33" s="190">
        <f ca="1">IFERROR((IF(AND($J33&gt;BS$4,$J33&lt;=BT$4,$K33&lt;=BT$4),NETWORKDAYS.INTL($J33,$K33,1,(Holidays!$A$1:$A$248)),0)+IF(AND($J33&gt;BS$4,$J33&lt;=BT$4,$K33&gt;BT$4),NETWORKDAYS.INTL($J33,(BT$4),1,(Holidays!$A$1:$A$248)),0)+IF(AND($J33&lt;BS$4,$K33&lt;BT$4,$K33&gt;BS$4),NETWORKDAYS.INTL(BS$4+1,$K33,1,(Holidays!$A$1:$A$248)),0)+IF(AND($J33&lt;=BS$4,$K33&gt;=BT$4,$K33&gt;BS$4),NETWORKDAYS.INTL(BS$4+1,(BT$4),1,(Holidays!$A$1:$A$248)),0))*$M33,"")</f>
        <v>0</v>
      </c>
      <c r="BU33" s="192">
        <f ca="1">IFERROR((IF(AND($J33&gt;BT$4,$J33&lt;=BU$4,$K33&lt;=BU$4),NETWORKDAYS.INTL($J33,$K33,1,(Holidays!$A$1:$A$248)),0)+IF(AND($J33&gt;BT$4,$J33&lt;=BU$4,$K33&gt;BU$4),NETWORKDAYS.INTL($J33,(BU$4),1,(Holidays!$A$1:$A$248)),0)+IF(AND($J33&lt;BT$4,$K33&lt;BU$4,$K33&gt;BT$4),NETWORKDAYS.INTL(BT$4+1,$K33,1,(Holidays!$A$1:$A$248)),0)+IF(AND($J33&lt;=BT$4,$K33&gt;=BU$4,$K33&gt;BT$4),NETWORKDAYS.INTL(BT$4+1,(BU$4),1,(Holidays!$A$1:$A$248)),0))*$M33,"")</f>
        <v>0</v>
      </c>
      <c r="BV33" s="321">
        <f ca="1">IFERROR((IF(AND($J33&gt;BU$4,$J33&lt;=BV$4,$K33&lt;=BV$4),NETWORKDAYS.INTL($J33,$K33,1,(Holidays!$A$1:$A$248)),0)+IF(AND($J33&gt;BU$4,$J33&lt;=BV$4,$K33&gt;BV$4),NETWORKDAYS.INTL($J33,(BV$4),1,(Holidays!$A$1:$A$248)),0)+IF(AND($J33&lt;BU$4,$K33&lt;BV$4,$K33&gt;BU$4),NETWORKDAYS.INTL(BU$4+1,$K33,1,(Holidays!$A$1:$A$248)),0)+IF(AND($J33&lt;=BU$4,$K33&gt;=BV$4,$K33&gt;BU$4),NETWORKDAYS.INTL(BU$4+1,(BV$4),1,(Holidays!$A$1:$A$248)),0))*$M33,"")</f>
        <v>0</v>
      </c>
      <c r="BW33" s="190">
        <f ca="1">IFERROR((IF(AND($J33&gt;BV$4,$J33&lt;=BW$4,$K33&lt;=BW$4),NETWORKDAYS.INTL($J33,$K33,1,(Holidays!$A$1:$A$248)),0)+IF(AND($J33&gt;BV$4,$J33&lt;=BW$4,$K33&gt;BW$4),NETWORKDAYS.INTL($J33,(BW$4),1,(Holidays!$A$1:$A$248)),0)+IF(AND($J33&lt;BV$4,$K33&lt;BW$4,$K33&gt;BV$4),NETWORKDAYS.INTL(BV$4+1,$K33,1,(Holidays!$A$1:$A$248)),0)+IF(AND($J33&lt;=BV$4,$K33&gt;=BW$4,$K33&gt;BV$4),NETWORKDAYS.INTL(BV$4+1,(BW$4),1,(Holidays!$A$1:$A$248)),0))*$M33,"")</f>
        <v>0</v>
      </c>
      <c r="BX33" s="192">
        <f ca="1">IFERROR((IF(AND($J33&gt;BW$4,$J33&lt;=BX$4,$K33&lt;=BX$4),NETWORKDAYS.INTL($J33,$K33,1,(Holidays!$A$1:$A$248)),0)+IF(AND($J33&gt;BW$4,$J33&lt;=BX$4,$K33&gt;BX$4),NETWORKDAYS.INTL($J33,(BX$4),1,(Holidays!$A$1:$A$248)),0)+IF(AND($J33&lt;BW$4,$K33&lt;BX$4,$K33&gt;BW$4),NETWORKDAYS.INTL(BW$4+1,$K33,1,(Holidays!$A$1:$A$248)),0)+IF(AND($J33&lt;=BW$4,$K33&gt;=BX$4,$K33&gt;BW$4),NETWORKDAYS.INTL(BW$4+1,(BX$4),1,(Holidays!$A$1:$A$248)),0))*$M33,"")</f>
        <v>0</v>
      </c>
      <c r="BY33" s="321">
        <f ca="1">IFERROR((IF(AND($J33&gt;BX$4,$J33&lt;=BY$4,$K33&lt;=BY$4),NETWORKDAYS.INTL($J33,$K33,1,(Holidays!$A$1:$A$248)),0)+IF(AND($J33&gt;BX$4,$J33&lt;=BY$4,$K33&gt;BY$4),NETWORKDAYS.INTL($J33,(BY$4),1,(Holidays!$A$1:$A$248)),0)+IF(AND($J33&lt;BX$4,$K33&lt;BY$4,$K33&gt;BX$4),NETWORKDAYS.INTL(BX$4+1,$K33,1,(Holidays!$A$1:$A$248)),0)+IF(AND($J33&lt;=BX$4,$K33&gt;=BY$4,$K33&gt;BX$4),NETWORKDAYS.INTL(BX$4+1,(BY$4),1,(Holidays!$A$1:$A$248)),0))*$M33,"")</f>
        <v>0</v>
      </c>
      <c r="BZ33" s="190">
        <f ca="1">IFERROR((IF(AND($J33&gt;BY$4,$J33&lt;=BZ$4,$K33&lt;=BZ$4),NETWORKDAYS.INTL($J33,$K33,1,(Holidays!$A$1:$A$248)),0)+IF(AND($J33&gt;BY$4,$J33&lt;=BZ$4,$K33&gt;BZ$4),NETWORKDAYS.INTL($J33,(BZ$4),1,(Holidays!$A$1:$A$248)),0)+IF(AND($J33&lt;BY$4,$K33&lt;BZ$4,$K33&gt;BY$4),NETWORKDAYS.INTL(BY$4+1,$K33,1,(Holidays!$A$1:$A$248)),0)+IF(AND($J33&lt;=BY$4,$K33&gt;=BZ$4,$K33&gt;BY$4),NETWORKDAYS.INTL(BY$4+1,(BZ$4),1,(Holidays!$A$1:$A$248)),0))*$M33,"")</f>
        <v>0</v>
      </c>
      <c r="CA33" s="192">
        <f ca="1">IFERROR((IF(AND($J33&gt;BZ$4,$J33&lt;=CA$4,$K33&lt;=CA$4),NETWORKDAYS.INTL($J33,$K33,1,(Holidays!$A$1:$A$248)),0)+IF(AND($J33&gt;BZ$4,$J33&lt;=CA$4,$K33&gt;CA$4),NETWORKDAYS.INTL($J33,(CA$4),1,(Holidays!$A$1:$A$248)),0)+IF(AND($J33&lt;BZ$4,$K33&lt;CA$4,$K33&gt;BZ$4),NETWORKDAYS.INTL(BZ$4+1,$K33,1,(Holidays!$A$1:$A$248)),0)+IF(AND($J33&lt;=BZ$4,$K33&gt;=CA$4,$K33&gt;BZ$4),NETWORKDAYS.INTL(BZ$4+1,(CA$4),1,(Holidays!$A$1:$A$248)),0))*$M33,"")</f>
        <v>0</v>
      </c>
      <c r="CB33" s="321">
        <f ca="1">IFERROR((IF(AND($J33&gt;CA$4,$J33&lt;=CB$4,$K33&lt;=CB$4),NETWORKDAYS.INTL($J33,$K33,1,(Holidays!$A$1:$A$248)),0)+IF(AND($J33&gt;CA$4,$J33&lt;=CB$4,$K33&gt;CB$4),NETWORKDAYS.INTL($J33,(CB$4),1,(Holidays!$A$1:$A$248)),0)+IF(AND($J33&lt;CA$4,$K33&lt;CB$4,$K33&gt;CA$4),NETWORKDAYS.INTL(CA$4+1,$K33,1,(Holidays!$A$1:$A$248)),0)+IF(AND($J33&lt;=CA$4,$K33&gt;=CB$4,$K33&gt;CA$4),NETWORKDAYS.INTL(CA$4+1,(CB$4),1,(Holidays!$A$1:$A$248)),0))*$M33,"")</f>
        <v>0</v>
      </c>
      <c r="CC33" s="190">
        <f ca="1">IFERROR((IF(AND($J33&gt;CB$4,$J33&lt;=CC$4,$K33&lt;=CC$4),NETWORKDAYS.INTL($J33,$K33,1,(Holidays!$A$1:$A$248)),0)+IF(AND($J33&gt;CB$4,$J33&lt;=CC$4,$K33&gt;CC$4),NETWORKDAYS.INTL($J33,(CC$4),1,(Holidays!$A$1:$A$248)),0)+IF(AND($J33&lt;CB$4,$K33&lt;CC$4,$K33&gt;CB$4),NETWORKDAYS.INTL(CB$4+1,$K33,1,(Holidays!$A$1:$A$248)),0)+IF(AND($J33&lt;=CB$4,$K33&gt;=CC$4,$K33&gt;CB$4),NETWORKDAYS.INTL(CB$4+1,(CC$4),1,(Holidays!$A$1:$A$248)),0))*$M33,"")</f>
        <v>0</v>
      </c>
      <c r="CD33" s="192">
        <f ca="1">IFERROR((IF(AND($J33&gt;CC$4,$J33&lt;=CD$4,$K33&lt;=CD$4),NETWORKDAYS.INTL($J33,$K33,1,(Holidays!$A$1:$A$248)),0)+IF(AND($J33&gt;CC$4,$J33&lt;=CD$4,$K33&gt;CD$4),NETWORKDAYS.INTL($J33,(CD$4),1,(Holidays!$A$1:$A$248)),0)+IF(AND($J33&lt;CC$4,$K33&lt;CD$4,$K33&gt;CC$4),NETWORKDAYS.INTL(CC$4+1,$K33,1,(Holidays!$A$1:$A$248)),0)+IF(AND($J33&lt;=CC$4,$K33&gt;=CD$4,$K33&gt;CC$4),NETWORKDAYS.INTL(CC$4+1,(CD$4),1,(Holidays!$A$1:$A$248)),0))*$M33,"")</f>
        <v>0</v>
      </c>
      <c r="CE33" s="321">
        <f ca="1">IFERROR((IF(AND($J33&gt;CD$4,$J33&lt;=CE$4,$K33&lt;=CE$4),NETWORKDAYS.INTL($J33,$K33,1,(Holidays!$A$1:$A$248)),0)+IF(AND($J33&gt;CD$4,$J33&lt;=CE$4,$K33&gt;CE$4),NETWORKDAYS.INTL($J33,(CE$4),1,(Holidays!$A$1:$A$248)),0)+IF(AND($J33&lt;CD$4,$K33&lt;CE$4,$K33&gt;CD$4),NETWORKDAYS.INTL(CD$4+1,$K33,1,(Holidays!$A$1:$A$248)),0)+IF(AND($J33&lt;=CD$4,$K33&gt;=CE$4,$K33&gt;CD$4),NETWORKDAYS.INTL(CD$4+1,(CE$4),1,(Holidays!$A$1:$A$248)),0))*$M33,"")</f>
        <v>0</v>
      </c>
      <c r="CF33" s="190">
        <f ca="1">IFERROR((IF(AND($J33&gt;CE$4,$J33&lt;=CF$4,$K33&lt;=CF$4),NETWORKDAYS.INTL($J33,$K33,1,(Holidays!$A$1:$A$248)),0)+IF(AND($J33&gt;CE$4,$J33&lt;=CF$4,$K33&gt;CF$4),NETWORKDAYS.INTL($J33,(CF$4),1,(Holidays!$A$1:$A$248)),0)+IF(AND($J33&lt;CE$4,$K33&lt;CF$4,$K33&gt;CE$4),NETWORKDAYS.INTL(CE$4+1,$K33,1,(Holidays!$A$1:$A$248)),0)+IF(AND($J33&lt;=CE$4,$K33&gt;=CF$4,$K33&gt;CE$4),NETWORKDAYS.INTL(CE$4+1,(CF$4),1,(Holidays!$A$1:$A$248)),0))*$M33,"")</f>
        <v>0</v>
      </c>
      <c r="CG33" s="192">
        <f ca="1">IFERROR((IF(AND($J33&gt;CF$4,$J33&lt;=CG$4,$K33&lt;=CG$4),NETWORKDAYS.INTL($J33,$K33,1,(Holidays!$A$1:$A$248)),0)+IF(AND($J33&gt;CF$4,$J33&lt;=CG$4,$K33&gt;CG$4),NETWORKDAYS.INTL($J33,(CG$4),1,(Holidays!$A$1:$A$248)),0)+IF(AND($J33&lt;CF$4,$K33&lt;CG$4,$K33&gt;CF$4),NETWORKDAYS.INTL(CF$4+1,$K33,1,(Holidays!$A$1:$A$248)),0)+IF(AND($J33&lt;=CF$4,$K33&gt;=CG$4,$K33&gt;CF$4),NETWORKDAYS.INTL(CF$4+1,(CG$4),1,(Holidays!$A$1:$A$248)),0))*$M33,"")</f>
        <v>0</v>
      </c>
      <c r="CH33" s="321">
        <f ca="1">IFERROR((IF(AND($J33&gt;CG$4,$J33&lt;=CH$4,$K33&lt;=CH$4),NETWORKDAYS.INTL($J33,$K33,1,(Holidays!$A$1:$A$248)),0)+IF(AND($J33&gt;CG$4,$J33&lt;=CH$4,$K33&gt;CH$4),NETWORKDAYS.INTL($J33,(CH$4),1,(Holidays!$A$1:$A$248)),0)+IF(AND($J33&lt;CG$4,$K33&lt;CH$4,$K33&gt;CG$4),NETWORKDAYS.INTL(CG$4+1,$K33,1,(Holidays!$A$1:$A$248)),0)+IF(AND($J33&lt;=CG$4,$K33&gt;=CH$4,$K33&gt;CG$4),NETWORKDAYS.INTL(CG$4+1,(CH$4),1,(Holidays!$A$1:$A$248)),0))*$M33,"")</f>
        <v>0</v>
      </c>
      <c r="CI33" s="190">
        <f ca="1">IFERROR((IF(AND($J33&gt;CH$4,$J33&lt;=CI$4,$K33&lt;=CI$4),NETWORKDAYS.INTL($J33,$K33,1,(Holidays!$A$1:$A$248)),0)+IF(AND($J33&gt;CH$4,$J33&lt;=CI$4,$K33&gt;CI$4),NETWORKDAYS.INTL($J33,(CI$4),1,(Holidays!$A$1:$A$248)),0)+IF(AND($J33&lt;CH$4,$K33&lt;CI$4,$K33&gt;CH$4),NETWORKDAYS.INTL(CH$4+1,$K33,1,(Holidays!$A$1:$A$248)),0)+IF(AND($J33&lt;=CH$4,$K33&gt;=CI$4,$K33&gt;CH$4),NETWORKDAYS.INTL(CH$4+1,(CI$4),1,(Holidays!$A$1:$A$248)),0))*$M33,"")</f>
        <v>0</v>
      </c>
      <c r="CJ33" s="192">
        <f ca="1">IFERROR((IF(AND($J33&gt;CI$4,$J33&lt;=CJ$4,$K33&lt;=CJ$4),NETWORKDAYS.INTL($J33,$K33,1,(Holidays!$A$1:$A$248)),0)+IF(AND($J33&gt;CI$4,$J33&lt;=CJ$4,$K33&gt;CJ$4),NETWORKDAYS.INTL($J33,(CJ$4),1,(Holidays!$A$1:$A$248)),0)+IF(AND($J33&lt;CI$4,$K33&lt;CJ$4,$K33&gt;CI$4),NETWORKDAYS.INTL(CI$4+1,$K33,1,(Holidays!$A$1:$A$248)),0)+IF(AND($J33&lt;=CI$4,$K33&gt;=CJ$4,$K33&gt;CI$4),NETWORKDAYS.INTL(CI$4+1,(CJ$4),1,(Holidays!$A$1:$A$248)),0))*$M33,"")</f>
        <v>0</v>
      </c>
      <c r="CK33" s="321">
        <f ca="1">IFERROR((IF(AND($J33&gt;CJ$4,$J33&lt;=CK$4,$K33&lt;=CK$4),NETWORKDAYS.INTL($J33,$K33,1,(Holidays!$A$1:$A$248)),0)+IF(AND($J33&gt;CJ$4,$J33&lt;=CK$4,$K33&gt;CK$4),NETWORKDAYS.INTL($J33,(CK$4),1,(Holidays!$A$1:$A$248)),0)+IF(AND($J33&lt;CJ$4,$K33&lt;CK$4,$K33&gt;CJ$4),NETWORKDAYS.INTL(CJ$4+1,$K33,1,(Holidays!$A$1:$A$248)),0)+IF(AND($J33&lt;=CJ$4,$K33&gt;=CK$4,$K33&gt;CJ$4),NETWORKDAYS.INTL(CJ$4+1,(CK$4),1,(Holidays!$A$1:$A$248)),0))*$M33,"")</f>
        <v>0</v>
      </c>
      <c r="CL33" s="190">
        <f ca="1">IFERROR((IF(AND($J33&gt;CK$4,$J33&lt;=CL$4,$K33&lt;=CL$4),NETWORKDAYS.INTL($J33,$K33,1,(Holidays!$A$1:$A$248)),0)+IF(AND($J33&gt;CK$4,$J33&lt;=CL$4,$K33&gt;CL$4),NETWORKDAYS.INTL($J33,(CL$4),1,(Holidays!$A$1:$A$248)),0)+IF(AND($J33&lt;CK$4,$K33&lt;CL$4,$K33&gt;CK$4),NETWORKDAYS.INTL(CK$4+1,$K33,1,(Holidays!$A$1:$A$248)),0)+IF(AND($J33&lt;=CK$4,$K33&gt;=CL$4,$K33&gt;CK$4),NETWORKDAYS.INTL(CK$4+1,(CL$4),1,(Holidays!$A$1:$A$248)),0))*$M33,"")</f>
        <v>0</v>
      </c>
      <c r="CM33" s="192">
        <f ca="1">IFERROR((IF(AND($J33&gt;CL$4,$J33&lt;=CM$4,$K33&lt;=CM$4),NETWORKDAYS.INTL($J33,$K33,1,(Holidays!$A$1:$A$248)),0)+IF(AND($J33&gt;CL$4,$J33&lt;=CM$4,$K33&gt;CM$4),NETWORKDAYS.INTL($J33,(CM$4),1,(Holidays!$A$1:$A$248)),0)+IF(AND($J33&lt;CL$4,$K33&lt;CM$4,$K33&gt;CL$4),NETWORKDAYS.INTL(CL$4+1,$K33,1,(Holidays!$A$1:$A$248)),0)+IF(AND($J33&lt;=CL$4,$K33&gt;=CM$4,$K33&gt;CL$4),NETWORKDAYS.INTL(CL$4+1,(CM$4),1,(Holidays!$A$1:$A$248)),0))*$M33,"")</f>
        <v>0</v>
      </c>
      <c r="CN33" s="321">
        <f ca="1">IFERROR((IF(AND($J33&gt;CM$4,$J33&lt;=CN$4,$K33&lt;=CN$4),NETWORKDAYS.INTL($J33,$K33,1,(Holidays!$A$1:$A$248)),0)+IF(AND($J33&gt;CM$4,$J33&lt;=CN$4,$K33&gt;CN$4),NETWORKDAYS.INTL($J33,(CN$4),1,(Holidays!$A$1:$A$248)),0)+IF(AND($J33&lt;CM$4,$K33&lt;CN$4,$K33&gt;CM$4),NETWORKDAYS.INTL(CM$4+1,$K33,1,(Holidays!$A$1:$A$248)),0)+IF(AND($J33&lt;=CM$4,$K33&gt;=CN$4,$K33&gt;CM$4),NETWORKDAYS.INTL(CM$4+1,(CN$4),1,(Holidays!$A$1:$A$248)),0))*$M33,"")</f>
        <v>0</v>
      </c>
      <c r="CO33" s="190">
        <f ca="1">IFERROR((IF(AND($J33&gt;CN$4,$J33&lt;=CO$4,$K33&lt;=CO$4),NETWORKDAYS.INTL($J33,$K33,1,(Holidays!$A$1:$A$248)),0)+IF(AND($J33&gt;CN$4,$J33&lt;=CO$4,$K33&gt;CO$4),NETWORKDAYS.INTL($J33,(CO$4),1,(Holidays!$A$1:$A$248)),0)+IF(AND($J33&lt;CN$4,$K33&lt;CO$4,$K33&gt;CN$4),NETWORKDAYS.INTL(CN$4+1,$K33,1,(Holidays!$A$1:$A$248)),0)+IF(AND($J33&lt;=CN$4,$K33&gt;=CO$4,$K33&gt;CN$4),NETWORKDAYS.INTL(CN$4+1,(CO$4),1,(Holidays!$A$1:$A$248)),0))*$M33,"")</f>
        <v>0</v>
      </c>
      <c r="CP33" s="192">
        <f ca="1">IFERROR((IF(AND($J33&gt;CO$4,$J33&lt;=CP$4,$K33&lt;=CP$4),NETWORKDAYS.INTL($J33,$K33,1,(Holidays!$A$1:$A$248)),0)+IF(AND($J33&gt;CO$4,$J33&lt;=CP$4,$K33&gt;CP$4),NETWORKDAYS.INTL($J33,(CP$4),1,(Holidays!$A$1:$A$248)),0)+IF(AND($J33&lt;CO$4,$K33&lt;CP$4,$K33&gt;CO$4),NETWORKDAYS.INTL(CO$4+1,$K33,1,(Holidays!$A$1:$A$248)),0)+IF(AND($J33&lt;=CO$4,$K33&gt;=CP$4,$K33&gt;CO$4),NETWORKDAYS.INTL(CO$4+1,(CP$4),1,(Holidays!$A$1:$A$248)),0))*$M33,"")</f>
        <v>0</v>
      </c>
      <c r="CQ33" s="321">
        <f ca="1">IFERROR((IF(AND($J33&gt;CP$4,$J33&lt;=CQ$4,$K33&lt;=CQ$4),NETWORKDAYS.INTL($J33,$K33,1,(Holidays!$A$1:$A$248)),0)+IF(AND($J33&gt;CP$4,$J33&lt;=CQ$4,$K33&gt;CQ$4),NETWORKDAYS.INTL($J33,(CQ$4),1,(Holidays!$A$1:$A$248)),0)+IF(AND($J33&lt;CP$4,$K33&lt;CQ$4,$K33&gt;CP$4),NETWORKDAYS.INTL(CP$4+1,$K33,1,(Holidays!$A$1:$A$248)),0)+IF(AND($J33&lt;=CP$4,$K33&gt;=CQ$4,$K33&gt;CP$4),NETWORKDAYS.INTL(CP$4+1,(CQ$4),1,(Holidays!$A$1:$A$248)),0))*$M33,"")</f>
        <v>0</v>
      </c>
      <c r="CR33" s="190">
        <f ca="1">IFERROR((IF(AND($J33&gt;CQ$4,$J33&lt;=CR$4,$K33&lt;=CR$4),NETWORKDAYS.INTL($J33,$K33,1,(Holidays!$A$1:$A$248)),0)+IF(AND($J33&gt;CQ$4,$J33&lt;=CR$4,$K33&gt;CR$4),NETWORKDAYS.INTL($J33,(CR$4),1,(Holidays!$A$1:$A$248)),0)+IF(AND($J33&lt;CQ$4,$K33&lt;CR$4,$K33&gt;CQ$4),NETWORKDAYS.INTL(CQ$4+1,$K33,1,(Holidays!$A$1:$A$248)),0)+IF(AND($J33&lt;=CQ$4,$K33&gt;=CR$4,$K33&gt;CQ$4),NETWORKDAYS.INTL(CQ$4+1,(CR$4),1,(Holidays!$A$1:$A$248)),0))*$M33,"")</f>
        <v>0</v>
      </c>
      <c r="CS33" s="192">
        <f ca="1">IFERROR((IF(AND($J33&gt;CR$4,$J33&lt;=CS$4,$K33&lt;=CS$4),NETWORKDAYS.INTL($J33,$K33,1,(Holidays!$A$1:$A$248)),0)+IF(AND($J33&gt;CR$4,$J33&lt;=CS$4,$K33&gt;CS$4),NETWORKDAYS.INTL($J33,(CS$4),1,(Holidays!$A$1:$A$248)),0)+IF(AND($J33&lt;CR$4,$K33&lt;CS$4,$K33&gt;CR$4),NETWORKDAYS.INTL(CR$4+1,$K33,1,(Holidays!$A$1:$A$248)),0)+IF(AND($J33&lt;=CR$4,$K33&gt;=CS$4,$K33&gt;CR$4),NETWORKDAYS.INTL(CR$4+1,(CS$4),1,(Holidays!$A$1:$A$248)),0))*$M33,"")</f>
        <v>0</v>
      </c>
      <c r="CT33" s="321">
        <f ca="1">IFERROR((IF(AND($J33&gt;CS$4,$J33&lt;=CT$4,$K33&lt;=CT$4),NETWORKDAYS.INTL($J33,$K33,1,(Holidays!$A$1:$A$248)),0)+IF(AND($J33&gt;CS$4,$J33&lt;=CT$4,$K33&gt;CT$4),NETWORKDAYS.INTL($J33,(CT$4),1,(Holidays!$A$1:$A$248)),0)+IF(AND($J33&lt;CS$4,$K33&lt;CT$4,$K33&gt;CS$4),NETWORKDAYS.INTL(CS$4+1,$K33,1,(Holidays!$A$1:$A$248)),0)+IF(AND($J33&lt;=CS$4,$K33&gt;=CT$4,$K33&gt;CS$4),NETWORKDAYS.INTL(CS$4+1,(CT$4),1,(Holidays!$A$1:$A$248)),0))*$M33,"")</f>
        <v>0</v>
      </c>
      <c r="CU33" s="190">
        <f ca="1">IFERROR((IF(AND($J33&gt;CT$4,$J33&lt;=CU$4,$K33&lt;=CU$4),NETWORKDAYS.INTL($J33,$K33,1,(Holidays!$A$1:$A$248)),0)+IF(AND($J33&gt;CT$4,$J33&lt;=CU$4,$K33&gt;CU$4),NETWORKDAYS.INTL($J33,(CU$4),1,(Holidays!$A$1:$A$248)),0)+IF(AND($J33&lt;CT$4,$K33&lt;CU$4,$K33&gt;CT$4),NETWORKDAYS.INTL(CT$4+1,$K33,1,(Holidays!$A$1:$A$248)),0)+IF(AND($J33&lt;=CT$4,$K33&gt;=CU$4,$K33&gt;CT$4),NETWORKDAYS.INTL(CT$4+1,(CU$4),1,(Holidays!$A$1:$A$248)),0))*$M33,"")</f>
        <v>0</v>
      </c>
      <c r="CV33" s="192">
        <f ca="1">IFERROR((IF(AND($J33&gt;CU$4,$J33&lt;=CV$4,$K33&lt;=CV$4),NETWORKDAYS.INTL($J33,$K33,1,(Holidays!$A$1:$A$248)),0)+IF(AND($J33&gt;CU$4,$J33&lt;=CV$4,$K33&gt;CV$4),NETWORKDAYS.INTL($J33,(CV$4),1,(Holidays!$A$1:$A$248)),0)+IF(AND($J33&lt;CU$4,$K33&lt;CV$4,$K33&gt;CU$4),NETWORKDAYS.INTL(CU$4+1,$K33,1,(Holidays!$A$1:$A$248)),0)+IF(AND($J33&lt;=CU$4,$K33&gt;=CV$4,$K33&gt;CU$4),NETWORKDAYS.INTL(CU$4+1,(CV$4),1,(Holidays!$A$1:$A$248)),0))*$M33,"")</f>
        <v>0</v>
      </c>
      <c r="CW33" s="321">
        <f ca="1">IFERROR((IF(AND($J33&gt;CV$4,$J33&lt;=CW$4,$K33&lt;=CW$4),NETWORKDAYS.INTL($J33,$K33,1,(Holidays!$A$1:$A$248)),0)+IF(AND($J33&gt;CV$4,$J33&lt;=CW$4,$K33&gt;CW$4),NETWORKDAYS.INTL($J33,(CW$4),1,(Holidays!$A$1:$A$248)),0)+IF(AND($J33&lt;CV$4,$K33&lt;CW$4,$K33&gt;CV$4),NETWORKDAYS.INTL(CV$4+1,$K33,1,(Holidays!$A$1:$A$248)),0)+IF(AND($J33&lt;=CV$4,$K33&gt;=CW$4,$K33&gt;CV$4),NETWORKDAYS.INTL(CV$4+1,(CW$4),1,(Holidays!$A$1:$A$248)),0))*$M33,"")</f>
        <v>0</v>
      </c>
      <c r="CX33" s="324">
        <f ca="1">IFERROR((IF(AND($J33&gt;CW$4,$J33&lt;=CX$4,$K33&lt;=CX$4),NETWORKDAYS.INTL($J33,$K33,1,(Holidays!$A$1:$A$248)),0)+IF(AND($J33&gt;CW$4,$J33&lt;=CX$4,$K33&gt;CX$4),NETWORKDAYS.INTL($J33,(CX$4),1,(Holidays!$A$1:$A$248)),0)+IF(AND($J33&lt;CW$4,$K33&lt;CX$4,$K33&gt;CW$4),NETWORKDAYS.INTL(CW$4+1,$K33,1,(Holidays!$A$1:$A$248)),0)+IF(AND($J33&lt;=CW$4,$K33&gt;=CX$4,$K33&gt;CW$4),NETWORKDAYS.INTL(CW$4+1,(CX$4),1,(Holidays!$A$1:$A$248)),0))*$M33,"")</f>
        <v>0</v>
      </c>
    </row>
    <row r="34" spans="2:102" ht="15" customHeight="1" outlineLevel="1">
      <c r="B34" s="59" t="str">
        <f t="array" ref="B34">IFERROR(INDEX('A-2_MH Distribution'!$B$1:$B$15014,SMALL(IF('A-2_MH Distribution'!$L$8:$L$63&lt;&gt;0,ROW('A-2_MH Distribution'!$B$8:$B$63)),ROW(A28)),1),"")</f>
        <v>B.5</v>
      </c>
      <c r="C34" s="458" t="str">
        <f ca="1">IFERROR(VLOOKUP(B34,OFFSET('A-1_MH Estimation'!$B$7,0,0,MATCH("Subtotal LOE",'A-1_MH Estimation'!B:B,0)-7,2),2,0),"")</f>
        <v>Pipe Nozzle Insulation  - Administrative Documentation &amp; Customer Comment Followed up</v>
      </c>
      <c r="D34" s="466">
        <f ca="1">IFERROR(VLOOKUP(B34,OFFSET('A-1_MH Estimation'!$B$7,0,0,MATCH("Subtotal LOE",'A-1_MH Estimation'!B:B,0)-7,4),4,0),"")</f>
        <v>1</v>
      </c>
      <c r="E34" s="466" t="str">
        <f ca="1">IFERROR(VLOOKUP(B34,OFFSET('A-1_MH Estimation'!$B$7,0,0,MATCH("Subtotal LOE",'A-1_MH Estimation'!B:B,0)-7,3),3,0),"")</f>
        <v>document</v>
      </c>
      <c r="F34" s="462">
        <f>IFERROR(VLOOKUP($B34,'A-2_MH Distribution'!$B$6:$O$16314,3,0)*VLOOKUP($B34,'A-2_MH Distribution'!$B$6:$O$16314,VLOOKUP(G34,SoftwareList,6,0),0)*IFERROR((--(VLOOKUP($B34,'A-2_MH Distribution'!$B$6:$O$16314,VLOOKUP(G34,SoftwareList,8,0),0)=0)+VLOOKUP($B34,'A-2_MH Distribution'!$B$6:$O$16314,VLOOKUP(G34,SoftwareList,8,0),0)),1),0)</f>
        <v>6.02</v>
      </c>
      <c r="G34" s="403" t="str">
        <f t="shared" si="57"/>
        <v>PDMS/E3D</v>
      </c>
      <c r="H34" s="454"/>
      <c r="I34" s="455"/>
      <c r="J34" s="351">
        <f ca="1">IFERROR(INDEX(Activities,MATCH($B34,'A-2_MH Distribution'!B:B,0),MATCH("Start Date",'A-2_MH Distribution'!$A$4:S$4,0))+H34,0)</f>
        <v>44546</v>
      </c>
      <c r="K34" s="352">
        <f ca="1">IFERROR(INDEX(Activities,MATCH($B34,'A-2_MH Distribution'!B:B,0),MATCH("Finish Date",'A-2_MH Distribution'!$A$4:S$4,0))+I34,0)</f>
        <v>44547</v>
      </c>
      <c r="L34" s="170">
        <f ca="1">NETWORKDAYS.INTL(J34,K34,1,Holidays!$A$1:$A$248)</f>
        <v>2</v>
      </c>
      <c r="M34" s="62">
        <f t="shared" ca="1" si="56"/>
        <v>3.01</v>
      </c>
      <c r="O34" s="253">
        <f ca="1">SUM($P34:CX34)</f>
        <v>6.02</v>
      </c>
      <c r="P34" s="320"/>
      <c r="Q34" s="321">
        <f ca="1">IFERROR((IF(AND($J34&gt;P$4,$J34&lt;=Q$4,$K34&lt;=Q$4),NETWORKDAYS.INTL($J34,$K34,1,(Holidays!$A$1:$A$248)),0)+IF(AND($J34&gt;P$4,$J34&lt;=Q$4,$K34&gt;Q$4),NETWORKDAYS.INTL($J34,(Q$4),1,(Holidays!$A$1:$A$248)),0)+IF(AND($J34&lt;P$4,$K34&lt;Q$4,$K34&gt;P$4),NETWORKDAYS.INTL(P$4+1,$K34,1,(Holidays!$A$1:$A$248)),0)+IF(AND($J34&lt;=P$4,$K34&gt;=Q$4,$K34&gt;P$4),NETWORKDAYS.INTL(P$4+1,(Q$4),1,(Holidays!$A$1:$A$248)),0))*$M34,"")</f>
        <v>0</v>
      </c>
      <c r="R34" s="190">
        <f ca="1">IFERROR((IF(AND($J34&gt;Q$4,$J34&lt;=R$4,$K34&lt;=R$4),NETWORKDAYS.INTL($J34,$K34,1,(Holidays!$A$1:$A$248)),0)+IF(AND($J34&gt;Q$4,$J34&lt;=R$4,$K34&gt;R$4),NETWORKDAYS.INTL($J34,(R$4),1,(Holidays!$A$1:$A$248)),0)+IF(AND($J34&lt;Q$4,$K34&lt;R$4,$K34&gt;Q$4),NETWORKDAYS.INTL(Q$4+1,$K34,1,(Holidays!$A$1:$A$248)),0)+IF(AND($J34&lt;=Q$4,$K34&gt;=R$4,$K34&gt;Q$4),NETWORKDAYS.INTL(Q$4+1,(R$4),1,(Holidays!$A$1:$A$248)),0))*$M34,"")</f>
        <v>0</v>
      </c>
      <c r="S34" s="192">
        <f ca="1">IFERROR((IF(AND($J34&gt;R$4,$J34&lt;=S$4,$K34&lt;=S$4),NETWORKDAYS.INTL($J34,$K34,1,(Holidays!$A$1:$A$248)),0)+IF(AND($J34&gt;R$4,$J34&lt;=S$4,$K34&gt;S$4),NETWORKDAYS.INTL($J34,(S$4),1,(Holidays!$A$1:$A$248)),0)+IF(AND($J34&lt;R$4,$K34&lt;S$4,$K34&gt;R$4),NETWORKDAYS.INTL(R$4+1,$K34,1,(Holidays!$A$1:$A$248)),0)+IF(AND($J34&lt;=R$4,$K34&gt;=S$4,$K34&gt;R$4),NETWORKDAYS.INTL(R$4+1,(S$4),1,(Holidays!$A$1:$A$248)),0))*$M34,"")</f>
        <v>0</v>
      </c>
      <c r="T34" s="321">
        <f ca="1">IFERROR((IF(AND($J34&gt;S$4,$J34&lt;=T$4,$K34&lt;=T$4),NETWORKDAYS.INTL($J34,$K34,1,(Holidays!$A$1:$A$248)),0)+IF(AND($J34&gt;S$4,$J34&lt;=T$4,$K34&gt;T$4),NETWORKDAYS.INTL($J34,(T$4),1,(Holidays!$A$1:$A$248)),0)+IF(AND($J34&lt;S$4,$K34&lt;T$4,$K34&gt;S$4),NETWORKDAYS.INTL(S$4+1,$K34,1,(Holidays!$A$1:$A$248)),0)+IF(AND($J34&lt;=S$4,$K34&gt;=T$4,$K34&gt;S$4),NETWORKDAYS.INTL(S$4+1,(T$4),1,(Holidays!$A$1:$A$248)),0))*$M34,"")</f>
        <v>0</v>
      </c>
      <c r="U34" s="190">
        <f ca="1">IFERROR((IF(AND($J34&gt;T$4,$J34&lt;=U$4,$K34&lt;=U$4),NETWORKDAYS.INTL($J34,$K34,1,(Holidays!$A$1:$A$248)),0)+IF(AND($J34&gt;T$4,$J34&lt;=U$4,$K34&gt;U$4),NETWORKDAYS.INTL($J34,(U$4),1,(Holidays!$A$1:$A$248)),0)+IF(AND($J34&lt;T$4,$K34&lt;U$4,$K34&gt;T$4),NETWORKDAYS.INTL(T$4+1,$K34,1,(Holidays!$A$1:$A$248)),0)+IF(AND($J34&lt;=T$4,$K34&gt;=U$4,$K34&gt;T$4),NETWORKDAYS.INTL(T$4+1,(U$4),1,(Holidays!$A$1:$A$248)),0))*$M34,"")</f>
        <v>0</v>
      </c>
      <c r="V34" s="192">
        <f ca="1">IFERROR((IF(AND($J34&gt;U$4,$J34&lt;=V$4,$K34&lt;=V$4),NETWORKDAYS.INTL($J34,$K34,1,(Holidays!$A$1:$A$248)),0)+IF(AND($J34&gt;U$4,$J34&lt;=V$4,$K34&gt;V$4),NETWORKDAYS.INTL($J34,(V$4),1,(Holidays!$A$1:$A$248)),0)+IF(AND($J34&lt;U$4,$K34&lt;V$4,$K34&gt;U$4),NETWORKDAYS.INTL(U$4+1,$K34,1,(Holidays!$A$1:$A$248)),0)+IF(AND($J34&lt;=U$4,$K34&gt;=V$4,$K34&gt;U$4),NETWORKDAYS.INTL(U$4+1,(V$4),1,(Holidays!$A$1:$A$248)),0))*$M34,"")</f>
        <v>0</v>
      </c>
      <c r="W34" s="321">
        <f ca="1">IFERROR((IF(AND($J34&gt;V$4,$J34&lt;=W$4,$K34&lt;=W$4),NETWORKDAYS.INTL($J34,$K34,1,(Holidays!$A$1:$A$248)),0)+IF(AND($J34&gt;V$4,$J34&lt;=W$4,$K34&gt;W$4),NETWORKDAYS.INTL($J34,(W$4),1,(Holidays!$A$1:$A$248)),0)+IF(AND($J34&lt;V$4,$K34&lt;W$4,$K34&gt;V$4),NETWORKDAYS.INTL(V$4+1,$K34,1,(Holidays!$A$1:$A$248)),0)+IF(AND($J34&lt;=V$4,$K34&gt;=W$4,$K34&gt;V$4),NETWORKDAYS.INTL(V$4+1,(W$4),1,(Holidays!$A$1:$A$248)),0))*$M34,"")</f>
        <v>0</v>
      </c>
      <c r="X34" s="190">
        <f ca="1">IFERROR((IF(AND($J34&gt;W$4,$J34&lt;=X$4,$K34&lt;=X$4),NETWORKDAYS.INTL($J34,$K34,1,(Holidays!$A$1:$A$248)),0)+IF(AND($J34&gt;W$4,$J34&lt;=X$4,$K34&gt;X$4),NETWORKDAYS.INTL($J34,(X$4),1,(Holidays!$A$1:$A$248)),0)+IF(AND($J34&lt;W$4,$K34&lt;X$4,$K34&gt;W$4),NETWORKDAYS.INTL(W$4+1,$K34,1,(Holidays!$A$1:$A$248)),0)+IF(AND($J34&lt;=W$4,$K34&gt;=X$4,$K34&gt;W$4),NETWORKDAYS.INTL(W$4+1,(X$4),1,(Holidays!$A$1:$A$248)),0))*$M34,"")</f>
        <v>0</v>
      </c>
      <c r="Y34" s="192">
        <f ca="1">IFERROR((IF(AND($J34&gt;X$4,$J34&lt;=Y$4,$K34&lt;=Y$4),NETWORKDAYS.INTL($J34,$K34,1,(Holidays!$A$1:$A$248)),0)+IF(AND($J34&gt;X$4,$J34&lt;=Y$4,$K34&gt;Y$4),NETWORKDAYS.INTL($J34,(Y$4),1,(Holidays!$A$1:$A$248)),0)+IF(AND($J34&lt;X$4,$K34&lt;Y$4,$K34&gt;X$4),NETWORKDAYS.INTL(X$4+1,$K34,1,(Holidays!$A$1:$A$248)),0)+IF(AND($J34&lt;=X$4,$K34&gt;=Y$4,$K34&gt;X$4),NETWORKDAYS.INTL(X$4+1,(Y$4),1,(Holidays!$A$1:$A$248)),0))*$M34,"")</f>
        <v>0</v>
      </c>
      <c r="Z34" s="321">
        <f ca="1">IFERROR((IF(AND($J34&gt;Y$4,$J34&lt;=Z$4,$K34&lt;=Z$4),NETWORKDAYS.INTL($J34,$K34,1,(Holidays!$A$1:$A$248)),0)+IF(AND($J34&gt;Y$4,$J34&lt;=Z$4,$K34&gt;Z$4),NETWORKDAYS.INTL($J34,(Z$4),1,(Holidays!$A$1:$A$248)),0)+IF(AND($J34&lt;Y$4,$K34&lt;Z$4,$K34&gt;Y$4),NETWORKDAYS.INTL(Y$4+1,$K34,1,(Holidays!$A$1:$A$248)),0)+IF(AND($J34&lt;=Y$4,$K34&gt;=Z$4,$K34&gt;Y$4),NETWORKDAYS.INTL(Y$4+1,(Z$4),1,(Holidays!$A$1:$A$248)),0))*$M34,"")</f>
        <v>6.02</v>
      </c>
      <c r="AA34" s="190">
        <f ca="1">IFERROR((IF(AND($J34&gt;Z$4,$J34&lt;=AA$4,$K34&lt;=AA$4),NETWORKDAYS.INTL($J34,$K34,1,(Holidays!$A$1:$A$248)),0)+IF(AND($J34&gt;Z$4,$J34&lt;=AA$4,$K34&gt;AA$4),NETWORKDAYS.INTL($J34,(AA$4),1,(Holidays!$A$1:$A$248)),0)+IF(AND($J34&lt;Z$4,$K34&lt;AA$4,$K34&gt;Z$4),NETWORKDAYS.INTL(Z$4+1,$K34,1,(Holidays!$A$1:$A$248)),0)+IF(AND($J34&lt;=Z$4,$K34&gt;=AA$4,$K34&gt;Z$4),NETWORKDAYS.INTL(Z$4+1,(AA$4),1,(Holidays!$A$1:$A$248)),0))*$M34,"")</f>
        <v>0</v>
      </c>
      <c r="AB34" s="192">
        <f ca="1">IFERROR((IF(AND($J34&gt;AA$4,$J34&lt;=AB$4,$K34&lt;=AB$4),NETWORKDAYS.INTL($J34,$K34,1,(Holidays!$A$1:$A$248)),0)+IF(AND($J34&gt;AA$4,$J34&lt;=AB$4,$K34&gt;AB$4),NETWORKDAYS.INTL($J34,(AB$4),1,(Holidays!$A$1:$A$248)),0)+IF(AND($J34&lt;AA$4,$K34&lt;AB$4,$K34&gt;AA$4),NETWORKDAYS.INTL(AA$4+1,$K34,1,(Holidays!$A$1:$A$248)),0)+IF(AND($J34&lt;=AA$4,$K34&gt;=AB$4,$K34&gt;AA$4),NETWORKDAYS.INTL(AA$4+1,(AB$4),1,(Holidays!$A$1:$A$248)),0))*$M34,"")</f>
        <v>0</v>
      </c>
      <c r="AC34" s="321">
        <f ca="1">IFERROR((IF(AND($J34&gt;AB$4,$J34&lt;=AC$4,$K34&lt;=AC$4),NETWORKDAYS.INTL($J34,$K34,1,(Holidays!$A$1:$A$248)),0)+IF(AND($J34&gt;AB$4,$J34&lt;=AC$4,$K34&gt;AC$4),NETWORKDAYS.INTL($J34,(AC$4),1,(Holidays!$A$1:$A$248)),0)+IF(AND($J34&lt;AB$4,$K34&lt;AC$4,$K34&gt;AB$4),NETWORKDAYS.INTL(AB$4+1,$K34,1,(Holidays!$A$1:$A$248)),0)+IF(AND($J34&lt;=AB$4,$K34&gt;=AC$4,$K34&gt;AB$4),NETWORKDAYS.INTL(AB$4+1,(AC$4),1,(Holidays!$A$1:$A$248)),0))*$M34,"")</f>
        <v>0</v>
      </c>
      <c r="AD34" s="190">
        <f ca="1">IFERROR((IF(AND($J34&gt;AC$4,$J34&lt;=AD$4,$K34&lt;=AD$4),NETWORKDAYS.INTL($J34,$K34,1,(Holidays!$A$1:$A$248)),0)+IF(AND($J34&gt;AC$4,$J34&lt;=AD$4,$K34&gt;AD$4),NETWORKDAYS.INTL($J34,(AD$4),1,(Holidays!$A$1:$A$248)),0)+IF(AND($J34&lt;AC$4,$K34&lt;AD$4,$K34&gt;AC$4),NETWORKDAYS.INTL(AC$4+1,$K34,1,(Holidays!$A$1:$A$248)),0)+IF(AND($J34&lt;=AC$4,$K34&gt;=AD$4,$K34&gt;AC$4),NETWORKDAYS.INTL(AC$4+1,(AD$4),1,(Holidays!$A$1:$A$248)),0))*$M34,"")</f>
        <v>0</v>
      </c>
      <c r="AE34" s="192">
        <f ca="1">IFERROR((IF(AND($J34&gt;AD$4,$J34&lt;=AE$4,$K34&lt;=AE$4),NETWORKDAYS.INTL($J34,$K34,1,(Holidays!$A$1:$A$248)),0)+IF(AND($J34&gt;AD$4,$J34&lt;=AE$4,$K34&gt;AE$4),NETWORKDAYS.INTL($J34,(AE$4),1,(Holidays!$A$1:$A$248)),0)+IF(AND($J34&lt;AD$4,$K34&lt;AE$4,$K34&gt;AD$4),NETWORKDAYS.INTL(AD$4+1,$K34,1,(Holidays!$A$1:$A$248)),0)+IF(AND($J34&lt;=AD$4,$K34&gt;=AE$4,$K34&gt;AD$4),NETWORKDAYS.INTL(AD$4+1,(AE$4),1,(Holidays!$A$1:$A$248)),0))*$M34,"")</f>
        <v>0</v>
      </c>
      <c r="AF34" s="321">
        <f ca="1">IFERROR((IF(AND($J34&gt;AE$4,$J34&lt;=AF$4,$K34&lt;=AF$4),NETWORKDAYS.INTL($J34,$K34,1,(Holidays!$A$1:$A$248)),0)+IF(AND($J34&gt;AE$4,$J34&lt;=AF$4,$K34&gt;AF$4),NETWORKDAYS.INTL($J34,(AF$4),1,(Holidays!$A$1:$A$248)),0)+IF(AND($J34&lt;AE$4,$K34&lt;AF$4,$K34&gt;AE$4),NETWORKDAYS.INTL(AE$4+1,$K34,1,(Holidays!$A$1:$A$248)),0)+IF(AND($J34&lt;=AE$4,$K34&gt;=AF$4,$K34&gt;AE$4),NETWORKDAYS.INTL(AE$4+1,(AF$4),1,(Holidays!$A$1:$A$248)),0))*$M34,"")</f>
        <v>0</v>
      </c>
      <c r="AG34" s="190">
        <f ca="1">IFERROR((IF(AND($J34&gt;AF$4,$J34&lt;=AG$4,$K34&lt;=AG$4),NETWORKDAYS.INTL($J34,$K34,1,(Holidays!$A$1:$A$248)),0)+IF(AND($J34&gt;AF$4,$J34&lt;=AG$4,$K34&gt;AG$4),NETWORKDAYS.INTL($J34,(AG$4),1,(Holidays!$A$1:$A$248)),0)+IF(AND($J34&lt;AF$4,$K34&lt;AG$4,$K34&gt;AF$4),NETWORKDAYS.INTL(AF$4+1,$K34,1,(Holidays!$A$1:$A$248)),0)+IF(AND($J34&lt;=AF$4,$K34&gt;=AG$4,$K34&gt;AF$4),NETWORKDAYS.INTL(AF$4+1,(AG$4),1,(Holidays!$A$1:$A$248)),0))*$M34,"")</f>
        <v>0</v>
      </c>
      <c r="AH34" s="192">
        <f ca="1">IFERROR((IF(AND($J34&gt;AG$4,$J34&lt;=AH$4,$K34&lt;=AH$4),NETWORKDAYS.INTL($J34,$K34,1,(Holidays!$A$1:$A$248)),0)+IF(AND($J34&gt;AG$4,$J34&lt;=AH$4,$K34&gt;AH$4),NETWORKDAYS.INTL($J34,(AH$4),1,(Holidays!$A$1:$A$248)),0)+IF(AND($J34&lt;AG$4,$K34&lt;AH$4,$K34&gt;AG$4),NETWORKDAYS.INTL(AG$4+1,$K34,1,(Holidays!$A$1:$A$248)),0)+IF(AND($J34&lt;=AG$4,$K34&gt;=AH$4,$K34&gt;AG$4),NETWORKDAYS.INTL(AG$4+1,(AH$4),1,(Holidays!$A$1:$A$248)),0))*$M34,"")</f>
        <v>0</v>
      </c>
      <c r="AI34" s="321">
        <f ca="1">IFERROR((IF(AND($J34&gt;AH$4,$J34&lt;=AI$4,$K34&lt;=AI$4),NETWORKDAYS.INTL($J34,$K34,1,(Holidays!$A$1:$A$248)),0)+IF(AND($J34&gt;AH$4,$J34&lt;=AI$4,$K34&gt;AI$4),NETWORKDAYS.INTL($J34,(AI$4),1,(Holidays!$A$1:$A$248)),0)+IF(AND($J34&lt;AH$4,$K34&lt;AI$4,$K34&gt;AH$4),NETWORKDAYS.INTL(AH$4+1,$K34,1,(Holidays!$A$1:$A$248)),0)+IF(AND($J34&lt;=AH$4,$K34&gt;=AI$4,$K34&gt;AH$4),NETWORKDAYS.INTL(AH$4+1,(AI$4),1,(Holidays!$A$1:$A$248)),0))*$M34,"")</f>
        <v>0</v>
      </c>
      <c r="AJ34" s="190">
        <f ca="1">IFERROR((IF(AND($J34&gt;AI$4,$J34&lt;=AJ$4,$K34&lt;=AJ$4),NETWORKDAYS.INTL($J34,$K34,1,(Holidays!$A$1:$A$248)),0)+IF(AND($J34&gt;AI$4,$J34&lt;=AJ$4,$K34&gt;AJ$4),NETWORKDAYS.INTL($J34,(AJ$4),1,(Holidays!$A$1:$A$248)),0)+IF(AND($J34&lt;AI$4,$K34&lt;AJ$4,$K34&gt;AI$4),NETWORKDAYS.INTL(AI$4+1,$K34,1,(Holidays!$A$1:$A$248)),0)+IF(AND($J34&lt;=AI$4,$K34&gt;=AJ$4,$K34&gt;AI$4),NETWORKDAYS.INTL(AI$4+1,(AJ$4),1,(Holidays!$A$1:$A$248)),0))*$M34,"")</f>
        <v>0</v>
      </c>
      <c r="AK34" s="192">
        <f ca="1">IFERROR((IF(AND($J34&gt;AJ$4,$J34&lt;=AK$4,$K34&lt;=AK$4),NETWORKDAYS.INTL($J34,$K34,1,(Holidays!$A$1:$A$248)),0)+IF(AND($J34&gt;AJ$4,$J34&lt;=AK$4,$K34&gt;AK$4),NETWORKDAYS.INTL($J34,(AK$4),1,(Holidays!$A$1:$A$248)),0)+IF(AND($J34&lt;AJ$4,$K34&lt;AK$4,$K34&gt;AJ$4),NETWORKDAYS.INTL(AJ$4+1,$K34,1,(Holidays!$A$1:$A$248)),0)+IF(AND($J34&lt;=AJ$4,$K34&gt;=AK$4,$K34&gt;AJ$4),NETWORKDAYS.INTL(AJ$4+1,(AK$4),1,(Holidays!$A$1:$A$248)),0))*$M34,"")</f>
        <v>0</v>
      </c>
      <c r="AL34" s="321">
        <f ca="1">IFERROR((IF(AND($J34&gt;AK$4,$J34&lt;=AL$4,$K34&lt;=AL$4),NETWORKDAYS.INTL($J34,$K34,1,(Holidays!$A$1:$A$248)),0)+IF(AND($J34&gt;AK$4,$J34&lt;=AL$4,$K34&gt;AL$4),NETWORKDAYS.INTL($J34,(AL$4),1,(Holidays!$A$1:$A$248)),0)+IF(AND($J34&lt;AK$4,$K34&lt;AL$4,$K34&gt;AK$4),NETWORKDAYS.INTL(AK$4+1,$K34,1,(Holidays!$A$1:$A$248)),0)+IF(AND($J34&lt;=AK$4,$K34&gt;=AL$4,$K34&gt;AK$4),NETWORKDAYS.INTL(AK$4+1,(AL$4),1,(Holidays!$A$1:$A$248)),0))*$M34,"")</f>
        <v>0</v>
      </c>
      <c r="AM34" s="190">
        <f ca="1">IFERROR((IF(AND($J34&gt;AL$4,$J34&lt;=AM$4,$K34&lt;=AM$4),NETWORKDAYS.INTL($J34,$K34,1,(Holidays!$A$1:$A$248)),0)+IF(AND($J34&gt;AL$4,$J34&lt;=AM$4,$K34&gt;AM$4),NETWORKDAYS.INTL($J34,(AM$4),1,(Holidays!$A$1:$A$248)),0)+IF(AND($J34&lt;AL$4,$K34&lt;AM$4,$K34&gt;AL$4),NETWORKDAYS.INTL(AL$4+1,$K34,1,(Holidays!$A$1:$A$248)),0)+IF(AND($J34&lt;=AL$4,$K34&gt;=AM$4,$K34&gt;AL$4),NETWORKDAYS.INTL(AL$4+1,(AM$4),1,(Holidays!$A$1:$A$248)),0))*$M34,"")</f>
        <v>0</v>
      </c>
      <c r="AN34" s="192">
        <f ca="1">IFERROR((IF(AND($J34&gt;AM$4,$J34&lt;=AN$4,$K34&lt;=AN$4),NETWORKDAYS.INTL($J34,$K34,1,(Holidays!$A$1:$A$248)),0)+IF(AND($J34&gt;AM$4,$J34&lt;=AN$4,$K34&gt;AN$4),NETWORKDAYS.INTL($J34,(AN$4),1,(Holidays!$A$1:$A$248)),0)+IF(AND($J34&lt;AM$4,$K34&lt;AN$4,$K34&gt;AM$4),NETWORKDAYS.INTL(AM$4+1,$K34,1,(Holidays!$A$1:$A$248)),0)+IF(AND($J34&lt;=AM$4,$K34&gt;=AN$4,$K34&gt;AM$4),NETWORKDAYS.INTL(AM$4+1,(AN$4),1,(Holidays!$A$1:$A$248)),0))*$M34,"")</f>
        <v>0</v>
      </c>
      <c r="AO34" s="321">
        <f ca="1">IFERROR((IF(AND($J34&gt;AN$4,$J34&lt;=AO$4,$K34&lt;=AO$4),NETWORKDAYS.INTL($J34,$K34,1,(Holidays!$A$1:$A$248)),0)+IF(AND($J34&gt;AN$4,$J34&lt;=AO$4,$K34&gt;AO$4),NETWORKDAYS.INTL($J34,(AO$4),1,(Holidays!$A$1:$A$248)),0)+IF(AND($J34&lt;AN$4,$K34&lt;AO$4,$K34&gt;AN$4),NETWORKDAYS.INTL(AN$4+1,$K34,1,(Holidays!$A$1:$A$248)),0)+IF(AND($J34&lt;=AN$4,$K34&gt;=AO$4,$K34&gt;AN$4),NETWORKDAYS.INTL(AN$4+1,(AO$4),1,(Holidays!$A$1:$A$248)),0))*$M34,"")</f>
        <v>0</v>
      </c>
      <c r="AP34" s="190">
        <f ca="1">IFERROR((IF(AND($J34&gt;AO$4,$J34&lt;=AP$4,$K34&lt;=AP$4),NETWORKDAYS.INTL($J34,$K34,1,(Holidays!$A$1:$A$248)),0)+IF(AND($J34&gt;AO$4,$J34&lt;=AP$4,$K34&gt;AP$4),NETWORKDAYS.INTL($J34,(AP$4),1,(Holidays!$A$1:$A$248)),0)+IF(AND($J34&lt;AO$4,$K34&lt;AP$4,$K34&gt;AO$4),NETWORKDAYS.INTL(AO$4+1,$K34,1,(Holidays!$A$1:$A$248)),0)+IF(AND($J34&lt;=AO$4,$K34&gt;=AP$4,$K34&gt;AO$4),NETWORKDAYS.INTL(AO$4+1,(AP$4),1,(Holidays!$A$1:$A$248)),0))*$M34,"")</f>
        <v>0</v>
      </c>
      <c r="AQ34" s="192">
        <f ca="1">IFERROR((IF(AND($J34&gt;AP$4,$J34&lt;=AQ$4,$K34&lt;=AQ$4),NETWORKDAYS.INTL($J34,$K34,1,(Holidays!$A$1:$A$248)),0)+IF(AND($J34&gt;AP$4,$J34&lt;=AQ$4,$K34&gt;AQ$4),NETWORKDAYS.INTL($J34,(AQ$4),1,(Holidays!$A$1:$A$248)),0)+IF(AND($J34&lt;AP$4,$K34&lt;AQ$4,$K34&gt;AP$4),NETWORKDAYS.INTL(AP$4+1,$K34,1,(Holidays!$A$1:$A$248)),0)+IF(AND($J34&lt;=AP$4,$K34&gt;=AQ$4,$K34&gt;AP$4),NETWORKDAYS.INTL(AP$4+1,(AQ$4),1,(Holidays!$A$1:$A$248)),0))*$M34,"")</f>
        <v>0</v>
      </c>
      <c r="AR34" s="321">
        <f ca="1">IFERROR((IF(AND($J34&gt;AQ$4,$J34&lt;=AR$4,$K34&lt;=AR$4),NETWORKDAYS.INTL($J34,$K34,1,(Holidays!$A$1:$A$248)),0)+IF(AND($J34&gt;AQ$4,$J34&lt;=AR$4,$K34&gt;AR$4),NETWORKDAYS.INTL($J34,(AR$4),1,(Holidays!$A$1:$A$248)),0)+IF(AND($J34&lt;AQ$4,$K34&lt;AR$4,$K34&gt;AQ$4),NETWORKDAYS.INTL(AQ$4+1,$K34,1,(Holidays!$A$1:$A$248)),0)+IF(AND($J34&lt;=AQ$4,$K34&gt;=AR$4,$K34&gt;AQ$4),NETWORKDAYS.INTL(AQ$4+1,(AR$4),1,(Holidays!$A$1:$A$248)),0))*$M34,"")</f>
        <v>0</v>
      </c>
      <c r="AS34" s="190">
        <f ca="1">IFERROR((IF(AND($J34&gt;AR$4,$J34&lt;=AS$4,$K34&lt;=AS$4),NETWORKDAYS.INTL($J34,$K34,1,(Holidays!$A$1:$A$248)),0)+IF(AND($J34&gt;AR$4,$J34&lt;=AS$4,$K34&gt;AS$4),NETWORKDAYS.INTL($J34,(AS$4),1,(Holidays!$A$1:$A$248)),0)+IF(AND($J34&lt;AR$4,$K34&lt;AS$4,$K34&gt;AR$4),NETWORKDAYS.INTL(AR$4+1,$K34,1,(Holidays!$A$1:$A$248)),0)+IF(AND($J34&lt;=AR$4,$K34&gt;=AS$4,$K34&gt;AR$4),NETWORKDAYS.INTL(AR$4+1,(AS$4),1,(Holidays!$A$1:$A$248)),0))*$M34,"")</f>
        <v>0</v>
      </c>
      <c r="AT34" s="192">
        <f ca="1">IFERROR((IF(AND($J34&gt;AS$4,$J34&lt;=AT$4,$K34&lt;=AT$4),NETWORKDAYS.INTL($J34,$K34,1,(Holidays!$A$1:$A$248)),0)+IF(AND($J34&gt;AS$4,$J34&lt;=AT$4,$K34&gt;AT$4),NETWORKDAYS.INTL($J34,(AT$4),1,(Holidays!$A$1:$A$248)),0)+IF(AND($J34&lt;AS$4,$K34&lt;AT$4,$K34&gt;AS$4),NETWORKDAYS.INTL(AS$4+1,$K34,1,(Holidays!$A$1:$A$248)),0)+IF(AND($J34&lt;=AS$4,$K34&gt;=AT$4,$K34&gt;AS$4),NETWORKDAYS.INTL(AS$4+1,(AT$4),1,(Holidays!$A$1:$A$248)),0))*$M34,"")</f>
        <v>0</v>
      </c>
      <c r="AU34" s="321">
        <f ca="1">IFERROR((IF(AND($J34&gt;AT$4,$J34&lt;=AU$4,$K34&lt;=AU$4),NETWORKDAYS.INTL($J34,$K34,1,(Holidays!$A$1:$A$248)),0)+IF(AND($J34&gt;AT$4,$J34&lt;=AU$4,$K34&gt;AU$4),NETWORKDAYS.INTL($J34,(AU$4),1,(Holidays!$A$1:$A$248)),0)+IF(AND($J34&lt;AT$4,$K34&lt;AU$4,$K34&gt;AT$4),NETWORKDAYS.INTL(AT$4+1,$K34,1,(Holidays!$A$1:$A$248)),0)+IF(AND($J34&lt;=AT$4,$K34&gt;=AU$4,$K34&gt;AT$4),NETWORKDAYS.INTL(AT$4+1,(AU$4),1,(Holidays!$A$1:$A$248)),0))*$M34,"")</f>
        <v>0</v>
      </c>
      <c r="AV34" s="190">
        <f ca="1">IFERROR((IF(AND($J34&gt;AU$4,$J34&lt;=AV$4,$K34&lt;=AV$4),NETWORKDAYS.INTL($J34,$K34,1,(Holidays!$A$1:$A$248)),0)+IF(AND($J34&gt;AU$4,$J34&lt;=AV$4,$K34&gt;AV$4),NETWORKDAYS.INTL($J34,(AV$4),1,(Holidays!$A$1:$A$248)),0)+IF(AND($J34&lt;AU$4,$K34&lt;AV$4,$K34&gt;AU$4),NETWORKDAYS.INTL(AU$4+1,$K34,1,(Holidays!$A$1:$A$248)),0)+IF(AND($J34&lt;=AU$4,$K34&gt;=AV$4,$K34&gt;AU$4),NETWORKDAYS.INTL(AU$4+1,(AV$4),1,(Holidays!$A$1:$A$248)),0))*$M34,"")</f>
        <v>0</v>
      </c>
      <c r="AW34" s="192">
        <f ca="1">IFERROR((IF(AND($J34&gt;AV$4,$J34&lt;=AW$4,$K34&lt;=AW$4),NETWORKDAYS.INTL($J34,$K34,1,(Holidays!$A$1:$A$248)),0)+IF(AND($J34&gt;AV$4,$J34&lt;=AW$4,$K34&gt;AW$4),NETWORKDAYS.INTL($J34,(AW$4),1,(Holidays!$A$1:$A$248)),0)+IF(AND($J34&lt;AV$4,$K34&lt;AW$4,$K34&gt;AV$4),NETWORKDAYS.INTL(AV$4+1,$K34,1,(Holidays!$A$1:$A$248)),0)+IF(AND($J34&lt;=AV$4,$K34&gt;=AW$4,$K34&gt;AV$4),NETWORKDAYS.INTL(AV$4+1,(AW$4),1,(Holidays!$A$1:$A$248)),0))*$M34,"")</f>
        <v>0</v>
      </c>
      <c r="AX34" s="321">
        <f ca="1">IFERROR((IF(AND($J34&gt;AW$4,$J34&lt;=AX$4,$K34&lt;=AX$4),NETWORKDAYS.INTL($J34,$K34,1,(Holidays!$A$1:$A$248)),0)+IF(AND($J34&gt;AW$4,$J34&lt;=AX$4,$K34&gt;AX$4),NETWORKDAYS.INTL($J34,(AX$4),1,(Holidays!$A$1:$A$248)),0)+IF(AND($J34&lt;AW$4,$K34&lt;AX$4,$K34&gt;AW$4),NETWORKDAYS.INTL(AW$4+1,$K34,1,(Holidays!$A$1:$A$248)),0)+IF(AND($J34&lt;=AW$4,$K34&gt;=AX$4,$K34&gt;AW$4),NETWORKDAYS.INTL(AW$4+1,(AX$4),1,(Holidays!$A$1:$A$248)),0))*$M34,"")</f>
        <v>0</v>
      </c>
      <c r="AY34" s="190">
        <f ca="1">IFERROR((IF(AND($J34&gt;AX$4,$J34&lt;=AY$4,$K34&lt;=AY$4),NETWORKDAYS.INTL($J34,$K34,1,(Holidays!$A$1:$A$248)),0)+IF(AND($J34&gt;AX$4,$J34&lt;=AY$4,$K34&gt;AY$4),NETWORKDAYS.INTL($J34,(AY$4),1,(Holidays!$A$1:$A$248)),0)+IF(AND($J34&lt;AX$4,$K34&lt;AY$4,$K34&gt;AX$4),NETWORKDAYS.INTL(AX$4+1,$K34,1,(Holidays!$A$1:$A$248)),0)+IF(AND($J34&lt;=AX$4,$K34&gt;=AY$4,$K34&gt;AX$4),NETWORKDAYS.INTL(AX$4+1,(AY$4),1,(Holidays!$A$1:$A$248)),0))*$M34,"")</f>
        <v>0</v>
      </c>
      <c r="AZ34" s="192">
        <f ca="1">IFERROR((IF(AND($J34&gt;AY$4,$J34&lt;=AZ$4,$K34&lt;=AZ$4),NETWORKDAYS.INTL($J34,$K34,1,(Holidays!$A$1:$A$248)),0)+IF(AND($J34&gt;AY$4,$J34&lt;=AZ$4,$K34&gt;AZ$4),NETWORKDAYS.INTL($J34,(AZ$4),1,(Holidays!$A$1:$A$248)),0)+IF(AND($J34&lt;AY$4,$K34&lt;AZ$4,$K34&gt;AY$4),NETWORKDAYS.INTL(AY$4+1,$K34,1,(Holidays!$A$1:$A$248)),0)+IF(AND($J34&lt;=AY$4,$K34&gt;=AZ$4,$K34&gt;AY$4),NETWORKDAYS.INTL(AY$4+1,(AZ$4),1,(Holidays!$A$1:$A$248)),0))*$M34,"")</f>
        <v>0</v>
      </c>
      <c r="BA34" s="321">
        <f ca="1">IFERROR((IF(AND($J34&gt;AZ$4,$J34&lt;=BA$4,$K34&lt;=BA$4),NETWORKDAYS.INTL($J34,$K34,1,(Holidays!$A$1:$A$248)),0)+IF(AND($J34&gt;AZ$4,$J34&lt;=BA$4,$K34&gt;BA$4),NETWORKDAYS.INTL($J34,(BA$4),1,(Holidays!$A$1:$A$248)),0)+IF(AND($J34&lt;AZ$4,$K34&lt;BA$4,$K34&gt;AZ$4),NETWORKDAYS.INTL(AZ$4+1,$K34,1,(Holidays!$A$1:$A$248)),0)+IF(AND($J34&lt;=AZ$4,$K34&gt;=BA$4,$K34&gt;AZ$4),NETWORKDAYS.INTL(AZ$4+1,(BA$4),1,(Holidays!$A$1:$A$248)),0))*$M34,"")</f>
        <v>0</v>
      </c>
      <c r="BB34" s="190">
        <f ca="1">IFERROR((IF(AND($J34&gt;BA$4,$J34&lt;=BB$4,$K34&lt;=BB$4),NETWORKDAYS.INTL($J34,$K34,1,(Holidays!$A$1:$A$248)),0)+IF(AND($J34&gt;BA$4,$J34&lt;=BB$4,$K34&gt;BB$4),NETWORKDAYS.INTL($J34,(BB$4),1,(Holidays!$A$1:$A$248)),0)+IF(AND($J34&lt;BA$4,$K34&lt;BB$4,$K34&gt;BA$4),NETWORKDAYS.INTL(BA$4+1,$K34,1,(Holidays!$A$1:$A$248)),0)+IF(AND($J34&lt;=BA$4,$K34&gt;=BB$4,$K34&gt;BA$4),NETWORKDAYS.INTL(BA$4+1,(BB$4),1,(Holidays!$A$1:$A$248)),0))*$M34,"")</f>
        <v>0</v>
      </c>
      <c r="BC34" s="192">
        <f ca="1">IFERROR((IF(AND($J34&gt;BB$4,$J34&lt;=BC$4,$K34&lt;=BC$4),NETWORKDAYS.INTL($J34,$K34,1,(Holidays!$A$1:$A$248)),0)+IF(AND($J34&gt;BB$4,$J34&lt;=BC$4,$K34&gt;BC$4),NETWORKDAYS.INTL($J34,(BC$4),1,(Holidays!$A$1:$A$248)),0)+IF(AND($J34&lt;BB$4,$K34&lt;BC$4,$K34&gt;BB$4),NETWORKDAYS.INTL(BB$4+1,$K34,1,(Holidays!$A$1:$A$248)),0)+IF(AND($J34&lt;=BB$4,$K34&gt;=BC$4,$K34&gt;BB$4),NETWORKDAYS.INTL(BB$4+1,(BC$4),1,(Holidays!$A$1:$A$248)),0))*$M34,"")</f>
        <v>0</v>
      </c>
      <c r="BD34" s="321">
        <f ca="1">IFERROR((IF(AND($J34&gt;BC$4,$J34&lt;=BD$4,$K34&lt;=BD$4),NETWORKDAYS.INTL($J34,$K34,1,(Holidays!$A$1:$A$248)),0)+IF(AND($J34&gt;BC$4,$J34&lt;=BD$4,$K34&gt;BD$4),NETWORKDAYS.INTL($J34,(BD$4),1,(Holidays!$A$1:$A$248)),0)+IF(AND($J34&lt;BC$4,$K34&lt;BD$4,$K34&gt;BC$4),NETWORKDAYS.INTL(BC$4+1,$K34,1,(Holidays!$A$1:$A$248)),0)+IF(AND($J34&lt;=BC$4,$K34&gt;=BD$4,$K34&gt;BC$4),NETWORKDAYS.INTL(BC$4+1,(BD$4),1,(Holidays!$A$1:$A$248)),0))*$M34,"")</f>
        <v>0</v>
      </c>
      <c r="BE34" s="190">
        <f ca="1">IFERROR((IF(AND($J34&gt;BD$4,$J34&lt;=BE$4,$K34&lt;=BE$4),NETWORKDAYS.INTL($J34,$K34,1,(Holidays!$A$1:$A$248)),0)+IF(AND($J34&gt;BD$4,$J34&lt;=BE$4,$K34&gt;BE$4),NETWORKDAYS.INTL($J34,(BE$4),1,(Holidays!$A$1:$A$248)),0)+IF(AND($J34&lt;BD$4,$K34&lt;BE$4,$K34&gt;BD$4),NETWORKDAYS.INTL(BD$4+1,$K34,1,(Holidays!$A$1:$A$248)),0)+IF(AND($J34&lt;=BD$4,$K34&gt;=BE$4,$K34&gt;BD$4),NETWORKDAYS.INTL(BD$4+1,(BE$4),1,(Holidays!$A$1:$A$248)),0))*$M34,"")</f>
        <v>0</v>
      </c>
      <c r="BF34" s="192">
        <f ca="1">IFERROR((IF(AND($J34&gt;BE$4,$J34&lt;=BF$4,$K34&lt;=BF$4),NETWORKDAYS.INTL($J34,$K34,1,(Holidays!$A$1:$A$248)),0)+IF(AND($J34&gt;BE$4,$J34&lt;=BF$4,$K34&gt;BF$4),NETWORKDAYS.INTL($J34,(BF$4),1,(Holidays!$A$1:$A$248)),0)+IF(AND($J34&lt;BE$4,$K34&lt;BF$4,$K34&gt;BE$4),NETWORKDAYS.INTL(BE$4+1,$K34,1,(Holidays!$A$1:$A$248)),0)+IF(AND($J34&lt;=BE$4,$K34&gt;=BF$4,$K34&gt;BE$4),NETWORKDAYS.INTL(BE$4+1,(BF$4),1,(Holidays!$A$1:$A$248)),0))*$M34,"")</f>
        <v>0</v>
      </c>
      <c r="BG34" s="321">
        <f ca="1">IFERROR((IF(AND($J34&gt;BF$4,$J34&lt;=BG$4,$K34&lt;=BG$4),NETWORKDAYS.INTL($J34,$K34,1,(Holidays!$A$1:$A$248)),0)+IF(AND($J34&gt;BF$4,$J34&lt;=BG$4,$K34&gt;BG$4),NETWORKDAYS.INTL($J34,(BG$4),1,(Holidays!$A$1:$A$248)),0)+IF(AND($J34&lt;BF$4,$K34&lt;BG$4,$K34&gt;BF$4),NETWORKDAYS.INTL(BF$4+1,$K34,1,(Holidays!$A$1:$A$248)),0)+IF(AND($J34&lt;=BF$4,$K34&gt;=BG$4,$K34&gt;BF$4),NETWORKDAYS.INTL(BF$4+1,(BG$4),1,(Holidays!$A$1:$A$248)),0))*$M34,"")</f>
        <v>0</v>
      </c>
      <c r="BH34" s="190">
        <f ca="1">IFERROR((IF(AND($J34&gt;BG$4,$J34&lt;=BH$4,$K34&lt;=BH$4),NETWORKDAYS.INTL($J34,$K34,1,(Holidays!$A$1:$A$248)),0)+IF(AND($J34&gt;BG$4,$J34&lt;=BH$4,$K34&gt;BH$4),NETWORKDAYS.INTL($J34,(BH$4),1,(Holidays!$A$1:$A$248)),0)+IF(AND($J34&lt;BG$4,$K34&lt;BH$4,$K34&gt;BG$4),NETWORKDAYS.INTL(BG$4+1,$K34,1,(Holidays!$A$1:$A$248)),0)+IF(AND($J34&lt;=BG$4,$K34&gt;=BH$4,$K34&gt;BG$4),NETWORKDAYS.INTL(BG$4+1,(BH$4),1,(Holidays!$A$1:$A$248)),0))*$M34,"")</f>
        <v>0</v>
      </c>
      <c r="BI34" s="192">
        <f ca="1">IFERROR((IF(AND($J34&gt;BH$4,$J34&lt;=BI$4,$K34&lt;=BI$4),NETWORKDAYS.INTL($J34,$K34,1,(Holidays!$A$1:$A$248)),0)+IF(AND($J34&gt;BH$4,$J34&lt;=BI$4,$K34&gt;BI$4),NETWORKDAYS.INTL($J34,(BI$4),1,(Holidays!$A$1:$A$248)),0)+IF(AND($J34&lt;BH$4,$K34&lt;BI$4,$K34&gt;BH$4),NETWORKDAYS.INTL(BH$4+1,$K34,1,(Holidays!$A$1:$A$248)),0)+IF(AND($J34&lt;=BH$4,$K34&gt;=BI$4,$K34&gt;BH$4),NETWORKDAYS.INTL(BH$4+1,(BI$4),1,(Holidays!$A$1:$A$248)),0))*$M34,"")</f>
        <v>0</v>
      </c>
      <c r="BJ34" s="321">
        <f ca="1">IFERROR((IF(AND($J34&gt;BI$4,$J34&lt;=BJ$4,$K34&lt;=BJ$4),NETWORKDAYS.INTL($J34,$K34,1,(Holidays!$A$1:$A$248)),0)+IF(AND($J34&gt;BI$4,$J34&lt;=BJ$4,$K34&gt;BJ$4),NETWORKDAYS.INTL($J34,(BJ$4),1,(Holidays!$A$1:$A$248)),0)+IF(AND($J34&lt;BI$4,$K34&lt;BJ$4,$K34&gt;BI$4),NETWORKDAYS.INTL(BI$4+1,$K34,1,(Holidays!$A$1:$A$248)),0)+IF(AND($J34&lt;=BI$4,$K34&gt;=BJ$4,$K34&gt;BI$4),NETWORKDAYS.INTL(BI$4+1,(BJ$4),1,(Holidays!$A$1:$A$248)),0))*$M34,"")</f>
        <v>0</v>
      </c>
      <c r="BK34" s="190">
        <f ca="1">IFERROR((IF(AND($J34&gt;BJ$4,$J34&lt;=BK$4,$K34&lt;=BK$4),NETWORKDAYS.INTL($J34,$K34,1,(Holidays!$A$1:$A$248)),0)+IF(AND($J34&gt;BJ$4,$J34&lt;=BK$4,$K34&gt;BK$4),NETWORKDAYS.INTL($J34,(BK$4),1,(Holidays!$A$1:$A$248)),0)+IF(AND($J34&lt;BJ$4,$K34&lt;BK$4,$K34&gt;BJ$4),NETWORKDAYS.INTL(BJ$4+1,$K34,1,(Holidays!$A$1:$A$248)),0)+IF(AND($J34&lt;=BJ$4,$K34&gt;=BK$4,$K34&gt;BJ$4),NETWORKDAYS.INTL(BJ$4+1,(BK$4),1,(Holidays!$A$1:$A$248)),0))*$M34,"")</f>
        <v>0</v>
      </c>
      <c r="BL34" s="192">
        <f ca="1">IFERROR((IF(AND($J34&gt;BK$4,$J34&lt;=BL$4,$K34&lt;=BL$4),NETWORKDAYS.INTL($J34,$K34,1,(Holidays!$A$1:$A$248)),0)+IF(AND($J34&gt;BK$4,$J34&lt;=BL$4,$K34&gt;BL$4),NETWORKDAYS.INTL($J34,(BL$4),1,(Holidays!$A$1:$A$248)),0)+IF(AND($J34&lt;BK$4,$K34&lt;BL$4,$K34&gt;BK$4),NETWORKDAYS.INTL(BK$4+1,$K34,1,(Holidays!$A$1:$A$248)),0)+IF(AND($J34&lt;=BK$4,$K34&gt;=BL$4,$K34&gt;BK$4),NETWORKDAYS.INTL(BK$4+1,(BL$4),1,(Holidays!$A$1:$A$248)),0))*$M34,"")</f>
        <v>0</v>
      </c>
      <c r="BM34" s="321">
        <f ca="1">IFERROR((IF(AND($J34&gt;BL$4,$J34&lt;=BM$4,$K34&lt;=BM$4),NETWORKDAYS.INTL($J34,$K34,1,(Holidays!$A$1:$A$248)),0)+IF(AND($J34&gt;BL$4,$J34&lt;=BM$4,$K34&gt;BM$4),NETWORKDAYS.INTL($J34,(BM$4),1,(Holidays!$A$1:$A$248)),0)+IF(AND($J34&lt;BL$4,$K34&lt;BM$4,$K34&gt;BL$4),NETWORKDAYS.INTL(BL$4+1,$K34,1,(Holidays!$A$1:$A$248)),0)+IF(AND($J34&lt;=BL$4,$K34&gt;=BM$4,$K34&gt;BL$4),NETWORKDAYS.INTL(BL$4+1,(BM$4),1,(Holidays!$A$1:$A$248)),0))*$M34,"")</f>
        <v>0</v>
      </c>
      <c r="BN34" s="190">
        <f ca="1">IFERROR((IF(AND($J34&gt;BM$4,$J34&lt;=BN$4,$K34&lt;=BN$4),NETWORKDAYS.INTL($J34,$K34,1,(Holidays!$A$1:$A$248)),0)+IF(AND($J34&gt;BM$4,$J34&lt;=BN$4,$K34&gt;BN$4),NETWORKDAYS.INTL($J34,(BN$4),1,(Holidays!$A$1:$A$248)),0)+IF(AND($J34&lt;BM$4,$K34&lt;BN$4,$K34&gt;BM$4),NETWORKDAYS.INTL(BM$4+1,$K34,1,(Holidays!$A$1:$A$248)),0)+IF(AND($J34&lt;=BM$4,$K34&gt;=BN$4,$K34&gt;BM$4),NETWORKDAYS.INTL(BM$4+1,(BN$4),1,(Holidays!$A$1:$A$248)),0))*$M34,"")</f>
        <v>0</v>
      </c>
      <c r="BO34" s="192">
        <f ca="1">IFERROR((IF(AND($J34&gt;BN$4,$J34&lt;=BO$4,$K34&lt;=BO$4),NETWORKDAYS.INTL($J34,$K34,1,(Holidays!$A$1:$A$248)),0)+IF(AND($J34&gt;BN$4,$J34&lt;=BO$4,$K34&gt;BO$4),NETWORKDAYS.INTL($J34,(BO$4),1,(Holidays!$A$1:$A$248)),0)+IF(AND($J34&lt;BN$4,$K34&lt;BO$4,$K34&gt;BN$4),NETWORKDAYS.INTL(BN$4+1,$K34,1,(Holidays!$A$1:$A$248)),0)+IF(AND($J34&lt;=BN$4,$K34&gt;=BO$4,$K34&gt;BN$4),NETWORKDAYS.INTL(BN$4+1,(BO$4),1,(Holidays!$A$1:$A$248)),0))*$M34,"")</f>
        <v>0</v>
      </c>
      <c r="BP34" s="321">
        <f ca="1">IFERROR((IF(AND($J34&gt;BO$4,$J34&lt;=BP$4,$K34&lt;=BP$4),NETWORKDAYS.INTL($J34,$K34,1,(Holidays!$A$1:$A$248)),0)+IF(AND($J34&gt;BO$4,$J34&lt;=BP$4,$K34&gt;BP$4),NETWORKDAYS.INTL($J34,(BP$4),1,(Holidays!$A$1:$A$248)),0)+IF(AND($J34&lt;BO$4,$K34&lt;BP$4,$K34&gt;BO$4),NETWORKDAYS.INTL(BO$4+1,$K34,1,(Holidays!$A$1:$A$248)),0)+IF(AND($J34&lt;=BO$4,$K34&gt;=BP$4,$K34&gt;BO$4),NETWORKDAYS.INTL(BO$4+1,(BP$4),1,(Holidays!$A$1:$A$248)),0))*$M34,"")</f>
        <v>0</v>
      </c>
      <c r="BQ34" s="190">
        <f ca="1">IFERROR((IF(AND($J34&gt;BP$4,$J34&lt;=BQ$4,$K34&lt;=BQ$4),NETWORKDAYS.INTL($J34,$K34,1,(Holidays!$A$1:$A$248)),0)+IF(AND($J34&gt;BP$4,$J34&lt;=BQ$4,$K34&gt;BQ$4),NETWORKDAYS.INTL($J34,(BQ$4),1,(Holidays!$A$1:$A$248)),0)+IF(AND($J34&lt;BP$4,$K34&lt;BQ$4,$K34&gt;BP$4),NETWORKDAYS.INTL(BP$4+1,$K34,1,(Holidays!$A$1:$A$248)),0)+IF(AND($J34&lt;=BP$4,$K34&gt;=BQ$4,$K34&gt;BP$4),NETWORKDAYS.INTL(BP$4+1,(BQ$4),1,(Holidays!$A$1:$A$248)),0))*$M34,"")</f>
        <v>0</v>
      </c>
      <c r="BR34" s="192">
        <f ca="1">IFERROR((IF(AND($J34&gt;BQ$4,$J34&lt;=BR$4,$K34&lt;=BR$4),NETWORKDAYS.INTL($J34,$K34,1,(Holidays!$A$1:$A$248)),0)+IF(AND($J34&gt;BQ$4,$J34&lt;=BR$4,$K34&gt;BR$4),NETWORKDAYS.INTL($J34,(BR$4),1,(Holidays!$A$1:$A$248)),0)+IF(AND($J34&lt;BQ$4,$K34&lt;BR$4,$K34&gt;BQ$4),NETWORKDAYS.INTL(BQ$4+1,$K34,1,(Holidays!$A$1:$A$248)),0)+IF(AND($J34&lt;=BQ$4,$K34&gt;=BR$4,$K34&gt;BQ$4),NETWORKDAYS.INTL(BQ$4+1,(BR$4),1,(Holidays!$A$1:$A$248)),0))*$M34,"")</f>
        <v>0</v>
      </c>
      <c r="BS34" s="321">
        <f ca="1">IFERROR((IF(AND($J34&gt;BR$4,$J34&lt;=BS$4,$K34&lt;=BS$4),NETWORKDAYS.INTL($J34,$K34,1,(Holidays!$A$1:$A$248)),0)+IF(AND($J34&gt;BR$4,$J34&lt;=BS$4,$K34&gt;BS$4),NETWORKDAYS.INTL($J34,(BS$4),1,(Holidays!$A$1:$A$248)),0)+IF(AND($J34&lt;BR$4,$K34&lt;BS$4,$K34&gt;BR$4),NETWORKDAYS.INTL(BR$4+1,$K34,1,(Holidays!$A$1:$A$248)),0)+IF(AND($J34&lt;=BR$4,$K34&gt;=BS$4,$K34&gt;BR$4),NETWORKDAYS.INTL(BR$4+1,(BS$4),1,(Holidays!$A$1:$A$248)),0))*$M34,"")</f>
        <v>0</v>
      </c>
      <c r="BT34" s="190">
        <f ca="1">IFERROR((IF(AND($J34&gt;BS$4,$J34&lt;=BT$4,$K34&lt;=BT$4),NETWORKDAYS.INTL($J34,$K34,1,(Holidays!$A$1:$A$248)),0)+IF(AND($J34&gt;BS$4,$J34&lt;=BT$4,$K34&gt;BT$4),NETWORKDAYS.INTL($J34,(BT$4),1,(Holidays!$A$1:$A$248)),0)+IF(AND($J34&lt;BS$4,$K34&lt;BT$4,$K34&gt;BS$4),NETWORKDAYS.INTL(BS$4+1,$K34,1,(Holidays!$A$1:$A$248)),0)+IF(AND($J34&lt;=BS$4,$K34&gt;=BT$4,$K34&gt;BS$4),NETWORKDAYS.INTL(BS$4+1,(BT$4),1,(Holidays!$A$1:$A$248)),0))*$M34,"")</f>
        <v>0</v>
      </c>
      <c r="BU34" s="192">
        <f ca="1">IFERROR((IF(AND($J34&gt;BT$4,$J34&lt;=BU$4,$K34&lt;=BU$4),NETWORKDAYS.INTL($J34,$K34,1,(Holidays!$A$1:$A$248)),0)+IF(AND($J34&gt;BT$4,$J34&lt;=BU$4,$K34&gt;BU$4),NETWORKDAYS.INTL($J34,(BU$4),1,(Holidays!$A$1:$A$248)),0)+IF(AND($J34&lt;BT$4,$K34&lt;BU$4,$K34&gt;BT$4),NETWORKDAYS.INTL(BT$4+1,$K34,1,(Holidays!$A$1:$A$248)),0)+IF(AND($J34&lt;=BT$4,$K34&gt;=BU$4,$K34&gt;BT$4),NETWORKDAYS.INTL(BT$4+1,(BU$4),1,(Holidays!$A$1:$A$248)),0))*$M34,"")</f>
        <v>0</v>
      </c>
      <c r="BV34" s="321">
        <f ca="1">IFERROR((IF(AND($J34&gt;BU$4,$J34&lt;=BV$4,$K34&lt;=BV$4),NETWORKDAYS.INTL($J34,$K34,1,(Holidays!$A$1:$A$248)),0)+IF(AND($J34&gt;BU$4,$J34&lt;=BV$4,$K34&gt;BV$4),NETWORKDAYS.INTL($J34,(BV$4),1,(Holidays!$A$1:$A$248)),0)+IF(AND($J34&lt;BU$4,$K34&lt;BV$4,$K34&gt;BU$4),NETWORKDAYS.INTL(BU$4+1,$K34,1,(Holidays!$A$1:$A$248)),0)+IF(AND($J34&lt;=BU$4,$K34&gt;=BV$4,$K34&gt;BU$4),NETWORKDAYS.INTL(BU$4+1,(BV$4),1,(Holidays!$A$1:$A$248)),0))*$M34,"")</f>
        <v>0</v>
      </c>
      <c r="BW34" s="190">
        <f ca="1">IFERROR((IF(AND($J34&gt;BV$4,$J34&lt;=BW$4,$K34&lt;=BW$4),NETWORKDAYS.INTL($J34,$K34,1,(Holidays!$A$1:$A$248)),0)+IF(AND($J34&gt;BV$4,$J34&lt;=BW$4,$K34&gt;BW$4),NETWORKDAYS.INTL($J34,(BW$4),1,(Holidays!$A$1:$A$248)),0)+IF(AND($J34&lt;BV$4,$K34&lt;BW$4,$K34&gt;BV$4),NETWORKDAYS.INTL(BV$4+1,$K34,1,(Holidays!$A$1:$A$248)),0)+IF(AND($J34&lt;=BV$4,$K34&gt;=BW$4,$K34&gt;BV$4),NETWORKDAYS.INTL(BV$4+1,(BW$4),1,(Holidays!$A$1:$A$248)),0))*$M34,"")</f>
        <v>0</v>
      </c>
      <c r="BX34" s="192">
        <f ca="1">IFERROR((IF(AND($J34&gt;BW$4,$J34&lt;=BX$4,$K34&lt;=BX$4),NETWORKDAYS.INTL($J34,$K34,1,(Holidays!$A$1:$A$248)),0)+IF(AND($J34&gt;BW$4,$J34&lt;=BX$4,$K34&gt;BX$4),NETWORKDAYS.INTL($J34,(BX$4),1,(Holidays!$A$1:$A$248)),0)+IF(AND($J34&lt;BW$4,$K34&lt;BX$4,$K34&gt;BW$4),NETWORKDAYS.INTL(BW$4+1,$K34,1,(Holidays!$A$1:$A$248)),0)+IF(AND($J34&lt;=BW$4,$K34&gt;=BX$4,$K34&gt;BW$4),NETWORKDAYS.INTL(BW$4+1,(BX$4),1,(Holidays!$A$1:$A$248)),0))*$M34,"")</f>
        <v>0</v>
      </c>
      <c r="BY34" s="321">
        <f ca="1">IFERROR((IF(AND($J34&gt;BX$4,$J34&lt;=BY$4,$K34&lt;=BY$4),NETWORKDAYS.INTL($J34,$K34,1,(Holidays!$A$1:$A$248)),0)+IF(AND($J34&gt;BX$4,$J34&lt;=BY$4,$K34&gt;BY$4),NETWORKDAYS.INTL($J34,(BY$4),1,(Holidays!$A$1:$A$248)),0)+IF(AND($J34&lt;BX$4,$K34&lt;BY$4,$K34&gt;BX$4),NETWORKDAYS.INTL(BX$4+1,$K34,1,(Holidays!$A$1:$A$248)),0)+IF(AND($J34&lt;=BX$4,$K34&gt;=BY$4,$K34&gt;BX$4),NETWORKDAYS.INTL(BX$4+1,(BY$4),1,(Holidays!$A$1:$A$248)),0))*$M34,"")</f>
        <v>0</v>
      </c>
      <c r="BZ34" s="190">
        <f ca="1">IFERROR((IF(AND($J34&gt;BY$4,$J34&lt;=BZ$4,$K34&lt;=BZ$4),NETWORKDAYS.INTL($J34,$K34,1,(Holidays!$A$1:$A$248)),0)+IF(AND($J34&gt;BY$4,$J34&lt;=BZ$4,$K34&gt;BZ$4),NETWORKDAYS.INTL($J34,(BZ$4),1,(Holidays!$A$1:$A$248)),0)+IF(AND($J34&lt;BY$4,$K34&lt;BZ$4,$K34&gt;BY$4),NETWORKDAYS.INTL(BY$4+1,$K34,1,(Holidays!$A$1:$A$248)),0)+IF(AND($J34&lt;=BY$4,$K34&gt;=BZ$4,$K34&gt;BY$4),NETWORKDAYS.INTL(BY$4+1,(BZ$4),1,(Holidays!$A$1:$A$248)),0))*$M34,"")</f>
        <v>0</v>
      </c>
      <c r="CA34" s="192">
        <f ca="1">IFERROR((IF(AND($J34&gt;BZ$4,$J34&lt;=CA$4,$K34&lt;=CA$4),NETWORKDAYS.INTL($J34,$K34,1,(Holidays!$A$1:$A$248)),0)+IF(AND($J34&gt;BZ$4,$J34&lt;=CA$4,$K34&gt;CA$4),NETWORKDAYS.INTL($J34,(CA$4),1,(Holidays!$A$1:$A$248)),0)+IF(AND($J34&lt;BZ$4,$K34&lt;CA$4,$K34&gt;BZ$4),NETWORKDAYS.INTL(BZ$4+1,$K34,1,(Holidays!$A$1:$A$248)),0)+IF(AND($J34&lt;=BZ$4,$K34&gt;=CA$4,$K34&gt;BZ$4),NETWORKDAYS.INTL(BZ$4+1,(CA$4),1,(Holidays!$A$1:$A$248)),0))*$M34,"")</f>
        <v>0</v>
      </c>
      <c r="CB34" s="321">
        <f ca="1">IFERROR((IF(AND($J34&gt;CA$4,$J34&lt;=CB$4,$K34&lt;=CB$4),NETWORKDAYS.INTL($J34,$K34,1,(Holidays!$A$1:$A$248)),0)+IF(AND($J34&gt;CA$4,$J34&lt;=CB$4,$K34&gt;CB$4),NETWORKDAYS.INTL($J34,(CB$4),1,(Holidays!$A$1:$A$248)),0)+IF(AND($J34&lt;CA$4,$K34&lt;CB$4,$K34&gt;CA$4),NETWORKDAYS.INTL(CA$4+1,$K34,1,(Holidays!$A$1:$A$248)),0)+IF(AND($J34&lt;=CA$4,$K34&gt;=CB$4,$K34&gt;CA$4),NETWORKDAYS.INTL(CA$4+1,(CB$4),1,(Holidays!$A$1:$A$248)),0))*$M34,"")</f>
        <v>0</v>
      </c>
      <c r="CC34" s="190">
        <f ca="1">IFERROR((IF(AND($J34&gt;CB$4,$J34&lt;=CC$4,$K34&lt;=CC$4),NETWORKDAYS.INTL($J34,$K34,1,(Holidays!$A$1:$A$248)),0)+IF(AND($J34&gt;CB$4,$J34&lt;=CC$4,$K34&gt;CC$4),NETWORKDAYS.INTL($J34,(CC$4),1,(Holidays!$A$1:$A$248)),0)+IF(AND($J34&lt;CB$4,$K34&lt;CC$4,$K34&gt;CB$4),NETWORKDAYS.INTL(CB$4+1,$K34,1,(Holidays!$A$1:$A$248)),0)+IF(AND($J34&lt;=CB$4,$K34&gt;=CC$4,$K34&gt;CB$4),NETWORKDAYS.INTL(CB$4+1,(CC$4),1,(Holidays!$A$1:$A$248)),0))*$M34,"")</f>
        <v>0</v>
      </c>
      <c r="CD34" s="192">
        <f ca="1">IFERROR((IF(AND($J34&gt;CC$4,$J34&lt;=CD$4,$K34&lt;=CD$4),NETWORKDAYS.INTL($J34,$K34,1,(Holidays!$A$1:$A$248)),0)+IF(AND($J34&gt;CC$4,$J34&lt;=CD$4,$K34&gt;CD$4),NETWORKDAYS.INTL($J34,(CD$4),1,(Holidays!$A$1:$A$248)),0)+IF(AND($J34&lt;CC$4,$K34&lt;CD$4,$K34&gt;CC$4),NETWORKDAYS.INTL(CC$4+1,$K34,1,(Holidays!$A$1:$A$248)),0)+IF(AND($J34&lt;=CC$4,$K34&gt;=CD$4,$K34&gt;CC$4),NETWORKDAYS.INTL(CC$4+1,(CD$4),1,(Holidays!$A$1:$A$248)),0))*$M34,"")</f>
        <v>0</v>
      </c>
      <c r="CE34" s="321">
        <f ca="1">IFERROR((IF(AND($J34&gt;CD$4,$J34&lt;=CE$4,$K34&lt;=CE$4),NETWORKDAYS.INTL($J34,$K34,1,(Holidays!$A$1:$A$248)),0)+IF(AND($J34&gt;CD$4,$J34&lt;=CE$4,$K34&gt;CE$4),NETWORKDAYS.INTL($J34,(CE$4),1,(Holidays!$A$1:$A$248)),0)+IF(AND($J34&lt;CD$4,$K34&lt;CE$4,$K34&gt;CD$4),NETWORKDAYS.INTL(CD$4+1,$K34,1,(Holidays!$A$1:$A$248)),0)+IF(AND($J34&lt;=CD$4,$K34&gt;=CE$4,$K34&gt;CD$4),NETWORKDAYS.INTL(CD$4+1,(CE$4),1,(Holidays!$A$1:$A$248)),0))*$M34,"")</f>
        <v>0</v>
      </c>
      <c r="CF34" s="190">
        <f ca="1">IFERROR((IF(AND($J34&gt;CE$4,$J34&lt;=CF$4,$K34&lt;=CF$4),NETWORKDAYS.INTL($J34,$K34,1,(Holidays!$A$1:$A$248)),0)+IF(AND($J34&gt;CE$4,$J34&lt;=CF$4,$K34&gt;CF$4),NETWORKDAYS.INTL($J34,(CF$4),1,(Holidays!$A$1:$A$248)),0)+IF(AND($J34&lt;CE$4,$K34&lt;CF$4,$K34&gt;CE$4),NETWORKDAYS.INTL(CE$4+1,$K34,1,(Holidays!$A$1:$A$248)),0)+IF(AND($J34&lt;=CE$4,$K34&gt;=CF$4,$K34&gt;CE$4),NETWORKDAYS.INTL(CE$4+1,(CF$4),1,(Holidays!$A$1:$A$248)),0))*$M34,"")</f>
        <v>0</v>
      </c>
      <c r="CG34" s="192">
        <f ca="1">IFERROR((IF(AND($J34&gt;CF$4,$J34&lt;=CG$4,$K34&lt;=CG$4),NETWORKDAYS.INTL($J34,$K34,1,(Holidays!$A$1:$A$248)),0)+IF(AND($J34&gt;CF$4,$J34&lt;=CG$4,$K34&gt;CG$4),NETWORKDAYS.INTL($J34,(CG$4),1,(Holidays!$A$1:$A$248)),0)+IF(AND($J34&lt;CF$4,$K34&lt;CG$4,$K34&gt;CF$4),NETWORKDAYS.INTL(CF$4+1,$K34,1,(Holidays!$A$1:$A$248)),0)+IF(AND($J34&lt;=CF$4,$K34&gt;=CG$4,$K34&gt;CF$4),NETWORKDAYS.INTL(CF$4+1,(CG$4),1,(Holidays!$A$1:$A$248)),0))*$M34,"")</f>
        <v>0</v>
      </c>
      <c r="CH34" s="321">
        <f ca="1">IFERROR((IF(AND($J34&gt;CG$4,$J34&lt;=CH$4,$K34&lt;=CH$4),NETWORKDAYS.INTL($J34,$K34,1,(Holidays!$A$1:$A$248)),0)+IF(AND($J34&gt;CG$4,$J34&lt;=CH$4,$K34&gt;CH$4),NETWORKDAYS.INTL($J34,(CH$4),1,(Holidays!$A$1:$A$248)),0)+IF(AND($J34&lt;CG$4,$K34&lt;CH$4,$K34&gt;CG$4),NETWORKDAYS.INTL(CG$4+1,$K34,1,(Holidays!$A$1:$A$248)),0)+IF(AND($J34&lt;=CG$4,$K34&gt;=CH$4,$K34&gt;CG$4),NETWORKDAYS.INTL(CG$4+1,(CH$4),1,(Holidays!$A$1:$A$248)),0))*$M34,"")</f>
        <v>0</v>
      </c>
      <c r="CI34" s="190">
        <f ca="1">IFERROR((IF(AND($J34&gt;CH$4,$J34&lt;=CI$4,$K34&lt;=CI$4),NETWORKDAYS.INTL($J34,$K34,1,(Holidays!$A$1:$A$248)),0)+IF(AND($J34&gt;CH$4,$J34&lt;=CI$4,$K34&gt;CI$4),NETWORKDAYS.INTL($J34,(CI$4),1,(Holidays!$A$1:$A$248)),0)+IF(AND($J34&lt;CH$4,$K34&lt;CI$4,$K34&gt;CH$4),NETWORKDAYS.INTL(CH$4+1,$K34,1,(Holidays!$A$1:$A$248)),0)+IF(AND($J34&lt;=CH$4,$K34&gt;=CI$4,$K34&gt;CH$4),NETWORKDAYS.INTL(CH$4+1,(CI$4),1,(Holidays!$A$1:$A$248)),0))*$M34,"")</f>
        <v>0</v>
      </c>
      <c r="CJ34" s="192">
        <f ca="1">IFERROR((IF(AND($J34&gt;CI$4,$J34&lt;=CJ$4,$K34&lt;=CJ$4),NETWORKDAYS.INTL($J34,$K34,1,(Holidays!$A$1:$A$248)),0)+IF(AND($J34&gt;CI$4,$J34&lt;=CJ$4,$K34&gt;CJ$4),NETWORKDAYS.INTL($J34,(CJ$4),1,(Holidays!$A$1:$A$248)),0)+IF(AND($J34&lt;CI$4,$K34&lt;CJ$4,$K34&gt;CI$4),NETWORKDAYS.INTL(CI$4+1,$K34,1,(Holidays!$A$1:$A$248)),0)+IF(AND($J34&lt;=CI$4,$K34&gt;=CJ$4,$K34&gt;CI$4),NETWORKDAYS.INTL(CI$4+1,(CJ$4),1,(Holidays!$A$1:$A$248)),0))*$M34,"")</f>
        <v>0</v>
      </c>
      <c r="CK34" s="321">
        <f ca="1">IFERROR((IF(AND($J34&gt;CJ$4,$J34&lt;=CK$4,$K34&lt;=CK$4),NETWORKDAYS.INTL($J34,$K34,1,(Holidays!$A$1:$A$248)),0)+IF(AND($J34&gt;CJ$4,$J34&lt;=CK$4,$K34&gt;CK$4),NETWORKDAYS.INTL($J34,(CK$4),1,(Holidays!$A$1:$A$248)),0)+IF(AND($J34&lt;CJ$4,$K34&lt;CK$4,$K34&gt;CJ$4),NETWORKDAYS.INTL(CJ$4+1,$K34,1,(Holidays!$A$1:$A$248)),0)+IF(AND($J34&lt;=CJ$4,$K34&gt;=CK$4,$K34&gt;CJ$4),NETWORKDAYS.INTL(CJ$4+1,(CK$4),1,(Holidays!$A$1:$A$248)),0))*$M34,"")</f>
        <v>0</v>
      </c>
      <c r="CL34" s="190">
        <f ca="1">IFERROR((IF(AND($J34&gt;CK$4,$J34&lt;=CL$4,$K34&lt;=CL$4),NETWORKDAYS.INTL($J34,$K34,1,(Holidays!$A$1:$A$248)),0)+IF(AND($J34&gt;CK$4,$J34&lt;=CL$4,$K34&gt;CL$4),NETWORKDAYS.INTL($J34,(CL$4),1,(Holidays!$A$1:$A$248)),0)+IF(AND($J34&lt;CK$4,$K34&lt;CL$4,$K34&gt;CK$4),NETWORKDAYS.INTL(CK$4+1,$K34,1,(Holidays!$A$1:$A$248)),0)+IF(AND($J34&lt;=CK$4,$K34&gt;=CL$4,$K34&gt;CK$4),NETWORKDAYS.INTL(CK$4+1,(CL$4),1,(Holidays!$A$1:$A$248)),0))*$M34,"")</f>
        <v>0</v>
      </c>
      <c r="CM34" s="192">
        <f ca="1">IFERROR((IF(AND($J34&gt;CL$4,$J34&lt;=CM$4,$K34&lt;=CM$4),NETWORKDAYS.INTL($J34,$K34,1,(Holidays!$A$1:$A$248)),0)+IF(AND($J34&gt;CL$4,$J34&lt;=CM$4,$K34&gt;CM$4),NETWORKDAYS.INTL($J34,(CM$4),1,(Holidays!$A$1:$A$248)),0)+IF(AND($J34&lt;CL$4,$K34&lt;CM$4,$K34&gt;CL$4),NETWORKDAYS.INTL(CL$4+1,$K34,1,(Holidays!$A$1:$A$248)),0)+IF(AND($J34&lt;=CL$4,$K34&gt;=CM$4,$K34&gt;CL$4),NETWORKDAYS.INTL(CL$4+1,(CM$4),1,(Holidays!$A$1:$A$248)),0))*$M34,"")</f>
        <v>0</v>
      </c>
      <c r="CN34" s="321">
        <f ca="1">IFERROR((IF(AND($J34&gt;CM$4,$J34&lt;=CN$4,$K34&lt;=CN$4),NETWORKDAYS.INTL($J34,$K34,1,(Holidays!$A$1:$A$248)),0)+IF(AND($J34&gt;CM$4,$J34&lt;=CN$4,$K34&gt;CN$4),NETWORKDAYS.INTL($J34,(CN$4),1,(Holidays!$A$1:$A$248)),0)+IF(AND($J34&lt;CM$4,$K34&lt;CN$4,$K34&gt;CM$4),NETWORKDAYS.INTL(CM$4+1,$K34,1,(Holidays!$A$1:$A$248)),0)+IF(AND($J34&lt;=CM$4,$K34&gt;=CN$4,$K34&gt;CM$4),NETWORKDAYS.INTL(CM$4+1,(CN$4),1,(Holidays!$A$1:$A$248)),0))*$M34,"")</f>
        <v>0</v>
      </c>
      <c r="CO34" s="190">
        <f ca="1">IFERROR((IF(AND($J34&gt;CN$4,$J34&lt;=CO$4,$K34&lt;=CO$4),NETWORKDAYS.INTL($J34,$K34,1,(Holidays!$A$1:$A$248)),0)+IF(AND($J34&gt;CN$4,$J34&lt;=CO$4,$K34&gt;CO$4),NETWORKDAYS.INTL($J34,(CO$4),1,(Holidays!$A$1:$A$248)),0)+IF(AND($J34&lt;CN$4,$K34&lt;CO$4,$K34&gt;CN$4),NETWORKDAYS.INTL(CN$4+1,$K34,1,(Holidays!$A$1:$A$248)),0)+IF(AND($J34&lt;=CN$4,$K34&gt;=CO$4,$K34&gt;CN$4),NETWORKDAYS.INTL(CN$4+1,(CO$4),1,(Holidays!$A$1:$A$248)),0))*$M34,"")</f>
        <v>0</v>
      </c>
      <c r="CP34" s="192">
        <f ca="1">IFERROR((IF(AND($J34&gt;CO$4,$J34&lt;=CP$4,$K34&lt;=CP$4),NETWORKDAYS.INTL($J34,$K34,1,(Holidays!$A$1:$A$248)),0)+IF(AND($J34&gt;CO$4,$J34&lt;=CP$4,$K34&gt;CP$4),NETWORKDAYS.INTL($J34,(CP$4),1,(Holidays!$A$1:$A$248)),0)+IF(AND($J34&lt;CO$4,$K34&lt;CP$4,$K34&gt;CO$4),NETWORKDAYS.INTL(CO$4+1,$K34,1,(Holidays!$A$1:$A$248)),0)+IF(AND($J34&lt;=CO$4,$K34&gt;=CP$4,$K34&gt;CO$4),NETWORKDAYS.INTL(CO$4+1,(CP$4),1,(Holidays!$A$1:$A$248)),0))*$M34,"")</f>
        <v>0</v>
      </c>
      <c r="CQ34" s="321">
        <f ca="1">IFERROR((IF(AND($J34&gt;CP$4,$J34&lt;=CQ$4,$K34&lt;=CQ$4),NETWORKDAYS.INTL($J34,$K34,1,(Holidays!$A$1:$A$248)),0)+IF(AND($J34&gt;CP$4,$J34&lt;=CQ$4,$K34&gt;CQ$4),NETWORKDAYS.INTL($J34,(CQ$4),1,(Holidays!$A$1:$A$248)),0)+IF(AND($J34&lt;CP$4,$K34&lt;CQ$4,$K34&gt;CP$4),NETWORKDAYS.INTL(CP$4+1,$K34,1,(Holidays!$A$1:$A$248)),0)+IF(AND($J34&lt;=CP$4,$K34&gt;=CQ$4,$K34&gt;CP$4),NETWORKDAYS.INTL(CP$4+1,(CQ$4),1,(Holidays!$A$1:$A$248)),0))*$M34,"")</f>
        <v>0</v>
      </c>
      <c r="CR34" s="190">
        <f ca="1">IFERROR((IF(AND($J34&gt;CQ$4,$J34&lt;=CR$4,$K34&lt;=CR$4),NETWORKDAYS.INTL($J34,$K34,1,(Holidays!$A$1:$A$248)),0)+IF(AND($J34&gt;CQ$4,$J34&lt;=CR$4,$K34&gt;CR$4),NETWORKDAYS.INTL($J34,(CR$4),1,(Holidays!$A$1:$A$248)),0)+IF(AND($J34&lt;CQ$4,$K34&lt;CR$4,$K34&gt;CQ$4),NETWORKDAYS.INTL(CQ$4+1,$K34,1,(Holidays!$A$1:$A$248)),0)+IF(AND($J34&lt;=CQ$4,$K34&gt;=CR$4,$K34&gt;CQ$4),NETWORKDAYS.INTL(CQ$4+1,(CR$4),1,(Holidays!$A$1:$A$248)),0))*$M34,"")</f>
        <v>0</v>
      </c>
      <c r="CS34" s="192">
        <f ca="1">IFERROR((IF(AND($J34&gt;CR$4,$J34&lt;=CS$4,$K34&lt;=CS$4),NETWORKDAYS.INTL($J34,$K34,1,(Holidays!$A$1:$A$248)),0)+IF(AND($J34&gt;CR$4,$J34&lt;=CS$4,$K34&gt;CS$4),NETWORKDAYS.INTL($J34,(CS$4),1,(Holidays!$A$1:$A$248)),0)+IF(AND($J34&lt;CR$4,$K34&lt;CS$4,$K34&gt;CR$4),NETWORKDAYS.INTL(CR$4+1,$K34,1,(Holidays!$A$1:$A$248)),0)+IF(AND($J34&lt;=CR$4,$K34&gt;=CS$4,$K34&gt;CR$4),NETWORKDAYS.INTL(CR$4+1,(CS$4),1,(Holidays!$A$1:$A$248)),0))*$M34,"")</f>
        <v>0</v>
      </c>
      <c r="CT34" s="321">
        <f ca="1">IFERROR((IF(AND($J34&gt;CS$4,$J34&lt;=CT$4,$K34&lt;=CT$4),NETWORKDAYS.INTL($J34,$K34,1,(Holidays!$A$1:$A$248)),0)+IF(AND($J34&gt;CS$4,$J34&lt;=CT$4,$K34&gt;CT$4),NETWORKDAYS.INTL($J34,(CT$4),1,(Holidays!$A$1:$A$248)),0)+IF(AND($J34&lt;CS$4,$K34&lt;CT$4,$K34&gt;CS$4),NETWORKDAYS.INTL(CS$4+1,$K34,1,(Holidays!$A$1:$A$248)),0)+IF(AND($J34&lt;=CS$4,$K34&gt;=CT$4,$K34&gt;CS$4),NETWORKDAYS.INTL(CS$4+1,(CT$4),1,(Holidays!$A$1:$A$248)),0))*$M34,"")</f>
        <v>0</v>
      </c>
      <c r="CU34" s="190">
        <f ca="1">IFERROR((IF(AND($J34&gt;CT$4,$J34&lt;=CU$4,$K34&lt;=CU$4),NETWORKDAYS.INTL($J34,$K34,1,(Holidays!$A$1:$A$248)),0)+IF(AND($J34&gt;CT$4,$J34&lt;=CU$4,$K34&gt;CU$4),NETWORKDAYS.INTL($J34,(CU$4),1,(Holidays!$A$1:$A$248)),0)+IF(AND($J34&lt;CT$4,$K34&lt;CU$4,$K34&gt;CT$4),NETWORKDAYS.INTL(CT$4+1,$K34,1,(Holidays!$A$1:$A$248)),0)+IF(AND($J34&lt;=CT$4,$K34&gt;=CU$4,$K34&gt;CT$4),NETWORKDAYS.INTL(CT$4+1,(CU$4),1,(Holidays!$A$1:$A$248)),0))*$M34,"")</f>
        <v>0</v>
      </c>
      <c r="CV34" s="192">
        <f ca="1">IFERROR((IF(AND($J34&gt;CU$4,$J34&lt;=CV$4,$K34&lt;=CV$4),NETWORKDAYS.INTL($J34,$K34,1,(Holidays!$A$1:$A$248)),0)+IF(AND($J34&gt;CU$4,$J34&lt;=CV$4,$K34&gt;CV$4),NETWORKDAYS.INTL($J34,(CV$4),1,(Holidays!$A$1:$A$248)),0)+IF(AND($J34&lt;CU$4,$K34&lt;CV$4,$K34&gt;CU$4),NETWORKDAYS.INTL(CU$4+1,$K34,1,(Holidays!$A$1:$A$248)),0)+IF(AND($J34&lt;=CU$4,$K34&gt;=CV$4,$K34&gt;CU$4),NETWORKDAYS.INTL(CU$4+1,(CV$4),1,(Holidays!$A$1:$A$248)),0))*$M34,"")</f>
        <v>0</v>
      </c>
      <c r="CW34" s="321">
        <f ca="1">IFERROR((IF(AND($J34&gt;CV$4,$J34&lt;=CW$4,$K34&lt;=CW$4),NETWORKDAYS.INTL($J34,$K34,1,(Holidays!$A$1:$A$248)),0)+IF(AND($J34&gt;CV$4,$J34&lt;=CW$4,$K34&gt;CW$4),NETWORKDAYS.INTL($J34,(CW$4),1,(Holidays!$A$1:$A$248)),0)+IF(AND($J34&lt;CV$4,$K34&lt;CW$4,$K34&gt;CV$4),NETWORKDAYS.INTL(CV$4+1,$K34,1,(Holidays!$A$1:$A$248)),0)+IF(AND($J34&lt;=CV$4,$K34&gt;=CW$4,$K34&gt;CV$4),NETWORKDAYS.INTL(CV$4+1,(CW$4),1,(Holidays!$A$1:$A$248)),0))*$M34,"")</f>
        <v>0</v>
      </c>
      <c r="CX34" s="324">
        <f ca="1">IFERROR((IF(AND($J34&gt;CW$4,$J34&lt;=CX$4,$K34&lt;=CX$4),NETWORKDAYS.INTL($J34,$K34,1,(Holidays!$A$1:$A$248)),0)+IF(AND($J34&gt;CW$4,$J34&lt;=CX$4,$K34&gt;CX$4),NETWORKDAYS.INTL($J34,(CX$4),1,(Holidays!$A$1:$A$248)),0)+IF(AND($J34&lt;CW$4,$K34&lt;CX$4,$K34&gt;CW$4),NETWORKDAYS.INTL(CW$4+1,$K34,1,(Holidays!$A$1:$A$248)),0)+IF(AND($J34&lt;=CW$4,$K34&gt;=CX$4,$K34&gt;CW$4),NETWORKDAYS.INTL(CW$4+1,(CX$4),1,(Holidays!$A$1:$A$248)),0))*$M34,"")</f>
        <v>0</v>
      </c>
    </row>
    <row r="35" spans="2:102" ht="15" customHeight="1" outlineLevel="1">
      <c r="B35" s="59" t="str">
        <f t="array" ref="B35">IFERROR(INDEX('A-2_MH Distribution'!$B$1:$B$15014,SMALL(IF('A-2_MH Distribution'!$L$8:$L$63&lt;&gt;0,ROW('A-2_MH Distribution'!$B$8:$B$63)),ROW(A29)),1),"")</f>
        <v>B.6</v>
      </c>
      <c r="C35" s="458" t="str">
        <f ca="1">IFERROR(VLOOKUP(B35,OFFSET('A-1_MH Estimation'!$B$7,0,0,MATCH("Subtotal LOE",'A-1_MH Estimation'!B:B,0)-7,2),2,0),"")</f>
        <v>Incorrect Support Component Part  - Administrative Documentation &amp; Customer Comment Followed up</v>
      </c>
      <c r="D35" s="466">
        <f ca="1">IFERROR(VLOOKUP(B35,OFFSET('A-1_MH Estimation'!$B$7,0,0,MATCH("Subtotal LOE",'A-1_MH Estimation'!B:B,0)-7,4),4,0),"")</f>
        <v>1</v>
      </c>
      <c r="E35" s="466" t="str">
        <f ca="1">IFERROR(VLOOKUP(B35,OFFSET('A-1_MH Estimation'!$B$7,0,0,MATCH("Subtotal LOE",'A-1_MH Estimation'!B:B,0)-7,3),3,0),"")</f>
        <v>document</v>
      </c>
      <c r="F35" s="462">
        <f>IFERROR(VLOOKUP($B35,'A-2_MH Distribution'!$B$6:$O$16314,3,0)*VLOOKUP($B35,'A-2_MH Distribution'!$B$6:$O$16314,VLOOKUP(G35,SoftwareList,6,0),0)*IFERROR((--(VLOOKUP($B35,'A-2_MH Distribution'!$B$6:$O$16314,VLOOKUP(G35,SoftwareList,8,0),0)=0)+VLOOKUP($B35,'A-2_MH Distribution'!$B$6:$O$16314,VLOOKUP(G35,SoftwareList,8,0),0)),1),0)</f>
        <v>8</v>
      </c>
      <c r="G35" s="403" t="str">
        <f t="shared" si="57"/>
        <v>PDMS/E3D</v>
      </c>
      <c r="H35" s="454"/>
      <c r="I35" s="455"/>
      <c r="J35" s="351">
        <f ca="1">IFERROR(INDEX(Activities,MATCH($B35,'A-2_MH Distribution'!B:B,0),MATCH("Start Date",'A-2_MH Distribution'!$A$4:S$4,0))+H35,0)</f>
        <v>44615</v>
      </c>
      <c r="K35" s="352">
        <f ca="1">IFERROR(INDEX(Activities,MATCH($B35,'A-2_MH Distribution'!B:B,0),MATCH("Finish Date",'A-2_MH Distribution'!$A$4:S$4,0))+I35,0)</f>
        <v>44616</v>
      </c>
      <c r="L35" s="170">
        <f ca="1">NETWORKDAYS.INTL(J35,K35,1,Holidays!$A$1:$A$248)</f>
        <v>2</v>
      </c>
      <c r="M35" s="62">
        <f t="shared" ca="1" si="56"/>
        <v>4</v>
      </c>
      <c r="O35" s="253">
        <f ca="1">SUM($P35:CX35)</f>
        <v>8</v>
      </c>
      <c r="P35" s="320"/>
      <c r="Q35" s="321">
        <f ca="1">IFERROR((IF(AND($J35&gt;P$4,$J35&lt;=Q$4,$K35&lt;=Q$4),NETWORKDAYS.INTL($J35,$K35,1,(Holidays!$A$1:$A$248)),0)+IF(AND($J35&gt;P$4,$J35&lt;=Q$4,$K35&gt;Q$4),NETWORKDAYS.INTL($J35,(Q$4),1,(Holidays!$A$1:$A$248)),0)+IF(AND($J35&lt;P$4,$K35&lt;Q$4,$K35&gt;P$4),NETWORKDAYS.INTL(P$4+1,$K35,1,(Holidays!$A$1:$A$248)),0)+IF(AND($J35&lt;=P$4,$K35&gt;=Q$4,$K35&gt;P$4),NETWORKDAYS.INTL(P$4+1,(Q$4),1,(Holidays!$A$1:$A$248)),0))*$M35,"")</f>
        <v>0</v>
      </c>
      <c r="R35" s="190">
        <f ca="1">IFERROR((IF(AND($J35&gt;Q$4,$J35&lt;=R$4,$K35&lt;=R$4),NETWORKDAYS.INTL($J35,$K35,1,(Holidays!$A$1:$A$248)),0)+IF(AND($J35&gt;Q$4,$J35&lt;=R$4,$K35&gt;R$4),NETWORKDAYS.INTL($J35,(R$4),1,(Holidays!$A$1:$A$248)),0)+IF(AND($J35&lt;Q$4,$K35&lt;R$4,$K35&gt;Q$4),NETWORKDAYS.INTL(Q$4+1,$K35,1,(Holidays!$A$1:$A$248)),0)+IF(AND($J35&lt;=Q$4,$K35&gt;=R$4,$K35&gt;Q$4),NETWORKDAYS.INTL(Q$4+1,(R$4),1,(Holidays!$A$1:$A$248)),0))*$M35,"")</f>
        <v>0</v>
      </c>
      <c r="S35" s="192">
        <f ca="1">IFERROR((IF(AND($J35&gt;R$4,$J35&lt;=S$4,$K35&lt;=S$4),NETWORKDAYS.INTL($J35,$K35,1,(Holidays!$A$1:$A$248)),0)+IF(AND($J35&gt;R$4,$J35&lt;=S$4,$K35&gt;S$4),NETWORKDAYS.INTL($J35,(S$4),1,(Holidays!$A$1:$A$248)),0)+IF(AND($J35&lt;R$4,$K35&lt;S$4,$K35&gt;R$4),NETWORKDAYS.INTL(R$4+1,$K35,1,(Holidays!$A$1:$A$248)),0)+IF(AND($J35&lt;=R$4,$K35&gt;=S$4,$K35&gt;R$4),NETWORKDAYS.INTL(R$4+1,(S$4),1,(Holidays!$A$1:$A$248)),0))*$M35,"")</f>
        <v>0</v>
      </c>
      <c r="T35" s="321">
        <f ca="1">IFERROR((IF(AND($J35&gt;S$4,$J35&lt;=T$4,$K35&lt;=T$4),NETWORKDAYS.INTL($J35,$K35,1,(Holidays!$A$1:$A$248)),0)+IF(AND($J35&gt;S$4,$J35&lt;=T$4,$K35&gt;T$4),NETWORKDAYS.INTL($J35,(T$4),1,(Holidays!$A$1:$A$248)),0)+IF(AND($J35&lt;S$4,$K35&lt;T$4,$K35&gt;S$4),NETWORKDAYS.INTL(S$4+1,$K35,1,(Holidays!$A$1:$A$248)),0)+IF(AND($J35&lt;=S$4,$K35&gt;=T$4,$K35&gt;S$4),NETWORKDAYS.INTL(S$4+1,(T$4),1,(Holidays!$A$1:$A$248)),0))*$M35,"")</f>
        <v>0</v>
      </c>
      <c r="U35" s="190">
        <f ca="1">IFERROR((IF(AND($J35&gt;T$4,$J35&lt;=U$4,$K35&lt;=U$4),NETWORKDAYS.INTL($J35,$K35,1,(Holidays!$A$1:$A$248)),0)+IF(AND($J35&gt;T$4,$J35&lt;=U$4,$K35&gt;U$4),NETWORKDAYS.INTL($J35,(U$4),1,(Holidays!$A$1:$A$248)),0)+IF(AND($J35&lt;T$4,$K35&lt;U$4,$K35&gt;T$4),NETWORKDAYS.INTL(T$4+1,$K35,1,(Holidays!$A$1:$A$248)),0)+IF(AND($J35&lt;=T$4,$K35&gt;=U$4,$K35&gt;T$4),NETWORKDAYS.INTL(T$4+1,(U$4),1,(Holidays!$A$1:$A$248)),0))*$M35,"")</f>
        <v>0</v>
      </c>
      <c r="V35" s="192">
        <f ca="1">IFERROR((IF(AND($J35&gt;U$4,$J35&lt;=V$4,$K35&lt;=V$4),NETWORKDAYS.INTL($J35,$K35,1,(Holidays!$A$1:$A$248)),0)+IF(AND($J35&gt;U$4,$J35&lt;=V$4,$K35&gt;V$4),NETWORKDAYS.INTL($J35,(V$4),1,(Holidays!$A$1:$A$248)),0)+IF(AND($J35&lt;U$4,$K35&lt;V$4,$K35&gt;U$4),NETWORKDAYS.INTL(U$4+1,$K35,1,(Holidays!$A$1:$A$248)),0)+IF(AND($J35&lt;=U$4,$K35&gt;=V$4,$K35&gt;U$4),NETWORKDAYS.INTL(U$4+1,(V$4),1,(Holidays!$A$1:$A$248)),0))*$M35,"")</f>
        <v>0</v>
      </c>
      <c r="W35" s="321">
        <f ca="1">IFERROR((IF(AND($J35&gt;V$4,$J35&lt;=W$4,$K35&lt;=W$4),NETWORKDAYS.INTL($J35,$K35,1,(Holidays!$A$1:$A$248)),0)+IF(AND($J35&gt;V$4,$J35&lt;=W$4,$K35&gt;W$4),NETWORKDAYS.INTL($J35,(W$4),1,(Holidays!$A$1:$A$248)),0)+IF(AND($J35&lt;V$4,$K35&lt;W$4,$K35&gt;V$4),NETWORKDAYS.INTL(V$4+1,$K35,1,(Holidays!$A$1:$A$248)),0)+IF(AND($J35&lt;=V$4,$K35&gt;=W$4,$K35&gt;V$4),NETWORKDAYS.INTL(V$4+1,(W$4),1,(Holidays!$A$1:$A$248)),0))*$M35,"")</f>
        <v>0</v>
      </c>
      <c r="X35" s="190">
        <f ca="1">IFERROR((IF(AND($J35&gt;W$4,$J35&lt;=X$4,$K35&lt;=X$4),NETWORKDAYS.INTL($J35,$K35,1,(Holidays!$A$1:$A$248)),0)+IF(AND($J35&gt;W$4,$J35&lt;=X$4,$K35&gt;X$4),NETWORKDAYS.INTL($J35,(X$4),1,(Holidays!$A$1:$A$248)),0)+IF(AND($J35&lt;W$4,$K35&lt;X$4,$K35&gt;W$4),NETWORKDAYS.INTL(W$4+1,$K35,1,(Holidays!$A$1:$A$248)),0)+IF(AND($J35&lt;=W$4,$K35&gt;=X$4,$K35&gt;W$4),NETWORKDAYS.INTL(W$4+1,(X$4),1,(Holidays!$A$1:$A$248)),0))*$M35,"")</f>
        <v>0</v>
      </c>
      <c r="Y35" s="192">
        <f ca="1">IFERROR((IF(AND($J35&gt;X$4,$J35&lt;=Y$4,$K35&lt;=Y$4),NETWORKDAYS.INTL($J35,$K35,1,(Holidays!$A$1:$A$248)),0)+IF(AND($J35&gt;X$4,$J35&lt;=Y$4,$K35&gt;Y$4),NETWORKDAYS.INTL($J35,(Y$4),1,(Holidays!$A$1:$A$248)),0)+IF(AND($J35&lt;X$4,$K35&lt;Y$4,$K35&gt;X$4),NETWORKDAYS.INTL(X$4+1,$K35,1,(Holidays!$A$1:$A$248)),0)+IF(AND($J35&lt;=X$4,$K35&gt;=Y$4,$K35&gt;X$4),NETWORKDAYS.INTL(X$4+1,(Y$4),1,(Holidays!$A$1:$A$248)),0))*$M35,"")</f>
        <v>0</v>
      </c>
      <c r="Z35" s="321">
        <f ca="1">IFERROR((IF(AND($J35&gt;Y$4,$J35&lt;=Z$4,$K35&lt;=Z$4),NETWORKDAYS.INTL($J35,$K35,1,(Holidays!$A$1:$A$248)),0)+IF(AND($J35&gt;Y$4,$J35&lt;=Z$4,$K35&gt;Z$4),NETWORKDAYS.INTL($J35,(Z$4),1,(Holidays!$A$1:$A$248)),0)+IF(AND($J35&lt;Y$4,$K35&lt;Z$4,$K35&gt;Y$4),NETWORKDAYS.INTL(Y$4+1,$K35,1,(Holidays!$A$1:$A$248)),0)+IF(AND($J35&lt;=Y$4,$K35&gt;=Z$4,$K35&gt;Y$4),NETWORKDAYS.INTL(Y$4+1,(Z$4),1,(Holidays!$A$1:$A$248)),0))*$M35,"")</f>
        <v>0</v>
      </c>
      <c r="AA35" s="190">
        <f ca="1">IFERROR((IF(AND($J35&gt;Z$4,$J35&lt;=AA$4,$K35&lt;=AA$4),NETWORKDAYS.INTL($J35,$K35,1,(Holidays!$A$1:$A$248)),0)+IF(AND($J35&gt;Z$4,$J35&lt;=AA$4,$K35&gt;AA$4),NETWORKDAYS.INTL($J35,(AA$4),1,(Holidays!$A$1:$A$248)),0)+IF(AND($J35&lt;Z$4,$K35&lt;AA$4,$K35&gt;Z$4),NETWORKDAYS.INTL(Z$4+1,$K35,1,(Holidays!$A$1:$A$248)),0)+IF(AND($J35&lt;=Z$4,$K35&gt;=AA$4,$K35&gt;Z$4),NETWORKDAYS.INTL(Z$4+1,(AA$4),1,(Holidays!$A$1:$A$248)),0))*$M35,"")</f>
        <v>0</v>
      </c>
      <c r="AB35" s="192">
        <f ca="1">IFERROR((IF(AND($J35&gt;AA$4,$J35&lt;=AB$4,$K35&lt;=AB$4),NETWORKDAYS.INTL($J35,$K35,1,(Holidays!$A$1:$A$248)),0)+IF(AND($J35&gt;AA$4,$J35&lt;=AB$4,$K35&gt;AB$4),NETWORKDAYS.INTL($J35,(AB$4),1,(Holidays!$A$1:$A$248)),0)+IF(AND($J35&lt;AA$4,$K35&lt;AB$4,$K35&gt;AA$4),NETWORKDAYS.INTL(AA$4+1,$K35,1,(Holidays!$A$1:$A$248)),0)+IF(AND($J35&lt;=AA$4,$K35&gt;=AB$4,$K35&gt;AA$4),NETWORKDAYS.INTL(AA$4+1,(AB$4),1,(Holidays!$A$1:$A$248)),0))*$M35,"")</f>
        <v>0</v>
      </c>
      <c r="AC35" s="321">
        <f ca="1">IFERROR((IF(AND($J35&gt;AB$4,$J35&lt;=AC$4,$K35&lt;=AC$4),NETWORKDAYS.INTL($J35,$K35,1,(Holidays!$A$1:$A$248)),0)+IF(AND($J35&gt;AB$4,$J35&lt;=AC$4,$K35&gt;AC$4),NETWORKDAYS.INTL($J35,(AC$4),1,(Holidays!$A$1:$A$248)),0)+IF(AND($J35&lt;AB$4,$K35&lt;AC$4,$K35&gt;AB$4),NETWORKDAYS.INTL(AB$4+1,$K35,1,(Holidays!$A$1:$A$248)),0)+IF(AND($J35&lt;=AB$4,$K35&gt;=AC$4,$K35&gt;AB$4),NETWORKDAYS.INTL(AB$4+1,(AC$4),1,(Holidays!$A$1:$A$248)),0))*$M35,"")</f>
        <v>0</v>
      </c>
      <c r="AD35" s="190">
        <f ca="1">IFERROR((IF(AND($J35&gt;AC$4,$J35&lt;=AD$4,$K35&lt;=AD$4),NETWORKDAYS.INTL($J35,$K35,1,(Holidays!$A$1:$A$248)),0)+IF(AND($J35&gt;AC$4,$J35&lt;=AD$4,$K35&gt;AD$4),NETWORKDAYS.INTL($J35,(AD$4),1,(Holidays!$A$1:$A$248)),0)+IF(AND($J35&lt;AC$4,$K35&lt;AD$4,$K35&gt;AC$4),NETWORKDAYS.INTL(AC$4+1,$K35,1,(Holidays!$A$1:$A$248)),0)+IF(AND($J35&lt;=AC$4,$K35&gt;=AD$4,$K35&gt;AC$4),NETWORKDAYS.INTL(AC$4+1,(AD$4),1,(Holidays!$A$1:$A$248)),0))*$M35,"")</f>
        <v>0</v>
      </c>
      <c r="AE35" s="192">
        <f ca="1">IFERROR((IF(AND($J35&gt;AD$4,$J35&lt;=AE$4,$K35&lt;=AE$4),NETWORKDAYS.INTL($J35,$K35,1,(Holidays!$A$1:$A$248)),0)+IF(AND($J35&gt;AD$4,$J35&lt;=AE$4,$K35&gt;AE$4),NETWORKDAYS.INTL($J35,(AE$4),1,(Holidays!$A$1:$A$248)),0)+IF(AND($J35&lt;AD$4,$K35&lt;AE$4,$K35&gt;AD$4),NETWORKDAYS.INTL(AD$4+1,$K35,1,(Holidays!$A$1:$A$248)),0)+IF(AND($J35&lt;=AD$4,$K35&gt;=AE$4,$K35&gt;AD$4),NETWORKDAYS.INTL(AD$4+1,(AE$4),1,(Holidays!$A$1:$A$248)),0))*$M35,"")</f>
        <v>0</v>
      </c>
      <c r="AF35" s="321">
        <f ca="1">IFERROR((IF(AND($J35&gt;AE$4,$J35&lt;=AF$4,$K35&lt;=AF$4),NETWORKDAYS.INTL($J35,$K35,1,(Holidays!$A$1:$A$248)),0)+IF(AND($J35&gt;AE$4,$J35&lt;=AF$4,$K35&gt;AF$4),NETWORKDAYS.INTL($J35,(AF$4),1,(Holidays!$A$1:$A$248)),0)+IF(AND($J35&lt;AE$4,$K35&lt;AF$4,$K35&gt;AE$4),NETWORKDAYS.INTL(AE$4+1,$K35,1,(Holidays!$A$1:$A$248)),0)+IF(AND($J35&lt;=AE$4,$K35&gt;=AF$4,$K35&gt;AE$4),NETWORKDAYS.INTL(AE$4+1,(AF$4),1,(Holidays!$A$1:$A$248)),0))*$M35,"")</f>
        <v>0</v>
      </c>
      <c r="AG35" s="190">
        <f ca="1">IFERROR((IF(AND($J35&gt;AF$4,$J35&lt;=AG$4,$K35&lt;=AG$4),NETWORKDAYS.INTL($J35,$K35,1,(Holidays!$A$1:$A$248)),0)+IF(AND($J35&gt;AF$4,$J35&lt;=AG$4,$K35&gt;AG$4),NETWORKDAYS.INTL($J35,(AG$4),1,(Holidays!$A$1:$A$248)),0)+IF(AND($J35&lt;AF$4,$K35&lt;AG$4,$K35&gt;AF$4),NETWORKDAYS.INTL(AF$4+1,$K35,1,(Holidays!$A$1:$A$248)),0)+IF(AND($J35&lt;=AF$4,$K35&gt;=AG$4,$K35&gt;AF$4),NETWORKDAYS.INTL(AF$4+1,(AG$4),1,(Holidays!$A$1:$A$248)),0))*$M35,"")</f>
        <v>8</v>
      </c>
      <c r="AH35" s="192">
        <f ca="1">IFERROR((IF(AND($J35&gt;AG$4,$J35&lt;=AH$4,$K35&lt;=AH$4),NETWORKDAYS.INTL($J35,$K35,1,(Holidays!$A$1:$A$248)),0)+IF(AND($J35&gt;AG$4,$J35&lt;=AH$4,$K35&gt;AH$4),NETWORKDAYS.INTL($J35,(AH$4),1,(Holidays!$A$1:$A$248)),0)+IF(AND($J35&lt;AG$4,$K35&lt;AH$4,$K35&gt;AG$4),NETWORKDAYS.INTL(AG$4+1,$K35,1,(Holidays!$A$1:$A$248)),0)+IF(AND($J35&lt;=AG$4,$K35&gt;=AH$4,$K35&gt;AG$4),NETWORKDAYS.INTL(AG$4+1,(AH$4),1,(Holidays!$A$1:$A$248)),0))*$M35,"")</f>
        <v>0</v>
      </c>
      <c r="AI35" s="321">
        <f ca="1">IFERROR((IF(AND($J35&gt;AH$4,$J35&lt;=AI$4,$K35&lt;=AI$4),NETWORKDAYS.INTL($J35,$K35,1,(Holidays!$A$1:$A$248)),0)+IF(AND($J35&gt;AH$4,$J35&lt;=AI$4,$K35&gt;AI$4),NETWORKDAYS.INTL($J35,(AI$4),1,(Holidays!$A$1:$A$248)),0)+IF(AND($J35&lt;AH$4,$K35&lt;AI$4,$K35&gt;AH$4),NETWORKDAYS.INTL(AH$4+1,$K35,1,(Holidays!$A$1:$A$248)),0)+IF(AND($J35&lt;=AH$4,$K35&gt;=AI$4,$K35&gt;AH$4),NETWORKDAYS.INTL(AH$4+1,(AI$4),1,(Holidays!$A$1:$A$248)),0))*$M35,"")</f>
        <v>0</v>
      </c>
      <c r="AJ35" s="190">
        <f ca="1">IFERROR((IF(AND($J35&gt;AI$4,$J35&lt;=AJ$4,$K35&lt;=AJ$4),NETWORKDAYS.INTL($J35,$K35,1,(Holidays!$A$1:$A$248)),0)+IF(AND($J35&gt;AI$4,$J35&lt;=AJ$4,$K35&gt;AJ$4),NETWORKDAYS.INTL($J35,(AJ$4),1,(Holidays!$A$1:$A$248)),0)+IF(AND($J35&lt;AI$4,$K35&lt;AJ$4,$K35&gt;AI$4),NETWORKDAYS.INTL(AI$4+1,$K35,1,(Holidays!$A$1:$A$248)),0)+IF(AND($J35&lt;=AI$4,$K35&gt;=AJ$4,$K35&gt;AI$4),NETWORKDAYS.INTL(AI$4+1,(AJ$4),1,(Holidays!$A$1:$A$248)),0))*$M35,"")</f>
        <v>0</v>
      </c>
      <c r="AK35" s="192">
        <f ca="1">IFERROR((IF(AND($J35&gt;AJ$4,$J35&lt;=AK$4,$K35&lt;=AK$4),NETWORKDAYS.INTL($J35,$K35,1,(Holidays!$A$1:$A$248)),0)+IF(AND($J35&gt;AJ$4,$J35&lt;=AK$4,$K35&gt;AK$4),NETWORKDAYS.INTL($J35,(AK$4),1,(Holidays!$A$1:$A$248)),0)+IF(AND($J35&lt;AJ$4,$K35&lt;AK$4,$K35&gt;AJ$4),NETWORKDAYS.INTL(AJ$4+1,$K35,1,(Holidays!$A$1:$A$248)),0)+IF(AND($J35&lt;=AJ$4,$K35&gt;=AK$4,$K35&gt;AJ$4),NETWORKDAYS.INTL(AJ$4+1,(AK$4),1,(Holidays!$A$1:$A$248)),0))*$M35,"")</f>
        <v>0</v>
      </c>
      <c r="AL35" s="321">
        <f ca="1">IFERROR((IF(AND($J35&gt;AK$4,$J35&lt;=AL$4,$K35&lt;=AL$4),NETWORKDAYS.INTL($J35,$K35,1,(Holidays!$A$1:$A$248)),0)+IF(AND($J35&gt;AK$4,$J35&lt;=AL$4,$K35&gt;AL$4),NETWORKDAYS.INTL($J35,(AL$4),1,(Holidays!$A$1:$A$248)),0)+IF(AND($J35&lt;AK$4,$K35&lt;AL$4,$K35&gt;AK$4),NETWORKDAYS.INTL(AK$4+1,$K35,1,(Holidays!$A$1:$A$248)),0)+IF(AND($J35&lt;=AK$4,$K35&gt;=AL$4,$K35&gt;AK$4),NETWORKDAYS.INTL(AK$4+1,(AL$4),1,(Holidays!$A$1:$A$248)),0))*$M35,"")</f>
        <v>0</v>
      </c>
      <c r="AM35" s="190">
        <f ca="1">IFERROR((IF(AND($J35&gt;AL$4,$J35&lt;=AM$4,$K35&lt;=AM$4),NETWORKDAYS.INTL($J35,$K35,1,(Holidays!$A$1:$A$248)),0)+IF(AND($J35&gt;AL$4,$J35&lt;=AM$4,$K35&gt;AM$4),NETWORKDAYS.INTL($J35,(AM$4),1,(Holidays!$A$1:$A$248)),0)+IF(AND($J35&lt;AL$4,$K35&lt;AM$4,$K35&gt;AL$4),NETWORKDAYS.INTL(AL$4+1,$K35,1,(Holidays!$A$1:$A$248)),0)+IF(AND($J35&lt;=AL$4,$K35&gt;=AM$4,$K35&gt;AL$4),NETWORKDAYS.INTL(AL$4+1,(AM$4),1,(Holidays!$A$1:$A$248)),0))*$M35,"")</f>
        <v>0</v>
      </c>
      <c r="AN35" s="192">
        <f ca="1">IFERROR((IF(AND($J35&gt;AM$4,$J35&lt;=AN$4,$K35&lt;=AN$4),NETWORKDAYS.INTL($J35,$K35,1,(Holidays!$A$1:$A$248)),0)+IF(AND($J35&gt;AM$4,$J35&lt;=AN$4,$K35&gt;AN$4),NETWORKDAYS.INTL($J35,(AN$4),1,(Holidays!$A$1:$A$248)),0)+IF(AND($J35&lt;AM$4,$K35&lt;AN$4,$K35&gt;AM$4),NETWORKDAYS.INTL(AM$4+1,$K35,1,(Holidays!$A$1:$A$248)),0)+IF(AND($J35&lt;=AM$4,$K35&gt;=AN$4,$K35&gt;AM$4),NETWORKDAYS.INTL(AM$4+1,(AN$4),1,(Holidays!$A$1:$A$248)),0))*$M35,"")</f>
        <v>0</v>
      </c>
      <c r="AO35" s="321">
        <f ca="1">IFERROR((IF(AND($J35&gt;AN$4,$J35&lt;=AO$4,$K35&lt;=AO$4),NETWORKDAYS.INTL($J35,$K35,1,(Holidays!$A$1:$A$248)),0)+IF(AND($J35&gt;AN$4,$J35&lt;=AO$4,$K35&gt;AO$4),NETWORKDAYS.INTL($J35,(AO$4),1,(Holidays!$A$1:$A$248)),0)+IF(AND($J35&lt;AN$4,$K35&lt;AO$4,$K35&gt;AN$4),NETWORKDAYS.INTL(AN$4+1,$K35,1,(Holidays!$A$1:$A$248)),0)+IF(AND($J35&lt;=AN$4,$K35&gt;=AO$4,$K35&gt;AN$4),NETWORKDAYS.INTL(AN$4+1,(AO$4),1,(Holidays!$A$1:$A$248)),0))*$M35,"")</f>
        <v>0</v>
      </c>
      <c r="AP35" s="190">
        <f ca="1">IFERROR((IF(AND($J35&gt;AO$4,$J35&lt;=AP$4,$K35&lt;=AP$4),NETWORKDAYS.INTL($J35,$K35,1,(Holidays!$A$1:$A$248)),0)+IF(AND($J35&gt;AO$4,$J35&lt;=AP$4,$K35&gt;AP$4),NETWORKDAYS.INTL($J35,(AP$4),1,(Holidays!$A$1:$A$248)),0)+IF(AND($J35&lt;AO$4,$K35&lt;AP$4,$K35&gt;AO$4),NETWORKDAYS.INTL(AO$4+1,$K35,1,(Holidays!$A$1:$A$248)),0)+IF(AND($J35&lt;=AO$4,$K35&gt;=AP$4,$K35&gt;AO$4),NETWORKDAYS.INTL(AO$4+1,(AP$4),1,(Holidays!$A$1:$A$248)),0))*$M35,"")</f>
        <v>0</v>
      </c>
      <c r="AQ35" s="192">
        <f ca="1">IFERROR((IF(AND($J35&gt;AP$4,$J35&lt;=AQ$4,$K35&lt;=AQ$4),NETWORKDAYS.INTL($J35,$K35,1,(Holidays!$A$1:$A$248)),0)+IF(AND($J35&gt;AP$4,$J35&lt;=AQ$4,$K35&gt;AQ$4),NETWORKDAYS.INTL($J35,(AQ$4),1,(Holidays!$A$1:$A$248)),0)+IF(AND($J35&lt;AP$4,$K35&lt;AQ$4,$K35&gt;AP$4),NETWORKDAYS.INTL(AP$4+1,$K35,1,(Holidays!$A$1:$A$248)),0)+IF(AND($J35&lt;=AP$4,$K35&gt;=AQ$4,$K35&gt;AP$4),NETWORKDAYS.INTL(AP$4+1,(AQ$4),1,(Holidays!$A$1:$A$248)),0))*$M35,"")</f>
        <v>0</v>
      </c>
      <c r="AR35" s="321">
        <f ca="1">IFERROR((IF(AND($J35&gt;AQ$4,$J35&lt;=AR$4,$K35&lt;=AR$4),NETWORKDAYS.INTL($J35,$K35,1,(Holidays!$A$1:$A$248)),0)+IF(AND($J35&gt;AQ$4,$J35&lt;=AR$4,$K35&gt;AR$4),NETWORKDAYS.INTL($J35,(AR$4),1,(Holidays!$A$1:$A$248)),0)+IF(AND($J35&lt;AQ$4,$K35&lt;AR$4,$K35&gt;AQ$4),NETWORKDAYS.INTL(AQ$4+1,$K35,1,(Holidays!$A$1:$A$248)),0)+IF(AND($J35&lt;=AQ$4,$K35&gt;=AR$4,$K35&gt;AQ$4),NETWORKDAYS.INTL(AQ$4+1,(AR$4),1,(Holidays!$A$1:$A$248)),0))*$M35,"")</f>
        <v>0</v>
      </c>
      <c r="AS35" s="190">
        <f ca="1">IFERROR((IF(AND($J35&gt;AR$4,$J35&lt;=AS$4,$K35&lt;=AS$4),NETWORKDAYS.INTL($J35,$K35,1,(Holidays!$A$1:$A$248)),0)+IF(AND($J35&gt;AR$4,$J35&lt;=AS$4,$K35&gt;AS$4),NETWORKDAYS.INTL($J35,(AS$4),1,(Holidays!$A$1:$A$248)),0)+IF(AND($J35&lt;AR$4,$K35&lt;AS$4,$K35&gt;AR$4),NETWORKDAYS.INTL(AR$4+1,$K35,1,(Holidays!$A$1:$A$248)),0)+IF(AND($J35&lt;=AR$4,$K35&gt;=AS$4,$K35&gt;AR$4),NETWORKDAYS.INTL(AR$4+1,(AS$4),1,(Holidays!$A$1:$A$248)),0))*$M35,"")</f>
        <v>0</v>
      </c>
      <c r="AT35" s="192">
        <f ca="1">IFERROR((IF(AND($J35&gt;AS$4,$J35&lt;=AT$4,$K35&lt;=AT$4),NETWORKDAYS.INTL($J35,$K35,1,(Holidays!$A$1:$A$248)),0)+IF(AND($J35&gt;AS$4,$J35&lt;=AT$4,$K35&gt;AT$4),NETWORKDAYS.INTL($J35,(AT$4),1,(Holidays!$A$1:$A$248)),0)+IF(AND($J35&lt;AS$4,$K35&lt;AT$4,$K35&gt;AS$4),NETWORKDAYS.INTL(AS$4+1,$K35,1,(Holidays!$A$1:$A$248)),0)+IF(AND($J35&lt;=AS$4,$K35&gt;=AT$4,$K35&gt;AS$4),NETWORKDAYS.INTL(AS$4+1,(AT$4),1,(Holidays!$A$1:$A$248)),0))*$M35,"")</f>
        <v>0</v>
      </c>
      <c r="AU35" s="321">
        <f ca="1">IFERROR((IF(AND($J35&gt;AT$4,$J35&lt;=AU$4,$K35&lt;=AU$4),NETWORKDAYS.INTL($J35,$K35,1,(Holidays!$A$1:$A$248)),0)+IF(AND($J35&gt;AT$4,$J35&lt;=AU$4,$K35&gt;AU$4),NETWORKDAYS.INTL($J35,(AU$4),1,(Holidays!$A$1:$A$248)),0)+IF(AND($J35&lt;AT$4,$K35&lt;AU$4,$K35&gt;AT$4),NETWORKDAYS.INTL(AT$4+1,$K35,1,(Holidays!$A$1:$A$248)),0)+IF(AND($J35&lt;=AT$4,$K35&gt;=AU$4,$K35&gt;AT$4),NETWORKDAYS.INTL(AT$4+1,(AU$4),1,(Holidays!$A$1:$A$248)),0))*$M35,"")</f>
        <v>0</v>
      </c>
      <c r="AV35" s="190">
        <f ca="1">IFERROR((IF(AND($J35&gt;AU$4,$J35&lt;=AV$4,$K35&lt;=AV$4),NETWORKDAYS.INTL($J35,$K35,1,(Holidays!$A$1:$A$248)),0)+IF(AND($J35&gt;AU$4,$J35&lt;=AV$4,$K35&gt;AV$4),NETWORKDAYS.INTL($J35,(AV$4),1,(Holidays!$A$1:$A$248)),0)+IF(AND($J35&lt;AU$4,$K35&lt;AV$4,$K35&gt;AU$4),NETWORKDAYS.INTL(AU$4+1,$K35,1,(Holidays!$A$1:$A$248)),0)+IF(AND($J35&lt;=AU$4,$K35&gt;=AV$4,$K35&gt;AU$4),NETWORKDAYS.INTL(AU$4+1,(AV$4),1,(Holidays!$A$1:$A$248)),0))*$M35,"")</f>
        <v>0</v>
      </c>
      <c r="AW35" s="192">
        <f ca="1">IFERROR((IF(AND($J35&gt;AV$4,$J35&lt;=AW$4,$K35&lt;=AW$4),NETWORKDAYS.INTL($J35,$K35,1,(Holidays!$A$1:$A$248)),0)+IF(AND($J35&gt;AV$4,$J35&lt;=AW$4,$K35&gt;AW$4),NETWORKDAYS.INTL($J35,(AW$4),1,(Holidays!$A$1:$A$248)),0)+IF(AND($J35&lt;AV$4,$K35&lt;AW$4,$K35&gt;AV$4),NETWORKDAYS.INTL(AV$4+1,$K35,1,(Holidays!$A$1:$A$248)),0)+IF(AND($J35&lt;=AV$4,$K35&gt;=AW$4,$K35&gt;AV$4),NETWORKDAYS.INTL(AV$4+1,(AW$4),1,(Holidays!$A$1:$A$248)),0))*$M35,"")</f>
        <v>0</v>
      </c>
      <c r="AX35" s="321">
        <f ca="1">IFERROR((IF(AND($J35&gt;AW$4,$J35&lt;=AX$4,$K35&lt;=AX$4),NETWORKDAYS.INTL($J35,$K35,1,(Holidays!$A$1:$A$248)),0)+IF(AND($J35&gt;AW$4,$J35&lt;=AX$4,$K35&gt;AX$4),NETWORKDAYS.INTL($J35,(AX$4),1,(Holidays!$A$1:$A$248)),0)+IF(AND($J35&lt;AW$4,$K35&lt;AX$4,$K35&gt;AW$4),NETWORKDAYS.INTL(AW$4+1,$K35,1,(Holidays!$A$1:$A$248)),0)+IF(AND($J35&lt;=AW$4,$K35&gt;=AX$4,$K35&gt;AW$4),NETWORKDAYS.INTL(AW$4+1,(AX$4),1,(Holidays!$A$1:$A$248)),0))*$M35,"")</f>
        <v>0</v>
      </c>
      <c r="AY35" s="190">
        <f ca="1">IFERROR((IF(AND($J35&gt;AX$4,$J35&lt;=AY$4,$K35&lt;=AY$4),NETWORKDAYS.INTL($J35,$K35,1,(Holidays!$A$1:$A$248)),0)+IF(AND($J35&gt;AX$4,$J35&lt;=AY$4,$K35&gt;AY$4),NETWORKDAYS.INTL($J35,(AY$4),1,(Holidays!$A$1:$A$248)),0)+IF(AND($J35&lt;AX$4,$K35&lt;AY$4,$K35&gt;AX$4),NETWORKDAYS.INTL(AX$4+1,$K35,1,(Holidays!$A$1:$A$248)),0)+IF(AND($J35&lt;=AX$4,$K35&gt;=AY$4,$K35&gt;AX$4),NETWORKDAYS.INTL(AX$4+1,(AY$4),1,(Holidays!$A$1:$A$248)),0))*$M35,"")</f>
        <v>0</v>
      </c>
      <c r="AZ35" s="192">
        <f ca="1">IFERROR((IF(AND($J35&gt;AY$4,$J35&lt;=AZ$4,$K35&lt;=AZ$4),NETWORKDAYS.INTL($J35,$K35,1,(Holidays!$A$1:$A$248)),0)+IF(AND($J35&gt;AY$4,$J35&lt;=AZ$4,$K35&gt;AZ$4),NETWORKDAYS.INTL($J35,(AZ$4),1,(Holidays!$A$1:$A$248)),0)+IF(AND($J35&lt;AY$4,$K35&lt;AZ$4,$K35&gt;AY$4),NETWORKDAYS.INTL(AY$4+1,$K35,1,(Holidays!$A$1:$A$248)),0)+IF(AND($J35&lt;=AY$4,$K35&gt;=AZ$4,$K35&gt;AY$4),NETWORKDAYS.INTL(AY$4+1,(AZ$4),1,(Holidays!$A$1:$A$248)),0))*$M35,"")</f>
        <v>0</v>
      </c>
      <c r="BA35" s="321">
        <f ca="1">IFERROR((IF(AND($J35&gt;AZ$4,$J35&lt;=BA$4,$K35&lt;=BA$4),NETWORKDAYS.INTL($J35,$K35,1,(Holidays!$A$1:$A$248)),0)+IF(AND($J35&gt;AZ$4,$J35&lt;=BA$4,$K35&gt;BA$4),NETWORKDAYS.INTL($J35,(BA$4),1,(Holidays!$A$1:$A$248)),0)+IF(AND($J35&lt;AZ$4,$K35&lt;BA$4,$K35&gt;AZ$4),NETWORKDAYS.INTL(AZ$4+1,$K35,1,(Holidays!$A$1:$A$248)),0)+IF(AND($J35&lt;=AZ$4,$K35&gt;=BA$4,$K35&gt;AZ$4),NETWORKDAYS.INTL(AZ$4+1,(BA$4),1,(Holidays!$A$1:$A$248)),0))*$M35,"")</f>
        <v>0</v>
      </c>
      <c r="BB35" s="190">
        <f ca="1">IFERROR((IF(AND($J35&gt;BA$4,$J35&lt;=BB$4,$K35&lt;=BB$4),NETWORKDAYS.INTL($J35,$K35,1,(Holidays!$A$1:$A$248)),0)+IF(AND($J35&gt;BA$4,$J35&lt;=BB$4,$K35&gt;BB$4),NETWORKDAYS.INTL($J35,(BB$4),1,(Holidays!$A$1:$A$248)),0)+IF(AND($J35&lt;BA$4,$K35&lt;BB$4,$K35&gt;BA$4),NETWORKDAYS.INTL(BA$4+1,$K35,1,(Holidays!$A$1:$A$248)),0)+IF(AND($J35&lt;=BA$4,$K35&gt;=BB$4,$K35&gt;BA$4),NETWORKDAYS.INTL(BA$4+1,(BB$4),1,(Holidays!$A$1:$A$248)),0))*$M35,"")</f>
        <v>0</v>
      </c>
      <c r="BC35" s="192">
        <f ca="1">IFERROR((IF(AND($J35&gt;BB$4,$J35&lt;=BC$4,$K35&lt;=BC$4),NETWORKDAYS.INTL($J35,$K35,1,(Holidays!$A$1:$A$248)),0)+IF(AND($J35&gt;BB$4,$J35&lt;=BC$4,$K35&gt;BC$4),NETWORKDAYS.INTL($J35,(BC$4),1,(Holidays!$A$1:$A$248)),0)+IF(AND($J35&lt;BB$4,$K35&lt;BC$4,$K35&gt;BB$4),NETWORKDAYS.INTL(BB$4+1,$K35,1,(Holidays!$A$1:$A$248)),0)+IF(AND($J35&lt;=BB$4,$K35&gt;=BC$4,$K35&gt;BB$4),NETWORKDAYS.INTL(BB$4+1,(BC$4),1,(Holidays!$A$1:$A$248)),0))*$M35,"")</f>
        <v>0</v>
      </c>
      <c r="BD35" s="321">
        <f ca="1">IFERROR((IF(AND($J35&gt;BC$4,$J35&lt;=BD$4,$K35&lt;=BD$4),NETWORKDAYS.INTL($J35,$K35,1,(Holidays!$A$1:$A$248)),0)+IF(AND($J35&gt;BC$4,$J35&lt;=BD$4,$K35&gt;BD$4),NETWORKDAYS.INTL($J35,(BD$4),1,(Holidays!$A$1:$A$248)),0)+IF(AND($J35&lt;BC$4,$K35&lt;BD$4,$K35&gt;BC$4),NETWORKDAYS.INTL(BC$4+1,$K35,1,(Holidays!$A$1:$A$248)),0)+IF(AND($J35&lt;=BC$4,$K35&gt;=BD$4,$K35&gt;BC$4),NETWORKDAYS.INTL(BC$4+1,(BD$4),1,(Holidays!$A$1:$A$248)),0))*$M35,"")</f>
        <v>0</v>
      </c>
      <c r="BE35" s="190">
        <f ca="1">IFERROR((IF(AND($J35&gt;BD$4,$J35&lt;=BE$4,$K35&lt;=BE$4),NETWORKDAYS.INTL($J35,$K35,1,(Holidays!$A$1:$A$248)),0)+IF(AND($J35&gt;BD$4,$J35&lt;=BE$4,$K35&gt;BE$4),NETWORKDAYS.INTL($J35,(BE$4),1,(Holidays!$A$1:$A$248)),0)+IF(AND($J35&lt;BD$4,$K35&lt;BE$4,$K35&gt;BD$4),NETWORKDAYS.INTL(BD$4+1,$K35,1,(Holidays!$A$1:$A$248)),0)+IF(AND($J35&lt;=BD$4,$K35&gt;=BE$4,$K35&gt;BD$4),NETWORKDAYS.INTL(BD$4+1,(BE$4),1,(Holidays!$A$1:$A$248)),0))*$M35,"")</f>
        <v>0</v>
      </c>
      <c r="BF35" s="192">
        <f ca="1">IFERROR((IF(AND($J35&gt;BE$4,$J35&lt;=BF$4,$K35&lt;=BF$4),NETWORKDAYS.INTL($J35,$K35,1,(Holidays!$A$1:$A$248)),0)+IF(AND($J35&gt;BE$4,$J35&lt;=BF$4,$K35&gt;BF$4),NETWORKDAYS.INTL($J35,(BF$4),1,(Holidays!$A$1:$A$248)),0)+IF(AND($J35&lt;BE$4,$K35&lt;BF$4,$K35&gt;BE$4),NETWORKDAYS.INTL(BE$4+1,$K35,1,(Holidays!$A$1:$A$248)),0)+IF(AND($J35&lt;=BE$4,$K35&gt;=BF$4,$K35&gt;BE$4),NETWORKDAYS.INTL(BE$4+1,(BF$4),1,(Holidays!$A$1:$A$248)),0))*$M35,"")</f>
        <v>0</v>
      </c>
      <c r="BG35" s="321">
        <f ca="1">IFERROR((IF(AND($J35&gt;BF$4,$J35&lt;=BG$4,$K35&lt;=BG$4),NETWORKDAYS.INTL($J35,$K35,1,(Holidays!$A$1:$A$248)),0)+IF(AND($J35&gt;BF$4,$J35&lt;=BG$4,$K35&gt;BG$4),NETWORKDAYS.INTL($J35,(BG$4),1,(Holidays!$A$1:$A$248)),0)+IF(AND($J35&lt;BF$4,$K35&lt;BG$4,$K35&gt;BF$4),NETWORKDAYS.INTL(BF$4+1,$K35,1,(Holidays!$A$1:$A$248)),0)+IF(AND($J35&lt;=BF$4,$K35&gt;=BG$4,$K35&gt;BF$4),NETWORKDAYS.INTL(BF$4+1,(BG$4),1,(Holidays!$A$1:$A$248)),0))*$M35,"")</f>
        <v>0</v>
      </c>
      <c r="BH35" s="190">
        <f ca="1">IFERROR((IF(AND($J35&gt;BG$4,$J35&lt;=BH$4,$K35&lt;=BH$4),NETWORKDAYS.INTL($J35,$K35,1,(Holidays!$A$1:$A$248)),0)+IF(AND($J35&gt;BG$4,$J35&lt;=BH$4,$K35&gt;BH$4),NETWORKDAYS.INTL($J35,(BH$4),1,(Holidays!$A$1:$A$248)),0)+IF(AND($J35&lt;BG$4,$K35&lt;BH$4,$K35&gt;BG$4),NETWORKDAYS.INTL(BG$4+1,$K35,1,(Holidays!$A$1:$A$248)),0)+IF(AND($J35&lt;=BG$4,$K35&gt;=BH$4,$K35&gt;BG$4),NETWORKDAYS.INTL(BG$4+1,(BH$4),1,(Holidays!$A$1:$A$248)),0))*$M35,"")</f>
        <v>0</v>
      </c>
      <c r="BI35" s="192">
        <f ca="1">IFERROR((IF(AND($J35&gt;BH$4,$J35&lt;=BI$4,$K35&lt;=BI$4),NETWORKDAYS.INTL($J35,$K35,1,(Holidays!$A$1:$A$248)),0)+IF(AND($J35&gt;BH$4,$J35&lt;=BI$4,$K35&gt;BI$4),NETWORKDAYS.INTL($J35,(BI$4),1,(Holidays!$A$1:$A$248)),0)+IF(AND($J35&lt;BH$4,$K35&lt;BI$4,$K35&gt;BH$4),NETWORKDAYS.INTL(BH$4+1,$K35,1,(Holidays!$A$1:$A$248)),0)+IF(AND($J35&lt;=BH$4,$K35&gt;=BI$4,$K35&gt;BH$4),NETWORKDAYS.INTL(BH$4+1,(BI$4),1,(Holidays!$A$1:$A$248)),0))*$M35,"")</f>
        <v>0</v>
      </c>
      <c r="BJ35" s="321">
        <f ca="1">IFERROR((IF(AND($J35&gt;BI$4,$J35&lt;=BJ$4,$K35&lt;=BJ$4),NETWORKDAYS.INTL($J35,$K35,1,(Holidays!$A$1:$A$248)),0)+IF(AND($J35&gt;BI$4,$J35&lt;=BJ$4,$K35&gt;BJ$4),NETWORKDAYS.INTL($J35,(BJ$4),1,(Holidays!$A$1:$A$248)),0)+IF(AND($J35&lt;BI$4,$K35&lt;BJ$4,$K35&gt;BI$4),NETWORKDAYS.INTL(BI$4+1,$K35,1,(Holidays!$A$1:$A$248)),0)+IF(AND($J35&lt;=BI$4,$K35&gt;=BJ$4,$K35&gt;BI$4),NETWORKDAYS.INTL(BI$4+1,(BJ$4),1,(Holidays!$A$1:$A$248)),0))*$M35,"")</f>
        <v>0</v>
      </c>
      <c r="BK35" s="190">
        <f ca="1">IFERROR((IF(AND($J35&gt;BJ$4,$J35&lt;=BK$4,$K35&lt;=BK$4),NETWORKDAYS.INTL($J35,$K35,1,(Holidays!$A$1:$A$248)),0)+IF(AND($J35&gt;BJ$4,$J35&lt;=BK$4,$K35&gt;BK$4),NETWORKDAYS.INTL($J35,(BK$4),1,(Holidays!$A$1:$A$248)),0)+IF(AND($J35&lt;BJ$4,$K35&lt;BK$4,$K35&gt;BJ$4),NETWORKDAYS.INTL(BJ$4+1,$K35,1,(Holidays!$A$1:$A$248)),0)+IF(AND($J35&lt;=BJ$4,$K35&gt;=BK$4,$K35&gt;BJ$4),NETWORKDAYS.INTL(BJ$4+1,(BK$4),1,(Holidays!$A$1:$A$248)),0))*$M35,"")</f>
        <v>0</v>
      </c>
      <c r="BL35" s="192">
        <f ca="1">IFERROR((IF(AND($J35&gt;BK$4,$J35&lt;=BL$4,$K35&lt;=BL$4),NETWORKDAYS.INTL($J35,$K35,1,(Holidays!$A$1:$A$248)),0)+IF(AND($J35&gt;BK$4,$J35&lt;=BL$4,$K35&gt;BL$4),NETWORKDAYS.INTL($J35,(BL$4),1,(Holidays!$A$1:$A$248)),0)+IF(AND($J35&lt;BK$4,$K35&lt;BL$4,$K35&gt;BK$4),NETWORKDAYS.INTL(BK$4+1,$K35,1,(Holidays!$A$1:$A$248)),0)+IF(AND($J35&lt;=BK$4,$K35&gt;=BL$4,$K35&gt;BK$4),NETWORKDAYS.INTL(BK$4+1,(BL$4),1,(Holidays!$A$1:$A$248)),0))*$M35,"")</f>
        <v>0</v>
      </c>
      <c r="BM35" s="321">
        <f ca="1">IFERROR((IF(AND($J35&gt;BL$4,$J35&lt;=BM$4,$K35&lt;=BM$4),NETWORKDAYS.INTL($J35,$K35,1,(Holidays!$A$1:$A$248)),0)+IF(AND($J35&gt;BL$4,$J35&lt;=BM$4,$K35&gt;BM$4),NETWORKDAYS.INTL($J35,(BM$4),1,(Holidays!$A$1:$A$248)),0)+IF(AND($J35&lt;BL$4,$K35&lt;BM$4,$K35&gt;BL$4),NETWORKDAYS.INTL(BL$4+1,$K35,1,(Holidays!$A$1:$A$248)),0)+IF(AND($J35&lt;=BL$4,$K35&gt;=BM$4,$K35&gt;BL$4),NETWORKDAYS.INTL(BL$4+1,(BM$4),1,(Holidays!$A$1:$A$248)),0))*$M35,"")</f>
        <v>0</v>
      </c>
      <c r="BN35" s="190">
        <f ca="1">IFERROR((IF(AND($J35&gt;BM$4,$J35&lt;=BN$4,$K35&lt;=BN$4),NETWORKDAYS.INTL($J35,$K35,1,(Holidays!$A$1:$A$248)),0)+IF(AND($J35&gt;BM$4,$J35&lt;=BN$4,$K35&gt;BN$4),NETWORKDAYS.INTL($J35,(BN$4),1,(Holidays!$A$1:$A$248)),0)+IF(AND($J35&lt;BM$4,$K35&lt;BN$4,$K35&gt;BM$4),NETWORKDAYS.INTL(BM$4+1,$K35,1,(Holidays!$A$1:$A$248)),0)+IF(AND($J35&lt;=BM$4,$K35&gt;=BN$4,$K35&gt;BM$4),NETWORKDAYS.INTL(BM$4+1,(BN$4),1,(Holidays!$A$1:$A$248)),0))*$M35,"")</f>
        <v>0</v>
      </c>
      <c r="BO35" s="192">
        <f ca="1">IFERROR((IF(AND($J35&gt;BN$4,$J35&lt;=BO$4,$K35&lt;=BO$4),NETWORKDAYS.INTL($J35,$K35,1,(Holidays!$A$1:$A$248)),0)+IF(AND($J35&gt;BN$4,$J35&lt;=BO$4,$K35&gt;BO$4),NETWORKDAYS.INTL($J35,(BO$4),1,(Holidays!$A$1:$A$248)),0)+IF(AND($J35&lt;BN$4,$K35&lt;BO$4,$K35&gt;BN$4),NETWORKDAYS.INTL(BN$4+1,$K35,1,(Holidays!$A$1:$A$248)),0)+IF(AND($J35&lt;=BN$4,$K35&gt;=BO$4,$K35&gt;BN$4),NETWORKDAYS.INTL(BN$4+1,(BO$4),1,(Holidays!$A$1:$A$248)),0))*$M35,"")</f>
        <v>0</v>
      </c>
      <c r="BP35" s="321">
        <f ca="1">IFERROR((IF(AND($J35&gt;BO$4,$J35&lt;=BP$4,$K35&lt;=BP$4),NETWORKDAYS.INTL($J35,$K35,1,(Holidays!$A$1:$A$248)),0)+IF(AND($J35&gt;BO$4,$J35&lt;=BP$4,$K35&gt;BP$4),NETWORKDAYS.INTL($J35,(BP$4),1,(Holidays!$A$1:$A$248)),0)+IF(AND($J35&lt;BO$4,$K35&lt;BP$4,$K35&gt;BO$4),NETWORKDAYS.INTL(BO$4+1,$K35,1,(Holidays!$A$1:$A$248)),0)+IF(AND($J35&lt;=BO$4,$K35&gt;=BP$4,$K35&gt;BO$4),NETWORKDAYS.INTL(BO$4+1,(BP$4),1,(Holidays!$A$1:$A$248)),0))*$M35,"")</f>
        <v>0</v>
      </c>
      <c r="BQ35" s="190">
        <f ca="1">IFERROR((IF(AND($J35&gt;BP$4,$J35&lt;=BQ$4,$K35&lt;=BQ$4),NETWORKDAYS.INTL($J35,$K35,1,(Holidays!$A$1:$A$248)),0)+IF(AND($J35&gt;BP$4,$J35&lt;=BQ$4,$K35&gt;BQ$4),NETWORKDAYS.INTL($J35,(BQ$4),1,(Holidays!$A$1:$A$248)),0)+IF(AND($J35&lt;BP$4,$K35&lt;BQ$4,$K35&gt;BP$4),NETWORKDAYS.INTL(BP$4+1,$K35,1,(Holidays!$A$1:$A$248)),0)+IF(AND($J35&lt;=BP$4,$K35&gt;=BQ$4,$K35&gt;BP$4),NETWORKDAYS.INTL(BP$4+1,(BQ$4),1,(Holidays!$A$1:$A$248)),0))*$M35,"")</f>
        <v>0</v>
      </c>
      <c r="BR35" s="192">
        <f ca="1">IFERROR((IF(AND($J35&gt;BQ$4,$J35&lt;=BR$4,$K35&lt;=BR$4),NETWORKDAYS.INTL($J35,$K35,1,(Holidays!$A$1:$A$248)),0)+IF(AND($J35&gt;BQ$4,$J35&lt;=BR$4,$K35&gt;BR$4),NETWORKDAYS.INTL($J35,(BR$4),1,(Holidays!$A$1:$A$248)),0)+IF(AND($J35&lt;BQ$4,$K35&lt;BR$4,$K35&gt;BQ$4),NETWORKDAYS.INTL(BQ$4+1,$K35,1,(Holidays!$A$1:$A$248)),0)+IF(AND($J35&lt;=BQ$4,$K35&gt;=BR$4,$K35&gt;BQ$4),NETWORKDAYS.INTL(BQ$4+1,(BR$4),1,(Holidays!$A$1:$A$248)),0))*$M35,"")</f>
        <v>0</v>
      </c>
      <c r="BS35" s="321">
        <f ca="1">IFERROR((IF(AND($J35&gt;BR$4,$J35&lt;=BS$4,$K35&lt;=BS$4),NETWORKDAYS.INTL($J35,$K35,1,(Holidays!$A$1:$A$248)),0)+IF(AND($J35&gt;BR$4,$J35&lt;=BS$4,$K35&gt;BS$4),NETWORKDAYS.INTL($J35,(BS$4),1,(Holidays!$A$1:$A$248)),0)+IF(AND($J35&lt;BR$4,$K35&lt;BS$4,$K35&gt;BR$4),NETWORKDAYS.INTL(BR$4+1,$K35,1,(Holidays!$A$1:$A$248)),0)+IF(AND($J35&lt;=BR$4,$K35&gt;=BS$4,$K35&gt;BR$4),NETWORKDAYS.INTL(BR$4+1,(BS$4),1,(Holidays!$A$1:$A$248)),0))*$M35,"")</f>
        <v>0</v>
      </c>
      <c r="BT35" s="190">
        <f ca="1">IFERROR((IF(AND($J35&gt;BS$4,$J35&lt;=BT$4,$K35&lt;=BT$4),NETWORKDAYS.INTL($J35,$K35,1,(Holidays!$A$1:$A$248)),0)+IF(AND($J35&gt;BS$4,$J35&lt;=BT$4,$K35&gt;BT$4),NETWORKDAYS.INTL($J35,(BT$4),1,(Holidays!$A$1:$A$248)),0)+IF(AND($J35&lt;BS$4,$K35&lt;BT$4,$K35&gt;BS$4),NETWORKDAYS.INTL(BS$4+1,$K35,1,(Holidays!$A$1:$A$248)),0)+IF(AND($J35&lt;=BS$4,$K35&gt;=BT$4,$K35&gt;BS$4),NETWORKDAYS.INTL(BS$4+1,(BT$4),1,(Holidays!$A$1:$A$248)),0))*$M35,"")</f>
        <v>0</v>
      </c>
      <c r="BU35" s="192">
        <f ca="1">IFERROR((IF(AND($J35&gt;BT$4,$J35&lt;=BU$4,$K35&lt;=BU$4),NETWORKDAYS.INTL($J35,$K35,1,(Holidays!$A$1:$A$248)),0)+IF(AND($J35&gt;BT$4,$J35&lt;=BU$4,$K35&gt;BU$4),NETWORKDAYS.INTL($J35,(BU$4),1,(Holidays!$A$1:$A$248)),0)+IF(AND($J35&lt;BT$4,$K35&lt;BU$4,$K35&gt;BT$4),NETWORKDAYS.INTL(BT$4+1,$K35,1,(Holidays!$A$1:$A$248)),0)+IF(AND($J35&lt;=BT$4,$K35&gt;=BU$4,$K35&gt;BT$4),NETWORKDAYS.INTL(BT$4+1,(BU$4),1,(Holidays!$A$1:$A$248)),0))*$M35,"")</f>
        <v>0</v>
      </c>
      <c r="BV35" s="321">
        <f ca="1">IFERROR((IF(AND($J35&gt;BU$4,$J35&lt;=BV$4,$K35&lt;=BV$4),NETWORKDAYS.INTL($J35,$K35,1,(Holidays!$A$1:$A$248)),0)+IF(AND($J35&gt;BU$4,$J35&lt;=BV$4,$K35&gt;BV$4),NETWORKDAYS.INTL($J35,(BV$4),1,(Holidays!$A$1:$A$248)),0)+IF(AND($J35&lt;BU$4,$K35&lt;BV$4,$K35&gt;BU$4),NETWORKDAYS.INTL(BU$4+1,$K35,1,(Holidays!$A$1:$A$248)),0)+IF(AND($J35&lt;=BU$4,$K35&gt;=BV$4,$K35&gt;BU$4),NETWORKDAYS.INTL(BU$4+1,(BV$4),1,(Holidays!$A$1:$A$248)),0))*$M35,"")</f>
        <v>0</v>
      </c>
      <c r="BW35" s="190">
        <f ca="1">IFERROR((IF(AND($J35&gt;BV$4,$J35&lt;=BW$4,$K35&lt;=BW$4),NETWORKDAYS.INTL($J35,$K35,1,(Holidays!$A$1:$A$248)),0)+IF(AND($J35&gt;BV$4,$J35&lt;=BW$4,$K35&gt;BW$4),NETWORKDAYS.INTL($J35,(BW$4),1,(Holidays!$A$1:$A$248)),0)+IF(AND($J35&lt;BV$4,$K35&lt;BW$4,$K35&gt;BV$4),NETWORKDAYS.INTL(BV$4+1,$K35,1,(Holidays!$A$1:$A$248)),0)+IF(AND($J35&lt;=BV$4,$K35&gt;=BW$4,$K35&gt;BV$4),NETWORKDAYS.INTL(BV$4+1,(BW$4),1,(Holidays!$A$1:$A$248)),0))*$M35,"")</f>
        <v>0</v>
      </c>
      <c r="BX35" s="192">
        <f ca="1">IFERROR((IF(AND($J35&gt;BW$4,$J35&lt;=BX$4,$K35&lt;=BX$4),NETWORKDAYS.INTL($J35,$K35,1,(Holidays!$A$1:$A$248)),0)+IF(AND($J35&gt;BW$4,$J35&lt;=BX$4,$K35&gt;BX$4),NETWORKDAYS.INTL($J35,(BX$4),1,(Holidays!$A$1:$A$248)),0)+IF(AND($J35&lt;BW$4,$K35&lt;BX$4,$K35&gt;BW$4),NETWORKDAYS.INTL(BW$4+1,$K35,1,(Holidays!$A$1:$A$248)),0)+IF(AND($J35&lt;=BW$4,$K35&gt;=BX$4,$K35&gt;BW$4),NETWORKDAYS.INTL(BW$4+1,(BX$4),1,(Holidays!$A$1:$A$248)),0))*$M35,"")</f>
        <v>0</v>
      </c>
      <c r="BY35" s="321">
        <f ca="1">IFERROR((IF(AND($J35&gt;BX$4,$J35&lt;=BY$4,$K35&lt;=BY$4),NETWORKDAYS.INTL($J35,$K35,1,(Holidays!$A$1:$A$248)),0)+IF(AND($J35&gt;BX$4,$J35&lt;=BY$4,$K35&gt;BY$4),NETWORKDAYS.INTL($J35,(BY$4),1,(Holidays!$A$1:$A$248)),0)+IF(AND($J35&lt;BX$4,$K35&lt;BY$4,$K35&gt;BX$4),NETWORKDAYS.INTL(BX$4+1,$K35,1,(Holidays!$A$1:$A$248)),0)+IF(AND($J35&lt;=BX$4,$K35&gt;=BY$4,$K35&gt;BX$4),NETWORKDAYS.INTL(BX$4+1,(BY$4),1,(Holidays!$A$1:$A$248)),0))*$M35,"")</f>
        <v>0</v>
      </c>
      <c r="BZ35" s="190">
        <f ca="1">IFERROR((IF(AND($J35&gt;BY$4,$J35&lt;=BZ$4,$K35&lt;=BZ$4),NETWORKDAYS.INTL($J35,$K35,1,(Holidays!$A$1:$A$248)),0)+IF(AND($J35&gt;BY$4,$J35&lt;=BZ$4,$K35&gt;BZ$4),NETWORKDAYS.INTL($J35,(BZ$4),1,(Holidays!$A$1:$A$248)),0)+IF(AND($J35&lt;BY$4,$K35&lt;BZ$4,$K35&gt;BY$4),NETWORKDAYS.INTL(BY$4+1,$K35,1,(Holidays!$A$1:$A$248)),0)+IF(AND($J35&lt;=BY$4,$K35&gt;=BZ$4,$K35&gt;BY$4),NETWORKDAYS.INTL(BY$4+1,(BZ$4),1,(Holidays!$A$1:$A$248)),0))*$M35,"")</f>
        <v>0</v>
      </c>
      <c r="CA35" s="192">
        <f ca="1">IFERROR((IF(AND($J35&gt;BZ$4,$J35&lt;=CA$4,$K35&lt;=CA$4),NETWORKDAYS.INTL($J35,$K35,1,(Holidays!$A$1:$A$248)),0)+IF(AND($J35&gt;BZ$4,$J35&lt;=CA$4,$K35&gt;CA$4),NETWORKDAYS.INTL($J35,(CA$4),1,(Holidays!$A$1:$A$248)),0)+IF(AND($J35&lt;BZ$4,$K35&lt;CA$4,$K35&gt;BZ$4),NETWORKDAYS.INTL(BZ$4+1,$K35,1,(Holidays!$A$1:$A$248)),0)+IF(AND($J35&lt;=BZ$4,$K35&gt;=CA$4,$K35&gt;BZ$4),NETWORKDAYS.INTL(BZ$4+1,(CA$4),1,(Holidays!$A$1:$A$248)),0))*$M35,"")</f>
        <v>0</v>
      </c>
      <c r="CB35" s="321">
        <f ca="1">IFERROR((IF(AND($J35&gt;CA$4,$J35&lt;=CB$4,$K35&lt;=CB$4),NETWORKDAYS.INTL($J35,$K35,1,(Holidays!$A$1:$A$248)),0)+IF(AND($J35&gt;CA$4,$J35&lt;=CB$4,$K35&gt;CB$4),NETWORKDAYS.INTL($J35,(CB$4),1,(Holidays!$A$1:$A$248)),0)+IF(AND($J35&lt;CA$4,$K35&lt;CB$4,$K35&gt;CA$4),NETWORKDAYS.INTL(CA$4+1,$K35,1,(Holidays!$A$1:$A$248)),0)+IF(AND($J35&lt;=CA$4,$K35&gt;=CB$4,$K35&gt;CA$4),NETWORKDAYS.INTL(CA$4+1,(CB$4),1,(Holidays!$A$1:$A$248)),0))*$M35,"")</f>
        <v>0</v>
      </c>
      <c r="CC35" s="190">
        <f ca="1">IFERROR((IF(AND($J35&gt;CB$4,$J35&lt;=CC$4,$K35&lt;=CC$4),NETWORKDAYS.INTL($J35,$K35,1,(Holidays!$A$1:$A$248)),0)+IF(AND($J35&gt;CB$4,$J35&lt;=CC$4,$K35&gt;CC$4),NETWORKDAYS.INTL($J35,(CC$4),1,(Holidays!$A$1:$A$248)),0)+IF(AND($J35&lt;CB$4,$K35&lt;CC$4,$K35&gt;CB$4),NETWORKDAYS.INTL(CB$4+1,$K35,1,(Holidays!$A$1:$A$248)),0)+IF(AND($J35&lt;=CB$4,$K35&gt;=CC$4,$K35&gt;CB$4),NETWORKDAYS.INTL(CB$4+1,(CC$4),1,(Holidays!$A$1:$A$248)),0))*$M35,"")</f>
        <v>0</v>
      </c>
      <c r="CD35" s="192">
        <f ca="1">IFERROR((IF(AND($J35&gt;CC$4,$J35&lt;=CD$4,$K35&lt;=CD$4),NETWORKDAYS.INTL($J35,$K35,1,(Holidays!$A$1:$A$248)),0)+IF(AND($J35&gt;CC$4,$J35&lt;=CD$4,$K35&gt;CD$4),NETWORKDAYS.INTL($J35,(CD$4),1,(Holidays!$A$1:$A$248)),0)+IF(AND($J35&lt;CC$4,$K35&lt;CD$4,$K35&gt;CC$4),NETWORKDAYS.INTL(CC$4+1,$K35,1,(Holidays!$A$1:$A$248)),0)+IF(AND($J35&lt;=CC$4,$K35&gt;=CD$4,$K35&gt;CC$4),NETWORKDAYS.INTL(CC$4+1,(CD$4),1,(Holidays!$A$1:$A$248)),0))*$M35,"")</f>
        <v>0</v>
      </c>
      <c r="CE35" s="321">
        <f ca="1">IFERROR((IF(AND($J35&gt;CD$4,$J35&lt;=CE$4,$K35&lt;=CE$4),NETWORKDAYS.INTL($J35,$K35,1,(Holidays!$A$1:$A$248)),0)+IF(AND($J35&gt;CD$4,$J35&lt;=CE$4,$K35&gt;CE$4),NETWORKDAYS.INTL($J35,(CE$4),1,(Holidays!$A$1:$A$248)),0)+IF(AND($J35&lt;CD$4,$K35&lt;CE$4,$K35&gt;CD$4),NETWORKDAYS.INTL(CD$4+1,$K35,1,(Holidays!$A$1:$A$248)),0)+IF(AND($J35&lt;=CD$4,$K35&gt;=CE$4,$K35&gt;CD$4),NETWORKDAYS.INTL(CD$4+1,(CE$4),1,(Holidays!$A$1:$A$248)),0))*$M35,"")</f>
        <v>0</v>
      </c>
      <c r="CF35" s="190">
        <f ca="1">IFERROR((IF(AND($J35&gt;CE$4,$J35&lt;=CF$4,$K35&lt;=CF$4),NETWORKDAYS.INTL($J35,$K35,1,(Holidays!$A$1:$A$248)),0)+IF(AND($J35&gt;CE$4,$J35&lt;=CF$4,$K35&gt;CF$4),NETWORKDAYS.INTL($J35,(CF$4),1,(Holidays!$A$1:$A$248)),0)+IF(AND($J35&lt;CE$4,$K35&lt;CF$4,$K35&gt;CE$4),NETWORKDAYS.INTL(CE$4+1,$K35,1,(Holidays!$A$1:$A$248)),0)+IF(AND($J35&lt;=CE$4,$K35&gt;=CF$4,$K35&gt;CE$4),NETWORKDAYS.INTL(CE$4+1,(CF$4),1,(Holidays!$A$1:$A$248)),0))*$M35,"")</f>
        <v>0</v>
      </c>
      <c r="CG35" s="192">
        <f ca="1">IFERROR((IF(AND($J35&gt;CF$4,$J35&lt;=CG$4,$K35&lt;=CG$4),NETWORKDAYS.INTL($J35,$K35,1,(Holidays!$A$1:$A$248)),0)+IF(AND($J35&gt;CF$4,$J35&lt;=CG$4,$K35&gt;CG$4),NETWORKDAYS.INTL($J35,(CG$4),1,(Holidays!$A$1:$A$248)),0)+IF(AND($J35&lt;CF$4,$K35&lt;CG$4,$K35&gt;CF$4),NETWORKDAYS.INTL(CF$4+1,$K35,1,(Holidays!$A$1:$A$248)),0)+IF(AND($J35&lt;=CF$4,$K35&gt;=CG$4,$K35&gt;CF$4),NETWORKDAYS.INTL(CF$4+1,(CG$4),1,(Holidays!$A$1:$A$248)),0))*$M35,"")</f>
        <v>0</v>
      </c>
      <c r="CH35" s="321">
        <f ca="1">IFERROR((IF(AND($J35&gt;CG$4,$J35&lt;=CH$4,$K35&lt;=CH$4),NETWORKDAYS.INTL($J35,$K35,1,(Holidays!$A$1:$A$248)),0)+IF(AND($J35&gt;CG$4,$J35&lt;=CH$4,$K35&gt;CH$4),NETWORKDAYS.INTL($J35,(CH$4),1,(Holidays!$A$1:$A$248)),0)+IF(AND($J35&lt;CG$4,$K35&lt;CH$4,$K35&gt;CG$4),NETWORKDAYS.INTL(CG$4+1,$K35,1,(Holidays!$A$1:$A$248)),0)+IF(AND($J35&lt;=CG$4,$K35&gt;=CH$4,$K35&gt;CG$4),NETWORKDAYS.INTL(CG$4+1,(CH$4),1,(Holidays!$A$1:$A$248)),0))*$M35,"")</f>
        <v>0</v>
      </c>
      <c r="CI35" s="190">
        <f ca="1">IFERROR((IF(AND($J35&gt;CH$4,$J35&lt;=CI$4,$K35&lt;=CI$4),NETWORKDAYS.INTL($J35,$K35,1,(Holidays!$A$1:$A$248)),0)+IF(AND($J35&gt;CH$4,$J35&lt;=CI$4,$K35&gt;CI$4),NETWORKDAYS.INTL($J35,(CI$4),1,(Holidays!$A$1:$A$248)),0)+IF(AND($J35&lt;CH$4,$K35&lt;CI$4,$K35&gt;CH$4),NETWORKDAYS.INTL(CH$4+1,$K35,1,(Holidays!$A$1:$A$248)),0)+IF(AND($J35&lt;=CH$4,$K35&gt;=CI$4,$K35&gt;CH$4),NETWORKDAYS.INTL(CH$4+1,(CI$4),1,(Holidays!$A$1:$A$248)),0))*$M35,"")</f>
        <v>0</v>
      </c>
      <c r="CJ35" s="192">
        <f ca="1">IFERROR((IF(AND($J35&gt;CI$4,$J35&lt;=CJ$4,$K35&lt;=CJ$4),NETWORKDAYS.INTL($J35,$K35,1,(Holidays!$A$1:$A$248)),0)+IF(AND($J35&gt;CI$4,$J35&lt;=CJ$4,$K35&gt;CJ$4),NETWORKDAYS.INTL($J35,(CJ$4),1,(Holidays!$A$1:$A$248)),0)+IF(AND($J35&lt;CI$4,$K35&lt;CJ$4,$K35&gt;CI$4),NETWORKDAYS.INTL(CI$4+1,$K35,1,(Holidays!$A$1:$A$248)),0)+IF(AND($J35&lt;=CI$4,$K35&gt;=CJ$4,$K35&gt;CI$4),NETWORKDAYS.INTL(CI$4+1,(CJ$4),1,(Holidays!$A$1:$A$248)),0))*$M35,"")</f>
        <v>0</v>
      </c>
      <c r="CK35" s="321">
        <f ca="1">IFERROR((IF(AND($J35&gt;CJ$4,$J35&lt;=CK$4,$K35&lt;=CK$4),NETWORKDAYS.INTL($J35,$K35,1,(Holidays!$A$1:$A$248)),0)+IF(AND($J35&gt;CJ$4,$J35&lt;=CK$4,$K35&gt;CK$4),NETWORKDAYS.INTL($J35,(CK$4),1,(Holidays!$A$1:$A$248)),0)+IF(AND($J35&lt;CJ$4,$K35&lt;CK$4,$K35&gt;CJ$4),NETWORKDAYS.INTL(CJ$4+1,$K35,1,(Holidays!$A$1:$A$248)),0)+IF(AND($J35&lt;=CJ$4,$K35&gt;=CK$4,$K35&gt;CJ$4),NETWORKDAYS.INTL(CJ$4+1,(CK$4),1,(Holidays!$A$1:$A$248)),0))*$M35,"")</f>
        <v>0</v>
      </c>
      <c r="CL35" s="190">
        <f ca="1">IFERROR((IF(AND($J35&gt;CK$4,$J35&lt;=CL$4,$K35&lt;=CL$4),NETWORKDAYS.INTL($J35,$K35,1,(Holidays!$A$1:$A$248)),0)+IF(AND($J35&gt;CK$4,$J35&lt;=CL$4,$K35&gt;CL$4),NETWORKDAYS.INTL($J35,(CL$4),1,(Holidays!$A$1:$A$248)),0)+IF(AND($J35&lt;CK$4,$K35&lt;CL$4,$K35&gt;CK$4),NETWORKDAYS.INTL(CK$4+1,$K35,1,(Holidays!$A$1:$A$248)),0)+IF(AND($J35&lt;=CK$4,$K35&gt;=CL$4,$K35&gt;CK$4),NETWORKDAYS.INTL(CK$4+1,(CL$4),1,(Holidays!$A$1:$A$248)),0))*$M35,"")</f>
        <v>0</v>
      </c>
      <c r="CM35" s="192">
        <f ca="1">IFERROR((IF(AND($J35&gt;CL$4,$J35&lt;=CM$4,$K35&lt;=CM$4),NETWORKDAYS.INTL($J35,$K35,1,(Holidays!$A$1:$A$248)),0)+IF(AND($J35&gt;CL$4,$J35&lt;=CM$4,$K35&gt;CM$4),NETWORKDAYS.INTL($J35,(CM$4),1,(Holidays!$A$1:$A$248)),0)+IF(AND($J35&lt;CL$4,$K35&lt;CM$4,$K35&gt;CL$4),NETWORKDAYS.INTL(CL$4+1,$K35,1,(Holidays!$A$1:$A$248)),0)+IF(AND($J35&lt;=CL$4,$K35&gt;=CM$4,$K35&gt;CL$4),NETWORKDAYS.INTL(CL$4+1,(CM$4),1,(Holidays!$A$1:$A$248)),0))*$M35,"")</f>
        <v>0</v>
      </c>
      <c r="CN35" s="321">
        <f ca="1">IFERROR((IF(AND($J35&gt;CM$4,$J35&lt;=CN$4,$K35&lt;=CN$4),NETWORKDAYS.INTL($J35,$K35,1,(Holidays!$A$1:$A$248)),0)+IF(AND($J35&gt;CM$4,$J35&lt;=CN$4,$K35&gt;CN$4),NETWORKDAYS.INTL($J35,(CN$4),1,(Holidays!$A$1:$A$248)),0)+IF(AND($J35&lt;CM$4,$K35&lt;CN$4,$K35&gt;CM$4),NETWORKDAYS.INTL(CM$4+1,$K35,1,(Holidays!$A$1:$A$248)),0)+IF(AND($J35&lt;=CM$4,$K35&gt;=CN$4,$K35&gt;CM$4),NETWORKDAYS.INTL(CM$4+1,(CN$4),1,(Holidays!$A$1:$A$248)),0))*$M35,"")</f>
        <v>0</v>
      </c>
      <c r="CO35" s="190">
        <f ca="1">IFERROR((IF(AND($J35&gt;CN$4,$J35&lt;=CO$4,$K35&lt;=CO$4),NETWORKDAYS.INTL($J35,$K35,1,(Holidays!$A$1:$A$248)),0)+IF(AND($J35&gt;CN$4,$J35&lt;=CO$4,$K35&gt;CO$4),NETWORKDAYS.INTL($J35,(CO$4),1,(Holidays!$A$1:$A$248)),0)+IF(AND($J35&lt;CN$4,$K35&lt;CO$4,$K35&gt;CN$4),NETWORKDAYS.INTL(CN$4+1,$K35,1,(Holidays!$A$1:$A$248)),0)+IF(AND($J35&lt;=CN$4,$K35&gt;=CO$4,$K35&gt;CN$4),NETWORKDAYS.INTL(CN$4+1,(CO$4),1,(Holidays!$A$1:$A$248)),0))*$M35,"")</f>
        <v>0</v>
      </c>
      <c r="CP35" s="192">
        <f ca="1">IFERROR((IF(AND($J35&gt;CO$4,$J35&lt;=CP$4,$K35&lt;=CP$4),NETWORKDAYS.INTL($J35,$K35,1,(Holidays!$A$1:$A$248)),0)+IF(AND($J35&gt;CO$4,$J35&lt;=CP$4,$K35&gt;CP$4),NETWORKDAYS.INTL($J35,(CP$4),1,(Holidays!$A$1:$A$248)),0)+IF(AND($J35&lt;CO$4,$K35&lt;CP$4,$K35&gt;CO$4),NETWORKDAYS.INTL(CO$4+1,$K35,1,(Holidays!$A$1:$A$248)),0)+IF(AND($J35&lt;=CO$4,$K35&gt;=CP$4,$K35&gt;CO$4),NETWORKDAYS.INTL(CO$4+1,(CP$4),1,(Holidays!$A$1:$A$248)),0))*$M35,"")</f>
        <v>0</v>
      </c>
      <c r="CQ35" s="321">
        <f ca="1">IFERROR((IF(AND($J35&gt;CP$4,$J35&lt;=CQ$4,$K35&lt;=CQ$4),NETWORKDAYS.INTL($J35,$K35,1,(Holidays!$A$1:$A$248)),0)+IF(AND($J35&gt;CP$4,$J35&lt;=CQ$4,$K35&gt;CQ$4),NETWORKDAYS.INTL($J35,(CQ$4),1,(Holidays!$A$1:$A$248)),0)+IF(AND($J35&lt;CP$4,$K35&lt;CQ$4,$K35&gt;CP$4),NETWORKDAYS.INTL(CP$4+1,$K35,1,(Holidays!$A$1:$A$248)),0)+IF(AND($J35&lt;=CP$4,$K35&gt;=CQ$4,$K35&gt;CP$4),NETWORKDAYS.INTL(CP$4+1,(CQ$4),1,(Holidays!$A$1:$A$248)),0))*$M35,"")</f>
        <v>0</v>
      </c>
      <c r="CR35" s="190">
        <f ca="1">IFERROR((IF(AND($J35&gt;CQ$4,$J35&lt;=CR$4,$K35&lt;=CR$4),NETWORKDAYS.INTL($J35,$K35,1,(Holidays!$A$1:$A$248)),0)+IF(AND($J35&gt;CQ$4,$J35&lt;=CR$4,$K35&gt;CR$4),NETWORKDAYS.INTL($J35,(CR$4),1,(Holidays!$A$1:$A$248)),0)+IF(AND($J35&lt;CQ$4,$K35&lt;CR$4,$K35&gt;CQ$4),NETWORKDAYS.INTL(CQ$4+1,$K35,1,(Holidays!$A$1:$A$248)),0)+IF(AND($J35&lt;=CQ$4,$K35&gt;=CR$4,$K35&gt;CQ$4),NETWORKDAYS.INTL(CQ$4+1,(CR$4),1,(Holidays!$A$1:$A$248)),0))*$M35,"")</f>
        <v>0</v>
      </c>
      <c r="CS35" s="192">
        <f ca="1">IFERROR((IF(AND($J35&gt;CR$4,$J35&lt;=CS$4,$K35&lt;=CS$4),NETWORKDAYS.INTL($J35,$K35,1,(Holidays!$A$1:$A$248)),0)+IF(AND($J35&gt;CR$4,$J35&lt;=CS$4,$K35&gt;CS$4),NETWORKDAYS.INTL($J35,(CS$4),1,(Holidays!$A$1:$A$248)),0)+IF(AND($J35&lt;CR$4,$K35&lt;CS$4,$K35&gt;CR$4),NETWORKDAYS.INTL(CR$4+1,$K35,1,(Holidays!$A$1:$A$248)),0)+IF(AND($J35&lt;=CR$4,$K35&gt;=CS$4,$K35&gt;CR$4),NETWORKDAYS.INTL(CR$4+1,(CS$4),1,(Holidays!$A$1:$A$248)),0))*$M35,"")</f>
        <v>0</v>
      </c>
      <c r="CT35" s="321">
        <f ca="1">IFERROR((IF(AND($J35&gt;CS$4,$J35&lt;=CT$4,$K35&lt;=CT$4),NETWORKDAYS.INTL($J35,$K35,1,(Holidays!$A$1:$A$248)),0)+IF(AND($J35&gt;CS$4,$J35&lt;=CT$4,$K35&gt;CT$4),NETWORKDAYS.INTL($J35,(CT$4),1,(Holidays!$A$1:$A$248)),0)+IF(AND($J35&lt;CS$4,$K35&lt;CT$4,$K35&gt;CS$4),NETWORKDAYS.INTL(CS$4+1,$K35,1,(Holidays!$A$1:$A$248)),0)+IF(AND($J35&lt;=CS$4,$K35&gt;=CT$4,$K35&gt;CS$4),NETWORKDAYS.INTL(CS$4+1,(CT$4),1,(Holidays!$A$1:$A$248)),0))*$M35,"")</f>
        <v>0</v>
      </c>
      <c r="CU35" s="190">
        <f ca="1">IFERROR((IF(AND($J35&gt;CT$4,$J35&lt;=CU$4,$K35&lt;=CU$4),NETWORKDAYS.INTL($J35,$K35,1,(Holidays!$A$1:$A$248)),0)+IF(AND($J35&gt;CT$4,$J35&lt;=CU$4,$K35&gt;CU$4),NETWORKDAYS.INTL($J35,(CU$4),1,(Holidays!$A$1:$A$248)),0)+IF(AND($J35&lt;CT$4,$K35&lt;CU$4,$K35&gt;CT$4),NETWORKDAYS.INTL(CT$4+1,$K35,1,(Holidays!$A$1:$A$248)),0)+IF(AND($J35&lt;=CT$4,$K35&gt;=CU$4,$K35&gt;CT$4),NETWORKDAYS.INTL(CT$4+1,(CU$4),1,(Holidays!$A$1:$A$248)),0))*$M35,"")</f>
        <v>0</v>
      </c>
      <c r="CV35" s="192">
        <f ca="1">IFERROR((IF(AND($J35&gt;CU$4,$J35&lt;=CV$4,$K35&lt;=CV$4),NETWORKDAYS.INTL($J35,$K35,1,(Holidays!$A$1:$A$248)),0)+IF(AND($J35&gt;CU$4,$J35&lt;=CV$4,$K35&gt;CV$4),NETWORKDAYS.INTL($J35,(CV$4),1,(Holidays!$A$1:$A$248)),0)+IF(AND($J35&lt;CU$4,$K35&lt;CV$4,$K35&gt;CU$4),NETWORKDAYS.INTL(CU$4+1,$K35,1,(Holidays!$A$1:$A$248)),0)+IF(AND($J35&lt;=CU$4,$K35&gt;=CV$4,$K35&gt;CU$4),NETWORKDAYS.INTL(CU$4+1,(CV$4),1,(Holidays!$A$1:$A$248)),0))*$M35,"")</f>
        <v>0</v>
      </c>
      <c r="CW35" s="321">
        <f ca="1">IFERROR((IF(AND($J35&gt;CV$4,$J35&lt;=CW$4,$K35&lt;=CW$4),NETWORKDAYS.INTL($J35,$K35,1,(Holidays!$A$1:$A$248)),0)+IF(AND($J35&gt;CV$4,$J35&lt;=CW$4,$K35&gt;CW$4),NETWORKDAYS.INTL($J35,(CW$4),1,(Holidays!$A$1:$A$248)),0)+IF(AND($J35&lt;CV$4,$K35&lt;CW$4,$K35&gt;CV$4),NETWORKDAYS.INTL(CV$4+1,$K35,1,(Holidays!$A$1:$A$248)),0)+IF(AND($J35&lt;=CV$4,$K35&gt;=CW$4,$K35&gt;CV$4),NETWORKDAYS.INTL(CV$4+1,(CW$4),1,(Holidays!$A$1:$A$248)),0))*$M35,"")</f>
        <v>0</v>
      </c>
      <c r="CX35" s="324">
        <f ca="1">IFERROR((IF(AND($J35&gt;CW$4,$J35&lt;=CX$4,$K35&lt;=CX$4),NETWORKDAYS.INTL($J35,$K35,1,(Holidays!$A$1:$A$248)),0)+IF(AND($J35&gt;CW$4,$J35&lt;=CX$4,$K35&gt;CX$4),NETWORKDAYS.INTL($J35,(CX$4),1,(Holidays!$A$1:$A$248)),0)+IF(AND($J35&lt;CW$4,$K35&lt;CX$4,$K35&gt;CW$4),NETWORKDAYS.INTL(CW$4+1,$K35,1,(Holidays!$A$1:$A$248)),0)+IF(AND($J35&lt;=CW$4,$K35&gt;=CX$4,$K35&gt;CW$4),NETWORKDAYS.INTL(CW$4+1,(CX$4),1,(Holidays!$A$1:$A$248)),0))*$M35,"")</f>
        <v>0</v>
      </c>
    </row>
    <row r="36" spans="2:102" ht="15" customHeight="1">
      <c r="B36" s="18" t="str">
        <f>"Subtotal "&amp;$B6</f>
        <v>Subtotal PDMS/E3D</v>
      </c>
      <c r="C36" s="45"/>
      <c r="D36" s="19"/>
      <c r="E36" s="19"/>
      <c r="F36" s="463">
        <f>SUBTOTAL(9,$F$7:F35)</f>
        <v>408.28999999999996</v>
      </c>
      <c r="G36" s="404">
        <f>IFERROR(VLOOKUP($B36,'A-2_MH Distribution'!$B$6:$O$16314,3,0)*VLOOKUP($B36,'A-2_MH Distribution'!$B$6:$O$16314,VLOOKUP(G$4,SoftwareList,6,0),0)*VLOOKUP($B36,'A-2_MH Distribution'!$B$6:$O$16314,VLOOKUP(G$4,SoftwareList,8,0),0),0)</f>
        <v>0</v>
      </c>
      <c r="H36" s="441"/>
      <c r="I36" s="442"/>
      <c r="J36" s="348">
        <f ca="1">IFERROR(INDEX(Activities,MATCH($B36,'A-2_MH Distribution'!B:B,0),MATCH("Start Date",'A-2_MH Distribution'!$A$4:S$4,0)),0)</f>
        <v>0</v>
      </c>
      <c r="K36" s="349">
        <f ca="1">IFERROR(INDEX(Activities,MATCH($B36,'A-2_MH Distribution'!B:B,0),MATCH("Finish Date",'A-2_MH Distribution'!$A$4:S$4,0)),0)</f>
        <v>0</v>
      </c>
      <c r="L36" s="168"/>
      <c r="M36" s="20"/>
      <c r="O36" s="176">
        <f ca="1">SUBTOTAL(9,O$7:O35)</f>
        <v>396.66499999999996</v>
      </c>
      <c r="P36" s="333">
        <f>SUBTOTAL(9,P$7:P35)</f>
        <v>0</v>
      </c>
      <c r="Q36" s="334">
        <f ca="1">SUBTOTAL(9,Q$7:Q35)</f>
        <v>0</v>
      </c>
      <c r="R36" s="335">
        <f ca="1">SUBTOTAL(9,R$7:R35)</f>
        <v>0</v>
      </c>
      <c r="S36" s="336">
        <f ca="1">SUBTOTAL(9,S$7:S35)</f>
        <v>0</v>
      </c>
      <c r="T36" s="334">
        <f ca="1">SUBTOTAL(9,T$7:T35)</f>
        <v>0</v>
      </c>
      <c r="U36" s="335">
        <f ca="1">SUBTOTAL(9,U$7:U35)</f>
        <v>37.770833333333336</v>
      </c>
      <c r="V36" s="336">
        <f ca="1">SUBTOTAL(9,V$7:V35)</f>
        <v>44.67916666666666</v>
      </c>
      <c r="W36" s="334">
        <f ca="1">SUBTOTAL(9,W$7:W35)</f>
        <v>51.3</v>
      </c>
      <c r="X36" s="335">
        <f ca="1">SUBTOTAL(9,X$7:X35)</f>
        <v>50.25</v>
      </c>
      <c r="Y36" s="336">
        <f ca="1">SUBTOTAL(9,Y$7:Y35)</f>
        <v>38.519999999999996</v>
      </c>
      <c r="Z36" s="334">
        <f ca="1">SUBTOTAL(9,Z$7:Z35)</f>
        <v>14.02</v>
      </c>
      <c r="AA36" s="335">
        <f ca="1">SUBTOTAL(9,AA$7:AA35)</f>
        <v>0</v>
      </c>
      <c r="AB36" s="336">
        <f ca="1">SUBTOTAL(9,AB$7:AB35)</f>
        <v>0</v>
      </c>
      <c r="AC36" s="334">
        <f ca="1">SUBTOTAL(9,AC$7:AC35)</f>
        <v>7.625</v>
      </c>
      <c r="AD36" s="335">
        <f ca="1">SUBTOTAL(9,AD$7:AD35)</f>
        <v>30.5</v>
      </c>
      <c r="AE36" s="336">
        <f ca="1">SUBTOTAL(9,AE$7:AE35)</f>
        <v>66</v>
      </c>
      <c r="AF36" s="334">
        <f ca="1">SUBTOTAL(9,AF$7:AF35)</f>
        <v>40</v>
      </c>
      <c r="AG36" s="335">
        <f ca="1">SUBTOTAL(9,AG$7:AG35)</f>
        <v>16</v>
      </c>
      <c r="AH36" s="336">
        <f ca="1">SUBTOTAL(9,AH$7:AH35)</f>
        <v>0</v>
      </c>
      <c r="AI36" s="334">
        <f ca="1">SUBTOTAL(9,AI$7:AI35)</f>
        <v>0</v>
      </c>
      <c r="AJ36" s="335">
        <f ca="1">SUBTOTAL(9,AJ$7:AJ35)</f>
        <v>0</v>
      </c>
      <c r="AK36" s="336">
        <f ca="1">SUBTOTAL(9,AK$7:AK35)</f>
        <v>0</v>
      </c>
      <c r="AL36" s="334">
        <f ca="1">SUBTOTAL(9,AL$7:AL35)</f>
        <v>0</v>
      </c>
      <c r="AM36" s="335">
        <f ca="1">SUBTOTAL(9,AM$7:AM35)</f>
        <v>0</v>
      </c>
      <c r="AN36" s="336">
        <f ca="1">SUBTOTAL(9,AN$7:AN35)</f>
        <v>0</v>
      </c>
      <c r="AO36" s="334">
        <f ca="1">SUBTOTAL(9,AO$7:AO35)</f>
        <v>0</v>
      </c>
      <c r="AP36" s="335">
        <f ca="1">SUBTOTAL(9,AP$7:AP35)</f>
        <v>0</v>
      </c>
      <c r="AQ36" s="336">
        <f ca="1">SUBTOTAL(9,AQ$7:AQ35)</f>
        <v>0</v>
      </c>
      <c r="AR36" s="334">
        <f ca="1">SUBTOTAL(9,AR$7:AR35)</f>
        <v>0</v>
      </c>
      <c r="AS36" s="335">
        <f ca="1">SUBTOTAL(9,AS$7:AS35)</f>
        <v>0</v>
      </c>
      <c r="AT36" s="336">
        <f ca="1">SUBTOTAL(9,AT$7:AT35)</f>
        <v>0</v>
      </c>
      <c r="AU36" s="334">
        <f ca="1">SUBTOTAL(9,AU$7:AU35)</f>
        <v>0</v>
      </c>
      <c r="AV36" s="335">
        <f ca="1">SUBTOTAL(9,AV$7:AV35)</f>
        <v>0</v>
      </c>
      <c r="AW36" s="336">
        <f ca="1">SUBTOTAL(9,AW$7:AW35)</f>
        <v>0</v>
      </c>
      <c r="AX36" s="334">
        <f ca="1">SUBTOTAL(9,AX$7:AX35)</f>
        <v>0</v>
      </c>
      <c r="AY36" s="335">
        <f ca="1">SUBTOTAL(9,AY$7:AY35)</f>
        <v>0</v>
      </c>
      <c r="AZ36" s="336">
        <f ca="1">SUBTOTAL(9,AZ$7:AZ35)</f>
        <v>0</v>
      </c>
      <c r="BA36" s="334">
        <f ca="1">SUBTOTAL(9,BA$7:BA35)</f>
        <v>0</v>
      </c>
      <c r="BB36" s="335">
        <f ca="1">SUBTOTAL(9,BB$7:BB35)</f>
        <v>0</v>
      </c>
      <c r="BC36" s="336">
        <f ca="1">SUBTOTAL(9,BC$7:BC35)</f>
        <v>0</v>
      </c>
      <c r="BD36" s="334">
        <f ca="1">SUBTOTAL(9,BD$7:BD35)</f>
        <v>0</v>
      </c>
      <c r="BE36" s="335">
        <f ca="1">SUBTOTAL(9,BE$7:BE35)</f>
        <v>0</v>
      </c>
      <c r="BF36" s="336">
        <f ca="1">SUBTOTAL(9,BF$7:BF35)</f>
        <v>0</v>
      </c>
      <c r="BG36" s="334">
        <f ca="1">SUBTOTAL(9,BG$7:BG35)</f>
        <v>0</v>
      </c>
      <c r="BH36" s="335">
        <f ca="1">SUBTOTAL(9,BH$7:BH35)</f>
        <v>0</v>
      </c>
      <c r="BI36" s="336">
        <f ca="1">SUBTOTAL(9,BI$7:BI35)</f>
        <v>0</v>
      </c>
      <c r="BJ36" s="334">
        <f ca="1">SUBTOTAL(9,BJ$7:BJ35)</f>
        <v>0</v>
      </c>
      <c r="BK36" s="335">
        <f ca="1">SUBTOTAL(9,BK$7:BK35)</f>
        <v>0</v>
      </c>
      <c r="BL36" s="336">
        <f ca="1">SUBTOTAL(9,BL$7:BL35)</f>
        <v>0</v>
      </c>
      <c r="BM36" s="334">
        <f ca="1">SUBTOTAL(9,BM$7:BM35)</f>
        <v>0</v>
      </c>
      <c r="BN36" s="335">
        <f ca="1">SUBTOTAL(9,BN$7:BN35)</f>
        <v>0</v>
      </c>
      <c r="BO36" s="336">
        <f ca="1">SUBTOTAL(9,BO$7:BO35)</f>
        <v>0</v>
      </c>
      <c r="BP36" s="334">
        <f ca="1">SUBTOTAL(9,BP$7:BP35)</f>
        <v>0</v>
      </c>
      <c r="BQ36" s="335">
        <f ca="1">SUBTOTAL(9,BQ$7:BQ35)</f>
        <v>0</v>
      </c>
      <c r="BR36" s="336">
        <f ca="1">SUBTOTAL(9,BR$7:BR35)</f>
        <v>0</v>
      </c>
      <c r="BS36" s="334">
        <f ca="1">SUBTOTAL(9,BS$7:BS35)</f>
        <v>0</v>
      </c>
      <c r="BT36" s="335">
        <f ca="1">SUBTOTAL(9,BT$7:BT35)</f>
        <v>0</v>
      </c>
      <c r="BU36" s="336">
        <f ca="1">SUBTOTAL(9,BU$7:BU35)</f>
        <v>0</v>
      </c>
      <c r="BV36" s="334">
        <f ca="1">SUBTOTAL(9,BV$7:BV35)</f>
        <v>0</v>
      </c>
      <c r="BW36" s="335">
        <f ca="1">SUBTOTAL(9,BW$7:BW35)</f>
        <v>0</v>
      </c>
      <c r="BX36" s="336">
        <f ca="1">SUBTOTAL(9,BX$7:BX35)</f>
        <v>0</v>
      </c>
      <c r="BY36" s="334">
        <f ca="1">SUBTOTAL(9,BY$7:BY35)</f>
        <v>0</v>
      </c>
      <c r="BZ36" s="335">
        <f ca="1">SUBTOTAL(9,BZ$7:BZ35)</f>
        <v>0</v>
      </c>
      <c r="CA36" s="336">
        <f ca="1">SUBTOTAL(9,CA$7:CA35)</f>
        <v>0</v>
      </c>
      <c r="CB36" s="334">
        <f ca="1">SUBTOTAL(9,CB$7:CB35)</f>
        <v>0</v>
      </c>
      <c r="CC36" s="335">
        <f ca="1">SUBTOTAL(9,CC$7:CC35)</f>
        <v>0</v>
      </c>
      <c r="CD36" s="336">
        <f ca="1">SUBTOTAL(9,CD$7:CD35)</f>
        <v>0</v>
      </c>
      <c r="CE36" s="334">
        <f ca="1">SUBTOTAL(9,CE$7:CE35)</f>
        <v>0</v>
      </c>
      <c r="CF36" s="335">
        <f ca="1">SUBTOTAL(9,CF$7:CF35)</f>
        <v>0</v>
      </c>
      <c r="CG36" s="336">
        <f ca="1">SUBTOTAL(9,CG$7:CG35)</f>
        <v>0</v>
      </c>
      <c r="CH36" s="334">
        <f ca="1">SUBTOTAL(9,CH$7:CH35)</f>
        <v>0</v>
      </c>
      <c r="CI36" s="335">
        <f ca="1">SUBTOTAL(9,CI$7:CI35)</f>
        <v>0</v>
      </c>
      <c r="CJ36" s="336">
        <f ca="1">SUBTOTAL(9,CJ$7:CJ35)</f>
        <v>0</v>
      </c>
      <c r="CK36" s="334">
        <f ca="1">SUBTOTAL(9,CK$7:CK35)</f>
        <v>0</v>
      </c>
      <c r="CL36" s="335">
        <f ca="1">SUBTOTAL(9,CL$7:CL35)</f>
        <v>0</v>
      </c>
      <c r="CM36" s="336">
        <f ca="1">SUBTOTAL(9,CM$7:CM35)</f>
        <v>0</v>
      </c>
      <c r="CN36" s="334">
        <f ca="1">SUBTOTAL(9,CN$7:CN35)</f>
        <v>0</v>
      </c>
      <c r="CO36" s="335">
        <f ca="1">SUBTOTAL(9,CO$7:CO35)</f>
        <v>0</v>
      </c>
      <c r="CP36" s="336">
        <f ca="1">SUBTOTAL(9,CP$7:CP35)</f>
        <v>0</v>
      </c>
      <c r="CQ36" s="334">
        <f ca="1">SUBTOTAL(9,CQ$7:CQ35)</f>
        <v>0</v>
      </c>
      <c r="CR36" s="335">
        <f ca="1">SUBTOTAL(9,CR$7:CR35)</f>
        <v>0</v>
      </c>
      <c r="CS36" s="336">
        <f ca="1">SUBTOTAL(9,CS$7:CS35)</f>
        <v>0</v>
      </c>
      <c r="CT36" s="334">
        <f ca="1">SUBTOTAL(9,CT$7:CT35)</f>
        <v>0</v>
      </c>
      <c r="CU36" s="335">
        <f ca="1">SUBTOTAL(9,CU$7:CU35)</f>
        <v>0</v>
      </c>
      <c r="CV36" s="336">
        <f ca="1">SUBTOTAL(9,CV$7:CV35)</f>
        <v>0</v>
      </c>
      <c r="CW36" s="334">
        <f ca="1">SUBTOTAL(9,CW$7:CW35)</f>
        <v>0</v>
      </c>
      <c r="CX36" s="337">
        <f ca="1">SUBTOTAL(9,CX$7:CX35)</f>
        <v>0</v>
      </c>
    </row>
    <row r="37" spans="2:102" ht="15" customHeight="1">
      <c r="B37" s="47" t="str">
        <f>'A-2_MH Distribution'!M4</f>
        <v>MsOffice</v>
      </c>
      <c r="C37" s="459"/>
      <c r="D37" s="467"/>
      <c r="E37" s="467"/>
      <c r="F37" s="463"/>
      <c r="G37" s="404">
        <f>IFERROR(VLOOKUP($B37,'A-2_MH Distribution'!$B$6:$O$16314,3,0)*VLOOKUP($B37,'A-2_MH Distribution'!$B$6:$O$16314,VLOOKUP(G$4,SoftwareList,6,0),0)*VLOOKUP($B37,'A-2_MH Distribution'!$B$6:$O$16314,VLOOKUP(G$4,SoftwareList,8,0),0),0)</f>
        <v>0</v>
      </c>
      <c r="H37" s="441"/>
      <c r="I37" s="442"/>
      <c r="J37" s="348">
        <f ca="1">IFERROR(INDEX(Activities,MATCH($B37,'A-2_MH Distribution'!B:B,0),MATCH("Start Date",'A-2_MH Distribution'!$A$4:S$4,0)),0)</f>
        <v>0</v>
      </c>
      <c r="K37" s="349">
        <f ca="1">IFERROR(INDEX(Activities,MATCH($B37,'A-2_MH Distribution'!B:B,0),MATCH("Finish Date",'A-2_MH Distribution'!$A$4:S$4,0)),0)</f>
        <v>0</v>
      </c>
      <c r="L37" s="168"/>
      <c r="M37" s="20"/>
      <c r="O37" s="176"/>
      <c r="P37" s="338"/>
      <c r="Q37" s="339"/>
      <c r="R37" s="340"/>
      <c r="S37" s="341"/>
      <c r="T37" s="339"/>
      <c r="U37" s="340"/>
      <c r="V37" s="341"/>
      <c r="W37" s="339"/>
      <c r="X37" s="340"/>
      <c r="Y37" s="341"/>
      <c r="Z37" s="339"/>
      <c r="AA37" s="340"/>
      <c r="AB37" s="341"/>
      <c r="AC37" s="339"/>
      <c r="AD37" s="340"/>
      <c r="AE37" s="341"/>
      <c r="AF37" s="339"/>
      <c r="AG37" s="340"/>
      <c r="AH37" s="341"/>
      <c r="AI37" s="339"/>
      <c r="AJ37" s="340"/>
      <c r="AK37" s="341"/>
      <c r="AL37" s="339"/>
      <c r="AM37" s="340"/>
      <c r="AN37" s="341"/>
      <c r="AO37" s="339"/>
      <c r="AP37" s="340"/>
      <c r="AQ37" s="341"/>
      <c r="AR37" s="339"/>
      <c r="AS37" s="340"/>
      <c r="AT37" s="341"/>
      <c r="AU37" s="339"/>
      <c r="AV37" s="340"/>
      <c r="AW37" s="341"/>
      <c r="AX37" s="339"/>
      <c r="AY37" s="340"/>
      <c r="AZ37" s="341"/>
      <c r="BA37" s="339"/>
      <c r="BB37" s="340"/>
      <c r="BC37" s="341"/>
      <c r="BD37" s="339"/>
      <c r="BE37" s="340"/>
      <c r="BF37" s="341"/>
      <c r="BG37" s="339"/>
      <c r="BH37" s="340"/>
      <c r="BI37" s="341"/>
      <c r="BJ37" s="339"/>
      <c r="BK37" s="340"/>
      <c r="BL37" s="341"/>
      <c r="BM37" s="339"/>
      <c r="BN37" s="340"/>
      <c r="BO37" s="341"/>
      <c r="BP37" s="339"/>
      <c r="BQ37" s="340"/>
      <c r="BR37" s="341"/>
      <c r="BS37" s="339"/>
      <c r="BT37" s="340"/>
      <c r="BU37" s="341"/>
      <c r="BV37" s="339"/>
      <c r="BW37" s="340"/>
      <c r="BX37" s="341"/>
      <c r="BY37" s="339"/>
      <c r="BZ37" s="340"/>
      <c r="CA37" s="341"/>
      <c r="CB37" s="339"/>
      <c r="CC37" s="340"/>
      <c r="CD37" s="341"/>
      <c r="CE37" s="339"/>
      <c r="CF37" s="340"/>
      <c r="CG37" s="341"/>
      <c r="CH37" s="339"/>
      <c r="CI37" s="340"/>
      <c r="CJ37" s="341"/>
      <c r="CK37" s="339"/>
      <c r="CL37" s="340"/>
      <c r="CM37" s="341"/>
      <c r="CN37" s="339"/>
      <c r="CO37" s="340"/>
      <c r="CP37" s="341"/>
      <c r="CQ37" s="339"/>
      <c r="CR37" s="340"/>
      <c r="CS37" s="341"/>
      <c r="CT37" s="339"/>
      <c r="CU37" s="340"/>
      <c r="CV37" s="341"/>
      <c r="CW37" s="339"/>
      <c r="CX37" s="342"/>
    </row>
    <row r="38" spans="2:102" ht="15" customHeight="1" outlineLevel="1">
      <c r="B38" s="59" t="str">
        <f t="array" ref="B38">IFERROR(INDEX('A-2_MH Distribution'!$B$1:$B$15014,SMALL(IF('A-2_MH Distribution'!$M$8:$M$63&lt;&gt;0,ROW('A-2_MH Distribution'!$B$8:$B$63)),ROW(A1)),1),"")</f>
        <v>B.1</v>
      </c>
      <c r="C38" s="458" t="str">
        <f ca="1">IFERROR(VLOOKUP(B38,OFFSET('A-1_MH Estimation'!$B$7,0,0,MATCH("Subtotal LOE",'A-1_MH Estimation'!B:B,0)-7,2),2,0),"")</f>
        <v>On-The-Fly items - Administrative Documentation &amp; Customer Comment Followed up</v>
      </c>
      <c r="D38" s="466">
        <f ca="1">IFERROR(VLOOKUP(B38,OFFSET('A-1_MH Estimation'!$B$7,0,0,MATCH("Subtotal LOE",'A-1_MH Estimation'!B:B,0)-7,4),4,0),"")</f>
        <v>1</v>
      </c>
      <c r="E38" s="466" t="str">
        <f ca="1">IFERROR(VLOOKUP(B38,OFFSET('A-1_MH Estimation'!$B$7,0,0,MATCH("Subtotal LOE",'A-1_MH Estimation'!B:B,0)-7,3),3,0),"")</f>
        <v>document</v>
      </c>
      <c r="F38" s="462">
        <f>IFERROR(VLOOKUP($B38,'A-2_MH Distribution'!$B$6:$O$16314,3,0)*VLOOKUP($B38,'A-2_MH Distribution'!$B$6:$O$16314,VLOOKUP(G38,SoftwareList,6,0),0)*IFERROR((--(VLOOKUP($B38,'A-2_MH Distribution'!$B$6:$O$16314,VLOOKUP(G38,SoftwareList,8,0),0)=0)+VLOOKUP($B38,'A-2_MH Distribution'!$B$6:$O$16314,VLOOKUP(G38,SoftwareList,8,0),0)),1),0)</f>
        <v>7.9799999999999995</v>
      </c>
      <c r="G38" s="403" t="str">
        <f>IF(B38&lt;&gt;"",$B$37,"")</f>
        <v>MsOffice</v>
      </c>
      <c r="H38" s="454"/>
      <c r="I38" s="455"/>
      <c r="J38" s="351">
        <f ca="1">IFERROR(INDEX(Activities,MATCH($B38,'A-2_MH Distribution'!B:B,0),MATCH("Start Date",'A-2_MH Distribution'!$A$4:S$4,0))+H38,0)</f>
        <v>44537</v>
      </c>
      <c r="K38" s="352">
        <f ca="1">IFERROR(INDEX(Activities,MATCH($B38,'A-2_MH Distribution'!B:B,0),MATCH("Finish Date",'A-2_MH Distribution'!$A$4:S$4,0))+I38,0)</f>
        <v>44539</v>
      </c>
      <c r="L38" s="170">
        <f ca="1">NETWORKDAYS.INTL(J38,K38,1,Holidays!$A$1:$A$248)</f>
        <v>2</v>
      </c>
      <c r="M38" s="62">
        <f t="shared" ref="M38:M66" ca="1" si="58">IFERROR(F38/L38,0)</f>
        <v>3.9899999999999998</v>
      </c>
      <c r="O38" s="253">
        <f ca="1">SUM($P38:CX38)</f>
        <v>7.9799999999999995</v>
      </c>
      <c r="P38" s="320"/>
      <c r="Q38" s="321">
        <f ca="1">IFERROR((IF(AND($J38&gt;P$4,$J38&lt;=Q$4,$K38&lt;=Q$4),NETWORKDAYS.INTL($J38,$K38,1,(Holidays!$A$1:$A$248)),0)+IF(AND($J38&gt;P$4,$J38&lt;=Q$4,$K38&gt;Q$4),NETWORKDAYS.INTL($J38,(Q$4),1,(Holidays!$A$1:$A$248)),0)+IF(AND($J38&lt;P$4,$K38&lt;Q$4,$K38&gt;P$4),NETWORKDAYS.INTL(P$4+1,$K38,1,(Holidays!$A$1:$A$248)),0)+IF(AND($J38&lt;=P$4,$K38&gt;=Q$4,$K38&gt;P$4),NETWORKDAYS.INTL(P$4+1,(Q$4),1,(Holidays!$A$1:$A$248)),0))*$M38,"")</f>
        <v>0</v>
      </c>
      <c r="R38" s="190">
        <f ca="1">IFERROR((IF(AND($J38&gt;Q$4,$J38&lt;=R$4,$K38&lt;=R$4),NETWORKDAYS.INTL($J38,$K38,1,(Holidays!$A$1:$A$248)),0)+IF(AND($J38&gt;Q$4,$J38&lt;=R$4,$K38&gt;R$4),NETWORKDAYS.INTL($J38,(R$4),1,(Holidays!$A$1:$A$248)),0)+IF(AND($J38&lt;Q$4,$K38&lt;R$4,$K38&gt;Q$4),NETWORKDAYS.INTL(Q$4+1,$K38,1,(Holidays!$A$1:$A$248)),0)+IF(AND($J38&lt;=Q$4,$K38&gt;=R$4,$K38&gt;Q$4),NETWORKDAYS.INTL(Q$4+1,(R$4),1,(Holidays!$A$1:$A$248)),0))*$M38,"")</f>
        <v>0</v>
      </c>
      <c r="S38" s="192">
        <f ca="1">IFERROR((IF(AND($J38&gt;R$4,$J38&lt;=S$4,$K38&lt;=S$4),NETWORKDAYS.INTL($J38,$K38,1,(Holidays!$A$1:$A$248)),0)+IF(AND($J38&gt;R$4,$J38&lt;=S$4,$K38&gt;S$4),NETWORKDAYS.INTL($J38,(S$4),1,(Holidays!$A$1:$A$248)),0)+IF(AND($J38&lt;R$4,$K38&lt;S$4,$K38&gt;R$4),NETWORKDAYS.INTL(R$4+1,$K38,1,(Holidays!$A$1:$A$248)),0)+IF(AND($J38&lt;=R$4,$K38&gt;=S$4,$K38&gt;R$4),NETWORKDAYS.INTL(R$4+1,(S$4),1,(Holidays!$A$1:$A$248)),0))*$M38,"")</f>
        <v>0</v>
      </c>
      <c r="T38" s="321">
        <f ca="1">IFERROR((IF(AND($J38&gt;S$4,$J38&lt;=T$4,$K38&lt;=T$4),NETWORKDAYS.INTL($J38,$K38,1,(Holidays!$A$1:$A$248)),0)+IF(AND($J38&gt;S$4,$J38&lt;=T$4,$K38&gt;T$4),NETWORKDAYS.INTL($J38,(T$4),1,(Holidays!$A$1:$A$248)),0)+IF(AND($J38&lt;S$4,$K38&lt;T$4,$K38&gt;S$4),NETWORKDAYS.INTL(S$4+1,$K38,1,(Holidays!$A$1:$A$248)),0)+IF(AND($J38&lt;=S$4,$K38&gt;=T$4,$K38&gt;S$4),NETWORKDAYS.INTL(S$4+1,(T$4),1,(Holidays!$A$1:$A$248)),0))*$M38,"")</f>
        <v>0</v>
      </c>
      <c r="U38" s="190">
        <f ca="1">IFERROR((IF(AND($J38&gt;T$4,$J38&lt;=U$4,$K38&lt;=U$4),NETWORKDAYS.INTL($J38,$K38,1,(Holidays!$A$1:$A$248)),0)+IF(AND($J38&gt;T$4,$J38&lt;=U$4,$K38&gt;U$4),NETWORKDAYS.INTL($J38,(U$4),1,(Holidays!$A$1:$A$248)),0)+IF(AND($J38&lt;T$4,$K38&lt;U$4,$K38&gt;T$4),NETWORKDAYS.INTL(T$4+1,$K38,1,(Holidays!$A$1:$A$248)),0)+IF(AND($J38&lt;=T$4,$K38&gt;=U$4,$K38&gt;T$4),NETWORKDAYS.INTL(T$4+1,(U$4),1,(Holidays!$A$1:$A$248)),0))*$M38,"")</f>
        <v>0</v>
      </c>
      <c r="V38" s="192">
        <f ca="1">IFERROR((IF(AND($J38&gt;U$4,$J38&lt;=V$4,$K38&lt;=V$4),NETWORKDAYS.INTL($J38,$K38,1,(Holidays!$A$1:$A$248)),0)+IF(AND($J38&gt;U$4,$J38&lt;=V$4,$K38&gt;V$4),NETWORKDAYS.INTL($J38,(V$4),1,(Holidays!$A$1:$A$248)),0)+IF(AND($J38&lt;U$4,$K38&lt;V$4,$K38&gt;U$4),NETWORKDAYS.INTL(U$4+1,$K38,1,(Holidays!$A$1:$A$248)),0)+IF(AND($J38&lt;=U$4,$K38&gt;=V$4,$K38&gt;U$4),NETWORKDAYS.INTL(U$4+1,(V$4),1,(Holidays!$A$1:$A$248)),0))*$M38,"")</f>
        <v>0</v>
      </c>
      <c r="W38" s="321">
        <f ca="1">IFERROR((IF(AND($J38&gt;V$4,$J38&lt;=W$4,$K38&lt;=W$4),NETWORKDAYS.INTL($J38,$K38,1,(Holidays!$A$1:$A$248)),0)+IF(AND($J38&gt;V$4,$J38&lt;=W$4,$K38&gt;W$4),NETWORKDAYS.INTL($J38,(W$4),1,(Holidays!$A$1:$A$248)),0)+IF(AND($J38&lt;V$4,$K38&lt;W$4,$K38&gt;V$4),NETWORKDAYS.INTL(V$4+1,$K38,1,(Holidays!$A$1:$A$248)),0)+IF(AND($J38&lt;=V$4,$K38&gt;=W$4,$K38&gt;V$4),NETWORKDAYS.INTL(V$4+1,(W$4),1,(Holidays!$A$1:$A$248)),0))*$M38,"")</f>
        <v>0</v>
      </c>
      <c r="X38" s="190">
        <f ca="1">IFERROR((IF(AND($J38&gt;W$4,$J38&lt;=X$4,$K38&lt;=X$4),NETWORKDAYS.INTL($J38,$K38,1,(Holidays!$A$1:$A$248)),0)+IF(AND($J38&gt;W$4,$J38&lt;=X$4,$K38&gt;X$4),NETWORKDAYS.INTL($J38,(X$4),1,(Holidays!$A$1:$A$248)),0)+IF(AND($J38&lt;W$4,$K38&lt;X$4,$K38&gt;W$4),NETWORKDAYS.INTL(W$4+1,$K38,1,(Holidays!$A$1:$A$248)),0)+IF(AND($J38&lt;=W$4,$K38&gt;=X$4,$K38&gt;W$4),NETWORKDAYS.INTL(W$4+1,(X$4),1,(Holidays!$A$1:$A$248)),0))*$M38,"")</f>
        <v>0</v>
      </c>
      <c r="Y38" s="192">
        <f ca="1">IFERROR((IF(AND($J38&gt;X$4,$J38&lt;=Y$4,$K38&lt;=Y$4),NETWORKDAYS.INTL($J38,$K38,1,(Holidays!$A$1:$A$248)),0)+IF(AND($J38&gt;X$4,$J38&lt;=Y$4,$K38&gt;Y$4),NETWORKDAYS.INTL($J38,(Y$4),1,(Holidays!$A$1:$A$248)),0)+IF(AND($J38&lt;X$4,$K38&lt;Y$4,$K38&gt;X$4),NETWORKDAYS.INTL(X$4+1,$K38,1,(Holidays!$A$1:$A$248)),0)+IF(AND($J38&lt;=X$4,$K38&gt;=Y$4,$K38&gt;X$4),NETWORKDAYS.INTL(X$4+1,(Y$4),1,(Holidays!$A$1:$A$248)),0))*$M38,"")</f>
        <v>7.9799999999999995</v>
      </c>
      <c r="Z38" s="321">
        <f ca="1">IFERROR((IF(AND($J38&gt;Y$4,$J38&lt;=Z$4,$K38&lt;=Z$4),NETWORKDAYS.INTL($J38,$K38,1,(Holidays!$A$1:$A$248)),0)+IF(AND($J38&gt;Y$4,$J38&lt;=Z$4,$K38&gt;Z$4),NETWORKDAYS.INTL($J38,(Z$4),1,(Holidays!$A$1:$A$248)),0)+IF(AND($J38&lt;Y$4,$K38&lt;Z$4,$K38&gt;Y$4),NETWORKDAYS.INTL(Y$4+1,$K38,1,(Holidays!$A$1:$A$248)),0)+IF(AND($J38&lt;=Y$4,$K38&gt;=Z$4,$K38&gt;Y$4),NETWORKDAYS.INTL(Y$4+1,(Z$4),1,(Holidays!$A$1:$A$248)),0))*$M38,"")</f>
        <v>0</v>
      </c>
      <c r="AA38" s="190">
        <f ca="1">IFERROR((IF(AND($J38&gt;Z$4,$J38&lt;=AA$4,$K38&lt;=AA$4),NETWORKDAYS.INTL($J38,$K38,1,(Holidays!$A$1:$A$248)),0)+IF(AND($J38&gt;Z$4,$J38&lt;=AA$4,$K38&gt;AA$4),NETWORKDAYS.INTL($J38,(AA$4),1,(Holidays!$A$1:$A$248)),0)+IF(AND($J38&lt;Z$4,$K38&lt;AA$4,$K38&gt;Z$4),NETWORKDAYS.INTL(Z$4+1,$K38,1,(Holidays!$A$1:$A$248)),0)+IF(AND($J38&lt;=Z$4,$K38&gt;=AA$4,$K38&gt;Z$4),NETWORKDAYS.INTL(Z$4+1,(AA$4),1,(Holidays!$A$1:$A$248)),0))*$M38,"")</f>
        <v>0</v>
      </c>
      <c r="AB38" s="192">
        <f ca="1">IFERROR((IF(AND($J38&gt;AA$4,$J38&lt;=AB$4,$K38&lt;=AB$4),NETWORKDAYS.INTL($J38,$K38,1,(Holidays!$A$1:$A$248)),0)+IF(AND($J38&gt;AA$4,$J38&lt;=AB$4,$K38&gt;AB$4),NETWORKDAYS.INTL($J38,(AB$4),1,(Holidays!$A$1:$A$248)),0)+IF(AND($J38&lt;AA$4,$K38&lt;AB$4,$K38&gt;AA$4),NETWORKDAYS.INTL(AA$4+1,$K38,1,(Holidays!$A$1:$A$248)),0)+IF(AND($J38&lt;=AA$4,$K38&gt;=AB$4,$K38&gt;AA$4),NETWORKDAYS.INTL(AA$4+1,(AB$4),1,(Holidays!$A$1:$A$248)),0))*$M38,"")</f>
        <v>0</v>
      </c>
      <c r="AC38" s="321">
        <f ca="1">IFERROR((IF(AND($J38&gt;AB$4,$J38&lt;=AC$4,$K38&lt;=AC$4),NETWORKDAYS.INTL($J38,$K38,1,(Holidays!$A$1:$A$248)),0)+IF(AND($J38&gt;AB$4,$J38&lt;=AC$4,$K38&gt;AC$4),NETWORKDAYS.INTL($J38,(AC$4),1,(Holidays!$A$1:$A$248)),0)+IF(AND($J38&lt;AB$4,$K38&lt;AC$4,$K38&gt;AB$4),NETWORKDAYS.INTL(AB$4+1,$K38,1,(Holidays!$A$1:$A$248)),0)+IF(AND($J38&lt;=AB$4,$K38&gt;=AC$4,$K38&gt;AB$4),NETWORKDAYS.INTL(AB$4+1,(AC$4),1,(Holidays!$A$1:$A$248)),0))*$M38,"")</f>
        <v>0</v>
      </c>
      <c r="AD38" s="190">
        <f ca="1">IFERROR((IF(AND($J38&gt;AC$4,$J38&lt;=AD$4,$K38&lt;=AD$4),NETWORKDAYS.INTL($J38,$K38,1,(Holidays!$A$1:$A$248)),0)+IF(AND($J38&gt;AC$4,$J38&lt;=AD$4,$K38&gt;AD$4),NETWORKDAYS.INTL($J38,(AD$4),1,(Holidays!$A$1:$A$248)),0)+IF(AND($J38&lt;AC$4,$K38&lt;AD$4,$K38&gt;AC$4),NETWORKDAYS.INTL(AC$4+1,$K38,1,(Holidays!$A$1:$A$248)),0)+IF(AND($J38&lt;=AC$4,$K38&gt;=AD$4,$K38&gt;AC$4),NETWORKDAYS.INTL(AC$4+1,(AD$4),1,(Holidays!$A$1:$A$248)),0))*$M38,"")</f>
        <v>0</v>
      </c>
      <c r="AE38" s="192">
        <f ca="1">IFERROR((IF(AND($J38&gt;AD$4,$J38&lt;=AE$4,$K38&lt;=AE$4),NETWORKDAYS.INTL($J38,$K38,1,(Holidays!$A$1:$A$248)),0)+IF(AND($J38&gt;AD$4,$J38&lt;=AE$4,$K38&gt;AE$4),NETWORKDAYS.INTL($J38,(AE$4),1,(Holidays!$A$1:$A$248)),0)+IF(AND($J38&lt;AD$4,$K38&lt;AE$4,$K38&gt;AD$4),NETWORKDAYS.INTL(AD$4+1,$K38,1,(Holidays!$A$1:$A$248)),0)+IF(AND($J38&lt;=AD$4,$K38&gt;=AE$4,$K38&gt;AD$4),NETWORKDAYS.INTL(AD$4+1,(AE$4),1,(Holidays!$A$1:$A$248)),0))*$M38,"")</f>
        <v>0</v>
      </c>
      <c r="AF38" s="321">
        <f ca="1">IFERROR((IF(AND($J38&gt;AE$4,$J38&lt;=AF$4,$K38&lt;=AF$4),NETWORKDAYS.INTL($J38,$K38,1,(Holidays!$A$1:$A$248)),0)+IF(AND($J38&gt;AE$4,$J38&lt;=AF$4,$K38&gt;AF$4),NETWORKDAYS.INTL($J38,(AF$4),1,(Holidays!$A$1:$A$248)),0)+IF(AND($J38&lt;AE$4,$K38&lt;AF$4,$K38&gt;AE$4),NETWORKDAYS.INTL(AE$4+1,$K38,1,(Holidays!$A$1:$A$248)),0)+IF(AND($J38&lt;=AE$4,$K38&gt;=AF$4,$K38&gt;AE$4),NETWORKDAYS.INTL(AE$4+1,(AF$4),1,(Holidays!$A$1:$A$248)),0))*$M38,"")</f>
        <v>0</v>
      </c>
      <c r="AG38" s="190">
        <f ca="1">IFERROR((IF(AND($J38&gt;AF$4,$J38&lt;=AG$4,$K38&lt;=AG$4),NETWORKDAYS.INTL($J38,$K38,1,(Holidays!$A$1:$A$248)),0)+IF(AND($J38&gt;AF$4,$J38&lt;=AG$4,$K38&gt;AG$4),NETWORKDAYS.INTL($J38,(AG$4),1,(Holidays!$A$1:$A$248)),0)+IF(AND($J38&lt;AF$4,$K38&lt;AG$4,$K38&gt;AF$4),NETWORKDAYS.INTL(AF$4+1,$K38,1,(Holidays!$A$1:$A$248)),0)+IF(AND($J38&lt;=AF$4,$K38&gt;=AG$4,$K38&gt;AF$4),NETWORKDAYS.INTL(AF$4+1,(AG$4),1,(Holidays!$A$1:$A$248)),0))*$M38,"")</f>
        <v>0</v>
      </c>
      <c r="AH38" s="192">
        <f ca="1">IFERROR((IF(AND($J38&gt;AG$4,$J38&lt;=AH$4,$K38&lt;=AH$4),NETWORKDAYS.INTL($J38,$K38,1,(Holidays!$A$1:$A$248)),0)+IF(AND($J38&gt;AG$4,$J38&lt;=AH$4,$K38&gt;AH$4),NETWORKDAYS.INTL($J38,(AH$4),1,(Holidays!$A$1:$A$248)),0)+IF(AND($J38&lt;AG$4,$K38&lt;AH$4,$K38&gt;AG$4),NETWORKDAYS.INTL(AG$4+1,$K38,1,(Holidays!$A$1:$A$248)),0)+IF(AND($J38&lt;=AG$4,$K38&gt;=AH$4,$K38&gt;AG$4),NETWORKDAYS.INTL(AG$4+1,(AH$4),1,(Holidays!$A$1:$A$248)),0))*$M38,"")</f>
        <v>0</v>
      </c>
      <c r="AI38" s="321">
        <f ca="1">IFERROR((IF(AND($J38&gt;AH$4,$J38&lt;=AI$4,$K38&lt;=AI$4),NETWORKDAYS.INTL($J38,$K38,1,(Holidays!$A$1:$A$248)),0)+IF(AND($J38&gt;AH$4,$J38&lt;=AI$4,$K38&gt;AI$4),NETWORKDAYS.INTL($J38,(AI$4),1,(Holidays!$A$1:$A$248)),0)+IF(AND($J38&lt;AH$4,$K38&lt;AI$4,$K38&gt;AH$4),NETWORKDAYS.INTL(AH$4+1,$K38,1,(Holidays!$A$1:$A$248)),0)+IF(AND($J38&lt;=AH$4,$K38&gt;=AI$4,$K38&gt;AH$4),NETWORKDAYS.INTL(AH$4+1,(AI$4),1,(Holidays!$A$1:$A$248)),0))*$M38,"")</f>
        <v>0</v>
      </c>
      <c r="AJ38" s="190">
        <f ca="1">IFERROR((IF(AND($J38&gt;AI$4,$J38&lt;=AJ$4,$K38&lt;=AJ$4),NETWORKDAYS.INTL($J38,$K38,1,(Holidays!$A$1:$A$248)),0)+IF(AND($J38&gt;AI$4,$J38&lt;=AJ$4,$K38&gt;AJ$4),NETWORKDAYS.INTL($J38,(AJ$4),1,(Holidays!$A$1:$A$248)),0)+IF(AND($J38&lt;AI$4,$K38&lt;AJ$4,$K38&gt;AI$4),NETWORKDAYS.INTL(AI$4+1,$K38,1,(Holidays!$A$1:$A$248)),0)+IF(AND($J38&lt;=AI$4,$K38&gt;=AJ$4,$K38&gt;AI$4),NETWORKDAYS.INTL(AI$4+1,(AJ$4),1,(Holidays!$A$1:$A$248)),0))*$M38,"")</f>
        <v>0</v>
      </c>
      <c r="AK38" s="192">
        <f ca="1">IFERROR((IF(AND($J38&gt;AJ$4,$J38&lt;=AK$4,$K38&lt;=AK$4),NETWORKDAYS.INTL($J38,$K38,1,(Holidays!$A$1:$A$248)),0)+IF(AND($J38&gt;AJ$4,$J38&lt;=AK$4,$K38&gt;AK$4),NETWORKDAYS.INTL($J38,(AK$4),1,(Holidays!$A$1:$A$248)),0)+IF(AND($J38&lt;AJ$4,$K38&lt;AK$4,$K38&gt;AJ$4),NETWORKDAYS.INTL(AJ$4+1,$K38,1,(Holidays!$A$1:$A$248)),0)+IF(AND($J38&lt;=AJ$4,$K38&gt;=AK$4,$K38&gt;AJ$4),NETWORKDAYS.INTL(AJ$4+1,(AK$4),1,(Holidays!$A$1:$A$248)),0))*$M38,"")</f>
        <v>0</v>
      </c>
      <c r="AL38" s="321">
        <f ca="1">IFERROR((IF(AND($J38&gt;AK$4,$J38&lt;=AL$4,$K38&lt;=AL$4),NETWORKDAYS.INTL($J38,$K38,1,(Holidays!$A$1:$A$248)),0)+IF(AND($J38&gt;AK$4,$J38&lt;=AL$4,$K38&gt;AL$4),NETWORKDAYS.INTL($J38,(AL$4),1,(Holidays!$A$1:$A$248)),0)+IF(AND($J38&lt;AK$4,$K38&lt;AL$4,$K38&gt;AK$4),NETWORKDAYS.INTL(AK$4+1,$K38,1,(Holidays!$A$1:$A$248)),0)+IF(AND($J38&lt;=AK$4,$K38&gt;=AL$4,$K38&gt;AK$4),NETWORKDAYS.INTL(AK$4+1,(AL$4),1,(Holidays!$A$1:$A$248)),0))*$M38,"")</f>
        <v>0</v>
      </c>
      <c r="AM38" s="190">
        <f ca="1">IFERROR((IF(AND($J38&gt;AL$4,$J38&lt;=AM$4,$K38&lt;=AM$4),NETWORKDAYS.INTL($J38,$K38,1,(Holidays!$A$1:$A$248)),0)+IF(AND($J38&gt;AL$4,$J38&lt;=AM$4,$K38&gt;AM$4),NETWORKDAYS.INTL($J38,(AM$4),1,(Holidays!$A$1:$A$248)),0)+IF(AND($J38&lt;AL$4,$K38&lt;AM$4,$K38&gt;AL$4),NETWORKDAYS.INTL(AL$4+1,$K38,1,(Holidays!$A$1:$A$248)),0)+IF(AND($J38&lt;=AL$4,$K38&gt;=AM$4,$K38&gt;AL$4),NETWORKDAYS.INTL(AL$4+1,(AM$4),1,(Holidays!$A$1:$A$248)),0))*$M38,"")</f>
        <v>0</v>
      </c>
      <c r="AN38" s="192">
        <f ca="1">IFERROR((IF(AND($J38&gt;AM$4,$J38&lt;=AN$4,$K38&lt;=AN$4),NETWORKDAYS.INTL($J38,$K38,1,(Holidays!$A$1:$A$248)),0)+IF(AND($J38&gt;AM$4,$J38&lt;=AN$4,$K38&gt;AN$4),NETWORKDAYS.INTL($J38,(AN$4),1,(Holidays!$A$1:$A$248)),0)+IF(AND($J38&lt;AM$4,$K38&lt;AN$4,$K38&gt;AM$4),NETWORKDAYS.INTL(AM$4+1,$K38,1,(Holidays!$A$1:$A$248)),0)+IF(AND($J38&lt;=AM$4,$K38&gt;=AN$4,$K38&gt;AM$4),NETWORKDAYS.INTL(AM$4+1,(AN$4),1,(Holidays!$A$1:$A$248)),0))*$M38,"")</f>
        <v>0</v>
      </c>
      <c r="AO38" s="321">
        <f ca="1">IFERROR((IF(AND($J38&gt;AN$4,$J38&lt;=AO$4,$K38&lt;=AO$4),NETWORKDAYS.INTL($J38,$K38,1,(Holidays!$A$1:$A$248)),0)+IF(AND($J38&gt;AN$4,$J38&lt;=AO$4,$K38&gt;AO$4),NETWORKDAYS.INTL($J38,(AO$4),1,(Holidays!$A$1:$A$248)),0)+IF(AND($J38&lt;AN$4,$K38&lt;AO$4,$K38&gt;AN$4),NETWORKDAYS.INTL(AN$4+1,$K38,1,(Holidays!$A$1:$A$248)),0)+IF(AND($J38&lt;=AN$4,$K38&gt;=AO$4,$K38&gt;AN$4),NETWORKDAYS.INTL(AN$4+1,(AO$4),1,(Holidays!$A$1:$A$248)),0))*$M38,"")</f>
        <v>0</v>
      </c>
      <c r="AP38" s="190">
        <f ca="1">IFERROR((IF(AND($J38&gt;AO$4,$J38&lt;=AP$4,$K38&lt;=AP$4),NETWORKDAYS.INTL($J38,$K38,1,(Holidays!$A$1:$A$248)),0)+IF(AND($J38&gt;AO$4,$J38&lt;=AP$4,$K38&gt;AP$4),NETWORKDAYS.INTL($J38,(AP$4),1,(Holidays!$A$1:$A$248)),0)+IF(AND($J38&lt;AO$4,$K38&lt;AP$4,$K38&gt;AO$4),NETWORKDAYS.INTL(AO$4+1,$K38,1,(Holidays!$A$1:$A$248)),0)+IF(AND($J38&lt;=AO$4,$K38&gt;=AP$4,$K38&gt;AO$4),NETWORKDAYS.INTL(AO$4+1,(AP$4),1,(Holidays!$A$1:$A$248)),0))*$M38,"")</f>
        <v>0</v>
      </c>
      <c r="AQ38" s="192">
        <f ca="1">IFERROR((IF(AND($J38&gt;AP$4,$J38&lt;=AQ$4,$K38&lt;=AQ$4),NETWORKDAYS.INTL($J38,$K38,1,(Holidays!$A$1:$A$248)),0)+IF(AND($J38&gt;AP$4,$J38&lt;=AQ$4,$K38&gt;AQ$4),NETWORKDAYS.INTL($J38,(AQ$4),1,(Holidays!$A$1:$A$248)),0)+IF(AND($J38&lt;AP$4,$K38&lt;AQ$4,$K38&gt;AP$4),NETWORKDAYS.INTL(AP$4+1,$K38,1,(Holidays!$A$1:$A$248)),0)+IF(AND($J38&lt;=AP$4,$K38&gt;=AQ$4,$K38&gt;AP$4),NETWORKDAYS.INTL(AP$4+1,(AQ$4),1,(Holidays!$A$1:$A$248)),0))*$M38,"")</f>
        <v>0</v>
      </c>
      <c r="AR38" s="321">
        <f ca="1">IFERROR((IF(AND($J38&gt;AQ$4,$J38&lt;=AR$4,$K38&lt;=AR$4),NETWORKDAYS.INTL($J38,$K38,1,(Holidays!$A$1:$A$248)),0)+IF(AND($J38&gt;AQ$4,$J38&lt;=AR$4,$K38&gt;AR$4),NETWORKDAYS.INTL($J38,(AR$4),1,(Holidays!$A$1:$A$248)),0)+IF(AND($J38&lt;AQ$4,$K38&lt;AR$4,$K38&gt;AQ$4),NETWORKDAYS.INTL(AQ$4+1,$K38,1,(Holidays!$A$1:$A$248)),0)+IF(AND($J38&lt;=AQ$4,$K38&gt;=AR$4,$K38&gt;AQ$4),NETWORKDAYS.INTL(AQ$4+1,(AR$4),1,(Holidays!$A$1:$A$248)),0))*$M38,"")</f>
        <v>0</v>
      </c>
      <c r="AS38" s="190">
        <f ca="1">IFERROR((IF(AND($J38&gt;AR$4,$J38&lt;=AS$4,$K38&lt;=AS$4),NETWORKDAYS.INTL($J38,$K38,1,(Holidays!$A$1:$A$248)),0)+IF(AND($J38&gt;AR$4,$J38&lt;=AS$4,$K38&gt;AS$4),NETWORKDAYS.INTL($J38,(AS$4),1,(Holidays!$A$1:$A$248)),0)+IF(AND($J38&lt;AR$4,$K38&lt;AS$4,$K38&gt;AR$4),NETWORKDAYS.INTL(AR$4+1,$K38,1,(Holidays!$A$1:$A$248)),0)+IF(AND($J38&lt;=AR$4,$K38&gt;=AS$4,$K38&gt;AR$4),NETWORKDAYS.INTL(AR$4+1,(AS$4),1,(Holidays!$A$1:$A$248)),0))*$M38,"")</f>
        <v>0</v>
      </c>
      <c r="AT38" s="192">
        <f ca="1">IFERROR((IF(AND($J38&gt;AS$4,$J38&lt;=AT$4,$K38&lt;=AT$4),NETWORKDAYS.INTL($J38,$K38,1,(Holidays!$A$1:$A$248)),0)+IF(AND($J38&gt;AS$4,$J38&lt;=AT$4,$K38&gt;AT$4),NETWORKDAYS.INTL($J38,(AT$4),1,(Holidays!$A$1:$A$248)),0)+IF(AND($J38&lt;AS$4,$K38&lt;AT$4,$K38&gt;AS$4),NETWORKDAYS.INTL(AS$4+1,$K38,1,(Holidays!$A$1:$A$248)),0)+IF(AND($J38&lt;=AS$4,$K38&gt;=AT$4,$K38&gt;AS$4),NETWORKDAYS.INTL(AS$4+1,(AT$4),1,(Holidays!$A$1:$A$248)),0))*$M38,"")</f>
        <v>0</v>
      </c>
      <c r="AU38" s="321">
        <f ca="1">IFERROR((IF(AND($J38&gt;AT$4,$J38&lt;=AU$4,$K38&lt;=AU$4),NETWORKDAYS.INTL($J38,$K38,1,(Holidays!$A$1:$A$248)),0)+IF(AND($J38&gt;AT$4,$J38&lt;=AU$4,$K38&gt;AU$4),NETWORKDAYS.INTL($J38,(AU$4),1,(Holidays!$A$1:$A$248)),0)+IF(AND($J38&lt;AT$4,$K38&lt;AU$4,$K38&gt;AT$4),NETWORKDAYS.INTL(AT$4+1,$K38,1,(Holidays!$A$1:$A$248)),0)+IF(AND($J38&lt;=AT$4,$K38&gt;=AU$4,$K38&gt;AT$4),NETWORKDAYS.INTL(AT$4+1,(AU$4),1,(Holidays!$A$1:$A$248)),0))*$M38,"")</f>
        <v>0</v>
      </c>
      <c r="AV38" s="190">
        <f ca="1">IFERROR((IF(AND($J38&gt;AU$4,$J38&lt;=AV$4,$K38&lt;=AV$4),NETWORKDAYS.INTL($J38,$K38,1,(Holidays!$A$1:$A$248)),0)+IF(AND($J38&gt;AU$4,$J38&lt;=AV$4,$K38&gt;AV$4),NETWORKDAYS.INTL($J38,(AV$4),1,(Holidays!$A$1:$A$248)),0)+IF(AND($J38&lt;AU$4,$K38&lt;AV$4,$K38&gt;AU$4),NETWORKDAYS.INTL(AU$4+1,$K38,1,(Holidays!$A$1:$A$248)),0)+IF(AND($J38&lt;=AU$4,$K38&gt;=AV$4,$K38&gt;AU$4),NETWORKDAYS.INTL(AU$4+1,(AV$4),1,(Holidays!$A$1:$A$248)),0))*$M38,"")</f>
        <v>0</v>
      </c>
      <c r="AW38" s="192">
        <f ca="1">IFERROR((IF(AND($J38&gt;AV$4,$J38&lt;=AW$4,$K38&lt;=AW$4),NETWORKDAYS.INTL($J38,$K38,1,(Holidays!$A$1:$A$248)),0)+IF(AND($J38&gt;AV$4,$J38&lt;=AW$4,$K38&gt;AW$4),NETWORKDAYS.INTL($J38,(AW$4),1,(Holidays!$A$1:$A$248)),0)+IF(AND($J38&lt;AV$4,$K38&lt;AW$4,$K38&gt;AV$4),NETWORKDAYS.INTL(AV$4+1,$K38,1,(Holidays!$A$1:$A$248)),0)+IF(AND($J38&lt;=AV$4,$K38&gt;=AW$4,$K38&gt;AV$4),NETWORKDAYS.INTL(AV$4+1,(AW$4),1,(Holidays!$A$1:$A$248)),0))*$M38,"")</f>
        <v>0</v>
      </c>
      <c r="AX38" s="321">
        <f ca="1">IFERROR((IF(AND($J38&gt;AW$4,$J38&lt;=AX$4,$K38&lt;=AX$4),NETWORKDAYS.INTL($J38,$K38,1,(Holidays!$A$1:$A$248)),0)+IF(AND($J38&gt;AW$4,$J38&lt;=AX$4,$K38&gt;AX$4),NETWORKDAYS.INTL($J38,(AX$4),1,(Holidays!$A$1:$A$248)),0)+IF(AND($J38&lt;AW$4,$K38&lt;AX$4,$K38&gt;AW$4),NETWORKDAYS.INTL(AW$4+1,$K38,1,(Holidays!$A$1:$A$248)),0)+IF(AND($J38&lt;=AW$4,$K38&gt;=AX$4,$K38&gt;AW$4),NETWORKDAYS.INTL(AW$4+1,(AX$4),1,(Holidays!$A$1:$A$248)),0))*$M38,"")</f>
        <v>0</v>
      </c>
      <c r="AY38" s="190">
        <f ca="1">IFERROR((IF(AND($J38&gt;AX$4,$J38&lt;=AY$4,$K38&lt;=AY$4),NETWORKDAYS.INTL($J38,$K38,1,(Holidays!$A$1:$A$248)),0)+IF(AND($J38&gt;AX$4,$J38&lt;=AY$4,$K38&gt;AY$4),NETWORKDAYS.INTL($J38,(AY$4),1,(Holidays!$A$1:$A$248)),0)+IF(AND($J38&lt;AX$4,$K38&lt;AY$4,$K38&gt;AX$4),NETWORKDAYS.INTL(AX$4+1,$K38,1,(Holidays!$A$1:$A$248)),0)+IF(AND($J38&lt;=AX$4,$K38&gt;=AY$4,$K38&gt;AX$4),NETWORKDAYS.INTL(AX$4+1,(AY$4),1,(Holidays!$A$1:$A$248)),0))*$M38,"")</f>
        <v>0</v>
      </c>
      <c r="AZ38" s="192">
        <f ca="1">IFERROR((IF(AND($J38&gt;AY$4,$J38&lt;=AZ$4,$K38&lt;=AZ$4),NETWORKDAYS.INTL($J38,$K38,1,(Holidays!$A$1:$A$248)),0)+IF(AND($J38&gt;AY$4,$J38&lt;=AZ$4,$K38&gt;AZ$4),NETWORKDAYS.INTL($J38,(AZ$4),1,(Holidays!$A$1:$A$248)),0)+IF(AND($J38&lt;AY$4,$K38&lt;AZ$4,$K38&gt;AY$4),NETWORKDAYS.INTL(AY$4+1,$K38,1,(Holidays!$A$1:$A$248)),0)+IF(AND($J38&lt;=AY$4,$K38&gt;=AZ$4,$K38&gt;AY$4),NETWORKDAYS.INTL(AY$4+1,(AZ$4),1,(Holidays!$A$1:$A$248)),0))*$M38,"")</f>
        <v>0</v>
      </c>
      <c r="BA38" s="321">
        <f ca="1">IFERROR((IF(AND($J38&gt;AZ$4,$J38&lt;=BA$4,$K38&lt;=BA$4),NETWORKDAYS.INTL($J38,$K38,1,(Holidays!$A$1:$A$248)),0)+IF(AND($J38&gt;AZ$4,$J38&lt;=BA$4,$K38&gt;BA$4),NETWORKDAYS.INTL($J38,(BA$4),1,(Holidays!$A$1:$A$248)),0)+IF(AND($J38&lt;AZ$4,$K38&lt;BA$4,$K38&gt;AZ$4),NETWORKDAYS.INTL(AZ$4+1,$K38,1,(Holidays!$A$1:$A$248)),0)+IF(AND($J38&lt;=AZ$4,$K38&gt;=BA$4,$K38&gt;AZ$4),NETWORKDAYS.INTL(AZ$4+1,(BA$4),1,(Holidays!$A$1:$A$248)),0))*$M38,"")</f>
        <v>0</v>
      </c>
      <c r="BB38" s="190">
        <f ca="1">IFERROR((IF(AND($J38&gt;BA$4,$J38&lt;=BB$4,$K38&lt;=BB$4),NETWORKDAYS.INTL($J38,$K38,1,(Holidays!$A$1:$A$248)),0)+IF(AND($J38&gt;BA$4,$J38&lt;=BB$4,$K38&gt;BB$4),NETWORKDAYS.INTL($J38,(BB$4),1,(Holidays!$A$1:$A$248)),0)+IF(AND($J38&lt;BA$4,$K38&lt;BB$4,$K38&gt;BA$4),NETWORKDAYS.INTL(BA$4+1,$K38,1,(Holidays!$A$1:$A$248)),0)+IF(AND($J38&lt;=BA$4,$K38&gt;=BB$4,$K38&gt;BA$4),NETWORKDAYS.INTL(BA$4+1,(BB$4),1,(Holidays!$A$1:$A$248)),0))*$M38,"")</f>
        <v>0</v>
      </c>
      <c r="BC38" s="192">
        <f ca="1">IFERROR((IF(AND($J38&gt;BB$4,$J38&lt;=BC$4,$K38&lt;=BC$4),NETWORKDAYS.INTL($J38,$K38,1,(Holidays!$A$1:$A$248)),0)+IF(AND($J38&gt;BB$4,$J38&lt;=BC$4,$K38&gt;BC$4),NETWORKDAYS.INTL($J38,(BC$4),1,(Holidays!$A$1:$A$248)),0)+IF(AND($J38&lt;BB$4,$K38&lt;BC$4,$K38&gt;BB$4),NETWORKDAYS.INTL(BB$4+1,$K38,1,(Holidays!$A$1:$A$248)),0)+IF(AND($J38&lt;=BB$4,$K38&gt;=BC$4,$K38&gt;BB$4),NETWORKDAYS.INTL(BB$4+1,(BC$4),1,(Holidays!$A$1:$A$248)),0))*$M38,"")</f>
        <v>0</v>
      </c>
      <c r="BD38" s="321">
        <f ca="1">IFERROR((IF(AND($J38&gt;BC$4,$J38&lt;=BD$4,$K38&lt;=BD$4),NETWORKDAYS.INTL($J38,$K38,1,(Holidays!$A$1:$A$248)),0)+IF(AND($J38&gt;BC$4,$J38&lt;=BD$4,$K38&gt;BD$4),NETWORKDAYS.INTL($J38,(BD$4),1,(Holidays!$A$1:$A$248)),0)+IF(AND($J38&lt;BC$4,$K38&lt;BD$4,$K38&gt;BC$4),NETWORKDAYS.INTL(BC$4+1,$K38,1,(Holidays!$A$1:$A$248)),0)+IF(AND($J38&lt;=BC$4,$K38&gt;=BD$4,$K38&gt;BC$4),NETWORKDAYS.INTL(BC$4+1,(BD$4),1,(Holidays!$A$1:$A$248)),0))*$M38,"")</f>
        <v>0</v>
      </c>
      <c r="BE38" s="190">
        <f ca="1">IFERROR((IF(AND($J38&gt;BD$4,$J38&lt;=BE$4,$K38&lt;=BE$4),NETWORKDAYS.INTL($J38,$K38,1,(Holidays!$A$1:$A$248)),0)+IF(AND($J38&gt;BD$4,$J38&lt;=BE$4,$K38&gt;BE$4),NETWORKDAYS.INTL($J38,(BE$4),1,(Holidays!$A$1:$A$248)),0)+IF(AND($J38&lt;BD$4,$K38&lt;BE$4,$K38&gt;BD$4),NETWORKDAYS.INTL(BD$4+1,$K38,1,(Holidays!$A$1:$A$248)),0)+IF(AND($J38&lt;=BD$4,$K38&gt;=BE$4,$K38&gt;BD$4),NETWORKDAYS.INTL(BD$4+1,(BE$4),1,(Holidays!$A$1:$A$248)),0))*$M38,"")</f>
        <v>0</v>
      </c>
      <c r="BF38" s="192">
        <f ca="1">IFERROR((IF(AND($J38&gt;BE$4,$J38&lt;=BF$4,$K38&lt;=BF$4),NETWORKDAYS.INTL($J38,$K38,1,(Holidays!$A$1:$A$248)),0)+IF(AND($J38&gt;BE$4,$J38&lt;=BF$4,$K38&gt;BF$4),NETWORKDAYS.INTL($J38,(BF$4),1,(Holidays!$A$1:$A$248)),0)+IF(AND($J38&lt;BE$4,$K38&lt;BF$4,$K38&gt;BE$4),NETWORKDAYS.INTL(BE$4+1,$K38,1,(Holidays!$A$1:$A$248)),0)+IF(AND($J38&lt;=BE$4,$K38&gt;=BF$4,$K38&gt;BE$4),NETWORKDAYS.INTL(BE$4+1,(BF$4),1,(Holidays!$A$1:$A$248)),0))*$M38,"")</f>
        <v>0</v>
      </c>
      <c r="BG38" s="321">
        <f ca="1">IFERROR((IF(AND($J38&gt;BF$4,$J38&lt;=BG$4,$K38&lt;=BG$4),NETWORKDAYS.INTL($J38,$K38,1,(Holidays!$A$1:$A$248)),0)+IF(AND($J38&gt;BF$4,$J38&lt;=BG$4,$K38&gt;BG$4),NETWORKDAYS.INTL($J38,(BG$4),1,(Holidays!$A$1:$A$248)),0)+IF(AND($J38&lt;BF$4,$K38&lt;BG$4,$K38&gt;BF$4),NETWORKDAYS.INTL(BF$4+1,$K38,1,(Holidays!$A$1:$A$248)),0)+IF(AND($J38&lt;=BF$4,$K38&gt;=BG$4,$K38&gt;BF$4),NETWORKDAYS.INTL(BF$4+1,(BG$4),1,(Holidays!$A$1:$A$248)),0))*$M38,"")</f>
        <v>0</v>
      </c>
      <c r="BH38" s="190">
        <f ca="1">IFERROR((IF(AND($J38&gt;BG$4,$J38&lt;=BH$4,$K38&lt;=BH$4),NETWORKDAYS.INTL($J38,$K38,1,(Holidays!$A$1:$A$248)),0)+IF(AND($J38&gt;BG$4,$J38&lt;=BH$4,$K38&gt;BH$4),NETWORKDAYS.INTL($J38,(BH$4),1,(Holidays!$A$1:$A$248)),0)+IF(AND($J38&lt;BG$4,$K38&lt;BH$4,$K38&gt;BG$4),NETWORKDAYS.INTL(BG$4+1,$K38,1,(Holidays!$A$1:$A$248)),0)+IF(AND($J38&lt;=BG$4,$K38&gt;=BH$4,$K38&gt;BG$4),NETWORKDAYS.INTL(BG$4+1,(BH$4),1,(Holidays!$A$1:$A$248)),0))*$M38,"")</f>
        <v>0</v>
      </c>
      <c r="BI38" s="192">
        <f ca="1">IFERROR((IF(AND($J38&gt;BH$4,$J38&lt;=BI$4,$K38&lt;=BI$4),NETWORKDAYS.INTL($J38,$K38,1,(Holidays!$A$1:$A$248)),0)+IF(AND($J38&gt;BH$4,$J38&lt;=BI$4,$K38&gt;BI$4),NETWORKDAYS.INTL($J38,(BI$4),1,(Holidays!$A$1:$A$248)),0)+IF(AND($J38&lt;BH$4,$K38&lt;BI$4,$K38&gt;BH$4),NETWORKDAYS.INTL(BH$4+1,$K38,1,(Holidays!$A$1:$A$248)),0)+IF(AND($J38&lt;=BH$4,$K38&gt;=BI$4,$K38&gt;BH$4),NETWORKDAYS.INTL(BH$4+1,(BI$4),1,(Holidays!$A$1:$A$248)),0))*$M38,"")</f>
        <v>0</v>
      </c>
      <c r="BJ38" s="321">
        <f ca="1">IFERROR((IF(AND($J38&gt;BI$4,$J38&lt;=BJ$4,$K38&lt;=BJ$4),NETWORKDAYS.INTL($J38,$K38,1,(Holidays!$A$1:$A$248)),0)+IF(AND($J38&gt;BI$4,$J38&lt;=BJ$4,$K38&gt;BJ$4),NETWORKDAYS.INTL($J38,(BJ$4),1,(Holidays!$A$1:$A$248)),0)+IF(AND($J38&lt;BI$4,$K38&lt;BJ$4,$K38&gt;BI$4),NETWORKDAYS.INTL(BI$4+1,$K38,1,(Holidays!$A$1:$A$248)),0)+IF(AND($J38&lt;=BI$4,$K38&gt;=BJ$4,$K38&gt;BI$4),NETWORKDAYS.INTL(BI$4+1,(BJ$4),1,(Holidays!$A$1:$A$248)),0))*$M38,"")</f>
        <v>0</v>
      </c>
      <c r="BK38" s="190">
        <f ca="1">IFERROR((IF(AND($J38&gt;BJ$4,$J38&lt;=BK$4,$K38&lt;=BK$4),NETWORKDAYS.INTL($J38,$K38,1,(Holidays!$A$1:$A$248)),0)+IF(AND($J38&gt;BJ$4,$J38&lt;=BK$4,$K38&gt;BK$4),NETWORKDAYS.INTL($J38,(BK$4),1,(Holidays!$A$1:$A$248)),0)+IF(AND($J38&lt;BJ$4,$K38&lt;BK$4,$K38&gt;BJ$4),NETWORKDAYS.INTL(BJ$4+1,$K38,1,(Holidays!$A$1:$A$248)),0)+IF(AND($J38&lt;=BJ$4,$K38&gt;=BK$4,$K38&gt;BJ$4),NETWORKDAYS.INTL(BJ$4+1,(BK$4),1,(Holidays!$A$1:$A$248)),0))*$M38,"")</f>
        <v>0</v>
      </c>
      <c r="BL38" s="192">
        <f ca="1">IFERROR((IF(AND($J38&gt;BK$4,$J38&lt;=BL$4,$K38&lt;=BL$4),NETWORKDAYS.INTL($J38,$K38,1,(Holidays!$A$1:$A$248)),0)+IF(AND($J38&gt;BK$4,$J38&lt;=BL$4,$K38&gt;BL$4),NETWORKDAYS.INTL($J38,(BL$4),1,(Holidays!$A$1:$A$248)),0)+IF(AND($J38&lt;BK$4,$K38&lt;BL$4,$K38&gt;BK$4),NETWORKDAYS.INTL(BK$4+1,$K38,1,(Holidays!$A$1:$A$248)),0)+IF(AND($J38&lt;=BK$4,$K38&gt;=BL$4,$K38&gt;BK$4),NETWORKDAYS.INTL(BK$4+1,(BL$4),1,(Holidays!$A$1:$A$248)),0))*$M38,"")</f>
        <v>0</v>
      </c>
      <c r="BM38" s="321">
        <f ca="1">IFERROR((IF(AND($J38&gt;BL$4,$J38&lt;=BM$4,$K38&lt;=BM$4),NETWORKDAYS.INTL($J38,$K38,1,(Holidays!$A$1:$A$248)),0)+IF(AND($J38&gt;BL$4,$J38&lt;=BM$4,$K38&gt;BM$4),NETWORKDAYS.INTL($J38,(BM$4),1,(Holidays!$A$1:$A$248)),0)+IF(AND($J38&lt;BL$4,$K38&lt;BM$4,$K38&gt;BL$4),NETWORKDAYS.INTL(BL$4+1,$K38,1,(Holidays!$A$1:$A$248)),0)+IF(AND($J38&lt;=BL$4,$K38&gt;=BM$4,$K38&gt;BL$4),NETWORKDAYS.INTL(BL$4+1,(BM$4),1,(Holidays!$A$1:$A$248)),0))*$M38,"")</f>
        <v>0</v>
      </c>
      <c r="BN38" s="190">
        <f ca="1">IFERROR((IF(AND($J38&gt;BM$4,$J38&lt;=BN$4,$K38&lt;=BN$4),NETWORKDAYS.INTL($J38,$K38,1,(Holidays!$A$1:$A$248)),0)+IF(AND($J38&gt;BM$4,$J38&lt;=BN$4,$K38&gt;BN$4),NETWORKDAYS.INTL($J38,(BN$4),1,(Holidays!$A$1:$A$248)),0)+IF(AND($J38&lt;BM$4,$K38&lt;BN$4,$K38&gt;BM$4),NETWORKDAYS.INTL(BM$4+1,$K38,1,(Holidays!$A$1:$A$248)),0)+IF(AND($J38&lt;=BM$4,$K38&gt;=BN$4,$K38&gt;BM$4),NETWORKDAYS.INTL(BM$4+1,(BN$4),1,(Holidays!$A$1:$A$248)),0))*$M38,"")</f>
        <v>0</v>
      </c>
      <c r="BO38" s="192">
        <f ca="1">IFERROR((IF(AND($J38&gt;BN$4,$J38&lt;=BO$4,$K38&lt;=BO$4),NETWORKDAYS.INTL($J38,$K38,1,(Holidays!$A$1:$A$248)),0)+IF(AND($J38&gt;BN$4,$J38&lt;=BO$4,$K38&gt;BO$4),NETWORKDAYS.INTL($J38,(BO$4),1,(Holidays!$A$1:$A$248)),0)+IF(AND($J38&lt;BN$4,$K38&lt;BO$4,$K38&gt;BN$4),NETWORKDAYS.INTL(BN$4+1,$K38,1,(Holidays!$A$1:$A$248)),0)+IF(AND($J38&lt;=BN$4,$K38&gt;=BO$4,$K38&gt;BN$4),NETWORKDAYS.INTL(BN$4+1,(BO$4),1,(Holidays!$A$1:$A$248)),0))*$M38,"")</f>
        <v>0</v>
      </c>
      <c r="BP38" s="321">
        <f ca="1">IFERROR((IF(AND($J38&gt;BO$4,$J38&lt;=BP$4,$K38&lt;=BP$4),NETWORKDAYS.INTL($J38,$K38,1,(Holidays!$A$1:$A$248)),0)+IF(AND($J38&gt;BO$4,$J38&lt;=BP$4,$K38&gt;BP$4),NETWORKDAYS.INTL($J38,(BP$4),1,(Holidays!$A$1:$A$248)),0)+IF(AND($J38&lt;BO$4,$K38&lt;BP$4,$K38&gt;BO$4),NETWORKDAYS.INTL(BO$4+1,$K38,1,(Holidays!$A$1:$A$248)),0)+IF(AND($J38&lt;=BO$4,$K38&gt;=BP$4,$K38&gt;BO$4),NETWORKDAYS.INTL(BO$4+1,(BP$4),1,(Holidays!$A$1:$A$248)),0))*$M38,"")</f>
        <v>0</v>
      </c>
      <c r="BQ38" s="190">
        <f ca="1">IFERROR((IF(AND($J38&gt;BP$4,$J38&lt;=BQ$4,$K38&lt;=BQ$4),NETWORKDAYS.INTL($J38,$K38,1,(Holidays!$A$1:$A$248)),0)+IF(AND($J38&gt;BP$4,$J38&lt;=BQ$4,$K38&gt;BQ$4),NETWORKDAYS.INTL($J38,(BQ$4),1,(Holidays!$A$1:$A$248)),0)+IF(AND($J38&lt;BP$4,$K38&lt;BQ$4,$K38&gt;BP$4),NETWORKDAYS.INTL(BP$4+1,$K38,1,(Holidays!$A$1:$A$248)),0)+IF(AND($J38&lt;=BP$4,$K38&gt;=BQ$4,$K38&gt;BP$4),NETWORKDAYS.INTL(BP$4+1,(BQ$4),1,(Holidays!$A$1:$A$248)),0))*$M38,"")</f>
        <v>0</v>
      </c>
      <c r="BR38" s="192">
        <f ca="1">IFERROR((IF(AND($J38&gt;BQ$4,$J38&lt;=BR$4,$K38&lt;=BR$4),NETWORKDAYS.INTL($J38,$K38,1,(Holidays!$A$1:$A$248)),0)+IF(AND($J38&gt;BQ$4,$J38&lt;=BR$4,$K38&gt;BR$4),NETWORKDAYS.INTL($J38,(BR$4),1,(Holidays!$A$1:$A$248)),0)+IF(AND($J38&lt;BQ$4,$K38&lt;BR$4,$K38&gt;BQ$4),NETWORKDAYS.INTL(BQ$4+1,$K38,1,(Holidays!$A$1:$A$248)),0)+IF(AND($J38&lt;=BQ$4,$K38&gt;=BR$4,$K38&gt;BQ$4),NETWORKDAYS.INTL(BQ$4+1,(BR$4),1,(Holidays!$A$1:$A$248)),0))*$M38,"")</f>
        <v>0</v>
      </c>
      <c r="BS38" s="321">
        <f ca="1">IFERROR((IF(AND($J38&gt;BR$4,$J38&lt;=BS$4,$K38&lt;=BS$4),NETWORKDAYS.INTL($J38,$K38,1,(Holidays!$A$1:$A$248)),0)+IF(AND($J38&gt;BR$4,$J38&lt;=BS$4,$K38&gt;BS$4),NETWORKDAYS.INTL($J38,(BS$4),1,(Holidays!$A$1:$A$248)),0)+IF(AND($J38&lt;BR$4,$K38&lt;BS$4,$K38&gt;BR$4),NETWORKDAYS.INTL(BR$4+1,$K38,1,(Holidays!$A$1:$A$248)),0)+IF(AND($J38&lt;=BR$4,$K38&gt;=BS$4,$K38&gt;BR$4),NETWORKDAYS.INTL(BR$4+1,(BS$4),1,(Holidays!$A$1:$A$248)),0))*$M38,"")</f>
        <v>0</v>
      </c>
      <c r="BT38" s="190">
        <f ca="1">IFERROR((IF(AND($J38&gt;BS$4,$J38&lt;=BT$4,$K38&lt;=BT$4),NETWORKDAYS.INTL($J38,$K38,1,(Holidays!$A$1:$A$248)),0)+IF(AND($J38&gt;BS$4,$J38&lt;=BT$4,$K38&gt;BT$4),NETWORKDAYS.INTL($J38,(BT$4),1,(Holidays!$A$1:$A$248)),0)+IF(AND($J38&lt;BS$4,$K38&lt;BT$4,$K38&gt;BS$4),NETWORKDAYS.INTL(BS$4+1,$K38,1,(Holidays!$A$1:$A$248)),0)+IF(AND($J38&lt;=BS$4,$K38&gt;=BT$4,$K38&gt;BS$4),NETWORKDAYS.INTL(BS$4+1,(BT$4),1,(Holidays!$A$1:$A$248)),0))*$M38,"")</f>
        <v>0</v>
      </c>
      <c r="BU38" s="192">
        <f ca="1">IFERROR((IF(AND($J38&gt;BT$4,$J38&lt;=BU$4,$K38&lt;=BU$4),NETWORKDAYS.INTL($J38,$K38,1,(Holidays!$A$1:$A$248)),0)+IF(AND($J38&gt;BT$4,$J38&lt;=BU$4,$K38&gt;BU$4),NETWORKDAYS.INTL($J38,(BU$4),1,(Holidays!$A$1:$A$248)),0)+IF(AND($J38&lt;BT$4,$K38&lt;BU$4,$K38&gt;BT$4),NETWORKDAYS.INTL(BT$4+1,$K38,1,(Holidays!$A$1:$A$248)),0)+IF(AND($J38&lt;=BT$4,$K38&gt;=BU$4,$K38&gt;BT$4),NETWORKDAYS.INTL(BT$4+1,(BU$4),1,(Holidays!$A$1:$A$248)),0))*$M38,"")</f>
        <v>0</v>
      </c>
      <c r="BV38" s="321">
        <f ca="1">IFERROR((IF(AND($J38&gt;BU$4,$J38&lt;=BV$4,$K38&lt;=BV$4),NETWORKDAYS.INTL($J38,$K38,1,(Holidays!$A$1:$A$248)),0)+IF(AND($J38&gt;BU$4,$J38&lt;=BV$4,$K38&gt;BV$4),NETWORKDAYS.INTL($J38,(BV$4),1,(Holidays!$A$1:$A$248)),0)+IF(AND($J38&lt;BU$4,$K38&lt;BV$4,$K38&gt;BU$4),NETWORKDAYS.INTL(BU$4+1,$K38,1,(Holidays!$A$1:$A$248)),0)+IF(AND($J38&lt;=BU$4,$K38&gt;=BV$4,$K38&gt;BU$4),NETWORKDAYS.INTL(BU$4+1,(BV$4),1,(Holidays!$A$1:$A$248)),0))*$M38,"")</f>
        <v>0</v>
      </c>
      <c r="BW38" s="190">
        <f ca="1">IFERROR((IF(AND($J38&gt;BV$4,$J38&lt;=BW$4,$K38&lt;=BW$4),NETWORKDAYS.INTL($J38,$K38,1,(Holidays!$A$1:$A$248)),0)+IF(AND($J38&gt;BV$4,$J38&lt;=BW$4,$K38&gt;BW$4),NETWORKDAYS.INTL($J38,(BW$4),1,(Holidays!$A$1:$A$248)),0)+IF(AND($J38&lt;BV$4,$K38&lt;BW$4,$K38&gt;BV$4),NETWORKDAYS.INTL(BV$4+1,$K38,1,(Holidays!$A$1:$A$248)),0)+IF(AND($J38&lt;=BV$4,$K38&gt;=BW$4,$K38&gt;BV$4),NETWORKDAYS.INTL(BV$4+1,(BW$4),1,(Holidays!$A$1:$A$248)),0))*$M38,"")</f>
        <v>0</v>
      </c>
      <c r="BX38" s="192">
        <f ca="1">IFERROR((IF(AND($J38&gt;BW$4,$J38&lt;=BX$4,$K38&lt;=BX$4),NETWORKDAYS.INTL($J38,$K38,1,(Holidays!$A$1:$A$248)),0)+IF(AND($J38&gt;BW$4,$J38&lt;=BX$4,$K38&gt;BX$4),NETWORKDAYS.INTL($J38,(BX$4),1,(Holidays!$A$1:$A$248)),0)+IF(AND($J38&lt;BW$4,$K38&lt;BX$4,$K38&gt;BW$4),NETWORKDAYS.INTL(BW$4+1,$K38,1,(Holidays!$A$1:$A$248)),0)+IF(AND($J38&lt;=BW$4,$K38&gt;=BX$4,$K38&gt;BW$4),NETWORKDAYS.INTL(BW$4+1,(BX$4),1,(Holidays!$A$1:$A$248)),0))*$M38,"")</f>
        <v>0</v>
      </c>
      <c r="BY38" s="321">
        <f ca="1">IFERROR((IF(AND($J38&gt;BX$4,$J38&lt;=BY$4,$K38&lt;=BY$4),NETWORKDAYS.INTL($J38,$K38,1,(Holidays!$A$1:$A$248)),0)+IF(AND($J38&gt;BX$4,$J38&lt;=BY$4,$K38&gt;BY$4),NETWORKDAYS.INTL($J38,(BY$4),1,(Holidays!$A$1:$A$248)),0)+IF(AND($J38&lt;BX$4,$K38&lt;BY$4,$K38&gt;BX$4),NETWORKDAYS.INTL(BX$4+1,$K38,1,(Holidays!$A$1:$A$248)),0)+IF(AND($J38&lt;=BX$4,$K38&gt;=BY$4,$K38&gt;BX$4),NETWORKDAYS.INTL(BX$4+1,(BY$4),1,(Holidays!$A$1:$A$248)),0))*$M38,"")</f>
        <v>0</v>
      </c>
      <c r="BZ38" s="190">
        <f ca="1">IFERROR((IF(AND($J38&gt;BY$4,$J38&lt;=BZ$4,$K38&lt;=BZ$4),NETWORKDAYS.INTL($J38,$K38,1,(Holidays!$A$1:$A$248)),0)+IF(AND($J38&gt;BY$4,$J38&lt;=BZ$4,$K38&gt;BZ$4),NETWORKDAYS.INTL($J38,(BZ$4),1,(Holidays!$A$1:$A$248)),0)+IF(AND($J38&lt;BY$4,$K38&lt;BZ$4,$K38&gt;BY$4),NETWORKDAYS.INTL(BY$4+1,$K38,1,(Holidays!$A$1:$A$248)),0)+IF(AND($J38&lt;=BY$4,$K38&gt;=BZ$4,$K38&gt;BY$4),NETWORKDAYS.INTL(BY$4+1,(BZ$4),1,(Holidays!$A$1:$A$248)),0))*$M38,"")</f>
        <v>0</v>
      </c>
      <c r="CA38" s="192">
        <f ca="1">IFERROR((IF(AND($J38&gt;BZ$4,$J38&lt;=CA$4,$K38&lt;=CA$4),NETWORKDAYS.INTL($J38,$K38,1,(Holidays!$A$1:$A$248)),0)+IF(AND($J38&gt;BZ$4,$J38&lt;=CA$4,$K38&gt;CA$4),NETWORKDAYS.INTL($J38,(CA$4),1,(Holidays!$A$1:$A$248)),0)+IF(AND($J38&lt;BZ$4,$K38&lt;CA$4,$K38&gt;BZ$4),NETWORKDAYS.INTL(BZ$4+1,$K38,1,(Holidays!$A$1:$A$248)),0)+IF(AND($J38&lt;=BZ$4,$K38&gt;=CA$4,$K38&gt;BZ$4),NETWORKDAYS.INTL(BZ$4+1,(CA$4),1,(Holidays!$A$1:$A$248)),0))*$M38,"")</f>
        <v>0</v>
      </c>
      <c r="CB38" s="321">
        <f ca="1">IFERROR((IF(AND($J38&gt;CA$4,$J38&lt;=CB$4,$K38&lt;=CB$4),NETWORKDAYS.INTL($J38,$K38,1,(Holidays!$A$1:$A$248)),0)+IF(AND($J38&gt;CA$4,$J38&lt;=CB$4,$K38&gt;CB$4),NETWORKDAYS.INTL($J38,(CB$4),1,(Holidays!$A$1:$A$248)),0)+IF(AND($J38&lt;CA$4,$K38&lt;CB$4,$K38&gt;CA$4),NETWORKDAYS.INTL(CA$4+1,$K38,1,(Holidays!$A$1:$A$248)),0)+IF(AND($J38&lt;=CA$4,$K38&gt;=CB$4,$K38&gt;CA$4),NETWORKDAYS.INTL(CA$4+1,(CB$4),1,(Holidays!$A$1:$A$248)),0))*$M38,"")</f>
        <v>0</v>
      </c>
      <c r="CC38" s="190">
        <f ca="1">IFERROR((IF(AND($J38&gt;CB$4,$J38&lt;=CC$4,$K38&lt;=CC$4),NETWORKDAYS.INTL($J38,$K38,1,(Holidays!$A$1:$A$248)),0)+IF(AND($J38&gt;CB$4,$J38&lt;=CC$4,$K38&gt;CC$4),NETWORKDAYS.INTL($J38,(CC$4),1,(Holidays!$A$1:$A$248)),0)+IF(AND($J38&lt;CB$4,$K38&lt;CC$4,$K38&gt;CB$4),NETWORKDAYS.INTL(CB$4+1,$K38,1,(Holidays!$A$1:$A$248)),0)+IF(AND($J38&lt;=CB$4,$K38&gt;=CC$4,$K38&gt;CB$4),NETWORKDAYS.INTL(CB$4+1,(CC$4),1,(Holidays!$A$1:$A$248)),0))*$M38,"")</f>
        <v>0</v>
      </c>
      <c r="CD38" s="192">
        <f ca="1">IFERROR((IF(AND($J38&gt;CC$4,$J38&lt;=CD$4,$K38&lt;=CD$4),NETWORKDAYS.INTL($J38,$K38,1,(Holidays!$A$1:$A$248)),0)+IF(AND($J38&gt;CC$4,$J38&lt;=CD$4,$K38&gt;CD$4),NETWORKDAYS.INTL($J38,(CD$4),1,(Holidays!$A$1:$A$248)),0)+IF(AND($J38&lt;CC$4,$K38&lt;CD$4,$K38&gt;CC$4),NETWORKDAYS.INTL(CC$4+1,$K38,1,(Holidays!$A$1:$A$248)),0)+IF(AND($J38&lt;=CC$4,$K38&gt;=CD$4,$K38&gt;CC$4),NETWORKDAYS.INTL(CC$4+1,(CD$4),1,(Holidays!$A$1:$A$248)),0))*$M38,"")</f>
        <v>0</v>
      </c>
      <c r="CE38" s="321">
        <f ca="1">IFERROR((IF(AND($J38&gt;CD$4,$J38&lt;=CE$4,$K38&lt;=CE$4),NETWORKDAYS.INTL($J38,$K38,1,(Holidays!$A$1:$A$248)),0)+IF(AND($J38&gt;CD$4,$J38&lt;=CE$4,$K38&gt;CE$4),NETWORKDAYS.INTL($J38,(CE$4),1,(Holidays!$A$1:$A$248)),0)+IF(AND($J38&lt;CD$4,$K38&lt;CE$4,$K38&gt;CD$4),NETWORKDAYS.INTL(CD$4+1,$K38,1,(Holidays!$A$1:$A$248)),0)+IF(AND($J38&lt;=CD$4,$K38&gt;=CE$4,$K38&gt;CD$4),NETWORKDAYS.INTL(CD$4+1,(CE$4),1,(Holidays!$A$1:$A$248)),0))*$M38,"")</f>
        <v>0</v>
      </c>
      <c r="CF38" s="190">
        <f ca="1">IFERROR((IF(AND($J38&gt;CE$4,$J38&lt;=CF$4,$K38&lt;=CF$4),NETWORKDAYS.INTL($J38,$K38,1,(Holidays!$A$1:$A$248)),0)+IF(AND($J38&gt;CE$4,$J38&lt;=CF$4,$K38&gt;CF$4),NETWORKDAYS.INTL($J38,(CF$4),1,(Holidays!$A$1:$A$248)),0)+IF(AND($J38&lt;CE$4,$K38&lt;CF$4,$K38&gt;CE$4),NETWORKDAYS.INTL(CE$4+1,$K38,1,(Holidays!$A$1:$A$248)),0)+IF(AND($J38&lt;=CE$4,$K38&gt;=CF$4,$K38&gt;CE$4),NETWORKDAYS.INTL(CE$4+1,(CF$4),1,(Holidays!$A$1:$A$248)),0))*$M38,"")</f>
        <v>0</v>
      </c>
      <c r="CG38" s="192">
        <f ca="1">IFERROR((IF(AND($J38&gt;CF$4,$J38&lt;=CG$4,$K38&lt;=CG$4),NETWORKDAYS.INTL($J38,$K38,1,(Holidays!$A$1:$A$248)),0)+IF(AND($J38&gt;CF$4,$J38&lt;=CG$4,$K38&gt;CG$4),NETWORKDAYS.INTL($J38,(CG$4),1,(Holidays!$A$1:$A$248)),0)+IF(AND($J38&lt;CF$4,$K38&lt;CG$4,$K38&gt;CF$4),NETWORKDAYS.INTL(CF$4+1,$K38,1,(Holidays!$A$1:$A$248)),0)+IF(AND($J38&lt;=CF$4,$K38&gt;=CG$4,$K38&gt;CF$4),NETWORKDAYS.INTL(CF$4+1,(CG$4),1,(Holidays!$A$1:$A$248)),0))*$M38,"")</f>
        <v>0</v>
      </c>
      <c r="CH38" s="321">
        <f ca="1">IFERROR((IF(AND($J38&gt;CG$4,$J38&lt;=CH$4,$K38&lt;=CH$4),NETWORKDAYS.INTL($J38,$K38,1,(Holidays!$A$1:$A$248)),0)+IF(AND($J38&gt;CG$4,$J38&lt;=CH$4,$K38&gt;CH$4),NETWORKDAYS.INTL($J38,(CH$4),1,(Holidays!$A$1:$A$248)),0)+IF(AND($J38&lt;CG$4,$K38&lt;CH$4,$K38&gt;CG$4),NETWORKDAYS.INTL(CG$4+1,$K38,1,(Holidays!$A$1:$A$248)),0)+IF(AND($J38&lt;=CG$4,$K38&gt;=CH$4,$K38&gt;CG$4),NETWORKDAYS.INTL(CG$4+1,(CH$4),1,(Holidays!$A$1:$A$248)),0))*$M38,"")</f>
        <v>0</v>
      </c>
      <c r="CI38" s="190">
        <f ca="1">IFERROR((IF(AND($J38&gt;CH$4,$J38&lt;=CI$4,$K38&lt;=CI$4),NETWORKDAYS.INTL($J38,$K38,1,(Holidays!$A$1:$A$248)),0)+IF(AND($J38&gt;CH$4,$J38&lt;=CI$4,$K38&gt;CI$4),NETWORKDAYS.INTL($J38,(CI$4),1,(Holidays!$A$1:$A$248)),0)+IF(AND($J38&lt;CH$4,$K38&lt;CI$4,$K38&gt;CH$4),NETWORKDAYS.INTL(CH$4+1,$K38,1,(Holidays!$A$1:$A$248)),0)+IF(AND($J38&lt;=CH$4,$K38&gt;=CI$4,$K38&gt;CH$4),NETWORKDAYS.INTL(CH$4+1,(CI$4),1,(Holidays!$A$1:$A$248)),0))*$M38,"")</f>
        <v>0</v>
      </c>
      <c r="CJ38" s="192">
        <f ca="1">IFERROR((IF(AND($J38&gt;CI$4,$J38&lt;=CJ$4,$K38&lt;=CJ$4),NETWORKDAYS.INTL($J38,$K38,1,(Holidays!$A$1:$A$248)),0)+IF(AND($J38&gt;CI$4,$J38&lt;=CJ$4,$K38&gt;CJ$4),NETWORKDAYS.INTL($J38,(CJ$4),1,(Holidays!$A$1:$A$248)),0)+IF(AND($J38&lt;CI$4,$K38&lt;CJ$4,$K38&gt;CI$4),NETWORKDAYS.INTL(CI$4+1,$K38,1,(Holidays!$A$1:$A$248)),0)+IF(AND($J38&lt;=CI$4,$K38&gt;=CJ$4,$K38&gt;CI$4),NETWORKDAYS.INTL(CI$4+1,(CJ$4),1,(Holidays!$A$1:$A$248)),0))*$M38,"")</f>
        <v>0</v>
      </c>
      <c r="CK38" s="321">
        <f ca="1">IFERROR((IF(AND($J38&gt;CJ$4,$J38&lt;=CK$4,$K38&lt;=CK$4),NETWORKDAYS.INTL($J38,$K38,1,(Holidays!$A$1:$A$248)),0)+IF(AND($J38&gt;CJ$4,$J38&lt;=CK$4,$K38&gt;CK$4),NETWORKDAYS.INTL($J38,(CK$4),1,(Holidays!$A$1:$A$248)),0)+IF(AND($J38&lt;CJ$4,$K38&lt;CK$4,$K38&gt;CJ$4),NETWORKDAYS.INTL(CJ$4+1,$K38,1,(Holidays!$A$1:$A$248)),0)+IF(AND($J38&lt;=CJ$4,$K38&gt;=CK$4,$K38&gt;CJ$4),NETWORKDAYS.INTL(CJ$4+1,(CK$4),1,(Holidays!$A$1:$A$248)),0))*$M38,"")</f>
        <v>0</v>
      </c>
      <c r="CL38" s="190">
        <f ca="1">IFERROR((IF(AND($J38&gt;CK$4,$J38&lt;=CL$4,$K38&lt;=CL$4),NETWORKDAYS.INTL($J38,$K38,1,(Holidays!$A$1:$A$248)),0)+IF(AND($J38&gt;CK$4,$J38&lt;=CL$4,$K38&gt;CL$4),NETWORKDAYS.INTL($J38,(CL$4),1,(Holidays!$A$1:$A$248)),0)+IF(AND($J38&lt;CK$4,$K38&lt;CL$4,$K38&gt;CK$4),NETWORKDAYS.INTL(CK$4+1,$K38,1,(Holidays!$A$1:$A$248)),0)+IF(AND($J38&lt;=CK$4,$K38&gt;=CL$4,$K38&gt;CK$4),NETWORKDAYS.INTL(CK$4+1,(CL$4),1,(Holidays!$A$1:$A$248)),0))*$M38,"")</f>
        <v>0</v>
      </c>
      <c r="CM38" s="192">
        <f ca="1">IFERROR((IF(AND($J38&gt;CL$4,$J38&lt;=CM$4,$K38&lt;=CM$4),NETWORKDAYS.INTL($J38,$K38,1,(Holidays!$A$1:$A$248)),0)+IF(AND($J38&gt;CL$4,$J38&lt;=CM$4,$K38&gt;CM$4),NETWORKDAYS.INTL($J38,(CM$4),1,(Holidays!$A$1:$A$248)),0)+IF(AND($J38&lt;CL$4,$K38&lt;CM$4,$K38&gt;CL$4),NETWORKDAYS.INTL(CL$4+1,$K38,1,(Holidays!$A$1:$A$248)),0)+IF(AND($J38&lt;=CL$4,$K38&gt;=CM$4,$K38&gt;CL$4),NETWORKDAYS.INTL(CL$4+1,(CM$4),1,(Holidays!$A$1:$A$248)),0))*$M38,"")</f>
        <v>0</v>
      </c>
      <c r="CN38" s="321">
        <f ca="1">IFERROR((IF(AND($J38&gt;CM$4,$J38&lt;=CN$4,$K38&lt;=CN$4),NETWORKDAYS.INTL($J38,$K38,1,(Holidays!$A$1:$A$248)),0)+IF(AND($J38&gt;CM$4,$J38&lt;=CN$4,$K38&gt;CN$4),NETWORKDAYS.INTL($J38,(CN$4),1,(Holidays!$A$1:$A$248)),0)+IF(AND($J38&lt;CM$4,$K38&lt;CN$4,$K38&gt;CM$4),NETWORKDAYS.INTL(CM$4+1,$K38,1,(Holidays!$A$1:$A$248)),0)+IF(AND($J38&lt;=CM$4,$K38&gt;=CN$4,$K38&gt;CM$4),NETWORKDAYS.INTL(CM$4+1,(CN$4),1,(Holidays!$A$1:$A$248)),0))*$M38,"")</f>
        <v>0</v>
      </c>
      <c r="CO38" s="190">
        <f ca="1">IFERROR((IF(AND($J38&gt;CN$4,$J38&lt;=CO$4,$K38&lt;=CO$4),NETWORKDAYS.INTL($J38,$K38,1,(Holidays!$A$1:$A$248)),0)+IF(AND($J38&gt;CN$4,$J38&lt;=CO$4,$K38&gt;CO$4),NETWORKDAYS.INTL($J38,(CO$4),1,(Holidays!$A$1:$A$248)),0)+IF(AND($J38&lt;CN$4,$K38&lt;CO$4,$K38&gt;CN$4),NETWORKDAYS.INTL(CN$4+1,$K38,1,(Holidays!$A$1:$A$248)),0)+IF(AND($J38&lt;=CN$4,$K38&gt;=CO$4,$K38&gt;CN$4),NETWORKDAYS.INTL(CN$4+1,(CO$4),1,(Holidays!$A$1:$A$248)),0))*$M38,"")</f>
        <v>0</v>
      </c>
      <c r="CP38" s="192">
        <f ca="1">IFERROR((IF(AND($J38&gt;CO$4,$J38&lt;=CP$4,$K38&lt;=CP$4),NETWORKDAYS.INTL($J38,$K38,1,(Holidays!$A$1:$A$248)),0)+IF(AND($J38&gt;CO$4,$J38&lt;=CP$4,$K38&gt;CP$4),NETWORKDAYS.INTL($J38,(CP$4),1,(Holidays!$A$1:$A$248)),0)+IF(AND($J38&lt;CO$4,$K38&lt;CP$4,$K38&gt;CO$4),NETWORKDAYS.INTL(CO$4+1,$K38,1,(Holidays!$A$1:$A$248)),0)+IF(AND($J38&lt;=CO$4,$K38&gt;=CP$4,$K38&gt;CO$4),NETWORKDAYS.INTL(CO$4+1,(CP$4),1,(Holidays!$A$1:$A$248)),0))*$M38,"")</f>
        <v>0</v>
      </c>
      <c r="CQ38" s="321">
        <f ca="1">IFERROR((IF(AND($J38&gt;CP$4,$J38&lt;=CQ$4,$K38&lt;=CQ$4),NETWORKDAYS.INTL($J38,$K38,1,(Holidays!$A$1:$A$248)),0)+IF(AND($J38&gt;CP$4,$J38&lt;=CQ$4,$K38&gt;CQ$4),NETWORKDAYS.INTL($J38,(CQ$4),1,(Holidays!$A$1:$A$248)),0)+IF(AND($J38&lt;CP$4,$K38&lt;CQ$4,$K38&gt;CP$4),NETWORKDAYS.INTL(CP$4+1,$K38,1,(Holidays!$A$1:$A$248)),0)+IF(AND($J38&lt;=CP$4,$K38&gt;=CQ$4,$K38&gt;CP$4),NETWORKDAYS.INTL(CP$4+1,(CQ$4),1,(Holidays!$A$1:$A$248)),0))*$M38,"")</f>
        <v>0</v>
      </c>
      <c r="CR38" s="190">
        <f ca="1">IFERROR((IF(AND($J38&gt;CQ$4,$J38&lt;=CR$4,$K38&lt;=CR$4),NETWORKDAYS.INTL($J38,$K38,1,(Holidays!$A$1:$A$248)),0)+IF(AND($J38&gt;CQ$4,$J38&lt;=CR$4,$K38&gt;CR$4),NETWORKDAYS.INTL($J38,(CR$4),1,(Holidays!$A$1:$A$248)),0)+IF(AND($J38&lt;CQ$4,$K38&lt;CR$4,$K38&gt;CQ$4),NETWORKDAYS.INTL(CQ$4+1,$K38,1,(Holidays!$A$1:$A$248)),0)+IF(AND($J38&lt;=CQ$4,$K38&gt;=CR$4,$K38&gt;CQ$4),NETWORKDAYS.INTL(CQ$4+1,(CR$4),1,(Holidays!$A$1:$A$248)),0))*$M38,"")</f>
        <v>0</v>
      </c>
      <c r="CS38" s="192">
        <f ca="1">IFERROR((IF(AND($J38&gt;CR$4,$J38&lt;=CS$4,$K38&lt;=CS$4),NETWORKDAYS.INTL($J38,$K38,1,(Holidays!$A$1:$A$248)),0)+IF(AND($J38&gt;CR$4,$J38&lt;=CS$4,$K38&gt;CS$4),NETWORKDAYS.INTL($J38,(CS$4),1,(Holidays!$A$1:$A$248)),0)+IF(AND($J38&lt;CR$4,$K38&lt;CS$4,$K38&gt;CR$4),NETWORKDAYS.INTL(CR$4+1,$K38,1,(Holidays!$A$1:$A$248)),0)+IF(AND($J38&lt;=CR$4,$K38&gt;=CS$4,$K38&gt;CR$4),NETWORKDAYS.INTL(CR$4+1,(CS$4),1,(Holidays!$A$1:$A$248)),0))*$M38,"")</f>
        <v>0</v>
      </c>
      <c r="CT38" s="321">
        <f ca="1">IFERROR((IF(AND($J38&gt;CS$4,$J38&lt;=CT$4,$K38&lt;=CT$4),NETWORKDAYS.INTL($J38,$K38,1,(Holidays!$A$1:$A$248)),0)+IF(AND($J38&gt;CS$4,$J38&lt;=CT$4,$K38&gt;CT$4),NETWORKDAYS.INTL($J38,(CT$4),1,(Holidays!$A$1:$A$248)),0)+IF(AND($J38&lt;CS$4,$K38&lt;CT$4,$K38&gt;CS$4),NETWORKDAYS.INTL(CS$4+1,$K38,1,(Holidays!$A$1:$A$248)),0)+IF(AND($J38&lt;=CS$4,$K38&gt;=CT$4,$K38&gt;CS$4),NETWORKDAYS.INTL(CS$4+1,(CT$4),1,(Holidays!$A$1:$A$248)),0))*$M38,"")</f>
        <v>0</v>
      </c>
      <c r="CU38" s="190">
        <f ca="1">IFERROR((IF(AND($J38&gt;CT$4,$J38&lt;=CU$4,$K38&lt;=CU$4),NETWORKDAYS.INTL($J38,$K38,1,(Holidays!$A$1:$A$248)),0)+IF(AND($J38&gt;CT$4,$J38&lt;=CU$4,$K38&gt;CU$4),NETWORKDAYS.INTL($J38,(CU$4),1,(Holidays!$A$1:$A$248)),0)+IF(AND($J38&lt;CT$4,$K38&lt;CU$4,$K38&gt;CT$4),NETWORKDAYS.INTL(CT$4+1,$K38,1,(Holidays!$A$1:$A$248)),0)+IF(AND($J38&lt;=CT$4,$K38&gt;=CU$4,$K38&gt;CT$4),NETWORKDAYS.INTL(CT$4+1,(CU$4),1,(Holidays!$A$1:$A$248)),0))*$M38,"")</f>
        <v>0</v>
      </c>
      <c r="CV38" s="192">
        <f ca="1">IFERROR((IF(AND($J38&gt;CU$4,$J38&lt;=CV$4,$K38&lt;=CV$4),NETWORKDAYS.INTL($J38,$K38,1,(Holidays!$A$1:$A$248)),0)+IF(AND($J38&gt;CU$4,$J38&lt;=CV$4,$K38&gt;CV$4),NETWORKDAYS.INTL($J38,(CV$4),1,(Holidays!$A$1:$A$248)),0)+IF(AND($J38&lt;CU$4,$K38&lt;CV$4,$K38&gt;CU$4),NETWORKDAYS.INTL(CU$4+1,$K38,1,(Holidays!$A$1:$A$248)),0)+IF(AND($J38&lt;=CU$4,$K38&gt;=CV$4,$K38&gt;CU$4),NETWORKDAYS.INTL(CU$4+1,(CV$4),1,(Holidays!$A$1:$A$248)),0))*$M38,"")</f>
        <v>0</v>
      </c>
      <c r="CW38" s="321">
        <f ca="1">IFERROR((IF(AND($J38&gt;CV$4,$J38&lt;=CW$4,$K38&lt;=CW$4),NETWORKDAYS.INTL($J38,$K38,1,(Holidays!$A$1:$A$248)),0)+IF(AND($J38&gt;CV$4,$J38&lt;=CW$4,$K38&gt;CW$4),NETWORKDAYS.INTL($J38,(CW$4),1,(Holidays!$A$1:$A$248)),0)+IF(AND($J38&lt;CV$4,$K38&lt;CW$4,$K38&gt;CV$4),NETWORKDAYS.INTL(CV$4+1,$K38,1,(Holidays!$A$1:$A$248)),0)+IF(AND($J38&lt;=CV$4,$K38&gt;=CW$4,$K38&gt;CV$4),NETWORKDAYS.INTL(CV$4+1,(CW$4),1,(Holidays!$A$1:$A$248)),0))*$M38,"")</f>
        <v>0</v>
      </c>
      <c r="CX38" s="324">
        <f ca="1">IFERROR((IF(AND($J38&gt;CW$4,$J38&lt;=CX$4,$K38&lt;=CX$4),NETWORKDAYS.INTL($J38,$K38,1,(Holidays!$A$1:$A$248)),0)+IF(AND($J38&gt;CW$4,$J38&lt;=CX$4,$K38&gt;CX$4),NETWORKDAYS.INTL($J38,(CX$4),1,(Holidays!$A$1:$A$248)),0)+IF(AND($J38&lt;CW$4,$K38&lt;CX$4,$K38&gt;CW$4),NETWORKDAYS.INTL(CW$4+1,$K38,1,(Holidays!$A$1:$A$248)),0)+IF(AND($J38&lt;=CW$4,$K38&gt;=CX$4,$K38&gt;CW$4),NETWORKDAYS.INTL(CW$4+1,(CX$4),1,(Holidays!$A$1:$A$248)),0))*$M38,"")</f>
        <v>0</v>
      </c>
    </row>
    <row r="39" spans="2:102" ht="15" customHeight="1" outlineLevel="1">
      <c r="B39" s="59" t="str">
        <f t="array" ref="B39">IFERROR(INDEX('A-2_MH Distribution'!$B$1:$B$15014,SMALL(IF('A-2_MH Distribution'!$M$8:$M$63&lt;&gt;0,ROW('A-2_MH Distribution'!$B$8:$B$63)),ROW(A2)),1),"")</f>
        <v>B.2</v>
      </c>
      <c r="C39" s="458" t="str">
        <f ca="1">IFERROR(VLOOKUP(B39,OFFSET('A-1_MH Estimation'!$B$7,0,0,MATCH("Subtotal LOE",'A-1_MH Estimation'!B:B,0)-7,2),2,0),"")</f>
        <v>Pipe Flow U-Shape  - Administrative Documentation &amp; Customer Comment Followed up</v>
      </c>
      <c r="D39" s="466">
        <f ca="1">IFERROR(VLOOKUP(B39,OFFSET('A-1_MH Estimation'!$B$7,0,0,MATCH("Subtotal LOE",'A-1_MH Estimation'!B:B,0)-7,4),4,0),"")</f>
        <v>1</v>
      </c>
      <c r="E39" s="466" t="str">
        <f ca="1">IFERROR(VLOOKUP(B39,OFFSET('A-1_MH Estimation'!$B$7,0,0,MATCH("Subtotal LOE",'A-1_MH Estimation'!B:B,0)-7,3),3,0),"")</f>
        <v>document</v>
      </c>
      <c r="F39" s="462">
        <f>IFERROR(VLOOKUP($B39,'A-2_MH Distribution'!$B$6:$O$16314,3,0)*VLOOKUP($B39,'A-2_MH Distribution'!$B$6:$O$16314,VLOOKUP(G39,SoftwareList,6,0),0)*IFERROR((--(VLOOKUP($B39,'A-2_MH Distribution'!$B$6:$O$16314,VLOOKUP(G39,SoftwareList,8,0),0)=0)+VLOOKUP($B39,'A-2_MH Distribution'!$B$6:$O$16314,VLOOKUP(G39,SoftwareList,8,0),0)),1),0)</f>
        <v>8</v>
      </c>
      <c r="G39" s="403" t="str">
        <f t="shared" ref="G39:G66" si="59">IF(B39&lt;&gt;"",$B$37,"")</f>
        <v>MsOffice</v>
      </c>
      <c r="H39" s="454"/>
      <c r="I39" s="455"/>
      <c r="J39" s="351">
        <f ca="1">IFERROR(INDEX(Activities,MATCH($B39,'A-2_MH Distribution'!B:B,0),MATCH("Start Date",'A-2_MH Distribution'!$A$4:S$4,0))+H39,0)</f>
        <v>44540</v>
      </c>
      <c r="K39" s="352">
        <f ca="1">IFERROR(INDEX(Activities,MATCH($B39,'A-2_MH Distribution'!B:B,0),MATCH("Finish Date",'A-2_MH Distribution'!$A$4:S$4,0))+I39,0)</f>
        <v>44543</v>
      </c>
      <c r="L39" s="170">
        <f ca="1">NETWORKDAYS.INTL(J39,K39,1,Holidays!$A$1:$A$248)</f>
        <v>2</v>
      </c>
      <c r="M39" s="62">
        <f t="shared" ca="1" si="58"/>
        <v>4</v>
      </c>
      <c r="O39" s="253">
        <f ca="1">SUM($P39:CX39)</f>
        <v>4</v>
      </c>
      <c r="P39" s="320"/>
      <c r="Q39" s="321">
        <f ca="1">IFERROR((IF(AND($J39&gt;P$4,$J39&lt;=Q$4,$K39&lt;=Q$4),NETWORKDAYS.INTL($J39,$K39,1,(Holidays!$A$1:$A$248)),0)+IF(AND($J39&gt;P$4,$J39&lt;=Q$4,$K39&gt;Q$4),NETWORKDAYS.INTL($J39,(Q$4),1,(Holidays!$A$1:$A$248)),0)+IF(AND($J39&lt;P$4,$K39&lt;Q$4,$K39&gt;P$4),NETWORKDAYS.INTL(P$4+1,$K39,1,(Holidays!$A$1:$A$248)),0)+IF(AND($J39&lt;=P$4,$K39&gt;=Q$4,$K39&gt;P$4),NETWORKDAYS.INTL(P$4+1,(Q$4),1,(Holidays!$A$1:$A$248)),0))*$M39,"")</f>
        <v>0</v>
      </c>
      <c r="R39" s="190">
        <f ca="1">IFERROR((IF(AND($J39&gt;Q$4,$J39&lt;=R$4,$K39&lt;=R$4),NETWORKDAYS.INTL($J39,$K39,1,(Holidays!$A$1:$A$248)),0)+IF(AND($J39&gt;Q$4,$J39&lt;=R$4,$K39&gt;R$4),NETWORKDAYS.INTL($J39,(R$4),1,(Holidays!$A$1:$A$248)),0)+IF(AND($J39&lt;Q$4,$K39&lt;R$4,$K39&gt;Q$4),NETWORKDAYS.INTL(Q$4+1,$K39,1,(Holidays!$A$1:$A$248)),0)+IF(AND($J39&lt;=Q$4,$K39&gt;=R$4,$K39&gt;Q$4),NETWORKDAYS.INTL(Q$4+1,(R$4),1,(Holidays!$A$1:$A$248)),0))*$M39,"")</f>
        <v>0</v>
      </c>
      <c r="S39" s="192">
        <f ca="1">IFERROR((IF(AND($J39&gt;R$4,$J39&lt;=S$4,$K39&lt;=S$4),NETWORKDAYS.INTL($J39,$K39,1,(Holidays!$A$1:$A$248)),0)+IF(AND($J39&gt;R$4,$J39&lt;=S$4,$K39&gt;S$4),NETWORKDAYS.INTL($J39,(S$4),1,(Holidays!$A$1:$A$248)),0)+IF(AND($J39&lt;R$4,$K39&lt;S$4,$K39&gt;R$4),NETWORKDAYS.INTL(R$4+1,$K39,1,(Holidays!$A$1:$A$248)),0)+IF(AND($J39&lt;=R$4,$K39&gt;=S$4,$K39&gt;R$4),NETWORKDAYS.INTL(R$4+1,(S$4),1,(Holidays!$A$1:$A$248)),0))*$M39,"")</f>
        <v>0</v>
      </c>
      <c r="T39" s="321">
        <f ca="1">IFERROR((IF(AND($J39&gt;S$4,$J39&lt;=T$4,$K39&lt;=T$4),NETWORKDAYS.INTL($J39,$K39,1,(Holidays!$A$1:$A$248)),0)+IF(AND($J39&gt;S$4,$J39&lt;=T$4,$K39&gt;T$4),NETWORKDAYS.INTL($J39,(T$4),1,(Holidays!$A$1:$A$248)),0)+IF(AND($J39&lt;S$4,$K39&lt;T$4,$K39&gt;S$4),NETWORKDAYS.INTL(S$4+1,$K39,1,(Holidays!$A$1:$A$248)),0)+IF(AND($J39&lt;=S$4,$K39&gt;=T$4,$K39&gt;S$4),NETWORKDAYS.INTL(S$4+1,(T$4),1,(Holidays!$A$1:$A$248)),0))*$M39,"")</f>
        <v>0</v>
      </c>
      <c r="U39" s="190">
        <f ca="1">IFERROR((IF(AND($J39&gt;T$4,$J39&lt;=U$4,$K39&lt;=U$4),NETWORKDAYS.INTL($J39,$K39,1,(Holidays!$A$1:$A$248)),0)+IF(AND($J39&gt;T$4,$J39&lt;=U$4,$K39&gt;U$4),NETWORKDAYS.INTL($J39,(U$4),1,(Holidays!$A$1:$A$248)),0)+IF(AND($J39&lt;T$4,$K39&lt;U$4,$K39&gt;T$4),NETWORKDAYS.INTL(T$4+1,$K39,1,(Holidays!$A$1:$A$248)),0)+IF(AND($J39&lt;=T$4,$K39&gt;=U$4,$K39&gt;T$4),NETWORKDAYS.INTL(T$4+1,(U$4),1,(Holidays!$A$1:$A$248)),0))*$M39,"")</f>
        <v>0</v>
      </c>
      <c r="V39" s="192">
        <f ca="1">IFERROR((IF(AND($J39&gt;U$4,$J39&lt;=V$4,$K39&lt;=V$4),NETWORKDAYS.INTL($J39,$K39,1,(Holidays!$A$1:$A$248)),0)+IF(AND($J39&gt;U$4,$J39&lt;=V$4,$K39&gt;V$4),NETWORKDAYS.INTL($J39,(V$4),1,(Holidays!$A$1:$A$248)),0)+IF(AND($J39&lt;U$4,$K39&lt;V$4,$K39&gt;U$4),NETWORKDAYS.INTL(U$4+1,$K39,1,(Holidays!$A$1:$A$248)),0)+IF(AND($J39&lt;=U$4,$K39&gt;=V$4,$K39&gt;U$4),NETWORKDAYS.INTL(U$4+1,(V$4),1,(Holidays!$A$1:$A$248)),0))*$M39,"")</f>
        <v>0</v>
      </c>
      <c r="W39" s="321">
        <f ca="1">IFERROR((IF(AND($J39&gt;V$4,$J39&lt;=W$4,$K39&lt;=W$4),NETWORKDAYS.INTL($J39,$K39,1,(Holidays!$A$1:$A$248)),0)+IF(AND($J39&gt;V$4,$J39&lt;=W$4,$K39&gt;W$4),NETWORKDAYS.INTL($J39,(W$4),1,(Holidays!$A$1:$A$248)),0)+IF(AND($J39&lt;V$4,$K39&lt;W$4,$K39&gt;V$4),NETWORKDAYS.INTL(V$4+1,$K39,1,(Holidays!$A$1:$A$248)),0)+IF(AND($J39&lt;=V$4,$K39&gt;=W$4,$K39&gt;V$4),NETWORKDAYS.INTL(V$4+1,(W$4),1,(Holidays!$A$1:$A$248)),0))*$M39,"")</f>
        <v>0</v>
      </c>
      <c r="X39" s="190">
        <f ca="1">IFERROR((IF(AND($J39&gt;W$4,$J39&lt;=X$4,$K39&lt;=X$4),NETWORKDAYS.INTL($J39,$K39,1,(Holidays!$A$1:$A$248)),0)+IF(AND($J39&gt;W$4,$J39&lt;=X$4,$K39&gt;X$4),NETWORKDAYS.INTL($J39,(X$4),1,(Holidays!$A$1:$A$248)),0)+IF(AND($J39&lt;W$4,$K39&lt;X$4,$K39&gt;W$4),NETWORKDAYS.INTL(W$4+1,$K39,1,(Holidays!$A$1:$A$248)),0)+IF(AND($J39&lt;=W$4,$K39&gt;=X$4,$K39&gt;W$4),NETWORKDAYS.INTL(W$4+1,(X$4),1,(Holidays!$A$1:$A$248)),0))*$M39,"")</f>
        <v>0</v>
      </c>
      <c r="Y39" s="192">
        <f ca="1">IFERROR((IF(AND($J39&gt;X$4,$J39&lt;=Y$4,$K39&lt;=Y$4),NETWORKDAYS.INTL($J39,$K39,1,(Holidays!$A$1:$A$248)),0)+IF(AND($J39&gt;X$4,$J39&lt;=Y$4,$K39&gt;Y$4),NETWORKDAYS.INTL($J39,(Y$4),1,(Holidays!$A$1:$A$248)),0)+IF(AND($J39&lt;X$4,$K39&lt;Y$4,$K39&gt;X$4),NETWORKDAYS.INTL(X$4+1,$K39,1,(Holidays!$A$1:$A$248)),0)+IF(AND($J39&lt;=X$4,$K39&gt;=Y$4,$K39&gt;X$4),NETWORKDAYS.INTL(X$4+1,(Y$4),1,(Holidays!$A$1:$A$248)),0))*$M39,"")</f>
        <v>4</v>
      </c>
      <c r="Z39" s="321">
        <f ca="1">IFERROR((IF(AND($J39&gt;Y$4,$J39&lt;=Z$4,$K39&lt;=Z$4),NETWORKDAYS.INTL($J39,$K39,1,(Holidays!$A$1:$A$248)),0)+IF(AND($J39&gt;Y$4,$J39&lt;=Z$4,$K39&gt;Z$4),NETWORKDAYS.INTL($J39,(Z$4),1,(Holidays!$A$1:$A$248)),0)+IF(AND($J39&lt;Y$4,$K39&lt;Z$4,$K39&gt;Y$4),NETWORKDAYS.INTL(Y$4+1,$K39,1,(Holidays!$A$1:$A$248)),0)+IF(AND($J39&lt;=Y$4,$K39&gt;=Z$4,$K39&gt;Y$4),NETWORKDAYS.INTL(Y$4+1,(Z$4),1,(Holidays!$A$1:$A$248)),0))*$M39,"")</f>
        <v>0</v>
      </c>
      <c r="AA39" s="190">
        <f ca="1">IFERROR((IF(AND($J39&gt;Z$4,$J39&lt;=AA$4,$K39&lt;=AA$4),NETWORKDAYS.INTL($J39,$K39,1,(Holidays!$A$1:$A$248)),0)+IF(AND($J39&gt;Z$4,$J39&lt;=AA$4,$K39&gt;AA$4),NETWORKDAYS.INTL($J39,(AA$4),1,(Holidays!$A$1:$A$248)),0)+IF(AND($J39&lt;Z$4,$K39&lt;AA$4,$K39&gt;Z$4),NETWORKDAYS.INTL(Z$4+1,$K39,1,(Holidays!$A$1:$A$248)),0)+IF(AND($J39&lt;=Z$4,$K39&gt;=AA$4,$K39&gt;Z$4),NETWORKDAYS.INTL(Z$4+1,(AA$4),1,(Holidays!$A$1:$A$248)),0))*$M39,"")</f>
        <v>0</v>
      </c>
      <c r="AB39" s="192">
        <f ca="1">IFERROR((IF(AND($J39&gt;AA$4,$J39&lt;=AB$4,$K39&lt;=AB$4),NETWORKDAYS.INTL($J39,$K39,1,(Holidays!$A$1:$A$248)),0)+IF(AND($J39&gt;AA$4,$J39&lt;=AB$4,$K39&gt;AB$4),NETWORKDAYS.INTL($J39,(AB$4),1,(Holidays!$A$1:$A$248)),0)+IF(AND($J39&lt;AA$4,$K39&lt;AB$4,$K39&gt;AA$4),NETWORKDAYS.INTL(AA$4+1,$K39,1,(Holidays!$A$1:$A$248)),0)+IF(AND($J39&lt;=AA$4,$K39&gt;=AB$4,$K39&gt;AA$4),NETWORKDAYS.INTL(AA$4+1,(AB$4),1,(Holidays!$A$1:$A$248)),0))*$M39,"")</f>
        <v>0</v>
      </c>
      <c r="AC39" s="321">
        <f ca="1">IFERROR((IF(AND($J39&gt;AB$4,$J39&lt;=AC$4,$K39&lt;=AC$4),NETWORKDAYS.INTL($J39,$K39,1,(Holidays!$A$1:$A$248)),0)+IF(AND($J39&gt;AB$4,$J39&lt;=AC$4,$K39&gt;AC$4),NETWORKDAYS.INTL($J39,(AC$4),1,(Holidays!$A$1:$A$248)),0)+IF(AND($J39&lt;AB$4,$K39&lt;AC$4,$K39&gt;AB$4),NETWORKDAYS.INTL(AB$4+1,$K39,1,(Holidays!$A$1:$A$248)),0)+IF(AND($J39&lt;=AB$4,$K39&gt;=AC$4,$K39&gt;AB$4),NETWORKDAYS.INTL(AB$4+1,(AC$4),1,(Holidays!$A$1:$A$248)),0))*$M39,"")</f>
        <v>0</v>
      </c>
      <c r="AD39" s="190">
        <f ca="1">IFERROR((IF(AND($J39&gt;AC$4,$J39&lt;=AD$4,$K39&lt;=AD$4),NETWORKDAYS.INTL($J39,$K39,1,(Holidays!$A$1:$A$248)),0)+IF(AND($J39&gt;AC$4,$J39&lt;=AD$4,$K39&gt;AD$4),NETWORKDAYS.INTL($J39,(AD$4),1,(Holidays!$A$1:$A$248)),0)+IF(AND($J39&lt;AC$4,$K39&lt;AD$4,$K39&gt;AC$4),NETWORKDAYS.INTL(AC$4+1,$K39,1,(Holidays!$A$1:$A$248)),0)+IF(AND($J39&lt;=AC$4,$K39&gt;=AD$4,$K39&gt;AC$4),NETWORKDAYS.INTL(AC$4+1,(AD$4),1,(Holidays!$A$1:$A$248)),0))*$M39,"")</f>
        <v>0</v>
      </c>
      <c r="AE39" s="192">
        <f ca="1">IFERROR((IF(AND($J39&gt;AD$4,$J39&lt;=AE$4,$K39&lt;=AE$4),NETWORKDAYS.INTL($J39,$K39,1,(Holidays!$A$1:$A$248)),0)+IF(AND($J39&gt;AD$4,$J39&lt;=AE$4,$K39&gt;AE$4),NETWORKDAYS.INTL($J39,(AE$4),1,(Holidays!$A$1:$A$248)),0)+IF(AND($J39&lt;AD$4,$K39&lt;AE$4,$K39&gt;AD$4),NETWORKDAYS.INTL(AD$4+1,$K39,1,(Holidays!$A$1:$A$248)),0)+IF(AND($J39&lt;=AD$4,$K39&gt;=AE$4,$K39&gt;AD$4),NETWORKDAYS.INTL(AD$4+1,(AE$4),1,(Holidays!$A$1:$A$248)),0))*$M39,"")</f>
        <v>0</v>
      </c>
      <c r="AF39" s="321">
        <f ca="1">IFERROR((IF(AND($J39&gt;AE$4,$J39&lt;=AF$4,$K39&lt;=AF$4),NETWORKDAYS.INTL($J39,$K39,1,(Holidays!$A$1:$A$248)),0)+IF(AND($J39&gt;AE$4,$J39&lt;=AF$4,$K39&gt;AF$4),NETWORKDAYS.INTL($J39,(AF$4),1,(Holidays!$A$1:$A$248)),0)+IF(AND($J39&lt;AE$4,$K39&lt;AF$4,$K39&gt;AE$4),NETWORKDAYS.INTL(AE$4+1,$K39,1,(Holidays!$A$1:$A$248)),0)+IF(AND($J39&lt;=AE$4,$K39&gt;=AF$4,$K39&gt;AE$4),NETWORKDAYS.INTL(AE$4+1,(AF$4),1,(Holidays!$A$1:$A$248)),0))*$M39,"")</f>
        <v>0</v>
      </c>
      <c r="AG39" s="190">
        <f ca="1">IFERROR((IF(AND($J39&gt;AF$4,$J39&lt;=AG$4,$K39&lt;=AG$4),NETWORKDAYS.INTL($J39,$K39,1,(Holidays!$A$1:$A$248)),0)+IF(AND($J39&gt;AF$4,$J39&lt;=AG$4,$K39&gt;AG$4),NETWORKDAYS.INTL($J39,(AG$4),1,(Holidays!$A$1:$A$248)),0)+IF(AND($J39&lt;AF$4,$K39&lt;AG$4,$K39&gt;AF$4),NETWORKDAYS.INTL(AF$4+1,$K39,1,(Holidays!$A$1:$A$248)),0)+IF(AND($J39&lt;=AF$4,$K39&gt;=AG$4,$K39&gt;AF$4),NETWORKDAYS.INTL(AF$4+1,(AG$4),1,(Holidays!$A$1:$A$248)),0))*$M39,"")</f>
        <v>0</v>
      </c>
      <c r="AH39" s="192">
        <f ca="1">IFERROR((IF(AND($J39&gt;AG$4,$J39&lt;=AH$4,$K39&lt;=AH$4),NETWORKDAYS.INTL($J39,$K39,1,(Holidays!$A$1:$A$248)),0)+IF(AND($J39&gt;AG$4,$J39&lt;=AH$4,$K39&gt;AH$4),NETWORKDAYS.INTL($J39,(AH$4),1,(Holidays!$A$1:$A$248)),0)+IF(AND($J39&lt;AG$4,$K39&lt;AH$4,$K39&gt;AG$4),NETWORKDAYS.INTL(AG$4+1,$K39,1,(Holidays!$A$1:$A$248)),0)+IF(AND($J39&lt;=AG$4,$K39&gt;=AH$4,$K39&gt;AG$4),NETWORKDAYS.INTL(AG$4+1,(AH$4),1,(Holidays!$A$1:$A$248)),0))*$M39,"")</f>
        <v>0</v>
      </c>
      <c r="AI39" s="321">
        <f ca="1">IFERROR((IF(AND($J39&gt;AH$4,$J39&lt;=AI$4,$K39&lt;=AI$4),NETWORKDAYS.INTL($J39,$K39,1,(Holidays!$A$1:$A$248)),0)+IF(AND($J39&gt;AH$4,$J39&lt;=AI$4,$K39&gt;AI$4),NETWORKDAYS.INTL($J39,(AI$4),1,(Holidays!$A$1:$A$248)),0)+IF(AND($J39&lt;AH$4,$K39&lt;AI$4,$K39&gt;AH$4),NETWORKDAYS.INTL(AH$4+1,$K39,1,(Holidays!$A$1:$A$248)),0)+IF(AND($J39&lt;=AH$4,$K39&gt;=AI$4,$K39&gt;AH$4),NETWORKDAYS.INTL(AH$4+1,(AI$4),1,(Holidays!$A$1:$A$248)),0))*$M39,"")</f>
        <v>0</v>
      </c>
      <c r="AJ39" s="190">
        <f ca="1">IFERROR((IF(AND($J39&gt;AI$4,$J39&lt;=AJ$4,$K39&lt;=AJ$4),NETWORKDAYS.INTL($J39,$K39,1,(Holidays!$A$1:$A$248)),0)+IF(AND($J39&gt;AI$4,$J39&lt;=AJ$4,$K39&gt;AJ$4),NETWORKDAYS.INTL($J39,(AJ$4),1,(Holidays!$A$1:$A$248)),0)+IF(AND($J39&lt;AI$4,$K39&lt;AJ$4,$K39&gt;AI$4),NETWORKDAYS.INTL(AI$4+1,$K39,1,(Holidays!$A$1:$A$248)),0)+IF(AND($J39&lt;=AI$4,$K39&gt;=AJ$4,$K39&gt;AI$4),NETWORKDAYS.INTL(AI$4+1,(AJ$4),1,(Holidays!$A$1:$A$248)),0))*$M39,"")</f>
        <v>0</v>
      </c>
      <c r="AK39" s="192">
        <f ca="1">IFERROR((IF(AND($J39&gt;AJ$4,$J39&lt;=AK$4,$K39&lt;=AK$4),NETWORKDAYS.INTL($J39,$K39,1,(Holidays!$A$1:$A$248)),0)+IF(AND($J39&gt;AJ$4,$J39&lt;=AK$4,$K39&gt;AK$4),NETWORKDAYS.INTL($J39,(AK$4),1,(Holidays!$A$1:$A$248)),0)+IF(AND($J39&lt;AJ$4,$K39&lt;AK$4,$K39&gt;AJ$4),NETWORKDAYS.INTL(AJ$4+1,$K39,1,(Holidays!$A$1:$A$248)),0)+IF(AND($J39&lt;=AJ$4,$K39&gt;=AK$4,$K39&gt;AJ$4),NETWORKDAYS.INTL(AJ$4+1,(AK$4),1,(Holidays!$A$1:$A$248)),0))*$M39,"")</f>
        <v>0</v>
      </c>
      <c r="AL39" s="321">
        <f ca="1">IFERROR((IF(AND($J39&gt;AK$4,$J39&lt;=AL$4,$K39&lt;=AL$4),NETWORKDAYS.INTL($J39,$K39,1,(Holidays!$A$1:$A$248)),0)+IF(AND($J39&gt;AK$4,$J39&lt;=AL$4,$K39&gt;AL$4),NETWORKDAYS.INTL($J39,(AL$4),1,(Holidays!$A$1:$A$248)),0)+IF(AND($J39&lt;AK$4,$K39&lt;AL$4,$K39&gt;AK$4),NETWORKDAYS.INTL(AK$4+1,$K39,1,(Holidays!$A$1:$A$248)),0)+IF(AND($J39&lt;=AK$4,$K39&gt;=AL$4,$K39&gt;AK$4),NETWORKDAYS.INTL(AK$4+1,(AL$4),1,(Holidays!$A$1:$A$248)),0))*$M39,"")</f>
        <v>0</v>
      </c>
      <c r="AM39" s="190">
        <f ca="1">IFERROR((IF(AND($J39&gt;AL$4,$J39&lt;=AM$4,$K39&lt;=AM$4),NETWORKDAYS.INTL($J39,$K39,1,(Holidays!$A$1:$A$248)),0)+IF(AND($J39&gt;AL$4,$J39&lt;=AM$4,$K39&gt;AM$4),NETWORKDAYS.INTL($J39,(AM$4),1,(Holidays!$A$1:$A$248)),0)+IF(AND($J39&lt;AL$4,$K39&lt;AM$4,$K39&gt;AL$4),NETWORKDAYS.INTL(AL$4+1,$K39,1,(Holidays!$A$1:$A$248)),0)+IF(AND($J39&lt;=AL$4,$K39&gt;=AM$4,$K39&gt;AL$4),NETWORKDAYS.INTL(AL$4+1,(AM$4),1,(Holidays!$A$1:$A$248)),0))*$M39,"")</f>
        <v>0</v>
      </c>
      <c r="AN39" s="192">
        <f ca="1">IFERROR((IF(AND($J39&gt;AM$4,$J39&lt;=AN$4,$K39&lt;=AN$4),NETWORKDAYS.INTL($J39,$K39,1,(Holidays!$A$1:$A$248)),0)+IF(AND($J39&gt;AM$4,$J39&lt;=AN$4,$K39&gt;AN$4),NETWORKDAYS.INTL($J39,(AN$4),1,(Holidays!$A$1:$A$248)),0)+IF(AND($J39&lt;AM$4,$K39&lt;AN$4,$K39&gt;AM$4),NETWORKDAYS.INTL(AM$4+1,$K39,1,(Holidays!$A$1:$A$248)),0)+IF(AND($J39&lt;=AM$4,$K39&gt;=AN$4,$K39&gt;AM$4),NETWORKDAYS.INTL(AM$4+1,(AN$4),1,(Holidays!$A$1:$A$248)),0))*$M39,"")</f>
        <v>0</v>
      </c>
      <c r="AO39" s="321">
        <f ca="1">IFERROR((IF(AND($J39&gt;AN$4,$J39&lt;=AO$4,$K39&lt;=AO$4),NETWORKDAYS.INTL($J39,$K39,1,(Holidays!$A$1:$A$248)),0)+IF(AND($J39&gt;AN$4,$J39&lt;=AO$4,$K39&gt;AO$4),NETWORKDAYS.INTL($J39,(AO$4),1,(Holidays!$A$1:$A$248)),0)+IF(AND($J39&lt;AN$4,$K39&lt;AO$4,$K39&gt;AN$4),NETWORKDAYS.INTL(AN$4+1,$K39,1,(Holidays!$A$1:$A$248)),0)+IF(AND($J39&lt;=AN$4,$K39&gt;=AO$4,$K39&gt;AN$4),NETWORKDAYS.INTL(AN$4+1,(AO$4),1,(Holidays!$A$1:$A$248)),0))*$M39,"")</f>
        <v>0</v>
      </c>
      <c r="AP39" s="190">
        <f ca="1">IFERROR((IF(AND($J39&gt;AO$4,$J39&lt;=AP$4,$K39&lt;=AP$4),NETWORKDAYS.INTL($J39,$K39,1,(Holidays!$A$1:$A$248)),0)+IF(AND($J39&gt;AO$4,$J39&lt;=AP$4,$K39&gt;AP$4),NETWORKDAYS.INTL($J39,(AP$4),1,(Holidays!$A$1:$A$248)),0)+IF(AND($J39&lt;AO$4,$K39&lt;AP$4,$K39&gt;AO$4),NETWORKDAYS.INTL(AO$4+1,$K39,1,(Holidays!$A$1:$A$248)),0)+IF(AND($J39&lt;=AO$4,$K39&gt;=AP$4,$K39&gt;AO$4),NETWORKDAYS.INTL(AO$4+1,(AP$4),1,(Holidays!$A$1:$A$248)),0))*$M39,"")</f>
        <v>0</v>
      </c>
      <c r="AQ39" s="192">
        <f ca="1">IFERROR((IF(AND($J39&gt;AP$4,$J39&lt;=AQ$4,$K39&lt;=AQ$4),NETWORKDAYS.INTL($J39,$K39,1,(Holidays!$A$1:$A$248)),0)+IF(AND($J39&gt;AP$4,$J39&lt;=AQ$4,$K39&gt;AQ$4),NETWORKDAYS.INTL($J39,(AQ$4),1,(Holidays!$A$1:$A$248)),0)+IF(AND($J39&lt;AP$4,$K39&lt;AQ$4,$K39&gt;AP$4),NETWORKDAYS.INTL(AP$4+1,$K39,1,(Holidays!$A$1:$A$248)),0)+IF(AND($J39&lt;=AP$4,$K39&gt;=AQ$4,$K39&gt;AP$4),NETWORKDAYS.INTL(AP$4+1,(AQ$4),1,(Holidays!$A$1:$A$248)),0))*$M39,"")</f>
        <v>0</v>
      </c>
      <c r="AR39" s="321">
        <f ca="1">IFERROR((IF(AND($J39&gt;AQ$4,$J39&lt;=AR$4,$K39&lt;=AR$4),NETWORKDAYS.INTL($J39,$K39,1,(Holidays!$A$1:$A$248)),0)+IF(AND($J39&gt;AQ$4,$J39&lt;=AR$4,$K39&gt;AR$4),NETWORKDAYS.INTL($J39,(AR$4),1,(Holidays!$A$1:$A$248)),0)+IF(AND($J39&lt;AQ$4,$K39&lt;AR$4,$K39&gt;AQ$4),NETWORKDAYS.INTL(AQ$4+1,$K39,1,(Holidays!$A$1:$A$248)),0)+IF(AND($J39&lt;=AQ$4,$K39&gt;=AR$4,$K39&gt;AQ$4),NETWORKDAYS.INTL(AQ$4+1,(AR$4),1,(Holidays!$A$1:$A$248)),0))*$M39,"")</f>
        <v>0</v>
      </c>
      <c r="AS39" s="190">
        <f ca="1">IFERROR((IF(AND($J39&gt;AR$4,$J39&lt;=AS$4,$K39&lt;=AS$4),NETWORKDAYS.INTL($J39,$K39,1,(Holidays!$A$1:$A$248)),0)+IF(AND($J39&gt;AR$4,$J39&lt;=AS$4,$K39&gt;AS$4),NETWORKDAYS.INTL($J39,(AS$4),1,(Holidays!$A$1:$A$248)),0)+IF(AND($J39&lt;AR$4,$K39&lt;AS$4,$K39&gt;AR$4),NETWORKDAYS.INTL(AR$4+1,$K39,1,(Holidays!$A$1:$A$248)),0)+IF(AND($J39&lt;=AR$4,$K39&gt;=AS$4,$K39&gt;AR$4),NETWORKDAYS.INTL(AR$4+1,(AS$4),1,(Holidays!$A$1:$A$248)),0))*$M39,"")</f>
        <v>0</v>
      </c>
      <c r="AT39" s="192">
        <f ca="1">IFERROR((IF(AND($J39&gt;AS$4,$J39&lt;=AT$4,$K39&lt;=AT$4),NETWORKDAYS.INTL($J39,$K39,1,(Holidays!$A$1:$A$248)),0)+IF(AND($J39&gt;AS$4,$J39&lt;=AT$4,$K39&gt;AT$4),NETWORKDAYS.INTL($J39,(AT$4),1,(Holidays!$A$1:$A$248)),0)+IF(AND($J39&lt;AS$4,$K39&lt;AT$4,$K39&gt;AS$4),NETWORKDAYS.INTL(AS$4+1,$K39,1,(Holidays!$A$1:$A$248)),0)+IF(AND($J39&lt;=AS$4,$K39&gt;=AT$4,$K39&gt;AS$4),NETWORKDAYS.INTL(AS$4+1,(AT$4),1,(Holidays!$A$1:$A$248)),0))*$M39,"")</f>
        <v>0</v>
      </c>
      <c r="AU39" s="321">
        <f ca="1">IFERROR((IF(AND($J39&gt;AT$4,$J39&lt;=AU$4,$K39&lt;=AU$4),NETWORKDAYS.INTL($J39,$K39,1,(Holidays!$A$1:$A$248)),0)+IF(AND($J39&gt;AT$4,$J39&lt;=AU$4,$K39&gt;AU$4),NETWORKDAYS.INTL($J39,(AU$4),1,(Holidays!$A$1:$A$248)),0)+IF(AND($J39&lt;AT$4,$K39&lt;AU$4,$K39&gt;AT$4),NETWORKDAYS.INTL(AT$4+1,$K39,1,(Holidays!$A$1:$A$248)),0)+IF(AND($J39&lt;=AT$4,$K39&gt;=AU$4,$K39&gt;AT$4),NETWORKDAYS.INTL(AT$4+1,(AU$4),1,(Holidays!$A$1:$A$248)),0))*$M39,"")</f>
        <v>0</v>
      </c>
      <c r="AV39" s="190">
        <f ca="1">IFERROR((IF(AND($J39&gt;AU$4,$J39&lt;=AV$4,$K39&lt;=AV$4),NETWORKDAYS.INTL($J39,$K39,1,(Holidays!$A$1:$A$248)),0)+IF(AND($J39&gt;AU$4,$J39&lt;=AV$4,$K39&gt;AV$4),NETWORKDAYS.INTL($J39,(AV$4),1,(Holidays!$A$1:$A$248)),0)+IF(AND($J39&lt;AU$4,$K39&lt;AV$4,$K39&gt;AU$4),NETWORKDAYS.INTL(AU$4+1,$K39,1,(Holidays!$A$1:$A$248)),0)+IF(AND($J39&lt;=AU$4,$K39&gt;=AV$4,$K39&gt;AU$4),NETWORKDAYS.INTL(AU$4+1,(AV$4),1,(Holidays!$A$1:$A$248)),0))*$M39,"")</f>
        <v>0</v>
      </c>
      <c r="AW39" s="192">
        <f ca="1">IFERROR((IF(AND($J39&gt;AV$4,$J39&lt;=AW$4,$K39&lt;=AW$4),NETWORKDAYS.INTL($J39,$K39,1,(Holidays!$A$1:$A$248)),0)+IF(AND($J39&gt;AV$4,$J39&lt;=AW$4,$K39&gt;AW$4),NETWORKDAYS.INTL($J39,(AW$4),1,(Holidays!$A$1:$A$248)),0)+IF(AND($J39&lt;AV$4,$K39&lt;AW$4,$K39&gt;AV$4),NETWORKDAYS.INTL(AV$4+1,$K39,1,(Holidays!$A$1:$A$248)),0)+IF(AND($J39&lt;=AV$4,$K39&gt;=AW$4,$K39&gt;AV$4),NETWORKDAYS.INTL(AV$4+1,(AW$4),1,(Holidays!$A$1:$A$248)),0))*$M39,"")</f>
        <v>0</v>
      </c>
      <c r="AX39" s="321">
        <f ca="1">IFERROR((IF(AND($J39&gt;AW$4,$J39&lt;=AX$4,$K39&lt;=AX$4),NETWORKDAYS.INTL($J39,$K39,1,(Holidays!$A$1:$A$248)),0)+IF(AND($J39&gt;AW$4,$J39&lt;=AX$4,$K39&gt;AX$4),NETWORKDAYS.INTL($J39,(AX$4),1,(Holidays!$A$1:$A$248)),0)+IF(AND($J39&lt;AW$4,$K39&lt;AX$4,$K39&gt;AW$4),NETWORKDAYS.INTL(AW$4+1,$K39,1,(Holidays!$A$1:$A$248)),0)+IF(AND($J39&lt;=AW$4,$K39&gt;=AX$4,$K39&gt;AW$4),NETWORKDAYS.INTL(AW$4+1,(AX$4),1,(Holidays!$A$1:$A$248)),0))*$M39,"")</f>
        <v>0</v>
      </c>
      <c r="AY39" s="190">
        <f ca="1">IFERROR((IF(AND($J39&gt;AX$4,$J39&lt;=AY$4,$K39&lt;=AY$4),NETWORKDAYS.INTL($J39,$K39,1,(Holidays!$A$1:$A$248)),0)+IF(AND($J39&gt;AX$4,$J39&lt;=AY$4,$K39&gt;AY$4),NETWORKDAYS.INTL($J39,(AY$4),1,(Holidays!$A$1:$A$248)),0)+IF(AND($J39&lt;AX$4,$K39&lt;AY$4,$K39&gt;AX$4),NETWORKDAYS.INTL(AX$4+1,$K39,1,(Holidays!$A$1:$A$248)),0)+IF(AND($J39&lt;=AX$4,$K39&gt;=AY$4,$K39&gt;AX$4),NETWORKDAYS.INTL(AX$4+1,(AY$4),1,(Holidays!$A$1:$A$248)),0))*$M39,"")</f>
        <v>0</v>
      </c>
      <c r="AZ39" s="192">
        <f ca="1">IFERROR((IF(AND($J39&gt;AY$4,$J39&lt;=AZ$4,$K39&lt;=AZ$4),NETWORKDAYS.INTL($J39,$K39,1,(Holidays!$A$1:$A$248)),0)+IF(AND($J39&gt;AY$4,$J39&lt;=AZ$4,$K39&gt;AZ$4),NETWORKDAYS.INTL($J39,(AZ$4),1,(Holidays!$A$1:$A$248)),0)+IF(AND($J39&lt;AY$4,$K39&lt;AZ$4,$K39&gt;AY$4),NETWORKDAYS.INTL(AY$4+1,$K39,1,(Holidays!$A$1:$A$248)),0)+IF(AND($J39&lt;=AY$4,$K39&gt;=AZ$4,$K39&gt;AY$4),NETWORKDAYS.INTL(AY$4+1,(AZ$4),1,(Holidays!$A$1:$A$248)),0))*$M39,"")</f>
        <v>0</v>
      </c>
      <c r="BA39" s="321">
        <f ca="1">IFERROR((IF(AND($J39&gt;AZ$4,$J39&lt;=BA$4,$K39&lt;=BA$4),NETWORKDAYS.INTL($J39,$K39,1,(Holidays!$A$1:$A$248)),0)+IF(AND($J39&gt;AZ$4,$J39&lt;=BA$4,$K39&gt;BA$4),NETWORKDAYS.INTL($J39,(BA$4),1,(Holidays!$A$1:$A$248)),0)+IF(AND($J39&lt;AZ$4,$K39&lt;BA$4,$K39&gt;AZ$4),NETWORKDAYS.INTL(AZ$4+1,$K39,1,(Holidays!$A$1:$A$248)),0)+IF(AND($J39&lt;=AZ$4,$K39&gt;=BA$4,$K39&gt;AZ$4),NETWORKDAYS.INTL(AZ$4+1,(BA$4),1,(Holidays!$A$1:$A$248)),0))*$M39,"")</f>
        <v>0</v>
      </c>
      <c r="BB39" s="190">
        <f ca="1">IFERROR((IF(AND($J39&gt;BA$4,$J39&lt;=BB$4,$K39&lt;=BB$4),NETWORKDAYS.INTL($J39,$K39,1,(Holidays!$A$1:$A$248)),0)+IF(AND($J39&gt;BA$4,$J39&lt;=BB$4,$K39&gt;BB$4),NETWORKDAYS.INTL($J39,(BB$4),1,(Holidays!$A$1:$A$248)),0)+IF(AND($J39&lt;BA$4,$K39&lt;BB$4,$K39&gt;BA$4),NETWORKDAYS.INTL(BA$4+1,$K39,1,(Holidays!$A$1:$A$248)),0)+IF(AND($J39&lt;=BA$4,$K39&gt;=BB$4,$K39&gt;BA$4),NETWORKDAYS.INTL(BA$4+1,(BB$4),1,(Holidays!$A$1:$A$248)),0))*$M39,"")</f>
        <v>0</v>
      </c>
      <c r="BC39" s="192">
        <f ca="1">IFERROR((IF(AND($J39&gt;BB$4,$J39&lt;=BC$4,$K39&lt;=BC$4),NETWORKDAYS.INTL($J39,$K39,1,(Holidays!$A$1:$A$248)),0)+IF(AND($J39&gt;BB$4,$J39&lt;=BC$4,$K39&gt;BC$4),NETWORKDAYS.INTL($J39,(BC$4),1,(Holidays!$A$1:$A$248)),0)+IF(AND($J39&lt;BB$4,$K39&lt;BC$4,$K39&gt;BB$4),NETWORKDAYS.INTL(BB$4+1,$K39,1,(Holidays!$A$1:$A$248)),0)+IF(AND($J39&lt;=BB$4,$K39&gt;=BC$4,$K39&gt;BB$4),NETWORKDAYS.INTL(BB$4+1,(BC$4),1,(Holidays!$A$1:$A$248)),0))*$M39,"")</f>
        <v>0</v>
      </c>
      <c r="BD39" s="321">
        <f ca="1">IFERROR((IF(AND($J39&gt;BC$4,$J39&lt;=BD$4,$K39&lt;=BD$4),NETWORKDAYS.INTL($J39,$K39,1,(Holidays!$A$1:$A$248)),0)+IF(AND($J39&gt;BC$4,$J39&lt;=BD$4,$K39&gt;BD$4),NETWORKDAYS.INTL($J39,(BD$4),1,(Holidays!$A$1:$A$248)),0)+IF(AND($J39&lt;BC$4,$K39&lt;BD$4,$K39&gt;BC$4),NETWORKDAYS.INTL(BC$4+1,$K39,1,(Holidays!$A$1:$A$248)),0)+IF(AND($J39&lt;=BC$4,$K39&gt;=BD$4,$K39&gt;BC$4),NETWORKDAYS.INTL(BC$4+1,(BD$4),1,(Holidays!$A$1:$A$248)),0))*$M39,"")</f>
        <v>0</v>
      </c>
      <c r="BE39" s="190">
        <f ca="1">IFERROR((IF(AND($J39&gt;BD$4,$J39&lt;=BE$4,$K39&lt;=BE$4),NETWORKDAYS.INTL($J39,$K39,1,(Holidays!$A$1:$A$248)),0)+IF(AND($J39&gt;BD$4,$J39&lt;=BE$4,$K39&gt;BE$4),NETWORKDAYS.INTL($J39,(BE$4),1,(Holidays!$A$1:$A$248)),0)+IF(AND($J39&lt;BD$4,$K39&lt;BE$4,$K39&gt;BD$4),NETWORKDAYS.INTL(BD$4+1,$K39,1,(Holidays!$A$1:$A$248)),0)+IF(AND($J39&lt;=BD$4,$K39&gt;=BE$4,$K39&gt;BD$4),NETWORKDAYS.INTL(BD$4+1,(BE$4),1,(Holidays!$A$1:$A$248)),0))*$M39,"")</f>
        <v>0</v>
      </c>
      <c r="BF39" s="192">
        <f ca="1">IFERROR((IF(AND($J39&gt;BE$4,$J39&lt;=BF$4,$K39&lt;=BF$4),NETWORKDAYS.INTL($J39,$K39,1,(Holidays!$A$1:$A$248)),0)+IF(AND($J39&gt;BE$4,$J39&lt;=BF$4,$K39&gt;BF$4),NETWORKDAYS.INTL($J39,(BF$4),1,(Holidays!$A$1:$A$248)),0)+IF(AND($J39&lt;BE$4,$K39&lt;BF$4,$K39&gt;BE$4),NETWORKDAYS.INTL(BE$4+1,$K39,1,(Holidays!$A$1:$A$248)),0)+IF(AND($J39&lt;=BE$4,$K39&gt;=BF$4,$K39&gt;BE$4),NETWORKDAYS.INTL(BE$4+1,(BF$4),1,(Holidays!$A$1:$A$248)),0))*$M39,"")</f>
        <v>0</v>
      </c>
      <c r="BG39" s="321">
        <f ca="1">IFERROR((IF(AND($J39&gt;BF$4,$J39&lt;=BG$4,$K39&lt;=BG$4),NETWORKDAYS.INTL($J39,$K39,1,(Holidays!$A$1:$A$248)),0)+IF(AND($J39&gt;BF$4,$J39&lt;=BG$4,$K39&gt;BG$4),NETWORKDAYS.INTL($J39,(BG$4),1,(Holidays!$A$1:$A$248)),0)+IF(AND($J39&lt;BF$4,$K39&lt;BG$4,$K39&gt;BF$4),NETWORKDAYS.INTL(BF$4+1,$K39,1,(Holidays!$A$1:$A$248)),0)+IF(AND($J39&lt;=BF$4,$K39&gt;=BG$4,$K39&gt;BF$4),NETWORKDAYS.INTL(BF$4+1,(BG$4),1,(Holidays!$A$1:$A$248)),0))*$M39,"")</f>
        <v>0</v>
      </c>
      <c r="BH39" s="190">
        <f ca="1">IFERROR((IF(AND($J39&gt;BG$4,$J39&lt;=BH$4,$K39&lt;=BH$4),NETWORKDAYS.INTL($J39,$K39,1,(Holidays!$A$1:$A$248)),0)+IF(AND($J39&gt;BG$4,$J39&lt;=BH$4,$K39&gt;BH$4),NETWORKDAYS.INTL($J39,(BH$4),1,(Holidays!$A$1:$A$248)),0)+IF(AND($J39&lt;BG$4,$K39&lt;BH$4,$K39&gt;BG$4),NETWORKDAYS.INTL(BG$4+1,$K39,1,(Holidays!$A$1:$A$248)),0)+IF(AND($J39&lt;=BG$4,$K39&gt;=BH$4,$K39&gt;BG$4),NETWORKDAYS.INTL(BG$4+1,(BH$4),1,(Holidays!$A$1:$A$248)),0))*$M39,"")</f>
        <v>0</v>
      </c>
      <c r="BI39" s="192">
        <f ca="1">IFERROR((IF(AND($J39&gt;BH$4,$J39&lt;=BI$4,$K39&lt;=BI$4),NETWORKDAYS.INTL($J39,$K39,1,(Holidays!$A$1:$A$248)),0)+IF(AND($J39&gt;BH$4,$J39&lt;=BI$4,$K39&gt;BI$4),NETWORKDAYS.INTL($J39,(BI$4),1,(Holidays!$A$1:$A$248)),0)+IF(AND($J39&lt;BH$4,$K39&lt;BI$4,$K39&gt;BH$4),NETWORKDAYS.INTL(BH$4+1,$K39,1,(Holidays!$A$1:$A$248)),0)+IF(AND($J39&lt;=BH$4,$K39&gt;=BI$4,$K39&gt;BH$4),NETWORKDAYS.INTL(BH$4+1,(BI$4),1,(Holidays!$A$1:$A$248)),0))*$M39,"")</f>
        <v>0</v>
      </c>
      <c r="BJ39" s="321">
        <f ca="1">IFERROR((IF(AND($J39&gt;BI$4,$J39&lt;=BJ$4,$K39&lt;=BJ$4),NETWORKDAYS.INTL($J39,$K39,1,(Holidays!$A$1:$A$248)),0)+IF(AND($J39&gt;BI$4,$J39&lt;=BJ$4,$K39&gt;BJ$4),NETWORKDAYS.INTL($J39,(BJ$4),1,(Holidays!$A$1:$A$248)),0)+IF(AND($J39&lt;BI$4,$K39&lt;BJ$4,$K39&gt;BI$4),NETWORKDAYS.INTL(BI$4+1,$K39,1,(Holidays!$A$1:$A$248)),0)+IF(AND($J39&lt;=BI$4,$K39&gt;=BJ$4,$K39&gt;BI$4),NETWORKDAYS.INTL(BI$4+1,(BJ$4),1,(Holidays!$A$1:$A$248)),0))*$M39,"")</f>
        <v>0</v>
      </c>
      <c r="BK39" s="190">
        <f ca="1">IFERROR((IF(AND($J39&gt;BJ$4,$J39&lt;=BK$4,$K39&lt;=BK$4),NETWORKDAYS.INTL($J39,$K39,1,(Holidays!$A$1:$A$248)),0)+IF(AND($J39&gt;BJ$4,$J39&lt;=BK$4,$K39&gt;BK$4),NETWORKDAYS.INTL($J39,(BK$4),1,(Holidays!$A$1:$A$248)),0)+IF(AND($J39&lt;BJ$4,$K39&lt;BK$4,$K39&gt;BJ$4),NETWORKDAYS.INTL(BJ$4+1,$K39,1,(Holidays!$A$1:$A$248)),0)+IF(AND($J39&lt;=BJ$4,$K39&gt;=BK$4,$K39&gt;BJ$4),NETWORKDAYS.INTL(BJ$4+1,(BK$4),1,(Holidays!$A$1:$A$248)),0))*$M39,"")</f>
        <v>0</v>
      </c>
      <c r="BL39" s="192">
        <f ca="1">IFERROR((IF(AND($J39&gt;BK$4,$J39&lt;=BL$4,$K39&lt;=BL$4),NETWORKDAYS.INTL($J39,$K39,1,(Holidays!$A$1:$A$248)),0)+IF(AND($J39&gt;BK$4,$J39&lt;=BL$4,$K39&gt;BL$4),NETWORKDAYS.INTL($J39,(BL$4),1,(Holidays!$A$1:$A$248)),0)+IF(AND($J39&lt;BK$4,$K39&lt;BL$4,$K39&gt;BK$4),NETWORKDAYS.INTL(BK$4+1,$K39,1,(Holidays!$A$1:$A$248)),0)+IF(AND($J39&lt;=BK$4,$K39&gt;=BL$4,$K39&gt;BK$4),NETWORKDAYS.INTL(BK$4+1,(BL$4),1,(Holidays!$A$1:$A$248)),0))*$M39,"")</f>
        <v>0</v>
      </c>
      <c r="BM39" s="321">
        <f ca="1">IFERROR((IF(AND($J39&gt;BL$4,$J39&lt;=BM$4,$K39&lt;=BM$4),NETWORKDAYS.INTL($J39,$K39,1,(Holidays!$A$1:$A$248)),0)+IF(AND($J39&gt;BL$4,$J39&lt;=BM$4,$K39&gt;BM$4),NETWORKDAYS.INTL($J39,(BM$4),1,(Holidays!$A$1:$A$248)),0)+IF(AND($J39&lt;BL$4,$K39&lt;BM$4,$K39&gt;BL$4),NETWORKDAYS.INTL(BL$4+1,$K39,1,(Holidays!$A$1:$A$248)),0)+IF(AND($J39&lt;=BL$4,$K39&gt;=BM$4,$K39&gt;BL$4),NETWORKDAYS.INTL(BL$4+1,(BM$4),1,(Holidays!$A$1:$A$248)),0))*$M39,"")</f>
        <v>0</v>
      </c>
      <c r="BN39" s="190">
        <f ca="1">IFERROR((IF(AND($J39&gt;BM$4,$J39&lt;=BN$4,$K39&lt;=BN$4),NETWORKDAYS.INTL($J39,$K39,1,(Holidays!$A$1:$A$248)),0)+IF(AND($J39&gt;BM$4,$J39&lt;=BN$4,$K39&gt;BN$4),NETWORKDAYS.INTL($J39,(BN$4),1,(Holidays!$A$1:$A$248)),0)+IF(AND($J39&lt;BM$4,$K39&lt;BN$4,$K39&gt;BM$4),NETWORKDAYS.INTL(BM$4+1,$K39,1,(Holidays!$A$1:$A$248)),0)+IF(AND($J39&lt;=BM$4,$K39&gt;=BN$4,$K39&gt;BM$4),NETWORKDAYS.INTL(BM$4+1,(BN$4),1,(Holidays!$A$1:$A$248)),0))*$M39,"")</f>
        <v>0</v>
      </c>
      <c r="BO39" s="192">
        <f ca="1">IFERROR((IF(AND($J39&gt;BN$4,$J39&lt;=BO$4,$K39&lt;=BO$4),NETWORKDAYS.INTL($J39,$K39,1,(Holidays!$A$1:$A$248)),0)+IF(AND($J39&gt;BN$4,$J39&lt;=BO$4,$K39&gt;BO$4),NETWORKDAYS.INTL($J39,(BO$4),1,(Holidays!$A$1:$A$248)),0)+IF(AND($J39&lt;BN$4,$K39&lt;BO$4,$K39&gt;BN$4),NETWORKDAYS.INTL(BN$4+1,$K39,1,(Holidays!$A$1:$A$248)),0)+IF(AND($J39&lt;=BN$4,$K39&gt;=BO$4,$K39&gt;BN$4),NETWORKDAYS.INTL(BN$4+1,(BO$4),1,(Holidays!$A$1:$A$248)),0))*$M39,"")</f>
        <v>0</v>
      </c>
      <c r="BP39" s="321">
        <f ca="1">IFERROR((IF(AND($J39&gt;BO$4,$J39&lt;=BP$4,$K39&lt;=BP$4),NETWORKDAYS.INTL($J39,$K39,1,(Holidays!$A$1:$A$248)),0)+IF(AND($J39&gt;BO$4,$J39&lt;=BP$4,$K39&gt;BP$4),NETWORKDAYS.INTL($J39,(BP$4),1,(Holidays!$A$1:$A$248)),0)+IF(AND($J39&lt;BO$4,$K39&lt;BP$4,$K39&gt;BO$4),NETWORKDAYS.INTL(BO$4+1,$K39,1,(Holidays!$A$1:$A$248)),0)+IF(AND($J39&lt;=BO$4,$K39&gt;=BP$4,$K39&gt;BO$4),NETWORKDAYS.INTL(BO$4+1,(BP$4),1,(Holidays!$A$1:$A$248)),0))*$M39,"")</f>
        <v>0</v>
      </c>
      <c r="BQ39" s="190">
        <f ca="1">IFERROR((IF(AND($J39&gt;BP$4,$J39&lt;=BQ$4,$K39&lt;=BQ$4),NETWORKDAYS.INTL($J39,$K39,1,(Holidays!$A$1:$A$248)),0)+IF(AND($J39&gt;BP$4,$J39&lt;=BQ$4,$K39&gt;BQ$4),NETWORKDAYS.INTL($J39,(BQ$4),1,(Holidays!$A$1:$A$248)),0)+IF(AND($J39&lt;BP$4,$K39&lt;BQ$4,$K39&gt;BP$4),NETWORKDAYS.INTL(BP$4+1,$K39,1,(Holidays!$A$1:$A$248)),0)+IF(AND($J39&lt;=BP$4,$K39&gt;=BQ$4,$K39&gt;BP$4),NETWORKDAYS.INTL(BP$4+1,(BQ$4),1,(Holidays!$A$1:$A$248)),0))*$M39,"")</f>
        <v>0</v>
      </c>
      <c r="BR39" s="192">
        <f ca="1">IFERROR((IF(AND($J39&gt;BQ$4,$J39&lt;=BR$4,$K39&lt;=BR$4),NETWORKDAYS.INTL($J39,$K39,1,(Holidays!$A$1:$A$248)),0)+IF(AND($J39&gt;BQ$4,$J39&lt;=BR$4,$K39&gt;BR$4),NETWORKDAYS.INTL($J39,(BR$4),1,(Holidays!$A$1:$A$248)),0)+IF(AND($J39&lt;BQ$4,$K39&lt;BR$4,$K39&gt;BQ$4),NETWORKDAYS.INTL(BQ$4+1,$K39,1,(Holidays!$A$1:$A$248)),0)+IF(AND($J39&lt;=BQ$4,$K39&gt;=BR$4,$K39&gt;BQ$4),NETWORKDAYS.INTL(BQ$4+1,(BR$4),1,(Holidays!$A$1:$A$248)),0))*$M39,"")</f>
        <v>0</v>
      </c>
      <c r="BS39" s="321">
        <f ca="1">IFERROR((IF(AND($J39&gt;BR$4,$J39&lt;=BS$4,$K39&lt;=BS$4),NETWORKDAYS.INTL($J39,$K39,1,(Holidays!$A$1:$A$248)),0)+IF(AND($J39&gt;BR$4,$J39&lt;=BS$4,$K39&gt;BS$4),NETWORKDAYS.INTL($J39,(BS$4),1,(Holidays!$A$1:$A$248)),0)+IF(AND($J39&lt;BR$4,$K39&lt;BS$4,$K39&gt;BR$4),NETWORKDAYS.INTL(BR$4+1,$K39,1,(Holidays!$A$1:$A$248)),0)+IF(AND($J39&lt;=BR$4,$K39&gt;=BS$4,$K39&gt;BR$4),NETWORKDAYS.INTL(BR$4+1,(BS$4),1,(Holidays!$A$1:$A$248)),0))*$M39,"")</f>
        <v>0</v>
      </c>
      <c r="BT39" s="190">
        <f ca="1">IFERROR((IF(AND($J39&gt;BS$4,$J39&lt;=BT$4,$K39&lt;=BT$4),NETWORKDAYS.INTL($J39,$K39,1,(Holidays!$A$1:$A$248)),0)+IF(AND($J39&gt;BS$4,$J39&lt;=BT$4,$K39&gt;BT$4),NETWORKDAYS.INTL($J39,(BT$4),1,(Holidays!$A$1:$A$248)),0)+IF(AND($J39&lt;BS$4,$K39&lt;BT$4,$K39&gt;BS$4),NETWORKDAYS.INTL(BS$4+1,$K39,1,(Holidays!$A$1:$A$248)),0)+IF(AND($J39&lt;=BS$4,$K39&gt;=BT$4,$K39&gt;BS$4),NETWORKDAYS.INTL(BS$4+1,(BT$4),1,(Holidays!$A$1:$A$248)),0))*$M39,"")</f>
        <v>0</v>
      </c>
      <c r="BU39" s="192">
        <f ca="1">IFERROR((IF(AND($J39&gt;BT$4,$J39&lt;=BU$4,$K39&lt;=BU$4),NETWORKDAYS.INTL($J39,$K39,1,(Holidays!$A$1:$A$248)),0)+IF(AND($J39&gt;BT$4,$J39&lt;=BU$4,$K39&gt;BU$4),NETWORKDAYS.INTL($J39,(BU$4),1,(Holidays!$A$1:$A$248)),0)+IF(AND($J39&lt;BT$4,$K39&lt;BU$4,$K39&gt;BT$4),NETWORKDAYS.INTL(BT$4+1,$K39,1,(Holidays!$A$1:$A$248)),0)+IF(AND($J39&lt;=BT$4,$K39&gt;=BU$4,$K39&gt;BT$4),NETWORKDAYS.INTL(BT$4+1,(BU$4),1,(Holidays!$A$1:$A$248)),0))*$M39,"")</f>
        <v>0</v>
      </c>
      <c r="BV39" s="321">
        <f ca="1">IFERROR((IF(AND($J39&gt;BU$4,$J39&lt;=BV$4,$K39&lt;=BV$4),NETWORKDAYS.INTL($J39,$K39,1,(Holidays!$A$1:$A$248)),0)+IF(AND($J39&gt;BU$4,$J39&lt;=BV$4,$K39&gt;BV$4),NETWORKDAYS.INTL($J39,(BV$4),1,(Holidays!$A$1:$A$248)),0)+IF(AND($J39&lt;BU$4,$K39&lt;BV$4,$K39&gt;BU$4),NETWORKDAYS.INTL(BU$4+1,$K39,1,(Holidays!$A$1:$A$248)),0)+IF(AND($J39&lt;=BU$4,$K39&gt;=BV$4,$K39&gt;BU$4),NETWORKDAYS.INTL(BU$4+1,(BV$4),1,(Holidays!$A$1:$A$248)),0))*$M39,"")</f>
        <v>0</v>
      </c>
      <c r="BW39" s="190">
        <f ca="1">IFERROR((IF(AND($J39&gt;BV$4,$J39&lt;=BW$4,$K39&lt;=BW$4),NETWORKDAYS.INTL($J39,$K39,1,(Holidays!$A$1:$A$248)),0)+IF(AND($J39&gt;BV$4,$J39&lt;=BW$4,$K39&gt;BW$4),NETWORKDAYS.INTL($J39,(BW$4),1,(Holidays!$A$1:$A$248)),0)+IF(AND($J39&lt;BV$4,$K39&lt;BW$4,$K39&gt;BV$4),NETWORKDAYS.INTL(BV$4+1,$K39,1,(Holidays!$A$1:$A$248)),0)+IF(AND($J39&lt;=BV$4,$K39&gt;=BW$4,$K39&gt;BV$4),NETWORKDAYS.INTL(BV$4+1,(BW$4),1,(Holidays!$A$1:$A$248)),0))*$M39,"")</f>
        <v>0</v>
      </c>
      <c r="BX39" s="192">
        <f ca="1">IFERROR((IF(AND($J39&gt;BW$4,$J39&lt;=BX$4,$K39&lt;=BX$4),NETWORKDAYS.INTL($J39,$K39,1,(Holidays!$A$1:$A$248)),0)+IF(AND($J39&gt;BW$4,$J39&lt;=BX$4,$K39&gt;BX$4),NETWORKDAYS.INTL($J39,(BX$4),1,(Holidays!$A$1:$A$248)),0)+IF(AND($J39&lt;BW$4,$K39&lt;BX$4,$K39&gt;BW$4),NETWORKDAYS.INTL(BW$4+1,$K39,1,(Holidays!$A$1:$A$248)),0)+IF(AND($J39&lt;=BW$4,$K39&gt;=BX$4,$K39&gt;BW$4),NETWORKDAYS.INTL(BW$4+1,(BX$4),1,(Holidays!$A$1:$A$248)),0))*$M39,"")</f>
        <v>0</v>
      </c>
      <c r="BY39" s="321">
        <f ca="1">IFERROR((IF(AND($J39&gt;BX$4,$J39&lt;=BY$4,$K39&lt;=BY$4),NETWORKDAYS.INTL($J39,$K39,1,(Holidays!$A$1:$A$248)),0)+IF(AND($J39&gt;BX$4,$J39&lt;=BY$4,$K39&gt;BY$4),NETWORKDAYS.INTL($J39,(BY$4),1,(Holidays!$A$1:$A$248)),0)+IF(AND($J39&lt;BX$4,$K39&lt;BY$4,$K39&gt;BX$4),NETWORKDAYS.INTL(BX$4+1,$K39,1,(Holidays!$A$1:$A$248)),0)+IF(AND($J39&lt;=BX$4,$K39&gt;=BY$4,$K39&gt;BX$4),NETWORKDAYS.INTL(BX$4+1,(BY$4),1,(Holidays!$A$1:$A$248)),0))*$M39,"")</f>
        <v>0</v>
      </c>
      <c r="BZ39" s="190">
        <f ca="1">IFERROR((IF(AND($J39&gt;BY$4,$J39&lt;=BZ$4,$K39&lt;=BZ$4),NETWORKDAYS.INTL($J39,$K39,1,(Holidays!$A$1:$A$248)),0)+IF(AND($J39&gt;BY$4,$J39&lt;=BZ$4,$K39&gt;BZ$4),NETWORKDAYS.INTL($J39,(BZ$4),1,(Holidays!$A$1:$A$248)),0)+IF(AND($J39&lt;BY$4,$K39&lt;BZ$4,$K39&gt;BY$4),NETWORKDAYS.INTL(BY$4+1,$K39,1,(Holidays!$A$1:$A$248)),0)+IF(AND($J39&lt;=BY$4,$K39&gt;=BZ$4,$K39&gt;BY$4),NETWORKDAYS.INTL(BY$4+1,(BZ$4),1,(Holidays!$A$1:$A$248)),0))*$M39,"")</f>
        <v>0</v>
      </c>
      <c r="CA39" s="192">
        <f ca="1">IFERROR((IF(AND($J39&gt;BZ$4,$J39&lt;=CA$4,$K39&lt;=CA$4),NETWORKDAYS.INTL($J39,$K39,1,(Holidays!$A$1:$A$248)),0)+IF(AND($J39&gt;BZ$4,$J39&lt;=CA$4,$K39&gt;CA$4),NETWORKDAYS.INTL($J39,(CA$4),1,(Holidays!$A$1:$A$248)),0)+IF(AND($J39&lt;BZ$4,$K39&lt;CA$4,$K39&gt;BZ$4),NETWORKDAYS.INTL(BZ$4+1,$K39,1,(Holidays!$A$1:$A$248)),0)+IF(AND($J39&lt;=BZ$4,$K39&gt;=CA$4,$K39&gt;BZ$4),NETWORKDAYS.INTL(BZ$4+1,(CA$4),1,(Holidays!$A$1:$A$248)),0))*$M39,"")</f>
        <v>0</v>
      </c>
      <c r="CB39" s="321">
        <f ca="1">IFERROR((IF(AND($J39&gt;CA$4,$J39&lt;=CB$4,$K39&lt;=CB$4),NETWORKDAYS.INTL($J39,$K39,1,(Holidays!$A$1:$A$248)),0)+IF(AND($J39&gt;CA$4,$J39&lt;=CB$4,$K39&gt;CB$4),NETWORKDAYS.INTL($J39,(CB$4),1,(Holidays!$A$1:$A$248)),0)+IF(AND($J39&lt;CA$4,$K39&lt;CB$4,$K39&gt;CA$4),NETWORKDAYS.INTL(CA$4+1,$K39,1,(Holidays!$A$1:$A$248)),0)+IF(AND($J39&lt;=CA$4,$K39&gt;=CB$4,$K39&gt;CA$4),NETWORKDAYS.INTL(CA$4+1,(CB$4),1,(Holidays!$A$1:$A$248)),0))*$M39,"")</f>
        <v>0</v>
      </c>
      <c r="CC39" s="190">
        <f ca="1">IFERROR((IF(AND($J39&gt;CB$4,$J39&lt;=CC$4,$K39&lt;=CC$4),NETWORKDAYS.INTL($J39,$K39,1,(Holidays!$A$1:$A$248)),0)+IF(AND($J39&gt;CB$4,$J39&lt;=CC$4,$K39&gt;CC$4),NETWORKDAYS.INTL($J39,(CC$4),1,(Holidays!$A$1:$A$248)),0)+IF(AND($J39&lt;CB$4,$K39&lt;CC$4,$K39&gt;CB$4),NETWORKDAYS.INTL(CB$4+1,$K39,1,(Holidays!$A$1:$A$248)),0)+IF(AND($J39&lt;=CB$4,$K39&gt;=CC$4,$K39&gt;CB$4),NETWORKDAYS.INTL(CB$4+1,(CC$4),1,(Holidays!$A$1:$A$248)),0))*$M39,"")</f>
        <v>0</v>
      </c>
      <c r="CD39" s="192">
        <f ca="1">IFERROR((IF(AND($J39&gt;CC$4,$J39&lt;=CD$4,$K39&lt;=CD$4),NETWORKDAYS.INTL($J39,$K39,1,(Holidays!$A$1:$A$248)),0)+IF(AND($J39&gt;CC$4,$J39&lt;=CD$4,$K39&gt;CD$4),NETWORKDAYS.INTL($J39,(CD$4),1,(Holidays!$A$1:$A$248)),0)+IF(AND($J39&lt;CC$4,$K39&lt;CD$4,$K39&gt;CC$4),NETWORKDAYS.INTL(CC$4+1,$K39,1,(Holidays!$A$1:$A$248)),0)+IF(AND($J39&lt;=CC$4,$K39&gt;=CD$4,$K39&gt;CC$4),NETWORKDAYS.INTL(CC$4+1,(CD$4),1,(Holidays!$A$1:$A$248)),0))*$M39,"")</f>
        <v>0</v>
      </c>
      <c r="CE39" s="321">
        <f ca="1">IFERROR((IF(AND($J39&gt;CD$4,$J39&lt;=CE$4,$K39&lt;=CE$4),NETWORKDAYS.INTL($J39,$K39,1,(Holidays!$A$1:$A$248)),0)+IF(AND($J39&gt;CD$4,$J39&lt;=CE$4,$K39&gt;CE$4),NETWORKDAYS.INTL($J39,(CE$4),1,(Holidays!$A$1:$A$248)),0)+IF(AND($J39&lt;CD$4,$K39&lt;CE$4,$K39&gt;CD$4),NETWORKDAYS.INTL(CD$4+1,$K39,1,(Holidays!$A$1:$A$248)),0)+IF(AND($J39&lt;=CD$4,$K39&gt;=CE$4,$K39&gt;CD$4),NETWORKDAYS.INTL(CD$4+1,(CE$4),1,(Holidays!$A$1:$A$248)),0))*$M39,"")</f>
        <v>0</v>
      </c>
      <c r="CF39" s="190">
        <f ca="1">IFERROR((IF(AND($J39&gt;CE$4,$J39&lt;=CF$4,$K39&lt;=CF$4),NETWORKDAYS.INTL($J39,$K39,1,(Holidays!$A$1:$A$248)),0)+IF(AND($J39&gt;CE$4,$J39&lt;=CF$4,$K39&gt;CF$4),NETWORKDAYS.INTL($J39,(CF$4),1,(Holidays!$A$1:$A$248)),0)+IF(AND($J39&lt;CE$4,$K39&lt;CF$4,$K39&gt;CE$4),NETWORKDAYS.INTL(CE$4+1,$K39,1,(Holidays!$A$1:$A$248)),0)+IF(AND($J39&lt;=CE$4,$K39&gt;=CF$4,$K39&gt;CE$4),NETWORKDAYS.INTL(CE$4+1,(CF$4),1,(Holidays!$A$1:$A$248)),0))*$M39,"")</f>
        <v>0</v>
      </c>
      <c r="CG39" s="192">
        <f ca="1">IFERROR((IF(AND($J39&gt;CF$4,$J39&lt;=CG$4,$K39&lt;=CG$4),NETWORKDAYS.INTL($J39,$K39,1,(Holidays!$A$1:$A$248)),0)+IF(AND($J39&gt;CF$4,$J39&lt;=CG$4,$K39&gt;CG$4),NETWORKDAYS.INTL($J39,(CG$4),1,(Holidays!$A$1:$A$248)),0)+IF(AND($J39&lt;CF$4,$K39&lt;CG$4,$K39&gt;CF$4),NETWORKDAYS.INTL(CF$4+1,$K39,1,(Holidays!$A$1:$A$248)),0)+IF(AND($J39&lt;=CF$4,$K39&gt;=CG$4,$K39&gt;CF$4),NETWORKDAYS.INTL(CF$4+1,(CG$4),1,(Holidays!$A$1:$A$248)),0))*$M39,"")</f>
        <v>0</v>
      </c>
      <c r="CH39" s="321">
        <f ca="1">IFERROR((IF(AND($J39&gt;CG$4,$J39&lt;=CH$4,$K39&lt;=CH$4),NETWORKDAYS.INTL($J39,$K39,1,(Holidays!$A$1:$A$248)),0)+IF(AND($J39&gt;CG$4,$J39&lt;=CH$4,$K39&gt;CH$4),NETWORKDAYS.INTL($J39,(CH$4),1,(Holidays!$A$1:$A$248)),0)+IF(AND($J39&lt;CG$4,$K39&lt;CH$4,$K39&gt;CG$4),NETWORKDAYS.INTL(CG$4+1,$K39,1,(Holidays!$A$1:$A$248)),0)+IF(AND($J39&lt;=CG$4,$K39&gt;=CH$4,$K39&gt;CG$4),NETWORKDAYS.INTL(CG$4+1,(CH$4),1,(Holidays!$A$1:$A$248)),0))*$M39,"")</f>
        <v>0</v>
      </c>
      <c r="CI39" s="190">
        <f ca="1">IFERROR((IF(AND($J39&gt;CH$4,$J39&lt;=CI$4,$K39&lt;=CI$4),NETWORKDAYS.INTL($J39,$K39,1,(Holidays!$A$1:$A$248)),0)+IF(AND($J39&gt;CH$4,$J39&lt;=CI$4,$K39&gt;CI$4),NETWORKDAYS.INTL($J39,(CI$4),1,(Holidays!$A$1:$A$248)),0)+IF(AND($J39&lt;CH$4,$K39&lt;CI$4,$K39&gt;CH$4),NETWORKDAYS.INTL(CH$4+1,$K39,1,(Holidays!$A$1:$A$248)),0)+IF(AND($J39&lt;=CH$4,$K39&gt;=CI$4,$K39&gt;CH$4),NETWORKDAYS.INTL(CH$4+1,(CI$4),1,(Holidays!$A$1:$A$248)),0))*$M39,"")</f>
        <v>0</v>
      </c>
      <c r="CJ39" s="192">
        <f ca="1">IFERROR((IF(AND($J39&gt;CI$4,$J39&lt;=CJ$4,$K39&lt;=CJ$4),NETWORKDAYS.INTL($J39,$K39,1,(Holidays!$A$1:$A$248)),0)+IF(AND($J39&gt;CI$4,$J39&lt;=CJ$4,$K39&gt;CJ$4),NETWORKDAYS.INTL($J39,(CJ$4),1,(Holidays!$A$1:$A$248)),0)+IF(AND($J39&lt;CI$4,$K39&lt;CJ$4,$K39&gt;CI$4),NETWORKDAYS.INTL(CI$4+1,$K39,1,(Holidays!$A$1:$A$248)),0)+IF(AND($J39&lt;=CI$4,$K39&gt;=CJ$4,$K39&gt;CI$4),NETWORKDAYS.INTL(CI$4+1,(CJ$4),1,(Holidays!$A$1:$A$248)),0))*$M39,"")</f>
        <v>0</v>
      </c>
      <c r="CK39" s="321">
        <f ca="1">IFERROR((IF(AND($J39&gt;CJ$4,$J39&lt;=CK$4,$K39&lt;=CK$4),NETWORKDAYS.INTL($J39,$K39,1,(Holidays!$A$1:$A$248)),0)+IF(AND($J39&gt;CJ$4,$J39&lt;=CK$4,$K39&gt;CK$4),NETWORKDAYS.INTL($J39,(CK$4),1,(Holidays!$A$1:$A$248)),0)+IF(AND($J39&lt;CJ$4,$K39&lt;CK$4,$K39&gt;CJ$4),NETWORKDAYS.INTL(CJ$4+1,$K39,1,(Holidays!$A$1:$A$248)),0)+IF(AND($J39&lt;=CJ$4,$K39&gt;=CK$4,$K39&gt;CJ$4),NETWORKDAYS.INTL(CJ$4+1,(CK$4),1,(Holidays!$A$1:$A$248)),0))*$M39,"")</f>
        <v>0</v>
      </c>
      <c r="CL39" s="190">
        <f ca="1">IFERROR((IF(AND($J39&gt;CK$4,$J39&lt;=CL$4,$K39&lt;=CL$4),NETWORKDAYS.INTL($J39,$K39,1,(Holidays!$A$1:$A$248)),0)+IF(AND($J39&gt;CK$4,$J39&lt;=CL$4,$K39&gt;CL$4),NETWORKDAYS.INTL($J39,(CL$4),1,(Holidays!$A$1:$A$248)),0)+IF(AND($J39&lt;CK$4,$K39&lt;CL$4,$K39&gt;CK$4),NETWORKDAYS.INTL(CK$4+1,$K39,1,(Holidays!$A$1:$A$248)),0)+IF(AND($J39&lt;=CK$4,$K39&gt;=CL$4,$K39&gt;CK$4),NETWORKDAYS.INTL(CK$4+1,(CL$4),1,(Holidays!$A$1:$A$248)),0))*$M39,"")</f>
        <v>0</v>
      </c>
      <c r="CM39" s="192">
        <f ca="1">IFERROR((IF(AND($J39&gt;CL$4,$J39&lt;=CM$4,$K39&lt;=CM$4),NETWORKDAYS.INTL($J39,$K39,1,(Holidays!$A$1:$A$248)),0)+IF(AND($J39&gt;CL$4,$J39&lt;=CM$4,$K39&gt;CM$4),NETWORKDAYS.INTL($J39,(CM$4),1,(Holidays!$A$1:$A$248)),0)+IF(AND($J39&lt;CL$4,$K39&lt;CM$4,$K39&gt;CL$4),NETWORKDAYS.INTL(CL$4+1,$K39,1,(Holidays!$A$1:$A$248)),0)+IF(AND($J39&lt;=CL$4,$K39&gt;=CM$4,$K39&gt;CL$4),NETWORKDAYS.INTL(CL$4+1,(CM$4),1,(Holidays!$A$1:$A$248)),0))*$M39,"")</f>
        <v>0</v>
      </c>
      <c r="CN39" s="321">
        <f ca="1">IFERROR((IF(AND($J39&gt;CM$4,$J39&lt;=CN$4,$K39&lt;=CN$4),NETWORKDAYS.INTL($J39,$K39,1,(Holidays!$A$1:$A$248)),0)+IF(AND($J39&gt;CM$4,$J39&lt;=CN$4,$K39&gt;CN$4),NETWORKDAYS.INTL($J39,(CN$4),1,(Holidays!$A$1:$A$248)),0)+IF(AND($J39&lt;CM$4,$K39&lt;CN$4,$K39&gt;CM$4),NETWORKDAYS.INTL(CM$4+1,$K39,1,(Holidays!$A$1:$A$248)),0)+IF(AND($J39&lt;=CM$4,$K39&gt;=CN$4,$K39&gt;CM$4),NETWORKDAYS.INTL(CM$4+1,(CN$4),1,(Holidays!$A$1:$A$248)),0))*$M39,"")</f>
        <v>0</v>
      </c>
      <c r="CO39" s="190">
        <f ca="1">IFERROR((IF(AND($J39&gt;CN$4,$J39&lt;=CO$4,$K39&lt;=CO$4),NETWORKDAYS.INTL($J39,$K39,1,(Holidays!$A$1:$A$248)),0)+IF(AND($J39&gt;CN$4,$J39&lt;=CO$4,$K39&gt;CO$4),NETWORKDAYS.INTL($J39,(CO$4),1,(Holidays!$A$1:$A$248)),0)+IF(AND($J39&lt;CN$4,$K39&lt;CO$4,$K39&gt;CN$4),NETWORKDAYS.INTL(CN$4+1,$K39,1,(Holidays!$A$1:$A$248)),0)+IF(AND($J39&lt;=CN$4,$K39&gt;=CO$4,$K39&gt;CN$4),NETWORKDAYS.INTL(CN$4+1,(CO$4),1,(Holidays!$A$1:$A$248)),0))*$M39,"")</f>
        <v>0</v>
      </c>
      <c r="CP39" s="192">
        <f ca="1">IFERROR((IF(AND($J39&gt;CO$4,$J39&lt;=CP$4,$K39&lt;=CP$4),NETWORKDAYS.INTL($J39,$K39,1,(Holidays!$A$1:$A$248)),0)+IF(AND($J39&gt;CO$4,$J39&lt;=CP$4,$K39&gt;CP$4),NETWORKDAYS.INTL($J39,(CP$4),1,(Holidays!$A$1:$A$248)),0)+IF(AND($J39&lt;CO$4,$K39&lt;CP$4,$K39&gt;CO$4),NETWORKDAYS.INTL(CO$4+1,$K39,1,(Holidays!$A$1:$A$248)),0)+IF(AND($J39&lt;=CO$4,$K39&gt;=CP$4,$K39&gt;CO$4),NETWORKDAYS.INTL(CO$4+1,(CP$4),1,(Holidays!$A$1:$A$248)),0))*$M39,"")</f>
        <v>0</v>
      </c>
      <c r="CQ39" s="321">
        <f ca="1">IFERROR((IF(AND($J39&gt;CP$4,$J39&lt;=CQ$4,$K39&lt;=CQ$4),NETWORKDAYS.INTL($J39,$K39,1,(Holidays!$A$1:$A$248)),0)+IF(AND($J39&gt;CP$4,$J39&lt;=CQ$4,$K39&gt;CQ$4),NETWORKDAYS.INTL($J39,(CQ$4),1,(Holidays!$A$1:$A$248)),0)+IF(AND($J39&lt;CP$4,$K39&lt;CQ$4,$K39&gt;CP$4),NETWORKDAYS.INTL(CP$4+1,$K39,1,(Holidays!$A$1:$A$248)),0)+IF(AND($J39&lt;=CP$4,$K39&gt;=CQ$4,$K39&gt;CP$4),NETWORKDAYS.INTL(CP$4+1,(CQ$4),1,(Holidays!$A$1:$A$248)),0))*$M39,"")</f>
        <v>0</v>
      </c>
      <c r="CR39" s="190">
        <f ca="1">IFERROR((IF(AND($J39&gt;CQ$4,$J39&lt;=CR$4,$K39&lt;=CR$4),NETWORKDAYS.INTL($J39,$K39,1,(Holidays!$A$1:$A$248)),0)+IF(AND($J39&gt;CQ$4,$J39&lt;=CR$4,$K39&gt;CR$4),NETWORKDAYS.INTL($J39,(CR$4),1,(Holidays!$A$1:$A$248)),0)+IF(AND($J39&lt;CQ$4,$K39&lt;CR$4,$K39&gt;CQ$4),NETWORKDAYS.INTL(CQ$4+1,$K39,1,(Holidays!$A$1:$A$248)),0)+IF(AND($J39&lt;=CQ$4,$K39&gt;=CR$4,$K39&gt;CQ$4),NETWORKDAYS.INTL(CQ$4+1,(CR$4),1,(Holidays!$A$1:$A$248)),0))*$M39,"")</f>
        <v>0</v>
      </c>
      <c r="CS39" s="192">
        <f ca="1">IFERROR((IF(AND($J39&gt;CR$4,$J39&lt;=CS$4,$K39&lt;=CS$4),NETWORKDAYS.INTL($J39,$K39,1,(Holidays!$A$1:$A$248)),0)+IF(AND($J39&gt;CR$4,$J39&lt;=CS$4,$K39&gt;CS$4),NETWORKDAYS.INTL($J39,(CS$4),1,(Holidays!$A$1:$A$248)),0)+IF(AND($J39&lt;CR$4,$K39&lt;CS$4,$K39&gt;CR$4),NETWORKDAYS.INTL(CR$4+1,$K39,1,(Holidays!$A$1:$A$248)),0)+IF(AND($J39&lt;=CR$4,$K39&gt;=CS$4,$K39&gt;CR$4),NETWORKDAYS.INTL(CR$4+1,(CS$4),1,(Holidays!$A$1:$A$248)),0))*$M39,"")</f>
        <v>0</v>
      </c>
      <c r="CT39" s="321">
        <f ca="1">IFERROR((IF(AND($J39&gt;CS$4,$J39&lt;=CT$4,$K39&lt;=CT$4),NETWORKDAYS.INTL($J39,$K39,1,(Holidays!$A$1:$A$248)),0)+IF(AND($J39&gt;CS$4,$J39&lt;=CT$4,$K39&gt;CT$4),NETWORKDAYS.INTL($J39,(CT$4),1,(Holidays!$A$1:$A$248)),0)+IF(AND($J39&lt;CS$4,$K39&lt;CT$4,$K39&gt;CS$4),NETWORKDAYS.INTL(CS$4+1,$K39,1,(Holidays!$A$1:$A$248)),0)+IF(AND($J39&lt;=CS$4,$K39&gt;=CT$4,$K39&gt;CS$4),NETWORKDAYS.INTL(CS$4+1,(CT$4),1,(Holidays!$A$1:$A$248)),0))*$M39,"")</f>
        <v>0</v>
      </c>
      <c r="CU39" s="190">
        <f ca="1">IFERROR((IF(AND($J39&gt;CT$4,$J39&lt;=CU$4,$K39&lt;=CU$4),NETWORKDAYS.INTL($J39,$K39,1,(Holidays!$A$1:$A$248)),0)+IF(AND($J39&gt;CT$4,$J39&lt;=CU$4,$K39&gt;CU$4),NETWORKDAYS.INTL($J39,(CU$4),1,(Holidays!$A$1:$A$248)),0)+IF(AND($J39&lt;CT$4,$K39&lt;CU$4,$K39&gt;CT$4),NETWORKDAYS.INTL(CT$4+1,$K39,1,(Holidays!$A$1:$A$248)),0)+IF(AND($J39&lt;=CT$4,$K39&gt;=CU$4,$K39&gt;CT$4),NETWORKDAYS.INTL(CT$4+1,(CU$4),1,(Holidays!$A$1:$A$248)),0))*$M39,"")</f>
        <v>0</v>
      </c>
      <c r="CV39" s="192">
        <f ca="1">IFERROR((IF(AND($J39&gt;CU$4,$J39&lt;=CV$4,$K39&lt;=CV$4),NETWORKDAYS.INTL($J39,$K39,1,(Holidays!$A$1:$A$248)),0)+IF(AND($J39&gt;CU$4,$J39&lt;=CV$4,$K39&gt;CV$4),NETWORKDAYS.INTL($J39,(CV$4),1,(Holidays!$A$1:$A$248)),0)+IF(AND($J39&lt;CU$4,$K39&lt;CV$4,$K39&gt;CU$4),NETWORKDAYS.INTL(CU$4+1,$K39,1,(Holidays!$A$1:$A$248)),0)+IF(AND($J39&lt;=CU$4,$K39&gt;=CV$4,$K39&gt;CU$4),NETWORKDAYS.INTL(CU$4+1,(CV$4),1,(Holidays!$A$1:$A$248)),0))*$M39,"")</f>
        <v>0</v>
      </c>
      <c r="CW39" s="321">
        <f ca="1">IFERROR((IF(AND($J39&gt;CV$4,$J39&lt;=CW$4,$K39&lt;=CW$4),NETWORKDAYS.INTL($J39,$K39,1,(Holidays!$A$1:$A$248)),0)+IF(AND($J39&gt;CV$4,$J39&lt;=CW$4,$K39&gt;CW$4),NETWORKDAYS.INTL($J39,(CW$4),1,(Holidays!$A$1:$A$248)),0)+IF(AND($J39&lt;CV$4,$K39&lt;CW$4,$K39&gt;CV$4),NETWORKDAYS.INTL(CV$4+1,$K39,1,(Holidays!$A$1:$A$248)),0)+IF(AND($J39&lt;=CV$4,$K39&gt;=CW$4,$K39&gt;CV$4),NETWORKDAYS.INTL(CV$4+1,(CW$4),1,(Holidays!$A$1:$A$248)),0))*$M39,"")</f>
        <v>0</v>
      </c>
      <c r="CX39" s="324">
        <f ca="1">IFERROR((IF(AND($J39&gt;CW$4,$J39&lt;=CX$4,$K39&lt;=CX$4),NETWORKDAYS.INTL($J39,$K39,1,(Holidays!$A$1:$A$248)),0)+IF(AND($J39&gt;CW$4,$J39&lt;=CX$4,$K39&gt;CX$4),NETWORKDAYS.INTL($J39,(CX$4),1,(Holidays!$A$1:$A$248)),0)+IF(AND($J39&lt;CW$4,$K39&lt;CX$4,$K39&gt;CW$4),NETWORKDAYS.INTL(CW$4+1,$K39,1,(Holidays!$A$1:$A$248)),0)+IF(AND($J39&lt;=CW$4,$K39&gt;=CX$4,$K39&gt;CW$4),NETWORKDAYS.INTL(CW$4+1,(CX$4),1,(Holidays!$A$1:$A$248)),0))*$M39,"")</f>
        <v>0</v>
      </c>
    </row>
    <row r="40" spans="2:102" ht="15" customHeight="1" outlineLevel="1">
      <c r="B40" s="59" t="str">
        <f t="array" ref="B40">IFERROR(INDEX('A-2_MH Distribution'!$B$1:$B$15014,SMALL(IF('A-2_MH Distribution'!$M$8:$M$63&lt;&gt;0,ROW('A-2_MH Distribution'!$B$8:$B$63)),ROW(A3)),1),"")</f>
        <v>B.3</v>
      </c>
      <c r="C40" s="458" t="str">
        <f ca="1">IFERROR(VLOOKUP(B40,OFFSET('A-1_MH Estimation'!$B$7,0,0,MATCH("Subtotal LOE",'A-1_MH Estimation'!B:B,0)-7,2),2,0),"")</f>
        <v>Pipe Flow N-Shape  - Administrative Documentation &amp; Customer Comment Followed up</v>
      </c>
      <c r="D40" s="466">
        <f ca="1">IFERROR(VLOOKUP(B40,OFFSET('A-1_MH Estimation'!$B$7,0,0,MATCH("Subtotal LOE",'A-1_MH Estimation'!B:B,0)-7,4),4,0),"")</f>
        <v>1</v>
      </c>
      <c r="E40" s="466" t="str">
        <f ca="1">IFERROR(VLOOKUP(B40,OFFSET('A-1_MH Estimation'!$B$7,0,0,MATCH("Subtotal LOE",'A-1_MH Estimation'!B:B,0)-7,3),3,0),"")</f>
        <v>document</v>
      </c>
      <c r="F40" s="462">
        <f>IFERROR(VLOOKUP($B40,'A-2_MH Distribution'!$B$6:$O$16314,3,0)*VLOOKUP($B40,'A-2_MH Distribution'!$B$6:$O$16314,VLOOKUP(G40,SoftwareList,6,0),0)*IFERROR((--(VLOOKUP($B40,'A-2_MH Distribution'!$B$6:$O$16314,VLOOKUP(G40,SoftwareList,8,0),0)=0)+VLOOKUP($B40,'A-2_MH Distribution'!$B$6:$O$16314,VLOOKUP(G40,SoftwareList,8,0),0)),1),0)</f>
        <v>8</v>
      </c>
      <c r="G40" s="403" t="str">
        <f t="shared" si="59"/>
        <v>MsOffice</v>
      </c>
      <c r="H40" s="454"/>
      <c r="I40" s="455"/>
      <c r="J40" s="351">
        <f ca="1">IFERROR(INDEX(Activities,MATCH($B40,'A-2_MH Distribution'!B:B,0),MATCH("Start Date",'A-2_MH Distribution'!$A$4:S$4,0))+H40,0)</f>
        <v>44544</v>
      </c>
      <c r="K40" s="352">
        <f ca="1">IFERROR(INDEX(Activities,MATCH($B40,'A-2_MH Distribution'!B:B,0),MATCH("Finish Date",'A-2_MH Distribution'!$A$4:S$4,0))+I40,0)</f>
        <v>44545</v>
      </c>
      <c r="L40" s="170">
        <f ca="1">NETWORKDAYS.INTL(J40,K40,1,Holidays!$A$1:$A$248)</f>
        <v>2</v>
      </c>
      <c r="M40" s="62">
        <f t="shared" ca="1" si="58"/>
        <v>4</v>
      </c>
      <c r="O40" s="253">
        <f ca="1">SUM($P40:CX40)</f>
        <v>8</v>
      </c>
      <c r="P40" s="320"/>
      <c r="Q40" s="321">
        <f ca="1">IFERROR((IF(AND($J40&gt;P$4,$J40&lt;=Q$4,$K40&lt;=Q$4),NETWORKDAYS.INTL($J40,$K40,1,(Holidays!$A$1:$A$248)),0)+IF(AND($J40&gt;P$4,$J40&lt;=Q$4,$K40&gt;Q$4),NETWORKDAYS.INTL($J40,(Q$4),1,(Holidays!$A$1:$A$248)),0)+IF(AND($J40&lt;P$4,$K40&lt;Q$4,$K40&gt;P$4),NETWORKDAYS.INTL(P$4+1,$K40,1,(Holidays!$A$1:$A$248)),0)+IF(AND($J40&lt;=P$4,$K40&gt;=Q$4,$K40&gt;P$4),NETWORKDAYS.INTL(P$4+1,(Q$4),1,(Holidays!$A$1:$A$248)),0))*$M40,"")</f>
        <v>0</v>
      </c>
      <c r="R40" s="190">
        <f ca="1">IFERROR((IF(AND($J40&gt;Q$4,$J40&lt;=R$4,$K40&lt;=R$4),NETWORKDAYS.INTL($J40,$K40,1,(Holidays!$A$1:$A$248)),0)+IF(AND($J40&gt;Q$4,$J40&lt;=R$4,$K40&gt;R$4),NETWORKDAYS.INTL($J40,(R$4),1,(Holidays!$A$1:$A$248)),0)+IF(AND($J40&lt;Q$4,$K40&lt;R$4,$K40&gt;Q$4),NETWORKDAYS.INTL(Q$4+1,$K40,1,(Holidays!$A$1:$A$248)),0)+IF(AND($J40&lt;=Q$4,$K40&gt;=R$4,$K40&gt;Q$4),NETWORKDAYS.INTL(Q$4+1,(R$4),1,(Holidays!$A$1:$A$248)),0))*$M40,"")</f>
        <v>0</v>
      </c>
      <c r="S40" s="192">
        <f ca="1">IFERROR((IF(AND($J40&gt;R$4,$J40&lt;=S$4,$K40&lt;=S$4),NETWORKDAYS.INTL($J40,$K40,1,(Holidays!$A$1:$A$248)),0)+IF(AND($J40&gt;R$4,$J40&lt;=S$4,$K40&gt;S$4),NETWORKDAYS.INTL($J40,(S$4),1,(Holidays!$A$1:$A$248)),0)+IF(AND($J40&lt;R$4,$K40&lt;S$4,$K40&gt;R$4),NETWORKDAYS.INTL(R$4+1,$K40,1,(Holidays!$A$1:$A$248)),0)+IF(AND($J40&lt;=R$4,$K40&gt;=S$4,$K40&gt;R$4),NETWORKDAYS.INTL(R$4+1,(S$4),1,(Holidays!$A$1:$A$248)),0))*$M40,"")</f>
        <v>0</v>
      </c>
      <c r="T40" s="321">
        <f ca="1">IFERROR((IF(AND($J40&gt;S$4,$J40&lt;=T$4,$K40&lt;=T$4),NETWORKDAYS.INTL($J40,$K40,1,(Holidays!$A$1:$A$248)),0)+IF(AND($J40&gt;S$4,$J40&lt;=T$4,$K40&gt;T$4),NETWORKDAYS.INTL($J40,(T$4),1,(Holidays!$A$1:$A$248)),0)+IF(AND($J40&lt;S$4,$K40&lt;T$4,$K40&gt;S$4),NETWORKDAYS.INTL(S$4+1,$K40,1,(Holidays!$A$1:$A$248)),0)+IF(AND($J40&lt;=S$4,$K40&gt;=T$4,$K40&gt;S$4),NETWORKDAYS.INTL(S$4+1,(T$4),1,(Holidays!$A$1:$A$248)),0))*$M40,"")</f>
        <v>0</v>
      </c>
      <c r="U40" s="190">
        <f ca="1">IFERROR((IF(AND($J40&gt;T$4,$J40&lt;=U$4,$K40&lt;=U$4),NETWORKDAYS.INTL($J40,$K40,1,(Holidays!$A$1:$A$248)),0)+IF(AND($J40&gt;T$4,$J40&lt;=U$4,$K40&gt;U$4),NETWORKDAYS.INTL($J40,(U$4),1,(Holidays!$A$1:$A$248)),0)+IF(AND($J40&lt;T$4,$K40&lt;U$4,$K40&gt;T$4),NETWORKDAYS.INTL(T$4+1,$K40,1,(Holidays!$A$1:$A$248)),0)+IF(AND($J40&lt;=T$4,$K40&gt;=U$4,$K40&gt;T$4),NETWORKDAYS.INTL(T$4+1,(U$4),1,(Holidays!$A$1:$A$248)),0))*$M40,"")</f>
        <v>0</v>
      </c>
      <c r="V40" s="192">
        <f ca="1">IFERROR((IF(AND($J40&gt;U$4,$J40&lt;=V$4,$K40&lt;=V$4),NETWORKDAYS.INTL($J40,$K40,1,(Holidays!$A$1:$A$248)),0)+IF(AND($J40&gt;U$4,$J40&lt;=V$4,$K40&gt;V$4),NETWORKDAYS.INTL($J40,(V$4),1,(Holidays!$A$1:$A$248)),0)+IF(AND($J40&lt;U$4,$K40&lt;V$4,$K40&gt;U$4),NETWORKDAYS.INTL(U$4+1,$K40,1,(Holidays!$A$1:$A$248)),0)+IF(AND($J40&lt;=U$4,$K40&gt;=V$4,$K40&gt;U$4),NETWORKDAYS.INTL(U$4+1,(V$4),1,(Holidays!$A$1:$A$248)),0))*$M40,"")</f>
        <v>0</v>
      </c>
      <c r="W40" s="321">
        <f ca="1">IFERROR((IF(AND($J40&gt;V$4,$J40&lt;=W$4,$K40&lt;=W$4),NETWORKDAYS.INTL($J40,$K40,1,(Holidays!$A$1:$A$248)),0)+IF(AND($J40&gt;V$4,$J40&lt;=W$4,$K40&gt;W$4),NETWORKDAYS.INTL($J40,(W$4),1,(Holidays!$A$1:$A$248)),0)+IF(AND($J40&lt;V$4,$K40&lt;W$4,$K40&gt;V$4),NETWORKDAYS.INTL(V$4+1,$K40,1,(Holidays!$A$1:$A$248)),0)+IF(AND($J40&lt;=V$4,$K40&gt;=W$4,$K40&gt;V$4),NETWORKDAYS.INTL(V$4+1,(W$4),1,(Holidays!$A$1:$A$248)),0))*$M40,"")</f>
        <v>0</v>
      </c>
      <c r="X40" s="190">
        <f ca="1">IFERROR((IF(AND($J40&gt;W$4,$J40&lt;=X$4,$K40&lt;=X$4),NETWORKDAYS.INTL($J40,$K40,1,(Holidays!$A$1:$A$248)),0)+IF(AND($J40&gt;W$4,$J40&lt;=X$4,$K40&gt;X$4),NETWORKDAYS.INTL($J40,(X$4),1,(Holidays!$A$1:$A$248)),0)+IF(AND($J40&lt;W$4,$K40&lt;X$4,$K40&gt;W$4),NETWORKDAYS.INTL(W$4+1,$K40,1,(Holidays!$A$1:$A$248)),0)+IF(AND($J40&lt;=W$4,$K40&gt;=X$4,$K40&gt;W$4),NETWORKDAYS.INTL(W$4+1,(X$4),1,(Holidays!$A$1:$A$248)),0))*$M40,"")</f>
        <v>0</v>
      </c>
      <c r="Y40" s="192">
        <f ca="1">IFERROR((IF(AND($J40&gt;X$4,$J40&lt;=Y$4,$K40&lt;=Y$4),NETWORKDAYS.INTL($J40,$K40,1,(Holidays!$A$1:$A$248)),0)+IF(AND($J40&gt;X$4,$J40&lt;=Y$4,$K40&gt;Y$4),NETWORKDAYS.INTL($J40,(Y$4),1,(Holidays!$A$1:$A$248)),0)+IF(AND($J40&lt;X$4,$K40&lt;Y$4,$K40&gt;X$4),NETWORKDAYS.INTL(X$4+1,$K40,1,(Holidays!$A$1:$A$248)),0)+IF(AND($J40&lt;=X$4,$K40&gt;=Y$4,$K40&gt;X$4),NETWORKDAYS.INTL(X$4+1,(Y$4),1,(Holidays!$A$1:$A$248)),0))*$M40,"")</f>
        <v>0</v>
      </c>
      <c r="Z40" s="321">
        <f ca="1">IFERROR((IF(AND($J40&gt;Y$4,$J40&lt;=Z$4,$K40&lt;=Z$4),NETWORKDAYS.INTL($J40,$K40,1,(Holidays!$A$1:$A$248)),0)+IF(AND($J40&gt;Y$4,$J40&lt;=Z$4,$K40&gt;Z$4),NETWORKDAYS.INTL($J40,(Z$4),1,(Holidays!$A$1:$A$248)),0)+IF(AND($J40&lt;Y$4,$K40&lt;Z$4,$K40&gt;Y$4),NETWORKDAYS.INTL(Y$4+1,$K40,1,(Holidays!$A$1:$A$248)),0)+IF(AND($J40&lt;=Y$4,$K40&gt;=Z$4,$K40&gt;Y$4),NETWORKDAYS.INTL(Y$4+1,(Z$4),1,(Holidays!$A$1:$A$248)),0))*$M40,"")</f>
        <v>8</v>
      </c>
      <c r="AA40" s="190">
        <f ca="1">IFERROR((IF(AND($J40&gt;Z$4,$J40&lt;=AA$4,$K40&lt;=AA$4),NETWORKDAYS.INTL($J40,$K40,1,(Holidays!$A$1:$A$248)),0)+IF(AND($J40&gt;Z$4,$J40&lt;=AA$4,$K40&gt;AA$4),NETWORKDAYS.INTL($J40,(AA$4),1,(Holidays!$A$1:$A$248)),0)+IF(AND($J40&lt;Z$4,$K40&lt;AA$4,$K40&gt;Z$4),NETWORKDAYS.INTL(Z$4+1,$K40,1,(Holidays!$A$1:$A$248)),0)+IF(AND($J40&lt;=Z$4,$K40&gt;=AA$4,$K40&gt;Z$4),NETWORKDAYS.INTL(Z$4+1,(AA$4),1,(Holidays!$A$1:$A$248)),0))*$M40,"")</f>
        <v>0</v>
      </c>
      <c r="AB40" s="192">
        <f ca="1">IFERROR((IF(AND($J40&gt;AA$4,$J40&lt;=AB$4,$K40&lt;=AB$4),NETWORKDAYS.INTL($J40,$K40,1,(Holidays!$A$1:$A$248)),0)+IF(AND($J40&gt;AA$4,$J40&lt;=AB$4,$K40&gt;AB$4),NETWORKDAYS.INTL($J40,(AB$4),1,(Holidays!$A$1:$A$248)),0)+IF(AND($J40&lt;AA$4,$K40&lt;AB$4,$K40&gt;AA$4),NETWORKDAYS.INTL(AA$4+1,$K40,1,(Holidays!$A$1:$A$248)),0)+IF(AND($J40&lt;=AA$4,$K40&gt;=AB$4,$K40&gt;AA$4),NETWORKDAYS.INTL(AA$4+1,(AB$4),1,(Holidays!$A$1:$A$248)),0))*$M40,"")</f>
        <v>0</v>
      </c>
      <c r="AC40" s="321">
        <f ca="1">IFERROR((IF(AND($J40&gt;AB$4,$J40&lt;=AC$4,$K40&lt;=AC$4),NETWORKDAYS.INTL($J40,$K40,1,(Holidays!$A$1:$A$248)),0)+IF(AND($J40&gt;AB$4,$J40&lt;=AC$4,$K40&gt;AC$4),NETWORKDAYS.INTL($J40,(AC$4),1,(Holidays!$A$1:$A$248)),0)+IF(AND($J40&lt;AB$4,$K40&lt;AC$4,$K40&gt;AB$4),NETWORKDAYS.INTL(AB$4+1,$K40,1,(Holidays!$A$1:$A$248)),0)+IF(AND($J40&lt;=AB$4,$K40&gt;=AC$4,$K40&gt;AB$4),NETWORKDAYS.INTL(AB$4+1,(AC$4),1,(Holidays!$A$1:$A$248)),0))*$M40,"")</f>
        <v>0</v>
      </c>
      <c r="AD40" s="190">
        <f ca="1">IFERROR((IF(AND($J40&gt;AC$4,$J40&lt;=AD$4,$K40&lt;=AD$4),NETWORKDAYS.INTL($J40,$K40,1,(Holidays!$A$1:$A$248)),0)+IF(AND($J40&gt;AC$4,$J40&lt;=AD$4,$K40&gt;AD$4),NETWORKDAYS.INTL($J40,(AD$4),1,(Holidays!$A$1:$A$248)),0)+IF(AND($J40&lt;AC$4,$K40&lt;AD$4,$K40&gt;AC$4),NETWORKDAYS.INTL(AC$4+1,$K40,1,(Holidays!$A$1:$A$248)),0)+IF(AND($J40&lt;=AC$4,$K40&gt;=AD$4,$K40&gt;AC$4),NETWORKDAYS.INTL(AC$4+1,(AD$4),1,(Holidays!$A$1:$A$248)),0))*$M40,"")</f>
        <v>0</v>
      </c>
      <c r="AE40" s="192">
        <f ca="1">IFERROR((IF(AND($J40&gt;AD$4,$J40&lt;=AE$4,$K40&lt;=AE$4),NETWORKDAYS.INTL($J40,$K40,1,(Holidays!$A$1:$A$248)),0)+IF(AND($J40&gt;AD$4,$J40&lt;=AE$4,$K40&gt;AE$4),NETWORKDAYS.INTL($J40,(AE$4),1,(Holidays!$A$1:$A$248)),0)+IF(AND($J40&lt;AD$4,$K40&lt;AE$4,$K40&gt;AD$4),NETWORKDAYS.INTL(AD$4+1,$K40,1,(Holidays!$A$1:$A$248)),0)+IF(AND($J40&lt;=AD$4,$K40&gt;=AE$4,$K40&gt;AD$4),NETWORKDAYS.INTL(AD$4+1,(AE$4),1,(Holidays!$A$1:$A$248)),0))*$M40,"")</f>
        <v>0</v>
      </c>
      <c r="AF40" s="321">
        <f ca="1">IFERROR((IF(AND($J40&gt;AE$4,$J40&lt;=AF$4,$K40&lt;=AF$4),NETWORKDAYS.INTL($J40,$K40,1,(Holidays!$A$1:$A$248)),0)+IF(AND($J40&gt;AE$4,$J40&lt;=AF$4,$K40&gt;AF$4),NETWORKDAYS.INTL($J40,(AF$4),1,(Holidays!$A$1:$A$248)),0)+IF(AND($J40&lt;AE$4,$K40&lt;AF$4,$K40&gt;AE$4),NETWORKDAYS.INTL(AE$4+1,$K40,1,(Holidays!$A$1:$A$248)),0)+IF(AND($J40&lt;=AE$4,$K40&gt;=AF$4,$K40&gt;AE$4),NETWORKDAYS.INTL(AE$4+1,(AF$4),1,(Holidays!$A$1:$A$248)),0))*$M40,"")</f>
        <v>0</v>
      </c>
      <c r="AG40" s="190">
        <f ca="1">IFERROR((IF(AND($J40&gt;AF$4,$J40&lt;=AG$4,$K40&lt;=AG$4),NETWORKDAYS.INTL($J40,$K40,1,(Holidays!$A$1:$A$248)),0)+IF(AND($J40&gt;AF$4,$J40&lt;=AG$4,$K40&gt;AG$4),NETWORKDAYS.INTL($J40,(AG$4),1,(Holidays!$A$1:$A$248)),0)+IF(AND($J40&lt;AF$4,$K40&lt;AG$4,$K40&gt;AF$4),NETWORKDAYS.INTL(AF$4+1,$K40,1,(Holidays!$A$1:$A$248)),0)+IF(AND($J40&lt;=AF$4,$K40&gt;=AG$4,$K40&gt;AF$4),NETWORKDAYS.INTL(AF$4+1,(AG$4),1,(Holidays!$A$1:$A$248)),0))*$M40,"")</f>
        <v>0</v>
      </c>
      <c r="AH40" s="192">
        <f ca="1">IFERROR((IF(AND($J40&gt;AG$4,$J40&lt;=AH$4,$K40&lt;=AH$4),NETWORKDAYS.INTL($J40,$K40,1,(Holidays!$A$1:$A$248)),0)+IF(AND($J40&gt;AG$4,$J40&lt;=AH$4,$K40&gt;AH$4),NETWORKDAYS.INTL($J40,(AH$4),1,(Holidays!$A$1:$A$248)),0)+IF(AND($J40&lt;AG$4,$K40&lt;AH$4,$K40&gt;AG$4),NETWORKDAYS.INTL(AG$4+1,$K40,1,(Holidays!$A$1:$A$248)),0)+IF(AND($J40&lt;=AG$4,$K40&gt;=AH$4,$K40&gt;AG$4),NETWORKDAYS.INTL(AG$4+1,(AH$4),1,(Holidays!$A$1:$A$248)),0))*$M40,"")</f>
        <v>0</v>
      </c>
      <c r="AI40" s="321">
        <f ca="1">IFERROR((IF(AND($J40&gt;AH$4,$J40&lt;=AI$4,$K40&lt;=AI$4),NETWORKDAYS.INTL($J40,$K40,1,(Holidays!$A$1:$A$248)),0)+IF(AND($J40&gt;AH$4,$J40&lt;=AI$4,$K40&gt;AI$4),NETWORKDAYS.INTL($J40,(AI$4),1,(Holidays!$A$1:$A$248)),0)+IF(AND($J40&lt;AH$4,$K40&lt;AI$4,$K40&gt;AH$4),NETWORKDAYS.INTL(AH$4+1,$K40,1,(Holidays!$A$1:$A$248)),0)+IF(AND($J40&lt;=AH$4,$K40&gt;=AI$4,$K40&gt;AH$4),NETWORKDAYS.INTL(AH$4+1,(AI$4),1,(Holidays!$A$1:$A$248)),0))*$M40,"")</f>
        <v>0</v>
      </c>
      <c r="AJ40" s="190">
        <f ca="1">IFERROR((IF(AND($J40&gt;AI$4,$J40&lt;=AJ$4,$K40&lt;=AJ$4),NETWORKDAYS.INTL($J40,$K40,1,(Holidays!$A$1:$A$248)),0)+IF(AND($J40&gt;AI$4,$J40&lt;=AJ$4,$K40&gt;AJ$4),NETWORKDAYS.INTL($J40,(AJ$4),1,(Holidays!$A$1:$A$248)),0)+IF(AND($J40&lt;AI$4,$K40&lt;AJ$4,$K40&gt;AI$4),NETWORKDAYS.INTL(AI$4+1,$K40,1,(Holidays!$A$1:$A$248)),0)+IF(AND($J40&lt;=AI$4,$K40&gt;=AJ$4,$K40&gt;AI$4),NETWORKDAYS.INTL(AI$4+1,(AJ$4),1,(Holidays!$A$1:$A$248)),0))*$M40,"")</f>
        <v>0</v>
      </c>
      <c r="AK40" s="192">
        <f ca="1">IFERROR((IF(AND($J40&gt;AJ$4,$J40&lt;=AK$4,$K40&lt;=AK$4),NETWORKDAYS.INTL($J40,$K40,1,(Holidays!$A$1:$A$248)),0)+IF(AND($J40&gt;AJ$4,$J40&lt;=AK$4,$K40&gt;AK$4),NETWORKDAYS.INTL($J40,(AK$4),1,(Holidays!$A$1:$A$248)),0)+IF(AND($J40&lt;AJ$4,$K40&lt;AK$4,$K40&gt;AJ$4),NETWORKDAYS.INTL(AJ$4+1,$K40,1,(Holidays!$A$1:$A$248)),0)+IF(AND($J40&lt;=AJ$4,$K40&gt;=AK$4,$K40&gt;AJ$4),NETWORKDAYS.INTL(AJ$4+1,(AK$4),1,(Holidays!$A$1:$A$248)),0))*$M40,"")</f>
        <v>0</v>
      </c>
      <c r="AL40" s="321">
        <f ca="1">IFERROR((IF(AND($J40&gt;AK$4,$J40&lt;=AL$4,$K40&lt;=AL$4),NETWORKDAYS.INTL($J40,$K40,1,(Holidays!$A$1:$A$248)),0)+IF(AND($J40&gt;AK$4,$J40&lt;=AL$4,$K40&gt;AL$4),NETWORKDAYS.INTL($J40,(AL$4),1,(Holidays!$A$1:$A$248)),0)+IF(AND($J40&lt;AK$4,$K40&lt;AL$4,$K40&gt;AK$4),NETWORKDAYS.INTL(AK$4+1,$K40,1,(Holidays!$A$1:$A$248)),0)+IF(AND($J40&lt;=AK$4,$K40&gt;=AL$4,$K40&gt;AK$4),NETWORKDAYS.INTL(AK$4+1,(AL$4),1,(Holidays!$A$1:$A$248)),0))*$M40,"")</f>
        <v>0</v>
      </c>
      <c r="AM40" s="190">
        <f ca="1">IFERROR((IF(AND($J40&gt;AL$4,$J40&lt;=AM$4,$K40&lt;=AM$4),NETWORKDAYS.INTL($J40,$K40,1,(Holidays!$A$1:$A$248)),0)+IF(AND($J40&gt;AL$4,$J40&lt;=AM$4,$K40&gt;AM$4),NETWORKDAYS.INTL($J40,(AM$4),1,(Holidays!$A$1:$A$248)),0)+IF(AND($J40&lt;AL$4,$K40&lt;AM$4,$K40&gt;AL$4),NETWORKDAYS.INTL(AL$4+1,$K40,1,(Holidays!$A$1:$A$248)),0)+IF(AND($J40&lt;=AL$4,$K40&gt;=AM$4,$K40&gt;AL$4),NETWORKDAYS.INTL(AL$4+1,(AM$4),1,(Holidays!$A$1:$A$248)),0))*$M40,"")</f>
        <v>0</v>
      </c>
      <c r="AN40" s="192">
        <f ca="1">IFERROR((IF(AND($J40&gt;AM$4,$J40&lt;=AN$4,$K40&lt;=AN$4),NETWORKDAYS.INTL($J40,$K40,1,(Holidays!$A$1:$A$248)),0)+IF(AND($J40&gt;AM$4,$J40&lt;=AN$4,$K40&gt;AN$4),NETWORKDAYS.INTL($J40,(AN$4),1,(Holidays!$A$1:$A$248)),0)+IF(AND($J40&lt;AM$4,$K40&lt;AN$4,$K40&gt;AM$4),NETWORKDAYS.INTL(AM$4+1,$K40,1,(Holidays!$A$1:$A$248)),0)+IF(AND($J40&lt;=AM$4,$K40&gt;=AN$4,$K40&gt;AM$4),NETWORKDAYS.INTL(AM$4+1,(AN$4),1,(Holidays!$A$1:$A$248)),0))*$M40,"")</f>
        <v>0</v>
      </c>
      <c r="AO40" s="321">
        <f ca="1">IFERROR((IF(AND($J40&gt;AN$4,$J40&lt;=AO$4,$K40&lt;=AO$4),NETWORKDAYS.INTL($J40,$K40,1,(Holidays!$A$1:$A$248)),0)+IF(AND($J40&gt;AN$4,$J40&lt;=AO$4,$K40&gt;AO$4),NETWORKDAYS.INTL($J40,(AO$4),1,(Holidays!$A$1:$A$248)),0)+IF(AND($J40&lt;AN$4,$K40&lt;AO$4,$K40&gt;AN$4),NETWORKDAYS.INTL(AN$4+1,$K40,1,(Holidays!$A$1:$A$248)),0)+IF(AND($J40&lt;=AN$4,$K40&gt;=AO$4,$K40&gt;AN$4),NETWORKDAYS.INTL(AN$4+1,(AO$4),1,(Holidays!$A$1:$A$248)),0))*$M40,"")</f>
        <v>0</v>
      </c>
      <c r="AP40" s="190">
        <f ca="1">IFERROR((IF(AND($J40&gt;AO$4,$J40&lt;=AP$4,$K40&lt;=AP$4),NETWORKDAYS.INTL($J40,$K40,1,(Holidays!$A$1:$A$248)),0)+IF(AND($J40&gt;AO$4,$J40&lt;=AP$4,$K40&gt;AP$4),NETWORKDAYS.INTL($J40,(AP$4),1,(Holidays!$A$1:$A$248)),0)+IF(AND($J40&lt;AO$4,$K40&lt;AP$4,$K40&gt;AO$4),NETWORKDAYS.INTL(AO$4+1,$K40,1,(Holidays!$A$1:$A$248)),0)+IF(AND($J40&lt;=AO$4,$K40&gt;=AP$4,$K40&gt;AO$4),NETWORKDAYS.INTL(AO$4+1,(AP$4),1,(Holidays!$A$1:$A$248)),0))*$M40,"")</f>
        <v>0</v>
      </c>
      <c r="AQ40" s="192">
        <f ca="1">IFERROR((IF(AND($J40&gt;AP$4,$J40&lt;=AQ$4,$K40&lt;=AQ$4),NETWORKDAYS.INTL($J40,$K40,1,(Holidays!$A$1:$A$248)),0)+IF(AND($J40&gt;AP$4,$J40&lt;=AQ$4,$K40&gt;AQ$4),NETWORKDAYS.INTL($J40,(AQ$4),1,(Holidays!$A$1:$A$248)),0)+IF(AND($J40&lt;AP$4,$K40&lt;AQ$4,$K40&gt;AP$4),NETWORKDAYS.INTL(AP$4+1,$K40,1,(Holidays!$A$1:$A$248)),0)+IF(AND($J40&lt;=AP$4,$K40&gt;=AQ$4,$K40&gt;AP$4),NETWORKDAYS.INTL(AP$4+1,(AQ$4),1,(Holidays!$A$1:$A$248)),0))*$M40,"")</f>
        <v>0</v>
      </c>
      <c r="AR40" s="321">
        <f ca="1">IFERROR((IF(AND($J40&gt;AQ$4,$J40&lt;=AR$4,$K40&lt;=AR$4),NETWORKDAYS.INTL($J40,$K40,1,(Holidays!$A$1:$A$248)),0)+IF(AND($J40&gt;AQ$4,$J40&lt;=AR$4,$K40&gt;AR$4),NETWORKDAYS.INTL($J40,(AR$4),1,(Holidays!$A$1:$A$248)),0)+IF(AND($J40&lt;AQ$4,$K40&lt;AR$4,$K40&gt;AQ$4),NETWORKDAYS.INTL(AQ$4+1,$K40,1,(Holidays!$A$1:$A$248)),0)+IF(AND($J40&lt;=AQ$4,$K40&gt;=AR$4,$K40&gt;AQ$4),NETWORKDAYS.INTL(AQ$4+1,(AR$4),1,(Holidays!$A$1:$A$248)),0))*$M40,"")</f>
        <v>0</v>
      </c>
      <c r="AS40" s="190">
        <f ca="1">IFERROR((IF(AND($J40&gt;AR$4,$J40&lt;=AS$4,$K40&lt;=AS$4),NETWORKDAYS.INTL($J40,$K40,1,(Holidays!$A$1:$A$248)),0)+IF(AND($J40&gt;AR$4,$J40&lt;=AS$4,$K40&gt;AS$4),NETWORKDAYS.INTL($J40,(AS$4),1,(Holidays!$A$1:$A$248)),0)+IF(AND($J40&lt;AR$4,$K40&lt;AS$4,$K40&gt;AR$4),NETWORKDAYS.INTL(AR$4+1,$K40,1,(Holidays!$A$1:$A$248)),0)+IF(AND($J40&lt;=AR$4,$K40&gt;=AS$4,$K40&gt;AR$4),NETWORKDAYS.INTL(AR$4+1,(AS$4),1,(Holidays!$A$1:$A$248)),0))*$M40,"")</f>
        <v>0</v>
      </c>
      <c r="AT40" s="192">
        <f ca="1">IFERROR((IF(AND($J40&gt;AS$4,$J40&lt;=AT$4,$K40&lt;=AT$4),NETWORKDAYS.INTL($J40,$K40,1,(Holidays!$A$1:$A$248)),0)+IF(AND($J40&gt;AS$4,$J40&lt;=AT$4,$K40&gt;AT$4),NETWORKDAYS.INTL($J40,(AT$4),1,(Holidays!$A$1:$A$248)),0)+IF(AND($J40&lt;AS$4,$K40&lt;AT$4,$K40&gt;AS$4),NETWORKDAYS.INTL(AS$4+1,$K40,1,(Holidays!$A$1:$A$248)),0)+IF(AND($J40&lt;=AS$4,$K40&gt;=AT$4,$K40&gt;AS$4),NETWORKDAYS.INTL(AS$4+1,(AT$4),1,(Holidays!$A$1:$A$248)),0))*$M40,"")</f>
        <v>0</v>
      </c>
      <c r="AU40" s="321">
        <f ca="1">IFERROR((IF(AND($J40&gt;AT$4,$J40&lt;=AU$4,$K40&lt;=AU$4),NETWORKDAYS.INTL($J40,$K40,1,(Holidays!$A$1:$A$248)),0)+IF(AND($J40&gt;AT$4,$J40&lt;=AU$4,$K40&gt;AU$4),NETWORKDAYS.INTL($J40,(AU$4),1,(Holidays!$A$1:$A$248)),0)+IF(AND($J40&lt;AT$4,$K40&lt;AU$4,$K40&gt;AT$4),NETWORKDAYS.INTL(AT$4+1,$K40,1,(Holidays!$A$1:$A$248)),0)+IF(AND($J40&lt;=AT$4,$K40&gt;=AU$4,$K40&gt;AT$4),NETWORKDAYS.INTL(AT$4+1,(AU$4),1,(Holidays!$A$1:$A$248)),0))*$M40,"")</f>
        <v>0</v>
      </c>
      <c r="AV40" s="190">
        <f ca="1">IFERROR((IF(AND($J40&gt;AU$4,$J40&lt;=AV$4,$K40&lt;=AV$4),NETWORKDAYS.INTL($J40,$K40,1,(Holidays!$A$1:$A$248)),0)+IF(AND($J40&gt;AU$4,$J40&lt;=AV$4,$K40&gt;AV$4),NETWORKDAYS.INTL($J40,(AV$4),1,(Holidays!$A$1:$A$248)),0)+IF(AND($J40&lt;AU$4,$K40&lt;AV$4,$K40&gt;AU$4),NETWORKDAYS.INTL(AU$4+1,$K40,1,(Holidays!$A$1:$A$248)),0)+IF(AND($J40&lt;=AU$4,$K40&gt;=AV$4,$K40&gt;AU$4),NETWORKDAYS.INTL(AU$4+1,(AV$4),1,(Holidays!$A$1:$A$248)),0))*$M40,"")</f>
        <v>0</v>
      </c>
      <c r="AW40" s="192">
        <f ca="1">IFERROR((IF(AND($J40&gt;AV$4,$J40&lt;=AW$4,$K40&lt;=AW$4),NETWORKDAYS.INTL($J40,$K40,1,(Holidays!$A$1:$A$248)),0)+IF(AND($J40&gt;AV$4,$J40&lt;=AW$4,$K40&gt;AW$4),NETWORKDAYS.INTL($J40,(AW$4),1,(Holidays!$A$1:$A$248)),0)+IF(AND($J40&lt;AV$4,$K40&lt;AW$4,$K40&gt;AV$4),NETWORKDAYS.INTL(AV$4+1,$K40,1,(Holidays!$A$1:$A$248)),0)+IF(AND($J40&lt;=AV$4,$K40&gt;=AW$4,$K40&gt;AV$4),NETWORKDAYS.INTL(AV$4+1,(AW$4),1,(Holidays!$A$1:$A$248)),0))*$M40,"")</f>
        <v>0</v>
      </c>
      <c r="AX40" s="321">
        <f ca="1">IFERROR((IF(AND($J40&gt;AW$4,$J40&lt;=AX$4,$K40&lt;=AX$4),NETWORKDAYS.INTL($J40,$K40,1,(Holidays!$A$1:$A$248)),0)+IF(AND($J40&gt;AW$4,$J40&lt;=AX$4,$K40&gt;AX$4),NETWORKDAYS.INTL($J40,(AX$4),1,(Holidays!$A$1:$A$248)),0)+IF(AND($J40&lt;AW$4,$K40&lt;AX$4,$K40&gt;AW$4),NETWORKDAYS.INTL(AW$4+1,$K40,1,(Holidays!$A$1:$A$248)),0)+IF(AND($J40&lt;=AW$4,$K40&gt;=AX$4,$K40&gt;AW$4),NETWORKDAYS.INTL(AW$4+1,(AX$4),1,(Holidays!$A$1:$A$248)),0))*$M40,"")</f>
        <v>0</v>
      </c>
      <c r="AY40" s="190">
        <f ca="1">IFERROR((IF(AND($J40&gt;AX$4,$J40&lt;=AY$4,$K40&lt;=AY$4),NETWORKDAYS.INTL($J40,$K40,1,(Holidays!$A$1:$A$248)),0)+IF(AND($J40&gt;AX$4,$J40&lt;=AY$4,$K40&gt;AY$4),NETWORKDAYS.INTL($J40,(AY$4),1,(Holidays!$A$1:$A$248)),0)+IF(AND($J40&lt;AX$4,$K40&lt;AY$4,$K40&gt;AX$4),NETWORKDAYS.INTL(AX$4+1,$K40,1,(Holidays!$A$1:$A$248)),0)+IF(AND($J40&lt;=AX$4,$K40&gt;=AY$4,$K40&gt;AX$4),NETWORKDAYS.INTL(AX$4+1,(AY$4),1,(Holidays!$A$1:$A$248)),0))*$M40,"")</f>
        <v>0</v>
      </c>
      <c r="AZ40" s="192">
        <f ca="1">IFERROR((IF(AND($J40&gt;AY$4,$J40&lt;=AZ$4,$K40&lt;=AZ$4),NETWORKDAYS.INTL($J40,$K40,1,(Holidays!$A$1:$A$248)),0)+IF(AND($J40&gt;AY$4,$J40&lt;=AZ$4,$K40&gt;AZ$4),NETWORKDAYS.INTL($J40,(AZ$4),1,(Holidays!$A$1:$A$248)),0)+IF(AND($J40&lt;AY$4,$K40&lt;AZ$4,$K40&gt;AY$4),NETWORKDAYS.INTL(AY$4+1,$K40,1,(Holidays!$A$1:$A$248)),0)+IF(AND($J40&lt;=AY$4,$K40&gt;=AZ$4,$K40&gt;AY$4),NETWORKDAYS.INTL(AY$4+1,(AZ$4),1,(Holidays!$A$1:$A$248)),0))*$M40,"")</f>
        <v>0</v>
      </c>
      <c r="BA40" s="321">
        <f ca="1">IFERROR((IF(AND($J40&gt;AZ$4,$J40&lt;=BA$4,$K40&lt;=BA$4),NETWORKDAYS.INTL($J40,$K40,1,(Holidays!$A$1:$A$248)),0)+IF(AND($J40&gt;AZ$4,$J40&lt;=BA$4,$K40&gt;BA$4),NETWORKDAYS.INTL($J40,(BA$4),1,(Holidays!$A$1:$A$248)),0)+IF(AND($J40&lt;AZ$4,$K40&lt;BA$4,$K40&gt;AZ$4),NETWORKDAYS.INTL(AZ$4+1,$K40,1,(Holidays!$A$1:$A$248)),0)+IF(AND($J40&lt;=AZ$4,$K40&gt;=BA$4,$K40&gt;AZ$4),NETWORKDAYS.INTL(AZ$4+1,(BA$4),1,(Holidays!$A$1:$A$248)),0))*$M40,"")</f>
        <v>0</v>
      </c>
      <c r="BB40" s="190">
        <f ca="1">IFERROR((IF(AND($J40&gt;BA$4,$J40&lt;=BB$4,$K40&lt;=BB$4),NETWORKDAYS.INTL($J40,$K40,1,(Holidays!$A$1:$A$248)),0)+IF(AND($J40&gt;BA$4,$J40&lt;=BB$4,$K40&gt;BB$4),NETWORKDAYS.INTL($J40,(BB$4),1,(Holidays!$A$1:$A$248)),0)+IF(AND($J40&lt;BA$4,$K40&lt;BB$4,$K40&gt;BA$4),NETWORKDAYS.INTL(BA$4+1,$K40,1,(Holidays!$A$1:$A$248)),0)+IF(AND($J40&lt;=BA$4,$K40&gt;=BB$4,$K40&gt;BA$4),NETWORKDAYS.INTL(BA$4+1,(BB$4),1,(Holidays!$A$1:$A$248)),0))*$M40,"")</f>
        <v>0</v>
      </c>
      <c r="BC40" s="192">
        <f ca="1">IFERROR((IF(AND($J40&gt;BB$4,$J40&lt;=BC$4,$K40&lt;=BC$4),NETWORKDAYS.INTL($J40,$K40,1,(Holidays!$A$1:$A$248)),0)+IF(AND($J40&gt;BB$4,$J40&lt;=BC$4,$K40&gt;BC$4),NETWORKDAYS.INTL($J40,(BC$4),1,(Holidays!$A$1:$A$248)),0)+IF(AND($J40&lt;BB$4,$K40&lt;BC$4,$K40&gt;BB$4),NETWORKDAYS.INTL(BB$4+1,$K40,1,(Holidays!$A$1:$A$248)),0)+IF(AND($J40&lt;=BB$4,$K40&gt;=BC$4,$K40&gt;BB$4),NETWORKDAYS.INTL(BB$4+1,(BC$4),1,(Holidays!$A$1:$A$248)),0))*$M40,"")</f>
        <v>0</v>
      </c>
      <c r="BD40" s="321">
        <f ca="1">IFERROR((IF(AND($J40&gt;BC$4,$J40&lt;=BD$4,$K40&lt;=BD$4),NETWORKDAYS.INTL($J40,$K40,1,(Holidays!$A$1:$A$248)),0)+IF(AND($J40&gt;BC$4,$J40&lt;=BD$4,$K40&gt;BD$4),NETWORKDAYS.INTL($J40,(BD$4),1,(Holidays!$A$1:$A$248)),0)+IF(AND($J40&lt;BC$4,$K40&lt;BD$4,$K40&gt;BC$4),NETWORKDAYS.INTL(BC$4+1,$K40,1,(Holidays!$A$1:$A$248)),0)+IF(AND($J40&lt;=BC$4,$K40&gt;=BD$4,$K40&gt;BC$4),NETWORKDAYS.INTL(BC$4+1,(BD$4),1,(Holidays!$A$1:$A$248)),0))*$M40,"")</f>
        <v>0</v>
      </c>
      <c r="BE40" s="190">
        <f ca="1">IFERROR((IF(AND($J40&gt;BD$4,$J40&lt;=BE$4,$K40&lt;=BE$4),NETWORKDAYS.INTL($J40,$K40,1,(Holidays!$A$1:$A$248)),0)+IF(AND($J40&gt;BD$4,$J40&lt;=BE$4,$K40&gt;BE$4),NETWORKDAYS.INTL($J40,(BE$4),1,(Holidays!$A$1:$A$248)),0)+IF(AND($J40&lt;BD$4,$K40&lt;BE$4,$K40&gt;BD$4),NETWORKDAYS.INTL(BD$4+1,$K40,1,(Holidays!$A$1:$A$248)),0)+IF(AND($J40&lt;=BD$4,$K40&gt;=BE$4,$K40&gt;BD$4),NETWORKDAYS.INTL(BD$4+1,(BE$4),1,(Holidays!$A$1:$A$248)),0))*$M40,"")</f>
        <v>0</v>
      </c>
      <c r="BF40" s="192">
        <f ca="1">IFERROR((IF(AND($J40&gt;BE$4,$J40&lt;=BF$4,$K40&lt;=BF$4),NETWORKDAYS.INTL($J40,$K40,1,(Holidays!$A$1:$A$248)),0)+IF(AND($J40&gt;BE$4,$J40&lt;=BF$4,$K40&gt;BF$4),NETWORKDAYS.INTL($J40,(BF$4),1,(Holidays!$A$1:$A$248)),0)+IF(AND($J40&lt;BE$4,$K40&lt;BF$4,$K40&gt;BE$4),NETWORKDAYS.INTL(BE$4+1,$K40,1,(Holidays!$A$1:$A$248)),0)+IF(AND($J40&lt;=BE$4,$K40&gt;=BF$4,$K40&gt;BE$4),NETWORKDAYS.INTL(BE$4+1,(BF$4),1,(Holidays!$A$1:$A$248)),0))*$M40,"")</f>
        <v>0</v>
      </c>
      <c r="BG40" s="321">
        <f ca="1">IFERROR((IF(AND($J40&gt;BF$4,$J40&lt;=BG$4,$K40&lt;=BG$4),NETWORKDAYS.INTL($J40,$K40,1,(Holidays!$A$1:$A$248)),0)+IF(AND($J40&gt;BF$4,$J40&lt;=BG$4,$K40&gt;BG$4),NETWORKDAYS.INTL($J40,(BG$4),1,(Holidays!$A$1:$A$248)),0)+IF(AND($J40&lt;BF$4,$K40&lt;BG$4,$K40&gt;BF$4),NETWORKDAYS.INTL(BF$4+1,$K40,1,(Holidays!$A$1:$A$248)),0)+IF(AND($J40&lt;=BF$4,$K40&gt;=BG$4,$K40&gt;BF$4),NETWORKDAYS.INTL(BF$4+1,(BG$4),1,(Holidays!$A$1:$A$248)),0))*$M40,"")</f>
        <v>0</v>
      </c>
      <c r="BH40" s="190">
        <f ca="1">IFERROR((IF(AND($J40&gt;BG$4,$J40&lt;=BH$4,$K40&lt;=BH$4),NETWORKDAYS.INTL($J40,$K40,1,(Holidays!$A$1:$A$248)),0)+IF(AND($J40&gt;BG$4,$J40&lt;=BH$4,$K40&gt;BH$4),NETWORKDAYS.INTL($J40,(BH$4),1,(Holidays!$A$1:$A$248)),0)+IF(AND($J40&lt;BG$4,$K40&lt;BH$4,$K40&gt;BG$4),NETWORKDAYS.INTL(BG$4+1,$K40,1,(Holidays!$A$1:$A$248)),0)+IF(AND($J40&lt;=BG$4,$K40&gt;=BH$4,$K40&gt;BG$4),NETWORKDAYS.INTL(BG$4+1,(BH$4),1,(Holidays!$A$1:$A$248)),0))*$M40,"")</f>
        <v>0</v>
      </c>
      <c r="BI40" s="192">
        <f ca="1">IFERROR((IF(AND($J40&gt;BH$4,$J40&lt;=BI$4,$K40&lt;=BI$4),NETWORKDAYS.INTL($J40,$K40,1,(Holidays!$A$1:$A$248)),0)+IF(AND($J40&gt;BH$4,$J40&lt;=BI$4,$K40&gt;BI$4),NETWORKDAYS.INTL($J40,(BI$4),1,(Holidays!$A$1:$A$248)),0)+IF(AND($J40&lt;BH$4,$K40&lt;BI$4,$K40&gt;BH$4),NETWORKDAYS.INTL(BH$4+1,$K40,1,(Holidays!$A$1:$A$248)),0)+IF(AND($J40&lt;=BH$4,$K40&gt;=BI$4,$K40&gt;BH$4),NETWORKDAYS.INTL(BH$4+1,(BI$4),1,(Holidays!$A$1:$A$248)),0))*$M40,"")</f>
        <v>0</v>
      </c>
      <c r="BJ40" s="321">
        <f ca="1">IFERROR((IF(AND($J40&gt;BI$4,$J40&lt;=BJ$4,$K40&lt;=BJ$4),NETWORKDAYS.INTL($J40,$K40,1,(Holidays!$A$1:$A$248)),0)+IF(AND($J40&gt;BI$4,$J40&lt;=BJ$4,$K40&gt;BJ$4),NETWORKDAYS.INTL($J40,(BJ$4),1,(Holidays!$A$1:$A$248)),0)+IF(AND($J40&lt;BI$4,$K40&lt;BJ$4,$K40&gt;BI$4),NETWORKDAYS.INTL(BI$4+1,$K40,1,(Holidays!$A$1:$A$248)),0)+IF(AND($J40&lt;=BI$4,$K40&gt;=BJ$4,$K40&gt;BI$4),NETWORKDAYS.INTL(BI$4+1,(BJ$4),1,(Holidays!$A$1:$A$248)),0))*$M40,"")</f>
        <v>0</v>
      </c>
      <c r="BK40" s="190">
        <f ca="1">IFERROR((IF(AND($J40&gt;BJ$4,$J40&lt;=BK$4,$K40&lt;=BK$4),NETWORKDAYS.INTL($J40,$K40,1,(Holidays!$A$1:$A$248)),0)+IF(AND($J40&gt;BJ$4,$J40&lt;=BK$4,$K40&gt;BK$4),NETWORKDAYS.INTL($J40,(BK$4),1,(Holidays!$A$1:$A$248)),0)+IF(AND($J40&lt;BJ$4,$K40&lt;BK$4,$K40&gt;BJ$4),NETWORKDAYS.INTL(BJ$4+1,$K40,1,(Holidays!$A$1:$A$248)),0)+IF(AND($J40&lt;=BJ$4,$K40&gt;=BK$4,$K40&gt;BJ$4),NETWORKDAYS.INTL(BJ$4+1,(BK$4),1,(Holidays!$A$1:$A$248)),0))*$M40,"")</f>
        <v>0</v>
      </c>
      <c r="BL40" s="192">
        <f ca="1">IFERROR((IF(AND($J40&gt;BK$4,$J40&lt;=BL$4,$K40&lt;=BL$4),NETWORKDAYS.INTL($J40,$K40,1,(Holidays!$A$1:$A$248)),0)+IF(AND($J40&gt;BK$4,$J40&lt;=BL$4,$K40&gt;BL$4),NETWORKDAYS.INTL($J40,(BL$4),1,(Holidays!$A$1:$A$248)),0)+IF(AND($J40&lt;BK$4,$K40&lt;BL$4,$K40&gt;BK$4),NETWORKDAYS.INTL(BK$4+1,$K40,1,(Holidays!$A$1:$A$248)),0)+IF(AND($J40&lt;=BK$4,$K40&gt;=BL$4,$K40&gt;BK$4),NETWORKDAYS.INTL(BK$4+1,(BL$4),1,(Holidays!$A$1:$A$248)),0))*$M40,"")</f>
        <v>0</v>
      </c>
      <c r="BM40" s="321">
        <f ca="1">IFERROR((IF(AND($J40&gt;BL$4,$J40&lt;=BM$4,$K40&lt;=BM$4),NETWORKDAYS.INTL($J40,$K40,1,(Holidays!$A$1:$A$248)),0)+IF(AND($J40&gt;BL$4,$J40&lt;=BM$4,$K40&gt;BM$4),NETWORKDAYS.INTL($J40,(BM$4),1,(Holidays!$A$1:$A$248)),0)+IF(AND($J40&lt;BL$4,$K40&lt;BM$4,$K40&gt;BL$4),NETWORKDAYS.INTL(BL$4+1,$K40,1,(Holidays!$A$1:$A$248)),0)+IF(AND($J40&lt;=BL$4,$K40&gt;=BM$4,$K40&gt;BL$4),NETWORKDAYS.INTL(BL$4+1,(BM$4),1,(Holidays!$A$1:$A$248)),0))*$M40,"")</f>
        <v>0</v>
      </c>
      <c r="BN40" s="190">
        <f ca="1">IFERROR((IF(AND($J40&gt;BM$4,$J40&lt;=BN$4,$K40&lt;=BN$4),NETWORKDAYS.INTL($J40,$K40,1,(Holidays!$A$1:$A$248)),0)+IF(AND($J40&gt;BM$4,$J40&lt;=BN$4,$K40&gt;BN$4),NETWORKDAYS.INTL($J40,(BN$4),1,(Holidays!$A$1:$A$248)),0)+IF(AND($J40&lt;BM$4,$K40&lt;BN$4,$K40&gt;BM$4),NETWORKDAYS.INTL(BM$4+1,$K40,1,(Holidays!$A$1:$A$248)),0)+IF(AND($J40&lt;=BM$4,$K40&gt;=BN$4,$K40&gt;BM$4),NETWORKDAYS.INTL(BM$4+1,(BN$4),1,(Holidays!$A$1:$A$248)),0))*$M40,"")</f>
        <v>0</v>
      </c>
      <c r="BO40" s="192">
        <f ca="1">IFERROR((IF(AND($J40&gt;BN$4,$J40&lt;=BO$4,$K40&lt;=BO$4),NETWORKDAYS.INTL($J40,$K40,1,(Holidays!$A$1:$A$248)),0)+IF(AND($J40&gt;BN$4,$J40&lt;=BO$4,$K40&gt;BO$4),NETWORKDAYS.INTL($J40,(BO$4),1,(Holidays!$A$1:$A$248)),0)+IF(AND($J40&lt;BN$4,$K40&lt;BO$4,$K40&gt;BN$4),NETWORKDAYS.INTL(BN$4+1,$K40,1,(Holidays!$A$1:$A$248)),0)+IF(AND($J40&lt;=BN$4,$K40&gt;=BO$4,$K40&gt;BN$4),NETWORKDAYS.INTL(BN$4+1,(BO$4),1,(Holidays!$A$1:$A$248)),0))*$M40,"")</f>
        <v>0</v>
      </c>
      <c r="BP40" s="321">
        <f ca="1">IFERROR((IF(AND($J40&gt;BO$4,$J40&lt;=BP$4,$K40&lt;=BP$4),NETWORKDAYS.INTL($J40,$K40,1,(Holidays!$A$1:$A$248)),0)+IF(AND($J40&gt;BO$4,$J40&lt;=BP$4,$K40&gt;BP$4),NETWORKDAYS.INTL($J40,(BP$4),1,(Holidays!$A$1:$A$248)),0)+IF(AND($J40&lt;BO$4,$K40&lt;BP$4,$K40&gt;BO$4),NETWORKDAYS.INTL(BO$4+1,$K40,1,(Holidays!$A$1:$A$248)),0)+IF(AND($J40&lt;=BO$4,$K40&gt;=BP$4,$K40&gt;BO$4),NETWORKDAYS.INTL(BO$4+1,(BP$4),1,(Holidays!$A$1:$A$248)),0))*$M40,"")</f>
        <v>0</v>
      </c>
      <c r="BQ40" s="190">
        <f ca="1">IFERROR((IF(AND($J40&gt;BP$4,$J40&lt;=BQ$4,$K40&lt;=BQ$4),NETWORKDAYS.INTL($J40,$K40,1,(Holidays!$A$1:$A$248)),0)+IF(AND($J40&gt;BP$4,$J40&lt;=BQ$4,$K40&gt;BQ$4),NETWORKDAYS.INTL($J40,(BQ$4),1,(Holidays!$A$1:$A$248)),0)+IF(AND($J40&lt;BP$4,$K40&lt;BQ$4,$K40&gt;BP$4),NETWORKDAYS.INTL(BP$4+1,$K40,1,(Holidays!$A$1:$A$248)),0)+IF(AND($J40&lt;=BP$4,$K40&gt;=BQ$4,$K40&gt;BP$4),NETWORKDAYS.INTL(BP$4+1,(BQ$4),1,(Holidays!$A$1:$A$248)),0))*$M40,"")</f>
        <v>0</v>
      </c>
      <c r="BR40" s="192">
        <f ca="1">IFERROR((IF(AND($J40&gt;BQ$4,$J40&lt;=BR$4,$K40&lt;=BR$4),NETWORKDAYS.INTL($J40,$K40,1,(Holidays!$A$1:$A$248)),0)+IF(AND($J40&gt;BQ$4,$J40&lt;=BR$4,$K40&gt;BR$4),NETWORKDAYS.INTL($J40,(BR$4),1,(Holidays!$A$1:$A$248)),0)+IF(AND($J40&lt;BQ$4,$K40&lt;BR$4,$K40&gt;BQ$4),NETWORKDAYS.INTL(BQ$4+1,$K40,1,(Holidays!$A$1:$A$248)),0)+IF(AND($J40&lt;=BQ$4,$K40&gt;=BR$4,$K40&gt;BQ$4),NETWORKDAYS.INTL(BQ$4+1,(BR$4),1,(Holidays!$A$1:$A$248)),0))*$M40,"")</f>
        <v>0</v>
      </c>
      <c r="BS40" s="321">
        <f ca="1">IFERROR((IF(AND($J40&gt;BR$4,$J40&lt;=BS$4,$K40&lt;=BS$4),NETWORKDAYS.INTL($J40,$K40,1,(Holidays!$A$1:$A$248)),0)+IF(AND($J40&gt;BR$4,$J40&lt;=BS$4,$K40&gt;BS$4),NETWORKDAYS.INTL($J40,(BS$4),1,(Holidays!$A$1:$A$248)),0)+IF(AND($J40&lt;BR$4,$K40&lt;BS$4,$K40&gt;BR$4),NETWORKDAYS.INTL(BR$4+1,$K40,1,(Holidays!$A$1:$A$248)),0)+IF(AND($J40&lt;=BR$4,$K40&gt;=BS$4,$K40&gt;BR$4),NETWORKDAYS.INTL(BR$4+1,(BS$4),1,(Holidays!$A$1:$A$248)),0))*$M40,"")</f>
        <v>0</v>
      </c>
      <c r="BT40" s="190">
        <f ca="1">IFERROR((IF(AND($J40&gt;BS$4,$J40&lt;=BT$4,$K40&lt;=BT$4),NETWORKDAYS.INTL($J40,$K40,1,(Holidays!$A$1:$A$248)),0)+IF(AND($J40&gt;BS$4,$J40&lt;=BT$4,$K40&gt;BT$4),NETWORKDAYS.INTL($J40,(BT$4),1,(Holidays!$A$1:$A$248)),0)+IF(AND($J40&lt;BS$4,$K40&lt;BT$4,$K40&gt;BS$4),NETWORKDAYS.INTL(BS$4+1,$K40,1,(Holidays!$A$1:$A$248)),0)+IF(AND($J40&lt;=BS$4,$K40&gt;=BT$4,$K40&gt;BS$4),NETWORKDAYS.INTL(BS$4+1,(BT$4),1,(Holidays!$A$1:$A$248)),0))*$M40,"")</f>
        <v>0</v>
      </c>
      <c r="BU40" s="192">
        <f ca="1">IFERROR((IF(AND($J40&gt;BT$4,$J40&lt;=BU$4,$K40&lt;=BU$4),NETWORKDAYS.INTL($J40,$K40,1,(Holidays!$A$1:$A$248)),0)+IF(AND($J40&gt;BT$4,$J40&lt;=BU$4,$K40&gt;BU$4),NETWORKDAYS.INTL($J40,(BU$4),1,(Holidays!$A$1:$A$248)),0)+IF(AND($J40&lt;BT$4,$K40&lt;BU$4,$K40&gt;BT$4),NETWORKDAYS.INTL(BT$4+1,$K40,1,(Holidays!$A$1:$A$248)),0)+IF(AND($J40&lt;=BT$4,$K40&gt;=BU$4,$K40&gt;BT$4),NETWORKDAYS.INTL(BT$4+1,(BU$4),1,(Holidays!$A$1:$A$248)),0))*$M40,"")</f>
        <v>0</v>
      </c>
      <c r="BV40" s="321">
        <f ca="1">IFERROR((IF(AND($J40&gt;BU$4,$J40&lt;=BV$4,$K40&lt;=BV$4),NETWORKDAYS.INTL($J40,$K40,1,(Holidays!$A$1:$A$248)),0)+IF(AND($J40&gt;BU$4,$J40&lt;=BV$4,$K40&gt;BV$4),NETWORKDAYS.INTL($J40,(BV$4),1,(Holidays!$A$1:$A$248)),0)+IF(AND($J40&lt;BU$4,$K40&lt;BV$4,$K40&gt;BU$4),NETWORKDAYS.INTL(BU$4+1,$K40,1,(Holidays!$A$1:$A$248)),0)+IF(AND($J40&lt;=BU$4,$K40&gt;=BV$4,$K40&gt;BU$4),NETWORKDAYS.INTL(BU$4+1,(BV$4),1,(Holidays!$A$1:$A$248)),0))*$M40,"")</f>
        <v>0</v>
      </c>
      <c r="BW40" s="190">
        <f ca="1">IFERROR((IF(AND($J40&gt;BV$4,$J40&lt;=BW$4,$K40&lt;=BW$4),NETWORKDAYS.INTL($J40,$K40,1,(Holidays!$A$1:$A$248)),0)+IF(AND($J40&gt;BV$4,$J40&lt;=BW$4,$K40&gt;BW$4),NETWORKDAYS.INTL($J40,(BW$4),1,(Holidays!$A$1:$A$248)),0)+IF(AND($J40&lt;BV$4,$K40&lt;BW$4,$K40&gt;BV$4),NETWORKDAYS.INTL(BV$4+1,$K40,1,(Holidays!$A$1:$A$248)),0)+IF(AND($J40&lt;=BV$4,$K40&gt;=BW$4,$K40&gt;BV$4),NETWORKDAYS.INTL(BV$4+1,(BW$4),1,(Holidays!$A$1:$A$248)),0))*$M40,"")</f>
        <v>0</v>
      </c>
      <c r="BX40" s="192">
        <f ca="1">IFERROR((IF(AND($J40&gt;BW$4,$J40&lt;=BX$4,$K40&lt;=BX$4),NETWORKDAYS.INTL($J40,$K40,1,(Holidays!$A$1:$A$248)),0)+IF(AND($J40&gt;BW$4,$J40&lt;=BX$4,$K40&gt;BX$4),NETWORKDAYS.INTL($J40,(BX$4),1,(Holidays!$A$1:$A$248)),0)+IF(AND($J40&lt;BW$4,$K40&lt;BX$4,$K40&gt;BW$4),NETWORKDAYS.INTL(BW$4+1,$K40,1,(Holidays!$A$1:$A$248)),0)+IF(AND($J40&lt;=BW$4,$K40&gt;=BX$4,$K40&gt;BW$4),NETWORKDAYS.INTL(BW$4+1,(BX$4),1,(Holidays!$A$1:$A$248)),0))*$M40,"")</f>
        <v>0</v>
      </c>
      <c r="BY40" s="321">
        <f ca="1">IFERROR((IF(AND($J40&gt;BX$4,$J40&lt;=BY$4,$K40&lt;=BY$4),NETWORKDAYS.INTL($J40,$K40,1,(Holidays!$A$1:$A$248)),0)+IF(AND($J40&gt;BX$4,$J40&lt;=BY$4,$K40&gt;BY$4),NETWORKDAYS.INTL($J40,(BY$4),1,(Holidays!$A$1:$A$248)),0)+IF(AND($J40&lt;BX$4,$K40&lt;BY$4,$K40&gt;BX$4),NETWORKDAYS.INTL(BX$4+1,$K40,1,(Holidays!$A$1:$A$248)),0)+IF(AND($J40&lt;=BX$4,$K40&gt;=BY$4,$K40&gt;BX$4),NETWORKDAYS.INTL(BX$4+1,(BY$4),1,(Holidays!$A$1:$A$248)),0))*$M40,"")</f>
        <v>0</v>
      </c>
      <c r="BZ40" s="190">
        <f ca="1">IFERROR((IF(AND($J40&gt;BY$4,$J40&lt;=BZ$4,$K40&lt;=BZ$4),NETWORKDAYS.INTL($J40,$K40,1,(Holidays!$A$1:$A$248)),0)+IF(AND($J40&gt;BY$4,$J40&lt;=BZ$4,$K40&gt;BZ$4),NETWORKDAYS.INTL($J40,(BZ$4),1,(Holidays!$A$1:$A$248)),0)+IF(AND($J40&lt;BY$4,$K40&lt;BZ$4,$K40&gt;BY$4),NETWORKDAYS.INTL(BY$4+1,$K40,1,(Holidays!$A$1:$A$248)),0)+IF(AND($J40&lt;=BY$4,$K40&gt;=BZ$4,$K40&gt;BY$4),NETWORKDAYS.INTL(BY$4+1,(BZ$4),1,(Holidays!$A$1:$A$248)),0))*$M40,"")</f>
        <v>0</v>
      </c>
      <c r="CA40" s="192">
        <f ca="1">IFERROR((IF(AND($J40&gt;BZ$4,$J40&lt;=CA$4,$K40&lt;=CA$4),NETWORKDAYS.INTL($J40,$K40,1,(Holidays!$A$1:$A$248)),0)+IF(AND($J40&gt;BZ$4,$J40&lt;=CA$4,$K40&gt;CA$4),NETWORKDAYS.INTL($J40,(CA$4),1,(Holidays!$A$1:$A$248)),0)+IF(AND($J40&lt;BZ$4,$K40&lt;CA$4,$K40&gt;BZ$4),NETWORKDAYS.INTL(BZ$4+1,$K40,1,(Holidays!$A$1:$A$248)),0)+IF(AND($J40&lt;=BZ$4,$K40&gt;=CA$4,$K40&gt;BZ$4),NETWORKDAYS.INTL(BZ$4+1,(CA$4),1,(Holidays!$A$1:$A$248)),0))*$M40,"")</f>
        <v>0</v>
      </c>
      <c r="CB40" s="321">
        <f ca="1">IFERROR((IF(AND($J40&gt;CA$4,$J40&lt;=CB$4,$K40&lt;=CB$4),NETWORKDAYS.INTL($J40,$K40,1,(Holidays!$A$1:$A$248)),0)+IF(AND($J40&gt;CA$4,$J40&lt;=CB$4,$K40&gt;CB$4),NETWORKDAYS.INTL($J40,(CB$4),1,(Holidays!$A$1:$A$248)),0)+IF(AND($J40&lt;CA$4,$K40&lt;CB$4,$K40&gt;CA$4),NETWORKDAYS.INTL(CA$4+1,$K40,1,(Holidays!$A$1:$A$248)),0)+IF(AND($J40&lt;=CA$4,$K40&gt;=CB$4,$K40&gt;CA$4),NETWORKDAYS.INTL(CA$4+1,(CB$4),1,(Holidays!$A$1:$A$248)),0))*$M40,"")</f>
        <v>0</v>
      </c>
      <c r="CC40" s="190">
        <f ca="1">IFERROR((IF(AND($J40&gt;CB$4,$J40&lt;=CC$4,$K40&lt;=CC$4),NETWORKDAYS.INTL($J40,$K40,1,(Holidays!$A$1:$A$248)),0)+IF(AND($J40&gt;CB$4,$J40&lt;=CC$4,$K40&gt;CC$4),NETWORKDAYS.INTL($J40,(CC$4),1,(Holidays!$A$1:$A$248)),0)+IF(AND($J40&lt;CB$4,$K40&lt;CC$4,$K40&gt;CB$4),NETWORKDAYS.INTL(CB$4+1,$K40,1,(Holidays!$A$1:$A$248)),0)+IF(AND($J40&lt;=CB$4,$K40&gt;=CC$4,$K40&gt;CB$4),NETWORKDAYS.INTL(CB$4+1,(CC$4),1,(Holidays!$A$1:$A$248)),0))*$M40,"")</f>
        <v>0</v>
      </c>
      <c r="CD40" s="192">
        <f ca="1">IFERROR((IF(AND($J40&gt;CC$4,$J40&lt;=CD$4,$K40&lt;=CD$4),NETWORKDAYS.INTL($J40,$K40,1,(Holidays!$A$1:$A$248)),0)+IF(AND($J40&gt;CC$4,$J40&lt;=CD$4,$K40&gt;CD$4),NETWORKDAYS.INTL($J40,(CD$4),1,(Holidays!$A$1:$A$248)),0)+IF(AND($J40&lt;CC$4,$K40&lt;CD$4,$K40&gt;CC$4),NETWORKDAYS.INTL(CC$4+1,$K40,1,(Holidays!$A$1:$A$248)),0)+IF(AND($J40&lt;=CC$4,$K40&gt;=CD$4,$K40&gt;CC$4),NETWORKDAYS.INTL(CC$4+1,(CD$4),1,(Holidays!$A$1:$A$248)),0))*$M40,"")</f>
        <v>0</v>
      </c>
      <c r="CE40" s="321">
        <f ca="1">IFERROR((IF(AND($J40&gt;CD$4,$J40&lt;=CE$4,$K40&lt;=CE$4),NETWORKDAYS.INTL($J40,$K40,1,(Holidays!$A$1:$A$248)),0)+IF(AND($J40&gt;CD$4,$J40&lt;=CE$4,$K40&gt;CE$4),NETWORKDAYS.INTL($J40,(CE$4),1,(Holidays!$A$1:$A$248)),0)+IF(AND($J40&lt;CD$4,$K40&lt;CE$4,$K40&gt;CD$4),NETWORKDAYS.INTL(CD$4+1,$K40,1,(Holidays!$A$1:$A$248)),0)+IF(AND($J40&lt;=CD$4,$K40&gt;=CE$4,$K40&gt;CD$4),NETWORKDAYS.INTL(CD$4+1,(CE$4),1,(Holidays!$A$1:$A$248)),0))*$M40,"")</f>
        <v>0</v>
      </c>
      <c r="CF40" s="190">
        <f ca="1">IFERROR((IF(AND($J40&gt;CE$4,$J40&lt;=CF$4,$K40&lt;=CF$4),NETWORKDAYS.INTL($J40,$K40,1,(Holidays!$A$1:$A$248)),0)+IF(AND($J40&gt;CE$4,$J40&lt;=CF$4,$K40&gt;CF$4),NETWORKDAYS.INTL($J40,(CF$4),1,(Holidays!$A$1:$A$248)),0)+IF(AND($J40&lt;CE$4,$K40&lt;CF$4,$K40&gt;CE$4),NETWORKDAYS.INTL(CE$4+1,$K40,1,(Holidays!$A$1:$A$248)),0)+IF(AND($J40&lt;=CE$4,$K40&gt;=CF$4,$K40&gt;CE$4),NETWORKDAYS.INTL(CE$4+1,(CF$4),1,(Holidays!$A$1:$A$248)),0))*$M40,"")</f>
        <v>0</v>
      </c>
      <c r="CG40" s="192">
        <f ca="1">IFERROR((IF(AND($J40&gt;CF$4,$J40&lt;=CG$4,$K40&lt;=CG$4),NETWORKDAYS.INTL($J40,$K40,1,(Holidays!$A$1:$A$248)),0)+IF(AND($J40&gt;CF$4,$J40&lt;=CG$4,$K40&gt;CG$4),NETWORKDAYS.INTL($J40,(CG$4),1,(Holidays!$A$1:$A$248)),0)+IF(AND($J40&lt;CF$4,$K40&lt;CG$4,$K40&gt;CF$4),NETWORKDAYS.INTL(CF$4+1,$K40,1,(Holidays!$A$1:$A$248)),0)+IF(AND($J40&lt;=CF$4,$K40&gt;=CG$4,$K40&gt;CF$4),NETWORKDAYS.INTL(CF$4+1,(CG$4),1,(Holidays!$A$1:$A$248)),0))*$M40,"")</f>
        <v>0</v>
      </c>
      <c r="CH40" s="321">
        <f ca="1">IFERROR((IF(AND($J40&gt;CG$4,$J40&lt;=CH$4,$K40&lt;=CH$4),NETWORKDAYS.INTL($J40,$K40,1,(Holidays!$A$1:$A$248)),0)+IF(AND($J40&gt;CG$4,$J40&lt;=CH$4,$K40&gt;CH$4),NETWORKDAYS.INTL($J40,(CH$4),1,(Holidays!$A$1:$A$248)),0)+IF(AND($J40&lt;CG$4,$K40&lt;CH$4,$K40&gt;CG$4),NETWORKDAYS.INTL(CG$4+1,$K40,1,(Holidays!$A$1:$A$248)),0)+IF(AND($J40&lt;=CG$4,$K40&gt;=CH$4,$K40&gt;CG$4),NETWORKDAYS.INTL(CG$4+1,(CH$4),1,(Holidays!$A$1:$A$248)),0))*$M40,"")</f>
        <v>0</v>
      </c>
      <c r="CI40" s="190">
        <f ca="1">IFERROR((IF(AND($J40&gt;CH$4,$J40&lt;=CI$4,$K40&lt;=CI$4),NETWORKDAYS.INTL($J40,$K40,1,(Holidays!$A$1:$A$248)),0)+IF(AND($J40&gt;CH$4,$J40&lt;=CI$4,$K40&gt;CI$4),NETWORKDAYS.INTL($J40,(CI$4),1,(Holidays!$A$1:$A$248)),0)+IF(AND($J40&lt;CH$4,$K40&lt;CI$4,$K40&gt;CH$4),NETWORKDAYS.INTL(CH$4+1,$K40,1,(Holidays!$A$1:$A$248)),0)+IF(AND($J40&lt;=CH$4,$K40&gt;=CI$4,$K40&gt;CH$4),NETWORKDAYS.INTL(CH$4+1,(CI$4),1,(Holidays!$A$1:$A$248)),0))*$M40,"")</f>
        <v>0</v>
      </c>
      <c r="CJ40" s="192">
        <f ca="1">IFERROR((IF(AND($J40&gt;CI$4,$J40&lt;=CJ$4,$K40&lt;=CJ$4),NETWORKDAYS.INTL($J40,$K40,1,(Holidays!$A$1:$A$248)),0)+IF(AND($J40&gt;CI$4,$J40&lt;=CJ$4,$K40&gt;CJ$4),NETWORKDAYS.INTL($J40,(CJ$4),1,(Holidays!$A$1:$A$248)),0)+IF(AND($J40&lt;CI$4,$K40&lt;CJ$4,$K40&gt;CI$4),NETWORKDAYS.INTL(CI$4+1,$K40,1,(Holidays!$A$1:$A$248)),0)+IF(AND($J40&lt;=CI$4,$K40&gt;=CJ$4,$K40&gt;CI$4),NETWORKDAYS.INTL(CI$4+1,(CJ$4),1,(Holidays!$A$1:$A$248)),0))*$M40,"")</f>
        <v>0</v>
      </c>
      <c r="CK40" s="321">
        <f ca="1">IFERROR((IF(AND($J40&gt;CJ$4,$J40&lt;=CK$4,$K40&lt;=CK$4),NETWORKDAYS.INTL($J40,$K40,1,(Holidays!$A$1:$A$248)),0)+IF(AND($J40&gt;CJ$4,$J40&lt;=CK$4,$K40&gt;CK$4),NETWORKDAYS.INTL($J40,(CK$4),1,(Holidays!$A$1:$A$248)),0)+IF(AND($J40&lt;CJ$4,$K40&lt;CK$4,$K40&gt;CJ$4),NETWORKDAYS.INTL(CJ$4+1,$K40,1,(Holidays!$A$1:$A$248)),0)+IF(AND($J40&lt;=CJ$4,$K40&gt;=CK$4,$K40&gt;CJ$4),NETWORKDAYS.INTL(CJ$4+1,(CK$4),1,(Holidays!$A$1:$A$248)),0))*$M40,"")</f>
        <v>0</v>
      </c>
      <c r="CL40" s="190">
        <f ca="1">IFERROR((IF(AND($J40&gt;CK$4,$J40&lt;=CL$4,$K40&lt;=CL$4),NETWORKDAYS.INTL($J40,$K40,1,(Holidays!$A$1:$A$248)),0)+IF(AND($J40&gt;CK$4,$J40&lt;=CL$4,$K40&gt;CL$4),NETWORKDAYS.INTL($J40,(CL$4),1,(Holidays!$A$1:$A$248)),0)+IF(AND($J40&lt;CK$4,$K40&lt;CL$4,$K40&gt;CK$4),NETWORKDAYS.INTL(CK$4+1,$K40,1,(Holidays!$A$1:$A$248)),0)+IF(AND($J40&lt;=CK$4,$K40&gt;=CL$4,$K40&gt;CK$4),NETWORKDAYS.INTL(CK$4+1,(CL$4),1,(Holidays!$A$1:$A$248)),0))*$M40,"")</f>
        <v>0</v>
      </c>
      <c r="CM40" s="192">
        <f ca="1">IFERROR((IF(AND($J40&gt;CL$4,$J40&lt;=CM$4,$K40&lt;=CM$4),NETWORKDAYS.INTL($J40,$K40,1,(Holidays!$A$1:$A$248)),0)+IF(AND($J40&gt;CL$4,$J40&lt;=CM$4,$K40&gt;CM$4),NETWORKDAYS.INTL($J40,(CM$4),1,(Holidays!$A$1:$A$248)),0)+IF(AND($J40&lt;CL$4,$K40&lt;CM$4,$K40&gt;CL$4),NETWORKDAYS.INTL(CL$4+1,$K40,1,(Holidays!$A$1:$A$248)),0)+IF(AND($J40&lt;=CL$4,$K40&gt;=CM$4,$K40&gt;CL$4),NETWORKDAYS.INTL(CL$4+1,(CM$4),1,(Holidays!$A$1:$A$248)),0))*$M40,"")</f>
        <v>0</v>
      </c>
      <c r="CN40" s="321">
        <f ca="1">IFERROR((IF(AND($J40&gt;CM$4,$J40&lt;=CN$4,$K40&lt;=CN$4),NETWORKDAYS.INTL($J40,$K40,1,(Holidays!$A$1:$A$248)),0)+IF(AND($J40&gt;CM$4,$J40&lt;=CN$4,$K40&gt;CN$4),NETWORKDAYS.INTL($J40,(CN$4),1,(Holidays!$A$1:$A$248)),0)+IF(AND($J40&lt;CM$4,$K40&lt;CN$4,$K40&gt;CM$4),NETWORKDAYS.INTL(CM$4+1,$K40,1,(Holidays!$A$1:$A$248)),0)+IF(AND($J40&lt;=CM$4,$K40&gt;=CN$4,$K40&gt;CM$4),NETWORKDAYS.INTL(CM$4+1,(CN$4),1,(Holidays!$A$1:$A$248)),0))*$M40,"")</f>
        <v>0</v>
      </c>
      <c r="CO40" s="190">
        <f ca="1">IFERROR((IF(AND($J40&gt;CN$4,$J40&lt;=CO$4,$K40&lt;=CO$4),NETWORKDAYS.INTL($J40,$K40,1,(Holidays!$A$1:$A$248)),0)+IF(AND($J40&gt;CN$4,$J40&lt;=CO$4,$K40&gt;CO$4),NETWORKDAYS.INTL($J40,(CO$4),1,(Holidays!$A$1:$A$248)),0)+IF(AND($J40&lt;CN$4,$K40&lt;CO$4,$K40&gt;CN$4),NETWORKDAYS.INTL(CN$4+1,$K40,1,(Holidays!$A$1:$A$248)),0)+IF(AND($J40&lt;=CN$4,$K40&gt;=CO$4,$K40&gt;CN$4),NETWORKDAYS.INTL(CN$4+1,(CO$4),1,(Holidays!$A$1:$A$248)),0))*$M40,"")</f>
        <v>0</v>
      </c>
      <c r="CP40" s="192">
        <f ca="1">IFERROR((IF(AND($J40&gt;CO$4,$J40&lt;=CP$4,$K40&lt;=CP$4),NETWORKDAYS.INTL($J40,$K40,1,(Holidays!$A$1:$A$248)),0)+IF(AND($J40&gt;CO$4,$J40&lt;=CP$4,$K40&gt;CP$4),NETWORKDAYS.INTL($J40,(CP$4),1,(Holidays!$A$1:$A$248)),0)+IF(AND($J40&lt;CO$4,$K40&lt;CP$4,$K40&gt;CO$4),NETWORKDAYS.INTL(CO$4+1,$K40,1,(Holidays!$A$1:$A$248)),0)+IF(AND($J40&lt;=CO$4,$K40&gt;=CP$4,$K40&gt;CO$4),NETWORKDAYS.INTL(CO$4+1,(CP$4),1,(Holidays!$A$1:$A$248)),0))*$M40,"")</f>
        <v>0</v>
      </c>
      <c r="CQ40" s="321">
        <f ca="1">IFERROR((IF(AND($J40&gt;CP$4,$J40&lt;=CQ$4,$K40&lt;=CQ$4),NETWORKDAYS.INTL($J40,$K40,1,(Holidays!$A$1:$A$248)),0)+IF(AND($J40&gt;CP$4,$J40&lt;=CQ$4,$K40&gt;CQ$4),NETWORKDAYS.INTL($J40,(CQ$4),1,(Holidays!$A$1:$A$248)),0)+IF(AND($J40&lt;CP$4,$K40&lt;CQ$4,$K40&gt;CP$4),NETWORKDAYS.INTL(CP$4+1,$K40,1,(Holidays!$A$1:$A$248)),0)+IF(AND($J40&lt;=CP$4,$K40&gt;=CQ$4,$K40&gt;CP$4),NETWORKDAYS.INTL(CP$4+1,(CQ$4),1,(Holidays!$A$1:$A$248)),0))*$M40,"")</f>
        <v>0</v>
      </c>
      <c r="CR40" s="190">
        <f ca="1">IFERROR((IF(AND($J40&gt;CQ$4,$J40&lt;=CR$4,$K40&lt;=CR$4),NETWORKDAYS.INTL($J40,$K40,1,(Holidays!$A$1:$A$248)),0)+IF(AND($J40&gt;CQ$4,$J40&lt;=CR$4,$K40&gt;CR$4),NETWORKDAYS.INTL($J40,(CR$4),1,(Holidays!$A$1:$A$248)),0)+IF(AND($J40&lt;CQ$4,$K40&lt;CR$4,$K40&gt;CQ$4),NETWORKDAYS.INTL(CQ$4+1,$K40,1,(Holidays!$A$1:$A$248)),0)+IF(AND($J40&lt;=CQ$4,$K40&gt;=CR$4,$K40&gt;CQ$4),NETWORKDAYS.INTL(CQ$4+1,(CR$4),1,(Holidays!$A$1:$A$248)),0))*$M40,"")</f>
        <v>0</v>
      </c>
      <c r="CS40" s="192">
        <f ca="1">IFERROR((IF(AND($J40&gt;CR$4,$J40&lt;=CS$4,$K40&lt;=CS$4),NETWORKDAYS.INTL($J40,$K40,1,(Holidays!$A$1:$A$248)),0)+IF(AND($J40&gt;CR$4,$J40&lt;=CS$4,$K40&gt;CS$4),NETWORKDAYS.INTL($J40,(CS$4),1,(Holidays!$A$1:$A$248)),0)+IF(AND($J40&lt;CR$4,$K40&lt;CS$4,$K40&gt;CR$4),NETWORKDAYS.INTL(CR$4+1,$K40,1,(Holidays!$A$1:$A$248)),0)+IF(AND($J40&lt;=CR$4,$K40&gt;=CS$4,$K40&gt;CR$4),NETWORKDAYS.INTL(CR$4+1,(CS$4),1,(Holidays!$A$1:$A$248)),0))*$M40,"")</f>
        <v>0</v>
      </c>
      <c r="CT40" s="321">
        <f ca="1">IFERROR((IF(AND($J40&gt;CS$4,$J40&lt;=CT$4,$K40&lt;=CT$4),NETWORKDAYS.INTL($J40,$K40,1,(Holidays!$A$1:$A$248)),0)+IF(AND($J40&gt;CS$4,$J40&lt;=CT$4,$K40&gt;CT$4),NETWORKDAYS.INTL($J40,(CT$4),1,(Holidays!$A$1:$A$248)),0)+IF(AND($J40&lt;CS$4,$K40&lt;CT$4,$K40&gt;CS$4),NETWORKDAYS.INTL(CS$4+1,$K40,1,(Holidays!$A$1:$A$248)),0)+IF(AND($J40&lt;=CS$4,$K40&gt;=CT$4,$K40&gt;CS$4),NETWORKDAYS.INTL(CS$4+1,(CT$4),1,(Holidays!$A$1:$A$248)),0))*$M40,"")</f>
        <v>0</v>
      </c>
      <c r="CU40" s="190">
        <f ca="1">IFERROR((IF(AND($J40&gt;CT$4,$J40&lt;=CU$4,$K40&lt;=CU$4),NETWORKDAYS.INTL($J40,$K40,1,(Holidays!$A$1:$A$248)),0)+IF(AND($J40&gt;CT$4,$J40&lt;=CU$4,$K40&gt;CU$4),NETWORKDAYS.INTL($J40,(CU$4),1,(Holidays!$A$1:$A$248)),0)+IF(AND($J40&lt;CT$4,$K40&lt;CU$4,$K40&gt;CT$4),NETWORKDAYS.INTL(CT$4+1,$K40,1,(Holidays!$A$1:$A$248)),0)+IF(AND($J40&lt;=CT$4,$K40&gt;=CU$4,$K40&gt;CT$4),NETWORKDAYS.INTL(CT$4+1,(CU$4),1,(Holidays!$A$1:$A$248)),0))*$M40,"")</f>
        <v>0</v>
      </c>
      <c r="CV40" s="192">
        <f ca="1">IFERROR((IF(AND($J40&gt;CU$4,$J40&lt;=CV$4,$K40&lt;=CV$4),NETWORKDAYS.INTL($J40,$K40,1,(Holidays!$A$1:$A$248)),0)+IF(AND($J40&gt;CU$4,$J40&lt;=CV$4,$K40&gt;CV$4),NETWORKDAYS.INTL($J40,(CV$4),1,(Holidays!$A$1:$A$248)),0)+IF(AND($J40&lt;CU$4,$K40&lt;CV$4,$K40&gt;CU$4),NETWORKDAYS.INTL(CU$4+1,$K40,1,(Holidays!$A$1:$A$248)),0)+IF(AND($J40&lt;=CU$4,$K40&gt;=CV$4,$K40&gt;CU$4),NETWORKDAYS.INTL(CU$4+1,(CV$4),1,(Holidays!$A$1:$A$248)),0))*$M40,"")</f>
        <v>0</v>
      </c>
      <c r="CW40" s="321">
        <f ca="1">IFERROR((IF(AND($J40&gt;CV$4,$J40&lt;=CW$4,$K40&lt;=CW$4),NETWORKDAYS.INTL($J40,$K40,1,(Holidays!$A$1:$A$248)),0)+IF(AND($J40&gt;CV$4,$J40&lt;=CW$4,$K40&gt;CW$4),NETWORKDAYS.INTL($J40,(CW$4),1,(Holidays!$A$1:$A$248)),0)+IF(AND($J40&lt;CV$4,$K40&lt;CW$4,$K40&gt;CV$4),NETWORKDAYS.INTL(CV$4+1,$K40,1,(Holidays!$A$1:$A$248)),0)+IF(AND($J40&lt;=CV$4,$K40&gt;=CW$4,$K40&gt;CV$4),NETWORKDAYS.INTL(CV$4+1,(CW$4),1,(Holidays!$A$1:$A$248)),0))*$M40,"")</f>
        <v>0</v>
      </c>
      <c r="CX40" s="324">
        <f ca="1">IFERROR((IF(AND($J40&gt;CW$4,$J40&lt;=CX$4,$K40&lt;=CX$4),NETWORKDAYS.INTL($J40,$K40,1,(Holidays!$A$1:$A$248)),0)+IF(AND($J40&gt;CW$4,$J40&lt;=CX$4,$K40&gt;CX$4),NETWORKDAYS.INTL($J40,(CX$4),1,(Holidays!$A$1:$A$248)),0)+IF(AND($J40&lt;CW$4,$K40&lt;CX$4,$K40&gt;CW$4),NETWORKDAYS.INTL(CW$4+1,$K40,1,(Holidays!$A$1:$A$248)),0)+IF(AND($J40&lt;=CW$4,$K40&gt;=CX$4,$K40&gt;CW$4),NETWORKDAYS.INTL(CW$4+1,(CX$4),1,(Holidays!$A$1:$A$248)),0))*$M40,"")</f>
        <v>0</v>
      </c>
    </row>
    <row r="41" spans="2:102" ht="15" customHeight="1" outlineLevel="1">
      <c r="B41" s="59" t="str">
        <f t="array" ref="B41">IFERROR(INDEX('A-2_MH Distribution'!$B$1:$B$15014,SMALL(IF('A-2_MH Distribution'!$M$8:$M$63&lt;&gt;0,ROW('A-2_MH Distribution'!$B$8:$B$63)),ROW(A4)),1),"")</f>
        <v>B.4</v>
      </c>
      <c r="C41" s="458" t="str">
        <f ca="1">IFERROR(VLOOKUP(B41,OFFSET('A-1_MH Estimation'!$B$7,0,0,MATCH("Subtotal LOE",'A-1_MH Estimation'!B:B,0)-7,2),2,0),"")</f>
        <v>Rotameter Direction  - Administrative Documentation &amp; Customer Comment Followed up</v>
      </c>
      <c r="D41" s="466">
        <f ca="1">IFERROR(VLOOKUP(B41,OFFSET('A-1_MH Estimation'!$B$7,0,0,MATCH("Subtotal LOE",'A-1_MH Estimation'!B:B,0)-7,4),4,0),"")</f>
        <v>1</v>
      </c>
      <c r="E41" s="466" t="str">
        <f ca="1">IFERROR(VLOOKUP(B41,OFFSET('A-1_MH Estimation'!$B$7,0,0,MATCH("Subtotal LOE",'A-1_MH Estimation'!B:B,0)-7,3),3,0),"")</f>
        <v>document</v>
      </c>
      <c r="F41" s="462">
        <f>IFERROR(VLOOKUP($B41,'A-2_MH Distribution'!$B$6:$O$16314,3,0)*VLOOKUP($B41,'A-2_MH Distribution'!$B$6:$O$16314,VLOOKUP(G41,SoftwareList,6,0),0)*IFERROR((--(VLOOKUP($B41,'A-2_MH Distribution'!$B$6:$O$16314,VLOOKUP(G41,SoftwareList,8,0),0)=0)+VLOOKUP($B41,'A-2_MH Distribution'!$B$6:$O$16314,VLOOKUP(G41,SoftwareList,8,0),0)),1),0)</f>
        <v>8</v>
      </c>
      <c r="G41" s="403" t="str">
        <f t="shared" si="59"/>
        <v>MsOffice</v>
      </c>
      <c r="H41" s="454"/>
      <c r="I41" s="455"/>
      <c r="J41" s="351">
        <f ca="1">IFERROR(INDEX(Activities,MATCH($B41,'A-2_MH Distribution'!B:B,0),MATCH("Start Date",'A-2_MH Distribution'!$A$4:S$4,0))+H41,0)</f>
        <v>44613</v>
      </c>
      <c r="K41" s="352">
        <f ca="1">IFERROR(INDEX(Activities,MATCH($B41,'A-2_MH Distribution'!B:B,0),MATCH("Finish Date",'A-2_MH Distribution'!$A$4:S$4,0))+I41,0)</f>
        <v>44616</v>
      </c>
      <c r="L41" s="170">
        <f ca="1">NETWORKDAYS.INTL(J41,K41,1,Holidays!$A$1:$A$248)</f>
        <v>4</v>
      </c>
      <c r="M41" s="62">
        <f t="shared" ca="1" si="58"/>
        <v>2</v>
      </c>
      <c r="O41" s="253">
        <f ca="1">SUM($P41:CX41)</f>
        <v>8</v>
      </c>
      <c r="P41" s="320"/>
      <c r="Q41" s="321">
        <f ca="1">IFERROR((IF(AND($J41&gt;P$4,$J41&lt;=Q$4,$K41&lt;=Q$4),NETWORKDAYS.INTL($J41,$K41,1,(Holidays!$A$1:$A$248)),0)+IF(AND($J41&gt;P$4,$J41&lt;=Q$4,$K41&gt;Q$4),NETWORKDAYS.INTL($J41,(Q$4),1,(Holidays!$A$1:$A$248)),0)+IF(AND($J41&lt;P$4,$K41&lt;Q$4,$K41&gt;P$4),NETWORKDAYS.INTL(P$4+1,$K41,1,(Holidays!$A$1:$A$248)),0)+IF(AND($J41&lt;=P$4,$K41&gt;=Q$4,$K41&gt;P$4),NETWORKDAYS.INTL(P$4+1,(Q$4),1,(Holidays!$A$1:$A$248)),0))*$M41,"")</f>
        <v>0</v>
      </c>
      <c r="R41" s="190">
        <f ca="1">IFERROR((IF(AND($J41&gt;Q$4,$J41&lt;=R$4,$K41&lt;=R$4),NETWORKDAYS.INTL($J41,$K41,1,(Holidays!$A$1:$A$248)),0)+IF(AND($J41&gt;Q$4,$J41&lt;=R$4,$K41&gt;R$4),NETWORKDAYS.INTL($J41,(R$4),1,(Holidays!$A$1:$A$248)),0)+IF(AND($J41&lt;Q$4,$K41&lt;R$4,$K41&gt;Q$4),NETWORKDAYS.INTL(Q$4+1,$K41,1,(Holidays!$A$1:$A$248)),0)+IF(AND($J41&lt;=Q$4,$K41&gt;=R$4,$K41&gt;Q$4),NETWORKDAYS.INTL(Q$4+1,(R$4),1,(Holidays!$A$1:$A$248)),0))*$M41,"")</f>
        <v>0</v>
      </c>
      <c r="S41" s="192">
        <f ca="1">IFERROR((IF(AND($J41&gt;R$4,$J41&lt;=S$4,$K41&lt;=S$4),NETWORKDAYS.INTL($J41,$K41,1,(Holidays!$A$1:$A$248)),0)+IF(AND($J41&gt;R$4,$J41&lt;=S$4,$K41&gt;S$4),NETWORKDAYS.INTL($J41,(S$4),1,(Holidays!$A$1:$A$248)),0)+IF(AND($J41&lt;R$4,$K41&lt;S$4,$K41&gt;R$4),NETWORKDAYS.INTL(R$4+1,$K41,1,(Holidays!$A$1:$A$248)),0)+IF(AND($J41&lt;=R$4,$K41&gt;=S$4,$K41&gt;R$4),NETWORKDAYS.INTL(R$4+1,(S$4),1,(Holidays!$A$1:$A$248)),0))*$M41,"")</f>
        <v>0</v>
      </c>
      <c r="T41" s="321">
        <f ca="1">IFERROR((IF(AND($J41&gt;S$4,$J41&lt;=T$4,$K41&lt;=T$4),NETWORKDAYS.INTL($J41,$K41,1,(Holidays!$A$1:$A$248)),0)+IF(AND($J41&gt;S$4,$J41&lt;=T$4,$K41&gt;T$4),NETWORKDAYS.INTL($J41,(T$4),1,(Holidays!$A$1:$A$248)),0)+IF(AND($J41&lt;S$4,$K41&lt;T$4,$K41&gt;S$4),NETWORKDAYS.INTL(S$4+1,$K41,1,(Holidays!$A$1:$A$248)),0)+IF(AND($J41&lt;=S$4,$K41&gt;=T$4,$K41&gt;S$4),NETWORKDAYS.INTL(S$4+1,(T$4),1,(Holidays!$A$1:$A$248)),0))*$M41,"")</f>
        <v>0</v>
      </c>
      <c r="U41" s="190">
        <f ca="1">IFERROR((IF(AND($J41&gt;T$4,$J41&lt;=U$4,$K41&lt;=U$4),NETWORKDAYS.INTL($J41,$K41,1,(Holidays!$A$1:$A$248)),0)+IF(AND($J41&gt;T$4,$J41&lt;=U$4,$K41&gt;U$4),NETWORKDAYS.INTL($J41,(U$4),1,(Holidays!$A$1:$A$248)),0)+IF(AND($J41&lt;T$4,$K41&lt;U$4,$K41&gt;T$4),NETWORKDAYS.INTL(T$4+1,$K41,1,(Holidays!$A$1:$A$248)),0)+IF(AND($J41&lt;=T$4,$K41&gt;=U$4,$K41&gt;T$4),NETWORKDAYS.INTL(T$4+1,(U$4),1,(Holidays!$A$1:$A$248)),0))*$M41,"")</f>
        <v>0</v>
      </c>
      <c r="V41" s="192">
        <f ca="1">IFERROR((IF(AND($J41&gt;U$4,$J41&lt;=V$4,$K41&lt;=V$4),NETWORKDAYS.INTL($J41,$K41,1,(Holidays!$A$1:$A$248)),0)+IF(AND($J41&gt;U$4,$J41&lt;=V$4,$K41&gt;V$4),NETWORKDAYS.INTL($J41,(V$4),1,(Holidays!$A$1:$A$248)),0)+IF(AND($J41&lt;U$4,$K41&lt;V$4,$K41&gt;U$4),NETWORKDAYS.INTL(U$4+1,$K41,1,(Holidays!$A$1:$A$248)),0)+IF(AND($J41&lt;=U$4,$K41&gt;=V$4,$K41&gt;U$4),NETWORKDAYS.INTL(U$4+1,(V$4),1,(Holidays!$A$1:$A$248)),0))*$M41,"")</f>
        <v>0</v>
      </c>
      <c r="W41" s="321">
        <f ca="1">IFERROR((IF(AND($J41&gt;V$4,$J41&lt;=W$4,$K41&lt;=W$4),NETWORKDAYS.INTL($J41,$K41,1,(Holidays!$A$1:$A$248)),0)+IF(AND($J41&gt;V$4,$J41&lt;=W$4,$K41&gt;W$4),NETWORKDAYS.INTL($J41,(W$4),1,(Holidays!$A$1:$A$248)),0)+IF(AND($J41&lt;V$4,$K41&lt;W$4,$K41&gt;V$4),NETWORKDAYS.INTL(V$4+1,$K41,1,(Holidays!$A$1:$A$248)),0)+IF(AND($J41&lt;=V$4,$K41&gt;=W$4,$K41&gt;V$4),NETWORKDAYS.INTL(V$4+1,(W$4),1,(Holidays!$A$1:$A$248)),0))*$M41,"")</f>
        <v>0</v>
      </c>
      <c r="X41" s="190">
        <f ca="1">IFERROR((IF(AND($J41&gt;W$4,$J41&lt;=X$4,$K41&lt;=X$4),NETWORKDAYS.INTL($J41,$K41,1,(Holidays!$A$1:$A$248)),0)+IF(AND($J41&gt;W$4,$J41&lt;=X$4,$K41&gt;X$4),NETWORKDAYS.INTL($J41,(X$4),1,(Holidays!$A$1:$A$248)),0)+IF(AND($J41&lt;W$4,$K41&lt;X$4,$K41&gt;W$4),NETWORKDAYS.INTL(W$4+1,$K41,1,(Holidays!$A$1:$A$248)),0)+IF(AND($J41&lt;=W$4,$K41&gt;=X$4,$K41&gt;W$4),NETWORKDAYS.INTL(W$4+1,(X$4),1,(Holidays!$A$1:$A$248)),0))*$M41,"")</f>
        <v>0</v>
      </c>
      <c r="Y41" s="192">
        <f ca="1">IFERROR((IF(AND($J41&gt;X$4,$J41&lt;=Y$4,$K41&lt;=Y$4),NETWORKDAYS.INTL($J41,$K41,1,(Holidays!$A$1:$A$248)),0)+IF(AND($J41&gt;X$4,$J41&lt;=Y$4,$K41&gt;Y$4),NETWORKDAYS.INTL($J41,(Y$4),1,(Holidays!$A$1:$A$248)),0)+IF(AND($J41&lt;X$4,$K41&lt;Y$4,$K41&gt;X$4),NETWORKDAYS.INTL(X$4+1,$K41,1,(Holidays!$A$1:$A$248)),0)+IF(AND($J41&lt;=X$4,$K41&gt;=Y$4,$K41&gt;X$4),NETWORKDAYS.INTL(X$4+1,(Y$4),1,(Holidays!$A$1:$A$248)),0))*$M41,"")</f>
        <v>0</v>
      </c>
      <c r="Z41" s="321">
        <f ca="1">IFERROR((IF(AND($J41&gt;Y$4,$J41&lt;=Z$4,$K41&lt;=Z$4),NETWORKDAYS.INTL($J41,$K41,1,(Holidays!$A$1:$A$248)),0)+IF(AND($J41&gt;Y$4,$J41&lt;=Z$4,$K41&gt;Z$4),NETWORKDAYS.INTL($J41,(Z$4),1,(Holidays!$A$1:$A$248)),0)+IF(AND($J41&lt;Y$4,$K41&lt;Z$4,$K41&gt;Y$4),NETWORKDAYS.INTL(Y$4+1,$K41,1,(Holidays!$A$1:$A$248)),0)+IF(AND($J41&lt;=Y$4,$K41&gt;=Z$4,$K41&gt;Y$4),NETWORKDAYS.INTL(Y$4+1,(Z$4),1,(Holidays!$A$1:$A$248)),0))*$M41,"")</f>
        <v>0</v>
      </c>
      <c r="AA41" s="190">
        <f ca="1">IFERROR((IF(AND($J41&gt;Z$4,$J41&lt;=AA$4,$K41&lt;=AA$4),NETWORKDAYS.INTL($J41,$K41,1,(Holidays!$A$1:$A$248)),0)+IF(AND($J41&gt;Z$4,$J41&lt;=AA$4,$K41&gt;AA$4),NETWORKDAYS.INTL($J41,(AA$4),1,(Holidays!$A$1:$A$248)),0)+IF(AND($J41&lt;Z$4,$K41&lt;AA$4,$K41&gt;Z$4),NETWORKDAYS.INTL(Z$4+1,$K41,1,(Holidays!$A$1:$A$248)),0)+IF(AND($J41&lt;=Z$4,$K41&gt;=AA$4,$K41&gt;Z$4),NETWORKDAYS.INTL(Z$4+1,(AA$4),1,(Holidays!$A$1:$A$248)),0))*$M41,"")</f>
        <v>0</v>
      </c>
      <c r="AB41" s="192">
        <f ca="1">IFERROR((IF(AND($J41&gt;AA$4,$J41&lt;=AB$4,$K41&lt;=AB$4),NETWORKDAYS.INTL($J41,$K41,1,(Holidays!$A$1:$A$248)),0)+IF(AND($J41&gt;AA$4,$J41&lt;=AB$4,$K41&gt;AB$4),NETWORKDAYS.INTL($J41,(AB$4),1,(Holidays!$A$1:$A$248)),0)+IF(AND($J41&lt;AA$4,$K41&lt;AB$4,$K41&gt;AA$4),NETWORKDAYS.INTL(AA$4+1,$K41,1,(Holidays!$A$1:$A$248)),0)+IF(AND($J41&lt;=AA$4,$K41&gt;=AB$4,$K41&gt;AA$4),NETWORKDAYS.INTL(AA$4+1,(AB$4),1,(Holidays!$A$1:$A$248)),0))*$M41,"")</f>
        <v>0</v>
      </c>
      <c r="AC41" s="321">
        <f ca="1">IFERROR((IF(AND($J41&gt;AB$4,$J41&lt;=AC$4,$K41&lt;=AC$4),NETWORKDAYS.INTL($J41,$K41,1,(Holidays!$A$1:$A$248)),0)+IF(AND($J41&gt;AB$4,$J41&lt;=AC$4,$K41&gt;AC$4),NETWORKDAYS.INTL($J41,(AC$4),1,(Holidays!$A$1:$A$248)),0)+IF(AND($J41&lt;AB$4,$K41&lt;AC$4,$K41&gt;AB$4),NETWORKDAYS.INTL(AB$4+1,$K41,1,(Holidays!$A$1:$A$248)),0)+IF(AND($J41&lt;=AB$4,$K41&gt;=AC$4,$K41&gt;AB$4),NETWORKDAYS.INTL(AB$4+1,(AC$4),1,(Holidays!$A$1:$A$248)),0))*$M41,"")</f>
        <v>0</v>
      </c>
      <c r="AD41" s="190">
        <f ca="1">IFERROR((IF(AND($J41&gt;AC$4,$J41&lt;=AD$4,$K41&lt;=AD$4),NETWORKDAYS.INTL($J41,$K41,1,(Holidays!$A$1:$A$248)),0)+IF(AND($J41&gt;AC$4,$J41&lt;=AD$4,$K41&gt;AD$4),NETWORKDAYS.INTL($J41,(AD$4),1,(Holidays!$A$1:$A$248)),0)+IF(AND($J41&lt;AC$4,$K41&lt;AD$4,$K41&gt;AC$4),NETWORKDAYS.INTL(AC$4+1,$K41,1,(Holidays!$A$1:$A$248)),0)+IF(AND($J41&lt;=AC$4,$K41&gt;=AD$4,$K41&gt;AC$4),NETWORKDAYS.INTL(AC$4+1,(AD$4),1,(Holidays!$A$1:$A$248)),0))*$M41,"")</f>
        <v>0</v>
      </c>
      <c r="AE41" s="192">
        <f ca="1">IFERROR((IF(AND($J41&gt;AD$4,$J41&lt;=AE$4,$K41&lt;=AE$4),NETWORKDAYS.INTL($J41,$K41,1,(Holidays!$A$1:$A$248)),0)+IF(AND($J41&gt;AD$4,$J41&lt;=AE$4,$K41&gt;AE$4),NETWORKDAYS.INTL($J41,(AE$4),1,(Holidays!$A$1:$A$248)),0)+IF(AND($J41&lt;AD$4,$K41&lt;AE$4,$K41&gt;AD$4),NETWORKDAYS.INTL(AD$4+1,$K41,1,(Holidays!$A$1:$A$248)),0)+IF(AND($J41&lt;=AD$4,$K41&gt;=AE$4,$K41&gt;AD$4),NETWORKDAYS.INTL(AD$4+1,(AE$4),1,(Holidays!$A$1:$A$248)),0))*$M41,"")</f>
        <v>0</v>
      </c>
      <c r="AF41" s="321">
        <f ca="1">IFERROR((IF(AND($J41&gt;AE$4,$J41&lt;=AF$4,$K41&lt;=AF$4),NETWORKDAYS.INTL($J41,$K41,1,(Holidays!$A$1:$A$248)),0)+IF(AND($J41&gt;AE$4,$J41&lt;=AF$4,$K41&gt;AF$4),NETWORKDAYS.INTL($J41,(AF$4),1,(Holidays!$A$1:$A$248)),0)+IF(AND($J41&lt;AE$4,$K41&lt;AF$4,$K41&gt;AE$4),NETWORKDAYS.INTL(AE$4+1,$K41,1,(Holidays!$A$1:$A$248)),0)+IF(AND($J41&lt;=AE$4,$K41&gt;=AF$4,$K41&gt;AE$4),NETWORKDAYS.INTL(AE$4+1,(AF$4),1,(Holidays!$A$1:$A$248)),0))*$M41,"")</f>
        <v>0</v>
      </c>
      <c r="AG41" s="190">
        <f ca="1">IFERROR((IF(AND($J41&gt;AF$4,$J41&lt;=AG$4,$K41&lt;=AG$4),NETWORKDAYS.INTL($J41,$K41,1,(Holidays!$A$1:$A$248)),0)+IF(AND($J41&gt;AF$4,$J41&lt;=AG$4,$K41&gt;AG$4),NETWORKDAYS.INTL($J41,(AG$4),1,(Holidays!$A$1:$A$248)),0)+IF(AND($J41&lt;AF$4,$K41&lt;AG$4,$K41&gt;AF$4),NETWORKDAYS.INTL(AF$4+1,$K41,1,(Holidays!$A$1:$A$248)),0)+IF(AND($J41&lt;=AF$4,$K41&gt;=AG$4,$K41&gt;AF$4),NETWORKDAYS.INTL(AF$4+1,(AG$4),1,(Holidays!$A$1:$A$248)),0))*$M41,"")</f>
        <v>8</v>
      </c>
      <c r="AH41" s="192">
        <f ca="1">IFERROR((IF(AND($J41&gt;AG$4,$J41&lt;=AH$4,$K41&lt;=AH$4),NETWORKDAYS.INTL($J41,$K41,1,(Holidays!$A$1:$A$248)),0)+IF(AND($J41&gt;AG$4,$J41&lt;=AH$4,$K41&gt;AH$4),NETWORKDAYS.INTL($J41,(AH$4),1,(Holidays!$A$1:$A$248)),0)+IF(AND($J41&lt;AG$4,$K41&lt;AH$4,$K41&gt;AG$4),NETWORKDAYS.INTL(AG$4+1,$K41,1,(Holidays!$A$1:$A$248)),0)+IF(AND($J41&lt;=AG$4,$K41&gt;=AH$4,$K41&gt;AG$4),NETWORKDAYS.INTL(AG$4+1,(AH$4),1,(Holidays!$A$1:$A$248)),0))*$M41,"")</f>
        <v>0</v>
      </c>
      <c r="AI41" s="321">
        <f ca="1">IFERROR((IF(AND($J41&gt;AH$4,$J41&lt;=AI$4,$K41&lt;=AI$4),NETWORKDAYS.INTL($J41,$K41,1,(Holidays!$A$1:$A$248)),0)+IF(AND($J41&gt;AH$4,$J41&lt;=AI$4,$K41&gt;AI$4),NETWORKDAYS.INTL($J41,(AI$4),1,(Holidays!$A$1:$A$248)),0)+IF(AND($J41&lt;AH$4,$K41&lt;AI$4,$K41&gt;AH$4),NETWORKDAYS.INTL(AH$4+1,$K41,1,(Holidays!$A$1:$A$248)),0)+IF(AND($J41&lt;=AH$4,$K41&gt;=AI$4,$K41&gt;AH$4),NETWORKDAYS.INTL(AH$4+1,(AI$4),1,(Holidays!$A$1:$A$248)),0))*$M41,"")</f>
        <v>0</v>
      </c>
      <c r="AJ41" s="190">
        <f ca="1">IFERROR((IF(AND($J41&gt;AI$4,$J41&lt;=AJ$4,$K41&lt;=AJ$4),NETWORKDAYS.INTL($J41,$K41,1,(Holidays!$A$1:$A$248)),0)+IF(AND($J41&gt;AI$4,$J41&lt;=AJ$4,$K41&gt;AJ$4),NETWORKDAYS.INTL($J41,(AJ$4),1,(Holidays!$A$1:$A$248)),0)+IF(AND($J41&lt;AI$4,$K41&lt;AJ$4,$K41&gt;AI$4),NETWORKDAYS.INTL(AI$4+1,$K41,1,(Holidays!$A$1:$A$248)),0)+IF(AND($J41&lt;=AI$4,$K41&gt;=AJ$4,$K41&gt;AI$4),NETWORKDAYS.INTL(AI$4+1,(AJ$4),1,(Holidays!$A$1:$A$248)),0))*$M41,"")</f>
        <v>0</v>
      </c>
      <c r="AK41" s="192">
        <f ca="1">IFERROR((IF(AND($J41&gt;AJ$4,$J41&lt;=AK$4,$K41&lt;=AK$4),NETWORKDAYS.INTL($J41,$K41,1,(Holidays!$A$1:$A$248)),0)+IF(AND($J41&gt;AJ$4,$J41&lt;=AK$4,$K41&gt;AK$4),NETWORKDAYS.INTL($J41,(AK$4),1,(Holidays!$A$1:$A$248)),0)+IF(AND($J41&lt;AJ$4,$K41&lt;AK$4,$K41&gt;AJ$4),NETWORKDAYS.INTL(AJ$4+1,$K41,1,(Holidays!$A$1:$A$248)),0)+IF(AND($J41&lt;=AJ$4,$K41&gt;=AK$4,$K41&gt;AJ$4),NETWORKDAYS.INTL(AJ$4+1,(AK$4),1,(Holidays!$A$1:$A$248)),0))*$M41,"")</f>
        <v>0</v>
      </c>
      <c r="AL41" s="321">
        <f ca="1">IFERROR((IF(AND($J41&gt;AK$4,$J41&lt;=AL$4,$K41&lt;=AL$4),NETWORKDAYS.INTL($J41,$K41,1,(Holidays!$A$1:$A$248)),0)+IF(AND($J41&gt;AK$4,$J41&lt;=AL$4,$K41&gt;AL$4),NETWORKDAYS.INTL($J41,(AL$4),1,(Holidays!$A$1:$A$248)),0)+IF(AND($J41&lt;AK$4,$K41&lt;AL$4,$K41&gt;AK$4),NETWORKDAYS.INTL(AK$4+1,$K41,1,(Holidays!$A$1:$A$248)),0)+IF(AND($J41&lt;=AK$4,$K41&gt;=AL$4,$K41&gt;AK$4),NETWORKDAYS.INTL(AK$4+1,(AL$4),1,(Holidays!$A$1:$A$248)),0))*$M41,"")</f>
        <v>0</v>
      </c>
      <c r="AM41" s="190">
        <f ca="1">IFERROR((IF(AND($J41&gt;AL$4,$J41&lt;=AM$4,$K41&lt;=AM$4),NETWORKDAYS.INTL($J41,$K41,1,(Holidays!$A$1:$A$248)),0)+IF(AND($J41&gt;AL$4,$J41&lt;=AM$4,$K41&gt;AM$4),NETWORKDAYS.INTL($J41,(AM$4),1,(Holidays!$A$1:$A$248)),0)+IF(AND($J41&lt;AL$4,$K41&lt;AM$4,$K41&gt;AL$4),NETWORKDAYS.INTL(AL$4+1,$K41,1,(Holidays!$A$1:$A$248)),0)+IF(AND($J41&lt;=AL$4,$K41&gt;=AM$4,$K41&gt;AL$4),NETWORKDAYS.INTL(AL$4+1,(AM$4),1,(Holidays!$A$1:$A$248)),0))*$M41,"")</f>
        <v>0</v>
      </c>
      <c r="AN41" s="192">
        <f ca="1">IFERROR((IF(AND($J41&gt;AM$4,$J41&lt;=AN$4,$K41&lt;=AN$4),NETWORKDAYS.INTL($J41,$K41,1,(Holidays!$A$1:$A$248)),0)+IF(AND($J41&gt;AM$4,$J41&lt;=AN$4,$K41&gt;AN$4),NETWORKDAYS.INTL($J41,(AN$4),1,(Holidays!$A$1:$A$248)),0)+IF(AND($J41&lt;AM$4,$K41&lt;AN$4,$K41&gt;AM$4),NETWORKDAYS.INTL(AM$4+1,$K41,1,(Holidays!$A$1:$A$248)),0)+IF(AND($J41&lt;=AM$4,$K41&gt;=AN$4,$K41&gt;AM$4),NETWORKDAYS.INTL(AM$4+1,(AN$4),1,(Holidays!$A$1:$A$248)),0))*$M41,"")</f>
        <v>0</v>
      </c>
      <c r="AO41" s="321">
        <f ca="1">IFERROR((IF(AND($J41&gt;AN$4,$J41&lt;=AO$4,$K41&lt;=AO$4),NETWORKDAYS.INTL($J41,$K41,1,(Holidays!$A$1:$A$248)),0)+IF(AND($J41&gt;AN$4,$J41&lt;=AO$4,$K41&gt;AO$4),NETWORKDAYS.INTL($J41,(AO$4),1,(Holidays!$A$1:$A$248)),0)+IF(AND($J41&lt;AN$4,$K41&lt;AO$4,$K41&gt;AN$4),NETWORKDAYS.INTL(AN$4+1,$K41,1,(Holidays!$A$1:$A$248)),0)+IF(AND($J41&lt;=AN$4,$K41&gt;=AO$4,$K41&gt;AN$4),NETWORKDAYS.INTL(AN$4+1,(AO$4),1,(Holidays!$A$1:$A$248)),0))*$M41,"")</f>
        <v>0</v>
      </c>
      <c r="AP41" s="190">
        <f ca="1">IFERROR((IF(AND($J41&gt;AO$4,$J41&lt;=AP$4,$K41&lt;=AP$4),NETWORKDAYS.INTL($J41,$K41,1,(Holidays!$A$1:$A$248)),0)+IF(AND($J41&gt;AO$4,$J41&lt;=AP$4,$K41&gt;AP$4),NETWORKDAYS.INTL($J41,(AP$4),1,(Holidays!$A$1:$A$248)),0)+IF(AND($J41&lt;AO$4,$K41&lt;AP$4,$K41&gt;AO$4),NETWORKDAYS.INTL(AO$4+1,$K41,1,(Holidays!$A$1:$A$248)),0)+IF(AND($J41&lt;=AO$4,$K41&gt;=AP$4,$K41&gt;AO$4),NETWORKDAYS.INTL(AO$4+1,(AP$4),1,(Holidays!$A$1:$A$248)),0))*$M41,"")</f>
        <v>0</v>
      </c>
      <c r="AQ41" s="192">
        <f ca="1">IFERROR((IF(AND($J41&gt;AP$4,$J41&lt;=AQ$4,$K41&lt;=AQ$4),NETWORKDAYS.INTL($J41,$K41,1,(Holidays!$A$1:$A$248)),0)+IF(AND($J41&gt;AP$4,$J41&lt;=AQ$4,$K41&gt;AQ$4),NETWORKDAYS.INTL($J41,(AQ$4),1,(Holidays!$A$1:$A$248)),0)+IF(AND($J41&lt;AP$4,$K41&lt;AQ$4,$K41&gt;AP$4),NETWORKDAYS.INTL(AP$4+1,$K41,1,(Holidays!$A$1:$A$248)),0)+IF(AND($J41&lt;=AP$4,$K41&gt;=AQ$4,$K41&gt;AP$4),NETWORKDAYS.INTL(AP$4+1,(AQ$4),1,(Holidays!$A$1:$A$248)),0))*$M41,"")</f>
        <v>0</v>
      </c>
      <c r="AR41" s="321">
        <f ca="1">IFERROR((IF(AND($J41&gt;AQ$4,$J41&lt;=AR$4,$K41&lt;=AR$4),NETWORKDAYS.INTL($J41,$K41,1,(Holidays!$A$1:$A$248)),0)+IF(AND($J41&gt;AQ$4,$J41&lt;=AR$4,$K41&gt;AR$4),NETWORKDAYS.INTL($J41,(AR$4),1,(Holidays!$A$1:$A$248)),0)+IF(AND($J41&lt;AQ$4,$K41&lt;AR$4,$K41&gt;AQ$4),NETWORKDAYS.INTL(AQ$4+1,$K41,1,(Holidays!$A$1:$A$248)),0)+IF(AND($J41&lt;=AQ$4,$K41&gt;=AR$4,$K41&gt;AQ$4),NETWORKDAYS.INTL(AQ$4+1,(AR$4),1,(Holidays!$A$1:$A$248)),0))*$M41,"")</f>
        <v>0</v>
      </c>
      <c r="AS41" s="190">
        <f ca="1">IFERROR((IF(AND($J41&gt;AR$4,$J41&lt;=AS$4,$K41&lt;=AS$4),NETWORKDAYS.INTL($J41,$K41,1,(Holidays!$A$1:$A$248)),0)+IF(AND($J41&gt;AR$4,$J41&lt;=AS$4,$K41&gt;AS$4),NETWORKDAYS.INTL($J41,(AS$4),1,(Holidays!$A$1:$A$248)),0)+IF(AND($J41&lt;AR$4,$K41&lt;AS$4,$K41&gt;AR$4),NETWORKDAYS.INTL(AR$4+1,$K41,1,(Holidays!$A$1:$A$248)),0)+IF(AND($J41&lt;=AR$4,$K41&gt;=AS$4,$K41&gt;AR$4),NETWORKDAYS.INTL(AR$4+1,(AS$4),1,(Holidays!$A$1:$A$248)),0))*$M41,"")</f>
        <v>0</v>
      </c>
      <c r="AT41" s="192">
        <f ca="1">IFERROR((IF(AND($J41&gt;AS$4,$J41&lt;=AT$4,$K41&lt;=AT$4),NETWORKDAYS.INTL($J41,$K41,1,(Holidays!$A$1:$A$248)),0)+IF(AND($J41&gt;AS$4,$J41&lt;=AT$4,$K41&gt;AT$4),NETWORKDAYS.INTL($J41,(AT$4),1,(Holidays!$A$1:$A$248)),0)+IF(AND($J41&lt;AS$4,$K41&lt;AT$4,$K41&gt;AS$4),NETWORKDAYS.INTL(AS$4+1,$K41,1,(Holidays!$A$1:$A$248)),0)+IF(AND($J41&lt;=AS$4,$K41&gt;=AT$4,$K41&gt;AS$4),NETWORKDAYS.INTL(AS$4+1,(AT$4),1,(Holidays!$A$1:$A$248)),0))*$M41,"")</f>
        <v>0</v>
      </c>
      <c r="AU41" s="321">
        <f ca="1">IFERROR((IF(AND($J41&gt;AT$4,$J41&lt;=AU$4,$K41&lt;=AU$4),NETWORKDAYS.INTL($J41,$K41,1,(Holidays!$A$1:$A$248)),0)+IF(AND($J41&gt;AT$4,$J41&lt;=AU$4,$K41&gt;AU$4),NETWORKDAYS.INTL($J41,(AU$4),1,(Holidays!$A$1:$A$248)),0)+IF(AND($J41&lt;AT$4,$K41&lt;AU$4,$K41&gt;AT$4),NETWORKDAYS.INTL(AT$4+1,$K41,1,(Holidays!$A$1:$A$248)),0)+IF(AND($J41&lt;=AT$4,$K41&gt;=AU$4,$K41&gt;AT$4),NETWORKDAYS.INTL(AT$4+1,(AU$4),1,(Holidays!$A$1:$A$248)),0))*$M41,"")</f>
        <v>0</v>
      </c>
      <c r="AV41" s="190">
        <f ca="1">IFERROR((IF(AND($J41&gt;AU$4,$J41&lt;=AV$4,$K41&lt;=AV$4),NETWORKDAYS.INTL($J41,$K41,1,(Holidays!$A$1:$A$248)),0)+IF(AND($J41&gt;AU$4,$J41&lt;=AV$4,$K41&gt;AV$4),NETWORKDAYS.INTL($J41,(AV$4),1,(Holidays!$A$1:$A$248)),0)+IF(AND($J41&lt;AU$4,$K41&lt;AV$4,$K41&gt;AU$4),NETWORKDAYS.INTL(AU$4+1,$K41,1,(Holidays!$A$1:$A$248)),0)+IF(AND($J41&lt;=AU$4,$K41&gt;=AV$4,$K41&gt;AU$4),NETWORKDAYS.INTL(AU$4+1,(AV$4),1,(Holidays!$A$1:$A$248)),0))*$M41,"")</f>
        <v>0</v>
      </c>
      <c r="AW41" s="192">
        <f ca="1">IFERROR((IF(AND($J41&gt;AV$4,$J41&lt;=AW$4,$K41&lt;=AW$4),NETWORKDAYS.INTL($J41,$K41,1,(Holidays!$A$1:$A$248)),0)+IF(AND($J41&gt;AV$4,$J41&lt;=AW$4,$K41&gt;AW$4),NETWORKDAYS.INTL($J41,(AW$4),1,(Holidays!$A$1:$A$248)),0)+IF(AND($J41&lt;AV$4,$K41&lt;AW$4,$K41&gt;AV$4),NETWORKDAYS.INTL(AV$4+1,$K41,1,(Holidays!$A$1:$A$248)),0)+IF(AND($J41&lt;=AV$4,$K41&gt;=AW$4,$K41&gt;AV$4),NETWORKDAYS.INTL(AV$4+1,(AW$4),1,(Holidays!$A$1:$A$248)),0))*$M41,"")</f>
        <v>0</v>
      </c>
      <c r="AX41" s="321">
        <f ca="1">IFERROR((IF(AND($J41&gt;AW$4,$J41&lt;=AX$4,$K41&lt;=AX$4),NETWORKDAYS.INTL($J41,$K41,1,(Holidays!$A$1:$A$248)),0)+IF(AND($J41&gt;AW$4,$J41&lt;=AX$4,$K41&gt;AX$4),NETWORKDAYS.INTL($J41,(AX$4),1,(Holidays!$A$1:$A$248)),0)+IF(AND($J41&lt;AW$4,$K41&lt;AX$4,$K41&gt;AW$4),NETWORKDAYS.INTL(AW$4+1,$K41,1,(Holidays!$A$1:$A$248)),0)+IF(AND($J41&lt;=AW$4,$K41&gt;=AX$4,$K41&gt;AW$4),NETWORKDAYS.INTL(AW$4+1,(AX$4),1,(Holidays!$A$1:$A$248)),0))*$M41,"")</f>
        <v>0</v>
      </c>
      <c r="AY41" s="190">
        <f ca="1">IFERROR((IF(AND($J41&gt;AX$4,$J41&lt;=AY$4,$K41&lt;=AY$4),NETWORKDAYS.INTL($J41,$K41,1,(Holidays!$A$1:$A$248)),0)+IF(AND($J41&gt;AX$4,$J41&lt;=AY$4,$K41&gt;AY$4),NETWORKDAYS.INTL($J41,(AY$4),1,(Holidays!$A$1:$A$248)),0)+IF(AND($J41&lt;AX$4,$K41&lt;AY$4,$K41&gt;AX$4),NETWORKDAYS.INTL(AX$4+1,$K41,1,(Holidays!$A$1:$A$248)),0)+IF(AND($J41&lt;=AX$4,$K41&gt;=AY$4,$K41&gt;AX$4),NETWORKDAYS.INTL(AX$4+1,(AY$4),1,(Holidays!$A$1:$A$248)),0))*$M41,"")</f>
        <v>0</v>
      </c>
      <c r="AZ41" s="192">
        <f ca="1">IFERROR((IF(AND($J41&gt;AY$4,$J41&lt;=AZ$4,$K41&lt;=AZ$4),NETWORKDAYS.INTL($J41,$K41,1,(Holidays!$A$1:$A$248)),0)+IF(AND($J41&gt;AY$4,$J41&lt;=AZ$4,$K41&gt;AZ$4),NETWORKDAYS.INTL($J41,(AZ$4),1,(Holidays!$A$1:$A$248)),0)+IF(AND($J41&lt;AY$4,$K41&lt;AZ$4,$K41&gt;AY$4),NETWORKDAYS.INTL(AY$4+1,$K41,1,(Holidays!$A$1:$A$248)),0)+IF(AND($J41&lt;=AY$4,$K41&gt;=AZ$4,$K41&gt;AY$4),NETWORKDAYS.INTL(AY$4+1,(AZ$4),1,(Holidays!$A$1:$A$248)),0))*$M41,"")</f>
        <v>0</v>
      </c>
      <c r="BA41" s="321">
        <f ca="1">IFERROR((IF(AND($J41&gt;AZ$4,$J41&lt;=BA$4,$K41&lt;=BA$4),NETWORKDAYS.INTL($J41,$K41,1,(Holidays!$A$1:$A$248)),0)+IF(AND($J41&gt;AZ$4,$J41&lt;=BA$4,$K41&gt;BA$4),NETWORKDAYS.INTL($J41,(BA$4),1,(Holidays!$A$1:$A$248)),0)+IF(AND($J41&lt;AZ$4,$K41&lt;BA$4,$K41&gt;AZ$4),NETWORKDAYS.INTL(AZ$4+1,$K41,1,(Holidays!$A$1:$A$248)),0)+IF(AND($J41&lt;=AZ$4,$K41&gt;=BA$4,$K41&gt;AZ$4),NETWORKDAYS.INTL(AZ$4+1,(BA$4),1,(Holidays!$A$1:$A$248)),0))*$M41,"")</f>
        <v>0</v>
      </c>
      <c r="BB41" s="190">
        <f ca="1">IFERROR((IF(AND($J41&gt;BA$4,$J41&lt;=BB$4,$K41&lt;=BB$4),NETWORKDAYS.INTL($J41,$K41,1,(Holidays!$A$1:$A$248)),0)+IF(AND($J41&gt;BA$4,$J41&lt;=BB$4,$K41&gt;BB$4),NETWORKDAYS.INTL($J41,(BB$4),1,(Holidays!$A$1:$A$248)),0)+IF(AND($J41&lt;BA$4,$K41&lt;BB$4,$K41&gt;BA$4),NETWORKDAYS.INTL(BA$4+1,$K41,1,(Holidays!$A$1:$A$248)),0)+IF(AND($J41&lt;=BA$4,$K41&gt;=BB$4,$K41&gt;BA$4),NETWORKDAYS.INTL(BA$4+1,(BB$4),1,(Holidays!$A$1:$A$248)),0))*$M41,"")</f>
        <v>0</v>
      </c>
      <c r="BC41" s="192">
        <f ca="1">IFERROR((IF(AND($J41&gt;BB$4,$J41&lt;=BC$4,$K41&lt;=BC$4),NETWORKDAYS.INTL($J41,$K41,1,(Holidays!$A$1:$A$248)),0)+IF(AND($J41&gt;BB$4,$J41&lt;=BC$4,$K41&gt;BC$4),NETWORKDAYS.INTL($J41,(BC$4),1,(Holidays!$A$1:$A$248)),0)+IF(AND($J41&lt;BB$4,$K41&lt;BC$4,$K41&gt;BB$4),NETWORKDAYS.INTL(BB$4+1,$K41,1,(Holidays!$A$1:$A$248)),0)+IF(AND($J41&lt;=BB$4,$K41&gt;=BC$4,$K41&gt;BB$4),NETWORKDAYS.INTL(BB$4+1,(BC$4),1,(Holidays!$A$1:$A$248)),0))*$M41,"")</f>
        <v>0</v>
      </c>
      <c r="BD41" s="321">
        <f ca="1">IFERROR((IF(AND($J41&gt;BC$4,$J41&lt;=BD$4,$K41&lt;=BD$4),NETWORKDAYS.INTL($J41,$K41,1,(Holidays!$A$1:$A$248)),0)+IF(AND($J41&gt;BC$4,$J41&lt;=BD$4,$K41&gt;BD$4),NETWORKDAYS.INTL($J41,(BD$4),1,(Holidays!$A$1:$A$248)),0)+IF(AND($J41&lt;BC$4,$K41&lt;BD$4,$K41&gt;BC$4),NETWORKDAYS.INTL(BC$4+1,$K41,1,(Holidays!$A$1:$A$248)),0)+IF(AND($J41&lt;=BC$4,$K41&gt;=BD$4,$K41&gt;BC$4),NETWORKDAYS.INTL(BC$4+1,(BD$4),1,(Holidays!$A$1:$A$248)),0))*$M41,"")</f>
        <v>0</v>
      </c>
      <c r="BE41" s="190">
        <f ca="1">IFERROR((IF(AND($J41&gt;BD$4,$J41&lt;=BE$4,$K41&lt;=BE$4),NETWORKDAYS.INTL($J41,$K41,1,(Holidays!$A$1:$A$248)),0)+IF(AND($J41&gt;BD$4,$J41&lt;=BE$4,$K41&gt;BE$4),NETWORKDAYS.INTL($J41,(BE$4),1,(Holidays!$A$1:$A$248)),0)+IF(AND($J41&lt;BD$4,$K41&lt;BE$4,$K41&gt;BD$4),NETWORKDAYS.INTL(BD$4+1,$K41,1,(Holidays!$A$1:$A$248)),0)+IF(AND($J41&lt;=BD$4,$K41&gt;=BE$4,$K41&gt;BD$4),NETWORKDAYS.INTL(BD$4+1,(BE$4),1,(Holidays!$A$1:$A$248)),0))*$M41,"")</f>
        <v>0</v>
      </c>
      <c r="BF41" s="192">
        <f ca="1">IFERROR((IF(AND($J41&gt;BE$4,$J41&lt;=BF$4,$K41&lt;=BF$4),NETWORKDAYS.INTL($J41,$K41,1,(Holidays!$A$1:$A$248)),0)+IF(AND($J41&gt;BE$4,$J41&lt;=BF$4,$K41&gt;BF$4),NETWORKDAYS.INTL($J41,(BF$4),1,(Holidays!$A$1:$A$248)),0)+IF(AND($J41&lt;BE$4,$K41&lt;BF$4,$K41&gt;BE$4),NETWORKDAYS.INTL(BE$4+1,$K41,1,(Holidays!$A$1:$A$248)),0)+IF(AND($J41&lt;=BE$4,$K41&gt;=BF$4,$K41&gt;BE$4),NETWORKDAYS.INTL(BE$4+1,(BF$4),1,(Holidays!$A$1:$A$248)),0))*$M41,"")</f>
        <v>0</v>
      </c>
      <c r="BG41" s="321">
        <f ca="1">IFERROR((IF(AND($J41&gt;BF$4,$J41&lt;=BG$4,$K41&lt;=BG$4),NETWORKDAYS.INTL($J41,$K41,1,(Holidays!$A$1:$A$248)),0)+IF(AND($J41&gt;BF$4,$J41&lt;=BG$4,$K41&gt;BG$4),NETWORKDAYS.INTL($J41,(BG$4),1,(Holidays!$A$1:$A$248)),0)+IF(AND($J41&lt;BF$4,$K41&lt;BG$4,$K41&gt;BF$4),NETWORKDAYS.INTL(BF$4+1,$K41,1,(Holidays!$A$1:$A$248)),0)+IF(AND($J41&lt;=BF$4,$K41&gt;=BG$4,$K41&gt;BF$4),NETWORKDAYS.INTL(BF$4+1,(BG$4),1,(Holidays!$A$1:$A$248)),0))*$M41,"")</f>
        <v>0</v>
      </c>
      <c r="BH41" s="190">
        <f ca="1">IFERROR((IF(AND($J41&gt;BG$4,$J41&lt;=BH$4,$K41&lt;=BH$4),NETWORKDAYS.INTL($J41,$K41,1,(Holidays!$A$1:$A$248)),0)+IF(AND($J41&gt;BG$4,$J41&lt;=BH$4,$K41&gt;BH$4),NETWORKDAYS.INTL($J41,(BH$4),1,(Holidays!$A$1:$A$248)),0)+IF(AND($J41&lt;BG$4,$K41&lt;BH$4,$K41&gt;BG$4),NETWORKDAYS.INTL(BG$4+1,$K41,1,(Holidays!$A$1:$A$248)),0)+IF(AND($J41&lt;=BG$4,$K41&gt;=BH$4,$K41&gt;BG$4),NETWORKDAYS.INTL(BG$4+1,(BH$4),1,(Holidays!$A$1:$A$248)),0))*$M41,"")</f>
        <v>0</v>
      </c>
      <c r="BI41" s="192">
        <f ca="1">IFERROR((IF(AND($J41&gt;BH$4,$J41&lt;=BI$4,$K41&lt;=BI$4),NETWORKDAYS.INTL($J41,$K41,1,(Holidays!$A$1:$A$248)),0)+IF(AND($J41&gt;BH$4,$J41&lt;=BI$4,$K41&gt;BI$4),NETWORKDAYS.INTL($J41,(BI$4),1,(Holidays!$A$1:$A$248)),0)+IF(AND($J41&lt;BH$4,$K41&lt;BI$4,$K41&gt;BH$4),NETWORKDAYS.INTL(BH$4+1,$K41,1,(Holidays!$A$1:$A$248)),0)+IF(AND($J41&lt;=BH$4,$K41&gt;=BI$4,$K41&gt;BH$4),NETWORKDAYS.INTL(BH$4+1,(BI$4),1,(Holidays!$A$1:$A$248)),0))*$M41,"")</f>
        <v>0</v>
      </c>
      <c r="BJ41" s="321">
        <f ca="1">IFERROR((IF(AND($J41&gt;BI$4,$J41&lt;=BJ$4,$K41&lt;=BJ$4),NETWORKDAYS.INTL($J41,$K41,1,(Holidays!$A$1:$A$248)),0)+IF(AND($J41&gt;BI$4,$J41&lt;=BJ$4,$K41&gt;BJ$4),NETWORKDAYS.INTL($J41,(BJ$4),1,(Holidays!$A$1:$A$248)),0)+IF(AND($J41&lt;BI$4,$K41&lt;BJ$4,$K41&gt;BI$4),NETWORKDAYS.INTL(BI$4+1,$K41,1,(Holidays!$A$1:$A$248)),0)+IF(AND($J41&lt;=BI$4,$K41&gt;=BJ$4,$K41&gt;BI$4),NETWORKDAYS.INTL(BI$4+1,(BJ$4),1,(Holidays!$A$1:$A$248)),0))*$M41,"")</f>
        <v>0</v>
      </c>
      <c r="BK41" s="190">
        <f ca="1">IFERROR((IF(AND($J41&gt;BJ$4,$J41&lt;=BK$4,$K41&lt;=BK$4),NETWORKDAYS.INTL($J41,$K41,1,(Holidays!$A$1:$A$248)),0)+IF(AND($J41&gt;BJ$4,$J41&lt;=BK$4,$K41&gt;BK$4),NETWORKDAYS.INTL($J41,(BK$4),1,(Holidays!$A$1:$A$248)),0)+IF(AND($J41&lt;BJ$4,$K41&lt;BK$4,$K41&gt;BJ$4),NETWORKDAYS.INTL(BJ$4+1,$K41,1,(Holidays!$A$1:$A$248)),0)+IF(AND($J41&lt;=BJ$4,$K41&gt;=BK$4,$K41&gt;BJ$4),NETWORKDAYS.INTL(BJ$4+1,(BK$4),1,(Holidays!$A$1:$A$248)),0))*$M41,"")</f>
        <v>0</v>
      </c>
      <c r="BL41" s="192">
        <f ca="1">IFERROR((IF(AND($J41&gt;BK$4,$J41&lt;=BL$4,$K41&lt;=BL$4),NETWORKDAYS.INTL($J41,$K41,1,(Holidays!$A$1:$A$248)),0)+IF(AND($J41&gt;BK$4,$J41&lt;=BL$4,$K41&gt;BL$4),NETWORKDAYS.INTL($J41,(BL$4),1,(Holidays!$A$1:$A$248)),0)+IF(AND($J41&lt;BK$4,$K41&lt;BL$4,$K41&gt;BK$4),NETWORKDAYS.INTL(BK$4+1,$K41,1,(Holidays!$A$1:$A$248)),0)+IF(AND($J41&lt;=BK$4,$K41&gt;=BL$4,$K41&gt;BK$4),NETWORKDAYS.INTL(BK$4+1,(BL$4),1,(Holidays!$A$1:$A$248)),0))*$M41,"")</f>
        <v>0</v>
      </c>
      <c r="BM41" s="321">
        <f ca="1">IFERROR((IF(AND($J41&gt;BL$4,$J41&lt;=BM$4,$K41&lt;=BM$4),NETWORKDAYS.INTL($J41,$K41,1,(Holidays!$A$1:$A$248)),0)+IF(AND($J41&gt;BL$4,$J41&lt;=BM$4,$K41&gt;BM$4),NETWORKDAYS.INTL($J41,(BM$4),1,(Holidays!$A$1:$A$248)),0)+IF(AND($J41&lt;BL$4,$K41&lt;BM$4,$K41&gt;BL$4),NETWORKDAYS.INTL(BL$4+1,$K41,1,(Holidays!$A$1:$A$248)),0)+IF(AND($J41&lt;=BL$4,$K41&gt;=BM$4,$K41&gt;BL$4),NETWORKDAYS.INTL(BL$4+1,(BM$4),1,(Holidays!$A$1:$A$248)),0))*$M41,"")</f>
        <v>0</v>
      </c>
      <c r="BN41" s="190">
        <f ca="1">IFERROR((IF(AND($J41&gt;BM$4,$J41&lt;=BN$4,$K41&lt;=BN$4),NETWORKDAYS.INTL($J41,$K41,1,(Holidays!$A$1:$A$248)),0)+IF(AND($J41&gt;BM$4,$J41&lt;=BN$4,$K41&gt;BN$4),NETWORKDAYS.INTL($J41,(BN$4),1,(Holidays!$A$1:$A$248)),0)+IF(AND($J41&lt;BM$4,$K41&lt;BN$4,$K41&gt;BM$4),NETWORKDAYS.INTL(BM$4+1,$K41,1,(Holidays!$A$1:$A$248)),0)+IF(AND($J41&lt;=BM$4,$K41&gt;=BN$4,$K41&gt;BM$4),NETWORKDAYS.INTL(BM$4+1,(BN$4),1,(Holidays!$A$1:$A$248)),0))*$M41,"")</f>
        <v>0</v>
      </c>
      <c r="BO41" s="192">
        <f ca="1">IFERROR((IF(AND($J41&gt;BN$4,$J41&lt;=BO$4,$K41&lt;=BO$4),NETWORKDAYS.INTL($J41,$K41,1,(Holidays!$A$1:$A$248)),0)+IF(AND($J41&gt;BN$4,$J41&lt;=BO$4,$K41&gt;BO$4),NETWORKDAYS.INTL($J41,(BO$4),1,(Holidays!$A$1:$A$248)),0)+IF(AND($J41&lt;BN$4,$K41&lt;BO$4,$K41&gt;BN$4),NETWORKDAYS.INTL(BN$4+1,$K41,1,(Holidays!$A$1:$A$248)),0)+IF(AND($J41&lt;=BN$4,$K41&gt;=BO$4,$K41&gt;BN$4),NETWORKDAYS.INTL(BN$4+1,(BO$4),1,(Holidays!$A$1:$A$248)),0))*$M41,"")</f>
        <v>0</v>
      </c>
      <c r="BP41" s="321">
        <f ca="1">IFERROR((IF(AND($J41&gt;BO$4,$J41&lt;=BP$4,$K41&lt;=BP$4),NETWORKDAYS.INTL($J41,$K41,1,(Holidays!$A$1:$A$248)),0)+IF(AND($J41&gt;BO$4,$J41&lt;=BP$4,$K41&gt;BP$4),NETWORKDAYS.INTL($J41,(BP$4),1,(Holidays!$A$1:$A$248)),0)+IF(AND($J41&lt;BO$4,$K41&lt;BP$4,$K41&gt;BO$4),NETWORKDAYS.INTL(BO$4+1,$K41,1,(Holidays!$A$1:$A$248)),0)+IF(AND($J41&lt;=BO$4,$K41&gt;=BP$4,$K41&gt;BO$4),NETWORKDAYS.INTL(BO$4+1,(BP$4),1,(Holidays!$A$1:$A$248)),0))*$M41,"")</f>
        <v>0</v>
      </c>
      <c r="BQ41" s="190">
        <f ca="1">IFERROR((IF(AND($J41&gt;BP$4,$J41&lt;=BQ$4,$K41&lt;=BQ$4),NETWORKDAYS.INTL($J41,$K41,1,(Holidays!$A$1:$A$248)),0)+IF(AND($J41&gt;BP$4,$J41&lt;=BQ$4,$K41&gt;BQ$4),NETWORKDAYS.INTL($J41,(BQ$4),1,(Holidays!$A$1:$A$248)),0)+IF(AND($J41&lt;BP$4,$K41&lt;BQ$4,$K41&gt;BP$4),NETWORKDAYS.INTL(BP$4+1,$K41,1,(Holidays!$A$1:$A$248)),0)+IF(AND($J41&lt;=BP$4,$K41&gt;=BQ$4,$K41&gt;BP$4),NETWORKDAYS.INTL(BP$4+1,(BQ$4),1,(Holidays!$A$1:$A$248)),0))*$M41,"")</f>
        <v>0</v>
      </c>
      <c r="BR41" s="192">
        <f ca="1">IFERROR((IF(AND($J41&gt;BQ$4,$J41&lt;=BR$4,$K41&lt;=BR$4),NETWORKDAYS.INTL($J41,$K41,1,(Holidays!$A$1:$A$248)),0)+IF(AND($J41&gt;BQ$4,$J41&lt;=BR$4,$K41&gt;BR$4),NETWORKDAYS.INTL($J41,(BR$4),1,(Holidays!$A$1:$A$248)),0)+IF(AND($J41&lt;BQ$4,$K41&lt;BR$4,$K41&gt;BQ$4),NETWORKDAYS.INTL(BQ$4+1,$K41,1,(Holidays!$A$1:$A$248)),0)+IF(AND($J41&lt;=BQ$4,$K41&gt;=BR$4,$K41&gt;BQ$4),NETWORKDAYS.INTL(BQ$4+1,(BR$4),1,(Holidays!$A$1:$A$248)),0))*$M41,"")</f>
        <v>0</v>
      </c>
      <c r="BS41" s="321">
        <f ca="1">IFERROR((IF(AND($J41&gt;BR$4,$J41&lt;=BS$4,$K41&lt;=BS$4),NETWORKDAYS.INTL($J41,$K41,1,(Holidays!$A$1:$A$248)),0)+IF(AND($J41&gt;BR$4,$J41&lt;=BS$4,$K41&gt;BS$4),NETWORKDAYS.INTL($J41,(BS$4),1,(Holidays!$A$1:$A$248)),0)+IF(AND($J41&lt;BR$4,$K41&lt;BS$4,$K41&gt;BR$4),NETWORKDAYS.INTL(BR$4+1,$K41,1,(Holidays!$A$1:$A$248)),0)+IF(AND($J41&lt;=BR$4,$K41&gt;=BS$4,$K41&gt;BR$4),NETWORKDAYS.INTL(BR$4+1,(BS$4),1,(Holidays!$A$1:$A$248)),0))*$M41,"")</f>
        <v>0</v>
      </c>
      <c r="BT41" s="190">
        <f ca="1">IFERROR((IF(AND($J41&gt;BS$4,$J41&lt;=BT$4,$K41&lt;=BT$4),NETWORKDAYS.INTL($J41,$K41,1,(Holidays!$A$1:$A$248)),0)+IF(AND($J41&gt;BS$4,$J41&lt;=BT$4,$K41&gt;BT$4),NETWORKDAYS.INTL($J41,(BT$4),1,(Holidays!$A$1:$A$248)),0)+IF(AND($J41&lt;BS$4,$K41&lt;BT$4,$K41&gt;BS$4),NETWORKDAYS.INTL(BS$4+1,$K41,1,(Holidays!$A$1:$A$248)),0)+IF(AND($J41&lt;=BS$4,$K41&gt;=BT$4,$K41&gt;BS$4),NETWORKDAYS.INTL(BS$4+1,(BT$4),1,(Holidays!$A$1:$A$248)),0))*$M41,"")</f>
        <v>0</v>
      </c>
      <c r="BU41" s="192">
        <f ca="1">IFERROR((IF(AND($J41&gt;BT$4,$J41&lt;=BU$4,$K41&lt;=BU$4),NETWORKDAYS.INTL($J41,$K41,1,(Holidays!$A$1:$A$248)),0)+IF(AND($J41&gt;BT$4,$J41&lt;=BU$4,$K41&gt;BU$4),NETWORKDAYS.INTL($J41,(BU$4),1,(Holidays!$A$1:$A$248)),0)+IF(AND($J41&lt;BT$4,$K41&lt;BU$4,$K41&gt;BT$4),NETWORKDAYS.INTL(BT$4+1,$K41,1,(Holidays!$A$1:$A$248)),0)+IF(AND($J41&lt;=BT$4,$K41&gt;=BU$4,$K41&gt;BT$4),NETWORKDAYS.INTL(BT$4+1,(BU$4),1,(Holidays!$A$1:$A$248)),0))*$M41,"")</f>
        <v>0</v>
      </c>
      <c r="BV41" s="321">
        <f ca="1">IFERROR((IF(AND($J41&gt;BU$4,$J41&lt;=BV$4,$K41&lt;=BV$4),NETWORKDAYS.INTL($J41,$K41,1,(Holidays!$A$1:$A$248)),0)+IF(AND($J41&gt;BU$4,$J41&lt;=BV$4,$K41&gt;BV$4),NETWORKDAYS.INTL($J41,(BV$4),1,(Holidays!$A$1:$A$248)),0)+IF(AND($J41&lt;BU$4,$K41&lt;BV$4,$K41&gt;BU$4),NETWORKDAYS.INTL(BU$4+1,$K41,1,(Holidays!$A$1:$A$248)),0)+IF(AND($J41&lt;=BU$4,$K41&gt;=BV$4,$K41&gt;BU$4),NETWORKDAYS.INTL(BU$4+1,(BV$4),1,(Holidays!$A$1:$A$248)),0))*$M41,"")</f>
        <v>0</v>
      </c>
      <c r="BW41" s="190">
        <f ca="1">IFERROR((IF(AND($J41&gt;BV$4,$J41&lt;=BW$4,$K41&lt;=BW$4),NETWORKDAYS.INTL($J41,$K41,1,(Holidays!$A$1:$A$248)),0)+IF(AND($J41&gt;BV$4,$J41&lt;=BW$4,$K41&gt;BW$4),NETWORKDAYS.INTL($J41,(BW$4),1,(Holidays!$A$1:$A$248)),0)+IF(AND($J41&lt;BV$4,$K41&lt;BW$4,$K41&gt;BV$4),NETWORKDAYS.INTL(BV$4+1,$K41,1,(Holidays!$A$1:$A$248)),0)+IF(AND($J41&lt;=BV$4,$K41&gt;=BW$4,$K41&gt;BV$4),NETWORKDAYS.INTL(BV$4+1,(BW$4),1,(Holidays!$A$1:$A$248)),0))*$M41,"")</f>
        <v>0</v>
      </c>
      <c r="BX41" s="192">
        <f ca="1">IFERROR((IF(AND($J41&gt;BW$4,$J41&lt;=BX$4,$K41&lt;=BX$4),NETWORKDAYS.INTL($J41,$K41,1,(Holidays!$A$1:$A$248)),0)+IF(AND($J41&gt;BW$4,$J41&lt;=BX$4,$K41&gt;BX$4),NETWORKDAYS.INTL($J41,(BX$4),1,(Holidays!$A$1:$A$248)),0)+IF(AND($J41&lt;BW$4,$K41&lt;BX$4,$K41&gt;BW$4),NETWORKDAYS.INTL(BW$4+1,$K41,1,(Holidays!$A$1:$A$248)),0)+IF(AND($J41&lt;=BW$4,$K41&gt;=BX$4,$K41&gt;BW$4),NETWORKDAYS.INTL(BW$4+1,(BX$4),1,(Holidays!$A$1:$A$248)),0))*$M41,"")</f>
        <v>0</v>
      </c>
      <c r="BY41" s="321">
        <f ca="1">IFERROR((IF(AND($J41&gt;BX$4,$J41&lt;=BY$4,$K41&lt;=BY$4),NETWORKDAYS.INTL($J41,$K41,1,(Holidays!$A$1:$A$248)),0)+IF(AND($J41&gt;BX$4,$J41&lt;=BY$4,$K41&gt;BY$4),NETWORKDAYS.INTL($J41,(BY$4),1,(Holidays!$A$1:$A$248)),0)+IF(AND($J41&lt;BX$4,$K41&lt;BY$4,$K41&gt;BX$4),NETWORKDAYS.INTL(BX$4+1,$K41,1,(Holidays!$A$1:$A$248)),0)+IF(AND($J41&lt;=BX$4,$K41&gt;=BY$4,$K41&gt;BX$4),NETWORKDAYS.INTL(BX$4+1,(BY$4),1,(Holidays!$A$1:$A$248)),0))*$M41,"")</f>
        <v>0</v>
      </c>
      <c r="BZ41" s="190">
        <f ca="1">IFERROR((IF(AND($J41&gt;BY$4,$J41&lt;=BZ$4,$K41&lt;=BZ$4),NETWORKDAYS.INTL($J41,$K41,1,(Holidays!$A$1:$A$248)),0)+IF(AND($J41&gt;BY$4,$J41&lt;=BZ$4,$K41&gt;BZ$4),NETWORKDAYS.INTL($J41,(BZ$4),1,(Holidays!$A$1:$A$248)),0)+IF(AND($J41&lt;BY$4,$K41&lt;BZ$4,$K41&gt;BY$4),NETWORKDAYS.INTL(BY$4+1,$K41,1,(Holidays!$A$1:$A$248)),0)+IF(AND($J41&lt;=BY$4,$K41&gt;=BZ$4,$K41&gt;BY$4),NETWORKDAYS.INTL(BY$4+1,(BZ$4),1,(Holidays!$A$1:$A$248)),0))*$M41,"")</f>
        <v>0</v>
      </c>
      <c r="CA41" s="192">
        <f ca="1">IFERROR((IF(AND($J41&gt;BZ$4,$J41&lt;=CA$4,$K41&lt;=CA$4),NETWORKDAYS.INTL($J41,$K41,1,(Holidays!$A$1:$A$248)),0)+IF(AND($J41&gt;BZ$4,$J41&lt;=CA$4,$K41&gt;CA$4),NETWORKDAYS.INTL($J41,(CA$4),1,(Holidays!$A$1:$A$248)),0)+IF(AND($J41&lt;BZ$4,$K41&lt;CA$4,$K41&gt;BZ$4),NETWORKDAYS.INTL(BZ$4+1,$K41,1,(Holidays!$A$1:$A$248)),0)+IF(AND($J41&lt;=BZ$4,$K41&gt;=CA$4,$K41&gt;BZ$4),NETWORKDAYS.INTL(BZ$4+1,(CA$4),1,(Holidays!$A$1:$A$248)),0))*$M41,"")</f>
        <v>0</v>
      </c>
      <c r="CB41" s="321">
        <f ca="1">IFERROR((IF(AND($J41&gt;CA$4,$J41&lt;=CB$4,$K41&lt;=CB$4),NETWORKDAYS.INTL($J41,$K41,1,(Holidays!$A$1:$A$248)),0)+IF(AND($J41&gt;CA$4,$J41&lt;=CB$4,$K41&gt;CB$4),NETWORKDAYS.INTL($J41,(CB$4),1,(Holidays!$A$1:$A$248)),0)+IF(AND($J41&lt;CA$4,$K41&lt;CB$4,$K41&gt;CA$4),NETWORKDAYS.INTL(CA$4+1,$K41,1,(Holidays!$A$1:$A$248)),0)+IF(AND($J41&lt;=CA$4,$K41&gt;=CB$4,$K41&gt;CA$4),NETWORKDAYS.INTL(CA$4+1,(CB$4),1,(Holidays!$A$1:$A$248)),0))*$M41,"")</f>
        <v>0</v>
      </c>
      <c r="CC41" s="190">
        <f ca="1">IFERROR((IF(AND($J41&gt;CB$4,$J41&lt;=CC$4,$K41&lt;=CC$4),NETWORKDAYS.INTL($J41,$K41,1,(Holidays!$A$1:$A$248)),0)+IF(AND($J41&gt;CB$4,$J41&lt;=CC$4,$K41&gt;CC$4),NETWORKDAYS.INTL($J41,(CC$4),1,(Holidays!$A$1:$A$248)),0)+IF(AND($J41&lt;CB$4,$K41&lt;CC$4,$K41&gt;CB$4),NETWORKDAYS.INTL(CB$4+1,$K41,1,(Holidays!$A$1:$A$248)),0)+IF(AND($J41&lt;=CB$4,$K41&gt;=CC$4,$K41&gt;CB$4),NETWORKDAYS.INTL(CB$4+1,(CC$4),1,(Holidays!$A$1:$A$248)),0))*$M41,"")</f>
        <v>0</v>
      </c>
      <c r="CD41" s="192">
        <f ca="1">IFERROR((IF(AND($J41&gt;CC$4,$J41&lt;=CD$4,$K41&lt;=CD$4),NETWORKDAYS.INTL($J41,$K41,1,(Holidays!$A$1:$A$248)),0)+IF(AND($J41&gt;CC$4,$J41&lt;=CD$4,$K41&gt;CD$4),NETWORKDAYS.INTL($J41,(CD$4),1,(Holidays!$A$1:$A$248)),0)+IF(AND($J41&lt;CC$4,$K41&lt;CD$4,$K41&gt;CC$4),NETWORKDAYS.INTL(CC$4+1,$K41,1,(Holidays!$A$1:$A$248)),0)+IF(AND($J41&lt;=CC$4,$K41&gt;=CD$4,$K41&gt;CC$4),NETWORKDAYS.INTL(CC$4+1,(CD$4),1,(Holidays!$A$1:$A$248)),0))*$M41,"")</f>
        <v>0</v>
      </c>
      <c r="CE41" s="321">
        <f ca="1">IFERROR((IF(AND($J41&gt;CD$4,$J41&lt;=CE$4,$K41&lt;=CE$4),NETWORKDAYS.INTL($J41,$K41,1,(Holidays!$A$1:$A$248)),0)+IF(AND($J41&gt;CD$4,$J41&lt;=CE$4,$K41&gt;CE$4),NETWORKDAYS.INTL($J41,(CE$4),1,(Holidays!$A$1:$A$248)),0)+IF(AND($J41&lt;CD$4,$K41&lt;CE$4,$K41&gt;CD$4),NETWORKDAYS.INTL(CD$4+1,$K41,1,(Holidays!$A$1:$A$248)),0)+IF(AND($J41&lt;=CD$4,$K41&gt;=CE$4,$K41&gt;CD$4),NETWORKDAYS.INTL(CD$4+1,(CE$4),1,(Holidays!$A$1:$A$248)),0))*$M41,"")</f>
        <v>0</v>
      </c>
      <c r="CF41" s="190">
        <f ca="1">IFERROR((IF(AND($J41&gt;CE$4,$J41&lt;=CF$4,$K41&lt;=CF$4),NETWORKDAYS.INTL($J41,$K41,1,(Holidays!$A$1:$A$248)),0)+IF(AND($J41&gt;CE$4,$J41&lt;=CF$4,$K41&gt;CF$4),NETWORKDAYS.INTL($J41,(CF$4),1,(Holidays!$A$1:$A$248)),0)+IF(AND($J41&lt;CE$4,$K41&lt;CF$4,$K41&gt;CE$4),NETWORKDAYS.INTL(CE$4+1,$K41,1,(Holidays!$A$1:$A$248)),0)+IF(AND($J41&lt;=CE$4,$K41&gt;=CF$4,$K41&gt;CE$4),NETWORKDAYS.INTL(CE$4+1,(CF$4),1,(Holidays!$A$1:$A$248)),0))*$M41,"")</f>
        <v>0</v>
      </c>
      <c r="CG41" s="192">
        <f ca="1">IFERROR((IF(AND($J41&gt;CF$4,$J41&lt;=CG$4,$K41&lt;=CG$4),NETWORKDAYS.INTL($J41,$K41,1,(Holidays!$A$1:$A$248)),0)+IF(AND($J41&gt;CF$4,$J41&lt;=CG$4,$K41&gt;CG$4),NETWORKDAYS.INTL($J41,(CG$4),1,(Holidays!$A$1:$A$248)),0)+IF(AND($J41&lt;CF$4,$K41&lt;CG$4,$K41&gt;CF$4),NETWORKDAYS.INTL(CF$4+1,$K41,1,(Holidays!$A$1:$A$248)),0)+IF(AND($J41&lt;=CF$4,$K41&gt;=CG$4,$K41&gt;CF$4),NETWORKDAYS.INTL(CF$4+1,(CG$4),1,(Holidays!$A$1:$A$248)),0))*$M41,"")</f>
        <v>0</v>
      </c>
      <c r="CH41" s="321">
        <f ca="1">IFERROR((IF(AND($J41&gt;CG$4,$J41&lt;=CH$4,$K41&lt;=CH$4),NETWORKDAYS.INTL($J41,$K41,1,(Holidays!$A$1:$A$248)),0)+IF(AND($J41&gt;CG$4,$J41&lt;=CH$4,$K41&gt;CH$4),NETWORKDAYS.INTL($J41,(CH$4),1,(Holidays!$A$1:$A$248)),0)+IF(AND($J41&lt;CG$4,$K41&lt;CH$4,$K41&gt;CG$4),NETWORKDAYS.INTL(CG$4+1,$K41,1,(Holidays!$A$1:$A$248)),0)+IF(AND($J41&lt;=CG$4,$K41&gt;=CH$4,$K41&gt;CG$4),NETWORKDAYS.INTL(CG$4+1,(CH$4),1,(Holidays!$A$1:$A$248)),0))*$M41,"")</f>
        <v>0</v>
      </c>
      <c r="CI41" s="190">
        <f ca="1">IFERROR((IF(AND($J41&gt;CH$4,$J41&lt;=CI$4,$K41&lt;=CI$4),NETWORKDAYS.INTL($J41,$K41,1,(Holidays!$A$1:$A$248)),0)+IF(AND($J41&gt;CH$4,$J41&lt;=CI$4,$K41&gt;CI$4),NETWORKDAYS.INTL($J41,(CI$4),1,(Holidays!$A$1:$A$248)),0)+IF(AND($J41&lt;CH$4,$K41&lt;CI$4,$K41&gt;CH$4),NETWORKDAYS.INTL(CH$4+1,$K41,1,(Holidays!$A$1:$A$248)),0)+IF(AND($J41&lt;=CH$4,$K41&gt;=CI$4,$K41&gt;CH$4),NETWORKDAYS.INTL(CH$4+1,(CI$4),1,(Holidays!$A$1:$A$248)),0))*$M41,"")</f>
        <v>0</v>
      </c>
      <c r="CJ41" s="192">
        <f ca="1">IFERROR((IF(AND($J41&gt;CI$4,$J41&lt;=CJ$4,$K41&lt;=CJ$4),NETWORKDAYS.INTL($J41,$K41,1,(Holidays!$A$1:$A$248)),0)+IF(AND($J41&gt;CI$4,$J41&lt;=CJ$4,$K41&gt;CJ$4),NETWORKDAYS.INTL($J41,(CJ$4),1,(Holidays!$A$1:$A$248)),0)+IF(AND($J41&lt;CI$4,$K41&lt;CJ$4,$K41&gt;CI$4),NETWORKDAYS.INTL(CI$4+1,$K41,1,(Holidays!$A$1:$A$248)),0)+IF(AND($J41&lt;=CI$4,$K41&gt;=CJ$4,$K41&gt;CI$4),NETWORKDAYS.INTL(CI$4+1,(CJ$4),1,(Holidays!$A$1:$A$248)),0))*$M41,"")</f>
        <v>0</v>
      </c>
      <c r="CK41" s="321">
        <f ca="1">IFERROR((IF(AND($J41&gt;CJ$4,$J41&lt;=CK$4,$K41&lt;=CK$4),NETWORKDAYS.INTL($J41,$K41,1,(Holidays!$A$1:$A$248)),0)+IF(AND($J41&gt;CJ$4,$J41&lt;=CK$4,$K41&gt;CK$4),NETWORKDAYS.INTL($J41,(CK$4),1,(Holidays!$A$1:$A$248)),0)+IF(AND($J41&lt;CJ$4,$K41&lt;CK$4,$K41&gt;CJ$4),NETWORKDAYS.INTL(CJ$4+1,$K41,1,(Holidays!$A$1:$A$248)),0)+IF(AND($J41&lt;=CJ$4,$K41&gt;=CK$4,$K41&gt;CJ$4),NETWORKDAYS.INTL(CJ$4+1,(CK$4),1,(Holidays!$A$1:$A$248)),0))*$M41,"")</f>
        <v>0</v>
      </c>
      <c r="CL41" s="190">
        <f ca="1">IFERROR((IF(AND($J41&gt;CK$4,$J41&lt;=CL$4,$K41&lt;=CL$4),NETWORKDAYS.INTL($J41,$K41,1,(Holidays!$A$1:$A$248)),0)+IF(AND($J41&gt;CK$4,$J41&lt;=CL$4,$K41&gt;CL$4),NETWORKDAYS.INTL($J41,(CL$4),1,(Holidays!$A$1:$A$248)),0)+IF(AND($J41&lt;CK$4,$K41&lt;CL$4,$K41&gt;CK$4),NETWORKDAYS.INTL(CK$4+1,$K41,1,(Holidays!$A$1:$A$248)),0)+IF(AND($J41&lt;=CK$4,$K41&gt;=CL$4,$K41&gt;CK$4),NETWORKDAYS.INTL(CK$4+1,(CL$4),1,(Holidays!$A$1:$A$248)),0))*$M41,"")</f>
        <v>0</v>
      </c>
      <c r="CM41" s="192">
        <f ca="1">IFERROR((IF(AND($J41&gt;CL$4,$J41&lt;=CM$4,$K41&lt;=CM$4),NETWORKDAYS.INTL($J41,$K41,1,(Holidays!$A$1:$A$248)),0)+IF(AND($J41&gt;CL$4,$J41&lt;=CM$4,$K41&gt;CM$4),NETWORKDAYS.INTL($J41,(CM$4),1,(Holidays!$A$1:$A$248)),0)+IF(AND($J41&lt;CL$4,$K41&lt;CM$4,$K41&gt;CL$4),NETWORKDAYS.INTL(CL$4+1,$K41,1,(Holidays!$A$1:$A$248)),0)+IF(AND($J41&lt;=CL$4,$K41&gt;=CM$4,$K41&gt;CL$4),NETWORKDAYS.INTL(CL$4+1,(CM$4),1,(Holidays!$A$1:$A$248)),0))*$M41,"")</f>
        <v>0</v>
      </c>
      <c r="CN41" s="321">
        <f ca="1">IFERROR((IF(AND($J41&gt;CM$4,$J41&lt;=CN$4,$K41&lt;=CN$4),NETWORKDAYS.INTL($J41,$K41,1,(Holidays!$A$1:$A$248)),0)+IF(AND($J41&gt;CM$4,$J41&lt;=CN$4,$K41&gt;CN$4),NETWORKDAYS.INTL($J41,(CN$4),1,(Holidays!$A$1:$A$248)),0)+IF(AND($J41&lt;CM$4,$K41&lt;CN$4,$K41&gt;CM$4),NETWORKDAYS.INTL(CM$4+1,$K41,1,(Holidays!$A$1:$A$248)),0)+IF(AND($J41&lt;=CM$4,$K41&gt;=CN$4,$K41&gt;CM$4),NETWORKDAYS.INTL(CM$4+1,(CN$4),1,(Holidays!$A$1:$A$248)),0))*$M41,"")</f>
        <v>0</v>
      </c>
      <c r="CO41" s="190">
        <f ca="1">IFERROR((IF(AND($J41&gt;CN$4,$J41&lt;=CO$4,$K41&lt;=CO$4),NETWORKDAYS.INTL($J41,$K41,1,(Holidays!$A$1:$A$248)),0)+IF(AND($J41&gt;CN$4,$J41&lt;=CO$4,$K41&gt;CO$4),NETWORKDAYS.INTL($J41,(CO$4),1,(Holidays!$A$1:$A$248)),0)+IF(AND($J41&lt;CN$4,$K41&lt;CO$4,$K41&gt;CN$4),NETWORKDAYS.INTL(CN$4+1,$K41,1,(Holidays!$A$1:$A$248)),0)+IF(AND($J41&lt;=CN$4,$K41&gt;=CO$4,$K41&gt;CN$4),NETWORKDAYS.INTL(CN$4+1,(CO$4),1,(Holidays!$A$1:$A$248)),0))*$M41,"")</f>
        <v>0</v>
      </c>
      <c r="CP41" s="192">
        <f ca="1">IFERROR((IF(AND($J41&gt;CO$4,$J41&lt;=CP$4,$K41&lt;=CP$4),NETWORKDAYS.INTL($J41,$K41,1,(Holidays!$A$1:$A$248)),0)+IF(AND($J41&gt;CO$4,$J41&lt;=CP$4,$K41&gt;CP$4),NETWORKDAYS.INTL($J41,(CP$4),1,(Holidays!$A$1:$A$248)),0)+IF(AND($J41&lt;CO$4,$K41&lt;CP$4,$K41&gt;CO$4),NETWORKDAYS.INTL(CO$4+1,$K41,1,(Holidays!$A$1:$A$248)),0)+IF(AND($J41&lt;=CO$4,$K41&gt;=CP$4,$K41&gt;CO$4),NETWORKDAYS.INTL(CO$4+1,(CP$4),1,(Holidays!$A$1:$A$248)),0))*$M41,"")</f>
        <v>0</v>
      </c>
      <c r="CQ41" s="321">
        <f ca="1">IFERROR((IF(AND($J41&gt;CP$4,$J41&lt;=CQ$4,$K41&lt;=CQ$4),NETWORKDAYS.INTL($J41,$K41,1,(Holidays!$A$1:$A$248)),0)+IF(AND($J41&gt;CP$4,$J41&lt;=CQ$4,$K41&gt;CQ$4),NETWORKDAYS.INTL($J41,(CQ$4),1,(Holidays!$A$1:$A$248)),0)+IF(AND($J41&lt;CP$4,$K41&lt;CQ$4,$K41&gt;CP$4),NETWORKDAYS.INTL(CP$4+1,$K41,1,(Holidays!$A$1:$A$248)),0)+IF(AND($J41&lt;=CP$4,$K41&gt;=CQ$4,$K41&gt;CP$4),NETWORKDAYS.INTL(CP$4+1,(CQ$4),1,(Holidays!$A$1:$A$248)),0))*$M41,"")</f>
        <v>0</v>
      </c>
      <c r="CR41" s="190">
        <f ca="1">IFERROR((IF(AND($J41&gt;CQ$4,$J41&lt;=CR$4,$K41&lt;=CR$4),NETWORKDAYS.INTL($J41,$K41,1,(Holidays!$A$1:$A$248)),0)+IF(AND($J41&gt;CQ$4,$J41&lt;=CR$4,$K41&gt;CR$4),NETWORKDAYS.INTL($J41,(CR$4),1,(Holidays!$A$1:$A$248)),0)+IF(AND($J41&lt;CQ$4,$K41&lt;CR$4,$K41&gt;CQ$4),NETWORKDAYS.INTL(CQ$4+1,$K41,1,(Holidays!$A$1:$A$248)),0)+IF(AND($J41&lt;=CQ$4,$K41&gt;=CR$4,$K41&gt;CQ$4),NETWORKDAYS.INTL(CQ$4+1,(CR$4),1,(Holidays!$A$1:$A$248)),0))*$M41,"")</f>
        <v>0</v>
      </c>
      <c r="CS41" s="192">
        <f ca="1">IFERROR((IF(AND($J41&gt;CR$4,$J41&lt;=CS$4,$K41&lt;=CS$4),NETWORKDAYS.INTL($J41,$K41,1,(Holidays!$A$1:$A$248)),0)+IF(AND($J41&gt;CR$4,$J41&lt;=CS$4,$K41&gt;CS$4),NETWORKDAYS.INTL($J41,(CS$4),1,(Holidays!$A$1:$A$248)),0)+IF(AND($J41&lt;CR$4,$K41&lt;CS$4,$K41&gt;CR$4),NETWORKDAYS.INTL(CR$4+1,$K41,1,(Holidays!$A$1:$A$248)),0)+IF(AND($J41&lt;=CR$4,$K41&gt;=CS$4,$K41&gt;CR$4),NETWORKDAYS.INTL(CR$4+1,(CS$4),1,(Holidays!$A$1:$A$248)),0))*$M41,"")</f>
        <v>0</v>
      </c>
      <c r="CT41" s="321">
        <f ca="1">IFERROR((IF(AND($J41&gt;CS$4,$J41&lt;=CT$4,$K41&lt;=CT$4),NETWORKDAYS.INTL($J41,$K41,1,(Holidays!$A$1:$A$248)),0)+IF(AND($J41&gt;CS$4,$J41&lt;=CT$4,$K41&gt;CT$4),NETWORKDAYS.INTL($J41,(CT$4),1,(Holidays!$A$1:$A$248)),0)+IF(AND($J41&lt;CS$4,$K41&lt;CT$4,$K41&gt;CS$4),NETWORKDAYS.INTL(CS$4+1,$K41,1,(Holidays!$A$1:$A$248)),0)+IF(AND($J41&lt;=CS$4,$K41&gt;=CT$4,$K41&gt;CS$4),NETWORKDAYS.INTL(CS$4+1,(CT$4),1,(Holidays!$A$1:$A$248)),0))*$M41,"")</f>
        <v>0</v>
      </c>
      <c r="CU41" s="190">
        <f ca="1">IFERROR((IF(AND($J41&gt;CT$4,$J41&lt;=CU$4,$K41&lt;=CU$4),NETWORKDAYS.INTL($J41,$K41,1,(Holidays!$A$1:$A$248)),0)+IF(AND($J41&gt;CT$4,$J41&lt;=CU$4,$K41&gt;CU$4),NETWORKDAYS.INTL($J41,(CU$4),1,(Holidays!$A$1:$A$248)),0)+IF(AND($J41&lt;CT$4,$K41&lt;CU$4,$K41&gt;CT$4),NETWORKDAYS.INTL(CT$4+1,$K41,1,(Holidays!$A$1:$A$248)),0)+IF(AND($J41&lt;=CT$4,$K41&gt;=CU$4,$K41&gt;CT$4),NETWORKDAYS.INTL(CT$4+1,(CU$4),1,(Holidays!$A$1:$A$248)),0))*$M41,"")</f>
        <v>0</v>
      </c>
      <c r="CV41" s="192">
        <f ca="1">IFERROR((IF(AND($J41&gt;CU$4,$J41&lt;=CV$4,$K41&lt;=CV$4),NETWORKDAYS.INTL($J41,$K41,1,(Holidays!$A$1:$A$248)),0)+IF(AND($J41&gt;CU$4,$J41&lt;=CV$4,$K41&gt;CV$4),NETWORKDAYS.INTL($J41,(CV$4),1,(Holidays!$A$1:$A$248)),0)+IF(AND($J41&lt;CU$4,$K41&lt;CV$4,$K41&gt;CU$4),NETWORKDAYS.INTL(CU$4+1,$K41,1,(Holidays!$A$1:$A$248)),0)+IF(AND($J41&lt;=CU$4,$K41&gt;=CV$4,$K41&gt;CU$4),NETWORKDAYS.INTL(CU$4+1,(CV$4),1,(Holidays!$A$1:$A$248)),0))*$M41,"")</f>
        <v>0</v>
      </c>
      <c r="CW41" s="321">
        <f ca="1">IFERROR((IF(AND($J41&gt;CV$4,$J41&lt;=CW$4,$K41&lt;=CW$4),NETWORKDAYS.INTL($J41,$K41,1,(Holidays!$A$1:$A$248)),0)+IF(AND($J41&gt;CV$4,$J41&lt;=CW$4,$K41&gt;CW$4),NETWORKDAYS.INTL($J41,(CW$4),1,(Holidays!$A$1:$A$248)),0)+IF(AND($J41&lt;CV$4,$K41&lt;CW$4,$K41&gt;CV$4),NETWORKDAYS.INTL(CV$4+1,$K41,1,(Holidays!$A$1:$A$248)),0)+IF(AND($J41&lt;=CV$4,$K41&gt;=CW$4,$K41&gt;CV$4),NETWORKDAYS.INTL(CV$4+1,(CW$4),1,(Holidays!$A$1:$A$248)),0))*$M41,"")</f>
        <v>0</v>
      </c>
      <c r="CX41" s="324">
        <f ca="1">IFERROR((IF(AND($J41&gt;CW$4,$J41&lt;=CX$4,$K41&lt;=CX$4),NETWORKDAYS.INTL($J41,$K41,1,(Holidays!$A$1:$A$248)),0)+IF(AND($J41&gt;CW$4,$J41&lt;=CX$4,$K41&gt;CX$4),NETWORKDAYS.INTL($J41,(CX$4),1,(Holidays!$A$1:$A$248)),0)+IF(AND($J41&lt;CW$4,$K41&lt;CX$4,$K41&gt;CW$4),NETWORKDAYS.INTL(CW$4+1,$K41,1,(Holidays!$A$1:$A$248)),0)+IF(AND($J41&lt;=CW$4,$K41&gt;=CX$4,$K41&gt;CW$4),NETWORKDAYS.INTL(CW$4+1,(CX$4),1,(Holidays!$A$1:$A$248)),0))*$M41,"")</f>
        <v>0</v>
      </c>
    </row>
    <row r="42" spans="2:102" ht="15" customHeight="1" outlineLevel="1">
      <c r="B42" s="59" t="str">
        <f t="array" ref="B42">IFERROR(INDEX('A-2_MH Distribution'!$B$1:$B$15014,SMALL(IF('A-2_MH Distribution'!$M$8:$M$63&lt;&gt;0,ROW('A-2_MH Distribution'!$B$8:$B$63)),ROW(A5)),1),"")</f>
        <v>B.5</v>
      </c>
      <c r="C42" s="458" t="str">
        <f ca="1">IFERROR(VLOOKUP(B42,OFFSET('A-1_MH Estimation'!$B$7,0,0,MATCH("Subtotal LOE",'A-1_MH Estimation'!B:B,0)-7,2),2,0),"")</f>
        <v>Pipe Nozzle Insulation  - Administrative Documentation &amp; Customer Comment Followed up</v>
      </c>
      <c r="D42" s="466">
        <f ca="1">IFERROR(VLOOKUP(B42,OFFSET('A-1_MH Estimation'!$B$7,0,0,MATCH("Subtotal LOE",'A-1_MH Estimation'!B:B,0)-7,4),4,0),"")</f>
        <v>1</v>
      </c>
      <c r="E42" s="466" t="str">
        <f ca="1">IFERROR(VLOOKUP(B42,OFFSET('A-1_MH Estimation'!$B$7,0,0,MATCH("Subtotal LOE",'A-1_MH Estimation'!B:B,0)-7,3),3,0),"")</f>
        <v>document</v>
      </c>
      <c r="F42" s="462">
        <f>IFERROR(VLOOKUP($B42,'A-2_MH Distribution'!$B$6:$O$16314,3,0)*VLOOKUP($B42,'A-2_MH Distribution'!$B$6:$O$16314,VLOOKUP(G42,SoftwareList,6,0),0)*IFERROR((--(VLOOKUP($B42,'A-2_MH Distribution'!$B$6:$O$16314,VLOOKUP(G42,SoftwareList,8,0),0)=0)+VLOOKUP($B42,'A-2_MH Distribution'!$B$6:$O$16314,VLOOKUP(G42,SoftwareList,8,0),0)),1),0)</f>
        <v>7.9799999999999995</v>
      </c>
      <c r="G42" s="403" t="str">
        <f t="shared" si="59"/>
        <v>MsOffice</v>
      </c>
      <c r="H42" s="454"/>
      <c r="I42" s="455"/>
      <c r="J42" s="351">
        <f ca="1">IFERROR(INDEX(Activities,MATCH($B42,'A-2_MH Distribution'!B:B,0),MATCH("Start Date",'A-2_MH Distribution'!$A$4:S$4,0))+H42,0)</f>
        <v>44546</v>
      </c>
      <c r="K42" s="352">
        <f ca="1">IFERROR(INDEX(Activities,MATCH($B42,'A-2_MH Distribution'!B:B,0),MATCH("Finish Date",'A-2_MH Distribution'!$A$4:S$4,0))+I42,0)</f>
        <v>44547</v>
      </c>
      <c r="L42" s="170">
        <f ca="1">NETWORKDAYS.INTL(J42,K42,1,Holidays!$A$1:$A$248)</f>
        <v>2</v>
      </c>
      <c r="M42" s="62">
        <f t="shared" ca="1" si="58"/>
        <v>3.9899999999999998</v>
      </c>
      <c r="O42" s="253">
        <f ca="1">SUM($P42:CX42)</f>
        <v>7.9799999999999995</v>
      </c>
      <c r="P42" s="320"/>
      <c r="Q42" s="321">
        <f ca="1">IFERROR((IF(AND($J42&gt;P$4,$J42&lt;=Q$4,$K42&lt;=Q$4),NETWORKDAYS.INTL($J42,$K42,1,(Holidays!$A$1:$A$248)),0)+IF(AND($J42&gt;P$4,$J42&lt;=Q$4,$K42&gt;Q$4),NETWORKDAYS.INTL($J42,(Q$4),1,(Holidays!$A$1:$A$248)),0)+IF(AND($J42&lt;P$4,$K42&lt;Q$4,$K42&gt;P$4),NETWORKDAYS.INTL(P$4+1,$K42,1,(Holidays!$A$1:$A$248)),0)+IF(AND($J42&lt;=P$4,$K42&gt;=Q$4,$K42&gt;P$4),NETWORKDAYS.INTL(P$4+1,(Q$4),1,(Holidays!$A$1:$A$248)),0))*$M42,"")</f>
        <v>0</v>
      </c>
      <c r="R42" s="190">
        <f ca="1">IFERROR((IF(AND($J42&gt;Q$4,$J42&lt;=R$4,$K42&lt;=R$4),NETWORKDAYS.INTL($J42,$K42,1,(Holidays!$A$1:$A$248)),0)+IF(AND($J42&gt;Q$4,$J42&lt;=R$4,$K42&gt;R$4),NETWORKDAYS.INTL($J42,(R$4),1,(Holidays!$A$1:$A$248)),0)+IF(AND($J42&lt;Q$4,$K42&lt;R$4,$K42&gt;Q$4),NETWORKDAYS.INTL(Q$4+1,$K42,1,(Holidays!$A$1:$A$248)),0)+IF(AND($J42&lt;=Q$4,$K42&gt;=R$4,$K42&gt;Q$4),NETWORKDAYS.INTL(Q$4+1,(R$4),1,(Holidays!$A$1:$A$248)),0))*$M42,"")</f>
        <v>0</v>
      </c>
      <c r="S42" s="192">
        <f ca="1">IFERROR((IF(AND($J42&gt;R$4,$J42&lt;=S$4,$K42&lt;=S$4),NETWORKDAYS.INTL($J42,$K42,1,(Holidays!$A$1:$A$248)),0)+IF(AND($J42&gt;R$4,$J42&lt;=S$4,$K42&gt;S$4),NETWORKDAYS.INTL($J42,(S$4),1,(Holidays!$A$1:$A$248)),0)+IF(AND($J42&lt;R$4,$K42&lt;S$4,$K42&gt;R$4),NETWORKDAYS.INTL(R$4+1,$K42,1,(Holidays!$A$1:$A$248)),0)+IF(AND($J42&lt;=R$4,$K42&gt;=S$4,$K42&gt;R$4),NETWORKDAYS.INTL(R$4+1,(S$4),1,(Holidays!$A$1:$A$248)),0))*$M42,"")</f>
        <v>0</v>
      </c>
      <c r="T42" s="321">
        <f ca="1">IFERROR((IF(AND($J42&gt;S$4,$J42&lt;=T$4,$K42&lt;=T$4),NETWORKDAYS.INTL($J42,$K42,1,(Holidays!$A$1:$A$248)),0)+IF(AND($J42&gt;S$4,$J42&lt;=T$4,$K42&gt;T$4),NETWORKDAYS.INTL($J42,(T$4),1,(Holidays!$A$1:$A$248)),0)+IF(AND($J42&lt;S$4,$K42&lt;T$4,$K42&gt;S$4),NETWORKDAYS.INTL(S$4+1,$K42,1,(Holidays!$A$1:$A$248)),0)+IF(AND($J42&lt;=S$4,$K42&gt;=T$4,$K42&gt;S$4),NETWORKDAYS.INTL(S$4+1,(T$4),1,(Holidays!$A$1:$A$248)),0))*$M42,"")</f>
        <v>0</v>
      </c>
      <c r="U42" s="190">
        <f ca="1">IFERROR((IF(AND($J42&gt;T$4,$J42&lt;=U$4,$K42&lt;=U$4),NETWORKDAYS.INTL($J42,$K42,1,(Holidays!$A$1:$A$248)),0)+IF(AND($J42&gt;T$4,$J42&lt;=U$4,$K42&gt;U$4),NETWORKDAYS.INTL($J42,(U$4),1,(Holidays!$A$1:$A$248)),0)+IF(AND($J42&lt;T$4,$K42&lt;U$4,$K42&gt;T$4),NETWORKDAYS.INTL(T$4+1,$K42,1,(Holidays!$A$1:$A$248)),0)+IF(AND($J42&lt;=T$4,$K42&gt;=U$4,$K42&gt;T$4),NETWORKDAYS.INTL(T$4+1,(U$4),1,(Holidays!$A$1:$A$248)),0))*$M42,"")</f>
        <v>0</v>
      </c>
      <c r="V42" s="192">
        <f ca="1">IFERROR((IF(AND($J42&gt;U$4,$J42&lt;=V$4,$K42&lt;=V$4),NETWORKDAYS.INTL($J42,$K42,1,(Holidays!$A$1:$A$248)),0)+IF(AND($J42&gt;U$4,$J42&lt;=V$4,$K42&gt;V$4),NETWORKDAYS.INTL($J42,(V$4),1,(Holidays!$A$1:$A$248)),0)+IF(AND($J42&lt;U$4,$K42&lt;V$4,$K42&gt;U$4),NETWORKDAYS.INTL(U$4+1,$K42,1,(Holidays!$A$1:$A$248)),0)+IF(AND($J42&lt;=U$4,$K42&gt;=V$4,$K42&gt;U$4),NETWORKDAYS.INTL(U$4+1,(V$4),1,(Holidays!$A$1:$A$248)),0))*$M42,"")</f>
        <v>0</v>
      </c>
      <c r="W42" s="321">
        <f ca="1">IFERROR((IF(AND($J42&gt;V$4,$J42&lt;=W$4,$K42&lt;=W$4),NETWORKDAYS.INTL($J42,$K42,1,(Holidays!$A$1:$A$248)),0)+IF(AND($J42&gt;V$4,$J42&lt;=W$4,$K42&gt;W$4),NETWORKDAYS.INTL($J42,(W$4),1,(Holidays!$A$1:$A$248)),0)+IF(AND($J42&lt;V$4,$K42&lt;W$4,$K42&gt;V$4),NETWORKDAYS.INTL(V$4+1,$K42,1,(Holidays!$A$1:$A$248)),0)+IF(AND($J42&lt;=V$4,$K42&gt;=W$4,$K42&gt;V$4),NETWORKDAYS.INTL(V$4+1,(W$4),1,(Holidays!$A$1:$A$248)),0))*$M42,"")</f>
        <v>0</v>
      </c>
      <c r="X42" s="190">
        <f ca="1">IFERROR((IF(AND($J42&gt;W$4,$J42&lt;=X$4,$K42&lt;=X$4),NETWORKDAYS.INTL($J42,$K42,1,(Holidays!$A$1:$A$248)),0)+IF(AND($J42&gt;W$4,$J42&lt;=X$4,$K42&gt;X$4),NETWORKDAYS.INTL($J42,(X$4),1,(Holidays!$A$1:$A$248)),0)+IF(AND($J42&lt;W$4,$K42&lt;X$4,$K42&gt;W$4),NETWORKDAYS.INTL(W$4+1,$K42,1,(Holidays!$A$1:$A$248)),0)+IF(AND($J42&lt;=W$4,$K42&gt;=X$4,$K42&gt;W$4),NETWORKDAYS.INTL(W$4+1,(X$4),1,(Holidays!$A$1:$A$248)),0))*$M42,"")</f>
        <v>0</v>
      </c>
      <c r="Y42" s="192">
        <f ca="1">IFERROR((IF(AND($J42&gt;X$4,$J42&lt;=Y$4,$K42&lt;=Y$4),NETWORKDAYS.INTL($J42,$K42,1,(Holidays!$A$1:$A$248)),0)+IF(AND($J42&gt;X$4,$J42&lt;=Y$4,$K42&gt;Y$4),NETWORKDAYS.INTL($J42,(Y$4),1,(Holidays!$A$1:$A$248)),0)+IF(AND($J42&lt;X$4,$K42&lt;Y$4,$K42&gt;X$4),NETWORKDAYS.INTL(X$4+1,$K42,1,(Holidays!$A$1:$A$248)),0)+IF(AND($J42&lt;=X$4,$K42&gt;=Y$4,$K42&gt;X$4),NETWORKDAYS.INTL(X$4+1,(Y$4),1,(Holidays!$A$1:$A$248)),0))*$M42,"")</f>
        <v>0</v>
      </c>
      <c r="Z42" s="321">
        <f ca="1">IFERROR((IF(AND($J42&gt;Y$4,$J42&lt;=Z$4,$K42&lt;=Z$4),NETWORKDAYS.INTL($J42,$K42,1,(Holidays!$A$1:$A$248)),0)+IF(AND($J42&gt;Y$4,$J42&lt;=Z$4,$K42&gt;Z$4),NETWORKDAYS.INTL($J42,(Z$4),1,(Holidays!$A$1:$A$248)),0)+IF(AND($J42&lt;Y$4,$K42&lt;Z$4,$K42&gt;Y$4),NETWORKDAYS.INTL(Y$4+1,$K42,1,(Holidays!$A$1:$A$248)),0)+IF(AND($J42&lt;=Y$4,$K42&gt;=Z$4,$K42&gt;Y$4),NETWORKDAYS.INTL(Y$4+1,(Z$4),1,(Holidays!$A$1:$A$248)),0))*$M42,"")</f>
        <v>7.9799999999999995</v>
      </c>
      <c r="AA42" s="190">
        <f ca="1">IFERROR((IF(AND($J42&gt;Z$4,$J42&lt;=AA$4,$K42&lt;=AA$4),NETWORKDAYS.INTL($J42,$K42,1,(Holidays!$A$1:$A$248)),0)+IF(AND($J42&gt;Z$4,$J42&lt;=AA$4,$K42&gt;AA$4),NETWORKDAYS.INTL($J42,(AA$4),1,(Holidays!$A$1:$A$248)),0)+IF(AND($J42&lt;Z$4,$K42&lt;AA$4,$K42&gt;Z$4),NETWORKDAYS.INTL(Z$4+1,$K42,1,(Holidays!$A$1:$A$248)),0)+IF(AND($J42&lt;=Z$4,$K42&gt;=AA$4,$K42&gt;Z$4),NETWORKDAYS.INTL(Z$4+1,(AA$4),1,(Holidays!$A$1:$A$248)),0))*$M42,"")</f>
        <v>0</v>
      </c>
      <c r="AB42" s="192">
        <f ca="1">IFERROR((IF(AND($J42&gt;AA$4,$J42&lt;=AB$4,$K42&lt;=AB$4),NETWORKDAYS.INTL($J42,$K42,1,(Holidays!$A$1:$A$248)),0)+IF(AND($J42&gt;AA$4,$J42&lt;=AB$4,$K42&gt;AB$4),NETWORKDAYS.INTL($J42,(AB$4),1,(Holidays!$A$1:$A$248)),0)+IF(AND($J42&lt;AA$4,$K42&lt;AB$4,$K42&gt;AA$4),NETWORKDAYS.INTL(AA$4+1,$K42,1,(Holidays!$A$1:$A$248)),0)+IF(AND($J42&lt;=AA$4,$K42&gt;=AB$4,$K42&gt;AA$4),NETWORKDAYS.INTL(AA$4+1,(AB$4),1,(Holidays!$A$1:$A$248)),0))*$M42,"")</f>
        <v>0</v>
      </c>
      <c r="AC42" s="321">
        <f ca="1">IFERROR((IF(AND($J42&gt;AB$4,$J42&lt;=AC$4,$K42&lt;=AC$4),NETWORKDAYS.INTL($J42,$K42,1,(Holidays!$A$1:$A$248)),0)+IF(AND($J42&gt;AB$4,$J42&lt;=AC$4,$K42&gt;AC$4),NETWORKDAYS.INTL($J42,(AC$4),1,(Holidays!$A$1:$A$248)),0)+IF(AND($J42&lt;AB$4,$K42&lt;AC$4,$K42&gt;AB$4),NETWORKDAYS.INTL(AB$4+1,$K42,1,(Holidays!$A$1:$A$248)),0)+IF(AND($J42&lt;=AB$4,$K42&gt;=AC$4,$K42&gt;AB$4),NETWORKDAYS.INTL(AB$4+1,(AC$4),1,(Holidays!$A$1:$A$248)),0))*$M42,"")</f>
        <v>0</v>
      </c>
      <c r="AD42" s="190">
        <f ca="1">IFERROR((IF(AND($J42&gt;AC$4,$J42&lt;=AD$4,$K42&lt;=AD$4),NETWORKDAYS.INTL($J42,$K42,1,(Holidays!$A$1:$A$248)),0)+IF(AND($J42&gt;AC$4,$J42&lt;=AD$4,$K42&gt;AD$4),NETWORKDAYS.INTL($J42,(AD$4),1,(Holidays!$A$1:$A$248)),0)+IF(AND($J42&lt;AC$4,$K42&lt;AD$4,$K42&gt;AC$4),NETWORKDAYS.INTL(AC$4+1,$K42,1,(Holidays!$A$1:$A$248)),0)+IF(AND($J42&lt;=AC$4,$K42&gt;=AD$4,$K42&gt;AC$4),NETWORKDAYS.INTL(AC$4+1,(AD$4),1,(Holidays!$A$1:$A$248)),0))*$M42,"")</f>
        <v>0</v>
      </c>
      <c r="AE42" s="192">
        <f ca="1">IFERROR((IF(AND($J42&gt;AD$4,$J42&lt;=AE$4,$K42&lt;=AE$4),NETWORKDAYS.INTL($J42,$K42,1,(Holidays!$A$1:$A$248)),0)+IF(AND($J42&gt;AD$4,$J42&lt;=AE$4,$K42&gt;AE$4),NETWORKDAYS.INTL($J42,(AE$4),1,(Holidays!$A$1:$A$248)),0)+IF(AND($J42&lt;AD$4,$K42&lt;AE$4,$K42&gt;AD$4),NETWORKDAYS.INTL(AD$4+1,$K42,1,(Holidays!$A$1:$A$248)),0)+IF(AND($J42&lt;=AD$4,$K42&gt;=AE$4,$K42&gt;AD$4),NETWORKDAYS.INTL(AD$4+1,(AE$4),1,(Holidays!$A$1:$A$248)),0))*$M42,"")</f>
        <v>0</v>
      </c>
      <c r="AF42" s="321">
        <f ca="1">IFERROR((IF(AND($J42&gt;AE$4,$J42&lt;=AF$4,$K42&lt;=AF$4),NETWORKDAYS.INTL($J42,$K42,1,(Holidays!$A$1:$A$248)),0)+IF(AND($J42&gt;AE$4,$J42&lt;=AF$4,$K42&gt;AF$4),NETWORKDAYS.INTL($J42,(AF$4),1,(Holidays!$A$1:$A$248)),0)+IF(AND($J42&lt;AE$4,$K42&lt;AF$4,$K42&gt;AE$4),NETWORKDAYS.INTL(AE$4+1,$K42,1,(Holidays!$A$1:$A$248)),0)+IF(AND($J42&lt;=AE$4,$K42&gt;=AF$4,$K42&gt;AE$4),NETWORKDAYS.INTL(AE$4+1,(AF$4),1,(Holidays!$A$1:$A$248)),0))*$M42,"")</f>
        <v>0</v>
      </c>
      <c r="AG42" s="190">
        <f ca="1">IFERROR((IF(AND($J42&gt;AF$4,$J42&lt;=AG$4,$K42&lt;=AG$4),NETWORKDAYS.INTL($J42,$K42,1,(Holidays!$A$1:$A$248)),0)+IF(AND($J42&gt;AF$4,$J42&lt;=AG$4,$K42&gt;AG$4),NETWORKDAYS.INTL($J42,(AG$4),1,(Holidays!$A$1:$A$248)),0)+IF(AND($J42&lt;AF$4,$K42&lt;AG$4,$K42&gt;AF$4),NETWORKDAYS.INTL(AF$4+1,$K42,1,(Holidays!$A$1:$A$248)),0)+IF(AND($J42&lt;=AF$4,$K42&gt;=AG$4,$K42&gt;AF$4),NETWORKDAYS.INTL(AF$4+1,(AG$4),1,(Holidays!$A$1:$A$248)),0))*$M42,"")</f>
        <v>0</v>
      </c>
      <c r="AH42" s="192">
        <f ca="1">IFERROR((IF(AND($J42&gt;AG$4,$J42&lt;=AH$4,$K42&lt;=AH$4),NETWORKDAYS.INTL($J42,$K42,1,(Holidays!$A$1:$A$248)),0)+IF(AND($J42&gt;AG$4,$J42&lt;=AH$4,$K42&gt;AH$4),NETWORKDAYS.INTL($J42,(AH$4),1,(Holidays!$A$1:$A$248)),0)+IF(AND($J42&lt;AG$4,$K42&lt;AH$4,$K42&gt;AG$4),NETWORKDAYS.INTL(AG$4+1,$K42,1,(Holidays!$A$1:$A$248)),0)+IF(AND($J42&lt;=AG$4,$K42&gt;=AH$4,$K42&gt;AG$4),NETWORKDAYS.INTL(AG$4+1,(AH$4),1,(Holidays!$A$1:$A$248)),0))*$M42,"")</f>
        <v>0</v>
      </c>
      <c r="AI42" s="321">
        <f ca="1">IFERROR((IF(AND($J42&gt;AH$4,$J42&lt;=AI$4,$K42&lt;=AI$4),NETWORKDAYS.INTL($J42,$K42,1,(Holidays!$A$1:$A$248)),0)+IF(AND($J42&gt;AH$4,$J42&lt;=AI$4,$K42&gt;AI$4),NETWORKDAYS.INTL($J42,(AI$4),1,(Holidays!$A$1:$A$248)),0)+IF(AND($J42&lt;AH$4,$K42&lt;AI$4,$K42&gt;AH$4),NETWORKDAYS.INTL(AH$4+1,$K42,1,(Holidays!$A$1:$A$248)),0)+IF(AND($J42&lt;=AH$4,$K42&gt;=AI$4,$K42&gt;AH$4),NETWORKDAYS.INTL(AH$4+1,(AI$4),1,(Holidays!$A$1:$A$248)),0))*$M42,"")</f>
        <v>0</v>
      </c>
      <c r="AJ42" s="190">
        <f ca="1">IFERROR((IF(AND($J42&gt;AI$4,$J42&lt;=AJ$4,$K42&lt;=AJ$4),NETWORKDAYS.INTL($J42,$K42,1,(Holidays!$A$1:$A$248)),0)+IF(AND($J42&gt;AI$4,$J42&lt;=AJ$4,$K42&gt;AJ$4),NETWORKDAYS.INTL($J42,(AJ$4),1,(Holidays!$A$1:$A$248)),0)+IF(AND($J42&lt;AI$4,$K42&lt;AJ$4,$K42&gt;AI$4),NETWORKDAYS.INTL(AI$4+1,$K42,1,(Holidays!$A$1:$A$248)),0)+IF(AND($J42&lt;=AI$4,$K42&gt;=AJ$4,$K42&gt;AI$4),NETWORKDAYS.INTL(AI$4+1,(AJ$4),1,(Holidays!$A$1:$A$248)),0))*$M42,"")</f>
        <v>0</v>
      </c>
      <c r="AK42" s="192">
        <f ca="1">IFERROR((IF(AND($J42&gt;AJ$4,$J42&lt;=AK$4,$K42&lt;=AK$4),NETWORKDAYS.INTL($J42,$K42,1,(Holidays!$A$1:$A$248)),0)+IF(AND($J42&gt;AJ$4,$J42&lt;=AK$4,$K42&gt;AK$4),NETWORKDAYS.INTL($J42,(AK$4),1,(Holidays!$A$1:$A$248)),0)+IF(AND($J42&lt;AJ$4,$K42&lt;AK$4,$K42&gt;AJ$4),NETWORKDAYS.INTL(AJ$4+1,$K42,1,(Holidays!$A$1:$A$248)),0)+IF(AND($J42&lt;=AJ$4,$K42&gt;=AK$4,$K42&gt;AJ$4),NETWORKDAYS.INTL(AJ$4+1,(AK$4),1,(Holidays!$A$1:$A$248)),0))*$M42,"")</f>
        <v>0</v>
      </c>
      <c r="AL42" s="321">
        <f ca="1">IFERROR((IF(AND($J42&gt;AK$4,$J42&lt;=AL$4,$K42&lt;=AL$4),NETWORKDAYS.INTL($J42,$K42,1,(Holidays!$A$1:$A$248)),0)+IF(AND($J42&gt;AK$4,$J42&lt;=AL$4,$K42&gt;AL$4),NETWORKDAYS.INTL($J42,(AL$4),1,(Holidays!$A$1:$A$248)),0)+IF(AND($J42&lt;AK$4,$K42&lt;AL$4,$K42&gt;AK$4),NETWORKDAYS.INTL(AK$4+1,$K42,1,(Holidays!$A$1:$A$248)),0)+IF(AND($J42&lt;=AK$4,$K42&gt;=AL$4,$K42&gt;AK$4),NETWORKDAYS.INTL(AK$4+1,(AL$4),1,(Holidays!$A$1:$A$248)),0))*$M42,"")</f>
        <v>0</v>
      </c>
      <c r="AM42" s="190">
        <f ca="1">IFERROR((IF(AND($J42&gt;AL$4,$J42&lt;=AM$4,$K42&lt;=AM$4),NETWORKDAYS.INTL($J42,$K42,1,(Holidays!$A$1:$A$248)),0)+IF(AND($J42&gt;AL$4,$J42&lt;=AM$4,$K42&gt;AM$4),NETWORKDAYS.INTL($J42,(AM$4),1,(Holidays!$A$1:$A$248)),0)+IF(AND($J42&lt;AL$4,$K42&lt;AM$4,$K42&gt;AL$4),NETWORKDAYS.INTL(AL$4+1,$K42,1,(Holidays!$A$1:$A$248)),0)+IF(AND($J42&lt;=AL$4,$K42&gt;=AM$4,$K42&gt;AL$4),NETWORKDAYS.INTL(AL$4+1,(AM$4),1,(Holidays!$A$1:$A$248)),0))*$M42,"")</f>
        <v>0</v>
      </c>
      <c r="AN42" s="192">
        <f ca="1">IFERROR((IF(AND($J42&gt;AM$4,$J42&lt;=AN$4,$K42&lt;=AN$4),NETWORKDAYS.INTL($J42,$K42,1,(Holidays!$A$1:$A$248)),0)+IF(AND($J42&gt;AM$4,$J42&lt;=AN$4,$K42&gt;AN$4),NETWORKDAYS.INTL($J42,(AN$4),1,(Holidays!$A$1:$A$248)),0)+IF(AND($J42&lt;AM$4,$K42&lt;AN$4,$K42&gt;AM$4),NETWORKDAYS.INTL(AM$4+1,$K42,1,(Holidays!$A$1:$A$248)),0)+IF(AND($J42&lt;=AM$4,$K42&gt;=AN$4,$K42&gt;AM$4),NETWORKDAYS.INTL(AM$4+1,(AN$4),1,(Holidays!$A$1:$A$248)),0))*$M42,"")</f>
        <v>0</v>
      </c>
      <c r="AO42" s="321">
        <f ca="1">IFERROR((IF(AND($J42&gt;AN$4,$J42&lt;=AO$4,$K42&lt;=AO$4),NETWORKDAYS.INTL($J42,$K42,1,(Holidays!$A$1:$A$248)),0)+IF(AND($J42&gt;AN$4,$J42&lt;=AO$4,$K42&gt;AO$4),NETWORKDAYS.INTL($J42,(AO$4),1,(Holidays!$A$1:$A$248)),0)+IF(AND($J42&lt;AN$4,$K42&lt;AO$4,$K42&gt;AN$4),NETWORKDAYS.INTL(AN$4+1,$K42,1,(Holidays!$A$1:$A$248)),0)+IF(AND($J42&lt;=AN$4,$K42&gt;=AO$4,$K42&gt;AN$4),NETWORKDAYS.INTL(AN$4+1,(AO$4),1,(Holidays!$A$1:$A$248)),0))*$M42,"")</f>
        <v>0</v>
      </c>
      <c r="AP42" s="190">
        <f ca="1">IFERROR((IF(AND($J42&gt;AO$4,$J42&lt;=AP$4,$K42&lt;=AP$4),NETWORKDAYS.INTL($J42,$K42,1,(Holidays!$A$1:$A$248)),0)+IF(AND($J42&gt;AO$4,$J42&lt;=AP$4,$K42&gt;AP$4),NETWORKDAYS.INTL($J42,(AP$4),1,(Holidays!$A$1:$A$248)),0)+IF(AND($J42&lt;AO$4,$K42&lt;AP$4,$K42&gt;AO$4),NETWORKDAYS.INTL(AO$4+1,$K42,1,(Holidays!$A$1:$A$248)),0)+IF(AND($J42&lt;=AO$4,$K42&gt;=AP$4,$K42&gt;AO$4),NETWORKDAYS.INTL(AO$4+1,(AP$4),1,(Holidays!$A$1:$A$248)),0))*$M42,"")</f>
        <v>0</v>
      </c>
      <c r="AQ42" s="192">
        <f ca="1">IFERROR((IF(AND($J42&gt;AP$4,$J42&lt;=AQ$4,$K42&lt;=AQ$4),NETWORKDAYS.INTL($J42,$K42,1,(Holidays!$A$1:$A$248)),0)+IF(AND($J42&gt;AP$4,$J42&lt;=AQ$4,$K42&gt;AQ$4),NETWORKDAYS.INTL($J42,(AQ$4),1,(Holidays!$A$1:$A$248)),0)+IF(AND($J42&lt;AP$4,$K42&lt;AQ$4,$K42&gt;AP$4),NETWORKDAYS.INTL(AP$4+1,$K42,1,(Holidays!$A$1:$A$248)),0)+IF(AND($J42&lt;=AP$4,$K42&gt;=AQ$4,$K42&gt;AP$4),NETWORKDAYS.INTL(AP$4+1,(AQ$4),1,(Holidays!$A$1:$A$248)),0))*$M42,"")</f>
        <v>0</v>
      </c>
      <c r="AR42" s="321">
        <f ca="1">IFERROR((IF(AND($J42&gt;AQ$4,$J42&lt;=AR$4,$K42&lt;=AR$4),NETWORKDAYS.INTL($J42,$K42,1,(Holidays!$A$1:$A$248)),0)+IF(AND($J42&gt;AQ$4,$J42&lt;=AR$4,$K42&gt;AR$4),NETWORKDAYS.INTL($J42,(AR$4),1,(Holidays!$A$1:$A$248)),0)+IF(AND($J42&lt;AQ$4,$K42&lt;AR$4,$K42&gt;AQ$4),NETWORKDAYS.INTL(AQ$4+1,$K42,1,(Holidays!$A$1:$A$248)),0)+IF(AND($J42&lt;=AQ$4,$K42&gt;=AR$4,$K42&gt;AQ$4),NETWORKDAYS.INTL(AQ$4+1,(AR$4),1,(Holidays!$A$1:$A$248)),0))*$M42,"")</f>
        <v>0</v>
      </c>
      <c r="AS42" s="190">
        <f ca="1">IFERROR((IF(AND($J42&gt;AR$4,$J42&lt;=AS$4,$K42&lt;=AS$4),NETWORKDAYS.INTL($J42,$K42,1,(Holidays!$A$1:$A$248)),0)+IF(AND($J42&gt;AR$4,$J42&lt;=AS$4,$K42&gt;AS$4),NETWORKDAYS.INTL($J42,(AS$4),1,(Holidays!$A$1:$A$248)),0)+IF(AND($J42&lt;AR$4,$K42&lt;AS$4,$K42&gt;AR$4),NETWORKDAYS.INTL(AR$4+1,$K42,1,(Holidays!$A$1:$A$248)),0)+IF(AND($J42&lt;=AR$4,$K42&gt;=AS$4,$K42&gt;AR$4),NETWORKDAYS.INTL(AR$4+1,(AS$4),1,(Holidays!$A$1:$A$248)),0))*$M42,"")</f>
        <v>0</v>
      </c>
      <c r="AT42" s="192">
        <f ca="1">IFERROR((IF(AND($J42&gt;AS$4,$J42&lt;=AT$4,$K42&lt;=AT$4),NETWORKDAYS.INTL($J42,$K42,1,(Holidays!$A$1:$A$248)),0)+IF(AND($J42&gt;AS$4,$J42&lt;=AT$4,$K42&gt;AT$4),NETWORKDAYS.INTL($J42,(AT$4),1,(Holidays!$A$1:$A$248)),0)+IF(AND($J42&lt;AS$4,$K42&lt;AT$4,$K42&gt;AS$4),NETWORKDAYS.INTL(AS$4+1,$K42,1,(Holidays!$A$1:$A$248)),0)+IF(AND($J42&lt;=AS$4,$K42&gt;=AT$4,$K42&gt;AS$4),NETWORKDAYS.INTL(AS$4+1,(AT$4),1,(Holidays!$A$1:$A$248)),0))*$M42,"")</f>
        <v>0</v>
      </c>
      <c r="AU42" s="321">
        <f ca="1">IFERROR((IF(AND($J42&gt;AT$4,$J42&lt;=AU$4,$K42&lt;=AU$4),NETWORKDAYS.INTL($J42,$K42,1,(Holidays!$A$1:$A$248)),0)+IF(AND($J42&gt;AT$4,$J42&lt;=AU$4,$K42&gt;AU$4),NETWORKDAYS.INTL($J42,(AU$4),1,(Holidays!$A$1:$A$248)),0)+IF(AND($J42&lt;AT$4,$K42&lt;AU$4,$K42&gt;AT$4),NETWORKDAYS.INTL(AT$4+1,$K42,1,(Holidays!$A$1:$A$248)),0)+IF(AND($J42&lt;=AT$4,$K42&gt;=AU$4,$K42&gt;AT$4),NETWORKDAYS.INTL(AT$4+1,(AU$4),1,(Holidays!$A$1:$A$248)),0))*$M42,"")</f>
        <v>0</v>
      </c>
      <c r="AV42" s="190">
        <f ca="1">IFERROR((IF(AND($J42&gt;AU$4,$J42&lt;=AV$4,$K42&lt;=AV$4),NETWORKDAYS.INTL($J42,$K42,1,(Holidays!$A$1:$A$248)),0)+IF(AND($J42&gt;AU$4,$J42&lt;=AV$4,$K42&gt;AV$4),NETWORKDAYS.INTL($J42,(AV$4),1,(Holidays!$A$1:$A$248)),0)+IF(AND($J42&lt;AU$4,$K42&lt;AV$4,$K42&gt;AU$4),NETWORKDAYS.INTL(AU$4+1,$K42,1,(Holidays!$A$1:$A$248)),0)+IF(AND($J42&lt;=AU$4,$K42&gt;=AV$4,$K42&gt;AU$4),NETWORKDAYS.INTL(AU$4+1,(AV$4),1,(Holidays!$A$1:$A$248)),0))*$M42,"")</f>
        <v>0</v>
      </c>
      <c r="AW42" s="192">
        <f ca="1">IFERROR((IF(AND($J42&gt;AV$4,$J42&lt;=AW$4,$K42&lt;=AW$4),NETWORKDAYS.INTL($J42,$K42,1,(Holidays!$A$1:$A$248)),0)+IF(AND($J42&gt;AV$4,$J42&lt;=AW$4,$K42&gt;AW$4),NETWORKDAYS.INTL($J42,(AW$4),1,(Holidays!$A$1:$A$248)),0)+IF(AND($J42&lt;AV$4,$K42&lt;AW$4,$K42&gt;AV$4),NETWORKDAYS.INTL(AV$4+1,$K42,1,(Holidays!$A$1:$A$248)),0)+IF(AND($J42&lt;=AV$4,$K42&gt;=AW$4,$K42&gt;AV$4),NETWORKDAYS.INTL(AV$4+1,(AW$4),1,(Holidays!$A$1:$A$248)),0))*$M42,"")</f>
        <v>0</v>
      </c>
      <c r="AX42" s="321">
        <f ca="1">IFERROR((IF(AND($J42&gt;AW$4,$J42&lt;=AX$4,$K42&lt;=AX$4),NETWORKDAYS.INTL($J42,$K42,1,(Holidays!$A$1:$A$248)),0)+IF(AND($J42&gt;AW$4,$J42&lt;=AX$4,$K42&gt;AX$4),NETWORKDAYS.INTL($J42,(AX$4),1,(Holidays!$A$1:$A$248)),0)+IF(AND($J42&lt;AW$4,$K42&lt;AX$4,$K42&gt;AW$4),NETWORKDAYS.INTL(AW$4+1,$K42,1,(Holidays!$A$1:$A$248)),0)+IF(AND($J42&lt;=AW$4,$K42&gt;=AX$4,$K42&gt;AW$4),NETWORKDAYS.INTL(AW$4+1,(AX$4),1,(Holidays!$A$1:$A$248)),0))*$M42,"")</f>
        <v>0</v>
      </c>
      <c r="AY42" s="190">
        <f ca="1">IFERROR((IF(AND($J42&gt;AX$4,$J42&lt;=AY$4,$K42&lt;=AY$4),NETWORKDAYS.INTL($J42,$K42,1,(Holidays!$A$1:$A$248)),0)+IF(AND($J42&gt;AX$4,$J42&lt;=AY$4,$K42&gt;AY$4),NETWORKDAYS.INTL($J42,(AY$4),1,(Holidays!$A$1:$A$248)),0)+IF(AND($J42&lt;AX$4,$K42&lt;AY$4,$K42&gt;AX$4),NETWORKDAYS.INTL(AX$4+1,$K42,1,(Holidays!$A$1:$A$248)),0)+IF(AND($J42&lt;=AX$4,$K42&gt;=AY$4,$K42&gt;AX$4),NETWORKDAYS.INTL(AX$4+1,(AY$4),1,(Holidays!$A$1:$A$248)),0))*$M42,"")</f>
        <v>0</v>
      </c>
      <c r="AZ42" s="192">
        <f ca="1">IFERROR((IF(AND($J42&gt;AY$4,$J42&lt;=AZ$4,$K42&lt;=AZ$4),NETWORKDAYS.INTL($J42,$K42,1,(Holidays!$A$1:$A$248)),0)+IF(AND($J42&gt;AY$4,$J42&lt;=AZ$4,$K42&gt;AZ$4),NETWORKDAYS.INTL($J42,(AZ$4),1,(Holidays!$A$1:$A$248)),0)+IF(AND($J42&lt;AY$4,$K42&lt;AZ$4,$K42&gt;AY$4),NETWORKDAYS.INTL(AY$4+1,$K42,1,(Holidays!$A$1:$A$248)),0)+IF(AND($J42&lt;=AY$4,$K42&gt;=AZ$4,$K42&gt;AY$4),NETWORKDAYS.INTL(AY$4+1,(AZ$4),1,(Holidays!$A$1:$A$248)),0))*$M42,"")</f>
        <v>0</v>
      </c>
      <c r="BA42" s="321">
        <f ca="1">IFERROR((IF(AND($J42&gt;AZ$4,$J42&lt;=BA$4,$K42&lt;=BA$4),NETWORKDAYS.INTL($J42,$K42,1,(Holidays!$A$1:$A$248)),0)+IF(AND($J42&gt;AZ$4,$J42&lt;=BA$4,$K42&gt;BA$4),NETWORKDAYS.INTL($J42,(BA$4),1,(Holidays!$A$1:$A$248)),0)+IF(AND($J42&lt;AZ$4,$K42&lt;BA$4,$K42&gt;AZ$4),NETWORKDAYS.INTL(AZ$4+1,$K42,1,(Holidays!$A$1:$A$248)),0)+IF(AND($J42&lt;=AZ$4,$K42&gt;=BA$4,$K42&gt;AZ$4),NETWORKDAYS.INTL(AZ$4+1,(BA$4),1,(Holidays!$A$1:$A$248)),0))*$M42,"")</f>
        <v>0</v>
      </c>
      <c r="BB42" s="190">
        <f ca="1">IFERROR((IF(AND($J42&gt;BA$4,$J42&lt;=BB$4,$K42&lt;=BB$4),NETWORKDAYS.INTL($J42,$K42,1,(Holidays!$A$1:$A$248)),0)+IF(AND($J42&gt;BA$4,$J42&lt;=BB$4,$K42&gt;BB$4),NETWORKDAYS.INTL($J42,(BB$4),1,(Holidays!$A$1:$A$248)),0)+IF(AND($J42&lt;BA$4,$K42&lt;BB$4,$K42&gt;BA$4),NETWORKDAYS.INTL(BA$4+1,$K42,1,(Holidays!$A$1:$A$248)),0)+IF(AND($J42&lt;=BA$4,$K42&gt;=BB$4,$K42&gt;BA$4),NETWORKDAYS.INTL(BA$4+1,(BB$4),1,(Holidays!$A$1:$A$248)),0))*$M42,"")</f>
        <v>0</v>
      </c>
      <c r="BC42" s="192">
        <f ca="1">IFERROR((IF(AND($J42&gt;BB$4,$J42&lt;=BC$4,$K42&lt;=BC$4),NETWORKDAYS.INTL($J42,$K42,1,(Holidays!$A$1:$A$248)),0)+IF(AND($J42&gt;BB$4,$J42&lt;=BC$4,$K42&gt;BC$4),NETWORKDAYS.INTL($J42,(BC$4),1,(Holidays!$A$1:$A$248)),0)+IF(AND($J42&lt;BB$4,$K42&lt;BC$4,$K42&gt;BB$4),NETWORKDAYS.INTL(BB$4+1,$K42,1,(Holidays!$A$1:$A$248)),0)+IF(AND($J42&lt;=BB$4,$K42&gt;=BC$4,$K42&gt;BB$4),NETWORKDAYS.INTL(BB$4+1,(BC$4),1,(Holidays!$A$1:$A$248)),0))*$M42,"")</f>
        <v>0</v>
      </c>
      <c r="BD42" s="321">
        <f ca="1">IFERROR((IF(AND($J42&gt;BC$4,$J42&lt;=BD$4,$K42&lt;=BD$4),NETWORKDAYS.INTL($J42,$K42,1,(Holidays!$A$1:$A$248)),0)+IF(AND($J42&gt;BC$4,$J42&lt;=BD$4,$K42&gt;BD$4),NETWORKDAYS.INTL($J42,(BD$4),1,(Holidays!$A$1:$A$248)),0)+IF(AND($J42&lt;BC$4,$K42&lt;BD$4,$K42&gt;BC$4),NETWORKDAYS.INTL(BC$4+1,$K42,1,(Holidays!$A$1:$A$248)),0)+IF(AND($J42&lt;=BC$4,$K42&gt;=BD$4,$K42&gt;BC$4),NETWORKDAYS.INTL(BC$4+1,(BD$4),1,(Holidays!$A$1:$A$248)),0))*$M42,"")</f>
        <v>0</v>
      </c>
      <c r="BE42" s="190">
        <f ca="1">IFERROR((IF(AND($J42&gt;BD$4,$J42&lt;=BE$4,$K42&lt;=BE$4),NETWORKDAYS.INTL($J42,$K42,1,(Holidays!$A$1:$A$248)),0)+IF(AND($J42&gt;BD$4,$J42&lt;=BE$4,$K42&gt;BE$4),NETWORKDAYS.INTL($J42,(BE$4),1,(Holidays!$A$1:$A$248)),0)+IF(AND($J42&lt;BD$4,$K42&lt;BE$4,$K42&gt;BD$4),NETWORKDAYS.INTL(BD$4+1,$K42,1,(Holidays!$A$1:$A$248)),0)+IF(AND($J42&lt;=BD$4,$K42&gt;=BE$4,$K42&gt;BD$4),NETWORKDAYS.INTL(BD$4+1,(BE$4),1,(Holidays!$A$1:$A$248)),0))*$M42,"")</f>
        <v>0</v>
      </c>
      <c r="BF42" s="192">
        <f ca="1">IFERROR((IF(AND($J42&gt;BE$4,$J42&lt;=BF$4,$K42&lt;=BF$4),NETWORKDAYS.INTL($J42,$K42,1,(Holidays!$A$1:$A$248)),0)+IF(AND($J42&gt;BE$4,$J42&lt;=BF$4,$K42&gt;BF$4),NETWORKDAYS.INTL($J42,(BF$4),1,(Holidays!$A$1:$A$248)),0)+IF(AND($J42&lt;BE$4,$K42&lt;BF$4,$K42&gt;BE$4),NETWORKDAYS.INTL(BE$4+1,$K42,1,(Holidays!$A$1:$A$248)),0)+IF(AND($J42&lt;=BE$4,$K42&gt;=BF$4,$K42&gt;BE$4),NETWORKDAYS.INTL(BE$4+1,(BF$4),1,(Holidays!$A$1:$A$248)),0))*$M42,"")</f>
        <v>0</v>
      </c>
      <c r="BG42" s="321">
        <f ca="1">IFERROR((IF(AND($J42&gt;BF$4,$J42&lt;=BG$4,$K42&lt;=BG$4),NETWORKDAYS.INTL($J42,$K42,1,(Holidays!$A$1:$A$248)),0)+IF(AND($J42&gt;BF$4,$J42&lt;=BG$4,$K42&gt;BG$4),NETWORKDAYS.INTL($J42,(BG$4),1,(Holidays!$A$1:$A$248)),0)+IF(AND($J42&lt;BF$4,$K42&lt;BG$4,$K42&gt;BF$4),NETWORKDAYS.INTL(BF$4+1,$K42,1,(Holidays!$A$1:$A$248)),0)+IF(AND($J42&lt;=BF$4,$K42&gt;=BG$4,$K42&gt;BF$4),NETWORKDAYS.INTL(BF$4+1,(BG$4),1,(Holidays!$A$1:$A$248)),0))*$M42,"")</f>
        <v>0</v>
      </c>
      <c r="BH42" s="190">
        <f ca="1">IFERROR((IF(AND($J42&gt;BG$4,$J42&lt;=BH$4,$K42&lt;=BH$4),NETWORKDAYS.INTL($J42,$K42,1,(Holidays!$A$1:$A$248)),0)+IF(AND($J42&gt;BG$4,$J42&lt;=BH$4,$K42&gt;BH$4),NETWORKDAYS.INTL($J42,(BH$4),1,(Holidays!$A$1:$A$248)),0)+IF(AND($J42&lt;BG$4,$K42&lt;BH$4,$K42&gt;BG$4),NETWORKDAYS.INTL(BG$4+1,$K42,1,(Holidays!$A$1:$A$248)),0)+IF(AND($J42&lt;=BG$4,$K42&gt;=BH$4,$K42&gt;BG$4),NETWORKDAYS.INTL(BG$4+1,(BH$4),1,(Holidays!$A$1:$A$248)),0))*$M42,"")</f>
        <v>0</v>
      </c>
      <c r="BI42" s="192">
        <f ca="1">IFERROR((IF(AND($J42&gt;BH$4,$J42&lt;=BI$4,$K42&lt;=BI$4),NETWORKDAYS.INTL($J42,$K42,1,(Holidays!$A$1:$A$248)),0)+IF(AND($J42&gt;BH$4,$J42&lt;=BI$4,$K42&gt;BI$4),NETWORKDAYS.INTL($J42,(BI$4),1,(Holidays!$A$1:$A$248)),0)+IF(AND($J42&lt;BH$4,$K42&lt;BI$4,$K42&gt;BH$4),NETWORKDAYS.INTL(BH$4+1,$K42,1,(Holidays!$A$1:$A$248)),0)+IF(AND($J42&lt;=BH$4,$K42&gt;=BI$4,$K42&gt;BH$4),NETWORKDAYS.INTL(BH$4+1,(BI$4),1,(Holidays!$A$1:$A$248)),0))*$M42,"")</f>
        <v>0</v>
      </c>
      <c r="BJ42" s="321">
        <f ca="1">IFERROR((IF(AND($J42&gt;BI$4,$J42&lt;=BJ$4,$K42&lt;=BJ$4),NETWORKDAYS.INTL($J42,$K42,1,(Holidays!$A$1:$A$248)),0)+IF(AND($J42&gt;BI$4,$J42&lt;=BJ$4,$K42&gt;BJ$4),NETWORKDAYS.INTL($J42,(BJ$4),1,(Holidays!$A$1:$A$248)),0)+IF(AND($J42&lt;BI$4,$K42&lt;BJ$4,$K42&gt;BI$4),NETWORKDAYS.INTL(BI$4+1,$K42,1,(Holidays!$A$1:$A$248)),0)+IF(AND($J42&lt;=BI$4,$K42&gt;=BJ$4,$K42&gt;BI$4),NETWORKDAYS.INTL(BI$4+1,(BJ$4),1,(Holidays!$A$1:$A$248)),0))*$M42,"")</f>
        <v>0</v>
      </c>
      <c r="BK42" s="190">
        <f ca="1">IFERROR((IF(AND($J42&gt;BJ$4,$J42&lt;=BK$4,$K42&lt;=BK$4),NETWORKDAYS.INTL($J42,$K42,1,(Holidays!$A$1:$A$248)),0)+IF(AND($J42&gt;BJ$4,$J42&lt;=BK$4,$K42&gt;BK$4),NETWORKDAYS.INTL($J42,(BK$4),1,(Holidays!$A$1:$A$248)),0)+IF(AND($J42&lt;BJ$4,$K42&lt;BK$4,$K42&gt;BJ$4),NETWORKDAYS.INTL(BJ$4+1,$K42,1,(Holidays!$A$1:$A$248)),0)+IF(AND($J42&lt;=BJ$4,$K42&gt;=BK$4,$K42&gt;BJ$4),NETWORKDAYS.INTL(BJ$4+1,(BK$4),1,(Holidays!$A$1:$A$248)),0))*$M42,"")</f>
        <v>0</v>
      </c>
      <c r="BL42" s="192">
        <f ca="1">IFERROR((IF(AND($J42&gt;BK$4,$J42&lt;=BL$4,$K42&lt;=BL$4),NETWORKDAYS.INTL($J42,$K42,1,(Holidays!$A$1:$A$248)),0)+IF(AND($J42&gt;BK$4,$J42&lt;=BL$4,$K42&gt;BL$4),NETWORKDAYS.INTL($J42,(BL$4),1,(Holidays!$A$1:$A$248)),0)+IF(AND($J42&lt;BK$4,$K42&lt;BL$4,$K42&gt;BK$4),NETWORKDAYS.INTL(BK$4+1,$K42,1,(Holidays!$A$1:$A$248)),0)+IF(AND($J42&lt;=BK$4,$K42&gt;=BL$4,$K42&gt;BK$4),NETWORKDAYS.INTL(BK$4+1,(BL$4),1,(Holidays!$A$1:$A$248)),0))*$M42,"")</f>
        <v>0</v>
      </c>
      <c r="BM42" s="321">
        <f ca="1">IFERROR((IF(AND($J42&gt;BL$4,$J42&lt;=BM$4,$K42&lt;=BM$4),NETWORKDAYS.INTL($J42,$K42,1,(Holidays!$A$1:$A$248)),0)+IF(AND($J42&gt;BL$4,$J42&lt;=BM$4,$K42&gt;BM$4),NETWORKDAYS.INTL($J42,(BM$4),1,(Holidays!$A$1:$A$248)),0)+IF(AND($J42&lt;BL$4,$K42&lt;BM$4,$K42&gt;BL$4),NETWORKDAYS.INTL(BL$4+1,$K42,1,(Holidays!$A$1:$A$248)),0)+IF(AND($J42&lt;=BL$4,$K42&gt;=BM$4,$K42&gt;BL$4),NETWORKDAYS.INTL(BL$4+1,(BM$4),1,(Holidays!$A$1:$A$248)),0))*$M42,"")</f>
        <v>0</v>
      </c>
      <c r="BN42" s="190">
        <f ca="1">IFERROR((IF(AND($J42&gt;BM$4,$J42&lt;=BN$4,$K42&lt;=BN$4),NETWORKDAYS.INTL($J42,$K42,1,(Holidays!$A$1:$A$248)),0)+IF(AND($J42&gt;BM$4,$J42&lt;=BN$4,$K42&gt;BN$4),NETWORKDAYS.INTL($J42,(BN$4),1,(Holidays!$A$1:$A$248)),0)+IF(AND($J42&lt;BM$4,$K42&lt;BN$4,$K42&gt;BM$4),NETWORKDAYS.INTL(BM$4+1,$K42,1,(Holidays!$A$1:$A$248)),0)+IF(AND($J42&lt;=BM$4,$K42&gt;=BN$4,$K42&gt;BM$4),NETWORKDAYS.INTL(BM$4+1,(BN$4),1,(Holidays!$A$1:$A$248)),0))*$M42,"")</f>
        <v>0</v>
      </c>
      <c r="BO42" s="192">
        <f ca="1">IFERROR((IF(AND($J42&gt;BN$4,$J42&lt;=BO$4,$K42&lt;=BO$4),NETWORKDAYS.INTL($J42,$K42,1,(Holidays!$A$1:$A$248)),0)+IF(AND($J42&gt;BN$4,$J42&lt;=BO$4,$K42&gt;BO$4),NETWORKDAYS.INTL($J42,(BO$4),1,(Holidays!$A$1:$A$248)),0)+IF(AND($J42&lt;BN$4,$K42&lt;BO$4,$K42&gt;BN$4),NETWORKDAYS.INTL(BN$4+1,$K42,1,(Holidays!$A$1:$A$248)),0)+IF(AND($J42&lt;=BN$4,$K42&gt;=BO$4,$K42&gt;BN$4),NETWORKDAYS.INTL(BN$4+1,(BO$4),1,(Holidays!$A$1:$A$248)),0))*$M42,"")</f>
        <v>0</v>
      </c>
      <c r="BP42" s="321">
        <f ca="1">IFERROR((IF(AND($J42&gt;BO$4,$J42&lt;=BP$4,$K42&lt;=BP$4),NETWORKDAYS.INTL($J42,$K42,1,(Holidays!$A$1:$A$248)),0)+IF(AND($J42&gt;BO$4,$J42&lt;=BP$4,$K42&gt;BP$4),NETWORKDAYS.INTL($J42,(BP$4),1,(Holidays!$A$1:$A$248)),0)+IF(AND($J42&lt;BO$4,$K42&lt;BP$4,$K42&gt;BO$4),NETWORKDAYS.INTL(BO$4+1,$K42,1,(Holidays!$A$1:$A$248)),0)+IF(AND($J42&lt;=BO$4,$K42&gt;=BP$4,$K42&gt;BO$4),NETWORKDAYS.INTL(BO$4+1,(BP$4),1,(Holidays!$A$1:$A$248)),0))*$M42,"")</f>
        <v>0</v>
      </c>
      <c r="BQ42" s="190">
        <f ca="1">IFERROR((IF(AND($J42&gt;BP$4,$J42&lt;=BQ$4,$K42&lt;=BQ$4),NETWORKDAYS.INTL($J42,$K42,1,(Holidays!$A$1:$A$248)),0)+IF(AND($J42&gt;BP$4,$J42&lt;=BQ$4,$K42&gt;BQ$4),NETWORKDAYS.INTL($J42,(BQ$4),1,(Holidays!$A$1:$A$248)),0)+IF(AND($J42&lt;BP$4,$K42&lt;BQ$4,$K42&gt;BP$4),NETWORKDAYS.INTL(BP$4+1,$K42,1,(Holidays!$A$1:$A$248)),0)+IF(AND($J42&lt;=BP$4,$K42&gt;=BQ$4,$K42&gt;BP$4),NETWORKDAYS.INTL(BP$4+1,(BQ$4),1,(Holidays!$A$1:$A$248)),0))*$M42,"")</f>
        <v>0</v>
      </c>
      <c r="BR42" s="192">
        <f ca="1">IFERROR((IF(AND($J42&gt;BQ$4,$J42&lt;=BR$4,$K42&lt;=BR$4),NETWORKDAYS.INTL($J42,$K42,1,(Holidays!$A$1:$A$248)),0)+IF(AND($J42&gt;BQ$4,$J42&lt;=BR$4,$K42&gt;BR$4),NETWORKDAYS.INTL($J42,(BR$4),1,(Holidays!$A$1:$A$248)),0)+IF(AND($J42&lt;BQ$4,$K42&lt;BR$4,$K42&gt;BQ$4),NETWORKDAYS.INTL(BQ$4+1,$K42,1,(Holidays!$A$1:$A$248)),0)+IF(AND($J42&lt;=BQ$4,$K42&gt;=BR$4,$K42&gt;BQ$4),NETWORKDAYS.INTL(BQ$4+1,(BR$4),1,(Holidays!$A$1:$A$248)),0))*$M42,"")</f>
        <v>0</v>
      </c>
      <c r="BS42" s="321">
        <f ca="1">IFERROR((IF(AND($J42&gt;BR$4,$J42&lt;=BS$4,$K42&lt;=BS$4),NETWORKDAYS.INTL($J42,$K42,1,(Holidays!$A$1:$A$248)),0)+IF(AND($J42&gt;BR$4,$J42&lt;=BS$4,$K42&gt;BS$4),NETWORKDAYS.INTL($J42,(BS$4),1,(Holidays!$A$1:$A$248)),0)+IF(AND($J42&lt;BR$4,$K42&lt;BS$4,$K42&gt;BR$4),NETWORKDAYS.INTL(BR$4+1,$K42,1,(Holidays!$A$1:$A$248)),0)+IF(AND($J42&lt;=BR$4,$K42&gt;=BS$4,$K42&gt;BR$4),NETWORKDAYS.INTL(BR$4+1,(BS$4),1,(Holidays!$A$1:$A$248)),0))*$M42,"")</f>
        <v>0</v>
      </c>
      <c r="BT42" s="190">
        <f ca="1">IFERROR((IF(AND($J42&gt;BS$4,$J42&lt;=BT$4,$K42&lt;=BT$4),NETWORKDAYS.INTL($J42,$K42,1,(Holidays!$A$1:$A$248)),0)+IF(AND($J42&gt;BS$4,$J42&lt;=BT$4,$K42&gt;BT$4),NETWORKDAYS.INTL($J42,(BT$4),1,(Holidays!$A$1:$A$248)),0)+IF(AND($J42&lt;BS$4,$K42&lt;BT$4,$K42&gt;BS$4),NETWORKDAYS.INTL(BS$4+1,$K42,1,(Holidays!$A$1:$A$248)),0)+IF(AND($J42&lt;=BS$4,$K42&gt;=BT$4,$K42&gt;BS$4),NETWORKDAYS.INTL(BS$4+1,(BT$4),1,(Holidays!$A$1:$A$248)),0))*$M42,"")</f>
        <v>0</v>
      </c>
      <c r="BU42" s="192">
        <f ca="1">IFERROR((IF(AND($J42&gt;BT$4,$J42&lt;=BU$4,$K42&lt;=BU$4),NETWORKDAYS.INTL($J42,$K42,1,(Holidays!$A$1:$A$248)),0)+IF(AND($J42&gt;BT$4,$J42&lt;=BU$4,$K42&gt;BU$4),NETWORKDAYS.INTL($J42,(BU$4),1,(Holidays!$A$1:$A$248)),0)+IF(AND($J42&lt;BT$4,$K42&lt;BU$4,$K42&gt;BT$4),NETWORKDAYS.INTL(BT$4+1,$K42,1,(Holidays!$A$1:$A$248)),0)+IF(AND($J42&lt;=BT$4,$K42&gt;=BU$4,$K42&gt;BT$4),NETWORKDAYS.INTL(BT$4+1,(BU$4),1,(Holidays!$A$1:$A$248)),0))*$M42,"")</f>
        <v>0</v>
      </c>
      <c r="BV42" s="321">
        <f ca="1">IFERROR((IF(AND($J42&gt;BU$4,$J42&lt;=BV$4,$K42&lt;=BV$4),NETWORKDAYS.INTL($J42,$K42,1,(Holidays!$A$1:$A$248)),0)+IF(AND($J42&gt;BU$4,$J42&lt;=BV$4,$K42&gt;BV$4),NETWORKDAYS.INTL($J42,(BV$4),1,(Holidays!$A$1:$A$248)),0)+IF(AND($J42&lt;BU$4,$K42&lt;BV$4,$K42&gt;BU$4),NETWORKDAYS.INTL(BU$4+1,$K42,1,(Holidays!$A$1:$A$248)),0)+IF(AND($J42&lt;=BU$4,$K42&gt;=BV$4,$K42&gt;BU$4),NETWORKDAYS.INTL(BU$4+1,(BV$4),1,(Holidays!$A$1:$A$248)),0))*$M42,"")</f>
        <v>0</v>
      </c>
      <c r="BW42" s="190">
        <f ca="1">IFERROR((IF(AND($J42&gt;BV$4,$J42&lt;=BW$4,$K42&lt;=BW$4),NETWORKDAYS.INTL($J42,$K42,1,(Holidays!$A$1:$A$248)),0)+IF(AND($J42&gt;BV$4,$J42&lt;=BW$4,$K42&gt;BW$4),NETWORKDAYS.INTL($J42,(BW$4),1,(Holidays!$A$1:$A$248)),0)+IF(AND($J42&lt;BV$4,$K42&lt;BW$4,$K42&gt;BV$4),NETWORKDAYS.INTL(BV$4+1,$K42,1,(Holidays!$A$1:$A$248)),0)+IF(AND($J42&lt;=BV$4,$K42&gt;=BW$4,$K42&gt;BV$4),NETWORKDAYS.INTL(BV$4+1,(BW$4),1,(Holidays!$A$1:$A$248)),0))*$M42,"")</f>
        <v>0</v>
      </c>
      <c r="BX42" s="192">
        <f ca="1">IFERROR((IF(AND($J42&gt;BW$4,$J42&lt;=BX$4,$K42&lt;=BX$4),NETWORKDAYS.INTL($J42,$K42,1,(Holidays!$A$1:$A$248)),0)+IF(AND($J42&gt;BW$4,$J42&lt;=BX$4,$K42&gt;BX$4),NETWORKDAYS.INTL($J42,(BX$4),1,(Holidays!$A$1:$A$248)),0)+IF(AND($J42&lt;BW$4,$K42&lt;BX$4,$K42&gt;BW$4),NETWORKDAYS.INTL(BW$4+1,$K42,1,(Holidays!$A$1:$A$248)),0)+IF(AND($J42&lt;=BW$4,$K42&gt;=BX$4,$K42&gt;BW$4),NETWORKDAYS.INTL(BW$4+1,(BX$4),1,(Holidays!$A$1:$A$248)),0))*$M42,"")</f>
        <v>0</v>
      </c>
      <c r="BY42" s="321">
        <f ca="1">IFERROR((IF(AND($J42&gt;BX$4,$J42&lt;=BY$4,$K42&lt;=BY$4),NETWORKDAYS.INTL($J42,$K42,1,(Holidays!$A$1:$A$248)),0)+IF(AND($J42&gt;BX$4,$J42&lt;=BY$4,$K42&gt;BY$4),NETWORKDAYS.INTL($J42,(BY$4),1,(Holidays!$A$1:$A$248)),0)+IF(AND($J42&lt;BX$4,$K42&lt;BY$4,$K42&gt;BX$4),NETWORKDAYS.INTL(BX$4+1,$K42,1,(Holidays!$A$1:$A$248)),0)+IF(AND($J42&lt;=BX$4,$K42&gt;=BY$4,$K42&gt;BX$4),NETWORKDAYS.INTL(BX$4+1,(BY$4),1,(Holidays!$A$1:$A$248)),0))*$M42,"")</f>
        <v>0</v>
      </c>
      <c r="BZ42" s="190">
        <f ca="1">IFERROR((IF(AND($J42&gt;BY$4,$J42&lt;=BZ$4,$K42&lt;=BZ$4),NETWORKDAYS.INTL($J42,$K42,1,(Holidays!$A$1:$A$248)),0)+IF(AND($J42&gt;BY$4,$J42&lt;=BZ$4,$K42&gt;BZ$4),NETWORKDAYS.INTL($J42,(BZ$4),1,(Holidays!$A$1:$A$248)),0)+IF(AND($J42&lt;BY$4,$K42&lt;BZ$4,$K42&gt;BY$4),NETWORKDAYS.INTL(BY$4+1,$K42,1,(Holidays!$A$1:$A$248)),0)+IF(AND($J42&lt;=BY$4,$K42&gt;=BZ$4,$K42&gt;BY$4),NETWORKDAYS.INTL(BY$4+1,(BZ$4),1,(Holidays!$A$1:$A$248)),0))*$M42,"")</f>
        <v>0</v>
      </c>
      <c r="CA42" s="192">
        <f ca="1">IFERROR((IF(AND($J42&gt;BZ$4,$J42&lt;=CA$4,$K42&lt;=CA$4),NETWORKDAYS.INTL($J42,$K42,1,(Holidays!$A$1:$A$248)),0)+IF(AND($J42&gt;BZ$4,$J42&lt;=CA$4,$K42&gt;CA$4),NETWORKDAYS.INTL($J42,(CA$4),1,(Holidays!$A$1:$A$248)),0)+IF(AND($J42&lt;BZ$4,$K42&lt;CA$4,$K42&gt;BZ$4),NETWORKDAYS.INTL(BZ$4+1,$K42,1,(Holidays!$A$1:$A$248)),0)+IF(AND($J42&lt;=BZ$4,$K42&gt;=CA$4,$K42&gt;BZ$4),NETWORKDAYS.INTL(BZ$4+1,(CA$4),1,(Holidays!$A$1:$A$248)),0))*$M42,"")</f>
        <v>0</v>
      </c>
      <c r="CB42" s="321">
        <f ca="1">IFERROR((IF(AND($J42&gt;CA$4,$J42&lt;=CB$4,$K42&lt;=CB$4),NETWORKDAYS.INTL($J42,$K42,1,(Holidays!$A$1:$A$248)),0)+IF(AND($J42&gt;CA$4,$J42&lt;=CB$4,$K42&gt;CB$4),NETWORKDAYS.INTL($J42,(CB$4),1,(Holidays!$A$1:$A$248)),0)+IF(AND($J42&lt;CA$4,$K42&lt;CB$4,$K42&gt;CA$4),NETWORKDAYS.INTL(CA$4+1,$K42,1,(Holidays!$A$1:$A$248)),0)+IF(AND($J42&lt;=CA$4,$K42&gt;=CB$4,$K42&gt;CA$4),NETWORKDAYS.INTL(CA$4+1,(CB$4),1,(Holidays!$A$1:$A$248)),0))*$M42,"")</f>
        <v>0</v>
      </c>
      <c r="CC42" s="190">
        <f ca="1">IFERROR((IF(AND($J42&gt;CB$4,$J42&lt;=CC$4,$K42&lt;=CC$4),NETWORKDAYS.INTL($J42,$K42,1,(Holidays!$A$1:$A$248)),0)+IF(AND($J42&gt;CB$4,$J42&lt;=CC$4,$K42&gt;CC$4),NETWORKDAYS.INTL($J42,(CC$4),1,(Holidays!$A$1:$A$248)),0)+IF(AND($J42&lt;CB$4,$K42&lt;CC$4,$K42&gt;CB$4),NETWORKDAYS.INTL(CB$4+1,$K42,1,(Holidays!$A$1:$A$248)),0)+IF(AND($J42&lt;=CB$4,$K42&gt;=CC$4,$K42&gt;CB$4),NETWORKDAYS.INTL(CB$4+1,(CC$4),1,(Holidays!$A$1:$A$248)),0))*$M42,"")</f>
        <v>0</v>
      </c>
      <c r="CD42" s="192">
        <f ca="1">IFERROR((IF(AND($J42&gt;CC$4,$J42&lt;=CD$4,$K42&lt;=CD$4),NETWORKDAYS.INTL($J42,$K42,1,(Holidays!$A$1:$A$248)),0)+IF(AND($J42&gt;CC$4,$J42&lt;=CD$4,$K42&gt;CD$4),NETWORKDAYS.INTL($J42,(CD$4),1,(Holidays!$A$1:$A$248)),0)+IF(AND($J42&lt;CC$4,$K42&lt;CD$4,$K42&gt;CC$4),NETWORKDAYS.INTL(CC$4+1,$K42,1,(Holidays!$A$1:$A$248)),0)+IF(AND($J42&lt;=CC$4,$K42&gt;=CD$4,$K42&gt;CC$4),NETWORKDAYS.INTL(CC$4+1,(CD$4),1,(Holidays!$A$1:$A$248)),0))*$M42,"")</f>
        <v>0</v>
      </c>
      <c r="CE42" s="321">
        <f ca="1">IFERROR((IF(AND($J42&gt;CD$4,$J42&lt;=CE$4,$K42&lt;=CE$4),NETWORKDAYS.INTL($J42,$K42,1,(Holidays!$A$1:$A$248)),0)+IF(AND($J42&gt;CD$4,$J42&lt;=CE$4,$K42&gt;CE$4),NETWORKDAYS.INTL($J42,(CE$4),1,(Holidays!$A$1:$A$248)),0)+IF(AND($J42&lt;CD$4,$K42&lt;CE$4,$K42&gt;CD$4),NETWORKDAYS.INTL(CD$4+1,$K42,1,(Holidays!$A$1:$A$248)),0)+IF(AND($J42&lt;=CD$4,$K42&gt;=CE$4,$K42&gt;CD$4),NETWORKDAYS.INTL(CD$4+1,(CE$4),1,(Holidays!$A$1:$A$248)),0))*$M42,"")</f>
        <v>0</v>
      </c>
      <c r="CF42" s="190">
        <f ca="1">IFERROR((IF(AND($J42&gt;CE$4,$J42&lt;=CF$4,$K42&lt;=CF$4),NETWORKDAYS.INTL($J42,$K42,1,(Holidays!$A$1:$A$248)),0)+IF(AND($J42&gt;CE$4,$J42&lt;=CF$4,$K42&gt;CF$4),NETWORKDAYS.INTL($J42,(CF$4),1,(Holidays!$A$1:$A$248)),0)+IF(AND($J42&lt;CE$4,$K42&lt;CF$4,$K42&gt;CE$4),NETWORKDAYS.INTL(CE$4+1,$K42,1,(Holidays!$A$1:$A$248)),0)+IF(AND($J42&lt;=CE$4,$K42&gt;=CF$4,$K42&gt;CE$4),NETWORKDAYS.INTL(CE$4+1,(CF$4),1,(Holidays!$A$1:$A$248)),0))*$M42,"")</f>
        <v>0</v>
      </c>
      <c r="CG42" s="192">
        <f ca="1">IFERROR((IF(AND($J42&gt;CF$4,$J42&lt;=CG$4,$K42&lt;=CG$4),NETWORKDAYS.INTL($J42,$K42,1,(Holidays!$A$1:$A$248)),0)+IF(AND($J42&gt;CF$4,$J42&lt;=CG$4,$K42&gt;CG$4),NETWORKDAYS.INTL($J42,(CG$4),1,(Holidays!$A$1:$A$248)),0)+IF(AND($J42&lt;CF$4,$K42&lt;CG$4,$K42&gt;CF$4),NETWORKDAYS.INTL(CF$4+1,$K42,1,(Holidays!$A$1:$A$248)),0)+IF(AND($J42&lt;=CF$4,$K42&gt;=CG$4,$K42&gt;CF$4),NETWORKDAYS.INTL(CF$4+1,(CG$4),1,(Holidays!$A$1:$A$248)),0))*$M42,"")</f>
        <v>0</v>
      </c>
      <c r="CH42" s="321">
        <f ca="1">IFERROR((IF(AND($J42&gt;CG$4,$J42&lt;=CH$4,$K42&lt;=CH$4),NETWORKDAYS.INTL($J42,$K42,1,(Holidays!$A$1:$A$248)),0)+IF(AND($J42&gt;CG$4,$J42&lt;=CH$4,$K42&gt;CH$4),NETWORKDAYS.INTL($J42,(CH$4),1,(Holidays!$A$1:$A$248)),0)+IF(AND($J42&lt;CG$4,$K42&lt;CH$4,$K42&gt;CG$4),NETWORKDAYS.INTL(CG$4+1,$K42,1,(Holidays!$A$1:$A$248)),0)+IF(AND($J42&lt;=CG$4,$K42&gt;=CH$4,$K42&gt;CG$4),NETWORKDAYS.INTL(CG$4+1,(CH$4),1,(Holidays!$A$1:$A$248)),0))*$M42,"")</f>
        <v>0</v>
      </c>
      <c r="CI42" s="190">
        <f ca="1">IFERROR((IF(AND($J42&gt;CH$4,$J42&lt;=CI$4,$K42&lt;=CI$4),NETWORKDAYS.INTL($J42,$K42,1,(Holidays!$A$1:$A$248)),0)+IF(AND($J42&gt;CH$4,$J42&lt;=CI$4,$K42&gt;CI$4),NETWORKDAYS.INTL($J42,(CI$4),1,(Holidays!$A$1:$A$248)),0)+IF(AND($J42&lt;CH$4,$K42&lt;CI$4,$K42&gt;CH$4),NETWORKDAYS.INTL(CH$4+1,$K42,1,(Holidays!$A$1:$A$248)),0)+IF(AND($J42&lt;=CH$4,$K42&gt;=CI$4,$K42&gt;CH$4),NETWORKDAYS.INTL(CH$4+1,(CI$4),1,(Holidays!$A$1:$A$248)),0))*$M42,"")</f>
        <v>0</v>
      </c>
      <c r="CJ42" s="192">
        <f ca="1">IFERROR((IF(AND($J42&gt;CI$4,$J42&lt;=CJ$4,$K42&lt;=CJ$4),NETWORKDAYS.INTL($J42,$K42,1,(Holidays!$A$1:$A$248)),0)+IF(AND($J42&gt;CI$4,$J42&lt;=CJ$4,$K42&gt;CJ$4),NETWORKDAYS.INTL($J42,(CJ$4),1,(Holidays!$A$1:$A$248)),0)+IF(AND($J42&lt;CI$4,$K42&lt;CJ$4,$K42&gt;CI$4),NETWORKDAYS.INTL(CI$4+1,$K42,1,(Holidays!$A$1:$A$248)),0)+IF(AND($J42&lt;=CI$4,$K42&gt;=CJ$4,$K42&gt;CI$4),NETWORKDAYS.INTL(CI$4+1,(CJ$4),1,(Holidays!$A$1:$A$248)),0))*$M42,"")</f>
        <v>0</v>
      </c>
      <c r="CK42" s="321">
        <f ca="1">IFERROR((IF(AND($J42&gt;CJ$4,$J42&lt;=CK$4,$K42&lt;=CK$4),NETWORKDAYS.INTL($J42,$K42,1,(Holidays!$A$1:$A$248)),0)+IF(AND($J42&gt;CJ$4,$J42&lt;=CK$4,$K42&gt;CK$4),NETWORKDAYS.INTL($J42,(CK$4),1,(Holidays!$A$1:$A$248)),0)+IF(AND($J42&lt;CJ$4,$K42&lt;CK$4,$K42&gt;CJ$4),NETWORKDAYS.INTL(CJ$4+1,$K42,1,(Holidays!$A$1:$A$248)),0)+IF(AND($J42&lt;=CJ$4,$K42&gt;=CK$4,$K42&gt;CJ$4),NETWORKDAYS.INTL(CJ$4+1,(CK$4),1,(Holidays!$A$1:$A$248)),0))*$M42,"")</f>
        <v>0</v>
      </c>
      <c r="CL42" s="190">
        <f ca="1">IFERROR((IF(AND($J42&gt;CK$4,$J42&lt;=CL$4,$K42&lt;=CL$4),NETWORKDAYS.INTL($J42,$K42,1,(Holidays!$A$1:$A$248)),0)+IF(AND($J42&gt;CK$4,$J42&lt;=CL$4,$K42&gt;CL$4),NETWORKDAYS.INTL($J42,(CL$4),1,(Holidays!$A$1:$A$248)),0)+IF(AND($J42&lt;CK$4,$K42&lt;CL$4,$K42&gt;CK$4),NETWORKDAYS.INTL(CK$4+1,$K42,1,(Holidays!$A$1:$A$248)),0)+IF(AND($J42&lt;=CK$4,$K42&gt;=CL$4,$K42&gt;CK$4),NETWORKDAYS.INTL(CK$4+1,(CL$4),1,(Holidays!$A$1:$A$248)),0))*$M42,"")</f>
        <v>0</v>
      </c>
      <c r="CM42" s="192">
        <f ca="1">IFERROR((IF(AND($J42&gt;CL$4,$J42&lt;=CM$4,$K42&lt;=CM$4),NETWORKDAYS.INTL($J42,$K42,1,(Holidays!$A$1:$A$248)),0)+IF(AND($J42&gt;CL$4,$J42&lt;=CM$4,$K42&gt;CM$4),NETWORKDAYS.INTL($J42,(CM$4),1,(Holidays!$A$1:$A$248)),0)+IF(AND($J42&lt;CL$4,$K42&lt;CM$4,$K42&gt;CL$4),NETWORKDAYS.INTL(CL$4+1,$K42,1,(Holidays!$A$1:$A$248)),0)+IF(AND($J42&lt;=CL$4,$K42&gt;=CM$4,$K42&gt;CL$4),NETWORKDAYS.INTL(CL$4+1,(CM$4),1,(Holidays!$A$1:$A$248)),0))*$M42,"")</f>
        <v>0</v>
      </c>
      <c r="CN42" s="321">
        <f ca="1">IFERROR((IF(AND($J42&gt;CM$4,$J42&lt;=CN$4,$K42&lt;=CN$4),NETWORKDAYS.INTL($J42,$K42,1,(Holidays!$A$1:$A$248)),0)+IF(AND($J42&gt;CM$4,$J42&lt;=CN$4,$K42&gt;CN$4),NETWORKDAYS.INTL($J42,(CN$4),1,(Holidays!$A$1:$A$248)),0)+IF(AND($J42&lt;CM$4,$K42&lt;CN$4,$K42&gt;CM$4),NETWORKDAYS.INTL(CM$4+1,$K42,1,(Holidays!$A$1:$A$248)),0)+IF(AND($J42&lt;=CM$4,$K42&gt;=CN$4,$K42&gt;CM$4),NETWORKDAYS.INTL(CM$4+1,(CN$4),1,(Holidays!$A$1:$A$248)),0))*$M42,"")</f>
        <v>0</v>
      </c>
      <c r="CO42" s="190">
        <f ca="1">IFERROR((IF(AND($J42&gt;CN$4,$J42&lt;=CO$4,$K42&lt;=CO$4),NETWORKDAYS.INTL($J42,$K42,1,(Holidays!$A$1:$A$248)),0)+IF(AND($J42&gt;CN$4,$J42&lt;=CO$4,$K42&gt;CO$4),NETWORKDAYS.INTL($J42,(CO$4),1,(Holidays!$A$1:$A$248)),0)+IF(AND($J42&lt;CN$4,$K42&lt;CO$4,$K42&gt;CN$4),NETWORKDAYS.INTL(CN$4+1,$K42,1,(Holidays!$A$1:$A$248)),0)+IF(AND($J42&lt;=CN$4,$K42&gt;=CO$4,$K42&gt;CN$4),NETWORKDAYS.INTL(CN$4+1,(CO$4),1,(Holidays!$A$1:$A$248)),0))*$M42,"")</f>
        <v>0</v>
      </c>
      <c r="CP42" s="192">
        <f ca="1">IFERROR((IF(AND($J42&gt;CO$4,$J42&lt;=CP$4,$K42&lt;=CP$4),NETWORKDAYS.INTL($J42,$K42,1,(Holidays!$A$1:$A$248)),0)+IF(AND($J42&gt;CO$4,$J42&lt;=CP$4,$K42&gt;CP$4),NETWORKDAYS.INTL($J42,(CP$4),1,(Holidays!$A$1:$A$248)),0)+IF(AND($J42&lt;CO$4,$K42&lt;CP$4,$K42&gt;CO$4),NETWORKDAYS.INTL(CO$4+1,$K42,1,(Holidays!$A$1:$A$248)),0)+IF(AND($J42&lt;=CO$4,$K42&gt;=CP$4,$K42&gt;CO$4),NETWORKDAYS.INTL(CO$4+1,(CP$4),1,(Holidays!$A$1:$A$248)),0))*$M42,"")</f>
        <v>0</v>
      </c>
      <c r="CQ42" s="321">
        <f ca="1">IFERROR((IF(AND($J42&gt;CP$4,$J42&lt;=CQ$4,$K42&lt;=CQ$4),NETWORKDAYS.INTL($J42,$K42,1,(Holidays!$A$1:$A$248)),0)+IF(AND($J42&gt;CP$4,$J42&lt;=CQ$4,$K42&gt;CQ$4),NETWORKDAYS.INTL($J42,(CQ$4),1,(Holidays!$A$1:$A$248)),0)+IF(AND($J42&lt;CP$4,$K42&lt;CQ$4,$K42&gt;CP$4),NETWORKDAYS.INTL(CP$4+1,$K42,1,(Holidays!$A$1:$A$248)),0)+IF(AND($J42&lt;=CP$4,$K42&gt;=CQ$4,$K42&gt;CP$4),NETWORKDAYS.INTL(CP$4+1,(CQ$4),1,(Holidays!$A$1:$A$248)),0))*$M42,"")</f>
        <v>0</v>
      </c>
      <c r="CR42" s="190">
        <f ca="1">IFERROR((IF(AND($J42&gt;CQ$4,$J42&lt;=CR$4,$K42&lt;=CR$4),NETWORKDAYS.INTL($J42,$K42,1,(Holidays!$A$1:$A$248)),0)+IF(AND($J42&gt;CQ$4,$J42&lt;=CR$4,$K42&gt;CR$4),NETWORKDAYS.INTL($J42,(CR$4),1,(Holidays!$A$1:$A$248)),0)+IF(AND($J42&lt;CQ$4,$K42&lt;CR$4,$K42&gt;CQ$4),NETWORKDAYS.INTL(CQ$4+1,$K42,1,(Holidays!$A$1:$A$248)),0)+IF(AND($J42&lt;=CQ$4,$K42&gt;=CR$4,$K42&gt;CQ$4),NETWORKDAYS.INTL(CQ$4+1,(CR$4),1,(Holidays!$A$1:$A$248)),0))*$M42,"")</f>
        <v>0</v>
      </c>
      <c r="CS42" s="192">
        <f ca="1">IFERROR((IF(AND($J42&gt;CR$4,$J42&lt;=CS$4,$K42&lt;=CS$4),NETWORKDAYS.INTL($J42,$K42,1,(Holidays!$A$1:$A$248)),0)+IF(AND($J42&gt;CR$4,$J42&lt;=CS$4,$K42&gt;CS$4),NETWORKDAYS.INTL($J42,(CS$4),1,(Holidays!$A$1:$A$248)),0)+IF(AND($J42&lt;CR$4,$K42&lt;CS$4,$K42&gt;CR$4),NETWORKDAYS.INTL(CR$4+1,$K42,1,(Holidays!$A$1:$A$248)),0)+IF(AND($J42&lt;=CR$4,$K42&gt;=CS$4,$K42&gt;CR$4),NETWORKDAYS.INTL(CR$4+1,(CS$4),1,(Holidays!$A$1:$A$248)),0))*$M42,"")</f>
        <v>0</v>
      </c>
      <c r="CT42" s="321">
        <f ca="1">IFERROR((IF(AND($J42&gt;CS$4,$J42&lt;=CT$4,$K42&lt;=CT$4),NETWORKDAYS.INTL($J42,$K42,1,(Holidays!$A$1:$A$248)),0)+IF(AND($J42&gt;CS$4,$J42&lt;=CT$4,$K42&gt;CT$4),NETWORKDAYS.INTL($J42,(CT$4),1,(Holidays!$A$1:$A$248)),0)+IF(AND($J42&lt;CS$4,$K42&lt;CT$4,$K42&gt;CS$4),NETWORKDAYS.INTL(CS$4+1,$K42,1,(Holidays!$A$1:$A$248)),0)+IF(AND($J42&lt;=CS$4,$K42&gt;=CT$4,$K42&gt;CS$4),NETWORKDAYS.INTL(CS$4+1,(CT$4),1,(Holidays!$A$1:$A$248)),0))*$M42,"")</f>
        <v>0</v>
      </c>
      <c r="CU42" s="190">
        <f ca="1">IFERROR((IF(AND($J42&gt;CT$4,$J42&lt;=CU$4,$K42&lt;=CU$4),NETWORKDAYS.INTL($J42,$K42,1,(Holidays!$A$1:$A$248)),0)+IF(AND($J42&gt;CT$4,$J42&lt;=CU$4,$K42&gt;CU$4),NETWORKDAYS.INTL($J42,(CU$4),1,(Holidays!$A$1:$A$248)),0)+IF(AND($J42&lt;CT$4,$K42&lt;CU$4,$K42&gt;CT$4),NETWORKDAYS.INTL(CT$4+1,$K42,1,(Holidays!$A$1:$A$248)),0)+IF(AND($J42&lt;=CT$4,$K42&gt;=CU$4,$K42&gt;CT$4),NETWORKDAYS.INTL(CT$4+1,(CU$4),1,(Holidays!$A$1:$A$248)),0))*$M42,"")</f>
        <v>0</v>
      </c>
      <c r="CV42" s="192">
        <f ca="1">IFERROR((IF(AND($J42&gt;CU$4,$J42&lt;=CV$4,$K42&lt;=CV$4),NETWORKDAYS.INTL($J42,$K42,1,(Holidays!$A$1:$A$248)),0)+IF(AND($J42&gt;CU$4,$J42&lt;=CV$4,$K42&gt;CV$4),NETWORKDAYS.INTL($J42,(CV$4),1,(Holidays!$A$1:$A$248)),0)+IF(AND($J42&lt;CU$4,$K42&lt;CV$4,$K42&gt;CU$4),NETWORKDAYS.INTL(CU$4+1,$K42,1,(Holidays!$A$1:$A$248)),0)+IF(AND($J42&lt;=CU$4,$K42&gt;=CV$4,$K42&gt;CU$4),NETWORKDAYS.INTL(CU$4+1,(CV$4),1,(Holidays!$A$1:$A$248)),0))*$M42,"")</f>
        <v>0</v>
      </c>
      <c r="CW42" s="321">
        <f ca="1">IFERROR((IF(AND($J42&gt;CV$4,$J42&lt;=CW$4,$K42&lt;=CW$4),NETWORKDAYS.INTL($J42,$K42,1,(Holidays!$A$1:$A$248)),0)+IF(AND($J42&gt;CV$4,$J42&lt;=CW$4,$K42&gt;CW$4),NETWORKDAYS.INTL($J42,(CW$4),1,(Holidays!$A$1:$A$248)),0)+IF(AND($J42&lt;CV$4,$K42&lt;CW$4,$K42&gt;CV$4),NETWORKDAYS.INTL(CV$4+1,$K42,1,(Holidays!$A$1:$A$248)),0)+IF(AND($J42&lt;=CV$4,$K42&gt;=CW$4,$K42&gt;CV$4),NETWORKDAYS.INTL(CV$4+1,(CW$4),1,(Holidays!$A$1:$A$248)),0))*$M42,"")</f>
        <v>0</v>
      </c>
      <c r="CX42" s="324">
        <f ca="1">IFERROR((IF(AND($J42&gt;CW$4,$J42&lt;=CX$4,$K42&lt;=CX$4),NETWORKDAYS.INTL($J42,$K42,1,(Holidays!$A$1:$A$248)),0)+IF(AND($J42&gt;CW$4,$J42&lt;=CX$4,$K42&gt;CX$4),NETWORKDAYS.INTL($J42,(CX$4),1,(Holidays!$A$1:$A$248)),0)+IF(AND($J42&lt;CW$4,$K42&lt;CX$4,$K42&gt;CW$4),NETWORKDAYS.INTL(CW$4+1,$K42,1,(Holidays!$A$1:$A$248)),0)+IF(AND($J42&lt;=CW$4,$K42&gt;=CX$4,$K42&gt;CW$4),NETWORKDAYS.INTL(CW$4+1,(CX$4),1,(Holidays!$A$1:$A$248)),0))*$M42,"")</f>
        <v>0</v>
      </c>
    </row>
    <row r="43" spans="2:102" ht="15" customHeight="1" outlineLevel="1">
      <c r="B43" s="59" t="str">
        <f t="array" ref="B43">IFERROR(INDEX('A-2_MH Distribution'!$B$1:$B$15014,SMALL(IF('A-2_MH Distribution'!$M$8:$M$63&lt;&gt;0,ROW('A-2_MH Distribution'!$B$8:$B$63)),ROW(A6)),1),"")</f>
        <v>B.6</v>
      </c>
      <c r="C43" s="458" t="str">
        <f ca="1">IFERROR(VLOOKUP(B43,OFFSET('A-1_MH Estimation'!$B$7,0,0,MATCH("Subtotal LOE",'A-1_MH Estimation'!B:B,0)-7,2),2,0),"")</f>
        <v>Incorrect Support Component Part  - Administrative Documentation &amp; Customer Comment Followed up</v>
      </c>
      <c r="D43" s="466">
        <f ca="1">IFERROR(VLOOKUP(B43,OFFSET('A-1_MH Estimation'!$B$7,0,0,MATCH("Subtotal LOE",'A-1_MH Estimation'!B:B,0)-7,4),4,0),"")</f>
        <v>1</v>
      </c>
      <c r="E43" s="466" t="str">
        <f ca="1">IFERROR(VLOOKUP(B43,OFFSET('A-1_MH Estimation'!$B$7,0,0,MATCH("Subtotal LOE",'A-1_MH Estimation'!B:B,0)-7,3),3,0),"")</f>
        <v>document</v>
      </c>
      <c r="F43" s="462">
        <f>IFERROR(VLOOKUP($B43,'A-2_MH Distribution'!$B$6:$O$16314,3,0)*VLOOKUP($B43,'A-2_MH Distribution'!$B$6:$O$16314,VLOOKUP(G43,SoftwareList,6,0),0)*IFERROR((--(VLOOKUP($B43,'A-2_MH Distribution'!$B$6:$O$16314,VLOOKUP(G43,SoftwareList,8,0),0)=0)+VLOOKUP($B43,'A-2_MH Distribution'!$B$6:$O$16314,VLOOKUP(G43,SoftwareList,8,0),0)),1),0)</f>
        <v>8</v>
      </c>
      <c r="G43" s="403" t="str">
        <f t="shared" si="59"/>
        <v>MsOffice</v>
      </c>
      <c r="H43" s="454"/>
      <c r="I43" s="455"/>
      <c r="J43" s="351">
        <f ca="1">IFERROR(INDEX(Activities,MATCH($B43,'A-2_MH Distribution'!B:B,0),MATCH("Start Date",'A-2_MH Distribution'!$A$4:S$4,0))+H43,0)</f>
        <v>44615</v>
      </c>
      <c r="K43" s="352">
        <f ca="1">IFERROR(INDEX(Activities,MATCH($B43,'A-2_MH Distribution'!B:B,0),MATCH("Finish Date",'A-2_MH Distribution'!$A$4:S$4,0))+I43,0)</f>
        <v>44616</v>
      </c>
      <c r="L43" s="170">
        <f ca="1">NETWORKDAYS.INTL(J43,K43,1,Holidays!$A$1:$A$248)</f>
        <v>2</v>
      </c>
      <c r="M43" s="62">
        <f t="shared" ca="1" si="58"/>
        <v>4</v>
      </c>
      <c r="O43" s="253">
        <f ca="1">SUM($P43:CX43)</f>
        <v>8</v>
      </c>
      <c r="P43" s="320"/>
      <c r="Q43" s="321">
        <f ca="1">IFERROR((IF(AND($J43&gt;P$4,$J43&lt;=Q$4,$K43&lt;=Q$4),NETWORKDAYS.INTL($J43,$K43,1,(Holidays!$A$1:$A$248)),0)+IF(AND($J43&gt;P$4,$J43&lt;=Q$4,$K43&gt;Q$4),NETWORKDAYS.INTL($J43,(Q$4),1,(Holidays!$A$1:$A$248)),0)+IF(AND($J43&lt;P$4,$K43&lt;Q$4,$K43&gt;P$4),NETWORKDAYS.INTL(P$4+1,$K43,1,(Holidays!$A$1:$A$248)),0)+IF(AND($J43&lt;=P$4,$K43&gt;=Q$4,$K43&gt;P$4),NETWORKDAYS.INTL(P$4+1,(Q$4),1,(Holidays!$A$1:$A$248)),0))*$M43,"")</f>
        <v>0</v>
      </c>
      <c r="R43" s="190">
        <f ca="1">IFERROR((IF(AND($J43&gt;Q$4,$J43&lt;=R$4,$K43&lt;=R$4),NETWORKDAYS.INTL($J43,$K43,1,(Holidays!$A$1:$A$248)),0)+IF(AND($J43&gt;Q$4,$J43&lt;=R$4,$K43&gt;R$4),NETWORKDAYS.INTL($J43,(R$4),1,(Holidays!$A$1:$A$248)),0)+IF(AND($J43&lt;Q$4,$K43&lt;R$4,$K43&gt;Q$4),NETWORKDAYS.INTL(Q$4+1,$K43,1,(Holidays!$A$1:$A$248)),0)+IF(AND($J43&lt;=Q$4,$K43&gt;=R$4,$K43&gt;Q$4),NETWORKDAYS.INTL(Q$4+1,(R$4),1,(Holidays!$A$1:$A$248)),0))*$M43,"")</f>
        <v>0</v>
      </c>
      <c r="S43" s="192">
        <f ca="1">IFERROR((IF(AND($J43&gt;R$4,$J43&lt;=S$4,$K43&lt;=S$4),NETWORKDAYS.INTL($J43,$K43,1,(Holidays!$A$1:$A$248)),0)+IF(AND($J43&gt;R$4,$J43&lt;=S$4,$K43&gt;S$4),NETWORKDAYS.INTL($J43,(S$4),1,(Holidays!$A$1:$A$248)),0)+IF(AND($J43&lt;R$4,$K43&lt;S$4,$K43&gt;R$4),NETWORKDAYS.INTL(R$4+1,$K43,1,(Holidays!$A$1:$A$248)),0)+IF(AND($J43&lt;=R$4,$K43&gt;=S$4,$K43&gt;R$4),NETWORKDAYS.INTL(R$4+1,(S$4),1,(Holidays!$A$1:$A$248)),0))*$M43,"")</f>
        <v>0</v>
      </c>
      <c r="T43" s="321">
        <f ca="1">IFERROR((IF(AND($J43&gt;S$4,$J43&lt;=T$4,$K43&lt;=T$4),NETWORKDAYS.INTL($J43,$K43,1,(Holidays!$A$1:$A$248)),0)+IF(AND($J43&gt;S$4,$J43&lt;=T$4,$K43&gt;T$4),NETWORKDAYS.INTL($J43,(T$4),1,(Holidays!$A$1:$A$248)),0)+IF(AND($J43&lt;S$4,$K43&lt;T$4,$K43&gt;S$4),NETWORKDAYS.INTL(S$4+1,$K43,1,(Holidays!$A$1:$A$248)),0)+IF(AND($J43&lt;=S$4,$K43&gt;=T$4,$K43&gt;S$4),NETWORKDAYS.INTL(S$4+1,(T$4),1,(Holidays!$A$1:$A$248)),0))*$M43,"")</f>
        <v>0</v>
      </c>
      <c r="U43" s="190">
        <f ca="1">IFERROR((IF(AND($J43&gt;T$4,$J43&lt;=U$4,$K43&lt;=U$4),NETWORKDAYS.INTL($J43,$K43,1,(Holidays!$A$1:$A$248)),0)+IF(AND($J43&gt;T$4,$J43&lt;=U$4,$K43&gt;U$4),NETWORKDAYS.INTL($J43,(U$4),1,(Holidays!$A$1:$A$248)),0)+IF(AND($J43&lt;T$4,$K43&lt;U$4,$K43&gt;T$4),NETWORKDAYS.INTL(T$4+1,$K43,1,(Holidays!$A$1:$A$248)),0)+IF(AND($J43&lt;=T$4,$K43&gt;=U$4,$K43&gt;T$4),NETWORKDAYS.INTL(T$4+1,(U$4),1,(Holidays!$A$1:$A$248)),0))*$M43,"")</f>
        <v>0</v>
      </c>
      <c r="V43" s="192">
        <f ca="1">IFERROR((IF(AND($J43&gt;U$4,$J43&lt;=V$4,$K43&lt;=V$4),NETWORKDAYS.INTL($J43,$K43,1,(Holidays!$A$1:$A$248)),0)+IF(AND($J43&gt;U$4,$J43&lt;=V$4,$K43&gt;V$4),NETWORKDAYS.INTL($J43,(V$4),1,(Holidays!$A$1:$A$248)),0)+IF(AND($J43&lt;U$4,$K43&lt;V$4,$K43&gt;U$4),NETWORKDAYS.INTL(U$4+1,$K43,1,(Holidays!$A$1:$A$248)),0)+IF(AND($J43&lt;=U$4,$K43&gt;=V$4,$K43&gt;U$4),NETWORKDAYS.INTL(U$4+1,(V$4),1,(Holidays!$A$1:$A$248)),0))*$M43,"")</f>
        <v>0</v>
      </c>
      <c r="W43" s="321">
        <f ca="1">IFERROR((IF(AND($J43&gt;V$4,$J43&lt;=W$4,$K43&lt;=W$4),NETWORKDAYS.INTL($J43,$K43,1,(Holidays!$A$1:$A$248)),0)+IF(AND($J43&gt;V$4,$J43&lt;=W$4,$K43&gt;W$4),NETWORKDAYS.INTL($J43,(W$4),1,(Holidays!$A$1:$A$248)),0)+IF(AND($J43&lt;V$4,$K43&lt;W$4,$K43&gt;V$4),NETWORKDAYS.INTL(V$4+1,$K43,1,(Holidays!$A$1:$A$248)),0)+IF(AND($J43&lt;=V$4,$K43&gt;=W$4,$K43&gt;V$4),NETWORKDAYS.INTL(V$4+1,(W$4),1,(Holidays!$A$1:$A$248)),0))*$M43,"")</f>
        <v>0</v>
      </c>
      <c r="X43" s="190">
        <f ca="1">IFERROR((IF(AND($J43&gt;W$4,$J43&lt;=X$4,$K43&lt;=X$4),NETWORKDAYS.INTL($J43,$K43,1,(Holidays!$A$1:$A$248)),0)+IF(AND($J43&gt;W$4,$J43&lt;=X$4,$K43&gt;X$4),NETWORKDAYS.INTL($J43,(X$4),1,(Holidays!$A$1:$A$248)),0)+IF(AND($J43&lt;W$4,$K43&lt;X$4,$K43&gt;W$4),NETWORKDAYS.INTL(W$4+1,$K43,1,(Holidays!$A$1:$A$248)),0)+IF(AND($J43&lt;=W$4,$K43&gt;=X$4,$K43&gt;W$4),NETWORKDAYS.INTL(W$4+1,(X$4),1,(Holidays!$A$1:$A$248)),0))*$M43,"")</f>
        <v>0</v>
      </c>
      <c r="Y43" s="192">
        <f ca="1">IFERROR((IF(AND($J43&gt;X$4,$J43&lt;=Y$4,$K43&lt;=Y$4),NETWORKDAYS.INTL($J43,$K43,1,(Holidays!$A$1:$A$248)),0)+IF(AND($J43&gt;X$4,$J43&lt;=Y$4,$K43&gt;Y$4),NETWORKDAYS.INTL($J43,(Y$4),1,(Holidays!$A$1:$A$248)),0)+IF(AND($J43&lt;X$4,$K43&lt;Y$4,$K43&gt;X$4),NETWORKDAYS.INTL(X$4+1,$K43,1,(Holidays!$A$1:$A$248)),0)+IF(AND($J43&lt;=X$4,$K43&gt;=Y$4,$K43&gt;X$4),NETWORKDAYS.INTL(X$4+1,(Y$4),1,(Holidays!$A$1:$A$248)),0))*$M43,"")</f>
        <v>0</v>
      </c>
      <c r="Z43" s="321">
        <f ca="1">IFERROR((IF(AND($J43&gt;Y$4,$J43&lt;=Z$4,$K43&lt;=Z$4),NETWORKDAYS.INTL($J43,$K43,1,(Holidays!$A$1:$A$248)),0)+IF(AND($J43&gt;Y$4,$J43&lt;=Z$4,$K43&gt;Z$4),NETWORKDAYS.INTL($J43,(Z$4),1,(Holidays!$A$1:$A$248)),0)+IF(AND($J43&lt;Y$4,$K43&lt;Z$4,$K43&gt;Y$4),NETWORKDAYS.INTL(Y$4+1,$K43,1,(Holidays!$A$1:$A$248)),0)+IF(AND($J43&lt;=Y$4,$K43&gt;=Z$4,$K43&gt;Y$4),NETWORKDAYS.INTL(Y$4+1,(Z$4),1,(Holidays!$A$1:$A$248)),0))*$M43,"")</f>
        <v>0</v>
      </c>
      <c r="AA43" s="190">
        <f ca="1">IFERROR((IF(AND($J43&gt;Z$4,$J43&lt;=AA$4,$K43&lt;=AA$4),NETWORKDAYS.INTL($J43,$K43,1,(Holidays!$A$1:$A$248)),0)+IF(AND($J43&gt;Z$4,$J43&lt;=AA$4,$K43&gt;AA$4),NETWORKDAYS.INTL($J43,(AA$4),1,(Holidays!$A$1:$A$248)),0)+IF(AND($J43&lt;Z$4,$K43&lt;AA$4,$K43&gt;Z$4),NETWORKDAYS.INTL(Z$4+1,$K43,1,(Holidays!$A$1:$A$248)),0)+IF(AND($J43&lt;=Z$4,$K43&gt;=AA$4,$K43&gt;Z$4),NETWORKDAYS.INTL(Z$4+1,(AA$4),1,(Holidays!$A$1:$A$248)),0))*$M43,"")</f>
        <v>0</v>
      </c>
      <c r="AB43" s="192">
        <f ca="1">IFERROR((IF(AND($J43&gt;AA$4,$J43&lt;=AB$4,$K43&lt;=AB$4),NETWORKDAYS.INTL($J43,$K43,1,(Holidays!$A$1:$A$248)),0)+IF(AND($J43&gt;AA$4,$J43&lt;=AB$4,$K43&gt;AB$4),NETWORKDAYS.INTL($J43,(AB$4),1,(Holidays!$A$1:$A$248)),0)+IF(AND($J43&lt;AA$4,$K43&lt;AB$4,$K43&gt;AA$4),NETWORKDAYS.INTL(AA$4+1,$K43,1,(Holidays!$A$1:$A$248)),0)+IF(AND($J43&lt;=AA$4,$K43&gt;=AB$4,$K43&gt;AA$4),NETWORKDAYS.INTL(AA$4+1,(AB$4),1,(Holidays!$A$1:$A$248)),0))*$M43,"")</f>
        <v>0</v>
      </c>
      <c r="AC43" s="321">
        <f ca="1">IFERROR((IF(AND($J43&gt;AB$4,$J43&lt;=AC$4,$K43&lt;=AC$4),NETWORKDAYS.INTL($J43,$K43,1,(Holidays!$A$1:$A$248)),0)+IF(AND($J43&gt;AB$4,$J43&lt;=AC$4,$K43&gt;AC$4),NETWORKDAYS.INTL($J43,(AC$4),1,(Holidays!$A$1:$A$248)),0)+IF(AND($J43&lt;AB$4,$K43&lt;AC$4,$K43&gt;AB$4),NETWORKDAYS.INTL(AB$4+1,$K43,1,(Holidays!$A$1:$A$248)),0)+IF(AND($J43&lt;=AB$4,$K43&gt;=AC$4,$K43&gt;AB$4),NETWORKDAYS.INTL(AB$4+1,(AC$4),1,(Holidays!$A$1:$A$248)),0))*$M43,"")</f>
        <v>0</v>
      </c>
      <c r="AD43" s="190">
        <f ca="1">IFERROR((IF(AND($J43&gt;AC$4,$J43&lt;=AD$4,$K43&lt;=AD$4),NETWORKDAYS.INTL($J43,$K43,1,(Holidays!$A$1:$A$248)),0)+IF(AND($J43&gt;AC$4,$J43&lt;=AD$4,$K43&gt;AD$4),NETWORKDAYS.INTL($J43,(AD$4),1,(Holidays!$A$1:$A$248)),0)+IF(AND($J43&lt;AC$4,$K43&lt;AD$4,$K43&gt;AC$4),NETWORKDAYS.INTL(AC$4+1,$K43,1,(Holidays!$A$1:$A$248)),0)+IF(AND($J43&lt;=AC$4,$K43&gt;=AD$4,$K43&gt;AC$4),NETWORKDAYS.INTL(AC$4+1,(AD$4),1,(Holidays!$A$1:$A$248)),0))*$M43,"")</f>
        <v>0</v>
      </c>
      <c r="AE43" s="192">
        <f ca="1">IFERROR((IF(AND($J43&gt;AD$4,$J43&lt;=AE$4,$K43&lt;=AE$4),NETWORKDAYS.INTL($J43,$K43,1,(Holidays!$A$1:$A$248)),0)+IF(AND($J43&gt;AD$4,$J43&lt;=AE$4,$K43&gt;AE$4),NETWORKDAYS.INTL($J43,(AE$4),1,(Holidays!$A$1:$A$248)),0)+IF(AND($J43&lt;AD$4,$K43&lt;AE$4,$K43&gt;AD$4),NETWORKDAYS.INTL(AD$4+1,$K43,1,(Holidays!$A$1:$A$248)),0)+IF(AND($J43&lt;=AD$4,$K43&gt;=AE$4,$K43&gt;AD$4),NETWORKDAYS.INTL(AD$4+1,(AE$4),1,(Holidays!$A$1:$A$248)),0))*$M43,"")</f>
        <v>0</v>
      </c>
      <c r="AF43" s="321">
        <f ca="1">IFERROR((IF(AND($J43&gt;AE$4,$J43&lt;=AF$4,$K43&lt;=AF$4),NETWORKDAYS.INTL($J43,$K43,1,(Holidays!$A$1:$A$248)),0)+IF(AND($J43&gt;AE$4,$J43&lt;=AF$4,$K43&gt;AF$4),NETWORKDAYS.INTL($J43,(AF$4),1,(Holidays!$A$1:$A$248)),0)+IF(AND($J43&lt;AE$4,$K43&lt;AF$4,$K43&gt;AE$4),NETWORKDAYS.INTL(AE$4+1,$K43,1,(Holidays!$A$1:$A$248)),0)+IF(AND($J43&lt;=AE$4,$K43&gt;=AF$4,$K43&gt;AE$4),NETWORKDAYS.INTL(AE$4+1,(AF$4),1,(Holidays!$A$1:$A$248)),0))*$M43,"")</f>
        <v>0</v>
      </c>
      <c r="AG43" s="190">
        <f ca="1">IFERROR((IF(AND($J43&gt;AF$4,$J43&lt;=AG$4,$K43&lt;=AG$4),NETWORKDAYS.INTL($J43,$K43,1,(Holidays!$A$1:$A$248)),0)+IF(AND($J43&gt;AF$4,$J43&lt;=AG$4,$K43&gt;AG$4),NETWORKDAYS.INTL($J43,(AG$4),1,(Holidays!$A$1:$A$248)),0)+IF(AND($J43&lt;AF$4,$K43&lt;AG$4,$K43&gt;AF$4),NETWORKDAYS.INTL(AF$4+1,$K43,1,(Holidays!$A$1:$A$248)),0)+IF(AND($J43&lt;=AF$4,$K43&gt;=AG$4,$K43&gt;AF$4),NETWORKDAYS.INTL(AF$4+1,(AG$4),1,(Holidays!$A$1:$A$248)),0))*$M43,"")</f>
        <v>8</v>
      </c>
      <c r="AH43" s="192">
        <f ca="1">IFERROR((IF(AND($J43&gt;AG$4,$J43&lt;=AH$4,$K43&lt;=AH$4),NETWORKDAYS.INTL($J43,$K43,1,(Holidays!$A$1:$A$248)),0)+IF(AND($J43&gt;AG$4,$J43&lt;=AH$4,$K43&gt;AH$4),NETWORKDAYS.INTL($J43,(AH$4),1,(Holidays!$A$1:$A$248)),0)+IF(AND($J43&lt;AG$4,$K43&lt;AH$4,$K43&gt;AG$4),NETWORKDAYS.INTL(AG$4+1,$K43,1,(Holidays!$A$1:$A$248)),0)+IF(AND($J43&lt;=AG$4,$K43&gt;=AH$4,$K43&gt;AG$4),NETWORKDAYS.INTL(AG$4+1,(AH$4),1,(Holidays!$A$1:$A$248)),0))*$M43,"")</f>
        <v>0</v>
      </c>
      <c r="AI43" s="321">
        <f ca="1">IFERROR((IF(AND($J43&gt;AH$4,$J43&lt;=AI$4,$K43&lt;=AI$4),NETWORKDAYS.INTL($J43,$K43,1,(Holidays!$A$1:$A$248)),0)+IF(AND($J43&gt;AH$4,$J43&lt;=AI$4,$K43&gt;AI$4),NETWORKDAYS.INTL($J43,(AI$4),1,(Holidays!$A$1:$A$248)),0)+IF(AND($J43&lt;AH$4,$K43&lt;AI$4,$K43&gt;AH$4),NETWORKDAYS.INTL(AH$4+1,$K43,1,(Holidays!$A$1:$A$248)),0)+IF(AND($J43&lt;=AH$4,$K43&gt;=AI$4,$K43&gt;AH$4),NETWORKDAYS.INTL(AH$4+1,(AI$4),1,(Holidays!$A$1:$A$248)),0))*$M43,"")</f>
        <v>0</v>
      </c>
      <c r="AJ43" s="190">
        <f ca="1">IFERROR((IF(AND($J43&gt;AI$4,$J43&lt;=AJ$4,$K43&lt;=AJ$4),NETWORKDAYS.INTL($J43,$K43,1,(Holidays!$A$1:$A$248)),0)+IF(AND($J43&gt;AI$4,$J43&lt;=AJ$4,$K43&gt;AJ$4),NETWORKDAYS.INTL($J43,(AJ$4),1,(Holidays!$A$1:$A$248)),0)+IF(AND($J43&lt;AI$4,$K43&lt;AJ$4,$K43&gt;AI$4),NETWORKDAYS.INTL(AI$4+1,$K43,1,(Holidays!$A$1:$A$248)),0)+IF(AND($J43&lt;=AI$4,$K43&gt;=AJ$4,$K43&gt;AI$4),NETWORKDAYS.INTL(AI$4+1,(AJ$4),1,(Holidays!$A$1:$A$248)),0))*$M43,"")</f>
        <v>0</v>
      </c>
      <c r="AK43" s="192">
        <f ca="1">IFERROR((IF(AND($J43&gt;AJ$4,$J43&lt;=AK$4,$K43&lt;=AK$4),NETWORKDAYS.INTL($J43,$K43,1,(Holidays!$A$1:$A$248)),0)+IF(AND($J43&gt;AJ$4,$J43&lt;=AK$4,$K43&gt;AK$4),NETWORKDAYS.INTL($J43,(AK$4),1,(Holidays!$A$1:$A$248)),0)+IF(AND($J43&lt;AJ$4,$K43&lt;AK$4,$K43&gt;AJ$4),NETWORKDAYS.INTL(AJ$4+1,$K43,1,(Holidays!$A$1:$A$248)),0)+IF(AND($J43&lt;=AJ$4,$K43&gt;=AK$4,$K43&gt;AJ$4),NETWORKDAYS.INTL(AJ$4+1,(AK$4),1,(Holidays!$A$1:$A$248)),0))*$M43,"")</f>
        <v>0</v>
      </c>
      <c r="AL43" s="321">
        <f ca="1">IFERROR((IF(AND($J43&gt;AK$4,$J43&lt;=AL$4,$K43&lt;=AL$4),NETWORKDAYS.INTL($J43,$K43,1,(Holidays!$A$1:$A$248)),0)+IF(AND($J43&gt;AK$4,$J43&lt;=AL$4,$K43&gt;AL$4),NETWORKDAYS.INTL($J43,(AL$4),1,(Holidays!$A$1:$A$248)),0)+IF(AND($J43&lt;AK$4,$K43&lt;AL$4,$K43&gt;AK$4),NETWORKDAYS.INTL(AK$4+1,$K43,1,(Holidays!$A$1:$A$248)),0)+IF(AND($J43&lt;=AK$4,$K43&gt;=AL$4,$K43&gt;AK$4),NETWORKDAYS.INTL(AK$4+1,(AL$4),1,(Holidays!$A$1:$A$248)),0))*$M43,"")</f>
        <v>0</v>
      </c>
      <c r="AM43" s="190">
        <f ca="1">IFERROR((IF(AND($J43&gt;AL$4,$J43&lt;=AM$4,$K43&lt;=AM$4),NETWORKDAYS.INTL($J43,$K43,1,(Holidays!$A$1:$A$248)),0)+IF(AND($J43&gt;AL$4,$J43&lt;=AM$4,$K43&gt;AM$4),NETWORKDAYS.INTL($J43,(AM$4),1,(Holidays!$A$1:$A$248)),0)+IF(AND($J43&lt;AL$4,$K43&lt;AM$4,$K43&gt;AL$4),NETWORKDAYS.INTL(AL$4+1,$K43,1,(Holidays!$A$1:$A$248)),0)+IF(AND($J43&lt;=AL$4,$K43&gt;=AM$4,$K43&gt;AL$4),NETWORKDAYS.INTL(AL$4+1,(AM$4),1,(Holidays!$A$1:$A$248)),0))*$M43,"")</f>
        <v>0</v>
      </c>
      <c r="AN43" s="192">
        <f ca="1">IFERROR((IF(AND($J43&gt;AM$4,$J43&lt;=AN$4,$K43&lt;=AN$4),NETWORKDAYS.INTL($J43,$K43,1,(Holidays!$A$1:$A$248)),0)+IF(AND($J43&gt;AM$4,$J43&lt;=AN$4,$K43&gt;AN$4),NETWORKDAYS.INTL($J43,(AN$4),1,(Holidays!$A$1:$A$248)),0)+IF(AND($J43&lt;AM$4,$K43&lt;AN$4,$K43&gt;AM$4),NETWORKDAYS.INTL(AM$4+1,$K43,1,(Holidays!$A$1:$A$248)),0)+IF(AND($J43&lt;=AM$4,$K43&gt;=AN$4,$K43&gt;AM$4),NETWORKDAYS.INTL(AM$4+1,(AN$4),1,(Holidays!$A$1:$A$248)),0))*$M43,"")</f>
        <v>0</v>
      </c>
      <c r="AO43" s="321">
        <f ca="1">IFERROR((IF(AND($J43&gt;AN$4,$J43&lt;=AO$4,$K43&lt;=AO$4),NETWORKDAYS.INTL($J43,$K43,1,(Holidays!$A$1:$A$248)),0)+IF(AND($J43&gt;AN$4,$J43&lt;=AO$4,$K43&gt;AO$4),NETWORKDAYS.INTL($J43,(AO$4),1,(Holidays!$A$1:$A$248)),0)+IF(AND($J43&lt;AN$4,$K43&lt;AO$4,$K43&gt;AN$4),NETWORKDAYS.INTL(AN$4+1,$K43,1,(Holidays!$A$1:$A$248)),0)+IF(AND($J43&lt;=AN$4,$K43&gt;=AO$4,$K43&gt;AN$4),NETWORKDAYS.INTL(AN$4+1,(AO$4),1,(Holidays!$A$1:$A$248)),0))*$M43,"")</f>
        <v>0</v>
      </c>
      <c r="AP43" s="190">
        <f ca="1">IFERROR((IF(AND($J43&gt;AO$4,$J43&lt;=AP$4,$K43&lt;=AP$4),NETWORKDAYS.INTL($J43,$K43,1,(Holidays!$A$1:$A$248)),0)+IF(AND($J43&gt;AO$4,$J43&lt;=AP$4,$K43&gt;AP$4),NETWORKDAYS.INTL($J43,(AP$4),1,(Holidays!$A$1:$A$248)),0)+IF(AND($J43&lt;AO$4,$K43&lt;AP$4,$K43&gt;AO$4),NETWORKDAYS.INTL(AO$4+1,$K43,1,(Holidays!$A$1:$A$248)),0)+IF(AND($J43&lt;=AO$4,$K43&gt;=AP$4,$K43&gt;AO$4),NETWORKDAYS.INTL(AO$4+1,(AP$4),1,(Holidays!$A$1:$A$248)),0))*$M43,"")</f>
        <v>0</v>
      </c>
      <c r="AQ43" s="192">
        <f ca="1">IFERROR((IF(AND($J43&gt;AP$4,$J43&lt;=AQ$4,$K43&lt;=AQ$4),NETWORKDAYS.INTL($J43,$K43,1,(Holidays!$A$1:$A$248)),0)+IF(AND($J43&gt;AP$4,$J43&lt;=AQ$4,$K43&gt;AQ$4),NETWORKDAYS.INTL($J43,(AQ$4),1,(Holidays!$A$1:$A$248)),0)+IF(AND($J43&lt;AP$4,$K43&lt;AQ$4,$K43&gt;AP$4),NETWORKDAYS.INTL(AP$4+1,$K43,1,(Holidays!$A$1:$A$248)),0)+IF(AND($J43&lt;=AP$4,$K43&gt;=AQ$4,$K43&gt;AP$4),NETWORKDAYS.INTL(AP$4+1,(AQ$4),1,(Holidays!$A$1:$A$248)),0))*$M43,"")</f>
        <v>0</v>
      </c>
      <c r="AR43" s="321">
        <f ca="1">IFERROR((IF(AND($J43&gt;AQ$4,$J43&lt;=AR$4,$K43&lt;=AR$4),NETWORKDAYS.INTL($J43,$K43,1,(Holidays!$A$1:$A$248)),0)+IF(AND($J43&gt;AQ$4,$J43&lt;=AR$4,$K43&gt;AR$4),NETWORKDAYS.INTL($J43,(AR$4),1,(Holidays!$A$1:$A$248)),0)+IF(AND($J43&lt;AQ$4,$K43&lt;AR$4,$K43&gt;AQ$4),NETWORKDAYS.INTL(AQ$4+1,$K43,1,(Holidays!$A$1:$A$248)),0)+IF(AND($J43&lt;=AQ$4,$K43&gt;=AR$4,$K43&gt;AQ$4),NETWORKDAYS.INTL(AQ$4+1,(AR$4),1,(Holidays!$A$1:$A$248)),0))*$M43,"")</f>
        <v>0</v>
      </c>
      <c r="AS43" s="190">
        <f ca="1">IFERROR((IF(AND($J43&gt;AR$4,$J43&lt;=AS$4,$K43&lt;=AS$4),NETWORKDAYS.INTL($J43,$K43,1,(Holidays!$A$1:$A$248)),0)+IF(AND($J43&gt;AR$4,$J43&lt;=AS$4,$K43&gt;AS$4),NETWORKDAYS.INTL($J43,(AS$4),1,(Holidays!$A$1:$A$248)),0)+IF(AND($J43&lt;AR$4,$K43&lt;AS$4,$K43&gt;AR$4),NETWORKDAYS.INTL(AR$4+1,$K43,1,(Holidays!$A$1:$A$248)),0)+IF(AND($J43&lt;=AR$4,$K43&gt;=AS$4,$K43&gt;AR$4),NETWORKDAYS.INTL(AR$4+1,(AS$4),1,(Holidays!$A$1:$A$248)),0))*$M43,"")</f>
        <v>0</v>
      </c>
      <c r="AT43" s="192">
        <f ca="1">IFERROR((IF(AND($J43&gt;AS$4,$J43&lt;=AT$4,$K43&lt;=AT$4),NETWORKDAYS.INTL($J43,$K43,1,(Holidays!$A$1:$A$248)),0)+IF(AND($J43&gt;AS$4,$J43&lt;=AT$4,$K43&gt;AT$4),NETWORKDAYS.INTL($J43,(AT$4),1,(Holidays!$A$1:$A$248)),0)+IF(AND($J43&lt;AS$4,$K43&lt;AT$4,$K43&gt;AS$4),NETWORKDAYS.INTL(AS$4+1,$K43,1,(Holidays!$A$1:$A$248)),0)+IF(AND($J43&lt;=AS$4,$K43&gt;=AT$4,$K43&gt;AS$4),NETWORKDAYS.INTL(AS$4+1,(AT$4),1,(Holidays!$A$1:$A$248)),0))*$M43,"")</f>
        <v>0</v>
      </c>
      <c r="AU43" s="321">
        <f ca="1">IFERROR((IF(AND($J43&gt;AT$4,$J43&lt;=AU$4,$K43&lt;=AU$4),NETWORKDAYS.INTL($J43,$K43,1,(Holidays!$A$1:$A$248)),0)+IF(AND($J43&gt;AT$4,$J43&lt;=AU$4,$K43&gt;AU$4),NETWORKDAYS.INTL($J43,(AU$4),1,(Holidays!$A$1:$A$248)),0)+IF(AND($J43&lt;AT$4,$K43&lt;AU$4,$K43&gt;AT$4),NETWORKDAYS.INTL(AT$4+1,$K43,1,(Holidays!$A$1:$A$248)),0)+IF(AND($J43&lt;=AT$4,$K43&gt;=AU$4,$K43&gt;AT$4),NETWORKDAYS.INTL(AT$4+1,(AU$4),1,(Holidays!$A$1:$A$248)),0))*$M43,"")</f>
        <v>0</v>
      </c>
      <c r="AV43" s="190">
        <f ca="1">IFERROR((IF(AND($J43&gt;AU$4,$J43&lt;=AV$4,$K43&lt;=AV$4),NETWORKDAYS.INTL($J43,$K43,1,(Holidays!$A$1:$A$248)),0)+IF(AND($J43&gt;AU$4,$J43&lt;=AV$4,$K43&gt;AV$4),NETWORKDAYS.INTL($J43,(AV$4),1,(Holidays!$A$1:$A$248)),0)+IF(AND($J43&lt;AU$4,$K43&lt;AV$4,$K43&gt;AU$4),NETWORKDAYS.INTL(AU$4+1,$K43,1,(Holidays!$A$1:$A$248)),0)+IF(AND($J43&lt;=AU$4,$K43&gt;=AV$4,$K43&gt;AU$4),NETWORKDAYS.INTL(AU$4+1,(AV$4),1,(Holidays!$A$1:$A$248)),0))*$M43,"")</f>
        <v>0</v>
      </c>
      <c r="AW43" s="192">
        <f ca="1">IFERROR((IF(AND($J43&gt;AV$4,$J43&lt;=AW$4,$K43&lt;=AW$4),NETWORKDAYS.INTL($J43,$K43,1,(Holidays!$A$1:$A$248)),0)+IF(AND($J43&gt;AV$4,$J43&lt;=AW$4,$K43&gt;AW$4),NETWORKDAYS.INTL($J43,(AW$4),1,(Holidays!$A$1:$A$248)),0)+IF(AND($J43&lt;AV$4,$K43&lt;AW$4,$K43&gt;AV$4),NETWORKDAYS.INTL(AV$4+1,$K43,1,(Holidays!$A$1:$A$248)),0)+IF(AND($J43&lt;=AV$4,$K43&gt;=AW$4,$K43&gt;AV$4),NETWORKDAYS.INTL(AV$4+1,(AW$4),1,(Holidays!$A$1:$A$248)),0))*$M43,"")</f>
        <v>0</v>
      </c>
      <c r="AX43" s="321">
        <f ca="1">IFERROR((IF(AND($J43&gt;AW$4,$J43&lt;=AX$4,$K43&lt;=AX$4),NETWORKDAYS.INTL($J43,$K43,1,(Holidays!$A$1:$A$248)),0)+IF(AND($J43&gt;AW$4,$J43&lt;=AX$4,$K43&gt;AX$4),NETWORKDAYS.INTL($J43,(AX$4),1,(Holidays!$A$1:$A$248)),0)+IF(AND($J43&lt;AW$4,$K43&lt;AX$4,$K43&gt;AW$4),NETWORKDAYS.INTL(AW$4+1,$K43,1,(Holidays!$A$1:$A$248)),0)+IF(AND($J43&lt;=AW$4,$K43&gt;=AX$4,$K43&gt;AW$4),NETWORKDAYS.INTL(AW$4+1,(AX$4),1,(Holidays!$A$1:$A$248)),0))*$M43,"")</f>
        <v>0</v>
      </c>
      <c r="AY43" s="190">
        <f ca="1">IFERROR((IF(AND($J43&gt;AX$4,$J43&lt;=AY$4,$K43&lt;=AY$4),NETWORKDAYS.INTL($J43,$K43,1,(Holidays!$A$1:$A$248)),0)+IF(AND($J43&gt;AX$4,$J43&lt;=AY$4,$K43&gt;AY$4),NETWORKDAYS.INTL($J43,(AY$4),1,(Holidays!$A$1:$A$248)),0)+IF(AND($J43&lt;AX$4,$K43&lt;AY$4,$K43&gt;AX$4),NETWORKDAYS.INTL(AX$4+1,$K43,1,(Holidays!$A$1:$A$248)),0)+IF(AND($J43&lt;=AX$4,$K43&gt;=AY$4,$K43&gt;AX$4),NETWORKDAYS.INTL(AX$4+1,(AY$4),1,(Holidays!$A$1:$A$248)),0))*$M43,"")</f>
        <v>0</v>
      </c>
      <c r="AZ43" s="192">
        <f ca="1">IFERROR((IF(AND($J43&gt;AY$4,$J43&lt;=AZ$4,$K43&lt;=AZ$4),NETWORKDAYS.INTL($J43,$K43,1,(Holidays!$A$1:$A$248)),0)+IF(AND($J43&gt;AY$4,$J43&lt;=AZ$4,$K43&gt;AZ$4),NETWORKDAYS.INTL($J43,(AZ$4),1,(Holidays!$A$1:$A$248)),0)+IF(AND($J43&lt;AY$4,$K43&lt;AZ$4,$K43&gt;AY$4),NETWORKDAYS.INTL(AY$4+1,$K43,1,(Holidays!$A$1:$A$248)),0)+IF(AND($J43&lt;=AY$4,$K43&gt;=AZ$4,$K43&gt;AY$4),NETWORKDAYS.INTL(AY$4+1,(AZ$4),1,(Holidays!$A$1:$A$248)),0))*$M43,"")</f>
        <v>0</v>
      </c>
      <c r="BA43" s="321">
        <f ca="1">IFERROR((IF(AND($J43&gt;AZ$4,$J43&lt;=BA$4,$K43&lt;=BA$4),NETWORKDAYS.INTL($J43,$K43,1,(Holidays!$A$1:$A$248)),0)+IF(AND($J43&gt;AZ$4,$J43&lt;=BA$4,$K43&gt;BA$4),NETWORKDAYS.INTL($J43,(BA$4),1,(Holidays!$A$1:$A$248)),0)+IF(AND($J43&lt;AZ$4,$K43&lt;BA$4,$K43&gt;AZ$4),NETWORKDAYS.INTL(AZ$4+1,$K43,1,(Holidays!$A$1:$A$248)),0)+IF(AND($J43&lt;=AZ$4,$K43&gt;=BA$4,$K43&gt;AZ$4),NETWORKDAYS.INTL(AZ$4+1,(BA$4),1,(Holidays!$A$1:$A$248)),0))*$M43,"")</f>
        <v>0</v>
      </c>
      <c r="BB43" s="190">
        <f ca="1">IFERROR((IF(AND($J43&gt;BA$4,$J43&lt;=BB$4,$K43&lt;=BB$4),NETWORKDAYS.INTL($J43,$K43,1,(Holidays!$A$1:$A$248)),0)+IF(AND($J43&gt;BA$4,$J43&lt;=BB$4,$K43&gt;BB$4),NETWORKDAYS.INTL($J43,(BB$4),1,(Holidays!$A$1:$A$248)),0)+IF(AND($J43&lt;BA$4,$K43&lt;BB$4,$K43&gt;BA$4),NETWORKDAYS.INTL(BA$4+1,$K43,1,(Holidays!$A$1:$A$248)),0)+IF(AND($J43&lt;=BA$4,$K43&gt;=BB$4,$K43&gt;BA$4),NETWORKDAYS.INTL(BA$4+1,(BB$4),1,(Holidays!$A$1:$A$248)),0))*$M43,"")</f>
        <v>0</v>
      </c>
      <c r="BC43" s="192">
        <f ca="1">IFERROR((IF(AND($J43&gt;BB$4,$J43&lt;=BC$4,$K43&lt;=BC$4),NETWORKDAYS.INTL($J43,$K43,1,(Holidays!$A$1:$A$248)),0)+IF(AND($J43&gt;BB$4,$J43&lt;=BC$4,$K43&gt;BC$4),NETWORKDAYS.INTL($J43,(BC$4),1,(Holidays!$A$1:$A$248)),0)+IF(AND($J43&lt;BB$4,$K43&lt;BC$4,$K43&gt;BB$4),NETWORKDAYS.INTL(BB$4+1,$K43,1,(Holidays!$A$1:$A$248)),0)+IF(AND($J43&lt;=BB$4,$K43&gt;=BC$4,$K43&gt;BB$4),NETWORKDAYS.INTL(BB$4+1,(BC$4),1,(Holidays!$A$1:$A$248)),0))*$M43,"")</f>
        <v>0</v>
      </c>
      <c r="BD43" s="321">
        <f ca="1">IFERROR((IF(AND($J43&gt;BC$4,$J43&lt;=BD$4,$K43&lt;=BD$4),NETWORKDAYS.INTL($J43,$K43,1,(Holidays!$A$1:$A$248)),0)+IF(AND($J43&gt;BC$4,$J43&lt;=BD$4,$K43&gt;BD$4),NETWORKDAYS.INTL($J43,(BD$4),1,(Holidays!$A$1:$A$248)),0)+IF(AND($J43&lt;BC$4,$K43&lt;BD$4,$K43&gt;BC$4),NETWORKDAYS.INTL(BC$4+1,$K43,1,(Holidays!$A$1:$A$248)),0)+IF(AND($J43&lt;=BC$4,$K43&gt;=BD$4,$K43&gt;BC$4),NETWORKDAYS.INTL(BC$4+1,(BD$4),1,(Holidays!$A$1:$A$248)),0))*$M43,"")</f>
        <v>0</v>
      </c>
      <c r="BE43" s="190">
        <f ca="1">IFERROR((IF(AND($J43&gt;BD$4,$J43&lt;=BE$4,$K43&lt;=BE$4),NETWORKDAYS.INTL($J43,$K43,1,(Holidays!$A$1:$A$248)),0)+IF(AND($J43&gt;BD$4,$J43&lt;=BE$4,$K43&gt;BE$4),NETWORKDAYS.INTL($J43,(BE$4),1,(Holidays!$A$1:$A$248)),0)+IF(AND($J43&lt;BD$4,$K43&lt;BE$4,$K43&gt;BD$4),NETWORKDAYS.INTL(BD$4+1,$K43,1,(Holidays!$A$1:$A$248)),0)+IF(AND($J43&lt;=BD$4,$K43&gt;=BE$4,$K43&gt;BD$4),NETWORKDAYS.INTL(BD$4+1,(BE$4),1,(Holidays!$A$1:$A$248)),0))*$M43,"")</f>
        <v>0</v>
      </c>
      <c r="BF43" s="192">
        <f ca="1">IFERROR((IF(AND($J43&gt;BE$4,$J43&lt;=BF$4,$K43&lt;=BF$4),NETWORKDAYS.INTL($J43,$K43,1,(Holidays!$A$1:$A$248)),0)+IF(AND($J43&gt;BE$4,$J43&lt;=BF$4,$K43&gt;BF$4),NETWORKDAYS.INTL($J43,(BF$4),1,(Holidays!$A$1:$A$248)),0)+IF(AND($J43&lt;BE$4,$K43&lt;BF$4,$K43&gt;BE$4),NETWORKDAYS.INTL(BE$4+1,$K43,1,(Holidays!$A$1:$A$248)),0)+IF(AND($J43&lt;=BE$4,$K43&gt;=BF$4,$K43&gt;BE$4),NETWORKDAYS.INTL(BE$4+1,(BF$4),1,(Holidays!$A$1:$A$248)),0))*$M43,"")</f>
        <v>0</v>
      </c>
      <c r="BG43" s="321">
        <f ca="1">IFERROR((IF(AND($J43&gt;BF$4,$J43&lt;=BG$4,$K43&lt;=BG$4),NETWORKDAYS.INTL($J43,$K43,1,(Holidays!$A$1:$A$248)),0)+IF(AND($J43&gt;BF$4,$J43&lt;=BG$4,$K43&gt;BG$4),NETWORKDAYS.INTL($J43,(BG$4),1,(Holidays!$A$1:$A$248)),0)+IF(AND($J43&lt;BF$4,$K43&lt;BG$4,$K43&gt;BF$4),NETWORKDAYS.INTL(BF$4+1,$K43,1,(Holidays!$A$1:$A$248)),0)+IF(AND($J43&lt;=BF$4,$K43&gt;=BG$4,$K43&gt;BF$4),NETWORKDAYS.INTL(BF$4+1,(BG$4),1,(Holidays!$A$1:$A$248)),0))*$M43,"")</f>
        <v>0</v>
      </c>
      <c r="BH43" s="190">
        <f ca="1">IFERROR((IF(AND($J43&gt;BG$4,$J43&lt;=BH$4,$K43&lt;=BH$4),NETWORKDAYS.INTL($J43,$K43,1,(Holidays!$A$1:$A$248)),0)+IF(AND($J43&gt;BG$4,$J43&lt;=BH$4,$K43&gt;BH$4),NETWORKDAYS.INTL($J43,(BH$4),1,(Holidays!$A$1:$A$248)),0)+IF(AND($J43&lt;BG$4,$K43&lt;BH$4,$K43&gt;BG$4),NETWORKDAYS.INTL(BG$4+1,$K43,1,(Holidays!$A$1:$A$248)),0)+IF(AND($J43&lt;=BG$4,$K43&gt;=BH$4,$K43&gt;BG$4),NETWORKDAYS.INTL(BG$4+1,(BH$4),1,(Holidays!$A$1:$A$248)),0))*$M43,"")</f>
        <v>0</v>
      </c>
      <c r="BI43" s="192">
        <f ca="1">IFERROR((IF(AND($J43&gt;BH$4,$J43&lt;=BI$4,$K43&lt;=BI$4),NETWORKDAYS.INTL($J43,$K43,1,(Holidays!$A$1:$A$248)),0)+IF(AND($J43&gt;BH$4,$J43&lt;=BI$4,$K43&gt;BI$4),NETWORKDAYS.INTL($J43,(BI$4),1,(Holidays!$A$1:$A$248)),0)+IF(AND($J43&lt;BH$4,$K43&lt;BI$4,$K43&gt;BH$4),NETWORKDAYS.INTL(BH$4+1,$K43,1,(Holidays!$A$1:$A$248)),0)+IF(AND($J43&lt;=BH$4,$K43&gt;=BI$4,$K43&gt;BH$4),NETWORKDAYS.INTL(BH$4+1,(BI$4),1,(Holidays!$A$1:$A$248)),0))*$M43,"")</f>
        <v>0</v>
      </c>
      <c r="BJ43" s="321">
        <f ca="1">IFERROR((IF(AND($J43&gt;BI$4,$J43&lt;=BJ$4,$K43&lt;=BJ$4),NETWORKDAYS.INTL($J43,$K43,1,(Holidays!$A$1:$A$248)),0)+IF(AND($J43&gt;BI$4,$J43&lt;=BJ$4,$K43&gt;BJ$4),NETWORKDAYS.INTL($J43,(BJ$4),1,(Holidays!$A$1:$A$248)),0)+IF(AND($J43&lt;BI$4,$K43&lt;BJ$4,$K43&gt;BI$4),NETWORKDAYS.INTL(BI$4+1,$K43,1,(Holidays!$A$1:$A$248)),0)+IF(AND($J43&lt;=BI$4,$K43&gt;=BJ$4,$K43&gt;BI$4),NETWORKDAYS.INTL(BI$4+1,(BJ$4),1,(Holidays!$A$1:$A$248)),0))*$M43,"")</f>
        <v>0</v>
      </c>
      <c r="BK43" s="190">
        <f ca="1">IFERROR((IF(AND($J43&gt;BJ$4,$J43&lt;=BK$4,$K43&lt;=BK$4),NETWORKDAYS.INTL($J43,$K43,1,(Holidays!$A$1:$A$248)),0)+IF(AND($J43&gt;BJ$4,$J43&lt;=BK$4,$K43&gt;BK$4),NETWORKDAYS.INTL($J43,(BK$4),1,(Holidays!$A$1:$A$248)),0)+IF(AND($J43&lt;BJ$4,$K43&lt;BK$4,$K43&gt;BJ$4),NETWORKDAYS.INTL(BJ$4+1,$K43,1,(Holidays!$A$1:$A$248)),0)+IF(AND($J43&lt;=BJ$4,$K43&gt;=BK$4,$K43&gt;BJ$4),NETWORKDAYS.INTL(BJ$4+1,(BK$4),1,(Holidays!$A$1:$A$248)),0))*$M43,"")</f>
        <v>0</v>
      </c>
      <c r="BL43" s="192">
        <f ca="1">IFERROR((IF(AND($J43&gt;BK$4,$J43&lt;=BL$4,$K43&lt;=BL$4),NETWORKDAYS.INTL($J43,$K43,1,(Holidays!$A$1:$A$248)),0)+IF(AND($J43&gt;BK$4,$J43&lt;=BL$4,$K43&gt;BL$4),NETWORKDAYS.INTL($J43,(BL$4),1,(Holidays!$A$1:$A$248)),0)+IF(AND($J43&lt;BK$4,$K43&lt;BL$4,$K43&gt;BK$4),NETWORKDAYS.INTL(BK$4+1,$K43,1,(Holidays!$A$1:$A$248)),0)+IF(AND($J43&lt;=BK$4,$K43&gt;=BL$4,$K43&gt;BK$4),NETWORKDAYS.INTL(BK$4+1,(BL$4),1,(Holidays!$A$1:$A$248)),0))*$M43,"")</f>
        <v>0</v>
      </c>
      <c r="BM43" s="321">
        <f ca="1">IFERROR((IF(AND($J43&gt;BL$4,$J43&lt;=BM$4,$K43&lt;=BM$4),NETWORKDAYS.INTL($J43,$K43,1,(Holidays!$A$1:$A$248)),0)+IF(AND($J43&gt;BL$4,$J43&lt;=BM$4,$K43&gt;BM$4),NETWORKDAYS.INTL($J43,(BM$4),1,(Holidays!$A$1:$A$248)),0)+IF(AND($J43&lt;BL$4,$K43&lt;BM$4,$K43&gt;BL$4),NETWORKDAYS.INTL(BL$4+1,$K43,1,(Holidays!$A$1:$A$248)),0)+IF(AND($J43&lt;=BL$4,$K43&gt;=BM$4,$K43&gt;BL$4),NETWORKDAYS.INTL(BL$4+1,(BM$4),1,(Holidays!$A$1:$A$248)),0))*$M43,"")</f>
        <v>0</v>
      </c>
      <c r="BN43" s="190">
        <f ca="1">IFERROR((IF(AND($J43&gt;BM$4,$J43&lt;=BN$4,$K43&lt;=BN$4),NETWORKDAYS.INTL($J43,$K43,1,(Holidays!$A$1:$A$248)),0)+IF(AND($J43&gt;BM$4,$J43&lt;=BN$4,$K43&gt;BN$4),NETWORKDAYS.INTL($J43,(BN$4),1,(Holidays!$A$1:$A$248)),0)+IF(AND($J43&lt;BM$4,$K43&lt;BN$4,$K43&gt;BM$4),NETWORKDAYS.INTL(BM$4+1,$K43,1,(Holidays!$A$1:$A$248)),0)+IF(AND($J43&lt;=BM$4,$K43&gt;=BN$4,$K43&gt;BM$4),NETWORKDAYS.INTL(BM$4+1,(BN$4),1,(Holidays!$A$1:$A$248)),0))*$M43,"")</f>
        <v>0</v>
      </c>
      <c r="BO43" s="192">
        <f ca="1">IFERROR((IF(AND($J43&gt;BN$4,$J43&lt;=BO$4,$K43&lt;=BO$4),NETWORKDAYS.INTL($J43,$K43,1,(Holidays!$A$1:$A$248)),0)+IF(AND($J43&gt;BN$4,$J43&lt;=BO$4,$K43&gt;BO$4),NETWORKDAYS.INTL($J43,(BO$4),1,(Holidays!$A$1:$A$248)),0)+IF(AND($J43&lt;BN$4,$K43&lt;BO$4,$K43&gt;BN$4),NETWORKDAYS.INTL(BN$4+1,$K43,1,(Holidays!$A$1:$A$248)),0)+IF(AND($J43&lt;=BN$4,$K43&gt;=BO$4,$K43&gt;BN$4),NETWORKDAYS.INTL(BN$4+1,(BO$4),1,(Holidays!$A$1:$A$248)),0))*$M43,"")</f>
        <v>0</v>
      </c>
      <c r="BP43" s="321">
        <f ca="1">IFERROR((IF(AND($J43&gt;BO$4,$J43&lt;=BP$4,$K43&lt;=BP$4),NETWORKDAYS.INTL($J43,$K43,1,(Holidays!$A$1:$A$248)),0)+IF(AND($J43&gt;BO$4,$J43&lt;=BP$4,$K43&gt;BP$4),NETWORKDAYS.INTL($J43,(BP$4),1,(Holidays!$A$1:$A$248)),0)+IF(AND($J43&lt;BO$4,$K43&lt;BP$4,$K43&gt;BO$4),NETWORKDAYS.INTL(BO$4+1,$K43,1,(Holidays!$A$1:$A$248)),0)+IF(AND($J43&lt;=BO$4,$K43&gt;=BP$4,$K43&gt;BO$4),NETWORKDAYS.INTL(BO$4+1,(BP$4),1,(Holidays!$A$1:$A$248)),0))*$M43,"")</f>
        <v>0</v>
      </c>
      <c r="BQ43" s="190">
        <f ca="1">IFERROR((IF(AND($J43&gt;BP$4,$J43&lt;=BQ$4,$K43&lt;=BQ$4),NETWORKDAYS.INTL($J43,$K43,1,(Holidays!$A$1:$A$248)),0)+IF(AND($J43&gt;BP$4,$J43&lt;=BQ$4,$K43&gt;BQ$4),NETWORKDAYS.INTL($J43,(BQ$4),1,(Holidays!$A$1:$A$248)),0)+IF(AND($J43&lt;BP$4,$K43&lt;BQ$4,$K43&gt;BP$4),NETWORKDAYS.INTL(BP$4+1,$K43,1,(Holidays!$A$1:$A$248)),0)+IF(AND($J43&lt;=BP$4,$K43&gt;=BQ$4,$K43&gt;BP$4),NETWORKDAYS.INTL(BP$4+1,(BQ$4),1,(Holidays!$A$1:$A$248)),0))*$M43,"")</f>
        <v>0</v>
      </c>
      <c r="BR43" s="192">
        <f ca="1">IFERROR((IF(AND($J43&gt;BQ$4,$J43&lt;=BR$4,$K43&lt;=BR$4),NETWORKDAYS.INTL($J43,$K43,1,(Holidays!$A$1:$A$248)),0)+IF(AND($J43&gt;BQ$4,$J43&lt;=BR$4,$K43&gt;BR$4),NETWORKDAYS.INTL($J43,(BR$4),1,(Holidays!$A$1:$A$248)),0)+IF(AND($J43&lt;BQ$4,$K43&lt;BR$4,$K43&gt;BQ$4),NETWORKDAYS.INTL(BQ$4+1,$K43,1,(Holidays!$A$1:$A$248)),0)+IF(AND($J43&lt;=BQ$4,$K43&gt;=BR$4,$K43&gt;BQ$4),NETWORKDAYS.INTL(BQ$4+1,(BR$4),1,(Holidays!$A$1:$A$248)),0))*$M43,"")</f>
        <v>0</v>
      </c>
      <c r="BS43" s="321">
        <f ca="1">IFERROR((IF(AND($J43&gt;BR$4,$J43&lt;=BS$4,$K43&lt;=BS$4),NETWORKDAYS.INTL($J43,$K43,1,(Holidays!$A$1:$A$248)),0)+IF(AND($J43&gt;BR$4,$J43&lt;=BS$4,$K43&gt;BS$4),NETWORKDAYS.INTL($J43,(BS$4),1,(Holidays!$A$1:$A$248)),0)+IF(AND($J43&lt;BR$4,$K43&lt;BS$4,$K43&gt;BR$4),NETWORKDAYS.INTL(BR$4+1,$K43,1,(Holidays!$A$1:$A$248)),0)+IF(AND($J43&lt;=BR$4,$K43&gt;=BS$4,$K43&gt;BR$4),NETWORKDAYS.INTL(BR$4+1,(BS$4),1,(Holidays!$A$1:$A$248)),0))*$M43,"")</f>
        <v>0</v>
      </c>
      <c r="BT43" s="190">
        <f ca="1">IFERROR((IF(AND($J43&gt;BS$4,$J43&lt;=BT$4,$K43&lt;=BT$4),NETWORKDAYS.INTL($J43,$K43,1,(Holidays!$A$1:$A$248)),0)+IF(AND($J43&gt;BS$4,$J43&lt;=BT$4,$K43&gt;BT$4),NETWORKDAYS.INTL($J43,(BT$4),1,(Holidays!$A$1:$A$248)),0)+IF(AND($J43&lt;BS$4,$K43&lt;BT$4,$K43&gt;BS$4),NETWORKDAYS.INTL(BS$4+1,$K43,1,(Holidays!$A$1:$A$248)),0)+IF(AND($J43&lt;=BS$4,$K43&gt;=BT$4,$K43&gt;BS$4),NETWORKDAYS.INTL(BS$4+1,(BT$4),1,(Holidays!$A$1:$A$248)),0))*$M43,"")</f>
        <v>0</v>
      </c>
      <c r="BU43" s="192">
        <f ca="1">IFERROR((IF(AND($J43&gt;BT$4,$J43&lt;=BU$4,$K43&lt;=BU$4),NETWORKDAYS.INTL($J43,$K43,1,(Holidays!$A$1:$A$248)),0)+IF(AND($J43&gt;BT$4,$J43&lt;=BU$4,$K43&gt;BU$4),NETWORKDAYS.INTL($J43,(BU$4),1,(Holidays!$A$1:$A$248)),0)+IF(AND($J43&lt;BT$4,$K43&lt;BU$4,$K43&gt;BT$4),NETWORKDAYS.INTL(BT$4+1,$K43,1,(Holidays!$A$1:$A$248)),0)+IF(AND($J43&lt;=BT$4,$K43&gt;=BU$4,$K43&gt;BT$4),NETWORKDAYS.INTL(BT$4+1,(BU$4),1,(Holidays!$A$1:$A$248)),0))*$M43,"")</f>
        <v>0</v>
      </c>
      <c r="BV43" s="321">
        <f ca="1">IFERROR((IF(AND($J43&gt;BU$4,$J43&lt;=BV$4,$K43&lt;=BV$4),NETWORKDAYS.INTL($J43,$K43,1,(Holidays!$A$1:$A$248)),0)+IF(AND($J43&gt;BU$4,$J43&lt;=BV$4,$K43&gt;BV$4),NETWORKDAYS.INTL($J43,(BV$4),1,(Holidays!$A$1:$A$248)),0)+IF(AND($J43&lt;BU$4,$K43&lt;BV$4,$K43&gt;BU$4),NETWORKDAYS.INTL(BU$4+1,$K43,1,(Holidays!$A$1:$A$248)),0)+IF(AND($J43&lt;=BU$4,$K43&gt;=BV$4,$K43&gt;BU$4),NETWORKDAYS.INTL(BU$4+1,(BV$4),1,(Holidays!$A$1:$A$248)),0))*$M43,"")</f>
        <v>0</v>
      </c>
      <c r="BW43" s="190">
        <f ca="1">IFERROR((IF(AND($J43&gt;BV$4,$J43&lt;=BW$4,$K43&lt;=BW$4),NETWORKDAYS.INTL($J43,$K43,1,(Holidays!$A$1:$A$248)),0)+IF(AND($J43&gt;BV$4,$J43&lt;=BW$4,$K43&gt;BW$4),NETWORKDAYS.INTL($J43,(BW$4),1,(Holidays!$A$1:$A$248)),0)+IF(AND($J43&lt;BV$4,$K43&lt;BW$4,$K43&gt;BV$4),NETWORKDAYS.INTL(BV$4+1,$K43,1,(Holidays!$A$1:$A$248)),0)+IF(AND($J43&lt;=BV$4,$K43&gt;=BW$4,$K43&gt;BV$4),NETWORKDAYS.INTL(BV$4+1,(BW$4),1,(Holidays!$A$1:$A$248)),0))*$M43,"")</f>
        <v>0</v>
      </c>
      <c r="BX43" s="192">
        <f ca="1">IFERROR((IF(AND($J43&gt;BW$4,$J43&lt;=BX$4,$K43&lt;=BX$4),NETWORKDAYS.INTL($J43,$K43,1,(Holidays!$A$1:$A$248)),0)+IF(AND($J43&gt;BW$4,$J43&lt;=BX$4,$K43&gt;BX$4),NETWORKDAYS.INTL($J43,(BX$4),1,(Holidays!$A$1:$A$248)),0)+IF(AND($J43&lt;BW$4,$K43&lt;BX$4,$K43&gt;BW$4),NETWORKDAYS.INTL(BW$4+1,$K43,1,(Holidays!$A$1:$A$248)),0)+IF(AND($J43&lt;=BW$4,$K43&gt;=BX$4,$K43&gt;BW$4),NETWORKDAYS.INTL(BW$4+1,(BX$4),1,(Holidays!$A$1:$A$248)),0))*$M43,"")</f>
        <v>0</v>
      </c>
      <c r="BY43" s="321">
        <f ca="1">IFERROR((IF(AND($J43&gt;BX$4,$J43&lt;=BY$4,$K43&lt;=BY$4),NETWORKDAYS.INTL($J43,$K43,1,(Holidays!$A$1:$A$248)),0)+IF(AND($J43&gt;BX$4,$J43&lt;=BY$4,$K43&gt;BY$4),NETWORKDAYS.INTL($J43,(BY$4),1,(Holidays!$A$1:$A$248)),0)+IF(AND($J43&lt;BX$4,$K43&lt;BY$4,$K43&gt;BX$4),NETWORKDAYS.INTL(BX$4+1,$K43,1,(Holidays!$A$1:$A$248)),0)+IF(AND($J43&lt;=BX$4,$K43&gt;=BY$4,$K43&gt;BX$4),NETWORKDAYS.INTL(BX$4+1,(BY$4),1,(Holidays!$A$1:$A$248)),0))*$M43,"")</f>
        <v>0</v>
      </c>
      <c r="BZ43" s="190">
        <f ca="1">IFERROR((IF(AND($J43&gt;BY$4,$J43&lt;=BZ$4,$K43&lt;=BZ$4),NETWORKDAYS.INTL($J43,$K43,1,(Holidays!$A$1:$A$248)),0)+IF(AND($J43&gt;BY$4,$J43&lt;=BZ$4,$K43&gt;BZ$4),NETWORKDAYS.INTL($J43,(BZ$4),1,(Holidays!$A$1:$A$248)),0)+IF(AND($J43&lt;BY$4,$K43&lt;BZ$4,$K43&gt;BY$4),NETWORKDAYS.INTL(BY$4+1,$K43,1,(Holidays!$A$1:$A$248)),0)+IF(AND($J43&lt;=BY$4,$K43&gt;=BZ$4,$K43&gt;BY$4),NETWORKDAYS.INTL(BY$4+1,(BZ$4),1,(Holidays!$A$1:$A$248)),0))*$M43,"")</f>
        <v>0</v>
      </c>
      <c r="CA43" s="192">
        <f ca="1">IFERROR((IF(AND($J43&gt;BZ$4,$J43&lt;=CA$4,$K43&lt;=CA$4),NETWORKDAYS.INTL($J43,$K43,1,(Holidays!$A$1:$A$248)),0)+IF(AND($J43&gt;BZ$4,$J43&lt;=CA$4,$K43&gt;CA$4),NETWORKDAYS.INTL($J43,(CA$4),1,(Holidays!$A$1:$A$248)),0)+IF(AND($J43&lt;BZ$4,$K43&lt;CA$4,$K43&gt;BZ$4),NETWORKDAYS.INTL(BZ$4+1,$K43,1,(Holidays!$A$1:$A$248)),0)+IF(AND($J43&lt;=BZ$4,$K43&gt;=CA$4,$K43&gt;BZ$4),NETWORKDAYS.INTL(BZ$4+1,(CA$4),1,(Holidays!$A$1:$A$248)),0))*$M43,"")</f>
        <v>0</v>
      </c>
      <c r="CB43" s="321">
        <f ca="1">IFERROR((IF(AND($J43&gt;CA$4,$J43&lt;=CB$4,$K43&lt;=CB$4),NETWORKDAYS.INTL($J43,$K43,1,(Holidays!$A$1:$A$248)),0)+IF(AND($J43&gt;CA$4,$J43&lt;=CB$4,$K43&gt;CB$4),NETWORKDAYS.INTL($J43,(CB$4),1,(Holidays!$A$1:$A$248)),0)+IF(AND($J43&lt;CA$4,$K43&lt;CB$4,$K43&gt;CA$4),NETWORKDAYS.INTL(CA$4+1,$K43,1,(Holidays!$A$1:$A$248)),0)+IF(AND($J43&lt;=CA$4,$K43&gt;=CB$4,$K43&gt;CA$4),NETWORKDAYS.INTL(CA$4+1,(CB$4),1,(Holidays!$A$1:$A$248)),0))*$M43,"")</f>
        <v>0</v>
      </c>
      <c r="CC43" s="190">
        <f ca="1">IFERROR((IF(AND($J43&gt;CB$4,$J43&lt;=CC$4,$K43&lt;=CC$4),NETWORKDAYS.INTL($J43,$K43,1,(Holidays!$A$1:$A$248)),0)+IF(AND($J43&gt;CB$4,$J43&lt;=CC$4,$K43&gt;CC$4),NETWORKDAYS.INTL($J43,(CC$4),1,(Holidays!$A$1:$A$248)),0)+IF(AND($J43&lt;CB$4,$K43&lt;CC$4,$K43&gt;CB$4),NETWORKDAYS.INTL(CB$4+1,$K43,1,(Holidays!$A$1:$A$248)),0)+IF(AND($J43&lt;=CB$4,$K43&gt;=CC$4,$K43&gt;CB$4),NETWORKDAYS.INTL(CB$4+1,(CC$4),1,(Holidays!$A$1:$A$248)),0))*$M43,"")</f>
        <v>0</v>
      </c>
      <c r="CD43" s="192">
        <f ca="1">IFERROR((IF(AND($J43&gt;CC$4,$J43&lt;=CD$4,$K43&lt;=CD$4),NETWORKDAYS.INTL($J43,$K43,1,(Holidays!$A$1:$A$248)),0)+IF(AND($J43&gt;CC$4,$J43&lt;=CD$4,$K43&gt;CD$4),NETWORKDAYS.INTL($J43,(CD$4),1,(Holidays!$A$1:$A$248)),0)+IF(AND($J43&lt;CC$4,$K43&lt;CD$4,$K43&gt;CC$4),NETWORKDAYS.INTL(CC$4+1,$K43,1,(Holidays!$A$1:$A$248)),0)+IF(AND($J43&lt;=CC$4,$K43&gt;=CD$4,$K43&gt;CC$4),NETWORKDAYS.INTL(CC$4+1,(CD$4),1,(Holidays!$A$1:$A$248)),0))*$M43,"")</f>
        <v>0</v>
      </c>
      <c r="CE43" s="321">
        <f ca="1">IFERROR((IF(AND($J43&gt;CD$4,$J43&lt;=CE$4,$K43&lt;=CE$4),NETWORKDAYS.INTL($J43,$K43,1,(Holidays!$A$1:$A$248)),0)+IF(AND($J43&gt;CD$4,$J43&lt;=CE$4,$K43&gt;CE$4),NETWORKDAYS.INTL($J43,(CE$4),1,(Holidays!$A$1:$A$248)),0)+IF(AND($J43&lt;CD$4,$K43&lt;CE$4,$K43&gt;CD$4),NETWORKDAYS.INTL(CD$4+1,$K43,1,(Holidays!$A$1:$A$248)),0)+IF(AND($J43&lt;=CD$4,$K43&gt;=CE$4,$K43&gt;CD$4),NETWORKDAYS.INTL(CD$4+1,(CE$4),1,(Holidays!$A$1:$A$248)),0))*$M43,"")</f>
        <v>0</v>
      </c>
      <c r="CF43" s="190">
        <f ca="1">IFERROR((IF(AND($J43&gt;CE$4,$J43&lt;=CF$4,$K43&lt;=CF$4),NETWORKDAYS.INTL($J43,$K43,1,(Holidays!$A$1:$A$248)),0)+IF(AND($J43&gt;CE$4,$J43&lt;=CF$4,$K43&gt;CF$4),NETWORKDAYS.INTL($J43,(CF$4),1,(Holidays!$A$1:$A$248)),0)+IF(AND($J43&lt;CE$4,$K43&lt;CF$4,$K43&gt;CE$4),NETWORKDAYS.INTL(CE$4+1,$K43,1,(Holidays!$A$1:$A$248)),0)+IF(AND($J43&lt;=CE$4,$K43&gt;=CF$4,$K43&gt;CE$4),NETWORKDAYS.INTL(CE$4+1,(CF$4),1,(Holidays!$A$1:$A$248)),0))*$M43,"")</f>
        <v>0</v>
      </c>
      <c r="CG43" s="192">
        <f ca="1">IFERROR((IF(AND($J43&gt;CF$4,$J43&lt;=CG$4,$K43&lt;=CG$4),NETWORKDAYS.INTL($J43,$K43,1,(Holidays!$A$1:$A$248)),0)+IF(AND($J43&gt;CF$4,$J43&lt;=CG$4,$K43&gt;CG$4),NETWORKDAYS.INTL($J43,(CG$4),1,(Holidays!$A$1:$A$248)),0)+IF(AND($J43&lt;CF$4,$K43&lt;CG$4,$K43&gt;CF$4),NETWORKDAYS.INTL(CF$4+1,$K43,1,(Holidays!$A$1:$A$248)),0)+IF(AND($J43&lt;=CF$4,$K43&gt;=CG$4,$K43&gt;CF$4),NETWORKDAYS.INTL(CF$4+1,(CG$4),1,(Holidays!$A$1:$A$248)),0))*$M43,"")</f>
        <v>0</v>
      </c>
      <c r="CH43" s="321">
        <f ca="1">IFERROR((IF(AND($J43&gt;CG$4,$J43&lt;=CH$4,$K43&lt;=CH$4),NETWORKDAYS.INTL($J43,$K43,1,(Holidays!$A$1:$A$248)),0)+IF(AND($J43&gt;CG$4,$J43&lt;=CH$4,$K43&gt;CH$4),NETWORKDAYS.INTL($J43,(CH$4),1,(Holidays!$A$1:$A$248)),0)+IF(AND($J43&lt;CG$4,$K43&lt;CH$4,$K43&gt;CG$4),NETWORKDAYS.INTL(CG$4+1,$K43,1,(Holidays!$A$1:$A$248)),0)+IF(AND($J43&lt;=CG$4,$K43&gt;=CH$4,$K43&gt;CG$4),NETWORKDAYS.INTL(CG$4+1,(CH$4),1,(Holidays!$A$1:$A$248)),0))*$M43,"")</f>
        <v>0</v>
      </c>
      <c r="CI43" s="190">
        <f ca="1">IFERROR((IF(AND($J43&gt;CH$4,$J43&lt;=CI$4,$K43&lt;=CI$4),NETWORKDAYS.INTL($J43,$K43,1,(Holidays!$A$1:$A$248)),0)+IF(AND($J43&gt;CH$4,$J43&lt;=CI$4,$K43&gt;CI$4),NETWORKDAYS.INTL($J43,(CI$4),1,(Holidays!$A$1:$A$248)),0)+IF(AND($J43&lt;CH$4,$K43&lt;CI$4,$K43&gt;CH$4),NETWORKDAYS.INTL(CH$4+1,$K43,1,(Holidays!$A$1:$A$248)),0)+IF(AND($J43&lt;=CH$4,$K43&gt;=CI$4,$K43&gt;CH$4),NETWORKDAYS.INTL(CH$4+1,(CI$4),1,(Holidays!$A$1:$A$248)),0))*$M43,"")</f>
        <v>0</v>
      </c>
      <c r="CJ43" s="192">
        <f ca="1">IFERROR((IF(AND($J43&gt;CI$4,$J43&lt;=CJ$4,$K43&lt;=CJ$4),NETWORKDAYS.INTL($J43,$K43,1,(Holidays!$A$1:$A$248)),0)+IF(AND($J43&gt;CI$4,$J43&lt;=CJ$4,$K43&gt;CJ$4),NETWORKDAYS.INTL($J43,(CJ$4),1,(Holidays!$A$1:$A$248)),0)+IF(AND($J43&lt;CI$4,$K43&lt;CJ$4,$K43&gt;CI$4),NETWORKDAYS.INTL(CI$4+1,$K43,1,(Holidays!$A$1:$A$248)),0)+IF(AND($J43&lt;=CI$4,$K43&gt;=CJ$4,$K43&gt;CI$4),NETWORKDAYS.INTL(CI$4+1,(CJ$4),1,(Holidays!$A$1:$A$248)),0))*$M43,"")</f>
        <v>0</v>
      </c>
      <c r="CK43" s="321">
        <f ca="1">IFERROR((IF(AND($J43&gt;CJ$4,$J43&lt;=CK$4,$K43&lt;=CK$4),NETWORKDAYS.INTL($J43,$K43,1,(Holidays!$A$1:$A$248)),0)+IF(AND($J43&gt;CJ$4,$J43&lt;=CK$4,$K43&gt;CK$4),NETWORKDAYS.INTL($J43,(CK$4),1,(Holidays!$A$1:$A$248)),0)+IF(AND($J43&lt;CJ$4,$K43&lt;CK$4,$K43&gt;CJ$4),NETWORKDAYS.INTL(CJ$4+1,$K43,1,(Holidays!$A$1:$A$248)),0)+IF(AND($J43&lt;=CJ$4,$K43&gt;=CK$4,$K43&gt;CJ$4),NETWORKDAYS.INTL(CJ$4+1,(CK$4),1,(Holidays!$A$1:$A$248)),0))*$M43,"")</f>
        <v>0</v>
      </c>
      <c r="CL43" s="190">
        <f ca="1">IFERROR((IF(AND($J43&gt;CK$4,$J43&lt;=CL$4,$K43&lt;=CL$4),NETWORKDAYS.INTL($J43,$K43,1,(Holidays!$A$1:$A$248)),0)+IF(AND($J43&gt;CK$4,$J43&lt;=CL$4,$K43&gt;CL$4),NETWORKDAYS.INTL($J43,(CL$4),1,(Holidays!$A$1:$A$248)),0)+IF(AND($J43&lt;CK$4,$K43&lt;CL$4,$K43&gt;CK$4),NETWORKDAYS.INTL(CK$4+1,$K43,1,(Holidays!$A$1:$A$248)),0)+IF(AND($J43&lt;=CK$4,$K43&gt;=CL$4,$K43&gt;CK$4),NETWORKDAYS.INTL(CK$4+1,(CL$4),1,(Holidays!$A$1:$A$248)),0))*$M43,"")</f>
        <v>0</v>
      </c>
      <c r="CM43" s="192">
        <f ca="1">IFERROR((IF(AND($J43&gt;CL$4,$J43&lt;=CM$4,$K43&lt;=CM$4),NETWORKDAYS.INTL($J43,$K43,1,(Holidays!$A$1:$A$248)),0)+IF(AND($J43&gt;CL$4,$J43&lt;=CM$4,$K43&gt;CM$4),NETWORKDAYS.INTL($J43,(CM$4),1,(Holidays!$A$1:$A$248)),0)+IF(AND($J43&lt;CL$4,$K43&lt;CM$4,$K43&gt;CL$4),NETWORKDAYS.INTL(CL$4+1,$K43,1,(Holidays!$A$1:$A$248)),0)+IF(AND($J43&lt;=CL$4,$K43&gt;=CM$4,$K43&gt;CL$4),NETWORKDAYS.INTL(CL$4+1,(CM$4),1,(Holidays!$A$1:$A$248)),0))*$M43,"")</f>
        <v>0</v>
      </c>
      <c r="CN43" s="321">
        <f ca="1">IFERROR((IF(AND($J43&gt;CM$4,$J43&lt;=CN$4,$K43&lt;=CN$4),NETWORKDAYS.INTL($J43,$K43,1,(Holidays!$A$1:$A$248)),0)+IF(AND($J43&gt;CM$4,$J43&lt;=CN$4,$K43&gt;CN$4),NETWORKDAYS.INTL($J43,(CN$4),1,(Holidays!$A$1:$A$248)),0)+IF(AND($J43&lt;CM$4,$K43&lt;CN$4,$K43&gt;CM$4),NETWORKDAYS.INTL(CM$4+1,$K43,1,(Holidays!$A$1:$A$248)),0)+IF(AND($J43&lt;=CM$4,$K43&gt;=CN$4,$K43&gt;CM$4),NETWORKDAYS.INTL(CM$4+1,(CN$4),1,(Holidays!$A$1:$A$248)),0))*$M43,"")</f>
        <v>0</v>
      </c>
      <c r="CO43" s="190">
        <f ca="1">IFERROR((IF(AND($J43&gt;CN$4,$J43&lt;=CO$4,$K43&lt;=CO$4),NETWORKDAYS.INTL($J43,$K43,1,(Holidays!$A$1:$A$248)),0)+IF(AND($J43&gt;CN$4,$J43&lt;=CO$4,$K43&gt;CO$4),NETWORKDAYS.INTL($J43,(CO$4),1,(Holidays!$A$1:$A$248)),0)+IF(AND($J43&lt;CN$4,$K43&lt;CO$4,$K43&gt;CN$4),NETWORKDAYS.INTL(CN$4+1,$K43,1,(Holidays!$A$1:$A$248)),0)+IF(AND($J43&lt;=CN$4,$K43&gt;=CO$4,$K43&gt;CN$4),NETWORKDAYS.INTL(CN$4+1,(CO$4),1,(Holidays!$A$1:$A$248)),0))*$M43,"")</f>
        <v>0</v>
      </c>
      <c r="CP43" s="192">
        <f ca="1">IFERROR((IF(AND($J43&gt;CO$4,$J43&lt;=CP$4,$K43&lt;=CP$4),NETWORKDAYS.INTL($J43,$K43,1,(Holidays!$A$1:$A$248)),0)+IF(AND($J43&gt;CO$4,$J43&lt;=CP$4,$K43&gt;CP$4),NETWORKDAYS.INTL($J43,(CP$4),1,(Holidays!$A$1:$A$248)),0)+IF(AND($J43&lt;CO$4,$K43&lt;CP$4,$K43&gt;CO$4),NETWORKDAYS.INTL(CO$4+1,$K43,1,(Holidays!$A$1:$A$248)),0)+IF(AND($J43&lt;=CO$4,$K43&gt;=CP$4,$K43&gt;CO$4),NETWORKDAYS.INTL(CO$4+1,(CP$4),1,(Holidays!$A$1:$A$248)),0))*$M43,"")</f>
        <v>0</v>
      </c>
      <c r="CQ43" s="321">
        <f ca="1">IFERROR((IF(AND($J43&gt;CP$4,$J43&lt;=CQ$4,$K43&lt;=CQ$4),NETWORKDAYS.INTL($J43,$K43,1,(Holidays!$A$1:$A$248)),0)+IF(AND($J43&gt;CP$4,$J43&lt;=CQ$4,$K43&gt;CQ$4),NETWORKDAYS.INTL($J43,(CQ$4),1,(Holidays!$A$1:$A$248)),0)+IF(AND($J43&lt;CP$4,$K43&lt;CQ$4,$K43&gt;CP$4),NETWORKDAYS.INTL(CP$4+1,$K43,1,(Holidays!$A$1:$A$248)),0)+IF(AND($J43&lt;=CP$4,$K43&gt;=CQ$4,$K43&gt;CP$4),NETWORKDAYS.INTL(CP$4+1,(CQ$4),1,(Holidays!$A$1:$A$248)),0))*$M43,"")</f>
        <v>0</v>
      </c>
      <c r="CR43" s="190">
        <f ca="1">IFERROR((IF(AND($J43&gt;CQ$4,$J43&lt;=CR$4,$K43&lt;=CR$4),NETWORKDAYS.INTL($J43,$K43,1,(Holidays!$A$1:$A$248)),0)+IF(AND($J43&gt;CQ$4,$J43&lt;=CR$4,$K43&gt;CR$4),NETWORKDAYS.INTL($J43,(CR$4),1,(Holidays!$A$1:$A$248)),0)+IF(AND($J43&lt;CQ$4,$K43&lt;CR$4,$K43&gt;CQ$4),NETWORKDAYS.INTL(CQ$4+1,$K43,1,(Holidays!$A$1:$A$248)),0)+IF(AND($J43&lt;=CQ$4,$K43&gt;=CR$4,$K43&gt;CQ$4),NETWORKDAYS.INTL(CQ$4+1,(CR$4),1,(Holidays!$A$1:$A$248)),0))*$M43,"")</f>
        <v>0</v>
      </c>
      <c r="CS43" s="192">
        <f ca="1">IFERROR((IF(AND($J43&gt;CR$4,$J43&lt;=CS$4,$K43&lt;=CS$4),NETWORKDAYS.INTL($J43,$K43,1,(Holidays!$A$1:$A$248)),0)+IF(AND($J43&gt;CR$4,$J43&lt;=CS$4,$K43&gt;CS$4),NETWORKDAYS.INTL($J43,(CS$4),1,(Holidays!$A$1:$A$248)),0)+IF(AND($J43&lt;CR$4,$K43&lt;CS$4,$K43&gt;CR$4),NETWORKDAYS.INTL(CR$4+1,$K43,1,(Holidays!$A$1:$A$248)),0)+IF(AND($J43&lt;=CR$4,$K43&gt;=CS$4,$K43&gt;CR$4),NETWORKDAYS.INTL(CR$4+1,(CS$4),1,(Holidays!$A$1:$A$248)),0))*$M43,"")</f>
        <v>0</v>
      </c>
      <c r="CT43" s="321">
        <f ca="1">IFERROR((IF(AND($J43&gt;CS$4,$J43&lt;=CT$4,$K43&lt;=CT$4),NETWORKDAYS.INTL($J43,$K43,1,(Holidays!$A$1:$A$248)),0)+IF(AND($J43&gt;CS$4,$J43&lt;=CT$4,$K43&gt;CT$4),NETWORKDAYS.INTL($J43,(CT$4),1,(Holidays!$A$1:$A$248)),0)+IF(AND($J43&lt;CS$4,$K43&lt;CT$4,$K43&gt;CS$4),NETWORKDAYS.INTL(CS$4+1,$K43,1,(Holidays!$A$1:$A$248)),0)+IF(AND($J43&lt;=CS$4,$K43&gt;=CT$4,$K43&gt;CS$4),NETWORKDAYS.INTL(CS$4+1,(CT$4),1,(Holidays!$A$1:$A$248)),0))*$M43,"")</f>
        <v>0</v>
      </c>
      <c r="CU43" s="190">
        <f ca="1">IFERROR((IF(AND($J43&gt;CT$4,$J43&lt;=CU$4,$K43&lt;=CU$4),NETWORKDAYS.INTL($J43,$K43,1,(Holidays!$A$1:$A$248)),0)+IF(AND($J43&gt;CT$4,$J43&lt;=CU$4,$K43&gt;CU$4),NETWORKDAYS.INTL($J43,(CU$4),1,(Holidays!$A$1:$A$248)),0)+IF(AND($J43&lt;CT$4,$K43&lt;CU$4,$K43&gt;CT$4),NETWORKDAYS.INTL(CT$4+1,$K43,1,(Holidays!$A$1:$A$248)),0)+IF(AND($J43&lt;=CT$4,$K43&gt;=CU$4,$K43&gt;CT$4),NETWORKDAYS.INTL(CT$4+1,(CU$4),1,(Holidays!$A$1:$A$248)),0))*$M43,"")</f>
        <v>0</v>
      </c>
      <c r="CV43" s="192">
        <f ca="1">IFERROR((IF(AND($J43&gt;CU$4,$J43&lt;=CV$4,$K43&lt;=CV$4),NETWORKDAYS.INTL($J43,$K43,1,(Holidays!$A$1:$A$248)),0)+IF(AND($J43&gt;CU$4,$J43&lt;=CV$4,$K43&gt;CV$4),NETWORKDAYS.INTL($J43,(CV$4),1,(Holidays!$A$1:$A$248)),0)+IF(AND($J43&lt;CU$4,$K43&lt;CV$4,$K43&gt;CU$4),NETWORKDAYS.INTL(CU$4+1,$K43,1,(Holidays!$A$1:$A$248)),0)+IF(AND($J43&lt;=CU$4,$K43&gt;=CV$4,$K43&gt;CU$4),NETWORKDAYS.INTL(CU$4+1,(CV$4),1,(Holidays!$A$1:$A$248)),0))*$M43,"")</f>
        <v>0</v>
      </c>
      <c r="CW43" s="321">
        <f ca="1">IFERROR((IF(AND($J43&gt;CV$4,$J43&lt;=CW$4,$K43&lt;=CW$4),NETWORKDAYS.INTL($J43,$K43,1,(Holidays!$A$1:$A$248)),0)+IF(AND($J43&gt;CV$4,$J43&lt;=CW$4,$K43&gt;CW$4),NETWORKDAYS.INTL($J43,(CW$4),1,(Holidays!$A$1:$A$248)),0)+IF(AND($J43&lt;CV$4,$K43&lt;CW$4,$K43&gt;CV$4),NETWORKDAYS.INTL(CV$4+1,$K43,1,(Holidays!$A$1:$A$248)),0)+IF(AND($J43&lt;=CV$4,$K43&gt;=CW$4,$K43&gt;CV$4),NETWORKDAYS.INTL(CV$4+1,(CW$4),1,(Holidays!$A$1:$A$248)),0))*$M43,"")</f>
        <v>0</v>
      </c>
      <c r="CX43" s="324">
        <f ca="1">IFERROR((IF(AND($J43&gt;CW$4,$J43&lt;=CX$4,$K43&lt;=CX$4),NETWORKDAYS.INTL($J43,$K43,1,(Holidays!$A$1:$A$248)),0)+IF(AND($J43&gt;CW$4,$J43&lt;=CX$4,$K43&gt;CX$4),NETWORKDAYS.INTL($J43,(CX$4),1,(Holidays!$A$1:$A$248)),0)+IF(AND($J43&lt;CW$4,$K43&lt;CX$4,$K43&gt;CW$4),NETWORKDAYS.INTL(CW$4+1,$K43,1,(Holidays!$A$1:$A$248)),0)+IF(AND($J43&lt;=CW$4,$K43&gt;=CX$4,$K43&gt;CW$4),NETWORKDAYS.INTL(CW$4+1,(CX$4),1,(Holidays!$A$1:$A$248)),0))*$M43,"")</f>
        <v>0</v>
      </c>
    </row>
    <row r="44" spans="2:102" ht="15" customHeight="1" outlineLevel="1">
      <c r="B44" s="59" t="str">
        <f t="array" ref="B44">IFERROR(INDEX('A-2_MH Distribution'!$B$1:$B$15014,SMALL(IF('A-2_MH Distribution'!$M$8:$M$63&lt;&gt;0,ROW('A-2_MH Distribution'!$B$8:$B$63)),ROW(A7)),1),"")</f>
        <v>B.7</v>
      </c>
      <c r="C44" s="458" t="str">
        <f ca="1">IFERROR(VLOOKUP(B44,OFFSET('A-1_MH Estimation'!$B$7,0,0,MATCH("Subtotal LOE",'A-1_MH Estimation'!B:B,0)-7,2),2,0),"")</f>
        <v>Support Span  - Administrative Documentation &amp; Customer Comment Followed up</v>
      </c>
      <c r="D44" s="466">
        <f ca="1">IFERROR(VLOOKUP(B44,OFFSET('A-1_MH Estimation'!$B$7,0,0,MATCH("Subtotal LOE",'A-1_MH Estimation'!B:B,0)-7,4),4,0),"")</f>
        <v>1</v>
      </c>
      <c r="E44" s="466" t="str">
        <f ca="1">IFERROR(VLOOKUP(B44,OFFSET('A-1_MH Estimation'!$B$7,0,0,MATCH("Subtotal LOE",'A-1_MH Estimation'!B:B,0)-7,3),3,0),"")</f>
        <v>document</v>
      </c>
      <c r="F44" s="462">
        <f>IFERROR(VLOOKUP($B44,'A-2_MH Distribution'!$B$6:$O$16314,3,0)*VLOOKUP($B44,'A-2_MH Distribution'!$B$6:$O$16314,VLOOKUP(G44,SoftwareList,6,0),0)*IFERROR((--(VLOOKUP($B44,'A-2_MH Distribution'!$B$6:$O$16314,VLOOKUP(G44,SoftwareList,8,0),0)=0)+VLOOKUP($B44,'A-2_MH Distribution'!$B$6:$O$16314,VLOOKUP(G44,SoftwareList,8,0),0)),1),0)</f>
        <v>8</v>
      </c>
      <c r="G44" s="403" t="str">
        <f t="shared" si="59"/>
        <v>MsOffice</v>
      </c>
      <c r="H44" s="454"/>
      <c r="I44" s="455"/>
      <c r="J44" s="351">
        <f ca="1">IFERROR(INDEX(Activities,MATCH($B44,'A-2_MH Distribution'!B:B,0),MATCH("Start Date",'A-2_MH Distribution'!$A$4:S$4,0))+H44,0)</f>
        <v>44616</v>
      </c>
      <c r="K44" s="352">
        <f ca="1">IFERROR(INDEX(Activities,MATCH($B44,'A-2_MH Distribution'!B:B,0),MATCH("Finish Date",'A-2_MH Distribution'!$A$4:S$4,0))+I44,0)</f>
        <v>44631</v>
      </c>
      <c r="L44" s="170">
        <f ca="1">NETWORKDAYS.INTL(J44,K44,1,Holidays!$A$1:$A$248)</f>
        <v>11</v>
      </c>
      <c r="M44" s="62">
        <f t="shared" ca="1" si="58"/>
        <v>0.72727272727272729</v>
      </c>
      <c r="O44" s="253">
        <f ca="1">SUM($P44:CX44)</f>
        <v>8</v>
      </c>
      <c r="P44" s="320"/>
      <c r="Q44" s="321">
        <f ca="1">IFERROR((IF(AND($J44&gt;P$4,$J44&lt;=Q$4,$K44&lt;=Q$4),NETWORKDAYS.INTL($J44,$K44,1,(Holidays!$A$1:$A$248)),0)+IF(AND($J44&gt;P$4,$J44&lt;=Q$4,$K44&gt;Q$4),NETWORKDAYS.INTL($J44,(Q$4),1,(Holidays!$A$1:$A$248)),0)+IF(AND($J44&lt;P$4,$K44&lt;Q$4,$K44&gt;P$4),NETWORKDAYS.INTL(P$4+1,$K44,1,(Holidays!$A$1:$A$248)),0)+IF(AND($J44&lt;=P$4,$K44&gt;=Q$4,$K44&gt;P$4),NETWORKDAYS.INTL(P$4+1,(Q$4),1,(Holidays!$A$1:$A$248)),0))*$M44,"")</f>
        <v>0</v>
      </c>
      <c r="R44" s="190">
        <f ca="1">IFERROR((IF(AND($J44&gt;Q$4,$J44&lt;=R$4,$K44&lt;=R$4),NETWORKDAYS.INTL($J44,$K44,1,(Holidays!$A$1:$A$248)),0)+IF(AND($J44&gt;Q$4,$J44&lt;=R$4,$K44&gt;R$4),NETWORKDAYS.INTL($J44,(R$4),1,(Holidays!$A$1:$A$248)),0)+IF(AND($J44&lt;Q$4,$K44&lt;R$4,$K44&gt;Q$4),NETWORKDAYS.INTL(Q$4+1,$K44,1,(Holidays!$A$1:$A$248)),0)+IF(AND($J44&lt;=Q$4,$K44&gt;=R$4,$K44&gt;Q$4),NETWORKDAYS.INTL(Q$4+1,(R$4),1,(Holidays!$A$1:$A$248)),0))*$M44,"")</f>
        <v>0</v>
      </c>
      <c r="S44" s="192">
        <f ca="1">IFERROR((IF(AND($J44&gt;R$4,$J44&lt;=S$4,$K44&lt;=S$4),NETWORKDAYS.INTL($J44,$K44,1,(Holidays!$A$1:$A$248)),0)+IF(AND($J44&gt;R$4,$J44&lt;=S$4,$K44&gt;S$4),NETWORKDAYS.INTL($J44,(S$4),1,(Holidays!$A$1:$A$248)),0)+IF(AND($J44&lt;R$4,$K44&lt;S$4,$K44&gt;R$4),NETWORKDAYS.INTL(R$4+1,$K44,1,(Holidays!$A$1:$A$248)),0)+IF(AND($J44&lt;=R$4,$K44&gt;=S$4,$K44&gt;R$4),NETWORKDAYS.INTL(R$4+1,(S$4),1,(Holidays!$A$1:$A$248)),0))*$M44,"")</f>
        <v>0</v>
      </c>
      <c r="T44" s="321">
        <f ca="1">IFERROR((IF(AND($J44&gt;S$4,$J44&lt;=T$4,$K44&lt;=T$4),NETWORKDAYS.INTL($J44,$K44,1,(Holidays!$A$1:$A$248)),0)+IF(AND($J44&gt;S$4,$J44&lt;=T$4,$K44&gt;T$4),NETWORKDAYS.INTL($J44,(T$4),1,(Holidays!$A$1:$A$248)),0)+IF(AND($J44&lt;S$4,$K44&lt;T$4,$K44&gt;S$4),NETWORKDAYS.INTL(S$4+1,$K44,1,(Holidays!$A$1:$A$248)),0)+IF(AND($J44&lt;=S$4,$K44&gt;=T$4,$K44&gt;S$4),NETWORKDAYS.INTL(S$4+1,(T$4),1,(Holidays!$A$1:$A$248)),0))*$M44,"")</f>
        <v>0</v>
      </c>
      <c r="U44" s="190">
        <f ca="1">IFERROR((IF(AND($J44&gt;T$4,$J44&lt;=U$4,$K44&lt;=U$4),NETWORKDAYS.INTL($J44,$K44,1,(Holidays!$A$1:$A$248)),0)+IF(AND($J44&gt;T$4,$J44&lt;=U$4,$K44&gt;U$4),NETWORKDAYS.INTL($J44,(U$4),1,(Holidays!$A$1:$A$248)),0)+IF(AND($J44&lt;T$4,$K44&lt;U$4,$K44&gt;T$4),NETWORKDAYS.INTL(T$4+1,$K44,1,(Holidays!$A$1:$A$248)),0)+IF(AND($J44&lt;=T$4,$K44&gt;=U$4,$K44&gt;T$4),NETWORKDAYS.INTL(T$4+1,(U$4),1,(Holidays!$A$1:$A$248)),0))*$M44,"")</f>
        <v>0</v>
      </c>
      <c r="V44" s="192">
        <f ca="1">IFERROR((IF(AND($J44&gt;U$4,$J44&lt;=V$4,$K44&lt;=V$4),NETWORKDAYS.INTL($J44,$K44,1,(Holidays!$A$1:$A$248)),0)+IF(AND($J44&gt;U$4,$J44&lt;=V$4,$K44&gt;V$4),NETWORKDAYS.INTL($J44,(V$4),1,(Holidays!$A$1:$A$248)),0)+IF(AND($J44&lt;U$4,$K44&lt;V$4,$K44&gt;U$4),NETWORKDAYS.INTL(U$4+1,$K44,1,(Holidays!$A$1:$A$248)),0)+IF(AND($J44&lt;=U$4,$K44&gt;=V$4,$K44&gt;U$4),NETWORKDAYS.INTL(U$4+1,(V$4),1,(Holidays!$A$1:$A$248)),0))*$M44,"")</f>
        <v>0</v>
      </c>
      <c r="W44" s="321">
        <f ca="1">IFERROR((IF(AND($J44&gt;V$4,$J44&lt;=W$4,$K44&lt;=W$4),NETWORKDAYS.INTL($J44,$K44,1,(Holidays!$A$1:$A$248)),0)+IF(AND($J44&gt;V$4,$J44&lt;=W$4,$K44&gt;W$4),NETWORKDAYS.INTL($J44,(W$4),1,(Holidays!$A$1:$A$248)),0)+IF(AND($J44&lt;V$4,$K44&lt;W$4,$K44&gt;V$4),NETWORKDAYS.INTL(V$4+1,$K44,1,(Holidays!$A$1:$A$248)),0)+IF(AND($J44&lt;=V$4,$K44&gt;=W$4,$K44&gt;V$4),NETWORKDAYS.INTL(V$4+1,(W$4),1,(Holidays!$A$1:$A$248)),0))*$M44,"")</f>
        <v>0</v>
      </c>
      <c r="X44" s="190">
        <f ca="1">IFERROR((IF(AND($J44&gt;W$4,$J44&lt;=X$4,$K44&lt;=X$4),NETWORKDAYS.INTL($J44,$K44,1,(Holidays!$A$1:$A$248)),0)+IF(AND($J44&gt;W$4,$J44&lt;=X$4,$K44&gt;X$4),NETWORKDAYS.INTL($J44,(X$4),1,(Holidays!$A$1:$A$248)),0)+IF(AND($J44&lt;W$4,$K44&lt;X$4,$K44&gt;W$4),NETWORKDAYS.INTL(W$4+1,$K44,1,(Holidays!$A$1:$A$248)),0)+IF(AND($J44&lt;=W$4,$K44&gt;=X$4,$K44&gt;W$4),NETWORKDAYS.INTL(W$4+1,(X$4),1,(Holidays!$A$1:$A$248)),0))*$M44,"")</f>
        <v>0</v>
      </c>
      <c r="Y44" s="192">
        <f ca="1">IFERROR((IF(AND($J44&gt;X$4,$J44&lt;=Y$4,$K44&lt;=Y$4),NETWORKDAYS.INTL($J44,$K44,1,(Holidays!$A$1:$A$248)),0)+IF(AND($J44&gt;X$4,$J44&lt;=Y$4,$K44&gt;Y$4),NETWORKDAYS.INTL($J44,(Y$4),1,(Holidays!$A$1:$A$248)),0)+IF(AND($J44&lt;X$4,$K44&lt;Y$4,$K44&gt;X$4),NETWORKDAYS.INTL(X$4+1,$K44,1,(Holidays!$A$1:$A$248)),0)+IF(AND($J44&lt;=X$4,$K44&gt;=Y$4,$K44&gt;X$4),NETWORKDAYS.INTL(X$4+1,(Y$4),1,(Holidays!$A$1:$A$248)),0))*$M44,"")</f>
        <v>0</v>
      </c>
      <c r="Z44" s="321">
        <f ca="1">IFERROR((IF(AND($J44&gt;Y$4,$J44&lt;=Z$4,$K44&lt;=Z$4),NETWORKDAYS.INTL($J44,$K44,1,(Holidays!$A$1:$A$248)),0)+IF(AND($J44&gt;Y$4,$J44&lt;=Z$4,$K44&gt;Z$4),NETWORKDAYS.INTL($J44,(Z$4),1,(Holidays!$A$1:$A$248)),0)+IF(AND($J44&lt;Y$4,$K44&lt;Z$4,$K44&gt;Y$4),NETWORKDAYS.INTL(Y$4+1,$K44,1,(Holidays!$A$1:$A$248)),0)+IF(AND($J44&lt;=Y$4,$K44&gt;=Z$4,$K44&gt;Y$4),NETWORKDAYS.INTL(Y$4+1,(Z$4),1,(Holidays!$A$1:$A$248)),0))*$M44,"")</f>
        <v>0</v>
      </c>
      <c r="AA44" s="190">
        <f ca="1">IFERROR((IF(AND($J44&gt;Z$4,$J44&lt;=AA$4,$K44&lt;=AA$4),NETWORKDAYS.INTL($J44,$K44,1,(Holidays!$A$1:$A$248)),0)+IF(AND($J44&gt;Z$4,$J44&lt;=AA$4,$K44&gt;AA$4),NETWORKDAYS.INTL($J44,(AA$4),1,(Holidays!$A$1:$A$248)),0)+IF(AND($J44&lt;Z$4,$K44&lt;AA$4,$K44&gt;Z$4),NETWORKDAYS.INTL(Z$4+1,$K44,1,(Holidays!$A$1:$A$248)),0)+IF(AND($J44&lt;=Z$4,$K44&gt;=AA$4,$K44&gt;Z$4),NETWORKDAYS.INTL(Z$4+1,(AA$4),1,(Holidays!$A$1:$A$248)),0))*$M44,"")</f>
        <v>0</v>
      </c>
      <c r="AB44" s="192">
        <f ca="1">IFERROR((IF(AND($J44&gt;AA$4,$J44&lt;=AB$4,$K44&lt;=AB$4),NETWORKDAYS.INTL($J44,$K44,1,(Holidays!$A$1:$A$248)),0)+IF(AND($J44&gt;AA$4,$J44&lt;=AB$4,$K44&gt;AB$4),NETWORKDAYS.INTL($J44,(AB$4),1,(Holidays!$A$1:$A$248)),0)+IF(AND($J44&lt;AA$4,$K44&lt;AB$4,$K44&gt;AA$4),NETWORKDAYS.INTL(AA$4+1,$K44,1,(Holidays!$A$1:$A$248)),0)+IF(AND($J44&lt;=AA$4,$K44&gt;=AB$4,$K44&gt;AA$4),NETWORKDAYS.INTL(AA$4+1,(AB$4),1,(Holidays!$A$1:$A$248)),0))*$M44,"")</f>
        <v>0</v>
      </c>
      <c r="AC44" s="321">
        <f ca="1">IFERROR((IF(AND($J44&gt;AB$4,$J44&lt;=AC$4,$K44&lt;=AC$4),NETWORKDAYS.INTL($J44,$K44,1,(Holidays!$A$1:$A$248)),0)+IF(AND($J44&gt;AB$4,$J44&lt;=AC$4,$K44&gt;AC$4),NETWORKDAYS.INTL($J44,(AC$4),1,(Holidays!$A$1:$A$248)),0)+IF(AND($J44&lt;AB$4,$K44&lt;AC$4,$K44&gt;AB$4),NETWORKDAYS.INTL(AB$4+1,$K44,1,(Holidays!$A$1:$A$248)),0)+IF(AND($J44&lt;=AB$4,$K44&gt;=AC$4,$K44&gt;AB$4),NETWORKDAYS.INTL(AB$4+1,(AC$4),1,(Holidays!$A$1:$A$248)),0))*$M44,"")</f>
        <v>0</v>
      </c>
      <c r="AD44" s="190">
        <f ca="1">IFERROR((IF(AND($J44&gt;AC$4,$J44&lt;=AD$4,$K44&lt;=AD$4),NETWORKDAYS.INTL($J44,$K44,1,(Holidays!$A$1:$A$248)),0)+IF(AND($J44&gt;AC$4,$J44&lt;=AD$4,$K44&gt;AD$4),NETWORKDAYS.INTL($J44,(AD$4),1,(Holidays!$A$1:$A$248)),0)+IF(AND($J44&lt;AC$4,$K44&lt;AD$4,$K44&gt;AC$4),NETWORKDAYS.INTL(AC$4+1,$K44,1,(Holidays!$A$1:$A$248)),0)+IF(AND($J44&lt;=AC$4,$K44&gt;=AD$4,$K44&gt;AC$4),NETWORKDAYS.INTL(AC$4+1,(AD$4),1,(Holidays!$A$1:$A$248)),0))*$M44,"")</f>
        <v>0</v>
      </c>
      <c r="AE44" s="192">
        <f ca="1">IFERROR((IF(AND($J44&gt;AD$4,$J44&lt;=AE$4,$K44&lt;=AE$4),NETWORKDAYS.INTL($J44,$K44,1,(Holidays!$A$1:$A$248)),0)+IF(AND($J44&gt;AD$4,$J44&lt;=AE$4,$K44&gt;AE$4),NETWORKDAYS.INTL($J44,(AE$4),1,(Holidays!$A$1:$A$248)),0)+IF(AND($J44&lt;AD$4,$K44&lt;AE$4,$K44&gt;AD$4),NETWORKDAYS.INTL(AD$4+1,$K44,1,(Holidays!$A$1:$A$248)),0)+IF(AND($J44&lt;=AD$4,$K44&gt;=AE$4,$K44&gt;AD$4),NETWORKDAYS.INTL(AD$4+1,(AE$4),1,(Holidays!$A$1:$A$248)),0))*$M44,"")</f>
        <v>0</v>
      </c>
      <c r="AF44" s="321">
        <f ca="1">IFERROR((IF(AND($J44&gt;AE$4,$J44&lt;=AF$4,$K44&lt;=AF$4),NETWORKDAYS.INTL($J44,$K44,1,(Holidays!$A$1:$A$248)),0)+IF(AND($J44&gt;AE$4,$J44&lt;=AF$4,$K44&gt;AF$4),NETWORKDAYS.INTL($J44,(AF$4),1,(Holidays!$A$1:$A$248)),0)+IF(AND($J44&lt;AE$4,$K44&lt;AF$4,$K44&gt;AE$4),NETWORKDAYS.INTL(AE$4+1,$K44,1,(Holidays!$A$1:$A$248)),0)+IF(AND($J44&lt;=AE$4,$K44&gt;=AF$4,$K44&gt;AE$4),NETWORKDAYS.INTL(AE$4+1,(AF$4),1,(Holidays!$A$1:$A$248)),0))*$M44,"")</f>
        <v>0</v>
      </c>
      <c r="AG44" s="190">
        <f ca="1">IFERROR((IF(AND($J44&gt;AF$4,$J44&lt;=AG$4,$K44&lt;=AG$4),NETWORKDAYS.INTL($J44,$K44,1,(Holidays!$A$1:$A$248)),0)+IF(AND($J44&gt;AF$4,$J44&lt;=AG$4,$K44&gt;AG$4),NETWORKDAYS.INTL($J44,(AG$4),1,(Holidays!$A$1:$A$248)),0)+IF(AND($J44&lt;AF$4,$K44&lt;AG$4,$K44&gt;AF$4),NETWORKDAYS.INTL(AF$4+1,$K44,1,(Holidays!$A$1:$A$248)),0)+IF(AND($J44&lt;=AF$4,$K44&gt;=AG$4,$K44&gt;AF$4),NETWORKDAYS.INTL(AF$4+1,(AG$4),1,(Holidays!$A$1:$A$248)),0))*$M44,"")</f>
        <v>1.4545454545454546</v>
      </c>
      <c r="AH44" s="192">
        <f ca="1">IFERROR((IF(AND($J44&gt;AG$4,$J44&lt;=AH$4,$K44&lt;=AH$4),NETWORKDAYS.INTL($J44,$K44,1,(Holidays!$A$1:$A$248)),0)+IF(AND($J44&gt;AG$4,$J44&lt;=AH$4,$K44&gt;AH$4),NETWORKDAYS.INTL($J44,(AH$4),1,(Holidays!$A$1:$A$248)),0)+IF(AND($J44&lt;AG$4,$K44&lt;AH$4,$K44&gt;AG$4),NETWORKDAYS.INTL(AG$4+1,$K44,1,(Holidays!$A$1:$A$248)),0)+IF(AND($J44&lt;=AG$4,$K44&gt;=AH$4,$K44&gt;AG$4),NETWORKDAYS.INTL(AG$4+1,(AH$4),1,(Holidays!$A$1:$A$248)),0))*$M44,"")</f>
        <v>5.8181818181818183</v>
      </c>
      <c r="AI44" s="321">
        <f ca="1">IFERROR((IF(AND($J44&gt;AH$4,$J44&lt;=AI$4,$K44&lt;=AI$4),NETWORKDAYS.INTL($J44,$K44,1,(Holidays!$A$1:$A$248)),0)+IF(AND($J44&gt;AH$4,$J44&lt;=AI$4,$K44&gt;AI$4),NETWORKDAYS.INTL($J44,(AI$4),1,(Holidays!$A$1:$A$248)),0)+IF(AND($J44&lt;AH$4,$K44&lt;AI$4,$K44&gt;AH$4),NETWORKDAYS.INTL(AH$4+1,$K44,1,(Holidays!$A$1:$A$248)),0)+IF(AND($J44&lt;=AH$4,$K44&gt;=AI$4,$K44&gt;AH$4),NETWORKDAYS.INTL(AH$4+1,(AI$4),1,(Holidays!$A$1:$A$248)),0))*$M44,"")</f>
        <v>0.72727272727272729</v>
      </c>
      <c r="AJ44" s="190">
        <f ca="1">IFERROR((IF(AND($J44&gt;AI$4,$J44&lt;=AJ$4,$K44&lt;=AJ$4),NETWORKDAYS.INTL($J44,$K44,1,(Holidays!$A$1:$A$248)),0)+IF(AND($J44&gt;AI$4,$J44&lt;=AJ$4,$K44&gt;AJ$4),NETWORKDAYS.INTL($J44,(AJ$4),1,(Holidays!$A$1:$A$248)),0)+IF(AND($J44&lt;AI$4,$K44&lt;AJ$4,$K44&gt;AI$4),NETWORKDAYS.INTL(AI$4+1,$K44,1,(Holidays!$A$1:$A$248)),0)+IF(AND($J44&lt;=AI$4,$K44&gt;=AJ$4,$K44&gt;AI$4),NETWORKDAYS.INTL(AI$4+1,(AJ$4),1,(Holidays!$A$1:$A$248)),0))*$M44,"")</f>
        <v>0</v>
      </c>
      <c r="AK44" s="192">
        <f ca="1">IFERROR((IF(AND($J44&gt;AJ$4,$J44&lt;=AK$4,$K44&lt;=AK$4),NETWORKDAYS.INTL($J44,$K44,1,(Holidays!$A$1:$A$248)),0)+IF(AND($J44&gt;AJ$4,$J44&lt;=AK$4,$K44&gt;AK$4),NETWORKDAYS.INTL($J44,(AK$4),1,(Holidays!$A$1:$A$248)),0)+IF(AND($J44&lt;AJ$4,$K44&lt;AK$4,$K44&gt;AJ$4),NETWORKDAYS.INTL(AJ$4+1,$K44,1,(Holidays!$A$1:$A$248)),0)+IF(AND($J44&lt;=AJ$4,$K44&gt;=AK$4,$K44&gt;AJ$4),NETWORKDAYS.INTL(AJ$4+1,(AK$4),1,(Holidays!$A$1:$A$248)),0))*$M44,"")</f>
        <v>0</v>
      </c>
      <c r="AL44" s="321">
        <f ca="1">IFERROR((IF(AND($J44&gt;AK$4,$J44&lt;=AL$4,$K44&lt;=AL$4),NETWORKDAYS.INTL($J44,$K44,1,(Holidays!$A$1:$A$248)),0)+IF(AND($J44&gt;AK$4,$J44&lt;=AL$4,$K44&gt;AL$4),NETWORKDAYS.INTL($J44,(AL$4),1,(Holidays!$A$1:$A$248)),0)+IF(AND($J44&lt;AK$4,$K44&lt;AL$4,$K44&gt;AK$4),NETWORKDAYS.INTL(AK$4+1,$K44,1,(Holidays!$A$1:$A$248)),0)+IF(AND($J44&lt;=AK$4,$K44&gt;=AL$4,$K44&gt;AK$4),NETWORKDAYS.INTL(AK$4+1,(AL$4),1,(Holidays!$A$1:$A$248)),0))*$M44,"")</f>
        <v>0</v>
      </c>
      <c r="AM44" s="190">
        <f ca="1">IFERROR((IF(AND($J44&gt;AL$4,$J44&lt;=AM$4,$K44&lt;=AM$4),NETWORKDAYS.INTL($J44,$K44,1,(Holidays!$A$1:$A$248)),0)+IF(AND($J44&gt;AL$4,$J44&lt;=AM$4,$K44&gt;AM$4),NETWORKDAYS.INTL($J44,(AM$4),1,(Holidays!$A$1:$A$248)),0)+IF(AND($J44&lt;AL$4,$K44&lt;AM$4,$K44&gt;AL$4),NETWORKDAYS.INTL(AL$4+1,$K44,1,(Holidays!$A$1:$A$248)),0)+IF(AND($J44&lt;=AL$4,$K44&gt;=AM$4,$K44&gt;AL$4),NETWORKDAYS.INTL(AL$4+1,(AM$4),1,(Holidays!$A$1:$A$248)),0))*$M44,"")</f>
        <v>0</v>
      </c>
      <c r="AN44" s="192">
        <f ca="1">IFERROR((IF(AND($J44&gt;AM$4,$J44&lt;=AN$4,$K44&lt;=AN$4),NETWORKDAYS.INTL($J44,$K44,1,(Holidays!$A$1:$A$248)),0)+IF(AND($J44&gt;AM$4,$J44&lt;=AN$4,$K44&gt;AN$4),NETWORKDAYS.INTL($J44,(AN$4),1,(Holidays!$A$1:$A$248)),0)+IF(AND($J44&lt;AM$4,$K44&lt;AN$4,$K44&gt;AM$4),NETWORKDAYS.INTL(AM$4+1,$K44,1,(Holidays!$A$1:$A$248)),0)+IF(AND($J44&lt;=AM$4,$K44&gt;=AN$4,$K44&gt;AM$4),NETWORKDAYS.INTL(AM$4+1,(AN$4),1,(Holidays!$A$1:$A$248)),0))*$M44,"")</f>
        <v>0</v>
      </c>
      <c r="AO44" s="321">
        <f ca="1">IFERROR((IF(AND($J44&gt;AN$4,$J44&lt;=AO$4,$K44&lt;=AO$4),NETWORKDAYS.INTL($J44,$K44,1,(Holidays!$A$1:$A$248)),0)+IF(AND($J44&gt;AN$4,$J44&lt;=AO$4,$K44&gt;AO$4),NETWORKDAYS.INTL($J44,(AO$4),1,(Holidays!$A$1:$A$248)),0)+IF(AND($J44&lt;AN$4,$K44&lt;AO$4,$K44&gt;AN$4),NETWORKDAYS.INTL(AN$4+1,$K44,1,(Holidays!$A$1:$A$248)),0)+IF(AND($J44&lt;=AN$4,$K44&gt;=AO$4,$K44&gt;AN$4),NETWORKDAYS.INTL(AN$4+1,(AO$4),1,(Holidays!$A$1:$A$248)),0))*$M44,"")</f>
        <v>0</v>
      </c>
      <c r="AP44" s="190">
        <f ca="1">IFERROR((IF(AND($J44&gt;AO$4,$J44&lt;=AP$4,$K44&lt;=AP$4),NETWORKDAYS.INTL($J44,$K44,1,(Holidays!$A$1:$A$248)),0)+IF(AND($J44&gt;AO$4,$J44&lt;=AP$4,$K44&gt;AP$4),NETWORKDAYS.INTL($J44,(AP$4),1,(Holidays!$A$1:$A$248)),0)+IF(AND($J44&lt;AO$4,$K44&lt;AP$4,$K44&gt;AO$4),NETWORKDAYS.INTL(AO$4+1,$K44,1,(Holidays!$A$1:$A$248)),0)+IF(AND($J44&lt;=AO$4,$K44&gt;=AP$4,$K44&gt;AO$4),NETWORKDAYS.INTL(AO$4+1,(AP$4),1,(Holidays!$A$1:$A$248)),0))*$M44,"")</f>
        <v>0</v>
      </c>
      <c r="AQ44" s="192">
        <f ca="1">IFERROR((IF(AND($J44&gt;AP$4,$J44&lt;=AQ$4,$K44&lt;=AQ$4),NETWORKDAYS.INTL($J44,$K44,1,(Holidays!$A$1:$A$248)),0)+IF(AND($J44&gt;AP$4,$J44&lt;=AQ$4,$K44&gt;AQ$4),NETWORKDAYS.INTL($J44,(AQ$4),1,(Holidays!$A$1:$A$248)),0)+IF(AND($J44&lt;AP$4,$K44&lt;AQ$4,$K44&gt;AP$4),NETWORKDAYS.INTL(AP$4+1,$K44,1,(Holidays!$A$1:$A$248)),0)+IF(AND($J44&lt;=AP$4,$K44&gt;=AQ$4,$K44&gt;AP$4),NETWORKDAYS.INTL(AP$4+1,(AQ$4),1,(Holidays!$A$1:$A$248)),0))*$M44,"")</f>
        <v>0</v>
      </c>
      <c r="AR44" s="321">
        <f ca="1">IFERROR((IF(AND($J44&gt;AQ$4,$J44&lt;=AR$4,$K44&lt;=AR$4),NETWORKDAYS.INTL($J44,$K44,1,(Holidays!$A$1:$A$248)),0)+IF(AND($J44&gt;AQ$4,$J44&lt;=AR$4,$K44&gt;AR$4),NETWORKDAYS.INTL($J44,(AR$4),1,(Holidays!$A$1:$A$248)),0)+IF(AND($J44&lt;AQ$4,$K44&lt;AR$4,$K44&gt;AQ$4),NETWORKDAYS.INTL(AQ$4+1,$K44,1,(Holidays!$A$1:$A$248)),0)+IF(AND($J44&lt;=AQ$4,$K44&gt;=AR$4,$K44&gt;AQ$4),NETWORKDAYS.INTL(AQ$4+1,(AR$4),1,(Holidays!$A$1:$A$248)),0))*$M44,"")</f>
        <v>0</v>
      </c>
      <c r="AS44" s="190">
        <f ca="1">IFERROR((IF(AND($J44&gt;AR$4,$J44&lt;=AS$4,$K44&lt;=AS$4),NETWORKDAYS.INTL($J44,$K44,1,(Holidays!$A$1:$A$248)),0)+IF(AND($J44&gt;AR$4,$J44&lt;=AS$4,$K44&gt;AS$4),NETWORKDAYS.INTL($J44,(AS$4),1,(Holidays!$A$1:$A$248)),0)+IF(AND($J44&lt;AR$4,$K44&lt;AS$4,$K44&gt;AR$4),NETWORKDAYS.INTL(AR$4+1,$K44,1,(Holidays!$A$1:$A$248)),0)+IF(AND($J44&lt;=AR$4,$K44&gt;=AS$4,$K44&gt;AR$4),NETWORKDAYS.INTL(AR$4+1,(AS$4),1,(Holidays!$A$1:$A$248)),0))*$M44,"")</f>
        <v>0</v>
      </c>
      <c r="AT44" s="192">
        <f ca="1">IFERROR((IF(AND($J44&gt;AS$4,$J44&lt;=AT$4,$K44&lt;=AT$4),NETWORKDAYS.INTL($J44,$K44,1,(Holidays!$A$1:$A$248)),0)+IF(AND($J44&gt;AS$4,$J44&lt;=AT$4,$K44&gt;AT$4),NETWORKDAYS.INTL($J44,(AT$4),1,(Holidays!$A$1:$A$248)),0)+IF(AND($J44&lt;AS$4,$K44&lt;AT$4,$K44&gt;AS$4),NETWORKDAYS.INTL(AS$4+1,$K44,1,(Holidays!$A$1:$A$248)),0)+IF(AND($J44&lt;=AS$4,$K44&gt;=AT$4,$K44&gt;AS$4),NETWORKDAYS.INTL(AS$4+1,(AT$4),1,(Holidays!$A$1:$A$248)),0))*$M44,"")</f>
        <v>0</v>
      </c>
      <c r="AU44" s="321">
        <f ca="1">IFERROR((IF(AND($J44&gt;AT$4,$J44&lt;=AU$4,$K44&lt;=AU$4),NETWORKDAYS.INTL($J44,$K44,1,(Holidays!$A$1:$A$248)),0)+IF(AND($J44&gt;AT$4,$J44&lt;=AU$4,$K44&gt;AU$4),NETWORKDAYS.INTL($J44,(AU$4),1,(Holidays!$A$1:$A$248)),0)+IF(AND($J44&lt;AT$4,$K44&lt;AU$4,$K44&gt;AT$4),NETWORKDAYS.INTL(AT$4+1,$K44,1,(Holidays!$A$1:$A$248)),0)+IF(AND($J44&lt;=AT$4,$K44&gt;=AU$4,$K44&gt;AT$4),NETWORKDAYS.INTL(AT$4+1,(AU$4),1,(Holidays!$A$1:$A$248)),0))*$M44,"")</f>
        <v>0</v>
      </c>
      <c r="AV44" s="190">
        <f ca="1">IFERROR((IF(AND($J44&gt;AU$4,$J44&lt;=AV$4,$K44&lt;=AV$4),NETWORKDAYS.INTL($J44,$K44,1,(Holidays!$A$1:$A$248)),0)+IF(AND($J44&gt;AU$4,$J44&lt;=AV$4,$K44&gt;AV$4),NETWORKDAYS.INTL($J44,(AV$4),1,(Holidays!$A$1:$A$248)),0)+IF(AND($J44&lt;AU$4,$K44&lt;AV$4,$K44&gt;AU$4),NETWORKDAYS.INTL(AU$4+1,$K44,1,(Holidays!$A$1:$A$248)),0)+IF(AND($J44&lt;=AU$4,$K44&gt;=AV$4,$K44&gt;AU$4),NETWORKDAYS.INTL(AU$4+1,(AV$4),1,(Holidays!$A$1:$A$248)),0))*$M44,"")</f>
        <v>0</v>
      </c>
      <c r="AW44" s="192">
        <f ca="1">IFERROR((IF(AND($J44&gt;AV$4,$J44&lt;=AW$4,$K44&lt;=AW$4),NETWORKDAYS.INTL($J44,$K44,1,(Holidays!$A$1:$A$248)),0)+IF(AND($J44&gt;AV$4,$J44&lt;=AW$4,$K44&gt;AW$4),NETWORKDAYS.INTL($J44,(AW$4),1,(Holidays!$A$1:$A$248)),0)+IF(AND($J44&lt;AV$4,$K44&lt;AW$4,$K44&gt;AV$4),NETWORKDAYS.INTL(AV$4+1,$K44,1,(Holidays!$A$1:$A$248)),0)+IF(AND($J44&lt;=AV$4,$K44&gt;=AW$4,$K44&gt;AV$4),NETWORKDAYS.INTL(AV$4+1,(AW$4),1,(Holidays!$A$1:$A$248)),0))*$M44,"")</f>
        <v>0</v>
      </c>
      <c r="AX44" s="321">
        <f ca="1">IFERROR((IF(AND($J44&gt;AW$4,$J44&lt;=AX$4,$K44&lt;=AX$4),NETWORKDAYS.INTL($J44,$K44,1,(Holidays!$A$1:$A$248)),0)+IF(AND($J44&gt;AW$4,$J44&lt;=AX$4,$K44&gt;AX$4),NETWORKDAYS.INTL($J44,(AX$4),1,(Holidays!$A$1:$A$248)),0)+IF(AND($J44&lt;AW$4,$K44&lt;AX$4,$K44&gt;AW$4),NETWORKDAYS.INTL(AW$4+1,$K44,1,(Holidays!$A$1:$A$248)),0)+IF(AND($J44&lt;=AW$4,$K44&gt;=AX$4,$K44&gt;AW$4),NETWORKDAYS.INTL(AW$4+1,(AX$4),1,(Holidays!$A$1:$A$248)),0))*$M44,"")</f>
        <v>0</v>
      </c>
      <c r="AY44" s="190">
        <f ca="1">IFERROR((IF(AND($J44&gt;AX$4,$J44&lt;=AY$4,$K44&lt;=AY$4),NETWORKDAYS.INTL($J44,$K44,1,(Holidays!$A$1:$A$248)),0)+IF(AND($J44&gt;AX$4,$J44&lt;=AY$4,$K44&gt;AY$4),NETWORKDAYS.INTL($J44,(AY$4),1,(Holidays!$A$1:$A$248)),0)+IF(AND($J44&lt;AX$4,$K44&lt;AY$4,$K44&gt;AX$4),NETWORKDAYS.INTL(AX$4+1,$K44,1,(Holidays!$A$1:$A$248)),0)+IF(AND($J44&lt;=AX$4,$K44&gt;=AY$4,$K44&gt;AX$4),NETWORKDAYS.INTL(AX$4+1,(AY$4),1,(Holidays!$A$1:$A$248)),0))*$M44,"")</f>
        <v>0</v>
      </c>
      <c r="AZ44" s="192">
        <f ca="1">IFERROR((IF(AND($J44&gt;AY$4,$J44&lt;=AZ$4,$K44&lt;=AZ$4),NETWORKDAYS.INTL($J44,$K44,1,(Holidays!$A$1:$A$248)),0)+IF(AND($J44&gt;AY$4,$J44&lt;=AZ$4,$K44&gt;AZ$4),NETWORKDAYS.INTL($J44,(AZ$4),1,(Holidays!$A$1:$A$248)),0)+IF(AND($J44&lt;AY$4,$K44&lt;AZ$4,$K44&gt;AY$4),NETWORKDAYS.INTL(AY$4+1,$K44,1,(Holidays!$A$1:$A$248)),0)+IF(AND($J44&lt;=AY$4,$K44&gt;=AZ$4,$K44&gt;AY$4),NETWORKDAYS.INTL(AY$4+1,(AZ$4),1,(Holidays!$A$1:$A$248)),0))*$M44,"")</f>
        <v>0</v>
      </c>
      <c r="BA44" s="321">
        <f ca="1">IFERROR((IF(AND($J44&gt;AZ$4,$J44&lt;=BA$4,$K44&lt;=BA$4),NETWORKDAYS.INTL($J44,$K44,1,(Holidays!$A$1:$A$248)),0)+IF(AND($J44&gt;AZ$4,$J44&lt;=BA$4,$K44&gt;BA$4),NETWORKDAYS.INTL($J44,(BA$4),1,(Holidays!$A$1:$A$248)),0)+IF(AND($J44&lt;AZ$4,$K44&lt;BA$4,$K44&gt;AZ$4),NETWORKDAYS.INTL(AZ$4+1,$K44,1,(Holidays!$A$1:$A$248)),0)+IF(AND($J44&lt;=AZ$4,$K44&gt;=BA$4,$K44&gt;AZ$4),NETWORKDAYS.INTL(AZ$4+1,(BA$4),1,(Holidays!$A$1:$A$248)),0))*$M44,"")</f>
        <v>0</v>
      </c>
      <c r="BB44" s="190">
        <f ca="1">IFERROR((IF(AND($J44&gt;BA$4,$J44&lt;=BB$4,$K44&lt;=BB$4),NETWORKDAYS.INTL($J44,$K44,1,(Holidays!$A$1:$A$248)),0)+IF(AND($J44&gt;BA$4,$J44&lt;=BB$4,$K44&gt;BB$4),NETWORKDAYS.INTL($J44,(BB$4),1,(Holidays!$A$1:$A$248)),0)+IF(AND($J44&lt;BA$4,$K44&lt;BB$4,$K44&gt;BA$4),NETWORKDAYS.INTL(BA$4+1,$K44,1,(Holidays!$A$1:$A$248)),0)+IF(AND($J44&lt;=BA$4,$K44&gt;=BB$4,$K44&gt;BA$4),NETWORKDAYS.INTL(BA$4+1,(BB$4),1,(Holidays!$A$1:$A$248)),0))*$M44,"")</f>
        <v>0</v>
      </c>
      <c r="BC44" s="192">
        <f ca="1">IFERROR((IF(AND($J44&gt;BB$4,$J44&lt;=BC$4,$K44&lt;=BC$4),NETWORKDAYS.INTL($J44,$K44,1,(Holidays!$A$1:$A$248)),0)+IF(AND($J44&gt;BB$4,$J44&lt;=BC$4,$K44&gt;BC$4),NETWORKDAYS.INTL($J44,(BC$4),1,(Holidays!$A$1:$A$248)),0)+IF(AND($J44&lt;BB$4,$K44&lt;BC$4,$K44&gt;BB$4),NETWORKDAYS.INTL(BB$4+1,$K44,1,(Holidays!$A$1:$A$248)),0)+IF(AND($J44&lt;=BB$4,$K44&gt;=BC$4,$K44&gt;BB$4),NETWORKDAYS.INTL(BB$4+1,(BC$4),1,(Holidays!$A$1:$A$248)),0))*$M44,"")</f>
        <v>0</v>
      </c>
      <c r="BD44" s="321">
        <f ca="1">IFERROR((IF(AND($J44&gt;BC$4,$J44&lt;=BD$4,$K44&lt;=BD$4),NETWORKDAYS.INTL($J44,$K44,1,(Holidays!$A$1:$A$248)),0)+IF(AND($J44&gt;BC$4,$J44&lt;=BD$4,$K44&gt;BD$4),NETWORKDAYS.INTL($J44,(BD$4),1,(Holidays!$A$1:$A$248)),0)+IF(AND($J44&lt;BC$4,$K44&lt;BD$4,$K44&gt;BC$4),NETWORKDAYS.INTL(BC$4+1,$K44,1,(Holidays!$A$1:$A$248)),0)+IF(AND($J44&lt;=BC$4,$K44&gt;=BD$4,$K44&gt;BC$4),NETWORKDAYS.INTL(BC$4+1,(BD$4),1,(Holidays!$A$1:$A$248)),0))*$M44,"")</f>
        <v>0</v>
      </c>
      <c r="BE44" s="190">
        <f ca="1">IFERROR((IF(AND($J44&gt;BD$4,$J44&lt;=BE$4,$K44&lt;=BE$4),NETWORKDAYS.INTL($J44,$K44,1,(Holidays!$A$1:$A$248)),0)+IF(AND($J44&gt;BD$4,$J44&lt;=BE$4,$K44&gt;BE$4),NETWORKDAYS.INTL($J44,(BE$4),1,(Holidays!$A$1:$A$248)),0)+IF(AND($J44&lt;BD$4,$K44&lt;BE$4,$K44&gt;BD$4),NETWORKDAYS.INTL(BD$4+1,$K44,1,(Holidays!$A$1:$A$248)),0)+IF(AND($J44&lt;=BD$4,$K44&gt;=BE$4,$K44&gt;BD$4),NETWORKDAYS.INTL(BD$4+1,(BE$4),1,(Holidays!$A$1:$A$248)),0))*$M44,"")</f>
        <v>0</v>
      </c>
      <c r="BF44" s="192">
        <f ca="1">IFERROR((IF(AND($J44&gt;BE$4,$J44&lt;=BF$4,$K44&lt;=BF$4),NETWORKDAYS.INTL($J44,$K44,1,(Holidays!$A$1:$A$248)),0)+IF(AND($J44&gt;BE$4,$J44&lt;=BF$4,$K44&gt;BF$4),NETWORKDAYS.INTL($J44,(BF$4),1,(Holidays!$A$1:$A$248)),0)+IF(AND($J44&lt;BE$4,$K44&lt;BF$4,$K44&gt;BE$4),NETWORKDAYS.INTL(BE$4+1,$K44,1,(Holidays!$A$1:$A$248)),0)+IF(AND($J44&lt;=BE$4,$K44&gt;=BF$4,$K44&gt;BE$4),NETWORKDAYS.INTL(BE$4+1,(BF$4),1,(Holidays!$A$1:$A$248)),0))*$M44,"")</f>
        <v>0</v>
      </c>
      <c r="BG44" s="321">
        <f ca="1">IFERROR((IF(AND($J44&gt;BF$4,$J44&lt;=BG$4,$K44&lt;=BG$4),NETWORKDAYS.INTL($J44,$K44,1,(Holidays!$A$1:$A$248)),0)+IF(AND($J44&gt;BF$4,$J44&lt;=BG$4,$K44&gt;BG$4),NETWORKDAYS.INTL($J44,(BG$4),1,(Holidays!$A$1:$A$248)),0)+IF(AND($J44&lt;BF$4,$K44&lt;BG$4,$K44&gt;BF$4),NETWORKDAYS.INTL(BF$4+1,$K44,1,(Holidays!$A$1:$A$248)),0)+IF(AND($J44&lt;=BF$4,$K44&gt;=BG$4,$K44&gt;BF$4),NETWORKDAYS.INTL(BF$4+1,(BG$4),1,(Holidays!$A$1:$A$248)),0))*$M44,"")</f>
        <v>0</v>
      </c>
      <c r="BH44" s="190">
        <f ca="1">IFERROR((IF(AND($J44&gt;BG$4,$J44&lt;=BH$4,$K44&lt;=BH$4),NETWORKDAYS.INTL($J44,$K44,1,(Holidays!$A$1:$A$248)),0)+IF(AND($J44&gt;BG$4,$J44&lt;=BH$4,$K44&gt;BH$4),NETWORKDAYS.INTL($J44,(BH$4),1,(Holidays!$A$1:$A$248)),0)+IF(AND($J44&lt;BG$4,$K44&lt;BH$4,$K44&gt;BG$4),NETWORKDAYS.INTL(BG$4+1,$K44,1,(Holidays!$A$1:$A$248)),0)+IF(AND($J44&lt;=BG$4,$K44&gt;=BH$4,$K44&gt;BG$4),NETWORKDAYS.INTL(BG$4+1,(BH$4),1,(Holidays!$A$1:$A$248)),0))*$M44,"")</f>
        <v>0</v>
      </c>
      <c r="BI44" s="192">
        <f ca="1">IFERROR((IF(AND($J44&gt;BH$4,$J44&lt;=BI$4,$K44&lt;=BI$4),NETWORKDAYS.INTL($J44,$K44,1,(Holidays!$A$1:$A$248)),0)+IF(AND($J44&gt;BH$4,$J44&lt;=BI$4,$K44&gt;BI$4),NETWORKDAYS.INTL($J44,(BI$4),1,(Holidays!$A$1:$A$248)),0)+IF(AND($J44&lt;BH$4,$K44&lt;BI$4,$K44&gt;BH$4),NETWORKDAYS.INTL(BH$4+1,$K44,1,(Holidays!$A$1:$A$248)),0)+IF(AND($J44&lt;=BH$4,$K44&gt;=BI$4,$K44&gt;BH$4),NETWORKDAYS.INTL(BH$4+1,(BI$4),1,(Holidays!$A$1:$A$248)),0))*$M44,"")</f>
        <v>0</v>
      </c>
      <c r="BJ44" s="321">
        <f ca="1">IFERROR((IF(AND($J44&gt;BI$4,$J44&lt;=BJ$4,$K44&lt;=BJ$4),NETWORKDAYS.INTL($J44,$K44,1,(Holidays!$A$1:$A$248)),0)+IF(AND($J44&gt;BI$4,$J44&lt;=BJ$4,$K44&gt;BJ$4),NETWORKDAYS.INTL($J44,(BJ$4),1,(Holidays!$A$1:$A$248)),0)+IF(AND($J44&lt;BI$4,$K44&lt;BJ$4,$K44&gt;BI$4),NETWORKDAYS.INTL(BI$4+1,$K44,1,(Holidays!$A$1:$A$248)),0)+IF(AND($J44&lt;=BI$4,$K44&gt;=BJ$4,$K44&gt;BI$4),NETWORKDAYS.INTL(BI$4+1,(BJ$4),1,(Holidays!$A$1:$A$248)),0))*$M44,"")</f>
        <v>0</v>
      </c>
      <c r="BK44" s="190">
        <f ca="1">IFERROR((IF(AND($J44&gt;BJ$4,$J44&lt;=BK$4,$K44&lt;=BK$4),NETWORKDAYS.INTL($J44,$K44,1,(Holidays!$A$1:$A$248)),0)+IF(AND($J44&gt;BJ$4,$J44&lt;=BK$4,$K44&gt;BK$4),NETWORKDAYS.INTL($J44,(BK$4),1,(Holidays!$A$1:$A$248)),0)+IF(AND($J44&lt;BJ$4,$K44&lt;BK$4,$K44&gt;BJ$4),NETWORKDAYS.INTL(BJ$4+1,$K44,1,(Holidays!$A$1:$A$248)),0)+IF(AND($J44&lt;=BJ$4,$K44&gt;=BK$4,$K44&gt;BJ$4),NETWORKDAYS.INTL(BJ$4+1,(BK$4),1,(Holidays!$A$1:$A$248)),0))*$M44,"")</f>
        <v>0</v>
      </c>
      <c r="BL44" s="192">
        <f ca="1">IFERROR((IF(AND($J44&gt;BK$4,$J44&lt;=BL$4,$K44&lt;=BL$4),NETWORKDAYS.INTL($J44,$K44,1,(Holidays!$A$1:$A$248)),0)+IF(AND($J44&gt;BK$4,$J44&lt;=BL$4,$K44&gt;BL$4),NETWORKDAYS.INTL($J44,(BL$4),1,(Holidays!$A$1:$A$248)),0)+IF(AND($J44&lt;BK$4,$K44&lt;BL$4,$K44&gt;BK$4),NETWORKDAYS.INTL(BK$4+1,$K44,1,(Holidays!$A$1:$A$248)),0)+IF(AND($J44&lt;=BK$4,$K44&gt;=BL$4,$K44&gt;BK$4),NETWORKDAYS.INTL(BK$4+1,(BL$4),1,(Holidays!$A$1:$A$248)),0))*$M44,"")</f>
        <v>0</v>
      </c>
      <c r="BM44" s="321">
        <f ca="1">IFERROR((IF(AND($J44&gt;BL$4,$J44&lt;=BM$4,$K44&lt;=BM$4),NETWORKDAYS.INTL($J44,$K44,1,(Holidays!$A$1:$A$248)),0)+IF(AND($J44&gt;BL$4,$J44&lt;=BM$4,$K44&gt;BM$4),NETWORKDAYS.INTL($J44,(BM$4),1,(Holidays!$A$1:$A$248)),0)+IF(AND($J44&lt;BL$4,$K44&lt;BM$4,$K44&gt;BL$4),NETWORKDAYS.INTL(BL$4+1,$K44,1,(Holidays!$A$1:$A$248)),0)+IF(AND($J44&lt;=BL$4,$K44&gt;=BM$4,$K44&gt;BL$4),NETWORKDAYS.INTL(BL$4+1,(BM$4),1,(Holidays!$A$1:$A$248)),0))*$M44,"")</f>
        <v>0</v>
      </c>
      <c r="BN44" s="190">
        <f ca="1">IFERROR((IF(AND($J44&gt;BM$4,$J44&lt;=BN$4,$K44&lt;=BN$4),NETWORKDAYS.INTL($J44,$K44,1,(Holidays!$A$1:$A$248)),0)+IF(AND($J44&gt;BM$4,$J44&lt;=BN$4,$K44&gt;BN$4),NETWORKDAYS.INTL($J44,(BN$4),1,(Holidays!$A$1:$A$248)),0)+IF(AND($J44&lt;BM$4,$K44&lt;BN$4,$K44&gt;BM$4),NETWORKDAYS.INTL(BM$4+1,$K44,1,(Holidays!$A$1:$A$248)),0)+IF(AND($J44&lt;=BM$4,$K44&gt;=BN$4,$K44&gt;BM$4),NETWORKDAYS.INTL(BM$4+1,(BN$4),1,(Holidays!$A$1:$A$248)),0))*$M44,"")</f>
        <v>0</v>
      </c>
      <c r="BO44" s="192">
        <f ca="1">IFERROR((IF(AND($J44&gt;BN$4,$J44&lt;=BO$4,$K44&lt;=BO$4),NETWORKDAYS.INTL($J44,$K44,1,(Holidays!$A$1:$A$248)),0)+IF(AND($J44&gt;BN$4,$J44&lt;=BO$4,$K44&gt;BO$4),NETWORKDAYS.INTL($J44,(BO$4),1,(Holidays!$A$1:$A$248)),0)+IF(AND($J44&lt;BN$4,$K44&lt;BO$4,$K44&gt;BN$4),NETWORKDAYS.INTL(BN$4+1,$K44,1,(Holidays!$A$1:$A$248)),0)+IF(AND($J44&lt;=BN$4,$K44&gt;=BO$4,$K44&gt;BN$4),NETWORKDAYS.INTL(BN$4+1,(BO$4),1,(Holidays!$A$1:$A$248)),0))*$M44,"")</f>
        <v>0</v>
      </c>
      <c r="BP44" s="321">
        <f ca="1">IFERROR((IF(AND($J44&gt;BO$4,$J44&lt;=BP$4,$K44&lt;=BP$4),NETWORKDAYS.INTL($J44,$K44,1,(Holidays!$A$1:$A$248)),0)+IF(AND($J44&gt;BO$4,$J44&lt;=BP$4,$K44&gt;BP$4),NETWORKDAYS.INTL($J44,(BP$4),1,(Holidays!$A$1:$A$248)),0)+IF(AND($J44&lt;BO$4,$K44&lt;BP$4,$K44&gt;BO$4),NETWORKDAYS.INTL(BO$4+1,$K44,1,(Holidays!$A$1:$A$248)),0)+IF(AND($J44&lt;=BO$4,$K44&gt;=BP$4,$K44&gt;BO$4),NETWORKDAYS.INTL(BO$4+1,(BP$4),1,(Holidays!$A$1:$A$248)),0))*$M44,"")</f>
        <v>0</v>
      </c>
      <c r="BQ44" s="190">
        <f ca="1">IFERROR((IF(AND($J44&gt;BP$4,$J44&lt;=BQ$4,$K44&lt;=BQ$4),NETWORKDAYS.INTL($J44,$K44,1,(Holidays!$A$1:$A$248)),0)+IF(AND($J44&gt;BP$4,$J44&lt;=BQ$4,$K44&gt;BQ$4),NETWORKDAYS.INTL($J44,(BQ$4),1,(Holidays!$A$1:$A$248)),0)+IF(AND($J44&lt;BP$4,$K44&lt;BQ$4,$K44&gt;BP$4),NETWORKDAYS.INTL(BP$4+1,$K44,1,(Holidays!$A$1:$A$248)),0)+IF(AND($J44&lt;=BP$4,$K44&gt;=BQ$4,$K44&gt;BP$4),NETWORKDAYS.INTL(BP$4+1,(BQ$4),1,(Holidays!$A$1:$A$248)),0))*$M44,"")</f>
        <v>0</v>
      </c>
      <c r="BR44" s="192">
        <f ca="1">IFERROR((IF(AND($J44&gt;BQ$4,$J44&lt;=BR$4,$K44&lt;=BR$4),NETWORKDAYS.INTL($J44,$K44,1,(Holidays!$A$1:$A$248)),0)+IF(AND($J44&gt;BQ$4,$J44&lt;=BR$4,$K44&gt;BR$4),NETWORKDAYS.INTL($J44,(BR$4),1,(Holidays!$A$1:$A$248)),0)+IF(AND($J44&lt;BQ$4,$K44&lt;BR$4,$K44&gt;BQ$4),NETWORKDAYS.INTL(BQ$4+1,$K44,1,(Holidays!$A$1:$A$248)),0)+IF(AND($J44&lt;=BQ$4,$K44&gt;=BR$4,$K44&gt;BQ$4),NETWORKDAYS.INTL(BQ$4+1,(BR$4),1,(Holidays!$A$1:$A$248)),0))*$M44,"")</f>
        <v>0</v>
      </c>
      <c r="BS44" s="321">
        <f ca="1">IFERROR((IF(AND($J44&gt;BR$4,$J44&lt;=BS$4,$K44&lt;=BS$4),NETWORKDAYS.INTL($J44,$K44,1,(Holidays!$A$1:$A$248)),0)+IF(AND($J44&gt;BR$4,$J44&lt;=BS$4,$K44&gt;BS$4),NETWORKDAYS.INTL($J44,(BS$4),1,(Holidays!$A$1:$A$248)),0)+IF(AND($J44&lt;BR$4,$K44&lt;BS$4,$K44&gt;BR$4),NETWORKDAYS.INTL(BR$4+1,$K44,1,(Holidays!$A$1:$A$248)),0)+IF(AND($J44&lt;=BR$4,$K44&gt;=BS$4,$K44&gt;BR$4),NETWORKDAYS.INTL(BR$4+1,(BS$4),1,(Holidays!$A$1:$A$248)),0))*$M44,"")</f>
        <v>0</v>
      </c>
      <c r="BT44" s="190">
        <f ca="1">IFERROR((IF(AND($J44&gt;BS$4,$J44&lt;=BT$4,$K44&lt;=BT$4),NETWORKDAYS.INTL($J44,$K44,1,(Holidays!$A$1:$A$248)),0)+IF(AND($J44&gt;BS$4,$J44&lt;=BT$4,$K44&gt;BT$4),NETWORKDAYS.INTL($J44,(BT$4),1,(Holidays!$A$1:$A$248)),0)+IF(AND($J44&lt;BS$4,$K44&lt;BT$4,$K44&gt;BS$4),NETWORKDAYS.INTL(BS$4+1,$K44,1,(Holidays!$A$1:$A$248)),0)+IF(AND($J44&lt;=BS$4,$K44&gt;=BT$4,$K44&gt;BS$4),NETWORKDAYS.INTL(BS$4+1,(BT$4),1,(Holidays!$A$1:$A$248)),0))*$M44,"")</f>
        <v>0</v>
      </c>
      <c r="BU44" s="192">
        <f ca="1">IFERROR((IF(AND($J44&gt;BT$4,$J44&lt;=BU$4,$K44&lt;=BU$4),NETWORKDAYS.INTL($J44,$K44,1,(Holidays!$A$1:$A$248)),0)+IF(AND($J44&gt;BT$4,$J44&lt;=BU$4,$K44&gt;BU$4),NETWORKDAYS.INTL($J44,(BU$4),1,(Holidays!$A$1:$A$248)),0)+IF(AND($J44&lt;BT$4,$K44&lt;BU$4,$K44&gt;BT$4),NETWORKDAYS.INTL(BT$4+1,$K44,1,(Holidays!$A$1:$A$248)),0)+IF(AND($J44&lt;=BT$4,$K44&gt;=BU$4,$K44&gt;BT$4),NETWORKDAYS.INTL(BT$4+1,(BU$4),1,(Holidays!$A$1:$A$248)),0))*$M44,"")</f>
        <v>0</v>
      </c>
      <c r="BV44" s="321">
        <f ca="1">IFERROR((IF(AND($J44&gt;BU$4,$J44&lt;=BV$4,$K44&lt;=BV$4),NETWORKDAYS.INTL($J44,$K44,1,(Holidays!$A$1:$A$248)),0)+IF(AND($J44&gt;BU$4,$J44&lt;=BV$4,$K44&gt;BV$4),NETWORKDAYS.INTL($J44,(BV$4),1,(Holidays!$A$1:$A$248)),0)+IF(AND($J44&lt;BU$4,$K44&lt;BV$4,$K44&gt;BU$4),NETWORKDAYS.INTL(BU$4+1,$K44,1,(Holidays!$A$1:$A$248)),0)+IF(AND($J44&lt;=BU$4,$K44&gt;=BV$4,$K44&gt;BU$4),NETWORKDAYS.INTL(BU$4+1,(BV$4),1,(Holidays!$A$1:$A$248)),0))*$M44,"")</f>
        <v>0</v>
      </c>
      <c r="BW44" s="190">
        <f ca="1">IFERROR((IF(AND($J44&gt;BV$4,$J44&lt;=BW$4,$K44&lt;=BW$4),NETWORKDAYS.INTL($J44,$K44,1,(Holidays!$A$1:$A$248)),0)+IF(AND($J44&gt;BV$4,$J44&lt;=BW$4,$K44&gt;BW$4),NETWORKDAYS.INTL($J44,(BW$4),1,(Holidays!$A$1:$A$248)),0)+IF(AND($J44&lt;BV$4,$K44&lt;BW$4,$K44&gt;BV$4),NETWORKDAYS.INTL(BV$4+1,$K44,1,(Holidays!$A$1:$A$248)),0)+IF(AND($J44&lt;=BV$4,$K44&gt;=BW$4,$K44&gt;BV$4),NETWORKDAYS.INTL(BV$4+1,(BW$4),1,(Holidays!$A$1:$A$248)),0))*$M44,"")</f>
        <v>0</v>
      </c>
      <c r="BX44" s="192">
        <f ca="1">IFERROR((IF(AND($J44&gt;BW$4,$J44&lt;=BX$4,$K44&lt;=BX$4),NETWORKDAYS.INTL($J44,$K44,1,(Holidays!$A$1:$A$248)),0)+IF(AND($J44&gt;BW$4,$J44&lt;=BX$4,$K44&gt;BX$4),NETWORKDAYS.INTL($J44,(BX$4),1,(Holidays!$A$1:$A$248)),0)+IF(AND($J44&lt;BW$4,$K44&lt;BX$4,$K44&gt;BW$4),NETWORKDAYS.INTL(BW$4+1,$K44,1,(Holidays!$A$1:$A$248)),0)+IF(AND($J44&lt;=BW$4,$K44&gt;=BX$4,$K44&gt;BW$4),NETWORKDAYS.INTL(BW$4+1,(BX$4),1,(Holidays!$A$1:$A$248)),0))*$M44,"")</f>
        <v>0</v>
      </c>
      <c r="BY44" s="321">
        <f ca="1">IFERROR((IF(AND($J44&gt;BX$4,$J44&lt;=BY$4,$K44&lt;=BY$4),NETWORKDAYS.INTL($J44,$K44,1,(Holidays!$A$1:$A$248)),0)+IF(AND($J44&gt;BX$4,$J44&lt;=BY$4,$K44&gt;BY$4),NETWORKDAYS.INTL($J44,(BY$4),1,(Holidays!$A$1:$A$248)),0)+IF(AND($J44&lt;BX$4,$K44&lt;BY$4,$K44&gt;BX$4),NETWORKDAYS.INTL(BX$4+1,$K44,1,(Holidays!$A$1:$A$248)),0)+IF(AND($J44&lt;=BX$4,$K44&gt;=BY$4,$K44&gt;BX$4),NETWORKDAYS.INTL(BX$4+1,(BY$4),1,(Holidays!$A$1:$A$248)),0))*$M44,"")</f>
        <v>0</v>
      </c>
      <c r="BZ44" s="190">
        <f ca="1">IFERROR((IF(AND($J44&gt;BY$4,$J44&lt;=BZ$4,$K44&lt;=BZ$4),NETWORKDAYS.INTL($J44,$K44,1,(Holidays!$A$1:$A$248)),0)+IF(AND($J44&gt;BY$4,$J44&lt;=BZ$4,$K44&gt;BZ$4),NETWORKDAYS.INTL($J44,(BZ$4),1,(Holidays!$A$1:$A$248)),0)+IF(AND($J44&lt;BY$4,$K44&lt;BZ$4,$K44&gt;BY$4),NETWORKDAYS.INTL(BY$4+1,$K44,1,(Holidays!$A$1:$A$248)),0)+IF(AND($J44&lt;=BY$4,$K44&gt;=BZ$4,$K44&gt;BY$4),NETWORKDAYS.INTL(BY$4+1,(BZ$4),1,(Holidays!$A$1:$A$248)),0))*$M44,"")</f>
        <v>0</v>
      </c>
      <c r="CA44" s="192">
        <f ca="1">IFERROR((IF(AND($J44&gt;BZ$4,$J44&lt;=CA$4,$K44&lt;=CA$4),NETWORKDAYS.INTL($J44,$K44,1,(Holidays!$A$1:$A$248)),0)+IF(AND($J44&gt;BZ$4,$J44&lt;=CA$4,$K44&gt;CA$4),NETWORKDAYS.INTL($J44,(CA$4),1,(Holidays!$A$1:$A$248)),0)+IF(AND($J44&lt;BZ$4,$K44&lt;CA$4,$K44&gt;BZ$4),NETWORKDAYS.INTL(BZ$4+1,$K44,1,(Holidays!$A$1:$A$248)),0)+IF(AND($J44&lt;=BZ$4,$K44&gt;=CA$4,$K44&gt;BZ$4),NETWORKDAYS.INTL(BZ$4+1,(CA$4),1,(Holidays!$A$1:$A$248)),0))*$M44,"")</f>
        <v>0</v>
      </c>
      <c r="CB44" s="321">
        <f ca="1">IFERROR((IF(AND($J44&gt;CA$4,$J44&lt;=CB$4,$K44&lt;=CB$4),NETWORKDAYS.INTL($J44,$K44,1,(Holidays!$A$1:$A$248)),0)+IF(AND($J44&gt;CA$4,$J44&lt;=CB$4,$K44&gt;CB$4),NETWORKDAYS.INTL($J44,(CB$4),1,(Holidays!$A$1:$A$248)),0)+IF(AND($J44&lt;CA$4,$K44&lt;CB$4,$K44&gt;CA$4),NETWORKDAYS.INTL(CA$4+1,$K44,1,(Holidays!$A$1:$A$248)),0)+IF(AND($J44&lt;=CA$4,$K44&gt;=CB$4,$K44&gt;CA$4),NETWORKDAYS.INTL(CA$4+1,(CB$4),1,(Holidays!$A$1:$A$248)),0))*$M44,"")</f>
        <v>0</v>
      </c>
      <c r="CC44" s="190">
        <f ca="1">IFERROR((IF(AND($J44&gt;CB$4,$J44&lt;=CC$4,$K44&lt;=CC$4),NETWORKDAYS.INTL($J44,$K44,1,(Holidays!$A$1:$A$248)),0)+IF(AND($J44&gt;CB$4,$J44&lt;=CC$4,$K44&gt;CC$4),NETWORKDAYS.INTL($J44,(CC$4),1,(Holidays!$A$1:$A$248)),0)+IF(AND($J44&lt;CB$4,$K44&lt;CC$4,$K44&gt;CB$4),NETWORKDAYS.INTL(CB$4+1,$K44,1,(Holidays!$A$1:$A$248)),0)+IF(AND($J44&lt;=CB$4,$K44&gt;=CC$4,$K44&gt;CB$4),NETWORKDAYS.INTL(CB$4+1,(CC$4),1,(Holidays!$A$1:$A$248)),0))*$M44,"")</f>
        <v>0</v>
      </c>
      <c r="CD44" s="192">
        <f ca="1">IFERROR((IF(AND($J44&gt;CC$4,$J44&lt;=CD$4,$K44&lt;=CD$4),NETWORKDAYS.INTL($J44,$K44,1,(Holidays!$A$1:$A$248)),0)+IF(AND($J44&gt;CC$4,$J44&lt;=CD$4,$K44&gt;CD$4),NETWORKDAYS.INTL($J44,(CD$4),1,(Holidays!$A$1:$A$248)),0)+IF(AND($J44&lt;CC$4,$K44&lt;CD$4,$K44&gt;CC$4),NETWORKDAYS.INTL(CC$4+1,$K44,1,(Holidays!$A$1:$A$248)),0)+IF(AND($J44&lt;=CC$4,$K44&gt;=CD$4,$K44&gt;CC$4),NETWORKDAYS.INTL(CC$4+1,(CD$4),1,(Holidays!$A$1:$A$248)),0))*$M44,"")</f>
        <v>0</v>
      </c>
      <c r="CE44" s="321">
        <f ca="1">IFERROR((IF(AND($J44&gt;CD$4,$J44&lt;=CE$4,$K44&lt;=CE$4),NETWORKDAYS.INTL($J44,$K44,1,(Holidays!$A$1:$A$248)),0)+IF(AND($J44&gt;CD$4,$J44&lt;=CE$4,$K44&gt;CE$4),NETWORKDAYS.INTL($J44,(CE$4),1,(Holidays!$A$1:$A$248)),0)+IF(AND($J44&lt;CD$4,$K44&lt;CE$4,$K44&gt;CD$4),NETWORKDAYS.INTL(CD$4+1,$K44,1,(Holidays!$A$1:$A$248)),0)+IF(AND($J44&lt;=CD$4,$K44&gt;=CE$4,$K44&gt;CD$4),NETWORKDAYS.INTL(CD$4+1,(CE$4),1,(Holidays!$A$1:$A$248)),0))*$M44,"")</f>
        <v>0</v>
      </c>
      <c r="CF44" s="190">
        <f ca="1">IFERROR((IF(AND($J44&gt;CE$4,$J44&lt;=CF$4,$K44&lt;=CF$4),NETWORKDAYS.INTL($J44,$K44,1,(Holidays!$A$1:$A$248)),0)+IF(AND($J44&gt;CE$4,$J44&lt;=CF$4,$K44&gt;CF$4),NETWORKDAYS.INTL($J44,(CF$4),1,(Holidays!$A$1:$A$248)),0)+IF(AND($J44&lt;CE$4,$K44&lt;CF$4,$K44&gt;CE$4),NETWORKDAYS.INTL(CE$4+1,$K44,1,(Holidays!$A$1:$A$248)),0)+IF(AND($J44&lt;=CE$4,$K44&gt;=CF$4,$K44&gt;CE$4),NETWORKDAYS.INTL(CE$4+1,(CF$4),1,(Holidays!$A$1:$A$248)),0))*$M44,"")</f>
        <v>0</v>
      </c>
      <c r="CG44" s="192">
        <f ca="1">IFERROR((IF(AND($J44&gt;CF$4,$J44&lt;=CG$4,$K44&lt;=CG$4),NETWORKDAYS.INTL($J44,$K44,1,(Holidays!$A$1:$A$248)),0)+IF(AND($J44&gt;CF$4,$J44&lt;=CG$4,$K44&gt;CG$4),NETWORKDAYS.INTL($J44,(CG$4),1,(Holidays!$A$1:$A$248)),0)+IF(AND($J44&lt;CF$4,$K44&lt;CG$4,$K44&gt;CF$4),NETWORKDAYS.INTL(CF$4+1,$K44,1,(Holidays!$A$1:$A$248)),0)+IF(AND($J44&lt;=CF$4,$K44&gt;=CG$4,$K44&gt;CF$4),NETWORKDAYS.INTL(CF$4+1,(CG$4),1,(Holidays!$A$1:$A$248)),0))*$M44,"")</f>
        <v>0</v>
      </c>
      <c r="CH44" s="321">
        <f ca="1">IFERROR((IF(AND($J44&gt;CG$4,$J44&lt;=CH$4,$K44&lt;=CH$4),NETWORKDAYS.INTL($J44,$K44,1,(Holidays!$A$1:$A$248)),0)+IF(AND($J44&gt;CG$4,$J44&lt;=CH$4,$K44&gt;CH$4),NETWORKDAYS.INTL($J44,(CH$4),1,(Holidays!$A$1:$A$248)),0)+IF(AND($J44&lt;CG$4,$K44&lt;CH$4,$K44&gt;CG$4),NETWORKDAYS.INTL(CG$4+1,$K44,1,(Holidays!$A$1:$A$248)),0)+IF(AND($J44&lt;=CG$4,$K44&gt;=CH$4,$K44&gt;CG$4),NETWORKDAYS.INTL(CG$4+1,(CH$4),1,(Holidays!$A$1:$A$248)),0))*$M44,"")</f>
        <v>0</v>
      </c>
      <c r="CI44" s="190">
        <f ca="1">IFERROR((IF(AND($J44&gt;CH$4,$J44&lt;=CI$4,$K44&lt;=CI$4),NETWORKDAYS.INTL($J44,$K44,1,(Holidays!$A$1:$A$248)),0)+IF(AND($J44&gt;CH$4,$J44&lt;=CI$4,$K44&gt;CI$4),NETWORKDAYS.INTL($J44,(CI$4),1,(Holidays!$A$1:$A$248)),0)+IF(AND($J44&lt;CH$4,$K44&lt;CI$4,$K44&gt;CH$4),NETWORKDAYS.INTL(CH$4+1,$K44,1,(Holidays!$A$1:$A$248)),0)+IF(AND($J44&lt;=CH$4,$K44&gt;=CI$4,$K44&gt;CH$4),NETWORKDAYS.INTL(CH$4+1,(CI$4),1,(Holidays!$A$1:$A$248)),0))*$M44,"")</f>
        <v>0</v>
      </c>
      <c r="CJ44" s="192">
        <f ca="1">IFERROR((IF(AND($J44&gt;CI$4,$J44&lt;=CJ$4,$K44&lt;=CJ$4),NETWORKDAYS.INTL($J44,$K44,1,(Holidays!$A$1:$A$248)),0)+IF(AND($J44&gt;CI$4,$J44&lt;=CJ$4,$K44&gt;CJ$4),NETWORKDAYS.INTL($J44,(CJ$4),1,(Holidays!$A$1:$A$248)),0)+IF(AND($J44&lt;CI$4,$K44&lt;CJ$4,$K44&gt;CI$4),NETWORKDAYS.INTL(CI$4+1,$K44,1,(Holidays!$A$1:$A$248)),0)+IF(AND($J44&lt;=CI$4,$K44&gt;=CJ$4,$K44&gt;CI$4),NETWORKDAYS.INTL(CI$4+1,(CJ$4),1,(Holidays!$A$1:$A$248)),0))*$M44,"")</f>
        <v>0</v>
      </c>
      <c r="CK44" s="321">
        <f ca="1">IFERROR((IF(AND($J44&gt;CJ$4,$J44&lt;=CK$4,$K44&lt;=CK$4),NETWORKDAYS.INTL($J44,$K44,1,(Holidays!$A$1:$A$248)),0)+IF(AND($J44&gt;CJ$4,$J44&lt;=CK$4,$K44&gt;CK$4),NETWORKDAYS.INTL($J44,(CK$4),1,(Holidays!$A$1:$A$248)),0)+IF(AND($J44&lt;CJ$4,$K44&lt;CK$4,$K44&gt;CJ$4),NETWORKDAYS.INTL(CJ$4+1,$K44,1,(Holidays!$A$1:$A$248)),0)+IF(AND($J44&lt;=CJ$4,$K44&gt;=CK$4,$K44&gt;CJ$4),NETWORKDAYS.INTL(CJ$4+1,(CK$4),1,(Holidays!$A$1:$A$248)),0))*$M44,"")</f>
        <v>0</v>
      </c>
      <c r="CL44" s="190">
        <f ca="1">IFERROR((IF(AND($J44&gt;CK$4,$J44&lt;=CL$4,$K44&lt;=CL$4),NETWORKDAYS.INTL($J44,$K44,1,(Holidays!$A$1:$A$248)),0)+IF(AND($J44&gt;CK$4,$J44&lt;=CL$4,$K44&gt;CL$4),NETWORKDAYS.INTL($J44,(CL$4),1,(Holidays!$A$1:$A$248)),0)+IF(AND($J44&lt;CK$4,$K44&lt;CL$4,$K44&gt;CK$4),NETWORKDAYS.INTL(CK$4+1,$K44,1,(Holidays!$A$1:$A$248)),0)+IF(AND($J44&lt;=CK$4,$K44&gt;=CL$4,$K44&gt;CK$4),NETWORKDAYS.INTL(CK$4+1,(CL$4),1,(Holidays!$A$1:$A$248)),0))*$M44,"")</f>
        <v>0</v>
      </c>
      <c r="CM44" s="192">
        <f ca="1">IFERROR((IF(AND($J44&gt;CL$4,$J44&lt;=CM$4,$K44&lt;=CM$4),NETWORKDAYS.INTL($J44,$K44,1,(Holidays!$A$1:$A$248)),0)+IF(AND($J44&gt;CL$4,$J44&lt;=CM$4,$K44&gt;CM$4),NETWORKDAYS.INTL($J44,(CM$4),1,(Holidays!$A$1:$A$248)),0)+IF(AND($J44&lt;CL$4,$K44&lt;CM$4,$K44&gt;CL$4),NETWORKDAYS.INTL(CL$4+1,$K44,1,(Holidays!$A$1:$A$248)),0)+IF(AND($J44&lt;=CL$4,$K44&gt;=CM$4,$K44&gt;CL$4),NETWORKDAYS.INTL(CL$4+1,(CM$4),1,(Holidays!$A$1:$A$248)),0))*$M44,"")</f>
        <v>0</v>
      </c>
      <c r="CN44" s="321">
        <f ca="1">IFERROR((IF(AND($J44&gt;CM$4,$J44&lt;=CN$4,$K44&lt;=CN$4),NETWORKDAYS.INTL($J44,$K44,1,(Holidays!$A$1:$A$248)),0)+IF(AND($J44&gt;CM$4,$J44&lt;=CN$4,$K44&gt;CN$4),NETWORKDAYS.INTL($J44,(CN$4),1,(Holidays!$A$1:$A$248)),0)+IF(AND($J44&lt;CM$4,$K44&lt;CN$4,$K44&gt;CM$4),NETWORKDAYS.INTL(CM$4+1,$K44,1,(Holidays!$A$1:$A$248)),0)+IF(AND($J44&lt;=CM$4,$K44&gt;=CN$4,$K44&gt;CM$4),NETWORKDAYS.INTL(CM$4+1,(CN$4),1,(Holidays!$A$1:$A$248)),0))*$M44,"")</f>
        <v>0</v>
      </c>
      <c r="CO44" s="190">
        <f ca="1">IFERROR((IF(AND($J44&gt;CN$4,$J44&lt;=CO$4,$K44&lt;=CO$4),NETWORKDAYS.INTL($J44,$K44,1,(Holidays!$A$1:$A$248)),0)+IF(AND($J44&gt;CN$4,$J44&lt;=CO$4,$K44&gt;CO$4),NETWORKDAYS.INTL($J44,(CO$4),1,(Holidays!$A$1:$A$248)),0)+IF(AND($J44&lt;CN$4,$K44&lt;CO$4,$K44&gt;CN$4),NETWORKDAYS.INTL(CN$4+1,$K44,1,(Holidays!$A$1:$A$248)),0)+IF(AND($J44&lt;=CN$4,$K44&gt;=CO$4,$K44&gt;CN$4),NETWORKDAYS.INTL(CN$4+1,(CO$4),1,(Holidays!$A$1:$A$248)),0))*$M44,"")</f>
        <v>0</v>
      </c>
      <c r="CP44" s="192">
        <f ca="1">IFERROR((IF(AND($J44&gt;CO$4,$J44&lt;=CP$4,$K44&lt;=CP$4),NETWORKDAYS.INTL($J44,$K44,1,(Holidays!$A$1:$A$248)),0)+IF(AND($J44&gt;CO$4,$J44&lt;=CP$4,$K44&gt;CP$4),NETWORKDAYS.INTL($J44,(CP$4),1,(Holidays!$A$1:$A$248)),0)+IF(AND($J44&lt;CO$4,$K44&lt;CP$4,$K44&gt;CO$4),NETWORKDAYS.INTL(CO$4+1,$K44,1,(Holidays!$A$1:$A$248)),0)+IF(AND($J44&lt;=CO$4,$K44&gt;=CP$4,$K44&gt;CO$4),NETWORKDAYS.INTL(CO$4+1,(CP$4),1,(Holidays!$A$1:$A$248)),0))*$M44,"")</f>
        <v>0</v>
      </c>
      <c r="CQ44" s="321">
        <f ca="1">IFERROR((IF(AND($J44&gt;CP$4,$J44&lt;=CQ$4,$K44&lt;=CQ$4),NETWORKDAYS.INTL($J44,$K44,1,(Holidays!$A$1:$A$248)),0)+IF(AND($J44&gt;CP$4,$J44&lt;=CQ$4,$K44&gt;CQ$4),NETWORKDAYS.INTL($J44,(CQ$4),1,(Holidays!$A$1:$A$248)),0)+IF(AND($J44&lt;CP$4,$K44&lt;CQ$4,$K44&gt;CP$4),NETWORKDAYS.INTL(CP$4+1,$K44,1,(Holidays!$A$1:$A$248)),0)+IF(AND($J44&lt;=CP$4,$K44&gt;=CQ$4,$K44&gt;CP$4),NETWORKDAYS.INTL(CP$4+1,(CQ$4),1,(Holidays!$A$1:$A$248)),0))*$M44,"")</f>
        <v>0</v>
      </c>
      <c r="CR44" s="190">
        <f ca="1">IFERROR((IF(AND($J44&gt;CQ$4,$J44&lt;=CR$4,$K44&lt;=CR$4),NETWORKDAYS.INTL($J44,$K44,1,(Holidays!$A$1:$A$248)),0)+IF(AND($J44&gt;CQ$4,$J44&lt;=CR$4,$K44&gt;CR$4),NETWORKDAYS.INTL($J44,(CR$4),1,(Holidays!$A$1:$A$248)),0)+IF(AND($J44&lt;CQ$4,$K44&lt;CR$4,$K44&gt;CQ$4),NETWORKDAYS.INTL(CQ$4+1,$K44,1,(Holidays!$A$1:$A$248)),0)+IF(AND($J44&lt;=CQ$4,$K44&gt;=CR$4,$K44&gt;CQ$4),NETWORKDAYS.INTL(CQ$4+1,(CR$4),1,(Holidays!$A$1:$A$248)),0))*$M44,"")</f>
        <v>0</v>
      </c>
      <c r="CS44" s="192">
        <f ca="1">IFERROR((IF(AND($J44&gt;CR$4,$J44&lt;=CS$4,$K44&lt;=CS$4),NETWORKDAYS.INTL($J44,$K44,1,(Holidays!$A$1:$A$248)),0)+IF(AND($J44&gt;CR$4,$J44&lt;=CS$4,$K44&gt;CS$4),NETWORKDAYS.INTL($J44,(CS$4),1,(Holidays!$A$1:$A$248)),0)+IF(AND($J44&lt;CR$4,$K44&lt;CS$4,$K44&gt;CR$4),NETWORKDAYS.INTL(CR$4+1,$K44,1,(Holidays!$A$1:$A$248)),0)+IF(AND($J44&lt;=CR$4,$K44&gt;=CS$4,$K44&gt;CR$4),NETWORKDAYS.INTL(CR$4+1,(CS$4),1,(Holidays!$A$1:$A$248)),0))*$M44,"")</f>
        <v>0</v>
      </c>
      <c r="CT44" s="321">
        <f ca="1">IFERROR((IF(AND($J44&gt;CS$4,$J44&lt;=CT$4,$K44&lt;=CT$4),NETWORKDAYS.INTL($J44,$K44,1,(Holidays!$A$1:$A$248)),0)+IF(AND($J44&gt;CS$4,$J44&lt;=CT$4,$K44&gt;CT$4),NETWORKDAYS.INTL($J44,(CT$4),1,(Holidays!$A$1:$A$248)),0)+IF(AND($J44&lt;CS$4,$K44&lt;CT$4,$K44&gt;CS$4),NETWORKDAYS.INTL(CS$4+1,$K44,1,(Holidays!$A$1:$A$248)),0)+IF(AND($J44&lt;=CS$4,$K44&gt;=CT$4,$K44&gt;CS$4),NETWORKDAYS.INTL(CS$4+1,(CT$4),1,(Holidays!$A$1:$A$248)),0))*$M44,"")</f>
        <v>0</v>
      </c>
      <c r="CU44" s="190">
        <f ca="1">IFERROR((IF(AND($J44&gt;CT$4,$J44&lt;=CU$4,$K44&lt;=CU$4),NETWORKDAYS.INTL($J44,$K44,1,(Holidays!$A$1:$A$248)),0)+IF(AND($J44&gt;CT$4,$J44&lt;=CU$4,$K44&gt;CU$4),NETWORKDAYS.INTL($J44,(CU$4),1,(Holidays!$A$1:$A$248)),0)+IF(AND($J44&lt;CT$4,$K44&lt;CU$4,$K44&gt;CT$4),NETWORKDAYS.INTL(CT$4+1,$K44,1,(Holidays!$A$1:$A$248)),0)+IF(AND($J44&lt;=CT$4,$K44&gt;=CU$4,$K44&gt;CT$4),NETWORKDAYS.INTL(CT$4+1,(CU$4),1,(Holidays!$A$1:$A$248)),0))*$M44,"")</f>
        <v>0</v>
      </c>
      <c r="CV44" s="192">
        <f ca="1">IFERROR((IF(AND($J44&gt;CU$4,$J44&lt;=CV$4,$K44&lt;=CV$4),NETWORKDAYS.INTL($J44,$K44,1,(Holidays!$A$1:$A$248)),0)+IF(AND($J44&gt;CU$4,$J44&lt;=CV$4,$K44&gt;CV$4),NETWORKDAYS.INTL($J44,(CV$4),1,(Holidays!$A$1:$A$248)),0)+IF(AND($J44&lt;CU$4,$K44&lt;CV$4,$K44&gt;CU$4),NETWORKDAYS.INTL(CU$4+1,$K44,1,(Holidays!$A$1:$A$248)),0)+IF(AND($J44&lt;=CU$4,$K44&gt;=CV$4,$K44&gt;CU$4),NETWORKDAYS.INTL(CU$4+1,(CV$4),1,(Holidays!$A$1:$A$248)),0))*$M44,"")</f>
        <v>0</v>
      </c>
      <c r="CW44" s="321">
        <f ca="1">IFERROR((IF(AND($J44&gt;CV$4,$J44&lt;=CW$4,$K44&lt;=CW$4),NETWORKDAYS.INTL($J44,$K44,1,(Holidays!$A$1:$A$248)),0)+IF(AND($J44&gt;CV$4,$J44&lt;=CW$4,$K44&gt;CW$4),NETWORKDAYS.INTL($J44,(CW$4),1,(Holidays!$A$1:$A$248)),0)+IF(AND($J44&lt;CV$4,$K44&lt;CW$4,$K44&gt;CV$4),NETWORKDAYS.INTL(CV$4+1,$K44,1,(Holidays!$A$1:$A$248)),0)+IF(AND($J44&lt;=CV$4,$K44&gt;=CW$4,$K44&gt;CV$4),NETWORKDAYS.INTL(CV$4+1,(CW$4),1,(Holidays!$A$1:$A$248)),0))*$M44,"")</f>
        <v>0</v>
      </c>
      <c r="CX44" s="324">
        <f ca="1">IFERROR((IF(AND($J44&gt;CW$4,$J44&lt;=CX$4,$K44&lt;=CX$4),NETWORKDAYS.INTL($J44,$K44,1,(Holidays!$A$1:$A$248)),0)+IF(AND($J44&gt;CW$4,$J44&lt;=CX$4,$K44&gt;CX$4),NETWORKDAYS.INTL($J44,(CX$4),1,(Holidays!$A$1:$A$248)),0)+IF(AND($J44&lt;CW$4,$K44&lt;CX$4,$K44&gt;CW$4),NETWORKDAYS.INTL(CW$4+1,$K44,1,(Holidays!$A$1:$A$248)),0)+IF(AND($J44&lt;=CW$4,$K44&gt;=CX$4,$K44&gt;CW$4),NETWORKDAYS.INTL(CW$4+1,(CX$4),1,(Holidays!$A$1:$A$248)),0))*$M44,"")</f>
        <v>0</v>
      </c>
    </row>
    <row r="45" spans="2:102" ht="15" customHeight="1" outlineLevel="1">
      <c r="B45" s="59" t="str">
        <f t="array" ref="B45">IFERROR(INDEX('A-2_MH Distribution'!$B$1:$B$15014,SMALL(IF('A-2_MH Distribution'!$M$8:$M$63&lt;&gt;0,ROW('A-2_MH Distribution'!$B$8:$B$63)),ROW(A8)),1),"")</f>
        <v>B.8</v>
      </c>
      <c r="C45" s="458" t="str">
        <f ca="1">IFERROR(VLOOKUP(B45,OFFSET('A-1_MH Estimation'!$B$7,0,0,MATCH("Subtotal LOE",'A-1_MH Estimation'!B:B,0)-7,2),2,0),"")</f>
        <v>Pipe Cut Length  - Administrative Documentation &amp; Customer Comment Followed up</v>
      </c>
      <c r="D45" s="466">
        <f ca="1">IFERROR(VLOOKUP(B45,OFFSET('A-1_MH Estimation'!$B$7,0,0,MATCH("Subtotal LOE",'A-1_MH Estimation'!B:B,0)-7,4),4,0),"")</f>
        <v>1</v>
      </c>
      <c r="E45" s="466" t="str">
        <f ca="1">IFERROR(VLOOKUP(B45,OFFSET('A-1_MH Estimation'!$B$7,0,0,MATCH("Subtotal LOE",'A-1_MH Estimation'!B:B,0)-7,3),3,0),"")</f>
        <v>document</v>
      </c>
      <c r="F45" s="462">
        <f>IFERROR(VLOOKUP($B45,'A-2_MH Distribution'!$B$6:$O$16314,3,0)*VLOOKUP($B45,'A-2_MH Distribution'!$B$6:$O$16314,VLOOKUP(G45,SoftwareList,6,0),0)*IFERROR((--(VLOOKUP($B45,'A-2_MH Distribution'!$B$6:$O$16314,VLOOKUP(G45,SoftwareList,8,0),0)=0)+VLOOKUP($B45,'A-2_MH Distribution'!$B$6:$O$16314,VLOOKUP(G45,SoftwareList,8,0),0)),1),0)</f>
        <v>8</v>
      </c>
      <c r="G45" s="403" t="str">
        <f t="shared" si="59"/>
        <v>MsOffice</v>
      </c>
      <c r="H45" s="454"/>
      <c r="I45" s="455"/>
      <c r="J45" s="351">
        <f ca="1">IFERROR(INDEX(Activities,MATCH($B45,'A-2_MH Distribution'!B:B,0),MATCH("Start Date",'A-2_MH Distribution'!$A$4:S$4,0))+H45,0)</f>
        <v>44550</v>
      </c>
      <c r="K45" s="352">
        <f ca="1">IFERROR(INDEX(Activities,MATCH($B45,'A-2_MH Distribution'!B:B,0),MATCH("Finish Date",'A-2_MH Distribution'!$A$4:S$4,0))+I45,0)</f>
        <v>44551</v>
      </c>
      <c r="L45" s="170">
        <f ca="1">NETWORKDAYS.INTL(J45,K45,1,Holidays!$A$1:$A$248)</f>
        <v>2</v>
      </c>
      <c r="M45" s="62">
        <f t="shared" ca="1" si="58"/>
        <v>4</v>
      </c>
      <c r="O45" s="253">
        <f ca="1">SUM($P45:CX45)</f>
        <v>4</v>
      </c>
      <c r="P45" s="320"/>
      <c r="Q45" s="321">
        <f ca="1">IFERROR((IF(AND($J45&gt;P$4,$J45&lt;=Q$4,$K45&lt;=Q$4),NETWORKDAYS.INTL($J45,$K45,1,(Holidays!$A$1:$A$248)),0)+IF(AND($J45&gt;P$4,$J45&lt;=Q$4,$K45&gt;Q$4),NETWORKDAYS.INTL($J45,(Q$4),1,(Holidays!$A$1:$A$248)),0)+IF(AND($J45&lt;P$4,$K45&lt;Q$4,$K45&gt;P$4),NETWORKDAYS.INTL(P$4+1,$K45,1,(Holidays!$A$1:$A$248)),0)+IF(AND($J45&lt;=P$4,$K45&gt;=Q$4,$K45&gt;P$4),NETWORKDAYS.INTL(P$4+1,(Q$4),1,(Holidays!$A$1:$A$248)),0))*$M45,"")</f>
        <v>0</v>
      </c>
      <c r="R45" s="190">
        <f ca="1">IFERROR((IF(AND($J45&gt;Q$4,$J45&lt;=R$4,$K45&lt;=R$4),NETWORKDAYS.INTL($J45,$K45,1,(Holidays!$A$1:$A$248)),0)+IF(AND($J45&gt;Q$4,$J45&lt;=R$4,$K45&gt;R$4),NETWORKDAYS.INTL($J45,(R$4),1,(Holidays!$A$1:$A$248)),0)+IF(AND($J45&lt;Q$4,$K45&lt;R$4,$K45&gt;Q$4),NETWORKDAYS.INTL(Q$4+1,$K45,1,(Holidays!$A$1:$A$248)),0)+IF(AND($J45&lt;=Q$4,$K45&gt;=R$4,$K45&gt;Q$4),NETWORKDAYS.INTL(Q$4+1,(R$4),1,(Holidays!$A$1:$A$248)),0))*$M45,"")</f>
        <v>0</v>
      </c>
      <c r="S45" s="192">
        <f ca="1">IFERROR((IF(AND($J45&gt;R$4,$J45&lt;=S$4,$K45&lt;=S$4),NETWORKDAYS.INTL($J45,$K45,1,(Holidays!$A$1:$A$248)),0)+IF(AND($J45&gt;R$4,$J45&lt;=S$4,$K45&gt;S$4),NETWORKDAYS.INTL($J45,(S$4),1,(Holidays!$A$1:$A$248)),0)+IF(AND($J45&lt;R$4,$K45&lt;S$4,$K45&gt;R$4),NETWORKDAYS.INTL(R$4+1,$K45,1,(Holidays!$A$1:$A$248)),0)+IF(AND($J45&lt;=R$4,$K45&gt;=S$4,$K45&gt;R$4),NETWORKDAYS.INTL(R$4+1,(S$4),1,(Holidays!$A$1:$A$248)),0))*$M45,"")</f>
        <v>0</v>
      </c>
      <c r="T45" s="321">
        <f ca="1">IFERROR((IF(AND($J45&gt;S$4,$J45&lt;=T$4,$K45&lt;=T$4),NETWORKDAYS.INTL($J45,$K45,1,(Holidays!$A$1:$A$248)),0)+IF(AND($J45&gt;S$4,$J45&lt;=T$4,$K45&gt;T$4),NETWORKDAYS.INTL($J45,(T$4),1,(Holidays!$A$1:$A$248)),0)+IF(AND($J45&lt;S$4,$K45&lt;T$4,$K45&gt;S$4),NETWORKDAYS.INTL(S$4+1,$K45,1,(Holidays!$A$1:$A$248)),0)+IF(AND($J45&lt;=S$4,$K45&gt;=T$4,$K45&gt;S$4),NETWORKDAYS.INTL(S$4+1,(T$4),1,(Holidays!$A$1:$A$248)),0))*$M45,"")</f>
        <v>0</v>
      </c>
      <c r="U45" s="190">
        <f ca="1">IFERROR((IF(AND($J45&gt;T$4,$J45&lt;=U$4,$K45&lt;=U$4),NETWORKDAYS.INTL($J45,$K45,1,(Holidays!$A$1:$A$248)),0)+IF(AND($J45&gt;T$4,$J45&lt;=U$4,$K45&gt;U$4),NETWORKDAYS.INTL($J45,(U$4),1,(Holidays!$A$1:$A$248)),0)+IF(AND($J45&lt;T$4,$K45&lt;U$4,$K45&gt;T$4),NETWORKDAYS.INTL(T$4+1,$K45,1,(Holidays!$A$1:$A$248)),0)+IF(AND($J45&lt;=T$4,$K45&gt;=U$4,$K45&gt;T$4),NETWORKDAYS.INTL(T$4+1,(U$4),1,(Holidays!$A$1:$A$248)),0))*$M45,"")</f>
        <v>0</v>
      </c>
      <c r="V45" s="192">
        <f ca="1">IFERROR((IF(AND($J45&gt;U$4,$J45&lt;=V$4,$K45&lt;=V$4),NETWORKDAYS.INTL($J45,$K45,1,(Holidays!$A$1:$A$248)),0)+IF(AND($J45&gt;U$4,$J45&lt;=V$4,$K45&gt;V$4),NETWORKDAYS.INTL($J45,(V$4),1,(Holidays!$A$1:$A$248)),0)+IF(AND($J45&lt;U$4,$K45&lt;V$4,$K45&gt;U$4),NETWORKDAYS.INTL(U$4+1,$K45,1,(Holidays!$A$1:$A$248)),0)+IF(AND($J45&lt;=U$4,$K45&gt;=V$4,$K45&gt;U$4),NETWORKDAYS.INTL(U$4+1,(V$4),1,(Holidays!$A$1:$A$248)),0))*$M45,"")</f>
        <v>0</v>
      </c>
      <c r="W45" s="321">
        <f ca="1">IFERROR((IF(AND($J45&gt;V$4,$J45&lt;=W$4,$K45&lt;=W$4),NETWORKDAYS.INTL($J45,$K45,1,(Holidays!$A$1:$A$248)),0)+IF(AND($J45&gt;V$4,$J45&lt;=W$4,$K45&gt;W$4),NETWORKDAYS.INTL($J45,(W$4),1,(Holidays!$A$1:$A$248)),0)+IF(AND($J45&lt;V$4,$K45&lt;W$4,$K45&gt;V$4),NETWORKDAYS.INTL(V$4+1,$K45,1,(Holidays!$A$1:$A$248)),0)+IF(AND($J45&lt;=V$4,$K45&gt;=W$4,$K45&gt;V$4),NETWORKDAYS.INTL(V$4+1,(W$4),1,(Holidays!$A$1:$A$248)),0))*$M45,"")</f>
        <v>0</v>
      </c>
      <c r="X45" s="190">
        <f ca="1">IFERROR((IF(AND($J45&gt;W$4,$J45&lt;=X$4,$K45&lt;=X$4),NETWORKDAYS.INTL($J45,$K45,1,(Holidays!$A$1:$A$248)),0)+IF(AND($J45&gt;W$4,$J45&lt;=X$4,$K45&gt;X$4),NETWORKDAYS.INTL($J45,(X$4),1,(Holidays!$A$1:$A$248)),0)+IF(AND($J45&lt;W$4,$K45&lt;X$4,$K45&gt;W$4),NETWORKDAYS.INTL(W$4+1,$K45,1,(Holidays!$A$1:$A$248)),0)+IF(AND($J45&lt;=W$4,$K45&gt;=X$4,$K45&gt;W$4),NETWORKDAYS.INTL(W$4+1,(X$4),1,(Holidays!$A$1:$A$248)),0))*$M45,"")</f>
        <v>0</v>
      </c>
      <c r="Y45" s="192">
        <f ca="1">IFERROR((IF(AND($J45&gt;X$4,$J45&lt;=Y$4,$K45&lt;=Y$4),NETWORKDAYS.INTL($J45,$K45,1,(Holidays!$A$1:$A$248)),0)+IF(AND($J45&gt;X$4,$J45&lt;=Y$4,$K45&gt;Y$4),NETWORKDAYS.INTL($J45,(Y$4),1,(Holidays!$A$1:$A$248)),0)+IF(AND($J45&lt;X$4,$K45&lt;Y$4,$K45&gt;X$4),NETWORKDAYS.INTL(X$4+1,$K45,1,(Holidays!$A$1:$A$248)),0)+IF(AND($J45&lt;=X$4,$K45&gt;=Y$4,$K45&gt;X$4),NETWORKDAYS.INTL(X$4+1,(Y$4),1,(Holidays!$A$1:$A$248)),0))*$M45,"")</f>
        <v>0</v>
      </c>
      <c r="Z45" s="321">
        <f ca="1">IFERROR((IF(AND($J45&gt;Y$4,$J45&lt;=Z$4,$K45&lt;=Z$4),NETWORKDAYS.INTL($J45,$K45,1,(Holidays!$A$1:$A$248)),0)+IF(AND($J45&gt;Y$4,$J45&lt;=Z$4,$K45&gt;Z$4),NETWORKDAYS.INTL($J45,(Z$4),1,(Holidays!$A$1:$A$248)),0)+IF(AND($J45&lt;Y$4,$K45&lt;Z$4,$K45&gt;Y$4),NETWORKDAYS.INTL(Y$4+1,$K45,1,(Holidays!$A$1:$A$248)),0)+IF(AND($J45&lt;=Y$4,$K45&gt;=Z$4,$K45&gt;Y$4),NETWORKDAYS.INTL(Y$4+1,(Z$4),1,(Holidays!$A$1:$A$248)),0))*$M45,"")</f>
        <v>4</v>
      </c>
      <c r="AA45" s="190">
        <f ca="1">IFERROR((IF(AND($J45&gt;Z$4,$J45&lt;=AA$4,$K45&lt;=AA$4),NETWORKDAYS.INTL($J45,$K45,1,(Holidays!$A$1:$A$248)),0)+IF(AND($J45&gt;Z$4,$J45&lt;=AA$4,$K45&gt;AA$4),NETWORKDAYS.INTL($J45,(AA$4),1,(Holidays!$A$1:$A$248)),0)+IF(AND($J45&lt;Z$4,$K45&lt;AA$4,$K45&gt;Z$4),NETWORKDAYS.INTL(Z$4+1,$K45,1,(Holidays!$A$1:$A$248)),0)+IF(AND($J45&lt;=Z$4,$K45&gt;=AA$4,$K45&gt;Z$4),NETWORKDAYS.INTL(Z$4+1,(AA$4),1,(Holidays!$A$1:$A$248)),0))*$M45,"")</f>
        <v>0</v>
      </c>
      <c r="AB45" s="192">
        <f ca="1">IFERROR((IF(AND($J45&gt;AA$4,$J45&lt;=AB$4,$K45&lt;=AB$4),NETWORKDAYS.INTL($J45,$K45,1,(Holidays!$A$1:$A$248)),0)+IF(AND($J45&gt;AA$4,$J45&lt;=AB$4,$K45&gt;AB$4),NETWORKDAYS.INTL($J45,(AB$4),1,(Holidays!$A$1:$A$248)),0)+IF(AND($J45&lt;AA$4,$K45&lt;AB$4,$K45&gt;AA$4),NETWORKDAYS.INTL(AA$4+1,$K45,1,(Holidays!$A$1:$A$248)),0)+IF(AND($J45&lt;=AA$4,$K45&gt;=AB$4,$K45&gt;AA$4),NETWORKDAYS.INTL(AA$4+1,(AB$4),1,(Holidays!$A$1:$A$248)),0))*$M45,"")</f>
        <v>0</v>
      </c>
      <c r="AC45" s="321">
        <f ca="1">IFERROR((IF(AND($J45&gt;AB$4,$J45&lt;=AC$4,$K45&lt;=AC$4),NETWORKDAYS.INTL($J45,$K45,1,(Holidays!$A$1:$A$248)),0)+IF(AND($J45&gt;AB$4,$J45&lt;=AC$4,$K45&gt;AC$4),NETWORKDAYS.INTL($J45,(AC$4),1,(Holidays!$A$1:$A$248)),0)+IF(AND($J45&lt;AB$4,$K45&lt;AC$4,$K45&gt;AB$4),NETWORKDAYS.INTL(AB$4+1,$K45,1,(Holidays!$A$1:$A$248)),0)+IF(AND($J45&lt;=AB$4,$K45&gt;=AC$4,$K45&gt;AB$4),NETWORKDAYS.INTL(AB$4+1,(AC$4),1,(Holidays!$A$1:$A$248)),0))*$M45,"")</f>
        <v>0</v>
      </c>
      <c r="AD45" s="190">
        <f ca="1">IFERROR((IF(AND($J45&gt;AC$4,$J45&lt;=AD$4,$K45&lt;=AD$4),NETWORKDAYS.INTL($J45,$K45,1,(Holidays!$A$1:$A$248)),0)+IF(AND($J45&gt;AC$4,$J45&lt;=AD$4,$K45&gt;AD$4),NETWORKDAYS.INTL($J45,(AD$4),1,(Holidays!$A$1:$A$248)),0)+IF(AND($J45&lt;AC$4,$K45&lt;AD$4,$K45&gt;AC$4),NETWORKDAYS.INTL(AC$4+1,$K45,1,(Holidays!$A$1:$A$248)),0)+IF(AND($J45&lt;=AC$4,$K45&gt;=AD$4,$K45&gt;AC$4),NETWORKDAYS.INTL(AC$4+1,(AD$4),1,(Holidays!$A$1:$A$248)),0))*$M45,"")</f>
        <v>0</v>
      </c>
      <c r="AE45" s="192">
        <f ca="1">IFERROR((IF(AND($J45&gt;AD$4,$J45&lt;=AE$4,$K45&lt;=AE$4),NETWORKDAYS.INTL($J45,$K45,1,(Holidays!$A$1:$A$248)),0)+IF(AND($J45&gt;AD$4,$J45&lt;=AE$4,$K45&gt;AE$4),NETWORKDAYS.INTL($J45,(AE$4),1,(Holidays!$A$1:$A$248)),0)+IF(AND($J45&lt;AD$4,$K45&lt;AE$4,$K45&gt;AD$4),NETWORKDAYS.INTL(AD$4+1,$K45,1,(Holidays!$A$1:$A$248)),0)+IF(AND($J45&lt;=AD$4,$K45&gt;=AE$4,$K45&gt;AD$4),NETWORKDAYS.INTL(AD$4+1,(AE$4),1,(Holidays!$A$1:$A$248)),0))*$M45,"")</f>
        <v>0</v>
      </c>
      <c r="AF45" s="321">
        <f ca="1">IFERROR((IF(AND($J45&gt;AE$4,$J45&lt;=AF$4,$K45&lt;=AF$4),NETWORKDAYS.INTL($J45,$K45,1,(Holidays!$A$1:$A$248)),0)+IF(AND($J45&gt;AE$4,$J45&lt;=AF$4,$K45&gt;AF$4),NETWORKDAYS.INTL($J45,(AF$4),1,(Holidays!$A$1:$A$248)),0)+IF(AND($J45&lt;AE$4,$K45&lt;AF$4,$K45&gt;AE$4),NETWORKDAYS.INTL(AE$4+1,$K45,1,(Holidays!$A$1:$A$248)),0)+IF(AND($J45&lt;=AE$4,$K45&gt;=AF$4,$K45&gt;AE$4),NETWORKDAYS.INTL(AE$4+1,(AF$4),1,(Holidays!$A$1:$A$248)),0))*$M45,"")</f>
        <v>0</v>
      </c>
      <c r="AG45" s="190">
        <f ca="1">IFERROR((IF(AND($J45&gt;AF$4,$J45&lt;=AG$4,$K45&lt;=AG$4),NETWORKDAYS.INTL($J45,$K45,1,(Holidays!$A$1:$A$248)),0)+IF(AND($J45&gt;AF$4,$J45&lt;=AG$4,$K45&gt;AG$4),NETWORKDAYS.INTL($J45,(AG$4),1,(Holidays!$A$1:$A$248)),0)+IF(AND($J45&lt;AF$4,$K45&lt;AG$4,$K45&gt;AF$4),NETWORKDAYS.INTL(AF$4+1,$K45,1,(Holidays!$A$1:$A$248)),0)+IF(AND($J45&lt;=AF$4,$K45&gt;=AG$4,$K45&gt;AF$4),NETWORKDAYS.INTL(AF$4+1,(AG$4),1,(Holidays!$A$1:$A$248)),0))*$M45,"")</f>
        <v>0</v>
      </c>
      <c r="AH45" s="192">
        <f ca="1">IFERROR((IF(AND($J45&gt;AG$4,$J45&lt;=AH$4,$K45&lt;=AH$4),NETWORKDAYS.INTL($J45,$K45,1,(Holidays!$A$1:$A$248)),0)+IF(AND($J45&gt;AG$4,$J45&lt;=AH$4,$K45&gt;AH$4),NETWORKDAYS.INTL($J45,(AH$4),1,(Holidays!$A$1:$A$248)),0)+IF(AND($J45&lt;AG$4,$K45&lt;AH$4,$K45&gt;AG$4),NETWORKDAYS.INTL(AG$4+1,$K45,1,(Holidays!$A$1:$A$248)),0)+IF(AND($J45&lt;=AG$4,$K45&gt;=AH$4,$K45&gt;AG$4),NETWORKDAYS.INTL(AG$4+1,(AH$4),1,(Holidays!$A$1:$A$248)),0))*$M45,"")</f>
        <v>0</v>
      </c>
      <c r="AI45" s="321">
        <f ca="1">IFERROR((IF(AND($J45&gt;AH$4,$J45&lt;=AI$4,$K45&lt;=AI$4),NETWORKDAYS.INTL($J45,$K45,1,(Holidays!$A$1:$A$248)),0)+IF(AND($J45&gt;AH$4,$J45&lt;=AI$4,$K45&gt;AI$4),NETWORKDAYS.INTL($J45,(AI$4),1,(Holidays!$A$1:$A$248)),0)+IF(AND($J45&lt;AH$4,$K45&lt;AI$4,$K45&gt;AH$4),NETWORKDAYS.INTL(AH$4+1,$K45,1,(Holidays!$A$1:$A$248)),0)+IF(AND($J45&lt;=AH$4,$K45&gt;=AI$4,$K45&gt;AH$4),NETWORKDAYS.INTL(AH$4+1,(AI$4),1,(Holidays!$A$1:$A$248)),0))*$M45,"")</f>
        <v>0</v>
      </c>
      <c r="AJ45" s="190">
        <f ca="1">IFERROR((IF(AND($J45&gt;AI$4,$J45&lt;=AJ$4,$K45&lt;=AJ$4),NETWORKDAYS.INTL($J45,$K45,1,(Holidays!$A$1:$A$248)),0)+IF(AND($J45&gt;AI$4,$J45&lt;=AJ$4,$K45&gt;AJ$4),NETWORKDAYS.INTL($J45,(AJ$4),1,(Holidays!$A$1:$A$248)),0)+IF(AND($J45&lt;AI$4,$K45&lt;AJ$4,$K45&gt;AI$4),NETWORKDAYS.INTL(AI$4+1,$K45,1,(Holidays!$A$1:$A$248)),0)+IF(AND($J45&lt;=AI$4,$K45&gt;=AJ$4,$K45&gt;AI$4),NETWORKDAYS.INTL(AI$4+1,(AJ$4),1,(Holidays!$A$1:$A$248)),0))*$M45,"")</f>
        <v>0</v>
      </c>
      <c r="AK45" s="192">
        <f ca="1">IFERROR((IF(AND($J45&gt;AJ$4,$J45&lt;=AK$4,$K45&lt;=AK$4),NETWORKDAYS.INTL($J45,$K45,1,(Holidays!$A$1:$A$248)),0)+IF(AND($J45&gt;AJ$4,$J45&lt;=AK$4,$K45&gt;AK$4),NETWORKDAYS.INTL($J45,(AK$4),1,(Holidays!$A$1:$A$248)),0)+IF(AND($J45&lt;AJ$4,$K45&lt;AK$4,$K45&gt;AJ$4),NETWORKDAYS.INTL(AJ$4+1,$K45,1,(Holidays!$A$1:$A$248)),0)+IF(AND($J45&lt;=AJ$4,$K45&gt;=AK$4,$K45&gt;AJ$4),NETWORKDAYS.INTL(AJ$4+1,(AK$4),1,(Holidays!$A$1:$A$248)),0))*$M45,"")</f>
        <v>0</v>
      </c>
      <c r="AL45" s="321">
        <f ca="1">IFERROR((IF(AND($J45&gt;AK$4,$J45&lt;=AL$4,$K45&lt;=AL$4),NETWORKDAYS.INTL($J45,$K45,1,(Holidays!$A$1:$A$248)),0)+IF(AND($J45&gt;AK$4,$J45&lt;=AL$4,$K45&gt;AL$4),NETWORKDAYS.INTL($J45,(AL$4),1,(Holidays!$A$1:$A$248)),0)+IF(AND($J45&lt;AK$4,$K45&lt;AL$4,$K45&gt;AK$4),NETWORKDAYS.INTL(AK$4+1,$K45,1,(Holidays!$A$1:$A$248)),0)+IF(AND($J45&lt;=AK$4,$K45&gt;=AL$4,$K45&gt;AK$4),NETWORKDAYS.INTL(AK$4+1,(AL$4),1,(Holidays!$A$1:$A$248)),0))*$M45,"")</f>
        <v>0</v>
      </c>
      <c r="AM45" s="190">
        <f ca="1">IFERROR((IF(AND($J45&gt;AL$4,$J45&lt;=AM$4,$K45&lt;=AM$4),NETWORKDAYS.INTL($J45,$K45,1,(Holidays!$A$1:$A$248)),0)+IF(AND($J45&gt;AL$4,$J45&lt;=AM$4,$K45&gt;AM$4),NETWORKDAYS.INTL($J45,(AM$4),1,(Holidays!$A$1:$A$248)),0)+IF(AND($J45&lt;AL$4,$K45&lt;AM$4,$K45&gt;AL$4),NETWORKDAYS.INTL(AL$4+1,$K45,1,(Holidays!$A$1:$A$248)),0)+IF(AND($J45&lt;=AL$4,$K45&gt;=AM$4,$K45&gt;AL$4),NETWORKDAYS.INTL(AL$4+1,(AM$4),1,(Holidays!$A$1:$A$248)),0))*$M45,"")</f>
        <v>0</v>
      </c>
      <c r="AN45" s="192">
        <f ca="1">IFERROR((IF(AND($J45&gt;AM$4,$J45&lt;=AN$4,$K45&lt;=AN$4),NETWORKDAYS.INTL($J45,$K45,1,(Holidays!$A$1:$A$248)),0)+IF(AND($J45&gt;AM$4,$J45&lt;=AN$4,$K45&gt;AN$4),NETWORKDAYS.INTL($J45,(AN$4),1,(Holidays!$A$1:$A$248)),0)+IF(AND($J45&lt;AM$4,$K45&lt;AN$4,$K45&gt;AM$4),NETWORKDAYS.INTL(AM$4+1,$K45,1,(Holidays!$A$1:$A$248)),0)+IF(AND($J45&lt;=AM$4,$K45&gt;=AN$4,$K45&gt;AM$4),NETWORKDAYS.INTL(AM$4+1,(AN$4),1,(Holidays!$A$1:$A$248)),0))*$M45,"")</f>
        <v>0</v>
      </c>
      <c r="AO45" s="321">
        <f ca="1">IFERROR((IF(AND($J45&gt;AN$4,$J45&lt;=AO$4,$K45&lt;=AO$4),NETWORKDAYS.INTL($J45,$K45,1,(Holidays!$A$1:$A$248)),0)+IF(AND($J45&gt;AN$4,$J45&lt;=AO$4,$K45&gt;AO$4),NETWORKDAYS.INTL($J45,(AO$4),1,(Holidays!$A$1:$A$248)),0)+IF(AND($J45&lt;AN$4,$K45&lt;AO$4,$K45&gt;AN$4),NETWORKDAYS.INTL(AN$4+1,$K45,1,(Holidays!$A$1:$A$248)),0)+IF(AND($J45&lt;=AN$4,$K45&gt;=AO$4,$K45&gt;AN$4),NETWORKDAYS.INTL(AN$4+1,(AO$4),1,(Holidays!$A$1:$A$248)),0))*$M45,"")</f>
        <v>0</v>
      </c>
      <c r="AP45" s="190">
        <f ca="1">IFERROR((IF(AND($J45&gt;AO$4,$J45&lt;=AP$4,$K45&lt;=AP$4),NETWORKDAYS.INTL($J45,$K45,1,(Holidays!$A$1:$A$248)),0)+IF(AND($J45&gt;AO$4,$J45&lt;=AP$4,$K45&gt;AP$4),NETWORKDAYS.INTL($J45,(AP$4),1,(Holidays!$A$1:$A$248)),0)+IF(AND($J45&lt;AO$4,$K45&lt;AP$4,$K45&gt;AO$4),NETWORKDAYS.INTL(AO$4+1,$K45,1,(Holidays!$A$1:$A$248)),0)+IF(AND($J45&lt;=AO$4,$K45&gt;=AP$4,$K45&gt;AO$4),NETWORKDAYS.INTL(AO$4+1,(AP$4),1,(Holidays!$A$1:$A$248)),0))*$M45,"")</f>
        <v>0</v>
      </c>
      <c r="AQ45" s="192">
        <f ca="1">IFERROR((IF(AND($J45&gt;AP$4,$J45&lt;=AQ$4,$K45&lt;=AQ$4),NETWORKDAYS.INTL($J45,$K45,1,(Holidays!$A$1:$A$248)),0)+IF(AND($J45&gt;AP$4,$J45&lt;=AQ$4,$K45&gt;AQ$4),NETWORKDAYS.INTL($J45,(AQ$4),1,(Holidays!$A$1:$A$248)),0)+IF(AND($J45&lt;AP$4,$K45&lt;AQ$4,$K45&gt;AP$4),NETWORKDAYS.INTL(AP$4+1,$K45,1,(Holidays!$A$1:$A$248)),0)+IF(AND($J45&lt;=AP$4,$K45&gt;=AQ$4,$K45&gt;AP$4),NETWORKDAYS.INTL(AP$4+1,(AQ$4),1,(Holidays!$A$1:$A$248)),0))*$M45,"")</f>
        <v>0</v>
      </c>
      <c r="AR45" s="321">
        <f ca="1">IFERROR((IF(AND($J45&gt;AQ$4,$J45&lt;=AR$4,$K45&lt;=AR$4),NETWORKDAYS.INTL($J45,$K45,1,(Holidays!$A$1:$A$248)),0)+IF(AND($J45&gt;AQ$4,$J45&lt;=AR$4,$K45&gt;AR$4),NETWORKDAYS.INTL($J45,(AR$4),1,(Holidays!$A$1:$A$248)),0)+IF(AND($J45&lt;AQ$4,$K45&lt;AR$4,$K45&gt;AQ$4),NETWORKDAYS.INTL(AQ$4+1,$K45,1,(Holidays!$A$1:$A$248)),0)+IF(AND($J45&lt;=AQ$4,$K45&gt;=AR$4,$K45&gt;AQ$4),NETWORKDAYS.INTL(AQ$4+1,(AR$4),1,(Holidays!$A$1:$A$248)),0))*$M45,"")</f>
        <v>0</v>
      </c>
      <c r="AS45" s="190">
        <f ca="1">IFERROR((IF(AND($J45&gt;AR$4,$J45&lt;=AS$4,$K45&lt;=AS$4),NETWORKDAYS.INTL($J45,$K45,1,(Holidays!$A$1:$A$248)),0)+IF(AND($J45&gt;AR$4,$J45&lt;=AS$4,$K45&gt;AS$4),NETWORKDAYS.INTL($J45,(AS$4),1,(Holidays!$A$1:$A$248)),0)+IF(AND($J45&lt;AR$4,$K45&lt;AS$4,$K45&gt;AR$4),NETWORKDAYS.INTL(AR$4+1,$K45,1,(Holidays!$A$1:$A$248)),0)+IF(AND($J45&lt;=AR$4,$K45&gt;=AS$4,$K45&gt;AR$4),NETWORKDAYS.INTL(AR$4+1,(AS$4),1,(Holidays!$A$1:$A$248)),0))*$M45,"")</f>
        <v>0</v>
      </c>
      <c r="AT45" s="192">
        <f ca="1">IFERROR((IF(AND($J45&gt;AS$4,$J45&lt;=AT$4,$K45&lt;=AT$4),NETWORKDAYS.INTL($J45,$K45,1,(Holidays!$A$1:$A$248)),0)+IF(AND($J45&gt;AS$4,$J45&lt;=AT$4,$K45&gt;AT$4),NETWORKDAYS.INTL($J45,(AT$4),1,(Holidays!$A$1:$A$248)),0)+IF(AND($J45&lt;AS$4,$K45&lt;AT$4,$K45&gt;AS$4),NETWORKDAYS.INTL(AS$4+1,$K45,1,(Holidays!$A$1:$A$248)),0)+IF(AND($J45&lt;=AS$4,$K45&gt;=AT$4,$K45&gt;AS$4),NETWORKDAYS.INTL(AS$4+1,(AT$4),1,(Holidays!$A$1:$A$248)),0))*$M45,"")</f>
        <v>0</v>
      </c>
      <c r="AU45" s="321">
        <f ca="1">IFERROR((IF(AND($J45&gt;AT$4,$J45&lt;=AU$4,$K45&lt;=AU$4),NETWORKDAYS.INTL($J45,$K45,1,(Holidays!$A$1:$A$248)),0)+IF(AND($J45&gt;AT$4,$J45&lt;=AU$4,$K45&gt;AU$4),NETWORKDAYS.INTL($J45,(AU$4),1,(Holidays!$A$1:$A$248)),0)+IF(AND($J45&lt;AT$4,$K45&lt;AU$4,$K45&gt;AT$4),NETWORKDAYS.INTL(AT$4+1,$K45,1,(Holidays!$A$1:$A$248)),0)+IF(AND($J45&lt;=AT$4,$K45&gt;=AU$4,$K45&gt;AT$4),NETWORKDAYS.INTL(AT$4+1,(AU$4),1,(Holidays!$A$1:$A$248)),0))*$M45,"")</f>
        <v>0</v>
      </c>
      <c r="AV45" s="190">
        <f ca="1">IFERROR((IF(AND($J45&gt;AU$4,$J45&lt;=AV$4,$K45&lt;=AV$4),NETWORKDAYS.INTL($J45,$K45,1,(Holidays!$A$1:$A$248)),0)+IF(AND($J45&gt;AU$4,$J45&lt;=AV$4,$K45&gt;AV$4),NETWORKDAYS.INTL($J45,(AV$4),1,(Holidays!$A$1:$A$248)),0)+IF(AND($J45&lt;AU$4,$K45&lt;AV$4,$K45&gt;AU$4),NETWORKDAYS.INTL(AU$4+1,$K45,1,(Holidays!$A$1:$A$248)),0)+IF(AND($J45&lt;=AU$4,$K45&gt;=AV$4,$K45&gt;AU$4),NETWORKDAYS.INTL(AU$4+1,(AV$4),1,(Holidays!$A$1:$A$248)),0))*$M45,"")</f>
        <v>0</v>
      </c>
      <c r="AW45" s="192">
        <f ca="1">IFERROR((IF(AND($J45&gt;AV$4,$J45&lt;=AW$4,$K45&lt;=AW$4),NETWORKDAYS.INTL($J45,$K45,1,(Holidays!$A$1:$A$248)),0)+IF(AND($J45&gt;AV$4,$J45&lt;=AW$4,$K45&gt;AW$4),NETWORKDAYS.INTL($J45,(AW$4),1,(Holidays!$A$1:$A$248)),0)+IF(AND($J45&lt;AV$4,$K45&lt;AW$4,$K45&gt;AV$4),NETWORKDAYS.INTL(AV$4+1,$K45,1,(Holidays!$A$1:$A$248)),0)+IF(AND($J45&lt;=AV$4,$K45&gt;=AW$4,$K45&gt;AV$4),NETWORKDAYS.INTL(AV$4+1,(AW$4),1,(Holidays!$A$1:$A$248)),0))*$M45,"")</f>
        <v>0</v>
      </c>
      <c r="AX45" s="321">
        <f ca="1">IFERROR((IF(AND($J45&gt;AW$4,$J45&lt;=AX$4,$K45&lt;=AX$4),NETWORKDAYS.INTL($J45,$K45,1,(Holidays!$A$1:$A$248)),0)+IF(AND($J45&gt;AW$4,$J45&lt;=AX$4,$K45&gt;AX$4),NETWORKDAYS.INTL($J45,(AX$4),1,(Holidays!$A$1:$A$248)),0)+IF(AND($J45&lt;AW$4,$K45&lt;AX$4,$K45&gt;AW$4),NETWORKDAYS.INTL(AW$4+1,$K45,1,(Holidays!$A$1:$A$248)),0)+IF(AND($J45&lt;=AW$4,$K45&gt;=AX$4,$K45&gt;AW$4),NETWORKDAYS.INTL(AW$4+1,(AX$4),1,(Holidays!$A$1:$A$248)),0))*$M45,"")</f>
        <v>0</v>
      </c>
      <c r="AY45" s="190">
        <f ca="1">IFERROR((IF(AND($J45&gt;AX$4,$J45&lt;=AY$4,$K45&lt;=AY$4),NETWORKDAYS.INTL($J45,$K45,1,(Holidays!$A$1:$A$248)),0)+IF(AND($J45&gt;AX$4,$J45&lt;=AY$4,$K45&gt;AY$4),NETWORKDAYS.INTL($J45,(AY$4),1,(Holidays!$A$1:$A$248)),0)+IF(AND($J45&lt;AX$4,$K45&lt;AY$4,$K45&gt;AX$4),NETWORKDAYS.INTL(AX$4+1,$K45,1,(Holidays!$A$1:$A$248)),0)+IF(AND($J45&lt;=AX$4,$K45&gt;=AY$4,$K45&gt;AX$4),NETWORKDAYS.INTL(AX$4+1,(AY$4),1,(Holidays!$A$1:$A$248)),0))*$M45,"")</f>
        <v>0</v>
      </c>
      <c r="AZ45" s="192">
        <f ca="1">IFERROR((IF(AND($J45&gt;AY$4,$J45&lt;=AZ$4,$K45&lt;=AZ$4),NETWORKDAYS.INTL($J45,$K45,1,(Holidays!$A$1:$A$248)),0)+IF(AND($J45&gt;AY$4,$J45&lt;=AZ$4,$K45&gt;AZ$4),NETWORKDAYS.INTL($J45,(AZ$4),1,(Holidays!$A$1:$A$248)),0)+IF(AND($J45&lt;AY$4,$K45&lt;AZ$4,$K45&gt;AY$4),NETWORKDAYS.INTL(AY$4+1,$K45,1,(Holidays!$A$1:$A$248)),0)+IF(AND($J45&lt;=AY$4,$K45&gt;=AZ$4,$K45&gt;AY$4),NETWORKDAYS.INTL(AY$4+1,(AZ$4),1,(Holidays!$A$1:$A$248)),0))*$M45,"")</f>
        <v>0</v>
      </c>
      <c r="BA45" s="321">
        <f ca="1">IFERROR((IF(AND($J45&gt;AZ$4,$J45&lt;=BA$4,$K45&lt;=BA$4),NETWORKDAYS.INTL($J45,$K45,1,(Holidays!$A$1:$A$248)),0)+IF(AND($J45&gt;AZ$4,$J45&lt;=BA$4,$K45&gt;BA$4),NETWORKDAYS.INTL($J45,(BA$4),1,(Holidays!$A$1:$A$248)),0)+IF(AND($J45&lt;AZ$4,$K45&lt;BA$4,$K45&gt;AZ$4),NETWORKDAYS.INTL(AZ$4+1,$K45,1,(Holidays!$A$1:$A$248)),0)+IF(AND($J45&lt;=AZ$4,$K45&gt;=BA$4,$K45&gt;AZ$4),NETWORKDAYS.INTL(AZ$4+1,(BA$4),1,(Holidays!$A$1:$A$248)),0))*$M45,"")</f>
        <v>0</v>
      </c>
      <c r="BB45" s="190">
        <f ca="1">IFERROR((IF(AND($J45&gt;BA$4,$J45&lt;=BB$4,$K45&lt;=BB$4),NETWORKDAYS.INTL($J45,$K45,1,(Holidays!$A$1:$A$248)),0)+IF(AND($J45&gt;BA$4,$J45&lt;=BB$4,$K45&gt;BB$4),NETWORKDAYS.INTL($J45,(BB$4),1,(Holidays!$A$1:$A$248)),0)+IF(AND($J45&lt;BA$4,$K45&lt;BB$4,$K45&gt;BA$4),NETWORKDAYS.INTL(BA$4+1,$K45,1,(Holidays!$A$1:$A$248)),0)+IF(AND($J45&lt;=BA$4,$K45&gt;=BB$4,$K45&gt;BA$4),NETWORKDAYS.INTL(BA$4+1,(BB$4),1,(Holidays!$A$1:$A$248)),0))*$M45,"")</f>
        <v>0</v>
      </c>
      <c r="BC45" s="192">
        <f ca="1">IFERROR((IF(AND($J45&gt;BB$4,$J45&lt;=BC$4,$K45&lt;=BC$4),NETWORKDAYS.INTL($J45,$K45,1,(Holidays!$A$1:$A$248)),0)+IF(AND($J45&gt;BB$4,$J45&lt;=BC$4,$K45&gt;BC$4),NETWORKDAYS.INTL($J45,(BC$4),1,(Holidays!$A$1:$A$248)),0)+IF(AND($J45&lt;BB$4,$K45&lt;BC$4,$K45&gt;BB$4),NETWORKDAYS.INTL(BB$4+1,$K45,1,(Holidays!$A$1:$A$248)),0)+IF(AND($J45&lt;=BB$4,$K45&gt;=BC$4,$K45&gt;BB$4),NETWORKDAYS.INTL(BB$4+1,(BC$4),1,(Holidays!$A$1:$A$248)),0))*$M45,"")</f>
        <v>0</v>
      </c>
      <c r="BD45" s="321">
        <f ca="1">IFERROR((IF(AND($J45&gt;BC$4,$J45&lt;=BD$4,$K45&lt;=BD$4),NETWORKDAYS.INTL($J45,$K45,1,(Holidays!$A$1:$A$248)),0)+IF(AND($J45&gt;BC$4,$J45&lt;=BD$4,$K45&gt;BD$4),NETWORKDAYS.INTL($J45,(BD$4),1,(Holidays!$A$1:$A$248)),0)+IF(AND($J45&lt;BC$4,$K45&lt;BD$4,$K45&gt;BC$4),NETWORKDAYS.INTL(BC$4+1,$K45,1,(Holidays!$A$1:$A$248)),0)+IF(AND($J45&lt;=BC$4,$K45&gt;=BD$4,$K45&gt;BC$4),NETWORKDAYS.INTL(BC$4+1,(BD$4),1,(Holidays!$A$1:$A$248)),0))*$M45,"")</f>
        <v>0</v>
      </c>
      <c r="BE45" s="190">
        <f ca="1">IFERROR((IF(AND($J45&gt;BD$4,$J45&lt;=BE$4,$K45&lt;=BE$4),NETWORKDAYS.INTL($J45,$K45,1,(Holidays!$A$1:$A$248)),0)+IF(AND($J45&gt;BD$4,$J45&lt;=BE$4,$K45&gt;BE$4),NETWORKDAYS.INTL($J45,(BE$4),1,(Holidays!$A$1:$A$248)),0)+IF(AND($J45&lt;BD$4,$K45&lt;BE$4,$K45&gt;BD$4),NETWORKDAYS.INTL(BD$4+1,$K45,1,(Holidays!$A$1:$A$248)),0)+IF(AND($J45&lt;=BD$4,$K45&gt;=BE$4,$K45&gt;BD$4),NETWORKDAYS.INTL(BD$4+1,(BE$4),1,(Holidays!$A$1:$A$248)),0))*$M45,"")</f>
        <v>0</v>
      </c>
      <c r="BF45" s="192">
        <f ca="1">IFERROR((IF(AND($J45&gt;BE$4,$J45&lt;=BF$4,$K45&lt;=BF$4),NETWORKDAYS.INTL($J45,$K45,1,(Holidays!$A$1:$A$248)),0)+IF(AND($J45&gt;BE$4,$J45&lt;=BF$4,$K45&gt;BF$4),NETWORKDAYS.INTL($J45,(BF$4),1,(Holidays!$A$1:$A$248)),0)+IF(AND($J45&lt;BE$4,$K45&lt;BF$4,$K45&gt;BE$4),NETWORKDAYS.INTL(BE$4+1,$K45,1,(Holidays!$A$1:$A$248)),0)+IF(AND($J45&lt;=BE$4,$K45&gt;=BF$4,$K45&gt;BE$4),NETWORKDAYS.INTL(BE$4+1,(BF$4),1,(Holidays!$A$1:$A$248)),0))*$M45,"")</f>
        <v>0</v>
      </c>
      <c r="BG45" s="321">
        <f ca="1">IFERROR((IF(AND($J45&gt;BF$4,$J45&lt;=BG$4,$K45&lt;=BG$4),NETWORKDAYS.INTL($J45,$K45,1,(Holidays!$A$1:$A$248)),0)+IF(AND($J45&gt;BF$4,$J45&lt;=BG$4,$K45&gt;BG$4),NETWORKDAYS.INTL($J45,(BG$4),1,(Holidays!$A$1:$A$248)),0)+IF(AND($J45&lt;BF$4,$K45&lt;BG$4,$K45&gt;BF$4),NETWORKDAYS.INTL(BF$4+1,$K45,1,(Holidays!$A$1:$A$248)),0)+IF(AND($J45&lt;=BF$4,$K45&gt;=BG$4,$K45&gt;BF$4),NETWORKDAYS.INTL(BF$4+1,(BG$4),1,(Holidays!$A$1:$A$248)),0))*$M45,"")</f>
        <v>0</v>
      </c>
      <c r="BH45" s="190">
        <f ca="1">IFERROR((IF(AND($J45&gt;BG$4,$J45&lt;=BH$4,$K45&lt;=BH$4),NETWORKDAYS.INTL($J45,$K45,1,(Holidays!$A$1:$A$248)),0)+IF(AND($J45&gt;BG$4,$J45&lt;=BH$4,$K45&gt;BH$4),NETWORKDAYS.INTL($J45,(BH$4),1,(Holidays!$A$1:$A$248)),0)+IF(AND($J45&lt;BG$4,$K45&lt;BH$4,$K45&gt;BG$4),NETWORKDAYS.INTL(BG$4+1,$K45,1,(Holidays!$A$1:$A$248)),0)+IF(AND($J45&lt;=BG$4,$K45&gt;=BH$4,$K45&gt;BG$4),NETWORKDAYS.INTL(BG$4+1,(BH$4),1,(Holidays!$A$1:$A$248)),0))*$M45,"")</f>
        <v>0</v>
      </c>
      <c r="BI45" s="192">
        <f ca="1">IFERROR((IF(AND($J45&gt;BH$4,$J45&lt;=BI$4,$K45&lt;=BI$4),NETWORKDAYS.INTL($J45,$K45,1,(Holidays!$A$1:$A$248)),0)+IF(AND($J45&gt;BH$4,$J45&lt;=BI$4,$K45&gt;BI$4),NETWORKDAYS.INTL($J45,(BI$4),1,(Holidays!$A$1:$A$248)),0)+IF(AND($J45&lt;BH$4,$K45&lt;BI$4,$K45&gt;BH$4),NETWORKDAYS.INTL(BH$4+1,$K45,1,(Holidays!$A$1:$A$248)),0)+IF(AND($J45&lt;=BH$4,$K45&gt;=BI$4,$K45&gt;BH$4),NETWORKDAYS.INTL(BH$4+1,(BI$4),1,(Holidays!$A$1:$A$248)),0))*$M45,"")</f>
        <v>0</v>
      </c>
      <c r="BJ45" s="321">
        <f ca="1">IFERROR((IF(AND($J45&gt;BI$4,$J45&lt;=BJ$4,$K45&lt;=BJ$4),NETWORKDAYS.INTL($J45,$K45,1,(Holidays!$A$1:$A$248)),0)+IF(AND($J45&gt;BI$4,$J45&lt;=BJ$4,$K45&gt;BJ$4),NETWORKDAYS.INTL($J45,(BJ$4),1,(Holidays!$A$1:$A$248)),0)+IF(AND($J45&lt;BI$4,$K45&lt;BJ$4,$K45&gt;BI$4),NETWORKDAYS.INTL(BI$4+1,$K45,1,(Holidays!$A$1:$A$248)),0)+IF(AND($J45&lt;=BI$4,$K45&gt;=BJ$4,$K45&gt;BI$4),NETWORKDAYS.INTL(BI$4+1,(BJ$4),1,(Holidays!$A$1:$A$248)),0))*$M45,"")</f>
        <v>0</v>
      </c>
      <c r="BK45" s="190">
        <f ca="1">IFERROR((IF(AND($J45&gt;BJ$4,$J45&lt;=BK$4,$K45&lt;=BK$4),NETWORKDAYS.INTL($J45,$K45,1,(Holidays!$A$1:$A$248)),0)+IF(AND($J45&gt;BJ$4,$J45&lt;=BK$4,$K45&gt;BK$4),NETWORKDAYS.INTL($J45,(BK$4),1,(Holidays!$A$1:$A$248)),0)+IF(AND($J45&lt;BJ$4,$K45&lt;BK$4,$K45&gt;BJ$4),NETWORKDAYS.INTL(BJ$4+1,$K45,1,(Holidays!$A$1:$A$248)),0)+IF(AND($J45&lt;=BJ$4,$K45&gt;=BK$4,$K45&gt;BJ$4),NETWORKDAYS.INTL(BJ$4+1,(BK$4),1,(Holidays!$A$1:$A$248)),0))*$M45,"")</f>
        <v>0</v>
      </c>
      <c r="BL45" s="192">
        <f ca="1">IFERROR((IF(AND($J45&gt;BK$4,$J45&lt;=BL$4,$K45&lt;=BL$4),NETWORKDAYS.INTL($J45,$K45,1,(Holidays!$A$1:$A$248)),0)+IF(AND($J45&gt;BK$4,$J45&lt;=BL$4,$K45&gt;BL$4),NETWORKDAYS.INTL($J45,(BL$4),1,(Holidays!$A$1:$A$248)),0)+IF(AND($J45&lt;BK$4,$K45&lt;BL$4,$K45&gt;BK$4),NETWORKDAYS.INTL(BK$4+1,$K45,1,(Holidays!$A$1:$A$248)),0)+IF(AND($J45&lt;=BK$4,$K45&gt;=BL$4,$K45&gt;BK$4),NETWORKDAYS.INTL(BK$4+1,(BL$4),1,(Holidays!$A$1:$A$248)),0))*$M45,"")</f>
        <v>0</v>
      </c>
      <c r="BM45" s="321">
        <f ca="1">IFERROR((IF(AND($J45&gt;BL$4,$J45&lt;=BM$4,$K45&lt;=BM$4),NETWORKDAYS.INTL($J45,$K45,1,(Holidays!$A$1:$A$248)),0)+IF(AND($J45&gt;BL$4,$J45&lt;=BM$4,$K45&gt;BM$4),NETWORKDAYS.INTL($J45,(BM$4),1,(Holidays!$A$1:$A$248)),0)+IF(AND($J45&lt;BL$4,$K45&lt;BM$4,$K45&gt;BL$4),NETWORKDAYS.INTL(BL$4+1,$K45,1,(Holidays!$A$1:$A$248)),0)+IF(AND($J45&lt;=BL$4,$K45&gt;=BM$4,$K45&gt;BL$4),NETWORKDAYS.INTL(BL$4+1,(BM$4),1,(Holidays!$A$1:$A$248)),0))*$M45,"")</f>
        <v>0</v>
      </c>
      <c r="BN45" s="190">
        <f ca="1">IFERROR((IF(AND($J45&gt;BM$4,$J45&lt;=BN$4,$K45&lt;=BN$4),NETWORKDAYS.INTL($J45,$K45,1,(Holidays!$A$1:$A$248)),0)+IF(AND($J45&gt;BM$4,$J45&lt;=BN$4,$K45&gt;BN$4),NETWORKDAYS.INTL($J45,(BN$4),1,(Holidays!$A$1:$A$248)),0)+IF(AND($J45&lt;BM$4,$K45&lt;BN$4,$K45&gt;BM$4),NETWORKDAYS.INTL(BM$4+1,$K45,1,(Holidays!$A$1:$A$248)),0)+IF(AND($J45&lt;=BM$4,$K45&gt;=BN$4,$K45&gt;BM$4),NETWORKDAYS.INTL(BM$4+1,(BN$4),1,(Holidays!$A$1:$A$248)),0))*$M45,"")</f>
        <v>0</v>
      </c>
      <c r="BO45" s="192">
        <f ca="1">IFERROR((IF(AND($J45&gt;BN$4,$J45&lt;=BO$4,$K45&lt;=BO$4),NETWORKDAYS.INTL($J45,$K45,1,(Holidays!$A$1:$A$248)),0)+IF(AND($J45&gt;BN$4,$J45&lt;=BO$4,$K45&gt;BO$4),NETWORKDAYS.INTL($J45,(BO$4),1,(Holidays!$A$1:$A$248)),0)+IF(AND($J45&lt;BN$4,$K45&lt;BO$4,$K45&gt;BN$4),NETWORKDAYS.INTL(BN$4+1,$K45,1,(Holidays!$A$1:$A$248)),0)+IF(AND($J45&lt;=BN$4,$K45&gt;=BO$4,$K45&gt;BN$4),NETWORKDAYS.INTL(BN$4+1,(BO$4),1,(Holidays!$A$1:$A$248)),0))*$M45,"")</f>
        <v>0</v>
      </c>
      <c r="BP45" s="321">
        <f ca="1">IFERROR((IF(AND($J45&gt;BO$4,$J45&lt;=BP$4,$K45&lt;=BP$4),NETWORKDAYS.INTL($J45,$K45,1,(Holidays!$A$1:$A$248)),0)+IF(AND($J45&gt;BO$4,$J45&lt;=BP$4,$K45&gt;BP$4),NETWORKDAYS.INTL($J45,(BP$4),1,(Holidays!$A$1:$A$248)),0)+IF(AND($J45&lt;BO$4,$K45&lt;BP$4,$K45&gt;BO$4),NETWORKDAYS.INTL(BO$4+1,$K45,1,(Holidays!$A$1:$A$248)),0)+IF(AND($J45&lt;=BO$4,$K45&gt;=BP$4,$K45&gt;BO$4),NETWORKDAYS.INTL(BO$4+1,(BP$4),1,(Holidays!$A$1:$A$248)),0))*$M45,"")</f>
        <v>0</v>
      </c>
      <c r="BQ45" s="190">
        <f ca="1">IFERROR((IF(AND($J45&gt;BP$4,$J45&lt;=BQ$4,$K45&lt;=BQ$4),NETWORKDAYS.INTL($J45,$K45,1,(Holidays!$A$1:$A$248)),0)+IF(AND($J45&gt;BP$4,$J45&lt;=BQ$4,$K45&gt;BQ$4),NETWORKDAYS.INTL($J45,(BQ$4),1,(Holidays!$A$1:$A$248)),0)+IF(AND($J45&lt;BP$4,$K45&lt;BQ$4,$K45&gt;BP$4),NETWORKDAYS.INTL(BP$4+1,$K45,1,(Holidays!$A$1:$A$248)),0)+IF(AND($J45&lt;=BP$4,$K45&gt;=BQ$4,$K45&gt;BP$4),NETWORKDAYS.INTL(BP$4+1,(BQ$4),1,(Holidays!$A$1:$A$248)),0))*$M45,"")</f>
        <v>0</v>
      </c>
      <c r="BR45" s="192">
        <f ca="1">IFERROR((IF(AND($J45&gt;BQ$4,$J45&lt;=BR$4,$K45&lt;=BR$4),NETWORKDAYS.INTL($J45,$K45,1,(Holidays!$A$1:$A$248)),0)+IF(AND($J45&gt;BQ$4,$J45&lt;=BR$4,$K45&gt;BR$4),NETWORKDAYS.INTL($J45,(BR$4),1,(Holidays!$A$1:$A$248)),0)+IF(AND($J45&lt;BQ$4,$K45&lt;BR$4,$K45&gt;BQ$4),NETWORKDAYS.INTL(BQ$4+1,$K45,1,(Holidays!$A$1:$A$248)),0)+IF(AND($J45&lt;=BQ$4,$K45&gt;=BR$4,$K45&gt;BQ$4),NETWORKDAYS.INTL(BQ$4+1,(BR$4),1,(Holidays!$A$1:$A$248)),0))*$M45,"")</f>
        <v>0</v>
      </c>
      <c r="BS45" s="321">
        <f ca="1">IFERROR((IF(AND($J45&gt;BR$4,$J45&lt;=BS$4,$K45&lt;=BS$4),NETWORKDAYS.INTL($J45,$K45,1,(Holidays!$A$1:$A$248)),0)+IF(AND($J45&gt;BR$4,$J45&lt;=BS$4,$K45&gt;BS$4),NETWORKDAYS.INTL($J45,(BS$4),1,(Holidays!$A$1:$A$248)),0)+IF(AND($J45&lt;BR$4,$K45&lt;BS$4,$K45&gt;BR$4),NETWORKDAYS.INTL(BR$4+1,$K45,1,(Holidays!$A$1:$A$248)),0)+IF(AND($J45&lt;=BR$4,$K45&gt;=BS$4,$K45&gt;BR$4),NETWORKDAYS.INTL(BR$4+1,(BS$4),1,(Holidays!$A$1:$A$248)),0))*$M45,"")</f>
        <v>0</v>
      </c>
      <c r="BT45" s="190">
        <f ca="1">IFERROR((IF(AND($J45&gt;BS$4,$J45&lt;=BT$4,$K45&lt;=BT$4),NETWORKDAYS.INTL($J45,$K45,1,(Holidays!$A$1:$A$248)),0)+IF(AND($J45&gt;BS$4,$J45&lt;=BT$4,$K45&gt;BT$4),NETWORKDAYS.INTL($J45,(BT$4),1,(Holidays!$A$1:$A$248)),0)+IF(AND($J45&lt;BS$4,$K45&lt;BT$4,$K45&gt;BS$4),NETWORKDAYS.INTL(BS$4+1,$K45,1,(Holidays!$A$1:$A$248)),0)+IF(AND($J45&lt;=BS$4,$K45&gt;=BT$4,$K45&gt;BS$4),NETWORKDAYS.INTL(BS$4+1,(BT$4),1,(Holidays!$A$1:$A$248)),0))*$M45,"")</f>
        <v>0</v>
      </c>
      <c r="BU45" s="192">
        <f ca="1">IFERROR((IF(AND($J45&gt;BT$4,$J45&lt;=BU$4,$K45&lt;=BU$4),NETWORKDAYS.INTL($J45,$K45,1,(Holidays!$A$1:$A$248)),0)+IF(AND($J45&gt;BT$4,$J45&lt;=BU$4,$K45&gt;BU$4),NETWORKDAYS.INTL($J45,(BU$4),1,(Holidays!$A$1:$A$248)),0)+IF(AND($J45&lt;BT$4,$K45&lt;BU$4,$K45&gt;BT$4),NETWORKDAYS.INTL(BT$4+1,$K45,1,(Holidays!$A$1:$A$248)),0)+IF(AND($J45&lt;=BT$4,$K45&gt;=BU$4,$K45&gt;BT$4),NETWORKDAYS.INTL(BT$4+1,(BU$4),1,(Holidays!$A$1:$A$248)),0))*$M45,"")</f>
        <v>0</v>
      </c>
      <c r="BV45" s="321">
        <f ca="1">IFERROR((IF(AND($J45&gt;BU$4,$J45&lt;=BV$4,$K45&lt;=BV$4),NETWORKDAYS.INTL($J45,$K45,1,(Holidays!$A$1:$A$248)),0)+IF(AND($J45&gt;BU$4,$J45&lt;=BV$4,$K45&gt;BV$4),NETWORKDAYS.INTL($J45,(BV$4),1,(Holidays!$A$1:$A$248)),0)+IF(AND($J45&lt;BU$4,$K45&lt;BV$4,$K45&gt;BU$4),NETWORKDAYS.INTL(BU$4+1,$K45,1,(Holidays!$A$1:$A$248)),0)+IF(AND($J45&lt;=BU$4,$K45&gt;=BV$4,$K45&gt;BU$4),NETWORKDAYS.INTL(BU$4+1,(BV$4),1,(Holidays!$A$1:$A$248)),0))*$M45,"")</f>
        <v>0</v>
      </c>
      <c r="BW45" s="190">
        <f ca="1">IFERROR((IF(AND($J45&gt;BV$4,$J45&lt;=BW$4,$K45&lt;=BW$4),NETWORKDAYS.INTL($J45,$K45,1,(Holidays!$A$1:$A$248)),0)+IF(AND($J45&gt;BV$4,$J45&lt;=BW$4,$K45&gt;BW$4),NETWORKDAYS.INTL($J45,(BW$4),1,(Holidays!$A$1:$A$248)),0)+IF(AND($J45&lt;BV$4,$K45&lt;BW$4,$K45&gt;BV$4),NETWORKDAYS.INTL(BV$4+1,$K45,1,(Holidays!$A$1:$A$248)),0)+IF(AND($J45&lt;=BV$4,$K45&gt;=BW$4,$K45&gt;BV$4),NETWORKDAYS.INTL(BV$4+1,(BW$4),1,(Holidays!$A$1:$A$248)),0))*$M45,"")</f>
        <v>0</v>
      </c>
      <c r="BX45" s="192">
        <f ca="1">IFERROR((IF(AND($J45&gt;BW$4,$J45&lt;=BX$4,$K45&lt;=BX$4),NETWORKDAYS.INTL($J45,$K45,1,(Holidays!$A$1:$A$248)),0)+IF(AND($J45&gt;BW$4,$J45&lt;=BX$4,$K45&gt;BX$4),NETWORKDAYS.INTL($J45,(BX$4),1,(Holidays!$A$1:$A$248)),0)+IF(AND($J45&lt;BW$4,$K45&lt;BX$4,$K45&gt;BW$4),NETWORKDAYS.INTL(BW$4+1,$K45,1,(Holidays!$A$1:$A$248)),0)+IF(AND($J45&lt;=BW$4,$K45&gt;=BX$4,$K45&gt;BW$4),NETWORKDAYS.INTL(BW$4+1,(BX$4),1,(Holidays!$A$1:$A$248)),0))*$M45,"")</f>
        <v>0</v>
      </c>
      <c r="BY45" s="321">
        <f ca="1">IFERROR((IF(AND($J45&gt;BX$4,$J45&lt;=BY$4,$K45&lt;=BY$4),NETWORKDAYS.INTL($J45,$K45,1,(Holidays!$A$1:$A$248)),0)+IF(AND($J45&gt;BX$4,$J45&lt;=BY$4,$K45&gt;BY$4),NETWORKDAYS.INTL($J45,(BY$4),1,(Holidays!$A$1:$A$248)),0)+IF(AND($J45&lt;BX$4,$K45&lt;BY$4,$K45&gt;BX$4),NETWORKDAYS.INTL(BX$4+1,$K45,1,(Holidays!$A$1:$A$248)),0)+IF(AND($J45&lt;=BX$4,$K45&gt;=BY$4,$K45&gt;BX$4),NETWORKDAYS.INTL(BX$4+1,(BY$4),1,(Holidays!$A$1:$A$248)),0))*$M45,"")</f>
        <v>0</v>
      </c>
      <c r="BZ45" s="190">
        <f ca="1">IFERROR((IF(AND($J45&gt;BY$4,$J45&lt;=BZ$4,$K45&lt;=BZ$4),NETWORKDAYS.INTL($J45,$K45,1,(Holidays!$A$1:$A$248)),0)+IF(AND($J45&gt;BY$4,$J45&lt;=BZ$4,$K45&gt;BZ$4),NETWORKDAYS.INTL($J45,(BZ$4),1,(Holidays!$A$1:$A$248)),0)+IF(AND($J45&lt;BY$4,$K45&lt;BZ$4,$K45&gt;BY$4),NETWORKDAYS.INTL(BY$4+1,$K45,1,(Holidays!$A$1:$A$248)),0)+IF(AND($J45&lt;=BY$4,$K45&gt;=BZ$4,$K45&gt;BY$4),NETWORKDAYS.INTL(BY$4+1,(BZ$4),1,(Holidays!$A$1:$A$248)),0))*$M45,"")</f>
        <v>0</v>
      </c>
      <c r="CA45" s="192">
        <f ca="1">IFERROR((IF(AND($J45&gt;BZ$4,$J45&lt;=CA$4,$K45&lt;=CA$4),NETWORKDAYS.INTL($J45,$K45,1,(Holidays!$A$1:$A$248)),0)+IF(AND($J45&gt;BZ$4,$J45&lt;=CA$4,$K45&gt;CA$4),NETWORKDAYS.INTL($J45,(CA$4),1,(Holidays!$A$1:$A$248)),0)+IF(AND($J45&lt;BZ$4,$K45&lt;CA$4,$K45&gt;BZ$4),NETWORKDAYS.INTL(BZ$4+1,$K45,1,(Holidays!$A$1:$A$248)),0)+IF(AND($J45&lt;=BZ$4,$K45&gt;=CA$4,$K45&gt;BZ$4),NETWORKDAYS.INTL(BZ$4+1,(CA$4),1,(Holidays!$A$1:$A$248)),0))*$M45,"")</f>
        <v>0</v>
      </c>
      <c r="CB45" s="321">
        <f ca="1">IFERROR((IF(AND($J45&gt;CA$4,$J45&lt;=CB$4,$K45&lt;=CB$4),NETWORKDAYS.INTL($J45,$K45,1,(Holidays!$A$1:$A$248)),0)+IF(AND($J45&gt;CA$4,$J45&lt;=CB$4,$K45&gt;CB$4),NETWORKDAYS.INTL($J45,(CB$4),1,(Holidays!$A$1:$A$248)),0)+IF(AND($J45&lt;CA$4,$K45&lt;CB$4,$K45&gt;CA$4),NETWORKDAYS.INTL(CA$4+1,$K45,1,(Holidays!$A$1:$A$248)),0)+IF(AND($J45&lt;=CA$4,$K45&gt;=CB$4,$K45&gt;CA$4),NETWORKDAYS.INTL(CA$4+1,(CB$4),1,(Holidays!$A$1:$A$248)),0))*$M45,"")</f>
        <v>0</v>
      </c>
      <c r="CC45" s="190">
        <f ca="1">IFERROR((IF(AND($J45&gt;CB$4,$J45&lt;=CC$4,$K45&lt;=CC$4),NETWORKDAYS.INTL($J45,$K45,1,(Holidays!$A$1:$A$248)),0)+IF(AND($J45&gt;CB$4,$J45&lt;=CC$4,$K45&gt;CC$4),NETWORKDAYS.INTL($J45,(CC$4),1,(Holidays!$A$1:$A$248)),0)+IF(AND($J45&lt;CB$4,$K45&lt;CC$4,$K45&gt;CB$4),NETWORKDAYS.INTL(CB$4+1,$K45,1,(Holidays!$A$1:$A$248)),0)+IF(AND($J45&lt;=CB$4,$K45&gt;=CC$4,$K45&gt;CB$4),NETWORKDAYS.INTL(CB$4+1,(CC$4),1,(Holidays!$A$1:$A$248)),0))*$M45,"")</f>
        <v>0</v>
      </c>
      <c r="CD45" s="192">
        <f ca="1">IFERROR((IF(AND($J45&gt;CC$4,$J45&lt;=CD$4,$K45&lt;=CD$4),NETWORKDAYS.INTL($J45,$K45,1,(Holidays!$A$1:$A$248)),0)+IF(AND($J45&gt;CC$4,$J45&lt;=CD$4,$K45&gt;CD$4),NETWORKDAYS.INTL($J45,(CD$4),1,(Holidays!$A$1:$A$248)),0)+IF(AND($J45&lt;CC$4,$K45&lt;CD$4,$K45&gt;CC$4),NETWORKDAYS.INTL(CC$4+1,$K45,1,(Holidays!$A$1:$A$248)),0)+IF(AND($J45&lt;=CC$4,$K45&gt;=CD$4,$K45&gt;CC$4),NETWORKDAYS.INTL(CC$4+1,(CD$4),1,(Holidays!$A$1:$A$248)),0))*$M45,"")</f>
        <v>0</v>
      </c>
      <c r="CE45" s="321">
        <f ca="1">IFERROR((IF(AND($J45&gt;CD$4,$J45&lt;=CE$4,$K45&lt;=CE$4),NETWORKDAYS.INTL($J45,$K45,1,(Holidays!$A$1:$A$248)),0)+IF(AND($J45&gt;CD$4,$J45&lt;=CE$4,$K45&gt;CE$4),NETWORKDAYS.INTL($J45,(CE$4),1,(Holidays!$A$1:$A$248)),0)+IF(AND($J45&lt;CD$4,$K45&lt;CE$4,$K45&gt;CD$4),NETWORKDAYS.INTL(CD$4+1,$K45,1,(Holidays!$A$1:$A$248)),0)+IF(AND($J45&lt;=CD$4,$K45&gt;=CE$4,$K45&gt;CD$4),NETWORKDAYS.INTL(CD$4+1,(CE$4),1,(Holidays!$A$1:$A$248)),0))*$M45,"")</f>
        <v>0</v>
      </c>
      <c r="CF45" s="190">
        <f ca="1">IFERROR((IF(AND($J45&gt;CE$4,$J45&lt;=CF$4,$K45&lt;=CF$4),NETWORKDAYS.INTL($J45,$K45,1,(Holidays!$A$1:$A$248)),0)+IF(AND($J45&gt;CE$4,$J45&lt;=CF$4,$K45&gt;CF$4),NETWORKDAYS.INTL($J45,(CF$4),1,(Holidays!$A$1:$A$248)),0)+IF(AND($J45&lt;CE$4,$K45&lt;CF$4,$K45&gt;CE$4),NETWORKDAYS.INTL(CE$4+1,$K45,1,(Holidays!$A$1:$A$248)),0)+IF(AND($J45&lt;=CE$4,$K45&gt;=CF$4,$K45&gt;CE$4),NETWORKDAYS.INTL(CE$4+1,(CF$4),1,(Holidays!$A$1:$A$248)),0))*$M45,"")</f>
        <v>0</v>
      </c>
      <c r="CG45" s="192">
        <f ca="1">IFERROR((IF(AND($J45&gt;CF$4,$J45&lt;=CG$4,$K45&lt;=CG$4),NETWORKDAYS.INTL($J45,$K45,1,(Holidays!$A$1:$A$248)),0)+IF(AND($J45&gt;CF$4,$J45&lt;=CG$4,$K45&gt;CG$4),NETWORKDAYS.INTL($J45,(CG$4),1,(Holidays!$A$1:$A$248)),0)+IF(AND($J45&lt;CF$4,$K45&lt;CG$4,$K45&gt;CF$4),NETWORKDAYS.INTL(CF$4+1,$K45,1,(Holidays!$A$1:$A$248)),0)+IF(AND($J45&lt;=CF$4,$K45&gt;=CG$4,$K45&gt;CF$4),NETWORKDAYS.INTL(CF$4+1,(CG$4),1,(Holidays!$A$1:$A$248)),0))*$M45,"")</f>
        <v>0</v>
      </c>
      <c r="CH45" s="321">
        <f ca="1">IFERROR((IF(AND($J45&gt;CG$4,$J45&lt;=CH$4,$K45&lt;=CH$4),NETWORKDAYS.INTL($J45,$K45,1,(Holidays!$A$1:$A$248)),0)+IF(AND($J45&gt;CG$4,$J45&lt;=CH$4,$K45&gt;CH$4),NETWORKDAYS.INTL($J45,(CH$4),1,(Holidays!$A$1:$A$248)),0)+IF(AND($J45&lt;CG$4,$K45&lt;CH$4,$K45&gt;CG$4),NETWORKDAYS.INTL(CG$4+1,$K45,1,(Holidays!$A$1:$A$248)),0)+IF(AND($J45&lt;=CG$4,$K45&gt;=CH$4,$K45&gt;CG$4),NETWORKDAYS.INTL(CG$4+1,(CH$4),1,(Holidays!$A$1:$A$248)),0))*$M45,"")</f>
        <v>0</v>
      </c>
      <c r="CI45" s="190">
        <f ca="1">IFERROR((IF(AND($J45&gt;CH$4,$J45&lt;=CI$4,$K45&lt;=CI$4),NETWORKDAYS.INTL($J45,$K45,1,(Holidays!$A$1:$A$248)),0)+IF(AND($J45&gt;CH$4,$J45&lt;=CI$4,$K45&gt;CI$4),NETWORKDAYS.INTL($J45,(CI$4),1,(Holidays!$A$1:$A$248)),0)+IF(AND($J45&lt;CH$4,$K45&lt;CI$4,$K45&gt;CH$4),NETWORKDAYS.INTL(CH$4+1,$K45,1,(Holidays!$A$1:$A$248)),0)+IF(AND($J45&lt;=CH$4,$K45&gt;=CI$4,$K45&gt;CH$4),NETWORKDAYS.INTL(CH$4+1,(CI$4),1,(Holidays!$A$1:$A$248)),0))*$M45,"")</f>
        <v>0</v>
      </c>
      <c r="CJ45" s="192">
        <f ca="1">IFERROR((IF(AND($J45&gt;CI$4,$J45&lt;=CJ$4,$K45&lt;=CJ$4),NETWORKDAYS.INTL($J45,$K45,1,(Holidays!$A$1:$A$248)),0)+IF(AND($J45&gt;CI$4,$J45&lt;=CJ$4,$K45&gt;CJ$4),NETWORKDAYS.INTL($J45,(CJ$4),1,(Holidays!$A$1:$A$248)),0)+IF(AND($J45&lt;CI$4,$K45&lt;CJ$4,$K45&gt;CI$4),NETWORKDAYS.INTL(CI$4+1,$K45,1,(Holidays!$A$1:$A$248)),0)+IF(AND($J45&lt;=CI$4,$K45&gt;=CJ$4,$K45&gt;CI$4),NETWORKDAYS.INTL(CI$4+1,(CJ$4),1,(Holidays!$A$1:$A$248)),0))*$M45,"")</f>
        <v>0</v>
      </c>
      <c r="CK45" s="321">
        <f ca="1">IFERROR((IF(AND($J45&gt;CJ$4,$J45&lt;=CK$4,$K45&lt;=CK$4),NETWORKDAYS.INTL($J45,$K45,1,(Holidays!$A$1:$A$248)),0)+IF(AND($J45&gt;CJ$4,$J45&lt;=CK$4,$K45&gt;CK$4),NETWORKDAYS.INTL($J45,(CK$4),1,(Holidays!$A$1:$A$248)),0)+IF(AND($J45&lt;CJ$4,$K45&lt;CK$4,$K45&gt;CJ$4),NETWORKDAYS.INTL(CJ$4+1,$K45,1,(Holidays!$A$1:$A$248)),0)+IF(AND($J45&lt;=CJ$4,$K45&gt;=CK$4,$K45&gt;CJ$4),NETWORKDAYS.INTL(CJ$4+1,(CK$4),1,(Holidays!$A$1:$A$248)),0))*$M45,"")</f>
        <v>0</v>
      </c>
      <c r="CL45" s="190">
        <f ca="1">IFERROR((IF(AND($J45&gt;CK$4,$J45&lt;=CL$4,$K45&lt;=CL$4),NETWORKDAYS.INTL($J45,$K45,1,(Holidays!$A$1:$A$248)),0)+IF(AND($J45&gt;CK$4,$J45&lt;=CL$4,$K45&gt;CL$4),NETWORKDAYS.INTL($J45,(CL$4),1,(Holidays!$A$1:$A$248)),0)+IF(AND($J45&lt;CK$4,$K45&lt;CL$4,$K45&gt;CK$4),NETWORKDAYS.INTL(CK$4+1,$K45,1,(Holidays!$A$1:$A$248)),0)+IF(AND($J45&lt;=CK$4,$K45&gt;=CL$4,$K45&gt;CK$4),NETWORKDAYS.INTL(CK$4+1,(CL$4),1,(Holidays!$A$1:$A$248)),0))*$M45,"")</f>
        <v>0</v>
      </c>
      <c r="CM45" s="192">
        <f ca="1">IFERROR((IF(AND($J45&gt;CL$4,$J45&lt;=CM$4,$K45&lt;=CM$4),NETWORKDAYS.INTL($J45,$K45,1,(Holidays!$A$1:$A$248)),0)+IF(AND($J45&gt;CL$4,$J45&lt;=CM$4,$K45&gt;CM$4),NETWORKDAYS.INTL($J45,(CM$4),1,(Holidays!$A$1:$A$248)),0)+IF(AND($J45&lt;CL$4,$K45&lt;CM$4,$K45&gt;CL$4),NETWORKDAYS.INTL(CL$4+1,$K45,1,(Holidays!$A$1:$A$248)),0)+IF(AND($J45&lt;=CL$4,$K45&gt;=CM$4,$K45&gt;CL$4),NETWORKDAYS.INTL(CL$4+1,(CM$4),1,(Holidays!$A$1:$A$248)),0))*$M45,"")</f>
        <v>0</v>
      </c>
      <c r="CN45" s="321">
        <f ca="1">IFERROR((IF(AND($J45&gt;CM$4,$J45&lt;=CN$4,$K45&lt;=CN$4),NETWORKDAYS.INTL($J45,$K45,1,(Holidays!$A$1:$A$248)),0)+IF(AND($J45&gt;CM$4,$J45&lt;=CN$4,$K45&gt;CN$4),NETWORKDAYS.INTL($J45,(CN$4),1,(Holidays!$A$1:$A$248)),0)+IF(AND($J45&lt;CM$4,$K45&lt;CN$4,$K45&gt;CM$4),NETWORKDAYS.INTL(CM$4+1,$K45,1,(Holidays!$A$1:$A$248)),0)+IF(AND($J45&lt;=CM$4,$K45&gt;=CN$4,$K45&gt;CM$4),NETWORKDAYS.INTL(CM$4+1,(CN$4),1,(Holidays!$A$1:$A$248)),0))*$M45,"")</f>
        <v>0</v>
      </c>
      <c r="CO45" s="190">
        <f ca="1">IFERROR((IF(AND($J45&gt;CN$4,$J45&lt;=CO$4,$K45&lt;=CO$4),NETWORKDAYS.INTL($J45,$K45,1,(Holidays!$A$1:$A$248)),0)+IF(AND($J45&gt;CN$4,$J45&lt;=CO$4,$K45&gt;CO$4),NETWORKDAYS.INTL($J45,(CO$4),1,(Holidays!$A$1:$A$248)),0)+IF(AND($J45&lt;CN$4,$K45&lt;CO$4,$K45&gt;CN$4),NETWORKDAYS.INTL(CN$4+1,$K45,1,(Holidays!$A$1:$A$248)),0)+IF(AND($J45&lt;=CN$4,$K45&gt;=CO$4,$K45&gt;CN$4),NETWORKDAYS.INTL(CN$4+1,(CO$4),1,(Holidays!$A$1:$A$248)),0))*$M45,"")</f>
        <v>0</v>
      </c>
      <c r="CP45" s="192">
        <f ca="1">IFERROR((IF(AND($J45&gt;CO$4,$J45&lt;=CP$4,$K45&lt;=CP$4),NETWORKDAYS.INTL($J45,$K45,1,(Holidays!$A$1:$A$248)),0)+IF(AND($J45&gt;CO$4,$J45&lt;=CP$4,$K45&gt;CP$4),NETWORKDAYS.INTL($J45,(CP$4),1,(Holidays!$A$1:$A$248)),0)+IF(AND($J45&lt;CO$4,$K45&lt;CP$4,$K45&gt;CO$4),NETWORKDAYS.INTL(CO$4+1,$K45,1,(Holidays!$A$1:$A$248)),0)+IF(AND($J45&lt;=CO$4,$K45&gt;=CP$4,$K45&gt;CO$4),NETWORKDAYS.INTL(CO$4+1,(CP$4),1,(Holidays!$A$1:$A$248)),0))*$M45,"")</f>
        <v>0</v>
      </c>
      <c r="CQ45" s="321">
        <f ca="1">IFERROR((IF(AND($J45&gt;CP$4,$J45&lt;=CQ$4,$K45&lt;=CQ$4),NETWORKDAYS.INTL($J45,$K45,1,(Holidays!$A$1:$A$248)),0)+IF(AND($J45&gt;CP$4,$J45&lt;=CQ$4,$K45&gt;CQ$4),NETWORKDAYS.INTL($J45,(CQ$4),1,(Holidays!$A$1:$A$248)),0)+IF(AND($J45&lt;CP$4,$K45&lt;CQ$4,$K45&gt;CP$4),NETWORKDAYS.INTL(CP$4+1,$K45,1,(Holidays!$A$1:$A$248)),0)+IF(AND($J45&lt;=CP$4,$K45&gt;=CQ$4,$K45&gt;CP$4),NETWORKDAYS.INTL(CP$4+1,(CQ$4),1,(Holidays!$A$1:$A$248)),0))*$M45,"")</f>
        <v>0</v>
      </c>
      <c r="CR45" s="190">
        <f ca="1">IFERROR((IF(AND($J45&gt;CQ$4,$J45&lt;=CR$4,$K45&lt;=CR$4),NETWORKDAYS.INTL($J45,$K45,1,(Holidays!$A$1:$A$248)),0)+IF(AND($J45&gt;CQ$4,$J45&lt;=CR$4,$K45&gt;CR$4),NETWORKDAYS.INTL($J45,(CR$4),1,(Holidays!$A$1:$A$248)),0)+IF(AND($J45&lt;CQ$4,$K45&lt;CR$4,$K45&gt;CQ$4),NETWORKDAYS.INTL(CQ$4+1,$K45,1,(Holidays!$A$1:$A$248)),0)+IF(AND($J45&lt;=CQ$4,$K45&gt;=CR$4,$K45&gt;CQ$4),NETWORKDAYS.INTL(CQ$4+1,(CR$4),1,(Holidays!$A$1:$A$248)),0))*$M45,"")</f>
        <v>0</v>
      </c>
      <c r="CS45" s="192">
        <f ca="1">IFERROR((IF(AND($J45&gt;CR$4,$J45&lt;=CS$4,$K45&lt;=CS$4),NETWORKDAYS.INTL($J45,$K45,1,(Holidays!$A$1:$A$248)),0)+IF(AND($J45&gt;CR$4,$J45&lt;=CS$4,$K45&gt;CS$4),NETWORKDAYS.INTL($J45,(CS$4),1,(Holidays!$A$1:$A$248)),0)+IF(AND($J45&lt;CR$4,$K45&lt;CS$4,$K45&gt;CR$4),NETWORKDAYS.INTL(CR$4+1,$K45,1,(Holidays!$A$1:$A$248)),0)+IF(AND($J45&lt;=CR$4,$K45&gt;=CS$4,$K45&gt;CR$4),NETWORKDAYS.INTL(CR$4+1,(CS$4),1,(Holidays!$A$1:$A$248)),0))*$M45,"")</f>
        <v>0</v>
      </c>
      <c r="CT45" s="321">
        <f ca="1">IFERROR((IF(AND($J45&gt;CS$4,$J45&lt;=CT$4,$K45&lt;=CT$4),NETWORKDAYS.INTL($J45,$K45,1,(Holidays!$A$1:$A$248)),0)+IF(AND($J45&gt;CS$4,$J45&lt;=CT$4,$K45&gt;CT$4),NETWORKDAYS.INTL($J45,(CT$4),1,(Holidays!$A$1:$A$248)),0)+IF(AND($J45&lt;CS$4,$K45&lt;CT$4,$K45&gt;CS$4),NETWORKDAYS.INTL(CS$4+1,$K45,1,(Holidays!$A$1:$A$248)),0)+IF(AND($J45&lt;=CS$4,$K45&gt;=CT$4,$K45&gt;CS$4),NETWORKDAYS.INTL(CS$4+1,(CT$4),1,(Holidays!$A$1:$A$248)),0))*$M45,"")</f>
        <v>0</v>
      </c>
      <c r="CU45" s="190">
        <f ca="1">IFERROR((IF(AND($J45&gt;CT$4,$J45&lt;=CU$4,$K45&lt;=CU$4),NETWORKDAYS.INTL($J45,$K45,1,(Holidays!$A$1:$A$248)),0)+IF(AND($J45&gt;CT$4,$J45&lt;=CU$4,$K45&gt;CU$4),NETWORKDAYS.INTL($J45,(CU$4),1,(Holidays!$A$1:$A$248)),0)+IF(AND($J45&lt;CT$4,$K45&lt;CU$4,$K45&gt;CT$4),NETWORKDAYS.INTL(CT$4+1,$K45,1,(Holidays!$A$1:$A$248)),0)+IF(AND($J45&lt;=CT$4,$K45&gt;=CU$4,$K45&gt;CT$4),NETWORKDAYS.INTL(CT$4+1,(CU$4),1,(Holidays!$A$1:$A$248)),0))*$M45,"")</f>
        <v>0</v>
      </c>
      <c r="CV45" s="192">
        <f ca="1">IFERROR((IF(AND($J45&gt;CU$4,$J45&lt;=CV$4,$K45&lt;=CV$4),NETWORKDAYS.INTL($J45,$K45,1,(Holidays!$A$1:$A$248)),0)+IF(AND($J45&gt;CU$4,$J45&lt;=CV$4,$K45&gt;CV$4),NETWORKDAYS.INTL($J45,(CV$4),1,(Holidays!$A$1:$A$248)),0)+IF(AND($J45&lt;CU$4,$K45&lt;CV$4,$K45&gt;CU$4),NETWORKDAYS.INTL(CU$4+1,$K45,1,(Holidays!$A$1:$A$248)),0)+IF(AND($J45&lt;=CU$4,$K45&gt;=CV$4,$K45&gt;CU$4),NETWORKDAYS.INTL(CU$4+1,(CV$4),1,(Holidays!$A$1:$A$248)),0))*$M45,"")</f>
        <v>0</v>
      </c>
      <c r="CW45" s="321">
        <f ca="1">IFERROR((IF(AND($J45&gt;CV$4,$J45&lt;=CW$4,$K45&lt;=CW$4),NETWORKDAYS.INTL($J45,$K45,1,(Holidays!$A$1:$A$248)),0)+IF(AND($J45&gt;CV$4,$J45&lt;=CW$4,$K45&gt;CW$4),NETWORKDAYS.INTL($J45,(CW$4),1,(Holidays!$A$1:$A$248)),0)+IF(AND($J45&lt;CV$4,$K45&lt;CW$4,$K45&gt;CV$4),NETWORKDAYS.INTL(CV$4+1,$K45,1,(Holidays!$A$1:$A$248)),0)+IF(AND($J45&lt;=CV$4,$K45&gt;=CW$4,$K45&gt;CV$4),NETWORKDAYS.INTL(CV$4+1,(CW$4),1,(Holidays!$A$1:$A$248)),0))*$M45,"")</f>
        <v>0</v>
      </c>
      <c r="CX45" s="324">
        <f ca="1">IFERROR((IF(AND($J45&gt;CW$4,$J45&lt;=CX$4,$K45&lt;=CX$4),NETWORKDAYS.INTL($J45,$K45,1,(Holidays!$A$1:$A$248)),0)+IF(AND($J45&gt;CW$4,$J45&lt;=CX$4,$K45&gt;CX$4),NETWORKDAYS.INTL($J45,(CX$4),1,(Holidays!$A$1:$A$248)),0)+IF(AND($J45&lt;CW$4,$K45&lt;CX$4,$K45&gt;CW$4),NETWORKDAYS.INTL(CW$4+1,$K45,1,(Holidays!$A$1:$A$248)),0)+IF(AND($J45&lt;=CW$4,$K45&gt;=CX$4,$K45&gt;CW$4),NETWORKDAYS.INTL(CW$4+1,(CX$4),1,(Holidays!$A$1:$A$248)),0))*$M45,"")</f>
        <v>0</v>
      </c>
    </row>
    <row r="46" spans="2:102" ht="15" customHeight="1" outlineLevel="1">
      <c r="B46" s="59" t="str">
        <f t="array" ref="B46">IFERROR(INDEX('A-2_MH Distribution'!$B$1:$B$15014,SMALL(IF('A-2_MH Distribution'!$M$8:$M$63&lt;&gt;0,ROW('A-2_MH Distribution'!$B$8:$B$63)),ROW(A9)),1),"")</f>
        <v>B.9</v>
      </c>
      <c r="C46" s="458" t="str">
        <f ca="1">IFERROR(VLOOKUP(B46,OFFSET('A-1_MH Estimation'!$B$7,0,0,MATCH("Subtotal LOE",'A-1_MH Estimation'!B:B,0)-7,2),2,0),"")</f>
        <v>Spiral Gasket  - Administrative Documentation &amp; Customer Comment Followed up</v>
      </c>
      <c r="D46" s="466">
        <f ca="1">IFERROR(VLOOKUP(B46,OFFSET('A-1_MH Estimation'!$B$7,0,0,MATCH("Subtotal LOE",'A-1_MH Estimation'!B:B,0)-7,4),4,0),"")</f>
        <v>1</v>
      </c>
      <c r="E46" s="466" t="str">
        <f ca="1">IFERROR(VLOOKUP(B46,OFFSET('A-1_MH Estimation'!$B$7,0,0,MATCH("Subtotal LOE",'A-1_MH Estimation'!B:B,0)-7,3),3,0),"")</f>
        <v>document</v>
      </c>
      <c r="F46" s="462">
        <f>IFERROR(VLOOKUP($B46,'A-2_MH Distribution'!$B$6:$O$16314,3,0)*VLOOKUP($B46,'A-2_MH Distribution'!$B$6:$O$16314,VLOOKUP(G46,SoftwareList,6,0),0)*IFERROR((--(VLOOKUP($B46,'A-2_MH Distribution'!$B$6:$O$16314,VLOOKUP(G46,SoftwareList,8,0),0)=0)+VLOOKUP($B46,'A-2_MH Distribution'!$B$6:$O$16314,VLOOKUP(G46,SoftwareList,8,0),0)),1),0)</f>
        <v>8</v>
      </c>
      <c r="G46" s="403" t="str">
        <f t="shared" si="59"/>
        <v>MsOffice</v>
      </c>
      <c r="H46" s="454"/>
      <c r="I46" s="455"/>
      <c r="J46" s="351">
        <f ca="1">IFERROR(INDEX(Activities,MATCH($B46,'A-2_MH Distribution'!B:B,0),MATCH("Start Date",'A-2_MH Distribution'!$A$4:S$4,0))+H46,0)</f>
        <v>44620</v>
      </c>
      <c r="K46" s="352">
        <f ca="1">IFERROR(INDEX(Activities,MATCH($B46,'A-2_MH Distribution'!B:B,0),MATCH("Finish Date",'A-2_MH Distribution'!$A$4:S$4,0))+I46,0)</f>
        <v>44621</v>
      </c>
      <c r="L46" s="170">
        <f ca="1">NETWORKDAYS.INTL(J46,K46,1,Holidays!$A$1:$A$248)</f>
        <v>2</v>
      </c>
      <c r="M46" s="62">
        <f t="shared" ca="1" si="58"/>
        <v>4</v>
      </c>
      <c r="O46" s="253">
        <f ca="1">SUM($P46:CX46)</f>
        <v>4</v>
      </c>
      <c r="P46" s="320"/>
      <c r="Q46" s="321">
        <f ca="1">IFERROR((IF(AND($J46&gt;P$4,$J46&lt;=Q$4,$K46&lt;=Q$4),NETWORKDAYS.INTL($J46,$K46,1,(Holidays!$A$1:$A$248)),0)+IF(AND($J46&gt;P$4,$J46&lt;=Q$4,$K46&gt;Q$4),NETWORKDAYS.INTL($J46,(Q$4),1,(Holidays!$A$1:$A$248)),0)+IF(AND($J46&lt;P$4,$K46&lt;Q$4,$K46&gt;P$4),NETWORKDAYS.INTL(P$4+1,$K46,1,(Holidays!$A$1:$A$248)),0)+IF(AND($J46&lt;=P$4,$K46&gt;=Q$4,$K46&gt;P$4),NETWORKDAYS.INTL(P$4+1,(Q$4),1,(Holidays!$A$1:$A$248)),0))*$M46,"")</f>
        <v>0</v>
      </c>
      <c r="R46" s="190">
        <f ca="1">IFERROR((IF(AND($J46&gt;Q$4,$J46&lt;=R$4,$K46&lt;=R$4),NETWORKDAYS.INTL($J46,$K46,1,(Holidays!$A$1:$A$248)),0)+IF(AND($J46&gt;Q$4,$J46&lt;=R$4,$K46&gt;R$4),NETWORKDAYS.INTL($J46,(R$4),1,(Holidays!$A$1:$A$248)),0)+IF(AND($J46&lt;Q$4,$K46&lt;R$4,$K46&gt;Q$4),NETWORKDAYS.INTL(Q$4+1,$K46,1,(Holidays!$A$1:$A$248)),0)+IF(AND($J46&lt;=Q$4,$K46&gt;=R$4,$K46&gt;Q$4),NETWORKDAYS.INTL(Q$4+1,(R$4),1,(Holidays!$A$1:$A$248)),0))*$M46,"")</f>
        <v>0</v>
      </c>
      <c r="S46" s="192">
        <f ca="1">IFERROR((IF(AND($J46&gt;R$4,$J46&lt;=S$4,$K46&lt;=S$4),NETWORKDAYS.INTL($J46,$K46,1,(Holidays!$A$1:$A$248)),0)+IF(AND($J46&gt;R$4,$J46&lt;=S$4,$K46&gt;S$4),NETWORKDAYS.INTL($J46,(S$4),1,(Holidays!$A$1:$A$248)),0)+IF(AND($J46&lt;R$4,$K46&lt;S$4,$K46&gt;R$4),NETWORKDAYS.INTL(R$4+1,$K46,1,(Holidays!$A$1:$A$248)),0)+IF(AND($J46&lt;=R$4,$K46&gt;=S$4,$K46&gt;R$4),NETWORKDAYS.INTL(R$4+1,(S$4),1,(Holidays!$A$1:$A$248)),0))*$M46,"")</f>
        <v>0</v>
      </c>
      <c r="T46" s="321">
        <f ca="1">IFERROR((IF(AND($J46&gt;S$4,$J46&lt;=T$4,$K46&lt;=T$4),NETWORKDAYS.INTL($J46,$K46,1,(Holidays!$A$1:$A$248)),0)+IF(AND($J46&gt;S$4,$J46&lt;=T$4,$K46&gt;T$4),NETWORKDAYS.INTL($J46,(T$4),1,(Holidays!$A$1:$A$248)),0)+IF(AND($J46&lt;S$4,$K46&lt;T$4,$K46&gt;S$4),NETWORKDAYS.INTL(S$4+1,$K46,1,(Holidays!$A$1:$A$248)),0)+IF(AND($J46&lt;=S$4,$K46&gt;=T$4,$K46&gt;S$4),NETWORKDAYS.INTL(S$4+1,(T$4),1,(Holidays!$A$1:$A$248)),0))*$M46,"")</f>
        <v>0</v>
      </c>
      <c r="U46" s="190">
        <f ca="1">IFERROR((IF(AND($J46&gt;T$4,$J46&lt;=U$4,$K46&lt;=U$4),NETWORKDAYS.INTL($J46,$K46,1,(Holidays!$A$1:$A$248)),0)+IF(AND($J46&gt;T$4,$J46&lt;=U$4,$K46&gt;U$4),NETWORKDAYS.INTL($J46,(U$4),1,(Holidays!$A$1:$A$248)),0)+IF(AND($J46&lt;T$4,$K46&lt;U$4,$K46&gt;T$4),NETWORKDAYS.INTL(T$4+1,$K46,1,(Holidays!$A$1:$A$248)),0)+IF(AND($J46&lt;=T$4,$K46&gt;=U$4,$K46&gt;T$4),NETWORKDAYS.INTL(T$4+1,(U$4),1,(Holidays!$A$1:$A$248)),0))*$M46,"")</f>
        <v>0</v>
      </c>
      <c r="V46" s="192">
        <f ca="1">IFERROR((IF(AND($J46&gt;U$4,$J46&lt;=V$4,$K46&lt;=V$4),NETWORKDAYS.INTL($J46,$K46,1,(Holidays!$A$1:$A$248)),0)+IF(AND($J46&gt;U$4,$J46&lt;=V$4,$K46&gt;V$4),NETWORKDAYS.INTL($J46,(V$4),1,(Holidays!$A$1:$A$248)),0)+IF(AND($J46&lt;U$4,$K46&lt;V$4,$K46&gt;U$4),NETWORKDAYS.INTL(U$4+1,$K46,1,(Holidays!$A$1:$A$248)),0)+IF(AND($J46&lt;=U$4,$K46&gt;=V$4,$K46&gt;U$4),NETWORKDAYS.INTL(U$4+1,(V$4),1,(Holidays!$A$1:$A$248)),0))*$M46,"")</f>
        <v>0</v>
      </c>
      <c r="W46" s="321">
        <f ca="1">IFERROR((IF(AND($J46&gt;V$4,$J46&lt;=W$4,$K46&lt;=W$4),NETWORKDAYS.INTL($J46,$K46,1,(Holidays!$A$1:$A$248)),0)+IF(AND($J46&gt;V$4,$J46&lt;=W$4,$K46&gt;W$4),NETWORKDAYS.INTL($J46,(W$4),1,(Holidays!$A$1:$A$248)),0)+IF(AND($J46&lt;V$4,$K46&lt;W$4,$K46&gt;V$4),NETWORKDAYS.INTL(V$4+1,$K46,1,(Holidays!$A$1:$A$248)),0)+IF(AND($J46&lt;=V$4,$K46&gt;=W$4,$K46&gt;V$4),NETWORKDAYS.INTL(V$4+1,(W$4),1,(Holidays!$A$1:$A$248)),0))*$M46,"")</f>
        <v>0</v>
      </c>
      <c r="X46" s="190">
        <f ca="1">IFERROR((IF(AND($J46&gt;W$4,$J46&lt;=X$4,$K46&lt;=X$4),NETWORKDAYS.INTL($J46,$K46,1,(Holidays!$A$1:$A$248)),0)+IF(AND($J46&gt;W$4,$J46&lt;=X$4,$K46&gt;X$4),NETWORKDAYS.INTL($J46,(X$4),1,(Holidays!$A$1:$A$248)),0)+IF(AND($J46&lt;W$4,$K46&lt;X$4,$K46&gt;W$4),NETWORKDAYS.INTL(W$4+1,$K46,1,(Holidays!$A$1:$A$248)),0)+IF(AND($J46&lt;=W$4,$K46&gt;=X$4,$K46&gt;W$4),NETWORKDAYS.INTL(W$4+1,(X$4),1,(Holidays!$A$1:$A$248)),0))*$M46,"")</f>
        <v>0</v>
      </c>
      <c r="Y46" s="192">
        <f ca="1">IFERROR((IF(AND($J46&gt;X$4,$J46&lt;=Y$4,$K46&lt;=Y$4),NETWORKDAYS.INTL($J46,$K46,1,(Holidays!$A$1:$A$248)),0)+IF(AND($J46&gt;X$4,$J46&lt;=Y$4,$K46&gt;Y$4),NETWORKDAYS.INTL($J46,(Y$4),1,(Holidays!$A$1:$A$248)),0)+IF(AND($J46&lt;X$4,$K46&lt;Y$4,$K46&gt;X$4),NETWORKDAYS.INTL(X$4+1,$K46,1,(Holidays!$A$1:$A$248)),0)+IF(AND($J46&lt;=X$4,$K46&gt;=Y$4,$K46&gt;X$4),NETWORKDAYS.INTL(X$4+1,(Y$4),1,(Holidays!$A$1:$A$248)),0))*$M46,"")</f>
        <v>0</v>
      </c>
      <c r="Z46" s="321">
        <f ca="1">IFERROR((IF(AND($J46&gt;Y$4,$J46&lt;=Z$4,$K46&lt;=Z$4),NETWORKDAYS.INTL($J46,$K46,1,(Holidays!$A$1:$A$248)),0)+IF(AND($J46&gt;Y$4,$J46&lt;=Z$4,$K46&gt;Z$4),NETWORKDAYS.INTL($J46,(Z$4),1,(Holidays!$A$1:$A$248)),0)+IF(AND($J46&lt;Y$4,$K46&lt;Z$4,$K46&gt;Y$4),NETWORKDAYS.INTL(Y$4+1,$K46,1,(Holidays!$A$1:$A$248)),0)+IF(AND($J46&lt;=Y$4,$K46&gt;=Z$4,$K46&gt;Y$4),NETWORKDAYS.INTL(Y$4+1,(Z$4),1,(Holidays!$A$1:$A$248)),0))*$M46,"")</f>
        <v>0</v>
      </c>
      <c r="AA46" s="190">
        <f ca="1">IFERROR((IF(AND($J46&gt;Z$4,$J46&lt;=AA$4,$K46&lt;=AA$4),NETWORKDAYS.INTL($J46,$K46,1,(Holidays!$A$1:$A$248)),0)+IF(AND($J46&gt;Z$4,$J46&lt;=AA$4,$K46&gt;AA$4),NETWORKDAYS.INTL($J46,(AA$4),1,(Holidays!$A$1:$A$248)),0)+IF(AND($J46&lt;Z$4,$K46&lt;AA$4,$K46&gt;Z$4),NETWORKDAYS.INTL(Z$4+1,$K46,1,(Holidays!$A$1:$A$248)),0)+IF(AND($J46&lt;=Z$4,$K46&gt;=AA$4,$K46&gt;Z$4),NETWORKDAYS.INTL(Z$4+1,(AA$4),1,(Holidays!$A$1:$A$248)),0))*$M46,"")</f>
        <v>0</v>
      </c>
      <c r="AB46" s="192">
        <f ca="1">IFERROR((IF(AND($J46&gt;AA$4,$J46&lt;=AB$4,$K46&lt;=AB$4),NETWORKDAYS.INTL($J46,$K46,1,(Holidays!$A$1:$A$248)),0)+IF(AND($J46&gt;AA$4,$J46&lt;=AB$4,$K46&gt;AB$4),NETWORKDAYS.INTL($J46,(AB$4),1,(Holidays!$A$1:$A$248)),0)+IF(AND($J46&lt;AA$4,$K46&lt;AB$4,$K46&gt;AA$4),NETWORKDAYS.INTL(AA$4+1,$K46,1,(Holidays!$A$1:$A$248)),0)+IF(AND($J46&lt;=AA$4,$K46&gt;=AB$4,$K46&gt;AA$4),NETWORKDAYS.INTL(AA$4+1,(AB$4),1,(Holidays!$A$1:$A$248)),0))*$M46,"")</f>
        <v>0</v>
      </c>
      <c r="AC46" s="321">
        <f ca="1">IFERROR((IF(AND($J46&gt;AB$4,$J46&lt;=AC$4,$K46&lt;=AC$4),NETWORKDAYS.INTL($J46,$K46,1,(Holidays!$A$1:$A$248)),0)+IF(AND($J46&gt;AB$4,$J46&lt;=AC$4,$K46&gt;AC$4),NETWORKDAYS.INTL($J46,(AC$4),1,(Holidays!$A$1:$A$248)),0)+IF(AND($J46&lt;AB$4,$K46&lt;AC$4,$K46&gt;AB$4),NETWORKDAYS.INTL(AB$4+1,$K46,1,(Holidays!$A$1:$A$248)),0)+IF(AND($J46&lt;=AB$4,$K46&gt;=AC$4,$K46&gt;AB$4),NETWORKDAYS.INTL(AB$4+1,(AC$4),1,(Holidays!$A$1:$A$248)),0))*$M46,"")</f>
        <v>0</v>
      </c>
      <c r="AD46" s="190">
        <f ca="1">IFERROR((IF(AND($J46&gt;AC$4,$J46&lt;=AD$4,$K46&lt;=AD$4),NETWORKDAYS.INTL($J46,$K46,1,(Holidays!$A$1:$A$248)),0)+IF(AND($J46&gt;AC$4,$J46&lt;=AD$4,$K46&gt;AD$4),NETWORKDAYS.INTL($J46,(AD$4),1,(Holidays!$A$1:$A$248)),0)+IF(AND($J46&lt;AC$4,$K46&lt;AD$4,$K46&gt;AC$4),NETWORKDAYS.INTL(AC$4+1,$K46,1,(Holidays!$A$1:$A$248)),0)+IF(AND($J46&lt;=AC$4,$K46&gt;=AD$4,$K46&gt;AC$4),NETWORKDAYS.INTL(AC$4+1,(AD$4),1,(Holidays!$A$1:$A$248)),0))*$M46,"")</f>
        <v>0</v>
      </c>
      <c r="AE46" s="192">
        <f ca="1">IFERROR((IF(AND($J46&gt;AD$4,$J46&lt;=AE$4,$K46&lt;=AE$4),NETWORKDAYS.INTL($J46,$K46,1,(Holidays!$A$1:$A$248)),0)+IF(AND($J46&gt;AD$4,$J46&lt;=AE$4,$K46&gt;AE$4),NETWORKDAYS.INTL($J46,(AE$4),1,(Holidays!$A$1:$A$248)),0)+IF(AND($J46&lt;AD$4,$K46&lt;AE$4,$K46&gt;AD$4),NETWORKDAYS.INTL(AD$4+1,$K46,1,(Holidays!$A$1:$A$248)),0)+IF(AND($J46&lt;=AD$4,$K46&gt;=AE$4,$K46&gt;AD$4),NETWORKDAYS.INTL(AD$4+1,(AE$4),1,(Holidays!$A$1:$A$248)),0))*$M46,"")</f>
        <v>0</v>
      </c>
      <c r="AF46" s="321">
        <f ca="1">IFERROR((IF(AND($J46&gt;AE$4,$J46&lt;=AF$4,$K46&lt;=AF$4),NETWORKDAYS.INTL($J46,$K46,1,(Holidays!$A$1:$A$248)),0)+IF(AND($J46&gt;AE$4,$J46&lt;=AF$4,$K46&gt;AF$4),NETWORKDAYS.INTL($J46,(AF$4),1,(Holidays!$A$1:$A$248)),0)+IF(AND($J46&lt;AE$4,$K46&lt;AF$4,$K46&gt;AE$4),NETWORKDAYS.INTL(AE$4+1,$K46,1,(Holidays!$A$1:$A$248)),0)+IF(AND($J46&lt;=AE$4,$K46&gt;=AF$4,$K46&gt;AE$4),NETWORKDAYS.INTL(AE$4+1,(AF$4),1,(Holidays!$A$1:$A$248)),0))*$M46,"")</f>
        <v>0</v>
      </c>
      <c r="AG46" s="190">
        <f ca="1">IFERROR((IF(AND($J46&gt;AF$4,$J46&lt;=AG$4,$K46&lt;=AG$4),NETWORKDAYS.INTL($J46,$K46,1,(Holidays!$A$1:$A$248)),0)+IF(AND($J46&gt;AF$4,$J46&lt;=AG$4,$K46&gt;AG$4),NETWORKDAYS.INTL($J46,(AG$4),1,(Holidays!$A$1:$A$248)),0)+IF(AND($J46&lt;AF$4,$K46&lt;AG$4,$K46&gt;AF$4),NETWORKDAYS.INTL(AF$4+1,$K46,1,(Holidays!$A$1:$A$248)),0)+IF(AND($J46&lt;=AF$4,$K46&gt;=AG$4,$K46&gt;AF$4),NETWORKDAYS.INTL(AF$4+1,(AG$4),1,(Holidays!$A$1:$A$248)),0))*$M46,"")</f>
        <v>4</v>
      </c>
      <c r="AH46" s="192">
        <f ca="1">IFERROR((IF(AND($J46&gt;AG$4,$J46&lt;=AH$4,$K46&lt;=AH$4),NETWORKDAYS.INTL($J46,$K46,1,(Holidays!$A$1:$A$248)),0)+IF(AND($J46&gt;AG$4,$J46&lt;=AH$4,$K46&gt;AH$4),NETWORKDAYS.INTL($J46,(AH$4),1,(Holidays!$A$1:$A$248)),0)+IF(AND($J46&lt;AG$4,$K46&lt;AH$4,$K46&gt;AG$4),NETWORKDAYS.INTL(AG$4+1,$K46,1,(Holidays!$A$1:$A$248)),0)+IF(AND($J46&lt;=AG$4,$K46&gt;=AH$4,$K46&gt;AG$4),NETWORKDAYS.INTL(AG$4+1,(AH$4),1,(Holidays!$A$1:$A$248)),0))*$M46,"")</f>
        <v>0</v>
      </c>
      <c r="AI46" s="321">
        <f ca="1">IFERROR((IF(AND($J46&gt;AH$4,$J46&lt;=AI$4,$K46&lt;=AI$4),NETWORKDAYS.INTL($J46,$K46,1,(Holidays!$A$1:$A$248)),0)+IF(AND($J46&gt;AH$4,$J46&lt;=AI$4,$K46&gt;AI$4),NETWORKDAYS.INTL($J46,(AI$4),1,(Holidays!$A$1:$A$248)),0)+IF(AND($J46&lt;AH$4,$K46&lt;AI$4,$K46&gt;AH$4),NETWORKDAYS.INTL(AH$4+1,$K46,1,(Holidays!$A$1:$A$248)),0)+IF(AND($J46&lt;=AH$4,$K46&gt;=AI$4,$K46&gt;AH$4),NETWORKDAYS.INTL(AH$4+1,(AI$4),1,(Holidays!$A$1:$A$248)),0))*$M46,"")</f>
        <v>0</v>
      </c>
      <c r="AJ46" s="190">
        <f ca="1">IFERROR((IF(AND($J46&gt;AI$4,$J46&lt;=AJ$4,$K46&lt;=AJ$4),NETWORKDAYS.INTL($J46,$K46,1,(Holidays!$A$1:$A$248)),0)+IF(AND($J46&gt;AI$4,$J46&lt;=AJ$4,$K46&gt;AJ$4),NETWORKDAYS.INTL($J46,(AJ$4),1,(Holidays!$A$1:$A$248)),0)+IF(AND($J46&lt;AI$4,$K46&lt;AJ$4,$K46&gt;AI$4),NETWORKDAYS.INTL(AI$4+1,$K46,1,(Holidays!$A$1:$A$248)),0)+IF(AND($J46&lt;=AI$4,$K46&gt;=AJ$4,$K46&gt;AI$4),NETWORKDAYS.INTL(AI$4+1,(AJ$4),1,(Holidays!$A$1:$A$248)),0))*$M46,"")</f>
        <v>0</v>
      </c>
      <c r="AK46" s="192">
        <f ca="1">IFERROR((IF(AND($J46&gt;AJ$4,$J46&lt;=AK$4,$K46&lt;=AK$4),NETWORKDAYS.INTL($J46,$K46,1,(Holidays!$A$1:$A$248)),0)+IF(AND($J46&gt;AJ$4,$J46&lt;=AK$4,$K46&gt;AK$4),NETWORKDAYS.INTL($J46,(AK$4),1,(Holidays!$A$1:$A$248)),0)+IF(AND($J46&lt;AJ$4,$K46&lt;AK$4,$K46&gt;AJ$4),NETWORKDAYS.INTL(AJ$4+1,$K46,1,(Holidays!$A$1:$A$248)),0)+IF(AND($J46&lt;=AJ$4,$K46&gt;=AK$4,$K46&gt;AJ$4),NETWORKDAYS.INTL(AJ$4+1,(AK$4),1,(Holidays!$A$1:$A$248)),0))*$M46,"")</f>
        <v>0</v>
      </c>
      <c r="AL46" s="321">
        <f ca="1">IFERROR((IF(AND($J46&gt;AK$4,$J46&lt;=AL$4,$K46&lt;=AL$4),NETWORKDAYS.INTL($J46,$K46,1,(Holidays!$A$1:$A$248)),0)+IF(AND($J46&gt;AK$4,$J46&lt;=AL$4,$K46&gt;AL$4),NETWORKDAYS.INTL($J46,(AL$4),1,(Holidays!$A$1:$A$248)),0)+IF(AND($J46&lt;AK$4,$K46&lt;AL$4,$K46&gt;AK$4),NETWORKDAYS.INTL(AK$4+1,$K46,1,(Holidays!$A$1:$A$248)),0)+IF(AND($J46&lt;=AK$4,$K46&gt;=AL$4,$K46&gt;AK$4),NETWORKDAYS.INTL(AK$4+1,(AL$4),1,(Holidays!$A$1:$A$248)),0))*$M46,"")</f>
        <v>0</v>
      </c>
      <c r="AM46" s="190">
        <f ca="1">IFERROR((IF(AND($J46&gt;AL$4,$J46&lt;=AM$4,$K46&lt;=AM$4),NETWORKDAYS.INTL($J46,$K46,1,(Holidays!$A$1:$A$248)),0)+IF(AND($J46&gt;AL$4,$J46&lt;=AM$4,$K46&gt;AM$4),NETWORKDAYS.INTL($J46,(AM$4),1,(Holidays!$A$1:$A$248)),0)+IF(AND($J46&lt;AL$4,$K46&lt;AM$4,$K46&gt;AL$4),NETWORKDAYS.INTL(AL$4+1,$K46,1,(Holidays!$A$1:$A$248)),0)+IF(AND($J46&lt;=AL$4,$K46&gt;=AM$4,$K46&gt;AL$4),NETWORKDAYS.INTL(AL$4+1,(AM$4),1,(Holidays!$A$1:$A$248)),0))*$M46,"")</f>
        <v>0</v>
      </c>
      <c r="AN46" s="192">
        <f ca="1">IFERROR((IF(AND($J46&gt;AM$4,$J46&lt;=AN$4,$K46&lt;=AN$4),NETWORKDAYS.INTL($J46,$K46,1,(Holidays!$A$1:$A$248)),0)+IF(AND($J46&gt;AM$4,$J46&lt;=AN$4,$K46&gt;AN$4),NETWORKDAYS.INTL($J46,(AN$4),1,(Holidays!$A$1:$A$248)),0)+IF(AND($J46&lt;AM$4,$K46&lt;AN$4,$K46&gt;AM$4),NETWORKDAYS.INTL(AM$4+1,$K46,1,(Holidays!$A$1:$A$248)),0)+IF(AND($J46&lt;=AM$4,$K46&gt;=AN$4,$K46&gt;AM$4),NETWORKDAYS.INTL(AM$4+1,(AN$4),1,(Holidays!$A$1:$A$248)),0))*$M46,"")</f>
        <v>0</v>
      </c>
      <c r="AO46" s="321">
        <f ca="1">IFERROR((IF(AND($J46&gt;AN$4,$J46&lt;=AO$4,$K46&lt;=AO$4),NETWORKDAYS.INTL($J46,$K46,1,(Holidays!$A$1:$A$248)),0)+IF(AND($J46&gt;AN$4,$J46&lt;=AO$4,$K46&gt;AO$4),NETWORKDAYS.INTL($J46,(AO$4),1,(Holidays!$A$1:$A$248)),0)+IF(AND($J46&lt;AN$4,$K46&lt;AO$4,$K46&gt;AN$4),NETWORKDAYS.INTL(AN$4+1,$K46,1,(Holidays!$A$1:$A$248)),0)+IF(AND($J46&lt;=AN$4,$K46&gt;=AO$4,$K46&gt;AN$4),NETWORKDAYS.INTL(AN$4+1,(AO$4),1,(Holidays!$A$1:$A$248)),0))*$M46,"")</f>
        <v>0</v>
      </c>
      <c r="AP46" s="190">
        <f ca="1">IFERROR((IF(AND($J46&gt;AO$4,$J46&lt;=AP$4,$K46&lt;=AP$4),NETWORKDAYS.INTL($J46,$K46,1,(Holidays!$A$1:$A$248)),0)+IF(AND($J46&gt;AO$4,$J46&lt;=AP$4,$K46&gt;AP$4),NETWORKDAYS.INTL($J46,(AP$4),1,(Holidays!$A$1:$A$248)),0)+IF(AND($J46&lt;AO$4,$K46&lt;AP$4,$K46&gt;AO$4),NETWORKDAYS.INTL(AO$4+1,$K46,1,(Holidays!$A$1:$A$248)),0)+IF(AND($J46&lt;=AO$4,$K46&gt;=AP$4,$K46&gt;AO$4),NETWORKDAYS.INTL(AO$4+1,(AP$4),1,(Holidays!$A$1:$A$248)),0))*$M46,"")</f>
        <v>0</v>
      </c>
      <c r="AQ46" s="192">
        <f ca="1">IFERROR((IF(AND($J46&gt;AP$4,$J46&lt;=AQ$4,$K46&lt;=AQ$4),NETWORKDAYS.INTL($J46,$K46,1,(Holidays!$A$1:$A$248)),0)+IF(AND($J46&gt;AP$4,$J46&lt;=AQ$4,$K46&gt;AQ$4),NETWORKDAYS.INTL($J46,(AQ$4),1,(Holidays!$A$1:$A$248)),0)+IF(AND($J46&lt;AP$4,$K46&lt;AQ$4,$K46&gt;AP$4),NETWORKDAYS.INTL(AP$4+1,$K46,1,(Holidays!$A$1:$A$248)),0)+IF(AND($J46&lt;=AP$4,$K46&gt;=AQ$4,$K46&gt;AP$4),NETWORKDAYS.INTL(AP$4+1,(AQ$4),1,(Holidays!$A$1:$A$248)),0))*$M46,"")</f>
        <v>0</v>
      </c>
      <c r="AR46" s="321">
        <f ca="1">IFERROR((IF(AND($J46&gt;AQ$4,$J46&lt;=AR$4,$K46&lt;=AR$4),NETWORKDAYS.INTL($J46,$K46,1,(Holidays!$A$1:$A$248)),0)+IF(AND($J46&gt;AQ$4,$J46&lt;=AR$4,$K46&gt;AR$4),NETWORKDAYS.INTL($J46,(AR$4),1,(Holidays!$A$1:$A$248)),0)+IF(AND($J46&lt;AQ$4,$K46&lt;AR$4,$K46&gt;AQ$4),NETWORKDAYS.INTL(AQ$4+1,$K46,1,(Holidays!$A$1:$A$248)),0)+IF(AND($J46&lt;=AQ$4,$K46&gt;=AR$4,$K46&gt;AQ$4),NETWORKDAYS.INTL(AQ$4+1,(AR$4),1,(Holidays!$A$1:$A$248)),0))*$M46,"")</f>
        <v>0</v>
      </c>
      <c r="AS46" s="190">
        <f ca="1">IFERROR((IF(AND($J46&gt;AR$4,$J46&lt;=AS$4,$K46&lt;=AS$4),NETWORKDAYS.INTL($J46,$K46,1,(Holidays!$A$1:$A$248)),0)+IF(AND($J46&gt;AR$4,$J46&lt;=AS$4,$K46&gt;AS$4),NETWORKDAYS.INTL($J46,(AS$4),1,(Holidays!$A$1:$A$248)),0)+IF(AND($J46&lt;AR$4,$K46&lt;AS$4,$K46&gt;AR$4),NETWORKDAYS.INTL(AR$4+1,$K46,1,(Holidays!$A$1:$A$248)),0)+IF(AND($J46&lt;=AR$4,$K46&gt;=AS$4,$K46&gt;AR$4),NETWORKDAYS.INTL(AR$4+1,(AS$4),1,(Holidays!$A$1:$A$248)),0))*$M46,"")</f>
        <v>0</v>
      </c>
      <c r="AT46" s="192">
        <f ca="1">IFERROR((IF(AND($J46&gt;AS$4,$J46&lt;=AT$4,$K46&lt;=AT$4),NETWORKDAYS.INTL($J46,$K46,1,(Holidays!$A$1:$A$248)),0)+IF(AND($J46&gt;AS$4,$J46&lt;=AT$4,$K46&gt;AT$4),NETWORKDAYS.INTL($J46,(AT$4),1,(Holidays!$A$1:$A$248)),0)+IF(AND($J46&lt;AS$4,$K46&lt;AT$4,$K46&gt;AS$4),NETWORKDAYS.INTL(AS$4+1,$K46,1,(Holidays!$A$1:$A$248)),0)+IF(AND($J46&lt;=AS$4,$K46&gt;=AT$4,$K46&gt;AS$4),NETWORKDAYS.INTL(AS$4+1,(AT$4),1,(Holidays!$A$1:$A$248)),0))*$M46,"")</f>
        <v>0</v>
      </c>
      <c r="AU46" s="321">
        <f ca="1">IFERROR((IF(AND($J46&gt;AT$4,$J46&lt;=AU$4,$K46&lt;=AU$4),NETWORKDAYS.INTL($J46,$K46,1,(Holidays!$A$1:$A$248)),0)+IF(AND($J46&gt;AT$4,$J46&lt;=AU$4,$K46&gt;AU$4),NETWORKDAYS.INTL($J46,(AU$4),1,(Holidays!$A$1:$A$248)),0)+IF(AND($J46&lt;AT$4,$K46&lt;AU$4,$K46&gt;AT$4),NETWORKDAYS.INTL(AT$4+1,$K46,1,(Holidays!$A$1:$A$248)),0)+IF(AND($J46&lt;=AT$4,$K46&gt;=AU$4,$K46&gt;AT$4),NETWORKDAYS.INTL(AT$4+1,(AU$4),1,(Holidays!$A$1:$A$248)),0))*$M46,"")</f>
        <v>0</v>
      </c>
      <c r="AV46" s="190">
        <f ca="1">IFERROR((IF(AND($J46&gt;AU$4,$J46&lt;=AV$4,$K46&lt;=AV$4),NETWORKDAYS.INTL($J46,$K46,1,(Holidays!$A$1:$A$248)),0)+IF(AND($J46&gt;AU$4,$J46&lt;=AV$4,$K46&gt;AV$4),NETWORKDAYS.INTL($J46,(AV$4),1,(Holidays!$A$1:$A$248)),0)+IF(AND($J46&lt;AU$4,$K46&lt;AV$4,$K46&gt;AU$4),NETWORKDAYS.INTL(AU$4+1,$K46,1,(Holidays!$A$1:$A$248)),0)+IF(AND($J46&lt;=AU$4,$K46&gt;=AV$4,$K46&gt;AU$4),NETWORKDAYS.INTL(AU$4+1,(AV$4),1,(Holidays!$A$1:$A$248)),0))*$M46,"")</f>
        <v>0</v>
      </c>
      <c r="AW46" s="192">
        <f ca="1">IFERROR((IF(AND($J46&gt;AV$4,$J46&lt;=AW$4,$K46&lt;=AW$4),NETWORKDAYS.INTL($J46,$K46,1,(Holidays!$A$1:$A$248)),0)+IF(AND($J46&gt;AV$4,$J46&lt;=AW$4,$K46&gt;AW$4),NETWORKDAYS.INTL($J46,(AW$4),1,(Holidays!$A$1:$A$248)),0)+IF(AND($J46&lt;AV$4,$K46&lt;AW$4,$K46&gt;AV$4),NETWORKDAYS.INTL(AV$4+1,$K46,1,(Holidays!$A$1:$A$248)),0)+IF(AND($J46&lt;=AV$4,$K46&gt;=AW$4,$K46&gt;AV$4),NETWORKDAYS.INTL(AV$4+1,(AW$4),1,(Holidays!$A$1:$A$248)),0))*$M46,"")</f>
        <v>0</v>
      </c>
      <c r="AX46" s="321">
        <f ca="1">IFERROR((IF(AND($J46&gt;AW$4,$J46&lt;=AX$4,$K46&lt;=AX$4),NETWORKDAYS.INTL($J46,$K46,1,(Holidays!$A$1:$A$248)),0)+IF(AND($J46&gt;AW$4,$J46&lt;=AX$4,$K46&gt;AX$4),NETWORKDAYS.INTL($J46,(AX$4),1,(Holidays!$A$1:$A$248)),0)+IF(AND($J46&lt;AW$4,$K46&lt;AX$4,$K46&gt;AW$4),NETWORKDAYS.INTL(AW$4+1,$K46,1,(Holidays!$A$1:$A$248)),0)+IF(AND($J46&lt;=AW$4,$K46&gt;=AX$4,$K46&gt;AW$4),NETWORKDAYS.INTL(AW$4+1,(AX$4),1,(Holidays!$A$1:$A$248)),0))*$M46,"")</f>
        <v>0</v>
      </c>
      <c r="AY46" s="190">
        <f ca="1">IFERROR((IF(AND($J46&gt;AX$4,$J46&lt;=AY$4,$K46&lt;=AY$4),NETWORKDAYS.INTL($J46,$K46,1,(Holidays!$A$1:$A$248)),0)+IF(AND($J46&gt;AX$4,$J46&lt;=AY$4,$K46&gt;AY$4),NETWORKDAYS.INTL($J46,(AY$4),1,(Holidays!$A$1:$A$248)),0)+IF(AND($J46&lt;AX$4,$K46&lt;AY$4,$K46&gt;AX$4),NETWORKDAYS.INTL(AX$4+1,$K46,1,(Holidays!$A$1:$A$248)),0)+IF(AND($J46&lt;=AX$4,$K46&gt;=AY$4,$K46&gt;AX$4),NETWORKDAYS.INTL(AX$4+1,(AY$4),1,(Holidays!$A$1:$A$248)),0))*$M46,"")</f>
        <v>0</v>
      </c>
      <c r="AZ46" s="192">
        <f ca="1">IFERROR((IF(AND($J46&gt;AY$4,$J46&lt;=AZ$4,$K46&lt;=AZ$4),NETWORKDAYS.INTL($J46,$K46,1,(Holidays!$A$1:$A$248)),0)+IF(AND($J46&gt;AY$4,$J46&lt;=AZ$4,$K46&gt;AZ$4),NETWORKDAYS.INTL($J46,(AZ$4),1,(Holidays!$A$1:$A$248)),0)+IF(AND($J46&lt;AY$4,$K46&lt;AZ$4,$K46&gt;AY$4),NETWORKDAYS.INTL(AY$4+1,$K46,1,(Holidays!$A$1:$A$248)),0)+IF(AND($J46&lt;=AY$4,$K46&gt;=AZ$4,$K46&gt;AY$4),NETWORKDAYS.INTL(AY$4+1,(AZ$4),1,(Holidays!$A$1:$A$248)),0))*$M46,"")</f>
        <v>0</v>
      </c>
      <c r="BA46" s="321">
        <f ca="1">IFERROR((IF(AND($J46&gt;AZ$4,$J46&lt;=BA$4,$K46&lt;=BA$4),NETWORKDAYS.INTL($J46,$K46,1,(Holidays!$A$1:$A$248)),0)+IF(AND($J46&gt;AZ$4,$J46&lt;=BA$4,$K46&gt;BA$4),NETWORKDAYS.INTL($J46,(BA$4),1,(Holidays!$A$1:$A$248)),0)+IF(AND($J46&lt;AZ$4,$K46&lt;BA$4,$K46&gt;AZ$4),NETWORKDAYS.INTL(AZ$4+1,$K46,1,(Holidays!$A$1:$A$248)),0)+IF(AND($J46&lt;=AZ$4,$K46&gt;=BA$4,$K46&gt;AZ$4),NETWORKDAYS.INTL(AZ$4+1,(BA$4),1,(Holidays!$A$1:$A$248)),0))*$M46,"")</f>
        <v>0</v>
      </c>
      <c r="BB46" s="190">
        <f ca="1">IFERROR((IF(AND($J46&gt;BA$4,$J46&lt;=BB$4,$K46&lt;=BB$4),NETWORKDAYS.INTL($J46,$K46,1,(Holidays!$A$1:$A$248)),0)+IF(AND($J46&gt;BA$4,$J46&lt;=BB$4,$K46&gt;BB$4),NETWORKDAYS.INTL($J46,(BB$4),1,(Holidays!$A$1:$A$248)),0)+IF(AND($J46&lt;BA$4,$K46&lt;BB$4,$K46&gt;BA$4),NETWORKDAYS.INTL(BA$4+1,$K46,1,(Holidays!$A$1:$A$248)),0)+IF(AND($J46&lt;=BA$4,$K46&gt;=BB$4,$K46&gt;BA$4),NETWORKDAYS.INTL(BA$4+1,(BB$4),1,(Holidays!$A$1:$A$248)),0))*$M46,"")</f>
        <v>0</v>
      </c>
      <c r="BC46" s="192">
        <f ca="1">IFERROR((IF(AND($J46&gt;BB$4,$J46&lt;=BC$4,$K46&lt;=BC$4),NETWORKDAYS.INTL($J46,$K46,1,(Holidays!$A$1:$A$248)),0)+IF(AND($J46&gt;BB$4,$J46&lt;=BC$4,$K46&gt;BC$4),NETWORKDAYS.INTL($J46,(BC$4),1,(Holidays!$A$1:$A$248)),0)+IF(AND($J46&lt;BB$4,$K46&lt;BC$4,$K46&gt;BB$4),NETWORKDAYS.INTL(BB$4+1,$K46,1,(Holidays!$A$1:$A$248)),0)+IF(AND($J46&lt;=BB$4,$K46&gt;=BC$4,$K46&gt;BB$4),NETWORKDAYS.INTL(BB$4+1,(BC$4),1,(Holidays!$A$1:$A$248)),0))*$M46,"")</f>
        <v>0</v>
      </c>
      <c r="BD46" s="321">
        <f ca="1">IFERROR((IF(AND($J46&gt;BC$4,$J46&lt;=BD$4,$K46&lt;=BD$4),NETWORKDAYS.INTL($J46,$K46,1,(Holidays!$A$1:$A$248)),0)+IF(AND($J46&gt;BC$4,$J46&lt;=BD$4,$K46&gt;BD$4),NETWORKDAYS.INTL($J46,(BD$4),1,(Holidays!$A$1:$A$248)),0)+IF(AND($J46&lt;BC$4,$K46&lt;BD$4,$K46&gt;BC$4),NETWORKDAYS.INTL(BC$4+1,$K46,1,(Holidays!$A$1:$A$248)),0)+IF(AND($J46&lt;=BC$4,$K46&gt;=BD$4,$K46&gt;BC$4),NETWORKDAYS.INTL(BC$4+1,(BD$4),1,(Holidays!$A$1:$A$248)),0))*$M46,"")</f>
        <v>0</v>
      </c>
      <c r="BE46" s="190">
        <f ca="1">IFERROR((IF(AND($J46&gt;BD$4,$J46&lt;=BE$4,$K46&lt;=BE$4),NETWORKDAYS.INTL($J46,$K46,1,(Holidays!$A$1:$A$248)),0)+IF(AND($J46&gt;BD$4,$J46&lt;=BE$4,$K46&gt;BE$4),NETWORKDAYS.INTL($J46,(BE$4),1,(Holidays!$A$1:$A$248)),0)+IF(AND($J46&lt;BD$4,$K46&lt;BE$4,$K46&gt;BD$4),NETWORKDAYS.INTL(BD$4+1,$K46,1,(Holidays!$A$1:$A$248)),0)+IF(AND($J46&lt;=BD$4,$K46&gt;=BE$4,$K46&gt;BD$4),NETWORKDAYS.INTL(BD$4+1,(BE$4),1,(Holidays!$A$1:$A$248)),0))*$M46,"")</f>
        <v>0</v>
      </c>
      <c r="BF46" s="192">
        <f ca="1">IFERROR((IF(AND($J46&gt;BE$4,$J46&lt;=BF$4,$K46&lt;=BF$4),NETWORKDAYS.INTL($J46,$K46,1,(Holidays!$A$1:$A$248)),0)+IF(AND($J46&gt;BE$4,$J46&lt;=BF$4,$K46&gt;BF$4),NETWORKDAYS.INTL($J46,(BF$4),1,(Holidays!$A$1:$A$248)),0)+IF(AND($J46&lt;BE$4,$K46&lt;BF$4,$K46&gt;BE$4),NETWORKDAYS.INTL(BE$4+1,$K46,1,(Holidays!$A$1:$A$248)),0)+IF(AND($J46&lt;=BE$4,$K46&gt;=BF$4,$K46&gt;BE$4),NETWORKDAYS.INTL(BE$4+1,(BF$4),1,(Holidays!$A$1:$A$248)),0))*$M46,"")</f>
        <v>0</v>
      </c>
      <c r="BG46" s="321">
        <f ca="1">IFERROR((IF(AND($J46&gt;BF$4,$J46&lt;=BG$4,$K46&lt;=BG$4),NETWORKDAYS.INTL($J46,$K46,1,(Holidays!$A$1:$A$248)),0)+IF(AND($J46&gt;BF$4,$J46&lt;=BG$4,$K46&gt;BG$4),NETWORKDAYS.INTL($J46,(BG$4),1,(Holidays!$A$1:$A$248)),0)+IF(AND($J46&lt;BF$4,$K46&lt;BG$4,$K46&gt;BF$4),NETWORKDAYS.INTL(BF$4+1,$K46,1,(Holidays!$A$1:$A$248)),0)+IF(AND($J46&lt;=BF$4,$K46&gt;=BG$4,$K46&gt;BF$4),NETWORKDAYS.INTL(BF$4+1,(BG$4),1,(Holidays!$A$1:$A$248)),0))*$M46,"")</f>
        <v>0</v>
      </c>
      <c r="BH46" s="190">
        <f ca="1">IFERROR((IF(AND($J46&gt;BG$4,$J46&lt;=BH$4,$K46&lt;=BH$4),NETWORKDAYS.INTL($J46,$K46,1,(Holidays!$A$1:$A$248)),0)+IF(AND($J46&gt;BG$4,$J46&lt;=BH$4,$K46&gt;BH$4),NETWORKDAYS.INTL($J46,(BH$4),1,(Holidays!$A$1:$A$248)),0)+IF(AND($J46&lt;BG$4,$K46&lt;BH$4,$K46&gt;BG$4),NETWORKDAYS.INTL(BG$4+1,$K46,1,(Holidays!$A$1:$A$248)),0)+IF(AND($J46&lt;=BG$4,$K46&gt;=BH$4,$K46&gt;BG$4),NETWORKDAYS.INTL(BG$4+1,(BH$4),1,(Holidays!$A$1:$A$248)),0))*$M46,"")</f>
        <v>0</v>
      </c>
      <c r="BI46" s="192">
        <f ca="1">IFERROR((IF(AND($J46&gt;BH$4,$J46&lt;=BI$4,$K46&lt;=BI$4),NETWORKDAYS.INTL($J46,$K46,1,(Holidays!$A$1:$A$248)),0)+IF(AND($J46&gt;BH$4,$J46&lt;=BI$4,$K46&gt;BI$4),NETWORKDAYS.INTL($J46,(BI$4),1,(Holidays!$A$1:$A$248)),0)+IF(AND($J46&lt;BH$4,$K46&lt;BI$4,$K46&gt;BH$4),NETWORKDAYS.INTL(BH$4+1,$K46,1,(Holidays!$A$1:$A$248)),0)+IF(AND($J46&lt;=BH$4,$K46&gt;=BI$4,$K46&gt;BH$4),NETWORKDAYS.INTL(BH$4+1,(BI$4),1,(Holidays!$A$1:$A$248)),0))*$M46,"")</f>
        <v>0</v>
      </c>
      <c r="BJ46" s="321">
        <f ca="1">IFERROR((IF(AND($J46&gt;BI$4,$J46&lt;=BJ$4,$K46&lt;=BJ$4),NETWORKDAYS.INTL($J46,$K46,1,(Holidays!$A$1:$A$248)),0)+IF(AND($J46&gt;BI$4,$J46&lt;=BJ$4,$K46&gt;BJ$4),NETWORKDAYS.INTL($J46,(BJ$4),1,(Holidays!$A$1:$A$248)),0)+IF(AND($J46&lt;BI$4,$K46&lt;BJ$4,$K46&gt;BI$4),NETWORKDAYS.INTL(BI$4+1,$K46,1,(Holidays!$A$1:$A$248)),0)+IF(AND($J46&lt;=BI$4,$K46&gt;=BJ$4,$K46&gt;BI$4),NETWORKDAYS.INTL(BI$4+1,(BJ$4),1,(Holidays!$A$1:$A$248)),0))*$M46,"")</f>
        <v>0</v>
      </c>
      <c r="BK46" s="190">
        <f ca="1">IFERROR((IF(AND($J46&gt;BJ$4,$J46&lt;=BK$4,$K46&lt;=BK$4),NETWORKDAYS.INTL($J46,$K46,1,(Holidays!$A$1:$A$248)),0)+IF(AND($J46&gt;BJ$4,$J46&lt;=BK$4,$K46&gt;BK$4),NETWORKDAYS.INTL($J46,(BK$4),1,(Holidays!$A$1:$A$248)),0)+IF(AND($J46&lt;BJ$4,$K46&lt;BK$4,$K46&gt;BJ$4),NETWORKDAYS.INTL(BJ$4+1,$K46,1,(Holidays!$A$1:$A$248)),0)+IF(AND($J46&lt;=BJ$4,$K46&gt;=BK$4,$K46&gt;BJ$4),NETWORKDAYS.INTL(BJ$4+1,(BK$4),1,(Holidays!$A$1:$A$248)),0))*$M46,"")</f>
        <v>0</v>
      </c>
      <c r="BL46" s="192">
        <f ca="1">IFERROR((IF(AND($J46&gt;BK$4,$J46&lt;=BL$4,$K46&lt;=BL$4),NETWORKDAYS.INTL($J46,$K46,1,(Holidays!$A$1:$A$248)),0)+IF(AND($J46&gt;BK$4,$J46&lt;=BL$4,$K46&gt;BL$4),NETWORKDAYS.INTL($J46,(BL$4),1,(Holidays!$A$1:$A$248)),0)+IF(AND($J46&lt;BK$4,$K46&lt;BL$4,$K46&gt;BK$4),NETWORKDAYS.INTL(BK$4+1,$K46,1,(Holidays!$A$1:$A$248)),0)+IF(AND($J46&lt;=BK$4,$K46&gt;=BL$4,$K46&gt;BK$4),NETWORKDAYS.INTL(BK$4+1,(BL$4),1,(Holidays!$A$1:$A$248)),0))*$M46,"")</f>
        <v>0</v>
      </c>
      <c r="BM46" s="321">
        <f ca="1">IFERROR((IF(AND($J46&gt;BL$4,$J46&lt;=BM$4,$K46&lt;=BM$4),NETWORKDAYS.INTL($J46,$K46,1,(Holidays!$A$1:$A$248)),0)+IF(AND($J46&gt;BL$4,$J46&lt;=BM$4,$K46&gt;BM$4),NETWORKDAYS.INTL($J46,(BM$4),1,(Holidays!$A$1:$A$248)),0)+IF(AND($J46&lt;BL$4,$K46&lt;BM$4,$K46&gt;BL$4),NETWORKDAYS.INTL(BL$4+1,$K46,1,(Holidays!$A$1:$A$248)),0)+IF(AND($J46&lt;=BL$4,$K46&gt;=BM$4,$K46&gt;BL$4),NETWORKDAYS.INTL(BL$4+1,(BM$4),1,(Holidays!$A$1:$A$248)),0))*$M46,"")</f>
        <v>0</v>
      </c>
      <c r="BN46" s="190">
        <f ca="1">IFERROR((IF(AND($J46&gt;BM$4,$J46&lt;=BN$4,$K46&lt;=BN$4),NETWORKDAYS.INTL($J46,$K46,1,(Holidays!$A$1:$A$248)),0)+IF(AND($J46&gt;BM$4,$J46&lt;=BN$4,$K46&gt;BN$4),NETWORKDAYS.INTL($J46,(BN$4),1,(Holidays!$A$1:$A$248)),0)+IF(AND($J46&lt;BM$4,$K46&lt;BN$4,$K46&gt;BM$4),NETWORKDAYS.INTL(BM$4+1,$K46,1,(Holidays!$A$1:$A$248)),0)+IF(AND($J46&lt;=BM$4,$K46&gt;=BN$4,$K46&gt;BM$4),NETWORKDAYS.INTL(BM$4+1,(BN$4),1,(Holidays!$A$1:$A$248)),0))*$M46,"")</f>
        <v>0</v>
      </c>
      <c r="BO46" s="192">
        <f ca="1">IFERROR((IF(AND($J46&gt;BN$4,$J46&lt;=BO$4,$K46&lt;=BO$4),NETWORKDAYS.INTL($J46,$K46,1,(Holidays!$A$1:$A$248)),0)+IF(AND($J46&gt;BN$4,$J46&lt;=BO$4,$K46&gt;BO$4),NETWORKDAYS.INTL($J46,(BO$4),1,(Holidays!$A$1:$A$248)),0)+IF(AND($J46&lt;BN$4,$K46&lt;BO$4,$K46&gt;BN$4),NETWORKDAYS.INTL(BN$4+1,$K46,1,(Holidays!$A$1:$A$248)),0)+IF(AND($J46&lt;=BN$4,$K46&gt;=BO$4,$K46&gt;BN$4),NETWORKDAYS.INTL(BN$4+1,(BO$4),1,(Holidays!$A$1:$A$248)),0))*$M46,"")</f>
        <v>0</v>
      </c>
      <c r="BP46" s="321">
        <f ca="1">IFERROR((IF(AND($J46&gt;BO$4,$J46&lt;=BP$4,$K46&lt;=BP$4),NETWORKDAYS.INTL($J46,$K46,1,(Holidays!$A$1:$A$248)),0)+IF(AND($J46&gt;BO$4,$J46&lt;=BP$4,$K46&gt;BP$4),NETWORKDAYS.INTL($J46,(BP$4),1,(Holidays!$A$1:$A$248)),0)+IF(AND($J46&lt;BO$4,$K46&lt;BP$4,$K46&gt;BO$4),NETWORKDAYS.INTL(BO$4+1,$K46,1,(Holidays!$A$1:$A$248)),0)+IF(AND($J46&lt;=BO$4,$K46&gt;=BP$4,$K46&gt;BO$4),NETWORKDAYS.INTL(BO$4+1,(BP$4),1,(Holidays!$A$1:$A$248)),0))*$M46,"")</f>
        <v>0</v>
      </c>
      <c r="BQ46" s="190">
        <f ca="1">IFERROR((IF(AND($J46&gt;BP$4,$J46&lt;=BQ$4,$K46&lt;=BQ$4),NETWORKDAYS.INTL($J46,$K46,1,(Holidays!$A$1:$A$248)),0)+IF(AND($J46&gt;BP$4,$J46&lt;=BQ$4,$K46&gt;BQ$4),NETWORKDAYS.INTL($J46,(BQ$4),1,(Holidays!$A$1:$A$248)),0)+IF(AND($J46&lt;BP$4,$K46&lt;BQ$4,$K46&gt;BP$4),NETWORKDAYS.INTL(BP$4+1,$K46,1,(Holidays!$A$1:$A$248)),0)+IF(AND($J46&lt;=BP$4,$K46&gt;=BQ$4,$K46&gt;BP$4),NETWORKDAYS.INTL(BP$4+1,(BQ$4),1,(Holidays!$A$1:$A$248)),0))*$M46,"")</f>
        <v>0</v>
      </c>
      <c r="BR46" s="192">
        <f ca="1">IFERROR((IF(AND($J46&gt;BQ$4,$J46&lt;=BR$4,$K46&lt;=BR$4),NETWORKDAYS.INTL($J46,$K46,1,(Holidays!$A$1:$A$248)),0)+IF(AND($J46&gt;BQ$4,$J46&lt;=BR$4,$K46&gt;BR$4),NETWORKDAYS.INTL($J46,(BR$4),1,(Holidays!$A$1:$A$248)),0)+IF(AND($J46&lt;BQ$4,$K46&lt;BR$4,$K46&gt;BQ$4),NETWORKDAYS.INTL(BQ$4+1,$K46,1,(Holidays!$A$1:$A$248)),0)+IF(AND($J46&lt;=BQ$4,$K46&gt;=BR$4,$K46&gt;BQ$4),NETWORKDAYS.INTL(BQ$4+1,(BR$4),1,(Holidays!$A$1:$A$248)),0))*$M46,"")</f>
        <v>0</v>
      </c>
      <c r="BS46" s="321">
        <f ca="1">IFERROR((IF(AND($J46&gt;BR$4,$J46&lt;=BS$4,$K46&lt;=BS$4),NETWORKDAYS.INTL($J46,$K46,1,(Holidays!$A$1:$A$248)),0)+IF(AND($J46&gt;BR$4,$J46&lt;=BS$4,$K46&gt;BS$4),NETWORKDAYS.INTL($J46,(BS$4),1,(Holidays!$A$1:$A$248)),0)+IF(AND($J46&lt;BR$4,$K46&lt;BS$4,$K46&gt;BR$4),NETWORKDAYS.INTL(BR$4+1,$K46,1,(Holidays!$A$1:$A$248)),0)+IF(AND($J46&lt;=BR$4,$K46&gt;=BS$4,$K46&gt;BR$4),NETWORKDAYS.INTL(BR$4+1,(BS$4),1,(Holidays!$A$1:$A$248)),0))*$M46,"")</f>
        <v>0</v>
      </c>
      <c r="BT46" s="190">
        <f ca="1">IFERROR((IF(AND($J46&gt;BS$4,$J46&lt;=BT$4,$K46&lt;=BT$4),NETWORKDAYS.INTL($J46,$K46,1,(Holidays!$A$1:$A$248)),0)+IF(AND($J46&gt;BS$4,$J46&lt;=BT$4,$K46&gt;BT$4),NETWORKDAYS.INTL($J46,(BT$4),1,(Holidays!$A$1:$A$248)),0)+IF(AND($J46&lt;BS$4,$K46&lt;BT$4,$K46&gt;BS$4),NETWORKDAYS.INTL(BS$4+1,$K46,1,(Holidays!$A$1:$A$248)),0)+IF(AND($J46&lt;=BS$4,$K46&gt;=BT$4,$K46&gt;BS$4),NETWORKDAYS.INTL(BS$4+1,(BT$4),1,(Holidays!$A$1:$A$248)),0))*$M46,"")</f>
        <v>0</v>
      </c>
      <c r="BU46" s="192">
        <f ca="1">IFERROR((IF(AND($J46&gt;BT$4,$J46&lt;=BU$4,$K46&lt;=BU$4),NETWORKDAYS.INTL($J46,$K46,1,(Holidays!$A$1:$A$248)),0)+IF(AND($J46&gt;BT$4,$J46&lt;=BU$4,$K46&gt;BU$4),NETWORKDAYS.INTL($J46,(BU$4),1,(Holidays!$A$1:$A$248)),0)+IF(AND($J46&lt;BT$4,$K46&lt;BU$4,$K46&gt;BT$4),NETWORKDAYS.INTL(BT$4+1,$K46,1,(Holidays!$A$1:$A$248)),0)+IF(AND($J46&lt;=BT$4,$K46&gt;=BU$4,$K46&gt;BT$4),NETWORKDAYS.INTL(BT$4+1,(BU$4),1,(Holidays!$A$1:$A$248)),0))*$M46,"")</f>
        <v>0</v>
      </c>
      <c r="BV46" s="321">
        <f ca="1">IFERROR((IF(AND($J46&gt;BU$4,$J46&lt;=BV$4,$K46&lt;=BV$4),NETWORKDAYS.INTL($J46,$K46,1,(Holidays!$A$1:$A$248)),0)+IF(AND($J46&gt;BU$4,$J46&lt;=BV$4,$K46&gt;BV$4),NETWORKDAYS.INTL($J46,(BV$4),1,(Holidays!$A$1:$A$248)),0)+IF(AND($J46&lt;BU$4,$K46&lt;BV$4,$K46&gt;BU$4),NETWORKDAYS.INTL(BU$4+1,$K46,1,(Holidays!$A$1:$A$248)),0)+IF(AND($J46&lt;=BU$4,$K46&gt;=BV$4,$K46&gt;BU$4),NETWORKDAYS.INTL(BU$4+1,(BV$4),1,(Holidays!$A$1:$A$248)),0))*$M46,"")</f>
        <v>0</v>
      </c>
      <c r="BW46" s="190">
        <f ca="1">IFERROR((IF(AND($J46&gt;BV$4,$J46&lt;=BW$4,$K46&lt;=BW$4),NETWORKDAYS.INTL($J46,$K46,1,(Holidays!$A$1:$A$248)),0)+IF(AND($J46&gt;BV$4,$J46&lt;=BW$4,$K46&gt;BW$4),NETWORKDAYS.INTL($J46,(BW$4),1,(Holidays!$A$1:$A$248)),0)+IF(AND($J46&lt;BV$4,$K46&lt;BW$4,$K46&gt;BV$4),NETWORKDAYS.INTL(BV$4+1,$K46,1,(Holidays!$A$1:$A$248)),0)+IF(AND($J46&lt;=BV$4,$K46&gt;=BW$4,$K46&gt;BV$4),NETWORKDAYS.INTL(BV$4+1,(BW$4),1,(Holidays!$A$1:$A$248)),0))*$M46,"")</f>
        <v>0</v>
      </c>
      <c r="BX46" s="192">
        <f ca="1">IFERROR((IF(AND($J46&gt;BW$4,$J46&lt;=BX$4,$K46&lt;=BX$4),NETWORKDAYS.INTL($J46,$K46,1,(Holidays!$A$1:$A$248)),0)+IF(AND($J46&gt;BW$4,$J46&lt;=BX$4,$K46&gt;BX$4),NETWORKDAYS.INTL($J46,(BX$4),1,(Holidays!$A$1:$A$248)),0)+IF(AND($J46&lt;BW$4,$K46&lt;BX$4,$K46&gt;BW$4),NETWORKDAYS.INTL(BW$4+1,$K46,1,(Holidays!$A$1:$A$248)),0)+IF(AND($J46&lt;=BW$4,$K46&gt;=BX$4,$K46&gt;BW$4),NETWORKDAYS.INTL(BW$4+1,(BX$4),1,(Holidays!$A$1:$A$248)),0))*$M46,"")</f>
        <v>0</v>
      </c>
      <c r="BY46" s="321">
        <f ca="1">IFERROR((IF(AND($J46&gt;BX$4,$J46&lt;=BY$4,$K46&lt;=BY$4),NETWORKDAYS.INTL($J46,$K46,1,(Holidays!$A$1:$A$248)),0)+IF(AND($J46&gt;BX$4,$J46&lt;=BY$4,$K46&gt;BY$4),NETWORKDAYS.INTL($J46,(BY$4),1,(Holidays!$A$1:$A$248)),0)+IF(AND($J46&lt;BX$4,$K46&lt;BY$4,$K46&gt;BX$4),NETWORKDAYS.INTL(BX$4+1,$K46,1,(Holidays!$A$1:$A$248)),0)+IF(AND($J46&lt;=BX$4,$K46&gt;=BY$4,$K46&gt;BX$4),NETWORKDAYS.INTL(BX$4+1,(BY$4),1,(Holidays!$A$1:$A$248)),0))*$M46,"")</f>
        <v>0</v>
      </c>
      <c r="BZ46" s="190">
        <f ca="1">IFERROR((IF(AND($J46&gt;BY$4,$J46&lt;=BZ$4,$K46&lt;=BZ$4),NETWORKDAYS.INTL($J46,$K46,1,(Holidays!$A$1:$A$248)),0)+IF(AND($J46&gt;BY$4,$J46&lt;=BZ$4,$K46&gt;BZ$4),NETWORKDAYS.INTL($J46,(BZ$4),1,(Holidays!$A$1:$A$248)),0)+IF(AND($J46&lt;BY$4,$K46&lt;BZ$4,$K46&gt;BY$4),NETWORKDAYS.INTL(BY$4+1,$K46,1,(Holidays!$A$1:$A$248)),0)+IF(AND($J46&lt;=BY$4,$K46&gt;=BZ$4,$K46&gt;BY$4),NETWORKDAYS.INTL(BY$4+1,(BZ$4),1,(Holidays!$A$1:$A$248)),0))*$M46,"")</f>
        <v>0</v>
      </c>
      <c r="CA46" s="192">
        <f ca="1">IFERROR((IF(AND($J46&gt;BZ$4,$J46&lt;=CA$4,$K46&lt;=CA$4),NETWORKDAYS.INTL($J46,$K46,1,(Holidays!$A$1:$A$248)),0)+IF(AND($J46&gt;BZ$4,$J46&lt;=CA$4,$K46&gt;CA$4),NETWORKDAYS.INTL($J46,(CA$4),1,(Holidays!$A$1:$A$248)),0)+IF(AND($J46&lt;BZ$4,$K46&lt;CA$4,$K46&gt;BZ$4),NETWORKDAYS.INTL(BZ$4+1,$K46,1,(Holidays!$A$1:$A$248)),0)+IF(AND($J46&lt;=BZ$4,$K46&gt;=CA$4,$K46&gt;BZ$4),NETWORKDAYS.INTL(BZ$4+1,(CA$4),1,(Holidays!$A$1:$A$248)),0))*$M46,"")</f>
        <v>0</v>
      </c>
      <c r="CB46" s="321">
        <f ca="1">IFERROR((IF(AND($J46&gt;CA$4,$J46&lt;=CB$4,$K46&lt;=CB$4),NETWORKDAYS.INTL($J46,$K46,1,(Holidays!$A$1:$A$248)),0)+IF(AND($J46&gt;CA$4,$J46&lt;=CB$4,$K46&gt;CB$4),NETWORKDAYS.INTL($J46,(CB$4),1,(Holidays!$A$1:$A$248)),0)+IF(AND($J46&lt;CA$4,$K46&lt;CB$4,$K46&gt;CA$4),NETWORKDAYS.INTL(CA$4+1,$K46,1,(Holidays!$A$1:$A$248)),0)+IF(AND($J46&lt;=CA$4,$K46&gt;=CB$4,$K46&gt;CA$4),NETWORKDAYS.INTL(CA$4+1,(CB$4),1,(Holidays!$A$1:$A$248)),0))*$M46,"")</f>
        <v>0</v>
      </c>
      <c r="CC46" s="190">
        <f ca="1">IFERROR((IF(AND($J46&gt;CB$4,$J46&lt;=CC$4,$K46&lt;=CC$4),NETWORKDAYS.INTL($J46,$K46,1,(Holidays!$A$1:$A$248)),0)+IF(AND($J46&gt;CB$4,$J46&lt;=CC$4,$K46&gt;CC$4),NETWORKDAYS.INTL($J46,(CC$4),1,(Holidays!$A$1:$A$248)),0)+IF(AND($J46&lt;CB$4,$K46&lt;CC$4,$K46&gt;CB$4),NETWORKDAYS.INTL(CB$4+1,$K46,1,(Holidays!$A$1:$A$248)),0)+IF(AND($J46&lt;=CB$4,$K46&gt;=CC$4,$K46&gt;CB$4),NETWORKDAYS.INTL(CB$4+1,(CC$4),1,(Holidays!$A$1:$A$248)),0))*$M46,"")</f>
        <v>0</v>
      </c>
      <c r="CD46" s="192">
        <f ca="1">IFERROR((IF(AND($J46&gt;CC$4,$J46&lt;=CD$4,$K46&lt;=CD$4),NETWORKDAYS.INTL($J46,$K46,1,(Holidays!$A$1:$A$248)),0)+IF(AND($J46&gt;CC$4,$J46&lt;=CD$4,$K46&gt;CD$4),NETWORKDAYS.INTL($J46,(CD$4),1,(Holidays!$A$1:$A$248)),0)+IF(AND($J46&lt;CC$4,$K46&lt;CD$4,$K46&gt;CC$4),NETWORKDAYS.INTL(CC$4+1,$K46,1,(Holidays!$A$1:$A$248)),0)+IF(AND($J46&lt;=CC$4,$K46&gt;=CD$4,$K46&gt;CC$4),NETWORKDAYS.INTL(CC$4+1,(CD$4),1,(Holidays!$A$1:$A$248)),0))*$M46,"")</f>
        <v>0</v>
      </c>
      <c r="CE46" s="321">
        <f ca="1">IFERROR((IF(AND($J46&gt;CD$4,$J46&lt;=CE$4,$K46&lt;=CE$4),NETWORKDAYS.INTL($J46,$K46,1,(Holidays!$A$1:$A$248)),0)+IF(AND($J46&gt;CD$4,$J46&lt;=CE$4,$K46&gt;CE$4),NETWORKDAYS.INTL($J46,(CE$4),1,(Holidays!$A$1:$A$248)),0)+IF(AND($J46&lt;CD$4,$K46&lt;CE$4,$K46&gt;CD$4),NETWORKDAYS.INTL(CD$4+1,$K46,1,(Holidays!$A$1:$A$248)),0)+IF(AND($J46&lt;=CD$4,$K46&gt;=CE$4,$K46&gt;CD$4),NETWORKDAYS.INTL(CD$4+1,(CE$4),1,(Holidays!$A$1:$A$248)),0))*$M46,"")</f>
        <v>0</v>
      </c>
      <c r="CF46" s="190">
        <f ca="1">IFERROR((IF(AND($J46&gt;CE$4,$J46&lt;=CF$4,$K46&lt;=CF$4),NETWORKDAYS.INTL($J46,$K46,1,(Holidays!$A$1:$A$248)),0)+IF(AND($J46&gt;CE$4,$J46&lt;=CF$4,$K46&gt;CF$4),NETWORKDAYS.INTL($J46,(CF$4),1,(Holidays!$A$1:$A$248)),0)+IF(AND($J46&lt;CE$4,$K46&lt;CF$4,$K46&gt;CE$4),NETWORKDAYS.INTL(CE$4+1,$K46,1,(Holidays!$A$1:$A$248)),0)+IF(AND($J46&lt;=CE$4,$K46&gt;=CF$4,$K46&gt;CE$4),NETWORKDAYS.INTL(CE$4+1,(CF$4),1,(Holidays!$A$1:$A$248)),0))*$M46,"")</f>
        <v>0</v>
      </c>
      <c r="CG46" s="192">
        <f ca="1">IFERROR((IF(AND($J46&gt;CF$4,$J46&lt;=CG$4,$K46&lt;=CG$4),NETWORKDAYS.INTL($J46,$K46,1,(Holidays!$A$1:$A$248)),0)+IF(AND($J46&gt;CF$4,$J46&lt;=CG$4,$K46&gt;CG$4),NETWORKDAYS.INTL($J46,(CG$4),1,(Holidays!$A$1:$A$248)),0)+IF(AND($J46&lt;CF$4,$K46&lt;CG$4,$K46&gt;CF$4),NETWORKDAYS.INTL(CF$4+1,$K46,1,(Holidays!$A$1:$A$248)),0)+IF(AND($J46&lt;=CF$4,$K46&gt;=CG$4,$K46&gt;CF$4),NETWORKDAYS.INTL(CF$4+1,(CG$4),1,(Holidays!$A$1:$A$248)),0))*$M46,"")</f>
        <v>0</v>
      </c>
      <c r="CH46" s="321">
        <f ca="1">IFERROR((IF(AND($J46&gt;CG$4,$J46&lt;=CH$4,$K46&lt;=CH$4),NETWORKDAYS.INTL($J46,$K46,1,(Holidays!$A$1:$A$248)),0)+IF(AND($J46&gt;CG$4,$J46&lt;=CH$4,$K46&gt;CH$4),NETWORKDAYS.INTL($J46,(CH$4),1,(Holidays!$A$1:$A$248)),0)+IF(AND($J46&lt;CG$4,$K46&lt;CH$4,$K46&gt;CG$4),NETWORKDAYS.INTL(CG$4+1,$K46,1,(Holidays!$A$1:$A$248)),0)+IF(AND($J46&lt;=CG$4,$K46&gt;=CH$4,$K46&gt;CG$4),NETWORKDAYS.INTL(CG$4+1,(CH$4),1,(Holidays!$A$1:$A$248)),0))*$M46,"")</f>
        <v>0</v>
      </c>
      <c r="CI46" s="190">
        <f ca="1">IFERROR((IF(AND($J46&gt;CH$4,$J46&lt;=CI$4,$K46&lt;=CI$4),NETWORKDAYS.INTL($J46,$K46,1,(Holidays!$A$1:$A$248)),0)+IF(AND($J46&gt;CH$4,$J46&lt;=CI$4,$K46&gt;CI$4),NETWORKDAYS.INTL($J46,(CI$4),1,(Holidays!$A$1:$A$248)),0)+IF(AND($J46&lt;CH$4,$K46&lt;CI$4,$K46&gt;CH$4),NETWORKDAYS.INTL(CH$4+1,$K46,1,(Holidays!$A$1:$A$248)),0)+IF(AND($J46&lt;=CH$4,$K46&gt;=CI$4,$K46&gt;CH$4),NETWORKDAYS.INTL(CH$4+1,(CI$4),1,(Holidays!$A$1:$A$248)),0))*$M46,"")</f>
        <v>0</v>
      </c>
      <c r="CJ46" s="192">
        <f ca="1">IFERROR((IF(AND($J46&gt;CI$4,$J46&lt;=CJ$4,$K46&lt;=CJ$4),NETWORKDAYS.INTL($J46,$K46,1,(Holidays!$A$1:$A$248)),0)+IF(AND($J46&gt;CI$4,$J46&lt;=CJ$4,$K46&gt;CJ$4),NETWORKDAYS.INTL($J46,(CJ$4),1,(Holidays!$A$1:$A$248)),0)+IF(AND($J46&lt;CI$4,$K46&lt;CJ$4,$K46&gt;CI$4),NETWORKDAYS.INTL(CI$4+1,$K46,1,(Holidays!$A$1:$A$248)),0)+IF(AND($J46&lt;=CI$4,$K46&gt;=CJ$4,$K46&gt;CI$4),NETWORKDAYS.INTL(CI$4+1,(CJ$4),1,(Holidays!$A$1:$A$248)),0))*$M46,"")</f>
        <v>0</v>
      </c>
      <c r="CK46" s="321">
        <f ca="1">IFERROR((IF(AND($J46&gt;CJ$4,$J46&lt;=CK$4,$K46&lt;=CK$4),NETWORKDAYS.INTL($J46,$K46,1,(Holidays!$A$1:$A$248)),0)+IF(AND($J46&gt;CJ$4,$J46&lt;=CK$4,$K46&gt;CK$4),NETWORKDAYS.INTL($J46,(CK$4),1,(Holidays!$A$1:$A$248)),0)+IF(AND($J46&lt;CJ$4,$K46&lt;CK$4,$K46&gt;CJ$4),NETWORKDAYS.INTL(CJ$4+1,$K46,1,(Holidays!$A$1:$A$248)),0)+IF(AND($J46&lt;=CJ$4,$K46&gt;=CK$4,$K46&gt;CJ$4),NETWORKDAYS.INTL(CJ$4+1,(CK$4),1,(Holidays!$A$1:$A$248)),0))*$M46,"")</f>
        <v>0</v>
      </c>
      <c r="CL46" s="190">
        <f ca="1">IFERROR((IF(AND($J46&gt;CK$4,$J46&lt;=CL$4,$K46&lt;=CL$4),NETWORKDAYS.INTL($J46,$K46,1,(Holidays!$A$1:$A$248)),0)+IF(AND($J46&gt;CK$4,$J46&lt;=CL$4,$K46&gt;CL$4),NETWORKDAYS.INTL($J46,(CL$4),1,(Holidays!$A$1:$A$248)),0)+IF(AND($J46&lt;CK$4,$K46&lt;CL$4,$K46&gt;CK$4),NETWORKDAYS.INTL(CK$4+1,$K46,1,(Holidays!$A$1:$A$248)),0)+IF(AND($J46&lt;=CK$4,$K46&gt;=CL$4,$K46&gt;CK$4),NETWORKDAYS.INTL(CK$4+1,(CL$4),1,(Holidays!$A$1:$A$248)),0))*$M46,"")</f>
        <v>0</v>
      </c>
      <c r="CM46" s="192">
        <f ca="1">IFERROR((IF(AND($J46&gt;CL$4,$J46&lt;=CM$4,$K46&lt;=CM$4),NETWORKDAYS.INTL($J46,$K46,1,(Holidays!$A$1:$A$248)),0)+IF(AND($J46&gt;CL$4,$J46&lt;=CM$4,$K46&gt;CM$4),NETWORKDAYS.INTL($J46,(CM$4),1,(Holidays!$A$1:$A$248)),0)+IF(AND($J46&lt;CL$4,$K46&lt;CM$4,$K46&gt;CL$4),NETWORKDAYS.INTL(CL$4+1,$K46,1,(Holidays!$A$1:$A$248)),0)+IF(AND($J46&lt;=CL$4,$K46&gt;=CM$4,$K46&gt;CL$4),NETWORKDAYS.INTL(CL$4+1,(CM$4),1,(Holidays!$A$1:$A$248)),0))*$M46,"")</f>
        <v>0</v>
      </c>
      <c r="CN46" s="321">
        <f ca="1">IFERROR((IF(AND($J46&gt;CM$4,$J46&lt;=CN$4,$K46&lt;=CN$4),NETWORKDAYS.INTL($J46,$K46,1,(Holidays!$A$1:$A$248)),0)+IF(AND($J46&gt;CM$4,$J46&lt;=CN$4,$K46&gt;CN$4),NETWORKDAYS.INTL($J46,(CN$4),1,(Holidays!$A$1:$A$248)),0)+IF(AND($J46&lt;CM$4,$K46&lt;CN$4,$K46&gt;CM$4),NETWORKDAYS.INTL(CM$4+1,$K46,1,(Holidays!$A$1:$A$248)),0)+IF(AND($J46&lt;=CM$4,$K46&gt;=CN$4,$K46&gt;CM$4),NETWORKDAYS.INTL(CM$4+1,(CN$4),1,(Holidays!$A$1:$A$248)),0))*$M46,"")</f>
        <v>0</v>
      </c>
      <c r="CO46" s="190">
        <f ca="1">IFERROR((IF(AND($J46&gt;CN$4,$J46&lt;=CO$4,$K46&lt;=CO$4),NETWORKDAYS.INTL($J46,$K46,1,(Holidays!$A$1:$A$248)),0)+IF(AND($J46&gt;CN$4,$J46&lt;=CO$4,$K46&gt;CO$4),NETWORKDAYS.INTL($J46,(CO$4),1,(Holidays!$A$1:$A$248)),0)+IF(AND($J46&lt;CN$4,$K46&lt;CO$4,$K46&gt;CN$4),NETWORKDAYS.INTL(CN$4+1,$K46,1,(Holidays!$A$1:$A$248)),0)+IF(AND($J46&lt;=CN$4,$K46&gt;=CO$4,$K46&gt;CN$4),NETWORKDAYS.INTL(CN$4+1,(CO$4),1,(Holidays!$A$1:$A$248)),0))*$M46,"")</f>
        <v>0</v>
      </c>
      <c r="CP46" s="192">
        <f ca="1">IFERROR((IF(AND($J46&gt;CO$4,$J46&lt;=CP$4,$K46&lt;=CP$4),NETWORKDAYS.INTL($J46,$K46,1,(Holidays!$A$1:$A$248)),0)+IF(AND($J46&gt;CO$4,$J46&lt;=CP$4,$K46&gt;CP$4),NETWORKDAYS.INTL($J46,(CP$4),1,(Holidays!$A$1:$A$248)),0)+IF(AND($J46&lt;CO$4,$K46&lt;CP$4,$K46&gt;CO$4),NETWORKDAYS.INTL(CO$4+1,$K46,1,(Holidays!$A$1:$A$248)),0)+IF(AND($J46&lt;=CO$4,$K46&gt;=CP$4,$K46&gt;CO$4),NETWORKDAYS.INTL(CO$4+1,(CP$4),1,(Holidays!$A$1:$A$248)),0))*$M46,"")</f>
        <v>0</v>
      </c>
      <c r="CQ46" s="321">
        <f ca="1">IFERROR((IF(AND($J46&gt;CP$4,$J46&lt;=CQ$4,$K46&lt;=CQ$4),NETWORKDAYS.INTL($J46,$K46,1,(Holidays!$A$1:$A$248)),0)+IF(AND($J46&gt;CP$4,$J46&lt;=CQ$4,$K46&gt;CQ$4),NETWORKDAYS.INTL($J46,(CQ$4),1,(Holidays!$A$1:$A$248)),0)+IF(AND($J46&lt;CP$4,$K46&lt;CQ$4,$K46&gt;CP$4),NETWORKDAYS.INTL(CP$4+1,$K46,1,(Holidays!$A$1:$A$248)),0)+IF(AND($J46&lt;=CP$4,$K46&gt;=CQ$4,$K46&gt;CP$4),NETWORKDAYS.INTL(CP$4+1,(CQ$4),1,(Holidays!$A$1:$A$248)),0))*$M46,"")</f>
        <v>0</v>
      </c>
      <c r="CR46" s="190">
        <f ca="1">IFERROR((IF(AND($J46&gt;CQ$4,$J46&lt;=CR$4,$K46&lt;=CR$4),NETWORKDAYS.INTL($J46,$K46,1,(Holidays!$A$1:$A$248)),0)+IF(AND($J46&gt;CQ$4,$J46&lt;=CR$4,$K46&gt;CR$4),NETWORKDAYS.INTL($J46,(CR$4),1,(Holidays!$A$1:$A$248)),0)+IF(AND($J46&lt;CQ$4,$K46&lt;CR$4,$K46&gt;CQ$4),NETWORKDAYS.INTL(CQ$4+1,$K46,1,(Holidays!$A$1:$A$248)),0)+IF(AND($J46&lt;=CQ$4,$K46&gt;=CR$4,$K46&gt;CQ$4),NETWORKDAYS.INTL(CQ$4+1,(CR$4),1,(Holidays!$A$1:$A$248)),0))*$M46,"")</f>
        <v>0</v>
      </c>
      <c r="CS46" s="192">
        <f ca="1">IFERROR((IF(AND($J46&gt;CR$4,$J46&lt;=CS$4,$K46&lt;=CS$4),NETWORKDAYS.INTL($J46,$K46,1,(Holidays!$A$1:$A$248)),0)+IF(AND($J46&gt;CR$4,$J46&lt;=CS$4,$K46&gt;CS$4),NETWORKDAYS.INTL($J46,(CS$4),1,(Holidays!$A$1:$A$248)),0)+IF(AND($J46&lt;CR$4,$K46&lt;CS$4,$K46&gt;CR$4),NETWORKDAYS.INTL(CR$4+1,$K46,1,(Holidays!$A$1:$A$248)),0)+IF(AND($J46&lt;=CR$4,$K46&gt;=CS$4,$K46&gt;CR$4),NETWORKDAYS.INTL(CR$4+1,(CS$4),1,(Holidays!$A$1:$A$248)),0))*$M46,"")</f>
        <v>0</v>
      </c>
      <c r="CT46" s="321">
        <f ca="1">IFERROR((IF(AND($J46&gt;CS$4,$J46&lt;=CT$4,$K46&lt;=CT$4),NETWORKDAYS.INTL($J46,$K46,1,(Holidays!$A$1:$A$248)),0)+IF(AND($J46&gt;CS$4,$J46&lt;=CT$4,$K46&gt;CT$4),NETWORKDAYS.INTL($J46,(CT$4),1,(Holidays!$A$1:$A$248)),0)+IF(AND($J46&lt;CS$4,$K46&lt;CT$4,$K46&gt;CS$4),NETWORKDAYS.INTL(CS$4+1,$K46,1,(Holidays!$A$1:$A$248)),0)+IF(AND($J46&lt;=CS$4,$K46&gt;=CT$4,$K46&gt;CS$4),NETWORKDAYS.INTL(CS$4+1,(CT$4),1,(Holidays!$A$1:$A$248)),0))*$M46,"")</f>
        <v>0</v>
      </c>
      <c r="CU46" s="190">
        <f ca="1">IFERROR((IF(AND($J46&gt;CT$4,$J46&lt;=CU$4,$K46&lt;=CU$4),NETWORKDAYS.INTL($J46,$K46,1,(Holidays!$A$1:$A$248)),0)+IF(AND($J46&gt;CT$4,$J46&lt;=CU$4,$K46&gt;CU$4),NETWORKDAYS.INTL($J46,(CU$4),1,(Holidays!$A$1:$A$248)),0)+IF(AND($J46&lt;CT$4,$K46&lt;CU$4,$K46&gt;CT$4),NETWORKDAYS.INTL(CT$4+1,$K46,1,(Holidays!$A$1:$A$248)),0)+IF(AND($J46&lt;=CT$4,$K46&gt;=CU$4,$K46&gt;CT$4),NETWORKDAYS.INTL(CT$4+1,(CU$4),1,(Holidays!$A$1:$A$248)),0))*$M46,"")</f>
        <v>0</v>
      </c>
      <c r="CV46" s="192">
        <f ca="1">IFERROR((IF(AND($J46&gt;CU$4,$J46&lt;=CV$4,$K46&lt;=CV$4),NETWORKDAYS.INTL($J46,$K46,1,(Holidays!$A$1:$A$248)),0)+IF(AND($J46&gt;CU$4,$J46&lt;=CV$4,$K46&gt;CV$4),NETWORKDAYS.INTL($J46,(CV$4),1,(Holidays!$A$1:$A$248)),0)+IF(AND($J46&lt;CU$4,$K46&lt;CV$4,$K46&gt;CU$4),NETWORKDAYS.INTL(CU$4+1,$K46,1,(Holidays!$A$1:$A$248)),0)+IF(AND($J46&lt;=CU$4,$K46&gt;=CV$4,$K46&gt;CU$4),NETWORKDAYS.INTL(CU$4+1,(CV$4),1,(Holidays!$A$1:$A$248)),0))*$M46,"")</f>
        <v>0</v>
      </c>
      <c r="CW46" s="321">
        <f ca="1">IFERROR((IF(AND($J46&gt;CV$4,$J46&lt;=CW$4,$K46&lt;=CW$4),NETWORKDAYS.INTL($J46,$K46,1,(Holidays!$A$1:$A$248)),0)+IF(AND($J46&gt;CV$4,$J46&lt;=CW$4,$K46&gt;CW$4),NETWORKDAYS.INTL($J46,(CW$4),1,(Holidays!$A$1:$A$248)),0)+IF(AND($J46&lt;CV$4,$K46&lt;CW$4,$K46&gt;CV$4),NETWORKDAYS.INTL(CV$4+1,$K46,1,(Holidays!$A$1:$A$248)),0)+IF(AND($J46&lt;=CV$4,$K46&gt;=CW$4,$K46&gt;CV$4),NETWORKDAYS.INTL(CV$4+1,(CW$4),1,(Holidays!$A$1:$A$248)),0))*$M46,"")</f>
        <v>0</v>
      </c>
      <c r="CX46" s="324">
        <f ca="1">IFERROR((IF(AND($J46&gt;CW$4,$J46&lt;=CX$4,$K46&lt;=CX$4),NETWORKDAYS.INTL($J46,$K46,1,(Holidays!$A$1:$A$248)),0)+IF(AND($J46&gt;CW$4,$J46&lt;=CX$4,$K46&gt;CX$4),NETWORKDAYS.INTL($J46,(CX$4),1,(Holidays!$A$1:$A$248)),0)+IF(AND($J46&lt;CW$4,$K46&lt;CX$4,$K46&gt;CW$4),NETWORKDAYS.INTL(CW$4+1,$K46,1,(Holidays!$A$1:$A$248)),0)+IF(AND($J46&lt;=CW$4,$K46&gt;=CX$4,$K46&gt;CW$4),NETWORKDAYS.INTL(CW$4+1,(CX$4),1,(Holidays!$A$1:$A$248)),0))*$M46,"")</f>
        <v>0</v>
      </c>
    </row>
    <row r="47" spans="2:102" ht="15" customHeight="1" outlineLevel="1">
      <c r="B47" s="59" t="str">
        <f t="array" ref="B47">IFERROR(INDEX('A-2_MH Distribution'!$B$1:$B$15014,SMALL(IF('A-2_MH Distribution'!$M$8:$M$63&lt;&gt;0,ROW('A-2_MH Distribution'!$B$8:$B$63)),ROW(A10)),1),"")</f>
        <v>B.10</v>
      </c>
      <c r="C47" s="458" t="str">
        <f ca="1">IFERROR(VLOOKUP(B47,OFFSET('A-1_MH Estimation'!$B$7,0,0,MATCH("Subtotal LOE",'A-1_MH Estimation'!B:B,0)-7,2),2,0),"")</f>
        <v>Gusset Requirement  - Administrative Documentation &amp; Customer Comment Followed up</v>
      </c>
      <c r="D47" s="466">
        <f ca="1">IFERROR(VLOOKUP(B47,OFFSET('A-1_MH Estimation'!$B$7,0,0,MATCH("Subtotal LOE",'A-1_MH Estimation'!B:B,0)-7,4),4,0),"")</f>
        <v>1</v>
      </c>
      <c r="E47" s="466" t="str">
        <f ca="1">IFERROR(VLOOKUP(B47,OFFSET('A-1_MH Estimation'!$B$7,0,0,MATCH("Subtotal LOE",'A-1_MH Estimation'!B:B,0)-7,3),3,0),"")</f>
        <v>document</v>
      </c>
      <c r="F47" s="462">
        <f>IFERROR(VLOOKUP($B47,'A-2_MH Distribution'!$B$6:$O$16314,3,0)*VLOOKUP($B47,'A-2_MH Distribution'!$B$6:$O$16314,VLOOKUP(G47,SoftwareList,6,0),0)*IFERROR((--(VLOOKUP($B47,'A-2_MH Distribution'!$B$6:$O$16314,VLOOKUP(G47,SoftwareList,8,0),0)=0)+VLOOKUP($B47,'A-2_MH Distribution'!$B$6:$O$16314,VLOOKUP(G47,SoftwareList,8,0),0)),1),0)</f>
        <v>8</v>
      </c>
      <c r="G47" s="403" t="str">
        <f t="shared" si="59"/>
        <v>MsOffice</v>
      </c>
      <c r="H47" s="454"/>
      <c r="I47" s="455"/>
      <c r="J47" s="351">
        <f ca="1">IFERROR(INDEX(Activities,MATCH($B47,'A-2_MH Distribution'!B:B,0),MATCH("Start Date",'A-2_MH Distribution'!$A$4:S$4,0))+H47,0)</f>
        <v>44635</v>
      </c>
      <c r="K47" s="352">
        <f ca="1">IFERROR(INDEX(Activities,MATCH($B47,'A-2_MH Distribution'!B:B,0),MATCH("Finish Date",'A-2_MH Distribution'!$A$4:S$4,0))+I47,0)</f>
        <v>44636</v>
      </c>
      <c r="L47" s="170">
        <f ca="1">NETWORKDAYS.INTL(J47,K47,1,Holidays!$A$1:$A$248)</f>
        <v>2</v>
      </c>
      <c r="M47" s="62">
        <f t="shared" ca="1" si="58"/>
        <v>4</v>
      </c>
      <c r="O47" s="253">
        <f ca="1">SUM($P47:CX47)</f>
        <v>8</v>
      </c>
      <c r="P47" s="320"/>
      <c r="Q47" s="321">
        <f ca="1">IFERROR((IF(AND($J47&gt;P$4,$J47&lt;=Q$4,$K47&lt;=Q$4),NETWORKDAYS.INTL($J47,$K47,1,(Holidays!$A$1:$A$248)),0)+IF(AND($J47&gt;P$4,$J47&lt;=Q$4,$K47&gt;Q$4),NETWORKDAYS.INTL($J47,(Q$4),1,(Holidays!$A$1:$A$248)),0)+IF(AND($J47&lt;P$4,$K47&lt;Q$4,$K47&gt;P$4),NETWORKDAYS.INTL(P$4+1,$K47,1,(Holidays!$A$1:$A$248)),0)+IF(AND($J47&lt;=P$4,$K47&gt;=Q$4,$K47&gt;P$4),NETWORKDAYS.INTL(P$4+1,(Q$4),1,(Holidays!$A$1:$A$248)),0))*$M47,"")</f>
        <v>0</v>
      </c>
      <c r="R47" s="190">
        <f ca="1">IFERROR((IF(AND($J47&gt;Q$4,$J47&lt;=R$4,$K47&lt;=R$4),NETWORKDAYS.INTL($J47,$K47,1,(Holidays!$A$1:$A$248)),0)+IF(AND($J47&gt;Q$4,$J47&lt;=R$4,$K47&gt;R$4),NETWORKDAYS.INTL($J47,(R$4),1,(Holidays!$A$1:$A$248)),0)+IF(AND($J47&lt;Q$4,$K47&lt;R$4,$K47&gt;Q$4),NETWORKDAYS.INTL(Q$4+1,$K47,1,(Holidays!$A$1:$A$248)),0)+IF(AND($J47&lt;=Q$4,$K47&gt;=R$4,$K47&gt;Q$4),NETWORKDAYS.INTL(Q$4+1,(R$4),1,(Holidays!$A$1:$A$248)),0))*$M47,"")</f>
        <v>0</v>
      </c>
      <c r="S47" s="192">
        <f ca="1">IFERROR((IF(AND($J47&gt;R$4,$J47&lt;=S$4,$K47&lt;=S$4),NETWORKDAYS.INTL($J47,$K47,1,(Holidays!$A$1:$A$248)),0)+IF(AND($J47&gt;R$4,$J47&lt;=S$4,$K47&gt;S$4),NETWORKDAYS.INTL($J47,(S$4),1,(Holidays!$A$1:$A$248)),0)+IF(AND($J47&lt;R$4,$K47&lt;S$4,$K47&gt;R$4),NETWORKDAYS.INTL(R$4+1,$K47,1,(Holidays!$A$1:$A$248)),0)+IF(AND($J47&lt;=R$4,$K47&gt;=S$4,$K47&gt;R$4),NETWORKDAYS.INTL(R$4+1,(S$4),1,(Holidays!$A$1:$A$248)),0))*$M47,"")</f>
        <v>0</v>
      </c>
      <c r="T47" s="321">
        <f ca="1">IFERROR((IF(AND($J47&gt;S$4,$J47&lt;=T$4,$K47&lt;=T$4),NETWORKDAYS.INTL($J47,$K47,1,(Holidays!$A$1:$A$248)),0)+IF(AND($J47&gt;S$4,$J47&lt;=T$4,$K47&gt;T$4),NETWORKDAYS.INTL($J47,(T$4),1,(Holidays!$A$1:$A$248)),0)+IF(AND($J47&lt;S$4,$K47&lt;T$4,$K47&gt;S$4),NETWORKDAYS.INTL(S$4+1,$K47,1,(Holidays!$A$1:$A$248)),0)+IF(AND($J47&lt;=S$4,$K47&gt;=T$4,$K47&gt;S$4),NETWORKDAYS.INTL(S$4+1,(T$4),1,(Holidays!$A$1:$A$248)),0))*$M47,"")</f>
        <v>0</v>
      </c>
      <c r="U47" s="190">
        <f ca="1">IFERROR((IF(AND($J47&gt;T$4,$J47&lt;=U$4,$K47&lt;=U$4),NETWORKDAYS.INTL($J47,$K47,1,(Holidays!$A$1:$A$248)),0)+IF(AND($J47&gt;T$4,$J47&lt;=U$4,$K47&gt;U$4),NETWORKDAYS.INTL($J47,(U$4),1,(Holidays!$A$1:$A$248)),0)+IF(AND($J47&lt;T$4,$K47&lt;U$4,$K47&gt;T$4),NETWORKDAYS.INTL(T$4+1,$K47,1,(Holidays!$A$1:$A$248)),0)+IF(AND($J47&lt;=T$4,$K47&gt;=U$4,$K47&gt;T$4),NETWORKDAYS.INTL(T$4+1,(U$4),1,(Holidays!$A$1:$A$248)),0))*$M47,"")</f>
        <v>0</v>
      </c>
      <c r="V47" s="192">
        <f ca="1">IFERROR((IF(AND($J47&gt;U$4,$J47&lt;=V$4,$K47&lt;=V$4),NETWORKDAYS.INTL($J47,$K47,1,(Holidays!$A$1:$A$248)),0)+IF(AND($J47&gt;U$4,$J47&lt;=V$4,$K47&gt;V$4),NETWORKDAYS.INTL($J47,(V$4),1,(Holidays!$A$1:$A$248)),0)+IF(AND($J47&lt;U$4,$K47&lt;V$4,$K47&gt;U$4),NETWORKDAYS.INTL(U$4+1,$K47,1,(Holidays!$A$1:$A$248)),0)+IF(AND($J47&lt;=U$4,$K47&gt;=V$4,$K47&gt;U$4),NETWORKDAYS.INTL(U$4+1,(V$4),1,(Holidays!$A$1:$A$248)),0))*$M47,"")</f>
        <v>0</v>
      </c>
      <c r="W47" s="321">
        <f ca="1">IFERROR((IF(AND($J47&gt;V$4,$J47&lt;=W$4,$K47&lt;=W$4),NETWORKDAYS.INTL($J47,$K47,1,(Holidays!$A$1:$A$248)),0)+IF(AND($J47&gt;V$4,$J47&lt;=W$4,$K47&gt;W$4),NETWORKDAYS.INTL($J47,(W$4),1,(Holidays!$A$1:$A$248)),0)+IF(AND($J47&lt;V$4,$K47&lt;W$4,$K47&gt;V$4),NETWORKDAYS.INTL(V$4+1,$K47,1,(Holidays!$A$1:$A$248)),0)+IF(AND($J47&lt;=V$4,$K47&gt;=W$4,$K47&gt;V$4),NETWORKDAYS.INTL(V$4+1,(W$4),1,(Holidays!$A$1:$A$248)),0))*$M47,"")</f>
        <v>0</v>
      </c>
      <c r="X47" s="190">
        <f ca="1">IFERROR((IF(AND($J47&gt;W$4,$J47&lt;=X$4,$K47&lt;=X$4),NETWORKDAYS.INTL($J47,$K47,1,(Holidays!$A$1:$A$248)),0)+IF(AND($J47&gt;W$4,$J47&lt;=X$4,$K47&gt;X$4),NETWORKDAYS.INTL($J47,(X$4),1,(Holidays!$A$1:$A$248)),0)+IF(AND($J47&lt;W$4,$K47&lt;X$4,$K47&gt;W$4),NETWORKDAYS.INTL(W$4+1,$K47,1,(Holidays!$A$1:$A$248)),0)+IF(AND($J47&lt;=W$4,$K47&gt;=X$4,$K47&gt;W$4),NETWORKDAYS.INTL(W$4+1,(X$4),1,(Holidays!$A$1:$A$248)),0))*$M47,"")</f>
        <v>0</v>
      </c>
      <c r="Y47" s="192">
        <f ca="1">IFERROR((IF(AND($J47&gt;X$4,$J47&lt;=Y$4,$K47&lt;=Y$4),NETWORKDAYS.INTL($J47,$K47,1,(Holidays!$A$1:$A$248)),0)+IF(AND($J47&gt;X$4,$J47&lt;=Y$4,$K47&gt;Y$4),NETWORKDAYS.INTL($J47,(Y$4),1,(Holidays!$A$1:$A$248)),0)+IF(AND($J47&lt;X$4,$K47&lt;Y$4,$K47&gt;X$4),NETWORKDAYS.INTL(X$4+1,$K47,1,(Holidays!$A$1:$A$248)),0)+IF(AND($J47&lt;=X$4,$K47&gt;=Y$4,$K47&gt;X$4),NETWORKDAYS.INTL(X$4+1,(Y$4),1,(Holidays!$A$1:$A$248)),0))*$M47,"")</f>
        <v>0</v>
      </c>
      <c r="Z47" s="321">
        <f ca="1">IFERROR((IF(AND($J47&gt;Y$4,$J47&lt;=Z$4,$K47&lt;=Z$4),NETWORKDAYS.INTL($J47,$K47,1,(Holidays!$A$1:$A$248)),0)+IF(AND($J47&gt;Y$4,$J47&lt;=Z$4,$K47&gt;Z$4),NETWORKDAYS.INTL($J47,(Z$4),1,(Holidays!$A$1:$A$248)),0)+IF(AND($J47&lt;Y$4,$K47&lt;Z$4,$K47&gt;Y$4),NETWORKDAYS.INTL(Y$4+1,$K47,1,(Holidays!$A$1:$A$248)),0)+IF(AND($J47&lt;=Y$4,$K47&gt;=Z$4,$K47&gt;Y$4),NETWORKDAYS.INTL(Y$4+1,(Z$4),1,(Holidays!$A$1:$A$248)),0))*$M47,"")</f>
        <v>0</v>
      </c>
      <c r="AA47" s="190">
        <f ca="1">IFERROR((IF(AND($J47&gt;Z$4,$J47&lt;=AA$4,$K47&lt;=AA$4),NETWORKDAYS.INTL($J47,$K47,1,(Holidays!$A$1:$A$248)),0)+IF(AND($J47&gt;Z$4,$J47&lt;=AA$4,$K47&gt;AA$4),NETWORKDAYS.INTL($J47,(AA$4),1,(Holidays!$A$1:$A$248)),0)+IF(AND($J47&lt;Z$4,$K47&lt;AA$4,$K47&gt;Z$4),NETWORKDAYS.INTL(Z$4+1,$K47,1,(Holidays!$A$1:$A$248)),0)+IF(AND($J47&lt;=Z$4,$K47&gt;=AA$4,$K47&gt;Z$4),NETWORKDAYS.INTL(Z$4+1,(AA$4),1,(Holidays!$A$1:$A$248)),0))*$M47,"")</f>
        <v>0</v>
      </c>
      <c r="AB47" s="192">
        <f ca="1">IFERROR((IF(AND($J47&gt;AA$4,$J47&lt;=AB$4,$K47&lt;=AB$4),NETWORKDAYS.INTL($J47,$K47,1,(Holidays!$A$1:$A$248)),0)+IF(AND($J47&gt;AA$4,$J47&lt;=AB$4,$K47&gt;AB$4),NETWORKDAYS.INTL($J47,(AB$4),1,(Holidays!$A$1:$A$248)),0)+IF(AND($J47&lt;AA$4,$K47&lt;AB$4,$K47&gt;AA$4),NETWORKDAYS.INTL(AA$4+1,$K47,1,(Holidays!$A$1:$A$248)),0)+IF(AND($J47&lt;=AA$4,$K47&gt;=AB$4,$K47&gt;AA$4),NETWORKDAYS.INTL(AA$4+1,(AB$4),1,(Holidays!$A$1:$A$248)),0))*$M47,"")</f>
        <v>0</v>
      </c>
      <c r="AC47" s="321">
        <f ca="1">IFERROR((IF(AND($J47&gt;AB$4,$J47&lt;=AC$4,$K47&lt;=AC$4),NETWORKDAYS.INTL($J47,$K47,1,(Holidays!$A$1:$A$248)),0)+IF(AND($J47&gt;AB$4,$J47&lt;=AC$4,$K47&gt;AC$4),NETWORKDAYS.INTL($J47,(AC$4),1,(Holidays!$A$1:$A$248)),0)+IF(AND($J47&lt;AB$4,$K47&lt;AC$4,$K47&gt;AB$4),NETWORKDAYS.INTL(AB$4+1,$K47,1,(Holidays!$A$1:$A$248)),0)+IF(AND($J47&lt;=AB$4,$K47&gt;=AC$4,$K47&gt;AB$4),NETWORKDAYS.INTL(AB$4+1,(AC$4),1,(Holidays!$A$1:$A$248)),0))*$M47,"")</f>
        <v>0</v>
      </c>
      <c r="AD47" s="190">
        <f ca="1">IFERROR((IF(AND($J47&gt;AC$4,$J47&lt;=AD$4,$K47&lt;=AD$4),NETWORKDAYS.INTL($J47,$K47,1,(Holidays!$A$1:$A$248)),0)+IF(AND($J47&gt;AC$4,$J47&lt;=AD$4,$K47&gt;AD$4),NETWORKDAYS.INTL($J47,(AD$4),1,(Holidays!$A$1:$A$248)),0)+IF(AND($J47&lt;AC$4,$K47&lt;AD$4,$K47&gt;AC$4),NETWORKDAYS.INTL(AC$4+1,$K47,1,(Holidays!$A$1:$A$248)),0)+IF(AND($J47&lt;=AC$4,$K47&gt;=AD$4,$K47&gt;AC$4),NETWORKDAYS.INTL(AC$4+1,(AD$4),1,(Holidays!$A$1:$A$248)),0))*$M47,"")</f>
        <v>0</v>
      </c>
      <c r="AE47" s="192">
        <f ca="1">IFERROR((IF(AND($J47&gt;AD$4,$J47&lt;=AE$4,$K47&lt;=AE$4),NETWORKDAYS.INTL($J47,$K47,1,(Holidays!$A$1:$A$248)),0)+IF(AND($J47&gt;AD$4,$J47&lt;=AE$4,$K47&gt;AE$4),NETWORKDAYS.INTL($J47,(AE$4),1,(Holidays!$A$1:$A$248)),0)+IF(AND($J47&lt;AD$4,$K47&lt;AE$4,$K47&gt;AD$4),NETWORKDAYS.INTL(AD$4+1,$K47,1,(Holidays!$A$1:$A$248)),0)+IF(AND($J47&lt;=AD$4,$K47&gt;=AE$4,$K47&gt;AD$4),NETWORKDAYS.INTL(AD$4+1,(AE$4),1,(Holidays!$A$1:$A$248)),0))*$M47,"")</f>
        <v>0</v>
      </c>
      <c r="AF47" s="321">
        <f ca="1">IFERROR((IF(AND($J47&gt;AE$4,$J47&lt;=AF$4,$K47&lt;=AF$4),NETWORKDAYS.INTL($J47,$K47,1,(Holidays!$A$1:$A$248)),0)+IF(AND($J47&gt;AE$4,$J47&lt;=AF$4,$K47&gt;AF$4),NETWORKDAYS.INTL($J47,(AF$4),1,(Holidays!$A$1:$A$248)),0)+IF(AND($J47&lt;AE$4,$K47&lt;AF$4,$K47&gt;AE$4),NETWORKDAYS.INTL(AE$4+1,$K47,1,(Holidays!$A$1:$A$248)),0)+IF(AND($J47&lt;=AE$4,$K47&gt;=AF$4,$K47&gt;AE$4),NETWORKDAYS.INTL(AE$4+1,(AF$4),1,(Holidays!$A$1:$A$248)),0))*$M47,"")</f>
        <v>0</v>
      </c>
      <c r="AG47" s="190">
        <f ca="1">IFERROR((IF(AND($J47&gt;AF$4,$J47&lt;=AG$4,$K47&lt;=AG$4),NETWORKDAYS.INTL($J47,$K47,1,(Holidays!$A$1:$A$248)),0)+IF(AND($J47&gt;AF$4,$J47&lt;=AG$4,$K47&gt;AG$4),NETWORKDAYS.INTL($J47,(AG$4),1,(Holidays!$A$1:$A$248)),0)+IF(AND($J47&lt;AF$4,$K47&lt;AG$4,$K47&gt;AF$4),NETWORKDAYS.INTL(AF$4+1,$K47,1,(Holidays!$A$1:$A$248)),0)+IF(AND($J47&lt;=AF$4,$K47&gt;=AG$4,$K47&gt;AF$4),NETWORKDAYS.INTL(AF$4+1,(AG$4),1,(Holidays!$A$1:$A$248)),0))*$M47,"")</f>
        <v>0</v>
      </c>
      <c r="AH47" s="192">
        <f ca="1">IFERROR((IF(AND($J47&gt;AG$4,$J47&lt;=AH$4,$K47&lt;=AH$4),NETWORKDAYS.INTL($J47,$K47,1,(Holidays!$A$1:$A$248)),0)+IF(AND($J47&gt;AG$4,$J47&lt;=AH$4,$K47&gt;AH$4),NETWORKDAYS.INTL($J47,(AH$4),1,(Holidays!$A$1:$A$248)),0)+IF(AND($J47&lt;AG$4,$K47&lt;AH$4,$K47&gt;AG$4),NETWORKDAYS.INTL(AG$4+1,$K47,1,(Holidays!$A$1:$A$248)),0)+IF(AND($J47&lt;=AG$4,$K47&gt;=AH$4,$K47&gt;AG$4),NETWORKDAYS.INTL(AG$4+1,(AH$4),1,(Holidays!$A$1:$A$248)),0))*$M47,"")</f>
        <v>0</v>
      </c>
      <c r="AI47" s="321">
        <f ca="1">IFERROR((IF(AND($J47&gt;AH$4,$J47&lt;=AI$4,$K47&lt;=AI$4),NETWORKDAYS.INTL($J47,$K47,1,(Holidays!$A$1:$A$248)),0)+IF(AND($J47&gt;AH$4,$J47&lt;=AI$4,$K47&gt;AI$4),NETWORKDAYS.INTL($J47,(AI$4),1,(Holidays!$A$1:$A$248)),0)+IF(AND($J47&lt;AH$4,$K47&lt;AI$4,$K47&gt;AH$4),NETWORKDAYS.INTL(AH$4+1,$K47,1,(Holidays!$A$1:$A$248)),0)+IF(AND($J47&lt;=AH$4,$K47&gt;=AI$4,$K47&gt;AH$4),NETWORKDAYS.INTL(AH$4+1,(AI$4),1,(Holidays!$A$1:$A$248)),0))*$M47,"")</f>
        <v>8</v>
      </c>
      <c r="AJ47" s="190">
        <f ca="1">IFERROR((IF(AND($J47&gt;AI$4,$J47&lt;=AJ$4,$K47&lt;=AJ$4),NETWORKDAYS.INTL($J47,$K47,1,(Holidays!$A$1:$A$248)),0)+IF(AND($J47&gt;AI$4,$J47&lt;=AJ$4,$K47&gt;AJ$4),NETWORKDAYS.INTL($J47,(AJ$4),1,(Holidays!$A$1:$A$248)),0)+IF(AND($J47&lt;AI$4,$K47&lt;AJ$4,$K47&gt;AI$4),NETWORKDAYS.INTL(AI$4+1,$K47,1,(Holidays!$A$1:$A$248)),0)+IF(AND($J47&lt;=AI$4,$K47&gt;=AJ$4,$K47&gt;AI$4),NETWORKDAYS.INTL(AI$4+1,(AJ$4),1,(Holidays!$A$1:$A$248)),0))*$M47,"")</f>
        <v>0</v>
      </c>
      <c r="AK47" s="192">
        <f ca="1">IFERROR((IF(AND($J47&gt;AJ$4,$J47&lt;=AK$4,$K47&lt;=AK$4),NETWORKDAYS.INTL($J47,$K47,1,(Holidays!$A$1:$A$248)),0)+IF(AND($J47&gt;AJ$4,$J47&lt;=AK$4,$K47&gt;AK$4),NETWORKDAYS.INTL($J47,(AK$4),1,(Holidays!$A$1:$A$248)),0)+IF(AND($J47&lt;AJ$4,$K47&lt;AK$4,$K47&gt;AJ$4),NETWORKDAYS.INTL(AJ$4+1,$K47,1,(Holidays!$A$1:$A$248)),0)+IF(AND($J47&lt;=AJ$4,$K47&gt;=AK$4,$K47&gt;AJ$4),NETWORKDAYS.INTL(AJ$4+1,(AK$4),1,(Holidays!$A$1:$A$248)),0))*$M47,"")</f>
        <v>0</v>
      </c>
      <c r="AL47" s="321">
        <f ca="1">IFERROR((IF(AND($J47&gt;AK$4,$J47&lt;=AL$4,$K47&lt;=AL$4),NETWORKDAYS.INTL($J47,$K47,1,(Holidays!$A$1:$A$248)),0)+IF(AND($J47&gt;AK$4,$J47&lt;=AL$4,$K47&gt;AL$4),NETWORKDAYS.INTL($J47,(AL$4),1,(Holidays!$A$1:$A$248)),0)+IF(AND($J47&lt;AK$4,$K47&lt;AL$4,$K47&gt;AK$4),NETWORKDAYS.INTL(AK$4+1,$K47,1,(Holidays!$A$1:$A$248)),0)+IF(AND($J47&lt;=AK$4,$K47&gt;=AL$4,$K47&gt;AK$4),NETWORKDAYS.INTL(AK$4+1,(AL$4),1,(Holidays!$A$1:$A$248)),0))*$M47,"")</f>
        <v>0</v>
      </c>
      <c r="AM47" s="190">
        <f ca="1">IFERROR((IF(AND($J47&gt;AL$4,$J47&lt;=AM$4,$K47&lt;=AM$4),NETWORKDAYS.INTL($J47,$K47,1,(Holidays!$A$1:$A$248)),0)+IF(AND($J47&gt;AL$4,$J47&lt;=AM$4,$K47&gt;AM$4),NETWORKDAYS.INTL($J47,(AM$4),1,(Holidays!$A$1:$A$248)),0)+IF(AND($J47&lt;AL$4,$K47&lt;AM$4,$K47&gt;AL$4),NETWORKDAYS.INTL(AL$4+1,$K47,1,(Holidays!$A$1:$A$248)),0)+IF(AND($J47&lt;=AL$4,$K47&gt;=AM$4,$K47&gt;AL$4),NETWORKDAYS.INTL(AL$4+1,(AM$4),1,(Holidays!$A$1:$A$248)),0))*$M47,"")</f>
        <v>0</v>
      </c>
      <c r="AN47" s="192">
        <f ca="1">IFERROR((IF(AND($J47&gt;AM$4,$J47&lt;=AN$4,$K47&lt;=AN$4),NETWORKDAYS.INTL($J47,$K47,1,(Holidays!$A$1:$A$248)),0)+IF(AND($J47&gt;AM$4,$J47&lt;=AN$4,$K47&gt;AN$4),NETWORKDAYS.INTL($J47,(AN$4),1,(Holidays!$A$1:$A$248)),0)+IF(AND($J47&lt;AM$4,$K47&lt;AN$4,$K47&gt;AM$4),NETWORKDAYS.INTL(AM$4+1,$K47,1,(Holidays!$A$1:$A$248)),0)+IF(AND($J47&lt;=AM$4,$K47&gt;=AN$4,$K47&gt;AM$4),NETWORKDAYS.INTL(AM$4+1,(AN$4),1,(Holidays!$A$1:$A$248)),0))*$M47,"")</f>
        <v>0</v>
      </c>
      <c r="AO47" s="321">
        <f ca="1">IFERROR((IF(AND($J47&gt;AN$4,$J47&lt;=AO$4,$K47&lt;=AO$4),NETWORKDAYS.INTL($J47,$K47,1,(Holidays!$A$1:$A$248)),0)+IF(AND($J47&gt;AN$4,$J47&lt;=AO$4,$K47&gt;AO$4),NETWORKDAYS.INTL($J47,(AO$4),1,(Holidays!$A$1:$A$248)),0)+IF(AND($J47&lt;AN$4,$K47&lt;AO$4,$K47&gt;AN$4),NETWORKDAYS.INTL(AN$4+1,$K47,1,(Holidays!$A$1:$A$248)),0)+IF(AND($J47&lt;=AN$4,$K47&gt;=AO$4,$K47&gt;AN$4),NETWORKDAYS.INTL(AN$4+1,(AO$4),1,(Holidays!$A$1:$A$248)),0))*$M47,"")</f>
        <v>0</v>
      </c>
      <c r="AP47" s="190">
        <f ca="1">IFERROR((IF(AND($J47&gt;AO$4,$J47&lt;=AP$4,$K47&lt;=AP$4),NETWORKDAYS.INTL($J47,$K47,1,(Holidays!$A$1:$A$248)),0)+IF(AND($J47&gt;AO$4,$J47&lt;=AP$4,$K47&gt;AP$4),NETWORKDAYS.INTL($J47,(AP$4),1,(Holidays!$A$1:$A$248)),0)+IF(AND($J47&lt;AO$4,$K47&lt;AP$4,$K47&gt;AO$4),NETWORKDAYS.INTL(AO$4+1,$K47,1,(Holidays!$A$1:$A$248)),0)+IF(AND($J47&lt;=AO$4,$K47&gt;=AP$4,$K47&gt;AO$4),NETWORKDAYS.INTL(AO$4+1,(AP$4),1,(Holidays!$A$1:$A$248)),0))*$M47,"")</f>
        <v>0</v>
      </c>
      <c r="AQ47" s="192">
        <f ca="1">IFERROR((IF(AND($J47&gt;AP$4,$J47&lt;=AQ$4,$K47&lt;=AQ$4),NETWORKDAYS.INTL($J47,$K47,1,(Holidays!$A$1:$A$248)),0)+IF(AND($J47&gt;AP$4,$J47&lt;=AQ$4,$K47&gt;AQ$4),NETWORKDAYS.INTL($J47,(AQ$4),1,(Holidays!$A$1:$A$248)),0)+IF(AND($J47&lt;AP$4,$K47&lt;AQ$4,$K47&gt;AP$4),NETWORKDAYS.INTL(AP$4+1,$K47,1,(Holidays!$A$1:$A$248)),0)+IF(AND($J47&lt;=AP$4,$K47&gt;=AQ$4,$K47&gt;AP$4),NETWORKDAYS.INTL(AP$4+1,(AQ$4),1,(Holidays!$A$1:$A$248)),0))*$M47,"")</f>
        <v>0</v>
      </c>
      <c r="AR47" s="321">
        <f ca="1">IFERROR((IF(AND($J47&gt;AQ$4,$J47&lt;=AR$4,$K47&lt;=AR$4),NETWORKDAYS.INTL($J47,$K47,1,(Holidays!$A$1:$A$248)),0)+IF(AND($J47&gt;AQ$4,$J47&lt;=AR$4,$K47&gt;AR$4),NETWORKDAYS.INTL($J47,(AR$4),1,(Holidays!$A$1:$A$248)),0)+IF(AND($J47&lt;AQ$4,$K47&lt;AR$4,$K47&gt;AQ$4),NETWORKDAYS.INTL(AQ$4+1,$K47,1,(Holidays!$A$1:$A$248)),0)+IF(AND($J47&lt;=AQ$4,$K47&gt;=AR$4,$K47&gt;AQ$4),NETWORKDAYS.INTL(AQ$4+1,(AR$4),1,(Holidays!$A$1:$A$248)),0))*$M47,"")</f>
        <v>0</v>
      </c>
      <c r="AS47" s="190">
        <f ca="1">IFERROR((IF(AND($J47&gt;AR$4,$J47&lt;=AS$4,$K47&lt;=AS$4),NETWORKDAYS.INTL($J47,$K47,1,(Holidays!$A$1:$A$248)),0)+IF(AND($J47&gt;AR$4,$J47&lt;=AS$4,$K47&gt;AS$4),NETWORKDAYS.INTL($J47,(AS$4),1,(Holidays!$A$1:$A$248)),0)+IF(AND($J47&lt;AR$4,$K47&lt;AS$4,$K47&gt;AR$4),NETWORKDAYS.INTL(AR$4+1,$K47,1,(Holidays!$A$1:$A$248)),0)+IF(AND($J47&lt;=AR$4,$K47&gt;=AS$4,$K47&gt;AR$4),NETWORKDAYS.INTL(AR$4+1,(AS$4),1,(Holidays!$A$1:$A$248)),0))*$M47,"")</f>
        <v>0</v>
      </c>
      <c r="AT47" s="192">
        <f ca="1">IFERROR((IF(AND($J47&gt;AS$4,$J47&lt;=AT$4,$K47&lt;=AT$4),NETWORKDAYS.INTL($J47,$K47,1,(Holidays!$A$1:$A$248)),0)+IF(AND($J47&gt;AS$4,$J47&lt;=AT$4,$K47&gt;AT$4),NETWORKDAYS.INTL($J47,(AT$4),1,(Holidays!$A$1:$A$248)),0)+IF(AND($J47&lt;AS$4,$K47&lt;AT$4,$K47&gt;AS$4),NETWORKDAYS.INTL(AS$4+1,$K47,1,(Holidays!$A$1:$A$248)),0)+IF(AND($J47&lt;=AS$4,$K47&gt;=AT$4,$K47&gt;AS$4),NETWORKDAYS.INTL(AS$4+1,(AT$4),1,(Holidays!$A$1:$A$248)),0))*$M47,"")</f>
        <v>0</v>
      </c>
      <c r="AU47" s="321">
        <f ca="1">IFERROR((IF(AND($J47&gt;AT$4,$J47&lt;=AU$4,$K47&lt;=AU$4),NETWORKDAYS.INTL($J47,$K47,1,(Holidays!$A$1:$A$248)),0)+IF(AND($J47&gt;AT$4,$J47&lt;=AU$4,$K47&gt;AU$4),NETWORKDAYS.INTL($J47,(AU$4),1,(Holidays!$A$1:$A$248)),0)+IF(AND($J47&lt;AT$4,$K47&lt;AU$4,$K47&gt;AT$4),NETWORKDAYS.INTL(AT$4+1,$K47,1,(Holidays!$A$1:$A$248)),0)+IF(AND($J47&lt;=AT$4,$K47&gt;=AU$4,$K47&gt;AT$4),NETWORKDAYS.INTL(AT$4+1,(AU$4),1,(Holidays!$A$1:$A$248)),0))*$M47,"")</f>
        <v>0</v>
      </c>
      <c r="AV47" s="190">
        <f ca="1">IFERROR((IF(AND($J47&gt;AU$4,$J47&lt;=AV$4,$K47&lt;=AV$4),NETWORKDAYS.INTL($J47,$K47,1,(Holidays!$A$1:$A$248)),0)+IF(AND($J47&gt;AU$4,$J47&lt;=AV$4,$K47&gt;AV$4),NETWORKDAYS.INTL($J47,(AV$4),1,(Holidays!$A$1:$A$248)),0)+IF(AND($J47&lt;AU$4,$K47&lt;AV$4,$K47&gt;AU$4),NETWORKDAYS.INTL(AU$4+1,$K47,1,(Holidays!$A$1:$A$248)),0)+IF(AND($J47&lt;=AU$4,$K47&gt;=AV$4,$K47&gt;AU$4),NETWORKDAYS.INTL(AU$4+1,(AV$4),1,(Holidays!$A$1:$A$248)),0))*$M47,"")</f>
        <v>0</v>
      </c>
      <c r="AW47" s="192">
        <f ca="1">IFERROR((IF(AND($J47&gt;AV$4,$J47&lt;=AW$4,$K47&lt;=AW$4),NETWORKDAYS.INTL($J47,$K47,1,(Holidays!$A$1:$A$248)),0)+IF(AND($J47&gt;AV$4,$J47&lt;=AW$4,$K47&gt;AW$4),NETWORKDAYS.INTL($J47,(AW$4),1,(Holidays!$A$1:$A$248)),0)+IF(AND($J47&lt;AV$4,$K47&lt;AW$4,$K47&gt;AV$4),NETWORKDAYS.INTL(AV$4+1,$K47,1,(Holidays!$A$1:$A$248)),0)+IF(AND($J47&lt;=AV$4,$K47&gt;=AW$4,$K47&gt;AV$4),NETWORKDAYS.INTL(AV$4+1,(AW$4),1,(Holidays!$A$1:$A$248)),0))*$M47,"")</f>
        <v>0</v>
      </c>
      <c r="AX47" s="321">
        <f ca="1">IFERROR((IF(AND($J47&gt;AW$4,$J47&lt;=AX$4,$K47&lt;=AX$4),NETWORKDAYS.INTL($J47,$K47,1,(Holidays!$A$1:$A$248)),0)+IF(AND($J47&gt;AW$4,$J47&lt;=AX$4,$K47&gt;AX$4),NETWORKDAYS.INTL($J47,(AX$4),1,(Holidays!$A$1:$A$248)),0)+IF(AND($J47&lt;AW$4,$K47&lt;AX$4,$K47&gt;AW$4),NETWORKDAYS.INTL(AW$4+1,$K47,1,(Holidays!$A$1:$A$248)),0)+IF(AND($J47&lt;=AW$4,$K47&gt;=AX$4,$K47&gt;AW$4),NETWORKDAYS.INTL(AW$4+1,(AX$4),1,(Holidays!$A$1:$A$248)),0))*$M47,"")</f>
        <v>0</v>
      </c>
      <c r="AY47" s="190">
        <f ca="1">IFERROR((IF(AND($J47&gt;AX$4,$J47&lt;=AY$4,$K47&lt;=AY$4),NETWORKDAYS.INTL($J47,$K47,1,(Holidays!$A$1:$A$248)),0)+IF(AND($J47&gt;AX$4,$J47&lt;=AY$4,$K47&gt;AY$4),NETWORKDAYS.INTL($J47,(AY$4),1,(Holidays!$A$1:$A$248)),0)+IF(AND($J47&lt;AX$4,$K47&lt;AY$4,$K47&gt;AX$4),NETWORKDAYS.INTL(AX$4+1,$K47,1,(Holidays!$A$1:$A$248)),0)+IF(AND($J47&lt;=AX$4,$K47&gt;=AY$4,$K47&gt;AX$4),NETWORKDAYS.INTL(AX$4+1,(AY$4),1,(Holidays!$A$1:$A$248)),0))*$M47,"")</f>
        <v>0</v>
      </c>
      <c r="AZ47" s="192">
        <f ca="1">IFERROR((IF(AND($J47&gt;AY$4,$J47&lt;=AZ$4,$K47&lt;=AZ$4),NETWORKDAYS.INTL($J47,$K47,1,(Holidays!$A$1:$A$248)),0)+IF(AND($J47&gt;AY$4,$J47&lt;=AZ$4,$K47&gt;AZ$4),NETWORKDAYS.INTL($J47,(AZ$4),1,(Holidays!$A$1:$A$248)),0)+IF(AND($J47&lt;AY$4,$K47&lt;AZ$4,$K47&gt;AY$4),NETWORKDAYS.INTL(AY$4+1,$K47,1,(Holidays!$A$1:$A$248)),0)+IF(AND($J47&lt;=AY$4,$K47&gt;=AZ$4,$K47&gt;AY$4),NETWORKDAYS.INTL(AY$4+1,(AZ$4),1,(Holidays!$A$1:$A$248)),0))*$M47,"")</f>
        <v>0</v>
      </c>
      <c r="BA47" s="321">
        <f ca="1">IFERROR((IF(AND($J47&gt;AZ$4,$J47&lt;=BA$4,$K47&lt;=BA$4),NETWORKDAYS.INTL($J47,$K47,1,(Holidays!$A$1:$A$248)),0)+IF(AND($J47&gt;AZ$4,$J47&lt;=BA$4,$K47&gt;BA$4),NETWORKDAYS.INTL($J47,(BA$4),1,(Holidays!$A$1:$A$248)),0)+IF(AND($J47&lt;AZ$4,$K47&lt;BA$4,$K47&gt;AZ$4),NETWORKDAYS.INTL(AZ$4+1,$K47,1,(Holidays!$A$1:$A$248)),0)+IF(AND($J47&lt;=AZ$4,$K47&gt;=BA$4,$K47&gt;AZ$4),NETWORKDAYS.INTL(AZ$4+1,(BA$4),1,(Holidays!$A$1:$A$248)),0))*$M47,"")</f>
        <v>0</v>
      </c>
      <c r="BB47" s="190">
        <f ca="1">IFERROR((IF(AND($J47&gt;BA$4,$J47&lt;=BB$4,$K47&lt;=BB$4),NETWORKDAYS.INTL($J47,$K47,1,(Holidays!$A$1:$A$248)),0)+IF(AND($J47&gt;BA$4,$J47&lt;=BB$4,$K47&gt;BB$4),NETWORKDAYS.INTL($J47,(BB$4),1,(Holidays!$A$1:$A$248)),0)+IF(AND($J47&lt;BA$4,$K47&lt;BB$4,$K47&gt;BA$4),NETWORKDAYS.INTL(BA$4+1,$K47,1,(Holidays!$A$1:$A$248)),0)+IF(AND($J47&lt;=BA$4,$K47&gt;=BB$4,$K47&gt;BA$4),NETWORKDAYS.INTL(BA$4+1,(BB$4),1,(Holidays!$A$1:$A$248)),0))*$M47,"")</f>
        <v>0</v>
      </c>
      <c r="BC47" s="192">
        <f ca="1">IFERROR((IF(AND($J47&gt;BB$4,$J47&lt;=BC$4,$K47&lt;=BC$4),NETWORKDAYS.INTL($J47,$K47,1,(Holidays!$A$1:$A$248)),0)+IF(AND($J47&gt;BB$4,$J47&lt;=BC$4,$K47&gt;BC$4),NETWORKDAYS.INTL($J47,(BC$4),1,(Holidays!$A$1:$A$248)),0)+IF(AND($J47&lt;BB$4,$K47&lt;BC$4,$K47&gt;BB$4),NETWORKDAYS.INTL(BB$4+1,$K47,1,(Holidays!$A$1:$A$248)),0)+IF(AND($J47&lt;=BB$4,$K47&gt;=BC$4,$K47&gt;BB$4),NETWORKDAYS.INTL(BB$4+1,(BC$4),1,(Holidays!$A$1:$A$248)),0))*$M47,"")</f>
        <v>0</v>
      </c>
      <c r="BD47" s="321">
        <f ca="1">IFERROR((IF(AND($J47&gt;BC$4,$J47&lt;=BD$4,$K47&lt;=BD$4),NETWORKDAYS.INTL($J47,$K47,1,(Holidays!$A$1:$A$248)),0)+IF(AND($J47&gt;BC$4,$J47&lt;=BD$4,$K47&gt;BD$4),NETWORKDAYS.INTL($J47,(BD$4),1,(Holidays!$A$1:$A$248)),0)+IF(AND($J47&lt;BC$4,$K47&lt;BD$4,$K47&gt;BC$4),NETWORKDAYS.INTL(BC$4+1,$K47,1,(Holidays!$A$1:$A$248)),0)+IF(AND($J47&lt;=BC$4,$K47&gt;=BD$4,$K47&gt;BC$4),NETWORKDAYS.INTL(BC$4+1,(BD$4),1,(Holidays!$A$1:$A$248)),0))*$M47,"")</f>
        <v>0</v>
      </c>
      <c r="BE47" s="190">
        <f ca="1">IFERROR((IF(AND($J47&gt;BD$4,$J47&lt;=BE$4,$K47&lt;=BE$4),NETWORKDAYS.INTL($J47,$K47,1,(Holidays!$A$1:$A$248)),0)+IF(AND($J47&gt;BD$4,$J47&lt;=BE$4,$K47&gt;BE$4),NETWORKDAYS.INTL($J47,(BE$4),1,(Holidays!$A$1:$A$248)),0)+IF(AND($J47&lt;BD$4,$K47&lt;BE$4,$K47&gt;BD$4),NETWORKDAYS.INTL(BD$4+1,$K47,1,(Holidays!$A$1:$A$248)),0)+IF(AND($J47&lt;=BD$4,$K47&gt;=BE$4,$K47&gt;BD$4),NETWORKDAYS.INTL(BD$4+1,(BE$4),1,(Holidays!$A$1:$A$248)),0))*$M47,"")</f>
        <v>0</v>
      </c>
      <c r="BF47" s="192">
        <f ca="1">IFERROR((IF(AND($J47&gt;BE$4,$J47&lt;=BF$4,$K47&lt;=BF$4),NETWORKDAYS.INTL($J47,$K47,1,(Holidays!$A$1:$A$248)),0)+IF(AND($J47&gt;BE$4,$J47&lt;=BF$4,$K47&gt;BF$4),NETWORKDAYS.INTL($J47,(BF$4),1,(Holidays!$A$1:$A$248)),0)+IF(AND($J47&lt;BE$4,$K47&lt;BF$4,$K47&gt;BE$4),NETWORKDAYS.INTL(BE$4+1,$K47,1,(Holidays!$A$1:$A$248)),0)+IF(AND($J47&lt;=BE$4,$K47&gt;=BF$4,$K47&gt;BE$4),NETWORKDAYS.INTL(BE$4+1,(BF$4),1,(Holidays!$A$1:$A$248)),0))*$M47,"")</f>
        <v>0</v>
      </c>
      <c r="BG47" s="321">
        <f ca="1">IFERROR((IF(AND($J47&gt;BF$4,$J47&lt;=BG$4,$K47&lt;=BG$4),NETWORKDAYS.INTL($J47,$K47,1,(Holidays!$A$1:$A$248)),0)+IF(AND($J47&gt;BF$4,$J47&lt;=BG$4,$K47&gt;BG$4),NETWORKDAYS.INTL($J47,(BG$4),1,(Holidays!$A$1:$A$248)),0)+IF(AND($J47&lt;BF$4,$K47&lt;BG$4,$K47&gt;BF$4),NETWORKDAYS.INTL(BF$4+1,$K47,1,(Holidays!$A$1:$A$248)),0)+IF(AND($J47&lt;=BF$4,$K47&gt;=BG$4,$K47&gt;BF$4),NETWORKDAYS.INTL(BF$4+1,(BG$4),1,(Holidays!$A$1:$A$248)),0))*$M47,"")</f>
        <v>0</v>
      </c>
      <c r="BH47" s="190">
        <f ca="1">IFERROR((IF(AND($J47&gt;BG$4,$J47&lt;=BH$4,$K47&lt;=BH$4),NETWORKDAYS.INTL($J47,$K47,1,(Holidays!$A$1:$A$248)),0)+IF(AND($J47&gt;BG$4,$J47&lt;=BH$4,$K47&gt;BH$4),NETWORKDAYS.INTL($J47,(BH$4),1,(Holidays!$A$1:$A$248)),0)+IF(AND($J47&lt;BG$4,$K47&lt;BH$4,$K47&gt;BG$4),NETWORKDAYS.INTL(BG$4+1,$K47,1,(Holidays!$A$1:$A$248)),0)+IF(AND($J47&lt;=BG$4,$K47&gt;=BH$4,$K47&gt;BG$4),NETWORKDAYS.INTL(BG$4+1,(BH$4),1,(Holidays!$A$1:$A$248)),0))*$M47,"")</f>
        <v>0</v>
      </c>
      <c r="BI47" s="192">
        <f ca="1">IFERROR((IF(AND($J47&gt;BH$4,$J47&lt;=BI$4,$K47&lt;=BI$4),NETWORKDAYS.INTL($J47,$K47,1,(Holidays!$A$1:$A$248)),0)+IF(AND($J47&gt;BH$4,$J47&lt;=BI$4,$K47&gt;BI$4),NETWORKDAYS.INTL($J47,(BI$4),1,(Holidays!$A$1:$A$248)),0)+IF(AND($J47&lt;BH$4,$K47&lt;BI$4,$K47&gt;BH$4),NETWORKDAYS.INTL(BH$4+1,$K47,1,(Holidays!$A$1:$A$248)),0)+IF(AND($J47&lt;=BH$4,$K47&gt;=BI$4,$K47&gt;BH$4),NETWORKDAYS.INTL(BH$4+1,(BI$4),1,(Holidays!$A$1:$A$248)),0))*$M47,"")</f>
        <v>0</v>
      </c>
      <c r="BJ47" s="321">
        <f ca="1">IFERROR((IF(AND($J47&gt;BI$4,$J47&lt;=BJ$4,$K47&lt;=BJ$4),NETWORKDAYS.INTL($J47,$K47,1,(Holidays!$A$1:$A$248)),0)+IF(AND($J47&gt;BI$4,$J47&lt;=BJ$4,$K47&gt;BJ$4),NETWORKDAYS.INTL($J47,(BJ$4),1,(Holidays!$A$1:$A$248)),0)+IF(AND($J47&lt;BI$4,$K47&lt;BJ$4,$K47&gt;BI$4),NETWORKDAYS.INTL(BI$4+1,$K47,1,(Holidays!$A$1:$A$248)),0)+IF(AND($J47&lt;=BI$4,$K47&gt;=BJ$4,$K47&gt;BI$4),NETWORKDAYS.INTL(BI$4+1,(BJ$4),1,(Holidays!$A$1:$A$248)),0))*$M47,"")</f>
        <v>0</v>
      </c>
      <c r="BK47" s="190">
        <f ca="1">IFERROR((IF(AND($J47&gt;BJ$4,$J47&lt;=BK$4,$K47&lt;=BK$4),NETWORKDAYS.INTL($J47,$K47,1,(Holidays!$A$1:$A$248)),0)+IF(AND($J47&gt;BJ$4,$J47&lt;=BK$4,$K47&gt;BK$4),NETWORKDAYS.INTL($J47,(BK$4),1,(Holidays!$A$1:$A$248)),0)+IF(AND($J47&lt;BJ$4,$K47&lt;BK$4,$K47&gt;BJ$4),NETWORKDAYS.INTL(BJ$4+1,$K47,1,(Holidays!$A$1:$A$248)),0)+IF(AND($J47&lt;=BJ$4,$K47&gt;=BK$4,$K47&gt;BJ$4),NETWORKDAYS.INTL(BJ$4+1,(BK$4),1,(Holidays!$A$1:$A$248)),0))*$M47,"")</f>
        <v>0</v>
      </c>
      <c r="BL47" s="192">
        <f ca="1">IFERROR((IF(AND($J47&gt;BK$4,$J47&lt;=BL$4,$K47&lt;=BL$4),NETWORKDAYS.INTL($J47,$K47,1,(Holidays!$A$1:$A$248)),0)+IF(AND($J47&gt;BK$4,$J47&lt;=BL$4,$K47&gt;BL$4),NETWORKDAYS.INTL($J47,(BL$4),1,(Holidays!$A$1:$A$248)),0)+IF(AND($J47&lt;BK$4,$K47&lt;BL$4,$K47&gt;BK$4),NETWORKDAYS.INTL(BK$4+1,$K47,1,(Holidays!$A$1:$A$248)),0)+IF(AND($J47&lt;=BK$4,$K47&gt;=BL$4,$K47&gt;BK$4),NETWORKDAYS.INTL(BK$4+1,(BL$4),1,(Holidays!$A$1:$A$248)),0))*$M47,"")</f>
        <v>0</v>
      </c>
      <c r="BM47" s="321">
        <f ca="1">IFERROR((IF(AND($J47&gt;BL$4,$J47&lt;=BM$4,$K47&lt;=BM$4),NETWORKDAYS.INTL($J47,$K47,1,(Holidays!$A$1:$A$248)),0)+IF(AND($J47&gt;BL$4,$J47&lt;=BM$4,$K47&gt;BM$4),NETWORKDAYS.INTL($J47,(BM$4),1,(Holidays!$A$1:$A$248)),0)+IF(AND($J47&lt;BL$4,$K47&lt;BM$4,$K47&gt;BL$4),NETWORKDAYS.INTL(BL$4+1,$K47,1,(Holidays!$A$1:$A$248)),0)+IF(AND($J47&lt;=BL$4,$K47&gt;=BM$4,$K47&gt;BL$4),NETWORKDAYS.INTL(BL$4+1,(BM$4),1,(Holidays!$A$1:$A$248)),0))*$M47,"")</f>
        <v>0</v>
      </c>
      <c r="BN47" s="190">
        <f ca="1">IFERROR((IF(AND($J47&gt;BM$4,$J47&lt;=BN$4,$K47&lt;=BN$4),NETWORKDAYS.INTL($J47,$K47,1,(Holidays!$A$1:$A$248)),0)+IF(AND($J47&gt;BM$4,$J47&lt;=BN$4,$K47&gt;BN$4),NETWORKDAYS.INTL($J47,(BN$4),1,(Holidays!$A$1:$A$248)),0)+IF(AND($J47&lt;BM$4,$K47&lt;BN$4,$K47&gt;BM$4),NETWORKDAYS.INTL(BM$4+1,$K47,1,(Holidays!$A$1:$A$248)),0)+IF(AND($J47&lt;=BM$4,$K47&gt;=BN$4,$K47&gt;BM$4),NETWORKDAYS.INTL(BM$4+1,(BN$4),1,(Holidays!$A$1:$A$248)),0))*$M47,"")</f>
        <v>0</v>
      </c>
      <c r="BO47" s="192">
        <f ca="1">IFERROR((IF(AND($J47&gt;BN$4,$J47&lt;=BO$4,$K47&lt;=BO$4),NETWORKDAYS.INTL($J47,$K47,1,(Holidays!$A$1:$A$248)),0)+IF(AND($J47&gt;BN$4,$J47&lt;=BO$4,$K47&gt;BO$4),NETWORKDAYS.INTL($J47,(BO$4),1,(Holidays!$A$1:$A$248)),0)+IF(AND($J47&lt;BN$4,$K47&lt;BO$4,$K47&gt;BN$4),NETWORKDAYS.INTL(BN$4+1,$K47,1,(Holidays!$A$1:$A$248)),0)+IF(AND($J47&lt;=BN$4,$K47&gt;=BO$4,$K47&gt;BN$4),NETWORKDAYS.INTL(BN$4+1,(BO$4),1,(Holidays!$A$1:$A$248)),0))*$M47,"")</f>
        <v>0</v>
      </c>
      <c r="BP47" s="321">
        <f ca="1">IFERROR((IF(AND($J47&gt;BO$4,$J47&lt;=BP$4,$K47&lt;=BP$4),NETWORKDAYS.INTL($J47,$K47,1,(Holidays!$A$1:$A$248)),0)+IF(AND($J47&gt;BO$4,$J47&lt;=BP$4,$K47&gt;BP$4),NETWORKDAYS.INTL($J47,(BP$4),1,(Holidays!$A$1:$A$248)),0)+IF(AND($J47&lt;BO$4,$K47&lt;BP$4,$K47&gt;BO$4),NETWORKDAYS.INTL(BO$4+1,$K47,1,(Holidays!$A$1:$A$248)),0)+IF(AND($J47&lt;=BO$4,$K47&gt;=BP$4,$K47&gt;BO$4),NETWORKDAYS.INTL(BO$4+1,(BP$4),1,(Holidays!$A$1:$A$248)),0))*$M47,"")</f>
        <v>0</v>
      </c>
      <c r="BQ47" s="190">
        <f ca="1">IFERROR((IF(AND($J47&gt;BP$4,$J47&lt;=BQ$4,$K47&lt;=BQ$4),NETWORKDAYS.INTL($J47,$K47,1,(Holidays!$A$1:$A$248)),0)+IF(AND($J47&gt;BP$4,$J47&lt;=BQ$4,$K47&gt;BQ$4),NETWORKDAYS.INTL($J47,(BQ$4),1,(Holidays!$A$1:$A$248)),0)+IF(AND($J47&lt;BP$4,$K47&lt;BQ$4,$K47&gt;BP$4),NETWORKDAYS.INTL(BP$4+1,$K47,1,(Holidays!$A$1:$A$248)),0)+IF(AND($J47&lt;=BP$4,$K47&gt;=BQ$4,$K47&gt;BP$4),NETWORKDAYS.INTL(BP$4+1,(BQ$4),1,(Holidays!$A$1:$A$248)),0))*$M47,"")</f>
        <v>0</v>
      </c>
      <c r="BR47" s="192">
        <f ca="1">IFERROR((IF(AND($J47&gt;BQ$4,$J47&lt;=BR$4,$K47&lt;=BR$4),NETWORKDAYS.INTL($J47,$K47,1,(Holidays!$A$1:$A$248)),0)+IF(AND($J47&gt;BQ$4,$J47&lt;=BR$4,$K47&gt;BR$4),NETWORKDAYS.INTL($J47,(BR$4),1,(Holidays!$A$1:$A$248)),0)+IF(AND($J47&lt;BQ$4,$K47&lt;BR$4,$K47&gt;BQ$4),NETWORKDAYS.INTL(BQ$4+1,$K47,1,(Holidays!$A$1:$A$248)),0)+IF(AND($J47&lt;=BQ$4,$K47&gt;=BR$4,$K47&gt;BQ$4),NETWORKDAYS.INTL(BQ$4+1,(BR$4),1,(Holidays!$A$1:$A$248)),0))*$M47,"")</f>
        <v>0</v>
      </c>
      <c r="BS47" s="321">
        <f ca="1">IFERROR((IF(AND($J47&gt;BR$4,$J47&lt;=BS$4,$K47&lt;=BS$4),NETWORKDAYS.INTL($J47,$K47,1,(Holidays!$A$1:$A$248)),0)+IF(AND($J47&gt;BR$4,$J47&lt;=BS$4,$K47&gt;BS$4),NETWORKDAYS.INTL($J47,(BS$4),1,(Holidays!$A$1:$A$248)),0)+IF(AND($J47&lt;BR$4,$K47&lt;BS$4,$K47&gt;BR$4),NETWORKDAYS.INTL(BR$4+1,$K47,1,(Holidays!$A$1:$A$248)),0)+IF(AND($J47&lt;=BR$4,$K47&gt;=BS$4,$K47&gt;BR$4),NETWORKDAYS.INTL(BR$4+1,(BS$4),1,(Holidays!$A$1:$A$248)),0))*$M47,"")</f>
        <v>0</v>
      </c>
      <c r="BT47" s="190">
        <f ca="1">IFERROR((IF(AND($J47&gt;BS$4,$J47&lt;=BT$4,$K47&lt;=BT$4),NETWORKDAYS.INTL($J47,$K47,1,(Holidays!$A$1:$A$248)),0)+IF(AND($J47&gt;BS$4,$J47&lt;=BT$4,$K47&gt;BT$4),NETWORKDAYS.INTL($J47,(BT$4),1,(Holidays!$A$1:$A$248)),0)+IF(AND($J47&lt;BS$4,$K47&lt;BT$4,$K47&gt;BS$4),NETWORKDAYS.INTL(BS$4+1,$K47,1,(Holidays!$A$1:$A$248)),0)+IF(AND($J47&lt;=BS$4,$K47&gt;=BT$4,$K47&gt;BS$4),NETWORKDAYS.INTL(BS$4+1,(BT$4),1,(Holidays!$A$1:$A$248)),0))*$M47,"")</f>
        <v>0</v>
      </c>
      <c r="BU47" s="192">
        <f ca="1">IFERROR((IF(AND($J47&gt;BT$4,$J47&lt;=BU$4,$K47&lt;=BU$4),NETWORKDAYS.INTL($J47,$K47,1,(Holidays!$A$1:$A$248)),0)+IF(AND($J47&gt;BT$4,$J47&lt;=BU$4,$K47&gt;BU$4),NETWORKDAYS.INTL($J47,(BU$4),1,(Holidays!$A$1:$A$248)),0)+IF(AND($J47&lt;BT$4,$K47&lt;BU$4,$K47&gt;BT$4),NETWORKDAYS.INTL(BT$4+1,$K47,1,(Holidays!$A$1:$A$248)),0)+IF(AND($J47&lt;=BT$4,$K47&gt;=BU$4,$K47&gt;BT$4),NETWORKDAYS.INTL(BT$4+1,(BU$4),1,(Holidays!$A$1:$A$248)),0))*$M47,"")</f>
        <v>0</v>
      </c>
      <c r="BV47" s="321">
        <f ca="1">IFERROR((IF(AND($J47&gt;BU$4,$J47&lt;=BV$4,$K47&lt;=BV$4),NETWORKDAYS.INTL($J47,$K47,1,(Holidays!$A$1:$A$248)),0)+IF(AND($J47&gt;BU$4,$J47&lt;=BV$4,$K47&gt;BV$4),NETWORKDAYS.INTL($J47,(BV$4),1,(Holidays!$A$1:$A$248)),0)+IF(AND($J47&lt;BU$4,$K47&lt;BV$4,$K47&gt;BU$4),NETWORKDAYS.INTL(BU$4+1,$K47,1,(Holidays!$A$1:$A$248)),0)+IF(AND($J47&lt;=BU$4,$K47&gt;=BV$4,$K47&gt;BU$4),NETWORKDAYS.INTL(BU$4+1,(BV$4),1,(Holidays!$A$1:$A$248)),0))*$M47,"")</f>
        <v>0</v>
      </c>
      <c r="BW47" s="190">
        <f ca="1">IFERROR((IF(AND($J47&gt;BV$4,$J47&lt;=BW$4,$K47&lt;=BW$4),NETWORKDAYS.INTL($J47,$K47,1,(Holidays!$A$1:$A$248)),0)+IF(AND($J47&gt;BV$4,$J47&lt;=BW$4,$K47&gt;BW$4),NETWORKDAYS.INTL($J47,(BW$4),1,(Holidays!$A$1:$A$248)),0)+IF(AND($J47&lt;BV$4,$K47&lt;BW$4,$K47&gt;BV$4),NETWORKDAYS.INTL(BV$4+1,$K47,1,(Holidays!$A$1:$A$248)),0)+IF(AND($J47&lt;=BV$4,$K47&gt;=BW$4,$K47&gt;BV$4),NETWORKDAYS.INTL(BV$4+1,(BW$4),1,(Holidays!$A$1:$A$248)),0))*$M47,"")</f>
        <v>0</v>
      </c>
      <c r="BX47" s="192">
        <f ca="1">IFERROR((IF(AND($J47&gt;BW$4,$J47&lt;=BX$4,$K47&lt;=BX$4),NETWORKDAYS.INTL($J47,$K47,1,(Holidays!$A$1:$A$248)),0)+IF(AND($J47&gt;BW$4,$J47&lt;=BX$4,$K47&gt;BX$4),NETWORKDAYS.INTL($J47,(BX$4),1,(Holidays!$A$1:$A$248)),0)+IF(AND($J47&lt;BW$4,$K47&lt;BX$4,$K47&gt;BW$4),NETWORKDAYS.INTL(BW$4+1,$K47,1,(Holidays!$A$1:$A$248)),0)+IF(AND($J47&lt;=BW$4,$K47&gt;=BX$4,$K47&gt;BW$4),NETWORKDAYS.INTL(BW$4+1,(BX$4),1,(Holidays!$A$1:$A$248)),0))*$M47,"")</f>
        <v>0</v>
      </c>
      <c r="BY47" s="321">
        <f ca="1">IFERROR((IF(AND($J47&gt;BX$4,$J47&lt;=BY$4,$K47&lt;=BY$4),NETWORKDAYS.INTL($J47,$K47,1,(Holidays!$A$1:$A$248)),0)+IF(AND($J47&gt;BX$4,$J47&lt;=BY$4,$K47&gt;BY$4),NETWORKDAYS.INTL($J47,(BY$4),1,(Holidays!$A$1:$A$248)),0)+IF(AND($J47&lt;BX$4,$K47&lt;BY$4,$K47&gt;BX$4),NETWORKDAYS.INTL(BX$4+1,$K47,1,(Holidays!$A$1:$A$248)),0)+IF(AND($J47&lt;=BX$4,$K47&gt;=BY$4,$K47&gt;BX$4),NETWORKDAYS.INTL(BX$4+1,(BY$4),1,(Holidays!$A$1:$A$248)),0))*$M47,"")</f>
        <v>0</v>
      </c>
      <c r="BZ47" s="190">
        <f ca="1">IFERROR((IF(AND($J47&gt;BY$4,$J47&lt;=BZ$4,$K47&lt;=BZ$4),NETWORKDAYS.INTL($J47,$K47,1,(Holidays!$A$1:$A$248)),0)+IF(AND($J47&gt;BY$4,$J47&lt;=BZ$4,$K47&gt;BZ$4),NETWORKDAYS.INTL($J47,(BZ$4),1,(Holidays!$A$1:$A$248)),0)+IF(AND($J47&lt;BY$4,$K47&lt;BZ$4,$K47&gt;BY$4),NETWORKDAYS.INTL(BY$4+1,$K47,1,(Holidays!$A$1:$A$248)),0)+IF(AND($J47&lt;=BY$4,$K47&gt;=BZ$4,$K47&gt;BY$4),NETWORKDAYS.INTL(BY$4+1,(BZ$4),1,(Holidays!$A$1:$A$248)),0))*$M47,"")</f>
        <v>0</v>
      </c>
      <c r="CA47" s="192">
        <f ca="1">IFERROR((IF(AND($J47&gt;BZ$4,$J47&lt;=CA$4,$K47&lt;=CA$4),NETWORKDAYS.INTL($J47,$K47,1,(Holidays!$A$1:$A$248)),0)+IF(AND($J47&gt;BZ$4,$J47&lt;=CA$4,$K47&gt;CA$4),NETWORKDAYS.INTL($J47,(CA$4),1,(Holidays!$A$1:$A$248)),0)+IF(AND($J47&lt;BZ$4,$K47&lt;CA$4,$K47&gt;BZ$4),NETWORKDAYS.INTL(BZ$4+1,$K47,1,(Holidays!$A$1:$A$248)),0)+IF(AND($J47&lt;=BZ$4,$K47&gt;=CA$4,$K47&gt;BZ$4),NETWORKDAYS.INTL(BZ$4+1,(CA$4),1,(Holidays!$A$1:$A$248)),0))*$M47,"")</f>
        <v>0</v>
      </c>
      <c r="CB47" s="321">
        <f ca="1">IFERROR((IF(AND($J47&gt;CA$4,$J47&lt;=CB$4,$K47&lt;=CB$4),NETWORKDAYS.INTL($J47,$K47,1,(Holidays!$A$1:$A$248)),0)+IF(AND($J47&gt;CA$4,$J47&lt;=CB$4,$K47&gt;CB$4),NETWORKDAYS.INTL($J47,(CB$4),1,(Holidays!$A$1:$A$248)),0)+IF(AND($J47&lt;CA$4,$K47&lt;CB$4,$K47&gt;CA$4),NETWORKDAYS.INTL(CA$4+1,$K47,1,(Holidays!$A$1:$A$248)),0)+IF(AND($J47&lt;=CA$4,$K47&gt;=CB$4,$K47&gt;CA$4),NETWORKDAYS.INTL(CA$4+1,(CB$4),1,(Holidays!$A$1:$A$248)),0))*$M47,"")</f>
        <v>0</v>
      </c>
      <c r="CC47" s="190">
        <f ca="1">IFERROR((IF(AND($J47&gt;CB$4,$J47&lt;=CC$4,$K47&lt;=CC$4),NETWORKDAYS.INTL($J47,$K47,1,(Holidays!$A$1:$A$248)),0)+IF(AND($J47&gt;CB$4,$J47&lt;=CC$4,$K47&gt;CC$4),NETWORKDAYS.INTL($J47,(CC$4),1,(Holidays!$A$1:$A$248)),0)+IF(AND($J47&lt;CB$4,$K47&lt;CC$4,$K47&gt;CB$4),NETWORKDAYS.INTL(CB$4+1,$K47,1,(Holidays!$A$1:$A$248)),0)+IF(AND($J47&lt;=CB$4,$K47&gt;=CC$4,$K47&gt;CB$4),NETWORKDAYS.INTL(CB$4+1,(CC$4),1,(Holidays!$A$1:$A$248)),0))*$M47,"")</f>
        <v>0</v>
      </c>
      <c r="CD47" s="192">
        <f ca="1">IFERROR((IF(AND($J47&gt;CC$4,$J47&lt;=CD$4,$K47&lt;=CD$4),NETWORKDAYS.INTL($J47,$K47,1,(Holidays!$A$1:$A$248)),0)+IF(AND($J47&gt;CC$4,$J47&lt;=CD$4,$K47&gt;CD$4),NETWORKDAYS.INTL($J47,(CD$4),1,(Holidays!$A$1:$A$248)),0)+IF(AND($J47&lt;CC$4,$K47&lt;CD$4,$K47&gt;CC$4),NETWORKDAYS.INTL(CC$4+1,$K47,1,(Holidays!$A$1:$A$248)),0)+IF(AND($J47&lt;=CC$4,$K47&gt;=CD$4,$K47&gt;CC$4),NETWORKDAYS.INTL(CC$4+1,(CD$4),1,(Holidays!$A$1:$A$248)),0))*$M47,"")</f>
        <v>0</v>
      </c>
      <c r="CE47" s="321">
        <f ca="1">IFERROR((IF(AND($J47&gt;CD$4,$J47&lt;=CE$4,$K47&lt;=CE$4),NETWORKDAYS.INTL($J47,$K47,1,(Holidays!$A$1:$A$248)),0)+IF(AND($J47&gt;CD$4,$J47&lt;=CE$4,$K47&gt;CE$4),NETWORKDAYS.INTL($J47,(CE$4),1,(Holidays!$A$1:$A$248)),0)+IF(AND($J47&lt;CD$4,$K47&lt;CE$4,$K47&gt;CD$4),NETWORKDAYS.INTL(CD$4+1,$K47,1,(Holidays!$A$1:$A$248)),0)+IF(AND($J47&lt;=CD$4,$K47&gt;=CE$4,$K47&gt;CD$4),NETWORKDAYS.INTL(CD$4+1,(CE$4),1,(Holidays!$A$1:$A$248)),0))*$M47,"")</f>
        <v>0</v>
      </c>
      <c r="CF47" s="190">
        <f ca="1">IFERROR((IF(AND($J47&gt;CE$4,$J47&lt;=CF$4,$K47&lt;=CF$4),NETWORKDAYS.INTL($J47,$K47,1,(Holidays!$A$1:$A$248)),0)+IF(AND($J47&gt;CE$4,$J47&lt;=CF$4,$K47&gt;CF$4),NETWORKDAYS.INTL($J47,(CF$4),1,(Holidays!$A$1:$A$248)),0)+IF(AND($J47&lt;CE$4,$K47&lt;CF$4,$K47&gt;CE$4),NETWORKDAYS.INTL(CE$4+1,$K47,1,(Holidays!$A$1:$A$248)),0)+IF(AND($J47&lt;=CE$4,$K47&gt;=CF$4,$K47&gt;CE$4),NETWORKDAYS.INTL(CE$4+1,(CF$4),1,(Holidays!$A$1:$A$248)),0))*$M47,"")</f>
        <v>0</v>
      </c>
      <c r="CG47" s="192">
        <f ca="1">IFERROR((IF(AND($J47&gt;CF$4,$J47&lt;=CG$4,$K47&lt;=CG$4),NETWORKDAYS.INTL($J47,$K47,1,(Holidays!$A$1:$A$248)),0)+IF(AND($J47&gt;CF$4,$J47&lt;=CG$4,$K47&gt;CG$4),NETWORKDAYS.INTL($J47,(CG$4),1,(Holidays!$A$1:$A$248)),0)+IF(AND($J47&lt;CF$4,$K47&lt;CG$4,$K47&gt;CF$4),NETWORKDAYS.INTL(CF$4+1,$K47,1,(Holidays!$A$1:$A$248)),0)+IF(AND($J47&lt;=CF$4,$K47&gt;=CG$4,$K47&gt;CF$4),NETWORKDAYS.INTL(CF$4+1,(CG$4),1,(Holidays!$A$1:$A$248)),0))*$M47,"")</f>
        <v>0</v>
      </c>
      <c r="CH47" s="321">
        <f ca="1">IFERROR((IF(AND($J47&gt;CG$4,$J47&lt;=CH$4,$K47&lt;=CH$4),NETWORKDAYS.INTL($J47,$K47,1,(Holidays!$A$1:$A$248)),0)+IF(AND($J47&gt;CG$4,$J47&lt;=CH$4,$K47&gt;CH$4),NETWORKDAYS.INTL($J47,(CH$4),1,(Holidays!$A$1:$A$248)),0)+IF(AND($J47&lt;CG$4,$K47&lt;CH$4,$K47&gt;CG$4),NETWORKDAYS.INTL(CG$4+1,$K47,1,(Holidays!$A$1:$A$248)),0)+IF(AND($J47&lt;=CG$4,$K47&gt;=CH$4,$K47&gt;CG$4),NETWORKDAYS.INTL(CG$4+1,(CH$4),1,(Holidays!$A$1:$A$248)),0))*$M47,"")</f>
        <v>0</v>
      </c>
      <c r="CI47" s="190">
        <f ca="1">IFERROR((IF(AND($J47&gt;CH$4,$J47&lt;=CI$4,$K47&lt;=CI$4),NETWORKDAYS.INTL($J47,$K47,1,(Holidays!$A$1:$A$248)),0)+IF(AND($J47&gt;CH$4,$J47&lt;=CI$4,$K47&gt;CI$4),NETWORKDAYS.INTL($J47,(CI$4),1,(Holidays!$A$1:$A$248)),0)+IF(AND($J47&lt;CH$4,$K47&lt;CI$4,$K47&gt;CH$4),NETWORKDAYS.INTL(CH$4+1,$K47,1,(Holidays!$A$1:$A$248)),0)+IF(AND($J47&lt;=CH$4,$K47&gt;=CI$4,$K47&gt;CH$4),NETWORKDAYS.INTL(CH$4+1,(CI$4),1,(Holidays!$A$1:$A$248)),0))*$M47,"")</f>
        <v>0</v>
      </c>
      <c r="CJ47" s="192">
        <f ca="1">IFERROR((IF(AND($J47&gt;CI$4,$J47&lt;=CJ$4,$K47&lt;=CJ$4),NETWORKDAYS.INTL($J47,$K47,1,(Holidays!$A$1:$A$248)),0)+IF(AND($J47&gt;CI$4,$J47&lt;=CJ$4,$K47&gt;CJ$4),NETWORKDAYS.INTL($J47,(CJ$4),1,(Holidays!$A$1:$A$248)),0)+IF(AND($J47&lt;CI$4,$K47&lt;CJ$4,$K47&gt;CI$4),NETWORKDAYS.INTL(CI$4+1,$K47,1,(Holidays!$A$1:$A$248)),0)+IF(AND($J47&lt;=CI$4,$K47&gt;=CJ$4,$K47&gt;CI$4),NETWORKDAYS.INTL(CI$4+1,(CJ$4),1,(Holidays!$A$1:$A$248)),0))*$M47,"")</f>
        <v>0</v>
      </c>
      <c r="CK47" s="321">
        <f ca="1">IFERROR((IF(AND($J47&gt;CJ$4,$J47&lt;=CK$4,$K47&lt;=CK$4),NETWORKDAYS.INTL($J47,$K47,1,(Holidays!$A$1:$A$248)),0)+IF(AND($J47&gt;CJ$4,$J47&lt;=CK$4,$K47&gt;CK$4),NETWORKDAYS.INTL($J47,(CK$4),1,(Holidays!$A$1:$A$248)),0)+IF(AND($J47&lt;CJ$4,$K47&lt;CK$4,$K47&gt;CJ$4),NETWORKDAYS.INTL(CJ$4+1,$K47,1,(Holidays!$A$1:$A$248)),0)+IF(AND($J47&lt;=CJ$4,$K47&gt;=CK$4,$K47&gt;CJ$4),NETWORKDAYS.INTL(CJ$4+1,(CK$4),1,(Holidays!$A$1:$A$248)),0))*$M47,"")</f>
        <v>0</v>
      </c>
      <c r="CL47" s="190">
        <f ca="1">IFERROR((IF(AND($J47&gt;CK$4,$J47&lt;=CL$4,$K47&lt;=CL$4),NETWORKDAYS.INTL($J47,$K47,1,(Holidays!$A$1:$A$248)),0)+IF(AND($J47&gt;CK$4,$J47&lt;=CL$4,$K47&gt;CL$4),NETWORKDAYS.INTL($J47,(CL$4),1,(Holidays!$A$1:$A$248)),0)+IF(AND($J47&lt;CK$4,$K47&lt;CL$4,$K47&gt;CK$4),NETWORKDAYS.INTL(CK$4+1,$K47,1,(Holidays!$A$1:$A$248)),0)+IF(AND($J47&lt;=CK$4,$K47&gt;=CL$4,$K47&gt;CK$4),NETWORKDAYS.INTL(CK$4+1,(CL$4),1,(Holidays!$A$1:$A$248)),0))*$M47,"")</f>
        <v>0</v>
      </c>
      <c r="CM47" s="192">
        <f ca="1">IFERROR((IF(AND($J47&gt;CL$4,$J47&lt;=CM$4,$K47&lt;=CM$4),NETWORKDAYS.INTL($J47,$K47,1,(Holidays!$A$1:$A$248)),0)+IF(AND($J47&gt;CL$4,$J47&lt;=CM$4,$K47&gt;CM$4),NETWORKDAYS.INTL($J47,(CM$4),1,(Holidays!$A$1:$A$248)),0)+IF(AND($J47&lt;CL$4,$K47&lt;CM$4,$K47&gt;CL$4),NETWORKDAYS.INTL(CL$4+1,$K47,1,(Holidays!$A$1:$A$248)),0)+IF(AND($J47&lt;=CL$4,$K47&gt;=CM$4,$K47&gt;CL$4),NETWORKDAYS.INTL(CL$4+1,(CM$4),1,(Holidays!$A$1:$A$248)),0))*$M47,"")</f>
        <v>0</v>
      </c>
      <c r="CN47" s="321">
        <f ca="1">IFERROR((IF(AND($J47&gt;CM$4,$J47&lt;=CN$4,$K47&lt;=CN$4),NETWORKDAYS.INTL($J47,$K47,1,(Holidays!$A$1:$A$248)),0)+IF(AND($J47&gt;CM$4,$J47&lt;=CN$4,$K47&gt;CN$4),NETWORKDAYS.INTL($J47,(CN$4),1,(Holidays!$A$1:$A$248)),0)+IF(AND($J47&lt;CM$4,$K47&lt;CN$4,$K47&gt;CM$4),NETWORKDAYS.INTL(CM$4+1,$K47,1,(Holidays!$A$1:$A$248)),0)+IF(AND($J47&lt;=CM$4,$K47&gt;=CN$4,$K47&gt;CM$4),NETWORKDAYS.INTL(CM$4+1,(CN$4),1,(Holidays!$A$1:$A$248)),0))*$M47,"")</f>
        <v>0</v>
      </c>
      <c r="CO47" s="190">
        <f ca="1">IFERROR((IF(AND($J47&gt;CN$4,$J47&lt;=CO$4,$K47&lt;=CO$4),NETWORKDAYS.INTL($J47,$K47,1,(Holidays!$A$1:$A$248)),0)+IF(AND($J47&gt;CN$4,$J47&lt;=CO$4,$K47&gt;CO$4),NETWORKDAYS.INTL($J47,(CO$4),1,(Holidays!$A$1:$A$248)),0)+IF(AND($J47&lt;CN$4,$K47&lt;CO$4,$K47&gt;CN$4),NETWORKDAYS.INTL(CN$4+1,$K47,1,(Holidays!$A$1:$A$248)),0)+IF(AND($J47&lt;=CN$4,$K47&gt;=CO$4,$K47&gt;CN$4),NETWORKDAYS.INTL(CN$4+1,(CO$4),1,(Holidays!$A$1:$A$248)),0))*$M47,"")</f>
        <v>0</v>
      </c>
      <c r="CP47" s="192">
        <f ca="1">IFERROR((IF(AND($J47&gt;CO$4,$J47&lt;=CP$4,$K47&lt;=CP$4),NETWORKDAYS.INTL($J47,$K47,1,(Holidays!$A$1:$A$248)),0)+IF(AND($J47&gt;CO$4,$J47&lt;=CP$4,$K47&gt;CP$4),NETWORKDAYS.INTL($J47,(CP$4),1,(Holidays!$A$1:$A$248)),0)+IF(AND($J47&lt;CO$4,$K47&lt;CP$4,$K47&gt;CO$4),NETWORKDAYS.INTL(CO$4+1,$K47,1,(Holidays!$A$1:$A$248)),0)+IF(AND($J47&lt;=CO$4,$K47&gt;=CP$4,$K47&gt;CO$4),NETWORKDAYS.INTL(CO$4+1,(CP$4),1,(Holidays!$A$1:$A$248)),0))*$M47,"")</f>
        <v>0</v>
      </c>
      <c r="CQ47" s="321">
        <f ca="1">IFERROR((IF(AND($J47&gt;CP$4,$J47&lt;=CQ$4,$K47&lt;=CQ$4),NETWORKDAYS.INTL($J47,$K47,1,(Holidays!$A$1:$A$248)),0)+IF(AND($J47&gt;CP$4,$J47&lt;=CQ$4,$K47&gt;CQ$4),NETWORKDAYS.INTL($J47,(CQ$4),1,(Holidays!$A$1:$A$248)),0)+IF(AND($J47&lt;CP$4,$K47&lt;CQ$4,$K47&gt;CP$4),NETWORKDAYS.INTL(CP$4+1,$K47,1,(Holidays!$A$1:$A$248)),0)+IF(AND($J47&lt;=CP$4,$K47&gt;=CQ$4,$K47&gt;CP$4),NETWORKDAYS.INTL(CP$4+1,(CQ$4),1,(Holidays!$A$1:$A$248)),0))*$M47,"")</f>
        <v>0</v>
      </c>
      <c r="CR47" s="190">
        <f ca="1">IFERROR((IF(AND($J47&gt;CQ$4,$J47&lt;=CR$4,$K47&lt;=CR$4),NETWORKDAYS.INTL($J47,$K47,1,(Holidays!$A$1:$A$248)),0)+IF(AND($J47&gt;CQ$4,$J47&lt;=CR$4,$K47&gt;CR$4),NETWORKDAYS.INTL($J47,(CR$4),1,(Holidays!$A$1:$A$248)),0)+IF(AND($J47&lt;CQ$4,$K47&lt;CR$4,$K47&gt;CQ$4),NETWORKDAYS.INTL(CQ$4+1,$K47,1,(Holidays!$A$1:$A$248)),0)+IF(AND($J47&lt;=CQ$4,$K47&gt;=CR$4,$K47&gt;CQ$4),NETWORKDAYS.INTL(CQ$4+1,(CR$4),1,(Holidays!$A$1:$A$248)),0))*$M47,"")</f>
        <v>0</v>
      </c>
      <c r="CS47" s="192">
        <f ca="1">IFERROR((IF(AND($J47&gt;CR$4,$J47&lt;=CS$4,$K47&lt;=CS$4),NETWORKDAYS.INTL($J47,$K47,1,(Holidays!$A$1:$A$248)),0)+IF(AND($J47&gt;CR$4,$J47&lt;=CS$4,$K47&gt;CS$4),NETWORKDAYS.INTL($J47,(CS$4),1,(Holidays!$A$1:$A$248)),0)+IF(AND($J47&lt;CR$4,$K47&lt;CS$4,$K47&gt;CR$4),NETWORKDAYS.INTL(CR$4+1,$K47,1,(Holidays!$A$1:$A$248)),0)+IF(AND($J47&lt;=CR$4,$K47&gt;=CS$4,$K47&gt;CR$4),NETWORKDAYS.INTL(CR$4+1,(CS$4),1,(Holidays!$A$1:$A$248)),0))*$M47,"")</f>
        <v>0</v>
      </c>
      <c r="CT47" s="321">
        <f ca="1">IFERROR((IF(AND($J47&gt;CS$4,$J47&lt;=CT$4,$K47&lt;=CT$4),NETWORKDAYS.INTL($J47,$K47,1,(Holidays!$A$1:$A$248)),0)+IF(AND($J47&gt;CS$4,$J47&lt;=CT$4,$K47&gt;CT$4),NETWORKDAYS.INTL($J47,(CT$4),1,(Holidays!$A$1:$A$248)),0)+IF(AND($J47&lt;CS$4,$K47&lt;CT$4,$K47&gt;CS$4),NETWORKDAYS.INTL(CS$4+1,$K47,1,(Holidays!$A$1:$A$248)),0)+IF(AND($J47&lt;=CS$4,$K47&gt;=CT$4,$K47&gt;CS$4),NETWORKDAYS.INTL(CS$4+1,(CT$4),1,(Holidays!$A$1:$A$248)),0))*$M47,"")</f>
        <v>0</v>
      </c>
      <c r="CU47" s="190">
        <f ca="1">IFERROR((IF(AND($J47&gt;CT$4,$J47&lt;=CU$4,$K47&lt;=CU$4),NETWORKDAYS.INTL($J47,$K47,1,(Holidays!$A$1:$A$248)),0)+IF(AND($J47&gt;CT$4,$J47&lt;=CU$4,$K47&gt;CU$4),NETWORKDAYS.INTL($J47,(CU$4),1,(Holidays!$A$1:$A$248)),0)+IF(AND($J47&lt;CT$4,$K47&lt;CU$4,$K47&gt;CT$4),NETWORKDAYS.INTL(CT$4+1,$K47,1,(Holidays!$A$1:$A$248)),0)+IF(AND($J47&lt;=CT$4,$K47&gt;=CU$4,$K47&gt;CT$4),NETWORKDAYS.INTL(CT$4+1,(CU$4),1,(Holidays!$A$1:$A$248)),0))*$M47,"")</f>
        <v>0</v>
      </c>
      <c r="CV47" s="192">
        <f ca="1">IFERROR((IF(AND($J47&gt;CU$4,$J47&lt;=CV$4,$K47&lt;=CV$4),NETWORKDAYS.INTL($J47,$K47,1,(Holidays!$A$1:$A$248)),0)+IF(AND($J47&gt;CU$4,$J47&lt;=CV$4,$K47&gt;CV$4),NETWORKDAYS.INTL($J47,(CV$4),1,(Holidays!$A$1:$A$248)),0)+IF(AND($J47&lt;CU$4,$K47&lt;CV$4,$K47&gt;CU$4),NETWORKDAYS.INTL(CU$4+1,$K47,1,(Holidays!$A$1:$A$248)),0)+IF(AND($J47&lt;=CU$4,$K47&gt;=CV$4,$K47&gt;CU$4),NETWORKDAYS.INTL(CU$4+1,(CV$4),1,(Holidays!$A$1:$A$248)),0))*$M47,"")</f>
        <v>0</v>
      </c>
      <c r="CW47" s="321">
        <f ca="1">IFERROR((IF(AND($J47&gt;CV$4,$J47&lt;=CW$4,$K47&lt;=CW$4),NETWORKDAYS.INTL($J47,$K47,1,(Holidays!$A$1:$A$248)),0)+IF(AND($J47&gt;CV$4,$J47&lt;=CW$4,$K47&gt;CW$4),NETWORKDAYS.INTL($J47,(CW$4),1,(Holidays!$A$1:$A$248)),0)+IF(AND($J47&lt;CV$4,$K47&lt;CW$4,$K47&gt;CV$4),NETWORKDAYS.INTL(CV$4+1,$K47,1,(Holidays!$A$1:$A$248)),0)+IF(AND($J47&lt;=CV$4,$K47&gt;=CW$4,$K47&gt;CV$4),NETWORKDAYS.INTL(CV$4+1,(CW$4),1,(Holidays!$A$1:$A$248)),0))*$M47,"")</f>
        <v>0</v>
      </c>
      <c r="CX47" s="324">
        <f ca="1">IFERROR((IF(AND($J47&gt;CW$4,$J47&lt;=CX$4,$K47&lt;=CX$4),NETWORKDAYS.INTL($J47,$K47,1,(Holidays!$A$1:$A$248)),0)+IF(AND($J47&gt;CW$4,$J47&lt;=CX$4,$K47&gt;CX$4),NETWORKDAYS.INTL($J47,(CX$4),1,(Holidays!$A$1:$A$248)),0)+IF(AND($J47&lt;CW$4,$K47&lt;CX$4,$K47&gt;CW$4),NETWORKDAYS.INTL(CW$4+1,$K47,1,(Holidays!$A$1:$A$248)),0)+IF(AND($J47&lt;=CW$4,$K47&gt;=CX$4,$K47&gt;CW$4),NETWORKDAYS.INTL(CW$4+1,(CX$4),1,(Holidays!$A$1:$A$248)),0))*$M47,"")</f>
        <v>0</v>
      </c>
    </row>
    <row r="48" spans="2:102" ht="15" customHeight="1" outlineLevel="1">
      <c r="B48" s="59" t="str">
        <f t="array" ref="B48">IFERROR(INDEX('A-2_MH Distribution'!$B$1:$B$15014,SMALL(IF('A-2_MH Distribution'!$M$8:$M$63&lt;&gt;0,ROW('A-2_MH Distribution'!$B$8:$B$63)),ROW(A11)),1),"")</f>
        <v>B.11</v>
      </c>
      <c r="C48" s="458" t="str">
        <f ca="1">IFERROR(VLOOKUP(B48,OFFSET('A-1_MH Estimation'!$B$7,0,0,MATCH("Subtotal LOE",'A-1_MH Estimation'!B:B,0)-7,2),2,0),"")</f>
        <v>Duplicated Support Components - Administrative Documentation &amp; Customer Comment Followed up</v>
      </c>
      <c r="D48" s="466">
        <f ca="1">IFERROR(VLOOKUP(B48,OFFSET('A-1_MH Estimation'!$B$7,0,0,MATCH("Subtotal LOE",'A-1_MH Estimation'!B:B,0)-7,4),4,0),"")</f>
        <v>1</v>
      </c>
      <c r="E48" s="466" t="str">
        <f ca="1">IFERROR(VLOOKUP(B48,OFFSET('A-1_MH Estimation'!$B$7,0,0,MATCH("Subtotal LOE",'A-1_MH Estimation'!B:B,0)-7,3),3,0),"")</f>
        <v>document</v>
      </c>
      <c r="F48" s="462">
        <f>IFERROR(VLOOKUP($B48,'A-2_MH Distribution'!$B$6:$O$16314,3,0)*VLOOKUP($B48,'A-2_MH Distribution'!$B$6:$O$16314,VLOOKUP(G48,SoftwareList,6,0),0)*IFERROR((--(VLOOKUP($B48,'A-2_MH Distribution'!$B$6:$O$16314,VLOOKUP(G48,SoftwareList,8,0),0)=0)+VLOOKUP($B48,'A-2_MH Distribution'!$B$6:$O$16314,VLOOKUP(G48,SoftwareList,8,0),0)),1),0)</f>
        <v>8.0400000000000009</v>
      </c>
      <c r="G48" s="403" t="str">
        <f t="shared" si="59"/>
        <v>MsOffice</v>
      </c>
      <c r="H48" s="454"/>
      <c r="I48" s="455"/>
      <c r="J48" s="351">
        <f ca="1">IFERROR(INDEX(Activities,MATCH($B48,'A-2_MH Distribution'!B:B,0),MATCH("Start Date",'A-2_MH Distribution'!$A$4:S$4,0))+H48,0)</f>
        <v>44622</v>
      </c>
      <c r="K48" s="352">
        <f ca="1">IFERROR(INDEX(Activities,MATCH($B48,'A-2_MH Distribution'!B:B,0),MATCH("Finish Date",'A-2_MH Distribution'!$A$4:S$4,0))+I48,0)</f>
        <v>44623</v>
      </c>
      <c r="L48" s="170">
        <f ca="1">NETWORKDAYS.INTL(J48,K48,1,Holidays!$A$1:$A$248)</f>
        <v>2</v>
      </c>
      <c r="M48" s="62">
        <f t="shared" ca="1" si="58"/>
        <v>4.0200000000000005</v>
      </c>
      <c r="O48" s="253">
        <f ca="1">SUM($P48:CX48)</f>
        <v>8.0400000000000009</v>
      </c>
      <c r="P48" s="320"/>
      <c r="Q48" s="321">
        <f ca="1">IFERROR((IF(AND($J48&gt;P$4,$J48&lt;=Q$4,$K48&lt;=Q$4),NETWORKDAYS.INTL($J48,$K48,1,(Holidays!$A$1:$A$248)),0)+IF(AND($J48&gt;P$4,$J48&lt;=Q$4,$K48&gt;Q$4),NETWORKDAYS.INTL($J48,(Q$4),1,(Holidays!$A$1:$A$248)),0)+IF(AND($J48&lt;P$4,$K48&lt;Q$4,$K48&gt;P$4),NETWORKDAYS.INTL(P$4+1,$K48,1,(Holidays!$A$1:$A$248)),0)+IF(AND($J48&lt;=P$4,$K48&gt;=Q$4,$K48&gt;P$4),NETWORKDAYS.INTL(P$4+1,(Q$4),1,(Holidays!$A$1:$A$248)),0))*$M48,"")</f>
        <v>0</v>
      </c>
      <c r="R48" s="190">
        <f ca="1">IFERROR((IF(AND($J48&gt;Q$4,$J48&lt;=R$4,$K48&lt;=R$4),NETWORKDAYS.INTL($J48,$K48,1,(Holidays!$A$1:$A$248)),0)+IF(AND($J48&gt;Q$4,$J48&lt;=R$4,$K48&gt;R$4),NETWORKDAYS.INTL($J48,(R$4),1,(Holidays!$A$1:$A$248)),0)+IF(AND($J48&lt;Q$4,$K48&lt;R$4,$K48&gt;Q$4),NETWORKDAYS.INTL(Q$4+1,$K48,1,(Holidays!$A$1:$A$248)),0)+IF(AND($J48&lt;=Q$4,$K48&gt;=R$4,$K48&gt;Q$4),NETWORKDAYS.INTL(Q$4+1,(R$4),1,(Holidays!$A$1:$A$248)),0))*$M48,"")</f>
        <v>0</v>
      </c>
      <c r="S48" s="192">
        <f ca="1">IFERROR((IF(AND($J48&gt;R$4,$J48&lt;=S$4,$K48&lt;=S$4),NETWORKDAYS.INTL($J48,$K48,1,(Holidays!$A$1:$A$248)),0)+IF(AND($J48&gt;R$4,$J48&lt;=S$4,$K48&gt;S$4),NETWORKDAYS.INTL($J48,(S$4),1,(Holidays!$A$1:$A$248)),0)+IF(AND($J48&lt;R$4,$K48&lt;S$4,$K48&gt;R$4),NETWORKDAYS.INTL(R$4+1,$K48,1,(Holidays!$A$1:$A$248)),0)+IF(AND($J48&lt;=R$4,$K48&gt;=S$4,$K48&gt;R$4),NETWORKDAYS.INTL(R$4+1,(S$4),1,(Holidays!$A$1:$A$248)),0))*$M48,"")</f>
        <v>0</v>
      </c>
      <c r="T48" s="321">
        <f ca="1">IFERROR((IF(AND($J48&gt;S$4,$J48&lt;=T$4,$K48&lt;=T$4),NETWORKDAYS.INTL($J48,$K48,1,(Holidays!$A$1:$A$248)),0)+IF(AND($J48&gt;S$4,$J48&lt;=T$4,$K48&gt;T$4),NETWORKDAYS.INTL($J48,(T$4),1,(Holidays!$A$1:$A$248)),0)+IF(AND($J48&lt;S$4,$K48&lt;T$4,$K48&gt;S$4),NETWORKDAYS.INTL(S$4+1,$K48,1,(Holidays!$A$1:$A$248)),0)+IF(AND($J48&lt;=S$4,$K48&gt;=T$4,$K48&gt;S$4),NETWORKDAYS.INTL(S$4+1,(T$4),1,(Holidays!$A$1:$A$248)),0))*$M48,"")</f>
        <v>0</v>
      </c>
      <c r="U48" s="190">
        <f ca="1">IFERROR((IF(AND($J48&gt;T$4,$J48&lt;=U$4,$K48&lt;=U$4),NETWORKDAYS.INTL($J48,$K48,1,(Holidays!$A$1:$A$248)),0)+IF(AND($J48&gt;T$4,$J48&lt;=U$4,$K48&gt;U$4),NETWORKDAYS.INTL($J48,(U$4),1,(Holidays!$A$1:$A$248)),0)+IF(AND($J48&lt;T$4,$K48&lt;U$4,$K48&gt;T$4),NETWORKDAYS.INTL(T$4+1,$K48,1,(Holidays!$A$1:$A$248)),0)+IF(AND($J48&lt;=T$4,$K48&gt;=U$4,$K48&gt;T$4),NETWORKDAYS.INTL(T$4+1,(U$4),1,(Holidays!$A$1:$A$248)),0))*$M48,"")</f>
        <v>0</v>
      </c>
      <c r="V48" s="192">
        <f ca="1">IFERROR((IF(AND($J48&gt;U$4,$J48&lt;=V$4,$K48&lt;=V$4),NETWORKDAYS.INTL($J48,$K48,1,(Holidays!$A$1:$A$248)),0)+IF(AND($J48&gt;U$4,$J48&lt;=V$4,$K48&gt;V$4),NETWORKDAYS.INTL($J48,(V$4),1,(Holidays!$A$1:$A$248)),0)+IF(AND($J48&lt;U$4,$K48&lt;V$4,$K48&gt;U$4),NETWORKDAYS.INTL(U$4+1,$K48,1,(Holidays!$A$1:$A$248)),0)+IF(AND($J48&lt;=U$4,$K48&gt;=V$4,$K48&gt;U$4),NETWORKDAYS.INTL(U$4+1,(V$4),1,(Holidays!$A$1:$A$248)),0))*$M48,"")</f>
        <v>0</v>
      </c>
      <c r="W48" s="321">
        <f ca="1">IFERROR((IF(AND($J48&gt;V$4,$J48&lt;=W$4,$K48&lt;=W$4),NETWORKDAYS.INTL($J48,$K48,1,(Holidays!$A$1:$A$248)),0)+IF(AND($J48&gt;V$4,$J48&lt;=W$4,$K48&gt;W$4),NETWORKDAYS.INTL($J48,(W$4),1,(Holidays!$A$1:$A$248)),0)+IF(AND($J48&lt;V$4,$K48&lt;W$4,$K48&gt;V$4),NETWORKDAYS.INTL(V$4+1,$K48,1,(Holidays!$A$1:$A$248)),0)+IF(AND($J48&lt;=V$4,$K48&gt;=W$4,$K48&gt;V$4),NETWORKDAYS.INTL(V$4+1,(W$4),1,(Holidays!$A$1:$A$248)),0))*$M48,"")</f>
        <v>0</v>
      </c>
      <c r="X48" s="190">
        <f ca="1">IFERROR((IF(AND($J48&gt;W$4,$J48&lt;=X$4,$K48&lt;=X$4),NETWORKDAYS.INTL($J48,$K48,1,(Holidays!$A$1:$A$248)),0)+IF(AND($J48&gt;W$4,$J48&lt;=X$4,$K48&gt;X$4),NETWORKDAYS.INTL($J48,(X$4),1,(Holidays!$A$1:$A$248)),0)+IF(AND($J48&lt;W$4,$K48&lt;X$4,$K48&gt;W$4),NETWORKDAYS.INTL(W$4+1,$K48,1,(Holidays!$A$1:$A$248)),0)+IF(AND($J48&lt;=W$4,$K48&gt;=X$4,$K48&gt;W$4),NETWORKDAYS.INTL(W$4+1,(X$4),1,(Holidays!$A$1:$A$248)),0))*$M48,"")</f>
        <v>0</v>
      </c>
      <c r="Y48" s="192">
        <f ca="1">IFERROR((IF(AND($J48&gt;X$4,$J48&lt;=Y$4,$K48&lt;=Y$4),NETWORKDAYS.INTL($J48,$K48,1,(Holidays!$A$1:$A$248)),0)+IF(AND($J48&gt;X$4,$J48&lt;=Y$4,$K48&gt;Y$4),NETWORKDAYS.INTL($J48,(Y$4),1,(Holidays!$A$1:$A$248)),0)+IF(AND($J48&lt;X$4,$K48&lt;Y$4,$K48&gt;X$4),NETWORKDAYS.INTL(X$4+1,$K48,1,(Holidays!$A$1:$A$248)),0)+IF(AND($J48&lt;=X$4,$K48&gt;=Y$4,$K48&gt;X$4),NETWORKDAYS.INTL(X$4+1,(Y$4),1,(Holidays!$A$1:$A$248)),0))*$M48,"")</f>
        <v>0</v>
      </c>
      <c r="Z48" s="321">
        <f ca="1">IFERROR((IF(AND($J48&gt;Y$4,$J48&lt;=Z$4,$K48&lt;=Z$4),NETWORKDAYS.INTL($J48,$K48,1,(Holidays!$A$1:$A$248)),0)+IF(AND($J48&gt;Y$4,$J48&lt;=Z$4,$K48&gt;Z$4),NETWORKDAYS.INTL($J48,(Z$4),1,(Holidays!$A$1:$A$248)),0)+IF(AND($J48&lt;Y$4,$K48&lt;Z$4,$K48&gt;Y$4),NETWORKDAYS.INTL(Y$4+1,$K48,1,(Holidays!$A$1:$A$248)),0)+IF(AND($J48&lt;=Y$4,$K48&gt;=Z$4,$K48&gt;Y$4),NETWORKDAYS.INTL(Y$4+1,(Z$4),1,(Holidays!$A$1:$A$248)),0))*$M48,"")</f>
        <v>0</v>
      </c>
      <c r="AA48" s="190">
        <f ca="1">IFERROR((IF(AND($J48&gt;Z$4,$J48&lt;=AA$4,$K48&lt;=AA$4),NETWORKDAYS.INTL($J48,$K48,1,(Holidays!$A$1:$A$248)),0)+IF(AND($J48&gt;Z$4,$J48&lt;=AA$4,$K48&gt;AA$4),NETWORKDAYS.INTL($J48,(AA$4),1,(Holidays!$A$1:$A$248)),0)+IF(AND($J48&lt;Z$4,$K48&lt;AA$4,$K48&gt;Z$4),NETWORKDAYS.INTL(Z$4+1,$K48,1,(Holidays!$A$1:$A$248)),0)+IF(AND($J48&lt;=Z$4,$K48&gt;=AA$4,$K48&gt;Z$4),NETWORKDAYS.INTL(Z$4+1,(AA$4),1,(Holidays!$A$1:$A$248)),0))*$M48,"")</f>
        <v>0</v>
      </c>
      <c r="AB48" s="192">
        <f ca="1">IFERROR((IF(AND($J48&gt;AA$4,$J48&lt;=AB$4,$K48&lt;=AB$4),NETWORKDAYS.INTL($J48,$K48,1,(Holidays!$A$1:$A$248)),0)+IF(AND($J48&gt;AA$4,$J48&lt;=AB$4,$K48&gt;AB$4),NETWORKDAYS.INTL($J48,(AB$4),1,(Holidays!$A$1:$A$248)),0)+IF(AND($J48&lt;AA$4,$K48&lt;AB$4,$K48&gt;AA$4),NETWORKDAYS.INTL(AA$4+1,$K48,1,(Holidays!$A$1:$A$248)),0)+IF(AND($J48&lt;=AA$4,$K48&gt;=AB$4,$K48&gt;AA$4),NETWORKDAYS.INTL(AA$4+1,(AB$4),1,(Holidays!$A$1:$A$248)),0))*$M48,"")</f>
        <v>0</v>
      </c>
      <c r="AC48" s="321">
        <f ca="1">IFERROR((IF(AND($J48&gt;AB$4,$J48&lt;=AC$4,$K48&lt;=AC$4),NETWORKDAYS.INTL($J48,$K48,1,(Holidays!$A$1:$A$248)),0)+IF(AND($J48&gt;AB$4,$J48&lt;=AC$4,$K48&gt;AC$4),NETWORKDAYS.INTL($J48,(AC$4),1,(Holidays!$A$1:$A$248)),0)+IF(AND($J48&lt;AB$4,$K48&lt;AC$4,$K48&gt;AB$4),NETWORKDAYS.INTL(AB$4+1,$K48,1,(Holidays!$A$1:$A$248)),0)+IF(AND($J48&lt;=AB$4,$K48&gt;=AC$4,$K48&gt;AB$4),NETWORKDAYS.INTL(AB$4+1,(AC$4),1,(Holidays!$A$1:$A$248)),0))*$M48,"")</f>
        <v>0</v>
      </c>
      <c r="AD48" s="190">
        <f ca="1">IFERROR((IF(AND($J48&gt;AC$4,$J48&lt;=AD$4,$K48&lt;=AD$4),NETWORKDAYS.INTL($J48,$K48,1,(Holidays!$A$1:$A$248)),0)+IF(AND($J48&gt;AC$4,$J48&lt;=AD$4,$K48&gt;AD$4),NETWORKDAYS.INTL($J48,(AD$4),1,(Holidays!$A$1:$A$248)),0)+IF(AND($J48&lt;AC$4,$K48&lt;AD$4,$K48&gt;AC$4),NETWORKDAYS.INTL(AC$4+1,$K48,1,(Holidays!$A$1:$A$248)),0)+IF(AND($J48&lt;=AC$4,$K48&gt;=AD$4,$K48&gt;AC$4),NETWORKDAYS.INTL(AC$4+1,(AD$4),1,(Holidays!$A$1:$A$248)),0))*$M48,"")</f>
        <v>0</v>
      </c>
      <c r="AE48" s="192">
        <f ca="1">IFERROR((IF(AND($J48&gt;AD$4,$J48&lt;=AE$4,$K48&lt;=AE$4),NETWORKDAYS.INTL($J48,$K48,1,(Holidays!$A$1:$A$248)),0)+IF(AND($J48&gt;AD$4,$J48&lt;=AE$4,$K48&gt;AE$4),NETWORKDAYS.INTL($J48,(AE$4),1,(Holidays!$A$1:$A$248)),0)+IF(AND($J48&lt;AD$4,$K48&lt;AE$4,$K48&gt;AD$4),NETWORKDAYS.INTL(AD$4+1,$K48,1,(Holidays!$A$1:$A$248)),0)+IF(AND($J48&lt;=AD$4,$K48&gt;=AE$4,$K48&gt;AD$4),NETWORKDAYS.INTL(AD$4+1,(AE$4),1,(Holidays!$A$1:$A$248)),0))*$M48,"")</f>
        <v>0</v>
      </c>
      <c r="AF48" s="321">
        <f ca="1">IFERROR((IF(AND($J48&gt;AE$4,$J48&lt;=AF$4,$K48&lt;=AF$4),NETWORKDAYS.INTL($J48,$K48,1,(Holidays!$A$1:$A$248)),0)+IF(AND($J48&gt;AE$4,$J48&lt;=AF$4,$K48&gt;AF$4),NETWORKDAYS.INTL($J48,(AF$4),1,(Holidays!$A$1:$A$248)),0)+IF(AND($J48&lt;AE$4,$K48&lt;AF$4,$K48&gt;AE$4),NETWORKDAYS.INTL(AE$4+1,$K48,1,(Holidays!$A$1:$A$248)),0)+IF(AND($J48&lt;=AE$4,$K48&gt;=AF$4,$K48&gt;AE$4),NETWORKDAYS.INTL(AE$4+1,(AF$4),1,(Holidays!$A$1:$A$248)),0))*$M48,"")</f>
        <v>0</v>
      </c>
      <c r="AG48" s="190">
        <f ca="1">IFERROR((IF(AND($J48&gt;AF$4,$J48&lt;=AG$4,$K48&lt;=AG$4),NETWORKDAYS.INTL($J48,$K48,1,(Holidays!$A$1:$A$248)),0)+IF(AND($J48&gt;AF$4,$J48&lt;=AG$4,$K48&gt;AG$4),NETWORKDAYS.INTL($J48,(AG$4),1,(Holidays!$A$1:$A$248)),0)+IF(AND($J48&lt;AF$4,$K48&lt;AG$4,$K48&gt;AF$4),NETWORKDAYS.INTL(AF$4+1,$K48,1,(Holidays!$A$1:$A$248)),0)+IF(AND($J48&lt;=AF$4,$K48&gt;=AG$4,$K48&gt;AF$4),NETWORKDAYS.INTL(AF$4+1,(AG$4),1,(Holidays!$A$1:$A$248)),0))*$M48,"")</f>
        <v>0</v>
      </c>
      <c r="AH48" s="192">
        <f ca="1">IFERROR((IF(AND($J48&gt;AG$4,$J48&lt;=AH$4,$K48&lt;=AH$4),NETWORKDAYS.INTL($J48,$K48,1,(Holidays!$A$1:$A$248)),0)+IF(AND($J48&gt;AG$4,$J48&lt;=AH$4,$K48&gt;AH$4),NETWORKDAYS.INTL($J48,(AH$4),1,(Holidays!$A$1:$A$248)),0)+IF(AND($J48&lt;AG$4,$K48&lt;AH$4,$K48&gt;AG$4),NETWORKDAYS.INTL(AG$4+1,$K48,1,(Holidays!$A$1:$A$248)),0)+IF(AND($J48&lt;=AG$4,$K48&gt;=AH$4,$K48&gt;AG$4),NETWORKDAYS.INTL(AG$4+1,(AH$4),1,(Holidays!$A$1:$A$248)),0))*$M48,"")</f>
        <v>8.0400000000000009</v>
      </c>
      <c r="AI48" s="321">
        <f ca="1">IFERROR((IF(AND($J48&gt;AH$4,$J48&lt;=AI$4,$K48&lt;=AI$4),NETWORKDAYS.INTL($J48,$K48,1,(Holidays!$A$1:$A$248)),0)+IF(AND($J48&gt;AH$4,$J48&lt;=AI$4,$K48&gt;AI$4),NETWORKDAYS.INTL($J48,(AI$4),1,(Holidays!$A$1:$A$248)),0)+IF(AND($J48&lt;AH$4,$K48&lt;AI$4,$K48&gt;AH$4),NETWORKDAYS.INTL(AH$4+1,$K48,1,(Holidays!$A$1:$A$248)),0)+IF(AND($J48&lt;=AH$4,$K48&gt;=AI$4,$K48&gt;AH$4),NETWORKDAYS.INTL(AH$4+1,(AI$4),1,(Holidays!$A$1:$A$248)),0))*$M48,"")</f>
        <v>0</v>
      </c>
      <c r="AJ48" s="190">
        <f ca="1">IFERROR((IF(AND($J48&gt;AI$4,$J48&lt;=AJ$4,$K48&lt;=AJ$4),NETWORKDAYS.INTL($J48,$K48,1,(Holidays!$A$1:$A$248)),0)+IF(AND($J48&gt;AI$4,$J48&lt;=AJ$4,$K48&gt;AJ$4),NETWORKDAYS.INTL($J48,(AJ$4),1,(Holidays!$A$1:$A$248)),0)+IF(AND($J48&lt;AI$4,$K48&lt;AJ$4,$K48&gt;AI$4),NETWORKDAYS.INTL(AI$4+1,$K48,1,(Holidays!$A$1:$A$248)),0)+IF(AND($J48&lt;=AI$4,$K48&gt;=AJ$4,$K48&gt;AI$4),NETWORKDAYS.INTL(AI$4+1,(AJ$4),1,(Holidays!$A$1:$A$248)),0))*$M48,"")</f>
        <v>0</v>
      </c>
      <c r="AK48" s="192">
        <f ca="1">IFERROR((IF(AND($J48&gt;AJ$4,$J48&lt;=AK$4,$K48&lt;=AK$4),NETWORKDAYS.INTL($J48,$K48,1,(Holidays!$A$1:$A$248)),0)+IF(AND($J48&gt;AJ$4,$J48&lt;=AK$4,$K48&gt;AK$4),NETWORKDAYS.INTL($J48,(AK$4),1,(Holidays!$A$1:$A$248)),0)+IF(AND($J48&lt;AJ$4,$K48&lt;AK$4,$K48&gt;AJ$4),NETWORKDAYS.INTL(AJ$4+1,$K48,1,(Holidays!$A$1:$A$248)),0)+IF(AND($J48&lt;=AJ$4,$K48&gt;=AK$4,$K48&gt;AJ$4),NETWORKDAYS.INTL(AJ$4+1,(AK$4),1,(Holidays!$A$1:$A$248)),0))*$M48,"")</f>
        <v>0</v>
      </c>
      <c r="AL48" s="321">
        <f ca="1">IFERROR((IF(AND($J48&gt;AK$4,$J48&lt;=AL$4,$K48&lt;=AL$4),NETWORKDAYS.INTL($J48,$K48,1,(Holidays!$A$1:$A$248)),0)+IF(AND($J48&gt;AK$4,$J48&lt;=AL$4,$K48&gt;AL$4),NETWORKDAYS.INTL($J48,(AL$4),1,(Holidays!$A$1:$A$248)),0)+IF(AND($J48&lt;AK$4,$K48&lt;AL$4,$K48&gt;AK$4),NETWORKDAYS.INTL(AK$4+1,$K48,1,(Holidays!$A$1:$A$248)),0)+IF(AND($J48&lt;=AK$4,$K48&gt;=AL$4,$K48&gt;AK$4),NETWORKDAYS.INTL(AK$4+1,(AL$4),1,(Holidays!$A$1:$A$248)),0))*$M48,"")</f>
        <v>0</v>
      </c>
      <c r="AM48" s="190">
        <f ca="1">IFERROR((IF(AND($J48&gt;AL$4,$J48&lt;=AM$4,$K48&lt;=AM$4),NETWORKDAYS.INTL($J48,$K48,1,(Holidays!$A$1:$A$248)),0)+IF(AND($J48&gt;AL$4,$J48&lt;=AM$4,$K48&gt;AM$4),NETWORKDAYS.INTL($J48,(AM$4),1,(Holidays!$A$1:$A$248)),0)+IF(AND($J48&lt;AL$4,$K48&lt;AM$4,$K48&gt;AL$4),NETWORKDAYS.INTL(AL$4+1,$K48,1,(Holidays!$A$1:$A$248)),0)+IF(AND($J48&lt;=AL$4,$K48&gt;=AM$4,$K48&gt;AL$4),NETWORKDAYS.INTL(AL$4+1,(AM$4),1,(Holidays!$A$1:$A$248)),0))*$M48,"")</f>
        <v>0</v>
      </c>
      <c r="AN48" s="192">
        <f ca="1">IFERROR((IF(AND($J48&gt;AM$4,$J48&lt;=AN$4,$K48&lt;=AN$4),NETWORKDAYS.INTL($J48,$K48,1,(Holidays!$A$1:$A$248)),0)+IF(AND($J48&gt;AM$4,$J48&lt;=AN$4,$K48&gt;AN$4),NETWORKDAYS.INTL($J48,(AN$4),1,(Holidays!$A$1:$A$248)),0)+IF(AND($J48&lt;AM$4,$K48&lt;AN$4,$K48&gt;AM$4),NETWORKDAYS.INTL(AM$4+1,$K48,1,(Holidays!$A$1:$A$248)),0)+IF(AND($J48&lt;=AM$4,$K48&gt;=AN$4,$K48&gt;AM$4),NETWORKDAYS.INTL(AM$4+1,(AN$4),1,(Holidays!$A$1:$A$248)),0))*$M48,"")</f>
        <v>0</v>
      </c>
      <c r="AO48" s="321">
        <f ca="1">IFERROR((IF(AND($J48&gt;AN$4,$J48&lt;=AO$4,$K48&lt;=AO$4),NETWORKDAYS.INTL($J48,$K48,1,(Holidays!$A$1:$A$248)),0)+IF(AND($J48&gt;AN$4,$J48&lt;=AO$4,$K48&gt;AO$4),NETWORKDAYS.INTL($J48,(AO$4),1,(Holidays!$A$1:$A$248)),0)+IF(AND($J48&lt;AN$4,$K48&lt;AO$4,$K48&gt;AN$4),NETWORKDAYS.INTL(AN$4+1,$K48,1,(Holidays!$A$1:$A$248)),0)+IF(AND($J48&lt;=AN$4,$K48&gt;=AO$4,$K48&gt;AN$4),NETWORKDAYS.INTL(AN$4+1,(AO$4),1,(Holidays!$A$1:$A$248)),0))*$M48,"")</f>
        <v>0</v>
      </c>
      <c r="AP48" s="190">
        <f ca="1">IFERROR((IF(AND($J48&gt;AO$4,$J48&lt;=AP$4,$K48&lt;=AP$4),NETWORKDAYS.INTL($J48,$K48,1,(Holidays!$A$1:$A$248)),0)+IF(AND($J48&gt;AO$4,$J48&lt;=AP$4,$K48&gt;AP$4),NETWORKDAYS.INTL($J48,(AP$4),1,(Holidays!$A$1:$A$248)),0)+IF(AND($J48&lt;AO$4,$K48&lt;AP$4,$K48&gt;AO$4),NETWORKDAYS.INTL(AO$4+1,$K48,1,(Holidays!$A$1:$A$248)),0)+IF(AND($J48&lt;=AO$4,$K48&gt;=AP$4,$K48&gt;AO$4),NETWORKDAYS.INTL(AO$4+1,(AP$4),1,(Holidays!$A$1:$A$248)),0))*$M48,"")</f>
        <v>0</v>
      </c>
      <c r="AQ48" s="192">
        <f ca="1">IFERROR((IF(AND($J48&gt;AP$4,$J48&lt;=AQ$4,$K48&lt;=AQ$4),NETWORKDAYS.INTL($J48,$K48,1,(Holidays!$A$1:$A$248)),0)+IF(AND($J48&gt;AP$4,$J48&lt;=AQ$4,$K48&gt;AQ$4),NETWORKDAYS.INTL($J48,(AQ$4),1,(Holidays!$A$1:$A$248)),0)+IF(AND($J48&lt;AP$4,$K48&lt;AQ$4,$K48&gt;AP$4),NETWORKDAYS.INTL(AP$4+1,$K48,1,(Holidays!$A$1:$A$248)),0)+IF(AND($J48&lt;=AP$4,$K48&gt;=AQ$4,$K48&gt;AP$4),NETWORKDAYS.INTL(AP$4+1,(AQ$4),1,(Holidays!$A$1:$A$248)),0))*$M48,"")</f>
        <v>0</v>
      </c>
      <c r="AR48" s="321">
        <f ca="1">IFERROR((IF(AND($J48&gt;AQ$4,$J48&lt;=AR$4,$K48&lt;=AR$4),NETWORKDAYS.INTL($J48,$K48,1,(Holidays!$A$1:$A$248)),0)+IF(AND($J48&gt;AQ$4,$J48&lt;=AR$4,$K48&gt;AR$4),NETWORKDAYS.INTL($J48,(AR$4),1,(Holidays!$A$1:$A$248)),0)+IF(AND($J48&lt;AQ$4,$K48&lt;AR$4,$K48&gt;AQ$4),NETWORKDAYS.INTL(AQ$4+1,$K48,1,(Holidays!$A$1:$A$248)),0)+IF(AND($J48&lt;=AQ$4,$K48&gt;=AR$4,$K48&gt;AQ$4),NETWORKDAYS.INTL(AQ$4+1,(AR$4),1,(Holidays!$A$1:$A$248)),0))*$M48,"")</f>
        <v>0</v>
      </c>
      <c r="AS48" s="190">
        <f ca="1">IFERROR((IF(AND($J48&gt;AR$4,$J48&lt;=AS$4,$K48&lt;=AS$4),NETWORKDAYS.INTL($J48,$K48,1,(Holidays!$A$1:$A$248)),0)+IF(AND($J48&gt;AR$4,$J48&lt;=AS$4,$K48&gt;AS$4),NETWORKDAYS.INTL($J48,(AS$4),1,(Holidays!$A$1:$A$248)),0)+IF(AND($J48&lt;AR$4,$K48&lt;AS$4,$K48&gt;AR$4),NETWORKDAYS.INTL(AR$4+1,$K48,1,(Holidays!$A$1:$A$248)),0)+IF(AND($J48&lt;=AR$4,$K48&gt;=AS$4,$K48&gt;AR$4),NETWORKDAYS.INTL(AR$4+1,(AS$4),1,(Holidays!$A$1:$A$248)),0))*$M48,"")</f>
        <v>0</v>
      </c>
      <c r="AT48" s="192">
        <f ca="1">IFERROR((IF(AND($J48&gt;AS$4,$J48&lt;=AT$4,$K48&lt;=AT$4),NETWORKDAYS.INTL($J48,$K48,1,(Holidays!$A$1:$A$248)),0)+IF(AND($J48&gt;AS$4,$J48&lt;=AT$4,$K48&gt;AT$4),NETWORKDAYS.INTL($J48,(AT$4),1,(Holidays!$A$1:$A$248)),0)+IF(AND($J48&lt;AS$4,$K48&lt;AT$4,$K48&gt;AS$4),NETWORKDAYS.INTL(AS$4+1,$K48,1,(Holidays!$A$1:$A$248)),0)+IF(AND($J48&lt;=AS$4,$K48&gt;=AT$4,$K48&gt;AS$4),NETWORKDAYS.INTL(AS$4+1,(AT$4),1,(Holidays!$A$1:$A$248)),0))*$M48,"")</f>
        <v>0</v>
      </c>
      <c r="AU48" s="321">
        <f ca="1">IFERROR((IF(AND($J48&gt;AT$4,$J48&lt;=AU$4,$K48&lt;=AU$4),NETWORKDAYS.INTL($J48,$K48,1,(Holidays!$A$1:$A$248)),0)+IF(AND($J48&gt;AT$4,$J48&lt;=AU$4,$K48&gt;AU$4),NETWORKDAYS.INTL($J48,(AU$4),1,(Holidays!$A$1:$A$248)),0)+IF(AND($J48&lt;AT$4,$K48&lt;AU$4,$K48&gt;AT$4),NETWORKDAYS.INTL(AT$4+1,$K48,1,(Holidays!$A$1:$A$248)),0)+IF(AND($J48&lt;=AT$4,$K48&gt;=AU$4,$K48&gt;AT$4),NETWORKDAYS.INTL(AT$4+1,(AU$4),1,(Holidays!$A$1:$A$248)),0))*$M48,"")</f>
        <v>0</v>
      </c>
      <c r="AV48" s="190">
        <f ca="1">IFERROR((IF(AND($J48&gt;AU$4,$J48&lt;=AV$4,$K48&lt;=AV$4),NETWORKDAYS.INTL($J48,$K48,1,(Holidays!$A$1:$A$248)),0)+IF(AND($J48&gt;AU$4,$J48&lt;=AV$4,$K48&gt;AV$4),NETWORKDAYS.INTL($J48,(AV$4),1,(Holidays!$A$1:$A$248)),0)+IF(AND($J48&lt;AU$4,$K48&lt;AV$4,$K48&gt;AU$4),NETWORKDAYS.INTL(AU$4+1,$K48,1,(Holidays!$A$1:$A$248)),0)+IF(AND($J48&lt;=AU$4,$K48&gt;=AV$4,$K48&gt;AU$4),NETWORKDAYS.INTL(AU$4+1,(AV$4),1,(Holidays!$A$1:$A$248)),0))*$M48,"")</f>
        <v>0</v>
      </c>
      <c r="AW48" s="192">
        <f ca="1">IFERROR((IF(AND($J48&gt;AV$4,$J48&lt;=AW$4,$K48&lt;=AW$4),NETWORKDAYS.INTL($J48,$K48,1,(Holidays!$A$1:$A$248)),0)+IF(AND($J48&gt;AV$4,$J48&lt;=AW$4,$K48&gt;AW$4),NETWORKDAYS.INTL($J48,(AW$4),1,(Holidays!$A$1:$A$248)),0)+IF(AND($J48&lt;AV$4,$K48&lt;AW$4,$K48&gt;AV$4),NETWORKDAYS.INTL(AV$4+1,$K48,1,(Holidays!$A$1:$A$248)),0)+IF(AND($J48&lt;=AV$4,$K48&gt;=AW$4,$K48&gt;AV$4),NETWORKDAYS.INTL(AV$4+1,(AW$4),1,(Holidays!$A$1:$A$248)),0))*$M48,"")</f>
        <v>0</v>
      </c>
      <c r="AX48" s="321">
        <f ca="1">IFERROR((IF(AND($J48&gt;AW$4,$J48&lt;=AX$4,$K48&lt;=AX$4),NETWORKDAYS.INTL($J48,$K48,1,(Holidays!$A$1:$A$248)),0)+IF(AND($J48&gt;AW$4,$J48&lt;=AX$4,$K48&gt;AX$4),NETWORKDAYS.INTL($J48,(AX$4),1,(Holidays!$A$1:$A$248)),0)+IF(AND($J48&lt;AW$4,$K48&lt;AX$4,$K48&gt;AW$4),NETWORKDAYS.INTL(AW$4+1,$K48,1,(Holidays!$A$1:$A$248)),0)+IF(AND($J48&lt;=AW$4,$K48&gt;=AX$4,$K48&gt;AW$4),NETWORKDAYS.INTL(AW$4+1,(AX$4),1,(Holidays!$A$1:$A$248)),0))*$M48,"")</f>
        <v>0</v>
      </c>
      <c r="AY48" s="190">
        <f ca="1">IFERROR((IF(AND($J48&gt;AX$4,$J48&lt;=AY$4,$K48&lt;=AY$4),NETWORKDAYS.INTL($J48,$K48,1,(Holidays!$A$1:$A$248)),0)+IF(AND($J48&gt;AX$4,$J48&lt;=AY$4,$K48&gt;AY$4),NETWORKDAYS.INTL($J48,(AY$4),1,(Holidays!$A$1:$A$248)),0)+IF(AND($J48&lt;AX$4,$K48&lt;AY$4,$K48&gt;AX$4),NETWORKDAYS.INTL(AX$4+1,$K48,1,(Holidays!$A$1:$A$248)),0)+IF(AND($J48&lt;=AX$4,$K48&gt;=AY$4,$K48&gt;AX$4),NETWORKDAYS.INTL(AX$4+1,(AY$4),1,(Holidays!$A$1:$A$248)),0))*$M48,"")</f>
        <v>0</v>
      </c>
      <c r="AZ48" s="192">
        <f ca="1">IFERROR((IF(AND($J48&gt;AY$4,$J48&lt;=AZ$4,$K48&lt;=AZ$4),NETWORKDAYS.INTL($J48,$K48,1,(Holidays!$A$1:$A$248)),0)+IF(AND($J48&gt;AY$4,$J48&lt;=AZ$4,$K48&gt;AZ$4),NETWORKDAYS.INTL($J48,(AZ$4),1,(Holidays!$A$1:$A$248)),0)+IF(AND($J48&lt;AY$4,$K48&lt;AZ$4,$K48&gt;AY$4),NETWORKDAYS.INTL(AY$4+1,$K48,1,(Holidays!$A$1:$A$248)),0)+IF(AND($J48&lt;=AY$4,$K48&gt;=AZ$4,$K48&gt;AY$4),NETWORKDAYS.INTL(AY$4+1,(AZ$4),1,(Holidays!$A$1:$A$248)),0))*$M48,"")</f>
        <v>0</v>
      </c>
      <c r="BA48" s="321">
        <f ca="1">IFERROR((IF(AND($J48&gt;AZ$4,$J48&lt;=BA$4,$K48&lt;=BA$4),NETWORKDAYS.INTL($J48,$K48,1,(Holidays!$A$1:$A$248)),0)+IF(AND($J48&gt;AZ$4,$J48&lt;=BA$4,$K48&gt;BA$4),NETWORKDAYS.INTL($J48,(BA$4),1,(Holidays!$A$1:$A$248)),0)+IF(AND($J48&lt;AZ$4,$K48&lt;BA$4,$K48&gt;AZ$4),NETWORKDAYS.INTL(AZ$4+1,$K48,1,(Holidays!$A$1:$A$248)),0)+IF(AND($J48&lt;=AZ$4,$K48&gt;=BA$4,$K48&gt;AZ$4),NETWORKDAYS.INTL(AZ$4+1,(BA$4),1,(Holidays!$A$1:$A$248)),0))*$M48,"")</f>
        <v>0</v>
      </c>
      <c r="BB48" s="190">
        <f ca="1">IFERROR((IF(AND($J48&gt;BA$4,$J48&lt;=BB$4,$K48&lt;=BB$4),NETWORKDAYS.INTL($J48,$K48,1,(Holidays!$A$1:$A$248)),0)+IF(AND($J48&gt;BA$4,$J48&lt;=BB$4,$K48&gt;BB$4),NETWORKDAYS.INTL($J48,(BB$4),1,(Holidays!$A$1:$A$248)),0)+IF(AND($J48&lt;BA$4,$K48&lt;BB$4,$K48&gt;BA$4),NETWORKDAYS.INTL(BA$4+1,$K48,1,(Holidays!$A$1:$A$248)),0)+IF(AND($J48&lt;=BA$4,$K48&gt;=BB$4,$K48&gt;BA$4),NETWORKDAYS.INTL(BA$4+1,(BB$4),1,(Holidays!$A$1:$A$248)),0))*$M48,"")</f>
        <v>0</v>
      </c>
      <c r="BC48" s="192">
        <f ca="1">IFERROR((IF(AND($J48&gt;BB$4,$J48&lt;=BC$4,$K48&lt;=BC$4),NETWORKDAYS.INTL($J48,$K48,1,(Holidays!$A$1:$A$248)),0)+IF(AND($J48&gt;BB$4,$J48&lt;=BC$4,$K48&gt;BC$4),NETWORKDAYS.INTL($J48,(BC$4),1,(Holidays!$A$1:$A$248)),0)+IF(AND($J48&lt;BB$4,$K48&lt;BC$4,$K48&gt;BB$4),NETWORKDAYS.INTL(BB$4+1,$K48,1,(Holidays!$A$1:$A$248)),0)+IF(AND($J48&lt;=BB$4,$K48&gt;=BC$4,$K48&gt;BB$4),NETWORKDAYS.INTL(BB$4+1,(BC$4),1,(Holidays!$A$1:$A$248)),0))*$M48,"")</f>
        <v>0</v>
      </c>
      <c r="BD48" s="321">
        <f ca="1">IFERROR((IF(AND($J48&gt;BC$4,$J48&lt;=BD$4,$K48&lt;=BD$4),NETWORKDAYS.INTL($J48,$K48,1,(Holidays!$A$1:$A$248)),0)+IF(AND($J48&gt;BC$4,$J48&lt;=BD$4,$K48&gt;BD$4),NETWORKDAYS.INTL($J48,(BD$4),1,(Holidays!$A$1:$A$248)),0)+IF(AND($J48&lt;BC$4,$K48&lt;BD$4,$K48&gt;BC$4),NETWORKDAYS.INTL(BC$4+1,$K48,1,(Holidays!$A$1:$A$248)),0)+IF(AND($J48&lt;=BC$4,$K48&gt;=BD$4,$K48&gt;BC$4),NETWORKDAYS.INTL(BC$4+1,(BD$4),1,(Holidays!$A$1:$A$248)),0))*$M48,"")</f>
        <v>0</v>
      </c>
      <c r="BE48" s="190">
        <f ca="1">IFERROR((IF(AND($J48&gt;BD$4,$J48&lt;=BE$4,$K48&lt;=BE$4),NETWORKDAYS.INTL($J48,$K48,1,(Holidays!$A$1:$A$248)),0)+IF(AND($J48&gt;BD$4,$J48&lt;=BE$4,$K48&gt;BE$4),NETWORKDAYS.INTL($J48,(BE$4),1,(Holidays!$A$1:$A$248)),0)+IF(AND($J48&lt;BD$4,$K48&lt;BE$4,$K48&gt;BD$4),NETWORKDAYS.INTL(BD$4+1,$K48,1,(Holidays!$A$1:$A$248)),0)+IF(AND($J48&lt;=BD$4,$K48&gt;=BE$4,$K48&gt;BD$4),NETWORKDAYS.INTL(BD$4+1,(BE$4),1,(Holidays!$A$1:$A$248)),0))*$M48,"")</f>
        <v>0</v>
      </c>
      <c r="BF48" s="192">
        <f ca="1">IFERROR((IF(AND($J48&gt;BE$4,$J48&lt;=BF$4,$K48&lt;=BF$4),NETWORKDAYS.INTL($J48,$K48,1,(Holidays!$A$1:$A$248)),0)+IF(AND($J48&gt;BE$4,$J48&lt;=BF$4,$K48&gt;BF$4),NETWORKDAYS.INTL($J48,(BF$4),1,(Holidays!$A$1:$A$248)),0)+IF(AND($J48&lt;BE$4,$K48&lt;BF$4,$K48&gt;BE$4),NETWORKDAYS.INTL(BE$4+1,$K48,1,(Holidays!$A$1:$A$248)),0)+IF(AND($J48&lt;=BE$4,$K48&gt;=BF$4,$K48&gt;BE$4),NETWORKDAYS.INTL(BE$4+1,(BF$4),1,(Holidays!$A$1:$A$248)),0))*$M48,"")</f>
        <v>0</v>
      </c>
      <c r="BG48" s="321">
        <f ca="1">IFERROR((IF(AND($J48&gt;BF$4,$J48&lt;=BG$4,$K48&lt;=BG$4),NETWORKDAYS.INTL($J48,$K48,1,(Holidays!$A$1:$A$248)),0)+IF(AND($J48&gt;BF$4,$J48&lt;=BG$4,$K48&gt;BG$4),NETWORKDAYS.INTL($J48,(BG$4),1,(Holidays!$A$1:$A$248)),0)+IF(AND($J48&lt;BF$4,$K48&lt;BG$4,$K48&gt;BF$4),NETWORKDAYS.INTL(BF$4+1,$K48,1,(Holidays!$A$1:$A$248)),0)+IF(AND($J48&lt;=BF$4,$K48&gt;=BG$4,$K48&gt;BF$4),NETWORKDAYS.INTL(BF$4+1,(BG$4),1,(Holidays!$A$1:$A$248)),0))*$M48,"")</f>
        <v>0</v>
      </c>
      <c r="BH48" s="190">
        <f ca="1">IFERROR((IF(AND($J48&gt;BG$4,$J48&lt;=BH$4,$K48&lt;=BH$4),NETWORKDAYS.INTL($J48,$K48,1,(Holidays!$A$1:$A$248)),0)+IF(AND($J48&gt;BG$4,$J48&lt;=BH$4,$K48&gt;BH$4),NETWORKDAYS.INTL($J48,(BH$4),1,(Holidays!$A$1:$A$248)),0)+IF(AND($J48&lt;BG$4,$K48&lt;BH$4,$K48&gt;BG$4),NETWORKDAYS.INTL(BG$4+1,$K48,1,(Holidays!$A$1:$A$248)),0)+IF(AND($J48&lt;=BG$4,$K48&gt;=BH$4,$K48&gt;BG$4),NETWORKDAYS.INTL(BG$4+1,(BH$4),1,(Holidays!$A$1:$A$248)),0))*$M48,"")</f>
        <v>0</v>
      </c>
      <c r="BI48" s="192">
        <f ca="1">IFERROR((IF(AND($J48&gt;BH$4,$J48&lt;=BI$4,$K48&lt;=BI$4),NETWORKDAYS.INTL($J48,$K48,1,(Holidays!$A$1:$A$248)),0)+IF(AND($J48&gt;BH$4,$J48&lt;=BI$4,$K48&gt;BI$4),NETWORKDAYS.INTL($J48,(BI$4),1,(Holidays!$A$1:$A$248)),0)+IF(AND($J48&lt;BH$4,$K48&lt;BI$4,$K48&gt;BH$4),NETWORKDAYS.INTL(BH$4+1,$K48,1,(Holidays!$A$1:$A$248)),0)+IF(AND($J48&lt;=BH$4,$K48&gt;=BI$4,$K48&gt;BH$4),NETWORKDAYS.INTL(BH$4+1,(BI$4),1,(Holidays!$A$1:$A$248)),0))*$M48,"")</f>
        <v>0</v>
      </c>
      <c r="BJ48" s="321">
        <f ca="1">IFERROR((IF(AND($J48&gt;BI$4,$J48&lt;=BJ$4,$K48&lt;=BJ$4),NETWORKDAYS.INTL($J48,$K48,1,(Holidays!$A$1:$A$248)),0)+IF(AND($J48&gt;BI$4,$J48&lt;=BJ$4,$K48&gt;BJ$4),NETWORKDAYS.INTL($J48,(BJ$4),1,(Holidays!$A$1:$A$248)),0)+IF(AND($J48&lt;BI$4,$K48&lt;BJ$4,$K48&gt;BI$4),NETWORKDAYS.INTL(BI$4+1,$K48,1,(Holidays!$A$1:$A$248)),0)+IF(AND($J48&lt;=BI$4,$K48&gt;=BJ$4,$K48&gt;BI$4),NETWORKDAYS.INTL(BI$4+1,(BJ$4),1,(Holidays!$A$1:$A$248)),0))*$M48,"")</f>
        <v>0</v>
      </c>
      <c r="BK48" s="190">
        <f ca="1">IFERROR((IF(AND($J48&gt;BJ$4,$J48&lt;=BK$4,$K48&lt;=BK$4),NETWORKDAYS.INTL($J48,$K48,1,(Holidays!$A$1:$A$248)),0)+IF(AND($J48&gt;BJ$4,$J48&lt;=BK$4,$K48&gt;BK$4),NETWORKDAYS.INTL($J48,(BK$4),1,(Holidays!$A$1:$A$248)),0)+IF(AND($J48&lt;BJ$4,$K48&lt;BK$4,$K48&gt;BJ$4),NETWORKDAYS.INTL(BJ$4+1,$K48,1,(Holidays!$A$1:$A$248)),0)+IF(AND($J48&lt;=BJ$4,$K48&gt;=BK$4,$K48&gt;BJ$4),NETWORKDAYS.INTL(BJ$4+1,(BK$4),1,(Holidays!$A$1:$A$248)),0))*$M48,"")</f>
        <v>0</v>
      </c>
      <c r="BL48" s="192">
        <f ca="1">IFERROR((IF(AND($J48&gt;BK$4,$J48&lt;=BL$4,$K48&lt;=BL$4),NETWORKDAYS.INTL($J48,$K48,1,(Holidays!$A$1:$A$248)),0)+IF(AND($J48&gt;BK$4,$J48&lt;=BL$4,$K48&gt;BL$4),NETWORKDAYS.INTL($J48,(BL$4),1,(Holidays!$A$1:$A$248)),0)+IF(AND($J48&lt;BK$4,$K48&lt;BL$4,$K48&gt;BK$4),NETWORKDAYS.INTL(BK$4+1,$K48,1,(Holidays!$A$1:$A$248)),0)+IF(AND($J48&lt;=BK$4,$K48&gt;=BL$4,$K48&gt;BK$4),NETWORKDAYS.INTL(BK$4+1,(BL$4),1,(Holidays!$A$1:$A$248)),0))*$M48,"")</f>
        <v>0</v>
      </c>
      <c r="BM48" s="321">
        <f ca="1">IFERROR((IF(AND($J48&gt;BL$4,$J48&lt;=BM$4,$K48&lt;=BM$4),NETWORKDAYS.INTL($J48,$K48,1,(Holidays!$A$1:$A$248)),0)+IF(AND($J48&gt;BL$4,$J48&lt;=BM$4,$K48&gt;BM$4),NETWORKDAYS.INTL($J48,(BM$4),1,(Holidays!$A$1:$A$248)),0)+IF(AND($J48&lt;BL$4,$K48&lt;BM$4,$K48&gt;BL$4),NETWORKDAYS.INTL(BL$4+1,$K48,1,(Holidays!$A$1:$A$248)),0)+IF(AND($J48&lt;=BL$4,$K48&gt;=BM$4,$K48&gt;BL$4),NETWORKDAYS.INTL(BL$4+1,(BM$4),1,(Holidays!$A$1:$A$248)),0))*$M48,"")</f>
        <v>0</v>
      </c>
      <c r="BN48" s="190">
        <f ca="1">IFERROR((IF(AND($J48&gt;BM$4,$J48&lt;=BN$4,$K48&lt;=BN$4),NETWORKDAYS.INTL($J48,$K48,1,(Holidays!$A$1:$A$248)),0)+IF(AND($J48&gt;BM$4,$J48&lt;=BN$4,$K48&gt;BN$4),NETWORKDAYS.INTL($J48,(BN$4),1,(Holidays!$A$1:$A$248)),0)+IF(AND($J48&lt;BM$4,$K48&lt;BN$4,$K48&gt;BM$4),NETWORKDAYS.INTL(BM$4+1,$K48,1,(Holidays!$A$1:$A$248)),0)+IF(AND($J48&lt;=BM$4,$K48&gt;=BN$4,$K48&gt;BM$4),NETWORKDAYS.INTL(BM$4+1,(BN$4),1,(Holidays!$A$1:$A$248)),0))*$M48,"")</f>
        <v>0</v>
      </c>
      <c r="BO48" s="192">
        <f ca="1">IFERROR((IF(AND($J48&gt;BN$4,$J48&lt;=BO$4,$K48&lt;=BO$4),NETWORKDAYS.INTL($J48,$K48,1,(Holidays!$A$1:$A$248)),0)+IF(AND($J48&gt;BN$4,$J48&lt;=BO$4,$K48&gt;BO$4),NETWORKDAYS.INTL($J48,(BO$4),1,(Holidays!$A$1:$A$248)),0)+IF(AND($J48&lt;BN$4,$K48&lt;BO$4,$K48&gt;BN$4),NETWORKDAYS.INTL(BN$4+1,$K48,1,(Holidays!$A$1:$A$248)),0)+IF(AND($J48&lt;=BN$4,$K48&gt;=BO$4,$K48&gt;BN$4),NETWORKDAYS.INTL(BN$4+1,(BO$4),1,(Holidays!$A$1:$A$248)),0))*$M48,"")</f>
        <v>0</v>
      </c>
      <c r="BP48" s="321">
        <f ca="1">IFERROR((IF(AND($J48&gt;BO$4,$J48&lt;=BP$4,$K48&lt;=BP$4),NETWORKDAYS.INTL($J48,$K48,1,(Holidays!$A$1:$A$248)),0)+IF(AND($J48&gt;BO$4,$J48&lt;=BP$4,$K48&gt;BP$4),NETWORKDAYS.INTL($J48,(BP$4),1,(Holidays!$A$1:$A$248)),0)+IF(AND($J48&lt;BO$4,$K48&lt;BP$4,$K48&gt;BO$4),NETWORKDAYS.INTL(BO$4+1,$K48,1,(Holidays!$A$1:$A$248)),0)+IF(AND($J48&lt;=BO$4,$K48&gt;=BP$4,$K48&gt;BO$4),NETWORKDAYS.INTL(BO$4+1,(BP$4),1,(Holidays!$A$1:$A$248)),0))*$M48,"")</f>
        <v>0</v>
      </c>
      <c r="BQ48" s="190">
        <f ca="1">IFERROR((IF(AND($J48&gt;BP$4,$J48&lt;=BQ$4,$K48&lt;=BQ$4),NETWORKDAYS.INTL($J48,$K48,1,(Holidays!$A$1:$A$248)),0)+IF(AND($J48&gt;BP$4,$J48&lt;=BQ$4,$K48&gt;BQ$4),NETWORKDAYS.INTL($J48,(BQ$4),1,(Holidays!$A$1:$A$248)),0)+IF(AND($J48&lt;BP$4,$K48&lt;BQ$4,$K48&gt;BP$4),NETWORKDAYS.INTL(BP$4+1,$K48,1,(Holidays!$A$1:$A$248)),0)+IF(AND($J48&lt;=BP$4,$K48&gt;=BQ$4,$K48&gt;BP$4),NETWORKDAYS.INTL(BP$4+1,(BQ$4),1,(Holidays!$A$1:$A$248)),0))*$M48,"")</f>
        <v>0</v>
      </c>
      <c r="BR48" s="192">
        <f ca="1">IFERROR((IF(AND($J48&gt;BQ$4,$J48&lt;=BR$4,$K48&lt;=BR$4),NETWORKDAYS.INTL($J48,$K48,1,(Holidays!$A$1:$A$248)),0)+IF(AND($J48&gt;BQ$4,$J48&lt;=BR$4,$K48&gt;BR$4),NETWORKDAYS.INTL($J48,(BR$4),1,(Holidays!$A$1:$A$248)),0)+IF(AND($J48&lt;BQ$4,$K48&lt;BR$4,$K48&gt;BQ$4),NETWORKDAYS.INTL(BQ$4+1,$K48,1,(Holidays!$A$1:$A$248)),0)+IF(AND($J48&lt;=BQ$4,$K48&gt;=BR$4,$K48&gt;BQ$4),NETWORKDAYS.INTL(BQ$4+1,(BR$4),1,(Holidays!$A$1:$A$248)),0))*$M48,"")</f>
        <v>0</v>
      </c>
      <c r="BS48" s="321">
        <f ca="1">IFERROR((IF(AND($J48&gt;BR$4,$J48&lt;=BS$4,$K48&lt;=BS$4),NETWORKDAYS.INTL($J48,$K48,1,(Holidays!$A$1:$A$248)),0)+IF(AND($J48&gt;BR$4,$J48&lt;=BS$4,$K48&gt;BS$4),NETWORKDAYS.INTL($J48,(BS$4),1,(Holidays!$A$1:$A$248)),0)+IF(AND($J48&lt;BR$4,$K48&lt;BS$4,$K48&gt;BR$4),NETWORKDAYS.INTL(BR$4+1,$K48,1,(Holidays!$A$1:$A$248)),0)+IF(AND($J48&lt;=BR$4,$K48&gt;=BS$4,$K48&gt;BR$4),NETWORKDAYS.INTL(BR$4+1,(BS$4),1,(Holidays!$A$1:$A$248)),0))*$M48,"")</f>
        <v>0</v>
      </c>
      <c r="BT48" s="190">
        <f ca="1">IFERROR((IF(AND($J48&gt;BS$4,$J48&lt;=BT$4,$K48&lt;=BT$4),NETWORKDAYS.INTL($J48,$K48,1,(Holidays!$A$1:$A$248)),0)+IF(AND($J48&gt;BS$4,$J48&lt;=BT$4,$K48&gt;BT$4),NETWORKDAYS.INTL($J48,(BT$4),1,(Holidays!$A$1:$A$248)),0)+IF(AND($J48&lt;BS$4,$K48&lt;BT$4,$K48&gt;BS$4),NETWORKDAYS.INTL(BS$4+1,$K48,1,(Holidays!$A$1:$A$248)),0)+IF(AND($J48&lt;=BS$4,$K48&gt;=BT$4,$K48&gt;BS$4),NETWORKDAYS.INTL(BS$4+1,(BT$4),1,(Holidays!$A$1:$A$248)),0))*$M48,"")</f>
        <v>0</v>
      </c>
      <c r="BU48" s="192">
        <f ca="1">IFERROR((IF(AND($J48&gt;BT$4,$J48&lt;=BU$4,$K48&lt;=BU$4),NETWORKDAYS.INTL($J48,$K48,1,(Holidays!$A$1:$A$248)),0)+IF(AND($J48&gt;BT$4,$J48&lt;=BU$4,$K48&gt;BU$4),NETWORKDAYS.INTL($J48,(BU$4),1,(Holidays!$A$1:$A$248)),0)+IF(AND($J48&lt;BT$4,$K48&lt;BU$4,$K48&gt;BT$4),NETWORKDAYS.INTL(BT$4+1,$K48,1,(Holidays!$A$1:$A$248)),0)+IF(AND($J48&lt;=BT$4,$K48&gt;=BU$4,$K48&gt;BT$4),NETWORKDAYS.INTL(BT$4+1,(BU$4),1,(Holidays!$A$1:$A$248)),0))*$M48,"")</f>
        <v>0</v>
      </c>
      <c r="BV48" s="321">
        <f ca="1">IFERROR((IF(AND($J48&gt;BU$4,$J48&lt;=BV$4,$K48&lt;=BV$4),NETWORKDAYS.INTL($J48,$K48,1,(Holidays!$A$1:$A$248)),0)+IF(AND($J48&gt;BU$4,$J48&lt;=BV$4,$K48&gt;BV$4),NETWORKDAYS.INTL($J48,(BV$4),1,(Holidays!$A$1:$A$248)),0)+IF(AND($J48&lt;BU$4,$K48&lt;BV$4,$K48&gt;BU$4),NETWORKDAYS.INTL(BU$4+1,$K48,1,(Holidays!$A$1:$A$248)),0)+IF(AND($J48&lt;=BU$4,$K48&gt;=BV$4,$K48&gt;BU$4),NETWORKDAYS.INTL(BU$4+1,(BV$4),1,(Holidays!$A$1:$A$248)),0))*$M48,"")</f>
        <v>0</v>
      </c>
      <c r="BW48" s="190">
        <f ca="1">IFERROR((IF(AND($J48&gt;BV$4,$J48&lt;=BW$4,$K48&lt;=BW$4),NETWORKDAYS.INTL($J48,$K48,1,(Holidays!$A$1:$A$248)),0)+IF(AND($J48&gt;BV$4,$J48&lt;=BW$4,$K48&gt;BW$4),NETWORKDAYS.INTL($J48,(BW$4),1,(Holidays!$A$1:$A$248)),0)+IF(AND($J48&lt;BV$4,$K48&lt;BW$4,$K48&gt;BV$4),NETWORKDAYS.INTL(BV$4+1,$K48,1,(Holidays!$A$1:$A$248)),0)+IF(AND($J48&lt;=BV$4,$K48&gt;=BW$4,$K48&gt;BV$4),NETWORKDAYS.INTL(BV$4+1,(BW$4),1,(Holidays!$A$1:$A$248)),0))*$M48,"")</f>
        <v>0</v>
      </c>
      <c r="BX48" s="192">
        <f ca="1">IFERROR((IF(AND($J48&gt;BW$4,$J48&lt;=BX$4,$K48&lt;=BX$4),NETWORKDAYS.INTL($J48,$K48,1,(Holidays!$A$1:$A$248)),0)+IF(AND($J48&gt;BW$4,$J48&lt;=BX$4,$K48&gt;BX$4),NETWORKDAYS.INTL($J48,(BX$4),1,(Holidays!$A$1:$A$248)),0)+IF(AND($J48&lt;BW$4,$K48&lt;BX$4,$K48&gt;BW$4),NETWORKDAYS.INTL(BW$4+1,$K48,1,(Holidays!$A$1:$A$248)),0)+IF(AND($J48&lt;=BW$4,$K48&gt;=BX$4,$K48&gt;BW$4),NETWORKDAYS.INTL(BW$4+1,(BX$4),1,(Holidays!$A$1:$A$248)),0))*$M48,"")</f>
        <v>0</v>
      </c>
      <c r="BY48" s="321">
        <f ca="1">IFERROR((IF(AND($J48&gt;BX$4,$J48&lt;=BY$4,$K48&lt;=BY$4),NETWORKDAYS.INTL($J48,$K48,1,(Holidays!$A$1:$A$248)),0)+IF(AND($J48&gt;BX$4,$J48&lt;=BY$4,$K48&gt;BY$4),NETWORKDAYS.INTL($J48,(BY$4),1,(Holidays!$A$1:$A$248)),0)+IF(AND($J48&lt;BX$4,$K48&lt;BY$4,$K48&gt;BX$4),NETWORKDAYS.INTL(BX$4+1,$K48,1,(Holidays!$A$1:$A$248)),0)+IF(AND($J48&lt;=BX$4,$K48&gt;=BY$4,$K48&gt;BX$4),NETWORKDAYS.INTL(BX$4+1,(BY$4),1,(Holidays!$A$1:$A$248)),0))*$M48,"")</f>
        <v>0</v>
      </c>
      <c r="BZ48" s="190">
        <f ca="1">IFERROR((IF(AND($J48&gt;BY$4,$J48&lt;=BZ$4,$K48&lt;=BZ$4),NETWORKDAYS.INTL($J48,$K48,1,(Holidays!$A$1:$A$248)),0)+IF(AND($J48&gt;BY$4,$J48&lt;=BZ$4,$K48&gt;BZ$4),NETWORKDAYS.INTL($J48,(BZ$4),1,(Holidays!$A$1:$A$248)),0)+IF(AND($J48&lt;BY$4,$K48&lt;BZ$4,$K48&gt;BY$4),NETWORKDAYS.INTL(BY$4+1,$K48,1,(Holidays!$A$1:$A$248)),0)+IF(AND($J48&lt;=BY$4,$K48&gt;=BZ$4,$K48&gt;BY$4),NETWORKDAYS.INTL(BY$4+1,(BZ$4),1,(Holidays!$A$1:$A$248)),0))*$M48,"")</f>
        <v>0</v>
      </c>
      <c r="CA48" s="192">
        <f ca="1">IFERROR((IF(AND($J48&gt;BZ$4,$J48&lt;=CA$4,$K48&lt;=CA$4),NETWORKDAYS.INTL($J48,$K48,1,(Holidays!$A$1:$A$248)),0)+IF(AND($J48&gt;BZ$4,$J48&lt;=CA$4,$K48&gt;CA$4),NETWORKDAYS.INTL($J48,(CA$4),1,(Holidays!$A$1:$A$248)),0)+IF(AND($J48&lt;BZ$4,$K48&lt;CA$4,$K48&gt;BZ$4),NETWORKDAYS.INTL(BZ$4+1,$K48,1,(Holidays!$A$1:$A$248)),0)+IF(AND($J48&lt;=BZ$4,$K48&gt;=CA$4,$K48&gt;BZ$4),NETWORKDAYS.INTL(BZ$4+1,(CA$4),1,(Holidays!$A$1:$A$248)),0))*$M48,"")</f>
        <v>0</v>
      </c>
      <c r="CB48" s="321">
        <f ca="1">IFERROR((IF(AND($J48&gt;CA$4,$J48&lt;=CB$4,$K48&lt;=CB$4),NETWORKDAYS.INTL($J48,$K48,1,(Holidays!$A$1:$A$248)),0)+IF(AND($J48&gt;CA$4,$J48&lt;=CB$4,$K48&gt;CB$4),NETWORKDAYS.INTL($J48,(CB$4),1,(Holidays!$A$1:$A$248)),0)+IF(AND($J48&lt;CA$4,$K48&lt;CB$4,$K48&gt;CA$4),NETWORKDAYS.INTL(CA$4+1,$K48,1,(Holidays!$A$1:$A$248)),0)+IF(AND($J48&lt;=CA$4,$K48&gt;=CB$4,$K48&gt;CA$4),NETWORKDAYS.INTL(CA$4+1,(CB$4),1,(Holidays!$A$1:$A$248)),0))*$M48,"")</f>
        <v>0</v>
      </c>
      <c r="CC48" s="190">
        <f ca="1">IFERROR((IF(AND($J48&gt;CB$4,$J48&lt;=CC$4,$K48&lt;=CC$4),NETWORKDAYS.INTL($J48,$K48,1,(Holidays!$A$1:$A$248)),0)+IF(AND($J48&gt;CB$4,$J48&lt;=CC$4,$K48&gt;CC$4),NETWORKDAYS.INTL($J48,(CC$4),1,(Holidays!$A$1:$A$248)),0)+IF(AND($J48&lt;CB$4,$K48&lt;CC$4,$K48&gt;CB$4),NETWORKDAYS.INTL(CB$4+1,$K48,1,(Holidays!$A$1:$A$248)),0)+IF(AND($J48&lt;=CB$4,$K48&gt;=CC$4,$K48&gt;CB$4),NETWORKDAYS.INTL(CB$4+1,(CC$4),1,(Holidays!$A$1:$A$248)),0))*$M48,"")</f>
        <v>0</v>
      </c>
      <c r="CD48" s="192">
        <f ca="1">IFERROR((IF(AND($J48&gt;CC$4,$J48&lt;=CD$4,$K48&lt;=CD$4),NETWORKDAYS.INTL($J48,$K48,1,(Holidays!$A$1:$A$248)),0)+IF(AND($J48&gt;CC$4,$J48&lt;=CD$4,$K48&gt;CD$4),NETWORKDAYS.INTL($J48,(CD$4),1,(Holidays!$A$1:$A$248)),0)+IF(AND($J48&lt;CC$4,$K48&lt;CD$4,$K48&gt;CC$4),NETWORKDAYS.INTL(CC$4+1,$K48,1,(Holidays!$A$1:$A$248)),0)+IF(AND($J48&lt;=CC$4,$K48&gt;=CD$4,$K48&gt;CC$4),NETWORKDAYS.INTL(CC$4+1,(CD$4),1,(Holidays!$A$1:$A$248)),0))*$M48,"")</f>
        <v>0</v>
      </c>
      <c r="CE48" s="321">
        <f ca="1">IFERROR((IF(AND($J48&gt;CD$4,$J48&lt;=CE$4,$K48&lt;=CE$4),NETWORKDAYS.INTL($J48,$K48,1,(Holidays!$A$1:$A$248)),0)+IF(AND($J48&gt;CD$4,$J48&lt;=CE$4,$K48&gt;CE$4),NETWORKDAYS.INTL($J48,(CE$4),1,(Holidays!$A$1:$A$248)),0)+IF(AND($J48&lt;CD$4,$K48&lt;CE$4,$K48&gt;CD$4),NETWORKDAYS.INTL(CD$4+1,$K48,1,(Holidays!$A$1:$A$248)),0)+IF(AND($J48&lt;=CD$4,$K48&gt;=CE$4,$K48&gt;CD$4),NETWORKDAYS.INTL(CD$4+1,(CE$4),1,(Holidays!$A$1:$A$248)),0))*$M48,"")</f>
        <v>0</v>
      </c>
      <c r="CF48" s="190">
        <f ca="1">IFERROR((IF(AND($J48&gt;CE$4,$J48&lt;=CF$4,$K48&lt;=CF$4),NETWORKDAYS.INTL($J48,$K48,1,(Holidays!$A$1:$A$248)),0)+IF(AND($J48&gt;CE$4,$J48&lt;=CF$4,$K48&gt;CF$4),NETWORKDAYS.INTL($J48,(CF$4),1,(Holidays!$A$1:$A$248)),0)+IF(AND($J48&lt;CE$4,$K48&lt;CF$4,$K48&gt;CE$4),NETWORKDAYS.INTL(CE$4+1,$K48,1,(Holidays!$A$1:$A$248)),0)+IF(AND($J48&lt;=CE$4,$K48&gt;=CF$4,$K48&gt;CE$4),NETWORKDAYS.INTL(CE$4+1,(CF$4),1,(Holidays!$A$1:$A$248)),0))*$M48,"")</f>
        <v>0</v>
      </c>
      <c r="CG48" s="192">
        <f ca="1">IFERROR((IF(AND($J48&gt;CF$4,$J48&lt;=CG$4,$K48&lt;=CG$4),NETWORKDAYS.INTL($J48,$K48,1,(Holidays!$A$1:$A$248)),0)+IF(AND($J48&gt;CF$4,$J48&lt;=CG$4,$K48&gt;CG$4),NETWORKDAYS.INTL($J48,(CG$4),1,(Holidays!$A$1:$A$248)),0)+IF(AND($J48&lt;CF$4,$K48&lt;CG$4,$K48&gt;CF$4),NETWORKDAYS.INTL(CF$4+1,$K48,1,(Holidays!$A$1:$A$248)),0)+IF(AND($J48&lt;=CF$4,$K48&gt;=CG$4,$K48&gt;CF$4),NETWORKDAYS.INTL(CF$4+1,(CG$4),1,(Holidays!$A$1:$A$248)),0))*$M48,"")</f>
        <v>0</v>
      </c>
      <c r="CH48" s="321">
        <f ca="1">IFERROR((IF(AND($J48&gt;CG$4,$J48&lt;=CH$4,$K48&lt;=CH$4),NETWORKDAYS.INTL($J48,$K48,1,(Holidays!$A$1:$A$248)),0)+IF(AND($J48&gt;CG$4,$J48&lt;=CH$4,$K48&gt;CH$4),NETWORKDAYS.INTL($J48,(CH$4),1,(Holidays!$A$1:$A$248)),0)+IF(AND($J48&lt;CG$4,$K48&lt;CH$4,$K48&gt;CG$4),NETWORKDAYS.INTL(CG$4+1,$K48,1,(Holidays!$A$1:$A$248)),0)+IF(AND($J48&lt;=CG$4,$K48&gt;=CH$4,$K48&gt;CG$4),NETWORKDAYS.INTL(CG$4+1,(CH$4),1,(Holidays!$A$1:$A$248)),0))*$M48,"")</f>
        <v>0</v>
      </c>
      <c r="CI48" s="190">
        <f ca="1">IFERROR((IF(AND($J48&gt;CH$4,$J48&lt;=CI$4,$K48&lt;=CI$4),NETWORKDAYS.INTL($J48,$K48,1,(Holidays!$A$1:$A$248)),0)+IF(AND($J48&gt;CH$4,$J48&lt;=CI$4,$K48&gt;CI$4),NETWORKDAYS.INTL($J48,(CI$4),1,(Holidays!$A$1:$A$248)),0)+IF(AND($J48&lt;CH$4,$K48&lt;CI$4,$K48&gt;CH$4),NETWORKDAYS.INTL(CH$4+1,$K48,1,(Holidays!$A$1:$A$248)),0)+IF(AND($J48&lt;=CH$4,$K48&gt;=CI$4,$K48&gt;CH$4),NETWORKDAYS.INTL(CH$4+1,(CI$4),1,(Holidays!$A$1:$A$248)),0))*$M48,"")</f>
        <v>0</v>
      </c>
      <c r="CJ48" s="192">
        <f ca="1">IFERROR((IF(AND($J48&gt;CI$4,$J48&lt;=CJ$4,$K48&lt;=CJ$4),NETWORKDAYS.INTL($J48,$K48,1,(Holidays!$A$1:$A$248)),0)+IF(AND($J48&gt;CI$4,$J48&lt;=CJ$4,$K48&gt;CJ$4),NETWORKDAYS.INTL($J48,(CJ$4),1,(Holidays!$A$1:$A$248)),0)+IF(AND($J48&lt;CI$4,$K48&lt;CJ$4,$K48&gt;CI$4),NETWORKDAYS.INTL(CI$4+1,$K48,1,(Holidays!$A$1:$A$248)),0)+IF(AND($J48&lt;=CI$4,$K48&gt;=CJ$4,$K48&gt;CI$4),NETWORKDAYS.INTL(CI$4+1,(CJ$4),1,(Holidays!$A$1:$A$248)),0))*$M48,"")</f>
        <v>0</v>
      </c>
      <c r="CK48" s="321">
        <f ca="1">IFERROR((IF(AND($J48&gt;CJ$4,$J48&lt;=CK$4,$K48&lt;=CK$4),NETWORKDAYS.INTL($J48,$K48,1,(Holidays!$A$1:$A$248)),0)+IF(AND($J48&gt;CJ$4,$J48&lt;=CK$4,$K48&gt;CK$4),NETWORKDAYS.INTL($J48,(CK$4),1,(Holidays!$A$1:$A$248)),0)+IF(AND($J48&lt;CJ$4,$K48&lt;CK$4,$K48&gt;CJ$4),NETWORKDAYS.INTL(CJ$4+1,$K48,1,(Holidays!$A$1:$A$248)),0)+IF(AND($J48&lt;=CJ$4,$K48&gt;=CK$4,$K48&gt;CJ$4),NETWORKDAYS.INTL(CJ$4+1,(CK$4),1,(Holidays!$A$1:$A$248)),0))*$M48,"")</f>
        <v>0</v>
      </c>
      <c r="CL48" s="190">
        <f ca="1">IFERROR((IF(AND($J48&gt;CK$4,$J48&lt;=CL$4,$K48&lt;=CL$4),NETWORKDAYS.INTL($J48,$K48,1,(Holidays!$A$1:$A$248)),0)+IF(AND($J48&gt;CK$4,$J48&lt;=CL$4,$K48&gt;CL$4),NETWORKDAYS.INTL($J48,(CL$4),1,(Holidays!$A$1:$A$248)),0)+IF(AND($J48&lt;CK$4,$K48&lt;CL$4,$K48&gt;CK$4),NETWORKDAYS.INTL(CK$4+1,$K48,1,(Holidays!$A$1:$A$248)),0)+IF(AND($J48&lt;=CK$4,$K48&gt;=CL$4,$K48&gt;CK$4),NETWORKDAYS.INTL(CK$4+1,(CL$4),1,(Holidays!$A$1:$A$248)),0))*$M48,"")</f>
        <v>0</v>
      </c>
      <c r="CM48" s="192">
        <f ca="1">IFERROR((IF(AND($J48&gt;CL$4,$J48&lt;=CM$4,$K48&lt;=CM$4),NETWORKDAYS.INTL($J48,$K48,1,(Holidays!$A$1:$A$248)),0)+IF(AND($J48&gt;CL$4,$J48&lt;=CM$4,$K48&gt;CM$4),NETWORKDAYS.INTL($J48,(CM$4),1,(Holidays!$A$1:$A$248)),0)+IF(AND($J48&lt;CL$4,$K48&lt;CM$4,$K48&gt;CL$4),NETWORKDAYS.INTL(CL$4+1,$K48,1,(Holidays!$A$1:$A$248)),0)+IF(AND($J48&lt;=CL$4,$K48&gt;=CM$4,$K48&gt;CL$4),NETWORKDAYS.INTL(CL$4+1,(CM$4),1,(Holidays!$A$1:$A$248)),0))*$M48,"")</f>
        <v>0</v>
      </c>
      <c r="CN48" s="321">
        <f ca="1">IFERROR((IF(AND($J48&gt;CM$4,$J48&lt;=CN$4,$K48&lt;=CN$4),NETWORKDAYS.INTL($J48,$K48,1,(Holidays!$A$1:$A$248)),0)+IF(AND($J48&gt;CM$4,$J48&lt;=CN$4,$K48&gt;CN$4),NETWORKDAYS.INTL($J48,(CN$4),1,(Holidays!$A$1:$A$248)),0)+IF(AND($J48&lt;CM$4,$K48&lt;CN$4,$K48&gt;CM$4),NETWORKDAYS.INTL(CM$4+1,$K48,1,(Holidays!$A$1:$A$248)),0)+IF(AND($J48&lt;=CM$4,$K48&gt;=CN$4,$K48&gt;CM$4),NETWORKDAYS.INTL(CM$4+1,(CN$4),1,(Holidays!$A$1:$A$248)),0))*$M48,"")</f>
        <v>0</v>
      </c>
      <c r="CO48" s="190">
        <f ca="1">IFERROR((IF(AND($J48&gt;CN$4,$J48&lt;=CO$4,$K48&lt;=CO$4),NETWORKDAYS.INTL($J48,$K48,1,(Holidays!$A$1:$A$248)),0)+IF(AND($J48&gt;CN$4,$J48&lt;=CO$4,$K48&gt;CO$4),NETWORKDAYS.INTL($J48,(CO$4),1,(Holidays!$A$1:$A$248)),0)+IF(AND($J48&lt;CN$4,$K48&lt;CO$4,$K48&gt;CN$4),NETWORKDAYS.INTL(CN$4+1,$K48,1,(Holidays!$A$1:$A$248)),0)+IF(AND($J48&lt;=CN$4,$K48&gt;=CO$4,$K48&gt;CN$4),NETWORKDAYS.INTL(CN$4+1,(CO$4),1,(Holidays!$A$1:$A$248)),0))*$M48,"")</f>
        <v>0</v>
      </c>
      <c r="CP48" s="192">
        <f ca="1">IFERROR((IF(AND($J48&gt;CO$4,$J48&lt;=CP$4,$K48&lt;=CP$4),NETWORKDAYS.INTL($J48,$K48,1,(Holidays!$A$1:$A$248)),0)+IF(AND($J48&gt;CO$4,$J48&lt;=CP$4,$K48&gt;CP$4),NETWORKDAYS.INTL($J48,(CP$4),1,(Holidays!$A$1:$A$248)),0)+IF(AND($J48&lt;CO$4,$K48&lt;CP$4,$K48&gt;CO$4),NETWORKDAYS.INTL(CO$4+1,$K48,1,(Holidays!$A$1:$A$248)),0)+IF(AND($J48&lt;=CO$4,$K48&gt;=CP$4,$K48&gt;CO$4),NETWORKDAYS.INTL(CO$4+1,(CP$4),1,(Holidays!$A$1:$A$248)),0))*$M48,"")</f>
        <v>0</v>
      </c>
      <c r="CQ48" s="321">
        <f ca="1">IFERROR((IF(AND($J48&gt;CP$4,$J48&lt;=CQ$4,$K48&lt;=CQ$4),NETWORKDAYS.INTL($J48,$K48,1,(Holidays!$A$1:$A$248)),0)+IF(AND($J48&gt;CP$4,$J48&lt;=CQ$4,$K48&gt;CQ$4),NETWORKDAYS.INTL($J48,(CQ$4),1,(Holidays!$A$1:$A$248)),0)+IF(AND($J48&lt;CP$4,$K48&lt;CQ$4,$K48&gt;CP$4),NETWORKDAYS.INTL(CP$4+1,$K48,1,(Holidays!$A$1:$A$248)),0)+IF(AND($J48&lt;=CP$4,$K48&gt;=CQ$4,$K48&gt;CP$4),NETWORKDAYS.INTL(CP$4+1,(CQ$4),1,(Holidays!$A$1:$A$248)),0))*$M48,"")</f>
        <v>0</v>
      </c>
      <c r="CR48" s="190">
        <f ca="1">IFERROR((IF(AND($J48&gt;CQ$4,$J48&lt;=CR$4,$K48&lt;=CR$4),NETWORKDAYS.INTL($J48,$K48,1,(Holidays!$A$1:$A$248)),0)+IF(AND($J48&gt;CQ$4,$J48&lt;=CR$4,$K48&gt;CR$4),NETWORKDAYS.INTL($J48,(CR$4),1,(Holidays!$A$1:$A$248)),0)+IF(AND($J48&lt;CQ$4,$K48&lt;CR$4,$K48&gt;CQ$4),NETWORKDAYS.INTL(CQ$4+1,$K48,1,(Holidays!$A$1:$A$248)),0)+IF(AND($J48&lt;=CQ$4,$K48&gt;=CR$4,$K48&gt;CQ$4),NETWORKDAYS.INTL(CQ$4+1,(CR$4),1,(Holidays!$A$1:$A$248)),0))*$M48,"")</f>
        <v>0</v>
      </c>
      <c r="CS48" s="192">
        <f ca="1">IFERROR((IF(AND($J48&gt;CR$4,$J48&lt;=CS$4,$K48&lt;=CS$4),NETWORKDAYS.INTL($J48,$K48,1,(Holidays!$A$1:$A$248)),0)+IF(AND($J48&gt;CR$4,$J48&lt;=CS$4,$K48&gt;CS$4),NETWORKDAYS.INTL($J48,(CS$4),1,(Holidays!$A$1:$A$248)),0)+IF(AND($J48&lt;CR$4,$K48&lt;CS$4,$K48&gt;CR$4),NETWORKDAYS.INTL(CR$4+1,$K48,1,(Holidays!$A$1:$A$248)),0)+IF(AND($J48&lt;=CR$4,$K48&gt;=CS$4,$K48&gt;CR$4),NETWORKDAYS.INTL(CR$4+1,(CS$4),1,(Holidays!$A$1:$A$248)),0))*$M48,"")</f>
        <v>0</v>
      </c>
      <c r="CT48" s="321">
        <f ca="1">IFERROR((IF(AND($J48&gt;CS$4,$J48&lt;=CT$4,$K48&lt;=CT$4),NETWORKDAYS.INTL($J48,$K48,1,(Holidays!$A$1:$A$248)),0)+IF(AND($J48&gt;CS$4,$J48&lt;=CT$4,$K48&gt;CT$4),NETWORKDAYS.INTL($J48,(CT$4),1,(Holidays!$A$1:$A$248)),0)+IF(AND($J48&lt;CS$4,$K48&lt;CT$4,$K48&gt;CS$4),NETWORKDAYS.INTL(CS$4+1,$K48,1,(Holidays!$A$1:$A$248)),0)+IF(AND($J48&lt;=CS$4,$K48&gt;=CT$4,$K48&gt;CS$4),NETWORKDAYS.INTL(CS$4+1,(CT$4),1,(Holidays!$A$1:$A$248)),0))*$M48,"")</f>
        <v>0</v>
      </c>
      <c r="CU48" s="190">
        <f ca="1">IFERROR((IF(AND($J48&gt;CT$4,$J48&lt;=CU$4,$K48&lt;=CU$4),NETWORKDAYS.INTL($J48,$K48,1,(Holidays!$A$1:$A$248)),0)+IF(AND($J48&gt;CT$4,$J48&lt;=CU$4,$K48&gt;CU$4),NETWORKDAYS.INTL($J48,(CU$4),1,(Holidays!$A$1:$A$248)),0)+IF(AND($J48&lt;CT$4,$K48&lt;CU$4,$K48&gt;CT$4),NETWORKDAYS.INTL(CT$4+1,$K48,1,(Holidays!$A$1:$A$248)),0)+IF(AND($J48&lt;=CT$4,$K48&gt;=CU$4,$K48&gt;CT$4),NETWORKDAYS.INTL(CT$4+1,(CU$4),1,(Holidays!$A$1:$A$248)),0))*$M48,"")</f>
        <v>0</v>
      </c>
      <c r="CV48" s="192">
        <f ca="1">IFERROR((IF(AND($J48&gt;CU$4,$J48&lt;=CV$4,$K48&lt;=CV$4),NETWORKDAYS.INTL($J48,$K48,1,(Holidays!$A$1:$A$248)),0)+IF(AND($J48&gt;CU$4,$J48&lt;=CV$4,$K48&gt;CV$4),NETWORKDAYS.INTL($J48,(CV$4),1,(Holidays!$A$1:$A$248)),0)+IF(AND($J48&lt;CU$4,$K48&lt;CV$4,$K48&gt;CU$4),NETWORKDAYS.INTL(CU$4+1,$K48,1,(Holidays!$A$1:$A$248)),0)+IF(AND($J48&lt;=CU$4,$K48&gt;=CV$4,$K48&gt;CU$4),NETWORKDAYS.INTL(CU$4+1,(CV$4),1,(Holidays!$A$1:$A$248)),0))*$M48,"")</f>
        <v>0</v>
      </c>
      <c r="CW48" s="321">
        <f ca="1">IFERROR((IF(AND($J48&gt;CV$4,$J48&lt;=CW$4,$K48&lt;=CW$4),NETWORKDAYS.INTL($J48,$K48,1,(Holidays!$A$1:$A$248)),0)+IF(AND($J48&gt;CV$4,$J48&lt;=CW$4,$K48&gt;CW$4),NETWORKDAYS.INTL($J48,(CW$4),1,(Holidays!$A$1:$A$248)),0)+IF(AND($J48&lt;CV$4,$K48&lt;CW$4,$K48&gt;CV$4),NETWORKDAYS.INTL(CV$4+1,$K48,1,(Holidays!$A$1:$A$248)),0)+IF(AND($J48&lt;=CV$4,$K48&gt;=CW$4,$K48&gt;CV$4),NETWORKDAYS.INTL(CV$4+1,(CW$4),1,(Holidays!$A$1:$A$248)),0))*$M48,"")</f>
        <v>0</v>
      </c>
      <c r="CX48" s="324">
        <f ca="1">IFERROR((IF(AND($J48&gt;CW$4,$J48&lt;=CX$4,$K48&lt;=CX$4),NETWORKDAYS.INTL($J48,$K48,1,(Holidays!$A$1:$A$248)),0)+IF(AND($J48&gt;CW$4,$J48&lt;=CX$4,$K48&gt;CX$4),NETWORKDAYS.INTL($J48,(CX$4),1,(Holidays!$A$1:$A$248)),0)+IF(AND($J48&lt;CW$4,$K48&lt;CX$4,$K48&gt;CW$4),NETWORKDAYS.INTL(CW$4+1,$K48,1,(Holidays!$A$1:$A$248)),0)+IF(AND($J48&lt;=CW$4,$K48&gt;=CX$4,$K48&gt;CW$4),NETWORKDAYS.INTL(CW$4+1,(CX$4),1,(Holidays!$A$1:$A$248)),0))*$M48,"")</f>
        <v>0</v>
      </c>
    </row>
    <row r="49" spans="2:102" ht="15" customHeight="1" outlineLevel="1">
      <c r="B49" s="59" t="str">
        <f t="array" ref="B49">IFERROR(INDEX('A-2_MH Distribution'!$B$1:$B$15014,SMALL(IF('A-2_MH Distribution'!$M$8:$M$63&lt;&gt;0,ROW('A-2_MH Distribution'!$B$8:$B$63)),ROW(A12)),1),"")</f>
        <v>B.12</v>
      </c>
      <c r="C49" s="458" t="str">
        <f ca="1">IFERROR(VLOOKUP(B49,OFFSET('A-1_MH Estimation'!$B$7,0,0,MATCH("Subtotal LOE",'A-1_MH Estimation'!B:B,0)-7,2),2,0),"")</f>
        <v>Check Connections of Slip On Flange - Administrative Documentation &amp; Customer Comment Followed up</v>
      </c>
      <c r="D49" s="466">
        <f ca="1">IFERROR(VLOOKUP(B49,OFFSET('A-1_MH Estimation'!$B$7,0,0,MATCH("Subtotal LOE",'A-1_MH Estimation'!B:B,0)-7,4),4,0),"")</f>
        <v>1</v>
      </c>
      <c r="E49" s="466" t="str">
        <f ca="1">IFERROR(VLOOKUP(B49,OFFSET('A-1_MH Estimation'!$B$7,0,0,MATCH("Subtotal LOE",'A-1_MH Estimation'!B:B,0)-7,3),3,0),"")</f>
        <v>document</v>
      </c>
      <c r="F49" s="462">
        <f>IFERROR(VLOOKUP($B49,'A-2_MH Distribution'!$B$6:$O$16314,3,0)*VLOOKUP($B49,'A-2_MH Distribution'!$B$6:$O$16314,VLOOKUP(G49,SoftwareList,6,0),0)*IFERROR((--(VLOOKUP($B49,'A-2_MH Distribution'!$B$6:$O$16314,VLOOKUP(G49,SoftwareList,8,0),0)=0)+VLOOKUP($B49,'A-2_MH Distribution'!$B$6:$O$16314,VLOOKUP(G49,SoftwareList,8,0),0)),1),0)</f>
        <v>8.0400000000000009</v>
      </c>
      <c r="G49" s="403" t="str">
        <f t="shared" si="59"/>
        <v>MsOffice</v>
      </c>
      <c r="H49" s="454"/>
      <c r="I49" s="455"/>
      <c r="J49" s="351">
        <f ca="1">IFERROR(INDEX(Activities,MATCH($B49,'A-2_MH Distribution'!B:B,0),MATCH("Start Date",'A-2_MH Distribution'!$A$4:S$4,0))+H49,0)</f>
        <v>44552</v>
      </c>
      <c r="K49" s="352">
        <f ca="1">IFERROR(INDEX(Activities,MATCH($B49,'A-2_MH Distribution'!B:B,0),MATCH("Finish Date",'A-2_MH Distribution'!$A$4:S$4,0))+I49,0)</f>
        <v>44553</v>
      </c>
      <c r="L49" s="170">
        <f ca="1">NETWORKDAYS.INTL(J49,K49,1,Holidays!$A$1:$A$248)</f>
        <v>2</v>
      </c>
      <c r="M49" s="62">
        <f t="shared" ca="1" si="58"/>
        <v>4.0200000000000005</v>
      </c>
      <c r="O49" s="253">
        <f ca="1">SUM($P49:CX49)</f>
        <v>8.0400000000000009</v>
      </c>
      <c r="P49" s="320"/>
      <c r="Q49" s="321">
        <f ca="1">IFERROR((IF(AND($J49&gt;P$4,$J49&lt;=Q$4,$K49&lt;=Q$4),NETWORKDAYS.INTL($J49,$K49,1,(Holidays!$A$1:$A$248)),0)+IF(AND($J49&gt;P$4,$J49&lt;=Q$4,$K49&gt;Q$4),NETWORKDAYS.INTL($J49,(Q$4),1,(Holidays!$A$1:$A$248)),0)+IF(AND($J49&lt;P$4,$K49&lt;Q$4,$K49&gt;P$4),NETWORKDAYS.INTL(P$4+1,$K49,1,(Holidays!$A$1:$A$248)),0)+IF(AND($J49&lt;=P$4,$K49&gt;=Q$4,$K49&gt;P$4),NETWORKDAYS.INTL(P$4+1,(Q$4),1,(Holidays!$A$1:$A$248)),0))*$M49,"")</f>
        <v>0</v>
      </c>
      <c r="R49" s="190">
        <f ca="1">IFERROR((IF(AND($J49&gt;Q$4,$J49&lt;=R$4,$K49&lt;=R$4),NETWORKDAYS.INTL($J49,$K49,1,(Holidays!$A$1:$A$248)),0)+IF(AND($J49&gt;Q$4,$J49&lt;=R$4,$K49&gt;R$4),NETWORKDAYS.INTL($J49,(R$4),1,(Holidays!$A$1:$A$248)),0)+IF(AND($J49&lt;Q$4,$K49&lt;R$4,$K49&gt;Q$4),NETWORKDAYS.INTL(Q$4+1,$K49,1,(Holidays!$A$1:$A$248)),0)+IF(AND($J49&lt;=Q$4,$K49&gt;=R$4,$K49&gt;Q$4),NETWORKDAYS.INTL(Q$4+1,(R$4),1,(Holidays!$A$1:$A$248)),0))*$M49,"")</f>
        <v>0</v>
      </c>
      <c r="S49" s="192">
        <f ca="1">IFERROR((IF(AND($J49&gt;R$4,$J49&lt;=S$4,$K49&lt;=S$4),NETWORKDAYS.INTL($J49,$K49,1,(Holidays!$A$1:$A$248)),0)+IF(AND($J49&gt;R$4,$J49&lt;=S$4,$K49&gt;S$4),NETWORKDAYS.INTL($J49,(S$4),1,(Holidays!$A$1:$A$248)),0)+IF(AND($J49&lt;R$4,$K49&lt;S$4,$K49&gt;R$4),NETWORKDAYS.INTL(R$4+1,$K49,1,(Holidays!$A$1:$A$248)),0)+IF(AND($J49&lt;=R$4,$K49&gt;=S$4,$K49&gt;R$4),NETWORKDAYS.INTL(R$4+1,(S$4),1,(Holidays!$A$1:$A$248)),0))*$M49,"")</f>
        <v>0</v>
      </c>
      <c r="T49" s="321">
        <f ca="1">IFERROR((IF(AND($J49&gt;S$4,$J49&lt;=T$4,$K49&lt;=T$4),NETWORKDAYS.INTL($J49,$K49,1,(Holidays!$A$1:$A$248)),0)+IF(AND($J49&gt;S$4,$J49&lt;=T$4,$K49&gt;T$4),NETWORKDAYS.INTL($J49,(T$4),1,(Holidays!$A$1:$A$248)),0)+IF(AND($J49&lt;S$4,$K49&lt;T$4,$K49&gt;S$4),NETWORKDAYS.INTL(S$4+1,$K49,1,(Holidays!$A$1:$A$248)),0)+IF(AND($J49&lt;=S$4,$K49&gt;=T$4,$K49&gt;S$4),NETWORKDAYS.INTL(S$4+1,(T$4),1,(Holidays!$A$1:$A$248)),0))*$M49,"")</f>
        <v>0</v>
      </c>
      <c r="U49" s="190">
        <f ca="1">IFERROR((IF(AND($J49&gt;T$4,$J49&lt;=U$4,$K49&lt;=U$4),NETWORKDAYS.INTL($J49,$K49,1,(Holidays!$A$1:$A$248)),0)+IF(AND($J49&gt;T$4,$J49&lt;=U$4,$K49&gt;U$4),NETWORKDAYS.INTL($J49,(U$4),1,(Holidays!$A$1:$A$248)),0)+IF(AND($J49&lt;T$4,$K49&lt;U$4,$K49&gt;T$4),NETWORKDAYS.INTL(T$4+1,$K49,1,(Holidays!$A$1:$A$248)),0)+IF(AND($J49&lt;=T$4,$K49&gt;=U$4,$K49&gt;T$4),NETWORKDAYS.INTL(T$4+1,(U$4),1,(Holidays!$A$1:$A$248)),0))*$M49,"")</f>
        <v>0</v>
      </c>
      <c r="V49" s="192">
        <f ca="1">IFERROR((IF(AND($J49&gt;U$4,$J49&lt;=V$4,$K49&lt;=V$4),NETWORKDAYS.INTL($J49,$K49,1,(Holidays!$A$1:$A$248)),0)+IF(AND($J49&gt;U$4,$J49&lt;=V$4,$K49&gt;V$4),NETWORKDAYS.INTL($J49,(V$4),1,(Holidays!$A$1:$A$248)),0)+IF(AND($J49&lt;U$4,$K49&lt;V$4,$K49&gt;U$4),NETWORKDAYS.INTL(U$4+1,$K49,1,(Holidays!$A$1:$A$248)),0)+IF(AND($J49&lt;=U$4,$K49&gt;=V$4,$K49&gt;U$4),NETWORKDAYS.INTL(U$4+1,(V$4),1,(Holidays!$A$1:$A$248)),0))*$M49,"")</f>
        <v>0</v>
      </c>
      <c r="W49" s="321">
        <f ca="1">IFERROR((IF(AND($J49&gt;V$4,$J49&lt;=W$4,$K49&lt;=W$4),NETWORKDAYS.INTL($J49,$K49,1,(Holidays!$A$1:$A$248)),0)+IF(AND($J49&gt;V$4,$J49&lt;=W$4,$K49&gt;W$4),NETWORKDAYS.INTL($J49,(W$4),1,(Holidays!$A$1:$A$248)),0)+IF(AND($J49&lt;V$4,$K49&lt;W$4,$K49&gt;V$4),NETWORKDAYS.INTL(V$4+1,$K49,1,(Holidays!$A$1:$A$248)),0)+IF(AND($J49&lt;=V$4,$K49&gt;=W$4,$K49&gt;V$4),NETWORKDAYS.INTL(V$4+1,(W$4),1,(Holidays!$A$1:$A$248)),0))*$M49,"")</f>
        <v>0</v>
      </c>
      <c r="X49" s="190">
        <f ca="1">IFERROR((IF(AND($J49&gt;W$4,$J49&lt;=X$4,$K49&lt;=X$4),NETWORKDAYS.INTL($J49,$K49,1,(Holidays!$A$1:$A$248)),0)+IF(AND($J49&gt;W$4,$J49&lt;=X$4,$K49&gt;X$4),NETWORKDAYS.INTL($J49,(X$4),1,(Holidays!$A$1:$A$248)),0)+IF(AND($J49&lt;W$4,$K49&lt;X$4,$K49&gt;W$4),NETWORKDAYS.INTL(W$4+1,$K49,1,(Holidays!$A$1:$A$248)),0)+IF(AND($J49&lt;=W$4,$K49&gt;=X$4,$K49&gt;W$4),NETWORKDAYS.INTL(W$4+1,(X$4),1,(Holidays!$A$1:$A$248)),0))*$M49,"")</f>
        <v>0</v>
      </c>
      <c r="Y49" s="192">
        <f ca="1">IFERROR((IF(AND($J49&gt;X$4,$J49&lt;=Y$4,$K49&lt;=Y$4),NETWORKDAYS.INTL($J49,$K49,1,(Holidays!$A$1:$A$248)),0)+IF(AND($J49&gt;X$4,$J49&lt;=Y$4,$K49&gt;Y$4),NETWORKDAYS.INTL($J49,(Y$4),1,(Holidays!$A$1:$A$248)),0)+IF(AND($J49&lt;X$4,$K49&lt;Y$4,$K49&gt;X$4),NETWORKDAYS.INTL(X$4+1,$K49,1,(Holidays!$A$1:$A$248)),0)+IF(AND($J49&lt;=X$4,$K49&gt;=Y$4,$K49&gt;X$4),NETWORKDAYS.INTL(X$4+1,(Y$4),1,(Holidays!$A$1:$A$248)),0))*$M49,"")</f>
        <v>0</v>
      </c>
      <c r="Z49" s="321">
        <f ca="1">IFERROR((IF(AND($J49&gt;Y$4,$J49&lt;=Z$4,$K49&lt;=Z$4),NETWORKDAYS.INTL($J49,$K49,1,(Holidays!$A$1:$A$248)),0)+IF(AND($J49&gt;Y$4,$J49&lt;=Z$4,$K49&gt;Z$4),NETWORKDAYS.INTL($J49,(Z$4),1,(Holidays!$A$1:$A$248)),0)+IF(AND($J49&lt;Y$4,$K49&lt;Z$4,$K49&gt;Y$4),NETWORKDAYS.INTL(Y$4+1,$K49,1,(Holidays!$A$1:$A$248)),0)+IF(AND($J49&lt;=Y$4,$K49&gt;=Z$4,$K49&gt;Y$4),NETWORKDAYS.INTL(Y$4+1,(Z$4),1,(Holidays!$A$1:$A$248)),0))*$M49,"")</f>
        <v>0</v>
      </c>
      <c r="AA49" s="190">
        <f ca="1">IFERROR((IF(AND($J49&gt;Z$4,$J49&lt;=AA$4,$K49&lt;=AA$4),NETWORKDAYS.INTL($J49,$K49,1,(Holidays!$A$1:$A$248)),0)+IF(AND($J49&gt;Z$4,$J49&lt;=AA$4,$K49&gt;AA$4),NETWORKDAYS.INTL($J49,(AA$4),1,(Holidays!$A$1:$A$248)),0)+IF(AND($J49&lt;Z$4,$K49&lt;AA$4,$K49&gt;Z$4),NETWORKDAYS.INTL(Z$4+1,$K49,1,(Holidays!$A$1:$A$248)),0)+IF(AND($J49&lt;=Z$4,$K49&gt;=AA$4,$K49&gt;Z$4),NETWORKDAYS.INTL(Z$4+1,(AA$4),1,(Holidays!$A$1:$A$248)),0))*$M49,"")</f>
        <v>8.0400000000000009</v>
      </c>
      <c r="AB49" s="192">
        <f ca="1">IFERROR((IF(AND($J49&gt;AA$4,$J49&lt;=AB$4,$K49&lt;=AB$4),NETWORKDAYS.INTL($J49,$K49,1,(Holidays!$A$1:$A$248)),0)+IF(AND($J49&gt;AA$4,$J49&lt;=AB$4,$K49&gt;AB$4),NETWORKDAYS.INTL($J49,(AB$4),1,(Holidays!$A$1:$A$248)),0)+IF(AND($J49&lt;AA$4,$K49&lt;AB$4,$K49&gt;AA$4),NETWORKDAYS.INTL(AA$4+1,$K49,1,(Holidays!$A$1:$A$248)),0)+IF(AND($J49&lt;=AA$4,$K49&gt;=AB$4,$K49&gt;AA$4),NETWORKDAYS.INTL(AA$4+1,(AB$4),1,(Holidays!$A$1:$A$248)),0))*$M49,"")</f>
        <v>0</v>
      </c>
      <c r="AC49" s="321">
        <f ca="1">IFERROR((IF(AND($J49&gt;AB$4,$J49&lt;=AC$4,$K49&lt;=AC$4),NETWORKDAYS.INTL($J49,$K49,1,(Holidays!$A$1:$A$248)),0)+IF(AND($J49&gt;AB$4,$J49&lt;=AC$4,$K49&gt;AC$4),NETWORKDAYS.INTL($J49,(AC$4),1,(Holidays!$A$1:$A$248)),0)+IF(AND($J49&lt;AB$4,$K49&lt;AC$4,$K49&gt;AB$4),NETWORKDAYS.INTL(AB$4+1,$K49,1,(Holidays!$A$1:$A$248)),0)+IF(AND($J49&lt;=AB$4,$K49&gt;=AC$4,$K49&gt;AB$4),NETWORKDAYS.INTL(AB$4+1,(AC$4),1,(Holidays!$A$1:$A$248)),0))*$M49,"")</f>
        <v>0</v>
      </c>
      <c r="AD49" s="190">
        <f ca="1">IFERROR((IF(AND($J49&gt;AC$4,$J49&lt;=AD$4,$K49&lt;=AD$4),NETWORKDAYS.INTL($J49,$K49,1,(Holidays!$A$1:$A$248)),0)+IF(AND($J49&gt;AC$4,$J49&lt;=AD$4,$K49&gt;AD$4),NETWORKDAYS.INTL($J49,(AD$4),1,(Holidays!$A$1:$A$248)),0)+IF(AND($J49&lt;AC$4,$K49&lt;AD$4,$K49&gt;AC$4),NETWORKDAYS.INTL(AC$4+1,$K49,1,(Holidays!$A$1:$A$248)),0)+IF(AND($J49&lt;=AC$4,$K49&gt;=AD$4,$K49&gt;AC$4),NETWORKDAYS.INTL(AC$4+1,(AD$4),1,(Holidays!$A$1:$A$248)),0))*$M49,"")</f>
        <v>0</v>
      </c>
      <c r="AE49" s="192">
        <f ca="1">IFERROR((IF(AND($J49&gt;AD$4,$J49&lt;=AE$4,$K49&lt;=AE$4),NETWORKDAYS.INTL($J49,$K49,1,(Holidays!$A$1:$A$248)),0)+IF(AND($J49&gt;AD$4,$J49&lt;=AE$4,$K49&gt;AE$4),NETWORKDAYS.INTL($J49,(AE$4),1,(Holidays!$A$1:$A$248)),0)+IF(AND($J49&lt;AD$4,$K49&lt;AE$4,$K49&gt;AD$4),NETWORKDAYS.INTL(AD$4+1,$K49,1,(Holidays!$A$1:$A$248)),0)+IF(AND($J49&lt;=AD$4,$K49&gt;=AE$4,$K49&gt;AD$4),NETWORKDAYS.INTL(AD$4+1,(AE$4),1,(Holidays!$A$1:$A$248)),0))*$M49,"")</f>
        <v>0</v>
      </c>
      <c r="AF49" s="321">
        <f ca="1">IFERROR((IF(AND($J49&gt;AE$4,$J49&lt;=AF$4,$K49&lt;=AF$4),NETWORKDAYS.INTL($J49,$K49,1,(Holidays!$A$1:$A$248)),0)+IF(AND($J49&gt;AE$4,$J49&lt;=AF$4,$K49&gt;AF$4),NETWORKDAYS.INTL($J49,(AF$4),1,(Holidays!$A$1:$A$248)),0)+IF(AND($J49&lt;AE$4,$K49&lt;AF$4,$K49&gt;AE$4),NETWORKDAYS.INTL(AE$4+1,$K49,1,(Holidays!$A$1:$A$248)),0)+IF(AND($J49&lt;=AE$4,$K49&gt;=AF$4,$K49&gt;AE$4),NETWORKDAYS.INTL(AE$4+1,(AF$4),1,(Holidays!$A$1:$A$248)),0))*$M49,"")</f>
        <v>0</v>
      </c>
      <c r="AG49" s="190">
        <f ca="1">IFERROR((IF(AND($J49&gt;AF$4,$J49&lt;=AG$4,$K49&lt;=AG$4),NETWORKDAYS.INTL($J49,$K49,1,(Holidays!$A$1:$A$248)),0)+IF(AND($J49&gt;AF$4,$J49&lt;=AG$4,$K49&gt;AG$4),NETWORKDAYS.INTL($J49,(AG$4),1,(Holidays!$A$1:$A$248)),0)+IF(AND($J49&lt;AF$4,$K49&lt;AG$4,$K49&gt;AF$4),NETWORKDAYS.INTL(AF$4+1,$K49,1,(Holidays!$A$1:$A$248)),0)+IF(AND($J49&lt;=AF$4,$K49&gt;=AG$4,$K49&gt;AF$4),NETWORKDAYS.INTL(AF$4+1,(AG$4),1,(Holidays!$A$1:$A$248)),0))*$M49,"")</f>
        <v>0</v>
      </c>
      <c r="AH49" s="192">
        <f ca="1">IFERROR((IF(AND($J49&gt;AG$4,$J49&lt;=AH$4,$K49&lt;=AH$4),NETWORKDAYS.INTL($J49,$K49,1,(Holidays!$A$1:$A$248)),0)+IF(AND($J49&gt;AG$4,$J49&lt;=AH$4,$K49&gt;AH$4),NETWORKDAYS.INTL($J49,(AH$4),1,(Holidays!$A$1:$A$248)),0)+IF(AND($J49&lt;AG$4,$K49&lt;AH$4,$K49&gt;AG$4),NETWORKDAYS.INTL(AG$4+1,$K49,1,(Holidays!$A$1:$A$248)),0)+IF(AND($J49&lt;=AG$4,$K49&gt;=AH$4,$K49&gt;AG$4),NETWORKDAYS.INTL(AG$4+1,(AH$4),1,(Holidays!$A$1:$A$248)),0))*$M49,"")</f>
        <v>0</v>
      </c>
      <c r="AI49" s="321">
        <f ca="1">IFERROR((IF(AND($J49&gt;AH$4,$J49&lt;=AI$4,$K49&lt;=AI$4),NETWORKDAYS.INTL($J49,$K49,1,(Holidays!$A$1:$A$248)),0)+IF(AND($J49&gt;AH$4,$J49&lt;=AI$4,$K49&gt;AI$4),NETWORKDAYS.INTL($J49,(AI$4),1,(Holidays!$A$1:$A$248)),0)+IF(AND($J49&lt;AH$4,$K49&lt;AI$4,$K49&gt;AH$4),NETWORKDAYS.INTL(AH$4+1,$K49,1,(Holidays!$A$1:$A$248)),0)+IF(AND($J49&lt;=AH$4,$K49&gt;=AI$4,$K49&gt;AH$4),NETWORKDAYS.INTL(AH$4+1,(AI$4),1,(Holidays!$A$1:$A$248)),0))*$M49,"")</f>
        <v>0</v>
      </c>
      <c r="AJ49" s="190">
        <f ca="1">IFERROR((IF(AND($J49&gt;AI$4,$J49&lt;=AJ$4,$K49&lt;=AJ$4),NETWORKDAYS.INTL($J49,$K49,1,(Holidays!$A$1:$A$248)),0)+IF(AND($J49&gt;AI$4,$J49&lt;=AJ$4,$K49&gt;AJ$4),NETWORKDAYS.INTL($J49,(AJ$4),1,(Holidays!$A$1:$A$248)),0)+IF(AND($J49&lt;AI$4,$K49&lt;AJ$4,$K49&gt;AI$4),NETWORKDAYS.INTL(AI$4+1,$K49,1,(Holidays!$A$1:$A$248)),0)+IF(AND($J49&lt;=AI$4,$K49&gt;=AJ$4,$K49&gt;AI$4),NETWORKDAYS.INTL(AI$4+1,(AJ$4),1,(Holidays!$A$1:$A$248)),0))*$M49,"")</f>
        <v>0</v>
      </c>
      <c r="AK49" s="192">
        <f ca="1">IFERROR((IF(AND($J49&gt;AJ$4,$J49&lt;=AK$4,$K49&lt;=AK$4),NETWORKDAYS.INTL($J49,$K49,1,(Holidays!$A$1:$A$248)),0)+IF(AND($J49&gt;AJ$4,$J49&lt;=AK$4,$K49&gt;AK$4),NETWORKDAYS.INTL($J49,(AK$4),1,(Holidays!$A$1:$A$248)),0)+IF(AND($J49&lt;AJ$4,$K49&lt;AK$4,$K49&gt;AJ$4),NETWORKDAYS.INTL(AJ$4+1,$K49,1,(Holidays!$A$1:$A$248)),0)+IF(AND($J49&lt;=AJ$4,$K49&gt;=AK$4,$K49&gt;AJ$4),NETWORKDAYS.INTL(AJ$4+1,(AK$4),1,(Holidays!$A$1:$A$248)),0))*$M49,"")</f>
        <v>0</v>
      </c>
      <c r="AL49" s="321">
        <f ca="1">IFERROR((IF(AND($J49&gt;AK$4,$J49&lt;=AL$4,$K49&lt;=AL$4),NETWORKDAYS.INTL($J49,$K49,1,(Holidays!$A$1:$A$248)),0)+IF(AND($J49&gt;AK$4,$J49&lt;=AL$4,$K49&gt;AL$4),NETWORKDAYS.INTL($J49,(AL$4),1,(Holidays!$A$1:$A$248)),0)+IF(AND($J49&lt;AK$4,$K49&lt;AL$4,$K49&gt;AK$4),NETWORKDAYS.INTL(AK$4+1,$K49,1,(Holidays!$A$1:$A$248)),0)+IF(AND($J49&lt;=AK$4,$K49&gt;=AL$4,$K49&gt;AK$4),NETWORKDAYS.INTL(AK$4+1,(AL$4),1,(Holidays!$A$1:$A$248)),0))*$M49,"")</f>
        <v>0</v>
      </c>
      <c r="AM49" s="190">
        <f ca="1">IFERROR((IF(AND($J49&gt;AL$4,$J49&lt;=AM$4,$K49&lt;=AM$4),NETWORKDAYS.INTL($J49,$K49,1,(Holidays!$A$1:$A$248)),0)+IF(AND($J49&gt;AL$4,$J49&lt;=AM$4,$K49&gt;AM$4),NETWORKDAYS.INTL($J49,(AM$4),1,(Holidays!$A$1:$A$248)),0)+IF(AND($J49&lt;AL$4,$K49&lt;AM$4,$K49&gt;AL$4),NETWORKDAYS.INTL(AL$4+1,$K49,1,(Holidays!$A$1:$A$248)),0)+IF(AND($J49&lt;=AL$4,$K49&gt;=AM$4,$K49&gt;AL$4),NETWORKDAYS.INTL(AL$4+1,(AM$4),1,(Holidays!$A$1:$A$248)),0))*$M49,"")</f>
        <v>0</v>
      </c>
      <c r="AN49" s="192">
        <f ca="1">IFERROR((IF(AND($J49&gt;AM$4,$J49&lt;=AN$4,$K49&lt;=AN$4),NETWORKDAYS.INTL($J49,$K49,1,(Holidays!$A$1:$A$248)),0)+IF(AND($J49&gt;AM$4,$J49&lt;=AN$4,$K49&gt;AN$4),NETWORKDAYS.INTL($J49,(AN$4),1,(Holidays!$A$1:$A$248)),0)+IF(AND($J49&lt;AM$4,$K49&lt;AN$4,$K49&gt;AM$4),NETWORKDAYS.INTL(AM$4+1,$K49,1,(Holidays!$A$1:$A$248)),0)+IF(AND($J49&lt;=AM$4,$K49&gt;=AN$4,$K49&gt;AM$4),NETWORKDAYS.INTL(AM$4+1,(AN$4),1,(Holidays!$A$1:$A$248)),0))*$M49,"")</f>
        <v>0</v>
      </c>
      <c r="AO49" s="321">
        <f ca="1">IFERROR((IF(AND($J49&gt;AN$4,$J49&lt;=AO$4,$K49&lt;=AO$4),NETWORKDAYS.INTL($J49,$K49,1,(Holidays!$A$1:$A$248)),0)+IF(AND($J49&gt;AN$4,$J49&lt;=AO$4,$K49&gt;AO$4),NETWORKDAYS.INTL($J49,(AO$4),1,(Holidays!$A$1:$A$248)),0)+IF(AND($J49&lt;AN$4,$K49&lt;AO$4,$K49&gt;AN$4),NETWORKDAYS.INTL(AN$4+1,$K49,1,(Holidays!$A$1:$A$248)),0)+IF(AND($J49&lt;=AN$4,$K49&gt;=AO$4,$K49&gt;AN$4),NETWORKDAYS.INTL(AN$4+1,(AO$4),1,(Holidays!$A$1:$A$248)),0))*$M49,"")</f>
        <v>0</v>
      </c>
      <c r="AP49" s="190">
        <f ca="1">IFERROR((IF(AND($J49&gt;AO$4,$J49&lt;=AP$4,$K49&lt;=AP$4),NETWORKDAYS.INTL($J49,$K49,1,(Holidays!$A$1:$A$248)),0)+IF(AND($J49&gt;AO$4,$J49&lt;=AP$4,$K49&gt;AP$4),NETWORKDAYS.INTL($J49,(AP$4),1,(Holidays!$A$1:$A$248)),0)+IF(AND($J49&lt;AO$4,$K49&lt;AP$4,$K49&gt;AO$4),NETWORKDAYS.INTL(AO$4+1,$K49,1,(Holidays!$A$1:$A$248)),0)+IF(AND($J49&lt;=AO$4,$K49&gt;=AP$4,$K49&gt;AO$4),NETWORKDAYS.INTL(AO$4+1,(AP$4),1,(Holidays!$A$1:$A$248)),0))*$M49,"")</f>
        <v>0</v>
      </c>
      <c r="AQ49" s="192">
        <f ca="1">IFERROR((IF(AND($J49&gt;AP$4,$J49&lt;=AQ$4,$K49&lt;=AQ$4),NETWORKDAYS.INTL($J49,$K49,1,(Holidays!$A$1:$A$248)),0)+IF(AND($J49&gt;AP$4,$J49&lt;=AQ$4,$K49&gt;AQ$4),NETWORKDAYS.INTL($J49,(AQ$4),1,(Holidays!$A$1:$A$248)),0)+IF(AND($J49&lt;AP$4,$K49&lt;AQ$4,$K49&gt;AP$4),NETWORKDAYS.INTL(AP$4+1,$K49,1,(Holidays!$A$1:$A$248)),0)+IF(AND($J49&lt;=AP$4,$K49&gt;=AQ$4,$K49&gt;AP$4),NETWORKDAYS.INTL(AP$4+1,(AQ$4),1,(Holidays!$A$1:$A$248)),0))*$M49,"")</f>
        <v>0</v>
      </c>
      <c r="AR49" s="321">
        <f ca="1">IFERROR((IF(AND($J49&gt;AQ$4,$J49&lt;=AR$4,$K49&lt;=AR$4),NETWORKDAYS.INTL($J49,$K49,1,(Holidays!$A$1:$A$248)),0)+IF(AND($J49&gt;AQ$4,$J49&lt;=AR$4,$K49&gt;AR$4),NETWORKDAYS.INTL($J49,(AR$4),1,(Holidays!$A$1:$A$248)),0)+IF(AND($J49&lt;AQ$4,$K49&lt;AR$4,$K49&gt;AQ$4),NETWORKDAYS.INTL(AQ$4+1,$K49,1,(Holidays!$A$1:$A$248)),0)+IF(AND($J49&lt;=AQ$4,$K49&gt;=AR$4,$K49&gt;AQ$4),NETWORKDAYS.INTL(AQ$4+1,(AR$4),1,(Holidays!$A$1:$A$248)),0))*$M49,"")</f>
        <v>0</v>
      </c>
      <c r="AS49" s="190">
        <f ca="1">IFERROR((IF(AND($J49&gt;AR$4,$J49&lt;=AS$4,$K49&lt;=AS$4),NETWORKDAYS.INTL($J49,$K49,1,(Holidays!$A$1:$A$248)),0)+IF(AND($J49&gt;AR$4,$J49&lt;=AS$4,$K49&gt;AS$4),NETWORKDAYS.INTL($J49,(AS$4),1,(Holidays!$A$1:$A$248)),0)+IF(AND($J49&lt;AR$4,$K49&lt;AS$4,$K49&gt;AR$4),NETWORKDAYS.INTL(AR$4+1,$K49,1,(Holidays!$A$1:$A$248)),0)+IF(AND($J49&lt;=AR$4,$K49&gt;=AS$4,$K49&gt;AR$4),NETWORKDAYS.INTL(AR$4+1,(AS$4),1,(Holidays!$A$1:$A$248)),0))*$M49,"")</f>
        <v>0</v>
      </c>
      <c r="AT49" s="192">
        <f ca="1">IFERROR((IF(AND($J49&gt;AS$4,$J49&lt;=AT$4,$K49&lt;=AT$4),NETWORKDAYS.INTL($J49,$K49,1,(Holidays!$A$1:$A$248)),0)+IF(AND($J49&gt;AS$4,$J49&lt;=AT$4,$K49&gt;AT$4),NETWORKDAYS.INTL($J49,(AT$4),1,(Holidays!$A$1:$A$248)),0)+IF(AND($J49&lt;AS$4,$K49&lt;AT$4,$K49&gt;AS$4),NETWORKDAYS.INTL(AS$4+1,$K49,1,(Holidays!$A$1:$A$248)),0)+IF(AND($J49&lt;=AS$4,$K49&gt;=AT$4,$K49&gt;AS$4),NETWORKDAYS.INTL(AS$4+1,(AT$4),1,(Holidays!$A$1:$A$248)),0))*$M49,"")</f>
        <v>0</v>
      </c>
      <c r="AU49" s="321">
        <f ca="1">IFERROR((IF(AND($J49&gt;AT$4,$J49&lt;=AU$4,$K49&lt;=AU$4),NETWORKDAYS.INTL($J49,$K49,1,(Holidays!$A$1:$A$248)),0)+IF(AND($J49&gt;AT$4,$J49&lt;=AU$4,$K49&gt;AU$4),NETWORKDAYS.INTL($J49,(AU$4),1,(Holidays!$A$1:$A$248)),0)+IF(AND($J49&lt;AT$4,$K49&lt;AU$4,$K49&gt;AT$4),NETWORKDAYS.INTL(AT$4+1,$K49,1,(Holidays!$A$1:$A$248)),0)+IF(AND($J49&lt;=AT$4,$K49&gt;=AU$4,$K49&gt;AT$4),NETWORKDAYS.INTL(AT$4+1,(AU$4),1,(Holidays!$A$1:$A$248)),0))*$M49,"")</f>
        <v>0</v>
      </c>
      <c r="AV49" s="190">
        <f ca="1">IFERROR((IF(AND($J49&gt;AU$4,$J49&lt;=AV$4,$K49&lt;=AV$4),NETWORKDAYS.INTL($J49,$K49,1,(Holidays!$A$1:$A$248)),0)+IF(AND($J49&gt;AU$4,$J49&lt;=AV$4,$K49&gt;AV$4),NETWORKDAYS.INTL($J49,(AV$4),1,(Holidays!$A$1:$A$248)),0)+IF(AND($J49&lt;AU$4,$K49&lt;AV$4,$K49&gt;AU$4),NETWORKDAYS.INTL(AU$4+1,$K49,1,(Holidays!$A$1:$A$248)),0)+IF(AND($J49&lt;=AU$4,$K49&gt;=AV$4,$K49&gt;AU$4),NETWORKDAYS.INTL(AU$4+1,(AV$4),1,(Holidays!$A$1:$A$248)),0))*$M49,"")</f>
        <v>0</v>
      </c>
      <c r="AW49" s="192">
        <f ca="1">IFERROR((IF(AND($J49&gt;AV$4,$J49&lt;=AW$4,$K49&lt;=AW$4),NETWORKDAYS.INTL($J49,$K49,1,(Holidays!$A$1:$A$248)),0)+IF(AND($J49&gt;AV$4,$J49&lt;=AW$4,$K49&gt;AW$4),NETWORKDAYS.INTL($J49,(AW$4),1,(Holidays!$A$1:$A$248)),0)+IF(AND($J49&lt;AV$4,$K49&lt;AW$4,$K49&gt;AV$4),NETWORKDAYS.INTL(AV$4+1,$K49,1,(Holidays!$A$1:$A$248)),0)+IF(AND($J49&lt;=AV$4,$K49&gt;=AW$4,$K49&gt;AV$4),NETWORKDAYS.INTL(AV$4+1,(AW$4),1,(Holidays!$A$1:$A$248)),0))*$M49,"")</f>
        <v>0</v>
      </c>
      <c r="AX49" s="321">
        <f ca="1">IFERROR((IF(AND($J49&gt;AW$4,$J49&lt;=AX$4,$K49&lt;=AX$4),NETWORKDAYS.INTL($J49,$K49,1,(Holidays!$A$1:$A$248)),0)+IF(AND($J49&gt;AW$4,$J49&lt;=AX$4,$K49&gt;AX$4),NETWORKDAYS.INTL($J49,(AX$4),1,(Holidays!$A$1:$A$248)),0)+IF(AND($J49&lt;AW$4,$K49&lt;AX$4,$K49&gt;AW$4),NETWORKDAYS.INTL(AW$4+1,$K49,1,(Holidays!$A$1:$A$248)),0)+IF(AND($J49&lt;=AW$4,$K49&gt;=AX$4,$K49&gt;AW$4),NETWORKDAYS.INTL(AW$4+1,(AX$4),1,(Holidays!$A$1:$A$248)),0))*$M49,"")</f>
        <v>0</v>
      </c>
      <c r="AY49" s="190">
        <f ca="1">IFERROR((IF(AND($J49&gt;AX$4,$J49&lt;=AY$4,$K49&lt;=AY$4),NETWORKDAYS.INTL($J49,$K49,1,(Holidays!$A$1:$A$248)),0)+IF(AND($J49&gt;AX$4,$J49&lt;=AY$4,$K49&gt;AY$4),NETWORKDAYS.INTL($J49,(AY$4),1,(Holidays!$A$1:$A$248)),0)+IF(AND($J49&lt;AX$4,$K49&lt;AY$4,$K49&gt;AX$4),NETWORKDAYS.INTL(AX$4+1,$K49,1,(Holidays!$A$1:$A$248)),0)+IF(AND($J49&lt;=AX$4,$K49&gt;=AY$4,$K49&gt;AX$4),NETWORKDAYS.INTL(AX$4+1,(AY$4),1,(Holidays!$A$1:$A$248)),0))*$M49,"")</f>
        <v>0</v>
      </c>
      <c r="AZ49" s="192">
        <f ca="1">IFERROR((IF(AND($J49&gt;AY$4,$J49&lt;=AZ$4,$K49&lt;=AZ$4),NETWORKDAYS.INTL($J49,$K49,1,(Holidays!$A$1:$A$248)),0)+IF(AND($J49&gt;AY$4,$J49&lt;=AZ$4,$K49&gt;AZ$4),NETWORKDAYS.INTL($J49,(AZ$4),1,(Holidays!$A$1:$A$248)),0)+IF(AND($J49&lt;AY$4,$K49&lt;AZ$4,$K49&gt;AY$4),NETWORKDAYS.INTL(AY$4+1,$K49,1,(Holidays!$A$1:$A$248)),0)+IF(AND($J49&lt;=AY$4,$K49&gt;=AZ$4,$K49&gt;AY$4),NETWORKDAYS.INTL(AY$4+1,(AZ$4),1,(Holidays!$A$1:$A$248)),0))*$M49,"")</f>
        <v>0</v>
      </c>
      <c r="BA49" s="321">
        <f ca="1">IFERROR((IF(AND($J49&gt;AZ$4,$J49&lt;=BA$4,$K49&lt;=BA$4),NETWORKDAYS.INTL($J49,$K49,1,(Holidays!$A$1:$A$248)),0)+IF(AND($J49&gt;AZ$4,$J49&lt;=BA$4,$K49&gt;BA$4),NETWORKDAYS.INTL($J49,(BA$4),1,(Holidays!$A$1:$A$248)),0)+IF(AND($J49&lt;AZ$4,$K49&lt;BA$4,$K49&gt;AZ$4),NETWORKDAYS.INTL(AZ$4+1,$K49,1,(Holidays!$A$1:$A$248)),0)+IF(AND($J49&lt;=AZ$4,$K49&gt;=BA$4,$K49&gt;AZ$4),NETWORKDAYS.INTL(AZ$4+1,(BA$4),1,(Holidays!$A$1:$A$248)),0))*$M49,"")</f>
        <v>0</v>
      </c>
      <c r="BB49" s="190">
        <f ca="1">IFERROR((IF(AND($J49&gt;BA$4,$J49&lt;=BB$4,$K49&lt;=BB$4),NETWORKDAYS.INTL($J49,$K49,1,(Holidays!$A$1:$A$248)),0)+IF(AND($J49&gt;BA$4,$J49&lt;=BB$4,$K49&gt;BB$4),NETWORKDAYS.INTL($J49,(BB$4),1,(Holidays!$A$1:$A$248)),0)+IF(AND($J49&lt;BA$4,$K49&lt;BB$4,$K49&gt;BA$4),NETWORKDAYS.INTL(BA$4+1,$K49,1,(Holidays!$A$1:$A$248)),0)+IF(AND($J49&lt;=BA$4,$K49&gt;=BB$4,$K49&gt;BA$4),NETWORKDAYS.INTL(BA$4+1,(BB$4),1,(Holidays!$A$1:$A$248)),0))*$M49,"")</f>
        <v>0</v>
      </c>
      <c r="BC49" s="192">
        <f ca="1">IFERROR((IF(AND($J49&gt;BB$4,$J49&lt;=BC$4,$K49&lt;=BC$4),NETWORKDAYS.INTL($J49,$K49,1,(Holidays!$A$1:$A$248)),0)+IF(AND($J49&gt;BB$4,$J49&lt;=BC$4,$K49&gt;BC$4),NETWORKDAYS.INTL($J49,(BC$4),1,(Holidays!$A$1:$A$248)),0)+IF(AND($J49&lt;BB$4,$K49&lt;BC$4,$K49&gt;BB$4),NETWORKDAYS.INTL(BB$4+1,$K49,1,(Holidays!$A$1:$A$248)),0)+IF(AND($J49&lt;=BB$4,$K49&gt;=BC$4,$K49&gt;BB$4),NETWORKDAYS.INTL(BB$4+1,(BC$4),1,(Holidays!$A$1:$A$248)),0))*$M49,"")</f>
        <v>0</v>
      </c>
      <c r="BD49" s="321">
        <f ca="1">IFERROR((IF(AND($J49&gt;BC$4,$J49&lt;=BD$4,$K49&lt;=BD$4),NETWORKDAYS.INTL($J49,$K49,1,(Holidays!$A$1:$A$248)),0)+IF(AND($J49&gt;BC$4,$J49&lt;=BD$4,$K49&gt;BD$4),NETWORKDAYS.INTL($J49,(BD$4),1,(Holidays!$A$1:$A$248)),0)+IF(AND($J49&lt;BC$4,$K49&lt;BD$4,$K49&gt;BC$4),NETWORKDAYS.INTL(BC$4+1,$K49,1,(Holidays!$A$1:$A$248)),0)+IF(AND($J49&lt;=BC$4,$K49&gt;=BD$4,$K49&gt;BC$4),NETWORKDAYS.INTL(BC$4+1,(BD$4),1,(Holidays!$A$1:$A$248)),0))*$M49,"")</f>
        <v>0</v>
      </c>
      <c r="BE49" s="190">
        <f ca="1">IFERROR((IF(AND($J49&gt;BD$4,$J49&lt;=BE$4,$K49&lt;=BE$4),NETWORKDAYS.INTL($J49,$K49,1,(Holidays!$A$1:$A$248)),0)+IF(AND($J49&gt;BD$4,$J49&lt;=BE$4,$K49&gt;BE$4),NETWORKDAYS.INTL($J49,(BE$4),1,(Holidays!$A$1:$A$248)),0)+IF(AND($J49&lt;BD$4,$K49&lt;BE$4,$K49&gt;BD$4),NETWORKDAYS.INTL(BD$4+1,$K49,1,(Holidays!$A$1:$A$248)),0)+IF(AND($J49&lt;=BD$4,$K49&gt;=BE$4,$K49&gt;BD$4),NETWORKDAYS.INTL(BD$4+1,(BE$4),1,(Holidays!$A$1:$A$248)),0))*$M49,"")</f>
        <v>0</v>
      </c>
      <c r="BF49" s="192">
        <f ca="1">IFERROR((IF(AND($J49&gt;BE$4,$J49&lt;=BF$4,$K49&lt;=BF$4),NETWORKDAYS.INTL($J49,$K49,1,(Holidays!$A$1:$A$248)),0)+IF(AND($J49&gt;BE$4,$J49&lt;=BF$4,$K49&gt;BF$4),NETWORKDAYS.INTL($J49,(BF$4),1,(Holidays!$A$1:$A$248)),0)+IF(AND($J49&lt;BE$4,$K49&lt;BF$4,$K49&gt;BE$4),NETWORKDAYS.INTL(BE$4+1,$K49,1,(Holidays!$A$1:$A$248)),0)+IF(AND($J49&lt;=BE$4,$K49&gt;=BF$4,$K49&gt;BE$4),NETWORKDAYS.INTL(BE$4+1,(BF$4),1,(Holidays!$A$1:$A$248)),0))*$M49,"")</f>
        <v>0</v>
      </c>
      <c r="BG49" s="321">
        <f ca="1">IFERROR((IF(AND($J49&gt;BF$4,$J49&lt;=BG$4,$K49&lt;=BG$4),NETWORKDAYS.INTL($J49,$K49,1,(Holidays!$A$1:$A$248)),0)+IF(AND($J49&gt;BF$4,$J49&lt;=BG$4,$K49&gt;BG$4),NETWORKDAYS.INTL($J49,(BG$4),1,(Holidays!$A$1:$A$248)),0)+IF(AND($J49&lt;BF$4,$K49&lt;BG$4,$K49&gt;BF$4),NETWORKDAYS.INTL(BF$4+1,$K49,1,(Holidays!$A$1:$A$248)),0)+IF(AND($J49&lt;=BF$4,$K49&gt;=BG$4,$K49&gt;BF$4),NETWORKDAYS.INTL(BF$4+1,(BG$4),1,(Holidays!$A$1:$A$248)),0))*$M49,"")</f>
        <v>0</v>
      </c>
      <c r="BH49" s="190">
        <f ca="1">IFERROR((IF(AND($J49&gt;BG$4,$J49&lt;=BH$4,$K49&lt;=BH$4),NETWORKDAYS.INTL($J49,$K49,1,(Holidays!$A$1:$A$248)),0)+IF(AND($J49&gt;BG$4,$J49&lt;=BH$4,$K49&gt;BH$4),NETWORKDAYS.INTL($J49,(BH$4),1,(Holidays!$A$1:$A$248)),0)+IF(AND($J49&lt;BG$4,$K49&lt;BH$4,$K49&gt;BG$4),NETWORKDAYS.INTL(BG$4+1,$K49,1,(Holidays!$A$1:$A$248)),0)+IF(AND($J49&lt;=BG$4,$K49&gt;=BH$4,$K49&gt;BG$4),NETWORKDAYS.INTL(BG$4+1,(BH$4),1,(Holidays!$A$1:$A$248)),0))*$M49,"")</f>
        <v>0</v>
      </c>
      <c r="BI49" s="192">
        <f ca="1">IFERROR((IF(AND($J49&gt;BH$4,$J49&lt;=BI$4,$K49&lt;=BI$4),NETWORKDAYS.INTL($J49,$K49,1,(Holidays!$A$1:$A$248)),0)+IF(AND($J49&gt;BH$4,$J49&lt;=BI$4,$K49&gt;BI$4),NETWORKDAYS.INTL($J49,(BI$4),1,(Holidays!$A$1:$A$248)),0)+IF(AND($J49&lt;BH$4,$K49&lt;BI$4,$K49&gt;BH$4),NETWORKDAYS.INTL(BH$4+1,$K49,1,(Holidays!$A$1:$A$248)),0)+IF(AND($J49&lt;=BH$4,$K49&gt;=BI$4,$K49&gt;BH$4),NETWORKDAYS.INTL(BH$4+1,(BI$4),1,(Holidays!$A$1:$A$248)),0))*$M49,"")</f>
        <v>0</v>
      </c>
      <c r="BJ49" s="321">
        <f ca="1">IFERROR((IF(AND($J49&gt;BI$4,$J49&lt;=BJ$4,$K49&lt;=BJ$4),NETWORKDAYS.INTL($J49,$K49,1,(Holidays!$A$1:$A$248)),0)+IF(AND($J49&gt;BI$4,$J49&lt;=BJ$4,$K49&gt;BJ$4),NETWORKDAYS.INTL($J49,(BJ$4),1,(Holidays!$A$1:$A$248)),0)+IF(AND($J49&lt;BI$4,$K49&lt;BJ$4,$K49&gt;BI$4),NETWORKDAYS.INTL(BI$4+1,$K49,1,(Holidays!$A$1:$A$248)),0)+IF(AND($J49&lt;=BI$4,$K49&gt;=BJ$4,$K49&gt;BI$4),NETWORKDAYS.INTL(BI$4+1,(BJ$4),1,(Holidays!$A$1:$A$248)),0))*$M49,"")</f>
        <v>0</v>
      </c>
      <c r="BK49" s="190">
        <f ca="1">IFERROR((IF(AND($J49&gt;BJ$4,$J49&lt;=BK$4,$K49&lt;=BK$4),NETWORKDAYS.INTL($J49,$K49,1,(Holidays!$A$1:$A$248)),0)+IF(AND($J49&gt;BJ$4,$J49&lt;=BK$4,$K49&gt;BK$4),NETWORKDAYS.INTL($J49,(BK$4),1,(Holidays!$A$1:$A$248)),0)+IF(AND($J49&lt;BJ$4,$K49&lt;BK$4,$K49&gt;BJ$4),NETWORKDAYS.INTL(BJ$4+1,$K49,1,(Holidays!$A$1:$A$248)),0)+IF(AND($J49&lt;=BJ$4,$K49&gt;=BK$4,$K49&gt;BJ$4),NETWORKDAYS.INTL(BJ$4+1,(BK$4),1,(Holidays!$A$1:$A$248)),0))*$M49,"")</f>
        <v>0</v>
      </c>
      <c r="BL49" s="192">
        <f ca="1">IFERROR((IF(AND($J49&gt;BK$4,$J49&lt;=BL$4,$K49&lt;=BL$4),NETWORKDAYS.INTL($J49,$K49,1,(Holidays!$A$1:$A$248)),0)+IF(AND($J49&gt;BK$4,$J49&lt;=BL$4,$K49&gt;BL$4),NETWORKDAYS.INTL($J49,(BL$4),1,(Holidays!$A$1:$A$248)),0)+IF(AND($J49&lt;BK$4,$K49&lt;BL$4,$K49&gt;BK$4),NETWORKDAYS.INTL(BK$4+1,$K49,1,(Holidays!$A$1:$A$248)),0)+IF(AND($J49&lt;=BK$4,$K49&gt;=BL$4,$K49&gt;BK$4),NETWORKDAYS.INTL(BK$4+1,(BL$4),1,(Holidays!$A$1:$A$248)),0))*$M49,"")</f>
        <v>0</v>
      </c>
      <c r="BM49" s="321">
        <f ca="1">IFERROR((IF(AND($J49&gt;BL$4,$J49&lt;=BM$4,$K49&lt;=BM$4),NETWORKDAYS.INTL($J49,$K49,1,(Holidays!$A$1:$A$248)),0)+IF(AND($J49&gt;BL$4,$J49&lt;=BM$4,$K49&gt;BM$4),NETWORKDAYS.INTL($J49,(BM$4),1,(Holidays!$A$1:$A$248)),0)+IF(AND($J49&lt;BL$4,$K49&lt;BM$4,$K49&gt;BL$4),NETWORKDAYS.INTL(BL$4+1,$K49,1,(Holidays!$A$1:$A$248)),0)+IF(AND($J49&lt;=BL$4,$K49&gt;=BM$4,$K49&gt;BL$4),NETWORKDAYS.INTL(BL$4+1,(BM$4),1,(Holidays!$A$1:$A$248)),0))*$M49,"")</f>
        <v>0</v>
      </c>
      <c r="BN49" s="190">
        <f ca="1">IFERROR((IF(AND($J49&gt;BM$4,$J49&lt;=BN$4,$K49&lt;=BN$4),NETWORKDAYS.INTL($J49,$K49,1,(Holidays!$A$1:$A$248)),0)+IF(AND($J49&gt;BM$4,$J49&lt;=BN$4,$K49&gt;BN$4),NETWORKDAYS.INTL($J49,(BN$4),1,(Holidays!$A$1:$A$248)),0)+IF(AND($J49&lt;BM$4,$K49&lt;BN$4,$K49&gt;BM$4),NETWORKDAYS.INTL(BM$4+1,$K49,1,(Holidays!$A$1:$A$248)),0)+IF(AND($J49&lt;=BM$4,$K49&gt;=BN$4,$K49&gt;BM$4),NETWORKDAYS.INTL(BM$4+1,(BN$4),1,(Holidays!$A$1:$A$248)),0))*$M49,"")</f>
        <v>0</v>
      </c>
      <c r="BO49" s="192">
        <f ca="1">IFERROR((IF(AND($J49&gt;BN$4,$J49&lt;=BO$4,$K49&lt;=BO$4),NETWORKDAYS.INTL($J49,$K49,1,(Holidays!$A$1:$A$248)),0)+IF(AND($J49&gt;BN$4,$J49&lt;=BO$4,$K49&gt;BO$4),NETWORKDAYS.INTL($J49,(BO$4),1,(Holidays!$A$1:$A$248)),0)+IF(AND($J49&lt;BN$4,$K49&lt;BO$4,$K49&gt;BN$4),NETWORKDAYS.INTL(BN$4+1,$K49,1,(Holidays!$A$1:$A$248)),0)+IF(AND($J49&lt;=BN$4,$K49&gt;=BO$4,$K49&gt;BN$4),NETWORKDAYS.INTL(BN$4+1,(BO$4),1,(Holidays!$A$1:$A$248)),0))*$M49,"")</f>
        <v>0</v>
      </c>
      <c r="BP49" s="321">
        <f ca="1">IFERROR((IF(AND($J49&gt;BO$4,$J49&lt;=BP$4,$K49&lt;=BP$4),NETWORKDAYS.INTL($J49,$K49,1,(Holidays!$A$1:$A$248)),0)+IF(AND($J49&gt;BO$4,$J49&lt;=BP$4,$K49&gt;BP$4),NETWORKDAYS.INTL($J49,(BP$4),1,(Holidays!$A$1:$A$248)),0)+IF(AND($J49&lt;BO$4,$K49&lt;BP$4,$K49&gt;BO$4),NETWORKDAYS.INTL(BO$4+1,$K49,1,(Holidays!$A$1:$A$248)),0)+IF(AND($J49&lt;=BO$4,$K49&gt;=BP$4,$K49&gt;BO$4),NETWORKDAYS.INTL(BO$4+1,(BP$4),1,(Holidays!$A$1:$A$248)),0))*$M49,"")</f>
        <v>0</v>
      </c>
      <c r="BQ49" s="190">
        <f ca="1">IFERROR((IF(AND($J49&gt;BP$4,$J49&lt;=BQ$4,$K49&lt;=BQ$4),NETWORKDAYS.INTL($J49,$K49,1,(Holidays!$A$1:$A$248)),0)+IF(AND($J49&gt;BP$4,$J49&lt;=BQ$4,$K49&gt;BQ$4),NETWORKDAYS.INTL($J49,(BQ$4),1,(Holidays!$A$1:$A$248)),0)+IF(AND($J49&lt;BP$4,$K49&lt;BQ$4,$K49&gt;BP$4),NETWORKDAYS.INTL(BP$4+1,$K49,1,(Holidays!$A$1:$A$248)),0)+IF(AND($J49&lt;=BP$4,$K49&gt;=BQ$4,$K49&gt;BP$4),NETWORKDAYS.INTL(BP$4+1,(BQ$4),1,(Holidays!$A$1:$A$248)),0))*$M49,"")</f>
        <v>0</v>
      </c>
      <c r="BR49" s="192">
        <f ca="1">IFERROR((IF(AND($J49&gt;BQ$4,$J49&lt;=BR$4,$K49&lt;=BR$4),NETWORKDAYS.INTL($J49,$K49,1,(Holidays!$A$1:$A$248)),0)+IF(AND($J49&gt;BQ$4,$J49&lt;=BR$4,$K49&gt;BR$4),NETWORKDAYS.INTL($J49,(BR$4),1,(Holidays!$A$1:$A$248)),0)+IF(AND($J49&lt;BQ$4,$K49&lt;BR$4,$K49&gt;BQ$4),NETWORKDAYS.INTL(BQ$4+1,$K49,1,(Holidays!$A$1:$A$248)),0)+IF(AND($J49&lt;=BQ$4,$K49&gt;=BR$4,$K49&gt;BQ$4),NETWORKDAYS.INTL(BQ$4+1,(BR$4),1,(Holidays!$A$1:$A$248)),0))*$M49,"")</f>
        <v>0</v>
      </c>
      <c r="BS49" s="321">
        <f ca="1">IFERROR((IF(AND($J49&gt;BR$4,$J49&lt;=BS$4,$K49&lt;=BS$4),NETWORKDAYS.INTL($J49,$K49,1,(Holidays!$A$1:$A$248)),0)+IF(AND($J49&gt;BR$4,$J49&lt;=BS$4,$K49&gt;BS$4),NETWORKDAYS.INTL($J49,(BS$4),1,(Holidays!$A$1:$A$248)),0)+IF(AND($J49&lt;BR$4,$K49&lt;BS$4,$K49&gt;BR$4),NETWORKDAYS.INTL(BR$4+1,$K49,1,(Holidays!$A$1:$A$248)),0)+IF(AND($J49&lt;=BR$4,$K49&gt;=BS$4,$K49&gt;BR$4),NETWORKDAYS.INTL(BR$4+1,(BS$4),1,(Holidays!$A$1:$A$248)),0))*$M49,"")</f>
        <v>0</v>
      </c>
      <c r="BT49" s="190">
        <f ca="1">IFERROR((IF(AND($J49&gt;BS$4,$J49&lt;=BT$4,$K49&lt;=BT$4),NETWORKDAYS.INTL($J49,$K49,1,(Holidays!$A$1:$A$248)),0)+IF(AND($J49&gt;BS$4,$J49&lt;=BT$4,$K49&gt;BT$4),NETWORKDAYS.INTL($J49,(BT$4),1,(Holidays!$A$1:$A$248)),0)+IF(AND($J49&lt;BS$4,$K49&lt;BT$4,$K49&gt;BS$4),NETWORKDAYS.INTL(BS$4+1,$K49,1,(Holidays!$A$1:$A$248)),0)+IF(AND($J49&lt;=BS$4,$K49&gt;=BT$4,$K49&gt;BS$4),NETWORKDAYS.INTL(BS$4+1,(BT$4),1,(Holidays!$A$1:$A$248)),0))*$M49,"")</f>
        <v>0</v>
      </c>
      <c r="BU49" s="192">
        <f ca="1">IFERROR((IF(AND($J49&gt;BT$4,$J49&lt;=BU$4,$K49&lt;=BU$4),NETWORKDAYS.INTL($J49,$K49,1,(Holidays!$A$1:$A$248)),0)+IF(AND($J49&gt;BT$4,$J49&lt;=BU$4,$K49&gt;BU$4),NETWORKDAYS.INTL($J49,(BU$4),1,(Holidays!$A$1:$A$248)),0)+IF(AND($J49&lt;BT$4,$K49&lt;BU$4,$K49&gt;BT$4),NETWORKDAYS.INTL(BT$4+1,$K49,1,(Holidays!$A$1:$A$248)),0)+IF(AND($J49&lt;=BT$4,$K49&gt;=BU$4,$K49&gt;BT$4),NETWORKDAYS.INTL(BT$4+1,(BU$4),1,(Holidays!$A$1:$A$248)),0))*$M49,"")</f>
        <v>0</v>
      </c>
      <c r="BV49" s="321">
        <f ca="1">IFERROR((IF(AND($J49&gt;BU$4,$J49&lt;=BV$4,$K49&lt;=BV$4),NETWORKDAYS.INTL($J49,$K49,1,(Holidays!$A$1:$A$248)),0)+IF(AND($J49&gt;BU$4,$J49&lt;=BV$4,$K49&gt;BV$4),NETWORKDAYS.INTL($J49,(BV$4),1,(Holidays!$A$1:$A$248)),0)+IF(AND($J49&lt;BU$4,$K49&lt;BV$4,$K49&gt;BU$4),NETWORKDAYS.INTL(BU$4+1,$K49,1,(Holidays!$A$1:$A$248)),0)+IF(AND($J49&lt;=BU$4,$K49&gt;=BV$4,$K49&gt;BU$4),NETWORKDAYS.INTL(BU$4+1,(BV$4),1,(Holidays!$A$1:$A$248)),0))*$M49,"")</f>
        <v>0</v>
      </c>
      <c r="BW49" s="190">
        <f ca="1">IFERROR((IF(AND($J49&gt;BV$4,$J49&lt;=BW$4,$K49&lt;=BW$4),NETWORKDAYS.INTL($J49,$K49,1,(Holidays!$A$1:$A$248)),0)+IF(AND($J49&gt;BV$4,$J49&lt;=BW$4,$K49&gt;BW$4),NETWORKDAYS.INTL($J49,(BW$4),1,(Holidays!$A$1:$A$248)),0)+IF(AND($J49&lt;BV$4,$K49&lt;BW$4,$K49&gt;BV$4),NETWORKDAYS.INTL(BV$4+1,$K49,1,(Holidays!$A$1:$A$248)),0)+IF(AND($J49&lt;=BV$4,$K49&gt;=BW$4,$K49&gt;BV$4),NETWORKDAYS.INTL(BV$4+1,(BW$4),1,(Holidays!$A$1:$A$248)),0))*$M49,"")</f>
        <v>0</v>
      </c>
      <c r="BX49" s="192">
        <f ca="1">IFERROR((IF(AND($J49&gt;BW$4,$J49&lt;=BX$4,$K49&lt;=BX$4),NETWORKDAYS.INTL($J49,$K49,1,(Holidays!$A$1:$A$248)),0)+IF(AND($J49&gt;BW$4,$J49&lt;=BX$4,$K49&gt;BX$4),NETWORKDAYS.INTL($J49,(BX$4),1,(Holidays!$A$1:$A$248)),0)+IF(AND($J49&lt;BW$4,$K49&lt;BX$4,$K49&gt;BW$4),NETWORKDAYS.INTL(BW$4+1,$K49,1,(Holidays!$A$1:$A$248)),0)+IF(AND($J49&lt;=BW$4,$K49&gt;=BX$4,$K49&gt;BW$4),NETWORKDAYS.INTL(BW$4+1,(BX$4),1,(Holidays!$A$1:$A$248)),0))*$M49,"")</f>
        <v>0</v>
      </c>
      <c r="BY49" s="321">
        <f ca="1">IFERROR((IF(AND($J49&gt;BX$4,$J49&lt;=BY$4,$K49&lt;=BY$4),NETWORKDAYS.INTL($J49,$K49,1,(Holidays!$A$1:$A$248)),0)+IF(AND($J49&gt;BX$4,$J49&lt;=BY$4,$K49&gt;BY$4),NETWORKDAYS.INTL($J49,(BY$4),1,(Holidays!$A$1:$A$248)),0)+IF(AND($J49&lt;BX$4,$K49&lt;BY$4,$K49&gt;BX$4),NETWORKDAYS.INTL(BX$4+1,$K49,1,(Holidays!$A$1:$A$248)),0)+IF(AND($J49&lt;=BX$4,$K49&gt;=BY$4,$K49&gt;BX$4),NETWORKDAYS.INTL(BX$4+1,(BY$4),1,(Holidays!$A$1:$A$248)),0))*$M49,"")</f>
        <v>0</v>
      </c>
      <c r="BZ49" s="190">
        <f ca="1">IFERROR((IF(AND($J49&gt;BY$4,$J49&lt;=BZ$4,$K49&lt;=BZ$4),NETWORKDAYS.INTL($J49,$K49,1,(Holidays!$A$1:$A$248)),0)+IF(AND($J49&gt;BY$4,$J49&lt;=BZ$4,$K49&gt;BZ$4),NETWORKDAYS.INTL($J49,(BZ$4),1,(Holidays!$A$1:$A$248)),0)+IF(AND($J49&lt;BY$4,$K49&lt;BZ$4,$K49&gt;BY$4),NETWORKDAYS.INTL(BY$4+1,$K49,1,(Holidays!$A$1:$A$248)),0)+IF(AND($J49&lt;=BY$4,$K49&gt;=BZ$4,$K49&gt;BY$4),NETWORKDAYS.INTL(BY$4+1,(BZ$4),1,(Holidays!$A$1:$A$248)),0))*$M49,"")</f>
        <v>0</v>
      </c>
      <c r="CA49" s="192">
        <f ca="1">IFERROR((IF(AND($J49&gt;BZ$4,$J49&lt;=CA$4,$K49&lt;=CA$4),NETWORKDAYS.INTL($J49,$K49,1,(Holidays!$A$1:$A$248)),0)+IF(AND($J49&gt;BZ$4,$J49&lt;=CA$4,$K49&gt;CA$4),NETWORKDAYS.INTL($J49,(CA$4),1,(Holidays!$A$1:$A$248)),0)+IF(AND($J49&lt;BZ$4,$K49&lt;CA$4,$K49&gt;BZ$4),NETWORKDAYS.INTL(BZ$4+1,$K49,1,(Holidays!$A$1:$A$248)),0)+IF(AND($J49&lt;=BZ$4,$K49&gt;=CA$4,$K49&gt;BZ$4),NETWORKDAYS.INTL(BZ$4+1,(CA$4),1,(Holidays!$A$1:$A$248)),0))*$M49,"")</f>
        <v>0</v>
      </c>
      <c r="CB49" s="321">
        <f ca="1">IFERROR((IF(AND($J49&gt;CA$4,$J49&lt;=CB$4,$K49&lt;=CB$4),NETWORKDAYS.INTL($J49,$K49,1,(Holidays!$A$1:$A$248)),0)+IF(AND($J49&gt;CA$4,$J49&lt;=CB$4,$K49&gt;CB$4),NETWORKDAYS.INTL($J49,(CB$4),1,(Holidays!$A$1:$A$248)),0)+IF(AND($J49&lt;CA$4,$K49&lt;CB$4,$K49&gt;CA$4),NETWORKDAYS.INTL(CA$4+1,$K49,1,(Holidays!$A$1:$A$248)),0)+IF(AND($J49&lt;=CA$4,$K49&gt;=CB$4,$K49&gt;CA$4),NETWORKDAYS.INTL(CA$4+1,(CB$4),1,(Holidays!$A$1:$A$248)),0))*$M49,"")</f>
        <v>0</v>
      </c>
      <c r="CC49" s="190">
        <f ca="1">IFERROR((IF(AND($J49&gt;CB$4,$J49&lt;=CC$4,$K49&lt;=CC$4),NETWORKDAYS.INTL($J49,$K49,1,(Holidays!$A$1:$A$248)),0)+IF(AND($J49&gt;CB$4,$J49&lt;=CC$4,$K49&gt;CC$4),NETWORKDAYS.INTL($J49,(CC$4),1,(Holidays!$A$1:$A$248)),0)+IF(AND($J49&lt;CB$4,$K49&lt;CC$4,$K49&gt;CB$4),NETWORKDAYS.INTL(CB$4+1,$K49,1,(Holidays!$A$1:$A$248)),0)+IF(AND($J49&lt;=CB$4,$K49&gt;=CC$4,$K49&gt;CB$4),NETWORKDAYS.INTL(CB$4+1,(CC$4),1,(Holidays!$A$1:$A$248)),0))*$M49,"")</f>
        <v>0</v>
      </c>
      <c r="CD49" s="192">
        <f ca="1">IFERROR((IF(AND($J49&gt;CC$4,$J49&lt;=CD$4,$K49&lt;=CD$4),NETWORKDAYS.INTL($J49,$K49,1,(Holidays!$A$1:$A$248)),0)+IF(AND($J49&gt;CC$4,$J49&lt;=CD$4,$K49&gt;CD$4),NETWORKDAYS.INTL($J49,(CD$4),1,(Holidays!$A$1:$A$248)),0)+IF(AND($J49&lt;CC$4,$K49&lt;CD$4,$K49&gt;CC$4),NETWORKDAYS.INTL(CC$4+1,$K49,1,(Holidays!$A$1:$A$248)),0)+IF(AND($J49&lt;=CC$4,$K49&gt;=CD$4,$K49&gt;CC$4),NETWORKDAYS.INTL(CC$4+1,(CD$4),1,(Holidays!$A$1:$A$248)),0))*$M49,"")</f>
        <v>0</v>
      </c>
      <c r="CE49" s="321">
        <f ca="1">IFERROR((IF(AND($J49&gt;CD$4,$J49&lt;=CE$4,$K49&lt;=CE$4),NETWORKDAYS.INTL($J49,$K49,1,(Holidays!$A$1:$A$248)),0)+IF(AND($J49&gt;CD$4,$J49&lt;=CE$4,$K49&gt;CE$4),NETWORKDAYS.INTL($J49,(CE$4),1,(Holidays!$A$1:$A$248)),0)+IF(AND($J49&lt;CD$4,$K49&lt;CE$4,$K49&gt;CD$4),NETWORKDAYS.INTL(CD$4+1,$K49,1,(Holidays!$A$1:$A$248)),0)+IF(AND($J49&lt;=CD$4,$K49&gt;=CE$4,$K49&gt;CD$4),NETWORKDAYS.INTL(CD$4+1,(CE$4),1,(Holidays!$A$1:$A$248)),0))*$M49,"")</f>
        <v>0</v>
      </c>
      <c r="CF49" s="190">
        <f ca="1">IFERROR((IF(AND($J49&gt;CE$4,$J49&lt;=CF$4,$K49&lt;=CF$4),NETWORKDAYS.INTL($J49,$K49,1,(Holidays!$A$1:$A$248)),0)+IF(AND($J49&gt;CE$4,$J49&lt;=CF$4,$K49&gt;CF$4),NETWORKDAYS.INTL($J49,(CF$4),1,(Holidays!$A$1:$A$248)),0)+IF(AND($J49&lt;CE$4,$K49&lt;CF$4,$K49&gt;CE$4),NETWORKDAYS.INTL(CE$4+1,$K49,1,(Holidays!$A$1:$A$248)),0)+IF(AND($J49&lt;=CE$4,$K49&gt;=CF$4,$K49&gt;CE$4),NETWORKDAYS.INTL(CE$4+1,(CF$4),1,(Holidays!$A$1:$A$248)),0))*$M49,"")</f>
        <v>0</v>
      </c>
      <c r="CG49" s="192">
        <f ca="1">IFERROR((IF(AND($J49&gt;CF$4,$J49&lt;=CG$4,$K49&lt;=CG$4),NETWORKDAYS.INTL($J49,$K49,1,(Holidays!$A$1:$A$248)),0)+IF(AND($J49&gt;CF$4,$J49&lt;=CG$4,$K49&gt;CG$4),NETWORKDAYS.INTL($J49,(CG$4),1,(Holidays!$A$1:$A$248)),0)+IF(AND($J49&lt;CF$4,$K49&lt;CG$4,$K49&gt;CF$4),NETWORKDAYS.INTL(CF$4+1,$K49,1,(Holidays!$A$1:$A$248)),0)+IF(AND($J49&lt;=CF$4,$K49&gt;=CG$4,$K49&gt;CF$4),NETWORKDAYS.INTL(CF$4+1,(CG$4),1,(Holidays!$A$1:$A$248)),0))*$M49,"")</f>
        <v>0</v>
      </c>
      <c r="CH49" s="321">
        <f ca="1">IFERROR((IF(AND($J49&gt;CG$4,$J49&lt;=CH$4,$K49&lt;=CH$4),NETWORKDAYS.INTL($J49,$K49,1,(Holidays!$A$1:$A$248)),0)+IF(AND($J49&gt;CG$4,$J49&lt;=CH$4,$K49&gt;CH$4),NETWORKDAYS.INTL($J49,(CH$4),1,(Holidays!$A$1:$A$248)),0)+IF(AND($J49&lt;CG$4,$K49&lt;CH$4,$K49&gt;CG$4),NETWORKDAYS.INTL(CG$4+1,$K49,1,(Holidays!$A$1:$A$248)),0)+IF(AND($J49&lt;=CG$4,$K49&gt;=CH$4,$K49&gt;CG$4),NETWORKDAYS.INTL(CG$4+1,(CH$4),1,(Holidays!$A$1:$A$248)),0))*$M49,"")</f>
        <v>0</v>
      </c>
      <c r="CI49" s="190">
        <f ca="1">IFERROR((IF(AND($J49&gt;CH$4,$J49&lt;=CI$4,$K49&lt;=CI$4),NETWORKDAYS.INTL($J49,$K49,1,(Holidays!$A$1:$A$248)),0)+IF(AND($J49&gt;CH$4,$J49&lt;=CI$4,$K49&gt;CI$4),NETWORKDAYS.INTL($J49,(CI$4),1,(Holidays!$A$1:$A$248)),0)+IF(AND($J49&lt;CH$4,$K49&lt;CI$4,$K49&gt;CH$4),NETWORKDAYS.INTL(CH$4+1,$K49,1,(Holidays!$A$1:$A$248)),0)+IF(AND($J49&lt;=CH$4,$K49&gt;=CI$4,$K49&gt;CH$4),NETWORKDAYS.INTL(CH$4+1,(CI$4),1,(Holidays!$A$1:$A$248)),0))*$M49,"")</f>
        <v>0</v>
      </c>
      <c r="CJ49" s="192">
        <f ca="1">IFERROR((IF(AND($J49&gt;CI$4,$J49&lt;=CJ$4,$K49&lt;=CJ$4),NETWORKDAYS.INTL($J49,$K49,1,(Holidays!$A$1:$A$248)),0)+IF(AND($J49&gt;CI$4,$J49&lt;=CJ$4,$K49&gt;CJ$4),NETWORKDAYS.INTL($J49,(CJ$4),1,(Holidays!$A$1:$A$248)),0)+IF(AND($J49&lt;CI$4,$K49&lt;CJ$4,$K49&gt;CI$4),NETWORKDAYS.INTL(CI$4+1,$K49,1,(Holidays!$A$1:$A$248)),0)+IF(AND($J49&lt;=CI$4,$K49&gt;=CJ$4,$K49&gt;CI$4),NETWORKDAYS.INTL(CI$4+1,(CJ$4),1,(Holidays!$A$1:$A$248)),0))*$M49,"")</f>
        <v>0</v>
      </c>
      <c r="CK49" s="321">
        <f ca="1">IFERROR((IF(AND($J49&gt;CJ$4,$J49&lt;=CK$4,$K49&lt;=CK$4),NETWORKDAYS.INTL($J49,$K49,1,(Holidays!$A$1:$A$248)),0)+IF(AND($J49&gt;CJ$4,$J49&lt;=CK$4,$K49&gt;CK$4),NETWORKDAYS.INTL($J49,(CK$4),1,(Holidays!$A$1:$A$248)),0)+IF(AND($J49&lt;CJ$4,$K49&lt;CK$4,$K49&gt;CJ$4),NETWORKDAYS.INTL(CJ$4+1,$K49,1,(Holidays!$A$1:$A$248)),0)+IF(AND($J49&lt;=CJ$4,$K49&gt;=CK$4,$K49&gt;CJ$4),NETWORKDAYS.INTL(CJ$4+1,(CK$4),1,(Holidays!$A$1:$A$248)),0))*$M49,"")</f>
        <v>0</v>
      </c>
      <c r="CL49" s="190">
        <f ca="1">IFERROR((IF(AND($J49&gt;CK$4,$J49&lt;=CL$4,$K49&lt;=CL$4),NETWORKDAYS.INTL($J49,$K49,1,(Holidays!$A$1:$A$248)),0)+IF(AND($J49&gt;CK$4,$J49&lt;=CL$4,$K49&gt;CL$4),NETWORKDAYS.INTL($J49,(CL$4),1,(Holidays!$A$1:$A$248)),0)+IF(AND($J49&lt;CK$4,$K49&lt;CL$4,$K49&gt;CK$4),NETWORKDAYS.INTL(CK$4+1,$K49,1,(Holidays!$A$1:$A$248)),0)+IF(AND($J49&lt;=CK$4,$K49&gt;=CL$4,$K49&gt;CK$4),NETWORKDAYS.INTL(CK$4+1,(CL$4),1,(Holidays!$A$1:$A$248)),0))*$M49,"")</f>
        <v>0</v>
      </c>
      <c r="CM49" s="192">
        <f ca="1">IFERROR((IF(AND($J49&gt;CL$4,$J49&lt;=CM$4,$K49&lt;=CM$4),NETWORKDAYS.INTL($J49,$K49,1,(Holidays!$A$1:$A$248)),0)+IF(AND($J49&gt;CL$4,$J49&lt;=CM$4,$K49&gt;CM$4),NETWORKDAYS.INTL($J49,(CM$4),1,(Holidays!$A$1:$A$248)),0)+IF(AND($J49&lt;CL$4,$K49&lt;CM$4,$K49&gt;CL$4),NETWORKDAYS.INTL(CL$4+1,$K49,1,(Holidays!$A$1:$A$248)),0)+IF(AND($J49&lt;=CL$4,$K49&gt;=CM$4,$K49&gt;CL$4),NETWORKDAYS.INTL(CL$4+1,(CM$4),1,(Holidays!$A$1:$A$248)),0))*$M49,"")</f>
        <v>0</v>
      </c>
      <c r="CN49" s="321">
        <f ca="1">IFERROR((IF(AND($J49&gt;CM$4,$J49&lt;=CN$4,$K49&lt;=CN$4),NETWORKDAYS.INTL($J49,$K49,1,(Holidays!$A$1:$A$248)),0)+IF(AND($J49&gt;CM$4,$J49&lt;=CN$4,$K49&gt;CN$4),NETWORKDAYS.INTL($J49,(CN$4),1,(Holidays!$A$1:$A$248)),0)+IF(AND($J49&lt;CM$4,$K49&lt;CN$4,$K49&gt;CM$4),NETWORKDAYS.INTL(CM$4+1,$K49,1,(Holidays!$A$1:$A$248)),0)+IF(AND($J49&lt;=CM$4,$K49&gt;=CN$4,$K49&gt;CM$4),NETWORKDAYS.INTL(CM$4+1,(CN$4),1,(Holidays!$A$1:$A$248)),0))*$M49,"")</f>
        <v>0</v>
      </c>
      <c r="CO49" s="190">
        <f ca="1">IFERROR((IF(AND($J49&gt;CN$4,$J49&lt;=CO$4,$K49&lt;=CO$4),NETWORKDAYS.INTL($J49,$K49,1,(Holidays!$A$1:$A$248)),0)+IF(AND($J49&gt;CN$4,$J49&lt;=CO$4,$K49&gt;CO$4),NETWORKDAYS.INTL($J49,(CO$4),1,(Holidays!$A$1:$A$248)),0)+IF(AND($J49&lt;CN$4,$K49&lt;CO$4,$K49&gt;CN$4),NETWORKDAYS.INTL(CN$4+1,$K49,1,(Holidays!$A$1:$A$248)),0)+IF(AND($J49&lt;=CN$4,$K49&gt;=CO$4,$K49&gt;CN$4),NETWORKDAYS.INTL(CN$4+1,(CO$4),1,(Holidays!$A$1:$A$248)),0))*$M49,"")</f>
        <v>0</v>
      </c>
      <c r="CP49" s="192">
        <f ca="1">IFERROR((IF(AND($J49&gt;CO$4,$J49&lt;=CP$4,$K49&lt;=CP$4),NETWORKDAYS.INTL($J49,$K49,1,(Holidays!$A$1:$A$248)),0)+IF(AND($J49&gt;CO$4,$J49&lt;=CP$4,$K49&gt;CP$4),NETWORKDAYS.INTL($J49,(CP$4),1,(Holidays!$A$1:$A$248)),0)+IF(AND($J49&lt;CO$4,$K49&lt;CP$4,$K49&gt;CO$4),NETWORKDAYS.INTL(CO$4+1,$K49,1,(Holidays!$A$1:$A$248)),0)+IF(AND($J49&lt;=CO$4,$K49&gt;=CP$4,$K49&gt;CO$4),NETWORKDAYS.INTL(CO$4+1,(CP$4),1,(Holidays!$A$1:$A$248)),0))*$M49,"")</f>
        <v>0</v>
      </c>
      <c r="CQ49" s="321">
        <f ca="1">IFERROR((IF(AND($J49&gt;CP$4,$J49&lt;=CQ$4,$K49&lt;=CQ$4),NETWORKDAYS.INTL($J49,$K49,1,(Holidays!$A$1:$A$248)),0)+IF(AND($J49&gt;CP$4,$J49&lt;=CQ$4,$K49&gt;CQ$4),NETWORKDAYS.INTL($J49,(CQ$4),1,(Holidays!$A$1:$A$248)),0)+IF(AND($J49&lt;CP$4,$K49&lt;CQ$4,$K49&gt;CP$4),NETWORKDAYS.INTL(CP$4+1,$K49,1,(Holidays!$A$1:$A$248)),0)+IF(AND($J49&lt;=CP$4,$K49&gt;=CQ$4,$K49&gt;CP$4),NETWORKDAYS.INTL(CP$4+1,(CQ$4),1,(Holidays!$A$1:$A$248)),0))*$M49,"")</f>
        <v>0</v>
      </c>
      <c r="CR49" s="190">
        <f ca="1">IFERROR((IF(AND($J49&gt;CQ$4,$J49&lt;=CR$4,$K49&lt;=CR$4),NETWORKDAYS.INTL($J49,$K49,1,(Holidays!$A$1:$A$248)),0)+IF(AND($J49&gt;CQ$4,$J49&lt;=CR$4,$K49&gt;CR$4),NETWORKDAYS.INTL($J49,(CR$4),1,(Holidays!$A$1:$A$248)),0)+IF(AND($J49&lt;CQ$4,$K49&lt;CR$4,$K49&gt;CQ$4),NETWORKDAYS.INTL(CQ$4+1,$K49,1,(Holidays!$A$1:$A$248)),0)+IF(AND($J49&lt;=CQ$4,$K49&gt;=CR$4,$K49&gt;CQ$4),NETWORKDAYS.INTL(CQ$4+1,(CR$4),1,(Holidays!$A$1:$A$248)),0))*$M49,"")</f>
        <v>0</v>
      </c>
      <c r="CS49" s="192">
        <f ca="1">IFERROR((IF(AND($J49&gt;CR$4,$J49&lt;=CS$4,$K49&lt;=CS$4),NETWORKDAYS.INTL($J49,$K49,1,(Holidays!$A$1:$A$248)),0)+IF(AND($J49&gt;CR$4,$J49&lt;=CS$4,$K49&gt;CS$4),NETWORKDAYS.INTL($J49,(CS$4),1,(Holidays!$A$1:$A$248)),0)+IF(AND($J49&lt;CR$4,$K49&lt;CS$4,$K49&gt;CR$4),NETWORKDAYS.INTL(CR$4+1,$K49,1,(Holidays!$A$1:$A$248)),0)+IF(AND($J49&lt;=CR$4,$K49&gt;=CS$4,$K49&gt;CR$4),NETWORKDAYS.INTL(CR$4+1,(CS$4),1,(Holidays!$A$1:$A$248)),0))*$M49,"")</f>
        <v>0</v>
      </c>
      <c r="CT49" s="321">
        <f ca="1">IFERROR((IF(AND($J49&gt;CS$4,$J49&lt;=CT$4,$K49&lt;=CT$4),NETWORKDAYS.INTL($J49,$K49,1,(Holidays!$A$1:$A$248)),0)+IF(AND($J49&gt;CS$4,$J49&lt;=CT$4,$K49&gt;CT$4),NETWORKDAYS.INTL($J49,(CT$4),1,(Holidays!$A$1:$A$248)),0)+IF(AND($J49&lt;CS$4,$K49&lt;CT$4,$K49&gt;CS$4),NETWORKDAYS.INTL(CS$4+1,$K49,1,(Holidays!$A$1:$A$248)),0)+IF(AND($J49&lt;=CS$4,$K49&gt;=CT$4,$K49&gt;CS$4),NETWORKDAYS.INTL(CS$4+1,(CT$4),1,(Holidays!$A$1:$A$248)),0))*$M49,"")</f>
        <v>0</v>
      </c>
      <c r="CU49" s="190">
        <f ca="1">IFERROR((IF(AND($J49&gt;CT$4,$J49&lt;=CU$4,$K49&lt;=CU$4),NETWORKDAYS.INTL($J49,$K49,1,(Holidays!$A$1:$A$248)),0)+IF(AND($J49&gt;CT$4,$J49&lt;=CU$4,$K49&gt;CU$4),NETWORKDAYS.INTL($J49,(CU$4),1,(Holidays!$A$1:$A$248)),0)+IF(AND($J49&lt;CT$4,$K49&lt;CU$4,$K49&gt;CT$4),NETWORKDAYS.INTL(CT$4+1,$K49,1,(Holidays!$A$1:$A$248)),0)+IF(AND($J49&lt;=CT$4,$K49&gt;=CU$4,$K49&gt;CT$4),NETWORKDAYS.INTL(CT$4+1,(CU$4),1,(Holidays!$A$1:$A$248)),0))*$M49,"")</f>
        <v>0</v>
      </c>
      <c r="CV49" s="192">
        <f ca="1">IFERROR((IF(AND($J49&gt;CU$4,$J49&lt;=CV$4,$K49&lt;=CV$4),NETWORKDAYS.INTL($J49,$K49,1,(Holidays!$A$1:$A$248)),0)+IF(AND($J49&gt;CU$4,$J49&lt;=CV$4,$K49&gt;CV$4),NETWORKDAYS.INTL($J49,(CV$4),1,(Holidays!$A$1:$A$248)),0)+IF(AND($J49&lt;CU$4,$K49&lt;CV$4,$K49&gt;CU$4),NETWORKDAYS.INTL(CU$4+1,$K49,1,(Holidays!$A$1:$A$248)),0)+IF(AND($J49&lt;=CU$4,$K49&gt;=CV$4,$K49&gt;CU$4),NETWORKDAYS.INTL(CU$4+1,(CV$4),1,(Holidays!$A$1:$A$248)),0))*$M49,"")</f>
        <v>0</v>
      </c>
      <c r="CW49" s="321">
        <f ca="1">IFERROR((IF(AND($J49&gt;CV$4,$J49&lt;=CW$4,$K49&lt;=CW$4),NETWORKDAYS.INTL($J49,$K49,1,(Holidays!$A$1:$A$248)),0)+IF(AND($J49&gt;CV$4,$J49&lt;=CW$4,$K49&gt;CW$4),NETWORKDAYS.INTL($J49,(CW$4),1,(Holidays!$A$1:$A$248)),0)+IF(AND($J49&lt;CV$4,$K49&lt;CW$4,$K49&gt;CV$4),NETWORKDAYS.INTL(CV$4+1,$K49,1,(Holidays!$A$1:$A$248)),0)+IF(AND($J49&lt;=CV$4,$K49&gt;=CW$4,$K49&gt;CV$4),NETWORKDAYS.INTL(CV$4+1,(CW$4),1,(Holidays!$A$1:$A$248)),0))*$M49,"")</f>
        <v>0</v>
      </c>
      <c r="CX49" s="324">
        <f ca="1">IFERROR((IF(AND($J49&gt;CW$4,$J49&lt;=CX$4,$K49&lt;=CX$4),NETWORKDAYS.INTL($J49,$K49,1,(Holidays!$A$1:$A$248)),0)+IF(AND($J49&gt;CW$4,$J49&lt;=CX$4,$K49&gt;CX$4),NETWORKDAYS.INTL($J49,(CX$4),1,(Holidays!$A$1:$A$248)),0)+IF(AND($J49&lt;CW$4,$K49&lt;CX$4,$K49&gt;CW$4),NETWORKDAYS.INTL(CW$4+1,$K49,1,(Holidays!$A$1:$A$248)),0)+IF(AND($J49&lt;=CW$4,$K49&gt;=CX$4,$K49&gt;CW$4),NETWORKDAYS.INTL(CW$4+1,(CX$4),1,(Holidays!$A$1:$A$248)),0))*$M49,"")</f>
        <v>0</v>
      </c>
    </row>
    <row r="50" spans="2:102" ht="15" customHeight="1" outlineLevel="1">
      <c r="B50" s="59" t="str">
        <f t="array" ref="B50">IFERROR(INDEX('A-2_MH Distribution'!$B$1:$B$15014,SMALL(IF('A-2_MH Distribution'!$M$8:$M$63&lt;&gt;0,ROW('A-2_MH Distribution'!$B$8:$B$63)),ROW(A13)),1),"")</f>
        <v>B.13</v>
      </c>
      <c r="C50" s="458" t="str">
        <f ca="1">IFERROR(VLOOKUP(B50,OFFSET('A-1_MH Estimation'!$B$7,0,0,MATCH("Subtotal LOE",'A-1_MH Estimation'!B:B,0)-7,2),2,0),"")</f>
        <v>Piperun Name Rule - Administrative Documentation &amp; Customer Comment Followed up</v>
      </c>
      <c r="D50" s="466">
        <f ca="1">IFERROR(VLOOKUP(B50,OFFSET('A-1_MH Estimation'!$B$7,0,0,MATCH("Subtotal LOE",'A-1_MH Estimation'!B:B,0)-7,4),4,0),"")</f>
        <v>1</v>
      </c>
      <c r="E50" s="466" t="str">
        <f ca="1">IFERROR(VLOOKUP(B50,OFFSET('A-1_MH Estimation'!$B$7,0,0,MATCH("Subtotal LOE",'A-1_MH Estimation'!B:B,0)-7,3),3,0),"")</f>
        <v>document</v>
      </c>
      <c r="F50" s="462">
        <f>IFERROR(VLOOKUP($B50,'A-2_MH Distribution'!$B$6:$O$16314,3,0)*VLOOKUP($B50,'A-2_MH Distribution'!$B$6:$O$16314,VLOOKUP(G50,SoftwareList,6,0),0)*IFERROR((--(VLOOKUP($B50,'A-2_MH Distribution'!$B$6:$O$16314,VLOOKUP(G50,SoftwareList,8,0),0)=0)+VLOOKUP($B50,'A-2_MH Distribution'!$B$6:$O$16314,VLOOKUP(G50,SoftwareList,8,0),0)),1),0)</f>
        <v>8.0400000000000009</v>
      </c>
      <c r="G50" s="403" t="str">
        <f t="shared" si="59"/>
        <v>MsOffice</v>
      </c>
      <c r="H50" s="454"/>
      <c r="I50" s="455"/>
      <c r="J50" s="351">
        <f ca="1">IFERROR(INDEX(Activities,MATCH($B50,'A-2_MH Distribution'!B:B,0),MATCH("Start Date",'A-2_MH Distribution'!$A$4:S$4,0))+H50,0)</f>
        <v>44564</v>
      </c>
      <c r="K50" s="352">
        <f ca="1">IFERROR(INDEX(Activities,MATCH($B50,'A-2_MH Distribution'!B:B,0),MATCH("Finish Date",'A-2_MH Distribution'!$A$4:S$4,0))+I50,0)</f>
        <v>44565</v>
      </c>
      <c r="L50" s="170">
        <f ca="1">NETWORKDAYS.INTL(J50,K50,1,Holidays!$A$1:$A$248)</f>
        <v>2</v>
      </c>
      <c r="M50" s="62">
        <f t="shared" ca="1" si="58"/>
        <v>4.0200000000000005</v>
      </c>
      <c r="O50" s="253">
        <f ca="1">SUM($P50:CX50)</f>
        <v>8.0400000000000009</v>
      </c>
      <c r="P50" s="320"/>
      <c r="Q50" s="321">
        <f ca="1">IFERROR((IF(AND($J50&gt;P$4,$J50&lt;=Q$4,$K50&lt;=Q$4),NETWORKDAYS.INTL($J50,$K50,1,(Holidays!$A$1:$A$248)),0)+IF(AND($J50&gt;P$4,$J50&lt;=Q$4,$K50&gt;Q$4),NETWORKDAYS.INTL($J50,(Q$4),1,(Holidays!$A$1:$A$248)),0)+IF(AND($J50&lt;P$4,$K50&lt;Q$4,$K50&gt;P$4),NETWORKDAYS.INTL(P$4+1,$K50,1,(Holidays!$A$1:$A$248)),0)+IF(AND($J50&lt;=P$4,$K50&gt;=Q$4,$K50&gt;P$4),NETWORKDAYS.INTL(P$4+1,(Q$4),1,(Holidays!$A$1:$A$248)),0))*$M50,"")</f>
        <v>0</v>
      </c>
      <c r="R50" s="190">
        <f ca="1">IFERROR((IF(AND($J50&gt;Q$4,$J50&lt;=R$4,$K50&lt;=R$4),NETWORKDAYS.INTL($J50,$K50,1,(Holidays!$A$1:$A$248)),0)+IF(AND($J50&gt;Q$4,$J50&lt;=R$4,$K50&gt;R$4),NETWORKDAYS.INTL($J50,(R$4),1,(Holidays!$A$1:$A$248)),0)+IF(AND($J50&lt;Q$4,$K50&lt;R$4,$K50&gt;Q$4),NETWORKDAYS.INTL(Q$4+1,$K50,1,(Holidays!$A$1:$A$248)),0)+IF(AND($J50&lt;=Q$4,$K50&gt;=R$4,$K50&gt;Q$4),NETWORKDAYS.INTL(Q$4+1,(R$4),1,(Holidays!$A$1:$A$248)),0))*$M50,"")</f>
        <v>0</v>
      </c>
      <c r="S50" s="192">
        <f ca="1">IFERROR((IF(AND($J50&gt;R$4,$J50&lt;=S$4,$K50&lt;=S$4),NETWORKDAYS.INTL($J50,$K50,1,(Holidays!$A$1:$A$248)),0)+IF(AND($J50&gt;R$4,$J50&lt;=S$4,$K50&gt;S$4),NETWORKDAYS.INTL($J50,(S$4),1,(Holidays!$A$1:$A$248)),0)+IF(AND($J50&lt;R$4,$K50&lt;S$4,$K50&gt;R$4),NETWORKDAYS.INTL(R$4+1,$K50,1,(Holidays!$A$1:$A$248)),0)+IF(AND($J50&lt;=R$4,$K50&gt;=S$4,$K50&gt;R$4),NETWORKDAYS.INTL(R$4+1,(S$4),1,(Holidays!$A$1:$A$248)),0))*$M50,"")</f>
        <v>0</v>
      </c>
      <c r="T50" s="321">
        <f ca="1">IFERROR((IF(AND($J50&gt;S$4,$J50&lt;=T$4,$K50&lt;=T$4),NETWORKDAYS.INTL($J50,$K50,1,(Holidays!$A$1:$A$248)),0)+IF(AND($J50&gt;S$4,$J50&lt;=T$4,$K50&gt;T$4),NETWORKDAYS.INTL($J50,(T$4),1,(Holidays!$A$1:$A$248)),0)+IF(AND($J50&lt;S$4,$K50&lt;T$4,$K50&gt;S$4),NETWORKDAYS.INTL(S$4+1,$K50,1,(Holidays!$A$1:$A$248)),0)+IF(AND($J50&lt;=S$4,$K50&gt;=T$4,$K50&gt;S$4),NETWORKDAYS.INTL(S$4+1,(T$4),1,(Holidays!$A$1:$A$248)),0))*$M50,"")</f>
        <v>0</v>
      </c>
      <c r="U50" s="190">
        <f ca="1">IFERROR((IF(AND($J50&gt;T$4,$J50&lt;=U$4,$K50&lt;=U$4),NETWORKDAYS.INTL($J50,$K50,1,(Holidays!$A$1:$A$248)),0)+IF(AND($J50&gt;T$4,$J50&lt;=U$4,$K50&gt;U$4),NETWORKDAYS.INTL($J50,(U$4),1,(Holidays!$A$1:$A$248)),0)+IF(AND($J50&lt;T$4,$K50&lt;U$4,$K50&gt;T$4),NETWORKDAYS.INTL(T$4+1,$K50,1,(Holidays!$A$1:$A$248)),0)+IF(AND($J50&lt;=T$4,$K50&gt;=U$4,$K50&gt;T$4),NETWORKDAYS.INTL(T$4+1,(U$4),1,(Holidays!$A$1:$A$248)),0))*$M50,"")</f>
        <v>0</v>
      </c>
      <c r="V50" s="192">
        <f ca="1">IFERROR((IF(AND($J50&gt;U$4,$J50&lt;=V$4,$K50&lt;=V$4),NETWORKDAYS.INTL($J50,$K50,1,(Holidays!$A$1:$A$248)),0)+IF(AND($J50&gt;U$4,$J50&lt;=V$4,$K50&gt;V$4),NETWORKDAYS.INTL($J50,(V$4),1,(Holidays!$A$1:$A$248)),0)+IF(AND($J50&lt;U$4,$K50&lt;V$4,$K50&gt;U$4),NETWORKDAYS.INTL(U$4+1,$K50,1,(Holidays!$A$1:$A$248)),0)+IF(AND($J50&lt;=U$4,$K50&gt;=V$4,$K50&gt;U$4),NETWORKDAYS.INTL(U$4+1,(V$4),1,(Holidays!$A$1:$A$248)),0))*$M50,"")</f>
        <v>0</v>
      </c>
      <c r="W50" s="321">
        <f ca="1">IFERROR((IF(AND($J50&gt;V$4,$J50&lt;=W$4,$K50&lt;=W$4),NETWORKDAYS.INTL($J50,$K50,1,(Holidays!$A$1:$A$248)),0)+IF(AND($J50&gt;V$4,$J50&lt;=W$4,$K50&gt;W$4),NETWORKDAYS.INTL($J50,(W$4),1,(Holidays!$A$1:$A$248)),0)+IF(AND($J50&lt;V$4,$K50&lt;W$4,$K50&gt;V$4),NETWORKDAYS.INTL(V$4+1,$K50,1,(Holidays!$A$1:$A$248)),0)+IF(AND($J50&lt;=V$4,$K50&gt;=W$4,$K50&gt;V$4),NETWORKDAYS.INTL(V$4+1,(W$4),1,(Holidays!$A$1:$A$248)),0))*$M50,"")</f>
        <v>0</v>
      </c>
      <c r="X50" s="190">
        <f ca="1">IFERROR((IF(AND($J50&gt;W$4,$J50&lt;=X$4,$K50&lt;=X$4),NETWORKDAYS.INTL($J50,$K50,1,(Holidays!$A$1:$A$248)),0)+IF(AND($J50&gt;W$4,$J50&lt;=X$4,$K50&gt;X$4),NETWORKDAYS.INTL($J50,(X$4),1,(Holidays!$A$1:$A$248)),0)+IF(AND($J50&lt;W$4,$K50&lt;X$4,$K50&gt;W$4),NETWORKDAYS.INTL(W$4+1,$K50,1,(Holidays!$A$1:$A$248)),0)+IF(AND($J50&lt;=W$4,$K50&gt;=X$4,$K50&gt;W$4),NETWORKDAYS.INTL(W$4+1,(X$4),1,(Holidays!$A$1:$A$248)),0))*$M50,"")</f>
        <v>0</v>
      </c>
      <c r="Y50" s="192">
        <f ca="1">IFERROR((IF(AND($J50&gt;X$4,$J50&lt;=Y$4,$K50&lt;=Y$4),NETWORKDAYS.INTL($J50,$K50,1,(Holidays!$A$1:$A$248)),0)+IF(AND($J50&gt;X$4,$J50&lt;=Y$4,$K50&gt;Y$4),NETWORKDAYS.INTL($J50,(Y$4),1,(Holidays!$A$1:$A$248)),0)+IF(AND($J50&lt;X$4,$K50&lt;Y$4,$K50&gt;X$4),NETWORKDAYS.INTL(X$4+1,$K50,1,(Holidays!$A$1:$A$248)),0)+IF(AND($J50&lt;=X$4,$K50&gt;=Y$4,$K50&gt;X$4),NETWORKDAYS.INTL(X$4+1,(Y$4),1,(Holidays!$A$1:$A$248)),0))*$M50,"")</f>
        <v>0</v>
      </c>
      <c r="Z50" s="321">
        <f ca="1">IFERROR((IF(AND($J50&gt;Y$4,$J50&lt;=Z$4,$K50&lt;=Z$4),NETWORKDAYS.INTL($J50,$K50,1,(Holidays!$A$1:$A$248)),0)+IF(AND($J50&gt;Y$4,$J50&lt;=Z$4,$K50&gt;Z$4),NETWORKDAYS.INTL($J50,(Z$4),1,(Holidays!$A$1:$A$248)),0)+IF(AND($J50&lt;Y$4,$K50&lt;Z$4,$K50&gt;Y$4),NETWORKDAYS.INTL(Y$4+1,$K50,1,(Holidays!$A$1:$A$248)),0)+IF(AND($J50&lt;=Y$4,$K50&gt;=Z$4,$K50&gt;Y$4),NETWORKDAYS.INTL(Y$4+1,(Z$4),1,(Holidays!$A$1:$A$248)),0))*$M50,"")</f>
        <v>0</v>
      </c>
      <c r="AA50" s="190">
        <f ca="1">IFERROR((IF(AND($J50&gt;Z$4,$J50&lt;=AA$4,$K50&lt;=AA$4),NETWORKDAYS.INTL($J50,$K50,1,(Holidays!$A$1:$A$248)),0)+IF(AND($J50&gt;Z$4,$J50&lt;=AA$4,$K50&gt;AA$4),NETWORKDAYS.INTL($J50,(AA$4),1,(Holidays!$A$1:$A$248)),0)+IF(AND($J50&lt;Z$4,$K50&lt;AA$4,$K50&gt;Z$4),NETWORKDAYS.INTL(Z$4+1,$K50,1,(Holidays!$A$1:$A$248)),0)+IF(AND($J50&lt;=Z$4,$K50&gt;=AA$4,$K50&gt;Z$4),NETWORKDAYS.INTL(Z$4+1,(AA$4),1,(Holidays!$A$1:$A$248)),0))*$M50,"")</f>
        <v>0</v>
      </c>
      <c r="AB50" s="192">
        <f ca="1">IFERROR((IF(AND($J50&gt;AA$4,$J50&lt;=AB$4,$K50&lt;=AB$4),NETWORKDAYS.INTL($J50,$K50,1,(Holidays!$A$1:$A$248)),0)+IF(AND($J50&gt;AA$4,$J50&lt;=AB$4,$K50&gt;AB$4),NETWORKDAYS.INTL($J50,(AB$4),1,(Holidays!$A$1:$A$248)),0)+IF(AND($J50&lt;AA$4,$K50&lt;AB$4,$K50&gt;AA$4),NETWORKDAYS.INTL(AA$4+1,$K50,1,(Holidays!$A$1:$A$248)),0)+IF(AND($J50&lt;=AA$4,$K50&gt;=AB$4,$K50&gt;AA$4),NETWORKDAYS.INTL(AA$4+1,(AB$4),1,(Holidays!$A$1:$A$248)),0))*$M50,"")</f>
        <v>8.0400000000000009</v>
      </c>
      <c r="AC50" s="321">
        <f ca="1">IFERROR((IF(AND($J50&gt;AB$4,$J50&lt;=AC$4,$K50&lt;=AC$4),NETWORKDAYS.INTL($J50,$K50,1,(Holidays!$A$1:$A$248)),0)+IF(AND($J50&gt;AB$4,$J50&lt;=AC$4,$K50&gt;AC$4),NETWORKDAYS.INTL($J50,(AC$4),1,(Holidays!$A$1:$A$248)),0)+IF(AND($J50&lt;AB$4,$K50&lt;AC$4,$K50&gt;AB$4),NETWORKDAYS.INTL(AB$4+1,$K50,1,(Holidays!$A$1:$A$248)),0)+IF(AND($J50&lt;=AB$4,$K50&gt;=AC$4,$K50&gt;AB$4),NETWORKDAYS.INTL(AB$4+1,(AC$4),1,(Holidays!$A$1:$A$248)),0))*$M50,"")</f>
        <v>0</v>
      </c>
      <c r="AD50" s="190">
        <f ca="1">IFERROR((IF(AND($J50&gt;AC$4,$J50&lt;=AD$4,$K50&lt;=AD$4),NETWORKDAYS.INTL($J50,$K50,1,(Holidays!$A$1:$A$248)),0)+IF(AND($J50&gt;AC$4,$J50&lt;=AD$4,$K50&gt;AD$4),NETWORKDAYS.INTL($J50,(AD$4),1,(Holidays!$A$1:$A$248)),0)+IF(AND($J50&lt;AC$4,$K50&lt;AD$4,$K50&gt;AC$4),NETWORKDAYS.INTL(AC$4+1,$K50,1,(Holidays!$A$1:$A$248)),0)+IF(AND($J50&lt;=AC$4,$K50&gt;=AD$4,$K50&gt;AC$4),NETWORKDAYS.INTL(AC$4+1,(AD$4),1,(Holidays!$A$1:$A$248)),0))*$M50,"")</f>
        <v>0</v>
      </c>
      <c r="AE50" s="192">
        <f ca="1">IFERROR((IF(AND($J50&gt;AD$4,$J50&lt;=AE$4,$K50&lt;=AE$4),NETWORKDAYS.INTL($J50,$K50,1,(Holidays!$A$1:$A$248)),0)+IF(AND($J50&gt;AD$4,$J50&lt;=AE$4,$K50&gt;AE$4),NETWORKDAYS.INTL($J50,(AE$4),1,(Holidays!$A$1:$A$248)),0)+IF(AND($J50&lt;AD$4,$K50&lt;AE$4,$K50&gt;AD$4),NETWORKDAYS.INTL(AD$4+1,$K50,1,(Holidays!$A$1:$A$248)),0)+IF(AND($J50&lt;=AD$4,$K50&gt;=AE$4,$K50&gt;AD$4),NETWORKDAYS.INTL(AD$4+1,(AE$4),1,(Holidays!$A$1:$A$248)),0))*$M50,"")</f>
        <v>0</v>
      </c>
      <c r="AF50" s="321">
        <f ca="1">IFERROR((IF(AND($J50&gt;AE$4,$J50&lt;=AF$4,$K50&lt;=AF$4),NETWORKDAYS.INTL($J50,$K50,1,(Holidays!$A$1:$A$248)),0)+IF(AND($J50&gt;AE$4,$J50&lt;=AF$4,$K50&gt;AF$4),NETWORKDAYS.INTL($J50,(AF$4),1,(Holidays!$A$1:$A$248)),0)+IF(AND($J50&lt;AE$4,$K50&lt;AF$4,$K50&gt;AE$4),NETWORKDAYS.INTL(AE$4+1,$K50,1,(Holidays!$A$1:$A$248)),0)+IF(AND($J50&lt;=AE$4,$K50&gt;=AF$4,$K50&gt;AE$4),NETWORKDAYS.INTL(AE$4+1,(AF$4),1,(Holidays!$A$1:$A$248)),0))*$M50,"")</f>
        <v>0</v>
      </c>
      <c r="AG50" s="190">
        <f ca="1">IFERROR((IF(AND($J50&gt;AF$4,$J50&lt;=AG$4,$K50&lt;=AG$4),NETWORKDAYS.INTL($J50,$K50,1,(Holidays!$A$1:$A$248)),0)+IF(AND($J50&gt;AF$4,$J50&lt;=AG$4,$K50&gt;AG$4),NETWORKDAYS.INTL($J50,(AG$4),1,(Holidays!$A$1:$A$248)),0)+IF(AND($J50&lt;AF$4,$K50&lt;AG$4,$K50&gt;AF$4),NETWORKDAYS.INTL(AF$4+1,$K50,1,(Holidays!$A$1:$A$248)),0)+IF(AND($J50&lt;=AF$4,$K50&gt;=AG$4,$K50&gt;AF$4),NETWORKDAYS.INTL(AF$4+1,(AG$4),1,(Holidays!$A$1:$A$248)),0))*$M50,"")</f>
        <v>0</v>
      </c>
      <c r="AH50" s="192">
        <f ca="1">IFERROR((IF(AND($J50&gt;AG$4,$J50&lt;=AH$4,$K50&lt;=AH$4),NETWORKDAYS.INTL($J50,$K50,1,(Holidays!$A$1:$A$248)),0)+IF(AND($J50&gt;AG$4,$J50&lt;=AH$4,$K50&gt;AH$4),NETWORKDAYS.INTL($J50,(AH$4),1,(Holidays!$A$1:$A$248)),0)+IF(AND($J50&lt;AG$4,$K50&lt;AH$4,$K50&gt;AG$4),NETWORKDAYS.INTL(AG$4+1,$K50,1,(Holidays!$A$1:$A$248)),0)+IF(AND($J50&lt;=AG$4,$K50&gt;=AH$4,$K50&gt;AG$4),NETWORKDAYS.INTL(AG$4+1,(AH$4),1,(Holidays!$A$1:$A$248)),0))*$M50,"")</f>
        <v>0</v>
      </c>
      <c r="AI50" s="321">
        <f ca="1">IFERROR((IF(AND($J50&gt;AH$4,$J50&lt;=AI$4,$K50&lt;=AI$4),NETWORKDAYS.INTL($J50,$K50,1,(Holidays!$A$1:$A$248)),0)+IF(AND($J50&gt;AH$4,$J50&lt;=AI$4,$K50&gt;AI$4),NETWORKDAYS.INTL($J50,(AI$4),1,(Holidays!$A$1:$A$248)),0)+IF(AND($J50&lt;AH$4,$K50&lt;AI$4,$K50&gt;AH$4),NETWORKDAYS.INTL(AH$4+1,$K50,1,(Holidays!$A$1:$A$248)),0)+IF(AND($J50&lt;=AH$4,$K50&gt;=AI$4,$K50&gt;AH$4),NETWORKDAYS.INTL(AH$4+1,(AI$4),1,(Holidays!$A$1:$A$248)),0))*$M50,"")</f>
        <v>0</v>
      </c>
      <c r="AJ50" s="190">
        <f ca="1">IFERROR((IF(AND($J50&gt;AI$4,$J50&lt;=AJ$4,$K50&lt;=AJ$4),NETWORKDAYS.INTL($J50,$K50,1,(Holidays!$A$1:$A$248)),0)+IF(AND($J50&gt;AI$4,$J50&lt;=AJ$4,$K50&gt;AJ$4),NETWORKDAYS.INTL($J50,(AJ$4),1,(Holidays!$A$1:$A$248)),0)+IF(AND($J50&lt;AI$4,$K50&lt;AJ$4,$K50&gt;AI$4),NETWORKDAYS.INTL(AI$4+1,$K50,1,(Holidays!$A$1:$A$248)),0)+IF(AND($J50&lt;=AI$4,$K50&gt;=AJ$4,$K50&gt;AI$4),NETWORKDAYS.INTL(AI$4+1,(AJ$4),1,(Holidays!$A$1:$A$248)),0))*$M50,"")</f>
        <v>0</v>
      </c>
      <c r="AK50" s="192">
        <f ca="1">IFERROR((IF(AND($J50&gt;AJ$4,$J50&lt;=AK$4,$K50&lt;=AK$4),NETWORKDAYS.INTL($J50,$K50,1,(Holidays!$A$1:$A$248)),0)+IF(AND($J50&gt;AJ$4,$J50&lt;=AK$4,$K50&gt;AK$4),NETWORKDAYS.INTL($J50,(AK$4),1,(Holidays!$A$1:$A$248)),0)+IF(AND($J50&lt;AJ$4,$K50&lt;AK$4,$K50&gt;AJ$4),NETWORKDAYS.INTL(AJ$4+1,$K50,1,(Holidays!$A$1:$A$248)),0)+IF(AND($J50&lt;=AJ$4,$K50&gt;=AK$4,$K50&gt;AJ$4),NETWORKDAYS.INTL(AJ$4+1,(AK$4),1,(Holidays!$A$1:$A$248)),0))*$M50,"")</f>
        <v>0</v>
      </c>
      <c r="AL50" s="321">
        <f ca="1">IFERROR((IF(AND($J50&gt;AK$4,$J50&lt;=AL$4,$K50&lt;=AL$4),NETWORKDAYS.INTL($J50,$K50,1,(Holidays!$A$1:$A$248)),0)+IF(AND($J50&gt;AK$4,$J50&lt;=AL$4,$K50&gt;AL$4),NETWORKDAYS.INTL($J50,(AL$4),1,(Holidays!$A$1:$A$248)),0)+IF(AND($J50&lt;AK$4,$K50&lt;AL$4,$K50&gt;AK$4),NETWORKDAYS.INTL(AK$4+1,$K50,1,(Holidays!$A$1:$A$248)),0)+IF(AND($J50&lt;=AK$4,$K50&gt;=AL$4,$K50&gt;AK$4),NETWORKDAYS.INTL(AK$4+1,(AL$4),1,(Holidays!$A$1:$A$248)),0))*$M50,"")</f>
        <v>0</v>
      </c>
      <c r="AM50" s="190">
        <f ca="1">IFERROR((IF(AND($J50&gt;AL$4,$J50&lt;=AM$4,$K50&lt;=AM$4),NETWORKDAYS.INTL($J50,$K50,1,(Holidays!$A$1:$A$248)),0)+IF(AND($J50&gt;AL$4,$J50&lt;=AM$4,$K50&gt;AM$4),NETWORKDAYS.INTL($J50,(AM$4),1,(Holidays!$A$1:$A$248)),0)+IF(AND($J50&lt;AL$4,$K50&lt;AM$4,$K50&gt;AL$4),NETWORKDAYS.INTL(AL$4+1,$K50,1,(Holidays!$A$1:$A$248)),0)+IF(AND($J50&lt;=AL$4,$K50&gt;=AM$4,$K50&gt;AL$4),NETWORKDAYS.INTL(AL$4+1,(AM$4),1,(Holidays!$A$1:$A$248)),0))*$M50,"")</f>
        <v>0</v>
      </c>
      <c r="AN50" s="192">
        <f ca="1">IFERROR((IF(AND($J50&gt;AM$4,$J50&lt;=AN$4,$K50&lt;=AN$4),NETWORKDAYS.INTL($J50,$K50,1,(Holidays!$A$1:$A$248)),0)+IF(AND($J50&gt;AM$4,$J50&lt;=AN$4,$K50&gt;AN$4),NETWORKDAYS.INTL($J50,(AN$4),1,(Holidays!$A$1:$A$248)),0)+IF(AND($J50&lt;AM$4,$K50&lt;AN$4,$K50&gt;AM$4),NETWORKDAYS.INTL(AM$4+1,$K50,1,(Holidays!$A$1:$A$248)),0)+IF(AND($J50&lt;=AM$4,$K50&gt;=AN$4,$K50&gt;AM$4),NETWORKDAYS.INTL(AM$4+1,(AN$4),1,(Holidays!$A$1:$A$248)),0))*$M50,"")</f>
        <v>0</v>
      </c>
      <c r="AO50" s="321">
        <f ca="1">IFERROR((IF(AND($J50&gt;AN$4,$J50&lt;=AO$4,$K50&lt;=AO$4),NETWORKDAYS.INTL($J50,$K50,1,(Holidays!$A$1:$A$248)),0)+IF(AND($J50&gt;AN$4,$J50&lt;=AO$4,$K50&gt;AO$4),NETWORKDAYS.INTL($J50,(AO$4),1,(Holidays!$A$1:$A$248)),0)+IF(AND($J50&lt;AN$4,$K50&lt;AO$4,$K50&gt;AN$4),NETWORKDAYS.INTL(AN$4+1,$K50,1,(Holidays!$A$1:$A$248)),0)+IF(AND($J50&lt;=AN$4,$K50&gt;=AO$4,$K50&gt;AN$4),NETWORKDAYS.INTL(AN$4+1,(AO$4),1,(Holidays!$A$1:$A$248)),0))*$M50,"")</f>
        <v>0</v>
      </c>
      <c r="AP50" s="190">
        <f ca="1">IFERROR((IF(AND($J50&gt;AO$4,$J50&lt;=AP$4,$K50&lt;=AP$4),NETWORKDAYS.INTL($J50,$K50,1,(Holidays!$A$1:$A$248)),0)+IF(AND($J50&gt;AO$4,$J50&lt;=AP$4,$K50&gt;AP$4),NETWORKDAYS.INTL($J50,(AP$4),1,(Holidays!$A$1:$A$248)),0)+IF(AND($J50&lt;AO$4,$K50&lt;AP$4,$K50&gt;AO$4),NETWORKDAYS.INTL(AO$4+1,$K50,1,(Holidays!$A$1:$A$248)),0)+IF(AND($J50&lt;=AO$4,$K50&gt;=AP$4,$K50&gt;AO$4),NETWORKDAYS.INTL(AO$4+1,(AP$4),1,(Holidays!$A$1:$A$248)),0))*$M50,"")</f>
        <v>0</v>
      </c>
      <c r="AQ50" s="192">
        <f ca="1">IFERROR((IF(AND($J50&gt;AP$4,$J50&lt;=AQ$4,$K50&lt;=AQ$4),NETWORKDAYS.INTL($J50,$K50,1,(Holidays!$A$1:$A$248)),0)+IF(AND($J50&gt;AP$4,$J50&lt;=AQ$4,$K50&gt;AQ$4),NETWORKDAYS.INTL($J50,(AQ$4),1,(Holidays!$A$1:$A$248)),0)+IF(AND($J50&lt;AP$4,$K50&lt;AQ$4,$K50&gt;AP$4),NETWORKDAYS.INTL(AP$4+1,$K50,1,(Holidays!$A$1:$A$248)),0)+IF(AND($J50&lt;=AP$4,$K50&gt;=AQ$4,$K50&gt;AP$4),NETWORKDAYS.INTL(AP$4+1,(AQ$4),1,(Holidays!$A$1:$A$248)),0))*$M50,"")</f>
        <v>0</v>
      </c>
      <c r="AR50" s="321">
        <f ca="1">IFERROR((IF(AND($J50&gt;AQ$4,$J50&lt;=AR$4,$K50&lt;=AR$4),NETWORKDAYS.INTL($J50,$K50,1,(Holidays!$A$1:$A$248)),0)+IF(AND($J50&gt;AQ$4,$J50&lt;=AR$4,$K50&gt;AR$4),NETWORKDAYS.INTL($J50,(AR$4),1,(Holidays!$A$1:$A$248)),0)+IF(AND($J50&lt;AQ$4,$K50&lt;AR$4,$K50&gt;AQ$4),NETWORKDAYS.INTL(AQ$4+1,$K50,1,(Holidays!$A$1:$A$248)),0)+IF(AND($J50&lt;=AQ$4,$K50&gt;=AR$4,$K50&gt;AQ$4),NETWORKDAYS.INTL(AQ$4+1,(AR$4),1,(Holidays!$A$1:$A$248)),0))*$M50,"")</f>
        <v>0</v>
      </c>
      <c r="AS50" s="190">
        <f ca="1">IFERROR((IF(AND($J50&gt;AR$4,$J50&lt;=AS$4,$K50&lt;=AS$4),NETWORKDAYS.INTL($J50,$K50,1,(Holidays!$A$1:$A$248)),0)+IF(AND($J50&gt;AR$4,$J50&lt;=AS$4,$K50&gt;AS$4),NETWORKDAYS.INTL($J50,(AS$4),1,(Holidays!$A$1:$A$248)),0)+IF(AND($J50&lt;AR$4,$K50&lt;AS$4,$K50&gt;AR$4),NETWORKDAYS.INTL(AR$4+1,$K50,1,(Holidays!$A$1:$A$248)),0)+IF(AND($J50&lt;=AR$4,$K50&gt;=AS$4,$K50&gt;AR$4),NETWORKDAYS.INTL(AR$4+1,(AS$4),1,(Holidays!$A$1:$A$248)),0))*$M50,"")</f>
        <v>0</v>
      </c>
      <c r="AT50" s="192">
        <f ca="1">IFERROR((IF(AND($J50&gt;AS$4,$J50&lt;=AT$4,$K50&lt;=AT$4),NETWORKDAYS.INTL($J50,$K50,1,(Holidays!$A$1:$A$248)),0)+IF(AND($J50&gt;AS$4,$J50&lt;=AT$4,$K50&gt;AT$4),NETWORKDAYS.INTL($J50,(AT$4),1,(Holidays!$A$1:$A$248)),0)+IF(AND($J50&lt;AS$4,$K50&lt;AT$4,$K50&gt;AS$4),NETWORKDAYS.INTL(AS$4+1,$K50,1,(Holidays!$A$1:$A$248)),0)+IF(AND($J50&lt;=AS$4,$K50&gt;=AT$4,$K50&gt;AS$4),NETWORKDAYS.INTL(AS$4+1,(AT$4),1,(Holidays!$A$1:$A$248)),0))*$M50,"")</f>
        <v>0</v>
      </c>
      <c r="AU50" s="321">
        <f ca="1">IFERROR((IF(AND($J50&gt;AT$4,$J50&lt;=AU$4,$K50&lt;=AU$4),NETWORKDAYS.INTL($J50,$K50,1,(Holidays!$A$1:$A$248)),0)+IF(AND($J50&gt;AT$4,$J50&lt;=AU$4,$K50&gt;AU$4),NETWORKDAYS.INTL($J50,(AU$4),1,(Holidays!$A$1:$A$248)),0)+IF(AND($J50&lt;AT$4,$K50&lt;AU$4,$K50&gt;AT$4),NETWORKDAYS.INTL(AT$4+1,$K50,1,(Holidays!$A$1:$A$248)),0)+IF(AND($J50&lt;=AT$4,$K50&gt;=AU$4,$K50&gt;AT$4),NETWORKDAYS.INTL(AT$4+1,(AU$4),1,(Holidays!$A$1:$A$248)),0))*$M50,"")</f>
        <v>0</v>
      </c>
      <c r="AV50" s="190">
        <f ca="1">IFERROR((IF(AND($J50&gt;AU$4,$J50&lt;=AV$4,$K50&lt;=AV$4),NETWORKDAYS.INTL($J50,$K50,1,(Holidays!$A$1:$A$248)),0)+IF(AND($J50&gt;AU$4,$J50&lt;=AV$4,$K50&gt;AV$4),NETWORKDAYS.INTL($J50,(AV$4),1,(Holidays!$A$1:$A$248)),0)+IF(AND($J50&lt;AU$4,$K50&lt;AV$4,$K50&gt;AU$4),NETWORKDAYS.INTL(AU$4+1,$K50,1,(Holidays!$A$1:$A$248)),0)+IF(AND($J50&lt;=AU$4,$K50&gt;=AV$4,$K50&gt;AU$4),NETWORKDAYS.INTL(AU$4+1,(AV$4),1,(Holidays!$A$1:$A$248)),0))*$M50,"")</f>
        <v>0</v>
      </c>
      <c r="AW50" s="192">
        <f ca="1">IFERROR((IF(AND($J50&gt;AV$4,$J50&lt;=AW$4,$K50&lt;=AW$4),NETWORKDAYS.INTL($J50,$K50,1,(Holidays!$A$1:$A$248)),0)+IF(AND($J50&gt;AV$4,$J50&lt;=AW$4,$K50&gt;AW$4),NETWORKDAYS.INTL($J50,(AW$4),1,(Holidays!$A$1:$A$248)),0)+IF(AND($J50&lt;AV$4,$K50&lt;AW$4,$K50&gt;AV$4),NETWORKDAYS.INTL(AV$4+1,$K50,1,(Holidays!$A$1:$A$248)),0)+IF(AND($J50&lt;=AV$4,$K50&gt;=AW$4,$K50&gt;AV$4),NETWORKDAYS.INTL(AV$4+1,(AW$4),1,(Holidays!$A$1:$A$248)),0))*$M50,"")</f>
        <v>0</v>
      </c>
      <c r="AX50" s="321">
        <f ca="1">IFERROR((IF(AND($J50&gt;AW$4,$J50&lt;=AX$4,$K50&lt;=AX$4),NETWORKDAYS.INTL($J50,$K50,1,(Holidays!$A$1:$A$248)),0)+IF(AND($J50&gt;AW$4,$J50&lt;=AX$4,$K50&gt;AX$4),NETWORKDAYS.INTL($J50,(AX$4),1,(Holidays!$A$1:$A$248)),0)+IF(AND($J50&lt;AW$4,$K50&lt;AX$4,$K50&gt;AW$4),NETWORKDAYS.INTL(AW$4+1,$K50,1,(Holidays!$A$1:$A$248)),0)+IF(AND($J50&lt;=AW$4,$K50&gt;=AX$4,$K50&gt;AW$4),NETWORKDAYS.INTL(AW$4+1,(AX$4),1,(Holidays!$A$1:$A$248)),0))*$M50,"")</f>
        <v>0</v>
      </c>
      <c r="AY50" s="190">
        <f ca="1">IFERROR((IF(AND($J50&gt;AX$4,$J50&lt;=AY$4,$K50&lt;=AY$4),NETWORKDAYS.INTL($J50,$K50,1,(Holidays!$A$1:$A$248)),0)+IF(AND($J50&gt;AX$4,$J50&lt;=AY$4,$K50&gt;AY$4),NETWORKDAYS.INTL($J50,(AY$4),1,(Holidays!$A$1:$A$248)),0)+IF(AND($J50&lt;AX$4,$K50&lt;AY$4,$K50&gt;AX$4),NETWORKDAYS.INTL(AX$4+1,$K50,1,(Holidays!$A$1:$A$248)),0)+IF(AND($J50&lt;=AX$4,$K50&gt;=AY$4,$K50&gt;AX$4),NETWORKDAYS.INTL(AX$4+1,(AY$4),1,(Holidays!$A$1:$A$248)),0))*$M50,"")</f>
        <v>0</v>
      </c>
      <c r="AZ50" s="192">
        <f ca="1">IFERROR((IF(AND($J50&gt;AY$4,$J50&lt;=AZ$4,$K50&lt;=AZ$4),NETWORKDAYS.INTL($J50,$K50,1,(Holidays!$A$1:$A$248)),0)+IF(AND($J50&gt;AY$4,$J50&lt;=AZ$4,$K50&gt;AZ$4),NETWORKDAYS.INTL($J50,(AZ$4),1,(Holidays!$A$1:$A$248)),0)+IF(AND($J50&lt;AY$4,$K50&lt;AZ$4,$K50&gt;AY$4),NETWORKDAYS.INTL(AY$4+1,$K50,1,(Holidays!$A$1:$A$248)),0)+IF(AND($J50&lt;=AY$4,$K50&gt;=AZ$4,$K50&gt;AY$4),NETWORKDAYS.INTL(AY$4+1,(AZ$4),1,(Holidays!$A$1:$A$248)),0))*$M50,"")</f>
        <v>0</v>
      </c>
      <c r="BA50" s="321">
        <f ca="1">IFERROR((IF(AND($J50&gt;AZ$4,$J50&lt;=BA$4,$K50&lt;=BA$4),NETWORKDAYS.INTL($J50,$K50,1,(Holidays!$A$1:$A$248)),0)+IF(AND($J50&gt;AZ$4,$J50&lt;=BA$4,$K50&gt;BA$4),NETWORKDAYS.INTL($J50,(BA$4),1,(Holidays!$A$1:$A$248)),0)+IF(AND($J50&lt;AZ$4,$K50&lt;BA$4,$K50&gt;AZ$4),NETWORKDAYS.INTL(AZ$4+1,$K50,1,(Holidays!$A$1:$A$248)),0)+IF(AND($J50&lt;=AZ$4,$K50&gt;=BA$4,$K50&gt;AZ$4),NETWORKDAYS.INTL(AZ$4+1,(BA$4),1,(Holidays!$A$1:$A$248)),0))*$M50,"")</f>
        <v>0</v>
      </c>
      <c r="BB50" s="190">
        <f ca="1">IFERROR((IF(AND($J50&gt;BA$4,$J50&lt;=BB$4,$K50&lt;=BB$4),NETWORKDAYS.INTL($J50,$K50,1,(Holidays!$A$1:$A$248)),0)+IF(AND($J50&gt;BA$4,$J50&lt;=BB$4,$K50&gt;BB$4),NETWORKDAYS.INTL($J50,(BB$4),1,(Holidays!$A$1:$A$248)),0)+IF(AND($J50&lt;BA$4,$K50&lt;BB$4,$K50&gt;BA$4),NETWORKDAYS.INTL(BA$4+1,$K50,1,(Holidays!$A$1:$A$248)),0)+IF(AND($J50&lt;=BA$4,$K50&gt;=BB$4,$K50&gt;BA$4),NETWORKDAYS.INTL(BA$4+1,(BB$4),1,(Holidays!$A$1:$A$248)),0))*$M50,"")</f>
        <v>0</v>
      </c>
      <c r="BC50" s="192">
        <f ca="1">IFERROR((IF(AND($J50&gt;BB$4,$J50&lt;=BC$4,$K50&lt;=BC$4),NETWORKDAYS.INTL($J50,$K50,1,(Holidays!$A$1:$A$248)),0)+IF(AND($J50&gt;BB$4,$J50&lt;=BC$4,$K50&gt;BC$4),NETWORKDAYS.INTL($J50,(BC$4),1,(Holidays!$A$1:$A$248)),0)+IF(AND($J50&lt;BB$4,$K50&lt;BC$4,$K50&gt;BB$4),NETWORKDAYS.INTL(BB$4+1,$K50,1,(Holidays!$A$1:$A$248)),0)+IF(AND($J50&lt;=BB$4,$K50&gt;=BC$4,$K50&gt;BB$4),NETWORKDAYS.INTL(BB$4+1,(BC$4),1,(Holidays!$A$1:$A$248)),0))*$M50,"")</f>
        <v>0</v>
      </c>
      <c r="BD50" s="321">
        <f ca="1">IFERROR((IF(AND($J50&gt;BC$4,$J50&lt;=BD$4,$K50&lt;=BD$4),NETWORKDAYS.INTL($J50,$K50,1,(Holidays!$A$1:$A$248)),0)+IF(AND($J50&gt;BC$4,$J50&lt;=BD$4,$K50&gt;BD$4),NETWORKDAYS.INTL($J50,(BD$4),1,(Holidays!$A$1:$A$248)),0)+IF(AND($J50&lt;BC$4,$K50&lt;BD$4,$K50&gt;BC$4),NETWORKDAYS.INTL(BC$4+1,$K50,1,(Holidays!$A$1:$A$248)),0)+IF(AND($J50&lt;=BC$4,$K50&gt;=BD$4,$K50&gt;BC$4),NETWORKDAYS.INTL(BC$4+1,(BD$4),1,(Holidays!$A$1:$A$248)),0))*$M50,"")</f>
        <v>0</v>
      </c>
      <c r="BE50" s="190">
        <f ca="1">IFERROR((IF(AND($J50&gt;BD$4,$J50&lt;=BE$4,$K50&lt;=BE$4),NETWORKDAYS.INTL($J50,$K50,1,(Holidays!$A$1:$A$248)),0)+IF(AND($J50&gt;BD$4,$J50&lt;=BE$4,$K50&gt;BE$4),NETWORKDAYS.INTL($J50,(BE$4),1,(Holidays!$A$1:$A$248)),0)+IF(AND($J50&lt;BD$4,$K50&lt;BE$4,$K50&gt;BD$4),NETWORKDAYS.INTL(BD$4+1,$K50,1,(Holidays!$A$1:$A$248)),0)+IF(AND($J50&lt;=BD$4,$K50&gt;=BE$4,$K50&gt;BD$4),NETWORKDAYS.INTL(BD$4+1,(BE$4),1,(Holidays!$A$1:$A$248)),0))*$M50,"")</f>
        <v>0</v>
      </c>
      <c r="BF50" s="192">
        <f ca="1">IFERROR((IF(AND($J50&gt;BE$4,$J50&lt;=BF$4,$K50&lt;=BF$4),NETWORKDAYS.INTL($J50,$K50,1,(Holidays!$A$1:$A$248)),0)+IF(AND($J50&gt;BE$4,$J50&lt;=BF$4,$K50&gt;BF$4),NETWORKDAYS.INTL($J50,(BF$4),1,(Holidays!$A$1:$A$248)),0)+IF(AND($J50&lt;BE$4,$K50&lt;BF$4,$K50&gt;BE$4),NETWORKDAYS.INTL(BE$4+1,$K50,1,(Holidays!$A$1:$A$248)),0)+IF(AND($J50&lt;=BE$4,$K50&gt;=BF$4,$K50&gt;BE$4),NETWORKDAYS.INTL(BE$4+1,(BF$4),1,(Holidays!$A$1:$A$248)),0))*$M50,"")</f>
        <v>0</v>
      </c>
      <c r="BG50" s="321">
        <f ca="1">IFERROR((IF(AND($J50&gt;BF$4,$J50&lt;=BG$4,$K50&lt;=BG$4),NETWORKDAYS.INTL($J50,$K50,1,(Holidays!$A$1:$A$248)),0)+IF(AND($J50&gt;BF$4,$J50&lt;=BG$4,$K50&gt;BG$4),NETWORKDAYS.INTL($J50,(BG$4),1,(Holidays!$A$1:$A$248)),0)+IF(AND($J50&lt;BF$4,$K50&lt;BG$4,$K50&gt;BF$4),NETWORKDAYS.INTL(BF$4+1,$K50,1,(Holidays!$A$1:$A$248)),0)+IF(AND($J50&lt;=BF$4,$K50&gt;=BG$4,$K50&gt;BF$4),NETWORKDAYS.INTL(BF$4+1,(BG$4),1,(Holidays!$A$1:$A$248)),0))*$M50,"")</f>
        <v>0</v>
      </c>
      <c r="BH50" s="190">
        <f ca="1">IFERROR((IF(AND($J50&gt;BG$4,$J50&lt;=BH$4,$K50&lt;=BH$4),NETWORKDAYS.INTL($J50,$K50,1,(Holidays!$A$1:$A$248)),0)+IF(AND($J50&gt;BG$4,$J50&lt;=BH$4,$K50&gt;BH$4),NETWORKDAYS.INTL($J50,(BH$4),1,(Holidays!$A$1:$A$248)),0)+IF(AND($J50&lt;BG$4,$K50&lt;BH$4,$K50&gt;BG$4),NETWORKDAYS.INTL(BG$4+1,$K50,1,(Holidays!$A$1:$A$248)),0)+IF(AND($J50&lt;=BG$4,$K50&gt;=BH$4,$K50&gt;BG$4),NETWORKDAYS.INTL(BG$4+1,(BH$4),1,(Holidays!$A$1:$A$248)),0))*$M50,"")</f>
        <v>0</v>
      </c>
      <c r="BI50" s="192">
        <f ca="1">IFERROR((IF(AND($J50&gt;BH$4,$J50&lt;=BI$4,$K50&lt;=BI$4),NETWORKDAYS.INTL($J50,$K50,1,(Holidays!$A$1:$A$248)),0)+IF(AND($J50&gt;BH$4,$J50&lt;=BI$4,$K50&gt;BI$4),NETWORKDAYS.INTL($J50,(BI$4),1,(Holidays!$A$1:$A$248)),0)+IF(AND($J50&lt;BH$4,$K50&lt;BI$4,$K50&gt;BH$4),NETWORKDAYS.INTL(BH$4+1,$K50,1,(Holidays!$A$1:$A$248)),0)+IF(AND($J50&lt;=BH$4,$K50&gt;=BI$4,$K50&gt;BH$4),NETWORKDAYS.INTL(BH$4+1,(BI$4),1,(Holidays!$A$1:$A$248)),0))*$M50,"")</f>
        <v>0</v>
      </c>
      <c r="BJ50" s="321">
        <f ca="1">IFERROR((IF(AND($J50&gt;BI$4,$J50&lt;=BJ$4,$K50&lt;=BJ$4),NETWORKDAYS.INTL($J50,$K50,1,(Holidays!$A$1:$A$248)),0)+IF(AND($J50&gt;BI$4,$J50&lt;=BJ$4,$K50&gt;BJ$4),NETWORKDAYS.INTL($J50,(BJ$4),1,(Holidays!$A$1:$A$248)),0)+IF(AND($J50&lt;BI$4,$K50&lt;BJ$4,$K50&gt;BI$4),NETWORKDAYS.INTL(BI$4+1,$K50,1,(Holidays!$A$1:$A$248)),0)+IF(AND($J50&lt;=BI$4,$K50&gt;=BJ$4,$K50&gt;BI$4),NETWORKDAYS.INTL(BI$4+1,(BJ$4),1,(Holidays!$A$1:$A$248)),0))*$M50,"")</f>
        <v>0</v>
      </c>
      <c r="BK50" s="190">
        <f ca="1">IFERROR((IF(AND($J50&gt;BJ$4,$J50&lt;=BK$4,$K50&lt;=BK$4),NETWORKDAYS.INTL($J50,$K50,1,(Holidays!$A$1:$A$248)),0)+IF(AND($J50&gt;BJ$4,$J50&lt;=BK$4,$K50&gt;BK$4),NETWORKDAYS.INTL($J50,(BK$4),1,(Holidays!$A$1:$A$248)),0)+IF(AND($J50&lt;BJ$4,$K50&lt;BK$4,$K50&gt;BJ$4),NETWORKDAYS.INTL(BJ$4+1,$K50,1,(Holidays!$A$1:$A$248)),0)+IF(AND($J50&lt;=BJ$4,$K50&gt;=BK$4,$K50&gt;BJ$4),NETWORKDAYS.INTL(BJ$4+1,(BK$4),1,(Holidays!$A$1:$A$248)),0))*$M50,"")</f>
        <v>0</v>
      </c>
      <c r="BL50" s="192">
        <f ca="1">IFERROR((IF(AND($J50&gt;BK$4,$J50&lt;=BL$4,$K50&lt;=BL$4),NETWORKDAYS.INTL($J50,$K50,1,(Holidays!$A$1:$A$248)),0)+IF(AND($J50&gt;BK$4,$J50&lt;=BL$4,$K50&gt;BL$4),NETWORKDAYS.INTL($J50,(BL$4),1,(Holidays!$A$1:$A$248)),0)+IF(AND($J50&lt;BK$4,$K50&lt;BL$4,$K50&gt;BK$4),NETWORKDAYS.INTL(BK$4+1,$K50,1,(Holidays!$A$1:$A$248)),0)+IF(AND($J50&lt;=BK$4,$K50&gt;=BL$4,$K50&gt;BK$4),NETWORKDAYS.INTL(BK$4+1,(BL$4),1,(Holidays!$A$1:$A$248)),0))*$M50,"")</f>
        <v>0</v>
      </c>
      <c r="BM50" s="321">
        <f ca="1">IFERROR((IF(AND($J50&gt;BL$4,$J50&lt;=BM$4,$K50&lt;=BM$4),NETWORKDAYS.INTL($J50,$K50,1,(Holidays!$A$1:$A$248)),0)+IF(AND($J50&gt;BL$4,$J50&lt;=BM$4,$K50&gt;BM$4),NETWORKDAYS.INTL($J50,(BM$4),1,(Holidays!$A$1:$A$248)),0)+IF(AND($J50&lt;BL$4,$K50&lt;BM$4,$K50&gt;BL$4),NETWORKDAYS.INTL(BL$4+1,$K50,1,(Holidays!$A$1:$A$248)),0)+IF(AND($J50&lt;=BL$4,$K50&gt;=BM$4,$K50&gt;BL$4),NETWORKDAYS.INTL(BL$4+1,(BM$4),1,(Holidays!$A$1:$A$248)),0))*$M50,"")</f>
        <v>0</v>
      </c>
      <c r="BN50" s="190">
        <f ca="1">IFERROR((IF(AND($J50&gt;BM$4,$J50&lt;=BN$4,$K50&lt;=BN$4),NETWORKDAYS.INTL($J50,$K50,1,(Holidays!$A$1:$A$248)),0)+IF(AND($J50&gt;BM$4,$J50&lt;=BN$4,$K50&gt;BN$4),NETWORKDAYS.INTL($J50,(BN$4),1,(Holidays!$A$1:$A$248)),0)+IF(AND($J50&lt;BM$4,$K50&lt;BN$4,$K50&gt;BM$4),NETWORKDAYS.INTL(BM$4+1,$K50,1,(Holidays!$A$1:$A$248)),0)+IF(AND($J50&lt;=BM$4,$K50&gt;=BN$4,$K50&gt;BM$4),NETWORKDAYS.INTL(BM$4+1,(BN$4),1,(Holidays!$A$1:$A$248)),0))*$M50,"")</f>
        <v>0</v>
      </c>
      <c r="BO50" s="192">
        <f ca="1">IFERROR((IF(AND($J50&gt;BN$4,$J50&lt;=BO$4,$K50&lt;=BO$4),NETWORKDAYS.INTL($J50,$K50,1,(Holidays!$A$1:$A$248)),0)+IF(AND($J50&gt;BN$4,$J50&lt;=BO$4,$K50&gt;BO$4),NETWORKDAYS.INTL($J50,(BO$4),1,(Holidays!$A$1:$A$248)),0)+IF(AND($J50&lt;BN$4,$K50&lt;BO$4,$K50&gt;BN$4),NETWORKDAYS.INTL(BN$4+1,$K50,1,(Holidays!$A$1:$A$248)),0)+IF(AND($J50&lt;=BN$4,$K50&gt;=BO$4,$K50&gt;BN$4),NETWORKDAYS.INTL(BN$4+1,(BO$4),1,(Holidays!$A$1:$A$248)),0))*$M50,"")</f>
        <v>0</v>
      </c>
      <c r="BP50" s="321">
        <f ca="1">IFERROR((IF(AND($J50&gt;BO$4,$J50&lt;=BP$4,$K50&lt;=BP$4),NETWORKDAYS.INTL($J50,$K50,1,(Holidays!$A$1:$A$248)),0)+IF(AND($J50&gt;BO$4,$J50&lt;=BP$4,$K50&gt;BP$4),NETWORKDAYS.INTL($J50,(BP$4),1,(Holidays!$A$1:$A$248)),0)+IF(AND($J50&lt;BO$4,$K50&lt;BP$4,$K50&gt;BO$4),NETWORKDAYS.INTL(BO$4+1,$K50,1,(Holidays!$A$1:$A$248)),0)+IF(AND($J50&lt;=BO$4,$K50&gt;=BP$4,$K50&gt;BO$4),NETWORKDAYS.INTL(BO$4+1,(BP$4),1,(Holidays!$A$1:$A$248)),0))*$M50,"")</f>
        <v>0</v>
      </c>
      <c r="BQ50" s="190">
        <f ca="1">IFERROR((IF(AND($J50&gt;BP$4,$J50&lt;=BQ$4,$K50&lt;=BQ$4),NETWORKDAYS.INTL($J50,$K50,1,(Holidays!$A$1:$A$248)),0)+IF(AND($J50&gt;BP$4,$J50&lt;=BQ$4,$K50&gt;BQ$4),NETWORKDAYS.INTL($J50,(BQ$4),1,(Holidays!$A$1:$A$248)),0)+IF(AND($J50&lt;BP$4,$K50&lt;BQ$4,$K50&gt;BP$4),NETWORKDAYS.INTL(BP$4+1,$K50,1,(Holidays!$A$1:$A$248)),0)+IF(AND($J50&lt;=BP$4,$K50&gt;=BQ$4,$K50&gt;BP$4),NETWORKDAYS.INTL(BP$4+1,(BQ$4),1,(Holidays!$A$1:$A$248)),0))*$M50,"")</f>
        <v>0</v>
      </c>
      <c r="BR50" s="192">
        <f ca="1">IFERROR((IF(AND($J50&gt;BQ$4,$J50&lt;=BR$4,$K50&lt;=BR$4),NETWORKDAYS.INTL($J50,$K50,1,(Holidays!$A$1:$A$248)),0)+IF(AND($J50&gt;BQ$4,$J50&lt;=BR$4,$K50&gt;BR$4),NETWORKDAYS.INTL($J50,(BR$4),1,(Holidays!$A$1:$A$248)),0)+IF(AND($J50&lt;BQ$4,$K50&lt;BR$4,$K50&gt;BQ$4),NETWORKDAYS.INTL(BQ$4+1,$K50,1,(Holidays!$A$1:$A$248)),0)+IF(AND($J50&lt;=BQ$4,$K50&gt;=BR$4,$K50&gt;BQ$4),NETWORKDAYS.INTL(BQ$4+1,(BR$4),1,(Holidays!$A$1:$A$248)),0))*$M50,"")</f>
        <v>0</v>
      </c>
      <c r="BS50" s="321">
        <f ca="1">IFERROR((IF(AND($J50&gt;BR$4,$J50&lt;=BS$4,$K50&lt;=BS$4),NETWORKDAYS.INTL($J50,$K50,1,(Holidays!$A$1:$A$248)),0)+IF(AND($J50&gt;BR$4,$J50&lt;=BS$4,$K50&gt;BS$4),NETWORKDAYS.INTL($J50,(BS$4),1,(Holidays!$A$1:$A$248)),0)+IF(AND($J50&lt;BR$4,$K50&lt;BS$4,$K50&gt;BR$4),NETWORKDAYS.INTL(BR$4+1,$K50,1,(Holidays!$A$1:$A$248)),0)+IF(AND($J50&lt;=BR$4,$K50&gt;=BS$4,$K50&gt;BR$4),NETWORKDAYS.INTL(BR$4+1,(BS$4),1,(Holidays!$A$1:$A$248)),0))*$M50,"")</f>
        <v>0</v>
      </c>
      <c r="BT50" s="190">
        <f ca="1">IFERROR((IF(AND($J50&gt;BS$4,$J50&lt;=BT$4,$K50&lt;=BT$4),NETWORKDAYS.INTL($J50,$K50,1,(Holidays!$A$1:$A$248)),0)+IF(AND($J50&gt;BS$4,$J50&lt;=BT$4,$K50&gt;BT$4),NETWORKDAYS.INTL($J50,(BT$4),1,(Holidays!$A$1:$A$248)),0)+IF(AND($J50&lt;BS$4,$K50&lt;BT$4,$K50&gt;BS$4),NETWORKDAYS.INTL(BS$4+1,$K50,1,(Holidays!$A$1:$A$248)),0)+IF(AND($J50&lt;=BS$4,$K50&gt;=BT$4,$K50&gt;BS$4),NETWORKDAYS.INTL(BS$4+1,(BT$4),1,(Holidays!$A$1:$A$248)),0))*$M50,"")</f>
        <v>0</v>
      </c>
      <c r="BU50" s="192">
        <f ca="1">IFERROR((IF(AND($J50&gt;BT$4,$J50&lt;=BU$4,$K50&lt;=BU$4),NETWORKDAYS.INTL($J50,$K50,1,(Holidays!$A$1:$A$248)),0)+IF(AND($J50&gt;BT$4,$J50&lt;=BU$4,$K50&gt;BU$4),NETWORKDAYS.INTL($J50,(BU$4),1,(Holidays!$A$1:$A$248)),0)+IF(AND($J50&lt;BT$4,$K50&lt;BU$4,$K50&gt;BT$4),NETWORKDAYS.INTL(BT$4+1,$K50,1,(Holidays!$A$1:$A$248)),0)+IF(AND($J50&lt;=BT$4,$K50&gt;=BU$4,$K50&gt;BT$4),NETWORKDAYS.INTL(BT$4+1,(BU$4),1,(Holidays!$A$1:$A$248)),0))*$M50,"")</f>
        <v>0</v>
      </c>
      <c r="BV50" s="321">
        <f ca="1">IFERROR((IF(AND($J50&gt;BU$4,$J50&lt;=BV$4,$K50&lt;=BV$4),NETWORKDAYS.INTL($J50,$K50,1,(Holidays!$A$1:$A$248)),0)+IF(AND($J50&gt;BU$4,$J50&lt;=BV$4,$K50&gt;BV$4),NETWORKDAYS.INTL($J50,(BV$4),1,(Holidays!$A$1:$A$248)),0)+IF(AND($J50&lt;BU$4,$K50&lt;BV$4,$K50&gt;BU$4),NETWORKDAYS.INTL(BU$4+1,$K50,1,(Holidays!$A$1:$A$248)),0)+IF(AND($J50&lt;=BU$4,$K50&gt;=BV$4,$K50&gt;BU$4),NETWORKDAYS.INTL(BU$4+1,(BV$4),1,(Holidays!$A$1:$A$248)),0))*$M50,"")</f>
        <v>0</v>
      </c>
      <c r="BW50" s="190">
        <f ca="1">IFERROR((IF(AND($J50&gt;BV$4,$J50&lt;=BW$4,$K50&lt;=BW$4),NETWORKDAYS.INTL($J50,$K50,1,(Holidays!$A$1:$A$248)),0)+IF(AND($J50&gt;BV$4,$J50&lt;=BW$4,$K50&gt;BW$4),NETWORKDAYS.INTL($J50,(BW$4),1,(Holidays!$A$1:$A$248)),0)+IF(AND($J50&lt;BV$4,$K50&lt;BW$4,$K50&gt;BV$4),NETWORKDAYS.INTL(BV$4+1,$K50,1,(Holidays!$A$1:$A$248)),0)+IF(AND($J50&lt;=BV$4,$K50&gt;=BW$4,$K50&gt;BV$4),NETWORKDAYS.INTL(BV$4+1,(BW$4),1,(Holidays!$A$1:$A$248)),0))*$M50,"")</f>
        <v>0</v>
      </c>
      <c r="BX50" s="192">
        <f ca="1">IFERROR((IF(AND($J50&gt;BW$4,$J50&lt;=BX$4,$K50&lt;=BX$4),NETWORKDAYS.INTL($J50,$K50,1,(Holidays!$A$1:$A$248)),0)+IF(AND($J50&gt;BW$4,$J50&lt;=BX$4,$K50&gt;BX$4),NETWORKDAYS.INTL($J50,(BX$4),1,(Holidays!$A$1:$A$248)),0)+IF(AND($J50&lt;BW$4,$K50&lt;BX$4,$K50&gt;BW$4),NETWORKDAYS.INTL(BW$4+1,$K50,1,(Holidays!$A$1:$A$248)),0)+IF(AND($J50&lt;=BW$4,$K50&gt;=BX$4,$K50&gt;BW$4),NETWORKDAYS.INTL(BW$4+1,(BX$4),1,(Holidays!$A$1:$A$248)),0))*$M50,"")</f>
        <v>0</v>
      </c>
      <c r="BY50" s="321">
        <f ca="1">IFERROR((IF(AND($J50&gt;BX$4,$J50&lt;=BY$4,$K50&lt;=BY$4),NETWORKDAYS.INTL($J50,$K50,1,(Holidays!$A$1:$A$248)),0)+IF(AND($J50&gt;BX$4,$J50&lt;=BY$4,$K50&gt;BY$4),NETWORKDAYS.INTL($J50,(BY$4),1,(Holidays!$A$1:$A$248)),0)+IF(AND($J50&lt;BX$4,$K50&lt;BY$4,$K50&gt;BX$4),NETWORKDAYS.INTL(BX$4+1,$K50,1,(Holidays!$A$1:$A$248)),0)+IF(AND($J50&lt;=BX$4,$K50&gt;=BY$4,$K50&gt;BX$4),NETWORKDAYS.INTL(BX$4+1,(BY$4),1,(Holidays!$A$1:$A$248)),0))*$M50,"")</f>
        <v>0</v>
      </c>
      <c r="BZ50" s="190">
        <f ca="1">IFERROR((IF(AND($J50&gt;BY$4,$J50&lt;=BZ$4,$K50&lt;=BZ$4),NETWORKDAYS.INTL($J50,$K50,1,(Holidays!$A$1:$A$248)),0)+IF(AND($J50&gt;BY$4,$J50&lt;=BZ$4,$K50&gt;BZ$4),NETWORKDAYS.INTL($J50,(BZ$4),1,(Holidays!$A$1:$A$248)),0)+IF(AND($J50&lt;BY$4,$K50&lt;BZ$4,$K50&gt;BY$4),NETWORKDAYS.INTL(BY$4+1,$K50,1,(Holidays!$A$1:$A$248)),0)+IF(AND($J50&lt;=BY$4,$K50&gt;=BZ$4,$K50&gt;BY$4),NETWORKDAYS.INTL(BY$4+1,(BZ$4),1,(Holidays!$A$1:$A$248)),0))*$M50,"")</f>
        <v>0</v>
      </c>
      <c r="CA50" s="192">
        <f ca="1">IFERROR((IF(AND($J50&gt;BZ$4,$J50&lt;=CA$4,$K50&lt;=CA$4),NETWORKDAYS.INTL($J50,$K50,1,(Holidays!$A$1:$A$248)),0)+IF(AND($J50&gt;BZ$4,$J50&lt;=CA$4,$K50&gt;CA$4),NETWORKDAYS.INTL($J50,(CA$4),1,(Holidays!$A$1:$A$248)),0)+IF(AND($J50&lt;BZ$4,$K50&lt;CA$4,$K50&gt;BZ$4),NETWORKDAYS.INTL(BZ$4+1,$K50,1,(Holidays!$A$1:$A$248)),0)+IF(AND($J50&lt;=BZ$4,$K50&gt;=CA$4,$K50&gt;BZ$4),NETWORKDAYS.INTL(BZ$4+1,(CA$4),1,(Holidays!$A$1:$A$248)),0))*$M50,"")</f>
        <v>0</v>
      </c>
      <c r="CB50" s="321">
        <f ca="1">IFERROR((IF(AND($J50&gt;CA$4,$J50&lt;=CB$4,$K50&lt;=CB$4),NETWORKDAYS.INTL($J50,$K50,1,(Holidays!$A$1:$A$248)),0)+IF(AND($J50&gt;CA$4,$J50&lt;=CB$4,$K50&gt;CB$4),NETWORKDAYS.INTL($J50,(CB$4),1,(Holidays!$A$1:$A$248)),0)+IF(AND($J50&lt;CA$4,$K50&lt;CB$4,$K50&gt;CA$4),NETWORKDAYS.INTL(CA$4+1,$K50,1,(Holidays!$A$1:$A$248)),0)+IF(AND($J50&lt;=CA$4,$K50&gt;=CB$4,$K50&gt;CA$4),NETWORKDAYS.INTL(CA$4+1,(CB$4),1,(Holidays!$A$1:$A$248)),0))*$M50,"")</f>
        <v>0</v>
      </c>
      <c r="CC50" s="190">
        <f ca="1">IFERROR((IF(AND($J50&gt;CB$4,$J50&lt;=CC$4,$K50&lt;=CC$4),NETWORKDAYS.INTL($J50,$K50,1,(Holidays!$A$1:$A$248)),0)+IF(AND($J50&gt;CB$4,$J50&lt;=CC$4,$K50&gt;CC$4),NETWORKDAYS.INTL($J50,(CC$4),1,(Holidays!$A$1:$A$248)),0)+IF(AND($J50&lt;CB$4,$K50&lt;CC$4,$K50&gt;CB$4),NETWORKDAYS.INTL(CB$4+1,$K50,1,(Holidays!$A$1:$A$248)),0)+IF(AND($J50&lt;=CB$4,$K50&gt;=CC$4,$K50&gt;CB$4),NETWORKDAYS.INTL(CB$4+1,(CC$4),1,(Holidays!$A$1:$A$248)),0))*$M50,"")</f>
        <v>0</v>
      </c>
      <c r="CD50" s="192">
        <f ca="1">IFERROR((IF(AND($J50&gt;CC$4,$J50&lt;=CD$4,$K50&lt;=CD$4),NETWORKDAYS.INTL($J50,$K50,1,(Holidays!$A$1:$A$248)),0)+IF(AND($J50&gt;CC$4,$J50&lt;=CD$4,$K50&gt;CD$4),NETWORKDAYS.INTL($J50,(CD$4),1,(Holidays!$A$1:$A$248)),0)+IF(AND($J50&lt;CC$4,$K50&lt;CD$4,$K50&gt;CC$4),NETWORKDAYS.INTL(CC$4+1,$K50,1,(Holidays!$A$1:$A$248)),0)+IF(AND($J50&lt;=CC$4,$K50&gt;=CD$4,$K50&gt;CC$4),NETWORKDAYS.INTL(CC$4+1,(CD$4),1,(Holidays!$A$1:$A$248)),0))*$M50,"")</f>
        <v>0</v>
      </c>
      <c r="CE50" s="321">
        <f ca="1">IFERROR((IF(AND($J50&gt;CD$4,$J50&lt;=CE$4,$K50&lt;=CE$4),NETWORKDAYS.INTL($J50,$K50,1,(Holidays!$A$1:$A$248)),0)+IF(AND($J50&gt;CD$4,$J50&lt;=CE$4,$K50&gt;CE$4),NETWORKDAYS.INTL($J50,(CE$4),1,(Holidays!$A$1:$A$248)),0)+IF(AND($J50&lt;CD$4,$K50&lt;CE$4,$K50&gt;CD$4),NETWORKDAYS.INTL(CD$4+1,$K50,1,(Holidays!$A$1:$A$248)),0)+IF(AND($J50&lt;=CD$4,$K50&gt;=CE$4,$K50&gt;CD$4),NETWORKDAYS.INTL(CD$4+1,(CE$4),1,(Holidays!$A$1:$A$248)),0))*$M50,"")</f>
        <v>0</v>
      </c>
      <c r="CF50" s="190">
        <f ca="1">IFERROR((IF(AND($J50&gt;CE$4,$J50&lt;=CF$4,$K50&lt;=CF$4),NETWORKDAYS.INTL($J50,$K50,1,(Holidays!$A$1:$A$248)),0)+IF(AND($J50&gt;CE$4,$J50&lt;=CF$4,$K50&gt;CF$4),NETWORKDAYS.INTL($J50,(CF$4),1,(Holidays!$A$1:$A$248)),0)+IF(AND($J50&lt;CE$4,$K50&lt;CF$4,$K50&gt;CE$4),NETWORKDAYS.INTL(CE$4+1,$K50,1,(Holidays!$A$1:$A$248)),0)+IF(AND($J50&lt;=CE$4,$K50&gt;=CF$4,$K50&gt;CE$4),NETWORKDAYS.INTL(CE$4+1,(CF$4),1,(Holidays!$A$1:$A$248)),0))*$M50,"")</f>
        <v>0</v>
      </c>
      <c r="CG50" s="192">
        <f ca="1">IFERROR((IF(AND($J50&gt;CF$4,$J50&lt;=CG$4,$K50&lt;=CG$4),NETWORKDAYS.INTL($J50,$K50,1,(Holidays!$A$1:$A$248)),0)+IF(AND($J50&gt;CF$4,$J50&lt;=CG$4,$K50&gt;CG$4),NETWORKDAYS.INTL($J50,(CG$4),1,(Holidays!$A$1:$A$248)),0)+IF(AND($J50&lt;CF$4,$K50&lt;CG$4,$K50&gt;CF$4),NETWORKDAYS.INTL(CF$4+1,$K50,1,(Holidays!$A$1:$A$248)),0)+IF(AND($J50&lt;=CF$4,$K50&gt;=CG$4,$K50&gt;CF$4),NETWORKDAYS.INTL(CF$4+1,(CG$4),1,(Holidays!$A$1:$A$248)),0))*$M50,"")</f>
        <v>0</v>
      </c>
      <c r="CH50" s="321">
        <f ca="1">IFERROR((IF(AND($J50&gt;CG$4,$J50&lt;=CH$4,$K50&lt;=CH$4),NETWORKDAYS.INTL($J50,$K50,1,(Holidays!$A$1:$A$248)),0)+IF(AND($J50&gt;CG$4,$J50&lt;=CH$4,$K50&gt;CH$4),NETWORKDAYS.INTL($J50,(CH$4),1,(Holidays!$A$1:$A$248)),0)+IF(AND($J50&lt;CG$4,$K50&lt;CH$4,$K50&gt;CG$4),NETWORKDAYS.INTL(CG$4+1,$K50,1,(Holidays!$A$1:$A$248)),0)+IF(AND($J50&lt;=CG$4,$K50&gt;=CH$4,$K50&gt;CG$4),NETWORKDAYS.INTL(CG$4+1,(CH$4),1,(Holidays!$A$1:$A$248)),0))*$M50,"")</f>
        <v>0</v>
      </c>
      <c r="CI50" s="190">
        <f ca="1">IFERROR((IF(AND($J50&gt;CH$4,$J50&lt;=CI$4,$K50&lt;=CI$4),NETWORKDAYS.INTL($J50,$K50,1,(Holidays!$A$1:$A$248)),0)+IF(AND($J50&gt;CH$4,$J50&lt;=CI$4,$K50&gt;CI$4),NETWORKDAYS.INTL($J50,(CI$4),1,(Holidays!$A$1:$A$248)),0)+IF(AND($J50&lt;CH$4,$K50&lt;CI$4,$K50&gt;CH$4),NETWORKDAYS.INTL(CH$4+1,$K50,1,(Holidays!$A$1:$A$248)),0)+IF(AND($J50&lt;=CH$4,$K50&gt;=CI$4,$K50&gt;CH$4),NETWORKDAYS.INTL(CH$4+1,(CI$4),1,(Holidays!$A$1:$A$248)),0))*$M50,"")</f>
        <v>0</v>
      </c>
      <c r="CJ50" s="192">
        <f ca="1">IFERROR((IF(AND($J50&gt;CI$4,$J50&lt;=CJ$4,$K50&lt;=CJ$4),NETWORKDAYS.INTL($J50,$K50,1,(Holidays!$A$1:$A$248)),0)+IF(AND($J50&gt;CI$4,$J50&lt;=CJ$4,$K50&gt;CJ$4),NETWORKDAYS.INTL($J50,(CJ$4),1,(Holidays!$A$1:$A$248)),0)+IF(AND($J50&lt;CI$4,$K50&lt;CJ$4,$K50&gt;CI$4),NETWORKDAYS.INTL(CI$4+1,$K50,1,(Holidays!$A$1:$A$248)),0)+IF(AND($J50&lt;=CI$4,$K50&gt;=CJ$4,$K50&gt;CI$4),NETWORKDAYS.INTL(CI$4+1,(CJ$4),1,(Holidays!$A$1:$A$248)),0))*$M50,"")</f>
        <v>0</v>
      </c>
      <c r="CK50" s="321">
        <f ca="1">IFERROR((IF(AND($J50&gt;CJ$4,$J50&lt;=CK$4,$K50&lt;=CK$4),NETWORKDAYS.INTL($J50,$K50,1,(Holidays!$A$1:$A$248)),0)+IF(AND($J50&gt;CJ$4,$J50&lt;=CK$4,$K50&gt;CK$4),NETWORKDAYS.INTL($J50,(CK$4),1,(Holidays!$A$1:$A$248)),0)+IF(AND($J50&lt;CJ$4,$K50&lt;CK$4,$K50&gt;CJ$4),NETWORKDAYS.INTL(CJ$4+1,$K50,1,(Holidays!$A$1:$A$248)),0)+IF(AND($J50&lt;=CJ$4,$K50&gt;=CK$4,$K50&gt;CJ$4),NETWORKDAYS.INTL(CJ$4+1,(CK$4),1,(Holidays!$A$1:$A$248)),0))*$M50,"")</f>
        <v>0</v>
      </c>
      <c r="CL50" s="190">
        <f ca="1">IFERROR((IF(AND($J50&gt;CK$4,$J50&lt;=CL$4,$K50&lt;=CL$4),NETWORKDAYS.INTL($J50,$K50,1,(Holidays!$A$1:$A$248)),0)+IF(AND($J50&gt;CK$4,$J50&lt;=CL$4,$K50&gt;CL$4),NETWORKDAYS.INTL($J50,(CL$4),1,(Holidays!$A$1:$A$248)),0)+IF(AND($J50&lt;CK$4,$K50&lt;CL$4,$K50&gt;CK$4),NETWORKDAYS.INTL(CK$4+1,$K50,1,(Holidays!$A$1:$A$248)),0)+IF(AND($J50&lt;=CK$4,$K50&gt;=CL$4,$K50&gt;CK$4),NETWORKDAYS.INTL(CK$4+1,(CL$4),1,(Holidays!$A$1:$A$248)),0))*$M50,"")</f>
        <v>0</v>
      </c>
      <c r="CM50" s="192">
        <f ca="1">IFERROR((IF(AND($J50&gt;CL$4,$J50&lt;=CM$4,$K50&lt;=CM$4),NETWORKDAYS.INTL($J50,$K50,1,(Holidays!$A$1:$A$248)),0)+IF(AND($J50&gt;CL$4,$J50&lt;=CM$4,$K50&gt;CM$4),NETWORKDAYS.INTL($J50,(CM$4),1,(Holidays!$A$1:$A$248)),0)+IF(AND($J50&lt;CL$4,$K50&lt;CM$4,$K50&gt;CL$4),NETWORKDAYS.INTL(CL$4+1,$K50,1,(Holidays!$A$1:$A$248)),0)+IF(AND($J50&lt;=CL$4,$K50&gt;=CM$4,$K50&gt;CL$4),NETWORKDAYS.INTL(CL$4+1,(CM$4),1,(Holidays!$A$1:$A$248)),0))*$M50,"")</f>
        <v>0</v>
      </c>
      <c r="CN50" s="321">
        <f ca="1">IFERROR((IF(AND($J50&gt;CM$4,$J50&lt;=CN$4,$K50&lt;=CN$4),NETWORKDAYS.INTL($J50,$K50,1,(Holidays!$A$1:$A$248)),0)+IF(AND($J50&gt;CM$4,$J50&lt;=CN$4,$K50&gt;CN$4),NETWORKDAYS.INTL($J50,(CN$4),1,(Holidays!$A$1:$A$248)),0)+IF(AND($J50&lt;CM$4,$K50&lt;CN$4,$K50&gt;CM$4),NETWORKDAYS.INTL(CM$4+1,$K50,1,(Holidays!$A$1:$A$248)),0)+IF(AND($J50&lt;=CM$4,$K50&gt;=CN$4,$K50&gt;CM$4),NETWORKDAYS.INTL(CM$4+1,(CN$4),1,(Holidays!$A$1:$A$248)),0))*$M50,"")</f>
        <v>0</v>
      </c>
      <c r="CO50" s="190">
        <f ca="1">IFERROR((IF(AND($J50&gt;CN$4,$J50&lt;=CO$4,$K50&lt;=CO$4),NETWORKDAYS.INTL($J50,$K50,1,(Holidays!$A$1:$A$248)),0)+IF(AND($J50&gt;CN$4,$J50&lt;=CO$4,$K50&gt;CO$4),NETWORKDAYS.INTL($J50,(CO$4),1,(Holidays!$A$1:$A$248)),0)+IF(AND($J50&lt;CN$4,$K50&lt;CO$4,$K50&gt;CN$4),NETWORKDAYS.INTL(CN$4+1,$K50,1,(Holidays!$A$1:$A$248)),0)+IF(AND($J50&lt;=CN$4,$K50&gt;=CO$4,$K50&gt;CN$4),NETWORKDAYS.INTL(CN$4+1,(CO$4),1,(Holidays!$A$1:$A$248)),0))*$M50,"")</f>
        <v>0</v>
      </c>
      <c r="CP50" s="192">
        <f ca="1">IFERROR((IF(AND($J50&gt;CO$4,$J50&lt;=CP$4,$K50&lt;=CP$4),NETWORKDAYS.INTL($J50,$K50,1,(Holidays!$A$1:$A$248)),0)+IF(AND($J50&gt;CO$4,$J50&lt;=CP$4,$K50&gt;CP$4),NETWORKDAYS.INTL($J50,(CP$4),1,(Holidays!$A$1:$A$248)),0)+IF(AND($J50&lt;CO$4,$K50&lt;CP$4,$K50&gt;CO$4),NETWORKDAYS.INTL(CO$4+1,$K50,1,(Holidays!$A$1:$A$248)),0)+IF(AND($J50&lt;=CO$4,$K50&gt;=CP$4,$K50&gt;CO$4),NETWORKDAYS.INTL(CO$4+1,(CP$4),1,(Holidays!$A$1:$A$248)),0))*$M50,"")</f>
        <v>0</v>
      </c>
      <c r="CQ50" s="321">
        <f ca="1">IFERROR((IF(AND($J50&gt;CP$4,$J50&lt;=CQ$4,$K50&lt;=CQ$4),NETWORKDAYS.INTL($J50,$K50,1,(Holidays!$A$1:$A$248)),0)+IF(AND($J50&gt;CP$4,$J50&lt;=CQ$4,$K50&gt;CQ$4),NETWORKDAYS.INTL($J50,(CQ$4),1,(Holidays!$A$1:$A$248)),0)+IF(AND($J50&lt;CP$4,$K50&lt;CQ$4,$K50&gt;CP$4),NETWORKDAYS.INTL(CP$4+1,$K50,1,(Holidays!$A$1:$A$248)),0)+IF(AND($J50&lt;=CP$4,$K50&gt;=CQ$4,$K50&gt;CP$4),NETWORKDAYS.INTL(CP$4+1,(CQ$4),1,(Holidays!$A$1:$A$248)),0))*$M50,"")</f>
        <v>0</v>
      </c>
      <c r="CR50" s="190">
        <f ca="1">IFERROR((IF(AND($J50&gt;CQ$4,$J50&lt;=CR$4,$K50&lt;=CR$4),NETWORKDAYS.INTL($J50,$K50,1,(Holidays!$A$1:$A$248)),0)+IF(AND($J50&gt;CQ$4,$J50&lt;=CR$4,$K50&gt;CR$4),NETWORKDAYS.INTL($J50,(CR$4),1,(Holidays!$A$1:$A$248)),0)+IF(AND($J50&lt;CQ$4,$K50&lt;CR$4,$K50&gt;CQ$4),NETWORKDAYS.INTL(CQ$4+1,$K50,1,(Holidays!$A$1:$A$248)),0)+IF(AND($J50&lt;=CQ$4,$K50&gt;=CR$4,$K50&gt;CQ$4),NETWORKDAYS.INTL(CQ$4+1,(CR$4),1,(Holidays!$A$1:$A$248)),0))*$M50,"")</f>
        <v>0</v>
      </c>
      <c r="CS50" s="192">
        <f ca="1">IFERROR((IF(AND($J50&gt;CR$4,$J50&lt;=CS$4,$K50&lt;=CS$4),NETWORKDAYS.INTL($J50,$K50,1,(Holidays!$A$1:$A$248)),0)+IF(AND($J50&gt;CR$4,$J50&lt;=CS$4,$K50&gt;CS$4),NETWORKDAYS.INTL($J50,(CS$4),1,(Holidays!$A$1:$A$248)),0)+IF(AND($J50&lt;CR$4,$K50&lt;CS$4,$K50&gt;CR$4),NETWORKDAYS.INTL(CR$4+1,$K50,1,(Holidays!$A$1:$A$248)),0)+IF(AND($J50&lt;=CR$4,$K50&gt;=CS$4,$K50&gt;CR$4),NETWORKDAYS.INTL(CR$4+1,(CS$4),1,(Holidays!$A$1:$A$248)),0))*$M50,"")</f>
        <v>0</v>
      </c>
      <c r="CT50" s="321">
        <f ca="1">IFERROR((IF(AND($J50&gt;CS$4,$J50&lt;=CT$4,$K50&lt;=CT$4),NETWORKDAYS.INTL($J50,$K50,1,(Holidays!$A$1:$A$248)),0)+IF(AND($J50&gt;CS$4,$J50&lt;=CT$4,$K50&gt;CT$4),NETWORKDAYS.INTL($J50,(CT$4),1,(Holidays!$A$1:$A$248)),0)+IF(AND($J50&lt;CS$4,$K50&lt;CT$4,$K50&gt;CS$4),NETWORKDAYS.INTL(CS$4+1,$K50,1,(Holidays!$A$1:$A$248)),0)+IF(AND($J50&lt;=CS$4,$K50&gt;=CT$4,$K50&gt;CS$4),NETWORKDAYS.INTL(CS$4+1,(CT$4),1,(Holidays!$A$1:$A$248)),0))*$M50,"")</f>
        <v>0</v>
      </c>
      <c r="CU50" s="190">
        <f ca="1">IFERROR((IF(AND($J50&gt;CT$4,$J50&lt;=CU$4,$K50&lt;=CU$4),NETWORKDAYS.INTL($J50,$K50,1,(Holidays!$A$1:$A$248)),0)+IF(AND($J50&gt;CT$4,$J50&lt;=CU$4,$K50&gt;CU$4),NETWORKDAYS.INTL($J50,(CU$4),1,(Holidays!$A$1:$A$248)),0)+IF(AND($J50&lt;CT$4,$K50&lt;CU$4,$K50&gt;CT$4),NETWORKDAYS.INTL(CT$4+1,$K50,1,(Holidays!$A$1:$A$248)),0)+IF(AND($J50&lt;=CT$4,$K50&gt;=CU$4,$K50&gt;CT$4),NETWORKDAYS.INTL(CT$4+1,(CU$4),1,(Holidays!$A$1:$A$248)),0))*$M50,"")</f>
        <v>0</v>
      </c>
      <c r="CV50" s="192">
        <f ca="1">IFERROR((IF(AND($J50&gt;CU$4,$J50&lt;=CV$4,$K50&lt;=CV$4),NETWORKDAYS.INTL($J50,$K50,1,(Holidays!$A$1:$A$248)),0)+IF(AND($J50&gt;CU$4,$J50&lt;=CV$4,$K50&gt;CV$4),NETWORKDAYS.INTL($J50,(CV$4),1,(Holidays!$A$1:$A$248)),0)+IF(AND($J50&lt;CU$4,$K50&lt;CV$4,$K50&gt;CU$4),NETWORKDAYS.INTL(CU$4+1,$K50,1,(Holidays!$A$1:$A$248)),0)+IF(AND($J50&lt;=CU$4,$K50&gt;=CV$4,$K50&gt;CU$4),NETWORKDAYS.INTL(CU$4+1,(CV$4),1,(Holidays!$A$1:$A$248)),0))*$M50,"")</f>
        <v>0</v>
      </c>
      <c r="CW50" s="321">
        <f ca="1">IFERROR((IF(AND($J50&gt;CV$4,$J50&lt;=CW$4,$K50&lt;=CW$4),NETWORKDAYS.INTL($J50,$K50,1,(Holidays!$A$1:$A$248)),0)+IF(AND($J50&gt;CV$4,$J50&lt;=CW$4,$K50&gt;CW$4),NETWORKDAYS.INTL($J50,(CW$4),1,(Holidays!$A$1:$A$248)),0)+IF(AND($J50&lt;CV$4,$K50&lt;CW$4,$K50&gt;CV$4),NETWORKDAYS.INTL(CV$4+1,$K50,1,(Holidays!$A$1:$A$248)),0)+IF(AND($J50&lt;=CV$4,$K50&gt;=CW$4,$K50&gt;CV$4),NETWORKDAYS.INTL(CV$4+1,(CW$4),1,(Holidays!$A$1:$A$248)),0))*$M50,"")</f>
        <v>0</v>
      </c>
      <c r="CX50" s="324">
        <f ca="1">IFERROR((IF(AND($J50&gt;CW$4,$J50&lt;=CX$4,$K50&lt;=CX$4),NETWORKDAYS.INTL($J50,$K50,1,(Holidays!$A$1:$A$248)),0)+IF(AND($J50&gt;CW$4,$J50&lt;=CX$4,$K50&gt;CX$4),NETWORKDAYS.INTL($J50,(CX$4),1,(Holidays!$A$1:$A$248)),0)+IF(AND($J50&lt;CW$4,$K50&lt;CX$4,$K50&gt;CW$4),NETWORKDAYS.INTL(CW$4+1,$K50,1,(Holidays!$A$1:$A$248)),0)+IF(AND($J50&lt;=CW$4,$K50&gt;=CX$4,$K50&gt;CW$4),NETWORKDAYS.INTL(CW$4+1,(CX$4),1,(Holidays!$A$1:$A$248)),0))*$M50,"")</f>
        <v>0</v>
      </c>
    </row>
    <row r="51" spans="2:102" ht="15" customHeight="1" outlineLevel="1">
      <c r="B51" s="59" t="str">
        <f t="array" ref="B51">IFERROR(INDEX('A-2_MH Distribution'!$B$1:$B$15014,SMALL(IF('A-2_MH Distribution'!$M$8:$M$63&lt;&gt;0,ROW('A-2_MH Distribution'!$B$8:$B$63)),ROW(A14)),1),"")</f>
        <v>B.14</v>
      </c>
      <c r="C51" s="458" t="str">
        <f ca="1">IFERROR(VLOOKUP(B51,OFFSET('A-1_MH Estimation'!$B$7,0,0,MATCH("Subtotal LOE",'A-1_MH Estimation'!B:B,0)-7,2),2,0),"")</f>
        <v>Pipe Component Name Rule - Administrative Documentation &amp; Customer Comment Followed up</v>
      </c>
      <c r="D51" s="466">
        <f ca="1">IFERROR(VLOOKUP(B51,OFFSET('A-1_MH Estimation'!$B$7,0,0,MATCH("Subtotal LOE",'A-1_MH Estimation'!B:B,0)-7,4),4,0),"")</f>
        <v>1</v>
      </c>
      <c r="E51" s="466" t="str">
        <f ca="1">IFERROR(VLOOKUP(B51,OFFSET('A-1_MH Estimation'!$B$7,0,0,MATCH("Subtotal LOE",'A-1_MH Estimation'!B:B,0)-7,3),3,0),"")</f>
        <v>document</v>
      </c>
      <c r="F51" s="462">
        <f>IFERROR(VLOOKUP($B51,'A-2_MH Distribution'!$B$6:$O$16314,3,0)*VLOOKUP($B51,'A-2_MH Distribution'!$B$6:$O$16314,VLOOKUP(G51,SoftwareList,6,0),0)*IFERROR((--(VLOOKUP($B51,'A-2_MH Distribution'!$B$6:$O$16314,VLOOKUP(G51,SoftwareList,8,0),0)=0)+VLOOKUP($B51,'A-2_MH Distribution'!$B$6:$O$16314,VLOOKUP(G51,SoftwareList,8,0),0)),1),0)</f>
        <v>8.0400000000000009</v>
      </c>
      <c r="G51" s="403" t="str">
        <f t="shared" si="59"/>
        <v>MsOffice</v>
      </c>
      <c r="H51" s="454"/>
      <c r="I51" s="455"/>
      <c r="J51" s="351">
        <f ca="1">IFERROR(INDEX(Activities,MATCH($B51,'A-2_MH Distribution'!B:B,0),MATCH("Start Date",'A-2_MH Distribution'!$A$4:S$4,0))+H51,0)</f>
        <v>44566</v>
      </c>
      <c r="K51" s="352">
        <f ca="1">IFERROR(INDEX(Activities,MATCH($B51,'A-2_MH Distribution'!B:B,0),MATCH("Finish Date",'A-2_MH Distribution'!$A$4:S$4,0))+I51,0)</f>
        <v>44567</v>
      </c>
      <c r="L51" s="170">
        <f ca="1">NETWORKDAYS.INTL(J51,K51,1,Holidays!$A$1:$A$248)</f>
        <v>2</v>
      </c>
      <c r="M51" s="62">
        <f t="shared" ca="1" si="58"/>
        <v>4.0200000000000005</v>
      </c>
      <c r="O51" s="253">
        <f ca="1">SUM($P51:CX51)</f>
        <v>8.0400000000000009</v>
      </c>
      <c r="P51" s="320"/>
      <c r="Q51" s="321">
        <f ca="1">IFERROR((IF(AND($J51&gt;P$4,$J51&lt;=Q$4,$K51&lt;=Q$4),NETWORKDAYS.INTL($J51,$K51,1,(Holidays!$A$1:$A$248)),0)+IF(AND($J51&gt;P$4,$J51&lt;=Q$4,$K51&gt;Q$4),NETWORKDAYS.INTL($J51,(Q$4),1,(Holidays!$A$1:$A$248)),0)+IF(AND($J51&lt;P$4,$K51&lt;Q$4,$K51&gt;P$4),NETWORKDAYS.INTL(P$4+1,$K51,1,(Holidays!$A$1:$A$248)),0)+IF(AND($J51&lt;=P$4,$K51&gt;=Q$4,$K51&gt;P$4),NETWORKDAYS.INTL(P$4+1,(Q$4),1,(Holidays!$A$1:$A$248)),0))*$M51,"")</f>
        <v>0</v>
      </c>
      <c r="R51" s="190">
        <f ca="1">IFERROR((IF(AND($J51&gt;Q$4,$J51&lt;=R$4,$K51&lt;=R$4),NETWORKDAYS.INTL($J51,$K51,1,(Holidays!$A$1:$A$248)),0)+IF(AND($J51&gt;Q$4,$J51&lt;=R$4,$K51&gt;R$4),NETWORKDAYS.INTL($J51,(R$4),1,(Holidays!$A$1:$A$248)),0)+IF(AND($J51&lt;Q$4,$K51&lt;R$4,$K51&gt;Q$4),NETWORKDAYS.INTL(Q$4+1,$K51,1,(Holidays!$A$1:$A$248)),0)+IF(AND($J51&lt;=Q$4,$K51&gt;=R$4,$K51&gt;Q$4),NETWORKDAYS.INTL(Q$4+1,(R$4),1,(Holidays!$A$1:$A$248)),0))*$M51,"")</f>
        <v>0</v>
      </c>
      <c r="S51" s="192">
        <f ca="1">IFERROR((IF(AND($J51&gt;R$4,$J51&lt;=S$4,$K51&lt;=S$4),NETWORKDAYS.INTL($J51,$K51,1,(Holidays!$A$1:$A$248)),0)+IF(AND($J51&gt;R$4,$J51&lt;=S$4,$K51&gt;S$4),NETWORKDAYS.INTL($J51,(S$4),1,(Holidays!$A$1:$A$248)),0)+IF(AND($J51&lt;R$4,$K51&lt;S$4,$K51&gt;R$4),NETWORKDAYS.INTL(R$4+1,$K51,1,(Holidays!$A$1:$A$248)),0)+IF(AND($J51&lt;=R$4,$K51&gt;=S$4,$K51&gt;R$4),NETWORKDAYS.INTL(R$4+1,(S$4),1,(Holidays!$A$1:$A$248)),0))*$M51,"")</f>
        <v>0</v>
      </c>
      <c r="T51" s="321">
        <f ca="1">IFERROR((IF(AND($J51&gt;S$4,$J51&lt;=T$4,$K51&lt;=T$4),NETWORKDAYS.INTL($J51,$K51,1,(Holidays!$A$1:$A$248)),0)+IF(AND($J51&gt;S$4,$J51&lt;=T$4,$K51&gt;T$4),NETWORKDAYS.INTL($J51,(T$4),1,(Holidays!$A$1:$A$248)),0)+IF(AND($J51&lt;S$4,$K51&lt;T$4,$K51&gt;S$4),NETWORKDAYS.INTL(S$4+1,$K51,1,(Holidays!$A$1:$A$248)),0)+IF(AND($J51&lt;=S$4,$K51&gt;=T$4,$K51&gt;S$4),NETWORKDAYS.INTL(S$4+1,(T$4),1,(Holidays!$A$1:$A$248)),0))*$M51,"")</f>
        <v>0</v>
      </c>
      <c r="U51" s="190">
        <f ca="1">IFERROR((IF(AND($J51&gt;T$4,$J51&lt;=U$4,$K51&lt;=U$4),NETWORKDAYS.INTL($J51,$K51,1,(Holidays!$A$1:$A$248)),0)+IF(AND($J51&gt;T$4,$J51&lt;=U$4,$K51&gt;U$4),NETWORKDAYS.INTL($J51,(U$4),1,(Holidays!$A$1:$A$248)),0)+IF(AND($J51&lt;T$4,$K51&lt;U$4,$K51&gt;T$4),NETWORKDAYS.INTL(T$4+1,$K51,1,(Holidays!$A$1:$A$248)),0)+IF(AND($J51&lt;=T$4,$K51&gt;=U$4,$K51&gt;T$4),NETWORKDAYS.INTL(T$4+1,(U$4),1,(Holidays!$A$1:$A$248)),0))*$M51,"")</f>
        <v>0</v>
      </c>
      <c r="V51" s="192">
        <f ca="1">IFERROR((IF(AND($J51&gt;U$4,$J51&lt;=V$4,$K51&lt;=V$4),NETWORKDAYS.INTL($J51,$K51,1,(Holidays!$A$1:$A$248)),0)+IF(AND($J51&gt;U$4,$J51&lt;=V$4,$K51&gt;V$4),NETWORKDAYS.INTL($J51,(V$4),1,(Holidays!$A$1:$A$248)),0)+IF(AND($J51&lt;U$4,$K51&lt;V$4,$K51&gt;U$4),NETWORKDAYS.INTL(U$4+1,$K51,1,(Holidays!$A$1:$A$248)),0)+IF(AND($J51&lt;=U$4,$K51&gt;=V$4,$K51&gt;U$4),NETWORKDAYS.INTL(U$4+1,(V$4),1,(Holidays!$A$1:$A$248)),0))*$M51,"")</f>
        <v>0</v>
      </c>
      <c r="W51" s="321">
        <f ca="1">IFERROR((IF(AND($J51&gt;V$4,$J51&lt;=W$4,$K51&lt;=W$4),NETWORKDAYS.INTL($J51,$K51,1,(Holidays!$A$1:$A$248)),0)+IF(AND($J51&gt;V$4,$J51&lt;=W$4,$K51&gt;W$4),NETWORKDAYS.INTL($J51,(W$4),1,(Holidays!$A$1:$A$248)),0)+IF(AND($J51&lt;V$4,$K51&lt;W$4,$K51&gt;V$4),NETWORKDAYS.INTL(V$4+1,$K51,1,(Holidays!$A$1:$A$248)),0)+IF(AND($J51&lt;=V$4,$K51&gt;=W$4,$K51&gt;V$4),NETWORKDAYS.INTL(V$4+1,(W$4),1,(Holidays!$A$1:$A$248)),0))*$M51,"")</f>
        <v>0</v>
      </c>
      <c r="X51" s="190">
        <f ca="1">IFERROR((IF(AND($J51&gt;W$4,$J51&lt;=X$4,$K51&lt;=X$4),NETWORKDAYS.INTL($J51,$K51,1,(Holidays!$A$1:$A$248)),0)+IF(AND($J51&gt;W$4,$J51&lt;=X$4,$K51&gt;X$4),NETWORKDAYS.INTL($J51,(X$4),1,(Holidays!$A$1:$A$248)),0)+IF(AND($J51&lt;W$4,$K51&lt;X$4,$K51&gt;W$4),NETWORKDAYS.INTL(W$4+1,$K51,1,(Holidays!$A$1:$A$248)),0)+IF(AND($J51&lt;=W$4,$K51&gt;=X$4,$K51&gt;W$4),NETWORKDAYS.INTL(W$4+1,(X$4),1,(Holidays!$A$1:$A$248)),0))*$M51,"")</f>
        <v>0</v>
      </c>
      <c r="Y51" s="192">
        <f ca="1">IFERROR((IF(AND($J51&gt;X$4,$J51&lt;=Y$4,$K51&lt;=Y$4),NETWORKDAYS.INTL($J51,$K51,1,(Holidays!$A$1:$A$248)),0)+IF(AND($J51&gt;X$4,$J51&lt;=Y$4,$K51&gt;Y$4),NETWORKDAYS.INTL($J51,(Y$4),1,(Holidays!$A$1:$A$248)),0)+IF(AND($J51&lt;X$4,$K51&lt;Y$4,$K51&gt;X$4),NETWORKDAYS.INTL(X$4+1,$K51,1,(Holidays!$A$1:$A$248)),0)+IF(AND($J51&lt;=X$4,$K51&gt;=Y$4,$K51&gt;X$4),NETWORKDAYS.INTL(X$4+1,(Y$4),1,(Holidays!$A$1:$A$248)),0))*$M51,"")</f>
        <v>0</v>
      </c>
      <c r="Z51" s="321">
        <f ca="1">IFERROR((IF(AND($J51&gt;Y$4,$J51&lt;=Z$4,$K51&lt;=Z$4),NETWORKDAYS.INTL($J51,$K51,1,(Holidays!$A$1:$A$248)),0)+IF(AND($J51&gt;Y$4,$J51&lt;=Z$4,$K51&gt;Z$4),NETWORKDAYS.INTL($J51,(Z$4),1,(Holidays!$A$1:$A$248)),0)+IF(AND($J51&lt;Y$4,$K51&lt;Z$4,$K51&gt;Y$4),NETWORKDAYS.INTL(Y$4+1,$K51,1,(Holidays!$A$1:$A$248)),0)+IF(AND($J51&lt;=Y$4,$K51&gt;=Z$4,$K51&gt;Y$4),NETWORKDAYS.INTL(Y$4+1,(Z$4),1,(Holidays!$A$1:$A$248)),0))*$M51,"")</f>
        <v>0</v>
      </c>
      <c r="AA51" s="190">
        <f ca="1">IFERROR((IF(AND($J51&gt;Z$4,$J51&lt;=AA$4,$K51&lt;=AA$4),NETWORKDAYS.INTL($J51,$K51,1,(Holidays!$A$1:$A$248)),0)+IF(AND($J51&gt;Z$4,$J51&lt;=AA$4,$K51&gt;AA$4),NETWORKDAYS.INTL($J51,(AA$4),1,(Holidays!$A$1:$A$248)),0)+IF(AND($J51&lt;Z$4,$K51&lt;AA$4,$K51&gt;Z$4),NETWORKDAYS.INTL(Z$4+1,$K51,1,(Holidays!$A$1:$A$248)),0)+IF(AND($J51&lt;=Z$4,$K51&gt;=AA$4,$K51&gt;Z$4),NETWORKDAYS.INTL(Z$4+1,(AA$4),1,(Holidays!$A$1:$A$248)),0))*$M51,"")</f>
        <v>0</v>
      </c>
      <c r="AB51" s="192">
        <f ca="1">IFERROR((IF(AND($J51&gt;AA$4,$J51&lt;=AB$4,$K51&lt;=AB$4),NETWORKDAYS.INTL($J51,$K51,1,(Holidays!$A$1:$A$248)),0)+IF(AND($J51&gt;AA$4,$J51&lt;=AB$4,$K51&gt;AB$4),NETWORKDAYS.INTL($J51,(AB$4),1,(Holidays!$A$1:$A$248)),0)+IF(AND($J51&lt;AA$4,$K51&lt;AB$4,$K51&gt;AA$4),NETWORKDAYS.INTL(AA$4+1,$K51,1,(Holidays!$A$1:$A$248)),0)+IF(AND($J51&lt;=AA$4,$K51&gt;=AB$4,$K51&gt;AA$4),NETWORKDAYS.INTL(AA$4+1,(AB$4),1,(Holidays!$A$1:$A$248)),0))*$M51,"")</f>
        <v>8.0400000000000009</v>
      </c>
      <c r="AC51" s="321">
        <f ca="1">IFERROR((IF(AND($J51&gt;AB$4,$J51&lt;=AC$4,$K51&lt;=AC$4),NETWORKDAYS.INTL($J51,$K51,1,(Holidays!$A$1:$A$248)),0)+IF(AND($J51&gt;AB$4,$J51&lt;=AC$4,$K51&gt;AC$4),NETWORKDAYS.INTL($J51,(AC$4),1,(Holidays!$A$1:$A$248)),0)+IF(AND($J51&lt;AB$4,$K51&lt;AC$4,$K51&gt;AB$4),NETWORKDAYS.INTL(AB$4+1,$K51,1,(Holidays!$A$1:$A$248)),0)+IF(AND($J51&lt;=AB$4,$K51&gt;=AC$4,$K51&gt;AB$4),NETWORKDAYS.INTL(AB$4+1,(AC$4),1,(Holidays!$A$1:$A$248)),0))*$M51,"")</f>
        <v>0</v>
      </c>
      <c r="AD51" s="190">
        <f ca="1">IFERROR((IF(AND($J51&gt;AC$4,$J51&lt;=AD$4,$K51&lt;=AD$4),NETWORKDAYS.INTL($J51,$K51,1,(Holidays!$A$1:$A$248)),0)+IF(AND($J51&gt;AC$4,$J51&lt;=AD$4,$K51&gt;AD$4),NETWORKDAYS.INTL($J51,(AD$4),1,(Holidays!$A$1:$A$248)),0)+IF(AND($J51&lt;AC$4,$K51&lt;AD$4,$K51&gt;AC$4),NETWORKDAYS.INTL(AC$4+1,$K51,1,(Holidays!$A$1:$A$248)),0)+IF(AND($J51&lt;=AC$4,$K51&gt;=AD$4,$K51&gt;AC$4),NETWORKDAYS.INTL(AC$4+1,(AD$4),1,(Holidays!$A$1:$A$248)),0))*$M51,"")</f>
        <v>0</v>
      </c>
      <c r="AE51" s="192">
        <f ca="1">IFERROR((IF(AND($J51&gt;AD$4,$J51&lt;=AE$4,$K51&lt;=AE$4),NETWORKDAYS.INTL($J51,$K51,1,(Holidays!$A$1:$A$248)),0)+IF(AND($J51&gt;AD$4,$J51&lt;=AE$4,$K51&gt;AE$4),NETWORKDAYS.INTL($J51,(AE$4),1,(Holidays!$A$1:$A$248)),0)+IF(AND($J51&lt;AD$4,$K51&lt;AE$4,$K51&gt;AD$4),NETWORKDAYS.INTL(AD$4+1,$K51,1,(Holidays!$A$1:$A$248)),0)+IF(AND($J51&lt;=AD$4,$K51&gt;=AE$4,$K51&gt;AD$4),NETWORKDAYS.INTL(AD$4+1,(AE$4),1,(Holidays!$A$1:$A$248)),0))*$M51,"")</f>
        <v>0</v>
      </c>
      <c r="AF51" s="321">
        <f ca="1">IFERROR((IF(AND($J51&gt;AE$4,$J51&lt;=AF$4,$K51&lt;=AF$4),NETWORKDAYS.INTL($J51,$K51,1,(Holidays!$A$1:$A$248)),0)+IF(AND($J51&gt;AE$4,$J51&lt;=AF$4,$K51&gt;AF$4),NETWORKDAYS.INTL($J51,(AF$4),1,(Holidays!$A$1:$A$248)),0)+IF(AND($J51&lt;AE$4,$K51&lt;AF$4,$K51&gt;AE$4),NETWORKDAYS.INTL(AE$4+1,$K51,1,(Holidays!$A$1:$A$248)),0)+IF(AND($J51&lt;=AE$4,$K51&gt;=AF$4,$K51&gt;AE$4),NETWORKDAYS.INTL(AE$4+1,(AF$4),1,(Holidays!$A$1:$A$248)),0))*$M51,"")</f>
        <v>0</v>
      </c>
      <c r="AG51" s="190">
        <f ca="1">IFERROR((IF(AND($J51&gt;AF$4,$J51&lt;=AG$4,$K51&lt;=AG$4),NETWORKDAYS.INTL($J51,$K51,1,(Holidays!$A$1:$A$248)),0)+IF(AND($J51&gt;AF$4,$J51&lt;=AG$4,$K51&gt;AG$4),NETWORKDAYS.INTL($J51,(AG$4),1,(Holidays!$A$1:$A$248)),0)+IF(AND($J51&lt;AF$4,$K51&lt;AG$4,$K51&gt;AF$4),NETWORKDAYS.INTL(AF$4+1,$K51,1,(Holidays!$A$1:$A$248)),0)+IF(AND($J51&lt;=AF$4,$K51&gt;=AG$4,$K51&gt;AF$4),NETWORKDAYS.INTL(AF$4+1,(AG$4),1,(Holidays!$A$1:$A$248)),0))*$M51,"")</f>
        <v>0</v>
      </c>
      <c r="AH51" s="192">
        <f ca="1">IFERROR((IF(AND($J51&gt;AG$4,$J51&lt;=AH$4,$K51&lt;=AH$4),NETWORKDAYS.INTL($J51,$K51,1,(Holidays!$A$1:$A$248)),0)+IF(AND($J51&gt;AG$4,$J51&lt;=AH$4,$K51&gt;AH$4),NETWORKDAYS.INTL($J51,(AH$4),1,(Holidays!$A$1:$A$248)),0)+IF(AND($J51&lt;AG$4,$K51&lt;AH$4,$K51&gt;AG$4),NETWORKDAYS.INTL(AG$4+1,$K51,1,(Holidays!$A$1:$A$248)),0)+IF(AND($J51&lt;=AG$4,$K51&gt;=AH$4,$K51&gt;AG$4),NETWORKDAYS.INTL(AG$4+1,(AH$4),1,(Holidays!$A$1:$A$248)),0))*$M51,"")</f>
        <v>0</v>
      </c>
      <c r="AI51" s="321">
        <f ca="1">IFERROR((IF(AND($J51&gt;AH$4,$J51&lt;=AI$4,$K51&lt;=AI$4),NETWORKDAYS.INTL($J51,$K51,1,(Holidays!$A$1:$A$248)),0)+IF(AND($J51&gt;AH$4,$J51&lt;=AI$4,$K51&gt;AI$4),NETWORKDAYS.INTL($J51,(AI$4),1,(Holidays!$A$1:$A$248)),0)+IF(AND($J51&lt;AH$4,$K51&lt;AI$4,$K51&gt;AH$4),NETWORKDAYS.INTL(AH$4+1,$K51,1,(Holidays!$A$1:$A$248)),0)+IF(AND($J51&lt;=AH$4,$K51&gt;=AI$4,$K51&gt;AH$4),NETWORKDAYS.INTL(AH$4+1,(AI$4),1,(Holidays!$A$1:$A$248)),0))*$M51,"")</f>
        <v>0</v>
      </c>
      <c r="AJ51" s="190">
        <f ca="1">IFERROR((IF(AND($J51&gt;AI$4,$J51&lt;=AJ$4,$K51&lt;=AJ$4),NETWORKDAYS.INTL($J51,$K51,1,(Holidays!$A$1:$A$248)),0)+IF(AND($J51&gt;AI$4,$J51&lt;=AJ$4,$K51&gt;AJ$4),NETWORKDAYS.INTL($J51,(AJ$4),1,(Holidays!$A$1:$A$248)),0)+IF(AND($J51&lt;AI$4,$K51&lt;AJ$4,$K51&gt;AI$4),NETWORKDAYS.INTL(AI$4+1,$K51,1,(Holidays!$A$1:$A$248)),0)+IF(AND($J51&lt;=AI$4,$K51&gt;=AJ$4,$K51&gt;AI$4),NETWORKDAYS.INTL(AI$4+1,(AJ$4),1,(Holidays!$A$1:$A$248)),0))*$M51,"")</f>
        <v>0</v>
      </c>
      <c r="AK51" s="192">
        <f ca="1">IFERROR((IF(AND($J51&gt;AJ$4,$J51&lt;=AK$4,$K51&lt;=AK$4),NETWORKDAYS.INTL($J51,$K51,1,(Holidays!$A$1:$A$248)),0)+IF(AND($J51&gt;AJ$4,$J51&lt;=AK$4,$K51&gt;AK$4),NETWORKDAYS.INTL($J51,(AK$4),1,(Holidays!$A$1:$A$248)),0)+IF(AND($J51&lt;AJ$4,$K51&lt;AK$4,$K51&gt;AJ$4),NETWORKDAYS.INTL(AJ$4+1,$K51,1,(Holidays!$A$1:$A$248)),0)+IF(AND($J51&lt;=AJ$4,$K51&gt;=AK$4,$K51&gt;AJ$4),NETWORKDAYS.INTL(AJ$4+1,(AK$4),1,(Holidays!$A$1:$A$248)),0))*$M51,"")</f>
        <v>0</v>
      </c>
      <c r="AL51" s="321">
        <f ca="1">IFERROR((IF(AND($J51&gt;AK$4,$J51&lt;=AL$4,$K51&lt;=AL$4),NETWORKDAYS.INTL($J51,$K51,1,(Holidays!$A$1:$A$248)),0)+IF(AND($J51&gt;AK$4,$J51&lt;=AL$4,$K51&gt;AL$4),NETWORKDAYS.INTL($J51,(AL$4),1,(Holidays!$A$1:$A$248)),0)+IF(AND($J51&lt;AK$4,$K51&lt;AL$4,$K51&gt;AK$4),NETWORKDAYS.INTL(AK$4+1,$K51,1,(Holidays!$A$1:$A$248)),0)+IF(AND($J51&lt;=AK$4,$K51&gt;=AL$4,$K51&gt;AK$4),NETWORKDAYS.INTL(AK$4+1,(AL$4),1,(Holidays!$A$1:$A$248)),0))*$M51,"")</f>
        <v>0</v>
      </c>
      <c r="AM51" s="190">
        <f ca="1">IFERROR((IF(AND($J51&gt;AL$4,$J51&lt;=AM$4,$K51&lt;=AM$4),NETWORKDAYS.INTL($J51,$K51,1,(Holidays!$A$1:$A$248)),0)+IF(AND($J51&gt;AL$4,$J51&lt;=AM$4,$K51&gt;AM$4),NETWORKDAYS.INTL($J51,(AM$4),1,(Holidays!$A$1:$A$248)),0)+IF(AND($J51&lt;AL$4,$K51&lt;AM$4,$K51&gt;AL$4),NETWORKDAYS.INTL(AL$4+1,$K51,1,(Holidays!$A$1:$A$248)),0)+IF(AND($J51&lt;=AL$4,$K51&gt;=AM$4,$K51&gt;AL$4),NETWORKDAYS.INTL(AL$4+1,(AM$4),1,(Holidays!$A$1:$A$248)),0))*$M51,"")</f>
        <v>0</v>
      </c>
      <c r="AN51" s="192">
        <f ca="1">IFERROR((IF(AND($J51&gt;AM$4,$J51&lt;=AN$4,$K51&lt;=AN$4),NETWORKDAYS.INTL($J51,$K51,1,(Holidays!$A$1:$A$248)),0)+IF(AND($J51&gt;AM$4,$J51&lt;=AN$4,$K51&gt;AN$4),NETWORKDAYS.INTL($J51,(AN$4),1,(Holidays!$A$1:$A$248)),0)+IF(AND($J51&lt;AM$4,$K51&lt;AN$4,$K51&gt;AM$4),NETWORKDAYS.INTL(AM$4+1,$K51,1,(Holidays!$A$1:$A$248)),0)+IF(AND($J51&lt;=AM$4,$K51&gt;=AN$4,$K51&gt;AM$4),NETWORKDAYS.INTL(AM$4+1,(AN$4),1,(Holidays!$A$1:$A$248)),0))*$M51,"")</f>
        <v>0</v>
      </c>
      <c r="AO51" s="321">
        <f ca="1">IFERROR((IF(AND($J51&gt;AN$4,$J51&lt;=AO$4,$K51&lt;=AO$4),NETWORKDAYS.INTL($J51,$K51,1,(Holidays!$A$1:$A$248)),0)+IF(AND($J51&gt;AN$4,$J51&lt;=AO$4,$K51&gt;AO$4),NETWORKDAYS.INTL($J51,(AO$4),1,(Holidays!$A$1:$A$248)),0)+IF(AND($J51&lt;AN$4,$K51&lt;AO$4,$K51&gt;AN$4),NETWORKDAYS.INTL(AN$4+1,$K51,1,(Holidays!$A$1:$A$248)),0)+IF(AND($J51&lt;=AN$4,$K51&gt;=AO$4,$K51&gt;AN$4),NETWORKDAYS.INTL(AN$4+1,(AO$4),1,(Holidays!$A$1:$A$248)),0))*$M51,"")</f>
        <v>0</v>
      </c>
      <c r="AP51" s="190">
        <f ca="1">IFERROR((IF(AND($J51&gt;AO$4,$J51&lt;=AP$4,$K51&lt;=AP$4),NETWORKDAYS.INTL($J51,$K51,1,(Holidays!$A$1:$A$248)),0)+IF(AND($J51&gt;AO$4,$J51&lt;=AP$4,$K51&gt;AP$4),NETWORKDAYS.INTL($J51,(AP$4),1,(Holidays!$A$1:$A$248)),0)+IF(AND($J51&lt;AO$4,$K51&lt;AP$4,$K51&gt;AO$4),NETWORKDAYS.INTL(AO$4+1,$K51,1,(Holidays!$A$1:$A$248)),0)+IF(AND($J51&lt;=AO$4,$K51&gt;=AP$4,$K51&gt;AO$4),NETWORKDAYS.INTL(AO$4+1,(AP$4),1,(Holidays!$A$1:$A$248)),0))*$M51,"")</f>
        <v>0</v>
      </c>
      <c r="AQ51" s="192">
        <f ca="1">IFERROR((IF(AND($J51&gt;AP$4,$J51&lt;=AQ$4,$K51&lt;=AQ$4),NETWORKDAYS.INTL($J51,$K51,1,(Holidays!$A$1:$A$248)),0)+IF(AND($J51&gt;AP$4,$J51&lt;=AQ$4,$K51&gt;AQ$4),NETWORKDAYS.INTL($J51,(AQ$4),1,(Holidays!$A$1:$A$248)),0)+IF(AND($J51&lt;AP$4,$K51&lt;AQ$4,$K51&gt;AP$4),NETWORKDAYS.INTL(AP$4+1,$K51,1,(Holidays!$A$1:$A$248)),0)+IF(AND($J51&lt;=AP$4,$K51&gt;=AQ$4,$K51&gt;AP$4),NETWORKDAYS.INTL(AP$4+1,(AQ$4),1,(Holidays!$A$1:$A$248)),0))*$M51,"")</f>
        <v>0</v>
      </c>
      <c r="AR51" s="321">
        <f ca="1">IFERROR((IF(AND($J51&gt;AQ$4,$J51&lt;=AR$4,$K51&lt;=AR$4),NETWORKDAYS.INTL($J51,$K51,1,(Holidays!$A$1:$A$248)),0)+IF(AND($J51&gt;AQ$4,$J51&lt;=AR$4,$K51&gt;AR$4),NETWORKDAYS.INTL($J51,(AR$4),1,(Holidays!$A$1:$A$248)),0)+IF(AND($J51&lt;AQ$4,$K51&lt;AR$4,$K51&gt;AQ$4),NETWORKDAYS.INTL(AQ$4+1,$K51,1,(Holidays!$A$1:$A$248)),0)+IF(AND($J51&lt;=AQ$4,$K51&gt;=AR$4,$K51&gt;AQ$4),NETWORKDAYS.INTL(AQ$4+1,(AR$4),1,(Holidays!$A$1:$A$248)),0))*$M51,"")</f>
        <v>0</v>
      </c>
      <c r="AS51" s="190">
        <f ca="1">IFERROR((IF(AND($J51&gt;AR$4,$J51&lt;=AS$4,$K51&lt;=AS$4),NETWORKDAYS.INTL($J51,$K51,1,(Holidays!$A$1:$A$248)),0)+IF(AND($J51&gt;AR$4,$J51&lt;=AS$4,$K51&gt;AS$4),NETWORKDAYS.INTL($J51,(AS$4),1,(Holidays!$A$1:$A$248)),0)+IF(AND($J51&lt;AR$4,$K51&lt;AS$4,$K51&gt;AR$4),NETWORKDAYS.INTL(AR$4+1,$K51,1,(Holidays!$A$1:$A$248)),0)+IF(AND($J51&lt;=AR$4,$K51&gt;=AS$4,$K51&gt;AR$4),NETWORKDAYS.INTL(AR$4+1,(AS$4),1,(Holidays!$A$1:$A$248)),0))*$M51,"")</f>
        <v>0</v>
      </c>
      <c r="AT51" s="192">
        <f ca="1">IFERROR((IF(AND($J51&gt;AS$4,$J51&lt;=AT$4,$K51&lt;=AT$4),NETWORKDAYS.INTL($J51,$K51,1,(Holidays!$A$1:$A$248)),0)+IF(AND($J51&gt;AS$4,$J51&lt;=AT$4,$K51&gt;AT$4),NETWORKDAYS.INTL($J51,(AT$4),1,(Holidays!$A$1:$A$248)),0)+IF(AND($J51&lt;AS$4,$K51&lt;AT$4,$K51&gt;AS$4),NETWORKDAYS.INTL(AS$4+1,$K51,1,(Holidays!$A$1:$A$248)),0)+IF(AND($J51&lt;=AS$4,$K51&gt;=AT$4,$K51&gt;AS$4),NETWORKDAYS.INTL(AS$4+1,(AT$4),1,(Holidays!$A$1:$A$248)),0))*$M51,"")</f>
        <v>0</v>
      </c>
      <c r="AU51" s="321">
        <f ca="1">IFERROR((IF(AND($J51&gt;AT$4,$J51&lt;=AU$4,$K51&lt;=AU$4),NETWORKDAYS.INTL($J51,$K51,1,(Holidays!$A$1:$A$248)),0)+IF(AND($J51&gt;AT$4,$J51&lt;=AU$4,$K51&gt;AU$4),NETWORKDAYS.INTL($J51,(AU$4),1,(Holidays!$A$1:$A$248)),0)+IF(AND($J51&lt;AT$4,$K51&lt;AU$4,$K51&gt;AT$4),NETWORKDAYS.INTL(AT$4+1,$K51,1,(Holidays!$A$1:$A$248)),0)+IF(AND($J51&lt;=AT$4,$K51&gt;=AU$4,$K51&gt;AT$4),NETWORKDAYS.INTL(AT$4+1,(AU$4),1,(Holidays!$A$1:$A$248)),0))*$M51,"")</f>
        <v>0</v>
      </c>
      <c r="AV51" s="190">
        <f ca="1">IFERROR((IF(AND($J51&gt;AU$4,$J51&lt;=AV$4,$K51&lt;=AV$4),NETWORKDAYS.INTL($J51,$K51,1,(Holidays!$A$1:$A$248)),0)+IF(AND($J51&gt;AU$4,$J51&lt;=AV$4,$K51&gt;AV$4),NETWORKDAYS.INTL($J51,(AV$4),1,(Holidays!$A$1:$A$248)),0)+IF(AND($J51&lt;AU$4,$K51&lt;AV$4,$K51&gt;AU$4),NETWORKDAYS.INTL(AU$4+1,$K51,1,(Holidays!$A$1:$A$248)),0)+IF(AND($J51&lt;=AU$4,$K51&gt;=AV$4,$K51&gt;AU$4),NETWORKDAYS.INTL(AU$4+1,(AV$4),1,(Holidays!$A$1:$A$248)),0))*$M51,"")</f>
        <v>0</v>
      </c>
      <c r="AW51" s="192">
        <f ca="1">IFERROR((IF(AND($J51&gt;AV$4,$J51&lt;=AW$4,$K51&lt;=AW$4),NETWORKDAYS.INTL($J51,$K51,1,(Holidays!$A$1:$A$248)),0)+IF(AND($J51&gt;AV$4,$J51&lt;=AW$4,$K51&gt;AW$4),NETWORKDAYS.INTL($J51,(AW$4),1,(Holidays!$A$1:$A$248)),0)+IF(AND($J51&lt;AV$4,$K51&lt;AW$4,$K51&gt;AV$4),NETWORKDAYS.INTL(AV$4+1,$K51,1,(Holidays!$A$1:$A$248)),0)+IF(AND($J51&lt;=AV$4,$K51&gt;=AW$4,$K51&gt;AV$4),NETWORKDAYS.INTL(AV$4+1,(AW$4),1,(Holidays!$A$1:$A$248)),0))*$M51,"")</f>
        <v>0</v>
      </c>
      <c r="AX51" s="321">
        <f ca="1">IFERROR((IF(AND($J51&gt;AW$4,$J51&lt;=AX$4,$K51&lt;=AX$4),NETWORKDAYS.INTL($J51,$K51,1,(Holidays!$A$1:$A$248)),0)+IF(AND($J51&gt;AW$4,$J51&lt;=AX$4,$K51&gt;AX$4),NETWORKDAYS.INTL($J51,(AX$4),1,(Holidays!$A$1:$A$248)),0)+IF(AND($J51&lt;AW$4,$K51&lt;AX$4,$K51&gt;AW$4),NETWORKDAYS.INTL(AW$4+1,$K51,1,(Holidays!$A$1:$A$248)),0)+IF(AND($J51&lt;=AW$4,$K51&gt;=AX$4,$K51&gt;AW$4),NETWORKDAYS.INTL(AW$4+1,(AX$4),1,(Holidays!$A$1:$A$248)),0))*$M51,"")</f>
        <v>0</v>
      </c>
      <c r="AY51" s="190">
        <f ca="1">IFERROR((IF(AND($J51&gt;AX$4,$J51&lt;=AY$4,$K51&lt;=AY$4),NETWORKDAYS.INTL($J51,$K51,1,(Holidays!$A$1:$A$248)),0)+IF(AND($J51&gt;AX$4,$J51&lt;=AY$4,$K51&gt;AY$4),NETWORKDAYS.INTL($J51,(AY$4),1,(Holidays!$A$1:$A$248)),0)+IF(AND($J51&lt;AX$4,$K51&lt;AY$4,$K51&gt;AX$4),NETWORKDAYS.INTL(AX$4+1,$K51,1,(Holidays!$A$1:$A$248)),0)+IF(AND($J51&lt;=AX$4,$K51&gt;=AY$4,$K51&gt;AX$4),NETWORKDAYS.INTL(AX$4+1,(AY$4),1,(Holidays!$A$1:$A$248)),0))*$M51,"")</f>
        <v>0</v>
      </c>
      <c r="AZ51" s="192">
        <f ca="1">IFERROR((IF(AND($J51&gt;AY$4,$J51&lt;=AZ$4,$K51&lt;=AZ$4),NETWORKDAYS.INTL($J51,$K51,1,(Holidays!$A$1:$A$248)),0)+IF(AND($J51&gt;AY$4,$J51&lt;=AZ$4,$K51&gt;AZ$4),NETWORKDAYS.INTL($J51,(AZ$4),1,(Holidays!$A$1:$A$248)),0)+IF(AND($J51&lt;AY$4,$K51&lt;AZ$4,$K51&gt;AY$4),NETWORKDAYS.INTL(AY$4+1,$K51,1,(Holidays!$A$1:$A$248)),0)+IF(AND($J51&lt;=AY$4,$K51&gt;=AZ$4,$K51&gt;AY$4),NETWORKDAYS.INTL(AY$4+1,(AZ$4),1,(Holidays!$A$1:$A$248)),0))*$M51,"")</f>
        <v>0</v>
      </c>
      <c r="BA51" s="321">
        <f ca="1">IFERROR((IF(AND($J51&gt;AZ$4,$J51&lt;=BA$4,$K51&lt;=BA$4),NETWORKDAYS.INTL($J51,$K51,1,(Holidays!$A$1:$A$248)),0)+IF(AND($J51&gt;AZ$4,$J51&lt;=BA$4,$K51&gt;BA$4),NETWORKDAYS.INTL($J51,(BA$4),1,(Holidays!$A$1:$A$248)),0)+IF(AND($J51&lt;AZ$4,$K51&lt;BA$4,$K51&gt;AZ$4),NETWORKDAYS.INTL(AZ$4+1,$K51,1,(Holidays!$A$1:$A$248)),0)+IF(AND($J51&lt;=AZ$4,$K51&gt;=BA$4,$K51&gt;AZ$4),NETWORKDAYS.INTL(AZ$4+1,(BA$4),1,(Holidays!$A$1:$A$248)),0))*$M51,"")</f>
        <v>0</v>
      </c>
      <c r="BB51" s="190">
        <f ca="1">IFERROR((IF(AND($J51&gt;BA$4,$J51&lt;=BB$4,$K51&lt;=BB$4),NETWORKDAYS.INTL($J51,$K51,1,(Holidays!$A$1:$A$248)),0)+IF(AND($J51&gt;BA$4,$J51&lt;=BB$4,$K51&gt;BB$4),NETWORKDAYS.INTL($J51,(BB$4),1,(Holidays!$A$1:$A$248)),0)+IF(AND($J51&lt;BA$4,$K51&lt;BB$4,$K51&gt;BA$4),NETWORKDAYS.INTL(BA$4+1,$K51,1,(Holidays!$A$1:$A$248)),0)+IF(AND($J51&lt;=BA$4,$K51&gt;=BB$4,$K51&gt;BA$4),NETWORKDAYS.INTL(BA$4+1,(BB$4),1,(Holidays!$A$1:$A$248)),0))*$M51,"")</f>
        <v>0</v>
      </c>
      <c r="BC51" s="192">
        <f ca="1">IFERROR((IF(AND($J51&gt;BB$4,$J51&lt;=BC$4,$K51&lt;=BC$4),NETWORKDAYS.INTL($J51,$K51,1,(Holidays!$A$1:$A$248)),0)+IF(AND($J51&gt;BB$4,$J51&lt;=BC$4,$K51&gt;BC$4),NETWORKDAYS.INTL($J51,(BC$4),1,(Holidays!$A$1:$A$248)),0)+IF(AND($J51&lt;BB$4,$K51&lt;BC$4,$K51&gt;BB$4),NETWORKDAYS.INTL(BB$4+1,$K51,1,(Holidays!$A$1:$A$248)),0)+IF(AND($J51&lt;=BB$4,$K51&gt;=BC$4,$K51&gt;BB$4),NETWORKDAYS.INTL(BB$4+1,(BC$4),1,(Holidays!$A$1:$A$248)),0))*$M51,"")</f>
        <v>0</v>
      </c>
      <c r="BD51" s="321">
        <f ca="1">IFERROR((IF(AND($J51&gt;BC$4,$J51&lt;=BD$4,$K51&lt;=BD$4),NETWORKDAYS.INTL($J51,$K51,1,(Holidays!$A$1:$A$248)),0)+IF(AND($J51&gt;BC$4,$J51&lt;=BD$4,$K51&gt;BD$4),NETWORKDAYS.INTL($J51,(BD$4),1,(Holidays!$A$1:$A$248)),0)+IF(AND($J51&lt;BC$4,$K51&lt;BD$4,$K51&gt;BC$4),NETWORKDAYS.INTL(BC$4+1,$K51,1,(Holidays!$A$1:$A$248)),0)+IF(AND($J51&lt;=BC$4,$K51&gt;=BD$4,$K51&gt;BC$4),NETWORKDAYS.INTL(BC$4+1,(BD$4),1,(Holidays!$A$1:$A$248)),0))*$M51,"")</f>
        <v>0</v>
      </c>
      <c r="BE51" s="190">
        <f ca="1">IFERROR((IF(AND($J51&gt;BD$4,$J51&lt;=BE$4,$K51&lt;=BE$4),NETWORKDAYS.INTL($J51,$K51,1,(Holidays!$A$1:$A$248)),0)+IF(AND($J51&gt;BD$4,$J51&lt;=BE$4,$K51&gt;BE$4),NETWORKDAYS.INTL($J51,(BE$4),1,(Holidays!$A$1:$A$248)),0)+IF(AND($J51&lt;BD$4,$K51&lt;BE$4,$K51&gt;BD$4),NETWORKDAYS.INTL(BD$4+1,$K51,1,(Holidays!$A$1:$A$248)),0)+IF(AND($J51&lt;=BD$4,$K51&gt;=BE$4,$K51&gt;BD$4),NETWORKDAYS.INTL(BD$4+1,(BE$4),1,(Holidays!$A$1:$A$248)),0))*$M51,"")</f>
        <v>0</v>
      </c>
      <c r="BF51" s="192">
        <f ca="1">IFERROR((IF(AND($J51&gt;BE$4,$J51&lt;=BF$4,$K51&lt;=BF$4),NETWORKDAYS.INTL($J51,$K51,1,(Holidays!$A$1:$A$248)),0)+IF(AND($J51&gt;BE$4,$J51&lt;=BF$4,$K51&gt;BF$4),NETWORKDAYS.INTL($J51,(BF$4),1,(Holidays!$A$1:$A$248)),0)+IF(AND($J51&lt;BE$4,$K51&lt;BF$4,$K51&gt;BE$4),NETWORKDAYS.INTL(BE$4+1,$K51,1,(Holidays!$A$1:$A$248)),0)+IF(AND($J51&lt;=BE$4,$K51&gt;=BF$4,$K51&gt;BE$4),NETWORKDAYS.INTL(BE$4+1,(BF$4),1,(Holidays!$A$1:$A$248)),0))*$M51,"")</f>
        <v>0</v>
      </c>
      <c r="BG51" s="321">
        <f ca="1">IFERROR((IF(AND($J51&gt;BF$4,$J51&lt;=BG$4,$K51&lt;=BG$4),NETWORKDAYS.INTL($J51,$K51,1,(Holidays!$A$1:$A$248)),0)+IF(AND($J51&gt;BF$4,$J51&lt;=BG$4,$K51&gt;BG$4),NETWORKDAYS.INTL($J51,(BG$4),1,(Holidays!$A$1:$A$248)),0)+IF(AND($J51&lt;BF$4,$K51&lt;BG$4,$K51&gt;BF$4),NETWORKDAYS.INTL(BF$4+1,$K51,1,(Holidays!$A$1:$A$248)),0)+IF(AND($J51&lt;=BF$4,$K51&gt;=BG$4,$K51&gt;BF$4),NETWORKDAYS.INTL(BF$4+1,(BG$4),1,(Holidays!$A$1:$A$248)),0))*$M51,"")</f>
        <v>0</v>
      </c>
      <c r="BH51" s="190">
        <f ca="1">IFERROR((IF(AND($J51&gt;BG$4,$J51&lt;=BH$4,$K51&lt;=BH$4),NETWORKDAYS.INTL($J51,$K51,1,(Holidays!$A$1:$A$248)),0)+IF(AND($J51&gt;BG$4,$J51&lt;=BH$4,$K51&gt;BH$4),NETWORKDAYS.INTL($J51,(BH$4),1,(Holidays!$A$1:$A$248)),0)+IF(AND($J51&lt;BG$4,$K51&lt;BH$4,$K51&gt;BG$4),NETWORKDAYS.INTL(BG$4+1,$K51,1,(Holidays!$A$1:$A$248)),0)+IF(AND($J51&lt;=BG$4,$K51&gt;=BH$4,$K51&gt;BG$4),NETWORKDAYS.INTL(BG$4+1,(BH$4),1,(Holidays!$A$1:$A$248)),0))*$M51,"")</f>
        <v>0</v>
      </c>
      <c r="BI51" s="192">
        <f ca="1">IFERROR((IF(AND($J51&gt;BH$4,$J51&lt;=BI$4,$K51&lt;=BI$4),NETWORKDAYS.INTL($J51,$K51,1,(Holidays!$A$1:$A$248)),0)+IF(AND($J51&gt;BH$4,$J51&lt;=BI$4,$K51&gt;BI$4),NETWORKDAYS.INTL($J51,(BI$4),1,(Holidays!$A$1:$A$248)),0)+IF(AND($J51&lt;BH$4,$K51&lt;BI$4,$K51&gt;BH$4),NETWORKDAYS.INTL(BH$4+1,$K51,1,(Holidays!$A$1:$A$248)),0)+IF(AND($J51&lt;=BH$4,$K51&gt;=BI$4,$K51&gt;BH$4),NETWORKDAYS.INTL(BH$4+1,(BI$4),1,(Holidays!$A$1:$A$248)),0))*$M51,"")</f>
        <v>0</v>
      </c>
      <c r="BJ51" s="321">
        <f ca="1">IFERROR((IF(AND($J51&gt;BI$4,$J51&lt;=BJ$4,$K51&lt;=BJ$4),NETWORKDAYS.INTL($J51,$K51,1,(Holidays!$A$1:$A$248)),0)+IF(AND($J51&gt;BI$4,$J51&lt;=BJ$4,$K51&gt;BJ$4),NETWORKDAYS.INTL($J51,(BJ$4),1,(Holidays!$A$1:$A$248)),0)+IF(AND($J51&lt;BI$4,$K51&lt;BJ$4,$K51&gt;BI$4),NETWORKDAYS.INTL(BI$4+1,$K51,1,(Holidays!$A$1:$A$248)),0)+IF(AND($J51&lt;=BI$4,$K51&gt;=BJ$4,$K51&gt;BI$4),NETWORKDAYS.INTL(BI$4+1,(BJ$4),1,(Holidays!$A$1:$A$248)),0))*$M51,"")</f>
        <v>0</v>
      </c>
      <c r="BK51" s="190">
        <f ca="1">IFERROR((IF(AND($J51&gt;BJ$4,$J51&lt;=BK$4,$K51&lt;=BK$4),NETWORKDAYS.INTL($J51,$K51,1,(Holidays!$A$1:$A$248)),0)+IF(AND($J51&gt;BJ$4,$J51&lt;=BK$4,$K51&gt;BK$4),NETWORKDAYS.INTL($J51,(BK$4),1,(Holidays!$A$1:$A$248)),0)+IF(AND($J51&lt;BJ$4,$K51&lt;BK$4,$K51&gt;BJ$4),NETWORKDAYS.INTL(BJ$4+1,$K51,1,(Holidays!$A$1:$A$248)),0)+IF(AND($J51&lt;=BJ$4,$K51&gt;=BK$4,$K51&gt;BJ$4),NETWORKDAYS.INTL(BJ$4+1,(BK$4),1,(Holidays!$A$1:$A$248)),0))*$M51,"")</f>
        <v>0</v>
      </c>
      <c r="BL51" s="192">
        <f ca="1">IFERROR((IF(AND($J51&gt;BK$4,$J51&lt;=BL$4,$K51&lt;=BL$4),NETWORKDAYS.INTL($J51,$K51,1,(Holidays!$A$1:$A$248)),0)+IF(AND($J51&gt;BK$4,$J51&lt;=BL$4,$K51&gt;BL$4),NETWORKDAYS.INTL($J51,(BL$4),1,(Holidays!$A$1:$A$248)),0)+IF(AND($J51&lt;BK$4,$K51&lt;BL$4,$K51&gt;BK$4),NETWORKDAYS.INTL(BK$4+1,$K51,1,(Holidays!$A$1:$A$248)),0)+IF(AND($J51&lt;=BK$4,$K51&gt;=BL$4,$K51&gt;BK$4),NETWORKDAYS.INTL(BK$4+1,(BL$4),1,(Holidays!$A$1:$A$248)),0))*$M51,"")</f>
        <v>0</v>
      </c>
      <c r="BM51" s="321">
        <f ca="1">IFERROR((IF(AND($J51&gt;BL$4,$J51&lt;=BM$4,$K51&lt;=BM$4),NETWORKDAYS.INTL($J51,$K51,1,(Holidays!$A$1:$A$248)),0)+IF(AND($J51&gt;BL$4,$J51&lt;=BM$4,$K51&gt;BM$4),NETWORKDAYS.INTL($J51,(BM$4),1,(Holidays!$A$1:$A$248)),0)+IF(AND($J51&lt;BL$4,$K51&lt;BM$4,$K51&gt;BL$4),NETWORKDAYS.INTL(BL$4+1,$K51,1,(Holidays!$A$1:$A$248)),0)+IF(AND($J51&lt;=BL$4,$K51&gt;=BM$4,$K51&gt;BL$4),NETWORKDAYS.INTL(BL$4+1,(BM$4),1,(Holidays!$A$1:$A$248)),0))*$M51,"")</f>
        <v>0</v>
      </c>
      <c r="BN51" s="190">
        <f ca="1">IFERROR((IF(AND($J51&gt;BM$4,$J51&lt;=BN$4,$K51&lt;=BN$4),NETWORKDAYS.INTL($J51,$K51,1,(Holidays!$A$1:$A$248)),0)+IF(AND($J51&gt;BM$4,$J51&lt;=BN$4,$K51&gt;BN$4),NETWORKDAYS.INTL($J51,(BN$4),1,(Holidays!$A$1:$A$248)),0)+IF(AND($J51&lt;BM$4,$K51&lt;BN$4,$K51&gt;BM$4),NETWORKDAYS.INTL(BM$4+1,$K51,1,(Holidays!$A$1:$A$248)),0)+IF(AND($J51&lt;=BM$4,$K51&gt;=BN$4,$K51&gt;BM$4),NETWORKDAYS.INTL(BM$4+1,(BN$4),1,(Holidays!$A$1:$A$248)),0))*$M51,"")</f>
        <v>0</v>
      </c>
      <c r="BO51" s="192">
        <f ca="1">IFERROR((IF(AND($J51&gt;BN$4,$J51&lt;=BO$4,$K51&lt;=BO$4),NETWORKDAYS.INTL($J51,$K51,1,(Holidays!$A$1:$A$248)),0)+IF(AND($J51&gt;BN$4,$J51&lt;=BO$4,$K51&gt;BO$4),NETWORKDAYS.INTL($J51,(BO$4),1,(Holidays!$A$1:$A$248)),0)+IF(AND($J51&lt;BN$4,$K51&lt;BO$4,$K51&gt;BN$4),NETWORKDAYS.INTL(BN$4+1,$K51,1,(Holidays!$A$1:$A$248)),0)+IF(AND($J51&lt;=BN$4,$K51&gt;=BO$4,$K51&gt;BN$4),NETWORKDAYS.INTL(BN$4+1,(BO$4),1,(Holidays!$A$1:$A$248)),0))*$M51,"")</f>
        <v>0</v>
      </c>
      <c r="BP51" s="321">
        <f ca="1">IFERROR((IF(AND($J51&gt;BO$4,$J51&lt;=BP$4,$K51&lt;=BP$4),NETWORKDAYS.INTL($J51,$K51,1,(Holidays!$A$1:$A$248)),0)+IF(AND($J51&gt;BO$4,$J51&lt;=BP$4,$K51&gt;BP$4),NETWORKDAYS.INTL($J51,(BP$4),1,(Holidays!$A$1:$A$248)),0)+IF(AND($J51&lt;BO$4,$K51&lt;BP$4,$K51&gt;BO$4),NETWORKDAYS.INTL(BO$4+1,$K51,1,(Holidays!$A$1:$A$248)),0)+IF(AND($J51&lt;=BO$4,$K51&gt;=BP$4,$K51&gt;BO$4),NETWORKDAYS.INTL(BO$4+1,(BP$4),1,(Holidays!$A$1:$A$248)),0))*$M51,"")</f>
        <v>0</v>
      </c>
      <c r="BQ51" s="190">
        <f ca="1">IFERROR((IF(AND($J51&gt;BP$4,$J51&lt;=BQ$4,$K51&lt;=BQ$4),NETWORKDAYS.INTL($J51,$K51,1,(Holidays!$A$1:$A$248)),0)+IF(AND($J51&gt;BP$4,$J51&lt;=BQ$4,$K51&gt;BQ$4),NETWORKDAYS.INTL($J51,(BQ$4),1,(Holidays!$A$1:$A$248)),0)+IF(AND($J51&lt;BP$4,$K51&lt;BQ$4,$K51&gt;BP$4),NETWORKDAYS.INTL(BP$4+1,$K51,1,(Holidays!$A$1:$A$248)),0)+IF(AND($J51&lt;=BP$4,$K51&gt;=BQ$4,$K51&gt;BP$4),NETWORKDAYS.INTL(BP$4+1,(BQ$4),1,(Holidays!$A$1:$A$248)),0))*$M51,"")</f>
        <v>0</v>
      </c>
      <c r="BR51" s="192">
        <f ca="1">IFERROR((IF(AND($J51&gt;BQ$4,$J51&lt;=BR$4,$K51&lt;=BR$4),NETWORKDAYS.INTL($J51,$K51,1,(Holidays!$A$1:$A$248)),0)+IF(AND($J51&gt;BQ$4,$J51&lt;=BR$4,$K51&gt;BR$4),NETWORKDAYS.INTL($J51,(BR$4),1,(Holidays!$A$1:$A$248)),0)+IF(AND($J51&lt;BQ$4,$K51&lt;BR$4,$K51&gt;BQ$4),NETWORKDAYS.INTL(BQ$4+1,$K51,1,(Holidays!$A$1:$A$248)),0)+IF(AND($J51&lt;=BQ$4,$K51&gt;=BR$4,$K51&gt;BQ$4),NETWORKDAYS.INTL(BQ$4+1,(BR$4),1,(Holidays!$A$1:$A$248)),0))*$M51,"")</f>
        <v>0</v>
      </c>
      <c r="BS51" s="321">
        <f ca="1">IFERROR((IF(AND($J51&gt;BR$4,$J51&lt;=BS$4,$K51&lt;=BS$4),NETWORKDAYS.INTL($J51,$K51,1,(Holidays!$A$1:$A$248)),0)+IF(AND($J51&gt;BR$4,$J51&lt;=BS$4,$K51&gt;BS$4),NETWORKDAYS.INTL($J51,(BS$4),1,(Holidays!$A$1:$A$248)),0)+IF(AND($J51&lt;BR$4,$K51&lt;BS$4,$K51&gt;BR$4),NETWORKDAYS.INTL(BR$4+1,$K51,1,(Holidays!$A$1:$A$248)),0)+IF(AND($J51&lt;=BR$4,$K51&gt;=BS$4,$K51&gt;BR$4),NETWORKDAYS.INTL(BR$4+1,(BS$4),1,(Holidays!$A$1:$A$248)),0))*$M51,"")</f>
        <v>0</v>
      </c>
      <c r="BT51" s="190">
        <f ca="1">IFERROR((IF(AND($J51&gt;BS$4,$J51&lt;=BT$4,$K51&lt;=BT$4),NETWORKDAYS.INTL($J51,$K51,1,(Holidays!$A$1:$A$248)),0)+IF(AND($J51&gt;BS$4,$J51&lt;=BT$4,$K51&gt;BT$4),NETWORKDAYS.INTL($J51,(BT$4),1,(Holidays!$A$1:$A$248)),0)+IF(AND($J51&lt;BS$4,$K51&lt;BT$4,$K51&gt;BS$4),NETWORKDAYS.INTL(BS$4+1,$K51,1,(Holidays!$A$1:$A$248)),0)+IF(AND($J51&lt;=BS$4,$K51&gt;=BT$4,$K51&gt;BS$4),NETWORKDAYS.INTL(BS$4+1,(BT$4),1,(Holidays!$A$1:$A$248)),0))*$M51,"")</f>
        <v>0</v>
      </c>
      <c r="BU51" s="192">
        <f ca="1">IFERROR((IF(AND($J51&gt;BT$4,$J51&lt;=BU$4,$K51&lt;=BU$4),NETWORKDAYS.INTL($J51,$K51,1,(Holidays!$A$1:$A$248)),0)+IF(AND($J51&gt;BT$4,$J51&lt;=BU$4,$K51&gt;BU$4),NETWORKDAYS.INTL($J51,(BU$4),1,(Holidays!$A$1:$A$248)),0)+IF(AND($J51&lt;BT$4,$K51&lt;BU$4,$K51&gt;BT$4),NETWORKDAYS.INTL(BT$4+1,$K51,1,(Holidays!$A$1:$A$248)),0)+IF(AND($J51&lt;=BT$4,$K51&gt;=BU$4,$K51&gt;BT$4),NETWORKDAYS.INTL(BT$4+1,(BU$4),1,(Holidays!$A$1:$A$248)),0))*$M51,"")</f>
        <v>0</v>
      </c>
      <c r="BV51" s="321">
        <f ca="1">IFERROR((IF(AND($J51&gt;BU$4,$J51&lt;=BV$4,$K51&lt;=BV$4),NETWORKDAYS.INTL($J51,$K51,1,(Holidays!$A$1:$A$248)),0)+IF(AND($J51&gt;BU$4,$J51&lt;=BV$4,$K51&gt;BV$4),NETWORKDAYS.INTL($J51,(BV$4),1,(Holidays!$A$1:$A$248)),0)+IF(AND($J51&lt;BU$4,$K51&lt;BV$4,$K51&gt;BU$4),NETWORKDAYS.INTL(BU$4+1,$K51,1,(Holidays!$A$1:$A$248)),0)+IF(AND($J51&lt;=BU$4,$K51&gt;=BV$4,$K51&gt;BU$4),NETWORKDAYS.INTL(BU$4+1,(BV$4),1,(Holidays!$A$1:$A$248)),0))*$M51,"")</f>
        <v>0</v>
      </c>
      <c r="BW51" s="190">
        <f ca="1">IFERROR((IF(AND($J51&gt;BV$4,$J51&lt;=BW$4,$K51&lt;=BW$4),NETWORKDAYS.INTL($J51,$K51,1,(Holidays!$A$1:$A$248)),0)+IF(AND($J51&gt;BV$4,$J51&lt;=BW$4,$K51&gt;BW$4),NETWORKDAYS.INTL($J51,(BW$4),1,(Holidays!$A$1:$A$248)),0)+IF(AND($J51&lt;BV$4,$K51&lt;BW$4,$K51&gt;BV$4),NETWORKDAYS.INTL(BV$4+1,$K51,1,(Holidays!$A$1:$A$248)),0)+IF(AND($J51&lt;=BV$4,$K51&gt;=BW$4,$K51&gt;BV$4),NETWORKDAYS.INTL(BV$4+1,(BW$4),1,(Holidays!$A$1:$A$248)),0))*$M51,"")</f>
        <v>0</v>
      </c>
      <c r="BX51" s="192">
        <f ca="1">IFERROR((IF(AND($J51&gt;BW$4,$J51&lt;=BX$4,$K51&lt;=BX$4),NETWORKDAYS.INTL($J51,$K51,1,(Holidays!$A$1:$A$248)),0)+IF(AND($J51&gt;BW$4,$J51&lt;=BX$4,$K51&gt;BX$4),NETWORKDAYS.INTL($J51,(BX$4),1,(Holidays!$A$1:$A$248)),0)+IF(AND($J51&lt;BW$4,$K51&lt;BX$4,$K51&gt;BW$4),NETWORKDAYS.INTL(BW$4+1,$K51,1,(Holidays!$A$1:$A$248)),0)+IF(AND($J51&lt;=BW$4,$K51&gt;=BX$4,$K51&gt;BW$4),NETWORKDAYS.INTL(BW$4+1,(BX$4),1,(Holidays!$A$1:$A$248)),0))*$M51,"")</f>
        <v>0</v>
      </c>
      <c r="BY51" s="321">
        <f ca="1">IFERROR((IF(AND($J51&gt;BX$4,$J51&lt;=BY$4,$K51&lt;=BY$4),NETWORKDAYS.INTL($J51,$K51,1,(Holidays!$A$1:$A$248)),0)+IF(AND($J51&gt;BX$4,$J51&lt;=BY$4,$K51&gt;BY$4),NETWORKDAYS.INTL($J51,(BY$4),1,(Holidays!$A$1:$A$248)),0)+IF(AND($J51&lt;BX$4,$K51&lt;BY$4,$K51&gt;BX$4),NETWORKDAYS.INTL(BX$4+1,$K51,1,(Holidays!$A$1:$A$248)),0)+IF(AND($J51&lt;=BX$4,$K51&gt;=BY$4,$K51&gt;BX$4),NETWORKDAYS.INTL(BX$4+1,(BY$4),1,(Holidays!$A$1:$A$248)),0))*$M51,"")</f>
        <v>0</v>
      </c>
      <c r="BZ51" s="190">
        <f ca="1">IFERROR((IF(AND($J51&gt;BY$4,$J51&lt;=BZ$4,$K51&lt;=BZ$4),NETWORKDAYS.INTL($J51,$K51,1,(Holidays!$A$1:$A$248)),0)+IF(AND($J51&gt;BY$4,$J51&lt;=BZ$4,$K51&gt;BZ$4),NETWORKDAYS.INTL($J51,(BZ$4),1,(Holidays!$A$1:$A$248)),0)+IF(AND($J51&lt;BY$4,$K51&lt;BZ$4,$K51&gt;BY$4),NETWORKDAYS.INTL(BY$4+1,$K51,1,(Holidays!$A$1:$A$248)),0)+IF(AND($J51&lt;=BY$4,$K51&gt;=BZ$4,$K51&gt;BY$4),NETWORKDAYS.INTL(BY$4+1,(BZ$4),1,(Holidays!$A$1:$A$248)),0))*$M51,"")</f>
        <v>0</v>
      </c>
      <c r="CA51" s="192">
        <f ca="1">IFERROR((IF(AND($J51&gt;BZ$4,$J51&lt;=CA$4,$K51&lt;=CA$4),NETWORKDAYS.INTL($J51,$K51,1,(Holidays!$A$1:$A$248)),0)+IF(AND($J51&gt;BZ$4,$J51&lt;=CA$4,$K51&gt;CA$4),NETWORKDAYS.INTL($J51,(CA$4),1,(Holidays!$A$1:$A$248)),0)+IF(AND($J51&lt;BZ$4,$K51&lt;CA$4,$K51&gt;BZ$4),NETWORKDAYS.INTL(BZ$4+1,$K51,1,(Holidays!$A$1:$A$248)),0)+IF(AND($J51&lt;=BZ$4,$K51&gt;=CA$4,$K51&gt;BZ$4),NETWORKDAYS.INTL(BZ$4+1,(CA$4),1,(Holidays!$A$1:$A$248)),0))*$M51,"")</f>
        <v>0</v>
      </c>
      <c r="CB51" s="321">
        <f ca="1">IFERROR((IF(AND($J51&gt;CA$4,$J51&lt;=CB$4,$K51&lt;=CB$4),NETWORKDAYS.INTL($J51,$K51,1,(Holidays!$A$1:$A$248)),0)+IF(AND($J51&gt;CA$4,$J51&lt;=CB$4,$K51&gt;CB$4),NETWORKDAYS.INTL($J51,(CB$4),1,(Holidays!$A$1:$A$248)),0)+IF(AND($J51&lt;CA$4,$K51&lt;CB$4,$K51&gt;CA$4),NETWORKDAYS.INTL(CA$4+1,$K51,1,(Holidays!$A$1:$A$248)),0)+IF(AND($J51&lt;=CA$4,$K51&gt;=CB$4,$K51&gt;CA$4),NETWORKDAYS.INTL(CA$4+1,(CB$4),1,(Holidays!$A$1:$A$248)),0))*$M51,"")</f>
        <v>0</v>
      </c>
      <c r="CC51" s="190">
        <f ca="1">IFERROR((IF(AND($J51&gt;CB$4,$J51&lt;=CC$4,$K51&lt;=CC$4),NETWORKDAYS.INTL($J51,$K51,1,(Holidays!$A$1:$A$248)),0)+IF(AND($J51&gt;CB$4,$J51&lt;=CC$4,$K51&gt;CC$4),NETWORKDAYS.INTL($J51,(CC$4),1,(Holidays!$A$1:$A$248)),0)+IF(AND($J51&lt;CB$4,$K51&lt;CC$4,$K51&gt;CB$4),NETWORKDAYS.INTL(CB$4+1,$K51,1,(Holidays!$A$1:$A$248)),0)+IF(AND($J51&lt;=CB$4,$K51&gt;=CC$4,$K51&gt;CB$4),NETWORKDAYS.INTL(CB$4+1,(CC$4),1,(Holidays!$A$1:$A$248)),0))*$M51,"")</f>
        <v>0</v>
      </c>
      <c r="CD51" s="192">
        <f ca="1">IFERROR((IF(AND($J51&gt;CC$4,$J51&lt;=CD$4,$K51&lt;=CD$4),NETWORKDAYS.INTL($J51,$K51,1,(Holidays!$A$1:$A$248)),0)+IF(AND($J51&gt;CC$4,$J51&lt;=CD$4,$K51&gt;CD$4),NETWORKDAYS.INTL($J51,(CD$4),1,(Holidays!$A$1:$A$248)),0)+IF(AND($J51&lt;CC$4,$K51&lt;CD$4,$K51&gt;CC$4),NETWORKDAYS.INTL(CC$4+1,$K51,1,(Holidays!$A$1:$A$248)),0)+IF(AND($J51&lt;=CC$4,$K51&gt;=CD$4,$K51&gt;CC$4),NETWORKDAYS.INTL(CC$4+1,(CD$4),1,(Holidays!$A$1:$A$248)),0))*$M51,"")</f>
        <v>0</v>
      </c>
      <c r="CE51" s="321">
        <f ca="1">IFERROR((IF(AND($J51&gt;CD$4,$J51&lt;=CE$4,$K51&lt;=CE$4),NETWORKDAYS.INTL($J51,$K51,1,(Holidays!$A$1:$A$248)),0)+IF(AND($J51&gt;CD$4,$J51&lt;=CE$4,$K51&gt;CE$4),NETWORKDAYS.INTL($J51,(CE$4),1,(Holidays!$A$1:$A$248)),0)+IF(AND($J51&lt;CD$4,$K51&lt;CE$4,$K51&gt;CD$4),NETWORKDAYS.INTL(CD$4+1,$K51,1,(Holidays!$A$1:$A$248)),0)+IF(AND($J51&lt;=CD$4,$K51&gt;=CE$4,$K51&gt;CD$4),NETWORKDAYS.INTL(CD$4+1,(CE$4),1,(Holidays!$A$1:$A$248)),0))*$M51,"")</f>
        <v>0</v>
      </c>
      <c r="CF51" s="190">
        <f ca="1">IFERROR((IF(AND($J51&gt;CE$4,$J51&lt;=CF$4,$K51&lt;=CF$4),NETWORKDAYS.INTL($J51,$K51,1,(Holidays!$A$1:$A$248)),0)+IF(AND($J51&gt;CE$4,$J51&lt;=CF$4,$K51&gt;CF$4),NETWORKDAYS.INTL($J51,(CF$4),1,(Holidays!$A$1:$A$248)),0)+IF(AND($J51&lt;CE$4,$K51&lt;CF$4,$K51&gt;CE$4),NETWORKDAYS.INTL(CE$4+1,$K51,1,(Holidays!$A$1:$A$248)),0)+IF(AND($J51&lt;=CE$4,$K51&gt;=CF$4,$K51&gt;CE$4),NETWORKDAYS.INTL(CE$4+1,(CF$4),1,(Holidays!$A$1:$A$248)),0))*$M51,"")</f>
        <v>0</v>
      </c>
      <c r="CG51" s="192">
        <f ca="1">IFERROR((IF(AND($J51&gt;CF$4,$J51&lt;=CG$4,$K51&lt;=CG$4),NETWORKDAYS.INTL($J51,$K51,1,(Holidays!$A$1:$A$248)),0)+IF(AND($J51&gt;CF$4,$J51&lt;=CG$4,$K51&gt;CG$4),NETWORKDAYS.INTL($J51,(CG$4),1,(Holidays!$A$1:$A$248)),0)+IF(AND($J51&lt;CF$4,$K51&lt;CG$4,$K51&gt;CF$4),NETWORKDAYS.INTL(CF$4+1,$K51,1,(Holidays!$A$1:$A$248)),0)+IF(AND($J51&lt;=CF$4,$K51&gt;=CG$4,$K51&gt;CF$4),NETWORKDAYS.INTL(CF$4+1,(CG$4),1,(Holidays!$A$1:$A$248)),0))*$M51,"")</f>
        <v>0</v>
      </c>
      <c r="CH51" s="321">
        <f ca="1">IFERROR((IF(AND($J51&gt;CG$4,$J51&lt;=CH$4,$K51&lt;=CH$4),NETWORKDAYS.INTL($J51,$K51,1,(Holidays!$A$1:$A$248)),0)+IF(AND($J51&gt;CG$4,$J51&lt;=CH$4,$K51&gt;CH$4),NETWORKDAYS.INTL($J51,(CH$4),1,(Holidays!$A$1:$A$248)),0)+IF(AND($J51&lt;CG$4,$K51&lt;CH$4,$K51&gt;CG$4),NETWORKDAYS.INTL(CG$4+1,$K51,1,(Holidays!$A$1:$A$248)),0)+IF(AND($J51&lt;=CG$4,$K51&gt;=CH$4,$K51&gt;CG$4),NETWORKDAYS.INTL(CG$4+1,(CH$4),1,(Holidays!$A$1:$A$248)),0))*$M51,"")</f>
        <v>0</v>
      </c>
      <c r="CI51" s="190">
        <f ca="1">IFERROR((IF(AND($J51&gt;CH$4,$J51&lt;=CI$4,$K51&lt;=CI$4),NETWORKDAYS.INTL($J51,$K51,1,(Holidays!$A$1:$A$248)),0)+IF(AND($J51&gt;CH$4,$J51&lt;=CI$4,$K51&gt;CI$4),NETWORKDAYS.INTL($J51,(CI$4),1,(Holidays!$A$1:$A$248)),0)+IF(AND($J51&lt;CH$4,$K51&lt;CI$4,$K51&gt;CH$4),NETWORKDAYS.INTL(CH$4+1,$K51,1,(Holidays!$A$1:$A$248)),0)+IF(AND($J51&lt;=CH$4,$K51&gt;=CI$4,$K51&gt;CH$4),NETWORKDAYS.INTL(CH$4+1,(CI$4),1,(Holidays!$A$1:$A$248)),0))*$M51,"")</f>
        <v>0</v>
      </c>
      <c r="CJ51" s="192">
        <f ca="1">IFERROR((IF(AND($J51&gt;CI$4,$J51&lt;=CJ$4,$K51&lt;=CJ$4),NETWORKDAYS.INTL($J51,$K51,1,(Holidays!$A$1:$A$248)),0)+IF(AND($J51&gt;CI$4,$J51&lt;=CJ$4,$K51&gt;CJ$4),NETWORKDAYS.INTL($J51,(CJ$4),1,(Holidays!$A$1:$A$248)),0)+IF(AND($J51&lt;CI$4,$K51&lt;CJ$4,$K51&gt;CI$4),NETWORKDAYS.INTL(CI$4+1,$K51,1,(Holidays!$A$1:$A$248)),0)+IF(AND($J51&lt;=CI$4,$K51&gt;=CJ$4,$K51&gt;CI$4),NETWORKDAYS.INTL(CI$4+1,(CJ$4),1,(Holidays!$A$1:$A$248)),0))*$M51,"")</f>
        <v>0</v>
      </c>
      <c r="CK51" s="321">
        <f ca="1">IFERROR((IF(AND($J51&gt;CJ$4,$J51&lt;=CK$4,$K51&lt;=CK$4),NETWORKDAYS.INTL($J51,$K51,1,(Holidays!$A$1:$A$248)),0)+IF(AND($J51&gt;CJ$4,$J51&lt;=CK$4,$K51&gt;CK$4),NETWORKDAYS.INTL($J51,(CK$4),1,(Holidays!$A$1:$A$248)),0)+IF(AND($J51&lt;CJ$4,$K51&lt;CK$4,$K51&gt;CJ$4),NETWORKDAYS.INTL(CJ$4+1,$K51,1,(Holidays!$A$1:$A$248)),0)+IF(AND($J51&lt;=CJ$4,$K51&gt;=CK$4,$K51&gt;CJ$4),NETWORKDAYS.INTL(CJ$4+1,(CK$4),1,(Holidays!$A$1:$A$248)),0))*$M51,"")</f>
        <v>0</v>
      </c>
      <c r="CL51" s="190">
        <f ca="1">IFERROR((IF(AND($J51&gt;CK$4,$J51&lt;=CL$4,$K51&lt;=CL$4),NETWORKDAYS.INTL($J51,$K51,1,(Holidays!$A$1:$A$248)),0)+IF(AND($J51&gt;CK$4,$J51&lt;=CL$4,$K51&gt;CL$4),NETWORKDAYS.INTL($J51,(CL$4),1,(Holidays!$A$1:$A$248)),0)+IF(AND($J51&lt;CK$4,$K51&lt;CL$4,$K51&gt;CK$4),NETWORKDAYS.INTL(CK$4+1,$K51,1,(Holidays!$A$1:$A$248)),0)+IF(AND($J51&lt;=CK$4,$K51&gt;=CL$4,$K51&gt;CK$4),NETWORKDAYS.INTL(CK$4+1,(CL$4),1,(Holidays!$A$1:$A$248)),0))*$M51,"")</f>
        <v>0</v>
      </c>
      <c r="CM51" s="192">
        <f ca="1">IFERROR((IF(AND($J51&gt;CL$4,$J51&lt;=CM$4,$K51&lt;=CM$4),NETWORKDAYS.INTL($J51,$K51,1,(Holidays!$A$1:$A$248)),0)+IF(AND($J51&gt;CL$4,$J51&lt;=CM$4,$K51&gt;CM$4),NETWORKDAYS.INTL($J51,(CM$4),1,(Holidays!$A$1:$A$248)),0)+IF(AND($J51&lt;CL$4,$K51&lt;CM$4,$K51&gt;CL$4),NETWORKDAYS.INTL(CL$4+1,$K51,1,(Holidays!$A$1:$A$248)),0)+IF(AND($J51&lt;=CL$4,$K51&gt;=CM$4,$K51&gt;CL$4),NETWORKDAYS.INTL(CL$4+1,(CM$4),1,(Holidays!$A$1:$A$248)),0))*$M51,"")</f>
        <v>0</v>
      </c>
      <c r="CN51" s="321">
        <f ca="1">IFERROR((IF(AND($J51&gt;CM$4,$J51&lt;=CN$4,$K51&lt;=CN$4),NETWORKDAYS.INTL($J51,$K51,1,(Holidays!$A$1:$A$248)),0)+IF(AND($J51&gt;CM$4,$J51&lt;=CN$4,$K51&gt;CN$4),NETWORKDAYS.INTL($J51,(CN$4),1,(Holidays!$A$1:$A$248)),0)+IF(AND($J51&lt;CM$4,$K51&lt;CN$4,$K51&gt;CM$4),NETWORKDAYS.INTL(CM$4+1,$K51,1,(Holidays!$A$1:$A$248)),0)+IF(AND($J51&lt;=CM$4,$K51&gt;=CN$4,$K51&gt;CM$4),NETWORKDAYS.INTL(CM$4+1,(CN$4),1,(Holidays!$A$1:$A$248)),0))*$M51,"")</f>
        <v>0</v>
      </c>
      <c r="CO51" s="190">
        <f ca="1">IFERROR((IF(AND($J51&gt;CN$4,$J51&lt;=CO$4,$K51&lt;=CO$4),NETWORKDAYS.INTL($J51,$K51,1,(Holidays!$A$1:$A$248)),0)+IF(AND($J51&gt;CN$4,$J51&lt;=CO$4,$K51&gt;CO$4),NETWORKDAYS.INTL($J51,(CO$4),1,(Holidays!$A$1:$A$248)),0)+IF(AND($J51&lt;CN$4,$K51&lt;CO$4,$K51&gt;CN$4),NETWORKDAYS.INTL(CN$4+1,$K51,1,(Holidays!$A$1:$A$248)),0)+IF(AND($J51&lt;=CN$4,$K51&gt;=CO$4,$K51&gt;CN$4),NETWORKDAYS.INTL(CN$4+1,(CO$4),1,(Holidays!$A$1:$A$248)),0))*$M51,"")</f>
        <v>0</v>
      </c>
      <c r="CP51" s="192">
        <f ca="1">IFERROR((IF(AND($J51&gt;CO$4,$J51&lt;=CP$4,$K51&lt;=CP$4),NETWORKDAYS.INTL($J51,$K51,1,(Holidays!$A$1:$A$248)),0)+IF(AND($J51&gt;CO$4,$J51&lt;=CP$4,$K51&gt;CP$4),NETWORKDAYS.INTL($J51,(CP$4),1,(Holidays!$A$1:$A$248)),0)+IF(AND($J51&lt;CO$4,$K51&lt;CP$4,$K51&gt;CO$4),NETWORKDAYS.INTL(CO$4+1,$K51,1,(Holidays!$A$1:$A$248)),0)+IF(AND($J51&lt;=CO$4,$K51&gt;=CP$4,$K51&gt;CO$4),NETWORKDAYS.INTL(CO$4+1,(CP$4),1,(Holidays!$A$1:$A$248)),0))*$M51,"")</f>
        <v>0</v>
      </c>
      <c r="CQ51" s="321">
        <f ca="1">IFERROR((IF(AND($J51&gt;CP$4,$J51&lt;=CQ$4,$K51&lt;=CQ$4),NETWORKDAYS.INTL($J51,$K51,1,(Holidays!$A$1:$A$248)),0)+IF(AND($J51&gt;CP$4,$J51&lt;=CQ$4,$K51&gt;CQ$4),NETWORKDAYS.INTL($J51,(CQ$4),1,(Holidays!$A$1:$A$248)),0)+IF(AND($J51&lt;CP$4,$K51&lt;CQ$4,$K51&gt;CP$4),NETWORKDAYS.INTL(CP$4+1,$K51,1,(Holidays!$A$1:$A$248)),0)+IF(AND($J51&lt;=CP$4,$K51&gt;=CQ$4,$K51&gt;CP$4),NETWORKDAYS.INTL(CP$4+1,(CQ$4),1,(Holidays!$A$1:$A$248)),0))*$M51,"")</f>
        <v>0</v>
      </c>
      <c r="CR51" s="190">
        <f ca="1">IFERROR((IF(AND($J51&gt;CQ$4,$J51&lt;=CR$4,$K51&lt;=CR$4),NETWORKDAYS.INTL($J51,$K51,1,(Holidays!$A$1:$A$248)),0)+IF(AND($J51&gt;CQ$4,$J51&lt;=CR$4,$K51&gt;CR$4),NETWORKDAYS.INTL($J51,(CR$4),1,(Holidays!$A$1:$A$248)),0)+IF(AND($J51&lt;CQ$4,$K51&lt;CR$4,$K51&gt;CQ$4),NETWORKDAYS.INTL(CQ$4+1,$K51,1,(Holidays!$A$1:$A$248)),0)+IF(AND($J51&lt;=CQ$4,$K51&gt;=CR$4,$K51&gt;CQ$4),NETWORKDAYS.INTL(CQ$4+1,(CR$4),1,(Holidays!$A$1:$A$248)),0))*$M51,"")</f>
        <v>0</v>
      </c>
      <c r="CS51" s="192">
        <f ca="1">IFERROR((IF(AND($J51&gt;CR$4,$J51&lt;=CS$4,$K51&lt;=CS$4),NETWORKDAYS.INTL($J51,$K51,1,(Holidays!$A$1:$A$248)),0)+IF(AND($J51&gt;CR$4,$J51&lt;=CS$4,$K51&gt;CS$4),NETWORKDAYS.INTL($J51,(CS$4),1,(Holidays!$A$1:$A$248)),0)+IF(AND($J51&lt;CR$4,$K51&lt;CS$4,$K51&gt;CR$4),NETWORKDAYS.INTL(CR$4+1,$K51,1,(Holidays!$A$1:$A$248)),0)+IF(AND($J51&lt;=CR$4,$K51&gt;=CS$4,$K51&gt;CR$4),NETWORKDAYS.INTL(CR$4+1,(CS$4),1,(Holidays!$A$1:$A$248)),0))*$M51,"")</f>
        <v>0</v>
      </c>
      <c r="CT51" s="321">
        <f ca="1">IFERROR((IF(AND($J51&gt;CS$4,$J51&lt;=CT$4,$K51&lt;=CT$4),NETWORKDAYS.INTL($J51,$K51,1,(Holidays!$A$1:$A$248)),0)+IF(AND($J51&gt;CS$4,$J51&lt;=CT$4,$K51&gt;CT$4),NETWORKDAYS.INTL($J51,(CT$4),1,(Holidays!$A$1:$A$248)),0)+IF(AND($J51&lt;CS$4,$K51&lt;CT$4,$K51&gt;CS$4),NETWORKDAYS.INTL(CS$4+1,$K51,1,(Holidays!$A$1:$A$248)),0)+IF(AND($J51&lt;=CS$4,$K51&gt;=CT$4,$K51&gt;CS$4),NETWORKDAYS.INTL(CS$4+1,(CT$4),1,(Holidays!$A$1:$A$248)),0))*$M51,"")</f>
        <v>0</v>
      </c>
      <c r="CU51" s="190">
        <f ca="1">IFERROR((IF(AND($J51&gt;CT$4,$J51&lt;=CU$4,$K51&lt;=CU$4),NETWORKDAYS.INTL($J51,$K51,1,(Holidays!$A$1:$A$248)),0)+IF(AND($J51&gt;CT$4,$J51&lt;=CU$4,$K51&gt;CU$4),NETWORKDAYS.INTL($J51,(CU$4),1,(Holidays!$A$1:$A$248)),0)+IF(AND($J51&lt;CT$4,$K51&lt;CU$4,$K51&gt;CT$4),NETWORKDAYS.INTL(CT$4+1,$K51,1,(Holidays!$A$1:$A$248)),0)+IF(AND($J51&lt;=CT$4,$K51&gt;=CU$4,$K51&gt;CT$4),NETWORKDAYS.INTL(CT$4+1,(CU$4),1,(Holidays!$A$1:$A$248)),0))*$M51,"")</f>
        <v>0</v>
      </c>
      <c r="CV51" s="192">
        <f ca="1">IFERROR((IF(AND($J51&gt;CU$4,$J51&lt;=CV$4,$K51&lt;=CV$4),NETWORKDAYS.INTL($J51,$K51,1,(Holidays!$A$1:$A$248)),0)+IF(AND($J51&gt;CU$4,$J51&lt;=CV$4,$K51&gt;CV$4),NETWORKDAYS.INTL($J51,(CV$4),1,(Holidays!$A$1:$A$248)),0)+IF(AND($J51&lt;CU$4,$K51&lt;CV$4,$K51&gt;CU$4),NETWORKDAYS.INTL(CU$4+1,$K51,1,(Holidays!$A$1:$A$248)),0)+IF(AND($J51&lt;=CU$4,$K51&gt;=CV$4,$K51&gt;CU$4),NETWORKDAYS.INTL(CU$4+1,(CV$4),1,(Holidays!$A$1:$A$248)),0))*$M51,"")</f>
        <v>0</v>
      </c>
      <c r="CW51" s="321">
        <f ca="1">IFERROR((IF(AND($J51&gt;CV$4,$J51&lt;=CW$4,$K51&lt;=CW$4),NETWORKDAYS.INTL($J51,$K51,1,(Holidays!$A$1:$A$248)),0)+IF(AND($J51&gt;CV$4,$J51&lt;=CW$4,$K51&gt;CW$4),NETWORKDAYS.INTL($J51,(CW$4),1,(Holidays!$A$1:$A$248)),0)+IF(AND($J51&lt;CV$4,$K51&lt;CW$4,$K51&gt;CV$4),NETWORKDAYS.INTL(CV$4+1,$K51,1,(Holidays!$A$1:$A$248)),0)+IF(AND($J51&lt;=CV$4,$K51&gt;=CW$4,$K51&gt;CV$4),NETWORKDAYS.INTL(CV$4+1,(CW$4),1,(Holidays!$A$1:$A$248)),0))*$M51,"")</f>
        <v>0</v>
      </c>
      <c r="CX51" s="324">
        <f ca="1">IFERROR((IF(AND($J51&gt;CW$4,$J51&lt;=CX$4,$K51&lt;=CX$4),NETWORKDAYS.INTL($J51,$K51,1,(Holidays!$A$1:$A$248)),0)+IF(AND($J51&gt;CW$4,$J51&lt;=CX$4,$K51&gt;CX$4),NETWORKDAYS.INTL($J51,(CX$4),1,(Holidays!$A$1:$A$248)),0)+IF(AND($J51&lt;CW$4,$K51&lt;CX$4,$K51&gt;CW$4),NETWORKDAYS.INTL(CW$4+1,$K51,1,(Holidays!$A$1:$A$248)),0)+IF(AND($J51&lt;=CW$4,$K51&gt;=CX$4,$K51&gt;CW$4),NETWORKDAYS.INTL(CW$4+1,(CX$4),1,(Holidays!$A$1:$A$248)),0))*$M51,"")</f>
        <v>0</v>
      </c>
    </row>
    <row r="52" spans="2:102" ht="15" customHeight="1" outlineLevel="1">
      <c r="B52" s="59" t="str">
        <f t="array" ref="B52">IFERROR(INDEX('A-2_MH Distribution'!$B$1:$B$15014,SMALL(IF('A-2_MH Distribution'!$M$8:$M$63&lt;&gt;0,ROW('A-2_MH Distribution'!$B$8:$B$63)),ROW(A15)),1),"")</f>
        <v>B.15</v>
      </c>
      <c r="C52" s="458" t="str">
        <f ca="1">IFERROR(VLOOKUP(B52,OFFSET('A-1_MH Estimation'!$B$7,0,0,MATCH("Subtotal LOE",'A-1_MH Estimation'!B:B,0)-7,2),2,0),"")</f>
        <v>Insulation Spec Rule - Administrative Documentation &amp; Customer Comment Followed up</v>
      </c>
      <c r="D52" s="466">
        <f ca="1">IFERROR(VLOOKUP(B52,OFFSET('A-1_MH Estimation'!$B$7,0,0,MATCH("Subtotal LOE",'A-1_MH Estimation'!B:B,0)-7,4),4,0),"")</f>
        <v>1</v>
      </c>
      <c r="E52" s="466" t="str">
        <f ca="1">IFERROR(VLOOKUP(B52,OFFSET('A-1_MH Estimation'!$B$7,0,0,MATCH("Subtotal LOE",'A-1_MH Estimation'!B:B,0)-7,3),3,0),"")</f>
        <v>document</v>
      </c>
      <c r="F52" s="462">
        <f>IFERROR(VLOOKUP($B52,'A-2_MH Distribution'!$B$6:$O$16314,3,0)*VLOOKUP($B52,'A-2_MH Distribution'!$B$6:$O$16314,VLOOKUP(G52,SoftwareList,6,0),0)*IFERROR((--(VLOOKUP($B52,'A-2_MH Distribution'!$B$6:$O$16314,VLOOKUP(G52,SoftwareList,8,0),0)=0)+VLOOKUP($B52,'A-2_MH Distribution'!$B$6:$O$16314,VLOOKUP(G52,SoftwareList,8,0),0)),1),0)</f>
        <v>8.0400000000000009</v>
      </c>
      <c r="G52" s="403" t="str">
        <f t="shared" si="59"/>
        <v>MsOffice</v>
      </c>
      <c r="H52" s="454"/>
      <c r="I52" s="455"/>
      <c r="J52" s="351">
        <f ca="1">IFERROR(INDEX(Activities,MATCH($B52,'A-2_MH Distribution'!B:B,0),MATCH("Start Date",'A-2_MH Distribution'!$A$4:S$4,0))+H52,0)</f>
        <v>44568</v>
      </c>
      <c r="K52" s="352">
        <f ca="1">IFERROR(INDEX(Activities,MATCH($B52,'A-2_MH Distribution'!B:B,0),MATCH("Finish Date",'A-2_MH Distribution'!$A$4:S$4,0))+I52,0)</f>
        <v>44571</v>
      </c>
      <c r="L52" s="170">
        <f ca="1">NETWORKDAYS.INTL(J52,K52,1,Holidays!$A$1:$A$248)</f>
        <v>2</v>
      </c>
      <c r="M52" s="62">
        <f t="shared" ca="1" si="58"/>
        <v>4.0200000000000005</v>
      </c>
      <c r="O52" s="253">
        <f ca="1">SUM($P52:CX52)</f>
        <v>8.0400000000000009</v>
      </c>
      <c r="P52" s="320"/>
      <c r="Q52" s="321">
        <f ca="1">IFERROR((IF(AND($J52&gt;P$4,$J52&lt;=Q$4,$K52&lt;=Q$4),NETWORKDAYS.INTL($J52,$K52,1,(Holidays!$A$1:$A$248)),0)+IF(AND($J52&gt;P$4,$J52&lt;=Q$4,$K52&gt;Q$4),NETWORKDAYS.INTL($J52,(Q$4),1,(Holidays!$A$1:$A$248)),0)+IF(AND($J52&lt;P$4,$K52&lt;Q$4,$K52&gt;P$4),NETWORKDAYS.INTL(P$4+1,$K52,1,(Holidays!$A$1:$A$248)),0)+IF(AND($J52&lt;=P$4,$K52&gt;=Q$4,$K52&gt;P$4),NETWORKDAYS.INTL(P$4+1,(Q$4),1,(Holidays!$A$1:$A$248)),0))*$M52,"")</f>
        <v>0</v>
      </c>
      <c r="R52" s="190">
        <f ca="1">IFERROR((IF(AND($J52&gt;Q$4,$J52&lt;=R$4,$K52&lt;=R$4),NETWORKDAYS.INTL($J52,$K52,1,(Holidays!$A$1:$A$248)),0)+IF(AND($J52&gt;Q$4,$J52&lt;=R$4,$K52&gt;R$4),NETWORKDAYS.INTL($J52,(R$4),1,(Holidays!$A$1:$A$248)),0)+IF(AND($J52&lt;Q$4,$K52&lt;R$4,$K52&gt;Q$4),NETWORKDAYS.INTL(Q$4+1,$K52,1,(Holidays!$A$1:$A$248)),0)+IF(AND($J52&lt;=Q$4,$K52&gt;=R$4,$K52&gt;Q$4),NETWORKDAYS.INTL(Q$4+1,(R$4),1,(Holidays!$A$1:$A$248)),0))*$M52,"")</f>
        <v>0</v>
      </c>
      <c r="S52" s="192">
        <f ca="1">IFERROR((IF(AND($J52&gt;R$4,$J52&lt;=S$4,$K52&lt;=S$4),NETWORKDAYS.INTL($J52,$K52,1,(Holidays!$A$1:$A$248)),0)+IF(AND($J52&gt;R$4,$J52&lt;=S$4,$K52&gt;S$4),NETWORKDAYS.INTL($J52,(S$4),1,(Holidays!$A$1:$A$248)),0)+IF(AND($J52&lt;R$4,$K52&lt;S$4,$K52&gt;R$4),NETWORKDAYS.INTL(R$4+1,$K52,1,(Holidays!$A$1:$A$248)),0)+IF(AND($J52&lt;=R$4,$K52&gt;=S$4,$K52&gt;R$4),NETWORKDAYS.INTL(R$4+1,(S$4),1,(Holidays!$A$1:$A$248)),0))*$M52,"")</f>
        <v>0</v>
      </c>
      <c r="T52" s="321">
        <f ca="1">IFERROR((IF(AND($J52&gt;S$4,$J52&lt;=T$4,$K52&lt;=T$4),NETWORKDAYS.INTL($J52,$K52,1,(Holidays!$A$1:$A$248)),0)+IF(AND($J52&gt;S$4,$J52&lt;=T$4,$K52&gt;T$4),NETWORKDAYS.INTL($J52,(T$4),1,(Holidays!$A$1:$A$248)),0)+IF(AND($J52&lt;S$4,$K52&lt;T$4,$K52&gt;S$4),NETWORKDAYS.INTL(S$4+1,$K52,1,(Holidays!$A$1:$A$248)),0)+IF(AND($J52&lt;=S$4,$K52&gt;=T$4,$K52&gt;S$4),NETWORKDAYS.INTL(S$4+1,(T$4),1,(Holidays!$A$1:$A$248)),0))*$M52,"")</f>
        <v>0</v>
      </c>
      <c r="U52" s="190">
        <f ca="1">IFERROR((IF(AND($J52&gt;T$4,$J52&lt;=U$4,$K52&lt;=U$4),NETWORKDAYS.INTL($J52,$K52,1,(Holidays!$A$1:$A$248)),0)+IF(AND($J52&gt;T$4,$J52&lt;=U$4,$K52&gt;U$4),NETWORKDAYS.INTL($J52,(U$4),1,(Holidays!$A$1:$A$248)),0)+IF(AND($J52&lt;T$4,$K52&lt;U$4,$K52&gt;T$4),NETWORKDAYS.INTL(T$4+1,$K52,1,(Holidays!$A$1:$A$248)),0)+IF(AND($J52&lt;=T$4,$K52&gt;=U$4,$K52&gt;T$4),NETWORKDAYS.INTL(T$4+1,(U$4),1,(Holidays!$A$1:$A$248)),0))*$M52,"")</f>
        <v>0</v>
      </c>
      <c r="V52" s="192">
        <f ca="1">IFERROR((IF(AND($J52&gt;U$4,$J52&lt;=V$4,$K52&lt;=V$4),NETWORKDAYS.INTL($J52,$K52,1,(Holidays!$A$1:$A$248)),0)+IF(AND($J52&gt;U$4,$J52&lt;=V$4,$K52&gt;V$4),NETWORKDAYS.INTL($J52,(V$4),1,(Holidays!$A$1:$A$248)),0)+IF(AND($J52&lt;U$4,$K52&lt;V$4,$K52&gt;U$4),NETWORKDAYS.INTL(U$4+1,$K52,1,(Holidays!$A$1:$A$248)),0)+IF(AND($J52&lt;=U$4,$K52&gt;=V$4,$K52&gt;U$4),NETWORKDAYS.INTL(U$4+1,(V$4),1,(Holidays!$A$1:$A$248)),0))*$M52,"")</f>
        <v>0</v>
      </c>
      <c r="W52" s="321">
        <f ca="1">IFERROR((IF(AND($J52&gt;V$4,$J52&lt;=W$4,$K52&lt;=W$4),NETWORKDAYS.INTL($J52,$K52,1,(Holidays!$A$1:$A$248)),0)+IF(AND($J52&gt;V$4,$J52&lt;=W$4,$K52&gt;W$4),NETWORKDAYS.INTL($J52,(W$4),1,(Holidays!$A$1:$A$248)),0)+IF(AND($J52&lt;V$4,$K52&lt;W$4,$K52&gt;V$4),NETWORKDAYS.INTL(V$4+1,$K52,1,(Holidays!$A$1:$A$248)),0)+IF(AND($J52&lt;=V$4,$K52&gt;=W$4,$K52&gt;V$4),NETWORKDAYS.INTL(V$4+1,(W$4),1,(Holidays!$A$1:$A$248)),0))*$M52,"")</f>
        <v>0</v>
      </c>
      <c r="X52" s="190">
        <f ca="1">IFERROR((IF(AND($J52&gt;W$4,$J52&lt;=X$4,$K52&lt;=X$4),NETWORKDAYS.INTL($J52,$K52,1,(Holidays!$A$1:$A$248)),0)+IF(AND($J52&gt;W$4,$J52&lt;=X$4,$K52&gt;X$4),NETWORKDAYS.INTL($J52,(X$4),1,(Holidays!$A$1:$A$248)),0)+IF(AND($J52&lt;W$4,$K52&lt;X$4,$K52&gt;W$4),NETWORKDAYS.INTL(W$4+1,$K52,1,(Holidays!$A$1:$A$248)),0)+IF(AND($J52&lt;=W$4,$K52&gt;=X$4,$K52&gt;W$4),NETWORKDAYS.INTL(W$4+1,(X$4),1,(Holidays!$A$1:$A$248)),0))*$M52,"")</f>
        <v>0</v>
      </c>
      <c r="Y52" s="192">
        <f ca="1">IFERROR((IF(AND($J52&gt;X$4,$J52&lt;=Y$4,$K52&lt;=Y$4),NETWORKDAYS.INTL($J52,$K52,1,(Holidays!$A$1:$A$248)),0)+IF(AND($J52&gt;X$4,$J52&lt;=Y$4,$K52&gt;Y$4),NETWORKDAYS.INTL($J52,(Y$4),1,(Holidays!$A$1:$A$248)),0)+IF(AND($J52&lt;X$4,$K52&lt;Y$4,$K52&gt;X$4),NETWORKDAYS.INTL(X$4+1,$K52,1,(Holidays!$A$1:$A$248)),0)+IF(AND($J52&lt;=X$4,$K52&gt;=Y$4,$K52&gt;X$4),NETWORKDAYS.INTL(X$4+1,(Y$4),1,(Holidays!$A$1:$A$248)),0))*$M52,"")</f>
        <v>0</v>
      </c>
      <c r="Z52" s="321">
        <f ca="1">IFERROR((IF(AND($J52&gt;Y$4,$J52&lt;=Z$4,$K52&lt;=Z$4),NETWORKDAYS.INTL($J52,$K52,1,(Holidays!$A$1:$A$248)),0)+IF(AND($J52&gt;Y$4,$J52&lt;=Z$4,$K52&gt;Z$4),NETWORKDAYS.INTL($J52,(Z$4),1,(Holidays!$A$1:$A$248)),0)+IF(AND($J52&lt;Y$4,$K52&lt;Z$4,$K52&gt;Y$4),NETWORKDAYS.INTL(Y$4+1,$K52,1,(Holidays!$A$1:$A$248)),0)+IF(AND($J52&lt;=Y$4,$K52&gt;=Z$4,$K52&gt;Y$4),NETWORKDAYS.INTL(Y$4+1,(Z$4),1,(Holidays!$A$1:$A$248)),0))*$M52,"")</f>
        <v>0</v>
      </c>
      <c r="AA52" s="190">
        <f ca="1">IFERROR((IF(AND($J52&gt;Z$4,$J52&lt;=AA$4,$K52&lt;=AA$4),NETWORKDAYS.INTL($J52,$K52,1,(Holidays!$A$1:$A$248)),0)+IF(AND($J52&gt;Z$4,$J52&lt;=AA$4,$K52&gt;AA$4),NETWORKDAYS.INTL($J52,(AA$4),1,(Holidays!$A$1:$A$248)),0)+IF(AND($J52&lt;Z$4,$K52&lt;AA$4,$K52&gt;Z$4),NETWORKDAYS.INTL(Z$4+1,$K52,1,(Holidays!$A$1:$A$248)),0)+IF(AND($J52&lt;=Z$4,$K52&gt;=AA$4,$K52&gt;Z$4),NETWORKDAYS.INTL(Z$4+1,(AA$4),1,(Holidays!$A$1:$A$248)),0))*$M52,"")</f>
        <v>0</v>
      </c>
      <c r="AB52" s="192">
        <f ca="1">IFERROR((IF(AND($J52&gt;AA$4,$J52&lt;=AB$4,$K52&lt;=AB$4),NETWORKDAYS.INTL($J52,$K52,1,(Holidays!$A$1:$A$248)),0)+IF(AND($J52&gt;AA$4,$J52&lt;=AB$4,$K52&gt;AB$4),NETWORKDAYS.INTL($J52,(AB$4),1,(Holidays!$A$1:$A$248)),0)+IF(AND($J52&lt;AA$4,$K52&lt;AB$4,$K52&gt;AA$4),NETWORKDAYS.INTL(AA$4+1,$K52,1,(Holidays!$A$1:$A$248)),0)+IF(AND($J52&lt;=AA$4,$K52&gt;=AB$4,$K52&gt;AA$4),NETWORKDAYS.INTL(AA$4+1,(AB$4),1,(Holidays!$A$1:$A$248)),0))*$M52,"")</f>
        <v>8.0400000000000009</v>
      </c>
      <c r="AC52" s="321">
        <f ca="1">IFERROR((IF(AND($J52&gt;AB$4,$J52&lt;=AC$4,$K52&lt;=AC$4),NETWORKDAYS.INTL($J52,$K52,1,(Holidays!$A$1:$A$248)),0)+IF(AND($J52&gt;AB$4,$J52&lt;=AC$4,$K52&gt;AC$4),NETWORKDAYS.INTL($J52,(AC$4),1,(Holidays!$A$1:$A$248)),0)+IF(AND($J52&lt;AB$4,$K52&lt;AC$4,$K52&gt;AB$4),NETWORKDAYS.INTL(AB$4+1,$K52,1,(Holidays!$A$1:$A$248)),0)+IF(AND($J52&lt;=AB$4,$K52&gt;=AC$4,$K52&gt;AB$4),NETWORKDAYS.INTL(AB$4+1,(AC$4),1,(Holidays!$A$1:$A$248)),0))*$M52,"")</f>
        <v>0</v>
      </c>
      <c r="AD52" s="190">
        <f ca="1">IFERROR((IF(AND($J52&gt;AC$4,$J52&lt;=AD$4,$K52&lt;=AD$4),NETWORKDAYS.INTL($J52,$K52,1,(Holidays!$A$1:$A$248)),0)+IF(AND($J52&gt;AC$4,$J52&lt;=AD$4,$K52&gt;AD$4),NETWORKDAYS.INTL($J52,(AD$4),1,(Holidays!$A$1:$A$248)),0)+IF(AND($J52&lt;AC$4,$K52&lt;AD$4,$K52&gt;AC$4),NETWORKDAYS.INTL(AC$4+1,$K52,1,(Holidays!$A$1:$A$248)),0)+IF(AND($J52&lt;=AC$4,$K52&gt;=AD$4,$K52&gt;AC$4),NETWORKDAYS.INTL(AC$4+1,(AD$4),1,(Holidays!$A$1:$A$248)),0))*$M52,"")</f>
        <v>0</v>
      </c>
      <c r="AE52" s="192">
        <f ca="1">IFERROR((IF(AND($J52&gt;AD$4,$J52&lt;=AE$4,$K52&lt;=AE$4),NETWORKDAYS.INTL($J52,$K52,1,(Holidays!$A$1:$A$248)),0)+IF(AND($J52&gt;AD$4,$J52&lt;=AE$4,$K52&gt;AE$4),NETWORKDAYS.INTL($J52,(AE$4),1,(Holidays!$A$1:$A$248)),0)+IF(AND($J52&lt;AD$4,$K52&lt;AE$4,$K52&gt;AD$4),NETWORKDAYS.INTL(AD$4+1,$K52,1,(Holidays!$A$1:$A$248)),0)+IF(AND($J52&lt;=AD$4,$K52&gt;=AE$4,$K52&gt;AD$4),NETWORKDAYS.INTL(AD$4+1,(AE$4),1,(Holidays!$A$1:$A$248)),0))*$M52,"")</f>
        <v>0</v>
      </c>
      <c r="AF52" s="321">
        <f ca="1">IFERROR((IF(AND($J52&gt;AE$4,$J52&lt;=AF$4,$K52&lt;=AF$4),NETWORKDAYS.INTL($J52,$K52,1,(Holidays!$A$1:$A$248)),0)+IF(AND($J52&gt;AE$4,$J52&lt;=AF$4,$K52&gt;AF$4),NETWORKDAYS.INTL($J52,(AF$4),1,(Holidays!$A$1:$A$248)),0)+IF(AND($J52&lt;AE$4,$K52&lt;AF$4,$K52&gt;AE$4),NETWORKDAYS.INTL(AE$4+1,$K52,1,(Holidays!$A$1:$A$248)),0)+IF(AND($J52&lt;=AE$4,$K52&gt;=AF$4,$K52&gt;AE$4),NETWORKDAYS.INTL(AE$4+1,(AF$4),1,(Holidays!$A$1:$A$248)),0))*$M52,"")</f>
        <v>0</v>
      </c>
      <c r="AG52" s="190">
        <f ca="1">IFERROR((IF(AND($J52&gt;AF$4,$J52&lt;=AG$4,$K52&lt;=AG$4),NETWORKDAYS.INTL($J52,$K52,1,(Holidays!$A$1:$A$248)),0)+IF(AND($J52&gt;AF$4,$J52&lt;=AG$4,$K52&gt;AG$4),NETWORKDAYS.INTL($J52,(AG$4),1,(Holidays!$A$1:$A$248)),0)+IF(AND($J52&lt;AF$4,$K52&lt;AG$4,$K52&gt;AF$4),NETWORKDAYS.INTL(AF$4+1,$K52,1,(Holidays!$A$1:$A$248)),0)+IF(AND($J52&lt;=AF$4,$K52&gt;=AG$4,$K52&gt;AF$4),NETWORKDAYS.INTL(AF$4+1,(AG$4),1,(Holidays!$A$1:$A$248)),0))*$M52,"")</f>
        <v>0</v>
      </c>
      <c r="AH52" s="192">
        <f ca="1">IFERROR((IF(AND($J52&gt;AG$4,$J52&lt;=AH$4,$K52&lt;=AH$4),NETWORKDAYS.INTL($J52,$K52,1,(Holidays!$A$1:$A$248)),0)+IF(AND($J52&gt;AG$4,$J52&lt;=AH$4,$K52&gt;AH$4),NETWORKDAYS.INTL($J52,(AH$4),1,(Holidays!$A$1:$A$248)),0)+IF(AND($J52&lt;AG$4,$K52&lt;AH$4,$K52&gt;AG$4),NETWORKDAYS.INTL(AG$4+1,$K52,1,(Holidays!$A$1:$A$248)),0)+IF(AND($J52&lt;=AG$4,$K52&gt;=AH$4,$K52&gt;AG$4),NETWORKDAYS.INTL(AG$4+1,(AH$4),1,(Holidays!$A$1:$A$248)),0))*$M52,"")</f>
        <v>0</v>
      </c>
      <c r="AI52" s="321">
        <f ca="1">IFERROR((IF(AND($J52&gt;AH$4,$J52&lt;=AI$4,$K52&lt;=AI$4),NETWORKDAYS.INTL($J52,$K52,1,(Holidays!$A$1:$A$248)),0)+IF(AND($J52&gt;AH$4,$J52&lt;=AI$4,$K52&gt;AI$4),NETWORKDAYS.INTL($J52,(AI$4),1,(Holidays!$A$1:$A$248)),0)+IF(AND($J52&lt;AH$4,$K52&lt;AI$4,$K52&gt;AH$4),NETWORKDAYS.INTL(AH$4+1,$K52,1,(Holidays!$A$1:$A$248)),0)+IF(AND($J52&lt;=AH$4,$K52&gt;=AI$4,$K52&gt;AH$4),NETWORKDAYS.INTL(AH$4+1,(AI$4),1,(Holidays!$A$1:$A$248)),0))*$M52,"")</f>
        <v>0</v>
      </c>
      <c r="AJ52" s="190">
        <f ca="1">IFERROR((IF(AND($J52&gt;AI$4,$J52&lt;=AJ$4,$K52&lt;=AJ$4),NETWORKDAYS.INTL($J52,$K52,1,(Holidays!$A$1:$A$248)),0)+IF(AND($J52&gt;AI$4,$J52&lt;=AJ$4,$K52&gt;AJ$4),NETWORKDAYS.INTL($J52,(AJ$4),1,(Holidays!$A$1:$A$248)),0)+IF(AND($J52&lt;AI$4,$K52&lt;AJ$4,$K52&gt;AI$4),NETWORKDAYS.INTL(AI$4+1,$K52,1,(Holidays!$A$1:$A$248)),0)+IF(AND($J52&lt;=AI$4,$K52&gt;=AJ$4,$K52&gt;AI$4),NETWORKDAYS.INTL(AI$4+1,(AJ$4),1,(Holidays!$A$1:$A$248)),0))*$M52,"")</f>
        <v>0</v>
      </c>
      <c r="AK52" s="192">
        <f ca="1">IFERROR((IF(AND($J52&gt;AJ$4,$J52&lt;=AK$4,$K52&lt;=AK$4),NETWORKDAYS.INTL($J52,$K52,1,(Holidays!$A$1:$A$248)),0)+IF(AND($J52&gt;AJ$4,$J52&lt;=AK$4,$K52&gt;AK$4),NETWORKDAYS.INTL($J52,(AK$4),1,(Holidays!$A$1:$A$248)),0)+IF(AND($J52&lt;AJ$4,$K52&lt;AK$4,$K52&gt;AJ$4),NETWORKDAYS.INTL(AJ$4+1,$K52,1,(Holidays!$A$1:$A$248)),0)+IF(AND($J52&lt;=AJ$4,$K52&gt;=AK$4,$K52&gt;AJ$4),NETWORKDAYS.INTL(AJ$4+1,(AK$4),1,(Holidays!$A$1:$A$248)),0))*$M52,"")</f>
        <v>0</v>
      </c>
      <c r="AL52" s="321">
        <f ca="1">IFERROR((IF(AND($J52&gt;AK$4,$J52&lt;=AL$4,$K52&lt;=AL$4),NETWORKDAYS.INTL($J52,$K52,1,(Holidays!$A$1:$A$248)),0)+IF(AND($J52&gt;AK$4,$J52&lt;=AL$4,$K52&gt;AL$4),NETWORKDAYS.INTL($J52,(AL$4),1,(Holidays!$A$1:$A$248)),0)+IF(AND($J52&lt;AK$4,$K52&lt;AL$4,$K52&gt;AK$4),NETWORKDAYS.INTL(AK$4+1,$K52,1,(Holidays!$A$1:$A$248)),0)+IF(AND($J52&lt;=AK$4,$K52&gt;=AL$4,$K52&gt;AK$4),NETWORKDAYS.INTL(AK$4+1,(AL$4),1,(Holidays!$A$1:$A$248)),0))*$M52,"")</f>
        <v>0</v>
      </c>
      <c r="AM52" s="190">
        <f ca="1">IFERROR((IF(AND($J52&gt;AL$4,$J52&lt;=AM$4,$K52&lt;=AM$4),NETWORKDAYS.INTL($J52,$K52,1,(Holidays!$A$1:$A$248)),0)+IF(AND($J52&gt;AL$4,$J52&lt;=AM$4,$K52&gt;AM$4),NETWORKDAYS.INTL($J52,(AM$4),1,(Holidays!$A$1:$A$248)),0)+IF(AND($J52&lt;AL$4,$K52&lt;AM$4,$K52&gt;AL$4),NETWORKDAYS.INTL(AL$4+1,$K52,1,(Holidays!$A$1:$A$248)),0)+IF(AND($J52&lt;=AL$4,$K52&gt;=AM$4,$K52&gt;AL$4),NETWORKDAYS.INTL(AL$4+1,(AM$4),1,(Holidays!$A$1:$A$248)),0))*$M52,"")</f>
        <v>0</v>
      </c>
      <c r="AN52" s="192">
        <f ca="1">IFERROR((IF(AND($J52&gt;AM$4,$J52&lt;=AN$4,$K52&lt;=AN$4),NETWORKDAYS.INTL($J52,$K52,1,(Holidays!$A$1:$A$248)),0)+IF(AND($J52&gt;AM$4,$J52&lt;=AN$4,$K52&gt;AN$4),NETWORKDAYS.INTL($J52,(AN$4),1,(Holidays!$A$1:$A$248)),0)+IF(AND($J52&lt;AM$4,$K52&lt;AN$4,$K52&gt;AM$4),NETWORKDAYS.INTL(AM$4+1,$K52,1,(Holidays!$A$1:$A$248)),0)+IF(AND($J52&lt;=AM$4,$K52&gt;=AN$4,$K52&gt;AM$4),NETWORKDAYS.INTL(AM$4+1,(AN$4),1,(Holidays!$A$1:$A$248)),0))*$M52,"")</f>
        <v>0</v>
      </c>
      <c r="AO52" s="321">
        <f ca="1">IFERROR((IF(AND($J52&gt;AN$4,$J52&lt;=AO$4,$K52&lt;=AO$4),NETWORKDAYS.INTL($J52,$K52,1,(Holidays!$A$1:$A$248)),0)+IF(AND($J52&gt;AN$4,$J52&lt;=AO$4,$K52&gt;AO$4),NETWORKDAYS.INTL($J52,(AO$4),1,(Holidays!$A$1:$A$248)),0)+IF(AND($J52&lt;AN$4,$K52&lt;AO$4,$K52&gt;AN$4),NETWORKDAYS.INTL(AN$4+1,$K52,1,(Holidays!$A$1:$A$248)),0)+IF(AND($J52&lt;=AN$4,$K52&gt;=AO$4,$K52&gt;AN$4),NETWORKDAYS.INTL(AN$4+1,(AO$4),1,(Holidays!$A$1:$A$248)),0))*$M52,"")</f>
        <v>0</v>
      </c>
      <c r="AP52" s="190">
        <f ca="1">IFERROR((IF(AND($J52&gt;AO$4,$J52&lt;=AP$4,$K52&lt;=AP$4),NETWORKDAYS.INTL($J52,$K52,1,(Holidays!$A$1:$A$248)),0)+IF(AND($J52&gt;AO$4,$J52&lt;=AP$4,$K52&gt;AP$4),NETWORKDAYS.INTL($J52,(AP$4),1,(Holidays!$A$1:$A$248)),0)+IF(AND($J52&lt;AO$4,$K52&lt;AP$4,$K52&gt;AO$4),NETWORKDAYS.INTL(AO$4+1,$K52,1,(Holidays!$A$1:$A$248)),0)+IF(AND($J52&lt;=AO$4,$K52&gt;=AP$4,$K52&gt;AO$4),NETWORKDAYS.INTL(AO$4+1,(AP$4),1,(Holidays!$A$1:$A$248)),0))*$M52,"")</f>
        <v>0</v>
      </c>
      <c r="AQ52" s="192">
        <f ca="1">IFERROR((IF(AND($J52&gt;AP$4,$J52&lt;=AQ$4,$K52&lt;=AQ$4),NETWORKDAYS.INTL($J52,$K52,1,(Holidays!$A$1:$A$248)),0)+IF(AND($J52&gt;AP$4,$J52&lt;=AQ$4,$K52&gt;AQ$4),NETWORKDAYS.INTL($J52,(AQ$4),1,(Holidays!$A$1:$A$248)),0)+IF(AND($J52&lt;AP$4,$K52&lt;AQ$4,$K52&gt;AP$4),NETWORKDAYS.INTL(AP$4+1,$K52,1,(Holidays!$A$1:$A$248)),0)+IF(AND($J52&lt;=AP$4,$K52&gt;=AQ$4,$K52&gt;AP$4),NETWORKDAYS.INTL(AP$4+1,(AQ$4),1,(Holidays!$A$1:$A$248)),0))*$M52,"")</f>
        <v>0</v>
      </c>
      <c r="AR52" s="321">
        <f ca="1">IFERROR((IF(AND($J52&gt;AQ$4,$J52&lt;=AR$4,$K52&lt;=AR$4),NETWORKDAYS.INTL($J52,$K52,1,(Holidays!$A$1:$A$248)),0)+IF(AND($J52&gt;AQ$4,$J52&lt;=AR$4,$K52&gt;AR$4),NETWORKDAYS.INTL($J52,(AR$4),1,(Holidays!$A$1:$A$248)),0)+IF(AND($J52&lt;AQ$4,$K52&lt;AR$4,$K52&gt;AQ$4),NETWORKDAYS.INTL(AQ$4+1,$K52,1,(Holidays!$A$1:$A$248)),0)+IF(AND($J52&lt;=AQ$4,$K52&gt;=AR$4,$K52&gt;AQ$4),NETWORKDAYS.INTL(AQ$4+1,(AR$4),1,(Holidays!$A$1:$A$248)),0))*$M52,"")</f>
        <v>0</v>
      </c>
      <c r="AS52" s="190">
        <f ca="1">IFERROR((IF(AND($J52&gt;AR$4,$J52&lt;=AS$4,$K52&lt;=AS$4),NETWORKDAYS.INTL($J52,$K52,1,(Holidays!$A$1:$A$248)),0)+IF(AND($J52&gt;AR$4,$J52&lt;=AS$4,$K52&gt;AS$4),NETWORKDAYS.INTL($J52,(AS$4),1,(Holidays!$A$1:$A$248)),0)+IF(AND($J52&lt;AR$4,$K52&lt;AS$4,$K52&gt;AR$4),NETWORKDAYS.INTL(AR$4+1,$K52,1,(Holidays!$A$1:$A$248)),0)+IF(AND($J52&lt;=AR$4,$K52&gt;=AS$4,$K52&gt;AR$4),NETWORKDAYS.INTL(AR$4+1,(AS$4),1,(Holidays!$A$1:$A$248)),0))*$M52,"")</f>
        <v>0</v>
      </c>
      <c r="AT52" s="192">
        <f ca="1">IFERROR((IF(AND($J52&gt;AS$4,$J52&lt;=AT$4,$K52&lt;=AT$4),NETWORKDAYS.INTL($J52,$K52,1,(Holidays!$A$1:$A$248)),0)+IF(AND($J52&gt;AS$4,$J52&lt;=AT$4,$K52&gt;AT$4),NETWORKDAYS.INTL($J52,(AT$4),1,(Holidays!$A$1:$A$248)),0)+IF(AND($J52&lt;AS$4,$K52&lt;AT$4,$K52&gt;AS$4),NETWORKDAYS.INTL(AS$4+1,$K52,1,(Holidays!$A$1:$A$248)),0)+IF(AND($J52&lt;=AS$4,$K52&gt;=AT$4,$K52&gt;AS$4),NETWORKDAYS.INTL(AS$4+1,(AT$4),1,(Holidays!$A$1:$A$248)),0))*$M52,"")</f>
        <v>0</v>
      </c>
      <c r="AU52" s="321">
        <f ca="1">IFERROR((IF(AND($J52&gt;AT$4,$J52&lt;=AU$4,$K52&lt;=AU$4),NETWORKDAYS.INTL($J52,$K52,1,(Holidays!$A$1:$A$248)),0)+IF(AND($J52&gt;AT$4,$J52&lt;=AU$4,$K52&gt;AU$4),NETWORKDAYS.INTL($J52,(AU$4),1,(Holidays!$A$1:$A$248)),0)+IF(AND($J52&lt;AT$4,$K52&lt;AU$4,$K52&gt;AT$4),NETWORKDAYS.INTL(AT$4+1,$K52,1,(Holidays!$A$1:$A$248)),0)+IF(AND($J52&lt;=AT$4,$K52&gt;=AU$4,$K52&gt;AT$4),NETWORKDAYS.INTL(AT$4+1,(AU$4),1,(Holidays!$A$1:$A$248)),0))*$M52,"")</f>
        <v>0</v>
      </c>
      <c r="AV52" s="190">
        <f ca="1">IFERROR((IF(AND($J52&gt;AU$4,$J52&lt;=AV$4,$K52&lt;=AV$4),NETWORKDAYS.INTL($J52,$K52,1,(Holidays!$A$1:$A$248)),0)+IF(AND($J52&gt;AU$4,$J52&lt;=AV$4,$K52&gt;AV$4),NETWORKDAYS.INTL($J52,(AV$4),1,(Holidays!$A$1:$A$248)),0)+IF(AND($J52&lt;AU$4,$K52&lt;AV$4,$K52&gt;AU$4),NETWORKDAYS.INTL(AU$4+1,$K52,1,(Holidays!$A$1:$A$248)),0)+IF(AND($J52&lt;=AU$4,$K52&gt;=AV$4,$K52&gt;AU$4),NETWORKDAYS.INTL(AU$4+1,(AV$4),1,(Holidays!$A$1:$A$248)),0))*$M52,"")</f>
        <v>0</v>
      </c>
      <c r="AW52" s="192">
        <f ca="1">IFERROR((IF(AND($J52&gt;AV$4,$J52&lt;=AW$4,$K52&lt;=AW$4),NETWORKDAYS.INTL($J52,$K52,1,(Holidays!$A$1:$A$248)),0)+IF(AND($J52&gt;AV$4,$J52&lt;=AW$4,$K52&gt;AW$4),NETWORKDAYS.INTL($J52,(AW$4),1,(Holidays!$A$1:$A$248)),0)+IF(AND($J52&lt;AV$4,$K52&lt;AW$4,$K52&gt;AV$4),NETWORKDAYS.INTL(AV$4+1,$K52,1,(Holidays!$A$1:$A$248)),0)+IF(AND($J52&lt;=AV$4,$K52&gt;=AW$4,$K52&gt;AV$4),NETWORKDAYS.INTL(AV$4+1,(AW$4),1,(Holidays!$A$1:$A$248)),0))*$M52,"")</f>
        <v>0</v>
      </c>
      <c r="AX52" s="321">
        <f ca="1">IFERROR((IF(AND($J52&gt;AW$4,$J52&lt;=AX$4,$K52&lt;=AX$4),NETWORKDAYS.INTL($J52,$K52,1,(Holidays!$A$1:$A$248)),0)+IF(AND($J52&gt;AW$4,$J52&lt;=AX$4,$K52&gt;AX$4),NETWORKDAYS.INTL($J52,(AX$4),1,(Holidays!$A$1:$A$248)),0)+IF(AND($J52&lt;AW$4,$K52&lt;AX$4,$K52&gt;AW$4),NETWORKDAYS.INTL(AW$4+1,$K52,1,(Holidays!$A$1:$A$248)),0)+IF(AND($J52&lt;=AW$4,$K52&gt;=AX$4,$K52&gt;AW$4),NETWORKDAYS.INTL(AW$4+1,(AX$4),1,(Holidays!$A$1:$A$248)),0))*$M52,"")</f>
        <v>0</v>
      </c>
      <c r="AY52" s="190">
        <f ca="1">IFERROR((IF(AND($J52&gt;AX$4,$J52&lt;=AY$4,$K52&lt;=AY$4),NETWORKDAYS.INTL($J52,$K52,1,(Holidays!$A$1:$A$248)),0)+IF(AND($J52&gt;AX$4,$J52&lt;=AY$4,$K52&gt;AY$4),NETWORKDAYS.INTL($J52,(AY$4),1,(Holidays!$A$1:$A$248)),0)+IF(AND($J52&lt;AX$4,$K52&lt;AY$4,$K52&gt;AX$4),NETWORKDAYS.INTL(AX$4+1,$K52,1,(Holidays!$A$1:$A$248)),0)+IF(AND($J52&lt;=AX$4,$K52&gt;=AY$4,$K52&gt;AX$4),NETWORKDAYS.INTL(AX$4+1,(AY$4),1,(Holidays!$A$1:$A$248)),0))*$M52,"")</f>
        <v>0</v>
      </c>
      <c r="AZ52" s="192">
        <f ca="1">IFERROR((IF(AND($J52&gt;AY$4,$J52&lt;=AZ$4,$K52&lt;=AZ$4),NETWORKDAYS.INTL($J52,$K52,1,(Holidays!$A$1:$A$248)),0)+IF(AND($J52&gt;AY$4,$J52&lt;=AZ$4,$K52&gt;AZ$4),NETWORKDAYS.INTL($J52,(AZ$4),1,(Holidays!$A$1:$A$248)),0)+IF(AND($J52&lt;AY$4,$K52&lt;AZ$4,$K52&gt;AY$4),NETWORKDAYS.INTL(AY$4+1,$K52,1,(Holidays!$A$1:$A$248)),0)+IF(AND($J52&lt;=AY$4,$K52&gt;=AZ$4,$K52&gt;AY$4),NETWORKDAYS.INTL(AY$4+1,(AZ$4),1,(Holidays!$A$1:$A$248)),0))*$M52,"")</f>
        <v>0</v>
      </c>
      <c r="BA52" s="321">
        <f ca="1">IFERROR((IF(AND($J52&gt;AZ$4,$J52&lt;=BA$4,$K52&lt;=BA$4),NETWORKDAYS.INTL($J52,$K52,1,(Holidays!$A$1:$A$248)),0)+IF(AND($J52&gt;AZ$4,$J52&lt;=BA$4,$K52&gt;BA$4),NETWORKDAYS.INTL($J52,(BA$4),1,(Holidays!$A$1:$A$248)),0)+IF(AND($J52&lt;AZ$4,$K52&lt;BA$4,$K52&gt;AZ$4),NETWORKDAYS.INTL(AZ$4+1,$K52,1,(Holidays!$A$1:$A$248)),0)+IF(AND($J52&lt;=AZ$4,$K52&gt;=BA$4,$K52&gt;AZ$4),NETWORKDAYS.INTL(AZ$4+1,(BA$4),1,(Holidays!$A$1:$A$248)),0))*$M52,"")</f>
        <v>0</v>
      </c>
      <c r="BB52" s="190">
        <f ca="1">IFERROR((IF(AND($J52&gt;BA$4,$J52&lt;=BB$4,$K52&lt;=BB$4),NETWORKDAYS.INTL($J52,$K52,1,(Holidays!$A$1:$A$248)),0)+IF(AND($J52&gt;BA$4,$J52&lt;=BB$4,$K52&gt;BB$4),NETWORKDAYS.INTL($J52,(BB$4),1,(Holidays!$A$1:$A$248)),0)+IF(AND($J52&lt;BA$4,$K52&lt;BB$4,$K52&gt;BA$4),NETWORKDAYS.INTL(BA$4+1,$K52,1,(Holidays!$A$1:$A$248)),0)+IF(AND($J52&lt;=BA$4,$K52&gt;=BB$4,$K52&gt;BA$4),NETWORKDAYS.INTL(BA$4+1,(BB$4),1,(Holidays!$A$1:$A$248)),0))*$M52,"")</f>
        <v>0</v>
      </c>
      <c r="BC52" s="192">
        <f ca="1">IFERROR((IF(AND($J52&gt;BB$4,$J52&lt;=BC$4,$K52&lt;=BC$4),NETWORKDAYS.INTL($J52,$K52,1,(Holidays!$A$1:$A$248)),0)+IF(AND($J52&gt;BB$4,$J52&lt;=BC$4,$K52&gt;BC$4),NETWORKDAYS.INTL($J52,(BC$4),1,(Holidays!$A$1:$A$248)),0)+IF(AND($J52&lt;BB$4,$K52&lt;BC$4,$K52&gt;BB$4),NETWORKDAYS.INTL(BB$4+1,$K52,1,(Holidays!$A$1:$A$248)),0)+IF(AND($J52&lt;=BB$4,$K52&gt;=BC$4,$K52&gt;BB$4),NETWORKDAYS.INTL(BB$4+1,(BC$4),1,(Holidays!$A$1:$A$248)),0))*$M52,"")</f>
        <v>0</v>
      </c>
      <c r="BD52" s="321">
        <f ca="1">IFERROR((IF(AND($J52&gt;BC$4,$J52&lt;=BD$4,$K52&lt;=BD$4),NETWORKDAYS.INTL($J52,$K52,1,(Holidays!$A$1:$A$248)),0)+IF(AND($J52&gt;BC$4,$J52&lt;=BD$4,$K52&gt;BD$4),NETWORKDAYS.INTL($J52,(BD$4),1,(Holidays!$A$1:$A$248)),0)+IF(AND($J52&lt;BC$4,$K52&lt;BD$4,$K52&gt;BC$4),NETWORKDAYS.INTL(BC$4+1,$K52,1,(Holidays!$A$1:$A$248)),0)+IF(AND($J52&lt;=BC$4,$K52&gt;=BD$4,$K52&gt;BC$4),NETWORKDAYS.INTL(BC$4+1,(BD$4),1,(Holidays!$A$1:$A$248)),0))*$M52,"")</f>
        <v>0</v>
      </c>
      <c r="BE52" s="190">
        <f ca="1">IFERROR((IF(AND($J52&gt;BD$4,$J52&lt;=BE$4,$K52&lt;=BE$4),NETWORKDAYS.INTL($J52,$K52,1,(Holidays!$A$1:$A$248)),0)+IF(AND($J52&gt;BD$4,$J52&lt;=BE$4,$K52&gt;BE$4),NETWORKDAYS.INTL($J52,(BE$4),1,(Holidays!$A$1:$A$248)),0)+IF(AND($J52&lt;BD$4,$K52&lt;BE$4,$K52&gt;BD$4),NETWORKDAYS.INTL(BD$4+1,$K52,1,(Holidays!$A$1:$A$248)),0)+IF(AND($J52&lt;=BD$4,$K52&gt;=BE$4,$K52&gt;BD$4),NETWORKDAYS.INTL(BD$4+1,(BE$4),1,(Holidays!$A$1:$A$248)),0))*$M52,"")</f>
        <v>0</v>
      </c>
      <c r="BF52" s="192">
        <f ca="1">IFERROR((IF(AND($J52&gt;BE$4,$J52&lt;=BF$4,$K52&lt;=BF$4),NETWORKDAYS.INTL($J52,$K52,1,(Holidays!$A$1:$A$248)),0)+IF(AND($J52&gt;BE$4,$J52&lt;=BF$4,$K52&gt;BF$4),NETWORKDAYS.INTL($J52,(BF$4),1,(Holidays!$A$1:$A$248)),0)+IF(AND($J52&lt;BE$4,$K52&lt;BF$4,$K52&gt;BE$4),NETWORKDAYS.INTL(BE$4+1,$K52,1,(Holidays!$A$1:$A$248)),0)+IF(AND($J52&lt;=BE$4,$K52&gt;=BF$4,$K52&gt;BE$4),NETWORKDAYS.INTL(BE$4+1,(BF$4),1,(Holidays!$A$1:$A$248)),0))*$M52,"")</f>
        <v>0</v>
      </c>
      <c r="BG52" s="321">
        <f ca="1">IFERROR((IF(AND($J52&gt;BF$4,$J52&lt;=BG$4,$K52&lt;=BG$4),NETWORKDAYS.INTL($J52,$K52,1,(Holidays!$A$1:$A$248)),0)+IF(AND($J52&gt;BF$4,$J52&lt;=BG$4,$K52&gt;BG$4),NETWORKDAYS.INTL($J52,(BG$4),1,(Holidays!$A$1:$A$248)),0)+IF(AND($J52&lt;BF$4,$K52&lt;BG$4,$K52&gt;BF$4),NETWORKDAYS.INTL(BF$4+1,$K52,1,(Holidays!$A$1:$A$248)),0)+IF(AND($J52&lt;=BF$4,$K52&gt;=BG$4,$K52&gt;BF$4),NETWORKDAYS.INTL(BF$4+1,(BG$4),1,(Holidays!$A$1:$A$248)),0))*$M52,"")</f>
        <v>0</v>
      </c>
      <c r="BH52" s="190">
        <f ca="1">IFERROR((IF(AND($J52&gt;BG$4,$J52&lt;=BH$4,$K52&lt;=BH$4),NETWORKDAYS.INTL($J52,$K52,1,(Holidays!$A$1:$A$248)),0)+IF(AND($J52&gt;BG$4,$J52&lt;=BH$4,$K52&gt;BH$4),NETWORKDAYS.INTL($J52,(BH$4),1,(Holidays!$A$1:$A$248)),0)+IF(AND($J52&lt;BG$4,$K52&lt;BH$4,$K52&gt;BG$4),NETWORKDAYS.INTL(BG$4+1,$K52,1,(Holidays!$A$1:$A$248)),0)+IF(AND($J52&lt;=BG$4,$K52&gt;=BH$4,$K52&gt;BG$4),NETWORKDAYS.INTL(BG$4+1,(BH$4),1,(Holidays!$A$1:$A$248)),0))*$M52,"")</f>
        <v>0</v>
      </c>
      <c r="BI52" s="192">
        <f ca="1">IFERROR((IF(AND($J52&gt;BH$4,$J52&lt;=BI$4,$K52&lt;=BI$4),NETWORKDAYS.INTL($J52,$K52,1,(Holidays!$A$1:$A$248)),0)+IF(AND($J52&gt;BH$4,$J52&lt;=BI$4,$K52&gt;BI$4),NETWORKDAYS.INTL($J52,(BI$4),1,(Holidays!$A$1:$A$248)),0)+IF(AND($J52&lt;BH$4,$K52&lt;BI$4,$K52&gt;BH$4),NETWORKDAYS.INTL(BH$4+1,$K52,1,(Holidays!$A$1:$A$248)),0)+IF(AND($J52&lt;=BH$4,$K52&gt;=BI$4,$K52&gt;BH$4),NETWORKDAYS.INTL(BH$4+1,(BI$4),1,(Holidays!$A$1:$A$248)),0))*$M52,"")</f>
        <v>0</v>
      </c>
      <c r="BJ52" s="321">
        <f ca="1">IFERROR((IF(AND($J52&gt;BI$4,$J52&lt;=BJ$4,$K52&lt;=BJ$4),NETWORKDAYS.INTL($J52,$K52,1,(Holidays!$A$1:$A$248)),0)+IF(AND($J52&gt;BI$4,$J52&lt;=BJ$4,$K52&gt;BJ$4),NETWORKDAYS.INTL($J52,(BJ$4),1,(Holidays!$A$1:$A$248)),0)+IF(AND($J52&lt;BI$4,$K52&lt;BJ$4,$K52&gt;BI$4),NETWORKDAYS.INTL(BI$4+1,$K52,1,(Holidays!$A$1:$A$248)),0)+IF(AND($J52&lt;=BI$4,$K52&gt;=BJ$4,$K52&gt;BI$4),NETWORKDAYS.INTL(BI$4+1,(BJ$4),1,(Holidays!$A$1:$A$248)),0))*$M52,"")</f>
        <v>0</v>
      </c>
      <c r="BK52" s="190">
        <f ca="1">IFERROR((IF(AND($J52&gt;BJ$4,$J52&lt;=BK$4,$K52&lt;=BK$4),NETWORKDAYS.INTL($J52,$K52,1,(Holidays!$A$1:$A$248)),0)+IF(AND($J52&gt;BJ$4,$J52&lt;=BK$4,$K52&gt;BK$4),NETWORKDAYS.INTL($J52,(BK$4),1,(Holidays!$A$1:$A$248)),0)+IF(AND($J52&lt;BJ$4,$K52&lt;BK$4,$K52&gt;BJ$4),NETWORKDAYS.INTL(BJ$4+1,$K52,1,(Holidays!$A$1:$A$248)),0)+IF(AND($J52&lt;=BJ$4,$K52&gt;=BK$4,$K52&gt;BJ$4),NETWORKDAYS.INTL(BJ$4+1,(BK$4),1,(Holidays!$A$1:$A$248)),0))*$M52,"")</f>
        <v>0</v>
      </c>
      <c r="BL52" s="192">
        <f ca="1">IFERROR((IF(AND($J52&gt;BK$4,$J52&lt;=BL$4,$K52&lt;=BL$4),NETWORKDAYS.INTL($J52,$K52,1,(Holidays!$A$1:$A$248)),0)+IF(AND($J52&gt;BK$4,$J52&lt;=BL$4,$K52&gt;BL$4),NETWORKDAYS.INTL($J52,(BL$4),1,(Holidays!$A$1:$A$248)),0)+IF(AND($J52&lt;BK$4,$K52&lt;BL$4,$K52&gt;BK$4),NETWORKDAYS.INTL(BK$4+1,$K52,1,(Holidays!$A$1:$A$248)),0)+IF(AND($J52&lt;=BK$4,$K52&gt;=BL$4,$K52&gt;BK$4),NETWORKDAYS.INTL(BK$4+1,(BL$4),1,(Holidays!$A$1:$A$248)),0))*$M52,"")</f>
        <v>0</v>
      </c>
      <c r="BM52" s="321">
        <f ca="1">IFERROR((IF(AND($J52&gt;BL$4,$J52&lt;=BM$4,$K52&lt;=BM$4),NETWORKDAYS.INTL($J52,$K52,1,(Holidays!$A$1:$A$248)),0)+IF(AND($J52&gt;BL$4,$J52&lt;=BM$4,$K52&gt;BM$4),NETWORKDAYS.INTL($J52,(BM$4),1,(Holidays!$A$1:$A$248)),0)+IF(AND($J52&lt;BL$4,$K52&lt;BM$4,$K52&gt;BL$4),NETWORKDAYS.INTL(BL$4+1,$K52,1,(Holidays!$A$1:$A$248)),0)+IF(AND($J52&lt;=BL$4,$K52&gt;=BM$4,$K52&gt;BL$4),NETWORKDAYS.INTL(BL$4+1,(BM$4),1,(Holidays!$A$1:$A$248)),0))*$M52,"")</f>
        <v>0</v>
      </c>
      <c r="BN52" s="190">
        <f ca="1">IFERROR((IF(AND($J52&gt;BM$4,$J52&lt;=BN$4,$K52&lt;=BN$4),NETWORKDAYS.INTL($J52,$K52,1,(Holidays!$A$1:$A$248)),0)+IF(AND($J52&gt;BM$4,$J52&lt;=BN$4,$K52&gt;BN$4),NETWORKDAYS.INTL($J52,(BN$4),1,(Holidays!$A$1:$A$248)),0)+IF(AND($J52&lt;BM$4,$K52&lt;BN$4,$K52&gt;BM$4),NETWORKDAYS.INTL(BM$4+1,$K52,1,(Holidays!$A$1:$A$248)),0)+IF(AND($J52&lt;=BM$4,$K52&gt;=BN$4,$K52&gt;BM$4),NETWORKDAYS.INTL(BM$4+1,(BN$4),1,(Holidays!$A$1:$A$248)),0))*$M52,"")</f>
        <v>0</v>
      </c>
      <c r="BO52" s="192">
        <f ca="1">IFERROR((IF(AND($J52&gt;BN$4,$J52&lt;=BO$4,$K52&lt;=BO$4),NETWORKDAYS.INTL($J52,$K52,1,(Holidays!$A$1:$A$248)),0)+IF(AND($J52&gt;BN$4,$J52&lt;=BO$4,$K52&gt;BO$4),NETWORKDAYS.INTL($J52,(BO$4),1,(Holidays!$A$1:$A$248)),0)+IF(AND($J52&lt;BN$4,$K52&lt;BO$4,$K52&gt;BN$4),NETWORKDAYS.INTL(BN$4+1,$K52,1,(Holidays!$A$1:$A$248)),0)+IF(AND($J52&lt;=BN$4,$K52&gt;=BO$4,$K52&gt;BN$4),NETWORKDAYS.INTL(BN$4+1,(BO$4),1,(Holidays!$A$1:$A$248)),0))*$M52,"")</f>
        <v>0</v>
      </c>
      <c r="BP52" s="321">
        <f ca="1">IFERROR((IF(AND($J52&gt;BO$4,$J52&lt;=BP$4,$K52&lt;=BP$4),NETWORKDAYS.INTL($J52,$K52,1,(Holidays!$A$1:$A$248)),0)+IF(AND($J52&gt;BO$4,$J52&lt;=BP$4,$K52&gt;BP$4),NETWORKDAYS.INTL($J52,(BP$4),1,(Holidays!$A$1:$A$248)),0)+IF(AND($J52&lt;BO$4,$K52&lt;BP$4,$K52&gt;BO$4),NETWORKDAYS.INTL(BO$4+1,$K52,1,(Holidays!$A$1:$A$248)),0)+IF(AND($J52&lt;=BO$4,$K52&gt;=BP$4,$K52&gt;BO$4),NETWORKDAYS.INTL(BO$4+1,(BP$4),1,(Holidays!$A$1:$A$248)),0))*$M52,"")</f>
        <v>0</v>
      </c>
      <c r="BQ52" s="190">
        <f ca="1">IFERROR((IF(AND($J52&gt;BP$4,$J52&lt;=BQ$4,$K52&lt;=BQ$4),NETWORKDAYS.INTL($J52,$K52,1,(Holidays!$A$1:$A$248)),0)+IF(AND($J52&gt;BP$4,$J52&lt;=BQ$4,$K52&gt;BQ$4),NETWORKDAYS.INTL($J52,(BQ$4),1,(Holidays!$A$1:$A$248)),0)+IF(AND($J52&lt;BP$4,$K52&lt;BQ$4,$K52&gt;BP$4),NETWORKDAYS.INTL(BP$4+1,$K52,1,(Holidays!$A$1:$A$248)),0)+IF(AND($J52&lt;=BP$4,$K52&gt;=BQ$4,$K52&gt;BP$4),NETWORKDAYS.INTL(BP$4+1,(BQ$4),1,(Holidays!$A$1:$A$248)),0))*$M52,"")</f>
        <v>0</v>
      </c>
      <c r="BR52" s="192">
        <f ca="1">IFERROR((IF(AND($J52&gt;BQ$4,$J52&lt;=BR$4,$K52&lt;=BR$4),NETWORKDAYS.INTL($J52,$K52,1,(Holidays!$A$1:$A$248)),0)+IF(AND($J52&gt;BQ$4,$J52&lt;=BR$4,$K52&gt;BR$4),NETWORKDAYS.INTL($J52,(BR$4),1,(Holidays!$A$1:$A$248)),0)+IF(AND($J52&lt;BQ$4,$K52&lt;BR$4,$K52&gt;BQ$4),NETWORKDAYS.INTL(BQ$4+1,$K52,1,(Holidays!$A$1:$A$248)),0)+IF(AND($J52&lt;=BQ$4,$K52&gt;=BR$4,$K52&gt;BQ$4),NETWORKDAYS.INTL(BQ$4+1,(BR$4),1,(Holidays!$A$1:$A$248)),0))*$M52,"")</f>
        <v>0</v>
      </c>
      <c r="BS52" s="321">
        <f ca="1">IFERROR((IF(AND($J52&gt;BR$4,$J52&lt;=BS$4,$K52&lt;=BS$4),NETWORKDAYS.INTL($J52,$K52,1,(Holidays!$A$1:$A$248)),0)+IF(AND($J52&gt;BR$4,$J52&lt;=BS$4,$K52&gt;BS$4),NETWORKDAYS.INTL($J52,(BS$4),1,(Holidays!$A$1:$A$248)),0)+IF(AND($J52&lt;BR$4,$K52&lt;BS$4,$K52&gt;BR$4),NETWORKDAYS.INTL(BR$4+1,$K52,1,(Holidays!$A$1:$A$248)),0)+IF(AND($J52&lt;=BR$4,$K52&gt;=BS$4,$K52&gt;BR$4),NETWORKDAYS.INTL(BR$4+1,(BS$4),1,(Holidays!$A$1:$A$248)),0))*$M52,"")</f>
        <v>0</v>
      </c>
      <c r="BT52" s="190">
        <f ca="1">IFERROR((IF(AND($J52&gt;BS$4,$J52&lt;=BT$4,$K52&lt;=BT$4),NETWORKDAYS.INTL($J52,$K52,1,(Holidays!$A$1:$A$248)),0)+IF(AND($J52&gt;BS$4,$J52&lt;=BT$4,$K52&gt;BT$4),NETWORKDAYS.INTL($J52,(BT$4),1,(Holidays!$A$1:$A$248)),0)+IF(AND($J52&lt;BS$4,$K52&lt;BT$4,$K52&gt;BS$4),NETWORKDAYS.INTL(BS$4+1,$K52,1,(Holidays!$A$1:$A$248)),0)+IF(AND($J52&lt;=BS$4,$K52&gt;=BT$4,$K52&gt;BS$4),NETWORKDAYS.INTL(BS$4+1,(BT$4),1,(Holidays!$A$1:$A$248)),0))*$M52,"")</f>
        <v>0</v>
      </c>
      <c r="BU52" s="192">
        <f ca="1">IFERROR((IF(AND($J52&gt;BT$4,$J52&lt;=BU$4,$K52&lt;=BU$4),NETWORKDAYS.INTL($J52,$K52,1,(Holidays!$A$1:$A$248)),0)+IF(AND($J52&gt;BT$4,$J52&lt;=BU$4,$K52&gt;BU$4),NETWORKDAYS.INTL($J52,(BU$4),1,(Holidays!$A$1:$A$248)),0)+IF(AND($J52&lt;BT$4,$K52&lt;BU$4,$K52&gt;BT$4),NETWORKDAYS.INTL(BT$4+1,$K52,1,(Holidays!$A$1:$A$248)),0)+IF(AND($J52&lt;=BT$4,$K52&gt;=BU$4,$K52&gt;BT$4),NETWORKDAYS.INTL(BT$4+1,(BU$4),1,(Holidays!$A$1:$A$248)),0))*$M52,"")</f>
        <v>0</v>
      </c>
      <c r="BV52" s="321">
        <f ca="1">IFERROR((IF(AND($J52&gt;BU$4,$J52&lt;=BV$4,$K52&lt;=BV$4),NETWORKDAYS.INTL($J52,$K52,1,(Holidays!$A$1:$A$248)),0)+IF(AND($J52&gt;BU$4,$J52&lt;=BV$4,$K52&gt;BV$4),NETWORKDAYS.INTL($J52,(BV$4),1,(Holidays!$A$1:$A$248)),0)+IF(AND($J52&lt;BU$4,$K52&lt;BV$4,$K52&gt;BU$4),NETWORKDAYS.INTL(BU$4+1,$K52,1,(Holidays!$A$1:$A$248)),0)+IF(AND($J52&lt;=BU$4,$K52&gt;=BV$4,$K52&gt;BU$4),NETWORKDAYS.INTL(BU$4+1,(BV$4),1,(Holidays!$A$1:$A$248)),0))*$M52,"")</f>
        <v>0</v>
      </c>
      <c r="BW52" s="190">
        <f ca="1">IFERROR((IF(AND($J52&gt;BV$4,$J52&lt;=BW$4,$K52&lt;=BW$4),NETWORKDAYS.INTL($J52,$K52,1,(Holidays!$A$1:$A$248)),0)+IF(AND($J52&gt;BV$4,$J52&lt;=BW$4,$K52&gt;BW$4),NETWORKDAYS.INTL($J52,(BW$4),1,(Holidays!$A$1:$A$248)),0)+IF(AND($J52&lt;BV$4,$K52&lt;BW$4,$K52&gt;BV$4),NETWORKDAYS.INTL(BV$4+1,$K52,1,(Holidays!$A$1:$A$248)),0)+IF(AND($J52&lt;=BV$4,$K52&gt;=BW$4,$K52&gt;BV$4),NETWORKDAYS.INTL(BV$4+1,(BW$4),1,(Holidays!$A$1:$A$248)),0))*$M52,"")</f>
        <v>0</v>
      </c>
      <c r="BX52" s="192">
        <f ca="1">IFERROR((IF(AND($J52&gt;BW$4,$J52&lt;=BX$4,$K52&lt;=BX$4),NETWORKDAYS.INTL($J52,$K52,1,(Holidays!$A$1:$A$248)),0)+IF(AND($J52&gt;BW$4,$J52&lt;=BX$4,$K52&gt;BX$4),NETWORKDAYS.INTL($J52,(BX$4),1,(Holidays!$A$1:$A$248)),0)+IF(AND($J52&lt;BW$4,$K52&lt;BX$4,$K52&gt;BW$4),NETWORKDAYS.INTL(BW$4+1,$K52,1,(Holidays!$A$1:$A$248)),0)+IF(AND($J52&lt;=BW$4,$K52&gt;=BX$4,$K52&gt;BW$4),NETWORKDAYS.INTL(BW$4+1,(BX$4),1,(Holidays!$A$1:$A$248)),0))*$M52,"")</f>
        <v>0</v>
      </c>
      <c r="BY52" s="321">
        <f ca="1">IFERROR((IF(AND($J52&gt;BX$4,$J52&lt;=BY$4,$K52&lt;=BY$4),NETWORKDAYS.INTL($J52,$K52,1,(Holidays!$A$1:$A$248)),0)+IF(AND($J52&gt;BX$4,$J52&lt;=BY$4,$K52&gt;BY$4),NETWORKDAYS.INTL($J52,(BY$4),1,(Holidays!$A$1:$A$248)),0)+IF(AND($J52&lt;BX$4,$K52&lt;BY$4,$K52&gt;BX$4),NETWORKDAYS.INTL(BX$4+1,$K52,1,(Holidays!$A$1:$A$248)),0)+IF(AND($J52&lt;=BX$4,$K52&gt;=BY$4,$K52&gt;BX$4),NETWORKDAYS.INTL(BX$4+1,(BY$4),1,(Holidays!$A$1:$A$248)),0))*$M52,"")</f>
        <v>0</v>
      </c>
      <c r="BZ52" s="190">
        <f ca="1">IFERROR((IF(AND($J52&gt;BY$4,$J52&lt;=BZ$4,$K52&lt;=BZ$4),NETWORKDAYS.INTL($J52,$K52,1,(Holidays!$A$1:$A$248)),0)+IF(AND($J52&gt;BY$4,$J52&lt;=BZ$4,$K52&gt;BZ$4),NETWORKDAYS.INTL($J52,(BZ$4),1,(Holidays!$A$1:$A$248)),0)+IF(AND($J52&lt;BY$4,$K52&lt;BZ$4,$K52&gt;BY$4),NETWORKDAYS.INTL(BY$4+1,$K52,1,(Holidays!$A$1:$A$248)),0)+IF(AND($J52&lt;=BY$4,$K52&gt;=BZ$4,$K52&gt;BY$4),NETWORKDAYS.INTL(BY$4+1,(BZ$4),1,(Holidays!$A$1:$A$248)),0))*$M52,"")</f>
        <v>0</v>
      </c>
      <c r="CA52" s="192">
        <f ca="1">IFERROR((IF(AND($J52&gt;BZ$4,$J52&lt;=CA$4,$K52&lt;=CA$4),NETWORKDAYS.INTL($J52,$K52,1,(Holidays!$A$1:$A$248)),0)+IF(AND($J52&gt;BZ$4,$J52&lt;=CA$4,$K52&gt;CA$4),NETWORKDAYS.INTL($J52,(CA$4),1,(Holidays!$A$1:$A$248)),0)+IF(AND($J52&lt;BZ$4,$K52&lt;CA$4,$K52&gt;BZ$4),NETWORKDAYS.INTL(BZ$4+1,$K52,1,(Holidays!$A$1:$A$248)),0)+IF(AND($J52&lt;=BZ$4,$K52&gt;=CA$4,$K52&gt;BZ$4),NETWORKDAYS.INTL(BZ$4+1,(CA$4),1,(Holidays!$A$1:$A$248)),0))*$M52,"")</f>
        <v>0</v>
      </c>
      <c r="CB52" s="321">
        <f ca="1">IFERROR((IF(AND($J52&gt;CA$4,$J52&lt;=CB$4,$K52&lt;=CB$4),NETWORKDAYS.INTL($J52,$K52,1,(Holidays!$A$1:$A$248)),0)+IF(AND($J52&gt;CA$4,$J52&lt;=CB$4,$K52&gt;CB$4),NETWORKDAYS.INTL($J52,(CB$4),1,(Holidays!$A$1:$A$248)),0)+IF(AND($J52&lt;CA$4,$K52&lt;CB$4,$K52&gt;CA$4),NETWORKDAYS.INTL(CA$4+1,$K52,1,(Holidays!$A$1:$A$248)),0)+IF(AND($J52&lt;=CA$4,$K52&gt;=CB$4,$K52&gt;CA$4),NETWORKDAYS.INTL(CA$4+1,(CB$4),1,(Holidays!$A$1:$A$248)),0))*$M52,"")</f>
        <v>0</v>
      </c>
      <c r="CC52" s="190">
        <f ca="1">IFERROR((IF(AND($J52&gt;CB$4,$J52&lt;=CC$4,$K52&lt;=CC$4),NETWORKDAYS.INTL($J52,$K52,1,(Holidays!$A$1:$A$248)),0)+IF(AND($J52&gt;CB$4,$J52&lt;=CC$4,$K52&gt;CC$4),NETWORKDAYS.INTL($J52,(CC$4),1,(Holidays!$A$1:$A$248)),0)+IF(AND($J52&lt;CB$4,$K52&lt;CC$4,$K52&gt;CB$4),NETWORKDAYS.INTL(CB$4+1,$K52,1,(Holidays!$A$1:$A$248)),0)+IF(AND($J52&lt;=CB$4,$K52&gt;=CC$4,$K52&gt;CB$4),NETWORKDAYS.INTL(CB$4+1,(CC$4),1,(Holidays!$A$1:$A$248)),0))*$M52,"")</f>
        <v>0</v>
      </c>
      <c r="CD52" s="192">
        <f ca="1">IFERROR((IF(AND($J52&gt;CC$4,$J52&lt;=CD$4,$K52&lt;=CD$4),NETWORKDAYS.INTL($J52,$K52,1,(Holidays!$A$1:$A$248)),0)+IF(AND($J52&gt;CC$4,$J52&lt;=CD$4,$K52&gt;CD$4),NETWORKDAYS.INTL($J52,(CD$4),1,(Holidays!$A$1:$A$248)),0)+IF(AND($J52&lt;CC$4,$K52&lt;CD$4,$K52&gt;CC$4),NETWORKDAYS.INTL(CC$4+1,$K52,1,(Holidays!$A$1:$A$248)),0)+IF(AND($J52&lt;=CC$4,$K52&gt;=CD$4,$K52&gt;CC$4),NETWORKDAYS.INTL(CC$4+1,(CD$4),1,(Holidays!$A$1:$A$248)),0))*$M52,"")</f>
        <v>0</v>
      </c>
      <c r="CE52" s="321">
        <f ca="1">IFERROR((IF(AND($J52&gt;CD$4,$J52&lt;=CE$4,$K52&lt;=CE$4),NETWORKDAYS.INTL($J52,$K52,1,(Holidays!$A$1:$A$248)),0)+IF(AND($J52&gt;CD$4,$J52&lt;=CE$4,$K52&gt;CE$4),NETWORKDAYS.INTL($J52,(CE$4),1,(Holidays!$A$1:$A$248)),0)+IF(AND($J52&lt;CD$4,$K52&lt;CE$4,$K52&gt;CD$4),NETWORKDAYS.INTL(CD$4+1,$K52,1,(Holidays!$A$1:$A$248)),0)+IF(AND($J52&lt;=CD$4,$K52&gt;=CE$4,$K52&gt;CD$4),NETWORKDAYS.INTL(CD$4+1,(CE$4),1,(Holidays!$A$1:$A$248)),0))*$M52,"")</f>
        <v>0</v>
      </c>
      <c r="CF52" s="190">
        <f ca="1">IFERROR((IF(AND($J52&gt;CE$4,$J52&lt;=CF$4,$K52&lt;=CF$4),NETWORKDAYS.INTL($J52,$K52,1,(Holidays!$A$1:$A$248)),0)+IF(AND($J52&gt;CE$4,$J52&lt;=CF$4,$K52&gt;CF$4),NETWORKDAYS.INTL($J52,(CF$4),1,(Holidays!$A$1:$A$248)),0)+IF(AND($J52&lt;CE$4,$K52&lt;CF$4,$K52&gt;CE$4),NETWORKDAYS.INTL(CE$4+1,$K52,1,(Holidays!$A$1:$A$248)),0)+IF(AND($J52&lt;=CE$4,$K52&gt;=CF$4,$K52&gt;CE$4),NETWORKDAYS.INTL(CE$4+1,(CF$4),1,(Holidays!$A$1:$A$248)),0))*$M52,"")</f>
        <v>0</v>
      </c>
      <c r="CG52" s="192">
        <f ca="1">IFERROR((IF(AND($J52&gt;CF$4,$J52&lt;=CG$4,$K52&lt;=CG$4),NETWORKDAYS.INTL($J52,$K52,1,(Holidays!$A$1:$A$248)),0)+IF(AND($J52&gt;CF$4,$J52&lt;=CG$4,$K52&gt;CG$4),NETWORKDAYS.INTL($J52,(CG$4),1,(Holidays!$A$1:$A$248)),0)+IF(AND($J52&lt;CF$4,$K52&lt;CG$4,$K52&gt;CF$4),NETWORKDAYS.INTL(CF$4+1,$K52,1,(Holidays!$A$1:$A$248)),0)+IF(AND($J52&lt;=CF$4,$K52&gt;=CG$4,$K52&gt;CF$4),NETWORKDAYS.INTL(CF$4+1,(CG$4),1,(Holidays!$A$1:$A$248)),0))*$M52,"")</f>
        <v>0</v>
      </c>
      <c r="CH52" s="321">
        <f ca="1">IFERROR((IF(AND($J52&gt;CG$4,$J52&lt;=CH$4,$K52&lt;=CH$4),NETWORKDAYS.INTL($J52,$K52,1,(Holidays!$A$1:$A$248)),0)+IF(AND($J52&gt;CG$4,$J52&lt;=CH$4,$K52&gt;CH$4),NETWORKDAYS.INTL($J52,(CH$4),1,(Holidays!$A$1:$A$248)),0)+IF(AND($J52&lt;CG$4,$K52&lt;CH$4,$K52&gt;CG$4),NETWORKDAYS.INTL(CG$4+1,$K52,1,(Holidays!$A$1:$A$248)),0)+IF(AND($J52&lt;=CG$4,$K52&gt;=CH$4,$K52&gt;CG$4),NETWORKDAYS.INTL(CG$4+1,(CH$4),1,(Holidays!$A$1:$A$248)),0))*$M52,"")</f>
        <v>0</v>
      </c>
      <c r="CI52" s="190">
        <f ca="1">IFERROR((IF(AND($J52&gt;CH$4,$J52&lt;=CI$4,$K52&lt;=CI$4),NETWORKDAYS.INTL($J52,$K52,1,(Holidays!$A$1:$A$248)),0)+IF(AND($J52&gt;CH$4,$J52&lt;=CI$4,$K52&gt;CI$4),NETWORKDAYS.INTL($J52,(CI$4),1,(Holidays!$A$1:$A$248)),0)+IF(AND($J52&lt;CH$4,$K52&lt;CI$4,$K52&gt;CH$4),NETWORKDAYS.INTL(CH$4+1,$K52,1,(Holidays!$A$1:$A$248)),0)+IF(AND($J52&lt;=CH$4,$K52&gt;=CI$4,$K52&gt;CH$4),NETWORKDAYS.INTL(CH$4+1,(CI$4),1,(Holidays!$A$1:$A$248)),0))*$M52,"")</f>
        <v>0</v>
      </c>
      <c r="CJ52" s="192">
        <f ca="1">IFERROR((IF(AND($J52&gt;CI$4,$J52&lt;=CJ$4,$K52&lt;=CJ$4),NETWORKDAYS.INTL($J52,$K52,1,(Holidays!$A$1:$A$248)),0)+IF(AND($J52&gt;CI$4,$J52&lt;=CJ$4,$K52&gt;CJ$4),NETWORKDAYS.INTL($J52,(CJ$4),1,(Holidays!$A$1:$A$248)),0)+IF(AND($J52&lt;CI$4,$K52&lt;CJ$4,$K52&gt;CI$4),NETWORKDAYS.INTL(CI$4+1,$K52,1,(Holidays!$A$1:$A$248)),0)+IF(AND($J52&lt;=CI$4,$K52&gt;=CJ$4,$K52&gt;CI$4),NETWORKDAYS.INTL(CI$4+1,(CJ$4),1,(Holidays!$A$1:$A$248)),0))*$M52,"")</f>
        <v>0</v>
      </c>
      <c r="CK52" s="321">
        <f ca="1">IFERROR((IF(AND($J52&gt;CJ$4,$J52&lt;=CK$4,$K52&lt;=CK$4),NETWORKDAYS.INTL($J52,$K52,1,(Holidays!$A$1:$A$248)),0)+IF(AND($J52&gt;CJ$4,$J52&lt;=CK$4,$K52&gt;CK$4),NETWORKDAYS.INTL($J52,(CK$4),1,(Holidays!$A$1:$A$248)),0)+IF(AND($J52&lt;CJ$4,$K52&lt;CK$4,$K52&gt;CJ$4),NETWORKDAYS.INTL(CJ$4+1,$K52,1,(Holidays!$A$1:$A$248)),0)+IF(AND($J52&lt;=CJ$4,$K52&gt;=CK$4,$K52&gt;CJ$4),NETWORKDAYS.INTL(CJ$4+1,(CK$4),1,(Holidays!$A$1:$A$248)),0))*$M52,"")</f>
        <v>0</v>
      </c>
      <c r="CL52" s="190">
        <f ca="1">IFERROR((IF(AND($J52&gt;CK$4,$J52&lt;=CL$4,$K52&lt;=CL$4),NETWORKDAYS.INTL($J52,$K52,1,(Holidays!$A$1:$A$248)),0)+IF(AND($J52&gt;CK$4,$J52&lt;=CL$4,$K52&gt;CL$4),NETWORKDAYS.INTL($J52,(CL$4),1,(Holidays!$A$1:$A$248)),0)+IF(AND($J52&lt;CK$4,$K52&lt;CL$4,$K52&gt;CK$4),NETWORKDAYS.INTL(CK$4+1,$K52,1,(Holidays!$A$1:$A$248)),0)+IF(AND($J52&lt;=CK$4,$K52&gt;=CL$4,$K52&gt;CK$4),NETWORKDAYS.INTL(CK$4+1,(CL$4),1,(Holidays!$A$1:$A$248)),0))*$M52,"")</f>
        <v>0</v>
      </c>
      <c r="CM52" s="192">
        <f ca="1">IFERROR((IF(AND($J52&gt;CL$4,$J52&lt;=CM$4,$K52&lt;=CM$4),NETWORKDAYS.INTL($J52,$K52,1,(Holidays!$A$1:$A$248)),0)+IF(AND($J52&gt;CL$4,$J52&lt;=CM$4,$K52&gt;CM$4),NETWORKDAYS.INTL($J52,(CM$4),1,(Holidays!$A$1:$A$248)),0)+IF(AND($J52&lt;CL$4,$K52&lt;CM$4,$K52&gt;CL$4),NETWORKDAYS.INTL(CL$4+1,$K52,1,(Holidays!$A$1:$A$248)),0)+IF(AND($J52&lt;=CL$4,$K52&gt;=CM$4,$K52&gt;CL$4),NETWORKDAYS.INTL(CL$4+1,(CM$4),1,(Holidays!$A$1:$A$248)),0))*$M52,"")</f>
        <v>0</v>
      </c>
      <c r="CN52" s="321">
        <f ca="1">IFERROR((IF(AND($J52&gt;CM$4,$J52&lt;=CN$4,$K52&lt;=CN$4),NETWORKDAYS.INTL($J52,$K52,1,(Holidays!$A$1:$A$248)),0)+IF(AND($J52&gt;CM$4,$J52&lt;=CN$4,$K52&gt;CN$4),NETWORKDAYS.INTL($J52,(CN$4),1,(Holidays!$A$1:$A$248)),0)+IF(AND($J52&lt;CM$4,$K52&lt;CN$4,$K52&gt;CM$4),NETWORKDAYS.INTL(CM$4+1,$K52,1,(Holidays!$A$1:$A$248)),0)+IF(AND($J52&lt;=CM$4,$K52&gt;=CN$4,$K52&gt;CM$4),NETWORKDAYS.INTL(CM$4+1,(CN$4),1,(Holidays!$A$1:$A$248)),0))*$M52,"")</f>
        <v>0</v>
      </c>
      <c r="CO52" s="190">
        <f ca="1">IFERROR((IF(AND($J52&gt;CN$4,$J52&lt;=CO$4,$K52&lt;=CO$4),NETWORKDAYS.INTL($J52,$K52,1,(Holidays!$A$1:$A$248)),0)+IF(AND($J52&gt;CN$4,$J52&lt;=CO$4,$K52&gt;CO$4),NETWORKDAYS.INTL($J52,(CO$4),1,(Holidays!$A$1:$A$248)),0)+IF(AND($J52&lt;CN$4,$K52&lt;CO$4,$K52&gt;CN$4),NETWORKDAYS.INTL(CN$4+1,$K52,1,(Holidays!$A$1:$A$248)),0)+IF(AND($J52&lt;=CN$4,$K52&gt;=CO$4,$K52&gt;CN$4),NETWORKDAYS.INTL(CN$4+1,(CO$4),1,(Holidays!$A$1:$A$248)),0))*$M52,"")</f>
        <v>0</v>
      </c>
      <c r="CP52" s="192">
        <f ca="1">IFERROR((IF(AND($J52&gt;CO$4,$J52&lt;=CP$4,$K52&lt;=CP$4),NETWORKDAYS.INTL($J52,$K52,1,(Holidays!$A$1:$A$248)),0)+IF(AND($J52&gt;CO$4,$J52&lt;=CP$4,$K52&gt;CP$4),NETWORKDAYS.INTL($J52,(CP$4),1,(Holidays!$A$1:$A$248)),0)+IF(AND($J52&lt;CO$4,$K52&lt;CP$4,$K52&gt;CO$4),NETWORKDAYS.INTL(CO$4+1,$K52,1,(Holidays!$A$1:$A$248)),0)+IF(AND($J52&lt;=CO$4,$K52&gt;=CP$4,$K52&gt;CO$4),NETWORKDAYS.INTL(CO$4+1,(CP$4),1,(Holidays!$A$1:$A$248)),0))*$M52,"")</f>
        <v>0</v>
      </c>
      <c r="CQ52" s="321">
        <f ca="1">IFERROR((IF(AND($J52&gt;CP$4,$J52&lt;=CQ$4,$K52&lt;=CQ$4),NETWORKDAYS.INTL($J52,$K52,1,(Holidays!$A$1:$A$248)),0)+IF(AND($J52&gt;CP$4,$J52&lt;=CQ$4,$K52&gt;CQ$4),NETWORKDAYS.INTL($J52,(CQ$4),1,(Holidays!$A$1:$A$248)),0)+IF(AND($J52&lt;CP$4,$K52&lt;CQ$4,$K52&gt;CP$4),NETWORKDAYS.INTL(CP$4+1,$K52,1,(Holidays!$A$1:$A$248)),0)+IF(AND($J52&lt;=CP$4,$K52&gt;=CQ$4,$K52&gt;CP$4),NETWORKDAYS.INTL(CP$4+1,(CQ$4),1,(Holidays!$A$1:$A$248)),0))*$M52,"")</f>
        <v>0</v>
      </c>
      <c r="CR52" s="190">
        <f ca="1">IFERROR((IF(AND($J52&gt;CQ$4,$J52&lt;=CR$4,$K52&lt;=CR$4),NETWORKDAYS.INTL($J52,$K52,1,(Holidays!$A$1:$A$248)),0)+IF(AND($J52&gt;CQ$4,$J52&lt;=CR$4,$K52&gt;CR$4),NETWORKDAYS.INTL($J52,(CR$4),1,(Holidays!$A$1:$A$248)),0)+IF(AND($J52&lt;CQ$4,$K52&lt;CR$4,$K52&gt;CQ$4),NETWORKDAYS.INTL(CQ$4+1,$K52,1,(Holidays!$A$1:$A$248)),0)+IF(AND($J52&lt;=CQ$4,$K52&gt;=CR$4,$K52&gt;CQ$4),NETWORKDAYS.INTL(CQ$4+1,(CR$4),1,(Holidays!$A$1:$A$248)),0))*$M52,"")</f>
        <v>0</v>
      </c>
      <c r="CS52" s="192">
        <f ca="1">IFERROR((IF(AND($J52&gt;CR$4,$J52&lt;=CS$4,$K52&lt;=CS$4),NETWORKDAYS.INTL($J52,$K52,1,(Holidays!$A$1:$A$248)),0)+IF(AND($J52&gt;CR$4,$J52&lt;=CS$4,$K52&gt;CS$4),NETWORKDAYS.INTL($J52,(CS$4),1,(Holidays!$A$1:$A$248)),0)+IF(AND($J52&lt;CR$4,$K52&lt;CS$4,$K52&gt;CR$4),NETWORKDAYS.INTL(CR$4+1,$K52,1,(Holidays!$A$1:$A$248)),0)+IF(AND($J52&lt;=CR$4,$K52&gt;=CS$4,$K52&gt;CR$4),NETWORKDAYS.INTL(CR$4+1,(CS$4),1,(Holidays!$A$1:$A$248)),0))*$M52,"")</f>
        <v>0</v>
      </c>
      <c r="CT52" s="321">
        <f ca="1">IFERROR((IF(AND($J52&gt;CS$4,$J52&lt;=CT$4,$K52&lt;=CT$4),NETWORKDAYS.INTL($J52,$K52,1,(Holidays!$A$1:$A$248)),0)+IF(AND($J52&gt;CS$4,$J52&lt;=CT$4,$K52&gt;CT$4),NETWORKDAYS.INTL($J52,(CT$4),1,(Holidays!$A$1:$A$248)),0)+IF(AND($J52&lt;CS$4,$K52&lt;CT$4,$K52&gt;CS$4),NETWORKDAYS.INTL(CS$4+1,$K52,1,(Holidays!$A$1:$A$248)),0)+IF(AND($J52&lt;=CS$4,$K52&gt;=CT$4,$K52&gt;CS$4),NETWORKDAYS.INTL(CS$4+1,(CT$4),1,(Holidays!$A$1:$A$248)),0))*$M52,"")</f>
        <v>0</v>
      </c>
      <c r="CU52" s="190">
        <f ca="1">IFERROR((IF(AND($J52&gt;CT$4,$J52&lt;=CU$4,$K52&lt;=CU$4),NETWORKDAYS.INTL($J52,$K52,1,(Holidays!$A$1:$A$248)),0)+IF(AND($J52&gt;CT$4,$J52&lt;=CU$4,$K52&gt;CU$4),NETWORKDAYS.INTL($J52,(CU$4),1,(Holidays!$A$1:$A$248)),0)+IF(AND($J52&lt;CT$4,$K52&lt;CU$4,$K52&gt;CT$4),NETWORKDAYS.INTL(CT$4+1,$K52,1,(Holidays!$A$1:$A$248)),0)+IF(AND($J52&lt;=CT$4,$K52&gt;=CU$4,$K52&gt;CT$4),NETWORKDAYS.INTL(CT$4+1,(CU$4),1,(Holidays!$A$1:$A$248)),0))*$M52,"")</f>
        <v>0</v>
      </c>
      <c r="CV52" s="192">
        <f ca="1">IFERROR((IF(AND($J52&gt;CU$4,$J52&lt;=CV$4,$K52&lt;=CV$4),NETWORKDAYS.INTL($J52,$K52,1,(Holidays!$A$1:$A$248)),0)+IF(AND($J52&gt;CU$4,$J52&lt;=CV$4,$K52&gt;CV$4),NETWORKDAYS.INTL($J52,(CV$4),1,(Holidays!$A$1:$A$248)),0)+IF(AND($J52&lt;CU$4,$K52&lt;CV$4,$K52&gt;CU$4),NETWORKDAYS.INTL(CU$4+1,$K52,1,(Holidays!$A$1:$A$248)),0)+IF(AND($J52&lt;=CU$4,$K52&gt;=CV$4,$K52&gt;CU$4),NETWORKDAYS.INTL(CU$4+1,(CV$4),1,(Holidays!$A$1:$A$248)),0))*$M52,"")</f>
        <v>0</v>
      </c>
      <c r="CW52" s="321">
        <f ca="1">IFERROR((IF(AND($J52&gt;CV$4,$J52&lt;=CW$4,$K52&lt;=CW$4),NETWORKDAYS.INTL($J52,$K52,1,(Holidays!$A$1:$A$248)),0)+IF(AND($J52&gt;CV$4,$J52&lt;=CW$4,$K52&gt;CW$4),NETWORKDAYS.INTL($J52,(CW$4),1,(Holidays!$A$1:$A$248)),0)+IF(AND($J52&lt;CV$4,$K52&lt;CW$4,$K52&gt;CV$4),NETWORKDAYS.INTL(CV$4+1,$K52,1,(Holidays!$A$1:$A$248)),0)+IF(AND($J52&lt;=CV$4,$K52&gt;=CW$4,$K52&gt;CV$4),NETWORKDAYS.INTL(CV$4+1,(CW$4),1,(Holidays!$A$1:$A$248)),0))*$M52,"")</f>
        <v>0</v>
      </c>
      <c r="CX52" s="324">
        <f ca="1">IFERROR((IF(AND($J52&gt;CW$4,$J52&lt;=CX$4,$K52&lt;=CX$4),NETWORKDAYS.INTL($J52,$K52,1,(Holidays!$A$1:$A$248)),0)+IF(AND($J52&gt;CW$4,$J52&lt;=CX$4,$K52&gt;CX$4),NETWORKDAYS.INTL($J52,(CX$4),1,(Holidays!$A$1:$A$248)),0)+IF(AND($J52&lt;CW$4,$K52&lt;CX$4,$K52&gt;CW$4),NETWORKDAYS.INTL(CW$4+1,$K52,1,(Holidays!$A$1:$A$248)),0)+IF(AND($J52&lt;=CW$4,$K52&gt;=CX$4,$K52&gt;CW$4),NETWORKDAYS.INTL(CW$4+1,(CX$4),1,(Holidays!$A$1:$A$248)),0))*$M52,"")</f>
        <v>0</v>
      </c>
    </row>
    <row r="53" spans="2:102" ht="15" customHeight="1" outlineLevel="1">
      <c r="B53" s="59" t="str">
        <f t="array" ref="B53">IFERROR(INDEX('A-2_MH Distribution'!$B$1:$B$15014,SMALL(IF('A-2_MH Distribution'!$M$8:$M$63&lt;&gt;0,ROW('A-2_MH Distribution'!$B$8:$B$63)),ROW(A16)),1),"")</f>
        <v>B.16</v>
      </c>
      <c r="C53" s="458" t="str">
        <f ca="1">IFERROR(VLOOKUP(B53,OFFSET('A-1_MH Estimation'!$B$7,0,0,MATCH("Subtotal LOE",'A-1_MH Estimation'!B:B,0)-7,2),2,0),"")</f>
        <v>Base Plate Type Not Set - Administrative Documentation &amp; Customer Comment Followed up</v>
      </c>
      <c r="D53" s="466">
        <f ca="1">IFERROR(VLOOKUP(B53,OFFSET('A-1_MH Estimation'!$B$7,0,0,MATCH("Subtotal LOE",'A-1_MH Estimation'!B:B,0)-7,4),4,0),"")</f>
        <v>1</v>
      </c>
      <c r="E53" s="466" t="str">
        <f ca="1">IFERROR(VLOOKUP(B53,OFFSET('A-1_MH Estimation'!$B$7,0,0,MATCH("Subtotal LOE",'A-1_MH Estimation'!B:B,0)-7,3),3,0),"")</f>
        <v>document</v>
      </c>
      <c r="F53" s="462">
        <f>IFERROR(VLOOKUP($B53,'A-2_MH Distribution'!$B$6:$O$16314,3,0)*VLOOKUP($B53,'A-2_MH Distribution'!$B$6:$O$16314,VLOOKUP(G53,SoftwareList,6,0),0)*IFERROR((--(VLOOKUP($B53,'A-2_MH Distribution'!$B$6:$O$16314,VLOOKUP(G53,SoftwareList,8,0),0)=0)+VLOOKUP($B53,'A-2_MH Distribution'!$B$6:$O$16314,VLOOKUP(G53,SoftwareList,8,0),0)),1),0)</f>
        <v>8.0400000000000009</v>
      </c>
      <c r="G53" s="403" t="str">
        <f t="shared" si="59"/>
        <v>MsOffice</v>
      </c>
      <c r="H53" s="454"/>
      <c r="I53" s="455"/>
      <c r="J53" s="351">
        <f ca="1">IFERROR(INDEX(Activities,MATCH($B53,'A-2_MH Distribution'!B:B,0),MATCH("Start Date",'A-2_MH Distribution'!$A$4:S$4,0))+H53,0)</f>
        <v>44571</v>
      </c>
      <c r="K53" s="352">
        <f ca="1">IFERROR(INDEX(Activities,MATCH($B53,'A-2_MH Distribution'!B:B,0),MATCH("Finish Date",'A-2_MH Distribution'!$A$4:S$4,0))+I53,0)</f>
        <v>44572</v>
      </c>
      <c r="L53" s="170">
        <f ca="1">NETWORKDAYS.INTL(J53,K53,1,Holidays!$A$1:$A$248)</f>
        <v>2</v>
      </c>
      <c r="M53" s="62">
        <f t="shared" ca="1" si="58"/>
        <v>4.0200000000000005</v>
      </c>
      <c r="O53" s="253">
        <f ca="1">SUM($P53:CX53)</f>
        <v>4.0200000000000005</v>
      </c>
      <c r="P53" s="320"/>
      <c r="Q53" s="321">
        <f ca="1">IFERROR((IF(AND($J53&gt;P$4,$J53&lt;=Q$4,$K53&lt;=Q$4),NETWORKDAYS.INTL($J53,$K53,1,(Holidays!$A$1:$A$248)),0)+IF(AND($J53&gt;P$4,$J53&lt;=Q$4,$K53&gt;Q$4),NETWORKDAYS.INTL($J53,(Q$4),1,(Holidays!$A$1:$A$248)),0)+IF(AND($J53&lt;P$4,$K53&lt;Q$4,$K53&gt;P$4),NETWORKDAYS.INTL(P$4+1,$K53,1,(Holidays!$A$1:$A$248)),0)+IF(AND($J53&lt;=P$4,$K53&gt;=Q$4,$K53&gt;P$4),NETWORKDAYS.INTL(P$4+1,(Q$4),1,(Holidays!$A$1:$A$248)),0))*$M53,"")</f>
        <v>0</v>
      </c>
      <c r="R53" s="190">
        <f ca="1">IFERROR((IF(AND($J53&gt;Q$4,$J53&lt;=R$4,$K53&lt;=R$4),NETWORKDAYS.INTL($J53,$K53,1,(Holidays!$A$1:$A$248)),0)+IF(AND($J53&gt;Q$4,$J53&lt;=R$4,$K53&gt;R$4),NETWORKDAYS.INTL($J53,(R$4),1,(Holidays!$A$1:$A$248)),0)+IF(AND($J53&lt;Q$4,$K53&lt;R$4,$K53&gt;Q$4),NETWORKDAYS.INTL(Q$4+1,$K53,1,(Holidays!$A$1:$A$248)),0)+IF(AND($J53&lt;=Q$4,$K53&gt;=R$4,$K53&gt;Q$4),NETWORKDAYS.INTL(Q$4+1,(R$4),1,(Holidays!$A$1:$A$248)),0))*$M53,"")</f>
        <v>0</v>
      </c>
      <c r="S53" s="192">
        <f ca="1">IFERROR((IF(AND($J53&gt;R$4,$J53&lt;=S$4,$K53&lt;=S$4),NETWORKDAYS.INTL($J53,$K53,1,(Holidays!$A$1:$A$248)),0)+IF(AND($J53&gt;R$4,$J53&lt;=S$4,$K53&gt;S$4),NETWORKDAYS.INTL($J53,(S$4),1,(Holidays!$A$1:$A$248)),0)+IF(AND($J53&lt;R$4,$K53&lt;S$4,$K53&gt;R$4),NETWORKDAYS.INTL(R$4+1,$K53,1,(Holidays!$A$1:$A$248)),0)+IF(AND($J53&lt;=R$4,$K53&gt;=S$4,$K53&gt;R$4),NETWORKDAYS.INTL(R$4+1,(S$4),1,(Holidays!$A$1:$A$248)),0))*$M53,"")</f>
        <v>0</v>
      </c>
      <c r="T53" s="321">
        <f ca="1">IFERROR((IF(AND($J53&gt;S$4,$J53&lt;=T$4,$K53&lt;=T$4),NETWORKDAYS.INTL($J53,$K53,1,(Holidays!$A$1:$A$248)),0)+IF(AND($J53&gt;S$4,$J53&lt;=T$4,$K53&gt;T$4),NETWORKDAYS.INTL($J53,(T$4),1,(Holidays!$A$1:$A$248)),0)+IF(AND($J53&lt;S$4,$K53&lt;T$4,$K53&gt;S$4),NETWORKDAYS.INTL(S$4+1,$K53,1,(Holidays!$A$1:$A$248)),0)+IF(AND($J53&lt;=S$4,$K53&gt;=T$4,$K53&gt;S$4),NETWORKDAYS.INTL(S$4+1,(T$4),1,(Holidays!$A$1:$A$248)),0))*$M53,"")</f>
        <v>0</v>
      </c>
      <c r="U53" s="190">
        <f ca="1">IFERROR((IF(AND($J53&gt;T$4,$J53&lt;=U$4,$K53&lt;=U$4),NETWORKDAYS.INTL($J53,$K53,1,(Holidays!$A$1:$A$248)),0)+IF(AND($J53&gt;T$4,$J53&lt;=U$4,$K53&gt;U$4),NETWORKDAYS.INTL($J53,(U$4),1,(Holidays!$A$1:$A$248)),0)+IF(AND($J53&lt;T$4,$K53&lt;U$4,$K53&gt;T$4),NETWORKDAYS.INTL(T$4+1,$K53,1,(Holidays!$A$1:$A$248)),0)+IF(AND($J53&lt;=T$4,$K53&gt;=U$4,$K53&gt;T$4),NETWORKDAYS.INTL(T$4+1,(U$4),1,(Holidays!$A$1:$A$248)),0))*$M53,"")</f>
        <v>0</v>
      </c>
      <c r="V53" s="192">
        <f ca="1">IFERROR((IF(AND($J53&gt;U$4,$J53&lt;=V$4,$K53&lt;=V$4),NETWORKDAYS.INTL($J53,$K53,1,(Holidays!$A$1:$A$248)),0)+IF(AND($J53&gt;U$4,$J53&lt;=V$4,$K53&gt;V$4),NETWORKDAYS.INTL($J53,(V$4),1,(Holidays!$A$1:$A$248)),0)+IF(AND($J53&lt;U$4,$K53&lt;V$4,$K53&gt;U$4),NETWORKDAYS.INTL(U$4+1,$K53,1,(Holidays!$A$1:$A$248)),0)+IF(AND($J53&lt;=U$4,$K53&gt;=V$4,$K53&gt;U$4),NETWORKDAYS.INTL(U$4+1,(V$4),1,(Holidays!$A$1:$A$248)),0))*$M53,"")</f>
        <v>0</v>
      </c>
      <c r="W53" s="321">
        <f ca="1">IFERROR((IF(AND($J53&gt;V$4,$J53&lt;=W$4,$K53&lt;=W$4),NETWORKDAYS.INTL($J53,$K53,1,(Holidays!$A$1:$A$248)),0)+IF(AND($J53&gt;V$4,$J53&lt;=W$4,$K53&gt;W$4),NETWORKDAYS.INTL($J53,(W$4),1,(Holidays!$A$1:$A$248)),0)+IF(AND($J53&lt;V$4,$K53&lt;W$4,$K53&gt;V$4),NETWORKDAYS.INTL(V$4+1,$K53,1,(Holidays!$A$1:$A$248)),0)+IF(AND($J53&lt;=V$4,$K53&gt;=W$4,$K53&gt;V$4),NETWORKDAYS.INTL(V$4+1,(W$4),1,(Holidays!$A$1:$A$248)),0))*$M53,"")</f>
        <v>0</v>
      </c>
      <c r="X53" s="190">
        <f ca="1">IFERROR((IF(AND($J53&gt;W$4,$J53&lt;=X$4,$K53&lt;=X$4),NETWORKDAYS.INTL($J53,$K53,1,(Holidays!$A$1:$A$248)),0)+IF(AND($J53&gt;W$4,$J53&lt;=X$4,$K53&gt;X$4),NETWORKDAYS.INTL($J53,(X$4),1,(Holidays!$A$1:$A$248)),0)+IF(AND($J53&lt;W$4,$K53&lt;X$4,$K53&gt;W$4),NETWORKDAYS.INTL(W$4+1,$K53,1,(Holidays!$A$1:$A$248)),0)+IF(AND($J53&lt;=W$4,$K53&gt;=X$4,$K53&gt;W$4),NETWORKDAYS.INTL(W$4+1,(X$4),1,(Holidays!$A$1:$A$248)),0))*$M53,"")</f>
        <v>0</v>
      </c>
      <c r="Y53" s="192">
        <f ca="1">IFERROR((IF(AND($J53&gt;X$4,$J53&lt;=Y$4,$K53&lt;=Y$4),NETWORKDAYS.INTL($J53,$K53,1,(Holidays!$A$1:$A$248)),0)+IF(AND($J53&gt;X$4,$J53&lt;=Y$4,$K53&gt;Y$4),NETWORKDAYS.INTL($J53,(Y$4),1,(Holidays!$A$1:$A$248)),0)+IF(AND($J53&lt;X$4,$K53&lt;Y$4,$K53&gt;X$4),NETWORKDAYS.INTL(X$4+1,$K53,1,(Holidays!$A$1:$A$248)),0)+IF(AND($J53&lt;=X$4,$K53&gt;=Y$4,$K53&gt;X$4),NETWORKDAYS.INTL(X$4+1,(Y$4),1,(Holidays!$A$1:$A$248)),0))*$M53,"")</f>
        <v>0</v>
      </c>
      <c r="Z53" s="321">
        <f ca="1">IFERROR((IF(AND($J53&gt;Y$4,$J53&lt;=Z$4,$K53&lt;=Z$4),NETWORKDAYS.INTL($J53,$K53,1,(Holidays!$A$1:$A$248)),0)+IF(AND($J53&gt;Y$4,$J53&lt;=Z$4,$K53&gt;Z$4),NETWORKDAYS.INTL($J53,(Z$4),1,(Holidays!$A$1:$A$248)),0)+IF(AND($J53&lt;Y$4,$K53&lt;Z$4,$K53&gt;Y$4),NETWORKDAYS.INTL(Y$4+1,$K53,1,(Holidays!$A$1:$A$248)),0)+IF(AND($J53&lt;=Y$4,$K53&gt;=Z$4,$K53&gt;Y$4),NETWORKDAYS.INTL(Y$4+1,(Z$4),1,(Holidays!$A$1:$A$248)),0))*$M53,"")</f>
        <v>0</v>
      </c>
      <c r="AA53" s="190">
        <f ca="1">IFERROR((IF(AND($J53&gt;Z$4,$J53&lt;=AA$4,$K53&lt;=AA$4),NETWORKDAYS.INTL($J53,$K53,1,(Holidays!$A$1:$A$248)),0)+IF(AND($J53&gt;Z$4,$J53&lt;=AA$4,$K53&gt;AA$4),NETWORKDAYS.INTL($J53,(AA$4),1,(Holidays!$A$1:$A$248)),0)+IF(AND($J53&lt;Z$4,$K53&lt;AA$4,$K53&gt;Z$4),NETWORKDAYS.INTL(Z$4+1,$K53,1,(Holidays!$A$1:$A$248)),0)+IF(AND($J53&lt;=Z$4,$K53&gt;=AA$4,$K53&gt;Z$4),NETWORKDAYS.INTL(Z$4+1,(AA$4),1,(Holidays!$A$1:$A$248)),0))*$M53,"")</f>
        <v>0</v>
      </c>
      <c r="AB53" s="192">
        <f ca="1">IFERROR((IF(AND($J53&gt;AA$4,$J53&lt;=AB$4,$K53&lt;=AB$4),NETWORKDAYS.INTL($J53,$K53,1,(Holidays!$A$1:$A$248)),0)+IF(AND($J53&gt;AA$4,$J53&lt;=AB$4,$K53&gt;AB$4),NETWORKDAYS.INTL($J53,(AB$4),1,(Holidays!$A$1:$A$248)),0)+IF(AND($J53&lt;AA$4,$K53&lt;AB$4,$K53&gt;AA$4),NETWORKDAYS.INTL(AA$4+1,$K53,1,(Holidays!$A$1:$A$248)),0)+IF(AND($J53&lt;=AA$4,$K53&gt;=AB$4,$K53&gt;AA$4),NETWORKDAYS.INTL(AA$4+1,(AB$4),1,(Holidays!$A$1:$A$248)),0))*$M53,"")</f>
        <v>4.0200000000000005</v>
      </c>
      <c r="AC53" s="321">
        <f ca="1">IFERROR((IF(AND($J53&gt;AB$4,$J53&lt;=AC$4,$K53&lt;=AC$4),NETWORKDAYS.INTL($J53,$K53,1,(Holidays!$A$1:$A$248)),0)+IF(AND($J53&gt;AB$4,$J53&lt;=AC$4,$K53&gt;AC$4),NETWORKDAYS.INTL($J53,(AC$4),1,(Holidays!$A$1:$A$248)),0)+IF(AND($J53&lt;AB$4,$K53&lt;AC$4,$K53&gt;AB$4),NETWORKDAYS.INTL(AB$4+1,$K53,1,(Holidays!$A$1:$A$248)),0)+IF(AND($J53&lt;=AB$4,$K53&gt;=AC$4,$K53&gt;AB$4),NETWORKDAYS.INTL(AB$4+1,(AC$4),1,(Holidays!$A$1:$A$248)),0))*$M53,"")</f>
        <v>0</v>
      </c>
      <c r="AD53" s="190">
        <f ca="1">IFERROR((IF(AND($J53&gt;AC$4,$J53&lt;=AD$4,$K53&lt;=AD$4),NETWORKDAYS.INTL($J53,$K53,1,(Holidays!$A$1:$A$248)),0)+IF(AND($J53&gt;AC$4,$J53&lt;=AD$4,$K53&gt;AD$4),NETWORKDAYS.INTL($J53,(AD$4),1,(Holidays!$A$1:$A$248)),0)+IF(AND($J53&lt;AC$4,$K53&lt;AD$4,$K53&gt;AC$4),NETWORKDAYS.INTL(AC$4+1,$K53,1,(Holidays!$A$1:$A$248)),0)+IF(AND($J53&lt;=AC$4,$K53&gt;=AD$4,$K53&gt;AC$4),NETWORKDAYS.INTL(AC$4+1,(AD$4),1,(Holidays!$A$1:$A$248)),0))*$M53,"")</f>
        <v>0</v>
      </c>
      <c r="AE53" s="192">
        <f ca="1">IFERROR((IF(AND($J53&gt;AD$4,$J53&lt;=AE$4,$K53&lt;=AE$4),NETWORKDAYS.INTL($J53,$K53,1,(Holidays!$A$1:$A$248)),0)+IF(AND($J53&gt;AD$4,$J53&lt;=AE$4,$K53&gt;AE$4),NETWORKDAYS.INTL($J53,(AE$4),1,(Holidays!$A$1:$A$248)),0)+IF(AND($J53&lt;AD$4,$K53&lt;AE$4,$K53&gt;AD$4),NETWORKDAYS.INTL(AD$4+1,$K53,1,(Holidays!$A$1:$A$248)),0)+IF(AND($J53&lt;=AD$4,$K53&gt;=AE$4,$K53&gt;AD$4),NETWORKDAYS.INTL(AD$4+1,(AE$4),1,(Holidays!$A$1:$A$248)),0))*$M53,"")</f>
        <v>0</v>
      </c>
      <c r="AF53" s="321">
        <f ca="1">IFERROR((IF(AND($J53&gt;AE$4,$J53&lt;=AF$4,$K53&lt;=AF$4),NETWORKDAYS.INTL($J53,$K53,1,(Holidays!$A$1:$A$248)),0)+IF(AND($J53&gt;AE$4,$J53&lt;=AF$4,$K53&gt;AF$4),NETWORKDAYS.INTL($J53,(AF$4),1,(Holidays!$A$1:$A$248)),0)+IF(AND($J53&lt;AE$4,$K53&lt;AF$4,$K53&gt;AE$4),NETWORKDAYS.INTL(AE$4+1,$K53,1,(Holidays!$A$1:$A$248)),0)+IF(AND($J53&lt;=AE$4,$K53&gt;=AF$4,$K53&gt;AE$4),NETWORKDAYS.INTL(AE$4+1,(AF$4),1,(Holidays!$A$1:$A$248)),0))*$M53,"")</f>
        <v>0</v>
      </c>
      <c r="AG53" s="190">
        <f ca="1">IFERROR((IF(AND($J53&gt;AF$4,$J53&lt;=AG$4,$K53&lt;=AG$4),NETWORKDAYS.INTL($J53,$K53,1,(Holidays!$A$1:$A$248)),0)+IF(AND($J53&gt;AF$4,$J53&lt;=AG$4,$K53&gt;AG$4),NETWORKDAYS.INTL($J53,(AG$4),1,(Holidays!$A$1:$A$248)),0)+IF(AND($J53&lt;AF$4,$K53&lt;AG$4,$K53&gt;AF$4),NETWORKDAYS.INTL(AF$4+1,$K53,1,(Holidays!$A$1:$A$248)),0)+IF(AND($J53&lt;=AF$4,$K53&gt;=AG$4,$K53&gt;AF$4),NETWORKDAYS.INTL(AF$4+1,(AG$4),1,(Holidays!$A$1:$A$248)),0))*$M53,"")</f>
        <v>0</v>
      </c>
      <c r="AH53" s="192">
        <f ca="1">IFERROR((IF(AND($J53&gt;AG$4,$J53&lt;=AH$4,$K53&lt;=AH$4),NETWORKDAYS.INTL($J53,$K53,1,(Holidays!$A$1:$A$248)),0)+IF(AND($J53&gt;AG$4,$J53&lt;=AH$4,$K53&gt;AH$4),NETWORKDAYS.INTL($J53,(AH$4),1,(Holidays!$A$1:$A$248)),0)+IF(AND($J53&lt;AG$4,$K53&lt;AH$4,$K53&gt;AG$4),NETWORKDAYS.INTL(AG$4+1,$K53,1,(Holidays!$A$1:$A$248)),0)+IF(AND($J53&lt;=AG$4,$K53&gt;=AH$4,$K53&gt;AG$4),NETWORKDAYS.INTL(AG$4+1,(AH$4),1,(Holidays!$A$1:$A$248)),0))*$M53,"")</f>
        <v>0</v>
      </c>
      <c r="AI53" s="321">
        <f ca="1">IFERROR((IF(AND($J53&gt;AH$4,$J53&lt;=AI$4,$K53&lt;=AI$4),NETWORKDAYS.INTL($J53,$K53,1,(Holidays!$A$1:$A$248)),0)+IF(AND($J53&gt;AH$4,$J53&lt;=AI$4,$K53&gt;AI$4),NETWORKDAYS.INTL($J53,(AI$4),1,(Holidays!$A$1:$A$248)),0)+IF(AND($J53&lt;AH$4,$K53&lt;AI$4,$K53&gt;AH$4),NETWORKDAYS.INTL(AH$4+1,$K53,1,(Holidays!$A$1:$A$248)),0)+IF(AND($J53&lt;=AH$4,$K53&gt;=AI$4,$K53&gt;AH$4),NETWORKDAYS.INTL(AH$4+1,(AI$4),1,(Holidays!$A$1:$A$248)),0))*$M53,"")</f>
        <v>0</v>
      </c>
      <c r="AJ53" s="190">
        <f ca="1">IFERROR((IF(AND($J53&gt;AI$4,$J53&lt;=AJ$4,$K53&lt;=AJ$4),NETWORKDAYS.INTL($J53,$K53,1,(Holidays!$A$1:$A$248)),0)+IF(AND($J53&gt;AI$4,$J53&lt;=AJ$4,$K53&gt;AJ$4),NETWORKDAYS.INTL($J53,(AJ$4),1,(Holidays!$A$1:$A$248)),0)+IF(AND($J53&lt;AI$4,$K53&lt;AJ$4,$K53&gt;AI$4),NETWORKDAYS.INTL(AI$4+1,$K53,1,(Holidays!$A$1:$A$248)),0)+IF(AND($J53&lt;=AI$4,$K53&gt;=AJ$4,$K53&gt;AI$4),NETWORKDAYS.INTL(AI$4+1,(AJ$4),1,(Holidays!$A$1:$A$248)),0))*$M53,"")</f>
        <v>0</v>
      </c>
      <c r="AK53" s="192">
        <f ca="1">IFERROR((IF(AND($J53&gt;AJ$4,$J53&lt;=AK$4,$K53&lt;=AK$4),NETWORKDAYS.INTL($J53,$K53,1,(Holidays!$A$1:$A$248)),0)+IF(AND($J53&gt;AJ$4,$J53&lt;=AK$4,$K53&gt;AK$4),NETWORKDAYS.INTL($J53,(AK$4),1,(Holidays!$A$1:$A$248)),0)+IF(AND($J53&lt;AJ$4,$K53&lt;AK$4,$K53&gt;AJ$4),NETWORKDAYS.INTL(AJ$4+1,$K53,1,(Holidays!$A$1:$A$248)),0)+IF(AND($J53&lt;=AJ$4,$K53&gt;=AK$4,$K53&gt;AJ$4),NETWORKDAYS.INTL(AJ$4+1,(AK$4),1,(Holidays!$A$1:$A$248)),0))*$M53,"")</f>
        <v>0</v>
      </c>
      <c r="AL53" s="321">
        <f ca="1">IFERROR((IF(AND($J53&gt;AK$4,$J53&lt;=AL$4,$K53&lt;=AL$4),NETWORKDAYS.INTL($J53,$K53,1,(Holidays!$A$1:$A$248)),0)+IF(AND($J53&gt;AK$4,$J53&lt;=AL$4,$K53&gt;AL$4),NETWORKDAYS.INTL($J53,(AL$4),1,(Holidays!$A$1:$A$248)),0)+IF(AND($J53&lt;AK$4,$K53&lt;AL$4,$K53&gt;AK$4),NETWORKDAYS.INTL(AK$4+1,$K53,1,(Holidays!$A$1:$A$248)),0)+IF(AND($J53&lt;=AK$4,$K53&gt;=AL$4,$K53&gt;AK$4),NETWORKDAYS.INTL(AK$4+1,(AL$4),1,(Holidays!$A$1:$A$248)),0))*$M53,"")</f>
        <v>0</v>
      </c>
      <c r="AM53" s="190">
        <f ca="1">IFERROR((IF(AND($J53&gt;AL$4,$J53&lt;=AM$4,$K53&lt;=AM$4),NETWORKDAYS.INTL($J53,$K53,1,(Holidays!$A$1:$A$248)),0)+IF(AND($J53&gt;AL$4,$J53&lt;=AM$4,$K53&gt;AM$4),NETWORKDAYS.INTL($J53,(AM$4),1,(Holidays!$A$1:$A$248)),0)+IF(AND($J53&lt;AL$4,$K53&lt;AM$4,$K53&gt;AL$4),NETWORKDAYS.INTL(AL$4+1,$K53,1,(Holidays!$A$1:$A$248)),0)+IF(AND($J53&lt;=AL$4,$K53&gt;=AM$4,$K53&gt;AL$4),NETWORKDAYS.INTL(AL$4+1,(AM$4),1,(Holidays!$A$1:$A$248)),0))*$M53,"")</f>
        <v>0</v>
      </c>
      <c r="AN53" s="192">
        <f ca="1">IFERROR((IF(AND($J53&gt;AM$4,$J53&lt;=AN$4,$K53&lt;=AN$4),NETWORKDAYS.INTL($J53,$K53,1,(Holidays!$A$1:$A$248)),0)+IF(AND($J53&gt;AM$4,$J53&lt;=AN$4,$K53&gt;AN$4),NETWORKDAYS.INTL($J53,(AN$4),1,(Holidays!$A$1:$A$248)),0)+IF(AND($J53&lt;AM$4,$K53&lt;AN$4,$K53&gt;AM$4),NETWORKDAYS.INTL(AM$4+1,$K53,1,(Holidays!$A$1:$A$248)),0)+IF(AND($J53&lt;=AM$4,$K53&gt;=AN$4,$K53&gt;AM$4),NETWORKDAYS.INTL(AM$4+1,(AN$4),1,(Holidays!$A$1:$A$248)),0))*$M53,"")</f>
        <v>0</v>
      </c>
      <c r="AO53" s="321">
        <f ca="1">IFERROR((IF(AND($J53&gt;AN$4,$J53&lt;=AO$4,$K53&lt;=AO$4),NETWORKDAYS.INTL($J53,$K53,1,(Holidays!$A$1:$A$248)),0)+IF(AND($J53&gt;AN$4,$J53&lt;=AO$4,$K53&gt;AO$4),NETWORKDAYS.INTL($J53,(AO$4),1,(Holidays!$A$1:$A$248)),0)+IF(AND($J53&lt;AN$4,$K53&lt;AO$4,$K53&gt;AN$4),NETWORKDAYS.INTL(AN$4+1,$K53,1,(Holidays!$A$1:$A$248)),0)+IF(AND($J53&lt;=AN$4,$K53&gt;=AO$4,$K53&gt;AN$4),NETWORKDAYS.INTL(AN$4+1,(AO$4),1,(Holidays!$A$1:$A$248)),0))*$M53,"")</f>
        <v>0</v>
      </c>
      <c r="AP53" s="190">
        <f ca="1">IFERROR((IF(AND($J53&gt;AO$4,$J53&lt;=AP$4,$K53&lt;=AP$4),NETWORKDAYS.INTL($J53,$K53,1,(Holidays!$A$1:$A$248)),0)+IF(AND($J53&gt;AO$4,$J53&lt;=AP$4,$K53&gt;AP$4),NETWORKDAYS.INTL($J53,(AP$4),1,(Holidays!$A$1:$A$248)),0)+IF(AND($J53&lt;AO$4,$K53&lt;AP$4,$K53&gt;AO$4),NETWORKDAYS.INTL(AO$4+1,$K53,1,(Holidays!$A$1:$A$248)),0)+IF(AND($J53&lt;=AO$4,$K53&gt;=AP$4,$K53&gt;AO$4),NETWORKDAYS.INTL(AO$4+1,(AP$4),1,(Holidays!$A$1:$A$248)),0))*$M53,"")</f>
        <v>0</v>
      </c>
      <c r="AQ53" s="192">
        <f ca="1">IFERROR((IF(AND($J53&gt;AP$4,$J53&lt;=AQ$4,$K53&lt;=AQ$4),NETWORKDAYS.INTL($J53,$K53,1,(Holidays!$A$1:$A$248)),0)+IF(AND($J53&gt;AP$4,$J53&lt;=AQ$4,$K53&gt;AQ$4),NETWORKDAYS.INTL($J53,(AQ$4),1,(Holidays!$A$1:$A$248)),0)+IF(AND($J53&lt;AP$4,$K53&lt;AQ$4,$K53&gt;AP$4),NETWORKDAYS.INTL(AP$4+1,$K53,1,(Holidays!$A$1:$A$248)),0)+IF(AND($J53&lt;=AP$4,$K53&gt;=AQ$4,$K53&gt;AP$4),NETWORKDAYS.INTL(AP$4+1,(AQ$4),1,(Holidays!$A$1:$A$248)),0))*$M53,"")</f>
        <v>0</v>
      </c>
      <c r="AR53" s="321">
        <f ca="1">IFERROR((IF(AND($J53&gt;AQ$4,$J53&lt;=AR$4,$K53&lt;=AR$4),NETWORKDAYS.INTL($J53,$K53,1,(Holidays!$A$1:$A$248)),0)+IF(AND($J53&gt;AQ$4,$J53&lt;=AR$4,$K53&gt;AR$4),NETWORKDAYS.INTL($J53,(AR$4),1,(Holidays!$A$1:$A$248)),0)+IF(AND($J53&lt;AQ$4,$K53&lt;AR$4,$K53&gt;AQ$4),NETWORKDAYS.INTL(AQ$4+1,$K53,1,(Holidays!$A$1:$A$248)),0)+IF(AND($J53&lt;=AQ$4,$K53&gt;=AR$4,$K53&gt;AQ$4),NETWORKDAYS.INTL(AQ$4+1,(AR$4),1,(Holidays!$A$1:$A$248)),0))*$M53,"")</f>
        <v>0</v>
      </c>
      <c r="AS53" s="190">
        <f ca="1">IFERROR((IF(AND($J53&gt;AR$4,$J53&lt;=AS$4,$K53&lt;=AS$4),NETWORKDAYS.INTL($J53,$K53,1,(Holidays!$A$1:$A$248)),0)+IF(AND($J53&gt;AR$4,$J53&lt;=AS$4,$K53&gt;AS$4),NETWORKDAYS.INTL($J53,(AS$4),1,(Holidays!$A$1:$A$248)),0)+IF(AND($J53&lt;AR$4,$K53&lt;AS$4,$K53&gt;AR$4),NETWORKDAYS.INTL(AR$4+1,$K53,1,(Holidays!$A$1:$A$248)),0)+IF(AND($J53&lt;=AR$4,$K53&gt;=AS$4,$K53&gt;AR$4),NETWORKDAYS.INTL(AR$4+1,(AS$4),1,(Holidays!$A$1:$A$248)),0))*$M53,"")</f>
        <v>0</v>
      </c>
      <c r="AT53" s="192">
        <f ca="1">IFERROR((IF(AND($J53&gt;AS$4,$J53&lt;=AT$4,$K53&lt;=AT$4),NETWORKDAYS.INTL($J53,$K53,1,(Holidays!$A$1:$A$248)),0)+IF(AND($J53&gt;AS$4,$J53&lt;=AT$4,$K53&gt;AT$4),NETWORKDAYS.INTL($J53,(AT$4),1,(Holidays!$A$1:$A$248)),0)+IF(AND($J53&lt;AS$4,$K53&lt;AT$4,$K53&gt;AS$4),NETWORKDAYS.INTL(AS$4+1,$K53,1,(Holidays!$A$1:$A$248)),0)+IF(AND($J53&lt;=AS$4,$K53&gt;=AT$4,$K53&gt;AS$4),NETWORKDAYS.INTL(AS$4+1,(AT$4),1,(Holidays!$A$1:$A$248)),0))*$M53,"")</f>
        <v>0</v>
      </c>
      <c r="AU53" s="321">
        <f ca="1">IFERROR((IF(AND($J53&gt;AT$4,$J53&lt;=AU$4,$K53&lt;=AU$4),NETWORKDAYS.INTL($J53,$K53,1,(Holidays!$A$1:$A$248)),0)+IF(AND($J53&gt;AT$4,$J53&lt;=AU$4,$K53&gt;AU$4),NETWORKDAYS.INTL($J53,(AU$4),1,(Holidays!$A$1:$A$248)),0)+IF(AND($J53&lt;AT$4,$K53&lt;AU$4,$K53&gt;AT$4),NETWORKDAYS.INTL(AT$4+1,$K53,1,(Holidays!$A$1:$A$248)),0)+IF(AND($J53&lt;=AT$4,$K53&gt;=AU$4,$K53&gt;AT$4),NETWORKDAYS.INTL(AT$4+1,(AU$4),1,(Holidays!$A$1:$A$248)),0))*$M53,"")</f>
        <v>0</v>
      </c>
      <c r="AV53" s="190">
        <f ca="1">IFERROR((IF(AND($J53&gt;AU$4,$J53&lt;=AV$4,$K53&lt;=AV$4),NETWORKDAYS.INTL($J53,$K53,1,(Holidays!$A$1:$A$248)),0)+IF(AND($J53&gt;AU$4,$J53&lt;=AV$4,$K53&gt;AV$4),NETWORKDAYS.INTL($J53,(AV$4),1,(Holidays!$A$1:$A$248)),0)+IF(AND($J53&lt;AU$4,$K53&lt;AV$4,$K53&gt;AU$4),NETWORKDAYS.INTL(AU$4+1,$K53,1,(Holidays!$A$1:$A$248)),0)+IF(AND($J53&lt;=AU$4,$K53&gt;=AV$4,$K53&gt;AU$4),NETWORKDAYS.INTL(AU$4+1,(AV$4),1,(Holidays!$A$1:$A$248)),0))*$M53,"")</f>
        <v>0</v>
      </c>
      <c r="AW53" s="192">
        <f ca="1">IFERROR((IF(AND($J53&gt;AV$4,$J53&lt;=AW$4,$K53&lt;=AW$4),NETWORKDAYS.INTL($J53,$K53,1,(Holidays!$A$1:$A$248)),0)+IF(AND($J53&gt;AV$4,$J53&lt;=AW$4,$K53&gt;AW$4),NETWORKDAYS.INTL($J53,(AW$4),1,(Holidays!$A$1:$A$248)),0)+IF(AND($J53&lt;AV$4,$K53&lt;AW$4,$K53&gt;AV$4),NETWORKDAYS.INTL(AV$4+1,$K53,1,(Holidays!$A$1:$A$248)),0)+IF(AND($J53&lt;=AV$4,$K53&gt;=AW$4,$K53&gt;AV$4),NETWORKDAYS.INTL(AV$4+1,(AW$4),1,(Holidays!$A$1:$A$248)),0))*$M53,"")</f>
        <v>0</v>
      </c>
      <c r="AX53" s="321">
        <f ca="1">IFERROR((IF(AND($J53&gt;AW$4,$J53&lt;=AX$4,$K53&lt;=AX$4),NETWORKDAYS.INTL($J53,$K53,1,(Holidays!$A$1:$A$248)),0)+IF(AND($J53&gt;AW$4,$J53&lt;=AX$4,$K53&gt;AX$4),NETWORKDAYS.INTL($J53,(AX$4),1,(Holidays!$A$1:$A$248)),0)+IF(AND($J53&lt;AW$4,$K53&lt;AX$4,$K53&gt;AW$4),NETWORKDAYS.INTL(AW$4+1,$K53,1,(Holidays!$A$1:$A$248)),0)+IF(AND($J53&lt;=AW$4,$K53&gt;=AX$4,$K53&gt;AW$4),NETWORKDAYS.INTL(AW$4+1,(AX$4),1,(Holidays!$A$1:$A$248)),0))*$M53,"")</f>
        <v>0</v>
      </c>
      <c r="AY53" s="190">
        <f ca="1">IFERROR((IF(AND($J53&gt;AX$4,$J53&lt;=AY$4,$K53&lt;=AY$4),NETWORKDAYS.INTL($J53,$K53,1,(Holidays!$A$1:$A$248)),0)+IF(AND($J53&gt;AX$4,$J53&lt;=AY$4,$K53&gt;AY$4),NETWORKDAYS.INTL($J53,(AY$4),1,(Holidays!$A$1:$A$248)),0)+IF(AND($J53&lt;AX$4,$K53&lt;AY$4,$K53&gt;AX$4),NETWORKDAYS.INTL(AX$4+1,$K53,1,(Holidays!$A$1:$A$248)),0)+IF(AND($J53&lt;=AX$4,$K53&gt;=AY$4,$K53&gt;AX$4),NETWORKDAYS.INTL(AX$4+1,(AY$4),1,(Holidays!$A$1:$A$248)),0))*$M53,"")</f>
        <v>0</v>
      </c>
      <c r="AZ53" s="192">
        <f ca="1">IFERROR((IF(AND($J53&gt;AY$4,$J53&lt;=AZ$4,$K53&lt;=AZ$4),NETWORKDAYS.INTL($J53,$K53,1,(Holidays!$A$1:$A$248)),0)+IF(AND($J53&gt;AY$4,$J53&lt;=AZ$4,$K53&gt;AZ$4),NETWORKDAYS.INTL($J53,(AZ$4),1,(Holidays!$A$1:$A$248)),0)+IF(AND($J53&lt;AY$4,$K53&lt;AZ$4,$K53&gt;AY$4),NETWORKDAYS.INTL(AY$4+1,$K53,1,(Holidays!$A$1:$A$248)),0)+IF(AND($J53&lt;=AY$4,$K53&gt;=AZ$4,$K53&gt;AY$4),NETWORKDAYS.INTL(AY$4+1,(AZ$4),1,(Holidays!$A$1:$A$248)),0))*$M53,"")</f>
        <v>0</v>
      </c>
      <c r="BA53" s="321">
        <f ca="1">IFERROR((IF(AND($J53&gt;AZ$4,$J53&lt;=BA$4,$K53&lt;=BA$4),NETWORKDAYS.INTL($J53,$K53,1,(Holidays!$A$1:$A$248)),0)+IF(AND($J53&gt;AZ$4,$J53&lt;=BA$4,$K53&gt;BA$4),NETWORKDAYS.INTL($J53,(BA$4),1,(Holidays!$A$1:$A$248)),0)+IF(AND($J53&lt;AZ$4,$K53&lt;BA$4,$K53&gt;AZ$4),NETWORKDAYS.INTL(AZ$4+1,$K53,1,(Holidays!$A$1:$A$248)),0)+IF(AND($J53&lt;=AZ$4,$K53&gt;=BA$4,$K53&gt;AZ$4),NETWORKDAYS.INTL(AZ$4+1,(BA$4),1,(Holidays!$A$1:$A$248)),0))*$M53,"")</f>
        <v>0</v>
      </c>
      <c r="BB53" s="190">
        <f ca="1">IFERROR((IF(AND($J53&gt;BA$4,$J53&lt;=BB$4,$K53&lt;=BB$4),NETWORKDAYS.INTL($J53,$K53,1,(Holidays!$A$1:$A$248)),0)+IF(AND($J53&gt;BA$4,$J53&lt;=BB$4,$K53&gt;BB$4),NETWORKDAYS.INTL($J53,(BB$4),1,(Holidays!$A$1:$A$248)),0)+IF(AND($J53&lt;BA$4,$K53&lt;BB$4,$K53&gt;BA$4),NETWORKDAYS.INTL(BA$4+1,$K53,1,(Holidays!$A$1:$A$248)),0)+IF(AND($J53&lt;=BA$4,$K53&gt;=BB$4,$K53&gt;BA$4),NETWORKDAYS.INTL(BA$4+1,(BB$4),1,(Holidays!$A$1:$A$248)),0))*$M53,"")</f>
        <v>0</v>
      </c>
      <c r="BC53" s="192">
        <f ca="1">IFERROR((IF(AND($J53&gt;BB$4,$J53&lt;=BC$4,$K53&lt;=BC$4),NETWORKDAYS.INTL($J53,$K53,1,(Holidays!$A$1:$A$248)),0)+IF(AND($J53&gt;BB$4,$J53&lt;=BC$4,$K53&gt;BC$4),NETWORKDAYS.INTL($J53,(BC$4),1,(Holidays!$A$1:$A$248)),0)+IF(AND($J53&lt;BB$4,$K53&lt;BC$4,$K53&gt;BB$4),NETWORKDAYS.INTL(BB$4+1,$K53,1,(Holidays!$A$1:$A$248)),0)+IF(AND($J53&lt;=BB$4,$K53&gt;=BC$4,$K53&gt;BB$4),NETWORKDAYS.INTL(BB$4+1,(BC$4),1,(Holidays!$A$1:$A$248)),0))*$M53,"")</f>
        <v>0</v>
      </c>
      <c r="BD53" s="321">
        <f ca="1">IFERROR((IF(AND($J53&gt;BC$4,$J53&lt;=BD$4,$K53&lt;=BD$4),NETWORKDAYS.INTL($J53,$K53,1,(Holidays!$A$1:$A$248)),0)+IF(AND($J53&gt;BC$4,$J53&lt;=BD$4,$K53&gt;BD$4),NETWORKDAYS.INTL($J53,(BD$4),1,(Holidays!$A$1:$A$248)),0)+IF(AND($J53&lt;BC$4,$K53&lt;BD$4,$K53&gt;BC$4),NETWORKDAYS.INTL(BC$4+1,$K53,1,(Holidays!$A$1:$A$248)),0)+IF(AND($J53&lt;=BC$4,$K53&gt;=BD$4,$K53&gt;BC$4),NETWORKDAYS.INTL(BC$4+1,(BD$4),1,(Holidays!$A$1:$A$248)),0))*$M53,"")</f>
        <v>0</v>
      </c>
      <c r="BE53" s="190">
        <f ca="1">IFERROR((IF(AND($J53&gt;BD$4,$J53&lt;=BE$4,$K53&lt;=BE$4),NETWORKDAYS.INTL($J53,$K53,1,(Holidays!$A$1:$A$248)),0)+IF(AND($J53&gt;BD$4,$J53&lt;=BE$4,$K53&gt;BE$4),NETWORKDAYS.INTL($J53,(BE$4),1,(Holidays!$A$1:$A$248)),0)+IF(AND($J53&lt;BD$4,$K53&lt;BE$4,$K53&gt;BD$4),NETWORKDAYS.INTL(BD$4+1,$K53,1,(Holidays!$A$1:$A$248)),0)+IF(AND($J53&lt;=BD$4,$K53&gt;=BE$4,$K53&gt;BD$4),NETWORKDAYS.INTL(BD$4+1,(BE$4),1,(Holidays!$A$1:$A$248)),0))*$M53,"")</f>
        <v>0</v>
      </c>
      <c r="BF53" s="192">
        <f ca="1">IFERROR((IF(AND($J53&gt;BE$4,$J53&lt;=BF$4,$K53&lt;=BF$4),NETWORKDAYS.INTL($J53,$K53,1,(Holidays!$A$1:$A$248)),0)+IF(AND($J53&gt;BE$4,$J53&lt;=BF$4,$K53&gt;BF$4),NETWORKDAYS.INTL($J53,(BF$4),1,(Holidays!$A$1:$A$248)),0)+IF(AND($J53&lt;BE$4,$K53&lt;BF$4,$K53&gt;BE$4),NETWORKDAYS.INTL(BE$4+1,$K53,1,(Holidays!$A$1:$A$248)),0)+IF(AND($J53&lt;=BE$4,$K53&gt;=BF$4,$K53&gt;BE$4),NETWORKDAYS.INTL(BE$4+1,(BF$4),1,(Holidays!$A$1:$A$248)),0))*$M53,"")</f>
        <v>0</v>
      </c>
      <c r="BG53" s="321">
        <f ca="1">IFERROR((IF(AND($J53&gt;BF$4,$J53&lt;=BG$4,$K53&lt;=BG$4),NETWORKDAYS.INTL($J53,$K53,1,(Holidays!$A$1:$A$248)),0)+IF(AND($J53&gt;BF$4,$J53&lt;=BG$4,$K53&gt;BG$4),NETWORKDAYS.INTL($J53,(BG$4),1,(Holidays!$A$1:$A$248)),0)+IF(AND($J53&lt;BF$4,$K53&lt;BG$4,$K53&gt;BF$4),NETWORKDAYS.INTL(BF$4+1,$K53,1,(Holidays!$A$1:$A$248)),0)+IF(AND($J53&lt;=BF$4,$K53&gt;=BG$4,$K53&gt;BF$4),NETWORKDAYS.INTL(BF$4+1,(BG$4),1,(Holidays!$A$1:$A$248)),0))*$M53,"")</f>
        <v>0</v>
      </c>
      <c r="BH53" s="190">
        <f ca="1">IFERROR((IF(AND($J53&gt;BG$4,$J53&lt;=BH$4,$K53&lt;=BH$4),NETWORKDAYS.INTL($J53,$K53,1,(Holidays!$A$1:$A$248)),0)+IF(AND($J53&gt;BG$4,$J53&lt;=BH$4,$K53&gt;BH$4),NETWORKDAYS.INTL($J53,(BH$4),1,(Holidays!$A$1:$A$248)),0)+IF(AND($J53&lt;BG$4,$K53&lt;BH$4,$K53&gt;BG$4),NETWORKDAYS.INTL(BG$4+1,$K53,1,(Holidays!$A$1:$A$248)),0)+IF(AND($J53&lt;=BG$4,$K53&gt;=BH$4,$K53&gt;BG$4),NETWORKDAYS.INTL(BG$4+1,(BH$4),1,(Holidays!$A$1:$A$248)),0))*$M53,"")</f>
        <v>0</v>
      </c>
      <c r="BI53" s="192">
        <f ca="1">IFERROR((IF(AND($J53&gt;BH$4,$J53&lt;=BI$4,$K53&lt;=BI$4),NETWORKDAYS.INTL($J53,$K53,1,(Holidays!$A$1:$A$248)),0)+IF(AND($J53&gt;BH$4,$J53&lt;=BI$4,$K53&gt;BI$4),NETWORKDAYS.INTL($J53,(BI$4),1,(Holidays!$A$1:$A$248)),0)+IF(AND($J53&lt;BH$4,$K53&lt;BI$4,$K53&gt;BH$4),NETWORKDAYS.INTL(BH$4+1,$K53,1,(Holidays!$A$1:$A$248)),0)+IF(AND($J53&lt;=BH$4,$K53&gt;=BI$4,$K53&gt;BH$4),NETWORKDAYS.INTL(BH$4+1,(BI$4),1,(Holidays!$A$1:$A$248)),0))*$M53,"")</f>
        <v>0</v>
      </c>
      <c r="BJ53" s="321">
        <f ca="1">IFERROR((IF(AND($J53&gt;BI$4,$J53&lt;=BJ$4,$K53&lt;=BJ$4),NETWORKDAYS.INTL($J53,$K53,1,(Holidays!$A$1:$A$248)),0)+IF(AND($J53&gt;BI$4,$J53&lt;=BJ$4,$K53&gt;BJ$4),NETWORKDAYS.INTL($J53,(BJ$4),1,(Holidays!$A$1:$A$248)),0)+IF(AND($J53&lt;BI$4,$K53&lt;BJ$4,$K53&gt;BI$4),NETWORKDAYS.INTL(BI$4+1,$K53,1,(Holidays!$A$1:$A$248)),0)+IF(AND($J53&lt;=BI$4,$K53&gt;=BJ$4,$K53&gt;BI$4),NETWORKDAYS.INTL(BI$4+1,(BJ$4),1,(Holidays!$A$1:$A$248)),0))*$M53,"")</f>
        <v>0</v>
      </c>
      <c r="BK53" s="190">
        <f ca="1">IFERROR((IF(AND($J53&gt;BJ$4,$J53&lt;=BK$4,$K53&lt;=BK$4),NETWORKDAYS.INTL($J53,$K53,1,(Holidays!$A$1:$A$248)),0)+IF(AND($J53&gt;BJ$4,$J53&lt;=BK$4,$K53&gt;BK$4),NETWORKDAYS.INTL($J53,(BK$4),1,(Holidays!$A$1:$A$248)),0)+IF(AND($J53&lt;BJ$4,$K53&lt;BK$4,$K53&gt;BJ$4),NETWORKDAYS.INTL(BJ$4+1,$K53,1,(Holidays!$A$1:$A$248)),0)+IF(AND($J53&lt;=BJ$4,$K53&gt;=BK$4,$K53&gt;BJ$4),NETWORKDAYS.INTL(BJ$4+1,(BK$4),1,(Holidays!$A$1:$A$248)),0))*$M53,"")</f>
        <v>0</v>
      </c>
      <c r="BL53" s="192">
        <f ca="1">IFERROR((IF(AND($J53&gt;BK$4,$J53&lt;=BL$4,$K53&lt;=BL$4),NETWORKDAYS.INTL($J53,$K53,1,(Holidays!$A$1:$A$248)),0)+IF(AND($J53&gt;BK$4,$J53&lt;=BL$4,$K53&gt;BL$4),NETWORKDAYS.INTL($J53,(BL$4),1,(Holidays!$A$1:$A$248)),0)+IF(AND($J53&lt;BK$4,$K53&lt;BL$4,$K53&gt;BK$4),NETWORKDAYS.INTL(BK$4+1,$K53,1,(Holidays!$A$1:$A$248)),0)+IF(AND($J53&lt;=BK$4,$K53&gt;=BL$4,$K53&gt;BK$4),NETWORKDAYS.INTL(BK$4+1,(BL$4),1,(Holidays!$A$1:$A$248)),0))*$M53,"")</f>
        <v>0</v>
      </c>
      <c r="BM53" s="321">
        <f ca="1">IFERROR((IF(AND($J53&gt;BL$4,$J53&lt;=BM$4,$K53&lt;=BM$4),NETWORKDAYS.INTL($J53,$K53,1,(Holidays!$A$1:$A$248)),0)+IF(AND($J53&gt;BL$4,$J53&lt;=BM$4,$K53&gt;BM$4),NETWORKDAYS.INTL($J53,(BM$4),1,(Holidays!$A$1:$A$248)),0)+IF(AND($J53&lt;BL$4,$K53&lt;BM$4,$K53&gt;BL$4),NETWORKDAYS.INTL(BL$4+1,$K53,1,(Holidays!$A$1:$A$248)),0)+IF(AND($J53&lt;=BL$4,$K53&gt;=BM$4,$K53&gt;BL$4),NETWORKDAYS.INTL(BL$4+1,(BM$4),1,(Holidays!$A$1:$A$248)),0))*$M53,"")</f>
        <v>0</v>
      </c>
      <c r="BN53" s="190">
        <f ca="1">IFERROR((IF(AND($J53&gt;BM$4,$J53&lt;=BN$4,$K53&lt;=BN$4),NETWORKDAYS.INTL($J53,$K53,1,(Holidays!$A$1:$A$248)),0)+IF(AND($J53&gt;BM$4,$J53&lt;=BN$4,$K53&gt;BN$4),NETWORKDAYS.INTL($J53,(BN$4),1,(Holidays!$A$1:$A$248)),0)+IF(AND($J53&lt;BM$4,$K53&lt;BN$4,$K53&gt;BM$4),NETWORKDAYS.INTL(BM$4+1,$K53,1,(Holidays!$A$1:$A$248)),0)+IF(AND($J53&lt;=BM$4,$K53&gt;=BN$4,$K53&gt;BM$4),NETWORKDAYS.INTL(BM$4+1,(BN$4),1,(Holidays!$A$1:$A$248)),0))*$M53,"")</f>
        <v>0</v>
      </c>
      <c r="BO53" s="192">
        <f ca="1">IFERROR((IF(AND($J53&gt;BN$4,$J53&lt;=BO$4,$K53&lt;=BO$4),NETWORKDAYS.INTL($J53,$K53,1,(Holidays!$A$1:$A$248)),0)+IF(AND($J53&gt;BN$4,$J53&lt;=BO$4,$K53&gt;BO$4),NETWORKDAYS.INTL($J53,(BO$4),1,(Holidays!$A$1:$A$248)),0)+IF(AND($J53&lt;BN$4,$K53&lt;BO$4,$K53&gt;BN$4),NETWORKDAYS.INTL(BN$4+1,$K53,1,(Holidays!$A$1:$A$248)),0)+IF(AND($J53&lt;=BN$4,$K53&gt;=BO$4,$K53&gt;BN$4),NETWORKDAYS.INTL(BN$4+1,(BO$4),1,(Holidays!$A$1:$A$248)),0))*$M53,"")</f>
        <v>0</v>
      </c>
      <c r="BP53" s="321">
        <f ca="1">IFERROR((IF(AND($J53&gt;BO$4,$J53&lt;=BP$4,$K53&lt;=BP$4),NETWORKDAYS.INTL($J53,$K53,1,(Holidays!$A$1:$A$248)),0)+IF(AND($J53&gt;BO$4,$J53&lt;=BP$4,$K53&gt;BP$4),NETWORKDAYS.INTL($J53,(BP$4),1,(Holidays!$A$1:$A$248)),0)+IF(AND($J53&lt;BO$4,$K53&lt;BP$4,$K53&gt;BO$4),NETWORKDAYS.INTL(BO$4+1,$K53,1,(Holidays!$A$1:$A$248)),0)+IF(AND($J53&lt;=BO$4,$K53&gt;=BP$4,$K53&gt;BO$4),NETWORKDAYS.INTL(BO$4+1,(BP$4),1,(Holidays!$A$1:$A$248)),0))*$M53,"")</f>
        <v>0</v>
      </c>
      <c r="BQ53" s="190">
        <f ca="1">IFERROR((IF(AND($J53&gt;BP$4,$J53&lt;=BQ$4,$K53&lt;=BQ$4),NETWORKDAYS.INTL($J53,$K53,1,(Holidays!$A$1:$A$248)),0)+IF(AND($J53&gt;BP$4,$J53&lt;=BQ$4,$K53&gt;BQ$4),NETWORKDAYS.INTL($J53,(BQ$4),1,(Holidays!$A$1:$A$248)),0)+IF(AND($J53&lt;BP$4,$K53&lt;BQ$4,$K53&gt;BP$4),NETWORKDAYS.INTL(BP$4+1,$K53,1,(Holidays!$A$1:$A$248)),0)+IF(AND($J53&lt;=BP$4,$K53&gt;=BQ$4,$K53&gt;BP$4),NETWORKDAYS.INTL(BP$4+1,(BQ$4),1,(Holidays!$A$1:$A$248)),0))*$M53,"")</f>
        <v>0</v>
      </c>
      <c r="BR53" s="192">
        <f ca="1">IFERROR((IF(AND($J53&gt;BQ$4,$J53&lt;=BR$4,$K53&lt;=BR$4),NETWORKDAYS.INTL($J53,$K53,1,(Holidays!$A$1:$A$248)),0)+IF(AND($J53&gt;BQ$4,$J53&lt;=BR$4,$K53&gt;BR$4),NETWORKDAYS.INTL($J53,(BR$4),1,(Holidays!$A$1:$A$248)),0)+IF(AND($J53&lt;BQ$4,$K53&lt;BR$4,$K53&gt;BQ$4),NETWORKDAYS.INTL(BQ$4+1,$K53,1,(Holidays!$A$1:$A$248)),0)+IF(AND($J53&lt;=BQ$4,$K53&gt;=BR$4,$K53&gt;BQ$4),NETWORKDAYS.INTL(BQ$4+1,(BR$4),1,(Holidays!$A$1:$A$248)),0))*$M53,"")</f>
        <v>0</v>
      </c>
      <c r="BS53" s="321">
        <f ca="1">IFERROR((IF(AND($J53&gt;BR$4,$J53&lt;=BS$4,$K53&lt;=BS$4),NETWORKDAYS.INTL($J53,$K53,1,(Holidays!$A$1:$A$248)),0)+IF(AND($J53&gt;BR$4,$J53&lt;=BS$4,$K53&gt;BS$4),NETWORKDAYS.INTL($J53,(BS$4),1,(Holidays!$A$1:$A$248)),0)+IF(AND($J53&lt;BR$4,$K53&lt;BS$4,$K53&gt;BR$4),NETWORKDAYS.INTL(BR$4+1,$K53,1,(Holidays!$A$1:$A$248)),0)+IF(AND($J53&lt;=BR$4,$K53&gt;=BS$4,$K53&gt;BR$4),NETWORKDAYS.INTL(BR$4+1,(BS$4),1,(Holidays!$A$1:$A$248)),0))*$M53,"")</f>
        <v>0</v>
      </c>
      <c r="BT53" s="190">
        <f ca="1">IFERROR((IF(AND($J53&gt;BS$4,$J53&lt;=BT$4,$K53&lt;=BT$4),NETWORKDAYS.INTL($J53,$K53,1,(Holidays!$A$1:$A$248)),0)+IF(AND($J53&gt;BS$4,$J53&lt;=BT$4,$K53&gt;BT$4),NETWORKDAYS.INTL($J53,(BT$4),1,(Holidays!$A$1:$A$248)),0)+IF(AND($J53&lt;BS$4,$K53&lt;BT$4,$K53&gt;BS$4),NETWORKDAYS.INTL(BS$4+1,$K53,1,(Holidays!$A$1:$A$248)),0)+IF(AND($J53&lt;=BS$4,$K53&gt;=BT$4,$K53&gt;BS$4),NETWORKDAYS.INTL(BS$4+1,(BT$4),1,(Holidays!$A$1:$A$248)),0))*$M53,"")</f>
        <v>0</v>
      </c>
      <c r="BU53" s="192">
        <f ca="1">IFERROR((IF(AND($J53&gt;BT$4,$J53&lt;=BU$4,$K53&lt;=BU$4),NETWORKDAYS.INTL($J53,$K53,1,(Holidays!$A$1:$A$248)),0)+IF(AND($J53&gt;BT$4,$J53&lt;=BU$4,$K53&gt;BU$4),NETWORKDAYS.INTL($J53,(BU$4),1,(Holidays!$A$1:$A$248)),0)+IF(AND($J53&lt;BT$4,$K53&lt;BU$4,$K53&gt;BT$4),NETWORKDAYS.INTL(BT$4+1,$K53,1,(Holidays!$A$1:$A$248)),0)+IF(AND($J53&lt;=BT$4,$K53&gt;=BU$4,$K53&gt;BT$4),NETWORKDAYS.INTL(BT$4+1,(BU$4),1,(Holidays!$A$1:$A$248)),0))*$M53,"")</f>
        <v>0</v>
      </c>
      <c r="BV53" s="321">
        <f ca="1">IFERROR((IF(AND($J53&gt;BU$4,$J53&lt;=BV$4,$K53&lt;=BV$4),NETWORKDAYS.INTL($J53,$K53,1,(Holidays!$A$1:$A$248)),0)+IF(AND($J53&gt;BU$4,$J53&lt;=BV$4,$K53&gt;BV$4),NETWORKDAYS.INTL($J53,(BV$4),1,(Holidays!$A$1:$A$248)),0)+IF(AND($J53&lt;BU$4,$K53&lt;BV$4,$K53&gt;BU$4),NETWORKDAYS.INTL(BU$4+1,$K53,1,(Holidays!$A$1:$A$248)),0)+IF(AND($J53&lt;=BU$4,$K53&gt;=BV$4,$K53&gt;BU$4),NETWORKDAYS.INTL(BU$4+1,(BV$4),1,(Holidays!$A$1:$A$248)),0))*$M53,"")</f>
        <v>0</v>
      </c>
      <c r="BW53" s="190">
        <f ca="1">IFERROR((IF(AND($J53&gt;BV$4,$J53&lt;=BW$4,$K53&lt;=BW$4),NETWORKDAYS.INTL($J53,$K53,1,(Holidays!$A$1:$A$248)),0)+IF(AND($J53&gt;BV$4,$J53&lt;=BW$4,$K53&gt;BW$4),NETWORKDAYS.INTL($J53,(BW$4),1,(Holidays!$A$1:$A$248)),0)+IF(AND($J53&lt;BV$4,$K53&lt;BW$4,$K53&gt;BV$4),NETWORKDAYS.INTL(BV$4+1,$K53,1,(Holidays!$A$1:$A$248)),0)+IF(AND($J53&lt;=BV$4,$K53&gt;=BW$4,$K53&gt;BV$4),NETWORKDAYS.INTL(BV$4+1,(BW$4),1,(Holidays!$A$1:$A$248)),0))*$M53,"")</f>
        <v>0</v>
      </c>
      <c r="BX53" s="192">
        <f ca="1">IFERROR((IF(AND($J53&gt;BW$4,$J53&lt;=BX$4,$K53&lt;=BX$4),NETWORKDAYS.INTL($J53,$K53,1,(Holidays!$A$1:$A$248)),0)+IF(AND($J53&gt;BW$4,$J53&lt;=BX$4,$K53&gt;BX$4),NETWORKDAYS.INTL($J53,(BX$4),1,(Holidays!$A$1:$A$248)),0)+IF(AND($J53&lt;BW$4,$K53&lt;BX$4,$K53&gt;BW$4),NETWORKDAYS.INTL(BW$4+1,$K53,1,(Holidays!$A$1:$A$248)),0)+IF(AND($J53&lt;=BW$4,$K53&gt;=BX$4,$K53&gt;BW$4),NETWORKDAYS.INTL(BW$4+1,(BX$4),1,(Holidays!$A$1:$A$248)),0))*$M53,"")</f>
        <v>0</v>
      </c>
      <c r="BY53" s="321">
        <f ca="1">IFERROR((IF(AND($J53&gt;BX$4,$J53&lt;=BY$4,$K53&lt;=BY$4),NETWORKDAYS.INTL($J53,$K53,1,(Holidays!$A$1:$A$248)),0)+IF(AND($J53&gt;BX$4,$J53&lt;=BY$4,$K53&gt;BY$4),NETWORKDAYS.INTL($J53,(BY$4),1,(Holidays!$A$1:$A$248)),0)+IF(AND($J53&lt;BX$4,$K53&lt;BY$4,$K53&gt;BX$4),NETWORKDAYS.INTL(BX$4+1,$K53,1,(Holidays!$A$1:$A$248)),0)+IF(AND($J53&lt;=BX$4,$K53&gt;=BY$4,$K53&gt;BX$4),NETWORKDAYS.INTL(BX$4+1,(BY$4),1,(Holidays!$A$1:$A$248)),0))*$M53,"")</f>
        <v>0</v>
      </c>
      <c r="BZ53" s="190">
        <f ca="1">IFERROR((IF(AND($J53&gt;BY$4,$J53&lt;=BZ$4,$K53&lt;=BZ$4),NETWORKDAYS.INTL($J53,$K53,1,(Holidays!$A$1:$A$248)),0)+IF(AND($J53&gt;BY$4,$J53&lt;=BZ$4,$K53&gt;BZ$4),NETWORKDAYS.INTL($J53,(BZ$4),1,(Holidays!$A$1:$A$248)),0)+IF(AND($J53&lt;BY$4,$K53&lt;BZ$4,$K53&gt;BY$4),NETWORKDAYS.INTL(BY$4+1,$K53,1,(Holidays!$A$1:$A$248)),0)+IF(AND($J53&lt;=BY$4,$K53&gt;=BZ$4,$K53&gt;BY$4),NETWORKDAYS.INTL(BY$4+1,(BZ$4),1,(Holidays!$A$1:$A$248)),0))*$M53,"")</f>
        <v>0</v>
      </c>
      <c r="CA53" s="192">
        <f ca="1">IFERROR((IF(AND($J53&gt;BZ$4,$J53&lt;=CA$4,$K53&lt;=CA$4),NETWORKDAYS.INTL($J53,$K53,1,(Holidays!$A$1:$A$248)),0)+IF(AND($J53&gt;BZ$4,$J53&lt;=CA$4,$K53&gt;CA$4),NETWORKDAYS.INTL($J53,(CA$4),1,(Holidays!$A$1:$A$248)),0)+IF(AND($J53&lt;BZ$4,$K53&lt;CA$4,$K53&gt;BZ$4),NETWORKDAYS.INTL(BZ$4+1,$K53,1,(Holidays!$A$1:$A$248)),0)+IF(AND($J53&lt;=BZ$4,$K53&gt;=CA$4,$K53&gt;BZ$4),NETWORKDAYS.INTL(BZ$4+1,(CA$4),1,(Holidays!$A$1:$A$248)),0))*$M53,"")</f>
        <v>0</v>
      </c>
      <c r="CB53" s="321">
        <f ca="1">IFERROR((IF(AND($J53&gt;CA$4,$J53&lt;=CB$4,$K53&lt;=CB$4),NETWORKDAYS.INTL($J53,$K53,1,(Holidays!$A$1:$A$248)),0)+IF(AND($J53&gt;CA$4,$J53&lt;=CB$4,$K53&gt;CB$4),NETWORKDAYS.INTL($J53,(CB$4),1,(Holidays!$A$1:$A$248)),0)+IF(AND($J53&lt;CA$4,$K53&lt;CB$4,$K53&gt;CA$4),NETWORKDAYS.INTL(CA$4+1,$K53,1,(Holidays!$A$1:$A$248)),0)+IF(AND($J53&lt;=CA$4,$K53&gt;=CB$4,$K53&gt;CA$4),NETWORKDAYS.INTL(CA$4+1,(CB$4),1,(Holidays!$A$1:$A$248)),0))*$M53,"")</f>
        <v>0</v>
      </c>
      <c r="CC53" s="190">
        <f ca="1">IFERROR((IF(AND($J53&gt;CB$4,$J53&lt;=CC$4,$K53&lt;=CC$4),NETWORKDAYS.INTL($J53,$K53,1,(Holidays!$A$1:$A$248)),0)+IF(AND($J53&gt;CB$4,$J53&lt;=CC$4,$K53&gt;CC$4),NETWORKDAYS.INTL($J53,(CC$4),1,(Holidays!$A$1:$A$248)),0)+IF(AND($J53&lt;CB$4,$K53&lt;CC$4,$K53&gt;CB$4),NETWORKDAYS.INTL(CB$4+1,$K53,1,(Holidays!$A$1:$A$248)),0)+IF(AND($J53&lt;=CB$4,$K53&gt;=CC$4,$K53&gt;CB$4),NETWORKDAYS.INTL(CB$4+1,(CC$4),1,(Holidays!$A$1:$A$248)),0))*$M53,"")</f>
        <v>0</v>
      </c>
      <c r="CD53" s="192">
        <f ca="1">IFERROR((IF(AND($J53&gt;CC$4,$J53&lt;=CD$4,$K53&lt;=CD$4),NETWORKDAYS.INTL($J53,$K53,1,(Holidays!$A$1:$A$248)),0)+IF(AND($J53&gt;CC$4,$J53&lt;=CD$4,$K53&gt;CD$4),NETWORKDAYS.INTL($J53,(CD$4),1,(Holidays!$A$1:$A$248)),0)+IF(AND($J53&lt;CC$4,$K53&lt;CD$4,$K53&gt;CC$4),NETWORKDAYS.INTL(CC$4+1,$K53,1,(Holidays!$A$1:$A$248)),0)+IF(AND($J53&lt;=CC$4,$K53&gt;=CD$4,$K53&gt;CC$4),NETWORKDAYS.INTL(CC$4+1,(CD$4),1,(Holidays!$A$1:$A$248)),0))*$M53,"")</f>
        <v>0</v>
      </c>
      <c r="CE53" s="321">
        <f ca="1">IFERROR((IF(AND($J53&gt;CD$4,$J53&lt;=CE$4,$K53&lt;=CE$4),NETWORKDAYS.INTL($J53,$K53,1,(Holidays!$A$1:$A$248)),0)+IF(AND($J53&gt;CD$4,$J53&lt;=CE$4,$K53&gt;CE$4),NETWORKDAYS.INTL($J53,(CE$4),1,(Holidays!$A$1:$A$248)),0)+IF(AND($J53&lt;CD$4,$K53&lt;CE$4,$K53&gt;CD$4),NETWORKDAYS.INTL(CD$4+1,$K53,1,(Holidays!$A$1:$A$248)),0)+IF(AND($J53&lt;=CD$4,$K53&gt;=CE$4,$K53&gt;CD$4),NETWORKDAYS.INTL(CD$4+1,(CE$4),1,(Holidays!$A$1:$A$248)),0))*$M53,"")</f>
        <v>0</v>
      </c>
      <c r="CF53" s="190">
        <f ca="1">IFERROR((IF(AND($J53&gt;CE$4,$J53&lt;=CF$4,$K53&lt;=CF$4),NETWORKDAYS.INTL($J53,$K53,1,(Holidays!$A$1:$A$248)),0)+IF(AND($J53&gt;CE$4,$J53&lt;=CF$4,$K53&gt;CF$4),NETWORKDAYS.INTL($J53,(CF$4),1,(Holidays!$A$1:$A$248)),0)+IF(AND($J53&lt;CE$4,$K53&lt;CF$4,$K53&gt;CE$4),NETWORKDAYS.INTL(CE$4+1,$K53,1,(Holidays!$A$1:$A$248)),0)+IF(AND($J53&lt;=CE$4,$K53&gt;=CF$4,$K53&gt;CE$4),NETWORKDAYS.INTL(CE$4+1,(CF$4),1,(Holidays!$A$1:$A$248)),0))*$M53,"")</f>
        <v>0</v>
      </c>
      <c r="CG53" s="192">
        <f ca="1">IFERROR((IF(AND($J53&gt;CF$4,$J53&lt;=CG$4,$K53&lt;=CG$4),NETWORKDAYS.INTL($J53,$K53,1,(Holidays!$A$1:$A$248)),0)+IF(AND($J53&gt;CF$4,$J53&lt;=CG$4,$K53&gt;CG$4),NETWORKDAYS.INTL($J53,(CG$4),1,(Holidays!$A$1:$A$248)),0)+IF(AND($J53&lt;CF$4,$K53&lt;CG$4,$K53&gt;CF$4),NETWORKDAYS.INTL(CF$4+1,$K53,1,(Holidays!$A$1:$A$248)),0)+IF(AND($J53&lt;=CF$4,$K53&gt;=CG$4,$K53&gt;CF$4),NETWORKDAYS.INTL(CF$4+1,(CG$4),1,(Holidays!$A$1:$A$248)),0))*$M53,"")</f>
        <v>0</v>
      </c>
      <c r="CH53" s="321">
        <f ca="1">IFERROR((IF(AND($J53&gt;CG$4,$J53&lt;=CH$4,$K53&lt;=CH$4),NETWORKDAYS.INTL($J53,$K53,1,(Holidays!$A$1:$A$248)),0)+IF(AND($J53&gt;CG$4,$J53&lt;=CH$4,$K53&gt;CH$4),NETWORKDAYS.INTL($J53,(CH$4),1,(Holidays!$A$1:$A$248)),0)+IF(AND($J53&lt;CG$4,$K53&lt;CH$4,$K53&gt;CG$4),NETWORKDAYS.INTL(CG$4+1,$K53,1,(Holidays!$A$1:$A$248)),0)+IF(AND($J53&lt;=CG$4,$K53&gt;=CH$4,$K53&gt;CG$4),NETWORKDAYS.INTL(CG$4+1,(CH$4),1,(Holidays!$A$1:$A$248)),0))*$M53,"")</f>
        <v>0</v>
      </c>
      <c r="CI53" s="190">
        <f ca="1">IFERROR((IF(AND($J53&gt;CH$4,$J53&lt;=CI$4,$K53&lt;=CI$4),NETWORKDAYS.INTL($J53,$K53,1,(Holidays!$A$1:$A$248)),0)+IF(AND($J53&gt;CH$4,$J53&lt;=CI$4,$K53&gt;CI$4),NETWORKDAYS.INTL($J53,(CI$4),1,(Holidays!$A$1:$A$248)),0)+IF(AND($J53&lt;CH$4,$K53&lt;CI$4,$K53&gt;CH$4),NETWORKDAYS.INTL(CH$4+1,$K53,1,(Holidays!$A$1:$A$248)),0)+IF(AND($J53&lt;=CH$4,$K53&gt;=CI$4,$K53&gt;CH$4),NETWORKDAYS.INTL(CH$4+1,(CI$4),1,(Holidays!$A$1:$A$248)),0))*$M53,"")</f>
        <v>0</v>
      </c>
      <c r="CJ53" s="192">
        <f ca="1">IFERROR((IF(AND($J53&gt;CI$4,$J53&lt;=CJ$4,$K53&lt;=CJ$4),NETWORKDAYS.INTL($J53,$K53,1,(Holidays!$A$1:$A$248)),0)+IF(AND($J53&gt;CI$4,$J53&lt;=CJ$4,$K53&gt;CJ$4),NETWORKDAYS.INTL($J53,(CJ$4),1,(Holidays!$A$1:$A$248)),0)+IF(AND($J53&lt;CI$4,$K53&lt;CJ$4,$K53&gt;CI$4),NETWORKDAYS.INTL(CI$4+1,$K53,1,(Holidays!$A$1:$A$248)),0)+IF(AND($J53&lt;=CI$4,$K53&gt;=CJ$4,$K53&gt;CI$4),NETWORKDAYS.INTL(CI$4+1,(CJ$4),1,(Holidays!$A$1:$A$248)),0))*$M53,"")</f>
        <v>0</v>
      </c>
      <c r="CK53" s="321">
        <f ca="1">IFERROR((IF(AND($J53&gt;CJ$4,$J53&lt;=CK$4,$K53&lt;=CK$4),NETWORKDAYS.INTL($J53,$K53,1,(Holidays!$A$1:$A$248)),0)+IF(AND($J53&gt;CJ$4,$J53&lt;=CK$4,$K53&gt;CK$4),NETWORKDAYS.INTL($J53,(CK$4),1,(Holidays!$A$1:$A$248)),0)+IF(AND($J53&lt;CJ$4,$K53&lt;CK$4,$K53&gt;CJ$4),NETWORKDAYS.INTL(CJ$4+1,$K53,1,(Holidays!$A$1:$A$248)),0)+IF(AND($J53&lt;=CJ$4,$K53&gt;=CK$4,$K53&gt;CJ$4),NETWORKDAYS.INTL(CJ$4+1,(CK$4),1,(Holidays!$A$1:$A$248)),0))*$M53,"")</f>
        <v>0</v>
      </c>
      <c r="CL53" s="190">
        <f ca="1">IFERROR((IF(AND($J53&gt;CK$4,$J53&lt;=CL$4,$K53&lt;=CL$4),NETWORKDAYS.INTL($J53,$K53,1,(Holidays!$A$1:$A$248)),0)+IF(AND($J53&gt;CK$4,$J53&lt;=CL$4,$K53&gt;CL$4),NETWORKDAYS.INTL($J53,(CL$4),1,(Holidays!$A$1:$A$248)),0)+IF(AND($J53&lt;CK$4,$K53&lt;CL$4,$K53&gt;CK$4),NETWORKDAYS.INTL(CK$4+1,$K53,1,(Holidays!$A$1:$A$248)),0)+IF(AND($J53&lt;=CK$4,$K53&gt;=CL$4,$K53&gt;CK$4),NETWORKDAYS.INTL(CK$4+1,(CL$4),1,(Holidays!$A$1:$A$248)),0))*$M53,"")</f>
        <v>0</v>
      </c>
      <c r="CM53" s="192">
        <f ca="1">IFERROR((IF(AND($J53&gt;CL$4,$J53&lt;=CM$4,$K53&lt;=CM$4),NETWORKDAYS.INTL($J53,$K53,1,(Holidays!$A$1:$A$248)),0)+IF(AND($J53&gt;CL$4,$J53&lt;=CM$4,$K53&gt;CM$4),NETWORKDAYS.INTL($J53,(CM$4),1,(Holidays!$A$1:$A$248)),0)+IF(AND($J53&lt;CL$4,$K53&lt;CM$4,$K53&gt;CL$4),NETWORKDAYS.INTL(CL$4+1,$K53,1,(Holidays!$A$1:$A$248)),0)+IF(AND($J53&lt;=CL$4,$K53&gt;=CM$4,$K53&gt;CL$4),NETWORKDAYS.INTL(CL$4+1,(CM$4),1,(Holidays!$A$1:$A$248)),0))*$M53,"")</f>
        <v>0</v>
      </c>
      <c r="CN53" s="321">
        <f ca="1">IFERROR((IF(AND($J53&gt;CM$4,$J53&lt;=CN$4,$K53&lt;=CN$4),NETWORKDAYS.INTL($J53,$K53,1,(Holidays!$A$1:$A$248)),0)+IF(AND($J53&gt;CM$4,$J53&lt;=CN$4,$K53&gt;CN$4),NETWORKDAYS.INTL($J53,(CN$4),1,(Holidays!$A$1:$A$248)),0)+IF(AND($J53&lt;CM$4,$K53&lt;CN$4,$K53&gt;CM$4),NETWORKDAYS.INTL(CM$4+1,$K53,1,(Holidays!$A$1:$A$248)),0)+IF(AND($J53&lt;=CM$4,$K53&gt;=CN$4,$K53&gt;CM$4),NETWORKDAYS.INTL(CM$4+1,(CN$4),1,(Holidays!$A$1:$A$248)),0))*$M53,"")</f>
        <v>0</v>
      </c>
      <c r="CO53" s="190">
        <f ca="1">IFERROR((IF(AND($J53&gt;CN$4,$J53&lt;=CO$4,$K53&lt;=CO$4),NETWORKDAYS.INTL($J53,$K53,1,(Holidays!$A$1:$A$248)),0)+IF(AND($J53&gt;CN$4,$J53&lt;=CO$4,$K53&gt;CO$4),NETWORKDAYS.INTL($J53,(CO$4),1,(Holidays!$A$1:$A$248)),0)+IF(AND($J53&lt;CN$4,$K53&lt;CO$4,$K53&gt;CN$4),NETWORKDAYS.INTL(CN$4+1,$K53,1,(Holidays!$A$1:$A$248)),0)+IF(AND($J53&lt;=CN$4,$K53&gt;=CO$4,$K53&gt;CN$4),NETWORKDAYS.INTL(CN$4+1,(CO$4),1,(Holidays!$A$1:$A$248)),0))*$M53,"")</f>
        <v>0</v>
      </c>
      <c r="CP53" s="192">
        <f ca="1">IFERROR((IF(AND($J53&gt;CO$4,$J53&lt;=CP$4,$K53&lt;=CP$4),NETWORKDAYS.INTL($J53,$K53,1,(Holidays!$A$1:$A$248)),0)+IF(AND($J53&gt;CO$4,$J53&lt;=CP$4,$K53&gt;CP$4),NETWORKDAYS.INTL($J53,(CP$4),1,(Holidays!$A$1:$A$248)),0)+IF(AND($J53&lt;CO$4,$K53&lt;CP$4,$K53&gt;CO$4),NETWORKDAYS.INTL(CO$4+1,$K53,1,(Holidays!$A$1:$A$248)),0)+IF(AND($J53&lt;=CO$4,$K53&gt;=CP$4,$K53&gt;CO$4),NETWORKDAYS.INTL(CO$4+1,(CP$4),1,(Holidays!$A$1:$A$248)),0))*$M53,"")</f>
        <v>0</v>
      </c>
      <c r="CQ53" s="321">
        <f ca="1">IFERROR((IF(AND($J53&gt;CP$4,$J53&lt;=CQ$4,$K53&lt;=CQ$4),NETWORKDAYS.INTL($J53,$K53,1,(Holidays!$A$1:$A$248)),0)+IF(AND($J53&gt;CP$4,$J53&lt;=CQ$4,$K53&gt;CQ$4),NETWORKDAYS.INTL($J53,(CQ$4),1,(Holidays!$A$1:$A$248)),0)+IF(AND($J53&lt;CP$4,$K53&lt;CQ$4,$K53&gt;CP$4),NETWORKDAYS.INTL(CP$4+1,$K53,1,(Holidays!$A$1:$A$248)),0)+IF(AND($J53&lt;=CP$4,$K53&gt;=CQ$4,$K53&gt;CP$4),NETWORKDAYS.INTL(CP$4+1,(CQ$4),1,(Holidays!$A$1:$A$248)),0))*$M53,"")</f>
        <v>0</v>
      </c>
      <c r="CR53" s="190">
        <f ca="1">IFERROR((IF(AND($J53&gt;CQ$4,$J53&lt;=CR$4,$K53&lt;=CR$4),NETWORKDAYS.INTL($J53,$K53,1,(Holidays!$A$1:$A$248)),0)+IF(AND($J53&gt;CQ$4,$J53&lt;=CR$4,$K53&gt;CR$4),NETWORKDAYS.INTL($J53,(CR$4),1,(Holidays!$A$1:$A$248)),0)+IF(AND($J53&lt;CQ$4,$K53&lt;CR$4,$K53&gt;CQ$4),NETWORKDAYS.INTL(CQ$4+1,$K53,1,(Holidays!$A$1:$A$248)),0)+IF(AND($J53&lt;=CQ$4,$K53&gt;=CR$4,$K53&gt;CQ$4),NETWORKDAYS.INTL(CQ$4+1,(CR$4),1,(Holidays!$A$1:$A$248)),0))*$M53,"")</f>
        <v>0</v>
      </c>
      <c r="CS53" s="192">
        <f ca="1">IFERROR((IF(AND($J53&gt;CR$4,$J53&lt;=CS$4,$K53&lt;=CS$4),NETWORKDAYS.INTL($J53,$K53,1,(Holidays!$A$1:$A$248)),0)+IF(AND($J53&gt;CR$4,$J53&lt;=CS$4,$K53&gt;CS$4),NETWORKDAYS.INTL($J53,(CS$4),1,(Holidays!$A$1:$A$248)),0)+IF(AND($J53&lt;CR$4,$K53&lt;CS$4,$K53&gt;CR$4),NETWORKDAYS.INTL(CR$4+1,$K53,1,(Holidays!$A$1:$A$248)),0)+IF(AND($J53&lt;=CR$4,$K53&gt;=CS$4,$K53&gt;CR$4),NETWORKDAYS.INTL(CR$4+1,(CS$4),1,(Holidays!$A$1:$A$248)),0))*$M53,"")</f>
        <v>0</v>
      </c>
      <c r="CT53" s="321">
        <f ca="1">IFERROR((IF(AND($J53&gt;CS$4,$J53&lt;=CT$4,$K53&lt;=CT$4),NETWORKDAYS.INTL($J53,$K53,1,(Holidays!$A$1:$A$248)),0)+IF(AND($J53&gt;CS$4,$J53&lt;=CT$4,$K53&gt;CT$4),NETWORKDAYS.INTL($J53,(CT$4),1,(Holidays!$A$1:$A$248)),0)+IF(AND($J53&lt;CS$4,$K53&lt;CT$4,$K53&gt;CS$4),NETWORKDAYS.INTL(CS$4+1,$K53,1,(Holidays!$A$1:$A$248)),0)+IF(AND($J53&lt;=CS$4,$K53&gt;=CT$4,$K53&gt;CS$4),NETWORKDAYS.INTL(CS$4+1,(CT$4),1,(Holidays!$A$1:$A$248)),0))*$M53,"")</f>
        <v>0</v>
      </c>
      <c r="CU53" s="190">
        <f ca="1">IFERROR((IF(AND($J53&gt;CT$4,$J53&lt;=CU$4,$K53&lt;=CU$4),NETWORKDAYS.INTL($J53,$K53,1,(Holidays!$A$1:$A$248)),0)+IF(AND($J53&gt;CT$4,$J53&lt;=CU$4,$K53&gt;CU$4),NETWORKDAYS.INTL($J53,(CU$4),1,(Holidays!$A$1:$A$248)),0)+IF(AND($J53&lt;CT$4,$K53&lt;CU$4,$K53&gt;CT$4),NETWORKDAYS.INTL(CT$4+1,$K53,1,(Holidays!$A$1:$A$248)),0)+IF(AND($J53&lt;=CT$4,$K53&gt;=CU$4,$K53&gt;CT$4),NETWORKDAYS.INTL(CT$4+1,(CU$4),1,(Holidays!$A$1:$A$248)),0))*$M53,"")</f>
        <v>0</v>
      </c>
      <c r="CV53" s="192">
        <f ca="1">IFERROR((IF(AND($J53&gt;CU$4,$J53&lt;=CV$4,$K53&lt;=CV$4),NETWORKDAYS.INTL($J53,$K53,1,(Holidays!$A$1:$A$248)),0)+IF(AND($J53&gt;CU$4,$J53&lt;=CV$4,$K53&gt;CV$4),NETWORKDAYS.INTL($J53,(CV$4),1,(Holidays!$A$1:$A$248)),0)+IF(AND($J53&lt;CU$4,$K53&lt;CV$4,$K53&gt;CU$4),NETWORKDAYS.INTL(CU$4+1,$K53,1,(Holidays!$A$1:$A$248)),0)+IF(AND($J53&lt;=CU$4,$K53&gt;=CV$4,$K53&gt;CU$4),NETWORKDAYS.INTL(CU$4+1,(CV$4),1,(Holidays!$A$1:$A$248)),0))*$M53,"")</f>
        <v>0</v>
      </c>
      <c r="CW53" s="321">
        <f ca="1">IFERROR((IF(AND($J53&gt;CV$4,$J53&lt;=CW$4,$K53&lt;=CW$4),NETWORKDAYS.INTL($J53,$K53,1,(Holidays!$A$1:$A$248)),0)+IF(AND($J53&gt;CV$4,$J53&lt;=CW$4,$K53&gt;CW$4),NETWORKDAYS.INTL($J53,(CW$4),1,(Holidays!$A$1:$A$248)),0)+IF(AND($J53&lt;CV$4,$K53&lt;CW$4,$K53&gt;CV$4),NETWORKDAYS.INTL(CV$4+1,$K53,1,(Holidays!$A$1:$A$248)),0)+IF(AND($J53&lt;=CV$4,$K53&gt;=CW$4,$K53&gt;CV$4),NETWORKDAYS.INTL(CV$4+1,(CW$4),1,(Holidays!$A$1:$A$248)),0))*$M53,"")</f>
        <v>0</v>
      </c>
      <c r="CX53" s="324">
        <f ca="1">IFERROR((IF(AND($J53&gt;CW$4,$J53&lt;=CX$4,$K53&lt;=CX$4),NETWORKDAYS.INTL($J53,$K53,1,(Holidays!$A$1:$A$248)),0)+IF(AND($J53&gt;CW$4,$J53&lt;=CX$4,$K53&gt;CX$4),NETWORKDAYS.INTL($J53,(CX$4),1,(Holidays!$A$1:$A$248)),0)+IF(AND($J53&lt;CW$4,$K53&lt;CX$4,$K53&gt;CW$4),NETWORKDAYS.INTL(CW$4+1,$K53,1,(Holidays!$A$1:$A$248)),0)+IF(AND($J53&lt;=CW$4,$K53&gt;=CX$4,$K53&gt;CW$4),NETWORKDAYS.INTL(CW$4+1,(CX$4),1,(Holidays!$A$1:$A$248)),0))*$M53,"")</f>
        <v>0</v>
      </c>
    </row>
    <row r="54" spans="2:102" ht="15" customHeight="1" outlineLevel="1">
      <c r="B54" s="59" t="str">
        <f t="array" ref="B54">IFERROR(INDEX('A-2_MH Distribution'!$B$1:$B$15014,SMALL(IF('A-2_MH Distribution'!$M$8:$M$63&lt;&gt;0,ROW('A-2_MH Distribution'!$B$8:$B$63)),ROW(A17)),1),"")</f>
        <v>B.17</v>
      </c>
      <c r="C54" s="458" t="str">
        <f ca="1">IFERROR(VLOOKUP(B54,OFFSET('A-1_MH Estimation'!$B$7,0,0,MATCH("Subtotal LOE",'A-1_MH Estimation'!B:B,0)-7,2),2,0),"")</f>
        <v>Route Part Notes Input - Administrative Documentation &amp; Customer Comment Followed up</v>
      </c>
      <c r="D54" s="466">
        <f ca="1">IFERROR(VLOOKUP(B54,OFFSET('A-1_MH Estimation'!$B$7,0,0,MATCH("Subtotal LOE",'A-1_MH Estimation'!B:B,0)-7,4),4,0),"")</f>
        <v>1</v>
      </c>
      <c r="E54" s="466" t="str">
        <f ca="1">IFERROR(VLOOKUP(B54,OFFSET('A-1_MH Estimation'!$B$7,0,0,MATCH("Subtotal LOE",'A-1_MH Estimation'!B:B,0)-7,3),3,0),"")</f>
        <v>document</v>
      </c>
      <c r="F54" s="462">
        <f>IFERROR(VLOOKUP($B54,'A-2_MH Distribution'!$B$6:$O$16314,3,0)*VLOOKUP($B54,'A-2_MH Distribution'!$B$6:$O$16314,VLOOKUP(G54,SoftwareList,6,0),0)*IFERROR((--(VLOOKUP($B54,'A-2_MH Distribution'!$B$6:$O$16314,VLOOKUP(G54,SoftwareList,8,0),0)=0)+VLOOKUP($B54,'A-2_MH Distribution'!$B$6:$O$16314,VLOOKUP(G54,SoftwareList,8,0),0)),1),0)</f>
        <v>8.0400000000000009</v>
      </c>
      <c r="G54" s="403" t="str">
        <f t="shared" si="59"/>
        <v>MsOffice</v>
      </c>
      <c r="H54" s="454"/>
      <c r="I54" s="455"/>
      <c r="J54" s="351">
        <f ca="1">IFERROR(INDEX(Activities,MATCH($B54,'A-2_MH Distribution'!B:B,0),MATCH("Start Date",'A-2_MH Distribution'!$A$4:S$4,0))+H54,0)</f>
        <v>44573</v>
      </c>
      <c r="K54" s="352">
        <f ca="1">IFERROR(INDEX(Activities,MATCH($B54,'A-2_MH Distribution'!B:B,0),MATCH("Finish Date",'A-2_MH Distribution'!$A$4:S$4,0))+I54,0)</f>
        <v>44574</v>
      </c>
      <c r="L54" s="170">
        <f ca="1">NETWORKDAYS.INTL(J54,K54,1,Holidays!$A$1:$A$248)</f>
        <v>2</v>
      </c>
      <c r="M54" s="62">
        <f t="shared" ca="1" si="58"/>
        <v>4.0200000000000005</v>
      </c>
      <c r="O54" s="253">
        <f ca="1">SUM($P54:CX54)</f>
        <v>8.0400000000000009</v>
      </c>
      <c r="P54" s="320"/>
      <c r="Q54" s="321">
        <f ca="1">IFERROR((IF(AND($J54&gt;P$4,$J54&lt;=Q$4,$K54&lt;=Q$4),NETWORKDAYS.INTL($J54,$K54,1,(Holidays!$A$1:$A$248)),0)+IF(AND($J54&gt;P$4,$J54&lt;=Q$4,$K54&gt;Q$4),NETWORKDAYS.INTL($J54,(Q$4),1,(Holidays!$A$1:$A$248)),0)+IF(AND($J54&lt;P$4,$K54&lt;Q$4,$K54&gt;P$4),NETWORKDAYS.INTL(P$4+1,$K54,1,(Holidays!$A$1:$A$248)),0)+IF(AND($J54&lt;=P$4,$K54&gt;=Q$4,$K54&gt;P$4),NETWORKDAYS.INTL(P$4+1,(Q$4),1,(Holidays!$A$1:$A$248)),0))*$M54,"")</f>
        <v>0</v>
      </c>
      <c r="R54" s="190">
        <f ca="1">IFERROR((IF(AND($J54&gt;Q$4,$J54&lt;=R$4,$K54&lt;=R$4),NETWORKDAYS.INTL($J54,$K54,1,(Holidays!$A$1:$A$248)),0)+IF(AND($J54&gt;Q$4,$J54&lt;=R$4,$K54&gt;R$4),NETWORKDAYS.INTL($J54,(R$4),1,(Holidays!$A$1:$A$248)),0)+IF(AND($J54&lt;Q$4,$K54&lt;R$4,$K54&gt;Q$4),NETWORKDAYS.INTL(Q$4+1,$K54,1,(Holidays!$A$1:$A$248)),0)+IF(AND($J54&lt;=Q$4,$K54&gt;=R$4,$K54&gt;Q$4),NETWORKDAYS.INTL(Q$4+1,(R$4),1,(Holidays!$A$1:$A$248)),0))*$M54,"")</f>
        <v>0</v>
      </c>
      <c r="S54" s="192">
        <f ca="1">IFERROR((IF(AND($J54&gt;R$4,$J54&lt;=S$4,$K54&lt;=S$4),NETWORKDAYS.INTL($J54,$K54,1,(Holidays!$A$1:$A$248)),0)+IF(AND($J54&gt;R$4,$J54&lt;=S$4,$K54&gt;S$4),NETWORKDAYS.INTL($J54,(S$4),1,(Holidays!$A$1:$A$248)),0)+IF(AND($J54&lt;R$4,$K54&lt;S$4,$K54&gt;R$4),NETWORKDAYS.INTL(R$4+1,$K54,1,(Holidays!$A$1:$A$248)),0)+IF(AND($J54&lt;=R$4,$K54&gt;=S$4,$K54&gt;R$4),NETWORKDAYS.INTL(R$4+1,(S$4),1,(Holidays!$A$1:$A$248)),0))*$M54,"")</f>
        <v>0</v>
      </c>
      <c r="T54" s="321">
        <f ca="1">IFERROR((IF(AND($J54&gt;S$4,$J54&lt;=T$4,$K54&lt;=T$4),NETWORKDAYS.INTL($J54,$K54,1,(Holidays!$A$1:$A$248)),0)+IF(AND($J54&gt;S$4,$J54&lt;=T$4,$K54&gt;T$4),NETWORKDAYS.INTL($J54,(T$4),1,(Holidays!$A$1:$A$248)),0)+IF(AND($J54&lt;S$4,$K54&lt;T$4,$K54&gt;S$4),NETWORKDAYS.INTL(S$4+1,$K54,1,(Holidays!$A$1:$A$248)),0)+IF(AND($J54&lt;=S$4,$K54&gt;=T$4,$K54&gt;S$4),NETWORKDAYS.INTL(S$4+1,(T$4),1,(Holidays!$A$1:$A$248)),0))*$M54,"")</f>
        <v>0</v>
      </c>
      <c r="U54" s="190">
        <f ca="1">IFERROR((IF(AND($J54&gt;T$4,$J54&lt;=U$4,$K54&lt;=U$4),NETWORKDAYS.INTL($J54,$K54,1,(Holidays!$A$1:$A$248)),0)+IF(AND($J54&gt;T$4,$J54&lt;=U$4,$K54&gt;U$4),NETWORKDAYS.INTL($J54,(U$4),1,(Holidays!$A$1:$A$248)),0)+IF(AND($J54&lt;T$4,$K54&lt;U$4,$K54&gt;T$4),NETWORKDAYS.INTL(T$4+1,$K54,1,(Holidays!$A$1:$A$248)),0)+IF(AND($J54&lt;=T$4,$K54&gt;=U$4,$K54&gt;T$4),NETWORKDAYS.INTL(T$4+1,(U$4),1,(Holidays!$A$1:$A$248)),0))*$M54,"")</f>
        <v>0</v>
      </c>
      <c r="V54" s="192">
        <f ca="1">IFERROR((IF(AND($J54&gt;U$4,$J54&lt;=V$4,$K54&lt;=V$4),NETWORKDAYS.INTL($J54,$K54,1,(Holidays!$A$1:$A$248)),0)+IF(AND($J54&gt;U$4,$J54&lt;=V$4,$K54&gt;V$4),NETWORKDAYS.INTL($J54,(V$4),1,(Holidays!$A$1:$A$248)),0)+IF(AND($J54&lt;U$4,$K54&lt;V$4,$K54&gt;U$4),NETWORKDAYS.INTL(U$4+1,$K54,1,(Holidays!$A$1:$A$248)),0)+IF(AND($J54&lt;=U$4,$K54&gt;=V$4,$K54&gt;U$4),NETWORKDAYS.INTL(U$4+1,(V$4),1,(Holidays!$A$1:$A$248)),0))*$M54,"")</f>
        <v>0</v>
      </c>
      <c r="W54" s="321">
        <f ca="1">IFERROR((IF(AND($J54&gt;V$4,$J54&lt;=W$4,$K54&lt;=W$4),NETWORKDAYS.INTL($J54,$K54,1,(Holidays!$A$1:$A$248)),0)+IF(AND($J54&gt;V$4,$J54&lt;=W$4,$K54&gt;W$4),NETWORKDAYS.INTL($J54,(W$4),1,(Holidays!$A$1:$A$248)),0)+IF(AND($J54&lt;V$4,$K54&lt;W$4,$K54&gt;V$4),NETWORKDAYS.INTL(V$4+1,$K54,1,(Holidays!$A$1:$A$248)),0)+IF(AND($J54&lt;=V$4,$K54&gt;=W$4,$K54&gt;V$4),NETWORKDAYS.INTL(V$4+1,(W$4),1,(Holidays!$A$1:$A$248)),0))*$M54,"")</f>
        <v>0</v>
      </c>
      <c r="X54" s="190">
        <f ca="1">IFERROR((IF(AND($J54&gt;W$4,$J54&lt;=X$4,$K54&lt;=X$4),NETWORKDAYS.INTL($J54,$K54,1,(Holidays!$A$1:$A$248)),0)+IF(AND($J54&gt;W$4,$J54&lt;=X$4,$K54&gt;X$4),NETWORKDAYS.INTL($J54,(X$4),1,(Holidays!$A$1:$A$248)),0)+IF(AND($J54&lt;W$4,$K54&lt;X$4,$K54&gt;W$4),NETWORKDAYS.INTL(W$4+1,$K54,1,(Holidays!$A$1:$A$248)),0)+IF(AND($J54&lt;=W$4,$K54&gt;=X$4,$K54&gt;W$4),NETWORKDAYS.INTL(W$4+1,(X$4),1,(Holidays!$A$1:$A$248)),0))*$M54,"")</f>
        <v>0</v>
      </c>
      <c r="Y54" s="192">
        <f ca="1">IFERROR((IF(AND($J54&gt;X$4,$J54&lt;=Y$4,$K54&lt;=Y$4),NETWORKDAYS.INTL($J54,$K54,1,(Holidays!$A$1:$A$248)),0)+IF(AND($J54&gt;X$4,$J54&lt;=Y$4,$K54&gt;Y$4),NETWORKDAYS.INTL($J54,(Y$4),1,(Holidays!$A$1:$A$248)),0)+IF(AND($J54&lt;X$4,$K54&lt;Y$4,$K54&gt;X$4),NETWORKDAYS.INTL(X$4+1,$K54,1,(Holidays!$A$1:$A$248)),0)+IF(AND($J54&lt;=X$4,$K54&gt;=Y$4,$K54&gt;X$4),NETWORKDAYS.INTL(X$4+1,(Y$4),1,(Holidays!$A$1:$A$248)),0))*$M54,"")</f>
        <v>0</v>
      </c>
      <c r="Z54" s="321">
        <f ca="1">IFERROR((IF(AND($J54&gt;Y$4,$J54&lt;=Z$4,$K54&lt;=Z$4),NETWORKDAYS.INTL($J54,$K54,1,(Holidays!$A$1:$A$248)),0)+IF(AND($J54&gt;Y$4,$J54&lt;=Z$4,$K54&gt;Z$4),NETWORKDAYS.INTL($J54,(Z$4),1,(Holidays!$A$1:$A$248)),0)+IF(AND($J54&lt;Y$4,$K54&lt;Z$4,$K54&gt;Y$4),NETWORKDAYS.INTL(Y$4+1,$K54,1,(Holidays!$A$1:$A$248)),0)+IF(AND($J54&lt;=Y$4,$K54&gt;=Z$4,$K54&gt;Y$4),NETWORKDAYS.INTL(Y$4+1,(Z$4),1,(Holidays!$A$1:$A$248)),0))*$M54,"")</f>
        <v>0</v>
      </c>
      <c r="AA54" s="190">
        <f ca="1">IFERROR((IF(AND($J54&gt;Z$4,$J54&lt;=AA$4,$K54&lt;=AA$4),NETWORKDAYS.INTL($J54,$K54,1,(Holidays!$A$1:$A$248)),0)+IF(AND($J54&gt;Z$4,$J54&lt;=AA$4,$K54&gt;AA$4),NETWORKDAYS.INTL($J54,(AA$4),1,(Holidays!$A$1:$A$248)),0)+IF(AND($J54&lt;Z$4,$K54&lt;AA$4,$K54&gt;Z$4),NETWORKDAYS.INTL(Z$4+1,$K54,1,(Holidays!$A$1:$A$248)),0)+IF(AND($J54&lt;=Z$4,$K54&gt;=AA$4,$K54&gt;Z$4),NETWORKDAYS.INTL(Z$4+1,(AA$4),1,(Holidays!$A$1:$A$248)),0))*$M54,"")</f>
        <v>0</v>
      </c>
      <c r="AB54" s="192">
        <f ca="1">IFERROR((IF(AND($J54&gt;AA$4,$J54&lt;=AB$4,$K54&lt;=AB$4),NETWORKDAYS.INTL($J54,$K54,1,(Holidays!$A$1:$A$248)),0)+IF(AND($J54&gt;AA$4,$J54&lt;=AB$4,$K54&gt;AB$4),NETWORKDAYS.INTL($J54,(AB$4),1,(Holidays!$A$1:$A$248)),0)+IF(AND($J54&lt;AA$4,$K54&lt;AB$4,$K54&gt;AA$4),NETWORKDAYS.INTL(AA$4+1,$K54,1,(Holidays!$A$1:$A$248)),0)+IF(AND($J54&lt;=AA$4,$K54&gt;=AB$4,$K54&gt;AA$4),NETWORKDAYS.INTL(AA$4+1,(AB$4),1,(Holidays!$A$1:$A$248)),0))*$M54,"")</f>
        <v>0</v>
      </c>
      <c r="AC54" s="321">
        <f ca="1">IFERROR((IF(AND($J54&gt;AB$4,$J54&lt;=AC$4,$K54&lt;=AC$4),NETWORKDAYS.INTL($J54,$K54,1,(Holidays!$A$1:$A$248)),0)+IF(AND($J54&gt;AB$4,$J54&lt;=AC$4,$K54&gt;AC$4),NETWORKDAYS.INTL($J54,(AC$4),1,(Holidays!$A$1:$A$248)),0)+IF(AND($J54&lt;AB$4,$K54&lt;AC$4,$K54&gt;AB$4),NETWORKDAYS.INTL(AB$4+1,$K54,1,(Holidays!$A$1:$A$248)),0)+IF(AND($J54&lt;=AB$4,$K54&gt;=AC$4,$K54&gt;AB$4),NETWORKDAYS.INTL(AB$4+1,(AC$4),1,(Holidays!$A$1:$A$248)),0))*$M54,"")</f>
        <v>8.0400000000000009</v>
      </c>
      <c r="AD54" s="190">
        <f ca="1">IFERROR((IF(AND($J54&gt;AC$4,$J54&lt;=AD$4,$K54&lt;=AD$4),NETWORKDAYS.INTL($J54,$K54,1,(Holidays!$A$1:$A$248)),0)+IF(AND($J54&gt;AC$4,$J54&lt;=AD$4,$K54&gt;AD$4),NETWORKDAYS.INTL($J54,(AD$4),1,(Holidays!$A$1:$A$248)),0)+IF(AND($J54&lt;AC$4,$K54&lt;AD$4,$K54&gt;AC$4),NETWORKDAYS.INTL(AC$4+1,$K54,1,(Holidays!$A$1:$A$248)),0)+IF(AND($J54&lt;=AC$4,$K54&gt;=AD$4,$K54&gt;AC$4),NETWORKDAYS.INTL(AC$4+1,(AD$4),1,(Holidays!$A$1:$A$248)),0))*$M54,"")</f>
        <v>0</v>
      </c>
      <c r="AE54" s="192">
        <f ca="1">IFERROR((IF(AND($J54&gt;AD$4,$J54&lt;=AE$4,$K54&lt;=AE$4),NETWORKDAYS.INTL($J54,$K54,1,(Holidays!$A$1:$A$248)),0)+IF(AND($J54&gt;AD$4,$J54&lt;=AE$4,$K54&gt;AE$4),NETWORKDAYS.INTL($J54,(AE$4),1,(Holidays!$A$1:$A$248)),0)+IF(AND($J54&lt;AD$4,$K54&lt;AE$4,$K54&gt;AD$4),NETWORKDAYS.INTL(AD$4+1,$K54,1,(Holidays!$A$1:$A$248)),0)+IF(AND($J54&lt;=AD$4,$K54&gt;=AE$4,$K54&gt;AD$4),NETWORKDAYS.INTL(AD$4+1,(AE$4),1,(Holidays!$A$1:$A$248)),0))*$M54,"")</f>
        <v>0</v>
      </c>
      <c r="AF54" s="321">
        <f ca="1">IFERROR((IF(AND($J54&gt;AE$4,$J54&lt;=AF$4,$K54&lt;=AF$4),NETWORKDAYS.INTL($J54,$K54,1,(Holidays!$A$1:$A$248)),0)+IF(AND($J54&gt;AE$4,$J54&lt;=AF$4,$K54&gt;AF$4),NETWORKDAYS.INTL($J54,(AF$4),1,(Holidays!$A$1:$A$248)),0)+IF(AND($J54&lt;AE$4,$K54&lt;AF$4,$K54&gt;AE$4),NETWORKDAYS.INTL(AE$4+1,$K54,1,(Holidays!$A$1:$A$248)),0)+IF(AND($J54&lt;=AE$4,$K54&gt;=AF$4,$K54&gt;AE$4),NETWORKDAYS.INTL(AE$4+1,(AF$4),1,(Holidays!$A$1:$A$248)),0))*$M54,"")</f>
        <v>0</v>
      </c>
      <c r="AG54" s="190">
        <f ca="1">IFERROR((IF(AND($J54&gt;AF$4,$J54&lt;=AG$4,$K54&lt;=AG$4),NETWORKDAYS.INTL($J54,$K54,1,(Holidays!$A$1:$A$248)),0)+IF(AND($J54&gt;AF$4,$J54&lt;=AG$4,$K54&gt;AG$4),NETWORKDAYS.INTL($J54,(AG$4),1,(Holidays!$A$1:$A$248)),0)+IF(AND($J54&lt;AF$4,$K54&lt;AG$4,$K54&gt;AF$4),NETWORKDAYS.INTL(AF$4+1,$K54,1,(Holidays!$A$1:$A$248)),0)+IF(AND($J54&lt;=AF$4,$K54&gt;=AG$4,$K54&gt;AF$4),NETWORKDAYS.INTL(AF$4+1,(AG$4),1,(Holidays!$A$1:$A$248)),0))*$M54,"")</f>
        <v>0</v>
      </c>
      <c r="AH54" s="192">
        <f ca="1">IFERROR((IF(AND($J54&gt;AG$4,$J54&lt;=AH$4,$K54&lt;=AH$4),NETWORKDAYS.INTL($J54,$K54,1,(Holidays!$A$1:$A$248)),0)+IF(AND($J54&gt;AG$4,$J54&lt;=AH$4,$K54&gt;AH$4),NETWORKDAYS.INTL($J54,(AH$4),1,(Holidays!$A$1:$A$248)),0)+IF(AND($J54&lt;AG$4,$K54&lt;AH$4,$K54&gt;AG$4),NETWORKDAYS.INTL(AG$4+1,$K54,1,(Holidays!$A$1:$A$248)),0)+IF(AND($J54&lt;=AG$4,$K54&gt;=AH$4,$K54&gt;AG$4),NETWORKDAYS.INTL(AG$4+1,(AH$4),1,(Holidays!$A$1:$A$248)),0))*$M54,"")</f>
        <v>0</v>
      </c>
      <c r="AI54" s="321">
        <f ca="1">IFERROR((IF(AND($J54&gt;AH$4,$J54&lt;=AI$4,$K54&lt;=AI$4),NETWORKDAYS.INTL($J54,$K54,1,(Holidays!$A$1:$A$248)),0)+IF(AND($J54&gt;AH$4,$J54&lt;=AI$4,$K54&gt;AI$4),NETWORKDAYS.INTL($J54,(AI$4),1,(Holidays!$A$1:$A$248)),0)+IF(AND($J54&lt;AH$4,$K54&lt;AI$4,$K54&gt;AH$4),NETWORKDAYS.INTL(AH$4+1,$K54,1,(Holidays!$A$1:$A$248)),0)+IF(AND($J54&lt;=AH$4,$K54&gt;=AI$4,$K54&gt;AH$4),NETWORKDAYS.INTL(AH$4+1,(AI$4),1,(Holidays!$A$1:$A$248)),0))*$M54,"")</f>
        <v>0</v>
      </c>
      <c r="AJ54" s="190">
        <f ca="1">IFERROR((IF(AND($J54&gt;AI$4,$J54&lt;=AJ$4,$K54&lt;=AJ$4),NETWORKDAYS.INTL($J54,$K54,1,(Holidays!$A$1:$A$248)),0)+IF(AND($J54&gt;AI$4,$J54&lt;=AJ$4,$K54&gt;AJ$4),NETWORKDAYS.INTL($J54,(AJ$4),1,(Holidays!$A$1:$A$248)),0)+IF(AND($J54&lt;AI$4,$K54&lt;AJ$4,$K54&gt;AI$4),NETWORKDAYS.INTL(AI$4+1,$K54,1,(Holidays!$A$1:$A$248)),0)+IF(AND($J54&lt;=AI$4,$K54&gt;=AJ$4,$K54&gt;AI$4),NETWORKDAYS.INTL(AI$4+1,(AJ$4),1,(Holidays!$A$1:$A$248)),0))*$M54,"")</f>
        <v>0</v>
      </c>
      <c r="AK54" s="192">
        <f ca="1">IFERROR((IF(AND($J54&gt;AJ$4,$J54&lt;=AK$4,$K54&lt;=AK$4),NETWORKDAYS.INTL($J54,$K54,1,(Holidays!$A$1:$A$248)),0)+IF(AND($J54&gt;AJ$4,$J54&lt;=AK$4,$K54&gt;AK$4),NETWORKDAYS.INTL($J54,(AK$4),1,(Holidays!$A$1:$A$248)),0)+IF(AND($J54&lt;AJ$4,$K54&lt;AK$4,$K54&gt;AJ$4),NETWORKDAYS.INTL(AJ$4+1,$K54,1,(Holidays!$A$1:$A$248)),0)+IF(AND($J54&lt;=AJ$4,$K54&gt;=AK$4,$K54&gt;AJ$4),NETWORKDAYS.INTL(AJ$4+1,(AK$4),1,(Holidays!$A$1:$A$248)),0))*$M54,"")</f>
        <v>0</v>
      </c>
      <c r="AL54" s="321">
        <f ca="1">IFERROR((IF(AND($J54&gt;AK$4,$J54&lt;=AL$4,$K54&lt;=AL$4),NETWORKDAYS.INTL($J54,$K54,1,(Holidays!$A$1:$A$248)),0)+IF(AND($J54&gt;AK$4,$J54&lt;=AL$4,$K54&gt;AL$4),NETWORKDAYS.INTL($J54,(AL$4),1,(Holidays!$A$1:$A$248)),0)+IF(AND($J54&lt;AK$4,$K54&lt;AL$4,$K54&gt;AK$4),NETWORKDAYS.INTL(AK$4+1,$K54,1,(Holidays!$A$1:$A$248)),0)+IF(AND($J54&lt;=AK$4,$K54&gt;=AL$4,$K54&gt;AK$4),NETWORKDAYS.INTL(AK$4+1,(AL$4),1,(Holidays!$A$1:$A$248)),0))*$M54,"")</f>
        <v>0</v>
      </c>
      <c r="AM54" s="190">
        <f ca="1">IFERROR((IF(AND($J54&gt;AL$4,$J54&lt;=AM$4,$K54&lt;=AM$4),NETWORKDAYS.INTL($J54,$K54,1,(Holidays!$A$1:$A$248)),0)+IF(AND($J54&gt;AL$4,$J54&lt;=AM$4,$K54&gt;AM$4),NETWORKDAYS.INTL($J54,(AM$4),1,(Holidays!$A$1:$A$248)),0)+IF(AND($J54&lt;AL$4,$K54&lt;AM$4,$K54&gt;AL$4),NETWORKDAYS.INTL(AL$4+1,$K54,1,(Holidays!$A$1:$A$248)),0)+IF(AND($J54&lt;=AL$4,$K54&gt;=AM$4,$K54&gt;AL$4),NETWORKDAYS.INTL(AL$4+1,(AM$4),1,(Holidays!$A$1:$A$248)),0))*$M54,"")</f>
        <v>0</v>
      </c>
      <c r="AN54" s="192">
        <f ca="1">IFERROR((IF(AND($J54&gt;AM$4,$J54&lt;=AN$4,$K54&lt;=AN$4),NETWORKDAYS.INTL($J54,$K54,1,(Holidays!$A$1:$A$248)),0)+IF(AND($J54&gt;AM$4,$J54&lt;=AN$4,$K54&gt;AN$4),NETWORKDAYS.INTL($J54,(AN$4),1,(Holidays!$A$1:$A$248)),0)+IF(AND($J54&lt;AM$4,$K54&lt;AN$4,$K54&gt;AM$4),NETWORKDAYS.INTL(AM$4+1,$K54,1,(Holidays!$A$1:$A$248)),0)+IF(AND($J54&lt;=AM$4,$K54&gt;=AN$4,$K54&gt;AM$4),NETWORKDAYS.INTL(AM$4+1,(AN$4),1,(Holidays!$A$1:$A$248)),0))*$M54,"")</f>
        <v>0</v>
      </c>
      <c r="AO54" s="321">
        <f ca="1">IFERROR((IF(AND($J54&gt;AN$4,$J54&lt;=AO$4,$K54&lt;=AO$4),NETWORKDAYS.INTL($J54,$K54,1,(Holidays!$A$1:$A$248)),0)+IF(AND($J54&gt;AN$4,$J54&lt;=AO$4,$K54&gt;AO$4),NETWORKDAYS.INTL($J54,(AO$4),1,(Holidays!$A$1:$A$248)),0)+IF(AND($J54&lt;AN$4,$K54&lt;AO$4,$K54&gt;AN$4),NETWORKDAYS.INTL(AN$4+1,$K54,1,(Holidays!$A$1:$A$248)),0)+IF(AND($J54&lt;=AN$4,$K54&gt;=AO$4,$K54&gt;AN$4),NETWORKDAYS.INTL(AN$4+1,(AO$4),1,(Holidays!$A$1:$A$248)),0))*$M54,"")</f>
        <v>0</v>
      </c>
      <c r="AP54" s="190">
        <f ca="1">IFERROR((IF(AND($J54&gt;AO$4,$J54&lt;=AP$4,$K54&lt;=AP$4),NETWORKDAYS.INTL($J54,$K54,1,(Holidays!$A$1:$A$248)),0)+IF(AND($J54&gt;AO$4,$J54&lt;=AP$4,$K54&gt;AP$4),NETWORKDAYS.INTL($J54,(AP$4),1,(Holidays!$A$1:$A$248)),0)+IF(AND($J54&lt;AO$4,$K54&lt;AP$4,$K54&gt;AO$4),NETWORKDAYS.INTL(AO$4+1,$K54,1,(Holidays!$A$1:$A$248)),0)+IF(AND($J54&lt;=AO$4,$K54&gt;=AP$4,$K54&gt;AO$4),NETWORKDAYS.INTL(AO$4+1,(AP$4),1,(Holidays!$A$1:$A$248)),0))*$M54,"")</f>
        <v>0</v>
      </c>
      <c r="AQ54" s="192">
        <f ca="1">IFERROR((IF(AND($J54&gt;AP$4,$J54&lt;=AQ$4,$K54&lt;=AQ$4),NETWORKDAYS.INTL($J54,$K54,1,(Holidays!$A$1:$A$248)),0)+IF(AND($J54&gt;AP$4,$J54&lt;=AQ$4,$K54&gt;AQ$4),NETWORKDAYS.INTL($J54,(AQ$4),1,(Holidays!$A$1:$A$248)),0)+IF(AND($J54&lt;AP$4,$K54&lt;AQ$4,$K54&gt;AP$4),NETWORKDAYS.INTL(AP$4+1,$K54,1,(Holidays!$A$1:$A$248)),0)+IF(AND($J54&lt;=AP$4,$K54&gt;=AQ$4,$K54&gt;AP$4),NETWORKDAYS.INTL(AP$4+1,(AQ$4),1,(Holidays!$A$1:$A$248)),0))*$M54,"")</f>
        <v>0</v>
      </c>
      <c r="AR54" s="321">
        <f ca="1">IFERROR((IF(AND($J54&gt;AQ$4,$J54&lt;=AR$4,$K54&lt;=AR$4),NETWORKDAYS.INTL($J54,$K54,1,(Holidays!$A$1:$A$248)),0)+IF(AND($J54&gt;AQ$4,$J54&lt;=AR$4,$K54&gt;AR$4),NETWORKDAYS.INTL($J54,(AR$4),1,(Holidays!$A$1:$A$248)),0)+IF(AND($J54&lt;AQ$4,$K54&lt;AR$4,$K54&gt;AQ$4),NETWORKDAYS.INTL(AQ$4+1,$K54,1,(Holidays!$A$1:$A$248)),0)+IF(AND($J54&lt;=AQ$4,$K54&gt;=AR$4,$K54&gt;AQ$4),NETWORKDAYS.INTL(AQ$4+1,(AR$4),1,(Holidays!$A$1:$A$248)),0))*$M54,"")</f>
        <v>0</v>
      </c>
      <c r="AS54" s="190">
        <f ca="1">IFERROR((IF(AND($J54&gt;AR$4,$J54&lt;=AS$4,$K54&lt;=AS$4),NETWORKDAYS.INTL($J54,$K54,1,(Holidays!$A$1:$A$248)),0)+IF(AND($J54&gt;AR$4,$J54&lt;=AS$4,$K54&gt;AS$4),NETWORKDAYS.INTL($J54,(AS$4),1,(Holidays!$A$1:$A$248)),0)+IF(AND($J54&lt;AR$4,$K54&lt;AS$4,$K54&gt;AR$4),NETWORKDAYS.INTL(AR$4+1,$K54,1,(Holidays!$A$1:$A$248)),0)+IF(AND($J54&lt;=AR$4,$K54&gt;=AS$4,$K54&gt;AR$4),NETWORKDAYS.INTL(AR$4+1,(AS$4),1,(Holidays!$A$1:$A$248)),0))*$M54,"")</f>
        <v>0</v>
      </c>
      <c r="AT54" s="192">
        <f ca="1">IFERROR((IF(AND($J54&gt;AS$4,$J54&lt;=AT$4,$K54&lt;=AT$4),NETWORKDAYS.INTL($J54,$K54,1,(Holidays!$A$1:$A$248)),0)+IF(AND($J54&gt;AS$4,$J54&lt;=AT$4,$K54&gt;AT$4),NETWORKDAYS.INTL($J54,(AT$4),1,(Holidays!$A$1:$A$248)),0)+IF(AND($J54&lt;AS$4,$K54&lt;AT$4,$K54&gt;AS$4),NETWORKDAYS.INTL(AS$4+1,$K54,1,(Holidays!$A$1:$A$248)),0)+IF(AND($J54&lt;=AS$4,$K54&gt;=AT$4,$K54&gt;AS$4),NETWORKDAYS.INTL(AS$4+1,(AT$4),1,(Holidays!$A$1:$A$248)),0))*$M54,"")</f>
        <v>0</v>
      </c>
      <c r="AU54" s="321">
        <f ca="1">IFERROR((IF(AND($J54&gt;AT$4,$J54&lt;=AU$4,$K54&lt;=AU$4),NETWORKDAYS.INTL($J54,$K54,1,(Holidays!$A$1:$A$248)),0)+IF(AND($J54&gt;AT$4,$J54&lt;=AU$4,$K54&gt;AU$4),NETWORKDAYS.INTL($J54,(AU$4),1,(Holidays!$A$1:$A$248)),0)+IF(AND($J54&lt;AT$4,$K54&lt;AU$4,$K54&gt;AT$4),NETWORKDAYS.INTL(AT$4+1,$K54,1,(Holidays!$A$1:$A$248)),0)+IF(AND($J54&lt;=AT$4,$K54&gt;=AU$4,$K54&gt;AT$4),NETWORKDAYS.INTL(AT$4+1,(AU$4),1,(Holidays!$A$1:$A$248)),0))*$M54,"")</f>
        <v>0</v>
      </c>
      <c r="AV54" s="190">
        <f ca="1">IFERROR((IF(AND($J54&gt;AU$4,$J54&lt;=AV$4,$K54&lt;=AV$4),NETWORKDAYS.INTL($J54,$K54,1,(Holidays!$A$1:$A$248)),0)+IF(AND($J54&gt;AU$4,$J54&lt;=AV$4,$K54&gt;AV$4),NETWORKDAYS.INTL($J54,(AV$4),1,(Holidays!$A$1:$A$248)),0)+IF(AND($J54&lt;AU$4,$K54&lt;AV$4,$K54&gt;AU$4),NETWORKDAYS.INTL(AU$4+1,$K54,1,(Holidays!$A$1:$A$248)),0)+IF(AND($J54&lt;=AU$4,$K54&gt;=AV$4,$K54&gt;AU$4),NETWORKDAYS.INTL(AU$4+1,(AV$4),1,(Holidays!$A$1:$A$248)),0))*$M54,"")</f>
        <v>0</v>
      </c>
      <c r="AW54" s="192">
        <f ca="1">IFERROR((IF(AND($J54&gt;AV$4,$J54&lt;=AW$4,$K54&lt;=AW$4),NETWORKDAYS.INTL($J54,$K54,1,(Holidays!$A$1:$A$248)),0)+IF(AND($J54&gt;AV$4,$J54&lt;=AW$4,$K54&gt;AW$4),NETWORKDAYS.INTL($J54,(AW$4),1,(Holidays!$A$1:$A$248)),0)+IF(AND($J54&lt;AV$4,$K54&lt;AW$4,$K54&gt;AV$4),NETWORKDAYS.INTL(AV$4+1,$K54,1,(Holidays!$A$1:$A$248)),0)+IF(AND($J54&lt;=AV$4,$K54&gt;=AW$4,$K54&gt;AV$4),NETWORKDAYS.INTL(AV$4+1,(AW$4),1,(Holidays!$A$1:$A$248)),0))*$M54,"")</f>
        <v>0</v>
      </c>
      <c r="AX54" s="321">
        <f ca="1">IFERROR((IF(AND($J54&gt;AW$4,$J54&lt;=AX$4,$K54&lt;=AX$4),NETWORKDAYS.INTL($J54,$K54,1,(Holidays!$A$1:$A$248)),0)+IF(AND($J54&gt;AW$4,$J54&lt;=AX$4,$K54&gt;AX$4),NETWORKDAYS.INTL($J54,(AX$4),1,(Holidays!$A$1:$A$248)),0)+IF(AND($J54&lt;AW$4,$K54&lt;AX$4,$K54&gt;AW$4),NETWORKDAYS.INTL(AW$4+1,$K54,1,(Holidays!$A$1:$A$248)),0)+IF(AND($J54&lt;=AW$4,$K54&gt;=AX$4,$K54&gt;AW$4),NETWORKDAYS.INTL(AW$4+1,(AX$4),1,(Holidays!$A$1:$A$248)),0))*$M54,"")</f>
        <v>0</v>
      </c>
      <c r="AY54" s="190">
        <f ca="1">IFERROR((IF(AND($J54&gt;AX$4,$J54&lt;=AY$4,$K54&lt;=AY$4),NETWORKDAYS.INTL($J54,$K54,1,(Holidays!$A$1:$A$248)),0)+IF(AND($J54&gt;AX$4,$J54&lt;=AY$4,$K54&gt;AY$4),NETWORKDAYS.INTL($J54,(AY$4),1,(Holidays!$A$1:$A$248)),0)+IF(AND($J54&lt;AX$4,$K54&lt;AY$4,$K54&gt;AX$4),NETWORKDAYS.INTL(AX$4+1,$K54,1,(Holidays!$A$1:$A$248)),0)+IF(AND($J54&lt;=AX$4,$K54&gt;=AY$4,$K54&gt;AX$4),NETWORKDAYS.INTL(AX$4+1,(AY$4),1,(Holidays!$A$1:$A$248)),0))*$M54,"")</f>
        <v>0</v>
      </c>
      <c r="AZ54" s="192">
        <f ca="1">IFERROR((IF(AND($J54&gt;AY$4,$J54&lt;=AZ$4,$K54&lt;=AZ$4),NETWORKDAYS.INTL($J54,$K54,1,(Holidays!$A$1:$A$248)),0)+IF(AND($J54&gt;AY$4,$J54&lt;=AZ$4,$K54&gt;AZ$4),NETWORKDAYS.INTL($J54,(AZ$4),1,(Holidays!$A$1:$A$248)),0)+IF(AND($J54&lt;AY$4,$K54&lt;AZ$4,$K54&gt;AY$4),NETWORKDAYS.INTL(AY$4+1,$K54,1,(Holidays!$A$1:$A$248)),0)+IF(AND($J54&lt;=AY$4,$K54&gt;=AZ$4,$K54&gt;AY$4),NETWORKDAYS.INTL(AY$4+1,(AZ$4),1,(Holidays!$A$1:$A$248)),0))*$M54,"")</f>
        <v>0</v>
      </c>
      <c r="BA54" s="321">
        <f ca="1">IFERROR((IF(AND($J54&gt;AZ$4,$J54&lt;=BA$4,$K54&lt;=BA$4),NETWORKDAYS.INTL($J54,$K54,1,(Holidays!$A$1:$A$248)),0)+IF(AND($J54&gt;AZ$4,$J54&lt;=BA$4,$K54&gt;BA$4),NETWORKDAYS.INTL($J54,(BA$4),1,(Holidays!$A$1:$A$248)),0)+IF(AND($J54&lt;AZ$4,$K54&lt;BA$4,$K54&gt;AZ$4),NETWORKDAYS.INTL(AZ$4+1,$K54,1,(Holidays!$A$1:$A$248)),0)+IF(AND($J54&lt;=AZ$4,$K54&gt;=BA$4,$K54&gt;AZ$4),NETWORKDAYS.INTL(AZ$4+1,(BA$4),1,(Holidays!$A$1:$A$248)),0))*$M54,"")</f>
        <v>0</v>
      </c>
      <c r="BB54" s="190">
        <f ca="1">IFERROR((IF(AND($J54&gt;BA$4,$J54&lt;=BB$4,$K54&lt;=BB$4),NETWORKDAYS.INTL($J54,$K54,1,(Holidays!$A$1:$A$248)),0)+IF(AND($J54&gt;BA$4,$J54&lt;=BB$4,$K54&gt;BB$4),NETWORKDAYS.INTL($J54,(BB$4),1,(Holidays!$A$1:$A$248)),0)+IF(AND($J54&lt;BA$4,$K54&lt;BB$4,$K54&gt;BA$4),NETWORKDAYS.INTL(BA$4+1,$K54,1,(Holidays!$A$1:$A$248)),0)+IF(AND($J54&lt;=BA$4,$K54&gt;=BB$4,$K54&gt;BA$4),NETWORKDAYS.INTL(BA$4+1,(BB$4),1,(Holidays!$A$1:$A$248)),0))*$M54,"")</f>
        <v>0</v>
      </c>
      <c r="BC54" s="192">
        <f ca="1">IFERROR((IF(AND($J54&gt;BB$4,$J54&lt;=BC$4,$K54&lt;=BC$4),NETWORKDAYS.INTL($J54,$K54,1,(Holidays!$A$1:$A$248)),0)+IF(AND($J54&gt;BB$4,$J54&lt;=BC$4,$K54&gt;BC$4),NETWORKDAYS.INTL($J54,(BC$4),1,(Holidays!$A$1:$A$248)),0)+IF(AND($J54&lt;BB$4,$K54&lt;BC$4,$K54&gt;BB$4),NETWORKDAYS.INTL(BB$4+1,$K54,1,(Holidays!$A$1:$A$248)),0)+IF(AND($J54&lt;=BB$4,$K54&gt;=BC$4,$K54&gt;BB$4),NETWORKDAYS.INTL(BB$4+1,(BC$4),1,(Holidays!$A$1:$A$248)),0))*$M54,"")</f>
        <v>0</v>
      </c>
      <c r="BD54" s="321">
        <f ca="1">IFERROR((IF(AND($J54&gt;BC$4,$J54&lt;=BD$4,$K54&lt;=BD$4),NETWORKDAYS.INTL($J54,$K54,1,(Holidays!$A$1:$A$248)),0)+IF(AND($J54&gt;BC$4,$J54&lt;=BD$4,$K54&gt;BD$4),NETWORKDAYS.INTL($J54,(BD$4),1,(Holidays!$A$1:$A$248)),0)+IF(AND($J54&lt;BC$4,$K54&lt;BD$4,$K54&gt;BC$4),NETWORKDAYS.INTL(BC$4+1,$K54,1,(Holidays!$A$1:$A$248)),0)+IF(AND($J54&lt;=BC$4,$K54&gt;=BD$4,$K54&gt;BC$4),NETWORKDAYS.INTL(BC$4+1,(BD$4),1,(Holidays!$A$1:$A$248)),0))*$M54,"")</f>
        <v>0</v>
      </c>
      <c r="BE54" s="190">
        <f ca="1">IFERROR((IF(AND($J54&gt;BD$4,$J54&lt;=BE$4,$K54&lt;=BE$4),NETWORKDAYS.INTL($J54,$K54,1,(Holidays!$A$1:$A$248)),0)+IF(AND($J54&gt;BD$4,$J54&lt;=BE$4,$K54&gt;BE$4),NETWORKDAYS.INTL($J54,(BE$4),1,(Holidays!$A$1:$A$248)),0)+IF(AND($J54&lt;BD$4,$K54&lt;BE$4,$K54&gt;BD$4),NETWORKDAYS.INTL(BD$4+1,$K54,1,(Holidays!$A$1:$A$248)),0)+IF(AND($J54&lt;=BD$4,$K54&gt;=BE$4,$K54&gt;BD$4),NETWORKDAYS.INTL(BD$4+1,(BE$4),1,(Holidays!$A$1:$A$248)),0))*$M54,"")</f>
        <v>0</v>
      </c>
      <c r="BF54" s="192">
        <f ca="1">IFERROR((IF(AND($J54&gt;BE$4,$J54&lt;=BF$4,$K54&lt;=BF$4),NETWORKDAYS.INTL($J54,$K54,1,(Holidays!$A$1:$A$248)),0)+IF(AND($J54&gt;BE$4,$J54&lt;=BF$4,$K54&gt;BF$4),NETWORKDAYS.INTL($J54,(BF$4),1,(Holidays!$A$1:$A$248)),0)+IF(AND($J54&lt;BE$4,$K54&lt;BF$4,$K54&gt;BE$4),NETWORKDAYS.INTL(BE$4+1,$K54,1,(Holidays!$A$1:$A$248)),0)+IF(AND($J54&lt;=BE$4,$K54&gt;=BF$4,$K54&gt;BE$4),NETWORKDAYS.INTL(BE$4+1,(BF$4),1,(Holidays!$A$1:$A$248)),0))*$M54,"")</f>
        <v>0</v>
      </c>
      <c r="BG54" s="321">
        <f ca="1">IFERROR((IF(AND($J54&gt;BF$4,$J54&lt;=BG$4,$K54&lt;=BG$4),NETWORKDAYS.INTL($J54,$K54,1,(Holidays!$A$1:$A$248)),0)+IF(AND($J54&gt;BF$4,$J54&lt;=BG$4,$K54&gt;BG$4),NETWORKDAYS.INTL($J54,(BG$4),1,(Holidays!$A$1:$A$248)),0)+IF(AND($J54&lt;BF$4,$K54&lt;BG$4,$K54&gt;BF$4),NETWORKDAYS.INTL(BF$4+1,$K54,1,(Holidays!$A$1:$A$248)),0)+IF(AND($J54&lt;=BF$4,$K54&gt;=BG$4,$K54&gt;BF$4),NETWORKDAYS.INTL(BF$4+1,(BG$4),1,(Holidays!$A$1:$A$248)),0))*$M54,"")</f>
        <v>0</v>
      </c>
      <c r="BH54" s="190">
        <f ca="1">IFERROR((IF(AND($J54&gt;BG$4,$J54&lt;=BH$4,$K54&lt;=BH$4),NETWORKDAYS.INTL($J54,$K54,1,(Holidays!$A$1:$A$248)),0)+IF(AND($J54&gt;BG$4,$J54&lt;=BH$4,$K54&gt;BH$4),NETWORKDAYS.INTL($J54,(BH$4),1,(Holidays!$A$1:$A$248)),0)+IF(AND($J54&lt;BG$4,$K54&lt;BH$4,$K54&gt;BG$4),NETWORKDAYS.INTL(BG$4+1,$K54,1,(Holidays!$A$1:$A$248)),0)+IF(AND($J54&lt;=BG$4,$K54&gt;=BH$4,$K54&gt;BG$4),NETWORKDAYS.INTL(BG$4+1,(BH$4),1,(Holidays!$A$1:$A$248)),0))*$M54,"")</f>
        <v>0</v>
      </c>
      <c r="BI54" s="192">
        <f ca="1">IFERROR((IF(AND($J54&gt;BH$4,$J54&lt;=BI$4,$K54&lt;=BI$4),NETWORKDAYS.INTL($J54,$K54,1,(Holidays!$A$1:$A$248)),0)+IF(AND($J54&gt;BH$4,$J54&lt;=BI$4,$K54&gt;BI$4),NETWORKDAYS.INTL($J54,(BI$4),1,(Holidays!$A$1:$A$248)),0)+IF(AND($J54&lt;BH$4,$K54&lt;BI$4,$K54&gt;BH$4),NETWORKDAYS.INTL(BH$4+1,$K54,1,(Holidays!$A$1:$A$248)),0)+IF(AND($J54&lt;=BH$4,$K54&gt;=BI$4,$K54&gt;BH$4),NETWORKDAYS.INTL(BH$4+1,(BI$4),1,(Holidays!$A$1:$A$248)),0))*$M54,"")</f>
        <v>0</v>
      </c>
      <c r="BJ54" s="321">
        <f ca="1">IFERROR((IF(AND($J54&gt;BI$4,$J54&lt;=BJ$4,$K54&lt;=BJ$4),NETWORKDAYS.INTL($J54,$K54,1,(Holidays!$A$1:$A$248)),0)+IF(AND($J54&gt;BI$4,$J54&lt;=BJ$4,$K54&gt;BJ$4),NETWORKDAYS.INTL($J54,(BJ$4),1,(Holidays!$A$1:$A$248)),0)+IF(AND($J54&lt;BI$4,$K54&lt;BJ$4,$K54&gt;BI$4),NETWORKDAYS.INTL(BI$4+1,$K54,1,(Holidays!$A$1:$A$248)),0)+IF(AND($J54&lt;=BI$4,$K54&gt;=BJ$4,$K54&gt;BI$4),NETWORKDAYS.INTL(BI$4+1,(BJ$4),1,(Holidays!$A$1:$A$248)),0))*$M54,"")</f>
        <v>0</v>
      </c>
      <c r="BK54" s="190">
        <f ca="1">IFERROR((IF(AND($J54&gt;BJ$4,$J54&lt;=BK$4,$K54&lt;=BK$4),NETWORKDAYS.INTL($J54,$K54,1,(Holidays!$A$1:$A$248)),0)+IF(AND($J54&gt;BJ$4,$J54&lt;=BK$4,$K54&gt;BK$4),NETWORKDAYS.INTL($J54,(BK$4),1,(Holidays!$A$1:$A$248)),0)+IF(AND($J54&lt;BJ$4,$K54&lt;BK$4,$K54&gt;BJ$4),NETWORKDAYS.INTL(BJ$4+1,$K54,1,(Holidays!$A$1:$A$248)),0)+IF(AND($J54&lt;=BJ$4,$K54&gt;=BK$4,$K54&gt;BJ$4),NETWORKDAYS.INTL(BJ$4+1,(BK$4),1,(Holidays!$A$1:$A$248)),0))*$M54,"")</f>
        <v>0</v>
      </c>
      <c r="BL54" s="192">
        <f ca="1">IFERROR((IF(AND($J54&gt;BK$4,$J54&lt;=BL$4,$K54&lt;=BL$4),NETWORKDAYS.INTL($J54,$K54,1,(Holidays!$A$1:$A$248)),0)+IF(AND($J54&gt;BK$4,$J54&lt;=BL$4,$K54&gt;BL$4),NETWORKDAYS.INTL($J54,(BL$4),1,(Holidays!$A$1:$A$248)),0)+IF(AND($J54&lt;BK$4,$K54&lt;BL$4,$K54&gt;BK$4),NETWORKDAYS.INTL(BK$4+1,$K54,1,(Holidays!$A$1:$A$248)),0)+IF(AND($J54&lt;=BK$4,$K54&gt;=BL$4,$K54&gt;BK$4),NETWORKDAYS.INTL(BK$4+1,(BL$4),1,(Holidays!$A$1:$A$248)),0))*$M54,"")</f>
        <v>0</v>
      </c>
      <c r="BM54" s="321">
        <f ca="1">IFERROR((IF(AND($J54&gt;BL$4,$J54&lt;=BM$4,$K54&lt;=BM$4),NETWORKDAYS.INTL($J54,$K54,1,(Holidays!$A$1:$A$248)),0)+IF(AND($J54&gt;BL$4,$J54&lt;=BM$4,$K54&gt;BM$4),NETWORKDAYS.INTL($J54,(BM$4),1,(Holidays!$A$1:$A$248)),0)+IF(AND($J54&lt;BL$4,$K54&lt;BM$4,$K54&gt;BL$4),NETWORKDAYS.INTL(BL$4+1,$K54,1,(Holidays!$A$1:$A$248)),0)+IF(AND($J54&lt;=BL$4,$K54&gt;=BM$4,$K54&gt;BL$4),NETWORKDAYS.INTL(BL$4+1,(BM$4),1,(Holidays!$A$1:$A$248)),0))*$M54,"")</f>
        <v>0</v>
      </c>
      <c r="BN54" s="190">
        <f ca="1">IFERROR((IF(AND($J54&gt;BM$4,$J54&lt;=BN$4,$K54&lt;=BN$4),NETWORKDAYS.INTL($J54,$K54,1,(Holidays!$A$1:$A$248)),0)+IF(AND($J54&gt;BM$4,$J54&lt;=BN$4,$K54&gt;BN$4),NETWORKDAYS.INTL($J54,(BN$4),1,(Holidays!$A$1:$A$248)),0)+IF(AND($J54&lt;BM$4,$K54&lt;BN$4,$K54&gt;BM$4),NETWORKDAYS.INTL(BM$4+1,$K54,1,(Holidays!$A$1:$A$248)),0)+IF(AND($J54&lt;=BM$4,$K54&gt;=BN$4,$K54&gt;BM$4),NETWORKDAYS.INTL(BM$4+1,(BN$4),1,(Holidays!$A$1:$A$248)),0))*$M54,"")</f>
        <v>0</v>
      </c>
      <c r="BO54" s="192">
        <f ca="1">IFERROR((IF(AND($J54&gt;BN$4,$J54&lt;=BO$4,$K54&lt;=BO$4),NETWORKDAYS.INTL($J54,$K54,1,(Holidays!$A$1:$A$248)),0)+IF(AND($J54&gt;BN$4,$J54&lt;=BO$4,$K54&gt;BO$4),NETWORKDAYS.INTL($J54,(BO$4),1,(Holidays!$A$1:$A$248)),0)+IF(AND($J54&lt;BN$4,$K54&lt;BO$4,$K54&gt;BN$4),NETWORKDAYS.INTL(BN$4+1,$K54,1,(Holidays!$A$1:$A$248)),0)+IF(AND($J54&lt;=BN$4,$K54&gt;=BO$4,$K54&gt;BN$4),NETWORKDAYS.INTL(BN$4+1,(BO$4),1,(Holidays!$A$1:$A$248)),0))*$M54,"")</f>
        <v>0</v>
      </c>
      <c r="BP54" s="321">
        <f ca="1">IFERROR((IF(AND($J54&gt;BO$4,$J54&lt;=BP$4,$K54&lt;=BP$4),NETWORKDAYS.INTL($J54,$K54,1,(Holidays!$A$1:$A$248)),0)+IF(AND($J54&gt;BO$4,$J54&lt;=BP$4,$K54&gt;BP$4),NETWORKDAYS.INTL($J54,(BP$4),1,(Holidays!$A$1:$A$248)),0)+IF(AND($J54&lt;BO$4,$K54&lt;BP$4,$K54&gt;BO$4),NETWORKDAYS.INTL(BO$4+1,$K54,1,(Holidays!$A$1:$A$248)),0)+IF(AND($J54&lt;=BO$4,$K54&gt;=BP$4,$K54&gt;BO$4),NETWORKDAYS.INTL(BO$4+1,(BP$4),1,(Holidays!$A$1:$A$248)),0))*$M54,"")</f>
        <v>0</v>
      </c>
      <c r="BQ54" s="190">
        <f ca="1">IFERROR((IF(AND($J54&gt;BP$4,$J54&lt;=BQ$4,$K54&lt;=BQ$4),NETWORKDAYS.INTL($J54,$K54,1,(Holidays!$A$1:$A$248)),0)+IF(AND($J54&gt;BP$4,$J54&lt;=BQ$4,$K54&gt;BQ$4),NETWORKDAYS.INTL($J54,(BQ$4),1,(Holidays!$A$1:$A$248)),0)+IF(AND($J54&lt;BP$4,$K54&lt;BQ$4,$K54&gt;BP$4),NETWORKDAYS.INTL(BP$4+1,$K54,1,(Holidays!$A$1:$A$248)),0)+IF(AND($J54&lt;=BP$4,$K54&gt;=BQ$4,$K54&gt;BP$4),NETWORKDAYS.INTL(BP$4+1,(BQ$4),1,(Holidays!$A$1:$A$248)),0))*$M54,"")</f>
        <v>0</v>
      </c>
      <c r="BR54" s="192">
        <f ca="1">IFERROR((IF(AND($J54&gt;BQ$4,$J54&lt;=BR$4,$K54&lt;=BR$4),NETWORKDAYS.INTL($J54,$K54,1,(Holidays!$A$1:$A$248)),0)+IF(AND($J54&gt;BQ$4,$J54&lt;=BR$4,$K54&gt;BR$4),NETWORKDAYS.INTL($J54,(BR$4),1,(Holidays!$A$1:$A$248)),0)+IF(AND($J54&lt;BQ$4,$K54&lt;BR$4,$K54&gt;BQ$4),NETWORKDAYS.INTL(BQ$4+1,$K54,1,(Holidays!$A$1:$A$248)),0)+IF(AND($J54&lt;=BQ$4,$K54&gt;=BR$4,$K54&gt;BQ$4),NETWORKDAYS.INTL(BQ$4+1,(BR$4),1,(Holidays!$A$1:$A$248)),0))*$M54,"")</f>
        <v>0</v>
      </c>
      <c r="BS54" s="321">
        <f ca="1">IFERROR((IF(AND($J54&gt;BR$4,$J54&lt;=BS$4,$K54&lt;=BS$4),NETWORKDAYS.INTL($J54,$K54,1,(Holidays!$A$1:$A$248)),0)+IF(AND($J54&gt;BR$4,$J54&lt;=BS$4,$K54&gt;BS$4),NETWORKDAYS.INTL($J54,(BS$4),1,(Holidays!$A$1:$A$248)),0)+IF(AND($J54&lt;BR$4,$K54&lt;BS$4,$K54&gt;BR$4),NETWORKDAYS.INTL(BR$4+1,$K54,1,(Holidays!$A$1:$A$248)),0)+IF(AND($J54&lt;=BR$4,$K54&gt;=BS$4,$K54&gt;BR$4),NETWORKDAYS.INTL(BR$4+1,(BS$4),1,(Holidays!$A$1:$A$248)),0))*$M54,"")</f>
        <v>0</v>
      </c>
      <c r="BT54" s="190">
        <f ca="1">IFERROR((IF(AND($J54&gt;BS$4,$J54&lt;=BT$4,$K54&lt;=BT$4),NETWORKDAYS.INTL($J54,$K54,1,(Holidays!$A$1:$A$248)),0)+IF(AND($J54&gt;BS$4,$J54&lt;=BT$4,$K54&gt;BT$4),NETWORKDAYS.INTL($J54,(BT$4),1,(Holidays!$A$1:$A$248)),0)+IF(AND($J54&lt;BS$4,$K54&lt;BT$4,$K54&gt;BS$4),NETWORKDAYS.INTL(BS$4+1,$K54,1,(Holidays!$A$1:$A$248)),0)+IF(AND($J54&lt;=BS$4,$K54&gt;=BT$4,$K54&gt;BS$4),NETWORKDAYS.INTL(BS$4+1,(BT$4),1,(Holidays!$A$1:$A$248)),0))*$M54,"")</f>
        <v>0</v>
      </c>
      <c r="BU54" s="192">
        <f ca="1">IFERROR((IF(AND($J54&gt;BT$4,$J54&lt;=BU$4,$K54&lt;=BU$4),NETWORKDAYS.INTL($J54,$K54,1,(Holidays!$A$1:$A$248)),0)+IF(AND($J54&gt;BT$4,$J54&lt;=BU$4,$K54&gt;BU$4),NETWORKDAYS.INTL($J54,(BU$4),1,(Holidays!$A$1:$A$248)),0)+IF(AND($J54&lt;BT$4,$K54&lt;BU$4,$K54&gt;BT$4),NETWORKDAYS.INTL(BT$4+1,$K54,1,(Holidays!$A$1:$A$248)),0)+IF(AND($J54&lt;=BT$4,$K54&gt;=BU$4,$K54&gt;BT$4),NETWORKDAYS.INTL(BT$4+1,(BU$4),1,(Holidays!$A$1:$A$248)),0))*$M54,"")</f>
        <v>0</v>
      </c>
      <c r="BV54" s="321">
        <f ca="1">IFERROR((IF(AND($J54&gt;BU$4,$J54&lt;=BV$4,$K54&lt;=BV$4),NETWORKDAYS.INTL($J54,$K54,1,(Holidays!$A$1:$A$248)),0)+IF(AND($J54&gt;BU$4,$J54&lt;=BV$4,$K54&gt;BV$4),NETWORKDAYS.INTL($J54,(BV$4),1,(Holidays!$A$1:$A$248)),0)+IF(AND($J54&lt;BU$4,$K54&lt;BV$4,$K54&gt;BU$4),NETWORKDAYS.INTL(BU$4+1,$K54,1,(Holidays!$A$1:$A$248)),0)+IF(AND($J54&lt;=BU$4,$K54&gt;=BV$4,$K54&gt;BU$4),NETWORKDAYS.INTL(BU$4+1,(BV$4),1,(Holidays!$A$1:$A$248)),0))*$M54,"")</f>
        <v>0</v>
      </c>
      <c r="BW54" s="190">
        <f ca="1">IFERROR((IF(AND($J54&gt;BV$4,$J54&lt;=BW$4,$K54&lt;=BW$4),NETWORKDAYS.INTL($J54,$K54,1,(Holidays!$A$1:$A$248)),0)+IF(AND($J54&gt;BV$4,$J54&lt;=BW$4,$K54&gt;BW$4),NETWORKDAYS.INTL($J54,(BW$4),1,(Holidays!$A$1:$A$248)),0)+IF(AND($J54&lt;BV$4,$K54&lt;BW$4,$K54&gt;BV$4),NETWORKDAYS.INTL(BV$4+1,$K54,1,(Holidays!$A$1:$A$248)),0)+IF(AND($J54&lt;=BV$4,$K54&gt;=BW$4,$K54&gt;BV$4),NETWORKDAYS.INTL(BV$4+1,(BW$4),1,(Holidays!$A$1:$A$248)),0))*$M54,"")</f>
        <v>0</v>
      </c>
      <c r="BX54" s="192">
        <f ca="1">IFERROR((IF(AND($J54&gt;BW$4,$J54&lt;=BX$4,$K54&lt;=BX$4),NETWORKDAYS.INTL($J54,$K54,1,(Holidays!$A$1:$A$248)),0)+IF(AND($J54&gt;BW$4,$J54&lt;=BX$4,$K54&gt;BX$4),NETWORKDAYS.INTL($J54,(BX$4),1,(Holidays!$A$1:$A$248)),0)+IF(AND($J54&lt;BW$4,$K54&lt;BX$4,$K54&gt;BW$4),NETWORKDAYS.INTL(BW$4+1,$K54,1,(Holidays!$A$1:$A$248)),0)+IF(AND($J54&lt;=BW$4,$K54&gt;=BX$4,$K54&gt;BW$4),NETWORKDAYS.INTL(BW$4+1,(BX$4),1,(Holidays!$A$1:$A$248)),0))*$M54,"")</f>
        <v>0</v>
      </c>
      <c r="BY54" s="321">
        <f ca="1">IFERROR((IF(AND($J54&gt;BX$4,$J54&lt;=BY$4,$K54&lt;=BY$4),NETWORKDAYS.INTL($J54,$K54,1,(Holidays!$A$1:$A$248)),0)+IF(AND($J54&gt;BX$4,$J54&lt;=BY$4,$K54&gt;BY$4),NETWORKDAYS.INTL($J54,(BY$4),1,(Holidays!$A$1:$A$248)),0)+IF(AND($J54&lt;BX$4,$K54&lt;BY$4,$K54&gt;BX$4),NETWORKDAYS.INTL(BX$4+1,$K54,1,(Holidays!$A$1:$A$248)),0)+IF(AND($J54&lt;=BX$4,$K54&gt;=BY$4,$K54&gt;BX$4),NETWORKDAYS.INTL(BX$4+1,(BY$4),1,(Holidays!$A$1:$A$248)),0))*$M54,"")</f>
        <v>0</v>
      </c>
      <c r="BZ54" s="190">
        <f ca="1">IFERROR((IF(AND($J54&gt;BY$4,$J54&lt;=BZ$4,$K54&lt;=BZ$4),NETWORKDAYS.INTL($J54,$K54,1,(Holidays!$A$1:$A$248)),0)+IF(AND($J54&gt;BY$4,$J54&lt;=BZ$4,$K54&gt;BZ$4),NETWORKDAYS.INTL($J54,(BZ$4),1,(Holidays!$A$1:$A$248)),0)+IF(AND($J54&lt;BY$4,$K54&lt;BZ$4,$K54&gt;BY$4),NETWORKDAYS.INTL(BY$4+1,$K54,1,(Holidays!$A$1:$A$248)),0)+IF(AND($J54&lt;=BY$4,$K54&gt;=BZ$4,$K54&gt;BY$4),NETWORKDAYS.INTL(BY$4+1,(BZ$4),1,(Holidays!$A$1:$A$248)),0))*$M54,"")</f>
        <v>0</v>
      </c>
      <c r="CA54" s="192">
        <f ca="1">IFERROR((IF(AND($J54&gt;BZ$4,$J54&lt;=CA$4,$K54&lt;=CA$4),NETWORKDAYS.INTL($J54,$K54,1,(Holidays!$A$1:$A$248)),0)+IF(AND($J54&gt;BZ$4,$J54&lt;=CA$4,$K54&gt;CA$4),NETWORKDAYS.INTL($J54,(CA$4),1,(Holidays!$A$1:$A$248)),0)+IF(AND($J54&lt;BZ$4,$K54&lt;CA$4,$K54&gt;BZ$4),NETWORKDAYS.INTL(BZ$4+1,$K54,1,(Holidays!$A$1:$A$248)),0)+IF(AND($J54&lt;=BZ$4,$K54&gt;=CA$4,$K54&gt;BZ$4),NETWORKDAYS.INTL(BZ$4+1,(CA$4),1,(Holidays!$A$1:$A$248)),0))*$M54,"")</f>
        <v>0</v>
      </c>
      <c r="CB54" s="321">
        <f ca="1">IFERROR((IF(AND($J54&gt;CA$4,$J54&lt;=CB$4,$K54&lt;=CB$4),NETWORKDAYS.INTL($J54,$K54,1,(Holidays!$A$1:$A$248)),0)+IF(AND($J54&gt;CA$4,$J54&lt;=CB$4,$K54&gt;CB$4),NETWORKDAYS.INTL($J54,(CB$4),1,(Holidays!$A$1:$A$248)),0)+IF(AND($J54&lt;CA$4,$K54&lt;CB$4,$K54&gt;CA$4),NETWORKDAYS.INTL(CA$4+1,$K54,1,(Holidays!$A$1:$A$248)),0)+IF(AND($J54&lt;=CA$4,$K54&gt;=CB$4,$K54&gt;CA$4),NETWORKDAYS.INTL(CA$4+1,(CB$4),1,(Holidays!$A$1:$A$248)),0))*$M54,"")</f>
        <v>0</v>
      </c>
      <c r="CC54" s="190">
        <f ca="1">IFERROR((IF(AND($J54&gt;CB$4,$J54&lt;=CC$4,$K54&lt;=CC$4),NETWORKDAYS.INTL($J54,$K54,1,(Holidays!$A$1:$A$248)),0)+IF(AND($J54&gt;CB$4,$J54&lt;=CC$4,$K54&gt;CC$4),NETWORKDAYS.INTL($J54,(CC$4),1,(Holidays!$A$1:$A$248)),0)+IF(AND($J54&lt;CB$4,$K54&lt;CC$4,$K54&gt;CB$4),NETWORKDAYS.INTL(CB$4+1,$K54,1,(Holidays!$A$1:$A$248)),0)+IF(AND($J54&lt;=CB$4,$K54&gt;=CC$4,$K54&gt;CB$4),NETWORKDAYS.INTL(CB$4+1,(CC$4),1,(Holidays!$A$1:$A$248)),0))*$M54,"")</f>
        <v>0</v>
      </c>
      <c r="CD54" s="192">
        <f ca="1">IFERROR((IF(AND($J54&gt;CC$4,$J54&lt;=CD$4,$K54&lt;=CD$4),NETWORKDAYS.INTL($J54,$K54,1,(Holidays!$A$1:$A$248)),0)+IF(AND($J54&gt;CC$4,$J54&lt;=CD$4,$K54&gt;CD$4),NETWORKDAYS.INTL($J54,(CD$4),1,(Holidays!$A$1:$A$248)),0)+IF(AND($J54&lt;CC$4,$K54&lt;CD$4,$K54&gt;CC$4),NETWORKDAYS.INTL(CC$4+1,$K54,1,(Holidays!$A$1:$A$248)),0)+IF(AND($J54&lt;=CC$4,$K54&gt;=CD$4,$K54&gt;CC$4),NETWORKDAYS.INTL(CC$4+1,(CD$4),1,(Holidays!$A$1:$A$248)),0))*$M54,"")</f>
        <v>0</v>
      </c>
      <c r="CE54" s="321">
        <f ca="1">IFERROR((IF(AND($J54&gt;CD$4,$J54&lt;=CE$4,$K54&lt;=CE$4),NETWORKDAYS.INTL($J54,$K54,1,(Holidays!$A$1:$A$248)),0)+IF(AND($J54&gt;CD$4,$J54&lt;=CE$4,$K54&gt;CE$4),NETWORKDAYS.INTL($J54,(CE$4),1,(Holidays!$A$1:$A$248)),0)+IF(AND($J54&lt;CD$4,$K54&lt;CE$4,$K54&gt;CD$4),NETWORKDAYS.INTL(CD$4+1,$K54,1,(Holidays!$A$1:$A$248)),0)+IF(AND($J54&lt;=CD$4,$K54&gt;=CE$4,$K54&gt;CD$4),NETWORKDAYS.INTL(CD$4+1,(CE$4),1,(Holidays!$A$1:$A$248)),0))*$M54,"")</f>
        <v>0</v>
      </c>
      <c r="CF54" s="190">
        <f ca="1">IFERROR((IF(AND($J54&gt;CE$4,$J54&lt;=CF$4,$K54&lt;=CF$4),NETWORKDAYS.INTL($J54,$K54,1,(Holidays!$A$1:$A$248)),0)+IF(AND($J54&gt;CE$4,$J54&lt;=CF$4,$K54&gt;CF$4),NETWORKDAYS.INTL($J54,(CF$4),1,(Holidays!$A$1:$A$248)),0)+IF(AND($J54&lt;CE$4,$K54&lt;CF$4,$K54&gt;CE$4),NETWORKDAYS.INTL(CE$4+1,$K54,1,(Holidays!$A$1:$A$248)),0)+IF(AND($J54&lt;=CE$4,$K54&gt;=CF$4,$K54&gt;CE$4),NETWORKDAYS.INTL(CE$4+1,(CF$4),1,(Holidays!$A$1:$A$248)),0))*$M54,"")</f>
        <v>0</v>
      </c>
      <c r="CG54" s="192">
        <f ca="1">IFERROR((IF(AND($J54&gt;CF$4,$J54&lt;=CG$4,$K54&lt;=CG$4),NETWORKDAYS.INTL($J54,$K54,1,(Holidays!$A$1:$A$248)),0)+IF(AND($J54&gt;CF$4,$J54&lt;=CG$4,$K54&gt;CG$4),NETWORKDAYS.INTL($J54,(CG$4),1,(Holidays!$A$1:$A$248)),0)+IF(AND($J54&lt;CF$4,$K54&lt;CG$4,$K54&gt;CF$4),NETWORKDAYS.INTL(CF$4+1,$K54,1,(Holidays!$A$1:$A$248)),0)+IF(AND($J54&lt;=CF$4,$K54&gt;=CG$4,$K54&gt;CF$4),NETWORKDAYS.INTL(CF$4+1,(CG$4),1,(Holidays!$A$1:$A$248)),0))*$M54,"")</f>
        <v>0</v>
      </c>
      <c r="CH54" s="321">
        <f ca="1">IFERROR((IF(AND($J54&gt;CG$4,$J54&lt;=CH$4,$K54&lt;=CH$4),NETWORKDAYS.INTL($J54,$K54,1,(Holidays!$A$1:$A$248)),0)+IF(AND($J54&gt;CG$4,$J54&lt;=CH$4,$K54&gt;CH$4),NETWORKDAYS.INTL($J54,(CH$4),1,(Holidays!$A$1:$A$248)),0)+IF(AND($J54&lt;CG$4,$K54&lt;CH$4,$K54&gt;CG$4),NETWORKDAYS.INTL(CG$4+1,$K54,1,(Holidays!$A$1:$A$248)),0)+IF(AND($J54&lt;=CG$4,$K54&gt;=CH$4,$K54&gt;CG$4),NETWORKDAYS.INTL(CG$4+1,(CH$4),1,(Holidays!$A$1:$A$248)),0))*$M54,"")</f>
        <v>0</v>
      </c>
      <c r="CI54" s="190">
        <f ca="1">IFERROR((IF(AND($J54&gt;CH$4,$J54&lt;=CI$4,$K54&lt;=CI$4),NETWORKDAYS.INTL($J54,$K54,1,(Holidays!$A$1:$A$248)),0)+IF(AND($J54&gt;CH$4,$J54&lt;=CI$4,$K54&gt;CI$4),NETWORKDAYS.INTL($J54,(CI$4),1,(Holidays!$A$1:$A$248)),0)+IF(AND($J54&lt;CH$4,$K54&lt;CI$4,$K54&gt;CH$4),NETWORKDAYS.INTL(CH$4+1,$K54,1,(Holidays!$A$1:$A$248)),0)+IF(AND($J54&lt;=CH$4,$K54&gt;=CI$4,$K54&gt;CH$4),NETWORKDAYS.INTL(CH$4+1,(CI$4),1,(Holidays!$A$1:$A$248)),0))*$M54,"")</f>
        <v>0</v>
      </c>
      <c r="CJ54" s="192">
        <f ca="1">IFERROR((IF(AND($J54&gt;CI$4,$J54&lt;=CJ$4,$K54&lt;=CJ$4),NETWORKDAYS.INTL($J54,$K54,1,(Holidays!$A$1:$A$248)),0)+IF(AND($J54&gt;CI$4,$J54&lt;=CJ$4,$K54&gt;CJ$4),NETWORKDAYS.INTL($J54,(CJ$4),1,(Holidays!$A$1:$A$248)),0)+IF(AND($J54&lt;CI$4,$K54&lt;CJ$4,$K54&gt;CI$4),NETWORKDAYS.INTL(CI$4+1,$K54,1,(Holidays!$A$1:$A$248)),0)+IF(AND($J54&lt;=CI$4,$K54&gt;=CJ$4,$K54&gt;CI$4),NETWORKDAYS.INTL(CI$4+1,(CJ$4),1,(Holidays!$A$1:$A$248)),0))*$M54,"")</f>
        <v>0</v>
      </c>
      <c r="CK54" s="321">
        <f ca="1">IFERROR((IF(AND($J54&gt;CJ$4,$J54&lt;=CK$4,$K54&lt;=CK$4),NETWORKDAYS.INTL($J54,$K54,1,(Holidays!$A$1:$A$248)),0)+IF(AND($J54&gt;CJ$4,$J54&lt;=CK$4,$K54&gt;CK$4),NETWORKDAYS.INTL($J54,(CK$4),1,(Holidays!$A$1:$A$248)),0)+IF(AND($J54&lt;CJ$4,$K54&lt;CK$4,$K54&gt;CJ$4),NETWORKDAYS.INTL(CJ$4+1,$K54,1,(Holidays!$A$1:$A$248)),0)+IF(AND($J54&lt;=CJ$4,$K54&gt;=CK$4,$K54&gt;CJ$4),NETWORKDAYS.INTL(CJ$4+1,(CK$4),1,(Holidays!$A$1:$A$248)),0))*$M54,"")</f>
        <v>0</v>
      </c>
      <c r="CL54" s="190">
        <f ca="1">IFERROR((IF(AND($J54&gt;CK$4,$J54&lt;=CL$4,$K54&lt;=CL$4),NETWORKDAYS.INTL($J54,$K54,1,(Holidays!$A$1:$A$248)),0)+IF(AND($J54&gt;CK$4,$J54&lt;=CL$4,$K54&gt;CL$4),NETWORKDAYS.INTL($J54,(CL$4),1,(Holidays!$A$1:$A$248)),0)+IF(AND($J54&lt;CK$4,$K54&lt;CL$4,$K54&gt;CK$4),NETWORKDAYS.INTL(CK$4+1,$K54,1,(Holidays!$A$1:$A$248)),0)+IF(AND($J54&lt;=CK$4,$K54&gt;=CL$4,$K54&gt;CK$4),NETWORKDAYS.INTL(CK$4+1,(CL$4),1,(Holidays!$A$1:$A$248)),0))*$M54,"")</f>
        <v>0</v>
      </c>
      <c r="CM54" s="192">
        <f ca="1">IFERROR((IF(AND($J54&gt;CL$4,$J54&lt;=CM$4,$K54&lt;=CM$4),NETWORKDAYS.INTL($J54,$K54,1,(Holidays!$A$1:$A$248)),0)+IF(AND($J54&gt;CL$4,$J54&lt;=CM$4,$K54&gt;CM$4),NETWORKDAYS.INTL($J54,(CM$4),1,(Holidays!$A$1:$A$248)),0)+IF(AND($J54&lt;CL$4,$K54&lt;CM$4,$K54&gt;CL$4),NETWORKDAYS.INTL(CL$4+1,$K54,1,(Holidays!$A$1:$A$248)),0)+IF(AND($J54&lt;=CL$4,$K54&gt;=CM$4,$K54&gt;CL$4),NETWORKDAYS.INTL(CL$4+1,(CM$4),1,(Holidays!$A$1:$A$248)),0))*$M54,"")</f>
        <v>0</v>
      </c>
      <c r="CN54" s="321">
        <f ca="1">IFERROR((IF(AND($J54&gt;CM$4,$J54&lt;=CN$4,$K54&lt;=CN$4),NETWORKDAYS.INTL($J54,$K54,1,(Holidays!$A$1:$A$248)),0)+IF(AND($J54&gt;CM$4,$J54&lt;=CN$4,$K54&gt;CN$4),NETWORKDAYS.INTL($J54,(CN$4),1,(Holidays!$A$1:$A$248)),0)+IF(AND($J54&lt;CM$4,$K54&lt;CN$4,$K54&gt;CM$4),NETWORKDAYS.INTL(CM$4+1,$K54,1,(Holidays!$A$1:$A$248)),0)+IF(AND($J54&lt;=CM$4,$K54&gt;=CN$4,$K54&gt;CM$4),NETWORKDAYS.INTL(CM$4+1,(CN$4),1,(Holidays!$A$1:$A$248)),0))*$M54,"")</f>
        <v>0</v>
      </c>
      <c r="CO54" s="190">
        <f ca="1">IFERROR((IF(AND($J54&gt;CN$4,$J54&lt;=CO$4,$K54&lt;=CO$4),NETWORKDAYS.INTL($J54,$K54,1,(Holidays!$A$1:$A$248)),0)+IF(AND($J54&gt;CN$4,$J54&lt;=CO$4,$K54&gt;CO$4),NETWORKDAYS.INTL($J54,(CO$4),1,(Holidays!$A$1:$A$248)),0)+IF(AND($J54&lt;CN$4,$K54&lt;CO$4,$K54&gt;CN$4),NETWORKDAYS.INTL(CN$4+1,$K54,1,(Holidays!$A$1:$A$248)),0)+IF(AND($J54&lt;=CN$4,$K54&gt;=CO$4,$K54&gt;CN$4),NETWORKDAYS.INTL(CN$4+1,(CO$4),1,(Holidays!$A$1:$A$248)),0))*$M54,"")</f>
        <v>0</v>
      </c>
      <c r="CP54" s="192">
        <f ca="1">IFERROR((IF(AND($J54&gt;CO$4,$J54&lt;=CP$4,$K54&lt;=CP$4),NETWORKDAYS.INTL($J54,$K54,1,(Holidays!$A$1:$A$248)),0)+IF(AND($J54&gt;CO$4,$J54&lt;=CP$4,$K54&gt;CP$4),NETWORKDAYS.INTL($J54,(CP$4),1,(Holidays!$A$1:$A$248)),0)+IF(AND($J54&lt;CO$4,$K54&lt;CP$4,$K54&gt;CO$4),NETWORKDAYS.INTL(CO$4+1,$K54,1,(Holidays!$A$1:$A$248)),0)+IF(AND($J54&lt;=CO$4,$K54&gt;=CP$4,$K54&gt;CO$4),NETWORKDAYS.INTL(CO$4+1,(CP$4),1,(Holidays!$A$1:$A$248)),0))*$M54,"")</f>
        <v>0</v>
      </c>
      <c r="CQ54" s="321">
        <f ca="1">IFERROR((IF(AND($J54&gt;CP$4,$J54&lt;=CQ$4,$K54&lt;=CQ$4),NETWORKDAYS.INTL($J54,$K54,1,(Holidays!$A$1:$A$248)),0)+IF(AND($J54&gt;CP$4,$J54&lt;=CQ$4,$K54&gt;CQ$4),NETWORKDAYS.INTL($J54,(CQ$4),1,(Holidays!$A$1:$A$248)),0)+IF(AND($J54&lt;CP$4,$K54&lt;CQ$4,$K54&gt;CP$4),NETWORKDAYS.INTL(CP$4+1,$K54,1,(Holidays!$A$1:$A$248)),0)+IF(AND($J54&lt;=CP$4,$K54&gt;=CQ$4,$K54&gt;CP$4),NETWORKDAYS.INTL(CP$4+1,(CQ$4),1,(Holidays!$A$1:$A$248)),0))*$M54,"")</f>
        <v>0</v>
      </c>
      <c r="CR54" s="190">
        <f ca="1">IFERROR((IF(AND($J54&gt;CQ$4,$J54&lt;=CR$4,$K54&lt;=CR$4),NETWORKDAYS.INTL($J54,$K54,1,(Holidays!$A$1:$A$248)),0)+IF(AND($J54&gt;CQ$4,$J54&lt;=CR$4,$K54&gt;CR$4),NETWORKDAYS.INTL($J54,(CR$4),1,(Holidays!$A$1:$A$248)),0)+IF(AND($J54&lt;CQ$4,$K54&lt;CR$4,$K54&gt;CQ$4),NETWORKDAYS.INTL(CQ$4+1,$K54,1,(Holidays!$A$1:$A$248)),0)+IF(AND($J54&lt;=CQ$4,$K54&gt;=CR$4,$K54&gt;CQ$4),NETWORKDAYS.INTL(CQ$4+1,(CR$4),1,(Holidays!$A$1:$A$248)),0))*$M54,"")</f>
        <v>0</v>
      </c>
      <c r="CS54" s="192">
        <f ca="1">IFERROR((IF(AND($J54&gt;CR$4,$J54&lt;=CS$4,$K54&lt;=CS$4),NETWORKDAYS.INTL($J54,$K54,1,(Holidays!$A$1:$A$248)),0)+IF(AND($J54&gt;CR$4,$J54&lt;=CS$4,$K54&gt;CS$4),NETWORKDAYS.INTL($J54,(CS$4),1,(Holidays!$A$1:$A$248)),0)+IF(AND($J54&lt;CR$4,$K54&lt;CS$4,$K54&gt;CR$4),NETWORKDAYS.INTL(CR$4+1,$K54,1,(Holidays!$A$1:$A$248)),0)+IF(AND($J54&lt;=CR$4,$K54&gt;=CS$4,$K54&gt;CR$4),NETWORKDAYS.INTL(CR$4+1,(CS$4),1,(Holidays!$A$1:$A$248)),0))*$M54,"")</f>
        <v>0</v>
      </c>
      <c r="CT54" s="321">
        <f ca="1">IFERROR((IF(AND($J54&gt;CS$4,$J54&lt;=CT$4,$K54&lt;=CT$4),NETWORKDAYS.INTL($J54,$K54,1,(Holidays!$A$1:$A$248)),0)+IF(AND($J54&gt;CS$4,$J54&lt;=CT$4,$K54&gt;CT$4),NETWORKDAYS.INTL($J54,(CT$4),1,(Holidays!$A$1:$A$248)),0)+IF(AND($J54&lt;CS$4,$K54&lt;CT$4,$K54&gt;CS$4),NETWORKDAYS.INTL(CS$4+1,$K54,1,(Holidays!$A$1:$A$248)),0)+IF(AND($J54&lt;=CS$4,$K54&gt;=CT$4,$K54&gt;CS$4),NETWORKDAYS.INTL(CS$4+1,(CT$4),1,(Holidays!$A$1:$A$248)),0))*$M54,"")</f>
        <v>0</v>
      </c>
      <c r="CU54" s="190">
        <f ca="1">IFERROR((IF(AND($J54&gt;CT$4,$J54&lt;=CU$4,$K54&lt;=CU$4),NETWORKDAYS.INTL($J54,$K54,1,(Holidays!$A$1:$A$248)),0)+IF(AND($J54&gt;CT$4,$J54&lt;=CU$4,$K54&gt;CU$4),NETWORKDAYS.INTL($J54,(CU$4),1,(Holidays!$A$1:$A$248)),0)+IF(AND($J54&lt;CT$4,$K54&lt;CU$4,$K54&gt;CT$4),NETWORKDAYS.INTL(CT$4+1,$K54,1,(Holidays!$A$1:$A$248)),0)+IF(AND($J54&lt;=CT$4,$K54&gt;=CU$4,$K54&gt;CT$4),NETWORKDAYS.INTL(CT$4+1,(CU$4),1,(Holidays!$A$1:$A$248)),0))*$M54,"")</f>
        <v>0</v>
      </c>
      <c r="CV54" s="192">
        <f ca="1">IFERROR((IF(AND($J54&gt;CU$4,$J54&lt;=CV$4,$K54&lt;=CV$4),NETWORKDAYS.INTL($J54,$K54,1,(Holidays!$A$1:$A$248)),0)+IF(AND($J54&gt;CU$4,$J54&lt;=CV$4,$K54&gt;CV$4),NETWORKDAYS.INTL($J54,(CV$4),1,(Holidays!$A$1:$A$248)),0)+IF(AND($J54&lt;CU$4,$K54&lt;CV$4,$K54&gt;CU$4),NETWORKDAYS.INTL(CU$4+1,$K54,1,(Holidays!$A$1:$A$248)),0)+IF(AND($J54&lt;=CU$4,$K54&gt;=CV$4,$K54&gt;CU$4),NETWORKDAYS.INTL(CU$4+1,(CV$4),1,(Holidays!$A$1:$A$248)),0))*$M54,"")</f>
        <v>0</v>
      </c>
      <c r="CW54" s="321">
        <f ca="1">IFERROR((IF(AND($J54&gt;CV$4,$J54&lt;=CW$4,$K54&lt;=CW$4),NETWORKDAYS.INTL($J54,$K54,1,(Holidays!$A$1:$A$248)),0)+IF(AND($J54&gt;CV$4,$J54&lt;=CW$4,$K54&gt;CW$4),NETWORKDAYS.INTL($J54,(CW$4),1,(Holidays!$A$1:$A$248)),0)+IF(AND($J54&lt;CV$4,$K54&lt;CW$4,$K54&gt;CV$4),NETWORKDAYS.INTL(CV$4+1,$K54,1,(Holidays!$A$1:$A$248)),0)+IF(AND($J54&lt;=CV$4,$K54&gt;=CW$4,$K54&gt;CV$4),NETWORKDAYS.INTL(CV$4+1,(CW$4),1,(Holidays!$A$1:$A$248)),0))*$M54,"")</f>
        <v>0</v>
      </c>
      <c r="CX54" s="324">
        <f ca="1">IFERROR((IF(AND($J54&gt;CW$4,$J54&lt;=CX$4,$K54&lt;=CX$4),NETWORKDAYS.INTL($J54,$K54,1,(Holidays!$A$1:$A$248)),0)+IF(AND($J54&gt;CW$4,$J54&lt;=CX$4,$K54&gt;CX$4),NETWORKDAYS.INTL($J54,(CX$4),1,(Holidays!$A$1:$A$248)),0)+IF(AND($J54&lt;CW$4,$K54&lt;CX$4,$K54&gt;CW$4),NETWORKDAYS.INTL(CW$4+1,$K54,1,(Holidays!$A$1:$A$248)),0)+IF(AND($J54&lt;=CW$4,$K54&gt;=CX$4,$K54&gt;CW$4),NETWORKDAYS.INTL(CW$4+1,(CX$4),1,(Holidays!$A$1:$A$248)),0))*$M54,"")</f>
        <v>0</v>
      </c>
    </row>
    <row r="55" spans="2:102" ht="15" customHeight="1" outlineLevel="1">
      <c r="B55" s="59" t="str">
        <f t="array" ref="B55">IFERROR(INDEX('A-2_MH Distribution'!$B$1:$B$15014,SMALL(IF('A-2_MH Distribution'!$M$8:$M$63&lt;&gt;0,ROW('A-2_MH Distribution'!$B$8:$B$63)),ROW(A18)),1),"")</f>
        <v>B.18</v>
      </c>
      <c r="C55" s="458" t="str">
        <f ca="1">IFERROR(VLOOKUP(B55,OFFSET('A-1_MH Estimation'!$B$7,0,0,MATCH("Subtotal LOE",'A-1_MH Estimation'!B:B,0)-7,2),2,0),"")</f>
        <v>Instrument Orientation - Administrative Documentation &amp; Customer Comment Followed up</v>
      </c>
      <c r="D55" s="466">
        <f ca="1">IFERROR(VLOOKUP(B55,OFFSET('A-1_MH Estimation'!$B$7,0,0,MATCH("Subtotal LOE",'A-1_MH Estimation'!B:B,0)-7,4),4,0),"")</f>
        <v>1</v>
      </c>
      <c r="E55" s="466" t="str">
        <f ca="1">IFERROR(VLOOKUP(B55,OFFSET('A-1_MH Estimation'!$B$7,0,0,MATCH("Subtotal LOE",'A-1_MH Estimation'!B:B,0)-7,3),3,0),"")</f>
        <v>document</v>
      </c>
      <c r="F55" s="462">
        <f>IFERROR(VLOOKUP($B55,'A-2_MH Distribution'!$B$6:$O$16314,3,0)*VLOOKUP($B55,'A-2_MH Distribution'!$B$6:$O$16314,VLOOKUP(G55,SoftwareList,6,0),0)*IFERROR((--(VLOOKUP($B55,'A-2_MH Distribution'!$B$6:$O$16314,VLOOKUP(G55,SoftwareList,8,0),0)=0)+VLOOKUP($B55,'A-2_MH Distribution'!$B$6:$O$16314,VLOOKUP(G55,SoftwareList,8,0),0)),1),0)</f>
        <v>8.0400000000000009</v>
      </c>
      <c r="G55" s="403" t="str">
        <f t="shared" si="59"/>
        <v>MsOffice</v>
      </c>
      <c r="H55" s="454"/>
      <c r="I55" s="455"/>
      <c r="J55" s="351">
        <f ca="1">IFERROR(INDEX(Activities,MATCH($B55,'A-2_MH Distribution'!B:B,0),MATCH("Start Date",'A-2_MH Distribution'!$A$4:S$4,0))+H55,0)</f>
        <v>44575</v>
      </c>
      <c r="K55" s="352">
        <f ca="1">IFERROR(INDEX(Activities,MATCH($B55,'A-2_MH Distribution'!B:B,0),MATCH("Finish Date",'A-2_MH Distribution'!$A$4:S$4,0))+I55,0)</f>
        <v>44575</v>
      </c>
      <c r="L55" s="170">
        <f ca="1">NETWORKDAYS.INTL(J55,K55,1,Holidays!$A$1:$A$248)</f>
        <v>1</v>
      </c>
      <c r="M55" s="62">
        <f t="shared" ca="1" si="58"/>
        <v>8.0400000000000009</v>
      </c>
      <c r="O55" s="253">
        <f ca="1">SUM($P55:CX55)</f>
        <v>8.0400000000000009</v>
      </c>
      <c r="P55" s="320"/>
      <c r="Q55" s="321">
        <f ca="1">IFERROR((IF(AND($J55&gt;P$4,$J55&lt;=Q$4,$K55&lt;=Q$4),NETWORKDAYS.INTL($J55,$K55,1,(Holidays!$A$1:$A$248)),0)+IF(AND($J55&gt;P$4,$J55&lt;=Q$4,$K55&gt;Q$4),NETWORKDAYS.INTL($J55,(Q$4),1,(Holidays!$A$1:$A$248)),0)+IF(AND($J55&lt;P$4,$K55&lt;Q$4,$K55&gt;P$4),NETWORKDAYS.INTL(P$4+1,$K55,1,(Holidays!$A$1:$A$248)),0)+IF(AND($J55&lt;=P$4,$K55&gt;=Q$4,$K55&gt;P$4),NETWORKDAYS.INTL(P$4+1,(Q$4),1,(Holidays!$A$1:$A$248)),0))*$M55,"")</f>
        <v>0</v>
      </c>
      <c r="R55" s="190">
        <f ca="1">IFERROR((IF(AND($J55&gt;Q$4,$J55&lt;=R$4,$K55&lt;=R$4),NETWORKDAYS.INTL($J55,$K55,1,(Holidays!$A$1:$A$248)),0)+IF(AND($J55&gt;Q$4,$J55&lt;=R$4,$K55&gt;R$4),NETWORKDAYS.INTL($J55,(R$4),1,(Holidays!$A$1:$A$248)),0)+IF(AND($J55&lt;Q$4,$K55&lt;R$4,$K55&gt;Q$4),NETWORKDAYS.INTL(Q$4+1,$K55,1,(Holidays!$A$1:$A$248)),0)+IF(AND($J55&lt;=Q$4,$K55&gt;=R$4,$K55&gt;Q$4),NETWORKDAYS.INTL(Q$4+1,(R$4),1,(Holidays!$A$1:$A$248)),0))*$M55,"")</f>
        <v>0</v>
      </c>
      <c r="S55" s="192">
        <f ca="1">IFERROR((IF(AND($J55&gt;R$4,$J55&lt;=S$4,$K55&lt;=S$4),NETWORKDAYS.INTL($J55,$K55,1,(Holidays!$A$1:$A$248)),0)+IF(AND($J55&gt;R$4,$J55&lt;=S$4,$K55&gt;S$4),NETWORKDAYS.INTL($J55,(S$4),1,(Holidays!$A$1:$A$248)),0)+IF(AND($J55&lt;R$4,$K55&lt;S$4,$K55&gt;R$4),NETWORKDAYS.INTL(R$4+1,$K55,1,(Holidays!$A$1:$A$248)),0)+IF(AND($J55&lt;=R$4,$K55&gt;=S$4,$K55&gt;R$4),NETWORKDAYS.INTL(R$4+1,(S$4),1,(Holidays!$A$1:$A$248)),0))*$M55,"")</f>
        <v>0</v>
      </c>
      <c r="T55" s="321">
        <f ca="1">IFERROR((IF(AND($J55&gt;S$4,$J55&lt;=T$4,$K55&lt;=T$4),NETWORKDAYS.INTL($J55,$K55,1,(Holidays!$A$1:$A$248)),0)+IF(AND($J55&gt;S$4,$J55&lt;=T$4,$K55&gt;T$4),NETWORKDAYS.INTL($J55,(T$4),1,(Holidays!$A$1:$A$248)),0)+IF(AND($J55&lt;S$4,$K55&lt;T$4,$K55&gt;S$4),NETWORKDAYS.INTL(S$4+1,$K55,1,(Holidays!$A$1:$A$248)),0)+IF(AND($J55&lt;=S$4,$K55&gt;=T$4,$K55&gt;S$4),NETWORKDAYS.INTL(S$4+1,(T$4),1,(Holidays!$A$1:$A$248)),0))*$M55,"")</f>
        <v>0</v>
      </c>
      <c r="U55" s="190">
        <f ca="1">IFERROR((IF(AND($J55&gt;T$4,$J55&lt;=U$4,$K55&lt;=U$4),NETWORKDAYS.INTL($J55,$K55,1,(Holidays!$A$1:$A$248)),0)+IF(AND($J55&gt;T$4,$J55&lt;=U$4,$K55&gt;U$4),NETWORKDAYS.INTL($J55,(U$4),1,(Holidays!$A$1:$A$248)),0)+IF(AND($J55&lt;T$4,$K55&lt;U$4,$K55&gt;T$4),NETWORKDAYS.INTL(T$4+1,$K55,1,(Holidays!$A$1:$A$248)),0)+IF(AND($J55&lt;=T$4,$K55&gt;=U$4,$K55&gt;T$4),NETWORKDAYS.INTL(T$4+1,(U$4),1,(Holidays!$A$1:$A$248)),0))*$M55,"")</f>
        <v>0</v>
      </c>
      <c r="V55" s="192">
        <f ca="1">IFERROR((IF(AND($J55&gt;U$4,$J55&lt;=V$4,$K55&lt;=V$4),NETWORKDAYS.INTL($J55,$K55,1,(Holidays!$A$1:$A$248)),0)+IF(AND($J55&gt;U$4,$J55&lt;=V$4,$K55&gt;V$4),NETWORKDAYS.INTL($J55,(V$4),1,(Holidays!$A$1:$A$248)),0)+IF(AND($J55&lt;U$4,$K55&lt;V$4,$K55&gt;U$4),NETWORKDAYS.INTL(U$4+1,$K55,1,(Holidays!$A$1:$A$248)),0)+IF(AND($J55&lt;=U$4,$K55&gt;=V$4,$K55&gt;U$4),NETWORKDAYS.INTL(U$4+1,(V$4),1,(Holidays!$A$1:$A$248)),0))*$M55,"")</f>
        <v>0</v>
      </c>
      <c r="W55" s="321">
        <f ca="1">IFERROR((IF(AND($J55&gt;V$4,$J55&lt;=W$4,$K55&lt;=W$4),NETWORKDAYS.INTL($J55,$K55,1,(Holidays!$A$1:$A$248)),0)+IF(AND($J55&gt;V$4,$J55&lt;=W$4,$K55&gt;W$4),NETWORKDAYS.INTL($J55,(W$4),1,(Holidays!$A$1:$A$248)),0)+IF(AND($J55&lt;V$4,$K55&lt;W$4,$K55&gt;V$4),NETWORKDAYS.INTL(V$4+1,$K55,1,(Holidays!$A$1:$A$248)),0)+IF(AND($J55&lt;=V$4,$K55&gt;=W$4,$K55&gt;V$4),NETWORKDAYS.INTL(V$4+1,(W$4),1,(Holidays!$A$1:$A$248)),0))*$M55,"")</f>
        <v>0</v>
      </c>
      <c r="X55" s="190">
        <f ca="1">IFERROR((IF(AND($J55&gt;W$4,$J55&lt;=X$4,$K55&lt;=X$4),NETWORKDAYS.INTL($J55,$K55,1,(Holidays!$A$1:$A$248)),0)+IF(AND($J55&gt;W$4,$J55&lt;=X$4,$K55&gt;X$4),NETWORKDAYS.INTL($J55,(X$4),1,(Holidays!$A$1:$A$248)),0)+IF(AND($J55&lt;W$4,$K55&lt;X$4,$K55&gt;W$4),NETWORKDAYS.INTL(W$4+1,$K55,1,(Holidays!$A$1:$A$248)),0)+IF(AND($J55&lt;=W$4,$K55&gt;=X$4,$K55&gt;W$4),NETWORKDAYS.INTL(W$4+1,(X$4),1,(Holidays!$A$1:$A$248)),0))*$M55,"")</f>
        <v>0</v>
      </c>
      <c r="Y55" s="192">
        <f ca="1">IFERROR((IF(AND($J55&gt;X$4,$J55&lt;=Y$4,$K55&lt;=Y$4),NETWORKDAYS.INTL($J55,$K55,1,(Holidays!$A$1:$A$248)),0)+IF(AND($J55&gt;X$4,$J55&lt;=Y$4,$K55&gt;Y$4),NETWORKDAYS.INTL($J55,(Y$4),1,(Holidays!$A$1:$A$248)),0)+IF(AND($J55&lt;X$4,$K55&lt;Y$4,$K55&gt;X$4),NETWORKDAYS.INTL(X$4+1,$K55,1,(Holidays!$A$1:$A$248)),0)+IF(AND($J55&lt;=X$4,$K55&gt;=Y$4,$K55&gt;X$4),NETWORKDAYS.INTL(X$4+1,(Y$4),1,(Holidays!$A$1:$A$248)),0))*$M55,"")</f>
        <v>0</v>
      </c>
      <c r="Z55" s="321">
        <f ca="1">IFERROR((IF(AND($J55&gt;Y$4,$J55&lt;=Z$4,$K55&lt;=Z$4),NETWORKDAYS.INTL($J55,$K55,1,(Holidays!$A$1:$A$248)),0)+IF(AND($J55&gt;Y$4,$J55&lt;=Z$4,$K55&gt;Z$4),NETWORKDAYS.INTL($J55,(Z$4),1,(Holidays!$A$1:$A$248)),0)+IF(AND($J55&lt;Y$4,$K55&lt;Z$4,$K55&gt;Y$4),NETWORKDAYS.INTL(Y$4+1,$K55,1,(Holidays!$A$1:$A$248)),0)+IF(AND($J55&lt;=Y$4,$K55&gt;=Z$4,$K55&gt;Y$4),NETWORKDAYS.INTL(Y$4+1,(Z$4),1,(Holidays!$A$1:$A$248)),0))*$M55,"")</f>
        <v>0</v>
      </c>
      <c r="AA55" s="190">
        <f ca="1">IFERROR((IF(AND($J55&gt;Z$4,$J55&lt;=AA$4,$K55&lt;=AA$4),NETWORKDAYS.INTL($J55,$K55,1,(Holidays!$A$1:$A$248)),0)+IF(AND($J55&gt;Z$4,$J55&lt;=AA$4,$K55&gt;AA$4),NETWORKDAYS.INTL($J55,(AA$4),1,(Holidays!$A$1:$A$248)),0)+IF(AND($J55&lt;Z$4,$K55&lt;AA$4,$K55&gt;Z$4),NETWORKDAYS.INTL(Z$4+1,$K55,1,(Holidays!$A$1:$A$248)),0)+IF(AND($J55&lt;=Z$4,$K55&gt;=AA$4,$K55&gt;Z$4),NETWORKDAYS.INTL(Z$4+1,(AA$4),1,(Holidays!$A$1:$A$248)),0))*$M55,"")</f>
        <v>0</v>
      </c>
      <c r="AB55" s="192">
        <f ca="1">IFERROR((IF(AND($J55&gt;AA$4,$J55&lt;=AB$4,$K55&lt;=AB$4),NETWORKDAYS.INTL($J55,$K55,1,(Holidays!$A$1:$A$248)),0)+IF(AND($J55&gt;AA$4,$J55&lt;=AB$4,$K55&gt;AB$4),NETWORKDAYS.INTL($J55,(AB$4),1,(Holidays!$A$1:$A$248)),0)+IF(AND($J55&lt;AA$4,$K55&lt;AB$4,$K55&gt;AA$4),NETWORKDAYS.INTL(AA$4+1,$K55,1,(Holidays!$A$1:$A$248)),0)+IF(AND($J55&lt;=AA$4,$K55&gt;=AB$4,$K55&gt;AA$4),NETWORKDAYS.INTL(AA$4+1,(AB$4),1,(Holidays!$A$1:$A$248)),0))*$M55,"")</f>
        <v>0</v>
      </c>
      <c r="AC55" s="321">
        <f ca="1">IFERROR((IF(AND($J55&gt;AB$4,$J55&lt;=AC$4,$K55&lt;=AC$4),NETWORKDAYS.INTL($J55,$K55,1,(Holidays!$A$1:$A$248)),0)+IF(AND($J55&gt;AB$4,$J55&lt;=AC$4,$K55&gt;AC$4),NETWORKDAYS.INTL($J55,(AC$4),1,(Holidays!$A$1:$A$248)),0)+IF(AND($J55&lt;AB$4,$K55&lt;AC$4,$K55&gt;AB$4),NETWORKDAYS.INTL(AB$4+1,$K55,1,(Holidays!$A$1:$A$248)),0)+IF(AND($J55&lt;=AB$4,$K55&gt;=AC$4,$K55&gt;AB$4),NETWORKDAYS.INTL(AB$4+1,(AC$4),1,(Holidays!$A$1:$A$248)),0))*$M55,"")</f>
        <v>8.0400000000000009</v>
      </c>
      <c r="AD55" s="190">
        <f ca="1">IFERROR((IF(AND($J55&gt;AC$4,$J55&lt;=AD$4,$K55&lt;=AD$4),NETWORKDAYS.INTL($J55,$K55,1,(Holidays!$A$1:$A$248)),0)+IF(AND($J55&gt;AC$4,$J55&lt;=AD$4,$K55&gt;AD$4),NETWORKDAYS.INTL($J55,(AD$4),1,(Holidays!$A$1:$A$248)),0)+IF(AND($J55&lt;AC$4,$K55&lt;AD$4,$K55&gt;AC$4),NETWORKDAYS.INTL(AC$4+1,$K55,1,(Holidays!$A$1:$A$248)),0)+IF(AND($J55&lt;=AC$4,$K55&gt;=AD$4,$K55&gt;AC$4),NETWORKDAYS.INTL(AC$4+1,(AD$4),1,(Holidays!$A$1:$A$248)),0))*$M55,"")</f>
        <v>0</v>
      </c>
      <c r="AE55" s="192">
        <f ca="1">IFERROR((IF(AND($J55&gt;AD$4,$J55&lt;=AE$4,$K55&lt;=AE$4),NETWORKDAYS.INTL($J55,$K55,1,(Holidays!$A$1:$A$248)),0)+IF(AND($J55&gt;AD$4,$J55&lt;=AE$4,$K55&gt;AE$4),NETWORKDAYS.INTL($J55,(AE$4),1,(Holidays!$A$1:$A$248)),0)+IF(AND($J55&lt;AD$4,$K55&lt;AE$4,$K55&gt;AD$4),NETWORKDAYS.INTL(AD$4+1,$K55,1,(Holidays!$A$1:$A$248)),0)+IF(AND($J55&lt;=AD$4,$K55&gt;=AE$4,$K55&gt;AD$4),NETWORKDAYS.INTL(AD$4+1,(AE$4),1,(Holidays!$A$1:$A$248)),0))*$M55,"")</f>
        <v>0</v>
      </c>
      <c r="AF55" s="321">
        <f ca="1">IFERROR((IF(AND($J55&gt;AE$4,$J55&lt;=AF$4,$K55&lt;=AF$4),NETWORKDAYS.INTL($J55,$K55,1,(Holidays!$A$1:$A$248)),0)+IF(AND($J55&gt;AE$4,$J55&lt;=AF$4,$K55&gt;AF$4),NETWORKDAYS.INTL($J55,(AF$4),1,(Holidays!$A$1:$A$248)),0)+IF(AND($J55&lt;AE$4,$K55&lt;AF$4,$K55&gt;AE$4),NETWORKDAYS.INTL(AE$4+1,$K55,1,(Holidays!$A$1:$A$248)),0)+IF(AND($J55&lt;=AE$4,$K55&gt;=AF$4,$K55&gt;AE$4),NETWORKDAYS.INTL(AE$4+1,(AF$4),1,(Holidays!$A$1:$A$248)),0))*$M55,"")</f>
        <v>0</v>
      </c>
      <c r="AG55" s="190">
        <f ca="1">IFERROR((IF(AND($J55&gt;AF$4,$J55&lt;=AG$4,$K55&lt;=AG$4),NETWORKDAYS.INTL($J55,$K55,1,(Holidays!$A$1:$A$248)),0)+IF(AND($J55&gt;AF$4,$J55&lt;=AG$4,$K55&gt;AG$4),NETWORKDAYS.INTL($J55,(AG$4),1,(Holidays!$A$1:$A$248)),0)+IF(AND($J55&lt;AF$4,$K55&lt;AG$4,$K55&gt;AF$4),NETWORKDAYS.INTL(AF$4+1,$K55,1,(Holidays!$A$1:$A$248)),0)+IF(AND($J55&lt;=AF$4,$K55&gt;=AG$4,$K55&gt;AF$4),NETWORKDAYS.INTL(AF$4+1,(AG$4),1,(Holidays!$A$1:$A$248)),0))*$M55,"")</f>
        <v>0</v>
      </c>
      <c r="AH55" s="192">
        <f ca="1">IFERROR((IF(AND($J55&gt;AG$4,$J55&lt;=AH$4,$K55&lt;=AH$4),NETWORKDAYS.INTL($J55,$K55,1,(Holidays!$A$1:$A$248)),0)+IF(AND($J55&gt;AG$4,$J55&lt;=AH$4,$K55&gt;AH$4),NETWORKDAYS.INTL($J55,(AH$4),1,(Holidays!$A$1:$A$248)),0)+IF(AND($J55&lt;AG$4,$K55&lt;AH$4,$K55&gt;AG$4),NETWORKDAYS.INTL(AG$4+1,$K55,1,(Holidays!$A$1:$A$248)),0)+IF(AND($J55&lt;=AG$4,$K55&gt;=AH$4,$K55&gt;AG$4),NETWORKDAYS.INTL(AG$4+1,(AH$4),1,(Holidays!$A$1:$A$248)),0))*$M55,"")</f>
        <v>0</v>
      </c>
      <c r="AI55" s="321">
        <f ca="1">IFERROR((IF(AND($J55&gt;AH$4,$J55&lt;=AI$4,$K55&lt;=AI$4),NETWORKDAYS.INTL($J55,$K55,1,(Holidays!$A$1:$A$248)),0)+IF(AND($J55&gt;AH$4,$J55&lt;=AI$4,$K55&gt;AI$4),NETWORKDAYS.INTL($J55,(AI$4),1,(Holidays!$A$1:$A$248)),0)+IF(AND($J55&lt;AH$4,$K55&lt;AI$4,$K55&gt;AH$4),NETWORKDAYS.INTL(AH$4+1,$K55,1,(Holidays!$A$1:$A$248)),0)+IF(AND($J55&lt;=AH$4,$K55&gt;=AI$4,$K55&gt;AH$4),NETWORKDAYS.INTL(AH$4+1,(AI$4),1,(Holidays!$A$1:$A$248)),0))*$M55,"")</f>
        <v>0</v>
      </c>
      <c r="AJ55" s="190">
        <f ca="1">IFERROR((IF(AND($J55&gt;AI$4,$J55&lt;=AJ$4,$K55&lt;=AJ$4),NETWORKDAYS.INTL($J55,$K55,1,(Holidays!$A$1:$A$248)),0)+IF(AND($J55&gt;AI$4,$J55&lt;=AJ$4,$K55&gt;AJ$4),NETWORKDAYS.INTL($J55,(AJ$4),1,(Holidays!$A$1:$A$248)),0)+IF(AND($J55&lt;AI$4,$K55&lt;AJ$4,$K55&gt;AI$4),NETWORKDAYS.INTL(AI$4+1,$K55,1,(Holidays!$A$1:$A$248)),0)+IF(AND($J55&lt;=AI$4,$K55&gt;=AJ$4,$K55&gt;AI$4),NETWORKDAYS.INTL(AI$4+1,(AJ$4),1,(Holidays!$A$1:$A$248)),0))*$M55,"")</f>
        <v>0</v>
      </c>
      <c r="AK55" s="192">
        <f ca="1">IFERROR((IF(AND($J55&gt;AJ$4,$J55&lt;=AK$4,$K55&lt;=AK$4),NETWORKDAYS.INTL($J55,$K55,1,(Holidays!$A$1:$A$248)),0)+IF(AND($J55&gt;AJ$4,$J55&lt;=AK$4,$K55&gt;AK$4),NETWORKDAYS.INTL($J55,(AK$4),1,(Holidays!$A$1:$A$248)),0)+IF(AND($J55&lt;AJ$4,$K55&lt;AK$4,$K55&gt;AJ$4),NETWORKDAYS.INTL(AJ$4+1,$K55,1,(Holidays!$A$1:$A$248)),0)+IF(AND($J55&lt;=AJ$4,$K55&gt;=AK$4,$K55&gt;AJ$4),NETWORKDAYS.INTL(AJ$4+1,(AK$4),1,(Holidays!$A$1:$A$248)),0))*$M55,"")</f>
        <v>0</v>
      </c>
      <c r="AL55" s="321">
        <f ca="1">IFERROR((IF(AND($J55&gt;AK$4,$J55&lt;=AL$4,$K55&lt;=AL$4),NETWORKDAYS.INTL($J55,$K55,1,(Holidays!$A$1:$A$248)),0)+IF(AND($J55&gt;AK$4,$J55&lt;=AL$4,$K55&gt;AL$4),NETWORKDAYS.INTL($J55,(AL$4),1,(Holidays!$A$1:$A$248)),0)+IF(AND($J55&lt;AK$4,$K55&lt;AL$4,$K55&gt;AK$4),NETWORKDAYS.INTL(AK$4+1,$K55,1,(Holidays!$A$1:$A$248)),0)+IF(AND($J55&lt;=AK$4,$K55&gt;=AL$4,$K55&gt;AK$4),NETWORKDAYS.INTL(AK$4+1,(AL$4),1,(Holidays!$A$1:$A$248)),0))*$M55,"")</f>
        <v>0</v>
      </c>
      <c r="AM55" s="190">
        <f ca="1">IFERROR((IF(AND($J55&gt;AL$4,$J55&lt;=AM$4,$K55&lt;=AM$4),NETWORKDAYS.INTL($J55,$K55,1,(Holidays!$A$1:$A$248)),0)+IF(AND($J55&gt;AL$4,$J55&lt;=AM$4,$K55&gt;AM$4),NETWORKDAYS.INTL($J55,(AM$4),1,(Holidays!$A$1:$A$248)),0)+IF(AND($J55&lt;AL$4,$K55&lt;AM$4,$K55&gt;AL$4),NETWORKDAYS.INTL(AL$4+1,$K55,1,(Holidays!$A$1:$A$248)),0)+IF(AND($J55&lt;=AL$4,$K55&gt;=AM$4,$K55&gt;AL$4),NETWORKDAYS.INTL(AL$4+1,(AM$4),1,(Holidays!$A$1:$A$248)),0))*$M55,"")</f>
        <v>0</v>
      </c>
      <c r="AN55" s="192">
        <f ca="1">IFERROR((IF(AND($J55&gt;AM$4,$J55&lt;=AN$4,$K55&lt;=AN$4),NETWORKDAYS.INTL($J55,$K55,1,(Holidays!$A$1:$A$248)),0)+IF(AND($J55&gt;AM$4,$J55&lt;=AN$4,$K55&gt;AN$4),NETWORKDAYS.INTL($J55,(AN$4),1,(Holidays!$A$1:$A$248)),0)+IF(AND($J55&lt;AM$4,$K55&lt;AN$4,$K55&gt;AM$4),NETWORKDAYS.INTL(AM$4+1,$K55,1,(Holidays!$A$1:$A$248)),0)+IF(AND($J55&lt;=AM$4,$K55&gt;=AN$4,$K55&gt;AM$4),NETWORKDAYS.INTL(AM$4+1,(AN$4),1,(Holidays!$A$1:$A$248)),0))*$M55,"")</f>
        <v>0</v>
      </c>
      <c r="AO55" s="321">
        <f ca="1">IFERROR((IF(AND($J55&gt;AN$4,$J55&lt;=AO$4,$K55&lt;=AO$4),NETWORKDAYS.INTL($J55,$K55,1,(Holidays!$A$1:$A$248)),0)+IF(AND($J55&gt;AN$4,$J55&lt;=AO$4,$K55&gt;AO$4),NETWORKDAYS.INTL($J55,(AO$4),1,(Holidays!$A$1:$A$248)),0)+IF(AND($J55&lt;AN$4,$K55&lt;AO$4,$K55&gt;AN$4),NETWORKDAYS.INTL(AN$4+1,$K55,1,(Holidays!$A$1:$A$248)),0)+IF(AND($J55&lt;=AN$4,$K55&gt;=AO$4,$K55&gt;AN$4),NETWORKDAYS.INTL(AN$4+1,(AO$4),1,(Holidays!$A$1:$A$248)),0))*$M55,"")</f>
        <v>0</v>
      </c>
      <c r="AP55" s="190">
        <f ca="1">IFERROR((IF(AND($J55&gt;AO$4,$J55&lt;=AP$4,$K55&lt;=AP$4),NETWORKDAYS.INTL($J55,$K55,1,(Holidays!$A$1:$A$248)),0)+IF(AND($J55&gt;AO$4,$J55&lt;=AP$4,$K55&gt;AP$4),NETWORKDAYS.INTL($J55,(AP$4),1,(Holidays!$A$1:$A$248)),0)+IF(AND($J55&lt;AO$4,$K55&lt;AP$4,$K55&gt;AO$4),NETWORKDAYS.INTL(AO$4+1,$K55,1,(Holidays!$A$1:$A$248)),0)+IF(AND($J55&lt;=AO$4,$K55&gt;=AP$4,$K55&gt;AO$4),NETWORKDAYS.INTL(AO$4+1,(AP$4),1,(Holidays!$A$1:$A$248)),0))*$M55,"")</f>
        <v>0</v>
      </c>
      <c r="AQ55" s="192">
        <f ca="1">IFERROR((IF(AND($J55&gt;AP$4,$J55&lt;=AQ$4,$K55&lt;=AQ$4),NETWORKDAYS.INTL($J55,$K55,1,(Holidays!$A$1:$A$248)),0)+IF(AND($J55&gt;AP$4,$J55&lt;=AQ$4,$K55&gt;AQ$4),NETWORKDAYS.INTL($J55,(AQ$4),1,(Holidays!$A$1:$A$248)),0)+IF(AND($J55&lt;AP$4,$K55&lt;AQ$4,$K55&gt;AP$4),NETWORKDAYS.INTL(AP$4+1,$K55,1,(Holidays!$A$1:$A$248)),0)+IF(AND($J55&lt;=AP$4,$K55&gt;=AQ$4,$K55&gt;AP$4),NETWORKDAYS.INTL(AP$4+1,(AQ$4),1,(Holidays!$A$1:$A$248)),0))*$M55,"")</f>
        <v>0</v>
      </c>
      <c r="AR55" s="321">
        <f ca="1">IFERROR((IF(AND($J55&gt;AQ$4,$J55&lt;=AR$4,$K55&lt;=AR$4),NETWORKDAYS.INTL($J55,$K55,1,(Holidays!$A$1:$A$248)),0)+IF(AND($J55&gt;AQ$4,$J55&lt;=AR$4,$K55&gt;AR$4),NETWORKDAYS.INTL($J55,(AR$4),1,(Holidays!$A$1:$A$248)),0)+IF(AND($J55&lt;AQ$4,$K55&lt;AR$4,$K55&gt;AQ$4),NETWORKDAYS.INTL(AQ$4+1,$K55,1,(Holidays!$A$1:$A$248)),0)+IF(AND($J55&lt;=AQ$4,$K55&gt;=AR$4,$K55&gt;AQ$4),NETWORKDAYS.INTL(AQ$4+1,(AR$4),1,(Holidays!$A$1:$A$248)),0))*$M55,"")</f>
        <v>0</v>
      </c>
      <c r="AS55" s="190">
        <f ca="1">IFERROR((IF(AND($J55&gt;AR$4,$J55&lt;=AS$4,$K55&lt;=AS$4),NETWORKDAYS.INTL($J55,$K55,1,(Holidays!$A$1:$A$248)),0)+IF(AND($J55&gt;AR$4,$J55&lt;=AS$4,$K55&gt;AS$4),NETWORKDAYS.INTL($J55,(AS$4),1,(Holidays!$A$1:$A$248)),0)+IF(AND($J55&lt;AR$4,$K55&lt;AS$4,$K55&gt;AR$4),NETWORKDAYS.INTL(AR$4+1,$K55,1,(Holidays!$A$1:$A$248)),0)+IF(AND($J55&lt;=AR$4,$K55&gt;=AS$4,$K55&gt;AR$4),NETWORKDAYS.INTL(AR$4+1,(AS$4),1,(Holidays!$A$1:$A$248)),0))*$M55,"")</f>
        <v>0</v>
      </c>
      <c r="AT55" s="192">
        <f ca="1">IFERROR((IF(AND($J55&gt;AS$4,$J55&lt;=AT$4,$K55&lt;=AT$4),NETWORKDAYS.INTL($J55,$K55,1,(Holidays!$A$1:$A$248)),0)+IF(AND($J55&gt;AS$4,$J55&lt;=AT$4,$K55&gt;AT$4),NETWORKDAYS.INTL($J55,(AT$4),1,(Holidays!$A$1:$A$248)),0)+IF(AND($J55&lt;AS$4,$K55&lt;AT$4,$K55&gt;AS$4),NETWORKDAYS.INTL(AS$4+1,$K55,1,(Holidays!$A$1:$A$248)),0)+IF(AND($J55&lt;=AS$4,$K55&gt;=AT$4,$K55&gt;AS$4),NETWORKDAYS.INTL(AS$4+1,(AT$4),1,(Holidays!$A$1:$A$248)),0))*$M55,"")</f>
        <v>0</v>
      </c>
      <c r="AU55" s="321">
        <f ca="1">IFERROR((IF(AND($J55&gt;AT$4,$J55&lt;=AU$4,$K55&lt;=AU$4),NETWORKDAYS.INTL($J55,$K55,1,(Holidays!$A$1:$A$248)),0)+IF(AND($J55&gt;AT$4,$J55&lt;=AU$4,$K55&gt;AU$4),NETWORKDAYS.INTL($J55,(AU$4),1,(Holidays!$A$1:$A$248)),0)+IF(AND($J55&lt;AT$4,$K55&lt;AU$4,$K55&gt;AT$4),NETWORKDAYS.INTL(AT$4+1,$K55,1,(Holidays!$A$1:$A$248)),0)+IF(AND($J55&lt;=AT$4,$K55&gt;=AU$4,$K55&gt;AT$4),NETWORKDAYS.INTL(AT$4+1,(AU$4),1,(Holidays!$A$1:$A$248)),0))*$M55,"")</f>
        <v>0</v>
      </c>
      <c r="AV55" s="190">
        <f ca="1">IFERROR((IF(AND($J55&gt;AU$4,$J55&lt;=AV$4,$K55&lt;=AV$4),NETWORKDAYS.INTL($J55,$K55,1,(Holidays!$A$1:$A$248)),0)+IF(AND($J55&gt;AU$4,$J55&lt;=AV$4,$K55&gt;AV$4),NETWORKDAYS.INTL($J55,(AV$4),1,(Holidays!$A$1:$A$248)),0)+IF(AND($J55&lt;AU$4,$K55&lt;AV$4,$K55&gt;AU$4),NETWORKDAYS.INTL(AU$4+1,$K55,1,(Holidays!$A$1:$A$248)),0)+IF(AND($J55&lt;=AU$4,$K55&gt;=AV$4,$K55&gt;AU$4),NETWORKDAYS.INTL(AU$4+1,(AV$4),1,(Holidays!$A$1:$A$248)),0))*$M55,"")</f>
        <v>0</v>
      </c>
      <c r="AW55" s="192">
        <f ca="1">IFERROR((IF(AND($J55&gt;AV$4,$J55&lt;=AW$4,$K55&lt;=AW$4),NETWORKDAYS.INTL($J55,$K55,1,(Holidays!$A$1:$A$248)),0)+IF(AND($J55&gt;AV$4,$J55&lt;=AW$4,$K55&gt;AW$4),NETWORKDAYS.INTL($J55,(AW$4),1,(Holidays!$A$1:$A$248)),0)+IF(AND($J55&lt;AV$4,$K55&lt;AW$4,$K55&gt;AV$4),NETWORKDAYS.INTL(AV$4+1,$K55,1,(Holidays!$A$1:$A$248)),0)+IF(AND($J55&lt;=AV$4,$K55&gt;=AW$4,$K55&gt;AV$4),NETWORKDAYS.INTL(AV$4+1,(AW$4),1,(Holidays!$A$1:$A$248)),0))*$M55,"")</f>
        <v>0</v>
      </c>
      <c r="AX55" s="321">
        <f ca="1">IFERROR((IF(AND($J55&gt;AW$4,$J55&lt;=AX$4,$K55&lt;=AX$4),NETWORKDAYS.INTL($J55,$K55,1,(Holidays!$A$1:$A$248)),0)+IF(AND($J55&gt;AW$4,$J55&lt;=AX$4,$K55&gt;AX$4),NETWORKDAYS.INTL($J55,(AX$4),1,(Holidays!$A$1:$A$248)),0)+IF(AND($J55&lt;AW$4,$K55&lt;AX$4,$K55&gt;AW$4),NETWORKDAYS.INTL(AW$4+1,$K55,1,(Holidays!$A$1:$A$248)),0)+IF(AND($J55&lt;=AW$4,$K55&gt;=AX$4,$K55&gt;AW$4),NETWORKDAYS.INTL(AW$4+1,(AX$4),1,(Holidays!$A$1:$A$248)),0))*$M55,"")</f>
        <v>0</v>
      </c>
      <c r="AY55" s="190">
        <f ca="1">IFERROR((IF(AND($J55&gt;AX$4,$J55&lt;=AY$4,$K55&lt;=AY$4),NETWORKDAYS.INTL($J55,$K55,1,(Holidays!$A$1:$A$248)),0)+IF(AND($J55&gt;AX$4,$J55&lt;=AY$4,$K55&gt;AY$4),NETWORKDAYS.INTL($J55,(AY$4),1,(Holidays!$A$1:$A$248)),0)+IF(AND($J55&lt;AX$4,$K55&lt;AY$4,$K55&gt;AX$4),NETWORKDAYS.INTL(AX$4+1,$K55,1,(Holidays!$A$1:$A$248)),0)+IF(AND($J55&lt;=AX$4,$K55&gt;=AY$4,$K55&gt;AX$4),NETWORKDAYS.INTL(AX$4+1,(AY$4),1,(Holidays!$A$1:$A$248)),0))*$M55,"")</f>
        <v>0</v>
      </c>
      <c r="AZ55" s="192">
        <f ca="1">IFERROR((IF(AND($J55&gt;AY$4,$J55&lt;=AZ$4,$K55&lt;=AZ$4),NETWORKDAYS.INTL($J55,$K55,1,(Holidays!$A$1:$A$248)),0)+IF(AND($J55&gt;AY$4,$J55&lt;=AZ$4,$K55&gt;AZ$4),NETWORKDAYS.INTL($J55,(AZ$4),1,(Holidays!$A$1:$A$248)),0)+IF(AND($J55&lt;AY$4,$K55&lt;AZ$4,$K55&gt;AY$4),NETWORKDAYS.INTL(AY$4+1,$K55,1,(Holidays!$A$1:$A$248)),0)+IF(AND($J55&lt;=AY$4,$K55&gt;=AZ$4,$K55&gt;AY$4),NETWORKDAYS.INTL(AY$4+1,(AZ$4),1,(Holidays!$A$1:$A$248)),0))*$M55,"")</f>
        <v>0</v>
      </c>
      <c r="BA55" s="321">
        <f ca="1">IFERROR((IF(AND($J55&gt;AZ$4,$J55&lt;=BA$4,$K55&lt;=BA$4),NETWORKDAYS.INTL($J55,$K55,1,(Holidays!$A$1:$A$248)),0)+IF(AND($J55&gt;AZ$4,$J55&lt;=BA$4,$K55&gt;BA$4),NETWORKDAYS.INTL($J55,(BA$4),1,(Holidays!$A$1:$A$248)),0)+IF(AND($J55&lt;AZ$4,$K55&lt;BA$4,$K55&gt;AZ$4),NETWORKDAYS.INTL(AZ$4+1,$K55,1,(Holidays!$A$1:$A$248)),0)+IF(AND($J55&lt;=AZ$4,$K55&gt;=BA$4,$K55&gt;AZ$4),NETWORKDAYS.INTL(AZ$4+1,(BA$4),1,(Holidays!$A$1:$A$248)),0))*$M55,"")</f>
        <v>0</v>
      </c>
      <c r="BB55" s="190">
        <f ca="1">IFERROR((IF(AND($J55&gt;BA$4,$J55&lt;=BB$4,$K55&lt;=BB$4),NETWORKDAYS.INTL($J55,$K55,1,(Holidays!$A$1:$A$248)),0)+IF(AND($J55&gt;BA$4,$J55&lt;=BB$4,$K55&gt;BB$4),NETWORKDAYS.INTL($J55,(BB$4),1,(Holidays!$A$1:$A$248)),0)+IF(AND($J55&lt;BA$4,$K55&lt;BB$4,$K55&gt;BA$4),NETWORKDAYS.INTL(BA$4+1,$K55,1,(Holidays!$A$1:$A$248)),0)+IF(AND($J55&lt;=BA$4,$K55&gt;=BB$4,$K55&gt;BA$4),NETWORKDAYS.INTL(BA$4+1,(BB$4),1,(Holidays!$A$1:$A$248)),0))*$M55,"")</f>
        <v>0</v>
      </c>
      <c r="BC55" s="192">
        <f ca="1">IFERROR((IF(AND($J55&gt;BB$4,$J55&lt;=BC$4,$K55&lt;=BC$4),NETWORKDAYS.INTL($J55,$K55,1,(Holidays!$A$1:$A$248)),0)+IF(AND($J55&gt;BB$4,$J55&lt;=BC$4,$K55&gt;BC$4),NETWORKDAYS.INTL($J55,(BC$4),1,(Holidays!$A$1:$A$248)),0)+IF(AND($J55&lt;BB$4,$K55&lt;BC$4,$K55&gt;BB$4),NETWORKDAYS.INTL(BB$4+1,$K55,1,(Holidays!$A$1:$A$248)),0)+IF(AND($J55&lt;=BB$4,$K55&gt;=BC$4,$K55&gt;BB$4),NETWORKDAYS.INTL(BB$4+1,(BC$4),1,(Holidays!$A$1:$A$248)),0))*$M55,"")</f>
        <v>0</v>
      </c>
      <c r="BD55" s="321">
        <f ca="1">IFERROR((IF(AND($J55&gt;BC$4,$J55&lt;=BD$4,$K55&lt;=BD$4),NETWORKDAYS.INTL($J55,$K55,1,(Holidays!$A$1:$A$248)),0)+IF(AND($J55&gt;BC$4,$J55&lt;=BD$4,$K55&gt;BD$4),NETWORKDAYS.INTL($J55,(BD$4),1,(Holidays!$A$1:$A$248)),0)+IF(AND($J55&lt;BC$4,$K55&lt;BD$4,$K55&gt;BC$4),NETWORKDAYS.INTL(BC$4+1,$K55,1,(Holidays!$A$1:$A$248)),0)+IF(AND($J55&lt;=BC$4,$K55&gt;=BD$4,$K55&gt;BC$4),NETWORKDAYS.INTL(BC$4+1,(BD$4),1,(Holidays!$A$1:$A$248)),0))*$M55,"")</f>
        <v>0</v>
      </c>
      <c r="BE55" s="190">
        <f ca="1">IFERROR((IF(AND($J55&gt;BD$4,$J55&lt;=BE$4,$K55&lt;=BE$4),NETWORKDAYS.INTL($J55,$K55,1,(Holidays!$A$1:$A$248)),0)+IF(AND($J55&gt;BD$4,$J55&lt;=BE$4,$K55&gt;BE$4),NETWORKDAYS.INTL($J55,(BE$4),1,(Holidays!$A$1:$A$248)),0)+IF(AND($J55&lt;BD$4,$K55&lt;BE$4,$K55&gt;BD$4),NETWORKDAYS.INTL(BD$4+1,$K55,1,(Holidays!$A$1:$A$248)),0)+IF(AND($J55&lt;=BD$4,$K55&gt;=BE$4,$K55&gt;BD$4),NETWORKDAYS.INTL(BD$4+1,(BE$4),1,(Holidays!$A$1:$A$248)),0))*$M55,"")</f>
        <v>0</v>
      </c>
      <c r="BF55" s="192">
        <f ca="1">IFERROR((IF(AND($J55&gt;BE$4,$J55&lt;=BF$4,$K55&lt;=BF$4),NETWORKDAYS.INTL($J55,$K55,1,(Holidays!$A$1:$A$248)),0)+IF(AND($J55&gt;BE$4,$J55&lt;=BF$4,$K55&gt;BF$4),NETWORKDAYS.INTL($J55,(BF$4),1,(Holidays!$A$1:$A$248)),0)+IF(AND($J55&lt;BE$4,$K55&lt;BF$4,$K55&gt;BE$4),NETWORKDAYS.INTL(BE$4+1,$K55,1,(Holidays!$A$1:$A$248)),0)+IF(AND($J55&lt;=BE$4,$K55&gt;=BF$4,$K55&gt;BE$4),NETWORKDAYS.INTL(BE$4+1,(BF$4),1,(Holidays!$A$1:$A$248)),0))*$M55,"")</f>
        <v>0</v>
      </c>
      <c r="BG55" s="321">
        <f ca="1">IFERROR((IF(AND($J55&gt;BF$4,$J55&lt;=BG$4,$K55&lt;=BG$4),NETWORKDAYS.INTL($J55,$K55,1,(Holidays!$A$1:$A$248)),0)+IF(AND($J55&gt;BF$4,$J55&lt;=BG$4,$K55&gt;BG$4),NETWORKDAYS.INTL($J55,(BG$4),1,(Holidays!$A$1:$A$248)),0)+IF(AND($J55&lt;BF$4,$K55&lt;BG$4,$K55&gt;BF$4),NETWORKDAYS.INTL(BF$4+1,$K55,1,(Holidays!$A$1:$A$248)),0)+IF(AND($J55&lt;=BF$4,$K55&gt;=BG$4,$K55&gt;BF$4),NETWORKDAYS.INTL(BF$4+1,(BG$4),1,(Holidays!$A$1:$A$248)),0))*$M55,"")</f>
        <v>0</v>
      </c>
      <c r="BH55" s="190">
        <f ca="1">IFERROR((IF(AND($J55&gt;BG$4,$J55&lt;=BH$4,$K55&lt;=BH$4),NETWORKDAYS.INTL($J55,$K55,1,(Holidays!$A$1:$A$248)),0)+IF(AND($J55&gt;BG$4,$J55&lt;=BH$4,$K55&gt;BH$4),NETWORKDAYS.INTL($J55,(BH$4),1,(Holidays!$A$1:$A$248)),0)+IF(AND($J55&lt;BG$4,$K55&lt;BH$4,$K55&gt;BG$4),NETWORKDAYS.INTL(BG$4+1,$K55,1,(Holidays!$A$1:$A$248)),0)+IF(AND($J55&lt;=BG$4,$K55&gt;=BH$4,$K55&gt;BG$4),NETWORKDAYS.INTL(BG$4+1,(BH$4),1,(Holidays!$A$1:$A$248)),0))*$M55,"")</f>
        <v>0</v>
      </c>
      <c r="BI55" s="192">
        <f ca="1">IFERROR((IF(AND($J55&gt;BH$4,$J55&lt;=BI$4,$K55&lt;=BI$4),NETWORKDAYS.INTL($J55,$K55,1,(Holidays!$A$1:$A$248)),0)+IF(AND($J55&gt;BH$4,$J55&lt;=BI$4,$K55&gt;BI$4),NETWORKDAYS.INTL($J55,(BI$4),1,(Holidays!$A$1:$A$248)),0)+IF(AND($J55&lt;BH$4,$K55&lt;BI$4,$K55&gt;BH$4),NETWORKDAYS.INTL(BH$4+1,$K55,1,(Holidays!$A$1:$A$248)),0)+IF(AND($J55&lt;=BH$4,$K55&gt;=BI$4,$K55&gt;BH$4),NETWORKDAYS.INTL(BH$4+1,(BI$4),1,(Holidays!$A$1:$A$248)),0))*$M55,"")</f>
        <v>0</v>
      </c>
      <c r="BJ55" s="321">
        <f ca="1">IFERROR((IF(AND($J55&gt;BI$4,$J55&lt;=BJ$4,$K55&lt;=BJ$4),NETWORKDAYS.INTL($J55,$K55,1,(Holidays!$A$1:$A$248)),0)+IF(AND($J55&gt;BI$4,$J55&lt;=BJ$4,$K55&gt;BJ$4),NETWORKDAYS.INTL($J55,(BJ$4),1,(Holidays!$A$1:$A$248)),0)+IF(AND($J55&lt;BI$4,$K55&lt;BJ$4,$K55&gt;BI$4),NETWORKDAYS.INTL(BI$4+1,$K55,1,(Holidays!$A$1:$A$248)),0)+IF(AND($J55&lt;=BI$4,$K55&gt;=BJ$4,$K55&gt;BI$4),NETWORKDAYS.INTL(BI$4+1,(BJ$4),1,(Holidays!$A$1:$A$248)),0))*$M55,"")</f>
        <v>0</v>
      </c>
      <c r="BK55" s="190">
        <f ca="1">IFERROR((IF(AND($J55&gt;BJ$4,$J55&lt;=BK$4,$K55&lt;=BK$4),NETWORKDAYS.INTL($J55,$K55,1,(Holidays!$A$1:$A$248)),0)+IF(AND($J55&gt;BJ$4,$J55&lt;=BK$4,$K55&gt;BK$4),NETWORKDAYS.INTL($J55,(BK$4),1,(Holidays!$A$1:$A$248)),0)+IF(AND($J55&lt;BJ$4,$K55&lt;BK$4,$K55&gt;BJ$4),NETWORKDAYS.INTL(BJ$4+1,$K55,1,(Holidays!$A$1:$A$248)),0)+IF(AND($J55&lt;=BJ$4,$K55&gt;=BK$4,$K55&gt;BJ$4),NETWORKDAYS.INTL(BJ$4+1,(BK$4),1,(Holidays!$A$1:$A$248)),0))*$M55,"")</f>
        <v>0</v>
      </c>
      <c r="BL55" s="192">
        <f ca="1">IFERROR((IF(AND($J55&gt;BK$4,$J55&lt;=BL$4,$K55&lt;=BL$4),NETWORKDAYS.INTL($J55,$K55,1,(Holidays!$A$1:$A$248)),0)+IF(AND($J55&gt;BK$4,$J55&lt;=BL$4,$K55&gt;BL$4),NETWORKDAYS.INTL($J55,(BL$4),1,(Holidays!$A$1:$A$248)),0)+IF(AND($J55&lt;BK$4,$K55&lt;BL$4,$K55&gt;BK$4),NETWORKDAYS.INTL(BK$4+1,$K55,1,(Holidays!$A$1:$A$248)),0)+IF(AND($J55&lt;=BK$4,$K55&gt;=BL$4,$K55&gt;BK$4),NETWORKDAYS.INTL(BK$4+1,(BL$4),1,(Holidays!$A$1:$A$248)),0))*$M55,"")</f>
        <v>0</v>
      </c>
      <c r="BM55" s="321">
        <f ca="1">IFERROR((IF(AND($J55&gt;BL$4,$J55&lt;=BM$4,$K55&lt;=BM$4),NETWORKDAYS.INTL($J55,$K55,1,(Holidays!$A$1:$A$248)),0)+IF(AND($J55&gt;BL$4,$J55&lt;=BM$4,$K55&gt;BM$4),NETWORKDAYS.INTL($J55,(BM$4),1,(Holidays!$A$1:$A$248)),0)+IF(AND($J55&lt;BL$4,$K55&lt;BM$4,$K55&gt;BL$4),NETWORKDAYS.INTL(BL$4+1,$K55,1,(Holidays!$A$1:$A$248)),0)+IF(AND($J55&lt;=BL$4,$K55&gt;=BM$4,$K55&gt;BL$4),NETWORKDAYS.INTL(BL$4+1,(BM$4),1,(Holidays!$A$1:$A$248)),0))*$M55,"")</f>
        <v>0</v>
      </c>
      <c r="BN55" s="190">
        <f ca="1">IFERROR((IF(AND($J55&gt;BM$4,$J55&lt;=BN$4,$K55&lt;=BN$4),NETWORKDAYS.INTL($J55,$K55,1,(Holidays!$A$1:$A$248)),0)+IF(AND($J55&gt;BM$4,$J55&lt;=BN$4,$K55&gt;BN$4),NETWORKDAYS.INTL($J55,(BN$4),1,(Holidays!$A$1:$A$248)),0)+IF(AND($J55&lt;BM$4,$K55&lt;BN$4,$K55&gt;BM$4),NETWORKDAYS.INTL(BM$4+1,$K55,1,(Holidays!$A$1:$A$248)),0)+IF(AND($J55&lt;=BM$4,$K55&gt;=BN$4,$K55&gt;BM$4),NETWORKDAYS.INTL(BM$4+1,(BN$4),1,(Holidays!$A$1:$A$248)),0))*$M55,"")</f>
        <v>0</v>
      </c>
      <c r="BO55" s="192">
        <f ca="1">IFERROR((IF(AND($J55&gt;BN$4,$J55&lt;=BO$4,$K55&lt;=BO$4),NETWORKDAYS.INTL($J55,$K55,1,(Holidays!$A$1:$A$248)),0)+IF(AND($J55&gt;BN$4,$J55&lt;=BO$4,$K55&gt;BO$4),NETWORKDAYS.INTL($J55,(BO$4),1,(Holidays!$A$1:$A$248)),0)+IF(AND($J55&lt;BN$4,$K55&lt;BO$4,$K55&gt;BN$4),NETWORKDAYS.INTL(BN$4+1,$K55,1,(Holidays!$A$1:$A$248)),0)+IF(AND($J55&lt;=BN$4,$K55&gt;=BO$4,$K55&gt;BN$4),NETWORKDAYS.INTL(BN$4+1,(BO$4),1,(Holidays!$A$1:$A$248)),0))*$M55,"")</f>
        <v>0</v>
      </c>
      <c r="BP55" s="321">
        <f ca="1">IFERROR((IF(AND($J55&gt;BO$4,$J55&lt;=BP$4,$K55&lt;=BP$4),NETWORKDAYS.INTL($J55,$K55,1,(Holidays!$A$1:$A$248)),0)+IF(AND($J55&gt;BO$4,$J55&lt;=BP$4,$K55&gt;BP$4),NETWORKDAYS.INTL($J55,(BP$4),1,(Holidays!$A$1:$A$248)),0)+IF(AND($J55&lt;BO$4,$K55&lt;BP$4,$K55&gt;BO$4),NETWORKDAYS.INTL(BO$4+1,$K55,1,(Holidays!$A$1:$A$248)),0)+IF(AND($J55&lt;=BO$4,$K55&gt;=BP$4,$K55&gt;BO$4),NETWORKDAYS.INTL(BO$4+1,(BP$4),1,(Holidays!$A$1:$A$248)),0))*$M55,"")</f>
        <v>0</v>
      </c>
      <c r="BQ55" s="190">
        <f ca="1">IFERROR((IF(AND($J55&gt;BP$4,$J55&lt;=BQ$4,$K55&lt;=BQ$4),NETWORKDAYS.INTL($J55,$K55,1,(Holidays!$A$1:$A$248)),0)+IF(AND($J55&gt;BP$4,$J55&lt;=BQ$4,$K55&gt;BQ$4),NETWORKDAYS.INTL($J55,(BQ$4),1,(Holidays!$A$1:$A$248)),0)+IF(AND($J55&lt;BP$4,$K55&lt;BQ$4,$K55&gt;BP$4),NETWORKDAYS.INTL(BP$4+1,$K55,1,(Holidays!$A$1:$A$248)),0)+IF(AND($J55&lt;=BP$4,$K55&gt;=BQ$4,$K55&gt;BP$4),NETWORKDAYS.INTL(BP$4+1,(BQ$4),1,(Holidays!$A$1:$A$248)),0))*$M55,"")</f>
        <v>0</v>
      </c>
      <c r="BR55" s="192">
        <f ca="1">IFERROR((IF(AND($J55&gt;BQ$4,$J55&lt;=BR$4,$K55&lt;=BR$4),NETWORKDAYS.INTL($J55,$K55,1,(Holidays!$A$1:$A$248)),0)+IF(AND($J55&gt;BQ$4,$J55&lt;=BR$4,$K55&gt;BR$4),NETWORKDAYS.INTL($J55,(BR$4),1,(Holidays!$A$1:$A$248)),0)+IF(AND($J55&lt;BQ$4,$K55&lt;BR$4,$K55&gt;BQ$4),NETWORKDAYS.INTL(BQ$4+1,$K55,1,(Holidays!$A$1:$A$248)),0)+IF(AND($J55&lt;=BQ$4,$K55&gt;=BR$4,$K55&gt;BQ$4),NETWORKDAYS.INTL(BQ$4+1,(BR$4),1,(Holidays!$A$1:$A$248)),0))*$M55,"")</f>
        <v>0</v>
      </c>
      <c r="BS55" s="321">
        <f ca="1">IFERROR((IF(AND($J55&gt;BR$4,$J55&lt;=BS$4,$K55&lt;=BS$4),NETWORKDAYS.INTL($J55,$K55,1,(Holidays!$A$1:$A$248)),0)+IF(AND($J55&gt;BR$4,$J55&lt;=BS$4,$K55&gt;BS$4),NETWORKDAYS.INTL($J55,(BS$4),1,(Holidays!$A$1:$A$248)),0)+IF(AND($J55&lt;BR$4,$K55&lt;BS$4,$K55&gt;BR$4),NETWORKDAYS.INTL(BR$4+1,$K55,1,(Holidays!$A$1:$A$248)),0)+IF(AND($J55&lt;=BR$4,$K55&gt;=BS$4,$K55&gt;BR$4),NETWORKDAYS.INTL(BR$4+1,(BS$4),1,(Holidays!$A$1:$A$248)),0))*$M55,"")</f>
        <v>0</v>
      </c>
      <c r="BT55" s="190">
        <f ca="1">IFERROR((IF(AND($J55&gt;BS$4,$J55&lt;=BT$4,$K55&lt;=BT$4),NETWORKDAYS.INTL($J55,$K55,1,(Holidays!$A$1:$A$248)),0)+IF(AND($J55&gt;BS$4,$J55&lt;=BT$4,$K55&gt;BT$4),NETWORKDAYS.INTL($J55,(BT$4),1,(Holidays!$A$1:$A$248)),0)+IF(AND($J55&lt;BS$4,$K55&lt;BT$4,$K55&gt;BS$4),NETWORKDAYS.INTL(BS$4+1,$K55,1,(Holidays!$A$1:$A$248)),0)+IF(AND($J55&lt;=BS$4,$K55&gt;=BT$4,$K55&gt;BS$4),NETWORKDAYS.INTL(BS$4+1,(BT$4),1,(Holidays!$A$1:$A$248)),0))*$M55,"")</f>
        <v>0</v>
      </c>
      <c r="BU55" s="192">
        <f ca="1">IFERROR((IF(AND($J55&gt;BT$4,$J55&lt;=BU$4,$K55&lt;=BU$4),NETWORKDAYS.INTL($J55,$K55,1,(Holidays!$A$1:$A$248)),0)+IF(AND($J55&gt;BT$4,$J55&lt;=BU$4,$K55&gt;BU$4),NETWORKDAYS.INTL($J55,(BU$4),1,(Holidays!$A$1:$A$248)),0)+IF(AND($J55&lt;BT$4,$K55&lt;BU$4,$K55&gt;BT$4),NETWORKDAYS.INTL(BT$4+1,$K55,1,(Holidays!$A$1:$A$248)),0)+IF(AND($J55&lt;=BT$4,$K55&gt;=BU$4,$K55&gt;BT$4),NETWORKDAYS.INTL(BT$4+1,(BU$4),1,(Holidays!$A$1:$A$248)),0))*$M55,"")</f>
        <v>0</v>
      </c>
      <c r="BV55" s="321">
        <f ca="1">IFERROR((IF(AND($J55&gt;BU$4,$J55&lt;=BV$4,$K55&lt;=BV$4),NETWORKDAYS.INTL($J55,$K55,1,(Holidays!$A$1:$A$248)),0)+IF(AND($J55&gt;BU$4,$J55&lt;=BV$4,$K55&gt;BV$4),NETWORKDAYS.INTL($J55,(BV$4),1,(Holidays!$A$1:$A$248)),0)+IF(AND($J55&lt;BU$4,$K55&lt;BV$4,$K55&gt;BU$4),NETWORKDAYS.INTL(BU$4+1,$K55,1,(Holidays!$A$1:$A$248)),0)+IF(AND($J55&lt;=BU$4,$K55&gt;=BV$4,$K55&gt;BU$4),NETWORKDAYS.INTL(BU$4+1,(BV$4),1,(Holidays!$A$1:$A$248)),0))*$M55,"")</f>
        <v>0</v>
      </c>
      <c r="BW55" s="190">
        <f ca="1">IFERROR((IF(AND($J55&gt;BV$4,$J55&lt;=BW$4,$K55&lt;=BW$4),NETWORKDAYS.INTL($J55,$K55,1,(Holidays!$A$1:$A$248)),0)+IF(AND($J55&gt;BV$4,$J55&lt;=BW$4,$K55&gt;BW$4),NETWORKDAYS.INTL($J55,(BW$4),1,(Holidays!$A$1:$A$248)),0)+IF(AND($J55&lt;BV$4,$K55&lt;BW$4,$K55&gt;BV$4),NETWORKDAYS.INTL(BV$4+1,$K55,1,(Holidays!$A$1:$A$248)),0)+IF(AND($J55&lt;=BV$4,$K55&gt;=BW$4,$K55&gt;BV$4),NETWORKDAYS.INTL(BV$4+1,(BW$4),1,(Holidays!$A$1:$A$248)),0))*$M55,"")</f>
        <v>0</v>
      </c>
      <c r="BX55" s="192">
        <f ca="1">IFERROR((IF(AND($J55&gt;BW$4,$J55&lt;=BX$4,$K55&lt;=BX$4),NETWORKDAYS.INTL($J55,$K55,1,(Holidays!$A$1:$A$248)),0)+IF(AND($J55&gt;BW$4,$J55&lt;=BX$4,$K55&gt;BX$4),NETWORKDAYS.INTL($J55,(BX$4),1,(Holidays!$A$1:$A$248)),0)+IF(AND($J55&lt;BW$4,$K55&lt;BX$4,$K55&gt;BW$4),NETWORKDAYS.INTL(BW$4+1,$K55,1,(Holidays!$A$1:$A$248)),0)+IF(AND($J55&lt;=BW$4,$K55&gt;=BX$4,$K55&gt;BW$4),NETWORKDAYS.INTL(BW$4+1,(BX$4),1,(Holidays!$A$1:$A$248)),0))*$M55,"")</f>
        <v>0</v>
      </c>
      <c r="BY55" s="321">
        <f ca="1">IFERROR((IF(AND($J55&gt;BX$4,$J55&lt;=BY$4,$K55&lt;=BY$4),NETWORKDAYS.INTL($J55,$K55,1,(Holidays!$A$1:$A$248)),0)+IF(AND($J55&gt;BX$4,$J55&lt;=BY$4,$K55&gt;BY$4),NETWORKDAYS.INTL($J55,(BY$4),1,(Holidays!$A$1:$A$248)),0)+IF(AND($J55&lt;BX$4,$K55&lt;BY$4,$K55&gt;BX$4),NETWORKDAYS.INTL(BX$4+1,$K55,1,(Holidays!$A$1:$A$248)),0)+IF(AND($J55&lt;=BX$4,$K55&gt;=BY$4,$K55&gt;BX$4),NETWORKDAYS.INTL(BX$4+1,(BY$4),1,(Holidays!$A$1:$A$248)),0))*$M55,"")</f>
        <v>0</v>
      </c>
      <c r="BZ55" s="190">
        <f ca="1">IFERROR((IF(AND($J55&gt;BY$4,$J55&lt;=BZ$4,$K55&lt;=BZ$4),NETWORKDAYS.INTL($J55,$K55,1,(Holidays!$A$1:$A$248)),0)+IF(AND($J55&gt;BY$4,$J55&lt;=BZ$4,$K55&gt;BZ$4),NETWORKDAYS.INTL($J55,(BZ$4),1,(Holidays!$A$1:$A$248)),0)+IF(AND($J55&lt;BY$4,$K55&lt;BZ$4,$K55&gt;BY$4),NETWORKDAYS.INTL(BY$4+1,$K55,1,(Holidays!$A$1:$A$248)),0)+IF(AND($J55&lt;=BY$4,$K55&gt;=BZ$4,$K55&gt;BY$4),NETWORKDAYS.INTL(BY$4+1,(BZ$4),1,(Holidays!$A$1:$A$248)),0))*$M55,"")</f>
        <v>0</v>
      </c>
      <c r="CA55" s="192">
        <f ca="1">IFERROR((IF(AND($J55&gt;BZ$4,$J55&lt;=CA$4,$K55&lt;=CA$4),NETWORKDAYS.INTL($J55,$K55,1,(Holidays!$A$1:$A$248)),0)+IF(AND($J55&gt;BZ$4,$J55&lt;=CA$4,$K55&gt;CA$4),NETWORKDAYS.INTL($J55,(CA$4),1,(Holidays!$A$1:$A$248)),0)+IF(AND($J55&lt;BZ$4,$K55&lt;CA$4,$K55&gt;BZ$4),NETWORKDAYS.INTL(BZ$4+1,$K55,1,(Holidays!$A$1:$A$248)),0)+IF(AND($J55&lt;=BZ$4,$K55&gt;=CA$4,$K55&gt;BZ$4),NETWORKDAYS.INTL(BZ$4+1,(CA$4),1,(Holidays!$A$1:$A$248)),0))*$M55,"")</f>
        <v>0</v>
      </c>
      <c r="CB55" s="321">
        <f ca="1">IFERROR((IF(AND($J55&gt;CA$4,$J55&lt;=CB$4,$K55&lt;=CB$4),NETWORKDAYS.INTL($J55,$K55,1,(Holidays!$A$1:$A$248)),0)+IF(AND($J55&gt;CA$4,$J55&lt;=CB$4,$K55&gt;CB$4),NETWORKDAYS.INTL($J55,(CB$4),1,(Holidays!$A$1:$A$248)),0)+IF(AND($J55&lt;CA$4,$K55&lt;CB$4,$K55&gt;CA$4),NETWORKDAYS.INTL(CA$4+1,$K55,1,(Holidays!$A$1:$A$248)),0)+IF(AND($J55&lt;=CA$4,$K55&gt;=CB$4,$K55&gt;CA$4),NETWORKDAYS.INTL(CA$4+1,(CB$4),1,(Holidays!$A$1:$A$248)),0))*$M55,"")</f>
        <v>0</v>
      </c>
      <c r="CC55" s="190">
        <f ca="1">IFERROR((IF(AND($J55&gt;CB$4,$J55&lt;=CC$4,$K55&lt;=CC$4),NETWORKDAYS.INTL($J55,$K55,1,(Holidays!$A$1:$A$248)),0)+IF(AND($J55&gt;CB$4,$J55&lt;=CC$4,$K55&gt;CC$4),NETWORKDAYS.INTL($J55,(CC$4),1,(Holidays!$A$1:$A$248)),0)+IF(AND($J55&lt;CB$4,$K55&lt;CC$4,$K55&gt;CB$4),NETWORKDAYS.INTL(CB$4+1,$K55,1,(Holidays!$A$1:$A$248)),0)+IF(AND($J55&lt;=CB$4,$K55&gt;=CC$4,$K55&gt;CB$4),NETWORKDAYS.INTL(CB$4+1,(CC$4),1,(Holidays!$A$1:$A$248)),0))*$M55,"")</f>
        <v>0</v>
      </c>
      <c r="CD55" s="192">
        <f ca="1">IFERROR((IF(AND($J55&gt;CC$4,$J55&lt;=CD$4,$K55&lt;=CD$4),NETWORKDAYS.INTL($J55,$K55,1,(Holidays!$A$1:$A$248)),0)+IF(AND($J55&gt;CC$4,$J55&lt;=CD$4,$K55&gt;CD$4),NETWORKDAYS.INTL($J55,(CD$4),1,(Holidays!$A$1:$A$248)),0)+IF(AND($J55&lt;CC$4,$K55&lt;CD$4,$K55&gt;CC$4),NETWORKDAYS.INTL(CC$4+1,$K55,1,(Holidays!$A$1:$A$248)),0)+IF(AND($J55&lt;=CC$4,$K55&gt;=CD$4,$K55&gt;CC$4),NETWORKDAYS.INTL(CC$4+1,(CD$4),1,(Holidays!$A$1:$A$248)),0))*$M55,"")</f>
        <v>0</v>
      </c>
      <c r="CE55" s="321">
        <f ca="1">IFERROR((IF(AND($J55&gt;CD$4,$J55&lt;=CE$4,$K55&lt;=CE$4),NETWORKDAYS.INTL($J55,$K55,1,(Holidays!$A$1:$A$248)),0)+IF(AND($J55&gt;CD$4,$J55&lt;=CE$4,$K55&gt;CE$4),NETWORKDAYS.INTL($J55,(CE$4),1,(Holidays!$A$1:$A$248)),0)+IF(AND($J55&lt;CD$4,$K55&lt;CE$4,$K55&gt;CD$4),NETWORKDAYS.INTL(CD$4+1,$K55,1,(Holidays!$A$1:$A$248)),0)+IF(AND($J55&lt;=CD$4,$K55&gt;=CE$4,$K55&gt;CD$4),NETWORKDAYS.INTL(CD$4+1,(CE$4),1,(Holidays!$A$1:$A$248)),0))*$M55,"")</f>
        <v>0</v>
      </c>
      <c r="CF55" s="190">
        <f ca="1">IFERROR((IF(AND($J55&gt;CE$4,$J55&lt;=CF$4,$K55&lt;=CF$4),NETWORKDAYS.INTL($J55,$K55,1,(Holidays!$A$1:$A$248)),0)+IF(AND($J55&gt;CE$4,$J55&lt;=CF$4,$K55&gt;CF$4),NETWORKDAYS.INTL($J55,(CF$4),1,(Holidays!$A$1:$A$248)),0)+IF(AND($J55&lt;CE$4,$K55&lt;CF$4,$K55&gt;CE$4),NETWORKDAYS.INTL(CE$4+1,$K55,1,(Holidays!$A$1:$A$248)),0)+IF(AND($J55&lt;=CE$4,$K55&gt;=CF$4,$K55&gt;CE$4),NETWORKDAYS.INTL(CE$4+1,(CF$4),1,(Holidays!$A$1:$A$248)),0))*$M55,"")</f>
        <v>0</v>
      </c>
      <c r="CG55" s="192">
        <f ca="1">IFERROR((IF(AND($J55&gt;CF$4,$J55&lt;=CG$4,$K55&lt;=CG$4),NETWORKDAYS.INTL($J55,$K55,1,(Holidays!$A$1:$A$248)),0)+IF(AND($J55&gt;CF$4,$J55&lt;=CG$4,$K55&gt;CG$4),NETWORKDAYS.INTL($J55,(CG$4),1,(Holidays!$A$1:$A$248)),0)+IF(AND($J55&lt;CF$4,$K55&lt;CG$4,$K55&gt;CF$4),NETWORKDAYS.INTL(CF$4+1,$K55,1,(Holidays!$A$1:$A$248)),0)+IF(AND($J55&lt;=CF$4,$K55&gt;=CG$4,$K55&gt;CF$4),NETWORKDAYS.INTL(CF$4+1,(CG$4),1,(Holidays!$A$1:$A$248)),0))*$M55,"")</f>
        <v>0</v>
      </c>
      <c r="CH55" s="321">
        <f ca="1">IFERROR((IF(AND($J55&gt;CG$4,$J55&lt;=CH$4,$K55&lt;=CH$4),NETWORKDAYS.INTL($J55,$K55,1,(Holidays!$A$1:$A$248)),0)+IF(AND($J55&gt;CG$4,$J55&lt;=CH$4,$K55&gt;CH$4),NETWORKDAYS.INTL($J55,(CH$4),1,(Holidays!$A$1:$A$248)),0)+IF(AND($J55&lt;CG$4,$K55&lt;CH$4,$K55&gt;CG$4),NETWORKDAYS.INTL(CG$4+1,$K55,1,(Holidays!$A$1:$A$248)),0)+IF(AND($J55&lt;=CG$4,$K55&gt;=CH$4,$K55&gt;CG$4),NETWORKDAYS.INTL(CG$4+1,(CH$4),1,(Holidays!$A$1:$A$248)),0))*$M55,"")</f>
        <v>0</v>
      </c>
      <c r="CI55" s="190">
        <f ca="1">IFERROR((IF(AND($J55&gt;CH$4,$J55&lt;=CI$4,$K55&lt;=CI$4),NETWORKDAYS.INTL($J55,$K55,1,(Holidays!$A$1:$A$248)),0)+IF(AND($J55&gt;CH$4,$J55&lt;=CI$4,$K55&gt;CI$4),NETWORKDAYS.INTL($J55,(CI$4),1,(Holidays!$A$1:$A$248)),0)+IF(AND($J55&lt;CH$4,$K55&lt;CI$4,$K55&gt;CH$4),NETWORKDAYS.INTL(CH$4+1,$K55,1,(Holidays!$A$1:$A$248)),0)+IF(AND($J55&lt;=CH$4,$K55&gt;=CI$4,$K55&gt;CH$4),NETWORKDAYS.INTL(CH$4+1,(CI$4),1,(Holidays!$A$1:$A$248)),0))*$M55,"")</f>
        <v>0</v>
      </c>
      <c r="CJ55" s="192">
        <f ca="1">IFERROR((IF(AND($J55&gt;CI$4,$J55&lt;=CJ$4,$K55&lt;=CJ$4),NETWORKDAYS.INTL($J55,$K55,1,(Holidays!$A$1:$A$248)),0)+IF(AND($J55&gt;CI$4,$J55&lt;=CJ$4,$K55&gt;CJ$4),NETWORKDAYS.INTL($J55,(CJ$4),1,(Holidays!$A$1:$A$248)),0)+IF(AND($J55&lt;CI$4,$K55&lt;CJ$4,$K55&gt;CI$4),NETWORKDAYS.INTL(CI$4+1,$K55,1,(Holidays!$A$1:$A$248)),0)+IF(AND($J55&lt;=CI$4,$K55&gt;=CJ$4,$K55&gt;CI$4),NETWORKDAYS.INTL(CI$4+1,(CJ$4),1,(Holidays!$A$1:$A$248)),0))*$M55,"")</f>
        <v>0</v>
      </c>
      <c r="CK55" s="321">
        <f ca="1">IFERROR((IF(AND($J55&gt;CJ$4,$J55&lt;=CK$4,$K55&lt;=CK$4),NETWORKDAYS.INTL($J55,$K55,1,(Holidays!$A$1:$A$248)),0)+IF(AND($J55&gt;CJ$4,$J55&lt;=CK$4,$K55&gt;CK$4),NETWORKDAYS.INTL($J55,(CK$4),1,(Holidays!$A$1:$A$248)),0)+IF(AND($J55&lt;CJ$4,$K55&lt;CK$4,$K55&gt;CJ$4),NETWORKDAYS.INTL(CJ$4+1,$K55,1,(Holidays!$A$1:$A$248)),0)+IF(AND($J55&lt;=CJ$4,$K55&gt;=CK$4,$K55&gt;CJ$4),NETWORKDAYS.INTL(CJ$4+1,(CK$4),1,(Holidays!$A$1:$A$248)),0))*$M55,"")</f>
        <v>0</v>
      </c>
      <c r="CL55" s="190">
        <f ca="1">IFERROR((IF(AND($J55&gt;CK$4,$J55&lt;=CL$4,$K55&lt;=CL$4),NETWORKDAYS.INTL($J55,$K55,1,(Holidays!$A$1:$A$248)),0)+IF(AND($J55&gt;CK$4,$J55&lt;=CL$4,$K55&gt;CL$4),NETWORKDAYS.INTL($J55,(CL$4),1,(Holidays!$A$1:$A$248)),0)+IF(AND($J55&lt;CK$4,$K55&lt;CL$4,$K55&gt;CK$4),NETWORKDAYS.INTL(CK$4+1,$K55,1,(Holidays!$A$1:$A$248)),0)+IF(AND($J55&lt;=CK$4,$K55&gt;=CL$4,$K55&gt;CK$4),NETWORKDAYS.INTL(CK$4+1,(CL$4),1,(Holidays!$A$1:$A$248)),0))*$M55,"")</f>
        <v>0</v>
      </c>
      <c r="CM55" s="192">
        <f ca="1">IFERROR((IF(AND($J55&gt;CL$4,$J55&lt;=CM$4,$K55&lt;=CM$4),NETWORKDAYS.INTL($J55,$K55,1,(Holidays!$A$1:$A$248)),0)+IF(AND($J55&gt;CL$4,$J55&lt;=CM$4,$K55&gt;CM$4),NETWORKDAYS.INTL($J55,(CM$4),1,(Holidays!$A$1:$A$248)),0)+IF(AND($J55&lt;CL$4,$K55&lt;CM$4,$K55&gt;CL$4),NETWORKDAYS.INTL(CL$4+1,$K55,1,(Holidays!$A$1:$A$248)),0)+IF(AND($J55&lt;=CL$4,$K55&gt;=CM$4,$K55&gt;CL$4),NETWORKDAYS.INTL(CL$4+1,(CM$4),1,(Holidays!$A$1:$A$248)),0))*$M55,"")</f>
        <v>0</v>
      </c>
      <c r="CN55" s="321">
        <f ca="1">IFERROR((IF(AND($J55&gt;CM$4,$J55&lt;=CN$4,$K55&lt;=CN$4),NETWORKDAYS.INTL($J55,$K55,1,(Holidays!$A$1:$A$248)),0)+IF(AND($J55&gt;CM$4,$J55&lt;=CN$4,$K55&gt;CN$4),NETWORKDAYS.INTL($J55,(CN$4),1,(Holidays!$A$1:$A$248)),0)+IF(AND($J55&lt;CM$4,$K55&lt;CN$4,$K55&gt;CM$4),NETWORKDAYS.INTL(CM$4+1,$K55,1,(Holidays!$A$1:$A$248)),0)+IF(AND($J55&lt;=CM$4,$K55&gt;=CN$4,$K55&gt;CM$4),NETWORKDAYS.INTL(CM$4+1,(CN$4),1,(Holidays!$A$1:$A$248)),0))*$M55,"")</f>
        <v>0</v>
      </c>
      <c r="CO55" s="190">
        <f ca="1">IFERROR((IF(AND($J55&gt;CN$4,$J55&lt;=CO$4,$K55&lt;=CO$4),NETWORKDAYS.INTL($J55,$K55,1,(Holidays!$A$1:$A$248)),0)+IF(AND($J55&gt;CN$4,$J55&lt;=CO$4,$K55&gt;CO$4),NETWORKDAYS.INTL($J55,(CO$4),1,(Holidays!$A$1:$A$248)),0)+IF(AND($J55&lt;CN$4,$K55&lt;CO$4,$K55&gt;CN$4),NETWORKDAYS.INTL(CN$4+1,$K55,1,(Holidays!$A$1:$A$248)),0)+IF(AND($J55&lt;=CN$4,$K55&gt;=CO$4,$K55&gt;CN$4),NETWORKDAYS.INTL(CN$4+1,(CO$4),1,(Holidays!$A$1:$A$248)),0))*$M55,"")</f>
        <v>0</v>
      </c>
      <c r="CP55" s="192">
        <f ca="1">IFERROR((IF(AND($J55&gt;CO$4,$J55&lt;=CP$4,$K55&lt;=CP$4),NETWORKDAYS.INTL($J55,$K55,1,(Holidays!$A$1:$A$248)),0)+IF(AND($J55&gt;CO$4,$J55&lt;=CP$4,$K55&gt;CP$4),NETWORKDAYS.INTL($J55,(CP$4),1,(Holidays!$A$1:$A$248)),0)+IF(AND($J55&lt;CO$4,$K55&lt;CP$4,$K55&gt;CO$4),NETWORKDAYS.INTL(CO$4+1,$K55,1,(Holidays!$A$1:$A$248)),0)+IF(AND($J55&lt;=CO$4,$K55&gt;=CP$4,$K55&gt;CO$4),NETWORKDAYS.INTL(CO$4+1,(CP$4),1,(Holidays!$A$1:$A$248)),0))*$M55,"")</f>
        <v>0</v>
      </c>
      <c r="CQ55" s="321">
        <f ca="1">IFERROR((IF(AND($J55&gt;CP$4,$J55&lt;=CQ$4,$K55&lt;=CQ$4),NETWORKDAYS.INTL($J55,$K55,1,(Holidays!$A$1:$A$248)),0)+IF(AND($J55&gt;CP$4,$J55&lt;=CQ$4,$K55&gt;CQ$4),NETWORKDAYS.INTL($J55,(CQ$4),1,(Holidays!$A$1:$A$248)),0)+IF(AND($J55&lt;CP$4,$K55&lt;CQ$4,$K55&gt;CP$4),NETWORKDAYS.INTL(CP$4+1,$K55,1,(Holidays!$A$1:$A$248)),0)+IF(AND($J55&lt;=CP$4,$K55&gt;=CQ$4,$K55&gt;CP$4),NETWORKDAYS.INTL(CP$4+1,(CQ$4),1,(Holidays!$A$1:$A$248)),0))*$M55,"")</f>
        <v>0</v>
      </c>
      <c r="CR55" s="190">
        <f ca="1">IFERROR((IF(AND($J55&gt;CQ$4,$J55&lt;=CR$4,$K55&lt;=CR$4),NETWORKDAYS.INTL($J55,$K55,1,(Holidays!$A$1:$A$248)),0)+IF(AND($J55&gt;CQ$4,$J55&lt;=CR$4,$K55&gt;CR$4),NETWORKDAYS.INTL($J55,(CR$4),1,(Holidays!$A$1:$A$248)),0)+IF(AND($J55&lt;CQ$4,$K55&lt;CR$4,$K55&gt;CQ$4),NETWORKDAYS.INTL(CQ$4+1,$K55,1,(Holidays!$A$1:$A$248)),0)+IF(AND($J55&lt;=CQ$4,$K55&gt;=CR$4,$K55&gt;CQ$4),NETWORKDAYS.INTL(CQ$4+1,(CR$4),1,(Holidays!$A$1:$A$248)),0))*$M55,"")</f>
        <v>0</v>
      </c>
      <c r="CS55" s="192">
        <f ca="1">IFERROR((IF(AND($J55&gt;CR$4,$J55&lt;=CS$4,$K55&lt;=CS$4),NETWORKDAYS.INTL($J55,$K55,1,(Holidays!$A$1:$A$248)),0)+IF(AND($J55&gt;CR$4,$J55&lt;=CS$4,$K55&gt;CS$4),NETWORKDAYS.INTL($J55,(CS$4),1,(Holidays!$A$1:$A$248)),0)+IF(AND($J55&lt;CR$4,$K55&lt;CS$4,$K55&gt;CR$4),NETWORKDAYS.INTL(CR$4+1,$K55,1,(Holidays!$A$1:$A$248)),0)+IF(AND($J55&lt;=CR$4,$K55&gt;=CS$4,$K55&gt;CR$4),NETWORKDAYS.INTL(CR$4+1,(CS$4),1,(Holidays!$A$1:$A$248)),0))*$M55,"")</f>
        <v>0</v>
      </c>
      <c r="CT55" s="321">
        <f ca="1">IFERROR((IF(AND($J55&gt;CS$4,$J55&lt;=CT$4,$K55&lt;=CT$4),NETWORKDAYS.INTL($J55,$K55,1,(Holidays!$A$1:$A$248)),0)+IF(AND($J55&gt;CS$4,$J55&lt;=CT$4,$K55&gt;CT$4),NETWORKDAYS.INTL($J55,(CT$4),1,(Holidays!$A$1:$A$248)),0)+IF(AND($J55&lt;CS$4,$K55&lt;CT$4,$K55&gt;CS$4),NETWORKDAYS.INTL(CS$4+1,$K55,1,(Holidays!$A$1:$A$248)),0)+IF(AND($J55&lt;=CS$4,$K55&gt;=CT$4,$K55&gt;CS$4),NETWORKDAYS.INTL(CS$4+1,(CT$4),1,(Holidays!$A$1:$A$248)),0))*$M55,"")</f>
        <v>0</v>
      </c>
      <c r="CU55" s="190">
        <f ca="1">IFERROR((IF(AND($J55&gt;CT$4,$J55&lt;=CU$4,$K55&lt;=CU$4),NETWORKDAYS.INTL($J55,$K55,1,(Holidays!$A$1:$A$248)),0)+IF(AND($J55&gt;CT$4,$J55&lt;=CU$4,$K55&gt;CU$4),NETWORKDAYS.INTL($J55,(CU$4),1,(Holidays!$A$1:$A$248)),0)+IF(AND($J55&lt;CT$4,$K55&lt;CU$4,$K55&gt;CT$4),NETWORKDAYS.INTL(CT$4+1,$K55,1,(Holidays!$A$1:$A$248)),0)+IF(AND($J55&lt;=CT$4,$K55&gt;=CU$4,$K55&gt;CT$4),NETWORKDAYS.INTL(CT$4+1,(CU$4),1,(Holidays!$A$1:$A$248)),0))*$M55,"")</f>
        <v>0</v>
      </c>
      <c r="CV55" s="192">
        <f ca="1">IFERROR((IF(AND($J55&gt;CU$4,$J55&lt;=CV$4,$K55&lt;=CV$4),NETWORKDAYS.INTL($J55,$K55,1,(Holidays!$A$1:$A$248)),0)+IF(AND($J55&gt;CU$4,$J55&lt;=CV$4,$K55&gt;CV$4),NETWORKDAYS.INTL($J55,(CV$4),1,(Holidays!$A$1:$A$248)),0)+IF(AND($J55&lt;CU$4,$K55&lt;CV$4,$K55&gt;CU$4),NETWORKDAYS.INTL(CU$4+1,$K55,1,(Holidays!$A$1:$A$248)),0)+IF(AND($J55&lt;=CU$4,$K55&gt;=CV$4,$K55&gt;CU$4),NETWORKDAYS.INTL(CU$4+1,(CV$4),1,(Holidays!$A$1:$A$248)),0))*$M55,"")</f>
        <v>0</v>
      </c>
      <c r="CW55" s="321">
        <f ca="1">IFERROR((IF(AND($J55&gt;CV$4,$J55&lt;=CW$4,$K55&lt;=CW$4),NETWORKDAYS.INTL($J55,$K55,1,(Holidays!$A$1:$A$248)),0)+IF(AND($J55&gt;CV$4,$J55&lt;=CW$4,$K55&gt;CW$4),NETWORKDAYS.INTL($J55,(CW$4),1,(Holidays!$A$1:$A$248)),0)+IF(AND($J55&lt;CV$4,$K55&lt;CW$4,$K55&gt;CV$4),NETWORKDAYS.INTL(CV$4+1,$K55,1,(Holidays!$A$1:$A$248)),0)+IF(AND($J55&lt;=CV$4,$K55&gt;=CW$4,$K55&gt;CV$4),NETWORKDAYS.INTL(CV$4+1,(CW$4),1,(Holidays!$A$1:$A$248)),0))*$M55,"")</f>
        <v>0</v>
      </c>
      <c r="CX55" s="324">
        <f ca="1">IFERROR((IF(AND($J55&gt;CW$4,$J55&lt;=CX$4,$K55&lt;=CX$4),NETWORKDAYS.INTL($J55,$K55,1,(Holidays!$A$1:$A$248)),0)+IF(AND($J55&gt;CW$4,$J55&lt;=CX$4,$K55&gt;CX$4),NETWORKDAYS.INTL($J55,(CX$4),1,(Holidays!$A$1:$A$248)),0)+IF(AND($J55&lt;CW$4,$K55&lt;CX$4,$K55&gt;CW$4),NETWORKDAYS.INTL(CW$4+1,$K55,1,(Holidays!$A$1:$A$248)),0)+IF(AND($J55&lt;=CW$4,$K55&gt;=CX$4,$K55&gt;CW$4),NETWORKDAYS.INTL(CW$4+1,(CX$4),1,(Holidays!$A$1:$A$248)),0))*$M55,"")</f>
        <v>0</v>
      </c>
    </row>
    <row r="56" spans="2:102" ht="15" customHeight="1" outlineLevel="1">
      <c r="B56" s="59" t="str">
        <f t="array" ref="B56">IFERROR(INDEX('A-2_MH Distribution'!$B$1:$B$15014,SMALL(IF('A-2_MH Distribution'!$M$8:$M$63&lt;&gt;0,ROW('A-2_MH Distribution'!$B$8:$B$63)),ROW(A19)),1),"")</f>
        <v>B.19</v>
      </c>
      <c r="C56" s="458" t="str">
        <f ca="1">IFERROR(VLOOKUP(B56,OFFSET('A-1_MH Estimation'!$B$7,0,0,MATCH("Subtotal LOE",'A-1_MH Estimation'!B:B,0)-7,2),2,0),"")</f>
        <v>Steam Trap Orientation - Administrative Documentation &amp; Customer Comment Followed up</v>
      </c>
      <c r="D56" s="466">
        <f ca="1">IFERROR(VLOOKUP(B56,OFFSET('A-1_MH Estimation'!$B$7,0,0,MATCH("Subtotal LOE",'A-1_MH Estimation'!B:B,0)-7,4),4,0),"")</f>
        <v>1</v>
      </c>
      <c r="E56" s="466" t="str">
        <f ca="1">IFERROR(VLOOKUP(B56,OFFSET('A-1_MH Estimation'!$B$7,0,0,MATCH("Subtotal LOE",'A-1_MH Estimation'!B:B,0)-7,3),3,0),"")</f>
        <v>document</v>
      </c>
      <c r="F56" s="462">
        <f>IFERROR(VLOOKUP($B56,'A-2_MH Distribution'!$B$6:$O$16314,3,0)*VLOOKUP($B56,'A-2_MH Distribution'!$B$6:$O$16314,VLOOKUP(G56,SoftwareList,6,0),0)*IFERROR((--(VLOOKUP($B56,'A-2_MH Distribution'!$B$6:$O$16314,VLOOKUP(G56,SoftwareList,8,0),0)=0)+VLOOKUP($B56,'A-2_MH Distribution'!$B$6:$O$16314,VLOOKUP(G56,SoftwareList,8,0),0)),1),0)</f>
        <v>8.0400000000000009</v>
      </c>
      <c r="G56" s="403" t="str">
        <f t="shared" si="59"/>
        <v>MsOffice</v>
      </c>
      <c r="H56" s="454"/>
      <c r="I56" s="455"/>
      <c r="J56" s="351">
        <f ca="1">IFERROR(INDEX(Activities,MATCH($B56,'A-2_MH Distribution'!B:B,0),MATCH("Start Date",'A-2_MH Distribution'!$A$4:S$4,0))+H56,0)</f>
        <v>44578</v>
      </c>
      <c r="K56" s="352">
        <f ca="1">IFERROR(INDEX(Activities,MATCH($B56,'A-2_MH Distribution'!B:B,0),MATCH("Finish Date",'A-2_MH Distribution'!$A$4:S$4,0))+I56,0)</f>
        <v>44579</v>
      </c>
      <c r="L56" s="170">
        <f ca="1">NETWORKDAYS.INTL(J56,K56,1,Holidays!$A$1:$A$248)</f>
        <v>2</v>
      </c>
      <c r="M56" s="62">
        <f t="shared" ca="1" si="58"/>
        <v>4.0200000000000005</v>
      </c>
      <c r="O56" s="253">
        <f ca="1">SUM($P56:CX56)</f>
        <v>8.0400000000000009</v>
      </c>
      <c r="P56" s="320"/>
      <c r="Q56" s="321">
        <f ca="1">IFERROR((IF(AND($J56&gt;P$4,$J56&lt;=Q$4,$K56&lt;=Q$4),NETWORKDAYS.INTL($J56,$K56,1,(Holidays!$A$1:$A$248)),0)+IF(AND($J56&gt;P$4,$J56&lt;=Q$4,$K56&gt;Q$4),NETWORKDAYS.INTL($J56,(Q$4),1,(Holidays!$A$1:$A$248)),0)+IF(AND($J56&lt;P$4,$K56&lt;Q$4,$K56&gt;P$4),NETWORKDAYS.INTL(P$4+1,$K56,1,(Holidays!$A$1:$A$248)),0)+IF(AND($J56&lt;=P$4,$K56&gt;=Q$4,$K56&gt;P$4),NETWORKDAYS.INTL(P$4+1,(Q$4),1,(Holidays!$A$1:$A$248)),0))*$M56,"")</f>
        <v>0</v>
      </c>
      <c r="R56" s="190">
        <f ca="1">IFERROR((IF(AND($J56&gt;Q$4,$J56&lt;=R$4,$K56&lt;=R$4),NETWORKDAYS.INTL($J56,$K56,1,(Holidays!$A$1:$A$248)),0)+IF(AND($J56&gt;Q$4,$J56&lt;=R$4,$K56&gt;R$4),NETWORKDAYS.INTL($J56,(R$4),1,(Holidays!$A$1:$A$248)),0)+IF(AND($J56&lt;Q$4,$K56&lt;R$4,$K56&gt;Q$4),NETWORKDAYS.INTL(Q$4+1,$K56,1,(Holidays!$A$1:$A$248)),0)+IF(AND($J56&lt;=Q$4,$K56&gt;=R$4,$K56&gt;Q$4),NETWORKDAYS.INTL(Q$4+1,(R$4),1,(Holidays!$A$1:$A$248)),0))*$M56,"")</f>
        <v>0</v>
      </c>
      <c r="S56" s="192">
        <f ca="1">IFERROR((IF(AND($J56&gt;R$4,$J56&lt;=S$4,$K56&lt;=S$4),NETWORKDAYS.INTL($J56,$K56,1,(Holidays!$A$1:$A$248)),0)+IF(AND($J56&gt;R$4,$J56&lt;=S$4,$K56&gt;S$4),NETWORKDAYS.INTL($J56,(S$4),1,(Holidays!$A$1:$A$248)),0)+IF(AND($J56&lt;R$4,$K56&lt;S$4,$K56&gt;R$4),NETWORKDAYS.INTL(R$4+1,$K56,1,(Holidays!$A$1:$A$248)),0)+IF(AND($J56&lt;=R$4,$K56&gt;=S$4,$K56&gt;R$4),NETWORKDAYS.INTL(R$4+1,(S$4),1,(Holidays!$A$1:$A$248)),0))*$M56,"")</f>
        <v>0</v>
      </c>
      <c r="T56" s="321">
        <f ca="1">IFERROR((IF(AND($J56&gt;S$4,$J56&lt;=T$4,$K56&lt;=T$4),NETWORKDAYS.INTL($J56,$K56,1,(Holidays!$A$1:$A$248)),0)+IF(AND($J56&gt;S$4,$J56&lt;=T$4,$K56&gt;T$4),NETWORKDAYS.INTL($J56,(T$4),1,(Holidays!$A$1:$A$248)),0)+IF(AND($J56&lt;S$4,$K56&lt;T$4,$K56&gt;S$4),NETWORKDAYS.INTL(S$4+1,$K56,1,(Holidays!$A$1:$A$248)),0)+IF(AND($J56&lt;=S$4,$K56&gt;=T$4,$K56&gt;S$4),NETWORKDAYS.INTL(S$4+1,(T$4),1,(Holidays!$A$1:$A$248)),0))*$M56,"")</f>
        <v>0</v>
      </c>
      <c r="U56" s="190">
        <f ca="1">IFERROR((IF(AND($J56&gt;T$4,$J56&lt;=U$4,$K56&lt;=U$4),NETWORKDAYS.INTL($J56,$K56,1,(Holidays!$A$1:$A$248)),0)+IF(AND($J56&gt;T$4,$J56&lt;=U$4,$K56&gt;U$4),NETWORKDAYS.INTL($J56,(U$4),1,(Holidays!$A$1:$A$248)),0)+IF(AND($J56&lt;T$4,$K56&lt;U$4,$K56&gt;T$4),NETWORKDAYS.INTL(T$4+1,$K56,1,(Holidays!$A$1:$A$248)),0)+IF(AND($J56&lt;=T$4,$K56&gt;=U$4,$K56&gt;T$4),NETWORKDAYS.INTL(T$4+1,(U$4),1,(Holidays!$A$1:$A$248)),0))*$M56,"")</f>
        <v>0</v>
      </c>
      <c r="V56" s="192">
        <f ca="1">IFERROR((IF(AND($J56&gt;U$4,$J56&lt;=V$4,$K56&lt;=V$4),NETWORKDAYS.INTL($J56,$K56,1,(Holidays!$A$1:$A$248)),0)+IF(AND($J56&gt;U$4,$J56&lt;=V$4,$K56&gt;V$4),NETWORKDAYS.INTL($J56,(V$4),1,(Holidays!$A$1:$A$248)),0)+IF(AND($J56&lt;U$4,$K56&lt;V$4,$K56&gt;U$4),NETWORKDAYS.INTL(U$4+1,$K56,1,(Holidays!$A$1:$A$248)),0)+IF(AND($J56&lt;=U$4,$K56&gt;=V$4,$K56&gt;U$4),NETWORKDAYS.INTL(U$4+1,(V$4),1,(Holidays!$A$1:$A$248)),0))*$M56,"")</f>
        <v>0</v>
      </c>
      <c r="W56" s="321">
        <f ca="1">IFERROR((IF(AND($J56&gt;V$4,$J56&lt;=W$4,$K56&lt;=W$4),NETWORKDAYS.INTL($J56,$K56,1,(Holidays!$A$1:$A$248)),0)+IF(AND($J56&gt;V$4,$J56&lt;=W$4,$K56&gt;W$4),NETWORKDAYS.INTL($J56,(W$4),1,(Holidays!$A$1:$A$248)),0)+IF(AND($J56&lt;V$4,$K56&lt;W$4,$K56&gt;V$4),NETWORKDAYS.INTL(V$4+1,$K56,1,(Holidays!$A$1:$A$248)),0)+IF(AND($J56&lt;=V$4,$K56&gt;=W$4,$K56&gt;V$4),NETWORKDAYS.INTL(V$4+1,(W$4),1,(Holidays!$A$1:$A$248)),0))*$M56,"")</f>
        <v>0</v>
      </c>
      <c r="X56" s="190">
        <f ca="1">IFERROR((IF(AND($J56&gt;W$4,$J56&lt;=X$4,$K56&lt;=X$4),NETWORKDAYS.INTL($J56,$K56,1,(Holidays!$A$1:$A$248)),0)+IF(AND($J56&gt;W$4,$J56&lt;=X$4,$K56&gt;X$4),NETWORKDAYS.INTL($J56,(X$4),1,(Holidays!$A$1:$A$248)),0)+IF(AND($J56&lt;W$4,$K56&lt;X$4,$K56&gt;W$4),NETWORKDAYS.INTL(W$4+1,$K56,1,(Holidays!$A$1:$A$248)),0)+IF(AND($J56&lt;=W$4,$K56&gt;=X$4,$K56&gt;W$4),NETWORKDAYS.INTL(W$4+1,(X$4),1,(Holidays!$A$1:$A$248)),0))*$M56,"")</f>
        <v>0</v>
      </c>
      <c r="Y56" s="192">
        <f ca="1">IFERROR((IF(AND($J56&gt;X$4,$J56&lt;=Y$4,$K56&lt;=Y$4),NETWORKDAYS.INTL($J56,$K56,1,(Holidays!$A$1:$A$248)),0)+IF(AND($J56&gt;X$4,$J56&lt;=Y$4,$K56&gt;Y$4),NETWORKDAYS.INTL($J56,(Y$4),1,(Holidays!$A$1:$A$248)),0)+IF(AND($J56&lt;X$4,$K56&lt;Y$4,$K56&gt;X$4),NETWORKDAYS.INTL(X$4+1,$K56,1,(Holidays!$A$1:$A$248)),0)+IF(AND($J56&lt;=X$4,$K56&gt;=Y$4,$K56&gt;X$4),NETWORKDAYS.INTL(X$4+1,(Y$4),1,(Holidays!$A$1:$A$248)),0))*$M56,"")</f>
        <v>0</v>
      </c>
      <c r="Z56" s="321">
        <f ca="1">IFERROR((IF(AND($J56&gt;Y$4,$J56&lt;=Z$4,$K56&lt;=Z$4),NETWORKDAYS.INTL($J56,$K56,1,(Holidays!$A$1:$A$248)),0)+IF(AND($J56&gt;Y$4,$J56&lt;=Z$4,$K56&gt;Z$4),NETWORKDAYS.INTL($J56,(Z$4),1,(Holidays!$A$1:$A$248)),0)+IF(AND($J56&lt;Y$4,$K56&lt;Z$4,$K56&gt;Y$4),NETWORKDAYS.INTL(Y$4+1,$K56,1,(Holidays!$A$1:$A$248)),0)+IF(AND($J56&lt;=Y$4,$K56&gt;=Z$4,$K56&gt;Y$4),NETWORKDAYS.INTL(Y$4+1,(Z$4),1,(Holidays!$A$1:$A$248)),0))*$M56,"")</f>
        <v>0</v>
      </c>
      <c r="AA56" s="190">
        <f ca="1">IFERROR((IF(AND($J56&gt;Z$4,$J56&lt;=AA$4,$K56&lt;=AA$4),NETWORKDAYS.INTL($J56,$K56,1,(Holidays!$A$1:$A$248)),0)+IF(AND($J56&gt;Z$4,$J56&lt;=AA$4,$K56&gt;AA$4),NETWORKDAYS.INTL($J56,(AA$4),1,(Holidays!$A$1:$A$248)),0)+IF(AND($J56&lt;Z$4,$K56&lt;AA$4,$K56&gt;Z$4),NETWORKDAYS.INTL(Z$4+1,$K56,1,(Holidays!$A$1:$A$248)),0)+IF(AND($J56&lt;=Z$4,$K56&gt;=AA$4,$K56&gt;Z$4),NETWORKDAYS.INTL(Z$4+1,(AA$4),1,(Holidays!$A$1:$A$248)),0))*$M56,"")</f>
        <v>0</v>
      </c>
      <c r="AB56" s="192">
        <f ca="1">IFERROR((IF(AND($J56&gt;AA$4,$J56&lt;=AB$4,$K56&lt;=AB$4),NETWORKDAYS.INTL($J56,$K56,1,(Holidays!$A$1:$A$248)),0)+IF(AND($J56&gt;AA$4,$J56&lt;=AB$4,$K56&gt;AB$4),NETWORKDAYS.INTL($J56,(AB$4),1,(Holidays!$A$1:$A$248)),0)+IF(AND($J56&lt;AA$4,$K56&lt;AB$4,$K56&gt;AA$4),NETWORKDAYS.INTL(AA$4+1,$K56,1,(Holidays!$A$1:$A$248)),0)+IF(AND($J56&lt;=AA$4,$K56&gt;=AB$4,$K56&gt;AA$4),NETWORKDAYS.INTL(AA$4+1,(AB$4),1,(Holidays!$A$1:$A$248)),0))*$M56,"")</f>
        <v>0</v>
      </c>
      <c r="AC56" s="321">
        <f ca="1">IFERROR((IF(AND($J56&gt;AB$4,$J56&lt;=AC$4,$K56&lt;=AC$4),NETWORKDAYS.INTL($J56,$K56,1,(Holidays!$A$1:$A$248)),0)+IF(AND($J56&gt;AB$4,$J56&lt;=AC$4,$K56&gt;AC$4),NETWORKDAYS.INTL($J56,(AC$4),1,(Holidays!$A$1:$A$248)),0)+IF(AND($J56&lt;AB$4,$K56&lt;AC$4,$K56&gt;AB$4),NETWORKDAYS.INTL(AB$4+1,$K56,1,(Holidays!$A$1:$A$248)),0)+IF(AND($J56&lt;=AB$4,$K56&gt;=AC$4,$K56&gt;AB$4),NETWORKDAYS.INTL(AB$4+1,(AC$4),1,(Holidays!$A$1:$A$248)),0))*$M56,"")</f>
        <v>8.0400000000000009</v>
      </c>
      <c r="AD56" s="190">
        <f ca="1">IFERROR((IF(AND($J56&gt;AC$4,$J56&lt;=AD$4,$K56&lt;=AD$4),NETWORKDAYS.INTL($J56,$K56,1,(Holidays!$A$1:$A$248)),0)+IF(AND($J56&gt;AC$4,$J56&lt;=AD$4,$K56&gt;AD$4),NETWORKDAYS.INTL($J56,(AD$4),1,(Holidays!$A$1:$A$248)),0)+IF(AND($J56&lt;AC$4,$K56&lt;AD$4,$K56&gt;AC$4),NETWORKDAYS.INTL(AC$4+1,$K56,1,(Holidays!$A$1:$A$248)),0)+IF(AND($J56&lt;=AC$4,$K56&gt;=AD$4,$K56&gt;AC$4),NETWORKDAYS.INTL(AC$4+1,(AD$4),1,(Holidays!$A$1:$A$248)),0))*$M56,"")</f>
        <v>0</v>
      </c>
      <c r="AE56" s="192">
        <f ca="1">IFERROR((IF(AND($J56&gt;AD$4,$J56&lt;=AE$4,$K56&lt;=AE$4),NETWORKDAYS.INTL($J56,$K56,1,(Holidays!$A$1:$A$248)),0)+IF(AND($J56&gt;AD$4,$J56&lt;=AE$4,$K56&gt;AE$4),NETWORKDAYS.INTL($J56,(AE$4),1,(Holidays!$A$1:$A$248)),0)+IF(AND($J56&lt;AD$4,$K56&lt;AE$4,$K56&gt;AD$4),NETWORKDAYS.INTL(AD$4+1,$K56,1,(Holidays!$A$1:$A$248)),0)+IF(AND($J56&lt;=AD$4,$K56&gt;=AE$4,$K56&gt;AD$4),NETWORKDAYS.INTL(AD$4+1,(AE$4),1,(Holidays!$A$1:$A$248)),0))*$M56,"")</f>
        <v>0</v>
      </c>
      <c r="AF56" s="321">
        <f ca="1">IFERROR((IF(AND($J56&gt;AE$4,$J56&lt;=AF$4,$K56&lt;=AF$4),NETWORKDAYS.INTL($J56,$K56,1,(Holidays!$A$1:$A$248)),0)+IF(AND($J56&gt;AE$4,$J56&lt;=AF$4,$K56&gt;AF$4),NETWORKDAYS.INTL($J56,(AF$4),1,(Holidays!$A$1:$A$248)),0)+IF(AND($J56&lt;AE$4,$K56&lt;AF$4,$K56&gt;AE$4),NETWORKDAYS.INTL(AE$4+1,$K56,1,(Holidays!$A$1:$A$248)),0)+IF(AND($J56&lt;=AE$4,$K56&gt;=AF$4,$K56&gt;AE$4),NETWORKDAYS.INTL(AE$4+1,(AF$4),1,(Holidays!$A$1:$A$248)),0))*$M56,"")</f>
        <v>0</v>
      </c>
      <c r="AG56" s="190">
        <f ca="1">IFERROR((IF(AND($J56&gt;AF$4,$J56&lt;=AG$4,$K56&lt;=AG$4),NETWORKDAYS.INTL($J56,$K56,1,(Holidays!$A$1:$A$248)),0)+IF(AND($J56&gt;AF$4,$J56&lt;=AG$4,$K56&gt;AG$4),NETWORKDAYS.INTL($J56,(AG$4),1,(Holidays!$A$1:$A$248)),0)+IF(AND($J56&lt;AF$4,$K56&lt;AG$4,$K56&gt;AF$4),NETWORKDAYS.INTL(AF$4+1,$K56,1,(Holidays!$A$1:$A$248)),0)+IF(AND($J56&lt;=AF$4,$K56&gt;=AG$4,$K56&gt;AF$4),NETWORKDAYS.INTL(AF$4+1,(AG$4),1,(Holidays!$A$1:$A$248)),0))*$M56,"")</f>
        <v>0</v>
      </c>
      <c r="AH56" s="192">
        <f ca="1">IFERROR((IF(AND($J56&gt;AG$4,$J56&lt;=AH$4,$K56&lt;=AH$4),NETWORKDAYS.INTL($J56,$K56,1,(Holidays!$A$1:$A$248)),0)+IF(AND($J56&gt;AG$4,$J56&lt;=AH$4,$K56&gt;AH$4),NETWORKDAYS.INTL($J56,(AH$4),1,(Holidays!$A$1:$A$248)),0)+IF(AND($J56&lt;AG$4,$K56&lt;AH$4,$K56&gt;AG$4),NETWORKDAYS.INTL(AG$4+1,$K56,1,(Holidays!$A$1:$A$248)),0)+IF(AND($J56&lt;=AG$4,$K56&gt;=AH$4,$K56&gt;AG$4),NETWORKDAYS.INTL(AG$4+1,(AH$4),1,(Holidays!$A$1:$A$248)),0))*$M56,"")</f>
        <v>0</v>
      </c>
      <c r="AI56" s="321">
        <f ca="1">IFERROR((IF(AND($J56&gt;AH$4,$J56&lt;=AI$4,$K56&lt;=AI$4),NETWORKDAYS.INTL($J56,$K56,1,(Holidays!$A$1:$A$248)),0)+IF(AND($J56&gt;AH$4,$J56&lt;=AI$4,$K56&gt;AI$4),NETWORKDAYS.INTL($J56,(AI$4),1,(Holidays!$A$1:$A$248)),0)+IF(AND($J56&lt;AH$4,$K56&lt;AI$4,$K56&gt;AH$4),NETWORKDAYS.INTL(AH$4+1,$K56,1,(Holidays!$A$1:$A$248)),0)+IF(AND($J56&lt;=AH$4,$K56&gt;=AI$4,$K56&gt;AH$4),NETWORKDAYS.INTL(AH$4+1,(AI$4),1,(Holidays!$A$1:$A$248)),0))*$M56,"")</f>
        <v>0</v>
      </c>
      <c r="AJ56" s="190">
        <f ca="1">IFERROR((IF(AND($J56&gt;AI$4,$J56&lt;=AJ$4,$K56&lt;=AJ$4),NETWORKDAYS.INTL($J56,$K56,1,(Holidays!$A$1:$A$248)),0)+IF(AND($J56&gt;AI$4,$J56&lt;=AJ$4,$K56&gt;AJ$4),NETWORKDAYS.INTL($J56,(AJ$4),1,(Holidays!$A$1:$A$248)),0)+IF(AND($J56&lt;AI$4,$K56&lt;AJ$4,$K56&gt;AI$4),NETWORKDAYS.INTL(AI$4+1,$K56,1,(Holidays!$A$1:$A$248)),0)+IF(AND($J56&lt;=AI$4,$K56&gt;=AJ$4,$K56&gt;AI$4),NETWORKDAYS.INTL(AI$4+1,(AJ$4),1,(Holidays!$A$1:$A$248)),0))*$M56,"")</f>
        <v>0</v>
      </c>
      <c r="AK56" s="192">
        <f ca="1">IFERROR((IF(AND($J56&gt;AJ$4,$J56&lt;=AK$4,$K56&lt;=AK$4),NETWORKDAYS.INTL($J56,$K56,1,(Holidays!$A$1:$A$248)),0)+IF(AND($J56&gt;AJ$4,$J56&lt;=AK$4,$K56&gt;AK$4),NETWORKDAYS.INTL($J56,(AK$4),1,(Holidays!$A$1:$A$248)),0)+IF(AND($J56&lt;AJ$4,$K56&lt;AK$4,$K56&gt;AJ$4),NETWORKDAYS.INTL(AJ$4+1,$K56,1,(Holidays!$A$1:$A$248)),0)+IF(AND($J56&lt;=AJ$4,$K56&gt;=AK$4,$K56&gt;AJ$4),NETWORKDAYS.INTL(AJ$4+1,(AK$4),1,(Holidays!$A$1:$A$248)),0))*$M56,"")</f>
        <v>0</v>
      </c>
      <c r="AL56" s="321">
        <f ca="1">IFERROR((IF(AND($J56&gt;AK$4,$J56&lt;=AL$4,$K56&lt;=AL$4),NETWORKDAYS.INTL($J56,$K56,1,(Holidays!$A$1:$A$248)),0)+IF(AND($J56&gt;AK$4,$J56&lt;=AL$4,$K56&gt;AL$4),NETWORKDAYS.INTL($J56,(AL$4),1,(Holidays!$A$1:$A$248)),0)+IF(AND($J56&lt;AK$4,$K56&lt;AL$4,$K56&gt;AK$4),NETWORKDAYS.INTL(AK$4+1,$K56,1,(Holidays!$A$1:$A$248)),0)+IF(AND($J56&lt;=AK$4,$K56&gt;=AL$4,$K56&gt;AK$4),NETWORKDAYS.INTL(AK$4+1,(AL$4),1,(Holidays!$A$1:$A$248)),0))*$M56,"")</f>
        <v>0</v>
      </c>
      <c r="AM56" s="190">
        <f ca="1">IFERROR((IF(AND($J56&gt;AL$4,$J56&lt;=AM$4,$K56&lt;=AM$4),NETWORKDAYS.INTL($J56,$K56,1,(Holidays!$A$1:$A$248)),0)+IF(AND($J56&gt;AL$4,$J56&lt;=AM$4,$K56&gt;AM$4),NETWORKDAYS.INTL($J56,(AM$4),1,(Holidays!$A$1:$A$248)),0)+IF(AND($J56&lt;AL$4,$K56&lt;AM$4,$K56&gt;AL$4),NETWORKDAYS.INTL(AL$4+1,$K56,1,(Holidays!$A$1:$A$248)),0)+IF(AND($J56&lt;=AL$4,$K56&gt;=AM$4,$K56&gt;AL$4),NETWORKDAYS.INTL(AL$4+1,(AM$4),1,(Holidays!$A$1:$A$248)),0))*$M56,"")</f>
        <v>0</v>
      </c>
      <c r="AN56" s="192">
        <f ca="1">IFERROR((IF(AND($J56&gt;AM$4,$J56&lt;=AN$4,$K56&lt;=AN$4),NETWORKDAYS.INTL($J56,$K56,1,(Holidays!$A$1:$A$248)),0)+IF(AND($J56&gt;AM$4,$J56&lt;=AN$4,$K56&gt;AN$4),NETWORKDAYS.INTL($J56,(AN$4),1,(Holidays!$A$1:$A$248)),0)+IF(AND($J56&lt;AM$4,$K56&lt;AN$4,$K56&gt;AM$4),NETWORKDAYS.INTL(AM$4+1,$K56,1,(Holidays!$A$1:$A$248)),0)+IF(AND($J56&lt;=AM$4,$K56&gt;=AN$4,$K56&gt;AM$4),NETWORKDAYS.INTL(AM$4+1,(AN$4),1,(Holidays!$A$1:$A$248)),0))*$M56,"")</f>
        <v>0</v>
      </c>
      <c r="AO56" s="321">
        <f ca="1">IFERROR((IF(AND($J56&gt;AN$4,$J56&lt;=AO$4,$K56&lt;=AO$4),NETWORKDAYS.INTL($J56,$K56,1,(Holidays!$A$1:$A$248)),0)+IF(AND($J56&gt;AN$4,$J56&lt;=AO$4,$K56&gt;AO$4),NETWORKDAYS.INTL($J56,(AO$4),1,(Holidays!$A$1:$A$248)),0)+IF(AND($J56&lt;AN$4,$K56&lt;AO$4,$K56&gt;AN$4),NETWORKDAYS.INTL(AN$4+1,$K56,1,(Holidays!$A$1:$A$248)),0)+IF(AND($J56&lt;=AN$4,$K56&gt;=AO$4,$K56&gt;AN$4),NETWORKDAYS.INTL(AN$4+1,(AO$4),1,(Holidays!$A$1:$A$248)),0))*$M56,"")</f>
        <v>0</v>
      </c>
      <c r="AP56" s="190">
        <f ca="1">IFERROR((IF(AND($J56&gt;AO$4,$J56&lt;=AP$4,$K56&lt;=AP$4),NETWORKDAYS.INTL($J56,$K56,1,(Holidays!$A$1:$A$248)),0)+IF(AND($J56&gt;AO$4,$J56&lt;=AP$4,$K56&gt;AP$4),NETWORKDAYS.INTL($J56,(AP$4),1,(Holidays!$A$1:$A$248)),0)+IF(AND($J56&lt;AO$4,$K56&lt;AP$4,$K56&gt;AO$4),NETWORKDAYS.INTL(AO$4+1,$K56,1,(Holidays!$A$1:$A$248)),0)+IF(AND($J56&lt;=AO$4,$K56&gt;=AP$4,$K56&gt;AO$4),NETWORKDAYS.INTL(AO$4+1,(AP$4),1,(Holidays!$A$1:$A$248)),0))*$M56,"")</f>
        <v>0</v>
      </c>
      <c r="AQ56" s="192">
        <f ca="1">IFERROR((IF(AND($J56&gt;AP$4,$J56&lt;=AQ$4,$K56&lt;=AQ$4),NETWORKDAYS.INTL($J56,$K56,1,(Holidays!$A$1:$A$248)),0)+IF(AND($J56&gt;AP$4,$J56&lt;=AQ$4,$K56&gt;AQ$4),NETWORKDAYS.INTL($J56,(AQ$4),1,(Holidays!$A$1:$A$248)),0)+IF(AND($J56&lt;AP$4,$K56&lt;AQ$4,$K56&gt;AP$4),NETWORKDAYS.INTL(AP$4+1,$K56,1,(Holidays!$A$1:$A$248)),0)+IF(AND($J56&lt;=AP$4,$K56&gt;=AQ$4,$K56&gt;AP$4),NETWORKDAYS.INTL(AP$4+1,(AQ$4),1,(Holidays!$A$1:$A$248)),0))*$M56,"")</f>
        <v>0</v>
      </c>
      <c r="AR56" s="321">
        <f ca="1">IFERROR((IF(AND($J56&gt;AQ$4,$J56&lt;=AR$4,$K56&lt;=AR$4),NETWORKDAYS.INTL($J56,$K56,1,(Holidays!$A$1:$A$248)),0)+IF(AND($J56&gt;AQ$4,$J56&lt;=AR$4,$K56&gt;AR$4),NETWORKDAYS.INTL($J56,(AR$4),1,(Holidays!$A$1:$A$248)),0)+IF(AND($J56&lt;AQ$4,$K56&lt;AR$4,$K56&gt;AQ$4),NETWORKDAYS.INTL(AQ$4+1,$K56,1,(Holidays!$A$1:$A$248)),0)+IF(AND($J56&lt;=AQ$4,$K56&gt;=AR$4,$K56&gt;AQ$4),NETWORKDAYS.INTL(AQ$4+1,(AR$4),1,(Holidays!$A$1:$A$248)),0))*$M56,"")</f>
        <v>0</v>
      </c>
      <c r="AS56" s="190">
        <f ca="1">IFERROR((IF(AND($J56&gt;AR$4,$J56&lt;=AS$4,$K56&lt;=AS$4),NETWORKDAYS.INTL($J56,$K56,1,(Holidays!$A$1:$A$248)),0)+IF(AND($J56&gt;AR$4,$J56&lt;=AS$4,$K56&gt;AS$4),NETWORKDAYS.INTL($J56,(AS$4),1,(Holidays!$A$1:$A$248)),0)+IF(AND($J56&lt;AR$4,$K56&lt;AS$4,$K56&gt;AR$4),NETWORKDAYS.INTL(AR$4+1,$K56,1,(Holidays!$A$1:$A$248)),0)+IF(AND($J56&lt;=AR$4,$K56&gt;=AS$4,$K56&gt;AR$4),NETWORKDAYS.INTL(AR$4+1,(AS$4),1,(Holidays!$A$1:$A$248)),0))*$M56,"")</f>
        <v>0</v>
      </c>
      <c r="AT56" s="192">
        <f ca="1">IFERROR((IF(AND($J56&gt;AS$4,$J56&lt;=AT$4,$K56&lt;=AT$4),NETWORKDAYS.INTL($J56,$K56,1,(Holidays!$A$1:$A$248)),0)+IF(AND($J56&gt;AS$4,$J56&lt;=AT$4,$K56&gt;AT$4),NETWORKDAYS.INTL($J56,(AT$4),1,(Holidays!$A$1:$A$248)),0)+IF(AND($J56&lt;AS$4,$K56&lt;AT$4,$K56&gt;AS$4),NETWORKDAYS.INTL(AS$4+1,$K56,1,(Holidays!$A$1:$A$248)),0)+IF(AND($J56&lt;=AS$4,$K56&gt;=AT$4,$K56&gt;AS$4),NETWORKDAYS.INTL(AS$4+1,(AT$4),1,(Holidays!$A$1:$A$248)),0))*$M56,"")</f>
        <v>0</v>
      </c>
      <c r="AU56" s="321">
        <f ca="1">IFERROR((IF(AND($J56&gt;AT$4,$J56&lt;=AU$4,$K56&lt;=AU$4),NETWORKDAYS.INTL($J56,$K56,1,(Holidays!$A$1:$A$248)),0)+IF(AND($J56&gt;AT$4,$J56&lt;=AU$4,$K56&gt;AU$4),NETWORKDAYS.INTL($J56,(AU$4),1,(Holidays!$A$1:$A$248)),0)+IF(AND($J56&lt;AT$4,$K56&lt;AU$4,$K56&gt;AT$4),NETWORKDAYS.INTL(AT$4+1,$K56,1,(Holidays!$A$1:$A$248)),0)+IF(AND($J56&lt;=AT$4,$K56&gt;=AU$4,$K56&gt;AT$4),NETWORKDAYS.INTL(AT$4+1,(AU$4),1,(Holidays!$A$1:$A$248)),0))*$M56,"")</f>
        <v>0</v>
      </c>
      <c r="AV56" s="190">
        <f ca="1">IFERROR((IF(AND($J56&gt;AU$4,$J56&lt;=AV$4,$K56&lt;=AV$4),NETWORKDAYS.INTL($J56,$K56,1,(Holidays!$A$1:$A$248)),0)+IF(AND($J56&gt;AU$4,$J56&lt;=AV$4,$K56&gt;AV$4),NETWORKDAYS.INTL($J56,(AV$4),1,(Holidays!$A$1:$A$248)),0)+IF(AND($J56&lt;AU$4,$K56&lt;AV$4,$K56&gt;AU$4),NETWORKDAYS.INTL(AU$4+1,$K56,1,(Holidays!$A$1:$A$248)),0)+IF(AND($J56&lt;=AU$4,$K56&gt;=AV$4,$K56&gt;AU$4),NETWORKDAYS.INTL(AU$4+1,(AV$4),1,(Holidays!$A$1:$A$248)),0))*$M56,"")</f>
        <v>0</v>
      </c>
      <c r="AW56" s="192">
        <f ca="1">IFERROR((IF(AND($J56&gt;AV$4,$J56&lt;=AW$4,$K56&lt;=AW$4),NETWORKDAYS.INTL($J56,$K56,1,(Holidays!$A$1:$A$248)),0)+IF(AND($J56&gt;AV$4,$J56&lt;=AW$4,$K56&gt;AW$4),NETWORKDAYS.INTL($J56,(AW$4),1,(Holidays!$A$1:$A$248)),0)+IF(AND($J56&lt;AV$4,$K56&lt;AW$4,$K56&gt;AV$4),NETWORKDAYS.INTL(AV$4+1,$K56,1,(Holidays!$A$1:$A$248)),0)+IF(AND($J56&lt;=AV$4,$K56&gt;=AW$4,$K56&gt;AV$4),NETWORKDAYS.INTL(AV$4+1,(AW$4),1,(Holidays!$A$1:$A$248)),0))*$M56,"")</f>
        <v>0</v>
      </c>
      <c r="AX56" s="321">
        <f ca="1">IFERROR((IF(AND($J56&gt;AW$4,$J56&lt;=AX$4,$K56&lt;=AX$4),NETWORKDAYS.INTL($J56,$K56,1,(Holidays!$A$1:$A$248)),0)+IF(AND($J56&gt;AW$4,$J56&lt;=AX$4,$K56&gt;AX$4),NETWORKDAYS.INTL($J56,(AX$4),1,(Holidays!$A$1:$A$248)),0)+IF(AND($J56&lt;AW$4,$K56&lt;AX$4,$K56&gt;AW$4),NETWORKDAYS.INTL(AW$4+1,$K56,1,(Holidays!$A$1:$A$248)),0)+IF(AND($J56&lt;=AW$4,$K56&gt;=AX$4,$K56&gt;AW$4),NETWORKDAYS.INTL(AW$4+1,(AX$4),1,(Holidays!$A$1:$A$248)),0))*$M56,"")</f>
        <v>0</v>
      </c>
      <c r="AY56" s="190">
        <f ca="1">IFERROR((IF(AND($J56&gt;AX$4,$J56&lt;=AY$4,$K56&lt;=AY$4),NETWORKDAYS.INTL($J56,$K56,1,(Holidays!$A$1:$A$248)),0)+IF(AND($J56&gt;AX$4,$J56&lt;=AY$4,$K56&gt;AY$4),NETWORKDAYS.INTL($J56,(AY$4),1,(Holidays!$A$1:$A$248)),0)+IF(AND($J56&lt;AX$4,$K56&lt;AY$4,$K56&gt;AX$4),NETWORKDAYS.INTL(AX$4+1,$K56,1,(Holidays!$A$1:$A$248)),0)+IF(AND($J56&lt;=AX$4,$K56&gt;=AY$4,$K56&gt;AX$4),NETWORKDAYS.INTL(AX$4+1,(AY$4),1,(Holidays!$A$1:$A$248)),0))*$M56,"")</f>
        <v>0</v>
      </c>
      <c r="AZ56" s="192">
        <f ca="1">IFERROR((IF(AND($J56&gt;AY$4,$J56&lt;=AZ$4,$K56&lt;=AZ$4),NETWORKDAYS.INTL($J56,$K56,1,(Holidays!$A$1:$A$248)),0)+IF(AND($J56&gt;AY$4,$J56&lt;=AZ$4,$K56&gt;AZ$4),NETWORKDAYS.INTL($J56,(AZ$4),1,(Holidays!$A$1:$A$248)),0)+IF(AND($J56&lt;AY$4,$K56&lt;AZ$4,$K56&gt;AY$4),NETWORKDAYS.INTL(AY$4+1,$K56,1,(Holidays!$A$1:$A$248)),0)+IF(AND($J56&lt;=AY$4,$K56&gt;=AZ$4,$K56&gt;AY$4),NETWORKDAYS.INTL(AY$4+1,(AZ$4),1,(Holidays!$A$1:$A$248)),0))*$M56,"")</f>
        <v>0</v>
      </c>
      <c r="BA56" s="321">
        <f ca="1">IFERROR((IF(AND($J56&gt;AZ$4,$J56&lt;=BA$4,$K56&lt;=BA$4),NETWORKDAYS.INTL($J56,$K56,1,(Holidays!$A$1:$A$248)),0)+IF(AND($J56&gt;AZ$4,$J56&lt;=BA$4,$K56&gt;BA$4),NETWORKDAYS.INTL($J56,(BA$4),1,(Holidays!$A$1:$A$248)),0)+IF(AND($J56&lt;AZ$4,$K56&lt;BA$4,$K56&gt;AZ$4),NETWORKDAYS.INTL(AZ$4+1,$K56,1,(Holidays!$A$1:$A$248)),0)+IF(AND($J56&lt;=AZ$4,$K56&gt;=BA$4,$K56&gt;AZ$4),NETWORKDAYS.INTL(AZ$4+1,(BA$4),1,(Holidays!$A$1:$A$248)),0))*$M56,"")</f>
        <v>0</v>
      </c>
      <c r="BB56" s="190">
        <f ca="1">IFERROR((IF(AND($J56&gt;BA$4,$J56&lt;=BB$4,$K56&lt;=BB$4),NETWORKDAYS.INTL($J56,$K56,1,(Holidays!$A$1:$A$248)),0)+IF(AND($J56&gt;BA$4,$J56&lt;=BB$4,$K56&gt;BB$4),NETWORKDAYS.INTL($J56,(BB$4),1,(Holidays!$A$1:$A$248)),0)+IF(AND($J56&lt;BA$4,$K56&lt;BB$4,$K56&gt;BA$4),NETWORKDAYS.INTL(BA$4+1,$K56,1,(Holidays!$A$1:$A$248)),0)+IF(AND($J56&lt;=BA$4,$K56&gt;=BB$4,$K56&gt;BA$4),NETWORKDAYS.INTL(BA$4+1,(BB$4),1,(Holidays!$A$1:$A$248)),0))*$M56,"")</f>
        <v>0</v>
      </c>
      <c r="BC56" s="192">
        <f ca="1">IFERROR((IF(AND($J56&gt;BB$4,$J56&lt;=BC$4,$K56&lt;=BC$4),NETWORKDAYS.INTL($J56,$K56,1,(Holidays!$A$1:$A$248)),0)+IF(AND($J56&gt;BB$4,$J56&lt;=BC$4,$K56&gt;BC$4),NETWORKDAYS.INTL($J56,(BC$4),1,(Holidays!$A$1:$A$248)),0)+IF(AND($J56&lt;BB$4,$K56&lt;BC$4,$K56&gt;BB$4),NETWORKDAYS.INTL(BB$4+1,$K56,1,(Holidays!$A$1:$A$248)),0)+IF(AND($J56&lt;=BB$4,$K56&gt;=BC$4,$K56&gt;BB$4),NETWORKDAYS.INTL(BB$4+1,(BC$4),1,(Holidays!$A$1:$A$248)),0))*$M56,"")</f>
        <v>0</v>
      </c>
      <c r="BD56" s="321">
        <f ca="1">IFERROR((IF(AND($J56&gt;BC$4,$J56&lt;=BD$4,$K56&lt;=BD$4),NETWORKDAYS.INTL($J56,$K56,1,(Holidays!$A$1:$A$248)),0)+IF(AND($J56&gt;BC$4,$J56&lt;=BD$4,$K56&gt;BD$4),NETWORKDAYS.INTL($J56,(BD$4),1,(Holidays!$A$1:$A$248)),0)+IF(AND($J56&lt;BC$4,$K56&lt;BD$4,$K56&gt;BC$4),NETWORKDAYS.INTL(BC$4+1,$K56,1,(Holidays!$A$1:$A$248)),0)+IF(AND($J56&lt;=BC$4,$K56&gt;=BD$4,$K56&gt;BC$4),NETWORKDAYS.INTL(BC$4+1,(BD$4),1,(Holidays!$A$1:$A$248)),0))*$M56,"")</f>
        <v>0</v>
      </c>
      <c r="BE56" s="190">
        <f ca="1">IFERROR((IF(AND($J56&gt;BD$4,$J56&lt;=BE$4,$K56&lt;=BE$4),NETWORKDAYS.INTL($J56,$K56,1,(Holidays!$A$1:$A$248)),0)+IF(AND($J56&gt;BD$4,$J56&lt;=BE$4,$K56&gt;BE$4),NETWORKDAYS.INTL($J56,(BE$4),1,(Holidays!$A$1:$A$248)),0)+IF(AND($J56&lt;BD$4,$K56&lt;BE$4,$K56&gt;BD$4),NETWORKDAYS.INTL(BD$4+1,$K56,1,(Holidays!$A$1:$A$248)),0)+IF(AND($J56&lt;=BD$4,$K56&gt;=BE$4,$K56&gt;BD$4),NETWORKDAYS.INTL(BD$4+1,(BE$4),1,(Holidays!$A$1:$A$248)),0))*$M56,"")</f>
        <v>0</v>
      </c>
      <c r="BF56" s="192">
        <f ca="1">IFERROR((IF(AND($J56&gt;BE$4,$J56&lt;=BF$4,$K56&lt;=BF$4),NETWORKDAYS.INTL($J56,$K56,1,(Holidays!$A$1:$A$248)),0)+IF(AND($J56&gt;BE$4,$J56&lt;=BF$4,$K56&gt;BF$4),NETWORKDAYS.INTL($J56,(BF$4),1,(Holidays!$A$1:$A$248)),0)+IF(AND($J56&lt;BE$4,$K56&lt;BF$4,$K56&gt;BE$4),NETWORKDAYS.INTL(BE$4+1,$K56,1,(Holidays!$A$1:$A$248)),0)+IF(AND($J56&lt;=BE$4,$K56&gt;=BF$4,$K56&gt;BE$4),NETWORKDAYS.INTL(BE$4+1,(BF$4),1,(Holidays!$A$1:$A$248)),0))*$M56,"")</f>
        <v>0</v>
      </c>
      <c r="BG56" s="321">
        <f ca="1">IFERROR((IF(AND($J56&gt;BF$4,$J56&lt;=BG$4,$K56&lt;=BG$4),NETWORKDAYS.INTL($J56,$K56,1,(Holidays!$A$1:$A$248)),0)+IF(AND($J56&gt;BF$4,$J56&lt;=BG$4,$K56&gt;BG$4),NETWORKDAYS.INTL($J56,(BG$4),1,(Holidays!$A$1:$A$248)),0)+IF(AND($J56&lt;BF$4,$K56&lt;BG$4,$K56&gt;BF$4),NETWORKDAYS.INTL(BF$4+1,$K56,1,(Holidays!$A$1:$A$248)),0)+IF(AND($J56&lt;=BF$4,$K56&gt;=BG$4,$K56&gt;BF$4),NETWORKDAYS.INTL(BF$4+1,(BG$4),1,(Holidays!$A$1:$A$248)),0))*$M56,"")</f>
        <v>0</v>
      </c>
      <c r="BH56" s="190">
        <f ca="1">IFERROR((IF(AND($J56&gt;BG$4,$J56&lt;=BH$4,$K56&lt;=BH$4),NETWORKDAYS.INTL($J56,$K56,1,(Holidays!$A$1:$A$248)),0)+IF(AND($J56&gt;BG$4,$J56&lt;=BH$4,$K56&gt;BH$4),NETWORKDAYS.INTL($J56,(BH$4),1,(Holidays!$A$1:$A$248)),0)+IF(AND($J56&lt;BG$4,$K56&lt;BH$4,$K56&gt;BG$4),NETWORKDAYS.INTL(BG$4+1,$K56,1,(Holidays!$A$1:$A$248)),0)+IF(AND($J56&lt;=BG$4,$K56&gt;=BH$4,$K56&gt;BG$4),NETWORKDAYS.INTL(BG$4+1,(BH$4),1,(Holidays!$A$1:$A$248)),0))*$M56,"")</f>
        <v>0</v>
      </c>
      <c r="BI56" s="192">
        <f ca="1">IFERROR((IF(AND($J56&gt;BH$4,$J56&lt;=BI$4,$K56&lt;=BI$4),NETWORKDAYS.INTL($J56,$K56,1,(Holidays!$A$1:$A$248)),0)+IF(AND($J56&gt;BH$4,$J56&lt;=BI$4,$K56&gt;BI$4),NETWORKDAYS.INTL($J56,(BI$4),1,(Holidays!$A$1:$A$248)),0)+IF(AND($J56&lt;BH$4,$K56&lt;BI$4,$K56&gt;BH$4),NETWORKDAYS.INTL(BH$4+1,$K56,1,(Holidays!$A$1:$A$248)),0)+IF(AND($J56&lt;=BH$4,$K56&gt;=BI$4,$K56&gt;BH$4),NETWORKDAYS.INTL(BH$4+1,(BI$4),1,(Holidays!$A$1:$A$248)),0))*$M56,"")</f>
        <v>0</v>
      </c>
      <c r="BJ56" s="321">
        <f ca="1">IFERROR((IF(AND($J56&gt;BI$4,$J56&lt;=BJ$4,$K56&lt;=BJ$4),NETWORKDAYS.INTL($J56,$K56,1,(Holidays!$A$1:$A$248)),0)+IF(AND($J56&gt;BI$4,$J56&lt;=BJ$4,$K56&gt;BJ$4),NETWORKDAYS.INTL($J56,(BJ$4),1,(Holidays!$A$1:$A$248)),0)+IF(AND($J56&lt;BI$4,$K56&lt;BJ$4,$K56&gt;BI$4),NETWORKDAYS.INTL(BI$4+1,$K56,1,(Holidays!$A$1:$A$248)),0)+IF(AND($J56&lt;=BI$4,$K56&gt;=BJ$4,$K56&gt;BI$4),NETWORKDAYS.INTL(BI$4+1,(BJ$4),1,(Holidays!$A$1:$A$248)),0))*$M56,"")</f>
        <v>0</v>
      </c>
      <c r="BK56" s="190">
        <f ca="1">IFERROR((IF(AND($J56&gt;BJ$4,$J56&lt;=BK$4,$K56&lt;=BK$4),NETWORKDAYS.INTL($J56,$K56,1,(Holidays!$A$1:$A$248)),0)+IF(AND($J56&gt;BJ$4,$J56&lt;=BK$4,$K56&gt;BK$4),NETWORKDAYS.INTL($J56,(BK$4),1,(Holidays!$A$1:$A$248)),0)+IF(AND($J56&lt;BJ$4,$K56&lt;BK$4,$K56&gt;BJ$4),NETWORKDAYS.INTL(BJ$4+1,$K56,1,(Holidays!$A$1:$A$248)),0)+IF(AND($J56&lt;=BJ$4,$K56&gt;=BK$4,$K56&gt;BJ$4),NETWORKDAYS.INTL(BJ$4+1,(BK$4),1,(Holidays!$A$1:$A$248)),0))*$M56,"")</f>
        <v>0</v>
      </c>
      <c r="BL56" s="192">
        <f ca="1">IFERROR((IF(AND($J56&gt;BK$4,$J56&lt;=BL$4,$K56&lt;=BL$4),NETWORKDAYS.INTL($J56,$K56,1,(Holidays!$A$1:$A$248)),0)+IF(AND($J56&gt;BK$4,$J56&lt;=BL$4,$K56&gt;BL$4),NETWORKDAYS.INTL($J56,(BL$4),1,(Holidays!$A$1:$A$248)),0)+IF(AND($J56&lt;BK$4,$K56&lt;BL$4,$K56&gt;BK$4),NETWORKDAYS.INTL(BK$4+1,$K56,1,(Holidays!$A$1:$A$248)),0)+IF(AND($J56&lt;=BK$4,$K56&gt;=BL$4,$K56&gt;BK$4),NETWORKDAYS.INTL(BK$4+1,(BL$4),1,(Holidays!$A$1:$A$248)),0))*$M56,"")</f>
        <v>0</v>
      </c>
      <c r="BM56" s="321">
        <f ca="1">IFERROR((IF(AND($J56&gt;BL$4,$J56&lt;=BM$4,$K56&lt;=BM$4),NETWORKDAYS.INTL($J56,$K56,1,(Holidays!$A$1:$A$248)),0)+IF(AND($J56&gt;BL$4,$J56&lt;=BM$4,$K56&gt;BM$4),NETWORKDAYS.INTL($J56,(BM$4),1,(Holidays!$A$1:$A$248)),0)+IF(AND($J56&lt;BL$4,$K56&lt;BM$4,$K56&gt;BL$4),NETWORKDAYS.INTL(BL$4+1,$K56,1,(Holidays!$A$1:$A$248)),0)+IF(AND($J56&lt;=BL$4,$K56&gt;=BM$4,$K56&gt;BL$4),NETWORKDAYS.INTL(BL$4+1,(BM$4),1,(Holidays!$A$1:$A$248)),0))*$M56,"")</f>
        <v>0</v>
      </c>
      <c r="BN56" s="190">
        <f ca="1">IFERROR((IF(AND($J56&gt;BM$4,$J56&lt;=BN$4,$K56&lt;=BN$4),NETWORKDAYS.INTL($J56,$K56,1,(Holidays!$A$1:$A$248)),0)+IF(AND($J56&gt;BM$4,$J56&lt;=BN$4,$K56&gt;BN$4),NETWORKDAYS.INTL($J56,(BN$4),1,(Holidays!$A$1:$A$248)),0)+IF(AND($J56&lt;BM$4,$K56&lt;BN$4,$K56&gt;BM$4),NETWORKDAYS.INTL(BM$4+1,$K56,1,(Holidays!$A$1:$A$248)),0)+IF(AND($J56&lt;=BM$4,$K56&gt;=BN$4,$K56&gt;BM$4),NETWORKDAYS.INTL(BM$4+1,(BN$4),1,(Holidays!$A$1:$A$248)),0))*$M56,"")</f>
        <v>0</v>
      </c>
      <c r="BO56" s="192">
        <f ca="1">IFERROR((IF(AND($J56&gt;BN$4,$J56&lt;=BO$4,$K56&lt;=BO$4),NETWORKDAYS.INTL($J56,$K56,1,(Holidays!$A$1:$A$248)),0)+IF(AND($J56&gt;BN$4,$J56&lt;=BO$4,$K56&gt;BO$4),NETWORKDAYS.INTL($J56,(BO$4),1,(Holidays!$A$1:$A$248)),0)+IF(AND($J56&lt;BN$4,$K56&lt;BO$4,$K56&gt;BN$4),NETWORKDAYS.INTL(BN$4+1,$K56,1,(Holidays!$A$1:$A$248)),0)+IF(AND($J56&lt;=BN$4,$K56&gt;=BO$4,$K56&gt;BN$4),NETWORKDAYS.INTL(BN$4+1,(BO$4),1,(Holidays!$A$1:$A$248)),0))*$M56,"")</f>
        <v>0</v>
      </c>
      <c r="BP56" s="321">
        <f ca="1">IFERROR((IF(AND($J56&gt;BO$4,$J56&lt;=BP$4,$K56&lt;=BP$4),NETWORKDAYS.INTL($J56,$K56,1,(Holidays!$A$1:$A$248)),0)+IF(AND($J56&gt;BO$4,$J56&lt;=BP$4,$K56&gt;BP$4),NETWORKDAYS.INTL($J56,(BP$4),1,(Holidays!$A$1:$A$248)),0)+IF(AND($J56&lt;BO$4,$K56&lt;BP$4,$K56&gt;BO$4),NETWORKDAYS.INTL(BO$4+1,$K56,1,(Holidays!$A$1:$A$248)),0)+IF(AND($J56&lt;=BO$4,$K56&gt;=BP$4,$K56&gt;BO$4),NETWORKDAYS.INTL(BO$4+1,(BP$4),1,(Holidays!$A$1:$A$248)),0))*$M56,"")</f>
        <v>0</v>
      </c>
      <c r="BQ56" s="190">
        <f ca="1">IFERROR((IF(AND($J56&gt;BP$4,$J56&lt;=BQ$4,$K56&lt;=BQ$4),NETWORKDAYS.INTL($J56,$K56,1,(Holidays!$A$1:$A$248)),0)+IF(AND($J56&gt;BP$4,$J56&lt;=BQ$4,$K56&gt;BQ$4),NETWORKDAYS.INTL($J56,(BQ$4),1,(Holidays!$A$1:$A$248)),0)+IF(AND($J56&lt;BP$4,$K56&lt;BQ$4,$K56&gt;BP$4),NETWORKDAYS.INTL(BP$4+1,$K56,1,(Holidays!$A$1:$A$248)),0)+IF(AND($J56&lt;=BP$4,$K56&gt;=BQ$4,$K56&gt;BP$4),NETWORKDAYS.INTL(BP$4+1,(BQ$4),1,(Holidays!$A$1:$A$248)),0))*$M56,"")</f>
        <v>0</v>
      </c>
      <c r="BR56" s="192">
        <f ca="1">IFERROR((IF(AND($J56&gt;BQ$4,$J56&lt;=BR$4,$K56&lt;=BR$4),NETWORKDAYS.INTL($J56,$K56,1,(Holidays!$A$1:$A$248)),0)+IF(AND($J56&gt;BQ$4,$J56&lt;=BR$4,$K56&gt;BR$4),NETWORKDAYS.INTL($J56,(BR$4),1,(Holidays!$A$1:$A$248)),0)+IF(AND($J56&lt;BQ$4,$K56&lt;BR$4,$K56&gt;BQ$4),NETWORKDAYS.INTL(BQ$4+1,$K56,1,(Holidays!$A$1:$A$248)),0)+IF(AND($J56&lt;=BQ$4,$K56&gt;=BR$4,$K56&gt;BQ$4),NETWORKDAYS.INTL(BQ$4+1,(BR$4),1,(Holidays!$A$1:$A$248)),0))*$M56,"")</f>
        <v>0</v>
      </c>
      <c r="BS56" s="321">
        <f ca="1">IFERROR((IF(AND($J56&gt;BR$4,$J56&lt;=BS$4,$K56&lt;=BS$4),NETWORKDAYS.INTL($J56,$K56,1,(Holidays!$A$1:$A$248)),0)+IF(AND($J56&gt;BR$4,$J56&lt;=BS$4,$K56&gt;BS$4),NETWORKDAYS.INTL($J56,(BS$4),1,(Holidays!$A$1:$A$248)),0)+IF(AND($J56&lt;BR$4,$K56&lt;BS$4,$K56&gt;BR$4),NETWORKDAYS.INTL(BR$4+1,$K56,1,(Holidays!$A$1:$A$248)),0)+IF(AND($J56&lt;=BR$4,$K56&gt;=BS$4,$K56&gt;BR$4),NETWORKDAYS.INTL(BR$4+1,(BS$4),1,(Holidays!$A$1:$A$248)),0))*$M56,"")</f>
        <v>0</v>
      </c>
      <c r="BT56" s="190">
        <f ca="1">IFERROR((IF(AND($J56&gt;BS$4,$J56&lt;=BT$4,$K56&lt;=BT$4),NETWORKDAYS.INTL($J56,$K56,1,(Holidays!$A$1:$A$248)),0)+IF(AND($J56&gt;BS$4,$J56&lt;=BT$4,$K56&gt;BT$4),NETWORKDAYS.INTL($J56,(BT$4),1,(Holidays!$A$1:$A$248)),0)+IF(AND($J56&lt;BS$4,$K56&lt;BT$4,$K56&gt;BS$4),NETWORKDAYS.INTL(BS$4+1,$K56,1,(Holidays!$A$1:$A$248)),0)+IF(AND($J56&lt;=BS$4,$K56&gt;=BT$4,$K56&gt;BS$4),NETWORKDAYS.INTL(BS$4+1,(BT$4),1,(Holidays!$A$1:$A$248)),0))*$M56,"")</f>
        <v>0</v>
      </c>
      <c r="BU56" s="192">
        <f ca="1">IFERROR((IF(AND($J56&gt;BT$4,$J56&lt;=BU$4,$K56&lt;=BU$4),NETWORKDAYS.INTL($J56,$K56,1,(Holidays!$A$1:$A$248)),0)+IF(AND($J56&gt;BT$4,$J56&lt;=BU$4,$K56&gt;BU$4),NETWORKDAYS.INTL($J56,(BU$4),1,(Holidays!$A$1:$A$248)),0)+IF(AND($J56&lt;BT$4,$K56&lt;BU$4,$K56&gt;BT$4),NETWORKDAYS.INTL(BT$4+1,$K56,1,(Holidays!$A$1:$A$248)),0)+IF(AND($J56&lt;=BT$4,$K56&gt;=BU$4,$K56&gt;BT$4),NETWORKDAYS.INTL(BT$4+1,(BU$4),1,(Holidays!$A$1:$A$248)),0))*$M56,"")</f>
        <v>0</v>
      </c>
      <c r="BV56" s="321">
        <f ca="1">IFERROR((IF(AND($J56&gt;BU$4,$J56&lt;=BV$4,$K56&lt;=BV$4),NETWORKDAYS.INTL($J56,$K56,1,(Holidays!$A$1:$A$248)),0)+IF(AND($J56&gt;BU$4,$J56&lt;=BV$4,$K56&gt;BV$4),NETWORKDAYS.INTL($J56,(BV$4),1,(Holidays!$A$1:$A$248)),0)+IF(AND($J56&lt;BU$4,$K56&lt;BV$4,$K56&gt;BU$4),NETWORKDAYS.INTL(BU$4+1,$K56,1,(Holidays!$A$1:$A$248)),0)+IF(AND($J56&lt;=BU$4,$K56&gt;=BV$4,$K56&gt;BU$4),NETWORKDAYS.INTL(BU$4+1,(BV$4),1,(Holidays!$A$1:$A$248)),0))*$M56,"")</f>
        <v>0</v>
      </c>
      <c r="BW56" s="190">
        <f ca="1">IFERROR((IF(AND($J56&gt;BV$4,$J56&lt;=BW$4,$K56&lt;=BW$4),NETWORKDAYS.INTL($J56,$K56,1,(Holidays!$A$1:$A$248)),0)+IF(AND($J56&gt;BV$4,$J56&lt;=BW$4,$K56&gt;BW$4),NETWORKDAYS.INTL($J56,(BW$4),1,(Holidays!$A$1:$A$248)),0)+IF(AND($J56&lt;BV$4,$K56&lt;BW$4,$K56&gt;BV$4),NETWORKDAYS.INTL(BV$4+1,$K56,1,(Holidays!$A$1:$A$248)),0)+IF(AND($J56&lt;=BV$4,$K56&gt;=BW$4,$K56&gt;BV$4),NETWORKDAYS.INTL(BV$4+1,(BW$4),1,(Holidays!$A$1:$A$248)),0))*$M56,"")</f>
        <v>0</v>
      </c>
      <c r="BX56" s="192">
        <f ca="1">IFERROR((IF(AND($J56&gt;BW$4,$J56&lt;=BX$4,$K56&lt;=BX$4),NETWORKDAYS.INTL($J56,$K56,1,(Holidays!$A$1:$A$248)),0)+IF(AND($J56&gt;BW$4,$J56&lt;=BX$4,$K56&gt;BX$4),NETWORKDAYS.INTL($J56,(BX$4),1,(Holidays!$A$1:$A$248)),0)+IF(AND($J56&lt;BW$4,$K56&lt;BX$4,$K56&gt;BW$4),NETWORKDAYS.INTL(BW$4+1,$K56,1,(Holidays!$A$1:$A$248)),0)+IF(AND($J56&lt;=BW$4,$K56&gt;=BX$4,$K56&gt;BW$4),NETWORKDAYS.INTL(BW$4+1,(BX$4),1,(Holidays!$A$1:$A$248)),0))*$M56,"")</f>
        <v>0</v>
      </c>
      <c r="BY56" s="321">
        <f ca="1">IFERROR((IF(AND($J56&gt;BX$4,$J56&lt;=BY$4,$K56&lt;=BY$4),NETWORKDAYS.INTL($J56,$K56,1,(Holidays!$A$1:$A$248)),0)+IF(AND($J56&gt;BX$4,$J56&lt;=BY$4,$K56&gt;BY$4),NETWORKDAYS.INTL($J56,(BY$4),1,(Holidays!$A$1:$A$248)),0)+IF(AND($J56&lt;BX$4,$K56&lt;BY$4,$K56&gt;BX$4),NETWORKDAYS.INTL(BX$4+1,$K56,1,(Holidays!$A$1:$A$248)),0)+IF(AND($J56&lt;=BX$4,$K56&gt;=BY$4,$K56&gt;BX$4),NETWORKDAYS.INTL(BX$4+1,(BY$4),1,(Holidays!$A$1:$A$248)),0))*$M56,"")</f>
        <v>0</v>
      </c>
      <c r="BZ56" s="190">
        <f ca="1">IFERROR((IF(AND($J56&gt;BY$4,$J56&lt;=BZ$4,$K56&lt;=BZ$4),NETWORKDAYS.INTL($J56,$K56,1,(Holidays!$A$1:$A$248)),0)+IF(AND($J56&gt;BY$4,$J56&lt;=BZ$4,$K56&gt;BZ$4),NETWORKDAYS.INTL($J56,(BZ$4),1,(Holidays!$A$1:$A$248)),0)+IF(AND($J56&lt;BY$4,$K56&lt;BZ$4,$K56&gt;BY$4),NETWORKDAYS.INTL(BY$4+1,$K56,1,(Holidays!$A$1:$A$248)),0)+IF(AND($J56&lt;=BY$4,$K56&gt;=BZ$4,$K56&gt;BY$4),NETWORKDAYS.INTL(BY$4+1,(BZ$4),1,(Holidays!$A$1:$A$248)),0))*$M56,"")</f>
        <v>0</v>
      </c>
      <c r="CA56" s="192">
        <f ca="1">IFERROR((IF(AND($J56&gt;BZ$4,$J56&lt;=CA$4,$K56&lt;=CA$4),NETWORKDAYS.INTL($J56,$K56,1,(Holidays!$A$1:$A$248)),0)+IF(AND($J56&gt;BZ$4,$J56&lt;=CA$4,$K56&gt;CA$4),NETWORKDAYS.INTL($J56,(CA$4),1,(Holidays!$A$1:$A$248)),0)+IF(AND($J56&lt;BZ$4,$K56&lt;CA$4,$K56&gt;BZ$4),NETWORKDAYS.INTL(BZ$4+1,$K56,1,(Holidays!$A$1:$A$248)),0)+IF(AND($J56&lt;=BZ$4,$K56&gt;=CA$4,$K56&gt;BZ$4),NETWORKDAYS.INTL(BZ$4+1,(CA$4),1,(Holidays!$A$1:$A$248)),0))*$M56,"")</f>
        <v>0</v>
      </c>
      <c r="CB56" s="321">
        <f ca="1">IFERROR((IF(AND($J56&gt;CA$4,$J56&lt;=CB$4,$K56&lt;=CB$4),NETWORKDAYS.INTL($J56,$K56,1,(Holidays!$A$1:$A$248)),0)+IF(AND($J56&gt;CA$4,$J56&lt;=CB$4,$K56&gt;CB$4),NETWORKDAYS.INTL($J56,(CB$4),1,(Holidays!$A$1:$A$248)),0)+IF(AND($J56&lt;CA$4,$K56&lt;CB$4,$K56&gt;CA$4),NETWORKDAYS.INTL(CA$4+1,$K56,1,(Holidays!$A$1:$A$248)),0)+IF(AND($J56&lt;=CA$4,$K56&gt;=CB$4,$K56&gt;CA$4),NETWORKDAYS.INTL(CA$4+1,(CB$4),1,(Holidays!$A$1:$A$248)),0))*$M56,"")</f>
        <v>0</v>
      </c>
      <c r="CC56" s="190">
        <f ca="1">IFERROR((IF(AND($J56&gt;CB$4,$J56&lt;=CC$4,$K56&lt;=CC$4),NETWORKDAYS.INTL($J56,$K56,1,(Holidays!$A$1:$A$248)),0)+IF(AND($J56&gt;CB$4,$J56&lt;=CC$4,$K56&gt;CC$4),NETWORKDAYS.INTL($J56,(CC$4),1,(Holidays!$A$1:$A$248)),0)+IF(AND($J56&lt;CB$4,$K56&lt;CC$4,$K56&gt;CB$4),NETWORKDAYS.INTL(CB$4+1,$K56,1,(Holidays!$A$1:$A$248)),0)+IF(AND($J56&lt;=CB$4,$K56&gt;=CC$4,$K56&gt;CB$4),NETWORKDAYS.INTL(CB$4+1,(CC$4),1,(Holidays!$A$1:$A$248)),0))*$M56,"")</f>
        <v>0</v>
      </c>
      <c r="CD56" s="192">
        <f ca="1">IFERROR((IF(AND($J56&gt;CC$4,$J56&lt;=CD$4,$K56&lt;=CD$4),NETWORKDAYS.INTL($J56,$K56,1,(Holidays!$A$1:$A$248)),0)+IF(AND($J56&gt;CC$4,$J56&lt;=CD$4,$K56&gt;CD$4),NETWORKDAYS.INTL($J56,(CD$4),1,(Holidays!$A$1:$A$248)),0)+IF(AND($J56&lt;CC$4,$K56&lt;CD$4,$K56&gt;CC$4),NETWORKDAYS.INTL(CC$4+1,$K56,1,(Holidays!$A$1:$A$248)),0)+IF(AND($J56&lt;=CC$4,$K56&gt;=CD$4,$K56&gt;CC$4),NETWORKDAYS.INTL(CC$4+1,(CD$4),1,(Holidays!$A$1:$A$248)),0))*$M56,"")</f>
        <v>0</v>
      </c>
      <c r="CE56" s="321">
        <f ca="1">IFERROR((IF(AND($J56&gt;CD$4,$J56&lt;=CE$4,$K56&lt;=CE$4),NETWORKDAYS.INTL($J56,$K56,1,(Holidays!$A$1:$A$248)),0)+IF(AND($J56&gt;CD$4,$J56&lt;=CE$4,$K56&gt;CE$4),NETWORKDAYS.INTL($J56,(CE$4),1,(Holidays!$A$1:$A$248)),0)+IF(AND($J56&lt;CD$4,$K56&lt;CE$4,$K56&gt;CD$4),NETWORKDAYS.INTL(CD$4+1,$K56,1,(Holidays!$A$1:$A$248)),0)+IF(AND($J56&lt;=CD$4,$K56&gt;=CE$4,$K56&gt;CD$4),NETWORKDAYS.INTL(CD$4+1,(CE$4),1,(Holidays!$A$1:$A$248)),0))*$M56,"")</f>
        <v>0</v>
      </c>
      <c r="CF56" s="190">
        <f ca="1">IFERROR((IF(AND($J56&gt;CE$4,$J56&lt;=CF$4,$K56&lt;=CF$4),NETWORKDAYS.INTL($J56,$K56,1,(Holidays!$A$1:$A$248)),0)+IF(AND($J56&gt;CE$4,$J56&lt;=CF$4,$K56&gt;CF$4),NETWORKDAYS.INTL($J56,(CF$4),1,(Holidays!$A$1:$A$248)),0)+IF(AND($J56&lt;CE$4,$K56&lt;CF$4,$K56&gt;CE$4),NETWORKDAYS.INTL(CE$4+1,$K56,1,(Holidays!$A$1:$A$248)),0)+IF(AND($J56&lt;=CE$4,$K56&gt;=CF$4,$K56&gt;CE$4),NETWORKDAYS.INTL(CE$4+1,(CF$4),1,(Holidays!$A$1:$A$248)),0))*$M56,"")</f>
        <v>0</v>
      </c>
      <c r="CG56" s="192">
        <f ca="1">IFERROR((IF(AND($J56&gt;CF$4,$J56&lt;=CG$4,$K56&lt;=CG$4),NETWORKDAYS.INTL($J56,$K56,1,(Holidays!$A$1:$A$248)),0)+IF(AND($J56&gt;CF$4,$J56&lt;=CG$4,$K56&gt;CG$4),NETWORKDAYS.INTL($J56,(CG$4),1,(Holidays!$A$1:$A$248)),0)+IF(AND($J56&lt;CF$4,$K56&lt;CG$4,$K56&gt;CF$4),NETWORKDAYS.INTL(CF$4+1,$K56,1,(Holidays!$A$1:$A$248)),0)+IF(AND($J56&lt;=CF$4,$K56&gt;=CG$4,$K56&gt;CF$4),NETWORKDAYS.INTL(CF$4+1,(CG$4),1,(Holidays!$A$1:$A$248)),0))*$M56,"")</f>
        <v>0</v>
      </c>
      <c r="CH56" s="321">
        <f ca="1">IFERROR((IF(AND($J56&gt;CG$4,$J56&lt;=CH$4,$K56&lt;=CH$4),NETWORKDAYS.INTL($J56,$K56,1,(Holidays!$A$1:$A$248)),0)+IF(AND($J56&gt;CG$4,$J56&lt;=CH$4,$K56&gt;CH$4),NETWORKDAYS.INTL($J56,(CH$4),1,(Holidays!$A$1:$A$248)),0)+IF(AND($J56&lt;CG$4,$K56&lt;CH$4,$K56&gt;CG$4),NETWORKDAYS.INTL(CG$4+1,$K56,1,(Holidays!$A$1:$A$248)),0)+IF(AND($J56&lt;=CG$4,$K56&gt;=CH$4,$K56&gt;CG$4),NETWORKDAYS.INTL(CG$4+1,(CH$4),1,(Holidays!$A$1:$A$248)),0))*$M56,"")</f>
        <v>0</v>
      </c>
      <c r="CI56" s="190">
        <f ca="1">IFERROR((IF(AND($J56&gt;CH$4,$J56&lt;=CI$4,$K56&lt;=CI$4),NETWORKDAYS.INTL($J56,$K56,1,(Holidays!$A$1:$A$248)),0)+IF(AND($J56&gt;CH$4,$J56&lt;=CI$4,$K56&gt;CI$4),NETWORKDAYS.INTL($J56,(CI$4),1,(Holidays!$A$1:$A$248)),0)+IF(AND($J56&lt;CH$4,$K56&lt;CI$4,$K56&gt;CH$4),NETWORKDAYS.INTL(CH$4+1,$K56,1,(Holidays!$A$1:$A$248)),0)+IF(AND($J56&lt;=CH$4,$K56&gt;=CI$4,$K56&gt;CH$4),NETWORKDAYS.INTL(CH$4+1,(CI$4),1,(Holidays!$A$1:$A$248)),0))*$M56,"")</f>
        <v>0</v>
      </c>
      <c r="CJ56" s="192">
        <f ca="1">IFERROR((IF(AND($J56&gt;CI$4,$J56&lt;=CJ$4,$K56&lt;=CJ$4),NETWORKDAYS.INTL($J56,$K56,1,(Holidays!$A$1:$A$248)),0)+IF(AND($J56&gt;CI$4,$J56&lt;=CJ$4,$K56&gt;CJ$4),NETWORKDAYS.INTL($J56,(CJ$4),1,(Holidays!$A$1:$A$248)),0)+IF(AND($J56&lt;CI$4,$K56&lt;CJ$4,$K56&gt;CI$4),NETWORKDAYS.INTL(CI$4+1,$K56,1,(Holidays!$A$1:$A$248)),0)+IF(AND($J56&lt;=CI$4,$K56&gt;=CJ$4,$K56&gt;CI$4),NETWORKDAYS.INTL(CI$4+1,(CJ$4),1,(Holidays!$A$1:$A$248)),0))*$M56,"")</f>
        <v>0</v>
      </c>
      <c r="CK56" s="321">
        <f ca="1">IFERROR((IF(AND($J56&gt;CJ$4,$J56&lt;=CK$4,$K56&lt;=CK$4),NETWORKDAYS.INTL($J56,$K56,1,(Holidays!$A$1:$A$248)),0)+IF(AND($J56&gt;CJ$4,$J56&lt;=CK$4,$K56&gt;CK$4),NETWORKDAYS.INTL($J56,(CK$4),1,(Holidays!$A$1:$A$248)),0)+IF(AND($J56&lt;CJ$4,$K56&lt;CK$4,$K56&gt;CJ$4),NETWORKDAYS.INTL(CJ$4+1,$K56,1,(Holidays!$A$1:$A$248)),0)+IF(AND($J56&lt;=CJ$4,$K56&gt;=CK$4,$K56&gt;CJ$4),NETWORKDAYS.INTL(CJ$4+1,(CK$4),1,(Holidays!$A$1:$A$248)),0))*$M56,"")</f>
        <v>0</v>
      </c>
      <c r="CL56" s="190">
        <f ca="1">IFERROR((IF(AND($J56&gt;CK$4,$J56&lt;=CL$4,$K56&lt;=CL$4),NETWORKDAYS.INTL($J56,$K56,1,(Holidays!$A$1:$A$248)),0)+IF(AND($J56&gt;CK$4,$J56&lt;=CL$4,$K56&gt;CL$4),NETWORKDAYS.INTL($J56,(CL$4),1,(Holidays!$A$1:$A$248)),0)+IF(AND($J56&lt;CK$4,$K56&lt;CL$4,$K56&gt;CK$4),NETWORKDAYS.INTL(CK$4+1,$K56,1,(Holidays!$A$1:$A$248)),0)+IF(AND($J56&lt;=CK$4,$K56&gt;=CL$4,$K56&gt;CK$4),NETWORKDAYS.INTL(CK$4+1,(CL$4),1,(Holidays!$A$1:$A$248)),0))*$M56,"")</f>
        <v>0</v>
      </c>
      <c r="CM56" s="192">
        <f ca="1">IFERROR((IF(AND($J56&gt;CL$4,$J56&lt;=CM$4,$K56&lt;=CM$4),NETWORKDAYS.INTL($J56,$K56,1,(Holidays!$A$1:$A$248)),0)+IF(AND($J56&gt;CL$4,$J56&lt;=CM$4,$K56&gt;CM$4),NETWORKDAYS.INTL($J56,(CM$4),1,(Holidays!$A$1:$A$248)),0)+IF(AND($J56&lt;CL$4,$K56&lt;CM$4,$K56&gt;CL$4),NETWORKDAYS.INTL(CL$4+1,$K56,1,(Holidays!$A$1:$A$248)),0)+IF(AND($J56&lt;=CL$4,$K56&gt;=CM$4,$K56&gt;CL$4),NETWORKDAYS.INTL(CL$4+1,(CM$4),1,(Holidays!$A$1:$A$248)),0))*$M56,"")</f>
        <v>0</v>
      </c>
      <c r="CN56" s="321">
        <f ca="1">IFERROR((IF(AND($J56&gt;CM$4,$J56&lt;=CN$4,$K56&lt;=CN$4),NETWORKDAYS.INTL($J56,$K56,1,(Holidays!$A$1:$A$248)),0)+IF(AND($J56&gt;CM$4,$J56&lt;=CN$4,$K56&gt;CN$4),NETWORKDAYS.INTL($J56,(CN$4),1,(Holidays!$A$1:$A$248)),0)+IF(AND($J56&lt;CM$4,$K56&lt;CN$4,$K56&gt;CM$4),NETWORKDAYS.INTL(CM$4+1,$K56,1,(Holidays!$A$1:$A$248)),0)+IF(AND($J56&lt;=CM$4,$K56&gt;=CN$4,$K56&gt;CM$4),NETWORKDAYS.INTL(CM$4+1,(CN$4),1,(Holidays!$A$1:$A$248)),0))*$M56,"")</f>
        <v>0</v>
      </c>
      <c r="CO56" s="190">
        <f ca="1">IFERROR((IF(AND($J56&gt;CN$4,$J56&lt;=CO$4,$K56&lt;=CO$4),NETWORKDAYS.INTL($J56,$K56,1,(Holidays!$A$1:$A$248)),0)+IF(AND($J56&gt;CN$4,$J56&lt;=CO$4,$K56&gt;CO$4),NETWORKDAYS.INTL($J56,(CO$4),1,(Holidays!$A$1:$A$248)),0)+IF(AND($J56&lt;CN$4,$K56&lt;CO$4,$K56&gt;CN$4),NETWORKDAYS.INTL(CN$4+1,$K56,1,(Holidays!$A$1:$A$248)),0)+IF(AND($J56&lt;=CN$4,$K56&gt;=CO$4,$K56&gt;CN$4),NETWORKDAYS.INTL(CN$4+1,(CO$4),1,(Holidays!$A$1:$A$248)),0))*$M56,"")</f>
        <v>0</v>
      </c>
      <c r="CP56" s="192">
        <f ca="1">IFERROR((IF(AND($J56&gt;CO$4,$J56&lt;=CP$4,$K56&lt;=CP$4),NETWORKDAYS.INTL($J56,$K56,1,(Holidays!$A$1:$A$248)),0)+IF(AND($J56&gt;CO$4,$J56&lt;=CP$4,$K56&gt;CP$4),NETWORKDAYS.INTL($J56,(CP$4),1,(Holidays!$A$1:$A$248)),0)+IF(AND($J56&lt;CO$4,$K56&lt;CP$4,$K56&gt;CO$4),NETWORKDAYS.INTL(CO$4+1,$K56,1,(Holidays!$A$1:$A$248)),0)+IF(AND($J56&lt;=CO$4,$K56&gt;=CP$4,$K56&gt;CO$4),NETWORKDAYS.INTL(CO$4+1,(CP$4),1,(Holidays!$A$1:$A$248)),0))*$M56,"")</f>
        <v>0</v>
      </c>
      <c r="CQ56" s="321">
        <f ca="1">IFERROR((IF(AND($J56&gt;CP$4,$J56&lt;=CQ$4,$K56&lt;=CQ$4),NETWORKDAYS.INTL($J56,$K56,1,(Holidays!$A$1:$A$248)),0)+IF(AND($J56&gt;CP$4,$J56&lt;=CQ$4,$K56&gt;CQ$4),NETWORKDAYS.INTL($J56,(CQ$4),1,(Holidays!$A$1:$A$248)),0)+IF(AND($J56&lt;CP$4,$K56&lt;CQ$4,$K56&gt;CP$4),NETWORKDAYS.INTL(CP$4+1,$K56,1,(Holidays!$A$1:$A$248)),0)+IF(AND($J56&lt;=CP$4,$K56&gt;=CQ$4,$K56&gt;CP$4),NETWORKDAYS.INTL(CP$4+1,(CQ$4),1,(Holidays!$A$1:$A$248)),0))*$M56,"")</f>
        <v>0</v>
      </c>
      <c r="CR56" s="190">
        <f ca="1">IFERROR((IF(AND($J56&gt;CQ$4,$J56&lt;=CR$4,$K56&lt;=CR$4),NETWORKDAYS.INTL($J56,$K56,1,(Holidays!$A$1:$A$248)),0)+IF(AND($J56&gt;CQ$4,$J56&lt;=CR$4,$K56&gt;CR$4),NETWORKDAYS.INTL($J56,(CR$4),1,(Holidays!$A$1:$A$248)),0)+IF(AND($J56&lt;CQ$4,$K56&lt;CR$4,$K56&gt;CQ$4),NETWORKDAYS.INTL(CQ$4+1,$K56,1,(Holidays!$A$1:$A$248)),0)+IF(AND($J56&lt;=CQ$4,$K56&gt;=CR$4,$K56&gt;CQ$4),NETWORKDAYS.INTL(CQ$4+1,(CR$4),1,(Holidays!$A$1:$A$248)),0))*$M56,"")</f>
        <v>0</v>
      </c>
      <c r="CS56" s="192">
        <f ca="1">IFERROR((IF(AND($J56&gt;CR$4,$J56&lt;=CS$4,$K56&lt;=CS$4),NETWORKDAYS.INTL($J56,$K56,1,(Holidays!$A$1:$A$248)),0)+IF(AND($J56&gt;CR$4,$J56&lt;=CS$4,$K56&gt;CS$4),NETWORKDAYS.INTL($J56,(CS$4),1,(Holidays!$A$1:$A$248)),0)+IF(AND($J56&lt;CR$4,$K56&lt;CS$4,$K56&gt;CR$4),NETWORKDAYS.INTL(CR$4+1,$K56,1,(Holidays!$A$1:$A$248)),0)+IF(AND($J56&lt;=CR$4,$K56&gt;=CS$4,$K56&gt;CR$4),NETWORKDAYS.INTL(CR$4+1,(CS$4),1,(Holidays!$A$1:$A$248)),0))*$M56,"")</f>
        <v>0</v>
      </c>
      <c r="CT56" s="321">
        <f ca="1">IFERROR((IF(AND($J56&gt;CS$4,$J56&lt;=CT$4,$K56&lt;=CT$4),NETWORKDAYS.INTL($J56,$K56,1,(Holidays!$A$1:$A$248)),0)+IF(AND($J56&gt;CS$4,$J56&lt;=CT$4,$K56&gt;CT$4),NETWORKDAYS.INTL($J56,(CT$4),1,(Holidays!$A$1:$A$248)),0)+IF(AND($J56&lt;CS$4,$K56&lt;CT$4,$K56&gt;CS$4),NETWORKDAYS.INTL(CS$4+1,$K56,1,(Holidays!$A$1:$A$248)),0)+IF(AND($J56&lt;=CS$4,$K56&gt;=CT$4,$K56&gt;CS$4),NETWORKDAYS.INTL(CS$4+1,(CT$4),1,(Holidays!$A$1:$A$248)),0))*$M56,"")</f>
        <v>0</v>
      </c>
      <c r="CU56" s="190">
        <f ca="1">IFERROR((IF(AND($J56&gt;CT$4,$J56&lt;=CU$4,$K56&lt;=CU$4),NETWORKDAYS.INTL($J56,$K56,1,(Holidays!$A$1:$A$248)),0)+IF(AND($J56&gt;CT$4,$J56&lt;=CU$4,$K56&gt;CU$4),NETWORKDAYS.INTL($J56,(CU$4),1,(Holidays!$A$1:$A$248)),0)+IF(AND($J56&lt;CT$4,$K56&lt;CU$4,$K56&gt;CT$4),NETWORKDAYS.INTL(CT$4+1,$K56,1,(Holidays!$A$1:$A$248)),0)+IF(AND($J56&lt;=CT$4,$K56&gt;=CU$4,$K56&gt;CT$4),NETWORKDAYS.INTL(CT$4+1,(CU$4),1,(Holidays!$A$1:$A$248)),0))*$M56,"")</f>
        <v>0</v>
      </c>
      <c r="CV56" s="192">
        <f ca="1">IFERROR((IF(AND($J56&gt;CU$4,$J56&lt;=CV$4,$K56&lt;=CV$4),NETWORKDAYS.INTL($J56,$K56,1,(Holidays!$A$1:$A$248)),0)+IF(AND($J56&gt;CU$4,$J56&lt;=CV$4,$K56&gt;CV$4),NETWORKDAYS.INTL($J56,(CV$4),1,(Holidays!$A$1:$A$248)),0)+IF(AND($J56&lt;CU$4,$K56&lt;CV$4,$K56&gt;CU$4),NETWORKDAYS.INTL(CU$4+1,$K56,1,(Holidays!$A$1:$A$248)),0)+IF(AND($J56&lt;=CU$4,$K56&gt;=CV$4,$K56&gt;CU$4),NETWORKDAYS.INTL(CU$4+1,(CV$4),1,(Holidays!$A$1:$A$248)),0))*$M56,"")</f>
        <v>0</v>
      </c>
      <c r="CW56" s="321">
        <f ca="1">IFERROR((IF(AND($J56&gt;CV$4,$J56&lt;=CW$4,$K56&lt;=CW$4),NETWORKDAYS.INTL($J56,$K56,1,(Holidays!$A$1:$A$248)),0)+IF(AND($J56&gt;CV$4,$J56&lt;=CW$4,$K56&gt;CW$4),NETWORKDAYS.INTL($J56,(CW$4),1,(Holidays!$A$1:$A$248)),0)+IF(AND($J56&lt;CV$4,$K56&lt;CW$4,$K56&gt;CV$4),NETWORKDAYS.INTL(CV$4+1,$K56,1,(Holidays!$A$1:$A$248)),0)+IF(AND($J56&lt;=CV$4,$K56&gt;=CW$4,$K56&gt;CV$4),NETWORKDAYS.INTL(CV$4+1,(CW$4),1,(Holidays!$A$1:$A$248)),0))*$M56,"")</f>
        <v>0</v>
      </c>
      <c r="CX56" s="324">
        <f ca="1">IFERROR((IF(AND($J56&gt;CW$4,$J56&lt;=CX$4,$K56&lt;=CX$4),NETWORKDAYS.INTL($J56,$K56,1,(Holidays!$A$1:$A$248)),0)+IF(AND($J56&gt;CW$4,$J56&lt;=CX$4,$K56&gt;CX$4),NETWORKDAYS.INTL($J56,(CX$4),1,(Holidays!$A$1:$A$248)),0)+IF(AND($J56&lt;CW$4,$K56&lt;CX$4,$K56&gt;CW$4),NETWORKDAYS.INTL(CW$4+1,$K56,1,(Holidays!$A$1:$A$248)),0)+IF(AND($J56&lt;=CW$4,$K56&gt;=CX$4,$K56&gt;CW$4),NETWORKDAYS.INTL(CW$4+1,(CX$4),1,(Holidays!$A$1:$A$248)),0))*$M56,"")</f>
        <v>0</v>
      </c>
    </row>
    <row r="57" spans="2:102" ht="15" customHeight="1" outlineLevel="1">
      <c r="B57" s="59" t="str">
        <f t="array" ref="B57">IFERROR(INDEX('A-2_MH Distribution'!$B$1:$B$15014,SMALL(IF('A-2_MH Distribution'!$M$8:$M$63&lt;&gt;0,ROW('A-2_MH Distribution'!$B$8:$B$63)),ROW(A20)),1),"")</f>
        <v>B.20</v>
      </c>
      <c r="C57" s="458" t="str">
        <f ca="1">IFERROR(VLOOKUP(B57,OFFSET('A-1_MH Estimation'!$B$7,0,0,MATCH("Subtotal LOE",'A-1_MH Estimation'!B:B,0)-7,2),2,0),"")</f>
        <v>Weld Support Clash - Administrative Documentation &amp; Customer Comment Followed up</v>
      </c>
      <c r="D57" s="466">
        <f ca="1">IFERROR(VLOOKUP(B57,OFFSET('A-1_MH Estimation'!$B$7,0,0,MATCH("Subtotal LOE",'A-1_MH Estimation'!B:B,0)-7,4),4,0),"")</f>
        <v>1</v>
      </c>
      <c r="E57" s="466" t="str">
        <f ca="1">IFERROR(VLOOKUP(B57,OFFSET('A-1_MH Estimation'!$B$7,0,0,MATCH("Subtotal LOE",'A-1_MH Estimation'!B:B,0)-7,3),3,0),"")</f>
        <v>document</v>
      </c>
      <c r="F57" s="462">
        <f>IFERROR(VLOOKUP($B57,'A-2_MH Distribution'!$B$6:$O$16314,3,0)*VLOOKUP($B57,'A-2_MH Distribution'!$B$6:$O$16314,VLOOKUP(G57,SoftwareList,6,0),0)*IFERROR((--(VLOOKUP($B57,'A-2_MH Distribution'!$B$6:$O$16314,VLOOKUP(G57,SoftwareList,8,0),0)=0)+VLOOKUP($B57,'A-2_MH Distribution'!$B$6:$O$16314,VLOOKUP(G57,SoftwareList,8,0),0)),1),0)</f>
        <v>8.0400000000000009</v>
      </c>
      <c r="G57" s="403" t="str">
        <f t="shared" si="59"/>
        <v>MsOffice</v>
      </c>
      <c r="H57" s="454"/>
      <c r="I57" s="455"/>
      <c r="J57" s="351">
        <f ca="1">IFERROR(INDEX(Activities,MATCH($B57,'A-2_MH Distribution'!B:B,0),MATCH("Start Date",'A-2_MH Distribution'!$A$4:S$4,0))+H57,0)</f>
        <v>44624</v>
      </c>
      <c r="K57" s="352">
        <f ca="1">IFERROR(INDEX(Activities,MATCH($B57,'A-2_MH Distribution'!B:B,0),MATCH("Finish Date",'A-2_MH Distribution'!$A$4:S$4,0))+I57,0)</f>
        <v>44631</v>
      </c>
      <c r="L57" s="170">
        <f ca="1">NETWORKDAYS.INTL(J57,K57,1,Holidays!$A$1:$A$248)</f>
        <v>6</v>
      </c>
      <c r="M57" s="62">
        <f t="shared" ca="1" si="58"/>
        <v>1.34</v>
      </c>
      <c r="O57" s="253">
        <f ca="1">SUM($P57:CX57)</f>
        <v>8.0400000000000009</v>
      </c>
      <c r="P57" s="320"/>
      <c r="Q57" s="321">
        <f ca="1">IFERROR((IF(AND($J57&gt;P$4,$J57&lt;=Q$4,$K57&lt;=Q$4),NETWORKDAYS.INTL($J57,$K57,1,(Holidays!$A$1:$A$248)),0)+IF(AND($J57&gt;P$4,$J57&lt;=Q$4,$K57&gt;Q$4),NETWORKDAYS.INTL($J57,(Q$4),1,(Holidays!$A$1:$A$248)),0)+IF(AND($J57&lt;P$4,$K57&lt;Q$4,$K57&gt;P$4),NETWORKDAYS.INTL(P$4+1,$K57,1,(Holidays!$A$1:$A$248)),0)+IF(AND($J57&lt;=P$4,$K57&gt;=Q$4,$K57&gt;P$4),NETWORKDAYS.INTL(P$4+1,(Q$4),1,(Holidays!$A$1:$A$248)),0))*$M57,"")</f>
        <v>0</v>
      </c>
      <c r="R57" s="190">
        <f ca="1">IFERROR((IF(AND($J57&gt;Q$4,$J57&lt;=R$4,$K57&lt;=R$4),NETWORKDAYS.INTL($J57,$K57,1,(Holidays!$A$1:$A$248)),0)+IF(AND($J57&gt;Q$4,$J57&lt;=R$4,$K57&gt;R$4),NETWORKDAYS.INTL($J57,(R$4),1,(Holidays!$A$1:$A$248)),0)+IF(AND($J57&lt;Q$4,$K57&lt;R$4,$K57&gt;Q$4),NETWORKDAYS.INTL(Q$4+1,$K57,1,(Holidays!$A$1:$A$248)),0)+IF(AND($J57&lt;=Q$4,$K57&gt;=R$4,$K57&gt;Q$4),NETWORKDAYS.INTL(Q$4+1,(R$4),1,(Holidays!$A$1:$A$248)),0))*$M57,"")</f>
        <v>0</v>
      </c>
      <c r="S57" s="192">
        <f ca="1">IFERROR((IF(AND($J57&gt;R$4,$J57&lt;=S$4,$K57&lt;=S$4),NETWORKDAYS.INTL($J57,$K57,1,(Holidays!$A$1:$A$248)),0)+IF(AND($J57&gt;R$4,$J57&lt;=S$4,$K57&gt;S$4),NETWORKDAYS.INTL($J57,(S$4),1,(Holidays!$A$1:$A$248)),0)+IF(AND($J57&lt;R$4,$K57&lt;S$4,$K57&gt;R$4),NETWORKDAYS.INTL(R$4+1,$K57,1,(Holidays!$A$1:$A$248)),0)+IF(AND($J57&lt;=R$4,$K57&gt;=S$4,$K57&gt;R$4),NETWORKDAYS.INTL(R$4+1,(S$4),1,(Holidays!$A$1:$A$248)),0))*$M57,"")</f>
        <v>0</v>
      </c>
      <c r="T57" s="321">
        <f ca="1">IFERROR((IF(AND($J57&gt;S$4,$J57&lt;=T$4,$K57&lt;=T$4),NETWORKDAYS.INTL($J57,$K57,1,(Holidays!$A$1:$A$248)),0)+IF(AND($J57&gt;S$4,$J57&lt;=T$4,$K57&gt;T$4),NETWORKDAYS.INTL($J57,(T$4),1,(Holidays!$A$1:$A$248)),0)+IF(AND($J57&lt;S$4,$K57&lt;T$4,$K57&gt;S$4),NETWORKDAYS.INTL(S$4+1,$K57,1,(Holidays!$A$1:$A$248)),0)+IF(AND($J57&lt;=S$4,$K57&gt;=T$4,$K57&gt;S$4),NETWORKDAYS.INTL(S$4+1,(T$4),1,(Holidays!$A$1:$A$248)),0))*$M57,"")</f>
        <v>0</v>
      </c>
      <c r="U57" s="190">
        <f ca="1">IFERROR((IF(AND($J57&gt;T$4,$J57&lt;=U$4,$K57&lt;=U$4),NETWORKDAYS.INTL($J57,$K57,1,(Holidays!$A$1:$A$248)),0)+IF(AND($J57&gt;T$4,$J57&lt;=U$4,$K57&gt;U$4),NETWORKDAYS.INTL($J57,(U$4),1,(Holidays!$A$1:$A$248)),0)+IF(AND($J57&lt;T$4,$K57&lt;U$4,$K57&gt;T$4),NETWORKDAYS.INTL(T$4+1,$K57,1,(Holidays!$A$1:$A$248)),0)+IF(AND($J57&lt;=T$4,$K57&gt;=U$4,$K57&gt;T$4),NETWORKDAYS.INTL(T$4+1,(U$4),1,(Holidays!$A$1:$A$248)),0))*$M57,"")</f>
        <v>0</v>
      </c>
      <c r="V57" s="192">
        <f ca="1">IFERROR((IF(AND($J57&gt;U$4,$J57&lt;=V$4,$K57&lt;=V$4),NETWORKDAYS.INTL($J57,$K57,1,(Holidays!$A$1:$A$248)),0)+IF(AND($J57&gt;U$4,$J57&lt;=V$4,$K57&gt;V$4),NETWORKDAYS.INTL($J57,(V$4),1,(Holidays!$A$1:$A$248)),0)+IF(AND($J57&lt;U$4,$K57&lt;V$4,$K57&gt;U$4),NETWORKDAYS.INTL(U$4+1,$K57,1,(Holidays!$A$1:$A$248)),0)+IF(AND($J57&lt;=U$4,$K57&gt;=V$4,$K57&gt;U$4),NETWORKDAYS.INTL(U$4+1,(V$4),1,(Holidays!$A$1:$A$248)),0))*$M57,"")</f>
        <v>0</v>
      </c>
      <c r="W57" s="321">
        <f ca="1">IFERROR((IF(AND($J57&gt;V$4,$J57&lt;=W$4,$K57&lt;=W$4),NETWORKDAYS.INTL($J57,$K57,1,(Holidays!$A$1:$A$248)),0)+IF(AND($J57&gt;V$4,$J57&lt;=W$4,$K57&gt;W$4),NETWORKDAYS.INTL($J57,(W$4),1,(Holidays!$A$1:$A$248)),0)+IF(AND($J57&lt;V$4,$K57&lt;W$4,$K57&gt;V$4),NETWORKDAYS.INTL(V$4+1,$K57,1,(Holidays!$A$1:$A$248)),0)+IF(AND($J57&lt;=V$4,$K57&gt;=W$4,$K57&gt;V$4),NETWORKDAYS.INTL(V$4+1,(W$4),1,(Holidays!$A$1:$A$248)),0))*$M57,"")</f>
        <v>0</v>
      </c>
      <c r="X57" s="190">
        <f ca="1">IFERROR((IF(AND($J57&gt;W$4,$J57&lt;=X$4,$K57&lt;=X$4),NETWORKDAYS.INTL($J57,$K57,1,(Holidays!$A$1:$A$248)),0)+IF(AND($J57&gt;W$4,$J57&lt;=X$4,$K57&gt;X$4),NETWORKDAYS.INTL($J57,(X$4),1,(Holidays!$A$1:$A$248)),0)+IF(AND($J57&lt;W$4,$K57&lt;X$4,$K57&gt;W$4),NETWORKDAYS.INTL(W$4+1,$K57,1,(Holidays!$A$1:$A$248)),0)+IF(AND($J57&lt;=W$4,$K57&gt;=X$4,$K57&gt;W$4),NETWORKDAYS.INTL(W$4+1,(X$4),1,(Holidays!$A$1:$A$248)),0))*$M57,"")</f>
        <v>0</v>
      </c>
      <c r="Y57" s="192">
        <f ca="1">IFERROR((IF(AND($J57&gt;X$4,$J57&lt;=Y$4,$K57&lt;=Y$4),NETWORKDAYS.INTL($J57,$K57,1,(Holidays!$A$1:$A$248)),0)+IF(AND($J57&gt;X$4,$J57&lt;=Y$4,$K57&gt;Y$4),NETWORKDAYS.INTL($J57,(Y$4),1,(Holidays!$A$1:$A$248)),0)+IF(AND($J57&lt;X$4,$K57&lt;Y$4,$K57&gt;X$4),NETWORKDAYS.INTL(X$4+1,$K57,1,(Holidays!$A$1:$A$248)),0)+IF(AND($J57&lt;=X$4,$K57&gt;=Y$4,$K57&gt;X$4),NETWORKDAYS.INTL(X$4+1,(Y$4),1,(Holidays!$A$1:$A$248)),0))*$M57,"")</f>
        <v>0</v>
      </c>
      <c r="Z57" s="321">
        <f ca="1">IFERROR((IF(AND($J57&gt;Y$4,$J57&lt;=Z$4,$K57&lt;=Z$4),NETWORKDAYS.INTL($J57,$K57,1,(Holidays!$A$1:$A$248)),0)+IF(AND($J57&gt;Y$4,$J57&lt;=Z$4,$K57&gt;Z$4),NETWORKDAYS.INTL($J57,(Z$4),1,(Holidays!$A$1:$A$248)),0)+IF(AND($J57&lt;Y$4,$K57&lt;Z$4,$K57&gt;Y$4),NETWORKDAYS.INTL(Y$4+1,$K57,1,(Holidays!$A$1:$A$248)),0)+IF(AND($J57&lt;=Y$4,$K57&gt;=Z$4,$K57&gt;Y$4),NETWORKDAYS.INTL(Y$4+1,(Z$4),1,(Holidays!$A$1:$A$248)),0))*$M57,"")</f>
        <v>0</v>
      </c>
      <c r="AA57" s="190">
        <f ca="1">IFERROR((IF(AND($J57&gt;Z$4,$J57&lt;=AA$4,$K57&lt;=AA$4),NETWORKDAYS.INTL($J57,$K57,1,(Holidays!$A$1:$A$248)),0)+IF(AND($J57&gt;Z$4,$J57&lt;=AA$4,$K57&gt;AA$4),NETWORKDAYS.INTL($J57,(AA$4),1,(Holidays!$A$1:$A$248)),0)+IF(AND($J57&lt;Z$4,$K57&lt;AA$4,$K57&gt;Z$4),NETWORKDAYS.INTL(Z$4+1,$K57,1,(Holidays!$A$1:$A$248)),0)+IF(AND($J57&lt;=Z$4,$K57&gt;=AA$4,$K57&gt;Z$4),NETWORKDAYS.INTL(Z$4+1,(AA$4),1,(Holidays!$A$1:$A$248)),0))*$M57,"")</f>
        <v>0</v>
      </c>
      <c r="AB57" s="192">
        <f ca="1">IFERROR((IF(AND($J57&gt;AA$4,$J57&lt;=AB$4,$K57&lt;=AB$4),NETWORKDAYS.INTL($J57,$K57,1,(Holidays!$A$1:$A$248)),0)+IF(AND($J57&gt;AA$4,$J57&lt;=AB$4,$K57&gt;AB$4),NETWORKDAYS.INTL($J57,(AB$4),1,(Holidays!$A$1:$A$248)),0)+IF(AND($J57&lt;AA$4,$K57&lt;AB$4,$K57&gt;AA$4),NETWORKDAYS.INTL(AA$4+1,$K57,1,(Holidays!$A$1:$A$248)),0)+IF(AND($J57&lt;=AA$4,$K57&gt;=AB$4,$K57&gt;AA$4),NETWORKDAYS.INTL(AA$4+1,(AB$4),1,(Holidays!$A$1:$A$248)),0))*$M57,"")</f>
        <v>0</v>
      </c>
      <c r="AC57" s="321">
        <f ca="1">IFERROR((IF(AND($J57&gt;AB$4,$J57&lt;=AC$4,$K57&lt;=AC$4),NETWORKDAYS.INTL($J57,$K57,1,(Holidays!$A$1:$A$248)),0)+IF(AND($J57&gt;AB$4,$J57&lt;=AC$4,$K57&gt;AC$4),NETWORKDAYS.INTL($J57,(AC$4),1,(Holidays!$A$1:$A$248)),0)+IF(AND($J57&lt;AB$4,$K57&lt;AC$4,$K57&gt;AB$4),NETWORKDAYS.INTL(AB$4+1,$K57,1,(Holidays!$A$1:$A$248)),0)+IF(AND($J57&lt;=AB$4,$K57&gt;=AC$4,$K57&gt;AB$4),NETWORKDAYS.INTL(AB$4+1,(AC$4),1,(Holidays!$A$1:$A$248)),0))*$M57,"")</f>
        <v>0</v>
      </c>
      <c r="AD57" s="190">
        <f ca="1">IFERROR((IF(AND($J57&gt;AC$4,$J57&lt;=AD$4,$K57&lt;=AD$4),NETWORKDAYS.INTL($J57,$K57,1,(Holidays!$A$1:$A$248)),0)+IF(AND($J57&gt;AC$4,$J57&lt;=AD$4,$K57&gt;AD$4),NETWORKDAYS.INTL($J57,(AD$4),1,(Holidays!$A$1:$A$248)),0)+IF(AND($J57&lt;AC$4,$K57&lt;AD$4,$K57&gt;AC$4),NETWORKDAYS.INTL(AC$4+1,$K57,1,(Holidays!$A$1:$A$248)),0)+IF(AND($J57&lt;=AC$4,$K57&gt;=AD$4,$K57&gt;AC$4),NETWORKDAYS.INTL(AC$4+1,(AD$4),1,(Holidays!$A$1:$A$248)),0))*$M57,"")</f>
        <v>0</v>
      </c>
      <c r="AE57" s="192">
        <f ca="1">IFERROR((IF(AND($J57&gt;AD$4,$J57&lt;=AE$4,$K57&lt;=AE$4),NETWORKDAYS.INTL($J57,$K57,1,(Holidays!$A$1:$A$248)),0)+IF(AND($J57&gt;AD$4,$J57&lt;=AE$4,$K57&gt;AE$4),NETWORKDAYS.INTL($J57,(AE$4),1,(Holidays!$A$1:$A$248)),0)+IF(AND($J57&lt;AD$4,$K57&lt;AE$4,$K57&gt;AD$4),NETWORKDAYS.INTL(AD$4+1,$K57,1,(Holidays!$A$1:$A$248)),0)+IF(AND($J57&lt;=AD$4,$K57&gt;=AE$4,$K57&gt;AD$4),NETWORKDAYS.INTL(AD$4+1,(AE$4),1,(Holidays!$A$1:$A$248)),0))*$M57,"")</f>
        <v>0</v>
      </c>
      <c r="AF57" s="321">
        <f ca="1">IFERROR((IF(AND($J57&gt;AE$4,$J57&lt;=AF$4,$K57&lt;=AF$4),NETWORKDAYS.INTL($J57,$K57,1,(Holidays!$A$1:$A$248)),0)+IF(AND($J57&gt;AE$4,$J57&lt;=AF$4,$K57&gt;AF$4),NETWORKDAYS.INTL($J57,(AF$4),1,(Holidays!$A$1:$A$248)),0)+IF(AND($J57&lt;AE$4,$K57&lt;AF$4,$K57&gt;AE$4),NETWORKDAYS.INTL(AE$4+1,$K57,1,(Holidays!$A$1:$A$248)),0)+IF(AND($J57&lt;=AE$4,$K57&gt;=AF$4,$K57&gt;AE$4),NETWORKDAYS.INTL(AE$4+1,(AF$4),1,(Holidays!$A$1:$A$248)),0))*$M57,"")</f>
        <v>0</v>
      </c>
      <c r="AG57" s="190">
        <f ca="1">IFERROR((IF(AND($J57&gt;AF$4,$J57&lt;=AG$4,$K57&lt;=AG$4),NETWORKDAYS.INTL($J57,$K57,1,(Holidays!$A$1:$A$248)),0)+IF(AND($J57&gt;AF$4,$J57&lt;=AG$4,$K57&gt;AG$4),NETWORKDAYS.INTL($J57,(AG$4),1,(Holidays!$A$1:$A$248)),0)+IF(AND($J57&lt;AF$4,$K57&lt;AG$4,$K57&gt;AF$4),NETWORKDAYS.INTL(AF$4+1,$K57,1,(Holidays!$A$1:$A$248)),0)+IF(AND($J57&lt;=AF$4,$K57&gt;=AG$4,$K57&gt;AF$4),NETWORKDAYS.INTL(AF$4+1,(AG$4),1,(Holidays!$A$1:$A$248)),0))*$M57,"")</f>
        <v>0</v>
      </c>
      <c r="AH57" s="192">
        <f ca="1">IFERROR((IF(AND($J57&gt;AG$4,$J57&lt;=AH$4,$K57&lt;=AH$4),NETWORKDAYS.INTL($J57,$K57,1,(Holidays!$A$1:$A$248)),0)+IF(AND($J57&gt;AG$4,$J57&lt;=AH$4,$K57&gt;AH$4),NETWORKDAYS.INTL($J57,(AH$4),1,(Holidays!$A$1:$A$248)),0)+IF(AND($J57&lt;AG$4,$K57&lt;AH$4,$K57&gt;AG$4),NETWORKDAYS.INTL(AG$4+1,$K57,1,(Holidays!$A$1:$A$248)),0)+IF(AND($J57&lt;=AG$4,$K57&gt;=AH$4,$K57&gt;AG$4),NETWORKDAYS.INTL(AG$4+1,(AH$4),1,(Holidays!$A$1:$A$248)),0))*$M57,"")</f>
        <v>6.7</v>
      </c>
      <c r="AI57" s="321">
        <f ca="1">IFERROR((IF(AND($J57&gt;AH$4,$J57&lt;=AI$4,$K57&lt;=AI$4),NETWORKDAYS.INTL($J57,$K57,1,(Holidays!$A$1:$A$248)),0)+IF(AND($J57&gt;AH$4,$J57&lt;=AI$4,$K57&gt;AI$4),NETWORKDAYS.INTL($J57,(AI$4),1,(Holidays!$A$1:$A$248)),0)+IF(AND($J57&lt;AH$4,$K57&lt;AI$4,$K57&gt;AH$4),NETWORKDAYS.INTL(AH$4+1,$K57,1,(Holidays!$A$1:$A$248)),0)+IF(AND($J57&lt;=AH$4,$K57&gt;=AI$4,$K57&gt;AH$4),NETWORKDAYS.INTL(AH$4+1,(AI$4),1,(Holidays!$A$1:$A$248)),0))*$M57,"")</f>
        <v>1.34</v>
      </c>
      <c r="AJ57" s="190">
        <f ca="1">IFERROR((IF(AND($J57&gt;AI$4,$J57&lt;=AJ$4,$K57&lt;=AJ$4),NETWORKDAYS.INTL($J57,$K57,1,(Holidays!$A$1:$A$248)),0)+IF(AND($J57&gt;AI$4,$J57&lt;=AJ$4,$K57&gt;AJ$4),NETWORKDAYS.INTL($J57,(AJ$4),1,(Holidays!$A$1:$A$248)),0)+IF(AND($J57&lt;AI$4,$K57&lt;AJ$4,$K57&gt;AI$4),NETWORKDAYS.INTL(AI$4+1,$K57,1,(Holidays!$A$1:$A$248)),0)+IF(AND($J57&lt;=AI$4,$K57&gt;=AJ$4,$K57&gt;AI$4),NETWORKDAYS.INTL(AI$4+1,(AJ$4),1,(Holidays!$A$1:$A$248)),0))*$M57,"")</f>
        <v>0</v>
      </c>
      <c r="AK57" s="192">
        <f ca="1">IFERROR((IF(AND($J57&gt;AJ$4,$J57&lt;=AK$4,$K57&lt;=AK$4),NETWORKDAYS.INTL($J57,$K57,1,(Holidays!$A$1:$A$248)),0)+IF(AND($J57&gt;AJ$4,$J57&lt;=AK$4,$K57&gt;AK$4),NETWORKDAYS.INTL($J57,(AK$4),1,(Holidays!$A$1:$A$248)),0)+IF(AND($J57&lt;AJ$4,$K57&lt;AK$4,$K57&gt;AJ$4),NETWORKDAYS.INTL(AJ$4+1,$K57,1,(Holidays!$A$1:$A$248)),0)+IF(AND($J57&lt;=AJ$4,$K57&gt;=AK$4,$K57&gt;AJ$4),NETWORKDAYS.INTL(AJ$4+1,(AK$4),1,(Holidays!$A$1:$A$248)),0))*$M57,"")</f>
        <v>0</v>
      </c>
      <c r="AL57" s="321">
        <f ca="1">IFERROR((IF(AND($J57&gt;AK$4,$J57&lt;=AL$4,$K57&lt;=AL$4),NETWORKDAYS.INTL($J57,$K57,1,(Holidays!$A$1:$A$248)),0)+IF(AND($J57&gt;AK$4,$J57&lt;=AL$4,$K57&gt;AL$4),NETWORKDAYS.INTL($J57,(AL$4),1,(Holidays!$A$1:$A$248)),0)+IF(AND($J57&lt;AK$4,$K57&lt;AL$4,$K57&gt;AK$4),NETWORKDAYS.INTL(AK$4+1,$K57,1,(Holidays!$A$1:$A$248)),0)+IF(AND($J57&lt;=AK$4,$K57&gt;=AL$4,$K57&gt;AK$4),NETWORKDAYS.INTL(AK$4+1,(AL$4),1,(Holidays!$A$1:$A$248)),0))*$M57,"")</f>
        <v>0</v>
      </c>
      <c r="AM57" s="190">
        <f ca="1">IFERROR((IF(AND($J57&gt;AL$4,$J57&lt;=AM$4,$K57&lt;=AM$4),NETWORKDAYS.INTL($J57,$K57,1,(Holidays!$A$1:$A$248)),0)+IF(AND($J57&gt;AL$4,$J57&lt;=AM$4,$K57&gt;AM$4),NETWORKDAYS.INTL($J57,(AM$4),1,(Holidays!$A$1:$A$248)),0)+IF(AND($J57&lt;AL$4,$K57&lt;AM$4,$K57&gt;AL$4),NETWORKDAYS.INTL(AL$4+1,$K57,1,(Holidays!$A$1:$A$248)),0)+IF(AND($J57&lt;=AL$4,$K57&gt;=AM$4,$K57&gt;AL$4),NETWORKDAYS.INTL(AL$4+1,(AM$4),1,(Holidays!$A$1:$A$248)),0))*$M57,"")</f>
        <v>0</v>
      </c>
      <c r="AN57" s="192">
        <f ca="1">IFERROR((IF(AND($J57&gt;AM$4,$J57&lt;=AN$4,$K57&lt;=AN$4),NETWORKDAYS.INTL($J57,$K57,1,(Holidays!$A$1:$A$248)),0)+IF(AND($J57&gt;AM$4,$J57&lt;=AN$4,$K57&gt;AN$4),NETWORKDAYS.INTL($J57,(AN$4),1,(Holidays!$A$1:$A$248)),0)+IF(AND($J57&lt;AM$4,$K57&lt;AN$4,$K57&gt;AM$4),NETWORKDAYS.INTL(AM$4+1,$K57,1,(Holidays!$A$1:$A$248)),0)+IF(AND($J57&lt;=AM$4,$K57&gt;=AN$4,$K57&gt;AM$4),NETWORKDAYS.INTL(AM$4+1,(AN$4),1,(Holidays!$A$1:$A$248)),0))*$M57,"")</f>
        <v>0</v>
      </c>
      <c r="AO57" s="321">
        <f ca="1">IFERROR((IF(AND($J57&gt;AN$4,$J57&lt;=AO$4,$K57&lt;=AO$4),NETWORKDAYS.INTL($J57,$K57,1,(Holidays!$A$1:$A$248)),0)+IF(AND($J57&gt;AN$4,$J57&lt;=AO$4,$K57&gt;AO$4),NETWORKDAYS.INTL($J57,(AO$4),1,(Holidays!$A$1:$A$248)),0)+IF(AND($J57&lt;AN$4,$K57&lt;AO$4,$K57&gt;AN$4),NETWORKDAYS.INTL(AN$4+1,$K57,1,(Holidays!$A$1:$A$248)),0)+IF(AND($J57&lt;=AN$4,$K57&gt;=AO$4,$K57&gt;AN$4),NETWORKDAYS.INTL(AN$4+1,(AO$4),1,(Holidays!$A$1:$A$248)),0))*$M57,"")</f>
        <v>0</v>
      </c>
      <c r="AP57" s="190">
        <f ca="1">IFERROR((IF(AND($J57&gt;AO$4,$J57&lt;=AP$4,$K57&lt;=AP$4),NETWORKDAYS.INTL($J57,$K57,1,(Holidays!$A$1:$A$248)),0)+IF(AND($J57&gt;AO$4,$J57&lt;=AP$4,$K57&gt;AP$4),NETWORKDAYS.INTL($J57,(AP$4),1,(Holidays!$A$1:$A$248)),0)+IF(AND($J57&lt;AO$4,$K57&lt;AP$4,$K57&gt;AO$4),NETWORKDAYS.INTL(AO$4+1,$K57,1,(Holidays!$A$1:$A$248)),0)+IF(AND($J57&lt;=AO$4,$K57&gt;=AP$4,$K57&gt;AO$4),NETWORKDAYS.INTL(AO$4+1,(AP$4),1,(Holidays!$A$1:$A$248)),0))*$M57,"")</f>
        <v>0</v>
      </c>
      <c r="AQ57" s="192">
        <f ca="1">IFERROR((IF(AND($J57&gt;AP$4,$J57&lt;=AQ$4,$K57&lt;=AQ$4),NETWORKDAYS.INTL($J57,$K57,1,(Holidays!$A$1:$A$248)),0)+IF(AND($J57&gt;AP$4,$J57&lt;=AQ$4,$K57&gt;AQ$4),NETWORKDAYS.INTL($J57,(AQ$4),1,(Holidays!$A$1:$A$248)),0)+IF(AND($J57&lt;AP$4,$K57&lt;AQ$4,$K57&gt;AP$4),NETWORKDAYS.INTL(AP$4+1,$K57,1,(Holidays!$A$1:$A$248)),0)+IF(AND($J57&lt;=AP$4,$K57&gt;=AQ$4,$K57&gt;AP$4),NETWORKDAYS.INTL(AP$4+1,(AQ$4),1,(Holidays!$A$1:$A$248)),0))*$M57,"")</f>
        <v>0</v>
      </c>
      <c r="AR57" s="321">
        <f ca="1">IFERROR((IF(AND($J57&gt;AQ$4,$J57&lt;=AR$4,$K57&lt;=AR$4),NETWORKDAYS.INTL($J57,$K57,1,(Holidays!$A$1:$A$248)),0)+IF(AND($J57&gt;AQ$4,$J57&lt;=AR$4,$K57&gt;AR$4),NETWORKDAYS.INTL($J57,(AR$4),1,(Holidays!$A$1:$A$248)),0)+IF(AND($J57&lt;AQ$4,$K57&lt;AR$4,$K57&gt;AQ$4),NETWORKDAYS.INTL(AQ$4+1,$K57,1,(Holidays!$A$1:$A$248)),0)+IF(AND($J57&lt;=AQ$4,$K57&gt;=AR$4,$K57&gt;AQ$4),NETWORKDAYS.INTL(AQ$4+1,(AR$4),1,(Holidays!$A$1:$A$248)),0))*$M57,"")</f>
        <v>0</v>
      </c>
      <c r="AS57" s="190">
        <f ca="1">IFERROR((IF(AND($J57&gt;AR$4,$J57&lt;=AS$4,$K57&lt;=AS$4),NETWORKDAYS.INTL($J57,$K57,1,(Holidays!$A$1:$A$248)),0)+IF(AND($J57&gt;AR$4,$J57&lt;=AS$4,$K57&gt;AS$4),NETWORKDAYS.INTL($J57,(AS$4),1,(Holidays!$A$1:$A$248)),0)+IF(AND($J57&lt;AR$4,$K57&lt;AS$4,$K57&gt;AR$4),NETWORKDAYS.INTL(AR$4+1,$K57,1,(Holidays!$A$1:$A$248)),0)+IF(AND($J57&lt;=AR$4,$K57&gt;=AS$4,$K57&gt;AR$4),NETWORKDAYS.INTL(AR$4+1,(AS$4),1,(Holidays!$A$1:$A$248)),0))*$M57,"")</f>
        <v>0</v>
      </c>
      <c r="AT57" s="192">
        <f ca="1">IFERROR((IF(AND($J57&gt;AS$4,$J57&lt;=AT$4,$K57&lt;=AT$4),NETWORKDAYS.INTL($J57,$K57,1,(Holidays!$A$1:$A$248)),0)+IF(AND($J57&gt;AS$4,$J57&lt;=AT$4,$K57&gt;AT$4),NETWORKDAYS.INTL($J57,(AT$4),1,(Holidays!$A$1:$A$248)),0)+IF(AND($J57&lt;AS$4,$K57&lt;AT$4,$K57&gt;AS$4),NETWORKDAYS.INTL(AS$4+1,$K57,1,(Holidays!$A$1:$A$248)),0)+IF(AND($J57&lt;=AS$4,$K57&gt;=AT$4,$K57&gt;AS$4),NETWORKDAYS.INTL(AS$4+1,(AT$4),1,(Holidays!$A$1:$A$248)),0))*$M57,"")</f>
        <v>0</v>
      </c>
      <c r="AU57" s="321">
        <f ca="1">IFERROR((IF(AND($J57&gt;AT$4,$J57&lt;=AU$4,$K57&lt;=AU$4),NETWORKDAYS.INTL($J57,$K57,1,(Holidays!$A$1:$A$248)),0)+IF(AND($J57&gt;AT$4,$J57&lt;=AU$4,$K57&gt;AU$4),NETWORKDAYS.INTL($J57,(AU$4),1,(Holidays!$A$1:$A$248)),0)+IF(AND($J57&lt;AT$4,$K57&lt;AU$4,$K57&gt;AT$4),NETWORKDAYS.INTL(AT$4+1,$K57,1,(Holidays!$A$1:$A$248)),0)+IF(AND($J57&lt;=AT$4,$K57&gt;=AU$4,$K57&gt;AT$4),NETWORKDAYS.INTL(AT$4+1,(AU$4),1,(Holidays!$A$1:$A$248)),0))*$M57,"")</f>
        <v>0</v>
      </c>
      <c r="AV57" s="190">
        <f ca="1">IFERROR((IF(AND($J57&gt;AU$4,$J57&lt;=AV$4,$K57&lt;=AV$4),NETWORKDAYS.INTL($J57,$K57,1,(Holidays!$A$1:$A$248)),0)+IF(AND($J57&gt;AU$4,$J57&lt;=AV$4,$K57&gt;AV$4),NETWORKDAYS.INTL($J57,(AV$4),1,(Holidays!$A$1:$A$248)),0)+IF(AND($J57&lt;AU$4,$K57&lt;AV$4,$K57&gt;AU$4),NETWORKDAYS.INTL(AU$4+1,$K57,1,(Holidays!$A$1:$A$248)),0)+IF(AND($J57&lt;=AU$4,$K57&gt;=AV$4,$K57&gt;AU$4),NETWORKDAYS.INTL(AU$4+1,(AV$4),1,(Holidays!$A$1:$A$248)),0))*$M57,"")</f>
        <v>0</v>
      </c>
      <c r="AW57" s="192">
        <f ca="1">IFERROR((IF(AND($J57&gt;AV$4,$J57&lt;=AW$4,$K57&lt;=AW$4),NETWORKDAYS.INTL($J57,$K57,1,(Holidays!$A$1:$A$248)),0)+IF(AND($J57&gt;AV$4,$J57&lt;=AW$4,$K57&gt;AW$4),NETWORKDAYS.INTL($J57,(AW$4),1,(Holidays!$A$1:$A$248)),0)+IF(AND($J57&lt;AV$4,$K57&lt;AW$4,$K57&gt;AV$4),NETWORKDAYS.INTL(AV$4+1,$K57,1,(Holidays!$A$1:$A$248)),0)+IF(AND($J57&lt;=AV$4,$K57&gt;=AW$4,$K57&gt;AV$4),NETWORKDAYS.INTL(AV$4+1,(AW$4),1,(Holidays!$A$1:$A$248)),0))*$M57,"")</f>
        <v>0</v>
      </c>
      <c r="AX57" s="321">
        <f ca="1">IFERROR((IF(AND($J57&gt;AW$4,$J57&lt;=AX$4,$K57&lt;=AX$4),NETWORKDAYS.INTL($J57,$K57,1,(Holidays!$A$1:$A$248)),0)+IF(AND($J57&gt;AW$4,$J57&lt;=AX$4,$K57&gt;AX$4),NETWORKDAYS.INTL($J57,(AX$4),1,(Holidays!$A$1:$A$248)),0)+IF(AND($J57&lt;AW$4,$K57&lt;AX$4,$K57&gt;AW$4),NETWORKDAYS.INTL(AW$4+1,$K57,1,(Holidays!$A$1:$A$248)),0)+IF(AND($J57&lt;=AW$4,$K57&gt;=AX$4,$K57&gt;AW$4),NETWORKDAYS.INTL(AW$4+1,(AX$4),1,(Holidays!$A$1:$A$248)),0))*$M57,"")</f>
        <v>0</v>
      </c>
      <c r="AY57" s="190">
        <f ca="1">IFERROR((IF(AND($J57&gt;AX$4,$J57&lt;=AY$4,$K57&lt;=AY$4),NETWORKDAYS.INTL($J57,$K57,1,(Holidays!$A$1:$A$248)),0)+IF(AND($J57&gt;AX$4,$J57&lt;=AY$4,$K57&gt;AY$4),NETWORKDAYS.INTL($J57,(AY$4),1,(Holidays!$A$1:$A$248)),0)+IF(AND($J57&lt;AX$4,$K57&lt;AY$4,$K57&gt;AX$4),NETWORKDAYS.INTL(AX$4+1,$K57,1,(Holidays!$A$1:$A$248)),0)+IF(AND($J57&lt;=AX$4,$K57&gt;=AY$4,$K57&gt;AX$4),NETWORKDAYS.INTL(AX$4+1,(AY$4),1,(Holidays!$A$1:$A$248)),0))*$M57,"")</f>
        <v>0</v>
      </c>
      <c r="AZ57" s="192">
        <f ca="1">IFERROR((IF(AND($J57&gt;AY$4,$J57&lt;=AZ$4,$K57&lt;=AZ$4),NETWORKDAYS.INTL($J57,$K57,1,(Holidays!$A$1:$A$248)),0)+IF(AND($J57&gt;AY$4,$J57&lt;=AZ$4,$K57&gt;AZ$4),NETWORKDAYS.INTL($J57,(AZ$4),1,(Holidays!$A$1:$A$248)),0)+IF(AND($J57&lt;AY$4,$K57&lt;AZ$4,$K57&gt;AY$4),NETWORKDAYS.INTL(AY$4+1,$K57,1,(Holidays!$A$1:$A$248)),0)+IF(AND($J57&lt;=AY$4,$K57&gt;=AZ$4,$K57&gt;AY$4),NETWORKDAYS.INTL(AY$4+1,(AZ$4),1,(Holidays!$A$1:$A$248)),0))*$M57,"")</f>
        <v>0</v>
      </c>
      <c r="BA57" s="321">
        <f ca="1">IFERROR((IF(AND($J57&gt;AZ$4,$J57&lt;=BA$4,$K57&lt;=BA$4),NETWORKDAYS.INTL($J57,$K57,1,(Holidays!$A$1:$A$248)),0)+IF(AND($J57&gt;AZ$4,$J57&lt;=BA$4,$K57&gt;BA$4),NETWORKDAYS.INTL($J57,(BA$4),1,(Holidays!$A$1:$A$248)),0)+IF(AND($J57&lt;AZ$4,$K57&lt;BA$4,$K57&gt;AZ$4),NETWORKDAYS.INTL(AZ$4+1,$K57,1,(Holidays!$A$1:$A$248)),0)+IF(AND($J57&lt;=AZ$4,$K57&gt;=BA$4,$K57&gt;AZ$4),NETWORKDAYS.INTL(AZ$4+1,(BA$4),1,(Holidays!$A$1:$A$248)),0))*$M57,"")</f>
        <v>0</v>
      </c>
      <c r="BB57" s="190">
        <f ca="1">IFERROR((IF(AND($J57&gt;BA$4,$J57&lt;=BB$4,$K57&lt;=BB$4),NETWORKDAYS.INTL($J57,$K57,1,(Holidays!$A$1:$A$248)),0)+IF(AND($J57&gt;BA$4,$J57&lt;=BB$4,$K57&gt;BB$4),NETWORKDAYS.INTL($J57,(BB$4),1,(Holidays!$A$1:$A$248)),0)+IF(AND($J57&lt;BA$4,$K57&lt;BB$4,$K57&gt;BA$4),NETWORKDAYS.INTL(BA$4+1,$K57,1,(Holidays!$A$1:$A$248)),0)+IF(AND($J57&lt;=BA$4,$K57&gt;=BB$4,$K57&gt;BA$4),NETWORKDAYS.INTL(BA$4+1,(BB$4),1,(Holidays!$A$1:$A$248)),0))*$M57,"")</f>
        <v>0</v>
      </c>
      <c r="BC57" s="192">
        <f ca="1">IFERROR((IF(AND($J57&gt;BB$4,$J57&lt;=BC$4,$K57&lt;=BC$4),NETWORKDAYS.INTL($J57,$K57,1,(Holidays!$A$1:$A$248)),0)+IF(AND($J57&gt;BB$4,$J57&lt;=BC$4,$K57&gt;BC$4),NETWORKDAYS.INTL($J57,(BC$4),1,(Holidays!$A$1:$A$248)),0)+IF(AND($J57&lt;BB$4,$K57&lt;BC$4,$K57&gt;BB$4),NETWORKDAYS.INTL(BB$4+1,$K57,1,(Holidays!$A$1:$A$248)),0)+IF(AND($J57&lt;=BB$4,$K57&gt;=BC$4,$K57&gt;BB$4),NETWORKDAYS.INTL(BB$4+1,(BC$4),1,(Holidays!$A$1:$A$248)),0))*$M57,"")</f>
        <v>0</v>
      </c>
      <c r="BD57" s="321">
        <f ca="1">IFERROR((IF(AND($J57&gt;BC$4,$J57&lt;=BD$4,$K57&lt;=BD$4),NETWORKDAYS.INTL($J57,$K57,1,(Holidays!$A$1:$A$248)),0)+IF(AND($J57&gt;BC$4,$J57&lt;=BD$4,$K57&gt;BD$4),NETWORKDAYS.INTL($J57,(BD$4),1,(Holidays!$A$1:$A$248)),0)+IF(AND($J57&lt;BC$4,$K57&lt;BD$4,$K57&gt;BC$4),NETWORKDAYS.INTL(BC$4+1,$K57,1,(Holidays!$A$1:$A$248)),0)+IF(AND($J57&lt;=BC$4,$K57&gt;=BD$4,$K57&gt;BC$4),NETWORKDAYS.INTL(BC$4+1,(BD$4),1,(Holidays!$A$1:$A$248)),0))*$M57,"")</f>
        <v>0</v>
      </c>
      <c r="BE57" s="190">
        <f ca="1">IFERROR((IF(AND($J57&gt;BD$4,$J57&lt;=BE$4,$K57&lt;=BE$4),NETWORKDAYS.INTL($J57,$K57,1,(Holidays!$A$1:$A$248)),0)+IF(AND($J57&gt;BD$4,$J57&lt;=BE$4,$K57&gt;BE$4),NETWORKDAYS.INTL($J57,(BE$4),1,(Holidays!$A$1:$A$248)),0)+IF(AND($J57&lt;BD$4,$K57&lt;BE$4,$K57&gt;BD$4),NETWORKDAYS.INTL(BD$4+1,$K57,1,(Holidays!$A$1:$A$248)),0)+IF(AND($J57&lt;=BD$4,$K57&gt;=BE$4,$K57&gt;BD$4),NETWORKDAYS.INTL(BD$4+1,(BE$4),1,(Holidays!$A$1:$A$248)),0))*$M57,"")</f>
        <v>0</v>
      </c>
      <c r="BF57" s="192">
        <f ca="1">IFERROR((IF(AND($J57&gt;BE$4,$J57&lt;=BF$4,$K57&lt;=BF$4),NETWORKDAYS.INTL($J57,$K57,1,(Holidays!$A$1:$A$248)),0)+IF(AND($J57&gt;BE$4,$J57&lt;=BF$4,$K57&gt;BF$4),NETWORKDAYS.INTL($J57,(BF$4),1,(Holidays!$A$1:$A$248)),0)+IF(AND($J57&lt;BE$4,$K57&lt;BF$4,$K57&gt;BE$4),NETWORKDAYS.INTL(BE$4+1,$K57,1,(Holidays!$A$1:$A$248)),0)+IF(AND($J57&lt;=BE$4,$K57&gt;=BF$4,$K57&gt;BE$4),NETWORKDAYS.INTL(BE$4+1,(BF$4),1,(Holidays!$A$1:$A$248)),0))*$M57,"")</f>
        <v>0</v>
      </c>
      <c r="BG57" s="321">
        <f ca="1">IFERROR((IF(AND($J57&gt;BF$4,$J57&lt;=BG$4,$K57&lt;=BG$4),NETWORKDAYS.INTL($J57,$K57,1,(Holidays!$A$1:$A$248)),0)+IF(AND($J57&gt;BF$4,$J57&lt;=BG$4,$K57&gt;BG$4),NETWORKDAYS.INTL($J57,(BG$4),1,(Holidays!$A$1:$A$248)),0)+IF(AND($J57&lt;BF$4,$K57&lt;BG$4,$K57&gt;BF$4),NETWORKDAYS.INTL(BF$4+1,$K57,1,(Holidays!$A$1:$A$248)),0)+IF(AND($J57&lt;=BF$4,$K57&gt;=BG$4,$K57&gt;BF$4),NETWORKDAYS.INTL(BF$4+1,(BG$4),1,(Holidays!$A$1:$A$248)),0))*$M57,"")</f>
        <v>0</v>
      </c>
      <c r="BH57" s="190">
        <f ca="1">IFERROR((IF(AND($J57&gt;BG$4,$J57&lt;=BH$4,$K57&lt;=BH$4),NETWORKDAYS.INTL($J57,$K57,1,(Holidays!$A$1:$A$248)),0)+IF(AND($J57&gt;BG$4,$J57&lt;=BH$4,$K57&gt;BH$4),NETWORKDAYS.INTL($J57,(BH$4),1,(Holidays!$A$1:$A$248)),0)+IF(AND($J57&lt;BG$4,$K57&lt;BH$4,$K57&gt;BG$4),NETWORKDAYS.INTL(BG$4+1,$K57,1,(Holidays!$A$1:$A$248)),0)+IF(AND($J57&lt;=BG$4,$K57&gt;=BH$4,$K57&gt;BG$4),NETWORKDAYS.INTL(BG$4+1,(BH$4),1,(Holidays!$A$1:$A$248)),0))*$M57,"")</f>
        <v>0</v>
      </c>
      <c r="BI57" s="192">
        <f ca="1">IFERROR((IF(AND($J57&gt;BH$4,$J57&lt;=BI$4,$K57&lt;=BI$4),NETWORKDAYS.INTL($J57,$K57,1,(Holidays!$A$1:$A$248)),0)+IF(AND($J57&gt;BH$4,$J57&lt;=BI$4,$K57&gt;BI$4),NETWORKDAYS.INTL($J57,(BI$4),1,(Holidays!$A$1:$A$248)),0)+IF(AND($J57&lt;BH$4,$K57&lt;BI$4,$K57&gt;BH$4),NETWORKDAYS.INTL(BH$4+1,$K57,1,(Holidays!$A$1:$A$248)),0)+IF(AND($J57&lt;=BH$4,$K57&gt;=BI$4,$K57&gt;BH$4),NETWORKDAYS.INTL(BH$4+1,(BI$4),1,(Holidays!$A$1:$A$248)),0))*$M57,"")</f>
        <v>0</v>
      </c>
      <c r="BJ57" s="321">
        <f ca="1">IFERROR((IF(AND($J57&gt;BI$4,$J57&lt;=BJ$4,$K57&lt;=BJ$4),NETWORKDAYS.INTL($J57,$K57,1,(Holidays!$A$1:$A$248)),0)+IF(AND($J57&gt;BI$4,$J57&lt;=BJ$4,$K57&gt;BJ$4),NETWORKDAYS.INTL($J57,(BJ$4),1,(Holidays!$A$1:$A$248)),0)+IF(AND($J57&lt;BI$4,$K57&lt;BJ$4,$K57&gt;BI$4),NETWORKDAYS.INTL(BI$4+1,$K57,1,(Holidays!$A$1:$A$248)),0)+IF(AND($J57&lt;=BI$4,$K57&gt;=BJ$4,$K57&gt;BI$4),NETWORKDAYS.INTL(BI$4+1,(BJ$4),1,(Holidays!$A$1:$A$248)),0))*$M57,"")</f>
        <v>0</v>
      </c>
      <c r="BK57" s="190">
        <f ca="1">IFERROR((IF(AND($J57&gt;BJ$4,$J57&lt;=BK$4,$K57&lt;=BK$4),NETWORKDAYS.INTL($J57,$K57,1,(Holidays!$A$1:$A$248)),0)+IF(AND($J57&gt;BJ$4,$J57&lt;=BK$4,$K57&gt;BK$4),NETWORKDAYS.INTL($J57,(BK$4),1,(Holidays!$A$1:$A$248)),0)+IF(AND($J57&lt;BJ$4,$K57&lt;BK$4,$K57&gt;BJ$4),NETWORKDAYS.INTL(BJ$4+1,$K57,1,(Holidays!$A$1:$A$248)),0)+IF(AND($J57&lt;=BJ$4,$K57&gt;=BK$4,$K57&gt;BJ$4),NETWORKDAYS.INTL(BJ$4+1,(BK$4),1,(Holidays!$A$1:$A$248)),0))*$M57,"")</f>
        <v>0</v>
      </c>
      <c r="BL57" s="192">
        <f ca="1">IFERROR((IF(AND($J57&gt;BK$4,$J57&lt;=BL$4,$K57&lt;=BL$4),NETWORKDAYS.INTL($J57,$K57,1,(Holidays!$A$1:$A$248)),0)+IF(AND($J57&gt;BK$4,$J57&lt;=BL$4,$K57&gt;BL$4),NETWORKDAYS.INTL($J57,(BL$4),1,(Holidays!$A$1:$A$248)),0)+IF(AND($J57&lt;BK$4,$K57&lt;BL$4,$K57&gt;BK$4),NETWORKDAYS.INTL(BK$4+1,$K57,1,(Holidays!$A$1:$A$248)),0)+IF(AND($J57&lt;=BK$4,$K57&gt;=BL$4,$K57&gt;BK$4),NETWORKDAYS.INTL(BK$4+1,(BL$4),1,(Holidays!$A$1:$A$248)),0))*$M57,"")</f>
        <v>0</v>
      </c>
      <c r="BM57" s="321">
        <f ca="1">IFERROR((IF(AND($J57&gt;BL$4,$J57&lt;=BM$4,$K57&lt;=BM$4),NETWORKDAYS.INTL($J57,$K57,1,(Holidays!$A$1:$A$248)),0)+IF(AND($J57&gt;BL$4,$J57&lt;=BM$4,$K57&gt;BM$4),NETWORKDAYS.INTL($J57,(BM$4),1,(Holidays!$A$1:$A$248)),0)+IF(AND($J57&lt;BL$4,$K57&lt;BM$4,$K57&gt;BL$4),NETWORKDAYS.INTL(BL$4+1,$K57,1,(Holidays!$A$1:$A$248)),0)+IF(AND($J57&lt;=BL$4,$K57&gt;=BM$4,$K57&gt;BL$4),NETWORKDAYS.INTL(BL$4+1,(BM$4),1,(Holidays!$A$1:$A$248)),0))*$M57,"")</f>
        <v>0</v>
      </c>
      <c r="BN57" s="190">
        <f ca="1">IFERROR((IF(AND($J57&gt;BM$4,$J57&lt;=BN$4,$K57&lt;=BN$4),NETWORKDAYS.INTL($J57,$K57,1,(Holidays!$A$1:$A$248)),0)+IF(AND($J57&gt;BM$4,$J57&lt;=BN$4,$K57&gt;BN$4),NETWORKDAYS.INTL($J57,(BN$4),1,(Holidays!$A$1:$A$248)),0)+IF(AND($J57&lt;BM$4,$K57&lt;BN$4,$K57&gt;BM$4),NETWORKDAYS.INTL(BM$4+1,$K57,1,(Holidays!$A$1:$A$248)),0)+IF(AND($J57&lt;=BM$4,$K57&gt;=BN$4,$K57&gt;BM$4),NETWORKDAYS.INTL(BM$4+1,(BN$4),1,(Holidays!$A$1:$A$248)),0))*$M57,"")</f>
        <v>0</v>
      </c>
      <c r="BO57" s="192">
        <f ca="1">IFERROR((IF(AND($J57&gt;BN$4,$J57&lt;=BO$4,$K57&lt;=BO$4),NETWORKDAYS.INTL($J57,$K57,1,(Holidays!$A$1:$A$248)),0)+IF(AND($J57&gt;BN$4,$J57&lt;=BO$4,$K57&gt;BO$4),NETWORKDAYS.INTL($J57,(BO$4),1,(Holidays!$A$1:$A$248)),0)+IF(AND($J57&lt;BN$4,$K57&lt;BO$4,$K57&gt;BN$4),NETWORKDAYS.INTL(BN$4+1,$K57,1,(Holidays!$A$1:$A$248)),0)+IF(AND($J57&lt;=BN$4,$K57&gt;=BO$4,$K57&gt;BN$4),NETWORKDAYS.INTL(BN$4+1,(BO$4),1,(Holidays!$A$1:$A$248)),0))*$M57,"")</f>
        <v>0</v>
      </c>
      <c r="BP57" s="321">
        <f ca="1">IFERROR((IF(AND($J57&gt;BO$4,$J57&lt;=BP$4,$K57&lt;=BP$4),NETWORKDAYS.INTL($J57,$K57,1,(Holidays!$A$1:$A$248)),0)+IF(AND($J57&gt;BO$4,$J57&lt;=BP$4,$K57&gt;BP$4),NETWORKDAYS.INTL($J57,(BP$4),1,(Holidays!$A$1:$A$248)),0)+IF(AND($J57&lt;BO$4,$K57&lt;BP$4,$K57&gt;BO$4),NETWORKDAYS.INTL(BO$4+1,$K57,1,(Holidays!$A$1:$A$248)),0)+IF(AND($J57&lt;=BO$4,$K57&gt;=BP$4,$K57&gt;BO$4),NETWORKDAYS.INTL(BO$4+1,(BP$4),1,(Holidays!$A$1:$A$248)),0))*$M57,"")</f>
        <v>0</v>
      </c>
      <c r="BQ57" s="190">
        <f ca="1">IFERROR((IF(AND($J57&gt;BP$4,$J57&lt;=BQ$4,$K57&lt;=BQ$4),NETWORKDAYS.INTL($J57,$K57,1,(Holidays!$A$1:$A$248)),0)+IF(AND($J57&gt;BP$4,$J57&lt;=BQ$4,$K57&gt;BQ$4),NETWORKDAYS.INTL($J57,(BQ$4),1,(Holidays!$A$1:$A$248)),0)+IF(AND($J57&lt;BP$4,$K57&lt;BQ$4,$K57&gt;BP$4),NETWORKDAYS.INTL(BP$4+1,$K57,1,(Holidays!$A$1:$A$248)),0)+IF(AND($J57&lt;=BP$4,$K57&gt;=BQ$4,$K57&gt;BP$4),NETWORKDAYS.INTL(BP$4+1,(BQ$4),1,(Holidays!$A$1:$A$248)),0))*$M57,"")</f>
        <v>0</v>
      </c>
      <c r="BR57" s="192">
        <f ca="1">IFERROR((IF(AND($J57&gt;BQ$4,$J57&lt;=BR$4,$K57&lt;=BR$4),NETWORKDAYS.INTL($J57,$K57,1,(Holidays!$A$1:$A$248)),0)+IF(AND($J57&gt;BQ$4,$J57&lt;=BR$4,$K57&gt;BR$4),NETWORKDAYS.INTL($J57,(BR$4),1,(Holidays!$A$1:$A$248)),0)+IF(AND($J57&lt;BQ$4,$K57&lt;BR$4,$K57&gt;BQ$4),NETWORKDAYS.INTL(BQ$4+1,$K57,1,(Holidays!$A$1:$A$248)),0)+IF(AND($J57&lt;=BQ$4,$K57&gt;=BR$4,$K57&gt;BQ$4),NETWORKDAYS.INTL(BQ$4+1,(BR$4),1,(Holidays!$A$1:$A$248)),0))*$M57,"")</f>
        <v>0</v>
      </c>
      <c r="BS57" s="321">
        <f ca="1">IFERROR((IF(AND($J57&gt;BR$4,$J57&lt;=BS$4,$K57&lt;=BS$4),NETWORKDAYS.INTL($J57,$K57,1,(Holidays!$A$1:$A$248)),0)+IF(AND($J57&gt;BR$4,$J57&lt;=BS$4,$K57&gt;BS$4),NETWORKDAYS.INTL($J57,(BS$4),1,(Holidays!$A$1:$A$248)),0)+IF(AND($J57&lt;BR$4,$K57&lt;BS$4,$K57&gt;BR$4),NETWORKDAYS.INTL(BR$4+1,$K57,1,(Holidays!$A$1:$A$248)),0)+IF(AND($J57&lt;=BR$4,$K57&gt;=BS$4,$K57&gt;BR$4),NETWORKDAYS.INTL(BR$4+1,(BS$4),1,(Holidays!$A$1:$A$248)),0))*$M57,"")</f>
        <v>0</v>
      </c>
      <c r="BT57" s="190">
        <f ca="1">IFERROR((IF(AND($J57&gt;BS$4,$J57&lt;=BT$4,$K57&lt;=BT$4),NETWORKDAYS.INTL($J57,$K57,1,(Holidays!$A$1:$A$248)),0)+IF(AND($J57&gt;BS$4,$J57&lt;=BT$4,$K57&gt;BT$4),NETWORKDAYS.INTL($J57,(BT$4),1,(Holidays!$A$1:$A$248)),0)+IF(AND($J57&lt;BS$4,$K57&lt;BT$4,$K57&gt;BS$4),NETWORKDAYS.INTL(BS$4+1,$K57,1,(Holidays!$A$1:$A$248)),0)+IF(AND($J57&lt;=BS$4,$K57&gt;=BT$4,$K57&gt;BS$4),NETWORKDAYS.INTL(BS$4+1,(BT$4),1,(Holidays!$A$1:$A$248)),0))*$M57,"")</f>
        <v>0</v>
      </c>
      <c r="BU57" s="192">
        <f ca="1">IFERROR((IF(AND($J57&gt;BT$4,$J57&lt;=BU$4,$K57&lt;=BU$4),NETWORKDAYS.INTL($J57,$K57,1,(Holidays!$A$1:$A$248)),0)+IF(AND($J57&gt;BT$4,$J57&lt;=BU$4,$K57&gt;BU$4),NETWORKDAYS.INTL($J57,(BU$4),1,(Holidays!$A$1:$A$248)),0)+IF(AND($J57&lt;BT$4,$K57&lt;BU$4,$K57&gt;BT$4),NETWORKDAYS.INTL(BT$4+1,$K57,1,(Holidays!$A$1:$A$248)),0)+IF(AND($J57&lt;=BT$4,$K57&gt;=BU$4,$K57&gt;BT$4),NETWORKDAYS.INTL(BT$4+1,(BU$4),1,(Holidays!$A$1:$A$248)),0))*$M57,"")</f>
        <v>0</v>
      </c>
      <c r="BV57" s="321">
        <f ca="1">IFERROR((IF(AND($J57&gt;BU$4,$J57&lt;=BV$4,$K57&lt;=BV$4),NETWORKDAYS.INTL($J57,$K57,1,(Holidays!$A$1:$A$248)),0)+IF(AND($J57&gt;BU$4,$J57&lt;=BV$4,$K57&gt;BV$4),NETWORKDAYS.INTL($J57,(BV$4),1,(Holidays!$A$1:$A$248)),0)+IF(AND($J57&lt;BU$4,$K57&lt;BV$4,$K57&gt;BU$4),NETWORKDAYS.INTL(BU$4+1,$K57,1,(Holidays!$A$1:$A$248)),0)+IF(AND($J57&lt;=BU$4,$K57&gt;=BV$4,$K57&gt;BU$4),NETWORKDAYS.INTL(BU$4+1,(BV$4),1,(Holidays!$A$1:$A$248)),0))*$M57,"")</f>
        <v>0</v>
      </c>
      <c r="BW57" s="190">
        <f ca="1">IFERROR((IF(AND($J57&gt;BV$4,$J57&lt;=BW$4,$K57&lt;=BW$4),NETWORKDAYS.INTL($J57,$K57,1,(Holidays!$A$1:$A$248)),0)+IF(AND($J57&gt;BV$4,$J57&lt;=BW$4,$K57&gt;BW$4),NETWORKDAYS.INTL($J57,(BW$4),1,(Holidays!$A$1:$A$248)),0)+IF(AND($J57&lt;BV$4,$K57&lt;BW$4,$K57&gt;BV$4),NETWORKDAYS.INTL(BV$4+1,$K57,1,(Holidays!$A$1:$A$248)),0)+IF(AND($J57&lt;=BV$4,$K57&gt;=BW$4,$K57&gt;BV$4),NETWORKDAYS.INTL(BV$4+1,(BW$4),1,(Holidays!$A$1:$A$248)),0))*$M57,"")</f>
        <v>0</v>
      </c>
      <c r="BX57" s="192">
        <f ca="1">IFERROR((IF(AND($J57&gt;BW$4,$J57&lt;=BX$4,$K57&lt;=BX$4),NETWORKDAYS.INTL($J57,$K57,1,(Holidays!$A$1:$A$248)),0)+IF(AND($J57&gt;BW$4,$J57&lt;=BX$4,$K57&gt;BX$4),NETWORKDAYS.INTL($J57,(BX$4),1,(Holidays!$A$1:$A$248)),0)+IF(AND($J57&lt;BW$4,$K57&lt;BX$4,$K57&gt;BW$4),NETWORKDAYS.INTL(BW$4+1,$K57,1,(Holidays!$A$1:$A$248)),0)+IF(AND($J57&lt;=BW$4,$K57&gt;=BX$4,$K57&gt;BW$4),NETWORKDAYS.INTL(BW$4+1,(BX$4),1,(Holidays!$A$1:$A$248)),0))*$M57,"")</f>
        <v>0</v>
      </c>
      <c r="BY57" s="321">
        <f ca="1">IFERROR((IF(AND($J57&gt;BX$4,$J57&lt;=BY$4,$K57&lt;=BY$4),NETWORKDAYS.INTL($J57,$K57,1,(Holidays!$A$1:$A$248)),0)+IF(AND($J57&gt;BX$4,$J57&lt;=BY$4,$K57&gt;BY$4),NETWORKDAYS.INTL($J57,(BY$4),1,(Holidays!$A$1:$A$248)),0)+IF(AND($J57&lt;BX$4,$K57&lt;BY$4,$K57&gt;BX$4),NETWORKDAYS.INTL(BX$4+1,$K57,1,(Holidays!$A$1:$A$248)),0)+IF(AND($J57&lt;=BX$4,$K57&gt;=BY$4,$K57&gt;BX$4),NETWORKDAYS.INTL(BX$4+1,(BY$4),1,(Holidays!$A$1:$A$248)),0))*$M57,"")</f>
        <v>0</v>
      </c>
      <c r="BZ57" s="190">
        <f ca="1">IFERROR((IF(AND($J57&gt;BY$4,$J57&lt;=BZ$4,$K57&lt;=BZ$4),NETWORKDAYS.INTL($J57,$K57,1,(Holidays!$A$1:$A$248)),0)+IF(AND($J57&gt;BY$4,$J57&lt;=BZ$4,$K57&gt;BZ$4),NETWORKDAYS.INTL($J57,(BZ$4),1,(Holidays!$A$1:$A$248)),0)+IF(AND($J57&lt;BY$4,$K57&lt;BZ$4,$K57&gt;BY$4),NETWORKDAYS.INTL(BY$4+1,$K57,1,(Holidays!$A$1:$A$248)),0)+IF(AND($J57&lt;=BY$4,$K57&gt;=BZ$4,$K57&gt;BY$4),NETWORKDAYS.INTL(BY$4+1,(BZ$4),1,(Holidays!$A$1:$A$248)),0))*$M57,"")</f>
        <v>0</v>
      </c>
      <c r="CA57" s="192">
        <f ca="1">IFERROR((IF(AND($J57&gt;BZ$4,$J57&lt;=CA$4,$K57&lt;=CA$4),NETWORKDAYS.INTL($J57,$K57,1,(Holidays!$A$1:$A$248)),0)+IF(AND($J57&gt;BZ$4,$J57&lt;=CA$4,$K57&gt;CA$4),NETWORKDAYS.INTL($J57,(CA$4),1,(Holidays!$A$1:$A$248)),0)+IF(AND($J57&lt;BZ$4,$K57&lt;CA$4,$K57&gt;BZ$4),NETWORKDAYS.INTL(BZ$4+1,$K57,1,(Holidays!$A$1:$A$248)),0)+IF(AND($J57&lt;=BZ$4,$K57&gt;=CA$4,$K57&gt;BZ$4),NETWORKDAYS.INTL(BZ$4+1,(CA$4),1,(Holidays!$A$1:$A$248)),0))*$M57,"")</f>
        <v>0</v>
      </c>
      <c r="CB57" s="321">
        <f ca="1">IFERROR((IF(AND($J57&gt;CA$4,$J57&lt;=CB$4,$K57&lt;=CB$4),NETWORKDAYS.INTL($J57,$K57,1,(Holidays!$A$1:$A$248)),0)+IF(AND($J57&gt;CA$4,$J57&lt;=CB$4,$K57&gt;CB$4),NETWORKDAYS.INTL($J57,(CB$4),1,(Holidays!$A$1:$A$248)),0)+IF(AND($J57&lt;CA$4,$K57&lt;CB$4,$K57&gt;CA$4),NETWORKDAYS.INTL(CA$4+1,$K57,1,(Holidays!$A$1:$A$248)),0)+IF(AND($J57&lt;=CA$4,$K57&gt;=CB$4,$K57&gt;CA$4),NETWORKDAYS.INTL(CA$4+1,(CB$4),1,(Holidays!$A$1:$A$248)),0))*$M57,"")</f>
        <v>0</v>
      </c>
      <c r="CC57" s="190">
        <f ca="1">IFERROR((IF(AND($J57&gt;CB$4,$J57&lt;=CC$4,$K57&lt;=CC$4),NETWORKDAYS.INTL($J57,$K57,1,(Holidays!$A$1:$A$248)),0)+IF(AND($J57&gt;CB$4,$J57&lt;=CC$4,$K57&gt;CC$4),NETWORKDAYS.INTL($J57,(CC$4),1,(Holidays!$A$1:$A$248)),0)+IF(AND($J57&lt;CB$4,$K57&lt;CC$4,$K57&gt;CB$4),NETWORKDAYS.INTL(CB$4+1,$K57,1,(Holidays!$A$1:$A$248)),0)+IF(AND($J57&lt;=CB$4,$K57&gt;=CC$4,$K57&gt;CB$4),NETWORKDAYS.INTL(CB$4+1,(CC$4),1,(Holidays!$A$1:$A$248)),0))*$M57,"")</f>
        <v>0</v>
      </c>
      <c r="CD57" s="192">
        <f ca="1">IFERROR((IF(AND($J57&gt;CC$4,$J57&lt;=CD$4,$K57&lt;=CD$4),NETWORKDAYS.INTL($J57,$K57,1,(Holidays!$A$1:$A$248)),0)+IF(AND($J57&gt;CC$4,$J57&lt;=CD$4,$K57&gt;CD$4),NETWORKDAYS.INTL($J57,(CD$4),1,(Holidays!$A$1:$A$248)),0)+IF(AND($J57&lt;CC$4,$K57&lt;CD$4,$K57&gt;CC$4),NETWORKDAYS.INTL(CC$4+1,$K57,1,(Holidays!$A$1:$A$248)),0)+IF(AND($J57&lt;=CC$4,$K57&gt;=CD$4,$K57&gt;CC$4),NETWORKDAYS.INTL(CC$4+1,(CD$4),1,(Holidays!$A$1:$A$248)),0))*$M57,"")</f>
        <v>0</v>
      </c>
      <c r="CE57" s="321">
        <f ca="1">IFERROR((IF(AND($J57&gt;CD$4,$J57&lt;=CE$4,$K57&lt;=CE$4),NETWORKDAYS.INTL($J57,$K57,1,(Holidays!$A$1:$A$248)),0)+IF(AND($J57&gt;CD$4,$J57&lt;=CE$4,$K57&gt;CE$4),NETWORKDAYS.INTL($J57,(CE$4),1,(Holidays!$A$1:$A$248)),0)+IF(AND($J57&lt;CD$4,$K57&lt;CE$4,$K57&gt;CD$4),NETWORKDAYS.INTL(CD$4+1,$K57,1,(Holidays!$A$1:$A$248)),0)+IF(AND($J57&lt;=CD$4,$K57&gt;=CE$4,$K57&gt;CD$4),NETWORKDAYS.INTL(CD$4+1,(CE$4),1,(Holidays!$A$1:$A$248)),0))*$M57,"")</f>
        <v>0</v>
      </c>
      <c r="CF57" s="190">
        <f ca="1">IFERROR((IF(AND($J57&gt;CE$4,$J57&lt;=CF$4,$K57&lt;=CF$4),NETWORKDAYS.INTL($J57,$K57,1,(Holidays!$A$1:$A$248)),0)+IF(AND($J57&gt;CE$4,$J57&lt;=CF$4,$K57&gt;CF$4),NETWORKDAYS.INTL($J57,(CF$4),1,(Holidays!$A$1:$A$248)),0)+IF(AND($J57&lt;CE$4,$K57&lt;CF$4,$K57&gt;CE$4),NETWORKDAYS.INTL(CE$4+1,$K57,1,(Holidays!$A$1:$A$248)),0)+IF(AND($J57&lt;=CE$4,$K57&gt;=CF$4,$K57&gt;CE$4),NETWORKDAYS.INTL(CE$4+1,(CF$4),1,(Holidays!$A$1:$A$248)),0))*$M57,"")</f>
        <v>0</v>
      </c>
      <c r="CG57" s="192">
        <f ca="1">IFERROR((IF(AND($J57&gt;CF$4,$J57&lt;=CG$4,$K57&lt;=CG$4),NETWORKDAYS.INTL($J57,$K57,1,(Holidays!$A$1:$A$248)),0)+IF(AND($J57&gt;CF$4,$J57&lt;=CG$4,$K57&gt;CG$4),NETWORKDAYS.INTL($J57,(CG$4),1,(Holidays!$A$1:$A$248)),0)+IF(AND($J57&lt;CF$4,$K57&lt;CG$4,$K57&gt;CF$4),NETWORKDAYS.INTL(CF$4+1,$K57,1,(Holidays!$A$1:$A$248)),0)+IF(AND($J57&lt;=CF$4,$K57&gt;=CG$4,$K57&gt;CF$4),NETWORKDAYS.INTL(CF$4+1,(CG$4),1,(Holidays!$A$1:$A$248)),0))*$M57,"")</f>
        <v>0</v>
      </c>
      <c r="CH57" s="321">
        <f ca="1">IFERROR((IF(AND($J57&gt;CG$4,$J57&lt;=CH$4,$K57&lt;=CH$4),NETWORKDAYS.INTL($J57,$K57,1,(Holidays!$A$1:$A$248)),0)+IF(AND($J57&gt;CG$4,$J57&lt;=CH$4,$K57&gt;CH$4),NETWORKDAYS.INTL($J57,(CH$4),1,(Holidays!$A$1:$A$248)),0)+IF(AND($J57&lt;CG$4,$K57&lt;CH$4,$K57&gt;CG$4),NETWORKDAYS.INTL(CG$4+1,$K57,1,(Holidays!$A$1:$A$248)),0)+IF(AND($J57&lt;=CG$4,$K57&gt;=CH$4,$K57&gt;CG$4),NETWORKDAYS.INTL(CG$4+1,(CH$4),1,(Holidays!$A$1:$A$248)),0))*$M57,"")</f>
        <v>0</v>
      </c>
      <c r="CI57" s="190">
        <f ca="1">IFERROR((IF(AND($J57&gt;CH$4,$J57&lt;=CI$4,$K57&lt;=CI$4),NETWORKDAYS.INTL($J57,$K57,1,(Holidays!$A$1:$A$248)),0)+IF(AND($J57&gt;CH$4,$J57&lt;=CI$4,$K57&gt;CI$4),NETWORKDAYS.INTL($J57,(CI$4),1,(Holidays!$A$1:$A$248)),0)+IF(AND($J57&lt;CH$4,$K57&lt;CI$4,$K57&gt;CH$4),NETWORKDAYS.INTL(CH$4+1,$K57,1,(Holidays!$A$1:$A$248)),0)+IF(AND($J57&lt;=CH$4,$K57&gt;=CI$4,$K57&gt;CH$4),NETWORKDAYS.INTL(CH$4+1,(CI$4),1,(Holidays!$A$1:$A$248)),0))*$M57,"")</f>
        <v>0</v>
      </c>
      <c r="CJ57" s="192">
        <f ca="1">IFERROR((IF(AND($J57&gt;CI$4,$J57&lt;=CJ$4,$K57&lt;=CJ$4),NETWORKDAYS.INTL($J57,$K57,1,(Holidays!$A$1:$A$248)),0)+IF(AND($J57&gt;CI$4,$J57&lt;=CJ$4,$K57&gt;CJ$4),NETWORKDAYS.INTL($J57,(CJ$4),1,(Holidays!$A$1:$A$248)),0)+IF(AND($J57&lt;CI$4,$K57&lt;CJ$4,$K57&gt;CI$4),NETWORKDAYS.INTL(CI$4+1,$K57,1,(Holidays!$A$1:$A$248)),0)+IF(AND($J57&lt;=CI$4,$K57&gt;=CJ$4,$K57&gt;CI$4),NETWORKDAYS.INTL(CI$4+1,(CJ$4),1,(Holidays!$A$1:$A$248)),0))*$M57,"")</f>
        <v>0</v>
      </c>
      <c r="CK57" s="321">
        <f ca="1">IFERROR((IF(AND($J57&gt;CJ$4,$J57&lt;=CK$4,$K57&lt;=CK$4),NETWORKDAYS.INTL($J57,$K57,1,(Holidays!$A$1:$A$248)),0)+IF(AND($J57&gt;CJ$4,$J57&lt;=CK$4,$K57&gt;CK$4),NETWORKDAYS.INTL($J57,(CK$4),1,(Holidays!$A$1:$A$248)),0)+IF(AND($J57&lt;CJ$4,$K57&lt;CK$4,$K57&gt;CJ$4),NETWORKDAYS.INTL(CJ$4+1,$K57,1,(Holidays!$A$1:$A$248)),0)+IF(AND($J57&lt;=CJ$4,$K57&gt;=CK$4,$K57&gt;CJ$4),NETWORKDAYS.INTL(CJ$4+1,(CK$4),1,(Holidays!$A$1:$A$248)),0))*$M57,"")</f>
        <v>0</v>
      </c>
      <c r="CL57" s="190">
        <f ca="1">IFERROR((IF(AND($J57&gt;CK$4,$J57&lt;=CL$4,$K57&lt;=CL$4),NETWORKDAYS.INTL($J57,$K57,1,(Holidays!$A$1:$A$248)),0)+IF(AND($J57&gt;CK$4,$J57&lt;=CL$4,$K57&gt;CL$4),NETWORKDAYS.INTL($J57,(CL$4),1,(Holidays!$A$1:$A$248)),0)+IF(AND($J57&lt;CK$4,$K57&lt;CL$4,$K57&gt;CK$4),NETWORKDAYS.INTL(CK$4+1,$K57,1,(Holidays!$A$1:$A$248)),0)+IF(AND($J57&lt;=CK$4,$K57&gt;=CL$4,$K57&gt;CK$4),NETWORKDAYS.INTL(CK$4+1,(CL$4),1,(Holidays!$A$1:$A$248)),0))*$M57,"")</f>
        <v>0</v>
      </c>
      <c r="CM57" s="192">
        <f ca="1">IFERROR((IF(AND($J57&gt;CL$4,$J57&lt;=CM$4,$K57&lt;=CM$4),NETWORKDAYS.INTL($J57,$K57,1,(Holidays!$A$1:$A$248)),0)+IF(AND($J57&gt;CL$4,$J57&lt;=CM$4,$K57&gt;CM$4),NETWORKDAYS.INTL($J57,(CM$4),1,(Holidays!$A$1:$A$248)),0)+IF(AND($J57&lt;CL$4,$K57&lt;CM$4,$K57&gt;CL$4),NETWORKDAYS.INTL(CL$4+1,$K57,1,(Holidays!$A$1:$A$248)),0)+IF(AND($J57&lt;=CL$4,$K57&gt;=CM$4,$K57&gt;CL$4),NETWORKDAYS.INTL(CL$4+1,(CM$4),1,(Holidays!$A$1:$A$248)),0))*$M57,"")</f>
        <v>0</v>
      </c>
      <c r="CN57" s="321">
        <f ca="1">IFERROR((IF(AND($J57&gt;CM$4,$J57&lt;=CN$4,$K57&lt;=CN$4),NETWORKDAYS.INTL($J57,$K57,1,(Holidays!$A$1:$A$248)),0)+IF(AND($J57&gt;CM$4,$J57&lt;=CN$4,$K57&gt;CN$4),NETWORKDAYS.INTL($J57,(CN$4),1,(Holidays!$A$1:$A$248)),0)+IF(AND($J57&lt;CM$4,$K57&lt;CN$4,$K57&gt;CM$4),NETWORKDAYS.INTL(CM$4+1,$K57,1,(Holidays!$A$1:$A$248)),0)+IF(AND($J57&lt;=CM$4,$K57&gt;=CN$4,$K57&gt;CM$4),NETWORKDAYS.INTL(CM$4+1,(CN$4),1,(Holidays!$A$1:$A$248)),0))*$M57,"")</f>
        <v>0</v>
      </c>
      <c r="CO57" s="190">
        <f ca="1">IFERROR((IF(AND($J57&gt;CN$4,$J57&lt;=CO$4,$K57&lt;=CO$4),NETWORKDAYS.INTL($J57,$K57,1,(Holidays!$A$1:$A$248)),0)+IF(AND($J57&gt;CN$4,$J57&lt;=CO$4,$K57&gt;CO$4),NETWORKDAYS.INTL($J57,(CO$4),1,(Holidays!$A$1:$A$248)),0)+IF(AND($J57&lt;CN$4,$K57&lt;CO$4,$K57&gt;CN$4),NETWORKDAYS.INTL(CN$4+1,$K57,1,(Holidays!$A$1:$A$248)),0)+IF(AND($J57&lt;=CN$4,$K57&gt;=CO$4,$K57&gt;CN$4),NETWORKDAYS.INTL(CN$4+1,(CO$4),1,(Holidays!$A$1:$A$248)),0))*$M57,"")</f>
        <v>0</v>
      </c>
      <c r="CP57" s="192">
        <f ca="1">IFERROR((IF(AND($J57&gt;CO$4,$J57&lt;=CP$4,$K57&lt;=CP$4),NETWORKDAYS.INTL($J57,$K57,1,(Holidays!$A$1:$A$248)),0)+IF(AND($J57&gt;CO$4,$J57&lt;=CP$4,$K57&gt;CP$4),NETWORKDAYS.INTL($J57,(CP$4),1,(Holidays!$A$1:$A$248)),0)+IF(AND($J57&lt;CO$4,$K57&lt;CP$4,$K57&gt;CO$4),NETWORKDAYS.INTL(CO$4+1,$K57,1,(Holidays!$A$1:$A$248)),0)+IF(AND($J57&lt;=CO$4,$K57&gt;=CP$4,$K57&gt;CO$4),NETWORKDAYS.INTL(CO$4+1,(CP$4),1,(Holidays!$A$1:$A$248)),0))*$M57,"")</f>
        <v>0</v>
      </c>
      <c r="CQ57" s="321">
        <f ca="1">IFERROR((IF(AND($J57&gt;CP$4,$J57&lt;=CQ$4,$K57&lt;=CQ$4),NETWORKDAYS.INTL($J57,$K57,1,(Holidays!$A$1:$A$248)),0)+IF(AND($J57&gt;CP$4,$J57&lt;=CQ$4,$K57&gt;CQ$4),NETWORKDAYS.INTL($J57,(CQ$4),1,(Holidays!$A$1:$A$248)),0)+IF(AND($J57&lt;CP$4,$K57&lt;CQ$4,$K57&gt;CP$4),NETWORKDAYS.INTL(CP$4+1,$K57,1,(Holidays!$A$1:$A$248)),0)+IF(AND($J57&lt;=CP$4,$K57&gt;=CQ$4,$K57&gt;CP$4),NETWORKDAYS.INTL(CP$4+1,(CQ$4),1,(Holidays!$A$1:$A$248)),0))*$M57,"")</f>
        <v>0</v>
      </c>
      <c r="CR57" s="190">
        <f ca="1">IFERROR((IF(AND($J57&gt;CQ$4,$J57&lt;=CR$4,$K57&lt;=CR$4),NETWORKDAYS.INTL($J57,$K57,1,(Holidays!$A$1:$A$248)),0)+IF(AND($J57&gt;CQ$4,$J57&lt;=CR$4,$K57&gt;CR$4),NETWORKDAYS.INTL($J57,(CR$4),1,(Holidays!$A$1:$A$248)),0)+IF(AND($J57&lt;CQ$4,$K57&lt;CR$4,$K57&gt;CQ$4),NETWORKDAYS.INTL(CQ$4+1,$K57,1,(Holidays!$A$1:$A$248)),0)+IF(AND($J57&lt;=CQ$4,$K57&gt;=CR$4,$K57&gt;CQ$4),NETWORKDAYS.INTL(CQ$4+1,(CR$4),1,(Holidays!$A$1:$A$248)),0))*$M57,"")</f>
        <v>0</v>
      </c>
      <c r="CS57" s="192">
        <f ca="1">IFERROR((IF(AND($J57&gt;CR$4,$J57&lt;=CS$4,$K57&lt;=CS$4),NETWORKDAYS.INTL($J57,$K57,1,(Holidays!$A$1:$A$248)),0)+IF(AND($J57&gt;CR$4,$J57&lt;=CS$4,$K57&gt;CS$4),NETWORKDAYS.INTL($J57,(CS$4),1,(Holidays!$A$1:$A$248)),0)+IF(AND($J57&lt;CR$4,$K57&lt;CS$4,$K57&gt;CR$4),NETWORKDAYS.INTL(CR$4+1,$K57,1,(Holidays!$A$1:$A$248)),0)+IF(AND($J57&lt;=CR$4,$K57&gt;=CS$4,$K57&gt;CR$4),NETWORKDAYS.INTL(CR$4+1,(CS$4),1,(Holidays!$A$1:$A$248)),0))*$M57,"")</f>
        <v>0</v>
      </c>
      <c r="CT57" s="321">
        <f ca="1">IFERROR((IF(AND($J57&gt;CS$4,$J57&lt;=CT$4,$K57&lt;=CT$4),NETWORKDAYS.INTL($J57,$K57,1,(Holidays!$A$1:$A$248)),0)+IF(AND($J57&gt;CS$4,$J57&lt;=CT$4,$K57&gt;CT$4),NETWORKDAYS.INTL($J57,(CT$4),1,(Holidays!$A$1:$A$248)),0)+IF(AND($J57&lt;CS$4,$K57&lt;CT$4,$K57&gt;CS$4),NETWORKDAYS.INTL(CS$4+1,$K57,1,(Holidays!$A$1:$A$248)),0)+IF(AND($J57&lt;=CS$4,$K57&gt;=CT$4,$K57&gt;CS$4),NETWORKDAYS.INTL(CS$4+1,(CT$4),1,(Holidays!$A$1:$A$248)),0))*$M57,"")</f>
        <v>0</v>
      </c>
      <c r="CU57" s="190">
        <f ca="1">IFERROR((IF(AND($J57&gt;CT$4,$J57&lt;=CU$4,$K57&lt;=CU$4),NETWORKDAYS.INTL($J57,$K57,1,(Holidays!$A$1:$A$248)),0)+IF(AND($J57&gt;CT$4,$J57&lt;=CU$4,$K57&gt;CU$4),NETWORKDAYS.INTL($J57,(CU$4),1,(Holidays!$A$1:$A$248)),0)+IF(AND($J57&lt;CT$4,$K57&lt;CU$4,$K57&gt;CT$4),NETWORKDAYS.INTL(CT$4+1,$K57,1,(Holidays!$A$1:$A$248)),0)+IF(AND($J57&lt;=CT$4,$K57&gt;=CU$4,$K57&gt;CT$4),NETWORKDAYS.INTL(CT$4+1,(CU$4),1,(Holidays!$A$1:$A$248)),0))*$M57,"")</f>
        <v>0</v>
      </c>
      <c r="CV57" s="192">
        <f ca="1">IFERROR((IF(AND($J57&gt;CU$4,$J57&lt;=CV$4,$K57&lt;=CV$4),NETWORKDAYS.INTL($J57,$K57,1,(Holidays!$A$1:$A$248)),0)+IF(AND($J57&gt;CU$4,$J57&lt;=CV$4,$K57&gt;CV$4),NETWORKDAYS.INTL($J57,(CV$4),1,(Holidays!$A$1:$A$248)),0)+IF(AND($J57&lt;CU$4,$K57&lt;CV$4,$K57&gt;CU$4),NETWORKDAYS.INTL(CU$4+1,$K57,1,(Holidays!$A$1:$A$248)),0)+IF(AND($J57&lt;=CU$4,$K57&gt;=CV$4,$K57&gt;CU$4),NETWORKDAYS.INTL(CU$4+1,(CV$4),1,(Holidays!$A$1:$A$248)),0))*$M57,"")</f>
        <v>0</v>
      </c>
      <c r="CW57" s="321">
        <f ca="1">IFERROR((IF(AND($J57&gt;CV$4,$J57&lt;=CW$4,$K57&lt;=CW$4),NETWORKDAYS.INTL($J57,$K57,1,(Holidays!$A$1:$A$248)),0)+IF(AND($J57&gt;CV$4,$J57&lt;=CW$4,$K57&gt;CW$4),NETWORKDAYS.INTL($J57,(CW$4),1,(Holidays!$A$1:$A$248)),0)+IF(AND($J57&lt;CV$4,$K57&lt;CW$4,$K57&gt;CV$4),NETWORKDAYS.INTL(CV$4+1,$K57,1,(Holidays!$A$1:$A$248)),0)+IF(AND($J57&lt;=CV$4,$K57&gt;=CW$4,$K57&gt;CV$4),NETWORKDAYS.INTL(CV$4+1,(CW$4),1,(Holidays!$A$1:$A$248)),0))*$M57,"")</f>
        <v>0</v>
      </c>
      <c r="CX57" s="324">
        <f ca="1">IFERROR((IF(AND($J57&gt;CW$4,$J57&lt;=CX$4,$K57&lt;=CX$4),NETWORKDAYS.INTL($J57,$K57,1,(Holidays!$A$1:$A$248)),0)+IF(AND($J57&gt;CW$4,$J57&lt;=CX$4,$K57&gt;CX$4),NETWORKDAYS.INTL($J57,(CX$4),1,(Holidays!$A$1:$A$248)),0)+IF(AND($J57&lt;CW$4,$K57&lt;CX$4,$K57&gt;CW$4),NETWORKDAYS.INTL(CW$4+1,$K57,1,(Holidays!$A$1:$A$248)),0)+IF(AND($J57&lt;=CW$4,$K57&gt;=CX$4,$K57&gt;CW$4),NETWORKDAYS.INTL(CW$4+1,(CX$4),1,(Holidays!$A$1:$A$248)),0))*$M57,"")</f>
        <v>0</v>
      </c>
    </row>
    <row r="58" spans="2:102" ht="15" customHeight="1" outlineLevel="1">
      <c r="B58" s="59" t="str">
        <f t="array" ref="B58">IFERROR(INDEX('A-2_MH Distribution'!$B$1:$B$15014,SMALL(IF('A-2_MH Distribution'!$M$8:$M$63&lt;&gt;0,ROW('A-2_MH Distribution'!$B$8:$B$63)),ROW(A21)),1),"")</f>
        <v>B.21</v>
      </c>
      <c r="C58" s="458" t="str">
        <f ca="1">IFERROR(VLOOKUP(B58,OFFSET('A-1_MH Estimation'!$B$7,0,0,MATCH("Subtotal LOE",'A-1_MH Estimation'!B:B,0)-7,2),2,0),"")</f>
        <v>Weld Support Clearance  - Administrative Documentation &amp; Customer Comment Followed up</v>
      </c>
      <c r="D58" s="466">
        <f ca="1">IFERROR(VLOOKUP(B58,OFFSET('A-1_MH Estimation'!$B$7,0,0,MATCH("Subtotal LOE",'A-1_MH Estimation'!B:B,0)-7,4),4,0),"")</f>
        <v>1</v>
      </c>
      <c r="E58" s="466" t="str">
        <f ca="1">IFERROR(VLOOKUP(B58,OFFSET('A-1_MH Estimation'!$B$7,0,0,MATCH("Subtotal LOE",'A-1_MH Estimation'!B:B,0)-7,3),3,0),"")</f>
        <v>document</v>
      </c>
      <c r="F58" s="462">
        <f>IFERROR(VLOOKUP($B58,'A-2_MH Distribution'!$B$6:$O$16314,3,0)*VLOOKUP($B58,'A-2_MH Distribution'!$B$6:$O$16314,VLOOKUP(G58,SoftwareList,6,0),0)*IFERROR((--(VLOOKUP($B58,'A-2_MH Distribution'!$B$6:$O$16314,VLOOKUP(G58,SoftwareList,8,0),0)=0)+VLOOKUP($B58,'A-2_MH Distribution'!$B$6:$O$16314,VLOOKUP(G58,SoftwareList,8,0),0)),1),0)</f>
        <v>8.0400000000000009</v>
      </c>
      <c r="G58" s="403" t="str">
        <f t="shared" si="59"/>
        <v>MsOffice</v>
      </c>
      <c r="H58" s="454"/>
      <c r="I58" s="455"/>
      <c r="J58" s="351">
        <f ca="1">IFERROR(INDEX(Activities,MATCH($B58,'A-2_MH Distribution'!B:B,0),MATCH("Start Date",'A-2_MH Distribution'!$A$4:S$4,0))+H58,0)</f>
        <v>44628</v>
      </c>
      <c r="K58" s="352">
        <f ca="1">IFERROR(INDEX(Activities,MATCH($B58,'A-2_MH Distribution'!B:B,0),MATCH("Finish Date",'A-2_MH Distribution'!$A$4:S$4,0))+I58,0)</f>
        <v>44629</v>
      </c>
      <c r="L58" s="170">
        <f ca="1">NETWORKDAYS.INTL(J58,K58,1,Holidays!$A$1:$A$248)</f>
        <v>2</v>
      </c>
      <c r="M58" s="62">
        <f t="shared" ca="1" si="58"/>
        <v>4.0200000000000005</v>
      </c>
      <c r="O58" s="253">
        <f ca="1">SUM($P58:CX58)</f>
        <v>8.0400000000000009</v>
      </c>
      <c r="P58" s="320"/>
      <c r="Q58" s="321">
        <f ca="1">IFERROR((IF(AND($J58&gt;P$4,$J58&lt;=Q$4,$K58&lt;=Q$4),NETWORKDAYS.INTL($J58,$K58,1,(Holidays!$A$1:$A$248)),0)+IF(AND($J58&gt;P$4,$J58&lt;=Q$4,$K58&gt;Q$4),NETWORKDAYS.INTL($J58,(Q$4),1,(Holidays!$A$1:$A$248)),0)+IF(AND($J58&lt;P$4,$K58&lt;Q$4,$K58&gt;P$4),NETWORKDAYS.INTL(P$4+1,$K58,1,(Holidays!$A$1:$A$248)),0)+IF(AND($J58&lt;=P$4,$K58&gt;=Q$4,$K58&gt;P$4),NETWORKDAYS.INTL(P$4+1,(Q$4),1,(Holidays!$A$1:$A$248)),0))*$M58,"")</f>
        <v>0</v>
      </c>
      <c r="R58" s="190">
        <f ca="1">IFERROR((IF(AND($J58&gt;Q$4,$J58&lt;=R$4,$K58&lt;=R$4),NETWORKDAYS.INTL($J58,$K58,1,(Holidays!$A$1:$A$248)),0)+IF(AND($J58&gt;Q$4,$J58&lt;=R$4,$K58&gt;R$4),NETWORKDAYS.INTL($J58,(R$4),1,(Holidays!$A$1:$A$248)),0)+IF(AND($J58&lt;Q$4,$K58&lt;R$4,$K58&gt;Q$4),NETWORKDAYS.INTL(Q$4+1,$K58,1,(Holidays!$A$1:$A$248)),0)+IF(AND($J58&lt;=Q$4,$K58&gt;=R$4,$K58&gt;Q$4),NETWORKDAYS.INTL(Q$4+1,(R$4),1,(Holidays!$A$1:$A$248)),0))*$M58,"")</f>
        <v>0</v>
      </c>
      <c r="S58" s="192">
        <f ca="1">IFERROR((IF(AND($J58&gt;R$4,$J58&lt;=S$4,$K58&lt;=S$4),NETWORKDAYS.INTL($J58,$K58,1,(Holidays!$A$1:$A$248)),0)+IF(AND($J58&gt;R$4,$J58&lt;=S$4,$K58&gt;S$4),NETWORKDAYS.INTL($J58,(S$4),1,(Holidays!$A$1:$A$248)),0)+IF(AND($J58&lt;R$4,$K58&lt;S$4,$K58&gt;R$4),NETWORKDAYS.INTL(R$4+1,$K58,1,(Holidays!$A$1:$A$248)),0)+IF(AND($J58&lt;=R$4,$K58&gt;=S$4,$K58&gt;R$4),NETWORKDAYS.INTL(R$4+1,(S$4),1,(Holidays!$A$1:$A$248)),0))*$M58,"")</f>
        <v>0</v>
      </c>
      <c r="T58" s="321">
        <f ca="1">IFERROR((IF(AND($J58&gt;S$4,$J58&lt;=T$4,$K58&lt;=T$4),NETWORKDAYS.INTL($J58,$K58,1,(Holidays!$A$1:$A$248)),0)+IF(AND($J58&gt;S$4,$J58&lt;=T$4,$K58&gt;T$4),NETWORKDAYS.INTL($J58,(T$4),1,(Holidays!$A$1:$A$248)),0)+IF(AND($J58&lt;S$4,$K58&lt;T$4,$K58&gt;S$4),NETWORKDAYS.INTL(S$4+1,$K58,1,(Holidays!$A$1:$A$248)),0)+IF(AND($J58&lt;=S$4,$K58&gt;=T$4,$K58&gt;S$4),NETWORKDAYS.INTL(S$4+1,(T$4),1,(Holidays!$A$1:$A$248)),0))*$M58,"")</f>
        <v>0</v>
      </c>
      <c r="U58" s="190">
        <f ca="1">IFERROR((IF(AND($J58&gt;T$4,$J58&lt;=U$4,$K58&lt;=U$4),NETWORKDAYS.INTL($J58,$K58,1,(Holidays!$A$1:$A$248)),0)+IF(AND($J58&gt;T$4,$J58&lt;=U$4,$K58&gt;U$4),NETWORKDAYS.INTL($J58,(U$4),1,(Holidays!$A$1:$A$248)),0)+IF(AND($J58&lt;T$4,$K58&lt;U$4,$K58&gt;T$4),NETWORKDAYS.INTL(T$4+1,$K58,1,(Holidays!$A$1:$A$248)),0)+IF(AND($J58&lt;=T$4,$K58&gt;=U$4,$K58&gt;T$4),NETWORKDAYS.INTL(T$4+1,(U$4),1,(Holidays!$A$1:$A$248)),0))*$M58,"")</f>
        <v>0</v>
      </c>
      <c r="V58" s="192">
        <f ca="1">IFERROR((IF(AND($J58&gt;U$4,$J58&lt;=V$4,$K58&lt;=V$4),NETWORKDAYS.INTL($J58,$K58,1,(Holidays!$A$1:$A$248)),0)+IF(AND($J58&gt;U$4,$J58&lt;=V$4,$K58&gt;V$4),NETWORKDAYS.INTL($J58,(V$4),1,(Holidays!$A$1:$A$248)),0)+IF(AND($J58&lt;U$4,$K58&lt;V$4,$K58&gt;U$4),NETWORKDAYS.INTL(U$4+1,$K58,1,(Holidays!$A$1:$A$248)),0)+IF(AND($J58&lt;=U$4,$K58&gt;=V$4,$K58&gt;U$4),NETWORKDAYS.INTL(U$4+1,(V$4),1,(Holidays!$A$1:$A$248)),0))*$M58,"")</f>
        <v>0</v>
      </c>
      <c r="W58" s="321">
        <f ca="1">IFERROR((IF(AND($J58&gt;V$4,$J58&lt;=W$4,$K58&lt;=W$4),NETWORKDAYS.INTL($J58,$K58,1,(Holidays!$A$1:$A$248)),0)+IF(AND($J58&gt;V$4,$J58&lt;=W$4,$K58&gt;W$4),NETWORKDAYS.INTL($J58,(W$4),1,(Holidays!$A$1:$A$248)),0)+IF(AND($J58&lt;V$4,$K58&lt;W$4,$K58&gt;V$4),NETWORKDAYS.INTL(V$4+1,$K58,1,(Holidays!$A$1:$A$248)),0)+IF(AND($J58&lt;=V$4,$K58&gt;=W$4,$K58&gt;V$4),NETWORKDAYS.INTL(V$4+1,(W$4),1,(Holidays!$A$1:$A$248)),0))*$M58,"")</f>
        <v>0</v>
      </c>
      <c r="X58" s="190">
        <f ca="1">IFERROR((IF(AND($J58&gt;W$4,$J58&lt;=X$4,$K58&lt;=X$4),NETWORKDAYS.INTL($J58,$K58,1,(Holidays!$A$1:$A$248)),0)+IF(AND($J58&gt;W$4,$J58&lt;=X$4,$K58&gt;X$4),NETWORKDAYS.INTL($J58,(X$4),1,(Holidays!$A$1:$A$248)),0)+IF(AND($J58&lt;W$4,$K58&lt;X$4,$K58&gt;W$4),NETWORKDAYS.INTL(W$4+1,$K58,1,(Holidays!$A$1:$A$248)),0)+IF(AND($J58&lt;=W$4,$K58&gt;=X$4,$K58&gt;W$4),NETWORKDAYS.INTL(W$4+1,(X$4),1,(Holidays!$A$1:$A$248)),0))*$M58,"")</f>
        <v>0</v>
      </c>
      <c r="Y58" s="192">
        <f ca="1">IFERROR((IF(AND($J58&gt;X$4,$J58&lt;=Y$4,$K58&lt;=Y$4),NETWORKDAYS.INTL($J58,$K58,1,(Holidays!$A$1:$A$248)),0)+IF(AND($J58&gt;X$4,$J58&lt;=Y$4,$K58&gt;Y$4),NETWORKDAYS.INTL($J58,(Y$4),1,(Holidays!$A$1:$A$248)),0)+IF(AND($J58&lt;X$4,$K58&lt;Y$4,$K58&gt;X$4),NETWORKDAYS.INTL(X$4+1,$K58,1,(Holidays!$A$1:$A$248)),0)+IF(AND($J58&lt;=X$4,$K58&gt;=Y$4,$K58&gt;X$4),NETWORKDAYS.INTL(X$4+1,(Y$4),1,(Holidays!$A$1:$A$248)),0))*$M58,"")</f>
        <v>0</v>
      </c>
      <c r="Z58" s="321">
        <f ca="1">IFERROR((IF(AND($J58&gt;Y$4,$J58&lt;=Z$4,$K58&lt;=Z$4),NETWORKDAYS.INTL($J58,$K58,1,(Holidays!$A$1:$A$248)),0)+IF(AND($J58&gt;Y$4,$J58&lt;=Z$4,$K58&gt;Z$4),NETWORKDAYS.INTL($J58,(Z$4),1,(Holidays!$A$1:$A$248)),0)+IF(AND($J58&lt;Y$4,$K58&lt;Z$4,$K58&gt;Y$4),NETWORKDAYS.INTL(Y$4+1,$K58,1,(Holidays!$A$1:$A$248)),0)+IF(AND($J58&lt;=Y$4,$K58&gt;=Z$4,$K58&gt;Y$4),NETWORKDAYS.INTL(Y$4+1,(Z$4),1,(Holidays!$A$1:$A$248)),0))*$M58,"")</f>
        <v>0</v>
      </c>
      <c r="AA58" s="190">
        <f ca="1">IFERROR((IF(AND($J58&gt;Z$4,$J58&lt;=AA$4,$K58&lt;=AA$4),NETWORKDAYS.INTL($J58,$K58,1,(Holidays!$A$1:$A$248)),0)+IF(AND($J58&gt;Z$4,$J58&lt;=AA$4,$K58&gt;AA$4),NETWORKDAYS.INTL($J58,(AA$4),1,(Holidays!$A$1:$A$248)),0)+IF(AND($J58&lt;Z$4,$K58&lt;AA$4,$K58&gt;Z$4),NETWORKDAYS.INTL(Z$4+1,$K58,1,(Holidays!$A$1:$A$248)),0)+IF(AND($J58&lt;=Z$4,$K58&gt;=AA$4,$K58&gt;Z$4),NETWORKDAYS.INTL(Z$4+1,(AA$4),1,(Holidays!$A$1:$A$248)),0))*$M58,"")</f>
        <v>0</v>
      </c>
      <c r="AB58" s="192">
        <f ca="1">IFERROR((IF(AND($J58&gt;AA$4,$J58&lt;=AB$4,$K58&lt;=AB$4),NETWORKDAYS.INTL($J58,$K58,1,(Holidays!$A$1:$A$248)),0)+IF(AND($J58&gt;AA$4,$J58&lt;=AB$4,$K58&gt;AB$4),NETWORKDAYS.INTL($J58,(AB$4),1,(Holidays!$A$1:$A$248)),0)+IF(AND($J58&lt;AA$4,$K58&lt;AB$4,$K58&gt;AA$4),NETWORKDAYS.INTL(AA$4+1,$K58,1,(Holidays!$A$1:$A$248)),0)+IF(AND($J58&lt;=AA$4,$K58&gt;=AB$4,$K58&gt;AA$4),NETWORKDAYS.INTL(AA$4+1,(AB$4),1,(Holidays!$A$1:$A$248)),0))*$M58,"")</f>
        <v>0</v>
      </c>
      <c r="AC58" s="321">
        <f ca="1">IFERROR((IF(AND($J58&gt;AB$4,$J58&lt;=AC$4,$K58&lt;=AC$4),NETWORKDAYS.INTL($J58,$K58,1,(Holidays!$A$1:$A$248)),0)+IF(AND($J58&gt;AB$4,$J58&lt;=AC$4,$K58&gt;AC$4),NETWORKDAYS.INTL($J58,(AC$4),1,(Holidays!$A$1:$A$248)),0)+IF(AND($J58&lt;AB$4,$K58&lt;AC$4,$K58&gt;AB$4),NETWORKDAYS.INTL(AB$4+1,$K58,1,(Holidays!$A$1:$A$248)),0)+IF(AND($J58&lt;=AB$4,$K58&gt;=AC$4,$K58&gt;AB$4),NETWORKDAYS.INTL(AB$4+1,(AC$4),1,(Holidays!$A$1:$A$248)),0))*$M58,"")</f>
        <v>0</v>
      </c>
      <c r="AD58" s="190">
        <f ca="1">IFERROR((IF(AND($J58&gt;AC$4,$J58&lt;=AD$4,$K58&lt;=AD$4),NETWORKDAYS.INTL($J58,$K58,1,(Holidays!$A$1:$A$248)),0)+IF(AND($J58&gt;AC$4,$J58&lt;=AD$4,$K58&gt;AD$4),NETWORKDAYS.INTL($J58,(AD$4),1,(Holidays!$A$1:$A$248)),0)+IF(AND($J58&lt;AC$4,$K58&lt;AD$4,$K58&gt;AC$4),NETWORKDAYS.INTL(AC$4+1,$K58,1,(Holidays!$A$1:$A$248)),0)+IF(AND($J58&lt;=AC$4,$K58&gt;=AD$4,$K58&gt;AC$4),NETWORKDAYS.INTL(AC$4+1,(AD$4),1,(Holidays!$A$1:$A$248)),0))*$M58,"")</f>
        <v>0</v>
      </c>
      <c r="AE58" s="192">
        <f ca="1">IFERROR((IF(AND($J58&gt;AD$4,$J58&lt;=AE$4,$K58&lt;=AE$4),NETWORKDAYS.INTL($J58,$K58,1,(Holidays!$A$1:$A$248)),0)+IF(AND($J58&gt;AD$4,$J58&lt;=AE$4,$K58&gt;AE$4),NETWORKDAYS.INTL($J58,(AE$4),1,(Holidays!$A$1:$A$248)),0)+IF(AND($J58&lt;AD$4,$K58&lt;AE$4,$K58&gt;AD$4),NETWORKDAYS.INTL(AD$4+1,$K58,1,(Holidays!$A$1:$A$248)),0)+IF(AND($J58&lt;=AD$4,$K58&gt;=AE$4,$K58&gt;AD$4),NETWORKDAYS.INTL(AD$4+1,(AE$4),1,(Holidays!$A$1:$A$248)),0))*$M58,"")</f>
        <v>0</v>
      </c>
      <c r="AF58" s="321">
        <f ca="1">IFERROR((IF(AND($J58&gt;AE$4,$J58&lt;=AF$4,$K58&lt;=AF$4),NETWORKDAYS.INTL($J58,$K58,1,(Holidays!$A$1:$A$248)),0)+IF(AND($J58&gt;AE$4,$J58&lt;=AF$4,$K58&gt;AF$4),NETWORKDAYS.INTL($J58,(AF$4),1,(Holidays!$A$1:$A$248)),0)+IF(AND($J58&lt;AE$4,$K58&lt;AF$4,$K58&gt;AE$4),NETWORKDAYS.INTL(AE$4+1,$K58,1,(Holidays!$A$1:$A$248)),0)+IF(AND($J58&lt;=AE$4,$K58&gt;=AF$4,$K58&gt;AE$4),NETWORKDAYS.INTL(AE$4+1,(AF$4),1,(Holidays!$A$1:$A$248)),0))*$M58,"")</f>
        <v>0</v>
      </c>
      <c r="AG58" s="190">
        <f ca="1">IFERROR((IF(AND($J58&gt;AF$4,$J58&lt;=AG$4,$K58&lt;=AG$4),NETWORKDAYS.INTL($J58,$K58,1,(Holidays!$A$1:$A$248)),0)+IF(AND($J58&gt;AF$4,$J58&lt;=AG$4,$K58&gt;AG$4),NETWORKDAYS.INTL($J58,(AG$4),1,(Holidays!$A$1:$A$248)),0)+IF(AND($J58&lt;AF$4,$K58&lt;AG$4,$K58&gt;AF$4),NETWORKDAYS.INTL(AF$4+1,$K58,1,(Holidays!$A$1:$A$248)),0)+IF(AND($J58&lt;=AF$4,$K58&gt;=AG$4,$K58&gt;AF$4),NETWORKDAYS.INTL(AF$4+1,(AG$4),1,(Holidays!$A$1:$A$248)),0))*$M58,"")</f>
        <v>0</v>
      </c>
      <c r="AH58" s="192">
        <f ca="1">IFERROR((IF(AND($J58&gt;AG$4,$J58&lt;=AH$4,$K58&lt;=AH$4),NETWORKDAYS.INTL($J58,$K58,1,(Holidays!$A$1:$A$248)),0)+IF(AND($J58&gt;AG$4,$J58&lt;=AH$4,$K58&gt;AH$4),NETWORKDAYS.INTL($J58,(AH$4),1,(Holidays!$A$1:$A$248)),0)+IF(AND($J58&lt;AG$4,$K58&lt;AH$4,$K58&gt;AG$4),NETWORKDAYS.INTL(AG$4+1,$K58,1,(Holidays!$A$1:$A$248)),0)+IF(AND($J58&lt;=AG$4,$K58&gt;=AH$4,$K58&gt;AG$4),NETWORKDAYS.INTL(AG$4+1,(AH$4),1,(Holidays!$A$1:$A$248)),0))*$M58,"")</f>
        <v>8.0400000000000009</v>
      </c>
      <c r="AI58" s="321">
        <f ca="1">IFERROR((IF(AND($J58&gt;AH$4,$J58&lt;=AI$4,$K58&lt;=AI$4),NETWORKDAYS.INTL($J58,$K58,1,(Holidays!$A$1:$A$248)),0)+IF(AND($J58&gt;AH$4,$J58&lt;=AI$4,$K58&gt;AI$4),NETWORKDAYS.INTL($J58,(AI$4),1,(Holidays!$A$1:$A$248)),0)+IF(AND($J58&lt;AH$4,$K58&lt;AI$4,$K58&gt;AH$4),NETWORKDAYS.INTL(AH$4+1,$K58,1,(Holidays!$A$1:$A$248)),0)+IF(AND($J58&lt;=AH$4,$K58&gt;=AI$4,$K58&gt;AH$4),NETWORKDAYS.INTL(AH$4+1,(AI$4),1,(Holidays!$A$1:$A$248)),0))*$M58,"")</f>
        <v>0</v>
      </c>
      <c r="AJ58" s="190">
        <f ca="1">IFERROR((IF(AND($J58&gt;AI$4,$J58&lt;=AJ$4,$K58&lt;=AJ$4),NETWORKDAYS.INTL($J58,$K58,1,(Holidays!$A$1:$A$248)),0)+IF(AND($J58&gt;AI$4,$J58&lt;=AJ$4,$K58&gt;AJ$4),NETWORKDAYS.INTL($J58,(AJ$4),1,(Holidays!$A$1:$A$248)),0)+IF(AND($J58&lt;AI$4,$K58&lt;AJ$4,$K58&gt;AI$4),NETWORKDAYS.INTL(AI$4+1,$K58,1,(Holidays!$A$1:$A$248)),0)+IF(AND($J58&lt;=AI$4,$K58&gt;=AJ$4,$K58&gt;AI$4),NETWORKDAYS.INTL(AI$4+1,(AJ$4),1,(Holidays!$A$1:$A$248)),0))*$M58,"")</f>
        <v>0</v>
      </c>
      <c r="AK58" s="192">
        <f ca="1">IFERROR((IF(AND($J58&gt;AJ$4,$J58&lt;=AK$4,$K58&lt;=AK$4),NETWORKDAYS.INTL($J58,$K58,1,(Holidays!$A$1:$A$248)),0)+IF(AND($J58&gt;AJ$4,$J58&lt;=AK$4,$K58&gt;AK$4),NETWORKDAYS.INTL($J58,(AK$4),1,(Holidays!$A$1:$A$248)),0)+IF(AND($J58&lt;AJ$4,$K58&lt;AK$4,$K58&gt;AJ$4),NETWORKDAYS.INTL(AJ$4+1,$K58,1,(Holidays!$A$1:$A$248)),0)+IF(AND($J58&lt;=AJ$4,$K58&gt;=AK$4,$K58&gt;AJ$4),NETWORKDAYS.INTL(AJ$4+1,(AK$4),1,(Holidays!$A$1:$A$248)),0))*$M58,"")</f>
        <v>0</v>
      </c>
      <c r="AL58" s="321">
        <f ca="1">IFERROR((IF(AND($J58&gt;AK$4,$J58&lt;=AL$4,$K58&lt;=AL$4),NETWORKDAYS.INTL($J58,$K58,1,(Holidays!$A$1:$A$248)),0)+IF(AND($J58&gt;AK$4,$J58&lt;=AL$4,$K58&gt;AL$4),NETWORKDAYS.INTL($J58,(AL$4),1,(Holidays!$A$1:$A$248)),0)+IF(AND($J58&lt;AK$4,$K58&lt;AL$4,$K58&gt;AK$4),NETWORKDAYS.INTL(AK$4+1,$K58,1,(Holidays!$A$1:$A$248)),0)+IF(AND($J58&lt;=AK$4,$K58&gt;=AL$4,$K58&gt;AK$4),NETWORKDAYS.INTL(AK$4+1,(AL$4),1,(Holidays!$A$1:$A$248)),0))*$M58,"")</f>
        <v>0</v>
      </c>
      <c r="AM58" s="190">
        <f ca="1">IFERROR((IF(AND($J58&gt;AL$4,$J58&lt;=AM$4,$K58&lt;=AM$4),NETWORKDAYS.INTL($J58,$K58,1,(Holidays!$A$1:$A$248)),0)+IF(AND($J58&gt;AL$4,$J58&lt;=AM$4,$K58&gt;AM$4),NETWORKDAYS.INTL($J58,(AM$4),1,(Holidays!$A$1:$A$248)),0)+IF(AND($J58&lt;AL$4,$K58&lt;AM$4,$K58&gt;AL$4),NETWORKDAYS.INTL(AL$4+1,$K58,1,(Holidays!$A$1:$A$248)),0)+IF(AND($J58&lt;=AL$4,$K58&gt;=AM$4,$K58&gt;AL$4),NETWORKDAYS.INTL(AL$4+1,(AM$4),1,(Holidays!$A$1:$A$248)),0))*$M58,"")</f>
        <v>0</v>
      </c>
      <c r="AN58" s="192">
        <f ca="1">IFERROR((IF(AND($J58&gt;AM$4,$J58&lt;=AN$4,$K58&lt;=AN$4),NETWORKDAYS.INTL($J58,$K58,1,(Holidays!$A$1:$A$248)),0)+IF(AND($J58&gt;AM$4,$J58&lt;=AN$4,$K58&gt;AN$4),NETWORKDAYS.INTL($J58,(AN$4),1,(Holidays!$A$1:$A$248)),0)+IF(AND($J58&lt;AM$4,$K58&lt;AN$4,$K58&gt;AM$4),NETWORKDAYS.INTL(AM$4+1,$K58,1,(Holidays!$A$1:$A$248)),0)+IF(AND($J58&lt;=AM$4,$K58&gt;=AN$4,$K58&gt;AM$4),NETWORKDAYS.INTL(AM$4+1,(AN$4),1,(Holidays!$A$1:$A$248)),0))*$M58,"")</f>
        <v>0</v>
      </c>
      <c r="AO58" s="321">
        <f ca="1">IFERROR((IF(AND($J58&gt;AN$4,$J58&lt;=AO$4,$K58&lt;=AO$4),NETWORKDAYS.INTL($J58,$K58,1,(Holidays!$A$1:$A$248)),0)+IF(AND($J58&gt;AN$4,$J58&lt;=AO$4,$K58&gt;AO$4),NETWORKDAYS.INTL($J58,(AO$4),1,(Holidays!$A$1:$A$248)),0)+IF(AND($J58&lt;AN$4,$K58&lt;AO$4,$K58&gt;AN$4),NETWORKDAYS.INTL(AN$4+1,$K58,1,(Holidays!$A$1:$A$248)),0)+IF(AND($J58&lt;=AN$4,$K58&gt;=AO$4,$K58&gt;AN$4),NETWORKDAYS.INTL(AN$4+1,(AO$4),1,(Holidays!$A$1:$A$248)),0))*$M58,"")</f>
        <v>0</v>
      </c>
      <c r="AP58" s="190">
        <f ca="1">IFERROR((IF(AND($J58&gt;AO$4,$J58&lt;=AP$4,$K58&lt;=AP$4),NETWORKDAYS.INTL($J58,$K58,1,(Holidays!$A$1:$A$248)),0)+IF(AND($J58&gt;AO$4,$J58&lt;=AP$4,$K58&gt;AP$4),NETWORKDAYS.INTL($J58,(AP$4),1,(Holidays!$A$1:$A$248)),0)+IF(AND($J58&lt;AO$4,$K58&lt;AP$4,$K58&gt;AO$4),NETWORKDAYS.INTL(AO$4+1,$K58,1,(Holidays!$A$1:$A$248)),0)+IF(AND($J58&lt;=AO$4,$K58&gt;=AP$4,$K58&gt;AO$4),NETWORKDAYS.INTL(AO$4+1,(AP$4),1,(Holidays!$A$1:$A$248)),0))*$M58,"")</f>
        <v>0</v>
      </c>
      <c r="AQ58" s="192">
        <f ca="1">IFERROR((IF(AND($J58&gt;AP$4,$J58&lt;=AQ$4,$K58&lt;=AQ$4),NETWORKDAYS.INTL($J58,$K58,1,(Holidays!$A$1:$A$248)),0)+IF(AND($J58&gt;AP$4,$J58&lt;=AQ$4,$K58&gt;AQ$4),NETWORKDAYS.INTL($J58,(AQ$4),1,(Holidays!$A$1:$A$248)),0)+IF(AND($J58&lt;AP$4,$K58&lt;AQ$4,$K58&gt;AP$4),NETWORKDAYS.INTL(AP$4+1,$K58,1,(Holidays!$A$1:$A$248)),0)+IF(AND($J58&lt;=AP$4,$K58&gt;=AQ$4,$K58&gt;AP$4),NETWORKDAYS.INTL(AP$4+1,(AQ$4),1,(Holidays!$A$1:$A$248)),0))*$M58,"")</f>
        <v>0</v>
      </c>
      <c r="AR58" s="321">
        <f ca="1">IFERROR((IF(AND($J58&gt;AQ$4,$J58&lt;=AR$4,$K58&lt;=AR$4),NETWORKDAYS.INTL($J58,$K58,1,(Holidays!$A$1:$A$248)),0)+IF(AND($J58&gt;AQ$4,$J58&lt;=AR$4,$K58&gt;AR$4),NETWORKDAYS.INTL($J58,(AR$4),1,(Holidays!$A$1:$A$248)),0)+IF(AND($J58&lt;AQ$4,$K58&lt;AR$4,$K58&gt;AQ$4),NETWORKDAYS.INTL(AQ$4+1,$K58,1,(Holidays!$A$1:$A$248)),0)+IF(AND($J58&lt;=AQ$4,$K58&gt;=AR$4,$K58&gt;AQ$4),NETWORKDAYS.INTL(AQ$4+1,(AR$4),1,(Holidays!$A$1:$A$248)),0))*$M58,"")</f>
        <v>0</v>
      </c>
      <c r="AS58" s="190">
        <f ca="1">IFERROR((IF(AND($J58&gt;AR$4,$J58&lt;=AS$4,$K58&lt;=AS$4),NETWORKDAYS.INTL($J58,$K58,1,(Holidays!$A$1:$A$248)),0)+IF(AND($J58&gt;AR$4,$J58&lt;=AS$4,$K58&gt;AS$4),NETWORKDAYS.INTL($J58,(AS$4),1,(Holidays!$A$1:$A$248)),0)+IF(AND($J58&lt;AR$4,$K58&lt;AS$4,$K58&gt;AR$4),NETWORKDAYS.INTL(AR$4+1,$K58,1,(Holidays!$A$1:$A$248)),0)+IF(AND($J58&lt;=AR$4,$K58&gt;=AS$4,$K58&gt;AR$4),NETWORKDAYS.INTL(AR$4+1,(AS$4),1,(Holidays!$A$1:$A$248)),0))*$M58,"")</f>
        <v>0</v>
      </c>
      <c r="AT58" s="192">
        <f ca="1">IFERROR((IF(AND($J58&gt;AS$4,$J58&lt;=AT$4,$K58&lt;=AT$4),NETWORKDAYS.INTL($J58,$K58,1,(Holidays!$A$1:$A$248)),0)+IF(AND($J58&gt;AS$4,$J58&lt;=AT$4,$K58&gt;AT$4),NETWORKDAYS.INTL($J58,(AT$4),1,(Holidays!$A$1:$A$248)),0)+IF(AND($J58&lt;AS$4,$K58&lt;AT$4,$K58&gt;AS$4),NETWORKDAYS.INTL(AS$4+1,$K58,1,(Holidays!$A$1:$A$248)),0)+IF(AND($J58&lt;=AS$4,$K58&gt;=AT$4,$K58&gt;AS$4),NETWORKDAYS.INTL(AS$4+1,(AT$4),1,(Holidays!$A$1:$A$248)),0))*$M58,"")</f>
        <v>0</v>
      </c>
      <c r="AU58" s="321">
        <f ca="1">IFERROR((IF(AND($J58&gt;AT$4,$J58&lt;=AU$4,$K58&lt;=AU$4),NETWORKDAYS.INTL($J58,$K58,1,(Holidays!$A$1:$A$248)),0)+IF(AND($J58&gt;AT$4,$J58&lt;=AU$4,$K58&gt;AU$4),NETWORKDAYS.INTL($J58,(AU$4),1,(Holidays!$A$1:$A$248)),0)+IF(AND($J58&lt;AT$4,$K58&lt;AU$4,$K58&gt;AT$4),NETWORKDAYS.INTL(AT$4+1,$K58,1,(Holidays!$A$1:$A$248)),0)+IF(AND($J58&lt;=AT$4,$K58&gt;=AU$4,$K58&gt;AT$4),NETWORKDAYS.INTL(AT$4+1,(AU$4),1,(Holidays!$A$1:$A$248)),0))*$M58,"")</f>
        <v>0</v>
      </c>
      <c r="AV58" s="190">
        <f ca="1">IFERROR((IF(AND($J58&gt;AU$4,$J58&lt;=AV$4,$K58&lt;=AV$4),NETWORKDAYS.INTL($J58,$K58,1,(Holidays!$A$1:$A$248)),0)+IF(AND($J58&gt;AU$4,$J58&lt;=AV$4,$K58&gt;AV$4),NETWORKDAYS.INTL($J58,(AV$4),1,(Holidays!$A$1:$A$248)),0)+IF(AND($J58&lt;AU$4,$K58&lt;AV$4,$K58&gt;AU$4),NETWORKDAYS.INTL(AU$4+1,$K58,1,(Holidays!$A$1:$A$248)),0)+IF(AND($J58&lt;=AU$4,$K58&gt;=AV$4,$K58&gt;AU$4),NETWORKDAYS.INTL(AU$4+1,(AV$4),1,(Holidays!$A$1:$A$248)),0))*$M58,"")</f>
        <v>0</v>
      </c>
      <c r="AW58" s="192">
        <f ca="1">IFERROR((IF(AND($J58&gt;AV$4,$J58&lt;=AW$4,$K58&lt;=AW$4),NETWORKDAYS.INTL($J58,$K58,1,(Holidays!$A$1:$A$248)),0)+IF(AND($J58&gt;AV$4,$J58&lt;=AW$4,$K58&gt;AW$4),NETWORKDAYS.INTL($J58,(AW$4),1,(Holidays!$A$1:$A$248)),0)+IF(AND($J58&lt;AV$4,$K58&lt;AW$4,$K58&gt;AV$4),NETWORKDAYS.INTL(AV$4+1,$K58,1,(Holidays!$A$1:$A$248)),0)+IF(AND($J58&lt;=AV$4,$K58&gt;=AW$4,$K58&gt;AV$4),NETWORKDAYS.INTL(AV$4+1,(AW$4),1,(Holidays!$A$1:$A$248)),0))*$M58,"")</f>
        <v>0</v>
      </c>
      <c r="AX58" s="321">
        <f ca="1">IFERROR((IF(AND($J58&gt;AW$4,$J58&lt;=AX$4,$K58&lt;=AX$4),NETWORKDAYS.INTL($J58,$K58,1,(Holidays!$A$1:$A$248)),0)+IF(AND($J58&gt;AW$4,$J58&lt;=AX$4,$K58&gt;AX$4),NETWORKDAYS.INTL($J58,(AX$4),1,(Holidays!$A$1:$A$248)),0)+IF(AND($J58&lt;AW$4,$K58&lt;AX$4,$K58&gt;AW$4),NETWORKDAYS.INTL(AW$4+1,$K58,1,(Holidays!$A$1:$A$248)),0)+IF(AND($J58&lt;=AW$4,$K58&gt;=AX$4,$K58&gt;AW$4),NETWORKDAYS.INTL(AW$4+1,(AX$4),1,(Holidays!$A$1:$A$248)),0))*$M58,"")</f>
        <v>0</v>
      </c>
      <c r="AY58" s="190">
        <f ca="1">IFERROR((IF(AND($J58&gt;AX$4,$J58&lt;=AY$4,$K58&lt;=AY$4),NETWORKDAYS.INTL($J58,$K58,1,(Holidays!$A$1:$A$248)),0)+IF(AND($J58&gt;AX$4,$J58&lt;=AY$4,$K58&gt;AY$4),NETWORKDAYS.INTL($J58,(AY$4),1,(Holidays!$A$1:$A$248)),0)+IF(AND($J58&lt;AX$4,$K58&lt;AY$4,$K58&gt;AX$4),NETWORKDAYS.INTL(AX$4+1,$K58,1,(Holidays!$A$1:$A$248)),0)+IF(AND($J58&lt;=AX$4,$K58&gt;=AY$4,$K58&gt;AX$4),NETWORKDAYS.INTL(AX$4+1,(AY$4),1,(Holidays!$A$1:$A$248)),0))*$M58,"")</f>
        <v>0</v>
      </c>
      <c r="AZ58" s="192">
        <f ca="1">IFERROR((IF(AND($J58&gt;AY$4,$J58&lt;=AZ$4,$K58&lt;=AZ$4),NETWORKDAYS.INTL($J58,$K58,1,(Holidays!$A$1:$A$248)),0)+IF(AND($J58&gt;AY$4,$J58&lt;=AZ$4,$K58&gt;AZ$4),NETWORKDAYS.INTL($J58,(AZ$4),1,(Holidays!$A$1:$A$248)),0)+IF(AND($J58&lt;AY$4,$K58&lt;AZ$4,$K58&gt;AY$4),NETWORKDAYS.INTL(AY$4+1,$K58,1,(Holidays!$A$1:$A$248)),0)+IF(AND($J58&lt;=AY$4,$K58&gt;=AZ$4,$K58&gt;AY$4),NETWORKDAYS.INTL(AY$4+1,(AZ$4),1,(Holidays!$A$1:$A$248)),0))*$M58,"")</f>
        <v>0</v>
      </c>
      <c r="BA58" s="321">
        <f ca="1">IFERROR((IF(AND($J58&gt;AZ$4,$J58&lt;=BA$4,$K58&lt;=BA$4),NETWORKDAYS.INTL($J58,$K58,1,(Holidays!$A$1:$A$248)),0)+IF(AND($J58&gt;AZ$4,$J58&lt;=BA$4,$K58&gt;BA$4),NETWORKDAYS.INTL($J58,(BA$4),1,(Holidays!$A$1:$A$248)),0)+IF(AND($J58&lt;AZ$4,$K58&lt;BA$4,$K58&gt;AZ$4),NETWORKDAYS.INTL(AZ$4+1,$K58,1,(Holidays!$A$1:$A$248)),0)+IF(AND($J58&lt;=AZ$4,$K58&gt;=BA$4,$K58&gt;AZ$4),NETWORKDAYS.INTL(AZ$4+1,(BA$4),1,(Holidays!$A$1:$A$248)),0))*$M58,"")</f>
        <v>0</v>
      </c>
      <c r="BB58" s="190">
        <f ca="1">IFERROR((IF(AND($J58&gt;BA$4,$J58&lt;=BB$4,$K58&lt;=BB$4),NETWORKDAYS.INTL($J58,$K58,1,(Holidays!$A$1:$A$248)),0)+IF(AND($J58&gt;BA$4,$J58&lt;=BB$4,$K58&gt;BB$4),NETWORKDAYS.INTL($J58,(BB$4),1,(Holidays!$A$1:$A$248)),0)+IF(AND($J58&lt;BA$4,$K58&lt;BB$4,$K58&gt;BA$4),NETWORKDAYS.INTL(BA$4+1,$K58,1,(Holidays!$A$1:$A$248)),0)+IF(AND($J58&lt;=BA$4,$K58&gt;=BB$4,$K58&gt;BA$4),NETWORKDAYS.INTL(BA$4+1,(BB$4),1,(Holidays!$A$1:$A$248)),0))*$M58,"")</f>
        <v>0</v>
      </c>
      <c r="BC58" s="192">
        <f ca="1">IFERROR((IF(AND($J58&gt;BB$4,$J58&lt;=BC$4,$K58&lt;=BC$4),NETWORKDAYS.INTL($J58,$K58,1,(Holidays!$A$1:$A$248)),0)+IF(AND($J58&gt;BB$4,$J58&lt;=BC$4,$K58&gt;BC$4),NETWORKDAYS.INTL($J58,(BC$4),1,(Holidays!$A$1:$A$248)),0)+IF(AND($J58&lt;BB$4,$K58&lt;BC$4,$K58&gt;BB$4),NETWORKDAYS.INTL(BB$4+1,$K58,1,(Holidays!$A$1:$A$248)),0)+IF(AND($J58&lt;=BB$4,$K58&gt;=BC$4,$K58&gt;BB$4),NETWORKDAYS.INTL(BB$4+1,(BC$4),1,(Holidays!$A$1:$A$248)),0))*$M58,"")</f>
        <v>0</v>
      </c>
      <c r="BD58" s="321">
        <f ca="1">IFERROR((IF(AND($J58&gt;BC$4,$J58&lt;=BD$4,$K58&lt;=BD$4),NETWORKDAYS.INTL($J58,$K58,1,(Holidays!$A$1:$A$248)),0)+IF(AND($J58&gt;BC$4,$J58&lt;=BD$4,$K58&gt;BD$4),NETWORKDAYS.INTL($J58,(BD$4),1,(Holidays!$A$1:$A$248)),0)+IF(AND($J58&lt;BC$4,$K58&lt;BD$4,$K58&gt;BC$4),NETWORKDAYS.INTL(BC$4+1,$K58,1,(Holidays!$A$1:$A$248)),0)+IF(AND($J58&lt;=BC$4,$K58&gt;=BD$4,$K58&gt;BC$4),NETWORKDAYS.INTL(BC$4+1,(BD$4),1,(Holidays!$A$1:$A$248)),0))*$M58,"")</f>
        <v>0</v>
      </c>
      <c r="BE58" s="190">
        <f ca="1">IFERROR((IF(AND($J58&gt;BD$4,$J58&lt;=BE$4,$K58&lt;=BE$4),NETWORKDAYS.INTL($J58,$K58,1,(Holidays!$A$1:$A$248)),0)+IF(AND($J58&gt;BD$4,$J58&lt;=BE$4,$K58&gt;BE$4),NETWORKDAYS.INTL($J58,(BE$4),1,(Holidays!$A$1:$A$248)),0)+IF(AND($J58&lt;BD$4,$K58&lt;BE$4,$K58&gt;BD$4),NETWORKDAYS.INTL(BD$4+1,$K58,1,(Holidays!$A$1:$A$248)),0)+IF(AND($J58&lt;=BD$4,$K58&gt;=BE$4,$K58&gt;BD$4),NETWORKDAYS.INTL(BD$4+1,(BE$4),1,(Holidays!$A$1:$A$248)),0))*$M58,"")</f>
        <v>0</v>
      </c>
      <c r="BF58" s="192">
        <f ca="1">IFERROR((IF(AND($J58&gt;BE$4,$J58&lt;=BF$4,$K58&lt;=BF$4),NETWORKDAYS.INTL($J58,$K58,1,(Holidays!$A$1:$A$248)),0)+IF(AND($J58&gt;BE$4,$J58&lt;=BF$4,$K58&gt;BF$4),NETWORKDAYS.INTL($J58,(BF$4),1,(Holidays!$A$1:$A$248)),0)+IF(AND($J58&lt;BE$4,$K58&lt;BF$4,$K58&gt;BE$4),NETWORKDAYS.INTL(BE$4+1,$K58,1,(Holidays!$A$1:$A$248)),0)+IF(AND($J58&lt;=BE$4,$K58&gt;=BF$4,$K58&gt;BE$4),NETWORKDAYS.INTL(BE$4+1,(BF$4),1,(Holidays!$A$1:$A$248)),0))*$M58,"")</f>
        <v>0</v>
      </c>
      <c r="BG58" s="321">
        <f ca="1">IFERROR((IF(AND($J58&gt;BF$4,$J58&lt;=BG$4,$K58&lt;=BG$4),NETWORKDAYS.INTL($J58,$K58,1,(Holidays!$A$1:$A$248)),0)+IF(AND($J58&gt;BF$4,$J58&lt;=BG$4,$K58&gt;BG$4),NETWORKDAYS.INTL($J58,(BG$4),1,(Holidays!$A$1:$A$248)),0)+IF(AND($J58&lt;BF$4,$K58&lt;BG$4,$K58&gt;BF$4),NETWORKDAYS.INTL(BF$4+1,$K58,1,(Holidays!$A$1:$A$248)),0)+IF(AND($J58&lt;=BF$4,$K58&gt;=BG$4,$K58&gt;BF$4),NETWORKDAYS.INTL(BF$4+1,(BG$4),1,(Holidays!$A$1:$A$248)),0))*$M58,"")</f>
        <v>0</v>
      </c>
      <c r="BH58" s="190">
        <f ca="1">IFERROR((IF(AND($J58&gt;BG$4,$J58&lt;=BH$4,$K58&lt;=BH$4),NETWORKDAYS.INTL($J58,$K58,1,(Holidays!$A$1:$A$248)),0)+IF(AND($J58&gt;BG$4,$J58&lt;=BH$4,$K58&gt;BH$4),NETWORKDAYS.INTL($J58,(BH$4),1,(Holidays!$A$1:$A$248)),0)+IF(AND($J58&lt;BG$4,$K58&lt;BH$4,$K58&gt;BG$4),NETWORKDAYS.INTL(BG$4+1,$K58,1,(Holidays!$A$1:$A$248)),0)+IF(AND($J58&lt;=BG$4,$K58&gt;=BH$4,$K58&gt;BG$4),NETWORKDAYS.INTL(BG$4+1,(BH$4),1,(Holidays!$A$1:$A$248)),0))*$M58,"")</f>
        <v>0</v>
      </c>
      <c r="BI58" s="192">
        <f ca="1">IFERROR((IF(AND($J58&gt;BH$4,$J58&lt;=BI$4,$K58&lt;=BI$4),NETWORKDAYS.INTL($J58,$K58,1,(Holidays!$A$1:$A$248)),0)+IF(AND($J58&gt;BH$4,$J58&lt;=BI$4,$K58&gt;BI$4),NETWORKDAYS.INTL($J58,(BI$4),1,(Holidays!$A$1:$A$248)),0)+IF(AND($J58&lt;BH$4,$K58&lt;BI$4,$K58&gt;BH$4),NETWORKDAYS.INTL(BH$4+1,$K58,1,(Holidays!$A$1:$A$248)),0)+IF(AND($J58&lt;=BH$4,$K58&gt;=BI$4,$K58&gt;BH$4),NETWORKDAYS.INTL(BH$4+1,(BI$4),1,(Holidays!$A$1:$A$248)),0))*$M58,"")</f>
        <v>0</v>
      </c>
      <c r="BJ58" s="321">
        <f ca="1">IFERROR((IF(AND($J58&gt;BI$4,$J58&lt;=BJ$4,$K58&lt;=BJ$4),NETWORKDAYS.INTL($J58,$K58,1,(Holidays!$A$1:$A$248)),0)+IF(AND($J58&gt;BI$4,$J58&lt;=BJ$4,$K58&gt;BJ$4),NETWORKDAYS.INTL($J58,(BJ$4),1,(Holidays!$A$1:$A$248)),0)+IF(AND($J58&lt;BI$4,$K58&lt;BJ$4,$K58&gt;BI$4),NETWORKDAYS.INTL(BI$4+1,$K58,1,(Holidays!$A$1:$A$248)),0)+IF(AND($J58&lt;=BI$4,$K58&gt;=BJ$4,$K58&gt;BI$4),NETWORKDAYS.INTL(BI$4+1,(BJ$4),1,(Holidays!$A$1:$A$248)),0))*$M58,"")</f>
        <v>0</v>
      </c>
      <c r="BK58" s="190">
        <f ca="1">IFERROR((IF(AND($J58&gt;BJ$4,$J58&lt;=BK$4,$K58&lt;=BK$4),NETWORKDAYS.INTL($J58,$K58,1,(Holidays!$A$1:$A$248)),0)+IF(AND($J58&gt;BJ$4,$J58&lt;=BK$4,$K58&gt;BK$4),NETWORKDAYS.INTL($J58,(BK$4),1,(Holidays!$A$1:$A$248)),0)+IF(AND($J58&lt;BJ$4,$K58&lt;BK$4,$K58&gt;BJ$4),NETWORKDAYS.INTL(BJ$4+1,$K58,1,(Holidays!$A$1:$A$248)),0)+IF(AND($J58&lt;=BJ$4,$K58&gt;=BK$4,$K58&gt;BJ$4),NETWORKDAYS.INTL(BJ$4+1,(BK$4),1,(Holidays!$A$1:$A$248)),0))*$M58,"")</f>
        <v>0</v>
      </c>
      <c r="BL58" s="192">
        <f ca="1">IFERROR((IF(AND($J58&gt;BK$4,$J58&lt;=BL$4,$K58&lt;=BL$4),NETWORKDAYS.INTL($J58,$K58,1,(Holidays!$A$1:$A$248)),0)+IF(AND($J58&gt;BK$4,$J58&lt;=BL$4,$K58&gt;BL$4),NETWORKDAYS.INTL($J58,(BL$4),1,(Holidays!$A$1:$A$248)),0)+IF(AND($J58&lt;BK$4,$K58&lt;BL$4,$K58&gt;BK$4),NETWORKDAYS.INTL(BK$4+1,$K58,1,(Holidays!$A$1:$A$248)),0)+IF(AND($J58&lt;=BK$4,$K58&gt;=BL$4,$K58&gt;BK$4),NETWORKDAYS.INTL(BK$4+1,(BL$4),1,(Holidays!$A$1:$A$248)),0))*$M58,"")</f>
        <v>0</v>
      </c>
      <c r="BM58" s="321">
        <f ca="1">IFERROR((IF(AND($J58&gt;BL$4,$J58&lt;=BM$4,$K58&lt;=BM$4),NETWORKDAYS.INTL($J58,$K58,1,(Holidays!$A$1:$A$248)),0)+IF(AND($J58&gt;BL$4,$J58&lt;=BM$4,$K58&gt;BM$4),NETWORKDAYS.INTL($J58,(BM$4),1,(Holidays!$A$1:$A$248)),0)+IF(AND($J58&lt;BL$4,$K58&lt;BM$4,$K58&gt;BL$4),NETWORKDAYS.INTL(BL$4+1,$K58,1,(Holidays!$A$1:$A$248)),0)+IF(AND($J58&lt;=BL$4,$K58&gt;=BM$4,$K58&gt;BL$4),NETWORKDAYS.INTL(BL$4+1,(BM$4),1,(Holidays!$A$1:$A$248)),0))*$M58,"")</f>
        <v>0</v>
      </c>
      <c r="BN58" s="190">
        <f ca="1">IFERROR((IF(AND($J58&gt;BM$4,$J58&lt;=BN$4,$K58&lt;=BN$4),NETWORKDAYS.INTL($J58,$K58,1,(Holidays!$A$1:$A$248)),0)+IF(AND($J58&gt;BM$4,$J58&lt;=BN$4,$K58&gt;BN$4),NETWORKDAYS.INTL($J58,(BN$4),1,(Holidays!$A$1:$A$248)),0)+IF(AND($J58&lt;BM$4,$K58&lt;BN$4,$K58&gt;BM$4),NETWORKDAYS.INTL(BM$4+1,$K58,1,(Holidays!$A$1:$A$248)),0)+IF(AND($J58&lt;=BM$4,$K58&gt;=BN$4,$K58&gt;BM$4),NETWORKDAYS.INTL(BM$4+1,(BN$4),1,(Holidays!$A$1:$A$248)),0))*$M58,"")</f>
        <v>0</v>
      </c>
      <c r="BO58" s="192">
        <f ca="1">IFERROR((IF(AND($J58&gt;BN$4,$J58&lt;=BO$4,$K58&lt;=BO$4),NETWORKDAYS.INTL($J58,$K58,1,(Holidays!$A$1:$A$248)),0)+IF(AND($J58&gt;BN$4,$J58&lt;=BO$4,$K58&gt;BO$4),NETWORKDAYS.INTL($J58,(BO$4),1,(Holidays!$A$1:$A$248)),0)+IF(AND($J58&lt;BN$4,$K58&lt;BO$4,$K58&gt;BN$4),NETWORKDAYS.INTL(BN$4+1,$K58,1,(Holidays!$A$1:$A$248)),0)+IF(AND($J58&lt;=BN$4,$K58&gt;=BO$4,$K58&gt;BN$4),NETWORKDAYS.INTL(BN$4+1,(BO$4),1,(Holidays!$A$1:$A$248)),0))*$M58,"")</f>
        <v>0</v>
      </c>
      <c r="BP58" s="321">
        <f ca="1">IFERROR((IF(AND($J58&gt;BO$4,$J58&lt;=BP$4,$K58&lt;=BP$4),NETWORKDAYS.INTL($J58,$K58,1,(Holidays!$A$1:$A$248)),0)+IF(AND($J58&gt;BO$4,$J58&lt;=BP$4,$K58&gt;BP$4),NETWORKDAYS.INTL($J58,(BP$4),1,(Holidays!$A$1:$A$248)),0)+IF(AND($J58&lt;BO$4,$K58&lt;BP$4,$K58&gt;BO$4),NETWORKDAYS.INTL(BO$4+1,$K58,1,(Holidays!$A$1:$A$248)),0)+IF(AND($J58&lt;=BO$4,$K58&gt;=BP$4,$K58&gt;BO$4),NETWORKDAYS.INTL(BO$4+1,(BP$4),1,(Holidays!$A$1:$A$248)),0))*$M58,"")</f>
        <v>0</v>
      </c>
      <c r="BQ58" s="190">
        <f ca="1">IFERROR((IF(AND($J58&gt;BP$4,$J58&lt;=BQ$4,$K58&lt;=BQ$4),NETWORKDAYS.INTL($J58,$K58,1,(Holidays!$A$1:$A$248)),0)+IF(AND($J58&gt;BP$4,$J58&lt;=BQ$4,$K58&gt;BQ$4),NETWORKDAYS.INTL($J58,(BQ$4),1,(Holidays!$A$1:$A$248)),0)+IF(AND($J58&lt;BP$4,$K58&lt;BQ$4,$K58&gt;BP$4),NETWORKDAYS.INTL(BP$4+1,$K58,1,(Holidays!$A$1:$A$248)),0)+IF(AND($J58&lt;=BP$4,$K58&gt;=BQ$4,$K58&gt;BP$4),NETWORKDAYS.INTL(BP$4+1,(BQ$4),1,(Holidays!$A$1:$A$248)),0))*$M58,"")</f>
        <v>0</v>
      </c>
      <c r="BR58" s="192">
        <f ca="1">IFERROR((IF(AND($J58&gt;BQ$4,$J58&lt;=BR$4,$K58&lt;=BR$4),NETWORKDAYS.INTL($J58,$K58,1,(Holidays!$A$1:$A$248)),0)+IF(AND($J58&gt;BQ$4,$J58&lt;=BR$4,$K58&gt;BR$4),NETWORKDAYS.INTL($J58,(BR$4),1,(Holidays!$A$1:$A$248)),0)+IF(AND($J58&lt;BQ$4,$K58&lt;BR$4,$K58&gt;BQ$4),NETWORKDAYS.INTL(BQ$4+1,$K58,1,(Holidays!$A$1:$A$248)),0)+IF(AND($J58&lt;=BQ$4,$K58&gt;=BR$4,$K58&gt;BQ$4),NETWORKDAYS.INTL(BQ$4+1,(BR$4),1,(Holidays!$A$1:$A$248)),0))*$M58,"")</f>
        <v>0</v>
      </c>
      <c r="BS58" s="321">
        <f ca="1">IFERROR((IF(AND($J58&gt;BR$4,$J58&lt;=BS$4,$K58&lt;=BS$4),NETWORKDAYS.INTL($J58,$K58,1,(Holidays!$A$1:$A$248)),0)+IF(AND($J58&gt;BR$4,$J58&lt;=BS$4,$K58&gt;BS$4),NETWORKDAYS.INTL($J58,(BS$4),1,(Holidays!$A$1:$A$248)),0)+IF(AND($J58&lt;BR$4,$K58&lt;BS$4,$K58&gt;BR$4),NETWORKDAYS.INTL(BR$4+1,$K58,1,(Holidays!$A$1:$A$248)),0)+IF(AND($J58&lt;=BR$4,$K58&gt;=BS$4,$K58&gt;BR$4),NETWORKDAYS.INTL(BR$4+1,(BS$4),1,(Holidays!$A$1:$A$248)),0))*$M58,"")</f>
        <v>0</v>
      </c>
      <c r="BT58" s="190">
        <f ca="1">IFERROR((IF(AND($J58&gt;BS$4,$J58&lt;=BT$4,$K58&lt;=BT$4),NETWORKDAYS.INTL($J58,$K58,1,(Holidays!$A$1:$A$248)),0)+IF(AND($J58&gt;BS$4,$J58&lt;=BT$4,$K58&gt;BT$4),NETWORKDAYS.INTL($J58,(BT$4),1,(Holidays!$A$1:$A$248)),0)+IF(AND($J58&lt;BS$4,$K58&lt;BT$4,$K58&gt;BS$4),NETWORKDAYS.INTL(BS$4+1,$K58,1,(Holidays!$A$1:$A$248)),0)+IF(AND($J58&lt;=BS$4,$K58&gt;=BT$4,$K58&gt;BS$4),NETWORKDAYS.INTL(BS$4+1,(BT$4),1,(Holidays!$A$1:$A$248)),0))*$M58,"")</f>
        <v>0</v>
      </c>
      <c r="BU58" s="192">
        <f ca="1">IFERROR((IF(AND($J58&gt;BT$4,$J58&lt;=BU$4,$K58&lt;=BU$4),NETWORKDAYS.INTL($J58,$K58,1,(Holidays!$A$1:$A$248)),0)+IF(AND($J58&gt;BT$4,$J58&lt;=BU$4,$K58&gt;BU$4),NETWORKDAYS.INTL($J58,(BU$4),1,(Holidays!$A$1:$A$248)),0)+IF(AND($J58&lt;BT$4,$K58&lt;BU$4,$K58&gt;BT$4),NETWORKDAYS.INTL(BT$4+1,$K58,1,(Holidays!$A$1:$A$248)),0)+IF(AND($J58&lt;=BT$4,$K58&gt;=BU$4,$K58&gt;BT$4),NETWORKDAYS.INTL(BT$4+1,(BU$4),1,(Holidays!$A$1:$A$248)),0))*$M58,"")</f>
        <v>0</v>
      </c>
      <c r="BV58" s="321">
        <f ca="1">IFERROR((IF(AND($J58&gt;BU$4,$J58&lt;=BV$4,$K58&lt;=BV$4),NETWORKDAYS.INTL($J58,$K58,1,(Holidays!$A$1:$A$248)),0)+IF(AND($J58&gt;BU$4,$J58&lt;=BV$4,$K58&gt;BV$4),NETWORKDAYS.INTL($J58,(BV$4),1,(Holidays!$A$1:$A$248)),0)+IF(AND($J58&lt;BU$4,$K58&lt;BV$4,$K58&gt;BU$4),NETWORKDAYS.INTL(BU$4+1,$K58,1,(Holidays!$A$1:$A$248)),0)+IF(AND($J58&lt;=BU$4,$K58&gt;=BV$4,$K58&gt;BU$4),NETWORKDAYS.INTL(BU$4+1,(BV$4),1,(Holidays!$A$1:$A$248)),0))*$M58,"")</f>
        <v>0</v>
      </c>
      <c r="BW58" s="190">
        <f ca="1">IFERROR((IF(AND($J58&gt;BV$4,$J58&lt;=BW$4,$K58&lt;=BW$4),NETWORKDAYS.INTL($J58,$K58,1,(Holidays!$A$1:$A$248)),0)+IF(AND($J58&gt;BV$4,$J58&lt;=BW$4,$K58&gt;BW$4),NETWORKDAYS.INTL($J58,(BW$4),1,(Holidays!$A$1:$A$248)),0)+IF(AND($J58&lt;BV$4,$K58&lt;BW$4,$K58&gt;BV$4),NETWORKDAYS.INTL(BV$4+1,$K58,1,(Holidays!$A$1:$A$248)),0)+IF(AND($J58&lt;=BV$4,$K58&gt;=BW$4,$K58&gt;BV$4),NETWORKDAYS.INTL(BV$4+1,(BW$4),1,(Holidays!$A$1:$A$248)),0))*$M58,"")</f>
        <v>0</v>
      </c>
      <c r="BX58" s="192">
        <f ca="1">IFERROR((IF(AND($J58&gt;BW$4,$J58&lt;=BX$4,$K58&lt;=BX$4),NETWORKDAYS.INTL($J58,$K58,1,(Holidays!$A$1:$A$248)),0)+IF(AND($J58&gt;BW$4,$J58&lt;=BX$4,$K58&gt;BX$4),NETWORKDAYS.INTL($J58,(BX$4),1,(Holidays!$A$1:$A$248)),0)+IF(AND($J58&lt;BW$4,$K58&lt;BX$4,$K58&gt;BW$4),NETWORKDAYS.INTL(BW$4+1,$K58,1,(Holidays!$A$1:$A$248)),0)+IF(AND($J58&lt;=BW$4,$K58&gt;=BX$4,$K58&gt;BW$4),NETWORKDAYS.INTL(BW$4+1,(BX$4),1,(Holidays!$A$1:$A$248)),0))*$M58,"")</f>
        <v>0</v>
      </c>
      <c r="BY58" s="321">
        <f ca="1">IFERROR((IF(AND($J58&gt;BX$4,$J58&lt;=BY$4,$K58&lt;=BY$4),NETWORKDAYS.INTL($J58,$K58,1,(Holidays!$A$1:$A$248)),0)+IF(AND($J58&gt;BX$4,$J58&lt;=BY$4,$K58&gt;BY$4),NETWORKDAYS.INTL($J58,(BY$4),1,(Holidays!$A$1:$A$248)),0)+IF(AND($J58&lt;BX$4,$K58&lt;BY$4,$K58&gt;BX$4),NETWORKDAYS.INTL(BX$4+1,$K58,1,(Holidays!$A$1:$A$248)),0)+IF(AND($J58&lt;=BX$4,$K58&gt;=BY$4,$K58&gt;BX$4),NETWORKDAYS.INTL(BX$4+1,(BY$4),1,(Holidays!$A$1:$A$248)),0))*$M58,"")</f>
        <v>0</v>
      </c>
      <c r="BZ58" s="190">
        <f ca="1">IFERROR((IF(AND($J58&gt;BY$4,$J58&lt;=BZ$4,$K58&lt;=BZ$4),NETWORKDAYS.INTL($J58,$K58,1,(Holidays!$A$1:$A$248)),0)+IF(AND($J58&gt;BY$4,$J58&lt;=BZ$4,$K58&gt;BZ$4),NETWORKDAYS.INTL($J58,(BZ$4),1,(Holidays!$A$1:$A$248)),0)+IF(AND($J58&lt;BY$4,$K58&lt;BZ$4,$K58&gt;BY$4),NETWORKDAYS.INTL(BY$4+1,$K58,1,(Holidays!$A$1:$A$248)),0)+IF(AND($J58&lt;=BY$4,$K58&gt;=BZ$4,$K58&gt;BY$4),NETWORKDAYS.INTL(BY$4+1,(BZ$4),1,(Holidays!$A$1:$A$248)),0))*$M58,"")</f>
        <v>0</v>
      </c>
      <c r="CA58" s="192">
        <f ca="1">IFERROR((IF(AND($J58&gt;BZ$4,$J58&lt;=CA$4,$K58&lt;=CA$4),NETWORKDAYS.INTL($J58,$K58,1,(Holidays!$A$1:$A$248)),0)+IF(AND($J58&gt;BZ$4,$J58&lt;=CA$4,$K58&gt;CA$4),NETWORKDAYS.INTL($J58,(CA$4),1,(Holidays!$A$1:$A$248)),0)+IF(AND($J58&lt;BZ$4,$K58&lt;CA$4,$K58&gt;BZ$4),NETWORKDAYS.INTL(BZ$4+1,$K58,1,(Holidays!$A$1:$A$248)),0)+IF(AND($J58&lt;=BZ$4,$K58&gt;=CA$4,$K58&gt;BZ$4),NETWORKDAYS.INTL(BZ$4+1,(CA$4),1,(Holidays!$A$1:$A$248)),0))*$M58,"")</f>
        <v>0</v>
      </c>
      <c r="CB58" s="321">
        <f ca="1">IFERROR((IF(AND($J58&gt;CA$4,$J58&lt;=CB$4,$K58&lt;=CB$4),NETWORKDAYS.INTL($J58,$K58,1,(Holidays!$A$1:$A$248)),0)+IF(AND($J58&gt;CA$4,$J58&lt;=CB$4,$K58&gt;CB$4),NETWORKDAYS.INTL($J58,(CB$4),1,(Holidays!$A$1:$A$248)),0)+IF(AND($J58&lt;CA$4,$K58&lt;CB$4,$K58&gt;CA$4),NETWORKDAYS.INTL(CA$4+1,$K58,1,(Holidays!$A$1:$A$248)),0)+IF(AND($J58&lt;=CA$4,$K58&gt;=CB$4,$K58&gt;CA$4),NETWORKDAYS.INTL(CA$4+1,(CB$4),1,(Holidays!$A$1:$A$248)),0))*$M58,"")</f>
        <v>0</v>
      </c>
      <c r="CC58" s="190">
        <f ca="1">IFERROR((IF(AND($J58&gt;CB$4,$J58&lt;=CC$4,$K58&lt;=CC$4),NETWORKDAYS.INTL($J58,$K58,1,(Holidays!$A$1:$A$248)),0)+IF(AND($J58&gt;CB$4,$J58&lt;=CC$4,$K58&gt;CC$4),NETWORKDAYS.INTL($J58,(CC$4),1,(Holidays!$A$1:$A$248)),0)+IF(AND($J58&lt;CB$4,$K58&lt;CC$4,$K58&gt;CB$4),NETWORKDAYS.INTL(CB$4+1,$K58,1,(Holidays!$A$1:$A$248)),0)+IF(AND($J58&lt;=CB$4,$K58&gt;=CC$4,$K58&gt;CB$4),NETWORKDAYS.INTL(CB$4+1,(CC$4),1,(Holidays!$A$1:$A$248)),0))*$M58,"")</f>
        <v>0</v>
      </c>
      <c r="CD58" s="192">
        <f ca="1">IFERROR((IF(AND($J58&gt;CC$4,$J58&lt;=CD$4,$K58&lt;=CD$4),NETWORKDAYS.INTL($J58,$K58,1,(Holidays!$A$1:$A$248)),0)+IF(AND($J58&gt;CC$4,$J58&lt;=CD$4,$K58&gt;CD$4),NETWORKDAYS.INTL($J58,(CD$4),1,(Holidays!$A$1:$A$248)),0)+IF(AND($J58&lt;CC$4,$K58&lt;CD$4,$K58&gt;CC$4),NETWORKDAYS.INTL(CC$4+1,$K58,1,(Holidays!$A$1:$A$248)),0)+IF(AND($J58&lt;=CC$4,$K58&gt;=CD$4,$K58&gt;CC$4),NETWORKDAYS.INTL(CC$4+1,(CD$4),1,(Holidays!$A$1:$A$248)),0))*$M58,"")</f>
        <v>0</v>
      </c>
      <c r="CE58" s="321">
        <f ca="1">IFERROR((IF(AND($J58&gt;CD$4,$J58&lt;=CE$4,$K58&lt;=CE$4),NETWORKDAYS.INTL($J58,$K58,1,(Holidays!$A$1:$A$248)),0)+IF(AND($J58&gt;CD$4,$J58&lt;=CE$4,$K58&gt;CE$4),NETWORKDAYS.INTL($J58,(CE$4),1,(Holidays!$A$1:$A$248)),0)+IF(AND($J58&lt;CD$4,$K58&lt;CE$4,$K58&gt;CD$4),NETWORKDAYS.INTL(CD$4+1,$K58,1,(Holidays!$A$1:$A$248)),0)+IF(AND($J58&lt;=CD$4,$K58&gt;=CE$4,$K58&gt;CD$4),NETWORKDAYS.INTL(CD$4+1,(CE$4),1,(Holidays!$A$1:$A$248)),0))*$M58,"")</f>
        <v>0</v>
      </c>
      <c r="CF58" s="190">
        <f ca="1">IFERROR((IF(AND($J58&gt;CE$4,$J58&lt;=CF$4,$K58&lt;=CF$4),NETWORKDAYS.INTL($J58,$K58,1,(Holidays!$A$1:$A$248)),0)+IF(AND($J58&gt;CE$4,$J58&lt;=CF$4,$K58&gt;CF$4),NETWORKDAYS.INTL($J58,(CF$4),1,(Holidays!$A$1:$A$248)),0)+IF(AND($J58&lt;CE$4,$K58&lt;CF$4,$K58&gt;CE$4),NETWORKDAYS.INTL(CE$4+1,$K58,1,(Holidays!$A$1:$A$248)),0)+IF(AND($J58&lt;=CE$4,$K58&gt;=CF$4,$K58&gt;CE$4),NETWORKDAYS.INTL(CE$4+1,(CF$4),1,(Holidays!$A$1:$A$248)),0))*$M58,"")</f>
        <v>0</v>
      </c>
      <c r="CG58" s="192">
        <f ca="1">IFERROR((IF(AND($J58&gt;CF$4,$J58&lt;=CG$4,$K58&lt;=CG$4),NETWORKDAYS.INTL($J58,$K58,1,(Holidays!$A$1:$A$248)),0)+IF(AND($J58&gt;CF$4,$J58&lt;=CG$4,$K58&gt;CG$4),NETWORKDAYS.INTL($J58,(CG$4),1,(Holidays!$A$1:$A$248)),0)+IF(AND($J58&lt;CF$4,$K58&lt;CG$4,$K58&gt;CF$4),NETWORKDAYS.INTL(CF$4+1,$K58,1,(Holidays!$A$1:$A$248)),0)+IF(AND($J58&lt;=CF$4,$K58&gt;=CG$4,$K58&gt;CF$4),NETWORKDAYS.INTL(CF$4+1,(CG$4),1,(Holidays!$A$1:$A$248)),0))*$M58,"")</f>
        <v>0</v>
      </c>
      <c r="CH58" s="321">
        <f ca="1">IFERROR((IF(AND($J58&gt;CG$4,$J58&lt;=CH$4,$K58&lt;=CH$4),NETWORKDAYS.INTL($J58,$K58,1,(Holidays!$A$1:$A$248)),0)+IF(AND($J58&gt;CG$4,$J58&lt;=CH$4,$K58&gt;CH$4),NETWORKDAYS.INTL($J58,(CH$4),1,(Holidays!$A$1:$A$248)),0)+IF(AND($J58&lt;CG$4,$K58&lt;CH$4,$K58&gt;CG$4),NETWORKDAYS.INTL(CG$4+1,$K58,1,(Holidays!$A$1:$A$248)),0)+IF(AND($J58&lt;=CG$4,$K58&gt;=CH$4,$K58&gt;CG$4),NETWORKDAYS.INTL(CG$4+1,(CH$4),1,(Holidays!$A$1:$A$248)),0))*$M58,"")</f>
        <v>0</v>
      </c>
      <c r="CI58" s="190">
        <f ca="1">IFERROR((IF(AND($J58&gt;CH$4,$J58&lt;=CI$4,$K58&lt;=CI$4),NETWORKDAYS.INTL($J58,$K58,1,(Holidays!$A$1:$A$248)),0)+IF(AND($J58&gt;CH$4,$J58&lt;=CI$4,$K58&gt;CI$4),NETWORKDAYS.INTL($J58,(CI$4),1,(Holidays!$A$1:$A$248)),0)+IF(AND($J58&lt;CH$4,$K58&lt;CI$4,$K58&gt;CH$4),NETWORKDAYS.INTL(CH$4+1,$K58,1,(Holidays!$A$1:$A$248)),0)+IF(AND($J58&lt;=CH$4,$K58&gt;=CI$4,$K58&gt;CH$4),NETWORKDAYS.INTL(CH$4+1,(CI$4),1,(Holidays!$A$1:$A$248)),0))*$M58,"")</f>
        <v>0</v>
      </c>
      <c r="CJ58" s="192">
        <f ca="1">IFERROR((IF(AND($J58&gt;CI$4,$J58&lt;=CJ$4,$K58&lt;=CJ$4),NETWORKDAYS.INTL($J58,$K58,1,(Holidays!$A$1:$A$248)),0)+IF(AND($J58&gt;CI$4,$J58&lt;=CJ$4,$K58&gt;CJ$4),NETWORKDAYS.INTL($J58,(CJ$4),1,(Holidays!$A$1:$A$248)),0)+IF(AND($J58&lt;CI$4,$K58&lt;CJ$4,$K58&gt;CI$4),NETWORKDAYS.INTL(CI$4+1,$K58,1,(Holidays!$A$1:$A$248)),0)+IF(AND($J58&lt;=CI$4,$K58&gt;=CJ$4,$K58&gt;CI$4),NETWORKDAYS.INTL(CI$4+1,(CJ$4),1,(Holidays!$A$1:$A$248)),0))*$M58,"")</f>
        <v>0</v>
      </c>
      <c r="CK58" s="321">
        <f ca="1">IFERROR((IF(AND($J58&gt;CJ$4,$J58&lt;=CK$4,$K58&lt;=CK$4),NETWORKDAYS.INTL($J58,$K58,1,(Holidays!$A$1:$A$248)),0)+IF(AND($J58&gt;CJ$4,$J58&lt;=CK$4,$K58&gt;CK$4),NETWORKDAYS.INTL($J58,(CK$4),1,(Holidays!$A$1:$A$248)),0)+IF(AND($J58&lt;CJ$4,$K58&lt;CK$4,$K58&gt;CJ$4),NETWORKDAYS.INTL(CJ$4+1,$K58,1,(Holidays!$A$1:$A$248)),0)+IF(AND($J58&lt;=CJ$4,$K58&gt;=CK$4,$K58&gt;CJ$4),NETWORKDAYS.INTL(CJ$4+1,(CK$4),1,(Holidays!$A$1:$A$248)),0))*$M58,"")</f>
        <v>0</v>
      </c>
      <c r="CL58" s="190">
        <f ca="1">IFERROR((IF(AND($J58&gt;CK$4,$J58&lt;=CL$4,$K58&lt;=CL$4),NETWORKDAYS.INTL($J58,$K58,1,(Holidays!$A$1:$A$248)),0)+IF(AND($J58&gt;CK$4,$J58&lt;=CL$4,$K58&gt;CL$4),NETWORKDAYS.INTL($J58,(CL$4),1,(Holidays!$A$1:$A$248)),0)+IF(AND($J58&lt;CK$4,$K58&lt;CL$4,$K58&gt;CK$4),NETWORKDAYS.INTL(CK$4+1,$K58,1,(Holidays!$A$1:$A$248)),0)+IF(AND($J58&lt;=CK$4,$K58&gt;=CL$4,$K58&gt;CK$4),NETWORKDAYS.INTL(CK$4+1,(CL$4),1,(Holidays!$A$1:$A$248)),0))*$M58,"")</f>
        <v>0</v>
      </c>
      <c r="CM58" s="192">
        <f ca="1">IFERROR((IF(AND($J58&gt;CL$4,$J58&lt;=CM$4,$K58&lt;=CM$4),NETWORKDAYS.INTL($J58,$K58,1,(Holidays!$A$1:$A$248)),0)+IF(AND($J58&gt;CL$4,$J58&lt;=CM$4,$K58&gt;CM$4),NETWORKDAYS.INTL($J58,(CM$4),1,(Holidays!$A$1:$A$248)),0)+IF(AND($J58&lt;CL$4,$K58&lt;CM$4,$K58&gt;CL$4),NETWORKDAYS.INTL(CL$4+1,$K58,1,(Holidays!$A$1:$A$248)),0)+IF(AND($J58&lt;=CL$4,$K58&gt;=CM$4,$K58&gt;CL$4),NETWORKDAYS.INTL(CL$4+1,(CM$4),1,(Holidays!$A$1:$A$248)),0))*$M58,"")</f>
        <v>0</v>
      </c>
      <c r="CN58" s="321">
        <f ca="1">IFERROR((IF(AND($J58&gt;CM$4,$J58&lt;=CN$4,$K58&lt;=CN$4),NETWORKDAYS.INTL($J58,$K58,1,(Holidays!$A$1:$A$248)),0)+IF(AND($J58&gt;CM$4,$J58&lt;=CN$4,$K58&gt;CN$4),NETWORKDAYS.INTL($J58,(CN$4),1,(Holidays!$A$1:$A$248)),0)+IF(AND($J58&lt;CM$4,$K58&lt;CN$4,$K58&gt;CM$4),NETWORKDAYS.INTL(CM$4+1,$K58,1,(Holidays!$A$1:$A$248)),0)+IF(AND($J58&lt;=CM$4,$K58&gt;=CN$4,$K58&gt;CM$4),NETWORKDAYS.INTL(CM$4+1,(CN$4),1,(Holidays!$A$1:$A$248)),0))*$M58,"")</f>
        <v>0</v>
      </c>
      <c r="CO58" s="190">
        <f ca="1">IFERROR((IF(AND($J58&gt;CN$4,$J58&lt;=CO$4,$K58&lt;=CO$4),NETWORKDAYS.INTL($J58,$K58,1,(Holidays!$A$1:$A$248)),0)+IF(AND($J58&gt;CN$4,$J58&lt;=CO$4,$K58&gt;CO$4),NETWORKDAYS.INTL($J58,(CO$4),1,(Holidays!$A$1:$A$248)),0)+IF(AND($J58&lt;CN$4,$K58&lt;CO$4,$K58&gt;CN$4),NETWORKDAYS.INTL(CN$4+1,$K58,1,(Holidays!$A$1:$A$248)),0)+IF(AND($J58&lt;=CN$4,$K58&gt;=CO$4,$K58&gt;CN$4),NETWORKDAYS.INTL(CN$4+1,(CO$4),1,(Holidays!$A$1:$A$248)),0))*$M58,"")</f>
        <v>0</v>
      </c>
      <c r="CP58" s="192">
        <f ca="1">IFERROR((IF(AND($J58&gt;CO$4,$J58&lt;=CP$4,$K58&lt;=CP$4),NETWORKDAYS.INTL($J58,$K58,1,(Holidays!$A$1:$A$248)),0)+IF(AND($J58&gt;CO$4,$J58&lt;=CP$4,$K58&gt;CP$4),NETWORKDAYS.INTL($J58,(CP$4),1,(Holidays!$A$1:$A$248)),0)+IF(AND($J58&lt;CO$4,$K58&lt;CP$4,$K58&gt;CO$4),NETWORKDAYS.INTL(CO$4+1,$K58,1,(Holidays!$A$1:$A$248)),0)+IF(AND($J58&lt;=CO$4,$K58&gt;=CP$4,$K58&gt;CO$4),NETWORKDAYS.INTL(CO$4+1,(CP$4),1,(Holidays!$A$1:$A$248)),0))*$M58,"")</f>
        <v>0</v>
      </c>
      <c r="CQ58" s="321">
        <f ca="1">IFERROR((IF(AND($J58&gt;CP$4,$J58&lt;=CQ$4,$K58&lt;=CQ$4),NETWORKDAYS.INTL($J58,$K58,1,(Holidays!$A$1:$A$248)),0)+IF(AND($J58&gt;CP$4,$J58&lt;=CQ$4,$K58&gt;CQ$4),NETWORKDAYS.INTL($J58,(CQ$4),1,(Holidays!$A$1:$A$248)),0)+IF(AND($J58&lt;CP$4,$K58&lt;CQ$4,$K58&gt;CP$4),NETWORKDAYS.INTL(CP$4+1,$K58,1,(Holidays!$A$1:$A$248)),0)+IF(AND($J58&lt;=CP$4,$K58&gt;=CQ$4,$K58&gt;CP$4),NETWORKDAYS.INTL(CP$4+1,(CQ$4),1,(Holidays!$A$1:$A$248)),0))*$M58,"")</f>
        <v>0</v>
      </c>
      <c r="CR58" s="190">
        <f ca="1">IFERROR((IF(AND($J58&gt;CQ$4,$J58&lt;=CR$4,$K58&lt;=CR$4),NETWORKDAYS.INTL($J58,$K58,1,(Holidays!$A$1:$A$248)),0)+IF(AND($J58&gt;CQ$4,$J58&lt;=CR$4,$K58&gt;CR$4),NETWORKDAYS.INTL($J58,(CR$4),1,(Holidays!$A$1:$A$248)),0)+IF(AND($J58&lt;CQ$4,$K58&lt;CR$4,$K58&gt;CQ$4),NETWORKDAYS.INTL(CQ$4+1,$K58,1,(Holidays!$A$1:$A$248)),0)+IF(AND($J58&lt;=CQ$4,$K58&gt;=CR$4,$K58&gt;CQ$4),NETWORKDAYS.INTL(CQ$4+1,(CR$4),1,(Holidays!$A$1:$A$248)),0))*$M58,"")</f>
        <v>0</v>
      </c>
      <c r="CS58" s="192">
        <f ca="1">IFERROR((IF(AND($J58&gt;CR$4,$J58&lt;=CS$4,$K58&lt;=CS$4),NETWORKDAYS.INTL($J58,$K58,1,(Holidays!$A$1:$A$248)),0)+IF(AND($J58&gt;CR$4,$J58&lt;=CS$4,$K58&gt;CS$4),NETWORKDAYS.INTL($J58,(CS$4),1,(Holidays!$A$1:$A$248)),0)+IF(AND($J58&lt;CR$4,$K58&lt;CS$4,$K58&gt;CR$4),NETWORKDAYS.INTL(CR$4+1,$K58,1,(Holidays!$A$1:$A$248)),0)+IF(AND($J58&lt;=CR$4,$K58&gt;=CS$4,$K58&gt;CR$4),NETWORKDAYS.INTL(CR$4+1,(CS$4),1,(Holidays!$A$1:$A$248)),0))*$M58,"")</f>
        <v>0</v>
      </c>
      <c r="CT58" s="321">
        <f ca="1">IFERROR((IF(AND($J58&gt;CS$4,$J58&lt;=CT$4,$K58&lt;=CT$4),NETWORKDAYS.INTL($J58,$K58,1,(Holidays!$A$1:$A$248)),0)+IF(AND($J58&gt;CS$4,$J58&lt;=CT$4,$K58&gt;CT$4),NETWORKDAYS.INTL($J58,(CT$4),1,(Holidays!$A$1:$A$248)),0)+IF(AND($J58&lt;CS$4,$K58&lt;CT$4,$K58&gt;CS$4),NETWORKDAYS.INTL(CS$4+1,$K58,1,(Holidays!$A$1:$A$248)),0)+IF(AND($J58&lt;=CS$4,$K58&gt;=CT$4,$K58&gt;CS$4),NETWORKDAYS.INTL(CS$4+1,(CT$4),1,(Holidays!$A$1:$A$248)),0))*$M58,"")</f>
        <v>0</v>
      </c>
      <c r="CU58" s="190">
        <f ca="1">IFERROR((IF(AND($J58&gt;CT$4,$J58&lt;=CU$4,$K58&lt;=CU$4),NETWORKDAYS.INTL($J58,$K58,1,(Holidays!$A$1:$A$248)),0)+IF(AND($J58&gt;CT$4,$J58&lt;=CU$4,$K58&gt;CU$4),NETWORKDAYS.INTL($J58,(CU$4),1,(Holidays!$A$1:$A$248)),0)+IF(AND($J58&lt;CT$4,$K58&lt;CU$4,$K58&gt;CT$4),NETWORKDAYS.INTL(CT$4+1,$K58,1,(Holidays!$A$1:$A$248)),0)+IF(AND($J58&lt;=CT$4,$K58&gt;=CU$4,$K58&gt;CT$4),NETWORKDAYS.INTL(CT$4+1,(CU$4),1,(Holidays!$A$1:$A$248)),0))*$M58,"")</f>
        <v>0</v>
      </c>
      <c r="CV58" s="192">
        <f ca="1">IFERROR((IF(AND($J58&gt;CU$4,$J58&lt;=CV$4,$K58&lt;=CV$4),NETWORKDAYS.INTL($J58,$K58,1,(Holidays!$A$1:$A$248)),0)+IF(AND($J58&gt;CU$4,$J58&lt;=CV$4,$K58&gt;CV$4),NETWORKDAYS.INTL($J58,(CV$4),1,(Holidays!$A$1:$A$248)),0)+IF(AND($J58&lt;CU$4,$K58&lt;CV$4,$K58&gt;CU$4),NETWORKDAYS.INTL(CU$4+1,$K58,1,(Holidays!$A$1:$A$248)),0)+IF(AND($J58&lt;=CU$4,$K58&gt;=CV$4,$K58&gt;CU$4),NETWORKDAYS.INTL(CU$4+1,(CV$4),1,(Holidays!$A$1:$A$248)),0))*$M58,"")</f>
        <v>0</v>
      </c>
      <c r="CW58" s="321">
        <f ca="1">IFERROR((IF(AND($J58&gt;CV$4,$J58&lt;=CW$4,$K58&lt;=CW$4),NETWORKDAYS.INTL($J58,$K58,1,(Holidays!$A$1:$A$248)),0)+IF(AND($J58&gt;CV$4,$J58&lt;=CW$4,$K58&gt;CW$4),NETWORKDAYS.INTL($J58,(CW$4),1,(Holidays!$A$1:$A$248)),0)+IF(AND($J58&lt;CV$4,$K58&lt;CW$4,$K58&gt;CV$4),NETWORKDAYS.INTL(CV$4+1,$K58,1,(Holidays!$A$1:$A$248)),0)+IF(AND($J58&lt;=CV$4,$K58&gt;=CW$4,$K58&gt;CV$4),NETWORKDAYS.INTL(CV$4+1,(CW$4),1,(Holidays!$A$1:$A$248)),0))*$M58,"")</f>
        <v>0</v>
      </c>
      <c r="CX58" s="324">
        <f ca="1">IFERROR((IF(AND($J58&gt;CW$4,$J58&lt;=CX$4,$K58&lt;=CX$4),NETWORKDAYS.INTL($J58,$K58,1,(Holidays!$A$1:$A$248)),0)+IF(AND($J58&gt;CW$4,$J58&lt;=CX$4,$K58&gt;CX$4),NETWORKDAYS.INTL($J58,(CX$4),1,(Holidays!$A$1:$A$248)),0)+IF(AND($J58&lt;CW$4,$K58&lt;CX$4,$K58&gt;CW$4),NETWORKDAYS.INTL(CW$4+1,$K58,1,(Holidays!$A$1:$A$248)),0)+IF(AND($J58&lt;=CW$4,$K58&gt;=CX$4,$K58&gt;CW$4),NETWORKDAYS.INTL(CW$4+1,(CX$4),1,(Holidays!$A$1:$A$248)),0))*$M58,"")</f>
        <v>0</v>
      </c>
    </row>
    <row r="59" spans="2:102" ht="15" customHeight="1" outlineLevel="1">
      <c r="B59" s="59" t="str">
        <f t="array" ref="B59">IFERROR(INDEX('A-2_MH Distribution'!$B$1:$B$15014,SMALL(IF('A-2_MH Distribution'!$M$8:$M$63&lt;&gt;0,ROW('A-2_MH Distribution'!$B$8:$B$63)),ROW(A22)),1),"")</f>
        <v>B.22</v>
      </c>
      <c r="C59" s="458" t="str">
        <f ca="1">IFERROR(VLOOKUP(B59,OFFSET('A-1_MH Estimation'!$B$7,0,0,MATCH("Subtotal LOE",'A-1_MH Estimation'!B:B,0)-7,2),2,0),"")</f>
        <v>Hole Management  - Administrative Documentation &amp; Customer Comment Followed up</v>
      </c>
      <c r="D59" s="466">
        <f ca="1">IFERROR(VLOOKUP(B59,OFFSET('A-1_MH Estimation'!$B$7,0,0,MATCH("Subtotal LOE",'A-1_MH Estimation'!B:B,0)-7,4),4,0),"")</f>
        <v>1</v>
      </c>
      <c r="E59" s="466" t="str">
        <f ca="1">IFERROR(VLOOKUP(B59,OFFSET('A-1_MH Estimation'!$B$7,0,0,MATCH("Subtotal LOE",'A-1_MH Estimation'!B:B,0)-7,3),3,0),"")</f>
        <v>document</v>
      </c>
      <c r="F59" s="462">
        <f>IFERROR(VLOOKUP($B59,'A-2_MH Distribution'!$B$6:$O$16314,3,0)*VLOOKUP($B59,'A-2_MH Distribution'!$B$6:$O$16314,VLOOKUP(G59,SoftwareList,6,0),0)*IFERROR((--(VLOOKUP($B59,'A-2_MH Distribution'!$B$6:$O$16314,VLOOKUP(G59,SoftwareList,8,0),0)=0)+VLOOKUP($B59,'A-2_MH Distribution'!$B$6:$O$16314,VLOOKUP(G59,SoftwareList,8,0),0)),1),0)</f>
        <v>8</v>
      </c>
      <c r="G59" s="403" t="str">
        <f t="shared" si="59"/>
        <v>MsOffice</v>
      </c>
      <c r="H59" s="454"/>
      <c r="I59" s="455"/>
      <c r="J59" s="351">
        <f ca="1">IFERROR(INDEX(Activities,MATCH($B59,'A-2_MH Distribution'!B:B,0),MATCH("Start Date",'A-2_MH Distribution'!$A$4:S$4,0))+H59,0)</f>
        <v>44630</v>
      </c>
      <c r="K59" s="352">
        <f ca="1">IFERROR(INDEX(Activities,MATCH($B59,'A-2_MH Distribution'!B:B,0),MATCH("Finish Date",'A-2_MH Distribution'!$A$4:S$4,0))+I59,0)</f>
        <v>44631</v>
      </c>
      <c r="L59" s="170">
        <f ca="1">NETWORKDAYS.INTL(J59,K59,1,Holidays!$A$1:$A$248)</f>
        <v>2</v>
      </c>
      <c r="M59" s="62">
        <f t="shared" ca="1" si="58"/>
        <v>4</v>
      </c>
      <c r="O59" s="253">
        <f ca="1">SUM($P59:CX59)</f>
        <v>4</v>
      </c>
      <c r="P59" s="320"/>
      <c r="Q59" s="321">
        <f ca="1">IFERROR((IF(AND($J59&gt;P$4,$J59&lt;=Q$4,$K59&lt;=Q$4),NETWORKDAYS.INTL($J59,$K59,1,(Holidays!$A$1:$A$248)),0)+IF(AND($J59&gt;P$4,$J59&lt;=Q$4,$K59&gt;Q$4),NETWORKDAYS.INTL($J59,(Q$4),1,(Holidays!$A$1:$A$248)),0)+IF(AND($J59&lt;P$4,$K59&lt;Q$4,$K59&gt;P$4),NETWORKDAYS.INTL(P$4+1,$K59,1,(Holidays!$A$1:$A$248)),0)+IF(AND($J59&lt;=P$4,$K59&gt;=Q$4,$K59&gt;P$4),NETWORKDAYS.INTL(P$4+1,(Q$4),1,(Holidays!$A$1:$A$248)),0))*$M59,"")</f>
        <v>0</v>
      </c>
      <c r="R59" s="190">
        <f ca="1">IFERROR((IF(AND($J59&gt;Q$4,$J59&lt;=R$4,$K59&lt;=R$4),NETWORKDAYS.INTL($J59,$K59,1,(Holidays!$A$1:$A$248)),0)+IF(AND($J59&gt;Q$4,$J59&lt;=R$4,$K59&gt;R$4),NETWORKDAYS.INTL($J59,(R$4),1,(Holidays!$A$1:$A$248)),0)+IF(AND($J59&lt;Q$4,$K59&lt;R$4,$K59&gt;Q$4),NETWORKDAYS.INTL(Q$4+1,$K59,1,(Holidays!$A$1:$A$248)),0)+IF(AND($J59&lt;=Q$4,$K59&gt;=R$4,$K59&gt;Q$4),NETWORKDAYS.INTL(Q$4+1,(R$4),1,(Holidays!$A$1:$A$248)),0))*$M59,"")</f>
        <v>0</v>
      </c>
      <c r="S59" s="192">
        <f ca="1">IFERROR((IF(AND($J59&gt;R$4,$J59&lt;=S$4,$K59&lt;=S$4),NETWORKDAYS.INTL($J59,$K59,1,(Holidays!$A$1:$A$248)),0)+IF(AND($J59&gt;R$4,$J59&lt;=S$4,$K59&gt;S$4),NETWORKDAYS.INTL($J59,(S$4),1,(Holidays!$A$1:$A$248)),0)+IF(AND($J59&lt;R$4,$K59&lt;S$4,$K59&gt;R$4),NETWORKDAYS.INTL(R$4+1,$K59,1,(Holidays!$A$1:$A$248)),0)+IF(AND($J59&lt;=R$4,$K59&gt;=S$4,$K59&gt;R$4),NETWORKDAYS.INTL(R$4+1,(S$4),1,(Holidays!$A$1:$A$248)),0))*$M59,"")</f>
        <v>0</v>
      </c>
      <c r="T59" s="321">
        <f ca="1">IFERROR((IF(AND($J59&gt;S$4,$J59&lt;=T$4,$K59&lt;=T$4),NETWORKDAYS.INTL($J59,$K59,1,(Holidays!$A$1:$A$248)),0)+IF(AND($J59&gt;S$4,$J59&lt;=T$4,$K59&gt;T$4),NETWORKDAYS.INTL($J59,(T$4),1,(Holidays!$A$1:$A$248)),0)+IF(AND($J59&lt;S$4,$K59&lt;T$4,$K59&gt;S$4),NETWORKDAYS.INTL(S$4+1,$K59,1,(Holidays!$A$1:$A$248)),0)+IF(AND($J59&lt;=S$4,$K59&gt;=T$4,$K59&gt;S$4),NETWORKDAYS.INTL(S$4+1,(T$4),1,(Holidays!$A$1:$A$248)),0))*$M59,"")</f>
        <v>0</v>
      </c>
      <c r="U59" s="190">
        <f ca="1">IFERROR((IF(AND($J59&gt;T$4,$J59&lt;=U$4,$K59&lt;=U$4),NETWORKDAYS.INTL($J59,$K59,1,(Holidays!$A$1:$A$248)),0)+IF(AND($J59&gt;T$4,$J59&lt;=U$4,$K59&gt;U$4),NETWORKDAYS.INTL($J59,(U$4),1,(Holidays!$A$1:$A$248)),0)+IF(AND($J59&lt;T$4,$K59&lt;U$4,$K59&gt;T$4),NETWORKDAYS.INTL(T$4+1,$K59,1,(Holidays!$A$1:$A$248)),0)+IF(AND($J59&lt;=T$4,$K59&gt;=U$4,$K59&gt;T$4),NETWORKDAYS.INTL(T$4+1,(U$4),1,(Holidays!$A$1:$A$248)),0))*$M59,"")</f>
        <v>0</v>
      </c>
      <c r="V59" s="192">
        <f ca="1">IFERROR((IF(AND($J59&gt;U$4,$J59&lt;=V$4,$K59&lt;=V$4),NETWORKDAYS.INTL($J59,$K59,1,(Holidays!$A$1:$A$248)),0)+IF(AND($J59&gt;U$4,$J59&lt;=V$4,$K59&gt;V$4),NETWORKDAYS.INTL($J59,(V$4),1,(Holidays!$A$1:$A$248)),0)+IF(AND($J59&lt;U$4,$K59&lt;V$4,$K59&gt;U$4),NETWORKDAYS.INTL(U$4+1,$K59,1,(Holidays!$A$1:$A$248)),0)+IF(AND($J59&lt;=U$4,$K59&gt;=V$4,$K59&gt;U$4),NETWORKDAYS.INTL(U$4+1,(V$4),1,(Holidays!$A$1:$A$248)),0))*$M59,"")</f>
        <v>0</v>
      </c>
      <c r="W59" s="321">
        <f ca="1">IFERROR((IF(AND($J59&gt;V$4,$J59&lt;=W$4,$K59&lt;=W$4),NETWORKDAYS.INTL($J59,$K59,1,(Holidays!$A$1:$A$248)),0)+IF(AND($J59&gt;V$4,$J59&lt;=W$4,$K59&gt;W$4),NETWORKDAYS.INTL($J59,(W$4),1,(Holidays!$A$1:$A$248)),0)+IF(AND($J59&lt;V$4,$K59&lt;W$4,$K59&gt;V$4),NETWORKDAYS.INTL(V$4+1,$K59,1,(Holidays!$A$1:$A$248)),0)+IF(AND($J59&lt;=V$4,$K59&gt;=W$4,$K59&gt;V$4),NETWORKDAYS.INTL(V$4+1,(W$4),1,(Holidays!$A$1:$A$248)),0))*$M59,"")</f>
        <v>0</v>
      </c>
      <c r="X59" s="190">
        <f ca="1">IFERROR((IF(AND($J59&gt;W$4,$J59&lt;=X$4,$K59&lt;=X$4),NETWORKDAYS.INTL($J59,$K59,1,(Holidays!$A$1:$A$248)),0)+IF(AND($J59&gt;W$4,$J59&lt;=X$4,$K59&gt;X$4),NETWORKDAYS.INTL($J59,(X$4),1,(Holidays!$A$1:$A$248)),0)+IF(AND($J59&lt;W$4,$K59&lt;X$4,$K59&gt;W$4),NETWORKDAYS.INTL(W$4+1,$K59,1,(Holidays!$A$1:$A$248)),0)+IF(AND($J59&lt;=W$4,$K59&gt;=X$4,$K59&gt;W$4),NETWORKDAYS.INTL(W$4+1,(X$4),1,(Holidays!$A$1:$A$248)),0))*$M59,"")</f>
        <v>0</v>
      </c>
      <c r="Y59" s="192">
        <f ca="1">IFERROR((IF(AND($J59&gt;X$4,$J59&lt;=Y$4,$K59&lt;=Y$4),NETWORKDAYS.INTL($J59,$K59,1,(Holidays!$A$1:$A$248)),0)+IF(AND($J59&gt;X$4,$J59&lt;=Y$4,$K59&gt;Y$4),NETWORKDAYS.INTL($J59,(Y$4),1,(Holidays!$A$1:$A$248)),0)+IF(AND($J59&lt;X$4,$K59&lt;Y$4,$K59&gt;X$4),NETWORKDAYS.INTL(X$4+1,$K59,1,(Holidays!$A$1:$A$248)),0)+IF(AND($J59&lt;=X$4,$K59&gt;=Y$4,$K59&gt;X$4),NETWORKDAYS.INTL(X$4+1,(Y$4),1,(Holidays!$A$1:$A$248)),0))*$M59,"")</f>
        <v>0</v>
      </c>
      <c r="Z59" s="321">
        <f ca="1">IFERROR((IF(AND($J59&gt;Y$4,$J59&lt;=Z$4,$K59&lt;=Z$4),NETWORKDAYS.INTL($J59,$K59,1,(Holidays!$A$1:$A$248)),0)+IF(AND($J59&gt;Y$4,$J59&lt;=Z$4,$K59&gt;Z$4),NETWORKDAYS.INTL($J59,(Z$4),1,(Holidays!$A$1:$A$248)),0)+IF(AND($J59&lt;Y$4,$K59&lt;Z$4,$K59&gt;Y$4),NETWORKDAYS.INTL(Y$4+1,$K59,1,(Holidays!$A$1:$A$248)),0)+IF(AND($J59&lt;=Y$4,$K59&gt;=Z$4,$K59&gt;Y$4),NETWORKDAYS.INTL(Y$4+1,(Z$4),1,(Holidays!$A$1:$A$248)),0))*$M59,"")</f>
        <v>0</v>
      </c>
      <c r="AA59" s="190">
        <f ca="1">IFERROR((IF(AND($J59&gt;Z$4,$J59&lt;=AA$4,$K59&lt;=AA$4),NETWORKDAYS.INTL($J59,$K59,1,(Holidays!$A$1:$A$248)),0)+IF(AND($J59&gt;Z$4,$J59&lt;=AA$4,$K59&gt;AA$4),NETWORKDAYS.INTL($J59,(AA$4),1,(Holidays!$A$1:$A$248)),0)+IF(AND($J59&lt;Z$4,$K59&lt;AA$4,$K59&gt;Z$4),NETWORKDAYS.INTL(Z$4+1,$K59,1,(Holidays!$A$1:$A$248)),0)+IF(AND($J59&lt;=Z$4,$K59&gt;=AA$4,$K59&gt;Z$4),NETWORKDAYS.INTL(Z$4+1,(AA$4),1,(Holidays!$A$1:$A$248)),0))*$M59,"")</f>
        <v>0</v>
      </c>
      <c r="AB59" s="192">
        <f ca="1">IFERROR((IF(AND($J59&gt;AA$4,$J59&lt;=AB$4,$K59&lt;=AB$4),NETWORKDAYS.INTL($J59,$K59,1,(Holidays!$A$1:$A$248)),0)+IF(AND($J59&gt;AA$4,$J59&lt;=AB$4,$K59&gt;AB$4),NETWORKDAYS.INTL($J59,(AB$4),1,(Holidays!$A$1:$A$248)),0)+IF(AND($J59&lt;AA$4,$K59&lt;AB$4,$K59&gt;AA$4),NETWORKDAYS.INTL(AA$4+1,$K59,1,(Holidays!$A$1:$A$248)),0)+IF(AND($J59&lt;=AA$4,$K59&gt;=AB$4,$K59&gt;AA$4),NETWORKDAYS.INTL(AA$4+1,(AB$4),1,(Holidays!$A$1:$A$248)),0))*$M59,"")</f>
        <v>0</v>
      </c>
      <c r="AC59" s="321">
        <f ca="1">IFERROR((IF(AND($J59&gt;AB$4,$J59&lt;=AC$4,$K59&lt;=AC$4),NETWORKDAYS.INTL($J59,$K59,1,(Holidays!$A$1:$A$248)),0)+IF(AND($J59&gt;AB$4,$J59&lt;=AC$4,$K59&gt;AC$4),NETWORKDAYS.INTL($J59,(AC$4),1,(Holidays!$A$1:$A$248)),0)+IF(AND($J59&lt;AB$4,$K59&lt;AC$4,$K59&gt;AB$4),NETWORKDAYS.INTL(AB$4+1,$K59,1,(Holidays!$A$1:$A$248)),0)+IF(AND($J59&lt;=AB$4,$K59&gt;=AC$4,$K59&gt;AB$4),NETWORKDAYS.INTL(AB$4+1,(AC$4),1,(Holidays!$A$1:$A$248)),0))*$M59,"")</f>
        <v>0</v>
      </c>
      <c r="AD59" s="190">
        <f ca="1">IFERROR((IF(AND($J59&gt;AC$4,$J59&lt;=AD$4,$K59&lt;=AD$4),NETWORKDAYS.INTL($J59,$K59,1,(Holidays!$A$1:$A$248)),0)+IF(AND($J59&gt;AC$4,$J59&lt;=AD$4,$K59&gt;AD$4),NETWORKDAYS.INTL($J59,(AD$4),1,(Holidays!$A$1:$A$248)),0)+IF(AND($J59&lt;AC$4,$K59&lt;AD$4,$K59&gt;AC$4),NETWORKDAYS.INTL(AC$4+1,$K59,1,(Holidays!$A$1:$A$248)),0)+IF(AND($J59&lt;=AC$4,$K59&gt;=AD$4,$K59&gt;AC$4),NETWORKDAYS.INTL(AC$4+1,(AD$4),1,(Holidays!$A$1:$A$248)),0))*$M59,"")</f>
        <v>0</v>
      </c>
      <c r="AE59" s="192">
        <f ca="1">IFERROR((IF(AND($J59&gt;AD$4,$J59&lt;=AE$4,$K59&lt;=AE$4),NETWORKDAYS.INTL($J59,$K59,1,(Holidays!$A$1:$A$248)),0)+IF(AND($J59&gt;AD$4,$J59&lt;=AE$4,$K59&gt;AE$4),NETWORKDAYS.INTL($J59,(AE$4),1,(Holidays!$A$1:$A$248)),0)+IF(AND($J59&lt;AD$4,$K59&lt;AE$4,$K59&gt;AD$4),NETWORKDAYS.INTL(AD$4+1,$K59,1,(Holidays!$A$1:$A$248)),0)+IF(AND($J59&lt;=AD$4,$K59&gt;=AE$4,$K59&gt;AD$4),NETWORKDAYS.INTL(AD$4+1,(AE$4),1,(Holidays!$A$1:$A$248)),0))*$M59,"")</f>
        <v>0</v>
      </c>
      <c r="AF59" s="321">
        <f ca="1">IFERROR((IF(AND($J59&gt;AE$4,$J59&lt;=AF$4,$K59&lt;=AF$4),NETWORKDAYS.INTL($J59,$K59,1,(Holidays!$A$1:$A$248)),0)+IF(AND($J59&gt;AE$4,$J59&lt;=AF$4,$K59&gt;AF$4),NETWORKDAYS.INTL($J59,(AF$4),1,(Holidays!$A$1:$A$248)),0)+IF(AND($J59&lt;AE$4,$K59&lt;AF$4,$K59&gt;AE$4),NETWORKDAYS.INTL(AE$4+1,$K59,1,(Holidays!$A$1:$A$248)),0)+IF(AND($J59&lt;=AE$4,$K59&gt;=AF$4,$K59&gt;AE$4),NETWORKDAYS.INTL(AE$4+1,(AF$4),1,(Holidays!$A$1:$A$248)),0))*$M59,"")</f>
        <v>0</v>
      </c>
      <c r="AG59" s="190">
        <f ca="1">IFERROR((IF(AND($J59&gt;AF$4,$J59&lt;=AG$4,$K59&lt;=AG$4),NETWORKDAYS.INTL($J59,$K59,1,(Holidays!$A$1:$A$248)),0)+IF(AND($J59&gt;AF$4,$J59&lt;=AG$4,$K59&gt;AG$4),NETWORKDAYS.INTL($J59,(AG$4),1,(Holidays!$A$1:$A$248)),0)+IF(AND($J59&lt;AF$4,$K59&lt;AG$4,$K59&gt;AF$4),NETWORKDAYS.INTL(AF$4+1,$K59,1,(Holidays!$A$1:$A$248)),0)+IF(AND($J59&lt;=AF$4,$K59&gt;=AG$4,$K59&gt;AF$4),NETWORKDAYS.INTL(AF$4+1,(AG$4),1,(Holidays!$A$1:$A$248)),0))*$M59,"")</f>
        <v>0</v>
      </c>
      <c r="AH59" s="192">
        <f ca="1">IFERROR((IF(AND($J59&gt;AG$4,$J59&lt;=AH$4,$K59&lt;=AH$4),NETWORKDAYS.INTL($J59,$K59,1,(Holidays!$A$1:$A$248)),0)+IF(AND($J59&gt;AG$4,$J59&lt;=AH$4,$K59&gt;AH$4),NETWORKDAYS.INTL($J59,(AH$4),1,(Holidays!$A$1:$A$248)),0)+IF(AND($J59&lt;AG$4,$K59&lt;AH$4,$K59&gt;AG$4),NETWORKDAYS.INTL(AG$4+1,$K59,1,(Holidays!$A$1:$A$248)),0)+IF(AND($J59&lt;=AG$4,$K59&gt;=AH$4,$K59&gt;AG$4),NETWORKDAYS.INTL(AG$4+1,(AH$4),1,(Holidays!$A$1:$A$248)),0))*$M59,"")</f>
        <v>4</v>
      </c>
      <c r="AI59" s="321">
        <f ca="1">IFERROR((IF(AND($J59&gt;AH$4,$J59&lt;=AI$4,$K59&lt;=AI$4),NETWORKDAYS.INTL($J59,$K59,1,(Holidays!$A$1:$A$248)),0)+IF(AND($J59&gt;AH$4,$J59&lt;=AI$4,$K59&gt;AI$4),NETWORKDAYS.INTL($J59,(AI$4),1,(Holidays!$A$1:$A$248)),0)+IF(AND($J59&lt;AH$4,$K59&lt;AI$4,$K59&gt;AH$4),NETWORKDAYS.INTL(AH$4+1,$K59,1,(Holidays!$A$1:$A$248)),0)+IF(AND($J59&lt;=AH$4,$K59&gt;=AI$4,$K59&gt;AH$4),NETWORKDAYS.INTL(AH$4+1,(AI$4),1,(Holidays!$A$1:$A$248)),0))*$M59,"")</f>
        <v>0</v>
      </c>
      <c r="AJ59" s="190">
        <f ca="1">IFERROR((IF(AND($J59&gt;AI$4,$J59&lt;=AJ$4,$K59&lt;=AJ$4),NETWORKDAYS.INTL($J59,$K59,1,(Holidays!$A$1:$A$248)),0)+IF(AND($J59&gt;AI$4,$J59&lt;=AJ$4,$K59&gt;AJ$4),NETWORKDAYS.INTL($J59,(AJ$4),1,(Holidays!$A$1:$A$248)),0)+IF(AND($J59&lt;AI$4,$K59&lt;AJ$4,$K59&gt;AI$4),NETWORKDAYS.INTL(AI$4+1,$K59,1,(Holidays!$A$1:$A$248)),0)+IF(AND($J59&lt;=AI$4,$K59&gt;=AJ$4,$K59&gt;AI$4),NETWORKDAYS.INTL(AI$4+1,(AJ$4),1,(Holidays!$A$1:$A$248)),0))*$M59,"")</f>
        <v>0</v>
      </c>
      <c r="AK59" s="192">
        <f ca="1">IFERROR((IF(AND($J59&gt;AJ$4,$J59&lt;=AK$4,$K59&lt;=AK$4),NETWORKDAYS.INTL($J59,$K59,1,(Holidays!$A$1:$A$248)),0)+IF(AND($J59&gt;AJ$4,$J59&lt;=AK$4,$K59&gt;AK$4),NETWORKDAYS.INTL($J59,(AK$4),1,(Holidays!$A$1:$A$248)),0)+IF(AND($J59&lt;AJ$4,$K59&lt;AK$4,$K59&gt;AJ$4),NETWORKDAYS.INTL(AJ$4+1,$K59,1,(Holidays!$A$1:$A$248)),0)+IF(AND($J59&lt;=AJ$4,$K59&gt;=AK$4,$K59&gt;AJ$4),NETWORKDAYS.INTL(AJ$4+1,(AK$4),1,(Holidays!$A$1:$A$248)),0))*$M59,"")</f>
        <v>0</v>
      </c>
      <c r="AL59" s="321">
        <f ca="1">IFERROR((IF(AND($J59&gt;AK$4,$J59&lt;=AL$4,$K59&lt;=AL$4),NETWORKDAYS.INTL($J59,$K59,1,(Holidays!$A$1:$A$248)),0)+IF(AND($J59&gt;AK$4,$J59&lt;=AL$4,$K59&gt;AL$4),NETWORKDAYS.INTL($J59,(AL$4),1,(Holidays!$A$1:$A$248)),0)+IF(AND($J59&lt;AK$4,$K59&lt;AL$4,$K59&gt;AK$4),NETWORKDAYS.INTL(AK$4+1,$K59,1,(Holidays!$A$1:$A$248)),0)+IF(AND($J59&lt;=AK$4,$K59&gt;=AL$4,$K59&gt;AK$4),NETWORKDAYS.INTL(AK$4+1,(AL$4),1,(Holidays!$A$1:$A$248)),0))*$M59,"")</f>
        <v>0</v>
      </c>
      <c r="AM59" s="190">
        <f ca="1">IFERROR((IF(AND($J59&gt;AL$4,$J59&lt;=AM$4,$K59&lt;=AM$4),NETWORKDAYS.INTL($J59,$K59,1,(Holidays!$A$1:$A$248)),0)+IF(AND($J59&gt;AL$4,$J59&lt;=AM$4,$K59&gt;AM$4),NETWORKDAYS.INTL($J59,(AM$4),1,(Holidays!$A$1:$A$248)),0)+IF(AND($J59&lt;AL$4,$K59&lt;AM$4,$K59&gt;AL$4),NETWORKDAYS.INTL(AL$4+1,$K59,1,(Holidays!$A$1:$A$248)),0)+IF(AND($J59&lt;=AL$4,$K59&gt;=AM$4,$K59&gt;AL$4),NETWORKDAYS.INTL(AL$4+1,(AM$4),1,(Holidays!$A$1:$A$248)),0))*$M59,"")</f>
        <v>0</v>
      </c>
      <c r="AN59" s="192">
        <f ca="1">IFERROR((IF(AND($J59&gt;AM$4,$J59&lt;=AN$4,$K59&lt;=AN$4),NETWORKDAYS.INTL($J59,$K59,1,(Holidays!$A$1:$A$248)),0)+IF(AND($J59&gt;AM$4,$J59&lt;=AN$4,$K59&gt;AN$4),NETWORKDAYS.INTL($J59,(AN$4),1,(Holidays!$A$1:$A$248)),0)+IF(AND($J59&lt;AM$4,$K59&lt;AN$4,$K59&gt;AM$4),NETWORKDAYS.INTL(AM$4+1,$K59,1,(Holidays!$A$1:$A$248)),0)+IF(AND($J59&lt;=AM$4,$K59&gt;=AN$4,$K59&gt;AM$4),NETWORKDAYS.INTL(AM$4+1,(AN$4),1,(Holidays!$A$1:$A$248)),0))*$M59,"")</f>
        <v>0</v>
      </c>
      <c r="AO59" s="321">
        <f ca="1">IFERROR((IF(AND($J59&gt;AN$4,$J59&lt;=AO$4,$K59&lt;=AO$4),NETWORKDAYS.INTL($J59,$K59,1,(Holidays!$A$1:$A$248)),0)+IF(AND($J59&gt;AN$4,$J59&lt;=AO$4,$K59&gt;AO$4),NETWORKDAYS.INTL($J59,(AO$4),1,(Holidays!$A$1:$A$248)),0)+IF(AND($J59&lt;AN$4,$K59&lt;AO$4,$K59&gt;AN$4),NETWORKDAYS.INTL(AN$4+1,$K59,1,(Holidays!$A$1:$A$248)),0)+IF(AND($J59&lt;=AN$4,$K59&gt;=AO$4,$K59&gt;AN$4),NETWORKDAYS.INTL(AN$4+1,(AO$4),1,(Holidays!$A$1:$A$248)),0))*$M59,"")</f>
        <v>0</v>
      </c>
      <c r="AP59" s="190">
        <f ca="1">IFERROR((IF(AND($J59&gt;AO$4,$J59&lt;=AP$4,$K59&lt;=AP$4),NETWORKDAYS.INTL($J59,$K59,1,(Holidays!$A$1:$A$248)),0)+IF(AND($J59&gt;AO$4,$J59&lt;=AP$4,$K59&gt;AP$4),NETWORKDAYS.INTL($J59,(AP$4),1,(Holidays!$A$1:$A$248)),0)+IF(AND($J59&lt;AO$4,$K59&lt;AP$4,$K59&gt;AO$4),NETWORKDAYS.INTL(AO$4+1,$K59,1,(Holidays!$A$1:$A$248)),0)+IF(AND($J59&lt;=AO$4,$K59&gt;=AP$4,$K59&gt;AO$4),NETWORKDAYS.INTL(AO$4+1,(AP$4),1,(Holidays!$A$1:$A$248)),0))*$M59,"")</f>
        <v>0</v>
      </c>
      <c r="AQ59" s="192">
        <f ca="1">IFERROR((IF(AND($J59&gt;AP$4,$J59&lt;=AQ$4,$K59&lt;=AQ$4),NETWORKDAYS.INTL($J59,$K59,1,(Holidays!$A$1:$A$248)),0)+IF(AND($J59&gt;AP$4,$J59&lt;=AQ$4,$K59&gt;AQ$4),NETWORKDAYS.INTL($J59,(AQ$4),1,(Holidays!$A$1:$A$248)),0)+IF(AND($J59&lt;AP$4,$K59&lt;AQ$4,$K59&gt;AP$4),NETWORKDAYS.INTL(AP$4+1,$K59,1,(Holidays!$A$1:$A$248)),0)+IF(AND($J59&lt;=AP$4,$K59&gt;=AQ$4,$K59&gt;AP$4),NETWORKDAYS.INTL(AP$4+1,(AQ$4),1,(Holidays!$A$1:$A$248)),0))*$M59,"")</f>
        <v>0</v>
      </c>
      <c r="AR59" s="321">
        <f ca="1">IFERROR((IF(AND($J59&gt;AQ$4,$J59&lt;=AR$4,$K59&lt;=AR$4),NETWORKDAYS.INTL($J59,$K59,1,(Holidays!$A$1:$A$248)),0)+IF(AND($J59&gt;AQ$4,$J59&lt;=AR$4,$K59&gt;AR$4),NETWORKDAYS.INTL($J59,(AR$4),1,(Holidays!$A$1:$A$248)),0)+IF(AND($J59&lt;AQ$4,$K59&lt;AR$4,$K59&gt;AQ$4),NETWORKDAYS.INTL(AQ$4+1,$K59,1,(Holidays!$A$1:$A$248)),0)+IF(AND($J59&lt;=AQ$4,$K59&gt;=AR$4,$K59&gt;AQ$4),NETWORKDAYS.INTL(AQ$4+1,(AR$4),1,(Holidays!$A$1:$A$248)),0))*$M59,"")</f>
        <v>0</v>
      </c>
      <c r="AS59" s="190">
        <f ca="1">IFERROR((IF(AND($J59&gt;AR$4,$J59&lt;=AS$4,$K59&lt;=AS$4),NETWORKDAYS.INTL($J59,$K59,1,(Holidays!$A$1:$A$248)),0)+IF(AND($J59&gt;AR$4,$J59&lt;=AS$4,$K59&gt;AS$4),NETWORKDAYS.INTL($J59,(AS$4),1,(Holidays!$A$1:$A$248)),0)+IF(AND($J59&lt;AR$4,$K59&lt;AS$4,$K59&gt;AR$4),NETWORKDAYS.INTL(AR$4+1,$K59,1,(Holidays!$A$1:$A$248)),0)+IF(AND($J59&lt;=AR$4,$K59&gt;=AS$4,$K59&gt;AR$4),NETWORKDAYS.INTL(AR$4+1,(AS$4),1,(Holidays!$A$1:$A$248)),0))*$M59,"")</f>
        <v>0</v>
      </c>
      <c r="AT59" s="192">
        <f ca="1">IFERROR((IF(AND($J59&gt;AS$4,$J59&lt;=AT$4,$K59&lt;=AT$4),NETWORKDAYS.INTL($J59,$K59,1,(Holidays!$A$1:$A$248)),0)+IF(AND($J59&gt;AS$4,$J59&lt;=AT$4,$K59&gt;AT$4),NETWORKDAYS.INTL($J59,(AT$4),1,(Holidays!$A$1:$A$248)),0)+IF(AND($J59&lt;AS$4,$K59&lt;AT$4,$K59&gt;AS$4),NETWORKDAYS.INTL(AS$4+1,$K59,1,(Holidays!$A$1:$A$248)),0)+IF(AND($J59&lt;=AS$4,$K59&gt;=AT$4,$K59&gt;AS$4),NETWORKDAYS.INTL(AS$4+1,(AT$4),1,(Holidays!$A$1:$A$248)),0))*$M59,"")</f>
        <v>0</v>
      </c>
      <c r="AU59" s="321">
        <f ca="1">IFERROR((IF(AND($J59&gt;AT$4,$J59&lt;=AU$4,$K59&lt;=AU$4),NETWORKDAYS.INTL($J59,$K59,1,(Holidays!$A$1:$A$248)),0)+IF(AND($J59&gt;AT$4,$J59&lt;=AU$4,$K59&gt;AU$4),NETWORKDAYS.INTL($J59,(AU$4),1,(Holidays!$A$1:$A$248)),0)+IF(AND($J59&lt;AT$4,$K59&lt;AU$4,$K59&gt;AT$4),NETWORKDAYS.INTL(AT$4+1,$K59,1,(Holidays!$A$1:$A$248)),0)+IF(AND($J59&lt;=AT$4,$K59&gt;=AU$4,$K59&gt;AT$4),NETWORKDAYS.INTL(AT$4+1,(AU$4),1,(Holidays!$A$1:$A$248)),0))*$M59,"")</f>
        <v>0</v>
      </c>
      <c r="AV59" s="190">
        <f ca="1">IFERROR((IF(AND($J59&gt;AU$4,$J59&lt;=AV$4,$K59&lt;=AV$4),NETWORKDAYS.INTL($J59,$K59,1,(Holidays!$A$1:$A$248)),0)+IF(AND($J59&gt;AU$4,$J59&lt;=AV$4,$K59&gt;AV$4),NETWORKDAYS.INTL($J59,(AV$4),1,(Holidays!$A$1:$A$248)),0)+IF(AND($J59&lt;AU$4,$K59&lt;AV$4,$K59&gt;AU$4),NETWORKDAYS.INTL(AU$4+1,$K59,1,(Holidays!$A$1:$A$248)),0)+IF(AND($J59&lt;=AU$4,$K59&gt;=AV$4,$K59&gt;AU$4),NETWORKDAYS.INTL(AU$4+1,(AV$4),1,(Holidays!$A$1:$A$248)),0))*$M59,"")</f>
        <v>0</v>
      </c>
      <c r="AW59" s="192">
        <f ca="1">IFERROR((IF(AND($J59&gt;AV$4,$J59&lt;=AW$4,$K59&lt;=AW$4),NETWORKDAYS.INTL($J59,$K59,1,(Holidays!$A$1:$A$248)),0)+IF(AND($J59&gt;AV$4,$J59&lt;=AW$4,$K59&gt;AW$4),NETWORKDAYS.INTL($J59,(AW$4),1,(Holidays!$A$1:$A$248)),0)+IF(AND($J59&lt;AV$4,$K59&lt;AW$4,$K59&gt;AV$4),NETWORKDAYS.INTL(AV$4+1,$K59,1,(Holidays!$A$1:$A$248)),0)+IF(AND($J59&lt;=AV$4,$K59&gt;=AW$4,$K59&gt;AV$4),NETWORKDAYS.INTL(AV$4+1,(AW$4),1,(Holidays!$A$1:$A$248)),0))*$M59,"")</f>
        <v>0</v>
      </c>
      <c r="AX59" s="321">
        <f ca="1">IFERROR((IF(AND($J59&gt;AW$4,$J59&lt;=AX$4,$K59&lt;=AX$4),NETWORKDAYS.INTL($J59,$K59,1,(Holidays!$A$1:$A$248)),0)+IF(AND($J59&gt;AW$4,$J59&lt;=AX$4,$K59&gt;AX$4),NETWORKDAYS.INTL($J59,(AX$4),1,(Holidays!$A$1:$A$248)),0)+IF(AND($J59&lt;AW$4,$K59&lt;AX$4,$K59&gt;AW$4),NETWORKDAYS.INTL(AW$4+1,$K59,1,(Holidays!$A$1:$A$248)),0)+IF(AND($J59&lt;=AW$4,$K59&gt;=AX$4,$K59&gt;AW$4),NETWORKDAYS.INTL(AW$4+1,(AX$4),1,(Holidays!$A$1:$A$248)),0))*$M59,"")</f>
        <v>0</v>
      </c>
      <c r="AY59" s="190">
        <f ca="1">IFERROR((IF(AND($J59&gt;AX$4,$J59&lt;=AY$4,$K59&lt;=AY$4),NETWORKDAYS.INTL($J59,$K59,1,(Holidays!$A$1:$A$248)),0)+IF(AND($J59&gt;AX$4,$J59&lt;=AY$4,$K59&gt;AY$4),NETWORKDAYS.INTL($J59,(AY$4),1,(Holidays!$A$1:$A$248)),0)+IF(AND($J59&lt;AX$4,$K59&lt;AY$4,$K59&gt;AX$4),NETWORKDAYS.INTL(AX$4+1,$K59,1,(Holidays!$A$1:$A$248)),0)+IF(AND($J59&lt;=AX$4,$K59&gt;=AY$4,$K59&gt;AX$4),NETWORKDAYS.INTL(AX$4+1,(AY$4),1,(Holidays!$A$1:$A$248)),0))*$M59,"")</f>
        <v>0</v>
      </c>
      <c r="AZ59" s="192">
        <f ca="1">IFERROR((IF(AND($J59&gt;AY$4,$J59&lt;=AZ$4,$K59&lt;=AZ$4),NETWORKDAYS.INTL($J59,$K59,1,(Holidays!$A$1:$A$248)),0)+IF(AND($J59&gt;AY$4,$J59&lt;=AZ$4,$K59&gt;AZ$4),NETWORKDAYS.INTL($J59,(AZ$4),1,(Holidays!$A$1:$A$248)),0)+IF(AND($J59&lt;AY$4,$K59&lt;AZ$4,$K59&gt;AY$4),NETWORKDAYS.INTL(AY$4+1,$K59,1,(Holidays!$A$1:$A$248)),0)+IF(AND($J59&lt;=AY$4,$K59&gt;=AZ$4,$K59&gt;AY$4),NETWORKDAYS.INTL(AY$4+1,(AZ$4),1,(Holidays!$A$1:$A$248)),0))*$M59,"")</f>
        <v>0</v>
      </c>
      <c r="BA59" s="321">
        <f ca="1">IFERROR((IF(AND($J59&gt;AZ$4,$J59&lt;=BA$4,$K59&lt;=BA$4),NETWORKDAYS.INTL($J59,$K59,1,(Holidays!$A$1:$A$248)),0)+IF(AND($J59&gt;AZ$4,$J59&lt;=BA$4,$K59&gt;BA$4),NETWORKDAYS.INTL($J59,(BA$4),1,(Holidays!$A$1:$A$248)),0)+IF(AND($J59&lt;AZ$4,$K59&lt;BA$4,$K59&gt;AZ$4),NETWORKDAYS.INTL(AZ$4+1,$K59,1,(Holidays!$A$1:$A$248)),0)+IF(AND($J59&lt;=AZ$4,$K59&gt;=BA$4,$K59&gt;AZ$4),NETWORKDAYS.INTL(AZ$4+1,(BA$4),1,(Holidays!$A$1:$A$248)),0))*$M59,"")</f>
        <v>0</v>
      </c>
      <c r="BB59" s="190">
        <f ca="1">IFERROR((IF(AND($J59&gt;BA$4,$J59&lt;=BB$4,$K59&lt;=BB$4),NETWORKDAYS.INTL($J59,$K59,1,(Holidays!$A$1:$A$248)),0)+IF(AND($J59&gt;BA$4,$J59&lt;=BB$4,$K59&gt;BB$4),NETWORKDAYS.INTL($J59,(BB$4),1,(Holidays!$A$1:$A$248)),0)+IF(AND($J59&lt;BA$4,$K59&lt;BB$4,$K59&gt;BA$4),NETWORKDAYS.INTL(BA$4+1,$K59,1,(Holidays!$A$1:$A$248)),0)+IF(AND($J59&lt;=BA$4,$K59&gt;=BB$4,$K59&gt;BA$4),NETWORKDAYS.INTL(BA$4+1,(BB$4),1,(Holidays!$A$1:$A$248)),0))*$M59,"")</f>
        <v>0</v>
      </c>
      <c r="BC59" s="192">
        <f ca="1">IFERROR((IF(AND($J59&gt;BB$4,$J59&lt;=BC$4,$K59&lt;=BC$4),NETWORKDAYS.INTL($J59,$K59,1,(Holidays!$A$1:$A$248)),0)+IF(AND($J59&gt;BB$4,$J59&lt;=BC$4,$K59&gt;BC$4),NETWORKDAYS.INTL($J59,(BC$4),1,(Holidays!$A$1:$A$248)),0)+IF(AND($J59&lt;BB$4,$K59&lt;BC$4,$K59&gt;BB$4),NETWORKDAYS.INTL(BB$4+1,$K59,1,(Holidays!$A$1:$A$248)),0)+IF(AND($J59&lt;=BB$4,$K59&gt;=BC$4,$K59&gt;BB$4),NETWORKDAYS.INTL(BB$4+1,(BC$4),1,(Holidays!$A$1:$A$248)),0))*$M59,"")</f>
        <v>0</v>
      </c>
      <c r="BD59" s="321">
        <f ca="1">IFERROR((IF(AND($J59&gt;BC$4,$J59&lt;=BD$4,$K59&lt;=BD$4),NETWORKDAYS.INTL($J59,$K59,1,(Holidays!$A$1:$A$248)),0)+IF(AND($J59&gt;BC$4,$J59&lt;=BD$4,$K59&gt;BD$4),NETWORKDAYS.INTL($J59,(BD$4),1,(Holidays!$A$1:$A$248)),0)+IF(AND($J59&lt;BC$4,$K59&lt;BD$4,$K59&gt;BC$4),NETWORKDAYS.INTL(BC$4+1,$K59,1,(Holidays!$A$1:$A$248)),0)+IF(AND($J59&lt;=BC$4,$K59&gt;=BD$4,$K59&gt;BC$4),NETWORKDAYS.INTL(BC$4+1,(BD$4),1,(Holidays!$A$1:$A$248)),0))*$M59,"")</f>
        <v>0</v>
      </c>
      <c r="BE59" s="190">
        <f ca="1">IFERROR((IF(AND($J59&gt;BD$4,$J59&lt;=BE$4,$K59&lt;=BE$4),NETWORKDAYS.INTL($J59,$K59,1,(Holidays!$A$1:$A$248)),0)+IF(AND($J59&gt;BD$4,$J59&lt;=BE$4,$K59&gt;BE$4),NETWORKDAYS.INTL($J59,(BE$4),1,(Holidays!$A$1:$A$248)),0)+IF(AND($J59&lt;BD$4,$K59&lt;BE$4,$K59&gt;BD$4),NETWORKDAYS.INTL(BD$4+1,$K59,1,(Holidays!$A$1:$A$248)),0)+IF(AND($J59&lt;=BD$4,$K59&gt;=BE$4,$K59&gt;BD$4),NETWORKDAYS.INTL(BD$4+1,(BE$4),1,(Holidays!$A$1:$A$248)),0))*$M59,"")</f>
        <v>0</v>
      </c>
      <c r="BF59" s="192">
        <f ca="1">IFERROR((IF(AND($J59&gt;BE$4,$J59&lt;=BF$4,$K59&lt;=BF$4),NETWORKDAYS.INTL($J59,$K59,1,(Holidays!$A$1:$A$248)),0)+IF(AND($J59&gt;BE$4,$J59&lt;=BF$4,$K59&gt;BF$4),NETWORKDAYS.INTL($J59,(BF$4),1,(Holidays!$A$1:$A$248)),0)+IF(AND($J59&lt;BE$4,$K59&lt;BF$4,$K59&gt;BE$4),NETWORKDAYS.INTL(BE$4+1,$K59,1,(Holidays!$A$1:$A$248)),0)+IF(AND($J59&lt;=BE$4,$K59&gt;=BF$4,$K59&gt;BE$4),NETWORKDAYS.INTL(BE$4+1,(BF$4),1,(Holidays!$A$1:$A$248)),0))*$M59,"")</f>
        <v>0</v>
      </c>
      <c r="BG59" s="321">
        <f ca="1">IFERROR((IF(AND($J59&gt;BF$4,$J59&lt;=BG$4,$K59&lt;=BG$4),NETWORKDAYS.INTL($J59,$K59,1,(Holidays!$A$1:$A$248)),0)+IF(AND($J59&gt;BF$4,$J59&lt;=BG$4,$K59&gt;BG$4),NETWORKDAYS.INTL($J59,(BG$4),1,(Holidays!$A$1:$A$248)),0)+IF(AND($J59&lt;BF$4,$K59&lt;BG$4,$K59&gt;BF$4),NETWORKDAYS.INTL(BF$4+1,$K59,1,(Holidays!$A$1:$A$248)),0)+IF(AND($J59&lt;=BF$4,$K59&gt;=BG$4,$K59&gt;BF$4),NETWORKDAYS.INTL(BF$4+1,(BG$4),1,(Holidays!$A$1:$A$248)),0))*$M59,"")</f>
        <v>0</v>
      </c>
      <c r="BH59" s="190">
        <f ca="1">IFERROR((IF(AND($J59&gt;BG$4,$J59&lt;=BH$4,$K59&lt;=BH$4),NETWORKDAYS.INTL($J59,$K59,1,(Holidays!$A$1:$A$248)),0)+IF(AND($J59&gt;BG$4,$J59&lt;=BH$4,$K59&gt;BH$4),NETWORKDAYS.INTL($J59,(BH$4),1,(Holidays!$A$1:$A$248)),0)+IF(AND($J59&lt;BG$4,$K59&lt;BH$4,$K59&gt;BG$4),NETWORKDAYS.INTL(BG$4+1,$K59,1,(Holidays!$A$1:$A$248)),0)+IF(AND($J59&lt;=BG$4,$K59&gt;=BH$4,$K59&gt;BG$4),NETWORKDAYS.INTL(BG$4+1,(BH$4),1,(Holidays!$A$1:$A$248)),0))*$M59,"")</f>
        <v>0</v>
      </c>
      <c r="BI59" s="192">
        <f ca="1">IFERROR((IF(AND($J59&gt;BH$4,$J59&lt;=BI$4,$K59&lt;=BI$4),NETWORKDAYS.INTL($J59,$K59,1,(Holidays!$A$1:$A$248)),0)+IF(AND($J59&gt;BH$4,$J59&lt;=BI$4,$K59&gt;BI$4),NETWORKDAYS.INTL($J59,(BI$4),1,(Holidays!$A$1:$A$248)),0)+IF(AND($J59&lt;BH$4,$K59&lt;BI$4,$K59&gt;BH$4),NETWORKDAYS.INTL(BH$4+1,$K59,1,(Holidays!$A$1:$A$248)),0)+IF(AND($J59&lt;=BH$4,$K59&gt;=BI$4,$K59&gt;BH$4),NETWORKDAYS.INTL(BH$4+1,(BI$4),1,(Holidays!$A$1:$A$248)),0))*$M59,"")</f>
        <v>0</v>
      </c>
      <c r="BJ59" s="321">
        <f ca="1">IFERROR((IF(AND($J59&gt;BI$4,$J59&lt;=BJ$4,$K59&lt;=BJ$4),NETWORKDAYS.INTL($J59,$K59,1,(Holidays!$A$1:$A$248)),0)+IF(AND($J59&gt;BI$4,$J59&lt;=BJ$4,$K59&gt;BJ$4),NETWORKDAYS.INTL($J59,(BJ$4),1,(Holidays!$A$1:$A$248)),0)+IF(AND($J59&lt;BI$4,$K59&lt;BJ$4,$K59&gt;BI$4),NETWORKDAYS.INTL(BI$4+1,$K59,1,(Holidays!$A$1:$A$248)),0)+IF(AND($J59&lt;=BI$4,$K59&gt;=BJ$4,$K59&gt;BI$4),NETWORKDAYS.INTL(BI$4+1,(BJ$4),1,(Holidays!$A$1:$A$248)),0))*$M59,"")</f>
        <v>0</v>
      </c>
      <c r="BK59" s="190">
        <f ca="1">IFERROR((IF(AND($J59&gt;BJ$4,$J59&lt;=BK$4,$K59&lt;=BK$4),NETWORKDAYS.INTL($J59,$K59,1,(Holidays!$A$1:$A$248)),0)+IF(AND($J59&gt;BJ$4,$J59&lt;=BK$4,$K59&gt;BK$4),NETWORKDAYS.INTL($J59,(BK$4),1,(Holidays!$A$1:$A$248)),0)+IF(AND($J59&lt;BJ$4,$K59&lt;BK$4,$K59&gt;BJ$4),NETWORKDAYS.INTL(BJ$4+1,$K59,1,(Holidays!$A$1:$A$248)),0)+IF(AND($J59&lt;=BJ$4,$K59&gt;=BK$4,$K59&gt;BJ$4),NETWORKDAYS.INTL(BJ$4+1,(BK$4),1,(Holidays!$A$1:$A$248)),0))*$M59,"")</f>
        <v>0</v>
      </c>
      <c r="BL59" s="192">
        <f ca="1">IFERROR((IF(AND($J59&gt;BK$4,$J59&lt;=BL$4,$K59&lt;=BL$4),NETWORKDAYS.INTL($J59,$K59,1,(Holidays!$A$1:$A$248)),0)+IF(AND($J59&gt;BK$4,$J59&lt;=BL$4,$K59&gt;BL$4),NETWORKDAYS.INTL($J59,(BL$4),1,(Holidays!$A$1:$A$248)),0)+IF(AND($J59&lt;BK$4,$K59&lt;BL$4,$K59&gt;BK$4),NETWORKDAYS.INTL(BK$4+1,$K59,1,(Holidays!$A$1:$A$248)),0)+IF(AND($J59&lt;=BK$4,$K59&gt;=BL$4,$K59&gt;BK$4),NETWORKDAYS.INTL(BK$4+1,(BL$4),1,(Holidays!$A$1:$A$248)),0))*$M59,"")</f>
        <v>0</v>
      </c>
      <c r="BM59" s="321">
        <f ca="1">IFERROR((IF(AND($J59&gt;BL$4,$J59&lt;=BM$4,$K59&lt;=BM$4),NETWORKDAYS.INTL($J59,$K59,1,(Holidays!$A$1:$A$248)),0)+IF(AND($J59&gt;BL$4,$J59&lt;=BM$4,$K59&gt;BM$4),NETWORKDAYS.INTL($J59,(BM$4),1,(Holidays!$A$1:$A$248)),0)+IF(AND($J59&lt;BL$4,$K59&lt;BM$4,$K59&gt;BL$4),NETWORKDAYS.INTL(BL$4+1,$K59,1,(Holidays!$A$1:$A$248)),0)+IF(AND($J59&lt;=BL$4,$K59&gt;=BM$4,$K59&gt;BL$4),NETWORKDAYS.INTL(BL$4+1,(BM$4),1,(Holidays!$A$1:$A$248)),0))*$M59,"")</f>
        <v>0</v>
      </c>
      <c r="BN59" s="190">
        <f ca="1">IFERROR((IF(AND($J59&gt;BM$4,$J59&lt;=BN$4,$K59&lt;=BN$4),NETWORKDAYS.INTL($J59,$K59,1,(Holidays!$A$1:$A$248)),0)+IF(AND($J59&gt;BM$4,$J59&lt;=BN$4,$K59&gt;BN$4),NETWORKDAYS.INTL($J59,(BN$4),1,(Holidays!$A$1:$A$248)),0)+IF(AND($J59&lt;BM$4,$K59&lt;BN$4,$K59&gt;BM$4),NETWORKDAYS.INTL(BM$4+1,$K59,1,(Holidays!$A$1:$A$248)),0)+IF(AND($J59&lt;=BM$4,$K59&gt;=BN$4,$K59&gt;BM$4),NETWORKDAYS.INTL(BM$4+1,(BN$4),1,(Holidays!$A$1:$A$248)),0))*$M59,"")</f>
        <v>0</v>
      </c>
      <c r="BO59" s="192">
        <f ca="1">IFERROR((IF(AND($J59&gt;BN$4,$J59&lt;=BO$4,$K59&lt;=BO$4),NETWORKDAYS.INTL($J59,$K59,1,(Holidays!$A$1:$A$248)),0)+IF(AND($J59&gt;BN$4,$J59&lt;=BO$4,$K59&gt;BO$4),NETWORKDAYS.INTL($J59,(BO$4),1,(Holidays!$A$1:$A$248)),0)+IF(AND($J59&lt;BN$4,$K59&lt;BO$4,$K59&gt;BN$4),NETWORKDAYS.INTL(BN$4+1,$K59,1,(Holidays!$A$1:$A$248)),0)+IF(AND($J59&lt;=BN$4,$K59&gt;=BO$4,$K59&gt;BN$4),NETWORKDAYS.INTL(BN$4+1,(BO$4),1,(Holidays!$A$1:$A$248)),0))*$M59,"")</f>
        <v>0</v>
      </c>
      <c r="BP59" s="321">
        <f ca="1">IFERROR((IF(AND($J59&gt;BO$4,$J59&lt;=BP$4,$K59&lt;=BP$4),NETWORKDAYS.INTL($J59,$K59,1,(Holidays!$A$1:$A$248)),0)+IF(AND($J59&gt;BO$4,$J59&lt;=BP$4,$K59&gt;BP$4),NETWORKDAYS.INTL($J59,(BP$4),1,(Holidays!$A$1:$A$248)),0)+IF(AND($J59&lt;BO$4,$K59&lt;BP$4,$K59&gt;BO$4),NETWORKDAYS.INTL(BO$4+1,$K59,1,(Holidays!$A$1:$A$248)),0)+IF(AND($J59&lt;=BO$4,$K59&gt;=BP$4,$K59&gt;BO$4),NETWORKDAYS.INTL(BO$4+1,(BP$4),1,(Holidays!$A$1:$A$248)),0))*$M59,"")</f>
        <v>0</v>
      </c>
      <c r="BQ59" s="190">
        <f ca="1">IFERROR((IF(AND($J59&gt;BP$4,$J59&lt;=BQ$4,$K59&lt;=BQ$4),NETWORKDAYS.INTL($J59,$K59,1,(Holidays!$A$1:$A$248)),0)+IF(AND($J59&gt;BP$4,$J59&lt;=BQ$4,$K59&gt;BQ$4),NETWORKDAYS.INTL($J59,(BQ$4),1,(Holidays!$A$1:$A$248)),0)+IF(AND($J59&lt;BP$4,$K59&lt;BQ$4,$K59&gt;BP$4),NETWORKDAYS.INTL(BP$4+1,$K59,1,(Holidays!$A$1:$A$248)),0)+IF(AND($J59&lt;=BP$4,$K59&gt;=BQ$4,$K59&gt;BP$4),NETWORKDAYS.INTL(BP$4+1,(BQ$4),1,(Holidays!$A$1:$A$248)),0))*$M59,"")</f>
        <v>0</v>
      </c>
      <c r="BR59" s="192">
        <f ca="1">IFERROR((IF(AND($J59&gt;BQ$4,$J59&lt;=BR$4,$K59&lt;=BR$4),NETWORKDAYS.INTL($J59,$K59,1,(Holidays!$A$1:$A$248)),0)+IF(AND($J59&gt;BQ$4,$J59&lt;=BR$4,$K59&gt;BR$4),NETWORKDAYS.INTL($J59,(BR$4),1,(Holidays!$A$1:$A$248)),0)+IF(AND($J59&lt;BQ$4,$K59&lt;BR$4,$K59&gt;BQ$4),NETWORKDAYS.INTL(BQ$4+1,$K59,1,(Holidays!$A$1:$A$248)),0)+IF(AND($J59&lt;=BQ$4,$K59&gt;=BR$4,$K59&gt;BQ$4),NETWORKDAYS.INTL(BQ$4+1,(BR$4),1,(Holidays!$A$1:$A$248)),0))*$M59,"")</f>
        <v>0</v>
      </c>
      <c r="BS59" s="321">
        <f ca="1">IFERROR((IF(AND($J59&gt;BR$4,$J59&lt;=BS$4,$K59&lt;=BS$4),NETWORKDAYS.INTL($J59,$K59,1,(Holidays!$A$1:$A$248)),0)+IF(AND($J59&gt;BR$4,$J59&lt;=BS$4,$K59&gt;BS$4),NETWORKDAYS.INTL($J59,(BS$4),1,(Holidays!$A$1:$A$248)),0)+IF(AND($J59&lt;BR$4,$K59&lt;BS$4,$K59&gt;BR$4),NETWORKDAYS.INTL(BR$4+1,$K59,1,(Holidays!$A$1:$A$248)),0)+IF(AND($J59&lt;=BR$4,$K59&gt;=BS$4,$K59&gt;BR$4),NETWORKDAYS.INTL(BR$4+1,(BS$4),1,(Holidays!$A$1:$A$248)),0))*$M59,"")</f>
        <v>0</v>
      </c>
      <c r="BT59" s="190">
        <f ca="1">IFERROR((IF(AND($J59&gt;BS$4,$J59&lt;=BT$4,$K59&lt;=BT$4),NETWORKDAYS.INTL($J59,$K59,1,(Holidays!$A$1:$A$248)),0)+IF(AND($J59&gt;BS$4,$J59&lt;=BT$4,$K59&gt;BT$4),NETWORKDAYS.INTL($J59,(BT$4),1,(Holidays!$A$1:$A$248)),0)+IF(AND($J59&lt;BS$4,$K59&lt;BT$4,$K59&gt;BS$4),NETWORKDAYS.INTL(BS$4+1,$K59,1,(Holidays!$A$1:$A$248)),0)+IF(AND($J59&lt;=BS$4,$K59&gt;=BT$4,$K59&gt;BS$4),NETWORKDAYS.INTL(BS$4+1,(BT$4),1,(Holidays!$A$1:$A$248)),0))*$M59,"")</f>
        <v>0</v>
      </c>
      <c r="BU59" s="192">
        <f ca="1">IFERROR((IF(AND($J59&gt;BT$4,$J59&lt;=BU$4,$K59&lt;=BU$4),NETWORKDAYS.INTL($J59,$K59,1,(Holidays!$A$1:$A$248)),0)+IF(AND($J59&gt;BT$4,$J59&lt;=BU$4,$K59&gt;BU$4),NETWORKDAYS.INTL($J59,(BU$4),1,(Holidays!$A$1:$A$248)),0)+IF(AND($J59&lt;BT$4,$K59&lt;BU$4,$K59&gt;BT$4),NETWORKDAYS.INTL(BT$4+1,$K59,1,(Holidays!$A$1:$A$248)),0)+IF(AND($J59&lt;=BT$4,$K59&gt;=BU$4,$K59&gt;BT$4),NETWORKDAYS.INTL(BT$4+1,(BU$4),1,(Holidays!$A$1:$A$248)),0))*$M59,"")</f>
        <v>0</v>
      </c>
      <c r="BV59" s="321">
        <f ca="1">IFERROR((IF(AND($J59&gt;BU$4,$J59&lt;=BV$4,$K59&lt;=BV$4),NETWORKDAYS.INTL($J59,$K59,1,(Holidays!$A$1:$A$248)),0)+IF(AND($J59&gt;BU$4,$J59&lt;=BV$4,$K59&gt;BV$4),NETWORKDAYS.INTL($J59,(BV$4),1,(Holidays!$A$1:$A$248)),0)+IF(AND($J59&lt;BU$4,$K59&lt;BV$4,$K59&gt;BU$4),NETWORKDAYS.INTL(BU$4+1,$K59,1,(Holidays!$A$1:$A$248)),0)+IF(AND($J59&lt;=BU$4,$K59&gt;=BV$4,$K59&gt;BU$4),NETWORKDAYS.INTL(BU$4+1,(BV$4),1,(Holidays!$A$1:$A$248)),0))*$M59,"")</f>
        <v>0</v>
      </c>
      <c r="BW59" s="190">
        <f ca="1">IFERROR((IF(AND($J59&gt;BV$4,$J59&lt;=BW$4,$K59&lt;=BW$4),NETWORKDAYS.INTL($J59,$K59,1,(Holidays!$A$1:$A$248)),0)+IF(AND($J59&gt;BV$4,$J59&lt;=BW$4,$K59&gt;BW$4),NETWORKDAYS.INTL($J59,(BW$4),1,(Holidays!$A$1:$A$248)),0)+IF(AND($J59&lt;BV$4,$K59&lt;BW$4,$K59&gt;BV$4),NETWORKDAYS.INTL(BV$4+1,$K59,1,(Holidays!$A$1:$A$248)),0)+IF(AND($J59&lt;=BV$4,$K59&gt;=BW$4,$K59&gt;BV$4),NETWORKDAYS.INTL(BV$4+1,(BW$4),1,(Holidays!$A$1:$A$248)),0))*$M59,"")</f>
        <v>0</v>
      </c>
      <c r="BX59" s="192">
        <f ca="1">IFERROR((IF(AND($J59&gt;BW$4,$J59&lt;=BX$4,$K59&lt;=BX$4),NETWORKDAYS.INTL($J59,$K59,1,(Holidays!$A$1:$A$248)),0)+IF(AND($J59&gt;BW$4,$J59&lt;=BX$4,$K59&gt;BX$4),NETWORKDAYS.INTL($J59,(BX$4),1,(Holidays!$A$1:$A$248)),0)+IF(AND($J59&lt;BW$4,$K59&lt;BX$4,$K59&gt;BW$4),NETWORKDAYS.INTL(BW$4+1,$K59,1,(Holidays!$A$1:$A$248)),0)+IF(AND($J59&lt;=BW$4,$K59&gt;=BX$4,$K59&gt;BW$4),NETWORKDAYS.INTL(BW$4+1,(BX$4),1,(Holidays!$A$1:$A$248)),0))*$M59,"")</f>
        <v>0</v>
      </c>
      <c r="BY59" s="321">
        <f ca="1">IFERROR((IF(AND($J59&gt;BX$4,$J59&lt;=BY$4,$K59&lt;=BY$4),NETWORKDAYS.INTL($J59,$K59,1,(Holidays!$A$1:$A$248)),0)+IF(AND($J59&gt;BX$4,$J59&lt;=BY$4,$K59&gt;BY$4),NETWORKDAYS.INTL($J59,(BY$4),1,(Holidays!$A$1:$A$248)),0)+IF(AND($J59&lt;BX$4,$K59&lt;BY$4,$K59&gt;BX$4),NETWORKDAYS.INTL(BX$4+1,$K59,1,(Holidays!$A$1:$A$248)),0)+IF(AND($J59&lt;=BX$4,$K59&gt;=BY$4,$K59&gt;BX$4),NETWORKDAYS.INTL(BX$4+1,(BY$4),1,(Holidays!$A$1:$A$248)),0))*$M59,"")</f>
        <v>0</v>
      </c>
      <c r="BZ59" s="190">
        <f ca="1">IFERROR((IF(AND($J59&gt;BY$4,$J59&lt;=BZ$4,$K59&lt;=BZ$4),NETWORKDAYS.INTL($J59,$K59,1,(Holidays!$A$1:$A$248)),0)+IF(AND($J59&gt;BY$4,$J59&lt;=BZ$4,$K59&gt;BZ$4),NETWORKDAYS.INTL($J59,(BZ$4),1,(Holidays!$A$1:$A$248)),0)+IF(AND($J59&lt;BY$4,$K59&lt;BZ$4,$K59&gt;BY$4),NETWORKDAYS.INTL(BY$4+1,$K59,1,(Holidays!$A$1:$A$248)),0)+IF(AND($J59&lt;=BY$4,$K59&gt;=BZ$4,$K59&gt;BY$4),NETWORKDAYS.INTL(BY$4+1,(BZ$4),1,(Holidays!$A$1:$A$248)),0))*$M59,"")</f>
        <v>0</v>
      </c>
      <c r="CA59" s="192">
        <f ca="1">IFERROR((IF(AND($J59&gt;BZ$4,$J59&lt;=CA$4,$K59&lt;=CA$4),NETWORKDAYS.INTL($J59,$K59,1,(Holidays!$A$1:$A$248)),0)+IF(AND($J59&gt;BZ$4,$J59&lt;=CA$4,$K59&gt;CA$4),NETWORKDAYS.INTL($J59,(CA$4),1,(Holidays!$A$1:$A$248)),0)+IF(AND($J59&lt;BZ$4,$K59&lt;CA$4,$K59&gt;BZ$4),NETWORKDAYS.INTL(BZ$4+1,$K59,1,(Holidays!$A$1:$A$248)),0)+IF(AND($J59&lt;=BZ$4,$K59&gt;=CA$4,$K59&gt;BZ$4),NETWORKDAYS.INTL(BZ$4+1,(CA$4),1,(Holidays!$A$1:$A$248)),0))*$M59,"")</f>
        <v>0</v>
      </c>
      <c r="CB59" s="321">
        <f ca="1">IFERROR((IF(AND($J59&gt;CA$4,$J59&lt;=CB$4,$K59&lt;=CB$4),NETWORKDAYS.INTL($J59,$K59,1,(Holidays!$A$1:$A$248)),0)+IF(AND($J59&gt;CA$4,$J59&lt;=CB$4,$K59&gt;CB$4),NETWORKDAYS.INTL($J59,(CB$4),1,(Holidays!$A$1:$A$248)),0)+IF(AND($J59&lt;CA$4,$K59&lt;CB$4,$K59&gt;CA$4),NETWORKDAYS.INTL(CA$4+1,$K59,1,(Holidays!$A$1:$A$248)),0)+IF(AND($J59&lt;=CA$4,$K59&gt;=CB$4,$K59&gt;CA$4),NETWORKDAYS.INTL(CA$4+1,(CB$4),1,(Holidays!$A$1:$A$248)),0))*$M59,"")</f>
        <v>0</v>
      </c>
      <c r="CC59" s="190">
        <f ca="1">IFERROR((IF(AND($J59&gt;CB$4,$J59&lt;=CC$4,$K59&lt;=CC$4),NETWORKDAYS.INTL($J59,$K59,1,(Holidays!$A$1:$A$248)),0)+IF(AND($J59&gt;CB$4,$J59&lt;=CC$4,$K59&gt;CC$4),NETWORKDAYS.INTL($J59,(CC$4),1,(Holidays!$A$1:$A$248)),0)+IF(AND($J59&lt;CB$4,$K59&lt;CC$4,$K59&gt;CB$4),NETWORKDAYS.INTL(CB$4+1,$K59,1,(Holidays!$A$1:$A$248)),0)+IF(AND($J59&lt;=CB$4,$K59&gt;=CC$4,$K59&gt;CB$4),NETWORKDAYS.INTL(CB$4+1,(CC$4),1,(Holidays!$A$1:$A$248)),0))*$M59,"")</f>
        <v>0</v>
      </c>
      <c r="CD59" s="192">
        <f ca="1">IFERROR((IF(AND($J59&gt;CC$4,$J59&lt;=CD$4,$K59&lt;=CD$4),NETWORKDAYS.INTL($J59,$K59,1,(Holidays!$A$1:$A$248)),0)+IF(AND($J59&gt;CC$4,$J59&lt;=CD$4,$K59&gt;CD$4),NETWORKDAYS.INTL($J59,(CD$4),1,(Holidays!$A$1:$A$248)),0)+IF(AND($J59&lt;CC$4,$K59&lt;CD$4,$K59&gt;CC$4),NETWORKDAYS.INTL(CC$4+1,$K59,1,(Holidays!$A$1:$A$248)),0)+IF(AND($J59&lt;=CC$4,$K59&gt;=CD$4,$K59&gt;CC$4),NETWORKDAYS.INTL(CC$4+1,(CD$4),1,(Holidays!$A$1:$A$248)),0))*$M59,"")</f>
        <v>0</v>
      </c>
      <c r="CE59" s="321">
        <f ca="1">IFERROR((IF(AND($J59&gt;CD$4,$J59&lt;=CE$4,$K59&lt;=CE$4),NETWORKDAYS.INTL($J59,$K59,1,(Holidays!$A$1:$A$248)),0)+IF(AND($J59&gt;CD$4,$J59&lt;=CE$4,$K59&gt;CE$4),NETWORKDAYS.INTL($J59,(CE$4),1,(Holidays!$A$1:$A$248)),0)+IF(AND($J59&lt;CD$4,$K59&lt;CE$4,$K59&gt;CD$4),NETWORKDAYS.INTL(CD$4+1,$K59,1,(Holidays!$A$1:$A$248)),0)+IF(AND($J59&lt;=CD$4,$K59&gt;=CE$4,$K59&gt;CD$4),NETWORKDAYS.INTL(CD$4+1,(CE$4),1,(Holidays!$A$1:$A$248)),0))*$M59,"")</f>
        <v>0</v>
      </c>
      <c r="CF59" s="190">
        <f ca="1">IFERROR((IF(AND($J59&gt;CE$4,$J59&lt;=CF$4,$K59&lt;=CF$4),NETWORKDAYS.INTL($J59,$K59,1,(Holidays!$A$1:$A$248)),0)+IF(AND($J59&gt;CE$4,$J59&lt;=CF$4,$K59&gt;CF$4),NETWORKDAYS.INTL($J59,(CF$4),1,(Holidays!$A$1:$A$248)),0)+IF(AND($J59&lt;CE$4,$K59&lt;CF$4,$K59&gt;CE$4),NETWORKDAYS.INTL(CE$4+1,$K59,1,(Holidays!$A$1:$A$248)),0)+IF(AND($J59&lt;=CE$4,$K59&gt;=CF$4,$K59&gt;CE$4),NETWORKDAYS.INTL(CE$4+1,(CF$4),1,(Holidays!$A$1:$A$248)),0))*$M59,"")</f>
        <v>0</v>
      </c>
      <c r="CG59" s="192">
        <f ca="1">IFERROR((IF(AND($J59&gt;CF$4,$J59&lt;=CG$4,$K59&lt;=CG$4),NETWORKDAYS.INTL($J59,$K59,1,(Holidays!$A$1:$A$248)),0)+IF(AND($J59&gt;CF$4,$J59&lt;=CG$4,$K59&gt;CG$4),NETWORKDAYS.INTL($J59,(CG$4),1,(Holidays!$A$1:$A$248)),0)+IF(AND($J59&lt;CF$4,$K59&lt;CG$4,$K59&gt;CF$4),NETWORKDAYS.INTL(CF$4+1,$K59,1,(Holidays!$A$1:$A$248)),0)+IF(AND($J59&lt;=CF$4,$K59&gt;=CG$4,$K59&gt;CF$4),NETWORKDAYS.INTL(CF$4+1,(CG$4),1,(Holidays!$A$1:$A$248)),0))*$M59,"")</f>
        <v>0</v>
      </c>
      <c r="CH59" s="321">
        <f ca="1">IFERROR((IF(AND($J59&gt;CG$4,$J59&lt;=CH$4,$K59&lt;=CH$4),NETWORKDAYS.INTL($J59,$K59,1,(Holidays!$A$1:$A$248)),0)+IF(AND($J59&gt;CG$4,$J59&lt;=CH$4,$K59&gt;CH$4),NETWORKDAYS.INTL($J59,(CH$4),1,(Holidays!$A$1:$A$248)),0)+IF(AND($J59&lt;CG$4,$K59&lt;CH$4,$K59&gt;CG$4),NETWORKDAYS.INTL(CG$4+1,$K59,1,(Holidays!$A$1:$A$248)),0)+IF(AND($J59&lt;=CG$4,$K59&gt;=CH$4,$K59&gt;CG$4),NETWORKDAYS.INTL(CG$4+1,(CH$4),1,(Holidays!$A$1:$A$248)),0))*$M59,"")</f>
        <v>0</v>
      </c>
      <c r="CI59" s="190">
        <f ca="1">IFERROR((IF(AND($J59&gt;CH$4,$J59&lt;=CI$4,$K59&lt;=CI$4),NETWORKDAYS.INTL($J59,$K59,1,(Holidays!$A$1:$A$248)),0)+IF(AND($J59&gt;CH$4,$J59&lt;=CI$4,$K59&gt;CI$4),NETWORKDAYS.INTL($J59,(CI$4),1,(Holidays!$A$1:$A$248)),0)+IF(AND($J59&lt;CH$4,$K59&lt;CI$4,$K59&gt;CH$4),NETWORKDAYS.INTL(CH$4+1,$K59,1,(Holidays!$A$1:$A$248)),0)+IF(AND($J59&lt;=CH$4,$K59&gt;=CI$4,$K59&gt;CH$4),NETWORKDAYS.INTL(CH$4+1,(CI$4),1,(Holidays!$A$1:$A$248)),0))*$M59,"")</f>
        <v>0</v>
      </c>
      <c r="CJ59" s="192">
        <f ca="1">IFERROR((IF(AND($J59&gt;CI$4,$J59&lt;=CJ$4,$K59&lt;=CJ$4),NETWORKDAYS.INTL($J59,$K59,1,(Holidays!$A$1:$A$248)),0)+IF(AND($J59&gt;CI$4,$J59&lt;=CJ$4,$K59&gt;CJ$4),NETWORKDAYS.INTL($J59,(CJ$4),1,(Holidays!$A$1:$A$248)),0)+IF(AND($J59&lt;CI$4,$K59&lt;CJ$4,$K59&gt;CI$4),NETWORKDAYS.INTL(CI$4+1,$K59,1,(Holidays!$A$1:$A$248)),0)+IF(AND($J59&lt;=CI$4,$K59&gt;=CJ$4,$K59&gt;CI$4),NETWORKDAYS.INTL(CI$4+1,(CJ$4),1,(Holidays!$A$1:$A$248)),0))*$M59,"")</f>
        <v>0</v>
      </c>
      <c r="CK59" s="321">
        <f ca="1">IFERROR((IF(AND($J59&gt;CJ$4,$J59&lt;=CK$4,$K59&lt;=CK$4),NETWORKDAYS.INTL($J59,$K59,1,(Holidays!$A$1:$A$248)),0)+IF(AND($J59&gt;CJ$4,$J59&lt;=CK$4,$K59&gt;CK$4),NETWORKDAYS.INTL($J59,(CK$4),1,(Holidays!$A$1:$A$248)),0)+IF(AND($J59&lt;CJ$4,$K59&lt;CK$4,$K59&gt;CJ$4),NETWORKDAYS.INTL(CJ$4+1,$K59,1,(Holidays!$A$1:$A$248)),0)+IF(AND($J59&lt;=CJ$4,$K59&gt;=CK$4,$K59&gt;CJ$4),NETWORKDAYS.INTL(CJ$4+1,(CK$4),1,(Holidays!$A$1:$A$248)),0))*$M59,"")</f>
        <v>0</v>
      </c>
      <c r="CL59" s="190">
        <f ca="1">IFERROR((IF(AND($J59&gt;CK$4,$J59&lt;=CL$4,$K59&lt;=CL$4),NETWORKDAYS.INTL($J59,$K59,1,(Holidays!$A$1:$A$248)),0)+IF(AND($J59&gt;CK$4,$J59&lt;=CL$4,$K59&gt;CL$4),NETWORKDAYS.INTL($J59,(CL$4),1,(Holidays!$A$1:$A$248)),0)+IF(AND($J59&lt;CK$4,$K59&lt;CL$4,$K59&gt;CK$4),NETWORKDAYS.INTL(CK$4+1,$K59,1,(Holidays!$A$1:$A$248)),0)+IF(AND($J59&lt;=CK$4,$K59&gt;=CL$4,$K59&gt;CK$4),NETWORKDAYS.INTL(CK$4+1,(CL$4),1,(Holidays!$A$1:$A$248)),0))*$M59,"")</f>
        <v>0</v>
      </c>
      <c r="CM59" s="192">
        <f ca="1">IFERROR((IF(AND($J59&gt;CL$4,$J59&lt;=CM$4,$K59&lt;=CM$4),NETWORKDAYS.INTL($J59,$K59,1,(Holidays!$A$1:$A$248)),0)+IF(AND($J59&gt;CL$4,$J59&lt;=CM$4,$K59&gt;CM$4),NETWORKDAYS.INTL($J59,(CM$4),1,(Holidays!$A$1:$A$248)),0)+IF(AND($J59&lt;CL$4,$K59&lt;CM$4,$K59&gt;CL$4),NETWORKDAYS.INTL(CL$4+1,$K59,1,(Holidays!$A$1:$A$248)),0)+IF(AND($J59&lt;=CL$4,$K59&gt;=CM$4,$K59&gt;CL$4),NETWORKDAYS.INTL(CL$4+1,(CM$4),1,(Holidays!$A$1:$A$248)),0))*$M59,"")</f>
        <v>0</v>
      </c>
      <c r="CN59" s="321">
        <f ca="1">IFERROR((IF(AND($J59&gt;CM$4,$J59&lt;=CN$4,$K59&lt;=CN$4),NETWORKDAYS.INTL($J59,$K59,1,(Holidays!$A$1:$A$248)),0)+IF(AND($J59&gt;CM$4,$J59&lt;=CN$4,$K59&gt;CN$4),NETWORKDAYS.INTL($J59,(CN$4),1,(Holidays!$A$1:$A$248)),0)+IF(AND($J59&lt;CM$4,$K59&lt;CN$4,$K59&gt;CM$4),NETWORKDAYS.INTL(CM$4+1,$K59,1,(Holidays!$A$1:$A$248)),0)+IF(AND($J59&lt;=CM$4,$K59&gt;=CN$4,$K59&gt;CM$4),NETWORKDAYS.INTL(CM$4+1,(CN$4),1,(Holidays!$A$1:$A$248)),0))*$M59,"")</f>
        <v>0</v>
      </c>
      <c r="CO59" s="190">
        <f ca="1">IFERROR((IF(AND($J59&gt;CN$4,$J59&lt;=CO$4,$K59&lt;=CO$4),NETWORKDAYS.INTL($J59,$K59,1,(Holidays!$A$1:$A$248)),0)+IF(AND($J59&gt;CN$4,$J59&lt;=CO$4,$K59&gt;CO$4),NETWORKDAYS.INTL($J59,(CO$4),1,(Holidays!$A$1:$A$248)),0)+IF(AND($J59&lt;CN$4,$K59&lt;CO$4,$K59&gt;CN$4),NETWORKDAYS.INTL(CN$4+1,$K59,1,(Holidays!$A$1:$A$248)),0)+IF(AND($J59&lt;=CN$4,$K59&gt;=CO$4,$K59&gt;CN$4),NETWORKDAYS.INTL(CN$4+1,(CO$4),1,(Holidays!$A$1:$A$248)),0))*$M59,"")</f>
        <v>0</v>
      </c>
      <c r="CP59" s="192">
        <f ca="1">IFERROR((IF(AND($J59&gt;CO$4,$J59&lt;=CP$4,$K59&lt;=CP$4),NETWORKDAYS.INTL($J59,$K59,1,(Holidays!$A$1:$A$248)),0)+IF(AND($J59&gt;CO$4,$J59&lt;=CP$4,$K59&gt;CP$4),NETWORKDAYS.INTL($J59,(CP$4),1,(Holidays!$A$1:$A$248)),0)+IF(AND($J59&lt;CO$4,$K59&lt;CP$4,$K59&gt;CO$4),NETWORKDAYS.INTL(CO$4+1,$K59,1,(Holidays!$A$1:$A$248)),0)+IF(AND($J59&lt;=CO$4,$K59&gt;=CP$4,$K59&gt;CO$4),NETWORKDAYS.INTL(CO$4+1,(CP$4),1,(Holidays!$A$1:$A$248)),0))*$M59,"")</f>
        <v>0</v>
      </c>
      <c r="CQ59" s="321">
        <f ca="1">IFERROR((IF(AND($J59&gt;CP$4,$J59&lt;=CQ$4,$K59&lt;=CQ$4),NETWORKDAYS.INTL($J59,$K59,1,(Holidays!$A$1:$A$248)),0)+IF(AND($J59&gt;CP$4,$J59&lt;=CQ$4,$K59&gt;CQ$4),NETWORKDAYS.INTL($J59,(CQ$4),1,(Holidays!$A$1:$A$248)),0)+IF(AND($J59&lt;CP$4,$K59&lt;CQ$4,$K59&gt;CP$4),NETWORKDAYS.INTL(CP$4+1,$K59,1,(Holidays!$A$1:$A$248)),0)+IF(AND($J59&lt;=CP$4,$K59&gt;=CQ$4,$K59&gt;CP$4),NETWORKDAYS.INTL(CP$4+1,(CQ$4),1,(Holidays!$A$1:$A$248)),0))*$M59,"")</f>
        <v>0</v>
      </c>
      <c r="CR59" s="190">
        <f ca="1">IFERROR((IF(AND($J59&gt;CQ$4,$J59&lt;=CR$4,$K59&lt;=CR$4),NETWORKDAYS.INTL($J59,$K59,1,(Holidays!$A$1:$A$248)),0)+IF(AND($J59&gt;CQ$4,$J59&lt;=CR$4,$K59&gt;CR$4),NETWORKDAYS.INTL($J59,(CR$4),1,(Holidays!$A$1:$A$248)),0)+IF(AND($J59&lt;CQ$4,$K59&lt;CR$4,$K59&gt;CQ$4),NETWORKDAYS.INTL(CQ$4+1,$K59,1,(Holidays!$A$1:$A$248)),0)+IF(AND($J59&lt;=CQ$4,$K59&gt;=CR$4,$K59&gt;CQ$4),NETWORKDAYS.INTL(CQ$4+1,(CR$4),1,(Holidays!$A$1:$A$248)),0))*$M59,"")</f>
        <v>0</v>
      </c>
      <c r="CS59" s="192">
        <f ca="1">IFERROR((IF(AND($J59&gt;CR$4,$J59&lt;=CS$4,$K59&lt;=CS$4),NETWORKDAYS.INTL($J59,$K59,1,(Holidays!$A$1:$A$248)),0)+IF(AND($J59&gt;CR$4,$J59&lt;=CS$4,$K59&gt;CS$4),NETWORKDAYS.INTL($J59,(CS$4),1,(Holidays!$A$1:$A$248)),0)+IF(AND($J59&lt;CR$4,$K59&lt;CS$4,$K59&gt;CR$4),NETWORKDAYS.INTL(CR$4+1,$K59,1,(Holidays!$A$1:$A$248)),0)+IF(AND($J59&lt;=CR$4,$K59&gt;=CS$4,$K59&gt;CR$4),NETWORKDAYS.INTL(CR$4+1,(CS$4),1,(Holidays!$A$1:$A$248)),0))*$M59,"")</f>
        <v>0</v>
      </c>
      <c r="CT59" s="321">
        <f ca="1">IFERROR((IF(AND($J59&gt;CS$4,$J59&lt;=CT$4,$K59&lt;=CT$4),NETWORKDAYS.INTL($J59,$K59,1,(Holidays!$A$1:$A$248)),0)+IF(AND($J59&gt;CS$4,$J59&lt;=CT$4,$K59&gt;CT$4),NETWORKDAYS.INTL($J59,(CT$4),1,(Holidays!$A$1:$A$248)),0)+IF(AND($J59&lt;CS$4,$K59&lt;CT$4,$K59&gt;CS$4),NETWORKDAYS.INTL(CS$4+1,$K59,1,(Holidays!$A$1:$A$248)),0)+IF(AND($J59&lt;=CS$4,$K59&gt;=CT$4,$K59&gt;CS$4),NETWORKDAYS.INTL(CS$4+1,(CT$4),1,(Holidays!$A$1:$A$248)),0))*$M59,"")</f>
        <v>0</v>
      </c>
      <c r="CU59" s="190">
        <f ca="1">IFERROR((IF(AND($J59&gt;CT$4,$J59&lt;=CU$4,$K59&lt;=CU$4),NETWORKDAYS.INTL($J59,$K59,1,(Holidays!$A$1:$A$248)),0)+IF(AND($J59&gt;CT$4,$J59&lt;=CU$4,$K59&gt;CU$4),NETWORKDAYS.INTL($J59,(CU$4),1,(Holidays!$A$1:$A$248)),0)+IF(AND($J59&lt;CT$4,$K59&lt;CU$4,$K59&gt;CT$4),NETWORKDAYS.INTL(CT$4+1,$K59,1,(Holidays!$A$1:$A$248)),0)+IF(AND($J59&lt;=CT$4,$K59&gt;=CU$4,$K59&gt;CT$4),NETWORKDAYS.INTL(CT$4+1,(CU$4),1,(Holidays!$A$1:$A$248)),0))*$M59,"")</f>
        <v>0</v>
      </c>
      <c r="CV59" s="192">
        <f ca="1">IFERROR((IF(AND($J59&gt;CU$4,$J59&lt;=CV$4,$K59&lt;=CV$4),NETWORKDAYS.INTL($J59,$K59,1,(Holidays!$A$1:$A$248)),0)+IF(AND($J59&gt;CU$4,$J59&lt;=CV$4,$K59&gt;CV$4),NETWORKDAYS.INTL($J59,(CV$4),1,(Holidays!$A$1:$A$248)),0)+IF(AND($J59&lt;CU$4,$K59&lt;CV$4,$K59&gt;CU$4),NETWORKDAYS.INTL(CU$4+1,$K59,1,(Holidays!$A$1:$A$248)),0)+IF(AND($J59&lt;=CU$4,$K59&gt;=CV$4,$K59&gt;CU$4),NETWORKDAYS.INTL(CU$4+1,(CV$4),1,(Holidays!$A$1:$A$248)),0))*$M59,"")</f>
        <v>0</v>
      </c>
      <c r="CW59" s="321">
        <f ca="1">IFERROR((IF(AND($J59&gt;CV$4,$J59&lt;=CW$4,$K59&lt;=CW$4),NETWORKDAYS.INTL($J59,$K59,1,(Holidays!$A$1:$A$248)),0)+IF(AND($J59&gt;CV$4,$J59&lt;=CW$4,$K59&gt;CW$4),NETWORKDAYS.INTL($J59,(CW$4),1,(Holidays!$A$1:$A$248)),0)+IF(AND($J59&lt;CV$4,$K59&lt;CW$4,$K59&gt;CV$4),NETWORKDAYS.INTL(CV$4+1,$K59,1,(Holidays!$A$1:$A$248)),0)+IF(AND($J59&lt;=CV$4,$K59&gt;=CW$4,$K59&gt;CV$4),NETWORKDAYS.INTL(CV$4+1,(CW$4),1,(Holidays!$A$1:$A$248)),0))*$M59,"")</f>
        <v>0</v>
      </c>
      <c r="CX59" s="324">
        <f ca="1">IFERROR((IF(AND($J59&gt;CW$4,$J59&lt;=CX$4,$K59&lt;=CX$4),NETWORKDAYS.INTL($J59,$K59,1,(Holidays!$A$1:$A$248)),0)+IF(AND($J59&gt;CW$4,$J59&lt;=CX$4,$K59&gt;CX$4),NETWORKDAYS.INTL($J59,(CX$4),1,(Holidays!$A$1:$A$248)),0)+IF(AND($J59&lt;CW$4,$K59&lt;CX$4,$K59&gt;CW$4),NETWORKDAYS.INTL(CW$4+1,$K59,1,(Holidays!$A$1:$A$248)),0)+IF(AND($J59&lt;=CW$4,$K59&gt;=CX$4,$K59&gt;CW$4),NETWORKDAYS.INTL(CW$4+1,(CX$4),1,(Holidays!$A$1:$A$248)),0))*$M59,"")</f>
        <v>0</v>
      </c>
    </row>
    <row r="60" spans="2:102" ht="15" customHeight="1" outlineLevel="1">
      <c r="B60" s="59" t="str">
        <f t="array" ref="B60">IFERROR(INDEX('A-2_MH Distribution'!$B$1:$B$15014,SMALL(IF('A-2_MH Distribution'!$M$8:$M$63&lt;&gt;0,ROW('A-2_MH Distribution'!$B$8:$B$63)),ROW(A23)),1),"")</f>
        <v>B.23</v>
      </c>
      <c r="C60" s="458" t="str">
        <f ca="1">IFERROR(VLOOKUP(B60,OFFSET('A-1_MH Estimation'!$B$7,0,0,MATCH("Subtotal LOE",'A-1_MH Estimation'!B:B,0)-7,2),2,0),"")</f>
        <v>Head to head component Checking  - Administrative Documentation &amp; Customer Comment Followed up</v>
      </c>
      <c r="D60" s="466">
        <f ca="1">IFERROR(VLOOKUP(B60,OFFSET('A-1_MH Estimation'!$B$7,0,0,MATCH("Subtotal LOE",'A-1_MH Estimation'!B:B,0)-7,4),4,0),"")</f>
        <v>1</v>
      </c>
      <c r="E60" s="466" t="str">
        <f ca="1">IFERROR(VLOOKUP(B60,OFFSET('A-1_MH Estimation'!$B$7,0,0,MATCH("Subtotal LOE",'A-1_MH Estimation'!B:B,0)-7,3),3,0),"")</f>
        <v>document</v>
      </c>
      <c r="F60" s="462">
        <f>IFERROR(VLOOKUP($B60,'A-2_MH Distribution'!$B$6:$O$16314,3,0)*VLOOKUP($B60,'A-2_MH Distribution'!$B$6:$O$16314,VLOOKUP(G60,SoftwareList,6,0),0)*IFERROR((--(VLOOKUP($B60,'A-2_MH Distribution'!$B$6:$O$16314,VLOOKUP(G60,SoftwareList,8,0),0)=0)+VLOOKUP($B60,'A-2_MH Distribution'!$B$6:$O$16314,VLOOKUP(G60,SoftwareList,8,0),0)),1),0)</f>
        <v>8.0400000000000009</v>
      </c>
      <c r="G60" s="403" t="str">
        <f t="shared" si="59"/>
        <v>MsOffice</v>
      </c>
      <c r="H60" s="454"/>
      <c r="I60" s="455"/>
      <c r="J60" s="351">
        <f ca="1">IFERROR(INDEX(Activities,MATCH($B60,'A-2_MH Distribution'!B:B,0),MATCH("Start Date",'A-2_MH Distribution'!$A$4:S$4,0))+H60,0)</f>
        <v>44581</v>
      </c>
      <c r="K60" s="352">
        <f ca="1">IFERROR(INDEX(Activities,MATCH($B60,'A-2_MH Distribution'!B:B,0),MATCH("Finish Date",'A-2_MH Distribution'!$A$4:S$4,0))+I60,0)</f>
        <v>44582</v>
      </c>
      <c r="L60" s="170">
        <f ca="1">NETWORKDAYS.INTL(J60,K60,1,Holidays!$A$1:$A$248)</f>
        <v>2</v>
      </c>
      <c r="M60" s="62">
        <f t="shared" ca="1" si="58"/>
        <v>4.0200000000000005</v>
      </c>
      <c r="O60" s="253">
        <f ca="1">SUM($P60:CX60)</f>
        <v>4.0200000000000005</v>
      </c>
      <c r="P60" s="320"/>
      <c r="Q60" s="321">
        <f ca="1">IFERROR((IF(AND($J60&gt;P$4,$J60&lt;=Q$4,$K60&lt;=Q$4),NETWORKDAYS.INTL($J60,$K60,1,(Holidays!$A$1:$A$248)),0)+IF(AND($J60&gt;P$4,$J60&lt;=Q$4,$K60&gt;Q$4),NETWORKDAYS.INTL($J60,(Q$4),1,(Holidays!$A$1:$A$248)),0)+IF(AND($J60&lt;P$4,$K60&lt;Q$4,$K60&gt;P$4),NETWORKDAYS.INTL(P$4+1,$K60,1,(Holidays!$A$1:$A$248)),0)+IF(AND($J60&lt;=P$4,$K60&gt;=Q$4,$K60&gt;P$4),NETWORKDAYS.INTL(P$4+1,(Q$4),1,(Holidays!$A$1:$A$248)),0))*$M60,"")</f>
        <v>0</v>
      </c>
      <c r="R60" s="190">
        <f ca="1">IFERROR((IF(AND($J60&gt;Q$4,$J60&lt;=R$4,$K60&lt;=R$4),NETWORKDAYS.INTL($J60,$K60,1,(Holidays!$A$1:$A$248)),0)+IF(AND($J60&gt;Q$4,$J60&lt;=R$4,$K60&gt;R$4),NETWORKDAYS.INTL($J60,(R$4),1,(Holidays!$A$1:$A$248)),0)+IF(AND($J60&lt;Q$4,$K60&lt;R$4,$K60&gt;Q$4),NETWORKDAYS.INTL(Q$4+1,$K60,1,(Holidays!$A$1:$A$248)),0)+IF(AND($J60&lt;=Q$4,$K60&gt;=R$4,$K60&gt;Q$4),NETWORKDAYS.INTL(Q$4+1,(R$4),1,(Holidays!$A$1:$A$248)),0))*$M60,"")</f>
        <v>0</v>
      </c>
      <c r="S60" s="192">
        <f ca="1">IFERROR((IF(AND($J60&gt;R$4,$J60&lt;=S$4,$K60&lt;=S$4),NETWORKDAYS.INTL($J60,$K60,1,(Holidays!$A$1:$A$248)),0)+IF(AND($J60&gt;R$4,$J60&lt;=S$4,$K60&gt;S$4),NETWORKDAYS.INTL($J60,(S$4),1,(Holidays!$A$1:$A$248)),0)+IF(AND($J60&lt;R$4,$K60&lt;S$4,$K60&gt;R$4),NETWORKDAYS.INTL(R$4+1,$K60,1,(Holidays!$A$1:$A$248)),0)+IF(AND($J60&lt;=R$4,$K60&gt;=S$4,$K60&gt;R$4),NETWORKDAYS.INTL(R$4+1,(S$4),1,(Holidays!$A$1:$A$248)),0))*$M60,"")</f>
        <v>0</v>
      </c>
      <c r="T60" s="321">
        <f ca="1">IFERROR((IF(AND($J60&gt;S$4,$J60&lt;=T$4,$K60&lt;=T$4),NETWORKDAYS.INTL($J60,$K60,1,(Holidays!$A$1:$A$248)),0)+IF(AND($J60&gt;S$4,$J60&lt;=T$4,$K60&gt;T$4),NETWORKDAYS.INTL($J60,(T$4),1,(Holidays!$A$1:$A$248)),0)+IF(AND($J60&lt;S$4,$K60&lt;T$4,$K60&gt;S$4),NETWORKDAYS.INTL(S$4+1,$K60,1,(Holidays!$A$1:$A$248)),0)+IF(AND($J60&lt;=S$4,$K60&gt;=T$4,$K60&gt;S$4),NETWORKDAYS.INTL(S$4+1,(T$4),1,(Holidays!$A$1:$A$248)),0))*$M60,"")</f>
        <v>0</v>
      </c>
      <c r="U60" s="190">
        <f ca="1">IFERROR((IF(AND($J60&gt;T$4,$J60&lt;=U$4,$K60&lt;=U$4),NETWORKDAYS.INTL($J60,$K60,1,(Holidays!$A$1:$A$248)),0)+IF(AND($J60&gt;T$4,$J60&lt;=U$4,$K60&gt;U$4),NETWORKDAYS.INTL($J60,(U$4),1,(Holidays!$A$1:$A$248)),0)+IF(AND($J60&lt;T$4,$K60&lt;U$4,$K60&gt;T$4),NETWORKDAYS.INTL(T$4+1,$K60,1,(Holidays!$A$1:$A$248)),0)+IF(AND($J60&lt;=T$4,$K60&gt;=U$4,$K60&gt;T$4),NETWORKDAYS.INTL(T$4+1,(U$4),1,(Holidays!$A$1:$A$248)),0))*$M60,"")</f>
        <v>0</v>
      </c>
      <c r="V60" s="192">
        <f ca="1">IFERROR((IF(AND($J60&gt;U$4,$J60&lt;=V$4,$K60&lt;=V$4),NETWORKDAYS.INTL($J60,$K60,1,(Holidays!$A$1:$A$248)),0)+IF(AND($J60&gt;U$4,$J60&lt;=V$4,$K60&gt;V$4),NETWORKDAYS.INTL($J60,(V$4),1,(Holidays!$A$1:$A$248)),0)+IF(AND($J60&lt;U$4,$K60&lt;V$4,$K60&gt;U$4),NETWORKDAYS.INTL(U$4+1,$K60,1,(Holidays!$A$1:$A$248)),0)+IF(AND($J60&lt;=U$4,$K60&gt;=V$4,$K60&gt;U$4),NETWORKDAYS.INTL(U$4+1,(V$4),1,(Holidays!$A$1:$A$248)),0))*$M60,"")</f>
        <v>0</v>
      </c>
      <c r="W60" s="321">
        <f ca="1">IFERROR((IF(AND($J60&gt;V$4,$J60&lt;=W$4,$K60&lt;=W$4),NETWORKDAYS.INTL($J60,$K60,1,(Holidays!$A$1:$A$248)),0)+IF(AND($J60&gt;V$4,$J60&lt;=W$4,$K60&gt;W$4),NETWORKDAYS.INTL($J60,(W$4),1,(Holidays!$A$1:$A$248)),0)+IF(AND($J60&lt;V$4,$K60&lt;W$4,$K60&gt;V$4),NETWORKDAYS.INTL(V$4+1,$K60,1,(Holidays!$A$1:$A$248)),0)+IF(AND($J60&lt;=V$4,$K60&gt;=W$4,$K60&gt;V$4),NETWORKDAYS.INTL(V$4+1,(W$4),1,(Holidays!$A$1:$A$248)),0))*$M60,"")</f>
        <v>0</v>
      </c>
      <c r="X60" s="190">
        <f ca="1">IFERROR((IF(AND($J60&gt;W$4,$J60&lt;=X$4,$K60&lt;=X$4),NETWORKDAYS.INTL($J60,$K60,1,(Holidays!$A$1:$A$248)),0)+IF(AND($J60&gt;W$4,$J60&lt;=X$4,$K60&gt;X$4),NETWORKDAYS.INTL($J60,(X$4),1,(Holidays!$A$1:$A$248)),0)+IF(AND($J60&lt;W$4,$K60&lt;X$4,$K60&gt;W$4),NETWORKDAYS.INTL(W$4+1,$K60,1,(Holidays!$A$1:$A$248)),0)+IF(AND($J60&lt;=W$4,$K60&gt;=X$4,$K60&gt;W$4),NETWORKDAYS.INTL(W$4+1,(X$4),1,(Holidays!$A$1:$A$248)),0))*$M60,"")</f>
        <v>0</v>
      </c>
      <c r="Y60" s="192">
        <f ca="1">IFERROR((IF(AND($J60&gt;X$4,$J60&lt;=Y$4,$K60&lt;=Y$4),NETWORKDAYS.INTL($J60,$K60,1,(Holidays!$A$1:$A$248)),0)+IF(AND($J60&gt;X$4,$J60&lt;=Y$4,$K60&gt;Y$4),NETWORKDAYS.INTL($J60,(Y$4),1,(Holidays!$A$1:$A$248)),0)+IF(AND($J60&lt;X$4,$K60&lt;Y$4,$K60&gt;X$4),NETWORKDAYS.INTL(X$4+1,$K60,1,(Holidays!$A$1:$A$248)),0)+IF(AND($J60&lt;=X$4,$K60&gt;=Y$4,$K60&gt;X$4),NETWORKDAYS.INTL(X$4+1,(Y$4),1,(Holidays!$A$1:$A$248)),0))*$M60,"")</f>
        <v>0</v>
      </c>
      <c r="Z60" s="321">
        <f ca="1">IFERROR((IF(AND($J60&gt;Y$4,$J60&lt;=Z$4,$K60&lt;=Z$4),NETWORKDAYS.INTL($J60,$K60,1,(Holidays!$A$1:$A$248)),0)+IF(AND($J60&gt;Y$4,$J60&lt;=Z$4,$K60&gt;Z$4),NETWORKDAYS.INTL($J60,(Z$4),1,(Holidays!$A$1:$A$248)),0)+IF(AND($J60&lt;Y$4,$K60&lt;Z$4,$K60&gt;Y$4),NETWORKDAYS.INTL(Y$4+1,$K60,1,(Holidays!$A$1:$A$248)),0)+IF(AND($J60&lt;=Y$4,$K60&gt;=Z$4,$K60&gt;Y$4),NETWORKDAYS.INTL(Y$4+1,(Z$4),1,(Holidays!$A$1:$A$248)),0))*$M60,"")</f>
        <v>0</v>
      </c>
      <c r="AA60" s="190">
        <f ca="1">IFERROR((IF(AND($J60&gt;Z$4,$J60&lt;=AA$4,$K60&lt;=AA$4),NETWORKDAYS.INTL($J60,$K60,1,(Holidays!$A$1:$A$248)),0)+IF(AND($J60&gt;Z$4,$J60&lt;=AA$4,$K60&gt;AA$4),NETWORKDAYS.INTL($J60,(AA$4),1,(Holidays!$A$1:$A$248)),0)+IF(AND($J60&lt;Z$4,$K60&lt;AA$4,$K60&gt;Z$4),NETWORKDAYS.INTL(Z$4+1,$K60,1,(Holidays!$A$1:$A$248)),0)+IF(AND($J60&lt;=Z$4,$K60&gt;=AA$4,$K60&gt;Z$4),NETWORKDAYS.INTL(Z$4+1,(AA$4),1,(Holidays!$A$1:$A$248)),0))*$M60,"")</f>
        <v>0</v>
      </c>
      <c r="AB60" s="192">
        <f ca="1">IFERROR((IF(AND($J60&gt;AA$4,$J60&lt;=AB$4,$K60&lt;=AB$4),NETWORKDAYS.INTL($J60,$K60,1,(Holidays!$A$1:$A$248)),0)+IF(AND($J60&gt;AA$4,$J60&lt;=AB$4,$K60&gt;AB$4),NETWORKDAYS.INTL($J60,(AB$4),1,(Holidays!$A$1:$A$248)),0)+IF(AND($J60&lt;AA$4,$K60&lt;AB$4,$K60&gt;AA$4),NETWORKDAYS.INTL(AA$4+1,$K60,1,(Holidays!$A$1:$A$248)),0)+IF(AND($J60&lt;=AA$4,$K60&gt;=AB$4,$K60&gt;AA$4),NETWORKDAYS.INTL(AA$4+1,(AB$4),1,(Holidays!$A$1:$A$248)),0))*$M60,"")</f>
        <v>0</v>
      </c>
      <c r="AC60" s="321">
        <f ca="1">IFERROR((IF(AND($J60&gt;AB$4,$J60&lt;=AC$4,$K60&lt;=AC$4),NETWORKDAYS.INTL($J60,$K60,1,(Holidays!$A$1:$A$248)),0)+IF(AND($J60&gt;AB$4,$J60&lt;=AC$4,$K60&gt;AC$4),NETWORKDAYS.INTL($J60,(AC$4),1,(Holidays!$A$1:$A$248)),0)+IF(AND($J60&lt;AB$4,$K60&lt;AC$4,$K60&gt;AB$4),NETWORKDAYS.INTL(AB$4+1,$K60,1,(Holidays!$A$1:$A$248)),0)+IF(AND($J60&lt;=AB$4,$K60&gt;=AC$4,$K60&gt;AB$4),NETWORKDAYS.INTL(AB$4+1,(AC$4),1,(Holidays!$A$1:$A$248)),0))*$M60,"")</f>
        <v>4.0200000000000005</v>
      </c>
      <c r="AD60" s="190">
        <f ca="1">IFERROR((IF(AND($J60&gt;AC$4,$J60&lt;=AD$4,$K60&lt;=AD$4),NETWORKDAYS.INTL($J60,$K60,1,(Holidays!$A$1:$A$248)),0)+IF(AND($J60&gt;AC$4,$J60&lt;=AD$4,$K60&gt;AD$4),NETWORKDAYS.INTL($J60,(AD$4),1,(Holidays!$A$1:$A$248)),0)+IF(AND($J60&lt;AC$4,$K60&lt;AD$4,$K60&gt;AC$4),NETWORKDAYS.INTL(AC$4+1,$K60,1,(Holidays!$A$1:$A$248)),0)+IF(AND($J60&lt;=AC$4,$K60&gt;=AD$4,$K60&gt;AC$4),NETWORKDAYS.INTL(AC$4+1,(AD$4),1,(Holidays!$A$1:$A$248)),0))*$M60,"")</f>
        <v>0</v>
      </c>
      <c r="AE60" s="192">
        <f ca="1">IFERROR((IF(AND($J60&gt;AD$4,$J60&lt;=AE$4,$K60&lt;=AE$4),NETWORKDAYS.INTL($J60,$K60,1,(Holidays!$A$1:$A$248)),0)+IF(AND($J60&gt;AD$4,$J60&lt;=AE$4,$K60&gt;AE$4),NETWORKDAYS.INTL($J60,(AE$4),1,(Holidays!$A$1:$A$248)),0)+IF(AND($J60&lt;AD$4,$K60&lt;AE$4,$K60&gt;AD$4),NETWORKDAYS.INTL(AD$4+1,$K60,1,(Holidays!$A$1:$A$248)),0)+IF(AND($J60&lt;=AD$4,$K60&gt;=AE$4,$K60&gt;AD$4),NETWORKDAYS.INTL(AD$4+1,(AE$4),1,(Holidays!$A$1:$A$248)),0))*$M60,"")</f>
        <v>0</v>
      </c>
      <c r="AF60" s="321">
        <f ca="1">IFERROR((IF(AND($J60&gt;AE$4,$J60&lt;=AF$4,$K60&lt;=AF$4),NETWORKDAYS.INTL($J60,$K60,1,(Holidays!$A$1:$A$248)),0)+IF(AND($J60&gt;AE$4,$J60&lt;=AF$4,$K60&gt;AF$4),NETWORKDAYS.INTL($J60,(AF$4),1,(Holidays!$A$1:$A$248)),0)+IF(AND($J60&lt;AE$4,$K60&lt;AF$4,$K60&gt;AE$4),NETWORKDAYS.INTL(AE$4+1,$K60,1,(Holidays!$A$1:$A$248)),0)+IF(AND($J60&lt;=AE$4,$K60&gt;=AF$4,$K60&gt;AE$4),NETWORKDAYS.INTL(AE$4+1,(AF$4),1,(Holidays!$A$1:$A$248)),0))*$M60,"")</f>
        <v>0</v>
      </c>
      <c r="AG60" s="190">
        <f ca="1">IFERROR((IF(AND($J60&gt;AF$4,$J60&lt;=AG$4,$K60&lt;=AG$4),NETWORKDAYS.INTL($J60,$K60,1,(Holidays!$A$1:$A$248)),0)+IF(AND($J60&gt;AF$4,$J60&lt;=AG$4,$K60&gt;AG$4),NETWORKDAYS.INTL($J60,(AG$4),1,(Holidays!$A$1:$A$248)),0)+IF(AND($J60&lt;AF$4,$K60&lt;AG$4,$K60&gt;AF$4),NETWORKDAYS.INTL(AF$4+1,$K60,1,(Holidays!$A$1:$A$248)),0)+IF(AND($J60&lt;=AF$4,$K60&gt;=AG$4,$K60&gt;AF$4),NETWORKDAYS.INTL(AF$4+1,(AG$4),1,(Holidays!$A$1:$A$248)),0))*$M60,"")</f>
        <v>0</v>
      </c>
      <c r="AH60" s="192">
        <f ca="1">IFERROR((IF(AND($J60&gt;AG$4,$J60&lt;=AH$4,$K60&lt;=AH$4),NETWORKDAYS.INTL($J60,$K60,1,(Holidays!$A$1:$A$248)),0)+IF(AND($J60&gt;AG$4,$J60&lt;=AH$4,$K60&gt;AH$4),NETWORKDAYS.INTL($J60,(AH$4),1,(Holidays!$A$1:$A$248)),0)+IF(AND($J60&lt;AG$4,$K60&lt;AH$4,$K60&gt;AG$4),NETWORKDAYS.INTL(AG$4+1,$K60,1,(Holidays!$A$1:$A$248)),0)+IF(AND($J60&lt;=AG$4,$K60&gt;=AH$4,$K60&gt;AG$4),NETWORKDAYS.INTL(AG$4+1,(AH$4),1,(Holidays!$A$1:$A$248)),0))*$M60,"")</f>
        <v>0</v>
      </c>
      <c r="AI60" s="321">
        <f ca="1">IFERROR((IF(AND($J60&gt;AH$4,$J60&lt;=AI$4,$K60&lt;=AI$4),NETWORKDAYS.INTL($J60,$K60,1,(Holidays!$A$1:$A$248)),0)+IF(AND($J60&gt;AH$4,$J60&lt;=AI$4,$K60&gt;AI$4),NETWORKDAYS.INTL($J60,(AI$4),1,(Holidays!$A$1:$A$248)),0)+IF(AND($J60&lt;AH$4,$K60&lt;AI$4,$K60&gt;AH$4),NETWORKDAYS.INTL(AH$4+1,$K60,1,(Holidays!$A$1:$A$248)),0)+IF(AND($J60&lt;=AH$4,$K60&gt;=AI$4,$K60&gt;AH$4),NETWORKDAYS.INTL(AH$4+1,(AI$4),1,(Holidays!$A$1:$A$248)),0))*$M60,"")</f>
        <v>0</v>
      </c>
      <c r="AJ60" s="190">
        <f ca="1">IFERROR((IF(AND($J60&gt;AI$4,$J60&lt;=AJ$4,$K60&lt;=AJ$4),NETWORKDAYS.INTL($J60,$K60,1,(Holidays!$A$1:$A$248)),0)+IF(AND($J60&gt;AI$4,$J60&lt;=AJ$4,$K60&gt;AJ$4),NETWORKDAYS.INTL($J60,(AJ$4),1,(Holidays!$A$1:$A$248)),0)+IF(AND($J60&lt;AI$4,$K60&lt;AJ$4,$K60&gt;AI$4),NETWORKDAYS.INTL(AI$4+1,$K60,1,(Holidays!$A$1:$A$248)),0)+IF(AND($J60&lt;=AI$4,$K60&gt;=AJ$4,$K60&gt;AI$4),NETWORKDAYS.INTL(AI$4+1,(AJ$4),1,(Holidays!$A$1:$A$248)),0))*$M60,"")</f>
        <v>0</v>
      </c>
      <c r="AK60" s="192">
        <f ca="1">IFERROR((IF(AND($J60&gt;AJ$4,$J60&lt;=AK$4,$K60&lt;=AK$4),NETWORKDAYS.INTL($J60,$K60,1,(Holidays!$A$1:$A$248)),0)+IF(AND($J60&gt;AJ$4,$J60&lt;=AK$4,$K60&gt;AK$4),NETWORKDAYS.INTL($J60,(AK$4),1,(Holidays!$A$1:$A$248)),0)+IF(AND($J60&lt;AJ$4,$K60&lt;AK$4,$K60&gt;AJ$4),NETWORKDAYS.INTL(AJ$4+1,$K60,1,(Holidays!$A$1:$A$248)),0)+IF(AND($J60&lt;=AJ$4,$K60&gt;=AK$4,$K60&gt;AJ$4),NETWORKDAYS.INTL(AJ$4+1,(AK$4),1,(Holidays!$A$1:$A$248)),0))*$M60,"")</f>
        <v>0</v>
      </c>
      <c r="AL60" s="321">
        <f ca="1">IFERROR((IF(AND($J60&gt;AK$4,$J60&lt;=AL$4,$K60&lt;=AL$4),NETWORKDAYS.INTL($J60,$K60,1,(Holidays!$A$1:$A$248)),0)+IF(AND($J60&gt;AK$4,$J60&lt;=AL$4,$K60&gt;AL$4),NETWORKDAYS.INTL($J60,(AL$4),1,(Holidays!$A$1:$A$248)),0)+IF(AND($J60&lt;AK$4,$K60&lt;AL$4,$K60&gt;AK$4),NETWORKDAYS.INTL(AK$4+1,$K60,1,(Holidays!$A$1:$A$248)),0)+IF(AND($J60&lt;=AK$4,$K60&gt;=AL$4,$K60&gt;AK$4),NETWORKDAYS.INTL(AK$4+1,(AL$4),1,(Holidays!$A$1:$A$248)),0))*$M60,"")</f>
        <v>0</v>
      </c>
      <c r="AM60" s="190">
        <f ca="1">IFERROR((IF(AND($J60&gt;AL$4,$J60&lt;=AM$4,$K60&lt;=AM$4),NETWORKDAYS.INTL($J60,$K60,1,(Holidays!$A$1:$A$248)),0)+IF(AND($J60&gt;AL$4,$J60&lt;=AM$4,$K60&gt;AM$4),NETWORKDAYS.INTL($J60,(AM$4),1,(Holidays!$A$1:$A$248)),0)+IF(AND($J60&lt;AL$4,$K60&lt;AM$4,$K60&gt;AL$4),NETWORKDAYS.INTL(AL$4+1,$K60,1,(Holidays!$A$1:$A$248)),0)+IF(AND($J60&lt;=AL$4,$K60&gt;=AM$4,$K60&gt;AL$4),NETWORKDAYS.INTL(AL$4+1,(AM$4),1,(Holidays!$A$1:$A$248)),0))*$M60,"")</f>
        <v>0</v>
      </c>
      <c r="AN60" s="192">
        <f ca="1">IFERROR((IF(AND($J60&gt;AM$4,$J60&lt;=AN$4,$K60&lt;=AN$4),NETWORKDAYS.INTL($J60,$K60,1,(Holidays!$A$1:$A$248)),0)+IF(AND($J60&gt;AM$4,$J60&lt;=AN$4,$K60&gt;AN$4),NETWORKDAYS.INTL($J60,(AN$4),1,(Holidays!$A$1:$A$248)),0)+IF(AND($J60&lt;AM$4,$K60&lt;AN$4,$K60&gt;AM$4),NETWORKDAYS.INTL(AM$4+1,$K60,1,(Holidays!$A$1:$A$248)),0)+IF(AND($J60&lt;=AM$4,$K60&gt;=AN$4,$K60&gt;AM$4),NETWORKDAYS.INTL(AM$4+1,(AN$4),1,(Holidays!$A$1:$A$248)),0))*$M60,"")</f>
        <v>0</v>
      </c>
      <c r="AO60" s="321">
        <f ca="1">IFERROR((IF(AND($J60&gt;AN$4,$J60&lt;=AO$4,$K60&lt;=AO$4),NETWORKDAYS.INTL($J60,$K60,1,(Holidays!$A$1:$A$248)),0)+IF(AND($J60&gt;AN$4,$J60&lt;=AO$4,$K60&gt;AO$4),NETWORKDAYS.INTL($J60,(AO$4),1,(Holidays!$A$1:$A$248)),0)+IF(AND($J60&lt;AN$4,$K60&lt;AO$4,$K60&gt;AN$4),NETWORKDAYS.INTL(AN$4+1,$K60,1,(Holidays!$A$1:$A$248)),0)+IF(AND($J60&lt;=AN$4,$K60&gt;=AO$4,$K60&gt;AN$4),NETWORKDAYS.INTL(AN$4+1,(AO$4),1,(Holidays!$A$1:$A$248)),0))*$M60,"")</f>
        <v>0</v>
      </c>
      <c r="AP60" s="190">
        <f ca="1">IFERROR((IF(AND($J60&gt;AO$4,$J60&lt;=AP$4,$K60&lt;=AP$4),NETWORKDAYS.INTL($J60,$K60,1,(Holidays!$A$1:$A$248)),0)+IF(AND($J60&gt;AO$4,$J60&lt;=AP$4,$K60&gt;AP$4),NETWORKDAYS.INTL($J60,(AP$4),1,(Holidays!$A$1:$A$248)),0)+IF(AND($J60&lt;AO$4,$K60&lt;AP$4,$K60&gt;AO$4),NETWORKDAYS.INTL(AO$4+1,$K60,1,(Holidays!$A$1:$A$248)),0)+IF(AND($J60&lt;=AO$4,$K60&gt;=AP$4,$K60&gt;AO$4),NETWORKDAYS.INTL(AO$4+1,(AP$4),1,(Holidays!$A$1:$A$248)),0))*$M60,"")</f>
        <v>0</v>
      </c>
      <c r="AQ60" s="192">
        <f ca="1">IFERROR((IF(AND($J60&gt;AP$4,$J60&lt;=AQ$4,$K60&lt;=AQ$4),NETWORKDAYS.INTL($J60,$K60,1,(Holidays!$A$1:$A$248)),0)+IF(AND($J60&gt;AP$4,$J60&lt;=AQ$4,$K60&gt;AQ$4),NETWORKDAYS.INTL($J60,(AQ$4),1,(Holidays!$A$1:$A$248)),0)+IF(AND($J60&lt;AP$4,$K60&lt;AQ$4,$K60&gt;AP$4),NETWORKDAYS.INTL(AP$4+1,$K60,1,(Holidays!$A$1:$A$248)),0)+IF(AND($J60&lt;=AP$4,$K60&gt;=AQ$4,$K60&gt;AP$4),NETWORKDAYS.INTL(AP$4+1,(AQ$4),1,(Holidays!$A$1:$A$248)),0))*$M60,"")</f>
        <v>0</v>
      </c>
      <c r="AR60" s="321">
        <f ca="1">IFERROR((IF(AND($J60&gt;AQ$4,$J60&lt;=AR$4,$K60&lt;=AR$4),NETWORKDAYS.INTL($J60,$K60,1,(Holidays!$A$1:$A$248)),0)+IF(AND($J60&gt;AQ$4,$J60&lt;=AR$4,$K60&gt;AR$4),NETWORKDAYS.INTL($J60,(AR$4),1,(Holidays!$A$1:$A$248)),0)+IF(AND($J60&lt;AQ$4,$K60&lt;AR$4,$K60&gt;AQ$4),NETWORKDAYS.INTL(AQ$4+1,$K60,1,(Holidays!$A$1:$A$248)),0)+IF(AND($J60&lt;=AQ$4,$K60&gt;=AR$4,$K60&gt;AQ$4),NETWORKDAYS.INTL(AQ$4+1,(AR$4),1,(Holidays!$A$1:$A$248)),0))*$M60,"")</f>
        <v>0</v>
      </c>
      <c r="AS60" s="190">
        <f ca="1">IFERROR((IF(AND($J60&gt;AR$4,$J60&lt;=AS$4,$K60&lt;=AS$4),NETWORKDAYS.INTL($J60,$K60,1,(Holidays!$A$1:$A$248)),0)+IF(AND($J60&gt;AR$4,$J60&lt;=AS$4,$K60&gt;AS$4),NETWORKDAYS.INTL($J60,(AS$4),1,(Holidays!$A$1:$A$248)),0)+IF(AND($J60&lt;AR$4,$K60&lt;AS$4,$K60&gt;AR$4),NETWORKDAYS.INTL(AR$4+1,$K60,1,(Holidays!$A$1:$A$248)),0)+IF(AND($J60&lt;=AR$4,$K60&gt;=AS$4,$K60&gt;AR$4),NETWORKDAYS.INTL(AR$4+1,(AS$4),1,(Holidays!$A$1:$A$248)),0))*$M60,"")</f>
        <v>0</v>
      </c>
      <c r="AT60" s="192">
        <f ca="1">IFERROR((IF(AND($J60&gt;AS$4,$J60&lt;=AT$4,$K60&lt;=AT$4),NETWORKDAYS.INTL($J60,$K60,1,(Holidays!$A$1:$A$248)),0)+IF(AND($J60&gt;AS$4,$J60&lt;=AT$4,$K60&gt;AT$4),NETWORKDAYS.INTL($J60,(AT$4),1,(Holidays!$A$1:$A$248)),0)+IF(AND($J60&lt;AS$4,$K60&lt;AT$4,$K60&gt;AS$4),NETWORKDAYS.INTL(AS$4+1,$K60,1,(Holidays!$A$1:$A$248)),0)+IF(AND($J60&lt;=AS$4,$K60&gt;=AT$4,$K60&gt;AS$4),NETWORKDAYS.INTL(AS$4+1,(AT$4),1,(Holidays!$A$1:$A$248)),0))*$M60,"")</f>
        <v>0</v>
      </c>
      <c r="AU60" s="321">
        <f ca="1">IFERROR((IF(AND($J60&gt;AT$4,$J60&lt;=AU$4,$K60&lt;=AU$4),NETWORKDAYS.INTL($J60,$K60,1,(Holidays!$A$1:$A$248)),0)+IF(AND($J60&gt;AT$4,$J60&lt;=AU$4,$K60&gt;AU$4),NETWORKDAYS.INTL($J60,(AU$4),1,(Holidays!$A$1:$A$248)),0)+IF(AND($J60&lt;AT$4,$K60&lt;AU$4,$K60&gt;AT$4),NETWORKDAYS.INTL(AT$4+1,$K60,1,(Holidays!$A$1:$A$248)),0)+IF(AND($J60&lt;=AT$4,$K60&gt;=AU$4,$K60&gt;AT$4),NETWORKDAYS.INTL(AT$4+1,(AU$4),1,(Holidays!$A$1:$A$248)),0))*$M60,"")</f>
        <v>0</v>
      </c>
      <c r="AV60" s="190">
        <f ca="1">IFERROR((IF(AND($J60&gt;AU$4,$J60&lt;=AV$4,$K60&lt;=AV$4),NETWORKDAYS.INTL($J60,$K60,1,(Holidays!$A$1:$A$248)),0)+IF(AND($J60&gt;AU$4,$J60&lt;=AV$4,$K60&gt;AV$4),NETWORKDAYS.INTL($J60,(AV$4),1,(Holidays!$A$1:$A$248)),0)+IF(AND($J60&lt;AU$4,$K60&lt;AV$4,$K60&gt;AU$4),NETWORKDAYS.INTL(AU$4+1,$K60,1,(Holidays!$A$1:$A$248)),0)+IF(AND($J60&lt;=AU$4,$K60&gt;=AV$4,$K60&gt;AU$4),NETWORKDAYS.INTL(AU$4+1,(AV$4),1,(Holidays!$A$1:$A$248)),0))*$M60,"")</f>
        <v>0</v>
      </c>
      <c r="AW60" s="192">
        <f ca="1">IFERROR((IF(AND($J60&gt;AV$4,$J60&lt;=AW$4,$K60&lt;=AW$4),NETWORKDAYS.INTL($J60,$K60,1,(Holidays!$A$1:$A$248)),0)+IF(AND($J60&gt;AV$4,$J60&lt;=AW$4,$K60&gt;AW$4),NETWORKDAYS.INTL($J60,(AW$4),1,(Holidays!$A$1:$A$248)),0)+IF(AND($J60&lt;AV$4,$K60&lt;AW$4,$K60&gt;AV$4),NETWORKDAYS.INTL(AV$4+1,$K60,1,(Holidays!$A$1:$A$248)),0)+IF(AND($J60&lt;=AV$4,$K60&gt;=AW$4,$K60&gt;AV$4),NETWORKDAYS.INTL(AV$4+1,(AW$4),1,(Holidays!$A$1:$A$248)),0))*$M60,"")</f>
        <v>0</v>
      </c>
      <c r="AX60" s="321">
        <f ca="1">IFERROR((IF(AND($J60&gt;AW$4,$J60&lt;=AX$4,$K60&lt;=AX$4),NETWORKDAYS.INTL($J60,$K60,1,(Holidays!$A$1:$A$248)),0)+IF(AND($J60&gt;AW$4,$J60&lt;=AX$4,$K60&gt;AX$4),NETWORKDAYS.INTL($J60,(AX$4),1,(Holidays!$A$1:$A$248)),0)+IF(AND($J60&lt;AW$4,$K60&lt;AX$4,$K60&gt;AW$4),NETWORKDAYS.INTL(AW$4+1,$K60,1,(Holidays!$A$1:$A$248)),0)+IF(AND($J60&lt;=AW$4,$K60&gt;=AX$4,$K60&gt;AW$4),NETWORKDAYS.INTL(AW$4+1,(AX$4),1,(Holidays!$A$1:$A$248)),0))*$M60,"")</f>
        <v>0</v>
      </c>
      <c r="AY60" s="190">
        <f ca="1">IFERROR((IF(AND($J60&gt;AX$4,$J60&lt;=AY$4,$K60&lt;=AY$4),NETWORKDAYS.INTL($J60,$K60,1,(Holidays!$A$1:$A$248)),0)+IF(AND($J60&gt;AX$4,$J60&lt;=AY$4,$K60&gt;AY$4),NETWORKDAYS.INTL($J60,(AY$4),1,(Holidays!$A$1:$A$248)),0)+IF(AND($J60&lt;AX$4,$K60&lt;AY$4,$K60&gt;AX$4),NETWORKDAYS.INTL(AX$4+1,$K60,1,(Holidays!$A$1:$A$248)),0)+IF(AND($J60&lt;=AX$4,$K60&gt;=AY$4,$K60&gt;AX$4),NETWORKDAYS.INTL(AX$4+1,(AY$4),1,(Holidays!$A$1:$A$248)),0))*$M60,"")</f>
        <v>0</v>
      </c>
      <c r="AZ60" s="192">
        <f ca="1">IFERROR((IF(AND($J60&gt;AY$4,$J60&lt;=AZ$4,$K60&lt;=AZ$4),NETWORKDAYS.INTL($J60,$K60,1,(Holidays!$A$1:$A$248)),0)+IF(AND($J60&gt;AY$4,$J60&lt;=AZ$4,$K60&gt;AZ$4),NETWORKDAYS.INTL($J60,(AZ$4),1,(Holidays!$A$1:$A$248)),0)+IF(AND($J60&lt;AY$4,$K60&lt;AZ$4,$K60&gt;AY$4),NETWORKDAYS.INTL(AY$4+1,$K60,1,(Holidays!$A$1:$A$248)),0)+IF(AND($J60&lt;=AY$4,$K60&gt;=AZ$4,$K60&gt;AY$4),NETWORKDAYS.INTL(AY$4+1,(AZ$4),1,(Holidays!$A$1:$A$248)),0))*$M60,"")</f>
        <v>0</v>
      </c>
      <c r="BA60" s="321">
        <f ca="1">IFERROR((IF(AND($J60&gt;AZ$4,$J60&lt;=BA$4,$K60&lt;=BA$4),NETWORKDAYS.INTL($J60,$K60,1,(Holidays!$A$1:$A$248)),0)+IF(AND($J60&gt;AZ$4,$J60&lt;=BA$4,$K60&gt;BA$4),NETWORKDAYS.INTL($J60,(BA$4),1,(Holidays!$A$1:$A$248)),0)+IF(AND($J60&lt;AZ$4,$K60&lt;BA$4,$K60&gt;AZ$4),NETWORKDAYS.INTL(AZ$4+1,$K60,1,(Holidays!$A$1:$A$248)),0)+IF(AND($J60&lt;=AZ$4,$K60&gt;=BA$4,$K60&gt;AZ$4),NETWORKDAYS.INTL(AZ$4+1,(BA$4),1,(Holidays!$A$1:$A$248)),0))*$M60,"")</f>
        <v>0</v>
      </c>
      <c r="BB60" s="190">
        <f ca="1">IFERROR((IF(AND($J60&gt;BA$4,$J60&lt;=BB$4,$K60&lt;=BB$4),NETWORKDAYS.INTL($J60,$K60,1,(Holidays!$A$1:$A$248)),0)+IF(AND($J60&gt;BA$4,$J60&lt;=BB$4,$K60&gt;BB$4),NETWORKDAYS.INTL($J60,(BB$4),1,(Holidays!$A$1:$A$248)),0)+IF(AND($J60&lt;BA$4,$K60&lt;BB$4,$K60&gt;BA$4),NETWORKDAYS.INTL(BA$4+1,$K60,1,(Holidays!$A$1:$A$248)),0)+IF(AND($J60&lt;=BA$4,$K60&gt;=BB$4,$K60&gt;BA$4),NETWORKDAYS.INTL(BA$4+1,(BB$4),1,(Holidays!$A$1:$A$248)),0))*$M60,"")</f>
        <v>0</v>
      </c>
      <c r="BC60" s="192">
        <f ca="1">IFERROR((IF(AND($J60&gt;BB$4,$J60&lt;=BC$4,$K60&lt;=BC$4),NETWORKDAYS.INTL($J60,$K60,1,(Holidays!$A$1:$A$248)),0)+IF(AND($J60&gt;BB$4,$J60&lt;=BC$4,$K60&gt;BC$4),NETWORKDAYS.INTL($J60,(BC$4),1,(Holidays!$A$1:$A$248)),0)+IF(AND($J60&lt;BB$4,$K60&lt;BC$4,$K60&gt;BB$4),NETWORKDAYS.INTL(BB$4+1,$K60,1,(Holidays!$A$1:$A$248)),0)+IF(AND($J60&lt;=BB$4,$K60&gt;=BC$4,$K60&gt;BB$4),NETWORKDAYS.INTL(BB$4+1,(BC$4),1,(Holidays!$A$1:$A$248)),0))*$M60,"")</f>
        <v>0</v>
      </c>
      <c r="BD60" s="321">
        <f ca="1">IFERROR((IF(AND($J60&gt;BC$4,$J60&lt;=BD$4,$K60&lt;=BD$4),NETWORKDAYS.INTL($J60,$K60,1,(Holidays!$A$1:$A$248)),0)+IF(AND($J60&gt;BC$4,$J60&lt;=BD$4,$K60&gt;BD$4),NETWORKDAYS.INTL($J60,(BD$4),1,(Holidays!$A$1:$A$248)),0)+IF(AND($J60&lt;BC$4,$K60&lt;BD$4,$K60&gt;BC$4),NETWORKDAYS.INTL(BC$4+1,$K60,1,(Holidays!$A$1:$A$248)),0)+IF(AND($J60&lt;=BC$4,$K60&gt;=BD$4,$K60&gt;BC$4),NETWORKDAYS.INTL(BC$4+1,(BD$4),1,(Holidays!$A$1:$A$248)),0))*$M60,"")</f>
        <v>0</v>
      </c>
      <c r="BE60" s="190">
        <f ca="1">IFERROR((IF(AND($J60&gt;BD$4,$J60&lt;=BE$4,$K60&lt;=BE$4),NETWORKDAYS.INTL($J60,$K60,1,(Holidays!$A$1:$A$248)),0)+IF(AND($J60&gt;BD$4,$J60&lt;=BE$4,$K60&gt;BE$4),NETWORKDAYS.INTL($J60,(BE$4),1,(Holidays!$A$1:$A$248)),0)+IF(AND($J60&lt;BD$4,$K60&lt;BE$4,$K60&gt;BD$4),NETWORKDAYS.INTL(BD$4+1,$K60,1,(Holidays!$A$1:$A$248)),0)+IF(AND($J60&lt;=BD$4,$K60&gt;=BE$4,$K60&gt;BD$4),NETWORKDAYS.INTL(BD$4+1,(BE$4),1,(Holidays!$A$1:$A$248)),0))*$M60,"")</f>
        <v>0</v>
      </c>
      <c r="BF60" s="192">
        <f ca="1">IFERROR((IF(AND($J60&gt;BE$4,$J60&lt;=BF$4,$K60&lt;=BF$4),NETWORKDAYS.INTL($J60,$K60,1,(Holidays!$A$1:$A$248)),0)+IF(AND($J60&gt;BE$4,$J60&lt;=BF$4,$K60&gt;BF$4),NETWORKDAYS.INTL($J60,(BF$4),1,(Holidays!$A$1:$A$248)),0)+IF(AND($J60&lt;BE$4,$K60&lt;BF$4,$K60&gt;BE$4),NETWORKDAYS.INTL(BE$4+1,$K60,1,(Holidays!$A$1:$A$248)),0)+IF(AND($J60&lt;=BE$4,$K60&gt;=BF$4,$K60&gt;BE$4),NETWORKDAYS.INTL(BE$4+1,(BF$4),1,(Holidays!$A$1:$A$248)),0))*$M60,"")</f>
        <v>0</v>
      </c>
      <c r="BG60" s="321">
        <f ca="1">IFERROR((IF(AND($J60&gt;BF$4,$J60&lt;=BG$4,$K60&lt;=BG$4),NETWORKDAYS.INTL($J60,$K60,1,(Holidays!$A$1:$A$248)),0)+IF(AND($J60&gt;BF$4,$J60&lt;=BG$4,$K60&gt;BG$4),NETWORKDAYS.INTL($J60,(BG$4),1,(Holidays!$A$1:$A$248)),0)+IF(AND($J60&lt;BF$4,$K60&lt;BG$4,$K60&gt;BF$4),NETWORKDAYS.INTL(BF$4+1,$K60,1,(Holidays!$A$1:$A$248)),0)+IF(AND($J60&lt;=BF$4,$K60&gt;=BG$4,$K60&gt;BF$4),NETWORKDAYS.INTL(BF$4+1,(BG$4),1,(Holidays!$A$1:$A$248)),0))*$M60,"")</f>
        <v>0</v>
      </c>
      <c r="BH60" s="190">
        <f ca="1">IFERROR((IF(AND($J60&gt;BG$4,$J60&lt;=BH$4,$K60&lt;=BH$4),NETWORKDAYS.INTL($J60,$K60,1,(Holidays!$A$1:$A$248)),0)+IF(AND($J60&gt;BG$4,$J60&lt;=BH$4,$K60&gt;BH$4),NETWORKDAYS.INTL($J60,(BH$4),1,(Holidays!$A$1:$A$248)),0)+IF(AND($J60&lt;BG$4,$K60&lt;BH$4,$K60&gt;BG$4),NETWORKDAYS.INTL(BG$4+1,$K60,1,(Holidays!$A$1:$A$248)),0)+IF(AND($J60&lt;=BG$4,$K60&gt;=BH$4,$K60&gt;BG$4),NETWORKDAYS.INTL(BG$4+1,(BH$4),1,(Holidays!$A$1:$A$248)),0))*$M60,"")</f>
        <v>0</v>
      </c>
      <c r="BI60" s="192">
        <f ca="1">IFERROR((IF(AND($J60&gt;BH$4,$J60&lt;=BI$4,$K60&lt;=BI$4),NETWORKDAYS.INTL($J60,$K60,1,(Holidays!$A$1:$A$248)),0)+IF(AND($J60&gt;BH$4,$J60&lt;=BI$4,$K60&gt;BI$4),NETWORKDAYS.INTL($J60,(BI$4),1,(Holidays!$A$1:$A$248)),0)+IF(AND($J60&lt;BH$4,$K60&lt;BI$4,$K60&gt;BH$4),NETWORKDAYS.INTL(BH$4+1,$K60,1,(Holidays!$A$1:$A$248)),0)+IF(AND($J60&lt;=BH$4,$K60&gt;=BI$4,$K60&gt;BH$4),NETWORKDAYS.INTL(BH$4+1,(BI$4),1,(Holidays!$A$1:$A$248)),0))*$M60,"")</f>
        <v>0</v>
      </c>
      <c r="BJ60" s="321">
        <f ca="1">IFERROR((IF(AND($J60&gt;BI$4,$J60&lt;=BJ$4,$K60&lt;=BJ$4),NETWORKDAYS.INTL($J60,$K60,1,(Holidays!$A$1:$A$248)),0)+IF(AND($J60&gt;BI$4,$J60&lt;=BJ$4,$K60&gt;BJ$4),NETWORKDAYS.INTL($J60,(BJ$4),1,(Holidays!$A$1:$A$248)),0)+IF(AND($J60&lt;BI$4,$K60&lt;BJ$4,$K60&gt;BI$4),NETWORKDAYS.INTL(BI$4+1,$K60,1,(Holidays!$A$1:$A$248)),0)+IF(AND($J60&lt;=BI$4,$K60&gt;=BJ$4,$K60&gt;BI$4),NETWORKDAYS.INTL(BI$4+1,(BJ$4),1,(Holidays!$A$1:$A$248)),0))*$M60,"")</f>
        <v>0</v>
      </c>
      <c r="BK60" s="190">
        <f ca="1">IFERROR((IF(AND($J60&gt;BJ$4,$J60&lt;=BK$4,$K60&lt;=BK$4),NETWORKDAYS.INTL($J60,$K60,1,(Holidays!$A$1:$A$248)),0)+IF(AND($J60&gt;BJ$4,$J60&lt;=BK$4,$K60&gt;BK$4),NETWORKDAYS.INTL($J60,(BK$4),1,(Holidays!$A$1:$A$248)),0)+IF(AND($J60&lt;BJ$4,$K60&lt;BK$4,$K60&gt;BJ$4),NETWORKDAYS.INTL(BJ$4+1,$K60,1,(Holidays!$A$1:$A$248)),0)+IF(AND($J60&lt;=BJ$4,$K60&gt;=BK$4,$K60&gt;BJ$4),NETWORKDAYS.INTL(BJ$4+1,(BK$4),1,(Holidays!$A$1:$A$248)),0))*$M60,"")</f>
        <v>0</v>
      </c>
      <c r="BL60" s="192">
        <f ca="1">IFERROR((IF(AND($J60&gt;BK$4,$J60&lt;=BL$4,$K60&lt;=BL$4),NETWORKDAYS.INTL($J60,$K60,1,(Holidays!$A$1:$A$248)),0)+IF(AND($J60&gt;BK$4,$J60&lt;=BL$4,$K60&gt;BL$4),NETWORKDAYS.INTL($J60,(BL$4),1,(Holidays!$A$1:$A$248)),0)+IF(AND($J60&lt;BK$4,$K60&lt;BL$4,$K60&gt;BK$4),NETWORKDAYS.INTL(BK$4+1,$K60,1,(Holidays!$A$1:$A$248)),0)+IF(AND($J60&lt;=BK$4,$K60&gt;=BL$4,$K60&gt;BK$4),NETWORKDAYS.INTL(BK$4+1,(BL$4),1,(Holidays!$A$1:$A$248)),0))*$M60,"")</f>
        <v>0</v>
      </c>
      <c r="BM60" s="321">
        <f ca="1">IFERROR((IF(AND($J60&gt;BL$4,$J60&lt;=BM$4,$K60&lt;=BM$4),NETWORKDAYS.INTL($J60,$K60,1,(Holidays!$A$1:$A$248)),0)+IF(AND($J60&gt;BL$4,$J60&lt;=BM$4,$K60&gt;BM$4),NETWORKDAYS.INTL($J60,(BM$4),1,(Holidays!$A$1:$A$248)),0)+IF(AND($J60&lt;BL$4,$K60&lt;BM$4,$K60&gt;BL$4),NETWORKDAYS.INTL(BL$4+1,$K60,1,(Holidays!$A$1:$A$248)),0)+IF(AND($J60&lt;=BL$4,$K60&gt;=BM$4,$K60&gt;BL$4),NETWORKDAYS.INTL(BL$4+1,(BM$4),1,(Holidays!$A$1:$A$248)),0))*$M60,"")</f>
        <v>0</v>
      </c>
      <c r="BN60" s="190">
        <f ca="1">IFERROR((IF(AND($J60&gt;BM$4,$J60&lt;=BN$4,$K60&lt;=BN$4),NETWORKDAYS.INTL($J60,$K60,1,(Holidays!$A$1:$A$248)),0)+IF(AND($J60&gt;BM$4,$J60&lt;=BN$4,$K60&gt;BN$4),NETWORKDAYS.INTL($J60,(BN$4),1,(Holidays!$A$1:$A$248)),0)+IF(AND($J60&lt;BM$4,$K60&lt;BN$4,$K60&gt;BM$4),NETWORKDAYS.INTL(BM$4+1,$K60,1,(Holidays!$A$1:$A$248)),0)+IF(AND($J60&lt;=BM$4,$K60&gt;=BN$4,$K60&gt;BM$4),NETWORKDAYS.INTL(BM$4+1,(BN$4),1,(Holidays!$A$1:$A$248)),0))*$M60,"")</f>
        <v>0</v>
      </c>
      <c r="BO60" s="192">
        <f ca="1">IFERROR((IF(AND($J60&gt;BN$4,$J60&lt;=BO$4,$K60&lt;=BO$4),NETWORKDAYS.INTL($J60,$K60,1,(Holidays!$A$1:$A$248)),0)+IF(AND($J60&gt;BN$4,$J60&lt;=BO$4,$K60&gt;BO$4),NETWORKDAYS.INTL($J60,(BO$4),1,(Holidays!$A$1:$A$248)),0)+IF(AND($J60&lt;BN$4,$K60&lt;BO$4,$K60&gt;BN$4),NETWORKDAYS.INTL(BN$4+1,$K60,1,(Holidays!$A$1:$A$248)),0)+IF(AND($J60&lt;=BN$4,$K60&gt;=BO$4,$K60&gt;BN$4),NETWORKDAYS.INTL(BN$4+1,(BO$4),1,(Holidays!$A$1:$A$248)),0))*$M60,"")</f>
        <v>0</v>
      </c>
      <c r="BP60" s="321">
        <f ca="1">IFERROR((IF(AND($J60&gt;BO$4,$J60&lt;=BP$4,$K60&lt;=BP$4),NETWORKDAYS.INTL($J60,$K60,1,(Holidays!$A$1:$A$248)),0)+IF(AND($J60&gt;BO$4,$J60&lt;=BP$4,$K60&gt;BP$4),NETWORKDAYS.INTL($J60,(BP$4),1,(Holidays!$A$1:$A$248)),0)+IF(AND($J60&lt;BO$4,$K60&lt;BP$4,$K60&gt;BO$4),NETWORKDAYS.INTL(BO$4+1,$K60,1,(Holidays!$A$1:$A$248)),0)+IF(AND($J60&lt;=BO$4,$K60&gt;=BP$4,$K60&gt;BO$4),NETWORKDAYS.INTL(BO$4+1,(BP$4),1,(Holidays!$A$1:$A$248)),0))*$M60,"")</f>
        <v>0</v>
      </c>
      <c r="BQ60" s="190">
        <f ca="1">IFERROR((IF(AND($J60&gt;BP$4,$J60&lt;=BQ$4,$K60&lt;=BQ$4),NETWORKDAYS.INTL($J60,$K60,1,(Holidays!$A$1:$A$248)),0)+IF(AND($J60&gt;BP$4,$J60&lt;=BQ$4,$K60&gt;BQ$4),NETWORKDAYS.INTL($J60,(BQ$4),1,(Holidays!$A$1:$A$248)),0)+IF(AND($J60&lt;BP$4,$K60&lt;BQ$4,$K60&gt;BP$4),NETWORKDAYS.INTL(BP$4+1,$K60,1,(Holidays!$A$1:$A$248)),0)+IF(AND($J60&lt;=BP$4,$K60&gt;=BQ$4,$K60&gt;BP$4),NETWORKDAYS.INTL(BP$4+1,(BQ$4),1,(Holidays!$A$1:$A$248)),0))*$M60,"")</f>
        <v>0</v>
      </c>
      <c r="BR60" s="192">
        <f ca="1">IFERROR((IF(AND($J60&gt;BQ$4,$J60&lt;=BR$4,$K60&lt;=BR$4),NETWORKDAYS.INTL($J60,$K60,1,(Holidays!$A$1:$A$248)),0)+IF(AND($J60&gt;BQ$4,$J60&lt;=BR$4,$K60&gt;BR$4),NETWORKDAYS.INTL($J60,(BR$4),1,(Holidays!$A$1:$A$248)),0)+IF(AND($J60&lt;BQ$4,$K60&lt;BR$4,$K60&gt;BQ$4),NETWORKDAYS.INTL(BQ$4+1,$K60,1,(Holidays!$A$1:$A$248)),0)+IF(AND($J60&lt;=BQ$4,$K60&gt;=BR$4,$K60&gt;BQ$4),NETWORKDAYS.INTL(BQ$4+1,(BR$4),1,(Holidays!$A$1:$A$248)),0))*$M60,"")</f>
        <v>0</v>
      </c>
      <c r="BS60" s="321">
        <f ca="1">IFERROR((IF(AND($J60&gt;BR$4,$J60&lt;=BS$4,$K60&lt;=BS$4),NETWORKDAYS.INTL($J60,$K60,1,(Holidays!$A$1:$A$248)),0)+IF(AND($J60&gt;BR$4,$J60&lt;=BS$4,$K60&gt;BS$4),NETWORKDAYS.INTL($J60,(BS$4),1,(Holidays!$A$1:$A$248)),0)+IF(AND($J60&lt;BR$4,$K60&lt;BS$4,$K60&gt;BR$4),NETWORKDAYS.INTL(BR$4+1,$K60,1,(Holidays!$A$1:$A$248)),0)+IF(AND($J60&lt;=BR$4,$K60&gt;=BS$4,$K60&gt;BR$4),NETWORKDAYS.INTL(BR$4+1,(BS$4),1,(Holidays!$A$1:$A$248)),0))*$M60,"")</f>
        <v>0</v>
      </c>
      <c r="BT60" s="190">
        <f ca="1">IFERROR((IF(AND($J60&gt;BS$4,$J60&lt;=BT$4,$K60&lt;=BT$4),NETWORKDAYS.INTL($J60,$K60,1,(Holidays!$A$1:$A$248)),0)+IF(AND($J60&gt;BS$4,$J60&lt;=BT$4,$K60&gt;BT$4),NETWORKDAYS.INTL($J60,(BT$4),1,(Holidays!$A$1:$A$248)),0)+IF(AND($J60&lt;BS$4,$K60&lt;BT$4,$K60&gt;BS$4),NETWORKDAYS.INTL(BS$4+1,$K60,1,(Holidays!$A$1:$A$248)),0)+IF(AND($J60&lt;=BS$4,$K60&gt;=BT$4,$K60&gt;BS$4),NETWORKDAYS.INTL(BS$4+1,(BT$4),1,(Holidays!$A$1:$A$248)),0))*$M60,"")</f>
        <v>0</v>
      </c>
      <c r="BU60" s="192">
        <f ca="1">IFERROR((IF(AND($J60&gt;BT$4,$J60&lt;=BU$4,$K60&lt;=BU$4),NETWORKDAYS.INTL($J60,$K60,1,(Holidays!$A$1:$A$248)),0)+IF(AND($J60&gt;BT$4,$J60&lt;=BU$4,$K60&gt;BU$4),NETWORKDAYS.INTL($J60,(BU$4),1,(Holidays!$A$1:$A$248)),0)+IF(AND($J60&lt;BT$4,$K60&lt;BU$4,$K60&gt;BT$4),NETWORKDAYS.INTL(BT$4+1,$K60,1,(Holidays!$A$1:$A$248)),0)+IF(AND($J60&lt;=BT$4,$K60&gt;=BU$4,$K60&gt;BT$4),NETWORKDAYS.INTL(BT$4+1,(BU$4),1,(Holidays!$A$1:$A$248)),0))*$M60,"")</f>
        <v>0</v>
      </c>
      <c r="BV60" s="321">
        <f ca="1">IFERROR((IF(AND($J60&gt;BU$4,$J60&lt;=BV$4,$K60&lt;=BV$4),NETWORKDAYS.INTL($J60,$K60,1,(Holidays!$A$1:$A$248)),0)+IF(AND($J60&gt;BU$4,$J60&lt;=BV$4,$K60&gt;BV$4),NETWORKDAYS.INTL($J60,(BV$4),1,(Holidays!$A$1:$A$248)),0)+IF(AND($J60&lt;BU$4,$K60&lt;BV$4,$K60&gt;BU$4),NETWORKDAYS.INTL(BU$4+1,$K60,1,(Holidays!$A$1:$A$248)),0)+IF(AND($J60&lt;=BU$4,$K60&gt;=BV$4,$K60&gt;BU$4),NETWORKDAYS.INTL(BU$4+1,(BV$4),1,(Holidays!$A$1:$A$248)),0))*$M60,"")</f>
        <v>0</v>
      </c>
      <c r="BW60" s="190">
        <f ca="1">IFERROR((IF(AND($J60&gt;BV$4,$J60&lt;=BW$4,$K60&lt;=BW$4),NETWORKDAYS.INTL($J60,$K60,1,(Holidays!$A$1:$A$248)),0)+IF(AND($J60&gt;BV$4,$J60&lt;=BW$4,$K60&gt;BW$4),NETWORKDAYS.INTL($J60,(BW$4),1,(Holidays!$A$1:$A$248)),0)+IF(AND($J60&lt;BV$4,$K60&lt;BW$4,$K60&gt;BV$4),NETWORKDAYS.INTL(BV$4+1,$K60,1,(Holidays!$A$1:$A$248)),0)+IF(AND($J60&lt;=BV$4,$K60&gt;=BW$4,$K60&gt;BV$4),NETWORKDAYS.INTL(BV$4+1,(BW$4),1,(Holidays!$A$1:$A$248)),0))*$M60,"")</f>
        <v>0</v>
      </c>
      <c r="BX60" s="192">
        <f ca="1">IFERROR((IF(AND($J60&gt;BW$4,$J60&lt;=BX$4,$K60&lt;=BX$4),NETWORKDAYS.INTL($J60,$K60,1,(Holidays!$A$1:$A$248)),0)+IF(AND($J60&gt;BW$4,$J60&lt;=BX$4,$K60&gt;BX$4),NETWORKDAYS.INTL($J60,(BX$4),1,(Holidays!$A$1:$A$248)),0)+IF(AND($J60&lt;BW$4,$K60&lt;BX$4,$K60&gt;BW$4),NETWORKDAYS.INTL(BW$4+1,$K60,1,(Holidays!$A$1:$A$248)),0)+IF(AND($J60&lt;=BW$4,$K60&gt;=BX$4,$K60&gt;BW$4),NETWORKDAYS.INTL(BW$4+1,(BX$4),1,(Holidays!$A$1:$A$248)),0))*$M60,"")</f>
        <v>0</v>
      </c>
      <c r="BY60" s="321">
        <f ca="1">IFERROR((IF(AND($J60&gt;BX$4,$J60&lt;=BY$4,$K60&lt;=BY$4),NETWORKDAYS.INTL($J60,$K60,1,(Holidays!$A$1:$A$248)),0)+IF(AND($J60&gt;BX$4,$J60&lt;=BY$4,$K60&gt;BY$4),NETWORKDAYS.INTL($J60,(BY$4),1,(Holidays!$A$1:$A$248)),0)+IF(AND($J60&lt;BX$4,$K60&lt;BY$4,$K60&gt;BX$4),NETWORKDAYS.INTL(BX$4+1,$K60,1,(Holidays!$A$1:$A$248)),0)+IF(AND($J60&lt;=BX$4,$K60&gt;=BY$4,$K60&gt;BX$4),NETWORKDAYS.INTL(BX$4+1,(BY$4),1,(Holidays!$A$1:$A$248)),0))*$M60,"")</f>
        <v>0</v>
      </c>
      <c r="BZ60" s="190">
        <f ca="1">IFERROR((IF(AND($J60&gt;BY$4,$J60&lt;=BZ$4,$K60&lt;=BZ$4),NETWORKDAYS.INTL($J60,$K60,1,(Holidays!$A$1:$A$248)),0)+IF(AND($J60&gt;BY$4,$J60&lt;=BZ$4,$K60&gt;BZ$4),NETWORKDAYS.INTL($J60,(BZ$4),1,(Holidays!$A$1:$A$248)),0)+IF(AND($J60&lt;BY$4,$K60&lt;BZ$4,$K60&gt;BY$4),NETWORKDAYS.INTL(BY$4+1,$K60,1,(Holidays!$A$1:$A$248)),0)+IF(AND($J60&lt;=BY$4,$K60&gt;=BZ$4,$K60&gt;BY$4),NETWORKDAYS.INTL(BY$4+1,(BZ$4),1,(Holidays!$A$1:$A$248)),0))*$M60,"")</f>
        <v>0</v>
      </c>
      <c r="CA60" s="192">
        <f ca="1">IFERROR((IF(AND($J60&gt;BZ$4,$J60&lt;=CA$4,$K60&lt;=CA$4),NETWORKDAYS.INTL($J60,$K60,1,(Holidays!$A$1:$A$248)),0)+IF(AND($J60&gt;BZ$4,$J60&lt;=CA$4,$K60&gt;CA$4),NETWORKDAYS.INTL($J60,(CA$4),1,(Holidays!$A$1:$A$248)),0)+IF(AND($J60&lt;BZ$4,$K60&lt;CA$4,$K60&gt;BZ$4),NETWORKDAYS.INTL(BZ$4+1,$K60,1,(Holidays!$A$1:$A$248)),0)+IF(AND($J60&lt;=BZ$4,$K60&gt;=CA$4,$K60&gt;BZ$4),NETWORKDAYS.INTL(BZ$4+1,(CA$4),1,(Holidays!$A$1:$A$248)),0))*$M60,"")</f>
        <v>0</v>
      </c>
      <c r="CB60" s="321">
        <f ca="1">IFERROR((IF(AND($J60&gt;CA$4,$J60&lt;=CB$4,$K60&lt;=CB$4),NETWORKDAYS.INTL($J60,$K60,1,(Holidays!$A$1:$A$248)),0)+IF(AND($J60&gt;CA$4,$J60&lt;=CB$4,$K60&gt;CB$4),NETWORKDAYS.INTL($J60,(CB$4),1,(Holidays!$A$1:$A$248)),0)+IF(AND($J60&lt;CA$4,$K60&lt;CB$4,$K60&gt;CA$4),NETWORKDAYS.INTL(CA$4+1,$K60,1,(Holidays!$A$1:$A$248)),0)+IF(AND($J60&lt;=CA$4,$K60&gt;=CB$4,$K60&gt;CA$4),NETWORKDAYS.INTL(CA$4+1,(CB$4),1,(Holidays!$A$1:$A$248)),0))*$M60,"")</f>
        <v>0</v>
      </c>
      <c r="CC60" s="190">
        <f ca="1">IFERROR((IF(AND($J60&gt;CB$4,$J60&lt;=CC$4,$K60&lt;=CC$4),NETWORKDAYS.INTL($J60,$K60,1,(Holidays!$A$1:$A$248)),0)+IF(AND($J60&gt;CB$4,$J60&lt;=CC$4,$K60&gt;CC$4),NETWORKDAYS.INTL($J60,(CC$4),1,(Holidays!$A$1:$A$248)),0)+IF(AND($J60&lt;CB$4,$K60&lt;CC$4,$K60&gt;CB$4),NETWORKDAYS.INTL(CB$4+1,$K60,1,(Holidays!$A$1:$A$248)),0)+IF(AND($J60&lt;=CB$4,$K60&gt;=CC$4,$K60&gt;CB$4),NETWORKDAYS.INTL(CB$4+1,(CC$4),1,(Holidays!$A$1:$A$248)),0))*$M60,"")</f>
        <v>0</v>
      </c>
      <c r="CD60" s="192">
        <f ca="1">IFERROR((IF(AND($J60&gt;CC$4,$J60&lt;=CD$4,$K60&lt;=CD$4),NETWORKDAYS.INTL($J60,$K60,1,(Holidays!$A$1:$A$248)),0)+IF(AND($J60&gt;CC$4,$J60&lt;=CD$4,$K60&gt;CD$4),NETWORKDAYS.INTL($J60,(CD$4),1,(Holidays!$A$1:$A$248)),0)+IF(AND($J60&lt;CC$4,$K60&lt;CD$4,$K60&gt;CC$4),NETWORKDAYS.INTL(CC$4+1,$K60,1,(Holidays!$A$1:$A$248)),0)+IF(AND($J60&lt;=CC$4,$K60&gt;=CD$4,$K60&gt;CC$4),NETWORKDAYS.INTL(CC$4+1,(CD$4),1,(Holidays!$A$1:$A$248)),0))*$M60,"")</f>
        <v>0</v>
      </c>
      <c r="CE60" s="321">
        <f ca="1">IFERROR((IF(AND($J60&gt;CD$4,$J60&lt;=CE$4,$K60&lt;=CE$4),NETWORKDAYS.INTL($J60,$K60,1,(Holidays!$A$1:$A$248)),0)+IF(AND($J60&gt;CD$4,$J60&lt;=CE$4,$K60&gt;CE$4),NETWORKDAYS.INTL($J60,(CE$4),1,(Holidays!$A$1:$A$248)),0)+IF(AND($J60&lt;CD$4,$K60&lt;CE$4,$K60&gt;CD$4),NETWORKDAYS.INTL(CD$4+1,$K60,1,(Holidays!$A$1:$A$248)),0)+IF(AND($J60&lt;=CD$4,$K60&gt;=CE$4,$K60&gt;CD$4),NETWORKDAYS.INTL(CD$4+1,(CE$4),1,(Holidays!$A$1:$A$248)),0))*$M60,"")</f>
        <v>0</v>
      </c>
      <c r="CF60" s="190">
        <f ca="1">IFERROR((IF(AND($J60&gt;CE$4,$J60&lt;=CF$4,$K60&lt;=CF$4),NETWORKDAYS.INTL($J60,$K60,1,(Holidays!$A$1:$A$248)),0)+IF(AND($J60&gt;CE$4,$J60&lt;=CF$4,$K60&gt;CF$4),NETWORKDAYS.INTL($J60,(CF$4),1,(Holidays!$A$1:$A$248)),0)+IF(AND($J60&lt;CE$4,$K60&lt;CF$4,$K60&gt;CE$4),NETWORKDAYS.INTL(CE$4+1,$K60,1,(Holidays!$A$1:$A$248)),0)+IF(AND($J60&lt;=CE$4,$K60&gt;=CF$4,$K60&gt;CE$4),NETWORKDAYS.INTL(CE$4+1,(CF$4),1,(Holidays!$A$1:$A$248)),0))*$M60,"")</f>
        <v>0</v>
      </c>
      <c r="CG60" s="192">
        <f ca="1">IFERROR((IF(AND($J60&gt;CF$4,$J60&lt;=CG$4,$K60&lt;=CG$4),NETWORKDAYS.INTL($J60,$K60,1,(Holidays!$A$1:$A$248)),0)+IF(AND($J60&gt;CF$4,$J60&lt;=CG$4,$K60&gt;CG$4),NETWORKDAYS.INTL($J60,(CG$4),1,(Holidays!$A$1:$A$248)),0)+IF(AND($J60&lt;CF$4,$K60&lt;CG$4,$K60&gt;CF$4),NETWORKDAYS.INTL(CF$4+1,$K60,1,(Holidays!$A$1:$A$248)),0)+IF(AND($J60&lt;=CF$4,$K60&gt;=CG$4,$K60&gt;CF$4),NETWORKDAYS.INTL(CF$4+1,(CG$4),1,(Holidays!$A$1:$A$248)),0))*$M60,"")</f>
        <v>0</v>
      </c>
      <c r="CH60" s="321">
        <f ca="1">IFERROR((IF(AND($J60&gt;CG$4,$J60&lt;=CH$4,$K60&lt;=CH$4),NETWORKDAYS.INTL($J60,$K60,1,(Holidays!$A$1:$A$248)),0)+IF(AND($J60&gt;CG$4,$J60&lt;=CH$4,$K60&gt;CH$4),NETWORKDAYS.INTL($J60,(CH$4),1,(Holidays!$A$1:$A$248)),0)+IF(AND($J60&lt;CG$4,$K60&lt;CH$4,$K60&gt;CG$4),NETWORKDAYS.INTL(CG$4+1,$K60,1,(Holidays!$A$1:$A$248)),0)+IF(AND($J60&lt;=CG$4,$K60&gt;=CH$4,$K60&gt;CG$4),NETWORKDAYS.INTL(CG$4+1,(CH$4),1,(Holidays!$A$1:$A$248)),0))*$M60,"")</f>
        <v>0</v>
      </c>
      <c r="CI60" s="190">
        <f ca="1">IFERROR((IF(AND($J60&gt;CH$4,$J60&lt;=CI$4,$K60&lt;=CI$4),NETWORKDAYS.INTL($J60,$K60,1,(Holidays!$A$1:$A$248)),0)+IF(AND($J60&gt;CH$4,$J60&lt;=CI$4,$K60&gt;CI$4),NETWORKDAYS.INTL($J60,(CI$4),1,(Holidays!$A$1:$A$248)),0)+IF(AND($J60&lt;CH$4,$K60&lt;CI$4,$K60&gt;CH$4),NETWORKDAYS.INTL(CH$4+1,$K60,1,(Holidays!$A$1:$A$248)),0)+IF(AND($J60&lt;=CH$4,$K60&gt;=CI$4,$K60&gt;CH$4),NETWORKDAYS.INTL(CH$4+1,(CI$4),1,(Holidays!$A$1:$A$248)),0))*$M60,"")</f>
        <v>0</v>
      </c>
      <c r="CJ60" s="192">
        <f ca="1">IFERROR((IF(AND($J60&gt;CI$4,$J60&lt;=CJ$4,$K60&lt;=CJ$4),NETWORKDAYS.INTL($J60,$K60,1,(Holidays!$A$1:$A$248)),0)+IF(AND($J60&gt;CI$4,$J60&lt;=CJ$4,$K60&gt;CJ$4),NETWORKDAYS.INTL($J60,(CJ$4),1,(Holidays!$A$1:$A$248)),0)+IF(AND($J60&lt;CI$4,$K60&lt;CJ$4,$K60&gt;CI$4),NETWORKDAYS.INTL(CI$4+1,$K60,1,(Holidays!$A$1:$A$248)),0)+IF(AND($J60&lt;=CI$4,$K60&gt;=CJ$4,$K60&gt;CI$4),NETWORKDAYS.INTL(CI$4+1,(CJ$4),1,(Holidays!$A$1:$A$248)),0))*$M60,"")</f>
        <v>0</v>
      </c>
      <c r="CK60" s="321">
        <f ca="1">IFERROR((IF(AND($J60&gt;CJ$4,$J60&lt;=CK$4,$K60&lt;=CK$4),NETWORKDAYS.INTL($J60,$K60,1,(Holidays!$A$1:$A$248)),0)+IF(AND($J60&gt;CJ$4,$J60&lt;=CK$4,$K60&gt;CK$4),NETWORKDAYS.INTL($J60,(CK$4),1,(Holidays!$A$1:$A$248)),0)+IF(AND($J60&lt;CJ$4,$K60&lt;CK$4,$K60&gt;CJ$4),NETWORKDAYS.INTL(CJ$4+1,$K60,1,(Holidays!$A$1:$A$248)),0)+IF(AND($J60&lt;=CJ$4,$K60&gt;=CK$4,$K60&gt;CJ$4),NETWORKDAYS.INTL(CJ$4+1,(CK$4),1,(Holidays!$A$1:$A$248)),0))*$M60,"")</f>
        <v>0</v>
      </c>
      <c r="CL60" s="190">
        <f ca="1">IFERROR((IF(AND($J60&gt;CK$4,$J60&lt;=CL$4,$K60&lt;=CL$4),NETWORKDAYS.INTL($J60,$K60,1,(Holidays!$A$1:$A$248)),0)+IF(AND($J60&gt;CK$4,$J60&lt;=CL$4,$K60&gt;CL$4),NETWORKDAYS.INTL($J60,(CL$4),1,(Holidays!$A$1:$A$248)),0)+IF(AND($J60&lt;CK$4,$K60&lt;CL$4,$K60&gt;CK$4),NETWORKDAYS.INTL(CK$4+1,$K60,1,(Holidays!$A$1:$A$248)),0)+IF(AND($J60&lt;=CK$4,$K60&gt;=CL$4,$K60&gt;CK$4),NETWORKDAYS.INTL(CK$4+1,(CL$4),1,(Holidays!$A$1:$A$248)),0))*$M60,"")</f>
        <v>0</v>
      </c>
      <c r="CM60" s="192">
        <f ca="1">IFERROR((IF(AND($J60&gt;CL$4,$J60&lt;=CM$4,$K60&lt;=CM$4),NETWORKDAYS.INTL($J60,$K60,1,(Holidays!$A$1:$A$248)),0)+IF(AND($J60&gt;CL$4,$J60&lt;=CM$4,$K60&gt;CM$4),NETWORKDAYS.INTL($J60,(CM$4),1,(Holidays!$A$1:$A$248)),0)+IF(AND($J60&lt;CL$4,$K60&lt;CM$4,$K60&gt;CL$4),NETWORKDAYS.INTL(CL$4+1,$K60,1,(Holidays!$A$1:$A$248)),0)+IF(AND($J60&lt;=CL$4,$K60&gt;=CM$4,$K60&gt;CL$4),NETWORKDAYS.INTL(CL$4+1,(CM$4),1,(Holidays!$A$1:$A$248)),0))*$M60,"")</f>
        <v>0</v>
      </c>
      <c r="CN60" s="321">
        <f ca="1">IFERROR((IF(AND($J60&gt;CM$4,$J60&lt;=CN$4,$K60&lt;=CN$4),NETWORKDAYS.INTL($J60,$K60,1,(Holidays!$A$1:$A$248)),0)+IF(AND($J60&gt;CM$4,$J60&lt;=CN$4,$K60&gt;CN$4),NETWORKDAYS.INTL($J60,(CN$4),1,(Holidays!$A$1:$A$248)),0)+IF(AND($J60&lt;CM$4,$K60&lt;CN$4,$K60&gt;CM$4),NETWORKDAYS.INTL(CM$4+1,$K60,1,(Holidays!$A$1:$A$248)),0)+IF(AND($J60&lt;=CM$4,$K60&gt;=CN$4,$K60&gt;CM$4),NETWORKDAYS.INTL(CM$4+1,(CN$4),1,(Holidays!$A$1:$A$248)),0))*$M60,"")</f>
        <v>0</v>
      </c>
      <c r="CO60" s="190">
        <f ca="1">IFERROR((IF(AND($J60&gt;CN$4,$J60&lt;=CO$4,$K60&lt;=CO$4),NETWORKDAYS.INTL($J60,$K60,1,(Holidays!$A$1:$A$248)),0)+IF(AND($J60&gt;CN$4,$J60&lt;=CO$4,$K60&gt;CO$4),NETWORKDAYS.INTL($J60,(CO$4),1,(Holidays!$A$1:$A$248)),0)+IF(AND($J60&lt;CN$4,$K60&lt;CO$4,$K60&gt;CN$4),NETWORKDAYS.INTL(CN$4+1,$K60,1,(Holidays!$A$1:$A$248)),0)+IF(AND($J60&lt;=CN$4,$K60&gt;=CO$4,$K60&gt;CN$4),NETWORKDAYS.INTL(CN$4+1,(CO$4),1,(Holidays!$A$1:$A$248)),0))*$M60,"")</f>
        <v>0</v>
      </c>
      <c r="CP60" s="192">
        <f ca="1">IFERROR((IF(AND($J60&gt;CO$4,$J60&lt;=CP$4,$K60&lt;=CP$4),NETWORKDAYS.INTL($J60,$K60,1,(Holidays!$A$1:$A$248)),0)+IF(AND($J60&gt;CO$4,$J60&lt;=CP$4,$K60&gt;CP$4),NETWORKDAYS.INTL($J60,(CP$4),1,(Holidays!$A$1:$A$248)),0)+IF(AND($J60&lt;CO$4,$K60&lt;CP$4,$K60&gt;CO$4),NETWORKDAYS.INTL(CO$4+1,$K60,1,(Holidays!$A$1:$A$248)),0)+IF(AND($J60&lt;=CO$4,$K60&gt;=CP$4,$K60&gt;CO$4),NETWORKDAYS.INTL(CO$4+1,(CP$4),1,(Holidays!$A$1:$A$248)),0))*$M60,"")</f>
        <v>0</v>
      </c>
      <c r="CQ60" s="321">
        <f ca="1">IFERROR((IF(AND($J60&gt;CP$4,$J60&lt;=CQ$4,$K60&lt;=CQ$4),NETWORKDAYS.INTL($J60,$K60,1,(Holidays!$A$1:$A$248)),0)+IF(AND($J60&gt;CP$4,$J60&lt;=CQ$4,$K60&gt;CQ$4),NETWORKDAYS.INTL($J60,(CQ$4),1,(Holidays!$A$1:$A$248)),0)+IF(AND($J60&lt;CP$4,$K60&lt;CQ$4,$K60&gt;CP$4),NETWORKDAYS.INTL(CP$4+1,$K60,1,(Holidays!$A$1:$A$248)),0)+IF(AND($J60&lt;=CP$4,$K60&gt;=CQ$4,$K60&gt;CP$4),NETWORKDAYS.INTL(CP$4+1,(CQ$4),1,(Holidays!$A$1:$A$248)),0))*$M60,"")</f>
        <v>0</v>
      </c>
      <c r="CR60" s="190">
        <f ca="1">IFERROR((IF(AND($J60&gt;CQ$4,$J60&lt;=CR$4,$K60&lt;=CR$4),NETWORKDAYS.INTL($J60,$K60,1,(Holidays!$A$1:$A$248)),0)+IF(AND($J60&gt;CQ$4,$J60&lt;=CR$4,$K60&gt;CR$4),NETWORKDAYS.INTL($J60,(CR$4),1,(Holidays!$A$1:$A$248)),0)+IF(AND($J60&lt;CQ$4,$K60&lt;CR$4,$K60&gt;CQ$4),NETWORKDAYS.INTL(CQ$4+1,$K60,1,(Holidays!$A$1:$A$248)),0)+IF(AND($J60&lt;=CQ$4,$K60&gt;=CR$4,$K60&gt;CQ$4),NETWORKDAYS.INTL(CQ$4+1,(CR$4),1,(Holidays!$A$1:$A$248)),0))*$M60,"")</f>
        <v>0</v>
      </c>
      <c r="CS60" s="192">
        <f ca="1">IFERROR((IF(AND($J60&gt;CR$4,$J60&lt;=CS$4,$K60&lt;=CS$4),NETWORKDAYS.INTL($J60,$K60,1,(Holidays!$A$1:$A$248)),0)+IF(AND($J60&gt;CR$4,$J60&lt;=CS$4,$K60&gt;CS$4),NETWORKDAYS.INTL($J60,(CS$4),1,(Holidays!$A$1:$A$248)),0)+IF(AND($J60&lt;CR$4,$K60&lt;CS$4,$K60&gt;CR$4),NETWORKDAYS.INTL(CR$4+1,$K60,1,(Holidays!$A$1:$A$248)),0)+IF(AND($J60&lt;=CR$4,$K60&gt;=CS$4,$K60&gt;CR$4),NETWORKDAYS.INTL(CR$4+1,(CS$4),1,(Holidays!$A$1:$A$248)),0))*$M60,"")</f>
        <v>0</v>
      </c>
      <c r="CT60" s="321">
        <f ca="1">IFERROR((IF(AND($J60&gt;CS$4,$J60&lt;=CT$4,$K60&lt;=CT$4),NETWORKDAYS.INTL($J60,$K60,1,(Holidays!$A$1:$A$248)),0)+IF(AND($J60&gt;CS$4,$J60&lt;=CT$4,$K60&gt;CT$4),NETWORKDAYS.INTL($J60,(CT$4),1,(Holidays!$A$1:$A$248)),0)+IF(AND($J60&lt;CS$4,$K60&lt;CT$4,$K60&gt;CS$4),NETWORKDAYS.INTL(CS$4+1,$K60,1,(Holidays!$A$1:$A$248)),0)+IF(AND($J60&lt;=CS$4,$K60&gt;=CT$4,$K60&gt;CS$4),NETWORKDAYS.INTL(CS$4+1,(CT$4),1,(Holidays!$A$1:$A$248)),0))*$M60,"")</f>
        <v>0</v>
      </c>
      <c r="CU60" s="190">
        <f ca="1">IFERROR((IF(AND($J60&gt;CT$4,$J60&lt;=CU$4,$K60&lt;=CU$4),NETWORKDAYS.INTL($J60,$K60,1,(Holidays!$A$1:$A$248)),0)+IF(AND($J60&gt;CT$4,$J60&lt;=CU$4,$K60&gt;CU$4),NETWORKDAYS.INTL($J60,(CU$4),1,(Holidays!$A$1:$A$248)),0)+IF(AND($J60&lt;CT$4,$K60&lt;CU$4,$K60&gt;CT$4),NETWORKDAYS.INTL(CT$4+1,$K60,1,(Holidays!$A$1:$A$248)),0)+IF(AND($J60&lt;=CT$4,$K60&gt;=CU$4,$K60&gt;CT$4),NETWORKDAYS.INTL(CT$4+1,(CU$4),1,(Holidays!$A$1:$A$248)),0))*$M60,"")</f>
        <v>0</v>
      </c>
      <c r="CV60" s="192">
        <f ca="1">IFERROR((IF(AND($J60&gt;CU$4,$J60&lt;=CV$4,$K60&lt;=CV$4),NETWORKDAYS.INTL($J60,$K60,1,(Holidays!$A$1:$A$248)),0)+IF(AND($J60&gt;CU$4,$J60&lt;=CV$4,$K60&gt;CV$4),NETWORKDAYS.INTL($J60,(CV$4),1,(Holidays!$A$1:$A$248)),0)+IF(AND($J60&lt;CU$4,$K60&lt;CV$4,$K60&gt;CU$4),NETWORKDAYS.INTL(CU$4+1,$K60,1,(Holidays!$A$1:$A$248)),0)+IF(AND($J60&lt;=CU$4,$K60&gt;=CV$4,$K60&gt;CU$4),NETWORKDAYS.INTL(CU$4+1,(CV$4),1,(Holidays!$A$1:$A$248)),0))*$M60,"")</f>
        <v>0</v>
      </c>
      <c r="CW60" s="321">
        <f ca="1">IFERROR((IF(AND($J60&gt;CV$4,$J60&lt;=CW$4,$K60&lt;=CW$4),NETWORKDAYS.INTL($J60,$K60,1,(Holidays!$A$1:$A$248)),0)+IF(AND($J60&gt;CV$4,$J60&lt;=CW$4,$K60&gt;CW$4),NETWORKDAYS.INTL($J60,(CW$4),1,(Holidays!$A$1:$A$248)),0)+IF(AND($J60&lt;CV$4,$K60&lt;CW$4,$K60&gt;CV$4),NETWORKDAYS.INTL(CV$4+1,$K60,1,(Holidays!$A$1:$A$248)),0)+IF(AND($J60&lt;=CV$4,$K60&gt;=CW$4,$K60&gt;CV$4),NETWORKDAYS.INTL(CV$4+1,(CW$4),1,(Holidays!$A$1:$A$248)),0))*$M60,"")</f>
        <v>0</v>
      </c>
      <c r="CX60" s="324">
        <f ca="1">IFERROR((IF(AND($J60&gt;CW$4,$J60&lt;=CX$4,$K60&lt;=CX$4),NETWORKDAYS.INTL($J60,$K60,1,(Holidays!$A$1:$A$248)),0)+IF(AND($J60&gt;CW$4,$J60&lt;=CX$4,$K60&gt;CX$4),NETWORKDAYS.INTL($J60,(CX$4),1,(Holidays!$A$1:$A$248)),0)+IF(AND($J60&lt;CW$4,$K60&lt;CX$4,$K60&gt;CW$4),NETWORKDAYS.INTL(CW$4+1,$K60,1,(Holidays!$A$1:$A$248)),0)+IF(AND($J60&lt;=CW$4,$K60&gt;=CX$4,$K60&gt;CW$4),NETWORKDAYS.INTL(CW$4+1,(CX$4),1,(Holidays!$A$1:$A$248)),0))*$M60,"")</f>
        <v>0</v>
      </c>
    </row>
    <row r="61" spans="2:102" ht="15" customHeight="1" outlineLevel="1">
      <c r="B61" s="59" t="str">
        <f t="array" ref="B61">IFERROR(INDEX('A-2_MH Distribution'!$B$1:$B$15014,SMALL(IF('A-2_MH Distribution'!$M$8:$M$63&lt;&gt;0,ROW('A-2_MH Distribution'!$B$8:$B$63)),ROW(A24)),1),"")</f>
        <v>A.38</v>
      </c>
      <c r="C61" s="458" t="str">
        <f ca="1">IFERROR(VLOOKUP(B61,OFFSET('A-1_MH Estimation'!$B$7,0,0,MATCH("Subtotal LOE",'A-1_MH Estimation'!B:B,0)-7,2),2,0),"")</f>
        <v>Meeting</v>
      </c>
      <c r="D61" s="466">
        <f ca="1">IFERROR(VLOOKUP(B61,OFFSET('A-1_MH Estimation'!$B$7,0,0,MATCH("Subtotal LOE",'A-1_MH Estimation'!B:B,0)-7,4),4,0),"")</f>
        <v>1</v>
      </c>
      <c r="E61" s="466" t="str">
        <f ca="1">IFERROR(VLOOKUP(B61,OFFSET('A-1_MH Estimation'!$B$7,0,0,MATCH("Subtotal LOE",'A-1_MH Estimation'!B:B,0)-7,3),3,0),"")</f>
        <v>Meeting</v>
      </c>
      <c r="F61" s="462">
        <f>IFERROR(VLOOKUP($B61,'A-2_MH Distribution'!$B$6:$O$16314,3,0)*VLOOKUP($B61,'A-2_MH Distribution'!$B$6:$O$16314,VLOOKUP(G61,SoftwareList,6,0),0)*IFERROR((--(VLOOKUP($B61,'A-2_MH Distribution'!$B$6:$O$16314,VLOOKUP(G61,SoftwareList,8,0),0)=0)+VLOOKUP($B61,'A-2_MH Distribution'!$B$6:$O$16314,VLOOKUP(G61,SoftwareList,8,0),0)),1),0)</f>
        <v>30</v>
      </c>
      <c r="G61" s="403" t="str">
        <f t="shared" si="59"/>
        <v>MsOffice</v>
      </c>
      <c r="H61" s="454"/>
      <c r="I61" s="455"/>
      <c r="J61" s="351">
        <f ca="1">IFERROR(INDEX(Activities,MATCH($B61,'A-2_MH Distribution'!B:B,0),MATCH("Start Date",'A-2_MH Distribution'!$A$4:S$4,0))+H61,0)</f>
        <v>44491</v>
      </c>
      <c r="K61" s="352">
        <f ca="1">IFERROR(INDEX(Activities,MATCH($B61,'A-2_MH Distribution'!B:B,0),MATCH("Finish Date",'A-2_MH Distribution'!$A$4:S$4,0))+I61,0)</f>
        <v>44638</v>
      </c>
      <c r="L61" s="170">
        <f ca="1">NETWORKDAYS.INTL(J61,K61,1,Holidays!$A$1:$A$248)</f>
        <v>94</v>
      </c>
      <c r="M61" s="62">
        <f t="shared" ca="1" si="58"/>
        <v>0.31914893617021278</v>
      </c>
      <c r="O61" s="253">
        <f ca="1">SUM($P61:CX61)</f>
        <v>30</v>
      </c>
      <c r="P61" s="320"/>
      <c r="Q61" s="321">
        <f ca="1">IFERROR((IF(AND($J61&gt;P$4,$J61&lt;=Q$4,$K61&lt;=Q$4),NETWORKDAYS.INTL($J61,$K61,1,(Holidays!$A$1:$A$248)),0)+IF(AND($J61&gt;P$4,$J61&lt;=Q$4,$K61&gt;Q$4),NETWORKDAYS.INTL($J61,(Q$4),1,(Holidays!$A$1:$A$248)),0)+IF(AND($J61&lt;P$4,$K61&lt;Q$4,$K61&gt;P$4),NETWORKDAYS.INTL(P$4+1,$K61,1,(Holidays!$A$1:$A$248)),0)+IF(AND($J61&lt;=P$4,$K61&gt;=Q$4,$K61&gt;P$4),NETWORKDAYS.INTL(P$4+1,(Q$4),1,(Holidays!$A$1:$A$248)),0))*$M61,"")</f>
        <v>0</v>
      </c>
      <c r="R61" s="190">
        <f ca="1">IFERROR((IF(AND($J61&gt;Q$4,$J61&lt;=R$4,$K61&lt;=R$4),NETWORKDAYS.INTL($J61,$K61,1,(Holidays!$A$1:$A$248)),0)+IF(AND($J61&gt;Q$4,$J61&lt;=R$4,$K61&gt;R$4),NETWORKDAYS.INTL($J61,(R$4),1,(Holidays!$A$1:$A$248)),0)+IF(AND($J61&lt;Q$4,$K61&lt;R$4,$K61&gt;Q$4),NETWORKDAYS.INTL(Q$4+1,$K61,1,(Holidays!$A$1:$A$248)),0)+IF(AND($J61&lt;=Q$4,$K61&gt;=R$4,$K61&gt;Q$4),NETWORKDAYS.INTL(Q$4+1,(R$4),1,(Holidays!$A$1:$A$248)),0))*$M61,"")</f>
        <v>0</v>
      </c>
      <c r="S61" s="192">
        <f ca="1">IFERROR((IF(AND($J61&gt;R$4,$J61&lt;=S$4,$K61&lt;=S$4),NETWORKDAYS.INTL($J61,$K61,1,(Holidays!$A$1:$A$248)),0)+IF(AND($J61&gt;R$4,$J61&lt;=S$4,$K61&gt;S$4),NETWORKDAYS.INTL($J61,(S$4),1,(Holidays!$A$1:$A$248)),0)+IF(AND($J61&lt;R$4,$K61&lt;S$4,$K61&gt;R$4),NETWORKDAYS.INTL(R$4+1,$K61,1,(Holidays!$A$1:$A$248)),0)+IF(AND($J61&lt;=R$4,$K61&gt;=S$4,$K61&gt;R$4),NETWORKDAYS.INTL(R$4+1,(S$4),1,(Holidays!$A$1:$A$248)),0))*$M61,"")</f>
        <v>0</v>
      </c>
      <c r="T61" s="321">
        <f ca="1">IFERROR((IF(AND($J61&gt;S$4,$J61&lt;=T$4,$K61&lt;=T$4),NETWORKDAYS.INTL($J61,$K61,1,(Holidays!$A$1:$A$248)),0)+IF(AND($J61&gt;S$4,$J61&lt;=T$4,$K61&gt;T$4),NETWORKDAYS.INTL($J61,(T$4),1,(Holidays!$A$1:$A$248)),0)+IF(AND($J61&lt;S$4,$K61&lt;T$4,$K61&gt;S$4),NETWORKDAYS.INTL(S$4+1,$K61,1,(Holidays!$A$1:$A$248)),0)+IF(AND($J61&lt;=S$4,$K61&gt;=T$4,$K61&gt;S$4),NETWORKDAYS.INTL(S$4+1,(T$4),1,(Holidays!$A$1:$A$248)),0))*$M61,"")</f>
        <v>0</v>
      </c>
      <c r="U61" s="190">
        <f ca="1">IFERROR((IF(AND($J61&gt;T$4,$J61&lt;=U$4,$K61&lt;=U$4),NETWORKDAYS.INTL($J61,$K61,1,(Holidays!$A$1:$A$248)),0)+IF(AND($J61&gt;T$4,$J61&lt;=U$4,$K61&gt;U$4),NETWORKDAYS.INTL($J61,(U$4),1,(Holidays!$A$1:$A$248)),0)+IF(AND($J61&lt;T$4,$K61&lt;U$4,$K61&gt;T$4),NETWORKDAYS.INTL(T$4+1,$K61,1,(Holidays!$A$1:$A$248)),0)+IF(AND($J61&lt;=T$4,$K61&gt;=U$4,$K61&gt;T$4),NETWORKDAYS.INTL(T$4+1,(U$4),1,(Holidays!$A$1:$A$248)),0))*$M61,"")</f>
        <v>1.9148936170212767</v>
      </c>
      <c r="V61" s="192">
        <f ca="1">IFERROR((IF(AND($J61&gt;U$4,$J61&lt;=V$4,$K61&lt;=V$4),NETWORKDAYS.INTL($J61,$K61,1,(Holidays!$A$1:$A$248)),0)+IF(AND($J61&gt;U$4,$J61&lt;=V$4,$K61&gt;V$4),NETWORKDAYS.INTL($J61,(V$4),1,(Holidays!$A$1:$A$248)),0)+IF(AND($J61&lt;U$4,$K61&lt;V$4,$K61&gt;U$4),NETWORKDAYS.INTL(U$4+1,$K61,1,(Holidays!$A$1:$A$248)),0)+IF(AND($J61&lt;=U$4,$K61&gt;=V$4,$K61&gt;U$4),NETWORKDAYS.INTL(U$4+1,(V$4),1,(Holidays!$A$1:$A$248)),0))*$M61,"")</f>
        <v>2.2340425531914896</v>
      </c>
      <c r="W61" s="321">
        <f ca="1">IFERROR((IF(AND($J61&gt;V$4,$J61&lt;=W$4,$K61&lt;=W$4),NETWORKDAYS.INTL($J61,$K61,1,(Holidays!$A$1:$A$248)),0)+IF(AND($J61&gt;V$4,$J61&lt;=W$4,$K61&gt;W$4),NETWORKDAYS.INTL($J61,(W$4),1,(Holidays!$A$1:$A$248)),0)+IF(AND($J61&lt;V$4,$K61&lt;W$4,$K61&gt;V$4),NETWORKDAYS.INTL(V$4+1,$K61,1,(Holidays!$A$1:$A$248)),0)+IF(AND($J61&lt;=V$4,$K61&gt;=W$4,$K61&gt;V$4),NETWORKDAYS.INTL(V$4+1,(W$4),1,(Holidays!$A$1:$A$248)),0))*$M61,"")</f>
        <v>1.5957446808510638</v>
      </c>
      <c r="X61" s="190">
        <f ca="1">IFERROR((IF(AND($J61&gt;W$4,$J61&lt;=X$4,$K61&lt;=X$4),NETWORKDAYS.INTL($J61,$K61,1,(Holidays!$A$1:$A$248)),0)+IF(AND($J61&gt;W$4,$J61&lt;=X$4,$K61&gt;X$4),NETWORKDAYS.INTL($J61,(X$4),1,(Holidays!$A$1:$A$248)),0)+IF(AND($J61&lt;W$4,$K61&lt;X$4,$K61&gt;W$4),NETWORKDAYS.INTL(W$4+1,$K61,1,(Holidays!$A$1:$A$248)),0)+IF(AND($J61&lt;=W$4,$K61&gt;=X$4,$K61&gt;W$4),NETWORKDAYS.INTL(W$4+1,(X$4),1,(Holidays!$A$1:$A$248)),0))*$M61,"")</f>
        <v>1.9148936170212767</v>
      </c>
      <c r="Y61" s="192">
        <f ca="1">IFERROR((IF(AND($J61&gt;X$4,$J61&lt;=Y$4,$K61&lt;=Y$4),NETWORKDAYS.INTL($J61,$K61,1,(Holidays!$A$1:$A$248)),0)+IF(AND($J61&gt;X$4,$J61&lt;=Y$4,$K61&gt;Y$4),NETWORKDAYS.INTL($J61,(Y$4),1,(Holidays!$A$1:$A$248)),0)+IF(AND($J61&lt;X$4,$K61&lt;Y$4,$K61&gt;X$4),NETWORKDAYS.INTL(X$4+1,$K61,1,(Holidays!$A$1:$A$248)),0)+IF(AND($J61&lt;=X$4,$K61&gt;=Y$4,$K61&gt;X$4),NETWORKDAYS.INTL(X$4+1,(Y$4),1,(Holidays!$A$1:$A$248)),0))*$M61,"")</f>
        <v>2.2340425531914896</v>
      </c>
      <c r="Z61" s="321">
        <f ca="1">IFERROR((IF(AND($J61&gt;Y$4,$J61&lt;=Z$4,$K61&lt;=Z$4),NETWORKDAYS.INTL($J61,$K61,1,(Holidays!$A$1:$A$248)),0)+IF(AND($J61&gt;Y$4,$J61&lt;=Z$4,$K61&gt;Z$4),NETWORKDAYS.INTL($J61,(Z$4),1,(Holidays!$A$1:$A$248)),0)+IF(AND($J61&lt;Y$4,$K61&lt;Z$4,$K61&gt;Y$4),NETWORKDAYS.INTL(Y$4+1,$K61,1,(Holidays!$A$1:$A$248)),0)+IF(AND($J61&lt;=Y$4,$K61&gt;=Z$4,$K61&gt;Y$4),NETWORKDAYS.INTL(Y$4+1,(Z$4),1,(Holidays!$A$1:$A$248)),0))*$M61,"")</f>
        <v>1.9148936170212767</v>
      </c>
      <c r="AA61" s="190">
        <f ca="1">IFERROR((IF(AND($J61&gt;Z$4,$J61&lt;=AA$4,$K61&lt;=AA$4),NETWORKDAYS.INTL($J61,$K61,1,(Holidays!$A$1:$A$248)),0)+IF(AND($J61&gt;Z$4,$J61&lt;=AA$4,$K61&gt;AA$4),NETWORKDAYS.INTL($J61,(AA$4),1,(Holidays!$A$1:$A$248)),0)+IF(AND($J61&lt;Z$4,$K61&lt;AA$4,$K61&gt;Z$4),NETWORKDAYS.INTL(Z$4+1,$K61,1,(Holidays!$A$1:$A$248)),0)+IF(AND($J61&lt;=Z$4,$K61&gt;=AA$4,$K61&gt;Z$4),NETWORKDAYS.INTL(Z$4+1,(AA$4),1,(Holidays!$A$1:$A$248)),0))*$M61,"")</f>
        <v>1.2765957446808511</v>
      </c>
      <c r="AB61" s="192">
        <f ca="1">IFERROR((IF(AND($J61&gt;AA$4,$J61&lt;=AB$4,$K61&lt;=AB$4),NETWORKDAYS.INTL($J61,$K61,1,(Holidays!$A$1:$A$248)),0)+IF(AND($J61&gt;AA$4,$J61&lt;=AB$4,$K61&gt;AB$4),NETWORKDAYS.INTL($J61,(AB$4),1,(Holidays!$A$1:$A$248)),0)+IF(AND($J61&lt;AA$4,$K61&lt;AB$4,$K61&gt;AA$4),NETWORKDAYS.INTL(AA$4+1,$K61,1,(Holidays!$A$1:$A$248)),0)+IF(AND($J61&lt;=AA$4,$K61&gt;=AB$4,$K61&gt;AA$4),NETWORKDAYS.INTL(AA$4+1,(AB$4),1,(Holidays!$A$1:$A$248)),0))*$M61,"")</f>
        <v>1.9148936170212767</v>
      </c>
      <c r="AC61" s="321">
        <f ca="1">IFERROR((IF(AND($J61&gt;AB$4,$J61&lt;=AC$4,$K61&lt;=AC$4),NETWORKDAYS.INTL($J61,$K61,1,(Holidays!$A$1:$A$248)),0)+IF(AND($J61&gt;AB$4,$J61&lt;=AC$4,$K61&gt;AC$4),NETWORKDAYS.INTL($J61,(AC$4),1,(Holidays!$A$1:$A$248)),0)+IF(AND($J61&lt;AB$4,$K61&lt;AC$4,$K61&gt;AB$4),NETWORKDAYS.INTL(AB$4+1,$K61,1,(Holidays!$A$1:$A$248)),0)+IF(AND($J61&lt;=AB$4,$K61&gt;=AC$4,$K61&gt;AB$4),NETWORKDAYS.INTL(AB$4+1,(AC$4),1,(Holidays!$A$1:$A$248)),0))*$M61,"")</f>
        <v>2.5531914893617023</v>
      </c>
      <c r="AD61" s="190">
        <f ca="1">IFERROR((IF(AND($J61&gt;AC$4,$J61&lt;=AD$4,$K61&lt;=AD$4),NETWORKDAYS.INTL($J61,$K61,1,(Holidays!$A$1:$A$248)),0)+IF(AND($J61&gt;AC$4,$J61&lt;=AD$4,$K61&gt;AD$4),NETWORKDAYS.INTL($J61,(AD$4),1,(Holidays!$A$1:$A$248)),0)+IF(AND($J61&lt;AC$4,$K61&lt;AD$4,$K61&gt;AC$4),NETWORKDAYS.INTL(AC$4+1,$K61,1,(Holidays!$A$1:$A$248)),0)+IF(AND($J61&lt;=AC$4,$K61&gt;=AD$4,$K61&gt;AC$4),NETWORKDAYS.INTL(AC$4+1,(AD$4),1,(Holidays!$A$1:$A$248)),0))*$M61,"")</f>
        <v>2.2340425531914896</v>
      </c>
      <c r="AE61" s="192">
        <f ca="1">IFERROR((IF(AND($J61&gt;AD$4,$J61&lt;=AE$4,$K61&lt;=AE$4),NETWORKDAYS.INTL($J61,$K61,1,(Holidays!$A$1:$A$248)),0)+IF(AND($J61&gt;AD$4,$J61&lt;=AE$4,$K61&gt;AE$4),NETWORKDAYS.INTL($J61,(AE$4),1,(Holidays!$A$1:$A$248)),0)+IF(AND($J61&lt;AD$4,$K61&lt;AE$4,$K61&gt;AD$4),NETWORKDAYS.INTL(AD$4+1,$K61,1,(Holidays!$A$1:$A$248)),0)+IF(AND($J61&lt;=AD$4,$K61&gt;=AE$4,$K61&gt;AD$4),NETWORKDAYS.INTL(AD$4+1,(AE$4),1,(Holidays!$A$1:$A$248)),0))*$M61,"")</f>
        <v>2.2340425531914896</v>
      </c>
      <c r="AF61" s="321">
        <f ca="1">IFERROR((IF(AND($J61&gt;AE$4,$J61&lt;=AF$4,$K61&lt;=AF$4),NETWORKDAYS.INTL($J61,$K61,1,(Holidays!$A$1:$A$248)),0)+IF(AND($J61&gt;AE$4,$J61&lt;=AF$4,$K61&gt;AF$4),NETWORKDAYS.INTL($J61,(AF$4),1,(Holidays!$A$1:$A$248)),0)+IF(AND($J61&lt;AE$4,$K61&lt;AF$4,$K61&gt;AE$4),NETWORKDAYS.INTL(AE$4+1,$K61,1,(Holidays!$A$1:$A$248)),0)+IF(AND($J61&lt;=AE$4,$K61&gt;=AF$4,$K61&gt;AE$4),NETWORKDAYS.INTL(AE$4+1,(AF$4),1,(Holidays!$A$1:$A$248)),0))*$M61,"")</f>
        <v>1.9148936170212767</v>
      </c>
      <c r="AG61" s="190">
        <f ca="1">IFERROR((IF(AND($J61&gt;AF$4,$J61&lt;=AG$4,$K61&lt;=AG$4),NETWORKDAYS.INTL($J61,$K61,1,(Holidays!$A$1:$A$248)),0)+IF(AND($J61&gt;AF$4,$J61&lt;=AG$4,$K61&gt;AG$4),NETWORKDAYS.INTL($J61,(AG$4),1,(Holidays!$A$1:$A$248)),0)+IF(AND($J61&lt;AF$4,$K61&lt;AG$4,$K61&gt;AF$4),NETWORKDAYS.INTL(AF$4+1,$K61,1,(Holidays!$A$1:$A$248)),0)+IF(AND($J61&lt;=AF$4,$K61&gt;=AG$4,$K61&gt;AF$4),NETWORKDAYS.INTL(AF$4+1,(AG$4),1,(Holidays!$A$1:$A$248)),0))*$M61,"")</f>
        <v>1.5957446808510638</v>
      </c>
      <c r="AH61" s="192">
        <f ca="1">IFERROR((IF(AND($J61&gt;AG$4,$J61&lt;=AH$4,$K61&lt;=AH$4),NETWORKDAYS.INTL($J61,$K61,1,(Holidays!$A$1:$A$248)),0)+IF(AND($J61&gt;AG$4,$J61&lt;=AH$4,$K61&gt;AH$4),NETWORKDAYS.INTL($J61,(AH$4),1,(Holidays!$A$1:$A$248)),0)+IF(AND($J61&lt;AG$4,$K61&lt;AH$4,$K61&gt;AG$4),NETWORKDAYS.INTL(AG$4+1,$K61,1,(Holidays!$A$1:$A$248)),0)+IF(AND($J61&lt;=AG$4,$K61&gt;=AH$4,$K61&gt;AG$4),NETWORKDAYS.INTL(AG$4+1,(AH$4),1,(Holidays!$A$1:$A$248)),0))*$M61,"")</f>
        <v>2.5531914893617023</v>
      </c>
      <c r="AI61" s="321">
        <f ca="1">IFERROR((IF(AND($J61&gt;AH$4,$J61&lt;=AI$4,$K61&lt;=AI$4),NETWORKDAYS.INTL($J61,$K61,1,(Holidays!$A$1:$A$248)),0)+IF(AND($J61&gt;AH$4,$J61&lt;=AI$4,$K61&gt;AI$4),NETWORKDAYS.INTL($J61,(AI$4),1,(Holidays!$A$1:$A$248)),0)+IF(AND($J61&lt;AH$4,$K61&lt;AI$4,$K61&gt;AH$4),NETWORKDAYS.INTL(AH$4+1,$K61,1,(Holidays!$A$1:$A$248)),0)+IF(AND($J61&lt;=AH$4,$K61&gt;=AI$4,$K61&gt;AH$4),NETWORKDAYS.INTL(AH$4+1,(AI$4),1,(Holidays!$A$1:$A$248)),0))*$M61,"")</f>
        <v>1.9148936170212767</v>
      </c>
      <c r="AJ61" s="190">
        <f ca="1">IFERROR((IF(AND($J61&gt;AI$4,$J61&lt;=AJ$4,$K61&lt;=AJ$4),NETWORKDAYS.INTL($J61,$K61,1,(Holidays!$A$1:$A$248)),0)+IF(AND($J61&gt;AI$4,$J61&lt;=AJ$4,$K61&gt;AJ$4),NETWORKDAYS.INTL($J61,(AJ$4),1,(Holidays!$A$1:$A$248)),0)+IF(AND($J61&lt;AI$4,$K61&lt;AJ$4,$K61&gt;AI$4),NETWORKDAYS.INTL(AI$4+1,$K61,1,(Holidays!$A$1:$A$248)),0)+IF(AND($J61&lt;=AI$4,$K61&gt;=AJ$4,$K61&gt;AI$4),NETWORKDAYS.INTL(AI$4+1,(AJ$4),1,(Holidays!$A$1:$A$248)),0))*$M61,"")</f>
        <v>0</v>
      </c>
      <c r="AK61" s="192">
        <f ca="1">IFERROR((IF(AND($J61&gt;AJ$4,$J61&lt;=AK$4,$K61&lt;=AK$4),NETWORKDAYS.INTL($J61,$K61,1,(Holidays!$A$1:$A$248)),0)+IF(AND($J61&gt;AJ$4,$J61&lt;=AK$4,$K61&gt;AK$4),NETWORKDAYS.INTL($J61,(AK$4),1,(Holidays!$A$1:$A$248)),0)+IF(AND($J61&lt;AJ$4,$K61&lt;AK$4,$K61&gt;AJ$4),NETWORKDAYS.INTL(AJ$4+1,$K61,1,(Holidays!$A$1:$A$248)),0)+IF(AND($J61&lt;=AJ$4,$K61&gt;=AK$4,$K61&gt;AJ$4),NETWORKDAYS.INTL(AJ$4+1,(AK$4),1,(Holidays!$A$1:$A$248)),0))*$M61,"")</f>
        <v>0</v>
      </c>
      <c r="AL61" s="321">
        <f ca="1">IFERROR((IF(AND($J61&gt;AK$4,$J61&lt;=AL$4,$K61&lt;=AL$4),NETWORKDAYS.INTL($J61,$K61,1,(Holidays!$A$1:$A$248)),0)+IF(AND($J61&gt;AK$4,$J61&lt;=AL$4,$K61&gt;AL$4),NETWORKDAYS.INTL($J61,(AL$4),1,(Holidays!$A$1:$A$248)),0)+IF(AND($J61&lt;AK$4,$K61&lt;AL$4,$K61&gt;AK$4),NETWORKDAYS.INTL(AK$4+1,$K61,1,(Holidays!$A$1:$A$248)),0)+IF(AND($J61&lt;=AK$4,$K61&gt;=AL$4,$K61&gt;AK$4),NETWORKDAYS.INTL(AK$4+1,(AL$4),1,(Holidays!$A$1:$A$248)),0))*$M61,"")</f>
        <v>0</v>
      </c>
      <c r="AM61" s="190">
        <f ca="1">IFERROR((IF(AND($J61&gt;AL$4,$J61&lt;=AM$4,$K61&lt;=AM$4),NETWORKDAYS.INTL($J61,$K61,1,(Holidays!$A$1:$A$248)),0)+IF(AND($J61&gt;AL$4,$J61&lt;=AM$4,$K61&gt;AM$4),NETWORKDAYS.INTL($J61,(AM$4),1,(Holidays!$A$1:$A$248)),0)+IF(AND($J61&lt;AL$4,$K61&lt;AM$4,$K61&gt;AL$4),NETWORKDAYS.INTL(AL$4+1,$K61,1,(Holidays!$A$1:$A$248)),0)+IF(AND($J61&lt;=AL$4,$K61&gt;=AM$4,$K61&gt;AL$4),NETWORKDAYS.INTL(AL$4+1,(AM$4),1,(Holidays!$A$1:$A$248)),0))*$M61,"")</f>
        <v>0</v>
      </c>
      <c r="AN61" s="192">
        <f ca="1">IFERROR((IF(AND($J61&gt;AM$4,$J61&lt;=AN$4,$K61&lt;=AN$4),NETWORKDAYS.INTL($J61,$K61,1,(Holidays!$A$1:$A$248)),0)+IF(AND($J61&gt;AM$4,$J61&lt;=AN$4,$K61&gt;AN$4),NETWORKDAYS.INTL($J61,(AN$4),1,(Holidays!$A$1:$A$248)),0)+IF(AND($J61&lt;AM$4,$K61&lt;AN$4,$K61&gt;AM$4),NETWORKDAYS.INTL(AM$4+1,$K61,1,(Holidays!$A$1:$A$248)),0)+IF(AND($J61&lt;=AM$4,$K61&gt;=AN$4,$K61&gt;AM$4),NETWORKDAYS.INTL(AM$4+1,(AN$4),1,(Holidays!$A$1:$A$248)),0))*$M61,"")</f>
        <v>0</v>
      </c>
      <c r="AO61" s="321">
        <f ca="1">IFERROR((IF(AND($J61&gt;AN$4,$J61&lt;=AO$4,$K61&lt;=AO$4),NETWORKDAYS.INTL($J61,$K61,1,(Holidays!$A$1:$A$248)),0)+IF(AND($J61&gt;AN$4,$J61&lt;=AO$4,$K61&gt;AO$4),NETWORKDAYS.INTL($J61,(AO$4),1,(Holidays!$A$1:$A$248)),0)+IF(AND($J61&lt;AN$4,$K61&lt;AO$4,$K61&gt;AN$4),NETWORKDAYS.INTL(AN$4+1,$K61,1,(Holidays!$A$1:$A$248)),0)+IF(AND($J61&lt;=AN$4,$K61&gt;=AO$4,$K61&gt;AN$4),NETWORKDAYS.INTL(AN$4+1,(AO$4),1,(Holidays!$A$1:$A$248)),0))*$M61,"")</f>
        <v>0</v>
      </c>
      <c r="AP61" s="190">
        <f ca="1">IFERROR((IF(AND($J61&gt;AO$4,$J61&lt;=AP$4,$K61&lt;=AP$4),NETWORKDAYS.INTL($J61,$K61,1,(Holidays!$A$1:$A$248)),0)+IF(AND($J61&gt;AO$4,$J61&lt;=AP$4,$K61&gt;AP$4),NETWORKDAYS.INTL($J61,(AP$4),1,(Holidays!$A$1:$A$248)),0)+IF(AND($J61&lt;AO$4,$K61&lt;AP$4,$K61&gt;AO$4),NETWORKDAYS.INTL(AO$4+1,$K61,1,(Holidays!$A$1:$A$248)),0)+IF(AND($J61&lt;=AO$4,$K61&gt;=AP$4,$K61&gt;AO$4),NETWORKDAYS.INTL(AO$4+1,(AP$4),1,(Holidays!$A$1:$A$248)),0))*$M61,"")</f>
        <v>0</v>
      </c>
      <c r="AQ61" s="192">
        <f ca="1">IFERROR((IF(AND($J61&gt;AP$4,$J61&lt;=AQ$4,$K61&lt;=AQ$4),NETWORKDAYS.INTL($J61,$K61,1,(Holidays!$A$1:$A$248)),0)+IF(AND($J61&gt;AP$4,$J61&lt;=AQ$4,$K61&gt;AQ$4),NETWORKDAYS.INTL($J61,(AQ$4),1,(Holidays!$A$1:$A$248)),0)+IF(AND($J61&lt;AP$4,$K61&lt;AQ$4,$K61&gt;AP$4),NETWORKDAYS.INTL(AP$4+1,$K61,1,(Holidays!$A$1:$A$248)),0)+IF(AND($J61&lt;=AP$4,$K61&gt;=AQ$4,$K61&gt;AP$4),NETWORKDAYS.INTL(AP$4+1,(AQ$4),1,(Holidays!$A$1:$A$248)),0))*$M61,"")</f>
        <v>0</v>
      </c>
      <c r="AR61" s="321">
        <f ca="1">IFERROR((IF(AND($J61&gt;AQ$4,$J61&lt;=AR$4,$K61&lt;=AR$4),NETWORKDAYS.INTL($J61,$K61,1,(Holidays!$A$1:$A$248)),0)+IF(AND($J61&gt;AQ$4,$J61&lt;=AR$4,$K61&gt;AR$4),NETWORKDAYS.INTL($J61,(AR$4),1,(Holidays!$A$1:$A$248)),0)+IF(AND($J61&lt;AQ$4,$K61&lt;AR$4,$K61&gt;AQ$4),NETWORKDAYS.INTL(AQ$4+1,$K61,1,(Holidays!$A$1:$A$248)),0)+IF(AND($J61&lt;=AQ$4,$K61&gt;=AR$4,$K61&gt;AQ$4),NETWORKDAYS.INTL(AQ$4+1,(AR$4),1,(Holidays!$A$1:$A$248)),0))*$M61,"")</f>
        <v>0</v>
      </c>
      <c r="AS61" s="190">
        <f ca="1">IFERROR((IF(AND($J61&gt;AR$4,$J61&lt;=AS$4,$K61&lt;=AS$4),NETWORKDAYS.INTL($J61,$K61,1,(Holidays!$A$1:$A$248)),0)+IF(AND($J61&gt;AR$4,$J61&lt;=AS$4,$K61&gt;AS$4),NETWORKDAYS.INTL($J61,(AS$4),1,(Holidays!$A$1:$A$248)),0)+IF(AND($J61&lt;AR$4,$K61&lt;AS$4,$K61&gt;AR$4),NETWORKDAYS.INTL(AR$4+1,$K61,1,(Holidays!$A$1:$A$248)),0)+IF(AND($J61&lt;=AR$4,$K61&gt;=AS$4,$K61&gt;AR$4),NETWORKDAYS.INTL(AR$4+1,(AS$4),1,(Holidays!$A$1:$A$248)),0))*$M61,"")</f>
        <v>0</v>
      </c>
      <c r="AT61" s="192">
        <f ca="1">IFERROR((IF(AND($J61&gt;AS$4,$J61&lt;=AT$4,$K61&lt;=AT$4),NETWORKDAYS.INTL($J61,$K61,1,(Holidays!$A$1:$A$248)),0)+IF(AND($J61&gt;AS$4,$J61&lt;=AT$4,$K61&gt;AT$4),NETWORKDAYS.INTL($J61,(AT$4),1,(Holidays!$A$1:$A$248)),0)+IF(AND($J61&lt;AS$4,$K61&lt;AT$4,$K61&gt;AS$4),NETWORKDAYS.INTL(AS$4+1,$K61,1,(Holidays!$A$1:$A$248)),0)+IF(AND($J61&lt;=AS$4,$K61&gt;=AT$4,$K61&gt;AS$4),NETWORKDAYS.INTL(AS$4+1,(AT$4),1,(Holidays!$A$1:$A$248)),0))*$M61,"")</f>
        <v>0</v>
      </c>
      <c r="AU61" s="321">
        <f ca="1">IFERROR((IF(AND($J61&gt;AT$4,$J61&lt;=AU$4,$K61&lt;=AU$4),NETWORKDAYS.INTL($J61,$K61,1,(Holidays!$A$1:$A$248)),0)+IF(AND($J61&gt;AT$4,$J61&lt;=AU$4,$K61&gt;AU$4),NETWORKDAYS.INTL($J61,(AU$4),1,(Holidays!$A$1:$A$248)),0)+IF(AND($J61&lt;AT$4,$K61&lt;AU$4,$K61&gt;AT$4),NETWORKDAYS.INTL(AT$4+1,$K61,1,(Holidays!$A$1:$A$248)),0)+IF(AND($J61&lt;=AT$4,$K61&gt;=AU$4,$K61&gt;AT$4),NETWORKDAYS.INTL(AT$4+1,(AU$4),1,(Holidays!$A$1:$A$248)),0))*$M61,"")</f>
        <v>0</v>
      </c>
      <c r="AV61" s="190">
        <f ca="1">IFERROR((IF(AND($J61&gt;AU$4,$J61&lt;=AV$4,$K61&lt;=AV$4),NETWORKDAYS.INTL($J61,$K61,1,(Holidays!$A$1:$A$248)),0)+IF(AND($J61&gt;AU$4,$J61&lt;=AV$4,$K61&gt;AV$4),NETWORKDAYS.INTL($J61,(AV$4),1,(Holidays!$A$1:$A$248)),0)+IF(AND($J61&lt;AU$4,$K61&lt;AV$4,$K61&gt;AU$4),NETWORKDAYS.INTL(AU$4+1,$K61,1,(Holidays!$A$1:$A$248)),0)+IF(AND($J61&lt;=AU$4,$K61&gt;=AV$4,$K61&gt;AU$4),NETWORKDAYS.INTL(AU$4+1,(AV$4),1,(Holidays!$A$1:$A$248)),0))*$M61,"")</f>
        <v>0</v>
      </c>
      <c r="AW61" s="192">
        <f ca="1">IFERROR((IF(AND($J61&gt;AV$4,$J61&lt;=AW$4,$K61&lt;=AW$4),NETWORKDAYS.INTL($J61,$K61,1,(Holidays!$A$1:$A$248)),0)+IF(AND($J61&gt;AV$4,$J61&lt;=AW$4,$K61&gt;AW$4),NETWORKDAYS.INTL($J61,(AW$4),1,(Holidays!$A$1:$A$248)),0)+IF(AND($J61&lt;AV$4,$K61&lt;AW$4,$K61&gt;AV$4),NETWORKDAYS.INTL(AV$4+1,$K61,1,(Holidays!$A$1:$A$248)),0)+IF(AND($J61&lt;=AV$4,$K61&gt;=AW$4,$K61&gt;AV$4),NETWORKDAYS.INTL(AV$4+1,(AW$4),1,(Holidays!$A$1:$A$248)),0))*$M61,"")</f>
        <v>0</v>
      </c>
      <c r="AX61" s="321">
        <f ca="1">IFERROR((IF(AND($J61&gt;AW$4,$J61&lt;=AX$4,$K61&lt;=AX$4),NETWORKDAYS.INTL($J61,$K61,1,(Holidays!$A$1:$A$248)),0)+IF(AND($J61&gt;AW$4,$J61&lt;=AX$4,$K61&gt;AX$4),NETWORKDAYS.INTL($J61,(AX$4),1,(Holidays!$A$1:$A$248)),0)+IF(AND($J61&lt;AW$4,$K61&lt;AX$4,$K61&gt;AW$4),NETWORKDAYS.INTL(AW$4+1,$K61,1,(Holidays!$A$1:$A$248)),0)+IF(AND($J61&lt;=AW$4,$K61&gt;=AX$4,$K61&gt;AW$4),NETWORKDAYS.INTL(AW$4+1,(AX$4),1,(Holidays!$A$1:$A$248)),0))*$M61,"")</f>
        <v>0</v>
      </c>
      <c r="AY61" s="190">
        <f ca="1">IFERROR((IF(AND($J61&gt;AX$4,$J61&lt;=AY$4,$K61&lt;=AY$4),NETWORKDAYS.INTL($J61,$K61,1,(Holidays!$A$1:$A$248)),0)+IF(AND($J61&gt;AX$4,$J61&lt;=AY$4,$K61&gt;AY$4),NETWORKDAYS.INTL($J61,(AY$4),1,(Holidays!$A$1:$A$248)),0)+IF(AND($J61&lt;AX$4,$K61&lt;AY$4,$K61&gt;AX$4),NETWORKDAYS.INTL(AX$4+1,$K61,1,(Holidays!$A$1:$A$248)),0)+IF(AND($J61&lt;=AX$4,$K61&gt;=AY$4,$K61&gt;AX$4),NETWORKDAYS.INTL(AX$4+1,(AY$4),1,(Holidays!$A$1:$A$248)),0))*$M61,"")</f>
        <v>0</v>
      </c>
      <c r="AZ61" s="192">
        <f ca="1">IFERROR((IF(AND($J61&gt;AY$4,$J61&lt;=AZ$4,$K61&lt;=AZ$4),NETWORKDAYS.INTL($J61,$K61,1,(Holidays!$A$1:$A$248)),0)+IF(AND($J61&gt;AY$4,$J61&lt;=AZ$4,$K61&gt;AZ$4),NETWORKDAYS.INTL($J61,(AZ$4),1,(Holidays!$A$1:$A$248)),0)+IF(AND($J61&lt;AY$4,$K61&lt;AZ$4,$K61&gt;AY$4),NETWORKDAYS.INTL(AY$4+1,$K61,1,(Holidays!$A$1:$A$248)),0)+IF(AND($J61&lt;=AY$4,$K61&gt;=AZ$4,$K61&gt;AY$4),NETWORKDAYS.INTL(AY$4+1,(AZ$4),1,(Holidays!$A$1:$A$248)),0))*$M61,"")</f>
        <v>0</v>
      </c>
      <c r="BA61" s="321">
        <f ca="1">IFERROR((IF(AND($J61&gt;AZ$4,$J61&lt;=BA$4,$K61&lt;=BA$4),NETWORKDAYS.INTL($J61,$K61,1,(Holidays!$A$1:$A$248)),0)+IF(AND($J61&gt;AZ$4,$J61&lt;=BA$4,$K61&gt;BA$4),NETWORKDAYS.INTL($J61,(BA$4),1,(Holidays!$A$1:$A$248)),0)+IF(AND($J61&lt;AZ$4,$K61&lt;BA$4,$K61&gt;AZ$4),NETWORKDAYS.INTL(AZ$4+1,$K61,1,(Holidays!$A$1:$A$248)),0)+IF(AND($J61&lt;=AZ$4,$K61&gt;=BA$4,$K61&gt;AZ$4),NETWORKDAYS.INTL(AZ$4+1,(BA$4),1,(Holidays!$A$1:$A$248)),0))*$M61,"")</f>
        <v>0</v>
      </c>
      <c r="BB61" s="190">
        <f ca="1">IFERROR((IF(AND($J61&gt;BA$4,$J61&lt;=BB$4,$K61&lt;=BB$4),NETWORKDAYS.INTL($J61,$K61,1,(Holidays!$A$1:$A$248)),0)+IF(AND($J61&gt;BA$4,$J61&lt;=BB$4,$K61&gt;BB$4),NETWORKDAYS.INTL($J61,(BB$4),1,(Holidays!$A$1:$A$248)),0)+IF(AND($J61&lt;BA$4,$K61&lt;BB$4,$K61&gt;BA$4),NETWORKDAYS.INTL(BA$4+1,$K61,1,(Holidays!$A$1:$A$248)),0)+IF(AND($J61&lt;=BA$4,$K61&gt;=BB$4,$K61&gt;BA$4),NETWORKDAYS.INTL(BA$4+1,(BB$4),1,(Holidays!$A$1:$A$248)),0))*$M61,"")</f>
        <v>0</v>
      </c>
      <c r="BC61" s="192">
        <f ca="1">IFERROR((IF(AND($J61&gt;BB$4,$J61&lt;=BC$4,$K61&lt;=BC$4),NETWORKDAYS.INTL($J61,$K61,1,(Holidays!$A$1:$A$248)),0)+IF(AND($J61&gt;BB$4,$J61&lt;=BC$4,$K61&gt;BC$4),NETWORKDAYS.INTL($J61,(BC$4),1,(Holidays!$A$1:$A$248)),0)+IF(AND($J61&lt;BB$4,$K61&lt;BC$4,$K61&gt;BB$4),NETWORKDAYS.INTL(BB$4+1,$K61,1,(Holidays!$A$1:$A$248)),0)+IF(AND($J61&lt;=BB$4,$K61&gt;=BC$4,$K61&gt;BB$4),NETWORKDAYS.INTL(BB$4+1,(BC$4),1,(Holidays!$A$1:$A$248)),0))*$M61,"")</f>
        <v>0</v>
      </c>
      <c r="BD61" s="321">
        <f ca="1">IFERROR((IF(AND($J61&gt;BC$4,$J61&lt;=BD$4,$K61&lt;=BD$4),NETWORKDAYS.INTL($J61,$K61,1,(Holidays!$A$1:$A$248)),0)+IF(AND($J61&gt;BC$4,$J61&lt;=BD$4,$K61&gt;BD$4),NETWORKDAYS.INTL($J61,(BD$4),1,(Holidays!$A$1:$A$248)),0)+IF(AND($J61&lt;BC$4,$K61&lt;BD$4,$K61&gt;BC$4),NETWORKDAYS.INTL(BC$4+1,$K61,1,(Holidays!$A$1:$A$248)),0)+IF(AND($J61&lt;=BC$4,$K61&gt;=BD$4,$K61&gt;BC$4),NETWORKDAYS.INTL(BC$4+1,(BD$4),1,(Holidays!$A$1:$A$248)),0))*$M61,"")</f>
        <v>0</v>
      </c>
      <c r="BE61" s="190">
        <f ca="1">IFERROR((IF(AND($J61&gt;BD$4,$J61&lt;=BE$4,$K61&lt;=BE$4),NETWORKDAYS.INTL($J61,$K61,1,(Holidays!$A$1:$A$248)),0)+IF(AND($J61&gt;BD$4,$J61&lt;=BE$4,$K61&gt;BE$4),NETWORKDAYS.INTL($J61,(BE$4),1,(Holidays!$A$1:$A$248)),0)+IF(AND($J61&lt;BD$4,$K61&lt;BE$4,$K61&gt;BD$4),NETWORKDAYS.INTL(BD$4+1,$K61,1,(Holidays!$A$1:$A$248)),0)+IF(AND($J61&lt;=BD$4,$K61&gt;=BE$4,$K61&gt;BD$4),NETWORKDAYS.INTL(BD$4+1,(BE$4),1,(Holidays!$A$1:$A$248)),0))*$M61,"")</f>
        <v>0</v>
      </c>
      <c r="BF61" s="192">
        <f ca="1">IFERROR((IF(AND($J61&gt;BE$4,$J61&lt;=BF$4,$K61&lt;=BF$4),NETWORKDAYS.INTL($J61,$K61,1,(Holidays!$A$1:$A$248)),0)+IF(AND($J61&gt;BE$4,$J61&lt;=BF$4,$K61&gt;BF$4),NETWORKDAYS.INTL($J61,(BF$4),1,(Holidays!$A$1:$A$248)),0)+IF(AND($J61&lt;BE$4,$K61&lt;BF$4,$K61&gt;BE$4),NETWORKDAYS.INTL(BE$4+1,$K61,1,(Holidays!$A$1:$A$248)),0)+IF(AND($J61&lt;=BE$4,$K61&gt;=BF$4,$K61&gt;BE$4),NETWORKDAYS.INTL(BE$4+1,(BF$4),1,(Holidays!$A$1:$A$248)),0))*$M61,"")</f>
        <v>0</v>
      </c>
      <c r="BG61" s="321">
        <f ca="1">IFERROR((IF(AND($J61&gt;BF$4,$J61&lt;=BG$4,$K61&lt;=BG$4),NETWORKDAYS.INTL($J61,$K61,1,(Holidays!$A$1:$A$248)),0)+IF(AND($J61&gt;BF$4,$J61&lt;=BG$4,$K61&gt;BG$4),NETWORKDAYS.INTL($J61,(BG$4),1,(Holidays!$A$1:$A$248)),0)+IF(AND($J61&lt;BF$4,$K61&lt;BG$4,$K61&gt;BF$4),NETWORKDAYS.INTL(BF$4+1,$K61,1,(Holidays!$A$1:$A$248)),0)+IF(AND($J61&lt;=BF$4,$K61&gt;=BG$4,$K61&gt;BF$4),NETWORKDAYS.INTL(BF$4+1,(BG$4),1,(Holidays!$A$1:$A$248)),0))*$M61,"")</f>
        <v>0</v>
      </c>
      <c r="BH61" s="190">
        <f ca="1">IFERROR((IF(AND($J61&gt;BG$4,$J61&lt;=BH$4,$K61&lt;=BH$4),NETWORKDAYS.INTL($J61,$K61,1,(Holidays!$A$1:$A$248)),0)+IF(AND($J61&gt;BG$4,$J61&lt;=BH$4,$K61&gt;BH$4),NETWORKDAYS.INTL($J61,(BH$4),1,(Holidays!$A$1:$A$248)),0)+IF(AND($J61&lt;BG$4,$K61&lt;BH$4,$K61&gt;BG$4),NETWORKDAYS.INTL(BG$4+1,$K61,1,(Holidays!$A$1:$A$248)),0)+IF(AND($J61&lt;=BG$4,$K61&gt;=BH$4,$K61&gt;BG$4),NETWORKDAYS.INTL(BG$4+1,(BH$4),1,(Holidays!$A$1:$A$248)),0))*$M61,"")</f>
        <v>0</v>
      </c>
      <c r="BI61" s="192">
        <f ca="1">IFERROR((IF(AND($J61&gt;BH$4,$J61&lt;=BI$4,$K61&lt;=BI$4),NETWORKDAYS.INTL($J61,$K61,1,(Holidays!$A$1:$A$248)),0)+IF(AND($J61&gt;BH$4,$J61&lt;=BI$4,$K61&gt;BI$4),NETWORKDAYS.INTL($J61,(BI$4),1,(Holidays!$A$1:$A$248)),0)+IF(AND($J61&lt;BH$4,$K61&lt;BI$4,$K61&gt;BH$4),NETWORKDAYS.INTL(BH$4+1,$K61,1,(Holidays!$A$1:$A$248)),0)+IF(AND($J61&lt;=BH$4,$K61&gt;=BI$4,$K61&gt;BH$4),NETWORKDAYS.INTL(BH$4+1,(BI$4),1,(Holidays!$A$1:$A$248)),0))*$M61,"")</f>
        <v>0</v>
      </c>
      <c r="BJ61" s="321">
        <f ca="1">IFERROR((IF(AND($J61&gt;BI$4,$J61&lt;=BJ$4,$K61&lt;=BJ$4),NETWORKDAYS.INTL($J61,$K61,1,(Holidays!$A$1:$A$248)),0)+IF(AND($J61&gt;BI$4,$J61&lt;=BJ$4,$K61&gt;BJ$4),NETWORKDAYS.INTL($J61,(BJ$4),1,(Holidays!$A$1:$A$248)),0)+IF(AND($J61&lt;BI$4,$K61&lt;BJ$4,$K61&gt;BI$4),NETWORKDAYS.INTL(BI$4+1,$K61,1,(Holidays!$A$1:$A$248)),0)+IF(AND($J61&lt;=BI$4,$K61&gt;=BJ$4,$K61&gt;BI$4),NETWORKDAYS.INTL(BI$4+1,(BJ$4),1,(Holidays!$A$1:$A$248)),0))*$M61,"")</f>
        <v>0</v>
      </c>
      <c r="BK61" s="190">
        <f ca="1">IFERROR((IF(AND($J61&gt;BJ$4,$J61&lt;=BK$4,$K61&lt;=BK$4),NETWORKDAYS.INTL($J61,$K61,1,(Holidays!$A$1:$A$248)),0)+IF(AND($J61&gt;BJ$4,$J61&lt;=BK$4,$K61&gt;BK$4),NETWORKDAYS.INTL($J61,(BK$4),1,(Holidays!$A$1:$A$248)),0)+IF(AND($J61&lt;BJ$4,$K61&lt;BK$4,$K61&gt;BJ$4),NETWORKDAYS.INTL(BJ$4+1,$K61,1,(Holidays!$A$1:$A$248)),0)+IF(AND($J61&lt;=BJ$4,$K61&gt;=BK$4,$K61&gt;BJ$4),NETWORKDAYS.INTL(BJ$4+1,(BK$4),1,(Holidays!$A$1:$A$248)),0))*$M61,"")</f>
        <v>0</v>
      </c>
      <c r="BL61" s="192">
        <f ca="1">IFERROR((IF(AND($J61&gt;BK$4,$J61&lt;=BL$4,$K61&lt;=BL$4),NETWORKDAYS.INTL($J61,$K61,1,(Holidays!$A$1:$A$248)),0)+IF(AND($J61&gt;BK$4,$J61&lt;=BL$4,$K61&gt;BL$4),NETWORKDAYS.INTL($J61,(BL$4),1,(Holidays!$A$1:$A$248)),0)+IF(AND($J61&lt;BK$4,$K61&lt;BL$4,$K61&gt;BK$4),NETWORKDAYS.INTL(BK$4+1,$K61,1,(Holidays!$A$1:$A$248)),0)+IF(AND($J61&lt;=BK$4,$K61&gt;=BL$4,$K61&gt;BK$4),NETWORKDAYS.INTL(BK$4+1,(BL$4),1,(Holidays!$A$1:$A$248)),0))*$M61,"")</f>
        <v>0</v>
      </c>
      <c r="BM61" s="321">
        <f ca="1">IFERROR((IF(AND($J61&gt;BL$4,$J61&lt;=BM$4,$K61&lt;=BM$4),NETWORKDAYS.INTL($J61,$K61,1,(Holidays!$A$1:$A$248)),0)+IF(AND($J61&gt;BL$4,$J61&lt;=BM$4,$K61&gt;BM$4),NETWORKDAYS.INTL($J61,(BM$4),1,(Holidays!$A$1:$A$248)),0)+IF(AND($J61&lt;BL$4,$K61&lt;BM$4,$K61&gt;BL$4),NETWORKDAYS.INTL(BL$4+1,$K61,1,(Holidays!$A$1:$A$248)),0)+IF(AND($J61&lt;=BL$4,$K61&gt;=BM$4,$K61&gt;BL$4),NETWORKDAYS.INTL(BL$4+1,(BM$4),1,(Holidays!$A$1:$A$248)),0))*$M61,"")</f>
        <v>0</v>
      </c>
      <c r="BN61" s="190">
        <f ca="1">IFERROR((IF(AND($J61&gt;BM$4,$J61&lt;=BN$4,$K61&lt;=BN$4),NETWORKDAYS.INTL($J61,$K61,1,(Holidays!$A$1:$A$248)),0)+IF(AND($J61&gt;BM$4,$J61&lt;=BN$4,$K61&gt;BN$4),NETWORKDAYS.INTL($J61,(BN$4),1,(Holidays!$A$1:$A$248)),0)+IF(AND($J61&lt;BM$4,$K61&lt;BN$4,$K61&gt;BM$4),NETWORKDAYS.INTL(BM$4+1,$K61,1,(Holidays!$A$1:$A$248)),0)+IF(AND($J61&lt;=BM$4,$K61&gt;=BN$4,$K61&gt;BM$4),NETWORKDAYS.INTL(BM$4+1,(BN$4),1,(Holidays!$A$1:$A$248)),0))*$M61,"")</f>
        <v>0</v>
      </c>
      <c r="BO61" s="192">
        <f ca="1">IFERROR((IF(AND($J61&gt;BN$4,$J61&lt;=BO$4,$K61&lt;=BO$4),NETWORKDAYS.INTL($J61,$K61,1,(Holidays!$A$1:$A$248)),0)+IF(AND($J61&gt;BN$4,$J61&lt;=BO$4,$K61&gt;BO$4),NETWORKDAYS.INTL($J61,(BO$4),1,(Holidays!$A$1:$A$248)),0)+IF(AND($J61&lt;BN$4,$K61&lt;BO$4,$K61&gt;BN$4),NETWORKDAYS.INTL(BN$4+1,$K61,1,(Holidays!$A$1:$A$248)),0)+IF(AND($J61&lt;=BN$4,$K61&gt;=BO$4,$K61&gt;BN$4),NETWORKDAYS.INTL(BN$4+1,(BO$4),1,(Holidays!$A$1:$A$248)),0))*$M61,"")</f>
        <v>0</v>
      </c>
      <c r="BP61" s="321">
        <f ca="1">IFERROR((IF(AND($J61&gt;BO$4,$J61&lt;=BP$4,$K61&lt;=BP$4),NETWORKDAYS.INTL($J61,$K61,1,(Holidays!$A$1:$A$248)),0)+IF(AND($J61&gt;BO$4,$J61&lt;=BP$4,$K61&gt;BP$4),NETWORKDAYS.INTL($J61,(BP$4),1,(Holidays!$A$1:$A$248)),0)+IF(AND($J61&lt;BO$4,$K61&lt;BP$4,$K61&gt;BO$4),NETWORKDAYS.INTL(BO$4+1,$K61,1,(Holidays!$A$1:$A$248)),0)+IF(AND($J61&lt;=BO$4,$K61&gt;=BP$4,$K61&gt;BO$4),NETWORKDAYS.INTL(BO$4+1,(BP$4),1,(Holidays!$A$1:$A$248)),0))*$M61,"")</f>
        <v>0</v>
      </c>
      <c r="BQ61" s="190">
        <f ca="1">IFERROR((IF(AND($J61&gt;BP$4,$J61&lt;=BQ$4,$K61&lt;=BQ$4),NETWORKDAYS.INTL($J61,$K61,1,(Holidays!$A$1:$A$248)),0)+IF(AND($J61&gt;BP$4,$J61&lt;=BQ$4,$K61&gt;BQ$4),NETWORKDAYS.INTL($J61,(BQ$4),1,(Holidays!$A$1:$A$248)),0)+IF(AND($J61&lt;BP$4,$K61&lt;BQ$4,$K61&gt;BP$4),NETWORKDAYS.INTL(BP$4+1,$K61,1,(Holidays!$A$1:$A$248)),0)+IF(AND($J61&lt;=BP$4,$K61&gt;=BQ$4,$K61&gt;BP$4),NETWORKDAYS.INTL(BP$4+1,(BQ$4),1,(Holidays!$A$1:$A$248)),0))*$M61,"")</f>
        <v>0</v>
      </c>
      <c r="BR61" s="192">
        <f ca="1">IFERROR((IF(AND($J61&gt;BQ$4,$J61&lt;=BR$4,$K61&lt;=BR$4),NETWORKDAYS.INTL($J61,$K61,1,(Holidays!$A$1:$A$248)),0)+IF(AND($J61&gt;BQ$4,$J61&lt;=BR$4,$K61&gt;BR$4),NETWORKDAYS.INTL($J61,(BR$4),1,(Holidays!$A$1:$A$248)),0)+IF(AND($J61&lt;BQ$4,$K61&lt;BR$4,$K61&gt;BQ$4),NETWORKDAYS.INTL(BQ$4+1,$K61,1,(Holidays!$A$1:$A$248)),0)+IF(AND($J61&lt;=BQ$4,$K61&gt;=BR$4,$K61&gt;BQ$4),NETWORKDAYS.INTL(BQ$4+1,(BR$4),1,(Holidays!$A$1:$A$248)),0))*$M61,"")</f>
        <v>0</v>
      </c>
      <c r="BS61" s="321">
        <f ca="1">IFERROR((IF(AND($J61&gt;BR$4,$J61&lt;=BS$4,$K61&lt;=BS$4),NETWORKDAYS.INTL($J61,$K61,1,(Holidays!$A$1:$A$248)),0)+IF(AND($J61&gt;BR$4,$J61&lt;=BS$4,$K61&gt;BS$4),NETWORKDAYS.INTL($J61,(BS$4),1,(Holidays!$A$1:$A$248)),0)+IF(AND($J61&lt;BR$4,$K61&lt;BS$4,$K61&gt;BR$4),NETWORKDAYS.INTL(BR$4+1,$K61,1,(Holidays!$A$1:$A$248)),0)+IF(AND($J61&lt;=BR$4,$K61&gt;=BS$4,$K61&gt;BR$4),NETWORKDAYS.INTL(BR$4+1,(BS$4),1,(Holidays!$A$1:$A$248)),0))*$M61,"")</f>
        <v>0</v>
      </c>
      <c r="BT61" s="190">
        <f ca="1">IFERROR((IF(AND($J61&gt;BS$4,$J61&lt;=BT$4,$K61&lt;=BT$4),NETWORKDAYS.INTL($J61,$K61,1,(Holidays!$A$1:$A$248)),0)+IF(AND($J61&gt;BS$4,$J61&lt;=BT$4,$K61&gt;BT$4),NETWORKDAYS.INTL($J61,(BT$4),1,(Holidays!$A$1:$A$248)),0)+IF(AND($J61&lt;BS$4,$K61&lt;BT$4,$K61&gt;BS$4),NETWORKDAYS.INTL(BS$4+1,$K61,1,(Holidays!$A$1:$A$248)),0)+IF(AND($J61&lt;=BS$4,$K61&gt;=BT$4,$K61&gt;BS$4),NETWORKDAYS.INTL(BS$4+1,(BT$4),1,(Holidays!$A$1:$A$248)),0))*$M61,"")</f>
        <v>0</v>
      </c>
      <c r="BU61" s="192">
        <f ca="1">IFERROR((IF(AND($J61&gt;BT$4,$J61&lt;=BU$4,$K61&lt;=BU$4),NETWORKDAYS.INTL($J61,$K61,1,(Holidays!$A$1:$A$248)),0)+IF(AND($J61&gt;BT$4,$J61&lt;=BU$4,$K61&gt;BU$4),NETWORKDAYS.INTL($J61,(BU$4),1,(Holidays!$A$1:$A$248)),0)+IF(AND($J61&lt;BT$4,$K61&lt;BU$4,$K61&gt;BT$4),NETWORKDAYS.INTL(BT$4+1,$K61,1,(Holidays!$A$1:$A$248)),0)+IF(AND($J61&lt;=BT$4,$K61&gt;=BU$4,$K61&gt;BT$4),NETWORKDAYS.INTL(BT$4+1,(BU$4),1,(Holidays!$A$1:$A$248)),0))*$M61,"")</f>
        <v>0</v>
      </c>
      <c r="BV61" s="321">
        <f ca="1">IFERROR((IF(AND($J61&gt;BU$4,$J61&lt;=BV$4,$K61&lt;=BV$4),NETWORKDAYS.INTL($J61,$K61,1,(Holidays!$A$1:$A$248)),0)+IF(AND($J61&gt;BU$4,$J61&lt;=BV$4,$K61&gt;BV$4),NETWORKDAYS.INTL($J61,(BV$4),1,(Holidays!$A$1:$A$248)),0)+IF(AND($J61&lt;BU$4,$K61&lt;BV$4,$K61&gt;BU$4),NETWORKDAYS.INTL(BU$4+1,$K61,1,(Holidays!$A$1:$A$248)),0)+IF(AND($J61&lt;=BU$4,$K61&gt;=BV$4,$K61&gt;BU$4),NETWORKDAYS.INTL(BU$4+1,(BV$4),1,(Holidays!$A$1:$A$248)),0))*$M61,"")</f>
        <v>0</v>
      </c>
      <c r="BW61" s="190">
        <f ca="1">IFERROR((IF(AND($J61&gt;BV$4,$J61&lt;=BW$4,$K61&lt;=BW$4),NETWORKDAYS.INTL($J61,$K61,1,(Holidays!$A$1:$A$248)),0)+IF(AND($J61&gt;BV$4,$J61&lt;=BW$4,$K61&gt;BW$4),NETWORKDAYS.INTL($J61,(BW$4),1,(Holidays!$A$1:$A$248)),0)+IF(AND($J61&lt;BV$4,$K61&lt;BW$4,$K61&gt;BV$4),NETWORKDAYS.INTL(BV$4+1,$K61,1,(Holidays!$A$1:$A$248)),0)+IF(AND($J61&lt;=BV$4,$K61&gt;=BW$4,$K61&gt;BV$4),NETWORKDAYS.INTL(BV$4+1,(BW$4),1,(Holidays!$A$1:$A$248)),0))*$M61,"")</f>
        <v>0</v>
      </c>
      <c r="BX61" s="192">
        <f ca="1">IFERROR((IF(AND($J61&gt;BW$4,$J61&lt;=BX$4,$K61&lt;=BX$4),NETWORKDAYS.INTL($J61,$K61,1,(Holidays!$A$1:$A$248)),0)+IF(AND($J61&gt;BW$4,$J61&lt;=BX$4,$K61&gt;BX$4),NETWORKDAYS.INTL($J61,(BX$4),1,(Holidays!$A$1:$A$248)),0)+IF(AND($J61&lt;BW$4,$K61&lt;BX$4,$K61&gt;BW$4),NETWORKDAYS.INTL(BW$4+1,$K61,1,(Holidays!$A$1:$A$248)),0)+IF(AND($J61&lt;=BW$4,$K61&gt;=BX$4,$K61&gt;BW$4),NETWORKDAYS.INTL(BW$4+1,(BX$4),1,(Holidays!$A$1:$A$248)),0))*$M61,"")</f>
        <v>0</v>
      </c>
      <c r="BY61" s="321">
        <f ca="1">IFERROR((IF(AND($J61&gt;BX$4,$J61&lt;=BY$4,$K61&lt;=BY$4),NETWORKDAYS.INTL($J61,$K61,1,(Holidays!$A$1:$A$248)),0)+IF(AND($J61&gt;BX$4,$J61&lt;=BY$4,$K61&gt;BY$4),NETWORKDAYS.INTL($J61,(BY$4),1,(Holidays!$A$1:$A$248)),0)+IF(AND($J61&lt;BX$4,$K61&lt;BY$4,$K61&gt;BX$4),NETWORKDAYS.INTL(BX$4+1,$K61,1,(Holidays!$A$1:$A$248)),0)+IF(AND($J61&lt;=BX$4,$K61&gt;=BY$4,$K61&gt;BX$4),NETWORKDAYS.INTL(BX$4+1,(BY$4),1,(Holidays!$A$1:$A$248)),0))*$M61,"")</f>
        <v>0</v>
      </c>
      <c r="BZ61" s="190">
        <f ca="1">IFERROR((IF(AND($J61&gt;BY$4,$J61&lt;=BZ$4,$K61&lt;=BZ$4),NETWORKDAYS.INTL($J61,$K61,1,(Holidays!$A$1:$A$248)),0)+IF(AND($J61&gt;BY$4,$J61&lt;=BZ$4,$K61&gt;BZ$4),NETWORKDAYS.INTL($J61,(BZ$4),1,(Holidays!$A$1:$A$248)),0)+IF(AND($J61&lt;BY$4,$K61&lt;BZ$4,$K61&gt;BY$4),NETWORKDAYS.INTL(BY$4+1,$K61,1,(Holidays!$A$1:$A$248)),0)+IF(AND($J61&lt;=BY$4,$K61&gt;=BZ$4,$K61&gt;BY$4),NETWORKDAYS.INTL(BY$4+1,(BZ$4),1,(Holidays!$A$1:$A$248)),0))*$M61,"")</f>
        <v>0</v>
      </c>
      <c r="CA61" s="192">
        <f ca="1">IFERROR((IF(AND($J61&gt;BZ$4,$J61&lt;=CA$4,$K61&lt;=CA$4),NETWORKDAYS.INTL($J61,$K61,1,(Holidays!$A$1:$A$248)),0)+IF(AND($J61&gt;BZ$4,$J61&lt;=CA$4,$K61&gt;CA$4),NETWORKDAYS.INTL($J61,(CA$4),1,(Holidays!$A$1:$A$248)),0)+IF(AND($J61&lt;BZ$4,$K61&lt;CA$4,$K61&gt;BZ$4),NETWORKDAYS.INTL(BZ$4+1,$K61,1,(Holidays!$A$1:$A$248)),0)+IF(AND($J61&lt;=BZ$4,$K61&gt;=CA$4,$K61&gt;BZ$4),NETWORKDAYS.INTL(BZ$4+1,(CA$4),1,(Holidays!$A$1:$A$248)),0))*$M61,"")</f>
        <v>0</v>
      </c>
      <c r="CB61" s="321">
        <f ca="1">IFERROR((IF(AND($J61&gt;CA$4,$J61&lt;=CB$4,$K61&lt;=CB$4),NETWORKDAYS.INTL($J61,$K61,1,(Holidays!$A$1:$A$248)),0)+IF(AND($J61&gt;CA$4,$J61&lt;=CB$4,$K61&gt;CB$4),NETWORKDAYS.INTL($J61,(CB$4),1,(Holidays!$A$1:$A$248)),0)+IF(AND($J61&lt;CA$4,$K61&lt;CB$4,$K61&gt;CA$4),NETWORKDAYS.INTL(CA$4+1,$K61,1,(Holidays!$A$1:$A$248)),0)+IF(AND($J61&lt;=CA$4,$K61&gt;=CB$4,$K61&gt;CA$4),NETWORKDAYS.INTL(CA$4+1,(CB$4),1,(Holidays!$A$1:$A$248)),0))*$M61,"")</f>
        <v>0</v>
      </c>
      <c r="CC61" s="190">
        <f ca="1">IFERROR((IF(AND($J61&gt;CB$4,$J61&lt;=CC$4,$K61&lt;=CC$4),NETWORKDAYS.INTL($J61,$K61,1,(Holidays!$A$1:$A$248)),0)+IF(AND($J61&gt;CB$4,$J61&lt;=CC$4,$K61&gt;CC$4),NETWORKDAYS.INTL($J61,(CC$4),1,(Holidays!$A$1:$A$248)),0)+IF(AND($J61&lt;CB$4,$K61&lt;CC$4,$K61&gt;CB$4),NETWORKDAYS.INTL(CB$4+1,$K61,1,(Holidays!$A$1:$A$248)),0)+IF(AND($J61&lt;=CB$4,$K61&gt;=CC$4,$K61&gt;CB$4),NETWORKDAYS.INTL(CB$4+1,(CC$4),1,(Holidays!$A$1:$A$248)),0))*$M61,"")</f>
        <v>0</v>
      </c>
      <c r="CD61" s="192">
        <f ca="1">IFERROR((IF(AND($J61&gt;CC$4,$J61&lt;=CD$4,$K61&lt;=CD$4),NETWORKDAYS.INTL($J61,$K61,1,(Holidays!$A$1:$A$248)),0)+IF(AND($J61&gt;CC$4,$J61&lt;=CD$4,$K61&gt;CD$4),NETWORKDAYS.INTL($J61,(CD$4),1,(Holidays!$A$1:$A$248)),0)+IF(AND($J61&lt;CC$4,$K61&lt;CD$4,$K61&gt;CC$4),NETWORKDAYS.INTL(CC$4+1,$K61,1,(Holidays!$A$1:$A$248)),0)+IF(AND($J61&lt;=CC$4,$K61&gt;=CD$4,$K61&gt;CC$4),NETWORKDAYS.INTL(CC$4+1,(CD$4),1,(Holidays!$A$1:$A$248)),0))*$M61,"")</f>
        <v>0</v>
      </c>
      <c r="CE61" s="321">
        <f ca="1">IFERROR((IF(AND($J61&gt;CD$4,$J61&lt;=CE$4,$K61&lt;=CE$4),NETWORKDAYS.INTL($J61,$K61,1,(Holidays!$A$1:$A$248)),0)+IF(AND($J61&gt;CD$4,$J61&lt;=CE$4,$K61&gt;CE$4),NETWORKDAYS.INTL($J61,(CE$4),1,(Holidays!$A$1:$A$248)),0)+IF(AND($J61&lt;CD$4,$K61&lt;CE$4,$K61&gt;CD$4),NETWORKDAYS.INTL(CD$4+1,$K61,1,(Holidays!$A$1:$A$248)),0)+IF(AND($J61&lt;=CD$4,$K61&gt;=CE$4,$K61&gt;CD$4),NETWORKDAYS.INTL(CD$4+1,(CE$4),1,(Holidays!$A$1:$A$248)),0))*$M61,"")</f>
        <v>0</v>
      </c>
      <c r="CF61" s="190">
        <f ca="1">IFERROR((IF(AND($J61&gt;CE$4,$J61&lt;=CF$4,$K61&lt;=CF$4),NETWORKDAYS.INTL($J61,$K61,1,(Holidays!$A$1:$A$248)),0)+IF(AND($J61&gt;CE$4,$J61&lt;=CF$4,$K61&gt;CF$4),NETWORKDAYS.INTL($J61,(CF$4),1,(Holidays!$A$1:$A$248)),0)+IF(AND($J61&lt;CE$4,$K61&lt;CF$4,$K61&gt;CE$4),NETWORKDAYS.INTL(CE$4+1,$K61,1,(Holidays!$A$1:$A$248)),0)+IF(AND($J61&lt;=CE$4,$K61&gt;=CF$4,$K61&gt;CE$4),NETWORKDAYS.INTL(CE$4+1,(CF$4),1,(Holidays!$A$1:$A$248)),0))*$M61,"")</f>
        <v>0</v>
      </c>
      <c r="CG61" s="192">
        <f ca="1">IFERROR((IF(AND($J61&gt;CF$4,$J61&lt;=CG$4,$K61&lt;=CG$4),NETWORKDAYS.INTL($J61,$K61,1,(Holidays!$A$1:$A$248)),0)+IF(AND($J61&gt;CF$4,$J61&lt;=CG$4,$K61&gt;CG$4),NETWORKDAYS.INTL($J61,(CG$4),1,(Holidays!$A$1:$A$248)),0)+IF(AND($J61&lt;CF$4,$K61&lt;CG$4,$K61&gt;CF$4),NETWORKDAYS.INTL(CF$4+1,$K61,1,(Holidays!$A$1:$A$248)),0)+IF(AND($J61&lt;=CF$4,$K61&gt;=CG$4,$K61&gt;CF$4),NETWORKDAYS.INTL(CF$4+1,(CG$4),1,(Holidays!$A$1:$A$248)),0))*$M61,"")</f>
        <v>0</v>
      </c>
      <c r="CH61" s="321">
        <f ca="1">IFERROR((IF(AND($J61&gt;CG$4,$J61&lt;=CH$4,$K61&lt;=CH$4),NETWORKDAYS.INTL($J61,$K61,1,(Holidays!$A$1:$A$248)),0)+IF(AND($J61&gt;CG$4,$J61&lt;=CH$4,$K61&gt;CH$4),NETWORKDAYS.INTL($J61,(CH$4),1,(Holidays!$A$1:$A$248)),0)+IF(AND($J61&lt;CG$4,$K61&lt;CH$4,$K61&gt;CG$4),NETWORKDAYS.INTL(CG$4+1,$K61,1,(Holidays!$A$1:$A$248)),0)+IF(AND($J61&lt;=CG$4,$K61&gt;=CH$4,$K61&gt;CG$4),NETWORKDAYS.INTL(CG$4+1,(CH$4),1,(Holidays!$A$1:$A$248)),0))*$M61,"")</f>
        <v>0</v>
      </c>
      <c r="CI61" s="190">
        <f ca="1">IFERROR((IF(AND($J61&gt;CH$4,$J61&lt;=CI$4,$K61&lt;=CI$4),NETWORKDAYS.INTL($J61,$K61,1,(Holidays!$A$1:$A$248)),0)+IF(AND($J61&gt;CH$4,$J61&lt;=CI$4,$K61&gt;CI$4),NETWORKDAYS.INTL($J61,(CI$4),1,(Holidays!$A$1:$A$248)),0)+IF(AND($J61&lt;CH$4,$K61&lt;CI$4,$K61&gt;CH$4),NETWORKDAYS.INTL(CH$4+1,$K61,1,(Holidays!$A$1:$A$248)),0)+IF(AND($J61&lt;=CH$4,$K61&gt;=CI$4,$K61&gt;CH$4),NETWORKDAYS.INTL(CH$4+1,(CI$4),1,(Holidays!$A$1:$A$248)),0))*$M61,"")</f>
        <v>0</v>
      </c>
      <c r="CJ61" s="192">
        <f ca="1">IFERROR((IF(AND($J61&gt;CI$4,$J61&lt;=CJ$4,$K61&lt;=CJ$4),NETWORKDAYS.INTL($J61,$K61,1,(Holidays!$A$1:$A$248)),0)+IF(AND($J61&gt;CI$4,$J61&lt;=CJ$4,$K61&gt;CJ$4),NETWORKDAYS.INTL($J61,(CJ$4),1,(Holidays!$A$1:$A$248)),0)+IF(AND($J61&lt;CI$4,$K61&lt;CJ$4,$K61&gt;CI$4),NETWORKDAYS.INTL(CI$4+1,$K61,1,(Holidays!$A$1:$A$248)),0)+IF(AND($J61&lt;=CI$4,$K61&gt;=CJ$4,$K61&gt;CI$4),NETWORKDAYS.INTL(CI$4+1,(CJ$4),1,(Holidays!$A$1:$A$248)),0))*$M61,"")</f>
        <v>0</v>
      </c>
      <c r="CK61" s="321">
        <f ca="1">IFERROR((IF(AND($J61&gt;CJ$4,$J61&lt;=CK$4,$K61&lt;=CK$4),NETWORKDAYS.INTL($J61,$K61,1,(Holidays!$A$1:$A$248)),0)+IF(AND($J61&gt;CJ$4,$J61&lt;=CK$4,$K61&gt;CK$4),NETWORKDAYS.INTL($J61,(CK$4),1,(Holidays!$A$1:$A$248)),0)+IF(AND($J61&lt;CJ$4,$K61&lt;CK$4,$K61&gt;CJ$4),NETWORKDAYS.INTL(CJ$4+1,$K61,1,(Holidays!$A$1:$A$248)),0)+IF(AND($J61&lt;=CJ$4,$K61&gt;=CK$4,$K61&gt;CJ$4),NETWORKDAYS.INTL(CJ$4+1,(CK$4),1,(Holidays!$A$1:$A$248)),0))*$M61,"")</f>
        <v>0</v>
      </c>
      <c r="CL61" s="190">
        <f ca="1">IFERROR((IF(AND($J61&gt;CK$4,$J61&lt;=CL$4,$K61&lt;=CL$4),NETWORKDAYS.INTL($J61,$K61,1,(Holidays!$A$1:$A$248)),0)+IF(AND($J61&gt;CK$4,$J61&lt;=CL$4,$K61&gt;CL$4),NETWORKDAYS.INTL($J61,(CL$4),1,(Holidays!$A$1:$A$248)),0)+IF(AND($J61&lt;CK$4,$K61&lt;CL$4,$K61&gt;CK$4),NETWORKDAYS.INTL(CK$4+1,$K61,1,(Holidays!$A$1:$A$248)),0)+IF(AND($J61&lt;=CK$4,$K61&gt;=CL$4,$K61&gt;CK$4),NETWORKDAYS.INTL(CK$4+1,(CL$4),1,(Holidays!$A$1:$A$248)),0))*$M61,"")</f>
        <v>0</v>
      </c>
      <c r="CM61" s="192">
        <f ca="1">IFERROR((IF(AND($J61&gt;CL$4,$J61&lt;=CM$4,$K61&lt;=CM$4),NETWORKDAYS.INTL($J61,$K61,1,(Holidays!$A$1:$A$248)),0)+IF(AND($J61&gt;CL$4,$J61&lt;=CM$4,$K61&gt;CM$4),NETWORKDAYS.INTL($J61,(CM$4),1,(Holidays!$A$1:$A$248)),0)+IF(AND($J61&lt;CL$4,$K61&lt;CM$4,$K61&gt;CL$4),NETWORKDAYS.INTL(CL$4+1,$K61,1,(Holidays!$A$1:$A$248)),0)+IF(AND($J61&lt;=CL$4,$K61&gt;=CM$4,$K61&gt;CL$4),NETWORKDAYS.INTL(CL$4+1,(CM$4),1,(Holidays!$A$1:$A$248)),0))*$M61,"")</f>
        <v>0</v>
      </c>
      <c r="CN61" s="321">
        <f ca="1">IFERROR((IF(AND($J61&gt;CM$4,$J61&lt;=CN$4,$K61&lt;=CN$4),NETWORKDAYS.INTL($J61,$K61,1,(Holidays!$A$1:$A$248)),0)+IF(AND($J61&gt;CM$4,$J61&lt;=CN$4,$K61&gt;CN$4),NETWORKDAYS.INTL($J61,(CN$4),1,(Holidays!$A$1:$A$248)),0)+IF(AND($J61&lt;CM$4,$K61&lt;CN$4,$K61&gt;CM$4),NETWORKDAYS.INTL(CM$4+1,$K61,1,(Holidays!$A$1:$A$248)),0)+IF(AND($J61&lt;=CM$4,$K61&gt;=CN$4,$K61&gt;CM$4),NETWORKDAYS.INTL(CM$4+1,(CN$4),1,(Holidays!$A$1:$A$248)),0))*$M61,"")</f>
        <v>0</v>
      </c>
      <c r="CO61" s="190">
        <f ca="1">IFERROR((IF(AND($J61&gt;CN$4,$J61&lt;=CO$4,$K61&lt;=CO$4),NETWORKDAYS.INTL($J61,$K61,1,(Holidays!$A$1:$A$248)),0)+IF(AND($J61&gt;CN$4,$J61&lt;=CO$4,$K61&gt;CO$4),NETWORKDAYS.INTL($J61,(CO$4),1,(Holidays!$A$1:$A$248)),0)+IF(AND($J61&lt;CN$4,$K61&lt;CO$4,$K61&gt;CN$4),NETWORKDAYS.INTL(CN$4+1,$K61,1,(Holidays!$A$1:$A$248)),0)+IF(AND($J61&lt;=CN$4,$K61&gt;=CO$4,$K61&gt;CN$4),NETWORKDAYS.INTL(CN$4+1,(CO$4),1,(Holidays!$A$1:$A$248)),0))*$M61,"")</f>
        <v>0</v>
      </c>
      <c r="CP61" s="192">
        <f ca="1">IFERROR((IF(AND($J61&gt;CO$4,$J61&lt;=CP$4,$K61&lt;=CP$4),NETWORKDAYS.INTL($J61,$K61,1,(Holidays!$A$1:$A$248)),0)+IF(AND($J61&gt;CO$4,$J61&lt;=CP$4,$K61&gt;CP$4),NETWORKDAYS.INTL($J61,(CP$4),1,(Holidays!$A$1:$A$248)),0)+IF(AND($J61&lt;CO$4,$K61&lt;CP$4,$K61&gt;CO$4),NETWORKDAYS.INTL(CO$4+1,$K61,1,(Holidays!$A$1:$A$248)),0)+IF(AND($J61&lt;=CO$4,$K61&gt;=CP$4,$K61&gt;CO$4),NETWORKDAYS.INTL(CO$4+1,(CP$4),1,(Holidays!$A$1:$A$248)),0))*$M61,"")</f>
        <v>0</v>
      </c>
      <c r="CQ61" s="321">
        <f ca="1">IFERROR((IF(AND($J61&gt;CP$4,$J61&lt;=CQ$4,$K61&lt;=CQ$4),NETWORKDAYS.INTL($J61,$K61,1,(Holidays!$A$1:$A$248)),0)+IF(AND($J61&gt;CP$4,$J61&lt;=CQ$4,$K61&gt;CQ$4),NETWORKDAYS.INTL($J61,(CQ$4),1,(Holidays!$A$1:$A$248)),0)+IF(AND($J61&lt;CP$4,$K61&lt;CQ$4,$K61&gt;CP$4),NETWORKDAYS.INTL(CP$4+1,$K61,1,(Holidays!$A$1:$A$248)),0)+IF(AND($J61&lt;=CP$4,$K61&gt;=CQ$4,$K61&gt;CP$4),NETWORKDAYS.INTL(CP$4+1,(CQ$4),1,(Holidays!$A$1:$A$248)),0))*$M61,"")</f>
        <v>0</v>
      </c>
      <c r="CR61" s="190">
        <f ca="1">IFERROR((IF(AND($J61&gt;CQ$4,$J61&lt;=CR$4,$K61&lt;=CR$4),NETWORKDAYS.INTL($J61,$K61,1,(Holidays!$A$1:$A$248)),0)+IF(AND($J61&gt;CQ$4,$J61&lt;=CR$4,$K61&gt;CR$4),NETWORKDAYS.INTL($J61,(CR$4),1,(Holidays!$A$1:$A$248)),0)+IF(AND($J61&lt;CQ$4,$K61&lt;CR$4,$K61&gt;CQ$4),NETWORKDAYS.INTL(CQ$4+1,$K61,1,(Holidays!$A$1:$A$248)),0)+IF(AND($J61&lt;=CQ$4,$K61&gt;=CR$4,$K61&gt;CQ$4),NETWORKDAYS.INTL(CQ$4+1,(CR$4),1,(Holidays!$A$1:$A$248)),0))*$M61,"")</f>
        <v>0</v>
      </c>
      <c r="CS61" s="192">
        <f ca="1">IFERROR((IF(AND($J61&gt;CR$4,$J61&lt;=CS$4,$K61&lt;=CS$4),NETWORKDAYS.INTL($J61,$K61,1,(Holidays!$A$1:$A$248)),0)+IF(AND($J61&gt;CR$4,$J61&lt;=CS$4,$K61&gt;CS$4),NETWORKDAYS.INTL($J61,(CS$4),1,(Holidays!$A$1:$A$248)),0)+IF(AND($J61&lt;CR$4,$K61&lt;CS$4,$K61&gt;CR$4),NETWORKDAYS.INTL(CR$4+1,$K61,1,(Holidays!$A$1:$A$248)),0)+IF(AND($J61&lt;=CR$4,$K61&gt;=CS$4,$K61&gt;CR$4),NETWORKDAYS.INTL(CR$4+1,(CS$4),1,(Holidays!$A$1:$A$248)),0))*$M61,"")</f>
        <v>0</v>
      </c>
      <c r="CT61" s="321">
        <f ca="1">IFERROR((IF(AND($J61&gt;CS$4,$J61&lt;=CT$4,$K61&lt;=CT$4),NETWORKDAYS.INTL($J61,$K61,1,(Holidays!$A$1:$A$248)),0)+IF(AND($J61&gt;CS$4,$J61&lt;=CT$4,$K61&gt;CT$4),NETWORKDAYS.INTL($J61,(CT$4),1,(Holidays!$A$1:$A$248)),0)+IF(AND($J61&lt;CS$4,$K61&lt;CT$4,$K61&gt;CS$4),NETWORKDAYS.INTL(CS$4+1,$K61,1,(Holidays!$A$1:$A$248)),0)+IF(AND($J61&lt;=CS$4,$K61&gt;=CT$4,$K61&gt;CS$4),NETWORKDAYS.INTL(CS$4+1,(CT$4),1,(Holidays!$A$1:$A$248)),0))*$M61,"")</f>
        <v>0</v>
      </c>
      <c r="CU61" s="190">
        <f ca="1">IFERROR((IF(AND($J61&gt;CT$4,$J61&lt;=CU$4,$K61&lt;=CU$4),NETWORKDAYS.INTL($J61,$K61,1,(Holidays!$A$1:$A$248)),0)+IF(AND($J61&gt;CT$4,$J61&lt;=CU$4,$K61&gt;CU$4),NETWORKDAYS.INTL($J61,(CU$4),1,(Holidays!$A$1:$A$248)),0)+IF(AND($J61&lt;CT$4,$K61&lt;CU$4,$K61&gt;CT$4),NETWORKDAYS.INTL(CT$4+1,$K61,1,(Holidays!$A$1:$A$248)),0)+IF(AND($J61&lt;=CT$4,$K61&gt;=CU$4,$K61&gt;CT$4),NETWORKDAYS.INTL(CT$4+1,(CU$4),1,(Holidays!$A$1:$A$248)),0))*$M61,"")</f>
        <v>0</v>
      </c>
      <c r="CV61" s="192">
        <f ca="1">IFERROR((IF(AND($J61&gt;CU$4,$J61&lt;=CV$4,$K61&lt;=CV$4),NETWORKDAYS.INTL($J61,$K61,1,(Holidays!$A$1:$A$248)),0)+IF(AND($J61&gt;CU$4,$J61&lt;=CV$4,$K61&gt;CV$4),NETWORKDAYS.INTL($J61,(CV$4),1,(Holidays!$A$1:$A$248)),0)+IF(AND($J61&lt;CU$4,$K61&lt;CV$4,$K61&gt;CU$4),NETWORKDAYS.INTL(CU$4+1,$K61,1,(Holidays!$A$1:$A$248)),0)+IF(AND($J61&lt;=CU$4,$K61&gt;=CV$4,$K61&gt;CU$4),NETWORKDAYS.INTL(CU$4+1,(CV$4),1,(Holidays!$A$1:$A$248)),0))*$M61,"")</f>
        <v>0</v>
      </c>
      <c r="CW61" s="321">
        <f ca="1">IFERROR((IF(AND($J61&gt;CV$4,$J61&lt;=CW$4,$K61&lt;=CW$4),NETWORKDAYS.INTL($J61,$K61,1,(Holidays!$A$1:$A$248)),0)+IF(AND($J61&gt;CV$4,$J61&lt;=CW$4,$K61&gt;CW$4),NETWORKDAYS.INTL($J61,(CW$4),1,(Holidays!$A$1:$A$248)),0)+IF(AND($J61&lt;CV$4,$K61&lt;CW$4,$K61&gt;CV$4),NETWORKDAYS.INTL(CV$4+1,$K61,1,(Holidays!$A$1:$A$248)),0)+IF(AND($J61&lt;=CV$4,$K61&gt;=CW$4,$K61&gt;CV$4),NETWORKDAYS.INTL(CV$4+1,(CW$4),1,(Holidays!$A$1:$A$248)),0))*$M61,"")</f>
        <v>0</v>
      </c>
      <c r="CX61" s="324">
        <f ca="1">IFERROR((IF(AND($J61&gt;CW$4,$J61&lt;=CX$4,$K61&lt;=CX$4),NETWORKDAYS.INTL($J61,$K61,1,(Holidays!$A$1:$A$248)),0)+IF(AND($J61&gt;CW$4,$J61&lt;=CX$4,$K61&gt;CX$4),NETWORKDAYS.INTL($J61,(CX$4),1,(Holidays!$A$1:$A$248)),0)+IF(AND($J61&lt;CW$4,$K61&lt;CX$4,$K61&gt;CW$4),NETWORKDAYS.INTL(CW$4+1,$K61,1,(Holidays!$A$1:$A$248)),0)+IF(AND($J61&lt;=CW$4,$K61&gt;=CX$4,$K61&gt;CW$4),NETWORKDAYS.INTL(CW$4+1,(CX$4),1,(Holidays!$A$1:$A$248)),0))*$M61,"")</f>
        <v>0</v>
      </c>
    </row>
    <row r="62" spans="2:102" ht="15" customHeight="1" outlineLevel="1">
      <c r="B62" s="59" t="str">
        <f t="array" ref="B62">IFERROR(INDEX('A-2_MH Distribution'!$B$1:$B$15014,SMALL(IF('A-2_MH Distribution'!$M$8:$M$63&lt;&gt;0,ROW('A-2_MH Distribution'!$B$8:$B$63)),ROW(A25)),1),"")</f>
        <v>A.39</v>
      </c>
      <c r="C62" s="458" t="str">
        <f ca="1">IFERROR(VLOOKUP(B62,OFFSET('A-1_MH Estimation'!$B$7,0,0,MATCH("Subtotal LOE",'A-1_MH Estimation'!B:B,0)-7,2),2,0),"")</f>
        <v>Weekly Report</v>
      </c>
      <c r="D62" s="466">
        <f ca="1">IFERROR(VLOOKUP(B62,OFFSET('A-1_MH Estimation'!$B$7,0,0,MATCH("Subtotal LOE",'A-1_MH Estimation'!B:B,0)-7,4),4,0),"")</f>
        <v>1</v>
      </c>
      <c r="E62" s="466" t="str">
        <f ca="1">IFERROR(VLOOKUP(B62,OFFSET('A-1_MH Estimation'!$B$7,0,0,MATCH("Subtotal LOE",'A-1_MH Estimation'!B:B,0)-7,3),3,0),"")</f>
        <v>Report</v>
      </c>
      <c r="F62" s="462">
        <f>IFERROR(VLOOKUP($B62,'A-2_MH Distribution'!$B$6:$O$16314,3,0)*VLOOKUP($B62,'A-2_MH Distribution'!$B$6:$O$16314,VLOOKUP(G62,SoftwareList,6,0),0)*IFERROR((--(VLOOKUP($B62,'A-2_MH Distribution'!$B$6:$O$16314,VLOOKUP(G62,SoftwareList,8,0),0)=0)+VLOOKUP($B62,'A-2_MH Distribution'!$B$6:$O$16314,VLOOKUP(G62,SoftwareList,8,0),0)),1),0)</f>
        <v>23.25</v>
      </c>
      <c r="G62" s="403" t="str">
        <f t="shared" si="59"/>
        <v>MsOffice</v>
      </c>
      <c r="H62" s="454"/>
      <c r="I62" s="455"/>
      <c r="J62" s="351">
        <f ca="1">IFERROR(INDEX(Activities,MATCH($B62,'A-2_MH Distribution'!B:B,0),MATCH("Start Date",'A-2_MH Distribution'!$A$4:S$4,0))+H62,0)</f>
        <v>44491</v>
      </c>
      <c r="K62" s="352">
        <f ca="1">IFERROR(INDEX(Activities,MATCH($B62,'A-2_MH Distribution'!B:B,0),MATCH("Finish Date",'A-2_MH Distribution'!$A$4:S$4,0))+I62,0)</f>
        <v>44638</v>
      </c>
      <c r="L62" s="170">
        <f ca="1">NETWORKDAYS.INTL(J62,K62,1,Holidays!$A$1:$A$248)</f>
        <v>94</v>
      </c>
      <c r="M62" s="62">
        <f t="shared" ca="1" si="58"/>
        <v>0.2473404255319149</v>
      </c>
      <c r="O62" s="253">
        <f ca="1">SUM($P62:CX62)</f>
        <v>23.25</v>
      </c>
      <c r="P62" s="320"/>
      <c r="Q62" s="321">
        <f ca="1">IFERROR((IF(AND($J62&gt;P$4,$J62&lt;=Q$4,$K62&lt;=Q$4),NETWORKDAYS.INTL($J62,$K62,1,(Holidays!$A$1:$A$248)),0)+IF(AND($J62&gt;P$4,$J62&lt;=Q$4,$K62&gt;Q$4),NETWORKDAYS.INTL($J62,(Q$4),1,(Holidays!$A$1:$A$248)),0)+IF(AND($J62&lt;P$4,$K62&lt;Q$4,$K62&gt;P$4),NETWORKDAYS.INTL(P$4+1,$K62,1,(Holidays!$A$1:$A$248)),0)+IF(AND($J62&lt;=P$4,$K62&gt;=Q$4,$K62&gt;P$4),NETWORKDAYS.INTL(P$4+1,(Q$4),1,(Holidays!$A$1:$A$248)),0))*$M62,"")</f>
        <v>0</v>
      </c>
      <c r="R62" s="190">
        <f ca="1">IFERROR((IF(AND($J62&gt;Q$4,$J62&lt;=R$4,$K62&lt;=R$4),NETWORKDAYS.INTL($J62,$K62,1,(Holidays!$A$1:$A$248)),0)+IF(AND($J62&gt;Q$4,$J62&lt;=R$4,$K62&gt;R$4),NETWORKDAYS.INTL($J62,(R$4),1,(Holidays!$A$1:$A$248)),0)+IF(AND($J62&lt;Q$4,$K62&lt;R$4,$K62&gt;Q$4),NETWORKDAYS.INTL(Q$4+1,$K62,1,(Holidays!$A$1:$A$248)),0)+IF(AND($J62&lt;=Q$4,$K62&gt;=R$4,$K62&gt;Q$4),NETWORKDAYS.INTL(Q$4+1,(R$4),1,(Holidays!$A$1:$A$248)),0))*$M62,"")</f>
        <v>0</v>
      </c>
      <c r="S62" s="192">
        <f ca="1">IFERROR((IF(AND($J62&gt;R$4,$J62&lt;=S$4,$K62&lt;=S$4),NETWORKDAYS.INTL($J62,$K62,1,(Holidays!$A$1:$A$248)),0)+IF(AND($J62&gt;R$4,$J62&lt;=S$4,$K62&gt;S$4),NETWORKDAYS.INTL($J62,(S$4),1,(Holidays!$A$1:$A$248)),0)+IF(AND($J62&lt;R$4,$K62&lt;S$4,$K62&gt;R$4),NETWORKDAYS.INTL(R$4+1,$K62,1,(Holidays!$A$1:$A$248)),0)+IF(AND($J62&lt;=R$4,$K62&gt;=S$4,$K62&gt;R$4),NETWORKDAYS.INTL(R$4+1,(S$4),1,(Holidays!$A$1:$A$248)),0))*$M62,"")</f>
        <v>0</v>
      </c>
      <c r="T62" s="321">
        <f ca="1">IFERROR((IF(AND($J62&gt;S$4,$J62&lt;=T$4,$K62&lt;=T$4),NETWORKDAYS.INTL($J62,$K62,1,(Holidays!$A$1:$A$248)),0)+IF(AND($J62&gt;S$4,$J62&lt;=T$4,$K62&gt;T$4),NETWORKDAYS.INTL($J62,(T$4),1,(Holidays!$A$1:$A$248)),0)+IF(AND($J62&lt;S$4,$K62&lt;T$4,$K62&gt;S$4),NETWORKDAYS.INTL(S$4+1,$K62,1,(Holidays!$A$1:$A$248)),0)+IF(AND($J62&lt;=S$4,$K62&gt;=T$4,$K62&gt;S$4),NETWORKDAYS.INTL(S$4+1,(T$4),1,(Holidays!$A$1:$A$248)),0))*$M62,"")</f>
        <v>0</v>
      </c>
      <c r="U62" s="190">
        <f ca="1">IFERROR((IF(AND($J62&gt;T$4,$J62&lt;=U$4,$K62&lt;=U$4),NETWORKDAYS.INTL($J62,$K62,1,(Holidays!$A$1:$A$248)),0)+IF(AND($J62&gt;T$4,$J62&lt;=U$4,$K62&gt;U$4),NETWORKDAYS.INTL($J62,(U$4),1,(Holidays!$A$1:$A$248)),0)+IF(AND($J62&lt;T$4,$K62&lt;U$4,$K62&gt;T$4),NETWORKDAYS.INTL(T$4+1,$K62,1,(Holidays!$A$1:$A$248)),0)+IF(AND($J62&lt;=T$4,$K62&gt;=U$4,$K62&gt;T$4),NETWORKDAYS.INTL(T$4+1,(U$4),1,(Holidays!$A$1:$A$248)),0))*$M62,"")</f>
        <v>1.4840425531914894</v>
      </c>
      <c r="V62" s="192">
        <f ca="1">IFERROR((IF(AND($J62&gt;U$4,$J62&lt;=V$4,$K62&lt;=V$4),NETWORKDAYS.INTL($J62,$K62,1,(Holidays!$A$1:$A$248)),0)+IF(AND($J62&gt;U$4,$J62&lt;=V$4,$K62&gt;V$4),NETWORKDAYS.INTL($J62,(V$4),1,(Holidays!$A$1:$A$248)),0)+IF(AND($J62&lt;U$4,$K62&lt;V$4,$K62&gt;U$4),NETWORKDAYS.INTL(U$4+1,$K62,1,(Holidays!$A$1:$A$248)),0)+IF(AND($J62&lt;=U$4,$K62&gt;=V$4,$K62&gt;U$4),NETWORKDAYS.INTL(U$4+1,(V$4),1,(Holidays!$A$1:$A$248)),0))*$M62,"")</f>
        <v>1.7313829787234043</v>
      </c>
      <c r="W62" s="321">
        <f ca="1">IFERROR((IF(AND($J62&gt;V$4,$J62&lt;=W$4,$K62&lt;=W$4),NETWORKDAYS.INTL($J62,$K62,1,(Holidays!$A$1:$A$248)),0)+IF(AND($J62&gt;V$4,$J62&lt;=W$4,$K62&gt;W$4),NETWORKDAYS.INTL($J62,(W$4),1,(Holidays!$A$1:$A$248)),0)+IF(AND($J62&lt;V$4,$K62&lt;W$4,$K62&gt;V$4),NETWORKDAYS.INTL(V$4+1,$K62,1,(Holidays!$A$1:$A$248)),0)+IF(AND($J62&lt;=V$4,$K62&gt;=W$4,$K62&gt;V$4),NETWORKDAYS.INTL(V$4+1,(W$4),1,(Holidays!$A$1:$A$248)),0))*$M62,"")</f>
        <v>1.2367021276595744</v>
      </c>
      <c r="X62" s="190">
        <f ca="1">IFERROR((IF(AND($J62&gt;W$4,$J62&lt;=X$4,$K62&lt;=X$4),NETWORKDAYS.INTL($J62,$K62,1,(Holidays!$A$1:$A$248)),0)+IF(AND($J62&gt;W$4,$J62&lt;=X$4,$K62&gt;X$4),NETWORKDAYS.INTL($J62,(X$4),1,(Holidays!$A$1:$A$248)),0)+IF(AND($J62&lt;W$4,$K62&lt;X$4,$K62&gt;W$4),NETWORKDAYS.INTL(W$4+1,$K62,1,(Holidays!$A$1:$A$248)),0)+IF(AND($J62&lt;=W$4,$K62&gt;=X$4,$K62&gt;W$4),NETWORKDAYS.INTL(W$4+1,(X$4),1,(Holidays!$A$1:$A$248)),0))*$M62,"")</f>
        <v>1.4840425531914894</v>
      </c>
      <c r="Y62" s="192">
        <f ca="1">IFERROR((IF(AND($J62&gt;X$4,$J62&lt;=Y$4,$K62&lt;=Y$4),NETWORKDAYS.INTL($J62,$K62,1,(Holidays!$A$1:$A$248)),0)+IF(AND($J62&gt;X$4,$J62&lt;=Y$4,$K62&gt;Y$4),NETWORKDAYS.INTL($J62,(Y$4),1,(Holidays!$A$1:$A$248)),0)+IF(AND($J62&lt;X$4,$K62&lt;Y$4,$K62&gt;X$4),NETWORKDAYS.INTL(X$4+1,$K62,1,(Holidays!$A$1:$A$248)),0)+IF(AND($J62&lt;=X$4,$K62&gt;=Y$4,$K62&gt;X$4),NETWORKDAYS.INTL(X$4+1,(Y$4),1,(Holidays!$A$1:$A$248)),0))*$M62,"")</f>
        <v>1.7313829787234043</v>
      </c>
      <c r="Z62" s="321">
        <f ca="1">IFERROR((IF(AND($J62&gt;Y$4,$J62&lt;=Z$4,$K62&lt;=Z$4),NETWORKDAYS.INTL($J62,$K62,1,(Holidays!$A$1:$A$248)),0)+IF(AND($J62&gt;Y$4,$J62&lt;=Z$4,$K62&gt;Z$4),NETWORKDAYS.INTL($J62,(Z$4),1,(Holidays!$A$1:$A$248)),0)+IF(AND($J62&lt;Y$4,$K62&lt;Z$4,$K62&gt;Y$4),NETWORKDAYS.INTL(Y$4+1,$K62,1,(Holidays!$A$1:$A$248)),0)+IF(AND($J62&lt;=Y$4,$K62&gt;=Z$4,$K62&gt;Y$4),NETWORKDAYS.INTL(Y$4+1,(Z$4),1,(Holidays!$A$1:$A$248)),0))*$M62,"")</f>
        <v>1.4840425531914894</v>
      </c>
      <c r="AA62" s="190">
        <f ca="1">IFERROR((IF(AND($J62&gt;Z$4,$J62&lt;=AA$4,$K62&lt;=AA$4),NETWORKDAYS.INTL($J62,$K62,1,(Holidays!$A$1:$A$248)),0)+IF(AND($J62&gt;Z$4,$J62&lt;=AA$4,$K62&gt;AA$4),NETWORKDAYS.INTL($J62,(AA$4),1,(Holidays!$A$1:$A$248)),0)+IF(AND($J62&lt;Z$4,$K62&lt;AA$4,$K62&gt;Z$4),NETWORKDAYS.INTL(Z$4+1,$K62,1,(Holidays!$A$1:$A$248)),0)+IF(AND($J62&lt;=Z$4,$K62&gt;=AA$4,$K62&gt;Z$4),NETWORKDAYS.INTL(Z$4+1,(AA$4),1,(Holidays!$A$1:$A$248)),0))*$M62,"")</f>
        <v>0.98936170212765961</v>
      </c>
      <c r="AB62" s="192">
        <f ca="1">IFERROR((IF(AND($J62&gt;AA$4,$J62&lt;=AB$4,$K62&lt;=AB$4),NETWORKDAYS.INTL($J62,$K62,1,(Holidays!$A$1:$A$248)),0)+IF(AND($J62&gt;AA$4,$J62&lt;=AB$4,$K62&gt;AB$4),NETWORKDAYS.INTL($J62,(AB$4),1,(Holidays!$A$1:$A$248)),0)+IF(AND($J62&lt;AA$4,$K62&lt;AB$4,$K62&gt;AA$4),NETWORKDAYS.INTL(AA$4+1,$K62,1,(Holidays!$A$1:$A$248)),0)+IF(AND($J62&lt;=AA$4,$K62&gt;=AB$4,$K62&gt;AA$4),NETWORKDAYS.INTL(AA$4+1,(AB$4),1,(Holidays!$A$1:$A$248)),0))*$M62,"")</f>
        <v>1.4840425531914894</v>
      </c>
      <c r="AC62" s="321">
        <f ca="1">IFERROR((IF(AND($J62&gt;AB$4,$J62&lt;=AC$4,$K62&lt;=AC$4),NETWORKDAYS.INTL($J62,$K62,1,(Holidays!$A$1:$A$248)),0)+IF(AND($J62&gt;AB$4,$J62&lt;=AC$4,$K62&gt;AC$4),NETWORKDAYS.INTL($J62,(AC$4),1,(Holidays!$A$1:$A$248)),0)+IF(AND($J62&lt;AB$4,$K62&lt;AC$4,$K62&gt;AB$4),NETWORKDAYS.INTL(AB$4+1,$K62,1,(Holidays!$A$1:$A$248)),0)+IF(AND($J62&lt;=AB$4,$K62&gt;=AC$4,$K62&gt;AB$4),NETWORKDAYS.INTL(AB$4+1,(AC$4),1,(Holidays!$A$1:$A$248)),0))*$M62,"")</f>
        <v>1.9787234042553192</v>
      </c>
      <c r="AD62" s="190">
        <f ca="1">IFERROR((IF(AND($J62&gt;AC$4,$J62&lt;=AD$4,$K62&lt;=AD$4),NETWORKDAYS.INTL($J62,$K62,1,(Holidays!$A$1:$A$248)),0)+IF(AND($J62&gt;AC$4,$J62&lt;=AD$4,$K62&gt;AD$4),NETWORKDAYS.INTL($J62,(AD$4),1,(Holidays!$A$1:$A$248)),0)+IF(AND($J62&lt;AC$4,$K62&lt;AD$4,$K62&gt;AC$4),NETWORKDAYS.INTL(AC$4+1,$K62,1,(Holidays!$A$1:$A$248)),0)+IF(AND($J62&lt;=AC$4,$K62&gt;=AD$4,$K62&gt;AC$4),NETWORKDAYS.INTL(AC$4+1,(AD$4),1,(Holidays!$A$1:$A$248)),0))*$M62,"")</f>
        <v>1.7313829787234043</v>
      </c>
      <c r="AE62" s="192">
        <f ca="1">IFERROR((IF(AND($J62&gt;AD$4,$J62&lt;=AE$4,$K62&lt;=AE$4),NETWORKDAYS.INTL($J62,$K62,1,(Holidays!$A$1:$A$248)),0)+IF(AND($J62&gt;AD$4,$J62&lt;=AE$4,$K62&gt;AE$4),NETWORKDAYS.INTL($J62,(AE$4),1,(Holidays!$A$1:$A$248)),0)+IF(AND($J62&lt;AD$4,$K62&lt;AE$4,$K62&gt;AD$4),NETWORKDAYS.INTL(AD$4+1,$K62,1,(Holidays!$A$1:$A$248)),0)+IF(AND($J62&lt;=AD$4,$K62&gt;=AE$4,$K62&gt;AD$4),NETWORKDAYS.INTL(AD$4+1,(AE$4),1,(Holidays!$A$1:$A$248)),0))*$M62,"")</f>
        <v>1.7313829787234043</v>
      </c>
      <c r="AF62" s="321">
        <f ca="1">IFERROR((IF(AND($J62&gt;AE$4,$J62&lt;=AF$4,$K62&lt;=AF$4),NETWORKDAYS.INTL($J62,$K62,1,(Holidays!$A$1:$A$248)),0)+IF(AND($J62&gt;AE$4,$J62&lt;=AF$4,$K62&gt;AF$4),NETWORKDAYS.INTL($J62,(AF$4),1,(Holidays!$A$1:$A$248)),0)+IF(AND($J62&lt;AE$4,$K62&lt;AF$4,$K62&gt;AE$4),NETWORKDAYS.INTL(AE$4+1,$K62,1,(Holidays!$A$1:$A$248)),0)+IF(AND($J62&lt;=AE$4,$K62&gt;=AF$4,$K62&gt;AE$4),NETWORKDAYS.INTL(AE$4+1,(AF$4),1,(Holidays!$A$1:$A$248)),0))*$M62,"")</f>
        <v>1.4840425531914894</v>
      </c>
      <c r="AG62" s="190">
        <f ca="1">IFERROR((IF(AND($J62&gt;AF$4,$J62&lt;=AG$4,$K62&lt;=AG$4),NETWORKDAYS.INTL($J62,$K62,1,(Holidays!$A$1:$A$248)),0)+IF(AND($J62&gt;AF$4,$J62&lt;=AG$4,$K62&gt;AG$4),NETWORKDAYS.INTL($J62,(AG$4),1,(Holidays!$A$1:$A$248)),0)+IF(AND($J62&lt;AF$4,$K62&lt;AG$4,$K62&gt;AF$4),NETWORKDAYS.INTL(AF$4+1,$K62,1,(Holidays!$A$1:$A$248)),0)+IF(AND($J62&lt;=AF$4,$K62&gt;=AG$4,$K62&gt;AF$4),NETWORKDAYS.INTL(AF$4+1,(AG$4),1,(Holidays!$A$1:$A$248)),0))*$M62,"")</f>
        <v>1.2367021276595744</v>
      </c>
      <c r="AH62" s="192">
        <f ca="1">IFERROR((IF(AND($J62&gt;AG$4,$J62&lt;=AH$4,$K62&lt;=AH$4),NETWORKDAYS.INTL($J62,$K62,1,(Holidays!$A$1:$A$248)),0)+IF(AND($J62&gt;AG$4,$J62&lt;=AH$4,$K62&gt;AH$4),NETWORKDAYS.INTL($J62,(AH$4),1,(Holidays!$A$1:$A$248)),0)+IF(AND($J62&lt;AG$4,$K62&lt;AH$4,$K62&gt;AG$4),NETWORKDAYS.INTL(AG$4+1,$K62,1,(Holidays!$A$1:$A$248)),0)+IF(AND($J62&lt;=AG$4,$K62&gt;=AH$4,$K62&gt;AG$4),NETWORKDAYS.INTL(AG$4+1,(AH$4),1,(Holidays!$A$1:$A$248)),0))*$M62,"")</f>
        <v>1.9787234042553192</v>
      </c>
      <c r="AI62" s="321">
        <f ca="1">IFERROR((IF(AND($J62&gt;AH$4,$J62&lt;=AI$4,$K62&lt;=AI$4),NETWORKDAYS.INTL($J62,$K62,1,(Holidays!$A$1:$A$248)),0)+IF(AND($J62&gt;AH$4,$J62&lt;=AI$4,$K62&gt;AI$4),NETWORKDAYS.INTL($J62,(AI$4),1,(Holidays!$A$1:$A$248)),0)+IF(AND($J62&lt;AH$4,$K62&lt;AI$4,$K62&gt;AH$4),NETWORKDAYS.INTL(AH$4+1,$K62,1,(Holidays!$A$1:$A$248)),0)+IF(AND($J62&lt;=AH$4,$K62&gt;=AI$4,$K62&gt;AH$4),NETWORKDAYS.INTL(AH$4+1,(AI$4),1,(Holidays!$A$1:$A$248)),0))*$M62,"")</f>
        <v>1.4840425531914894</v>
      </c>
      <c r="AJ62" s="190">
        <f ca="1">IFERROR((IF(AND($J62&gt;AI$4,$J62&lt;=AJ$4,$K62&lt;=AJ$4),NETWORKDAYS.INTL($J62,$K62,1,(Holidays!$A$1:$A$248)),0)+IF(AND($J62&gt;AI$4,$J62&lt;=AJ$4,$K62&gt;AJ$4),NETWORKDAYS.INTL($J62,(AJ$4),1,(Holidays!$A$1:$A$248)),0)+IF(AND($J62&lt;AI$4,$K62&lt;AJ$4,$K62&gt;AI$4),NETWORKDAYS.INTL(AI$4+1,$K62,1,(Holidays!$A$1:$A$248)),0)+IF(AND($J62&lt;=AI$4,$K62&gt;=AJ$4,$K62&gt;AI$4),NETWORKDAYS.INTL(AI$4+1,(AJ$4),1,(Holidays!$A$1:$A$248)),0))*$M62,"")</f>
        <v>0</v>
      </c>
      <c r="AK62" s="192">
        <f ca="1">IFERROR((IF(AND($J62&gt;AJ$4,$J62&lt;=AK$4,$K62&lt;=AK$4),NETWORKDAYS.INTL($J62,$K62,1,(Holidays!$A$1:$A$248)),0)+IF(AND($J62&gt;AJ$4,$J62&lt;=AK$4,$K62&gt;AK$4),NETWORKDAYS.INTL($J62,(AK$4),1,(Holidays!$A$1:$A$248)),0)+IF(AND($J62&lt;AJ$4,$K62&lt;AK$4,$K62&gt;AJ$4),NETWORKDAYS.INTL(AJ$4+1,$K62,1,(Holidays!$A$1:$A$248)),0)+IF(AND($J62&lt;=AJ$4,$K62&gt;=AK$4,$K62&gt;AJ$4),NETWORKDAYS.INTL(AJ$4+1,(AK$4),1,(Holidays!$A$1:$A$248)),0))*$M62,"")</f>
        <v>0</v>
      </c>
      <c r="AL62" s="321">
        <f ca="1">IFERROR((IF(AND($J62&gt;AK$4,$J62&lt;=AL$4,$K62&lt;=AL$4),NETWORKDAYS.INTL($J62,$K62,1,(Holidays!$A$1:$A$248)),0)+IF(AND($J62&gt;AK$4,$J62&lt;=AL$4,$K62&gt;AL$4),NETWORKDAYS.INTL($J62,(AL$4),1,(Holidays!$A$1:$A$248)),0)+IF(AND($J62&lt;AK$4,$K62&lt;AL$4,$K62&gt;AK$4),NETWORKDAYS.INTL(AK$4+1,$K62,1,(Holidays!$A$1:$A$248)),0)+IF(AND($J62&lt;=AK$4,$K62&gt;=AL$4,$K62&gt;AK$4),NETWORKDAYS.INTL(AK$4+1,(AL$4),1,(Holidays!$A$1:$A$248)),0))*$M62,"")</f>
        <v>0</v>
      </c>
      <c r="AM62" s="190">
        <f ca="1">IFERROR((IF(AND($J62&gt;AL$4,$J62&lt;=AM$4,$K62&lt;=AM$4),NETWORKDAYS.INTL($J62,$K62,1,(Holidays!$A$1:$A$248)),0)+IF(AND($J62&gt;AL$4,$J62&lt;=AM$4,$K62&gt;AM$4),NETWORKDAYS.INTL($J62,(AM$4),1,(Holidays!$A$1:$A$248)),0)+IF(AND($J62&lt;AL$4,$K62&lt;AM$4,$K62&gt;AL$4),NETWORKDAYS.INTL(AL$4+1,$K62,1,(Holidays!$A$1:$A$248)),0)+IF(AND($J62&lt;=AL$4,$K62&gt;=AM$4,$K62&gt;AL$4),NETWORKDAYS.INTL(AL$4+1,(AM$4),1,(Holidays!$A$1:$A$248)),0))*$M62,"")</f>
        <v>0</v>
      </c>
      <c r="AN62" s="192">
        <f ca="1">IFERROR((IF(AND($J62&gt;AM$4,$J62&lt;=AN$4,$K62&lt;=AN$4),NETWORKDAYS.INTL($J62,$K62,1,(Holidays!$A$1:$A$248)),0)+IF(AND($J62&gt;AM$4,$J62&lt;=AN$4,$K62&gt;AN$4),NETWORKDAYS.INTL($J62,(AN$4),1,(Holidays!$A$1:$A$248)),0)+IF(AND($J62&lt;AM$4,$K62&lt;AN$4,$K62&gt;AM$4),NETWORKDAYS.INTL(AM$4+1,$K62,1,(Holidays!$A$1:$A$248)),0)+IF(AND($J62&lt;=AM$4,$K62&gt;=AN$4,$K62&gt;AM$4),NETWORKDAYS.INTL(AM$4+1,(AN$4),1,(Holidays!$A$1:$A$248)),0))*$M62,"")</f>
        <v>0</v>
      </c>
      <c r="AO62" s="321">
        <f ca="1">IFERROR((IF(AND($J62&gt;AN$4,$J62&lt;=AO$4,$K62&lt;=AO$4),NETWORKDAYS.INTL($J62,$K62,1,(Holidays!$A$1:$A$248)),0)+IF(AND($J62&gt;AN$4,$J62&lt;=AO$4,$K62&gt;AO$4),NETWORKDAYS.INTL($J62,(AO$4),1,(Holidays!$A$1:$A$248)),0)+IF(AND($J62&lt;AN$4,$K62&lt;AO$4,$K62&gt;AN$4),NETWORKDAYS.INTL(AN$4+1,$K62,1,(Holidays!$A$1:$A$248)),0)+IF(AND($J62&lt;=AN$4,$K62&gt;=AO$4,$K62&gt;AN$4),NETWORKDAYS.INTL(AN$4+1,(AO$4),1,(Holidays!$A$1:$A$248)),0))*$M62,"")</f>
        <v>0</v>
      </c>
      <c r="AP62" s="190">
        <f ca="1">IFERROR((IF(AND($J62&gt;AO$4,$J62&lt;=AP$4,$K62&lt;=AP$4),NETWORKDAYS.INTL($J62,$K62,1,(Holidays!$A$1:$A$248)),0)+IF(AND($J62&gt;AO$4,$J62&lt;=AP$4,$K62&gt;AP$4),NETWORKDAYS.INTL($J62,(AP$4),1,(Holidays!$A$1:$A$248)),0)+IF(AND($J62&lt;AO$4,$K62&lt;AP$4,$K62&gt;AO$4),NETWORKDAYS.INTL(AO$4+1,$K62,1,(Holidays!$A$1:$A$248)),0)+IF(AND($J62&lt;=AO$4,$K62&gt;=AP$4,$K62&gt;AO$4),NETWORKDAYS.INTL(AO$4+1,(AP$4),1,(Holidays!$A$1:$A$248)),0))*$M62,"")</f>
        <v>0</v>
      </c>
      <c r="AQ62" s="192">
        <f ca="1">IFERROR((IF(AND($J62&gt;AP$4,$J62&lt;=AQ$4,$K62&lt;=AQ$4),NETWORKDAYS.INTL($J62,$K62,1,(Holidays!$A$1:$A$248)),0)+IF(AND($J62&gt;AP$4,$J62&lt;=AQ$4,$K62&gt;AQ$4),NETWORKDAYS.INTL($J62,(AQ$4),1,(Holidays!$A$1:$A$248)),0)+IF(AND($J62&lt;AP$4,$K62&lt;AQ$4,$K62&gt;AP$4),NETWORKDAYS.INTL(AP$4+1,$K62,1,(Holidays!$A$1:$A$248)),0)+IF(AND($J62&lt;=AP$4,$K62&gt;=AQ$4,$K62&gt;AP$4),NETWORKDAYS.INTL(AP$4+1,(AQ$4),1,(Holidays!$A$1:$A$248)),0))*$M62,"")</f>
        <v>0</v>
      </c>
      <c r="AR62" s="321">
        <f ca="1">IFERROR((IF(AND($J62&gt;AQ$4,$J62&lt;=AR$4,$K62&lt;=AR$4),NETWORKDAYS.INTL($J62,$K62,1,(Holidays!$A$1:$A$248)),0)+IF(AND($J62&gt;AQ$4,$J62&lt;=AR$4,$K62&gt;AR$4),NETWORKDAYS.INTL($J62,(AR$4),1,(Holidays!$A$1:$A$248)),0)+IF(AND($J62&lt;AQ$4,$K62&lt;AR$4,$K62&gt;AQ$4),NETWORKDAYS.INTL(AQ$4+1,$K62,1,(Holidays!$A$1:$A$248)),0)+IF(AND($J62&lt;=AQ$4,$K62&gt;=AR$4,$K62&gt;AQ$4),NETWORKDAYS.INTL(AQ$4+1,(AR$4),1,(Holidays!$A$1:$A$248)),0))*$M62,"")</f>
        <v>0</v>
      </c>
      <c r="AS62" s="190">
        <f ca="1">IFERROR((IF(AND($J62&gt;AR$4,$J62&lt;=AS$4,$K62&lt;=AS$4),NETWORKDAYS.INTL($J62,$K62,1,(Holidays!$A$1:$A$248)),0)+IF(AND($J62&gt;AR$4,$J62&lt;=AS$4,$K62&gt;AS$4),NETWORKDAYS.INTL($J62,(AS$4),1,(Holidays!$A$1:$A$248)),0)+IF(AND($J62&lt;AR$4,$K62&lt;AS$4,$K62&gt;AR$4),NETWORKDAYS.INTL(AR$4+1,$K62,1,(Holidays!$A$1:$A$248)),0)+IF(AND($J62&lt;=AR$4,$K62&gt;=AS$4,$K62&gt;AR$4),NETWORKDAYS.INTL(AR$4+1,(AS$4),1,(Holidays!$A$1:$A$248)),0))*$M62,"")</f>
        <v>0</v>
      </c>
      <c r="AT62" s="192">
        <f ca="1">IFERROR((IF(AND($J62&gt;AS$4,$J62&lt;=AT$4,$K62&lt;=AT$4),NETWORKDAYS.INTL($J62,$K62,1,(Holidays!$A$1:$A$248)),0)+IF(AND($J62&gt;AS$4,$J62&lt;=AT$4,$K62&gt;AT$4),NETWORKDAYS.INTL($J62,(AT$4),1,(Holidays!$A$1:$A$248)),0)+IF(AND($J62&lt;AS$4,$K62&lt;AT$4,$K62&gt;AS$4),NETWORKDAYS.INTL(AS$4+1,$K62,1,(Holidays!$A$1:$A$248)),0)+IF(AND($J62&lt;=AS$4,$K62&gt;=AT$4,$K62&gt;AS$4),NETWORKDAYS.INTL(AS$4+1,(AT$4),1,(Holidays!$A$1:$A$248)),0))*$M62,"")</f>
        <v>0</v>
      </c>
      <c r="AU62" s="321">
        <f ca="1">IFERROR((IF(AND($J62&gt;AT$4,$J62&lt;=AU$4,$K62&lt;=AU$4),NETWORKDAYS.INTL($J62,$K62,1,(Holidays!$A$1:$A$248)),0)+IF(AND($J62&gt;AT$4,$J62&lt;=AU$4,$K62&gt;AU$4),NETWORKDAYS.INTL($J62,(AU$4),1,(Holidays!$A$1:$A$248)),0)+IF(AND($J62&lt;AT$4,$K62&lt;AU$4,$K62&gt;AT$4),NETWORKDAYS.INTL(AT$4+1,$K62,1,(Holidays!$A$1:$A$248)),0)+IF(AND($J62&lt;=AT$4,$K62&gt;=AU$4,$K62&gt;AT$4),NETWORKDAYS.INTL(AT$4+1,(AU$4),1,(Holidays!$A$1:$A$248)),0))*$M62,"")</f>
        <v>0</v>
      </c>
      <c r="AV62" s="190">
        <f ca="1">IFERROR((IF(AND($J62&gt;AU$4,$J62&lt;=AV$4,$K62&lt;=AV$4),NETWORKDAYS.INTL($J62,$K62,1,(Holidays!$A$1:$A$248)),0)+IF(AND($J62&gt;AU$4,$J62&lt;=AV$4,$K62&gt;AV$4),NETWORKDAYS.INTL($J62,(AV$4),1,(Holidays!$A$1:$A$248)),0)+IF(AND($J62&lt;AU$4,$K62&lt;AV$4,$K62&gt;AU$4),NETWORKDAYS.INTL(AU$4+1,$K62,1,(Holidays!$A$1:$A$248)),0)+IF(AND($J62&lt;=AU$4,$K62&gt;=AV$4,$K62&gt;AU$4),NETWORKDAYS.INTL(AU$4+1,(AV$4),1,(Holidays!$A$1:$A$248)),0))*$M62,"")</f>
        <v>0</v>
      </c>
      <c r="AW62" s="192">
        <f ca="1">IFERROR((IF(AND($J62&gt;AV$4,$J62&lt;=AW$4,$K62&lt;=AW$4),NETWORKDAYS.INTL($J62,$K62,1,(Holidays!$A$1:$A$248)),0)+IF(AND($J62&gt;AV$4,$J62&lt;=AW$4,$K62&gt;AW$4),NETWORKDAYS.INTL($J62,(AW$4),1,(Holidays!$A$1:$A$248)),0)+IF(AND($J62&lt;AV$4,$K62&lt;AW$4,$K62&gt;AV$4),NETWORKDAYS.INTL(AV$4+1,$K62,1,(Holidays!$A$1:$A$248)),0)+IF(AND($J62&lt;=AV$4,$K62&gt;=AW$4,$K62&gt;AV$4),NETWORKDAYS.INTL(AV$4+1,(AW$4),1,(Holidays!$A$1:$A$248)),0))*$M62,"")</f>
        <v>0</v>
      </c>
      <c r="AX62" s="321">
        <f ca="1">IFERROR((IF(AND($J62&gt;AW$4,$J62&lt;=AX$4,$K62&lt;=AX$4),NETWORKDAYS.INTL($J62,$K62,1,(Holidays!$A$1:$A$248)),0)+IF(AND($J62&gt;AW$4,$J62&lt;=AX$4,$K62&gt;AX$4),NETWORKDAYS.INTL($J62,(AX$4),1,(Holidays!$A$1:$A$248)),0)+IF(AND($J62&lt;AW$4,$K62&lt;AX$4,$K62&gt;AW$4),NETWORKDAYS.INTL(AW$4+1,$K62,1,(Holidays!$A$1:$A$248)),0)+IF(AND($J62&lt;=AW$4,$K62&gt;=AX$4,$K62&gt;AW$4),NETWORKDAYS.INTL(AW$4+1,(AX$4),1,(Holidays!$A$1:$A$248)),0))*$M62,"")</f>
        <v>0</v>
      </c>
      <c r="AY62" s="190">
        <f ca="1">IFERROR((IF(AND($J62&gt;AX$4,$J62&lt;=AY$4,$K62&lt;=AY$4),NETWORKDAYS.INTL($J62,$K62,1,(Holidays!$A$1:$A$248)),0)+IF(AND($J62&gt;AX$4,$J62&lt;=AY$4,$K62&gt;AY$4),NETWORKDAYS.INTL($J62,(AY$4),1,(Holidays!$A$1:$A$248)),0)+IF(AND($J62&lt;AX$4,$K62&lt;AY$4,$K62&gt;AX$4),NETWORKDAYS.INTL(AX$4+1,$K62,1,(Holidays!$A$1:$A$248)),0)+IF(AND($J62&lt;=AX$4,$K62&gt;=AY$4,$K62&gt;AX$4),NETWORKDAYS.INTL(AX$4+1,(AY$4),1,(Holidays!$A$1:$A$248)),0))*$M62,"")</f>
        <v>0</v>
      </c>
      <c r="AZ62" s="192">
        <f ca="1">IFERROR((IF(AND($J62&gt;AY$4,$J62&lt;=AZ$4,$K62&lt;=AZ$4),NETWORKDAYS.INTL($J62,$K62,1,(Holidays!$A$1:$A$248)),0)+IF(AND($J62&gt;AY$4,$J62&lt;=AZ$4,$K62&gt;AZ$4),NETWORKDAYS.INTL($J62,(AZ$4),1,(Holidays!$A$1:$A$248)),0)+IF(AND($J62&lt;AY$4,$K62&lt;AZ$4,$K62&gt;AY$4),NETWORKDAYS.INTL(AY$4+1,$K62,1,(Holidays!$A$1:$A$248)),0)+IF(AND($J62&lt;=AY$4,$K62&gt;=AZ$4,$K62&gt;AY$4),NETWORKDAYS.INTL(AY$4+1,(AZ$4),1,(Holidays!$A$1:$A$248)),0))*$M62,"")</f>
        <v>0</v>
      </c>
      <c r="BA62" s="321">
        <f ca="1">IFERROR((IF(AND($J62&gt;AZ$4,$J62&lt;=BA$4,$K62&lt;=BA$4),NETWORKDAYS.INTL($J62,$K62,1,(Holidays!$A$1:$A$248)),0)+IF(AND($J62&gt;AZ$4,$J62&lt;=BA$4,$K62&gt;BA$4),NETWORKDAYS.INTL($J62,(BA$4),1,(Holidays!$A$1:$A$248)),0)+IF(AND($J62&lt;AZ$4,$K62&lt;BA$4,$K62&gt;AZ$4),NETWORKDAYS.INTL(AZ$4+1,$K62,1,(Holidays!$A$1:$A$248)),0)+IF(AND($J62&lt;=AZ$4,$K62&gt;=BA$4,$K62&gt;AZ$4),NETWORKDAYS.INTL(AZ$4+1,(BA$4),1,(Holidays!$A$1:$A$248)),0))*$M62,"")</f>
        <v>0</v>
      </c>
      <c r="BB62" s="190">
        <f ca="1">IFERROR((IF(AND($J62&gt;BA$4,$J62&lt;=BB$4,$K62&lt;=BB$4),NETWORKDAYS.INTL($J62,$K62,1,(Holidays!$A$1:$A$248)),0)+IF(AND($J62&gt;BA$4,$J62&lt;=BB$4,$K62&gt;BB$4),NETWORKDAYS.INTL($J62,(BB$4),1,(Holidays!$A$1:$A$248)),0)+IF(AND($J62&lt;BA$4,$K62&lt;BB$4,$K62&gt;BA$4),NETWORKDAYS.INTL(BA$4+1,$K62,1,(Holidays!$A$1:$A$248)),0)+IF(AND($J62&lt;=BA$4,$K62&gt;=BB$4,$K62&gt;BA$4),NETWORKDAYS.INTL(BA$4+1,(BB$4),1,(Holidays!$A$1:$A$248)),0))*$M62,"")</f>
        <v>0</v>
      </c>
      <c r="BC62" s="192">
        <f ca="1">IFERROR((IF(AND($J62&gt;BB$4,$J62&lt;=BC$4,$K62&lt;=BC$4),NETWORKDAYS.INTL($J62,$K62,1,(Holidays!$A$1:$A$248)),0)+IF(AND($J62&gt;BB$4,$J62&lt;=BC$4,$K62&gt;BC$4),NETWORKDAYS.INTL($J62,(BC$4),1,(Holidays!$A$1:$A$248)),0)+IF(AND($J62&lt;BB$4,$K62&lt;BC$4,$K62&gt;BB$4),NETWORKDAYS.INTL(BB$4+1,$K62,1,(Holidays!$A$1:$A$248)),0)+IF(AND($J62&lt;=BB$4,$K62&gt;=BC$4,$K62&gt;BB$4),NETWORKDAYS.INTL(BB$4+1,(BC$4),1,(Holidays!$A$1:$A$248)),0))*$M62,"")</f>
        <v>0</v>
      </c>
      <c r="BD62" s="321">
        <f ca="1">IFERROR((IF(AND($J62&gt;BC$4,$J62&lt;=BD$4,$K62&lt;=BD$4),NETWORKDAYS.INTL($J62,$K62,1,(Holidays!$A$1:$A$248)),0)+IF(AND($J62&gt;BC$4,$J62&lt;=BD$4,$K62&gt;BD$4),NETWORKDAYS.INTL($J62,(BD$4),1,(Holidays!$A$1:$A$248)),0)+IF(AND($J62&lt;BC$4,$K62&lt;BD$4,$K62&gt;BC$4),NETWORKDAYS.INTL(BC$4+1,$K62,1,(Holidays!$A$1:$A$248)),0)+IF(AND($J62&lt;=BC$4,$K62&gt;=BD$4,$K62&gt;BC$4),NETWORKDAYS.INTL(BC$4+1,(BD$4),1,(Holidays!$A$1:$A$248)),0))*$M62,"")</f>
        <v>0</v>
      </c>
      <c r="BE62" s="190">
        <f ca="1">IFERROR((IF(AND($J62&gt;BD$4,$J62&lt;=BE$4,$K62&lt;=BE$4),NETWORKDAYS.INTL($J62,$K62,1,(Holidays!$A$1:$A$248)),0)+IF(AND($J62&gt;BD$4,$J62&lt;=BE$4,$K62&gt;BE$4),NETWORKDAYS.INTL($J62,(BE$4),1,(Holidays!$A$1:$A$248)),0)+IF(AND($J62&lt;BD$4,$K62&lt;BE$4,$K62&gt;BD$4),NETWORKDAYS.INTL(BD$4+1,$K62,1,(Holidays!$A$1:$A$248)),0)+IF(AND($J62&lt;=BD$4,$K62&gt;=BE$4,$K62&gt;BD$4),NETWORKDAYS.INTL(BD$4+1,(BE$4),1,(Holidays!$A$1:$A$248)),0))*$M62,"")</f>
        <v>0</v>
      </c>
      <c r="BF62" s="192">
        <f ca="1">IFERROR((IF(AND($J62&gt;BE$4,$J62&lt;=BF$4,$K62&lt;=BF$4),NETWORKDAYS.INTL($J62,$K62,1,(Holidays!$A$1:$A$248)),0)+IF(AND($J62&gt;BE$4,$J62&lt;=BF$4,$K62&gt;BF$4),NETWORKDAYS.INTL($J62,(BF$4),1,(Holidays!$A$1:$A$248)),0)+IF(AND($J62&lt;BE$4,$K62&lt;BF$4,$K62&gt;BE$4),NETWORKDAYS.INTL(BE$4+1,$K62,1,(Holidays!$A$1:$A$248)),0)+IF(AND($J62&lt;=BE$4,$K62&gt;=BF$4,$K62&gt;BE$4),NETWORKDAYS.INTL(BE$4+1,(BF$4),1,(Holidays!$A$1:$A$248)),0))*$M62,"")</f>
        <v>0</v>
      </c>
      <c r="BG62" s="321">
        <f ca="1">IFERROR((IF(AND($J62&gt;BF$4,$J62&lt;=BG$4,$K62&lt;=BG$4),NETWORKDAYS.INTL($J62,$K62,1,(Holidays!$A$1:$A$248)),0)+IF(AND($J62&gt;BF$4,$J62&lt;=BG$4,$K62&gt;BG$4),NETWORKDAYS.INTL($J62,(BG$4),1,(Holidays!$A$1:$A$248)),0)+IF(AND($J62&lt;BF$4,$K62&lt;BG$4,$K62&gt;BF$4),NETWORKDAYS.INTL(BF$4+1,$K62,1,(Holidays!$A$1:$A$248)),0)+IF(AND($J62&lt;=BF$4,$K62&gt;=BG$4,$K62&gt;BF$4),NETWORKDAYS.INTL(BF$4+1,(BG$4),1,(Holidays!$A$1:$A$248)),0))*$M62,"")</f>
        <v>0</v>
      </c>
      <c r="BH62" s="190">
        <f ca="1">IFERROR((IF(AND($J62&gt;BG$4,$J62&lt;=BH$4,$K62&lt;=BH$4),NETWORKDAYS.INTL($J62,$K62,1,(Holidays!$A$1:$A$248)),0)+IF(AND($J62&gt;BG$4,$J62&lt;=BH$4,$K62&gt;BH$4),NETWORKDAYS.INTL($J62,(BH$4),1,(Holidays!$A$1:$A$248)),0)+IF(AND($J62&lt;BG$4,$K62&lt;BH$4,$K62&gt;BG$4),NETWORKDAYS.INTL(BG$4+1,$K62,1,(Holidays!$A$1:$A$248)),0)+IF(AND($J62&lt;=BG$4,$K62&gt;=BH$4,$K62&gt;BG$4),NETWORKDAYS.INTL(BG$4+1,(BH$4),1,(Holidays!$A$1:$A$248)),0))*$M62,"")</f>
        <v>0</v>
      </c>
      <c r="BI62" s="192">
        <f ca="1">IFERROR((IF(AND($J62&gt;BH$4,$J62&lt;=BI$4,$K62&lt;=BI$4),NETWORKDAYS.INTL($J62,$K62,1,(Holidays!$A$1:$A$248)),0)+IF(AND($J62&gt;BH$4,$J62&lt;=BI$4,$K62&gt;BI$4),NETWORKDAYS.INTL($J62,(BI$4),1,(Holidays!$A$1:$A$248)),0)+IF(AND($J62&lt;BH$4,$K62&lt;BI$4,$K62&gt;BH$4),NETWORKDAYS.INTL(BH$4+1,$K62,1,(Holidays!$A$1:$A$248)),0)+IF(AND($J62&lt;=BH$4,$K62&gt;=BI$4,$K62&gt;BH$4),NETWORKDAYS.INTL(BH$4+1,(BI$4),1,(Holidays!$A$1:$A$248)),0))*$M62,"")</f>
        <v>0</v>
      </c>
      <c r="BJ62" s="321">
        <f ca="1">IFERROR((IF(AND($J62&gt;BI$4,$J62&lt;=BJ$4,$K62&lt;=BJ$4),NETWORKDAYS.INTL($J62,$K62,1,(Holidays!$A$1:$A$248)),0)+IF(AND($J62&gt;BI$4,$J62&lt;=BJ$4,$K62&gt;BJ$4),NETWORKDAYS.INTL($J62,(BJ$4),1,(Holidays!$A$1:$A$248)),0)+IF(AND($J62&lt;BI$4,$K62&lt;BJ$4,$K62&gt;BI$4),NETWORKDAYS.INTL(BI$4+1,$K62,1,(Holidays!$A$1:$A$248)),0)+IF(AND($J62&lt;=BI$4,$K62&gt;=BJ$4,$K62&gt;BI$4),NETWORKDAYS.INTL(BI$4+1,(BJ$4),1,(Holidays!$A$1:$A$248)),0))*$M62,"")</f>
        <v>0</v>
      </c>
      <c r="BK62" s="190">
        <f ca="1">IFERROR((IF(AND($J62&gt;BJ$4,$J62&lt;=BK$4,$K62&lt;=BK$4),NETWORKDAYS.INTL($J62,$K62,1,(Holidays!$A$1:$A$248)),0)+IF(AND($J62&gt;BJ$4,$J62&lt;=BK$4,$K62&gt;BK$4),NETWORKDAYS.INTL($J62,(BK$4),1,(Holidays!$A$1:$A$248)),0)+IF(AND($J62&lt;BJ$4,$K62&lt;BK$4,$K62&gt;BJ$4),NETWORKDAYS.INTL(BJ$4+1,$K62,1,(Holidays!$A$1:$A$248)),0)+IF(AND($J62&lt;=BJ$4,$K62&gt;=BK$4,$K62&gt;BJ$4),NETWORKDAYS.INTL(BJ$4+1,(BK$4),1,(Holidays!$A$1:$A$248)),0))*$M62,"")</f>
        <v>0</v>
      </c>
      <c r="BL62" s="192">
        <f ca="1">IFERROR((IF(AND($J62&gt;BK$4,$J62&lt;=BL$4,$K62&lt;=BL$4),NETWORKDAYS.INTL($J62,$K62,1,(Holidays!$A$1:$A$248)),0)+IF(AND($J62&gt;BK$4,$J62&lt;=BL$4,$K62&gt;BL$4),NETWORKDAYS.INTL($J62,(BL$4),1,(Holidays!$A$1:$A$248)),0)+IF(AND($J62&lt;BK$4,$K62&lt;BL$4,$K62&gt;BK$4),NETWORKDAYS.INTL(BK$4+1,$K62,1,(Holidays!$A$1:$A$248)),0)+IF(AND($J62&lt;=BK$4,$K62&gt;=BL$4,$K62&gt;BK$4),NETWORKDAYS.INTL(BK$4+1,(BL$4),1,(Holidays!$A$1:$A$248)),0))*$M62,"")</f>
        <v>0</v>
      </c>
      <c r="BM62" s="321">
        <f ca="1">IFERROR((IF(AND($J62&gt;BL$4,$J62&lt;=BM$4,$K62&lt;=BM$4),NETWORKDAYS.INTL($J62,$K62,1,(Holidays!$A$1:$A$248)),0)+IF(AND($J62&gt;BL$4,$J62&lt;=BM$4,$K62&gt;BM$4),NETWORKDAYS.INTL($J62,(BM$4),1,(Holidays!$A$1:$A$248)),0)+IF(AND($J62&lt;BL$4,$K62&lt;BM$4,$K62&gt;BL$4),NETWORKDAYS.INTL(BL$4+1,$K62,1,(Holidays!$A$1:$A$248)),0)+IF(AND($J62&lt;=BL$4,$K62&gt;=BM$4,$K62&gt;BL$4),NETWORKDAYS.INTL(BL$4+1,(BM$4),1,(Holidays!$A$1:$A$248)),0))*$M62,"")</f>
        <v>0</v>
      </c>
      <c r="BN62" s="190">
        <f ca="1">IFERROR((IF(AND($J62&gt;BM$4,$J62&lt;=BN$4,$K62&lt;=BN$4),NETWORKDAYS.INTL($J62,$K62,1,(Holidays!$A$1:$A$248)),0)+IF(AND($J62&gt;BM$4,$J62&lt;=BN$4,$K62&gt;BN$4),NETWORKDAYS.INTL($J62,(BN$4),1,(Holidays!$A$1:$A$248)),0)+IF(AND($J62&lt;BM$4,$K62&lt;BN$4,$K62&gt;BM$4),NETWORKDAYS.INTL(BM$4+1,$K62,1,(Holidays!$A$1:$A$248)),0)+IF(AND($J62&lt;=BM$4,$K62&gt;=BN$4,$K62&gt;BM$4),NETWORKDAYS.INTL(BM$4+1,(BN$4),1,(Holidays!$A$1:$A$248)),0))*$M62,"")</f>
        <v>0</v>
      </c>
      <c r="BO62" s="192">
        <f ca="1">IFERROR((IF(AND($J62&gt;BN$4,$J62&lt;=BO$4,$K62&lt;=BO$4),NETWORKDAYS.INTL($J62,$K62,1,(Holidays!$A$1:$A$248)),0)+IF(AND($J62&gt;BN$4,$J62&lt;=BO$4,$K62&gt;BO$4),NETWORKDAYS.INTL($J62,(BO$4),1,(Holidays!$A$1:$A$248)),0)+IF(AND($J62&lt;BN$4,$K62&lt;BO$4,$K62&gt;BN$4),NETWORKDAYS.INTL(BN$4+1,$K62,1,(Holidays!$A$1:$A$248)),0)+IF(AND($J62&lt;=BN$4,$K62&gt;=BO$4,$K62&gt;BN$4),NETWORKDAYS.INTL(BN$4+1,(BO$4),1,(Holidays!$A$1:$A$248)),0))*$M62,"")</f>
        <v>0</v>
      </c>
      <c r="BP62" s="321">
        <f ca="1">IFERROR((IF(AND($J62&gt;BO$4,$J62&lt;=BP$4,$K62&lt;=BP$4),NETWORKDAYS.INTL($J62,$K62,1,(Holidays!$A$1:$A$248)),0)+IF(AND($J62&gt;BO$4,$J62&lt;=BP$4,$K62&gt;BP$4),NETWORKDAYS.INTL($J62,(BP$4),1,(Holidays!$A$1:$A$248)),0)+IF(AND($J62&lt;BO$4,$K62&lt;BP$4,$K62&gt;BO$4),NETWORKDAYS.INTL(BO$4+1,$K62,1,(Holidays!$A$1:$A$248)),0)+IF(AND($J62&lt;=BO$4,$K62&gt;=BP$4,$K62&gt;BO$4),NETWORKDAYS.INTL(BO$4+1,(BP$4),1,(Holidays!$A$1:$A$248)),0))*$M62,"")</f>
        <v>0</v>
      </c>
      <c r="BQ62" s="190">
        <f ca="1">IFERROR((IF(AND($J62&gt;BP$4,$J62&lt;=BQ$4,$K62&lt;=BQ$4),NETWORKDAYS.INTL($J62,$K62,1,(Holidays!$A$1:$A$248)),0)+IF(AND($J62&gt;BP$4,$J62&lt;=BQ$4,$K62&gt;BQ$4),NETWORKDAYS.INTL($J62,(BQ$4),1,(Holidays!$A$1:$A$248)),0)+IF(AND($J62&lt;BP$4,$K62&lt;BQ$4,$K62&gt;BP$4),NETWORKDAYS.INTL(BP$4+1,$K62,1,(Holidays!$A$1:$A$248)),0)+IF(AND($J62&lt;=BP$4,$K62&gt;=BQ$4,$K62&gt;BP$4),NETWORKDAYS.INTL(BP$4+1,(BQ$4),1,(Holidays!$A$1:$A$248)),0))*$M62,"")</f>
        <v>0</v>
      </c>
      <c r="BR62" s="192">
        <f ca="1">IFERROR((IF(AND($J62&gt;BQ$4,$J62&lt;=BR$4,$K62&lt;=BR$4),NETWORKDAYS.INTL($J62,$K62,1,(Holidays!$A$1:$A$248)),0)+IF(AND($J62&gt;BQ$4,$J62&lt;=BR$4,$K62&gt;BR$4),NETWORKDAYS.INTL($J62,(BR$4),1,(Holidays!$A$1:$A$248)),0)+IF(AND($J62&lt;BQ$4,$K62&lt;BR$4,$K62&gt;BQ$4),NETWORKDAYS.INTL(BQ$4+1,$K62,1,(Holidays!$A$1:$A$248)),0)+IF(AND($J62&lt;=BQ$4,$K62&gt;=BR$4,$K62&gt;BQ$4),NETWORKDAYS.INTL(BQ$4+1,(BR$4),1,(Holidays!$A$1:$A$248)),0))*$M62,"")</f>
        <v>0</v>
      </c>
      <c r="BS62" s="321">
        <f ca="1">IFERROR((IF(AND($J62&gt;BR$4,$J62&lt;=BS$4,$K62&lt;=BS$4),NETWORKDAYS.INTL($J62,$K62,1,(Holidays!$A$1:$A$248)),0)+IF(AND($J62&gt;BR$4,$J62&lt;=BS$4,$K62&gt;BS$4),NETWORKDAYS.INTL($J62,(BS$4),1,(Holidays!$A$1:$A$248)),0)+IF(AND($J62&lt;BR$4,$K62&lt;BS$4,$K62&gt;BR$4),NETWORKDAYS.INTL(BR$4+1,$K62,1,(Holidays!$A$1:$A$248)),0)+IF(AND($J62&lt;=BR$4,$K62&gt;=BS$4,$K62&gt;BR$4),NETWORKDAYS.INTL(BR$4+1,(BS$4),1,(Holidays!$A$1:$A$248)),0))*$M62,"")</f>
        <v>0</v>
      </c>
      <c r="BT62" s="190">
        <f ca="1">IFERROR((IF(AND($J62&gt;BS$4,$J62&lt;=BT$4,$K62&lt;=BT$4),NETWORKDAYS.INTL($J62,$K62,1,(Holidays!$A$1:$A$248)),0)+IF(AND($J62&gt;BS$4,$J62&lt;=BT$4,$K62&gt;BT$4),NETWORKDAYS.INTL($J62,(BT$4),1,(Holidays!$A$1:$A$248)),0)+IF(AND($J62&lt;BS$4,$K62&lt;BT$4,$K62&gt;BS$4),NETWORKDAYS.INTL(BS$4+1,$K62,1,(Holidays!$A$1:$A$248)),0)+IF(AND($J62&lt;=BS$4,$K62&gt;=BT$4,$K62&gt;BS$4),NETWORKDAYS.INTL(BS$4+1,(BT$4),1,(Holidays!$A$1:$A$248)),0))*$M62,"")</f>
        <v>0</v>
      </c>
      <c r="BU62" s="192">
        <f ca="1">IFERROR((IF(AND($J62&gt;BT$4,$J62&lt;=BU$4,$K62&lt;=BU$4),NETWORKDAYS.INTL($J62,$K62,1,(Holidays!$A$1:$A$248)),0)+IF(AND($J62&gt;BT$4,$J62&lt;=BU$4,$K62&gt;BU$4),NETWORKDAYS.INTL($J62,(BU$4),1,(Holidays!$A$1:$A$248)),0)+IF(AND($J62&lt;BT$4,$K62&lt;BU$4,$K62&gt;BT$4),NETWORKDAYS.INTL(BT$4+1,$K62,1,(Holidays!$A$1:$A$248)),0)+IF(AND($J62&lt;=BT$4,$K62&gt;=BU$4,$K62&gt;BT$4),NETWORKDAYS.INTL(BT$4+1,(BU$4),1,(Holidays!$A$1:$A$248)),0))*$M62,"")</f>
        <v>0</v>
      </c>
      <c r="BV62" s="321">
        <f ca="1">IFERROR((IF(AND($J62&gt;BU$4,$J62&lt;=BV$4,$K62&lt;=BV$4),NETWORKDAYS.INTL($J62,$K62,1,(Holidays!$A$1:$A$248)),0)+IF(AND($J62&gt;BU$4,$J62&lt;=BV$4,$K62&gt;BV$4),NETWORKDAYS.INTL($J62,(BV$4),1,(Holidays!$A$1:$A$248)),0)+IF(AND($J62&lt;BU$4,$K62&lt;BV$4,$K62&gt;BU$4),NETWORKDAYS.INTL(BU$4+1,$K62,1,(Holidays!$A$1:$A$248)),0)+IF(AND($J62&lt;=BU$4,$K62&gt;=BV$4,$K62&gt;BU$4),NETWORKDAYS.INTL(BU$4+1,(BV$4),1,(Holidays!$A$1:$A$248)),0))*$M62,"")</f>
        <v>0</v>
      </c>
      <c r="BW62" s="190">
        <f ca="1">IFERROR((IF(AND($J62&gt;BV$4,$J62&lt;=BW$4,$K62&lt;=BW$4),NETWORKDAYS.INTL($J62,$K62,1,(Holidays!$A$1:$A$248)),0)+IF(AND($J62&gt;BV$4,$J62&lt;=BW$4,$K62&gt;BW$4),NETWORKDAYS.INTL($J62,(BW$4),1,(Holidays!$A$1:$A$248)),0)+IF(AND($J62&lt;BV$4,$K62&lt;BW$4,$K62&gt;BV$4),NETWORKDAYS.INTL(BV$4+1,$K62,1,(Holidays!$A$1:$A$248)),0)+IF(AND($J62&lt;=BV$4,$K62&gt;=BW$4,$K62&gt;BV$4),NETWORKDAYS.INTL(BV$4+1,(BW$4),1,(Holidays!$A$1:$A$248)),0))*$M62,"")</f>
        <v>0</v>
      </c>
      <c r="BX62" s="192">
        <f ca="1">IFERROR((IF(AND($J62&gt;BW$4,$J62&lt;=BX$4,$K62&lt;=BX$4),NETWORKDAYS.INTL($J62,$K62,1,(Holidays!$A$1:$A$248)),0)+IF(AND($J62&gt;BW$4,$J62&lt;=BX$4,$K62&gt;BX$4),NETWORKDAYS.INTL($J62,(BX$4),1,(Holidays!$A$1:$A$248)),0)+IF(AND($J62&lt;BW$4,$K62&lt;BX$4,$K62&gt;BW$4),NETWORKDAYS.INTL(BW$4+1,$K62,1,(Holidays!$A$1:$A$248)),0)+IF(AND($J62&lt;=BW$4,$K62&gt;=BX$4,$K62&gt;BW$4),NETWORKDAYS.INTL(BW$4+1,(BX$4),1,(Holidays!$A$1:$A$248)),0))*$M62,"")</f>
        <v>0</v>
      </c>
      <c r="BY62" s="321">
        <f ca="1">IFERROR((IF(AND($J62&gt;BX$4,$J62&lt;=BY$4,$K62&lt;=BY$4),NETWORKDAYS.INTL($J62,$K62,1,(Holidays!$A$1:$A$248)),0)+IF(AND($J62&gt;BX$4,$J62&lt;=BY$4,$K62&gt;BY$4),NETWORKDAYS.INTL($J62,(BY$4),1,(Holidays!$A$1:$A$248)),0)+IF(AND($J62&lt;BX$4,$K62&lt;BY$4,$K62&gt;BX$4),NETWORKDAYS.INTL(BX$4+1,$K62,1,(Holidays!$A$1:$A$248)),0)+IF(AND($J62&lt;=BX$4,$K62&gt;=BY$4,$K62&gt;BX$4),NETWORKDAYS.INTL(BX$4+1,(BY$4),1,(Holidays!$A$1:$A$248)),0))*$M62,"")</f>
        <v>0</v>
      </c>
      <c r="BZ62" s="190">
        <f ca="1">IFERROR((IF(AND($J62&gt;BY$4,$J62&lt;=BZ$4,$K62&lt;=BZ$4),NETWORKDAYS.INTL($J62,$K62,1,(Holidays!$A$1:$A$248)),0)+IF(AND($J62&gt;BY$4,$J62&lt;=BZ$4,$K62&gt;BZ$4),NETWORKDAYS.INTL($J62,(BZ$4),1,(Holidays!$A$1:$A$248)),0)+IF(AND($J62&lt;BY$4,$K62&lt;BZ$4,$K62&gt;BY$4),NETWORKDAYS.INTL(BY$4+1,$K62,1,(Holidays!$A$1:$A$248)),0)+IF(AND($J62&lt;=BY$4,$K62&gt;=BZ$4,$K62&gt;BY$4),NETWORKDAYS.INTL(BY$4+1,(BZ$4),1,(Holidays!$A$1:$A$248)),0))*$M62,"")</f>
        <v>0</v>
      </c>
      <c r="CA62" s="192">
        <f ca="1">IFERROR((IF(AND($J62&gt;BZ$4,$J62&lt;=CA$4,$K62&lt;=CA$4),NETWORKDAYS.INTL($J62,$K62,1,(Holidays!$A$1:$A$248)),0)+IF(AND($J62&gt;BZ$4,$J62&lt;=CA$4,$K62&gt;CA$4),NETWORKDAYS.INTL($J62,(CA$4),1,(Holidays!$A$1:$A$248)),0)+IF(AND($J62&lt;BZ$4,$K62&lt;CA$4,$K62&gt;BZ$4),NETWORKDAYS.INTL(BZ$4+1,$K62,1,(Holidays!$A$1:$A$248)),0)+IF(AND($J62&lt;=BZ$4,$K62&gt;=CA$4,$K62&gt;BZ$4),NETWORKDAYS.INTL(BZ$4+1,(CA$4),1,(Holidays!$A$1:$A$248)),0))*$M62,"")</f>
        <v>0</v>
      </c>
      <c r="CB62" s="321">
        <f ca="1">IFERROR((IF(AND($J62&gt;CA$4,$J62&lt;=CB$4,$K62&lt;=CB$4),NETWORKDAYS.INTL($J62,$K62,1,(Holidays!$A$1:$A$248)),0)+IF(AND($J62&gt;CA$4,$J62&lt;=CB$4,$K62&gt;CB$4),NETWORKDAYS.INTL($J62,(CB$4),1,(Holidays!$A$1:$A$248)),0)+IF(AND($J62&lt;CA$4,$K62&lt;CB$4,$K62&gt;CA$4),NETWORKDAYS.INTL(CA$4+1,$K62,1,(Holidays!$A$1:$A$248)),0)+IF(AND($J62&lt;=CA$4,$K62&gt;=CB$4,$K62&gt;CA$4),NETWORKDAYS.INTL(CA$4+1,(CB$4),1,(Holidays!$A$1:$A$248)),0))*$M62,"")</f>
        <v>0</v>
      </c>
      <c r="CC62" s="190">
        <f ca="1">IFERROR((IF(AND($J62&gt;CB$4,$J62&lt;=CC$4,$K62&lt;=CC$4),NETWORKDAYS.INTL($J62,$K62,1,(Holidays!$A$1:$A$248)),0)+IF(AND($J62&gt;CB$4,$J62&lt;=CC$4,$K62&gt;CC$4),NETWORKDAYS.INTL($J62,(CC$4),1,(Holidays!$A$1:$A$248)),0)+IF(AND($J62&lt;CB$4,$K62&lt;CC$4,$K62&gt;CB$4),NETWORKDAYS.INTL(CB$4+1,$K62,1,(Holidays!$A$1:$A$248)),0)+IF(AND($J62&lt;=CB$4,$K62&gt;=CC$4,$K62&gt;CB$4),NETWORKDAYS.INTL(CB$4+1,(CC$4),1,(Holidays!$A$1:$A$248)),0))*$M62,"")</f>
        <v>0</v>
      </c>
      <c r="CD62" s="192">
        <f ca="1">IFERROR((IF(AND($J62&gt;CC$4,$J62&lt;=CD$4,$K62&lt;=CD$4),NETWORKDAYS.INTL($J62,$K62,1,(Holidays!$A$1:$A$248)),0)+IF(AND($J62&gt;CC$4,$J62&lt;=CD$4,$K62&gt;CD$4),NETWORKDAYS.INTL($J62,(CD$4),1,(Holidays!$A$1:$A$248)),0)+IF(AND($J62&lt;CC$4,$K62&lt;CD$4,$K62&gt;CC$4),NETWORKDAYS.INTL(CC$4+1,$K62,1,(Holidays!$A$1:$A$248)),0)+IF(AND($J62&lt;=CC$4,$K62&gt;=CD$4,$K62&gt;CC$4),NETWORKDAYS.INTL(CC$4+1,(CD$4),1,(Holidays!$A$1:$A$248)),0))*$M62,"")</f>
        <v>0</v>
      </c>
      <c r="CE62" s="321">
        <f ca="1">IFERROR((IF(AND($J62&gt;CD$4,$J62&lt;=CE$4,$K62&lt;=CE$4),NETWORKDAYS.INTL($J62,$K62,1,(Holidays!$A$1:$A$248)),0)+IF(AND($J62&gt;CD$4,$J62&lt;=CE$4,$K62&gt;CE$4),NETWORKDAYS.INTL($J62,(CE$4),1,(Holidays!$A$1:$A$248)),0)+IF(AND($J62&lt;CD$4,$K62&lt;CE$4,$K62&gt;CD$4),NETWORKDAYS.INTL(CD$4+1,$K62,1,(Holidays!$A$1:$A$248)),0)+IF(AND($J62&lt;=CD$4,$K62&gt;=CE$4,$K62&gt;CD$4),NETWORKDAYS.INTL(CD$4+1,(CE$4),1,(Holidays!$A$1:$A$248)),0))*$M62,"")</f>
        <v>0</v>
      </c>
      <c r="CF62" s="190">
        <f ca="1">IFERROR((IF(AND($J62&gt;CE$4,$J62&lt;=CF$4,$K62&lt;=CF$4),NETWORKDAYS.INTL($J62,$K62,1,(Holidays!$A$1:$A$248)),0)+IF(AND($J62&gt;CE$4,$J62&lt;=CF$4,$K62&gt;CF$4),NETWORKDAYS.INTL($J62,(CF$4),1,(Holidays!$A$1:$A$248)),0)+IF(AND($J62&lt;CE$4,$K62&lt;CF$4,$K62&gt;CE$4),NETWORKDAYS.INTL(CE$4+1,$K62,1,(Holidays!$A$1:$A$248)),0)+IF(AND($J62&lt;=CE$4,$K62&gt;=CF$4,$K62&gt;CE$4),NETWORKDAYS.INTL(CE$4+1,(CF$4),1,(Holidays!$A$1:$A$248)),0))*$M62,"")</f>
        <v>0</v>
      </c>
      <c r="CG62" s="192">
        <f ca="1">IFERROR((IF(AND($J62&gt;CF$4,$J62&lt;=CG$4,$K62&lt;=CG$4),NETWORKDAYS.INTL($J62,$K62,1,(Holidays!$A$1:$A$248)),0)+IF(AND($J62&gt;CF$4,$J62&lt;=CG$4,$K62&gt;CG$4),NETWORKDAYS.INTL($J62,(CG$4),1,(Holidays!$A$1:$A$248)),0)+IF(AND($J62&lt;CF$4,$K62&lt;CG$4,$K62&gt;CF$4),NETWORKDAYS.INTL(CF$4+1,$K62,1,(Holidays!$A$1:$A$248)),0)+IF(AND($J62&lt;=CF$4,$K62&gt;=CG$4,$K62&gt;CF$4),NETWORKDAYS.INTL(CF$4+1,(CG$4),1,(Holidays!$A$1:$A$248)),0))*$M62,"")</f>
        <v>0</v>
      </c>
      <c r="CH62" s="321">
        <f ca="1">IFERROR((IF(AND($J62&gt;CG$4,$J62&lt;=CH$4,$K62&lt;=CH$4),NETWORKDAYS.INTL($J62,$K62,1,(Holidays!$A$1:$A$248)),0)+IF(AND($J62&gt;CG$4,$J62&lt;=CH$4,$K62&gt;CH$4),NETWORKDAYS.INTL($J62,(CH$4),1,(Holidays!$A$1:$A$248)),0)+IF(AND($J62&lt;CG$4,$K62&lt;CH$4,$K62&gt;CG$4),NETWORKDAYS.INTL(CG$4+1,$K62,1,(Holidays!$A$1:$A$248)),0)+IF(AND($J62&lt;=CG$4,$K62&gt;=CH$4,$K62&gt;CG$4),NETWORKDAYS.INTL(CG$4+1,(CH$4),1,(Holidays!$A$1:$A$248)),0))*$M62,"")</f>
        <v>0</v>
      </c>
      <c r="CI62" s="190">
        <f ca="1">IFERROR((IF(AND($J62&gt;CH$4,$J62&lt;=CI$4,$K62&lt;=CI$4),NETWORKDAYS.INTL($J62,$K62,1,(Holidays!$A$1:$A$248)),0)+IF(AND($J62&gt;CH$4,$J62&lt;=CI$4,$K62&gt;CI$4),NETWORKDAYS.INTL($J62,(CI$4),1,(Holidays!$A$1:$A$248)),0)+IF(AND($J62&lt;CH$4,$K62&lt;CI$4,$K62&gt;CH$4),NETWORKDAYS.INTL(CH$4+1,$K62,1,(Holidays!$A$1:$A$248)),0)+IF(AND($J62&lt;=CH$4,$K62&gt;=CI$4,$K62&gt;CH$4),NETWORKDAYS.INTL(CH$4+1,(CI$4),1,(Holidays!$A$1:$A$248)),0))*$M62,"")</f>
        <v>0</v>
      </c>
      <c r="CJ62" s="192">
        <f ca="1">IFERROR((IF(AND($J62&gt;CI$4,$J62&lt;=CJ$4,$K62&lt;=CJ$4),NETWORKDAYS.INTL($J62,$K62,1,(Holidays!$A$1:$A$248)),0)+IF(AND($J62&gt;CI$4,$J62&lt;=CJ$4,$K62&gt;CJ$4),NETWORKDAYS.INTL($J62,(CJ$4),1,(Holidays!$A$1:$A$248)),0)+IF(AND($J62&lt;CI$4,$K62&lt;CJ$4,$K62&gt;CI$4),NETWORKDAYS.INTL(CI$4+1,$K62,1,(Holidays!$A$1:$A$248)),0)+IF(AND($J62&lt;=CI$4,$K62&gt;=CJ$4,$K62&gt;CI$4),NETWORKDAYS.INTL(CI$4+1,(CJ$4),1,(Holidays!$A$1:$A$248)),0))*$M62,"")</f>
        <v>0</v>
      </c>
      <c r="CK62" s="321">
        <f ca="1">IFERROR((IF(AND($J62&gt;CJ$4,$J62&lt;=CK$4,$K62&lt;=CK$4),NETWORKDAYS.INTL($J62,$K62,1,(Holidays!$A$1:$A$248)),0)+IF(AND($J62&gt;CJ$4,$J62&lt;=CK$4,$K62&gt;CK$4),NETWORKDAYS.INTL($J62,(CK$4),1,(Holidays!$A$1:$A$248)),0)+IF(AND($J62&lt;CJ$4,$K62&lt;CK$4,$K62&gt;CJ$4),NETWORKDAYS.INTL(CJ$4+1,$K62,1,(Holidays!$A$1:$A$248)),0)+IF(AND($J62&lt;=CJ$4,$K62&gt;=CK$4,$K62&gt;CJ$4),NETWORKDAYS.INTL(CJ$4+1,(CK$4),1,(Holidays!$A$1:$A$248)),0))*$M62,"")</f>
        <v>0</v>
      </c>
      <c r="CL62" s="190">
        <f ca="1">IFERROR((IF(AND($J62&gt;CK$4,$J62&lt;=CL$4,$K62&lt;=CL$4),NETWORKDAYS.INTL($J62,$K62,1,(Holidays!$A$1:$A$248)),0)+IF(AND($J62&gt;CK$4,$J62&lt;=CL$4,$K62&gt;CL$4),NETWORKDAYS.INTL($J62,(CL$4),1,(Holidays!$A$1:$A$248)),0)+IF(AND($J62&lt;CK$4,$K62&lt;CL$4,$K62&gt;CK$4),NETWORKDAYS.INTL(CK$4+1,$K62,1,(Holidays!$A$1:$A$248)),0)+IF(AND($J62&lt;=CK$4,$K62&gt;=CL$4,$K62&gt;CK$4),NETWORKDAYS.INTL(CK$4+1,(CL$4),1,(Holidays!$A$1:$A$248)),0))*$M62,"")</f>
        <v>0</v>
      </c>
      <c r="CM62" s="192">
        <f ca="1">IFERROR((IF(AND($J62&gt;CL$4,$J62&lt;=CM$4,$K62&lt;=CM$4),NETWORKDAYS.INTL($J62,$K62,1,(Holidays!$A$1:$A$248)),0)+IF(AND($J62&gt;CL$4,$J62&lt;=CM$4,$K62&gt;CM$4),NETWORKDAYS.INTL($J62,(CM$4),1,(Holidays!$A$1:$A$248)),0)+IF(AND($J62&lt;CL$4,$K62&lt;CM$4,$K62&gt;CL$4),NETWORKDAYS.INTL(CL$4+1,$K62,1,(Holidays!$A$1:$A$248)),0)+IF(AND($J62&lt;=CL$4,$K62&gt;=CM$4,$K62&gt;CL$4),NETWORKDAYS.INTL(CL$4+1,(CM$4),1,(Holidays!$A$1:$A$248)),0))*$M62,"")</f>
        <v>0</v>
      </c>
      <c r="CN62" s="321">
        <f ca="1">IFERROR((IF(AND($J62&gt;CM$4,$J62&lt;=CN$4,$K62&lt;=CN$4),NETWORKDAYS.INTL($J62,$K62,1,(Holidays!$A$1:$A$248)),0)+IF(AND($J62&gt;CM$4,$J62&lt;=CN$4,$K62&gt;CN$4),NETWORKDAYS.INTL($J62,(CN$4),1,(Holidays!$A$1:$A$248)),0)+IF(AND($J62&lt;CM$4,$K62&lt;CN$4,$K62&gt;CM$4),NETWORKDAYS.INTL(CM$4+1,$K62,1,(Holidays!$A$1:$A$248)),0)+IF(AND($J62&lt;=CM$4,$K62&gt;=CN$4,$K62&gt;CM$4),NETWORKDAYS.INTL(CM$4+1,(CN$4),1,(Holidays!$A$1:$A$248)),0))*$M62,"")</f>
        <v>0</v>
      </c>
      <c r="CO62" s="190">
        <f ca="1">IFERROR((IF(AND($J62&gt;CN$4,$J62&lt;=CO$4,$K62&lt;=CO$4),NETWORKDAYS.INTL($J62,$K62,1,(Holidays!$A$1:$A$248)),0)+IF(AND($J62&gt;CN$4,$J62&lt;=CO$4,$K62&gt;CO$4),NETWORKDAYS.INTL($J62,(CO$4),1,(Holidays!$A$1:$A$248)),0)+IF(AND($J62&lt;CN$4,$K62&lt;CO$4,$K62&gt;CN$4),NETWORKDAYS.INTL(CN$4+1,$K62,1,(Holidays!$A$1:$A$248)),0)+IF(AND($J62&lt;=CN$4,$K62&gt;=CO$4,$K62&gt;CN$4),NETWORKDAYS.INTL(CN$4+1,(CO$4),1,(Holidays!$A$1:$A$248)),0))*$M62,"")</f>
        <v>0</v>
      </c>
      <c r="CP62" s="192">
        <f ca="1">IFERROR((IF(AND($J62&gt;CO$4,$J62&lt;=CP$4,$K62&lt;=CP$4),NETWORKDAYS.INTL($J62,$K62,1,(Holidays!$A$1:$A$248)),0)+IF(AND($J62&gt;CO$4,$J62&lt;=CP$4,$K62&gt;CP$4),NETWORKDAYS.INTL($J62,(CP$4),1,(Holidays!$A$1:$A$248)),0)+IF(AND($J62&lt;CO$4,$K62&lt;CP$4,$K62&gt;CO$4),NETWORKDAYS.INTL(CO$4+1,$K62,1,(Holidays!$A$1:$A$248)),0)+IF(AND($J62&lt;=CO$4,$K62&gt;=CP$4,$K62&gt;CO$4),NETWORKDAYS.INTL(CO$4+1,(CP$4),1,(Holidays!$A$1:$A$248)),0))*$M62,"")</f>
        <v>0</v>
      </c>
      <c r="CQ62" s="321">
        <f ca="1">IFERROR((IF(AND($J62&gt;CP$4,$J62&lt;=CQ$4,$K62&lt;=CQ$4),NETWORKDAYS.INTL($J62,$K62,1,(Holidays!$A$1:$A$248)),0)+IF(AND($J62&gt;CP$4,$J62&lt;=CQ$4,$K62&gt;CQ$4),NETWORKDAYS.INTL($J62,(CQ$4),1,(Holidays!$A$1:$A$248)),0)+IF(AND($J62&lt;CP$4,$K62&lt;CQ$4,$K62&gt;CP$4),NETWORKDAYS.INTL(CP$4+1,$K62,1,(Holidays!$A$1:$A$248)),0)+IF(AND($J62&lt;=CP$4,$K62&gt;=CQ$4,$K62&gt;CP$4),NETWORKDAYS.INTL(CP$4+1,(CQ$4),1,(Holidays!$A$1:$A$248)),0))*$M62,"")</f>
        <v>0</v>
      </c>
      <c r="CR62" s="190">
        <f ca="1">IFERROR((IF(AND($J62&gt;CQ$4,$J62&lt;=CR$4,$K62&lt;=CR$4),NETWORKDAYS.INTL($J62,$K62,1,(Holidays!$A$1:$A$248)),0)+IF(AND($J62&gt;CQ$4,$J62&lt;=CR$4,$K62&gt;CR$4),NETWORKDAYS.INTL($J62,(CR$4),1,(Holidays!$A$1:$A$248)),0)+IF(AND($J62&lt;CQ$4,$K62&lt;CR$4,$K62&gt;CQ$4),NETWORKDAYS.INTL(CQ$4+1,$K62,1,(Holidays!$A$1:$A$248)),0)+IF(AND($J62&lt;=CQ$4,$K62&gt;=CR$4,$K62&gt;CQ$4),NETWORKDAYS.INTL(CQ$4+1,(CR$4),1,(Holidays!$A$1:$A$248)),0))*$M62,"")</f>
        <v>0</v>
      </c>
      <c r="CS62" s="192">
        <f ca="1">IFERROR((IF(AND($J62&gt;CR$4,$J62&lt;=CS$4,$K62&lt;=CS$4),NETWORKDAYS.INTL($J62,$K62,1,(Holidays!$A$1:$A$248)),0)+IF(AND($J62&gt;CR$4,$J62&lt;=CS$4,$K62&gt;CS$4),NETWORKDAYS.INTL($J62,(CS$4),1,(Holidays!$A$1:$A$248)),0)+IF(AND($J62&lt;CR$4,$K62&lt;CS$4,$K62&gt;CR$4),NETWORKDAYS.INTL(CR$4+1,$K62,1,(Holidays!$A$1:$A$248)),0)+IF(AND($J62&lt;=CR$4,$K62&gt;=CS$4,$K62&gt;CR$4),NETWORKDAYS.INTL(CR$4+1,(CS$4),1,(Holidays!$A$1:$A$248)),0))*$M62,"")</f>
        <v>0</v>
      </c>
      <c r="CT62" s="321">
        <f ca="1">IFERROR((IF(AND($J62&gt;CS$4,$J62&lt;=CT$4,$K62&lt;=CT$4),NETWORKDAYS.INTL($J62,$K62,1,(Holidays!$A$1:$A$248)),0)+IF(AND($J62&gt;CS$4,$J62&lt;=CT$4,$K62&gt;CT$4),NETWORKDAYS.INTL($J62,(CT$4),1,(Holidays!$A$1:$A$248)),0)+IF(AND($J62&lt;CS$4,$K62&lt;CT$4,$K62&gt;CS$4),NETWORKDAYS.INTL(CS$4+1,$K62,1,(Holidays!$A$1:$A$248)),0)+IF(AND($J62&lt;=CS$4,$K62&gt;=CT$4,$K62&gt;CS$4),NETWORKDAYS.INTL(CS$4+1,(CT$4),1,(Holidays!$A$1:$A$248)),0))*$M62,"")</f>
        <v>0</v>
      </c>
      <c r="CU62" s="190">
        <f ca="1">IFERROR((IF(AND($J62&gt;CT$4,$J62&lt;=CU$4,$K62&lt;=CU$4),NETWORKDAYS.INTL($J62,$K62,1,(Holidays!$A$1:$A$248)),0)+IF(AND($J62&gt;CT$4,$J62&lt;=CU$4,$K62&gt;CU$4),NETWORKDAYS.INTL($J62,(CU$4),1,(Holidays!$A$1:$A$248)),0)+IF(AND($J62&lt;CT$4,$K62&lt;CU$4,$K62&gt;CT$4),NETWORKDAYS.INTL(CT$4+1,$K62,1,(Holidays!$A$1:$A$248)),0)+IF(AND($J62&lt;=CT$4,$K62&gt;=CU$4,$K62&gt;CT$4),NETWORKDAYS.INTL(CT$4+1,(CU$4),1,(Holidays!$A$1:$A$248)),0))*$M62,"")</f>
        <v>0</v>
      </c>
      <c r="CV62" s="192">
        <f ca="1">IFERROR((IF(AND($J62&gt;CU$4,$J62&lt;=CV$4,$K62&lt;=CV$4),NETWORKDAYS.INTL($J62,$K62,1,(Holidays!$A$1:$A$248)),0)+IF(AND($J62&gt;CU$4,$J62&lt;=CV$4,$K62&gt;CV$4),NETWORKDAYS.INTL($J62,(CV$4),1,(Holidays!$A$1:$A$248)),0)+IF(AND($J62&lt;CU$4,$K62&lt;CV$4,$K62&gt;CU$4),NETWORKDAYS.INTL(CU$4+1,$K62,1,(Holidays!$A$1:$A$248)),0)+IF(AND($J62&lt;=CU$4,$K62&gt;=CV$4,$K62&gt;CU$4),NETWORKDAYS.INTL(CU$4+1,(CV$4),1,(Holidays!$A$1:$A$248)),0))*$M62,"")</f>
        <v>0</v>
      </c>
      <c r="CW62" s="321">
        <f ca="1">IFERROR((IF(AND($J62&gt;CV$4,$J62&lt;=CW$4,$K62&lt;=CW$4),NETWORKDAYS.INTL($J62,$K62,1,(Holidays!$A$1:$A$248)),0)+IF(AND($J62&gt;CV$4,$J62&lt;=CW$4,$K62&gt;CW$4),NETWORKDAYS.INTL($J62,(CW$4),1,(Holidays!$A$1:$A$248)),0)+IF(AND($J62&lt;CV$4,$K62&lt;CW$4,$K62&gt;CV$4),NETWORKDAYS.INTL(CV$4+1,$K62,1,(Holidays!$A$1:$A$248)),0)+IF(AND($J62&lt;=CV$4,$K62&gt;=CW$4,$K62&gt;CV$4),NETWORKDAYS.INTL(CV$4+1,(CW$4),1,(Holidays!$A$1:$A$248)),0))*$M62,"")</f>
        <v>0</v>
      </c>
      <c r="CX62" s="324">
        <f ca="1">IFERROR((IF(AND($J62&gt;CW$4,$J62&lt;=CX$4,$K62&lt;=CX$4),NETWORKDAYS.INTL($J62,$K62,1,(Holidays!$A$1:$A$248)),0)+IF(AND($J62&gt;CW$4,$J62&lt;=CX$4,$K62&gt;CX$4),NETWORKDAYS.INTL($J62,(CX$4),1,(Holidays!$A$1:$A$248)),0)+IF(AND($J62&lt;CW$4,$K62&lt;CX$4,$K62&gt;CW$4),NETWORKDAYS.INTL(CW$4+1,$K62,1,(Holidays!$A$1:$A$248)),0)+IF(AND($J62&lt;=CW$4,$K62&gt;=CX$4,$K62&gt;CW$4),NETWORKDAYS.INTL(CW$4+1,(CX$4),1,(Holidays!$A$1:$A$248)),0))*$M62,"")</f>
        <v>0</v>
      </c>
    </row>
    <row r="63" spans="2:102" ht="15" customHeight="1" outlineLevel="1">
      <c r="B63" s="59" t="str">
        <f t="array" ref="B63">IFERROR(INDEX('A-2_MH Distribution'!$B$1:$B$15014,SMALL(IF('A-2_MH Distribution'!$M$8:$M$63&lt;&gt;0,ROW('A-2_MH Distribution'!$B$8:$B$63)),ROW(A26)),1),"")</f>
        <v/>
      </c>
      <c r="C63" s="458" t="str">
        <f ca="1">IFERROR(VLOOKUP(B63,OFFSET('A-1_MH Estimation'!$B$7,0,0,MATCH("Subtotal LOE",'A-1_MH Estimation'!B:B,0)-7,2),2,0),"")</f>
        <v/>
      </c>
      <c r="D63" s="466" t="str">
        <f ca="1">IFERROR(VLOOKUP(B63,OFFSET('A-1_MH Estimation'!$B$7,0,0,MATCH("Subtotal LOE",'A-1_MH Estimation'!B:B,0)-7,4),4,0),"")</f>
        <v/>
      </c>
      <c r="E63" s="466" t="str">
        <f ca="1">IFERROR(VLOOKUP(B63,OFFSET('A-1_MH Estimation'!$B$7,0,0,MATCH("Subtotal LOE",'A-1_MH Estimation'!B:B,0)-7,3),3,0),"")</f>
        <v/>
      </c>
      <c r="F63" s="462">
        <f>IFERROR(VLOOKUP($B63,'A-2_MH Distribution'!$B$6:$O$16314,3,0)*VLOOKUP($B63,'A-2_MH Distribution'!$B$6:$O$16314,VLOOKUP(G63,SoftwareList,6,0),0)*IFERROR((--(VLOOKUP($B63,'A-2_MH Distribution'!$B$6:$O$16314,VLOOKUP(G63,SoftwareList,8,0),0)=0)+VLOOKUP($B63,'A-2_MH Distribution'!$B$6:$O$16314,VLOOKUP(G63,SoftwareList,8,0),0)),1),0)</f>
        <v>0</v>
      </c>
      <c r="G63" s="403" t="str">
        <f t="shared" si="59"/>
        <v/>
      </c>
      <c r="H63" s="454"/>
      <c r="I63" s="455"/>
      <c r="J63" s="351">
        <f ca="1">IFERROR(INDEX(Activities,MATCH($B63,'A-2_MH Distribution'!B:B,0),MATCH("Start Date",'A-2_MH Distribution'!$A$4:S$4,0))+H63,0)</f>
        <v>0</v>
      </c>
      <c r="K63" s="352">
        <f ca="1">IFERROR(INDEX(Activities,MATCH($B63,'A-2_MH Distribution'!B:B,0),MATCH("Finish Date",'A-2_MH Distribution'!$A$4:S$4,0))+I63,0)</f>
        <v>0</v>
      </c>
      <c r="L63" s="170">
        <f ca="1">NETWORKDAYS.INTL(J63,K63,1,Holidays!$A$1:$A$248)</f>
        <v>0</v>
      </c>
      <c r="M63" s="62">
        <f t="shared" ca="1" si="58"/>
        <v>0</v>
      </c>
      <c r="O63" s="253">
        <f ca="1">SUM($P63:CX63)</f>
        <v>0</v>
      </c>
      <c r="P63" s="320"/>
      <c r="Q63" s="321">
        <f ca="1">IFERROR((IF(AND($J63&gt;P$4,$J63&lt;=Q$4,$K63&lt;=Q$4),NETWORKDAYS.INTL($J63,$K63,1,(Holidays!$A$1:$A$248)),0)+IF(AND($J63&gt;P$4,$J63&lt;=Q$4,$K63&gt;Q$4),NETWORKDAYS.INTL($J63,(Q$4),1,(Holidays!$A$1:$A$248)),0)+IF(AND($J63&lt;P$4,$K63&lt;Q$4,$K63&gt;P$4),NETWORKDAYS.INTL(P$4+1,$K63,1,(Holidays!$A$1:$A$248)),0)+IF(AND($J63&lt;=P$4,$K63&gt;=Q$4,$K63&gt;P$4),NETWORKDAYS.INTL(P$4+1,(Q$4),1,(Holidays!$A$1:$A$248)),0))*$M63,"")</f>
        <v>0</v>
      </c>
      <c r="R63" s="190">
        <f ca="1">IFERROR((IF(AND($J63&gt;Q$4,$J63&lt;=R$4,$K63&lt;=R$4),NETWORKDAYS.INTL($J63,$K63,1,(Holidays!$A$1:$A$248)),0)+IF(AND($J63&gt;Q$4,$J63&lt;=R$4,$K63&gt;R$4),NETWORKDAYS.INTL($J63,(R$4),1,(Holidays!$A$1:$A$248)),0)+IF(AND($J63&lt;Q$4,$K63&lt;R$4,$K63&gt;Q$4),NETWORKDAYS.INTL(Q$4+1,$K63,1,(Holidays!$A$1:$A$248)),0)+IF(AND($J63&lt;=Q$4,$K63&gt;=R$4,$K63&gt;Q$4),NETWORKDAYS.INTL(Q$4+1,(R$4),1,(Holidays!$A$1:$A$248)),0))*$M63,"")</f>
        <v>0</v>
      </c>
      <c r="S63" s="192">
        <f ca="1">IFERROR((IF(AND($J63&gt;R$4,$J63&lt;=S$4,$K63&lt;=S$4),NETWORKDAYS.INTL($J63,$K63,1,(Holidays!$A$1:$A$248)),0)+IF(AND($J63&gt;R$4,$J63&lt;=S$4,$K63&gt;S$4),NETWORKDAYS.INTL($J63,(S$4),1,(Holidays!$A$1:$A$248)),0)+IF(AND($J63&lt;R$4,$K63&lt;S$4,$K63&gt;R$4),NETWORKDAYS.INTL(R$4+1,$K63,1,(Holidays!$A$1:$A$248)),0)+IF(AND($J63&lt;=R$4,$K63&gt;=S$4,$K63&gt;R$4),NETWORKDAYS.INTL(R$4+1,(S$4),1,(Holidays!$A$1:$A$248)),0))*$M63,"")</f>
        <v>0</v>
      </c>
      <c r="T63" s="321">
        <f ca="1">IFERROR((IF(AND($J63&gt;S$4,$J63&lt;=T$4,$K63&lt;=T$4),NETWORKDAYS.INTL($J63,$K63,1,(Holidays!$A$1:$A$248)),0)+IF(AND($J63&gt;S$4,$J63&lt;=T$4,$K63&gt;T$4),NETWORKDAYS.INTL($J63,(T$4),1,(Holidays!$A$1:$A$248)),0)+IF(AND($J63&lt;S$4,$K63&lt;T$4,$K63&gt;S$4),NETWORKDAYS.INTL(S$4+1,$K63,1,(Holidays!$A$1:$A$248)),0)+IF(AND($J63&lt;=S$4,$K63&gt;=T$4,$K63&gt;S$4),NETWORKDAYS.INTL(S$4+1,(T$4),1,(Holidays!$A$1:$A$248)),0))*$M63,"")</f>
        <v>0</v>
      </c>
      <c r="U63" s="190">
        <f ca="1">IFERROR((IF(AND($J63&gt;T$4,$J63&lt;=U$4,$K63&lt;=U$4),NETWORKDAYS.INTL($J63,$K63,1,(Holidays!$A$1:$A$248)),0)+IF(AND($J63&gt;T$4,$J63&lt;=U$4,$K63&gt;U$4),NETWORKDAYS.INTL($J63,(U$4),1,(Holidays!$A$1:$A$248)),0)+IF(AND($J63&lt;T$4,$K63&lt;U$4,$K63&gt;T$4),NETWORKDAYS.INTL(T$4+1,$K63,1,(Holidays!$A$1:$A$248)),0)+IF(AND($J63&lt;=T$4,$K63&gt;=U$4,$K63&gt;T$4),NETWORKDAYS.INTL(T$4+1,(U$4),1,(Holidays!$A$1:$A$248)),0))*$M63,"")</f>
        <v>0</v>
      </c>
      <c r="V63" s="192">
        <f ca="1">IFERROR((IF(AND($J63&gt;U$4,$J63&lt;=V$4,$K63&lt;=V$4),NETWORKDAYS.INTL($J63,$K63,1,(Holidays!$A$1:$A$248)),0)+IF(AND($J63&gt;U$4,$J63&lt;=V$4,$K63&gt;V$4),NETWORKDAYS.INTL($J63,(V$4),1,(Holidays!$A$1:$A$248)),0)+IF(AND($J63&lt;U$4,$K63&lt;V$4,$K63&gt;U$4),NETWORKDAYS.INTL(U$4+1,$K63,1,(Holidays!$A$1:$A$248)),0)+IF(AND($J63&lt;=U$4,$K63&gt;=V$4,$K63&gt;U$4),NETWORKDAYS.INTL(U$4+1,(V$4),1,(Holidays!$A$1:$A$248)),0))*$M63,"")</f>
        <v>0</v>
      </c>
      <c r="W63" s="321">
        <f ca="1">IFERROR((IF(AND($J63&gt;V$4,$J63&lt;=W$4,$K63&lt;=W$4),NETWORKDAYS.INTL($J63,$K63,1,(Holidays!$A$1:$A$248)),0)+IF(AND($J63&gt;V$4,$J63&lt;=W$4,$K63&gt;W$4),NETWORKDAYS.INTL($J63,(W$4),1,(Holidays!$A$1:$A$248)),0)+IF(AND($J63&lt;V$4,$K63&lt;W$4,$K63&gt;V$4),NETWORKDAYS.INTL(V$4+1,$K63,1,(Holidays!$A$1:$A$248)),0)+IF(AND($J63&lt;=V$4,$K63&gt;=W$4,$K63&gt;V$4),NETWORKDAYS.INTL(V$4+1,(W$4),1,(Holidays!$A$1:$A$248)),0))*$M63,"")</f>
        <v>0</v>
      </c>
      <c r="X63" s="190">
        <f ca="1">IFERROR((IF(AND($J63&gt;W$4,$J63&lt;=X$4,$K63&lt;=X$4),NETWORKDAYS.INTL($J63,$K63,1,(Holidays!$A$1:$A$248)),0)+IF(AND($J63&gt;W$4,$J63&lt;=X$4,$K63&gt;X$4),NETWORKDAYS.INTL($J63,(X$4),1,(Holidays!$A$1:$A$248)),0)+IF(AND($J63&lt;W$4,$K63&lt;X$4,$K63&gt;W$4),NETWORKDAYS.INTL(W$4+1,$K63,1,(Holidays!$A$1:$A$248)),0)+IF(AND($J63&lt;=W$4,$K63&gt;=X$4,$K63&gt;W$4),NETWORKDAYS.INTL(W$4+1,(X$4),1,(Holidays!$A$1:$A$248)),0))*$M63,"")</f>
        <v>0</v>
      </c>
      <c r="Y63" s="192">
        <f ca="1">IFERROR((IF(AND($J63&gt;X$4,$J63&lt;=Y$4,$K63&lt;=Y$4),NETWORKDAYS.INTL($J63,$K63,1,(Holidays!$A$1:$A$248)),0)+IF(AND($J63&gt;X$4,$J63&lt;=Y$4,$K63&gt;Y$4),NETWORKDAYS.INTL($J63,(Y$4),1,(Holidays!$A$1:$A$248)),0)+IF(AND($J63&lt;X$4,$K63&lt;Y$4,$K63&gt;X$4),NETWORKDAYS.INTL(X$4+1,$K63,1,(Holidays!$A$1:$A$248)),0)+IF(AND($J63&lt;=X$4,$K63&gt;=Y$4,$K63&gt;X$4),NETWORKDAYS.INTL(X$4+1,(Y$4),1,(Holidays!$A$1:$A$248)),0))*$M63,"")</f>
        <v>0</v>
      </c>
      <c r="Z63" s="321">
        <f ca="1">IFERROR((IF(AND($J63&gt;Y$4,$J63&lt;=Z$4,$K63&lt;=Z$4),NETWORKDAYS.INTL($J63,$K63,1,(Holidays!$A$1:$A$248)),0)+IF(AND($J63&gt;Y$4,$J63&lt;=Z$4,$K63&gt;Z$4),NETWORKDAYS.INTL($J63,(Z$4),1,(Holidays!$A$1:$A$248)),0)+IF(AND($J63&lt;Y$4,$K63&lt;Z$4,$K63&gt;Y$4),NETWORKDAYS.INTL(Y$4+1,$K63,1,(Holidays!$A$1:$A$248)),0)+IF(AND($J63&lt;=Y$4,$K63&gt;=Z$4,$K63&gt;Y$4),NETWORKDAYS.INTL(Y$4+1,(Z$4),1,(Holidays!$A$1:$A$248)),0))*$M63,"")</f>
        <v>0</v>
      </c>
      <c r="AA63" s="190">
        <f ca="1">IFERROR((IF(AND($J63&gt;Z$4,$J63&lt;=AA$4,$K63&lt;=AA$4),NETWORKDAYS.INTL($J63,$K63,1,(Holidays!$A$1:$A$248)),0)+IF(AND($J63&gt;Z$4,$J63&lt;=AA$4,$K63&gt;AA$4),NETWORKDAYS.INTL($J63,(AA$4),1,(Holidays!$A$1:$A$248)),0)+IF(AND($J63&lt;Z$4,$K63&lt;AA$4,$K63&gt;Z$4),NETWORKDAYS.INTL(Z$4+1,$K63,1,(Holidays!$A$1:$A$248)),0)+IF(AND($J63&lt;=Z$4,$K63&gt;=AA$4,$K63&gt;Z$4),NETWORKDAYS.INTL(Z$4+1,(AA$4),1,(Holidays!$A$1:$A$248)),0))*$M63,"")</f>
        <v>0</v>
      </c>
      <c r="AB63" s="192">
        <f ca="1">IFERROR((IF(AND($J63&gt;AA$4,$J63&lt;=AB$4,$K63&lt;=AB$4),NETWORKDAYS.INTL($J63,$K63,1,(Holidays!$A$1:$A$248)),0)+IF(AND($J63&gt;AA$4,$J63&lt;=AB$4,$K63&gt;AB$4),NETWORKDAYS.INTL($J63,(AB$4),1,(Holidays!$A$1:$A$248)),0)+IF(AND($J63&lt;AA$4,$K63&lt;AB$4,$K63&gt;AA$4),NETWORKDAYS.INTL(AA$4+1,$K63,1,(Holidays!$A$1:$A$248)),0)+IF(AND($J63&lt;=AA$4,$K63&gt;=AB$4,$K63&gt;AA$4),NETWORKDAYS.INTL(AA$4+1,(AB$4),1,(Holidays!$A$1:$A$248)),0))*$M63,"")</f>
        <v>0</v>
      </c>
      <c r="AC63" s="321">
        <f ca="1">IFERROR((IF(AND($J63&gt;AB$4,$J63&lt;=AC$4,$K63&lt;=AC$4),NETWORKDAYS.INTL($J63,$K63,1,(Holidays!$A$1:$A$248)),0)+IF(AND($J63&gt;AB$4,$J63&lt;=AC$4,$K63&gt;AC$4),NETWORKDAYS.INTL($J63,(AC$4),1,(Holidays!$A$1:$A$248)),0)+IF(AND($J63&lt;AB$4,$K63&lt;AC$4,$K63&gt;AB$4),NETWORKDAYS.INTL(AB$4+1,$K63,1,(Holidays!$A$1:$A$248)),0)+IF(AND($J63&lt;=AB$4,$K63&gt;=AC$4,$K63&gt;AB$4),NETWORKDAYS.INTL(AB$4+1,(AC$4),1,(Holidays!$A$1:$A$248)),0))*$M63,"")</f>
        <v>0</v>
      </c>
      <c r="AD63" s="190">
        <f ca="1">IFERROR((IF(AND($J63&gt;AC$4,$J63&lt;=AD$4,$K63&lt;=AD$4),NETWORKDAYS.INTL($J63,$K63,1,(Holidays!$A$1:$A$248)),0)+IF(AND($J63&gt;AC$4,$J63&lt;=AD$4,$K63&gt;AD$4),NETWORKDAYS.INTL($J63,(AD$4),1,(Holidays!$A$1:$A$248)),0)+IF(AND($J63&lt;AC$4,$K63&lt;AD$4,$K63&gt;AC$4),NETWORKDAYS.INTL(AC$4+1,$K63,1,(Holidays!$A$1:$A$248)),0)+IF(AND($J63&lt;=AC$4,$K63&gt;=AD$4,$K63&gt;AC$4),NETWORKDAYS.INTL(AC$4+1,(AD$4),1,(Holidays!$A$1:$A$248)),0))*$M63,"")</f>
        <v>0</v>
      </c>
      <c r="AE63" s="192">
        <f ca="1">IFERROR((IF(AND($J63&gt;AD$4,$J63&lt;=AE$4,$K63&lt;=AE$4),NETWORKDAYS.INTL($J63,$K63,1,(Holidays!$A$1:$A$248)),0)+IF(AND($J63&gt;AD$4,$J63&lt;=AE$4,$K63&gt;AE$4),NETWORKDAYS.INTL($J63,(AE$4),1,(Holidays!$A$1:$A$248)),0)+IF(AND($J63&lt;AD$4,$K63&lt;AE$4,$K63&gt;AD$4),NETWORKDAYS.INTL(AD$4+1,$K63,1,(Holidays!$A$1:$A$248)),0)+IF(AND($J63&lt;=AD$4,$K63&gt;=AE$4,$K63&gt;AD$4),NETWORKDAYS.INTL(AD$4+1,(AE$4),1,(Holidays!$A$1:$A$248)),0))*$M63,"")</f>
        <v>0</v>
      </c>
      <c r="AF63" s="321">
        <f ca="1">IFERROR((IF(AND($J63&gt;AE$4,$J63&lt;=AF$4,$K63&lt;=AF$4),NETWORKDAYS.INTL($J63,$K63,1,(Holidays!$A$1:$A$248)),0)+IF(AND($J63&gt;AE$4,$J63&lt;=AF$4,$K63&gt;AF$4),NETWORKDAYS.INTL($J63,(AF$4),1,(Holidays!$A$1:$A$248)),0)+IF(AND($J63&lt;AE$4,$K63&lt;AF$4,$K63&gt;AE$4),NETWORKDAYS.INTL(AE$4+1,$K63,1,(Holidays!$A$1:$A$248)),0)+IF(AND($J63&lt;=AE$4,$K63&gt;=AF$4,$K63&gt;AE$4),NETWORKDAYS.INTL(AE$4+1,(AF$4),1,(Holidays!$A$1:$A$248)),0))*$M63,"")</f>
        <v>0</v>
      </c>
      <c r="AG63" s="190">
        <f ca="1">IFERROR((IF(AND($J63&gt;AF$4,$J63&lt;=AG$4,$K63&lt;=AG$4),NETWORKDAYS.INTL($J63,$K63,1,(Holidays!$A$1:$A$248)),0)+IF(AND($J63&gt;AF$4,$J63&lt;=AG$4,$K63&gt;AG$4),NETWORKDAYS.INTL($J63,(AG$4),1,(Holidays!$A$1:$A$248)),0)+IF(AND($J63&lt;AF$4,$K63&lt;AG$4,$K63&gt;AF$4),NETWORKDAYS.INTL(AF$4+1,$K63,1,(Holidays!$A$1:$A$248)),0)+IF(AND($J63&lt;=AF$4,$K63&gt;=AG$4,$K63&gt;AF$4),NETWORKDAYS.INTL(AF$4+1,(AG$4),1,(Holidays!$A$1:$A$248)),0))*$M63,"")</f>
        <v>0</v>
      </c>
      <c r="AH63" s="192">
        <f ca="1">IFERROR((IF(AND($J63&gt;AG$4,$J63&lt;=AH$4,$K63&lt;=AH$4),NETWORKDAYS.INTL($J63,$K63,1,(Holidays!$A$1:$A$248)),0)+IF(AND($J63&gt;AG$4,$J63&lt;=AH$4,$K63&gt;AH$4),NETWORKDAYS.INTL($J63,(AH$4),1,(Holidays!$A$1:$A$248)),0)+IF(AND($J63&lt;AG$4,$K63&lt;AH$4,$K63&gt;AG$4),NETWORKDAYS.INTL(AG$4+1,$K63,1,(Holidays!$A$1:$A$248)),0)+IF(AND($J63&lt;=AG$4,$K63&gt;=AH$4,$K63&gt;AG$4),NETWORKDAYS.INTL(AG$4+1,(AH$4),1,(Holidays!$A$1:$A$248)),0))*$M63,"")</f>
        <v>0</v>
      </c>
      <c r="AI63" s="321">
        <f ca="1">IFERROR((IF(AND($J63&gt;AH$4,$J63&lt;=AI$4,$K63&lt;=AI$4),NETWORKDAYS.INTL($J63,$K63,1,(Holidays!$A$1:$A$248)),0)+IF(AND($J63&gt;AH$4,$J63&lt;=AI$4,$K63&gt;AI$4),NETWORKDAYS.INTL($J63,(AI$4),1,(Holidays!$A$1:$A$248)),0)+IF(AND($J63&lt;AH$4,$K63&lt;AI$4,$K63&gt;AH$4),NETWORKDAYS.INTL(AH$4+1,$K63,1,(Holidays!$A$1:$A$248)),0)+IF(AND($J63&lt;=AH$4,$K63&gt;=AI$4,$K63&gt;AH$4),NETWORKDAYS.INTL(AH$4+1,(AI$4),1,(Holidays!$A$1:$A$248)),0))*$M63,"")</f>
        <v>0</v>
      </c>
      <c r="AJ63" s="190">
        <f ca="1">IFERROR((IF(AND($J63&gt;AI$4,$J63&lt;=AJ$4,$K63&lt;=AJ$4),NETWORKDAYS.INTL($J63,$K63,1,(Holidays!$A$1:$A$248)),0)+IF(AND($J63&gt;AI$4,$J63&lt;=AJ$4,$K63&gt;AJ$4),NETWORKDAYS.INTL($J63,(AJ$4),1,(Holidays!$A$1:$A$248)),0)+IF(AND($J63&lt;AI$4,$K63&lt;AJ$4,$K63&gt;AI$4),NETWORKDAYS.INTL(AI$4+1,$K63,1,(Holidays!$A$1:$A$248)),0)+IF(AND($J63&lt;=AI$4,$K63&gt;=AJ$4,$K63&gt;AI$4),NETWORKDAYS.INTL(AI$4+1,(AJ$4),1,(Holidays!$A$1:$A$248)),0))*$M63,"")</f>
        <v>0</v>
      </c>
      <c r="AK63" s="192">
        <f ca="1">IFERROR((IF(AND($J63&gt;AJ$4,$J63&lt;=AK$4,$K63&lt;=AK$4),NETWORKDAYS.INTL($J63,$K63,1,(Holidays!$A$1:$A$248)),0)+IF(AND($J63&gt;AJ$4,$J63&lt;=AK$4,$K63&gt;AK$4),NETWORKDAYS.INTL($J63,(AK$4),1,(Holidays!$A$1:$A$248)),0)+IF(AND($J63&lt;AJ$4,$K63&lt;AK$4,$K63&gt;AJ$4),NETWORKDAYS.INTL(AJ$4+1,$K63,1,(Holidays!$A$1:$A$248)),0)+IF(AND($J63&lt;=AJ$4,$K63&gt;=AK$4,$K63&gt;AJ$4),NETWORKDAYS.INTL(AJ$4+1,(AK$4),1,(Holidays!$A$1:$A$248)),0))*$M63,"")</f>
        <v>0</v>
      </c>
      <c r="AL63" s="321">
        <f ca="1">IFERROR((IF(AND($J63&gt;AK$4,$J63&lt;=AL$4,$K63&lt;=AL$4),NETWORKDAYS.INTL($J63,$K63,1,(Holidays!$A$1:$A$248)),0)+IF(AND($J63&gt;AK$4,$J63&lt;=AL$4,$K63&gt;AL$4),NETWORKDAYS.INTL($J63,(AL$4),1,(Holidays!$A$1:$A$248)),0)+IF(AND($J63&lt;AK$4,$K63&lt;AL$4,$K63&gt;AK$4),NETWORKDAYS.INTL(AK$4+1,$K63,1,(Holidays!$A$1:$A$248)),0)+IF(AND($J63&lt;=AK$4,$K63&gt;=AL$4,$K63&gt;AK$4),NETWORKDAYS.INTL(AK$4+1,(AL$4),1,(Holidays!$A$1:$A$248)),0))*$M63,"")</f>
        <v>0</v>
      </c>
      <c r="AM63" s="190">
        <f ca="1">IFERROR((IF(AND($J63&gt;AL$4,$J63&lt;=AM$4,$K63&lt;=AM$4),NETWORKDAYS.INTL($J63,$K63,1,(Holidays!$A$1:$A$248)),0)+IF(AND($J63&gt;AL$4,$J63&lt;=AM$4,$K63&gt;AM$4),NETWORKDAYS.INTL($J63,(AM$4),1,(Holidays!$A$1:$A$248)),0)+IF(AND($J63&lt;AL$4,$K63&lt;AM$4,$K63&gt;AL$4),NETWORKDAYS.INTL(AL$4+1,$K63,1,(Holidays!$A$1:$A$248)),0)+IF(AND($J63&lt;=AL$4,$K63&gt;=AM$4,$K63&gt;AL$4),NETWORKDAYS.INTL(AL$4+1,(AM$4),1,(Holidays!$A$1:$A$248)),0))*$M63,"")</f>
        <v>0</v>
      </c>
      <c r="AN63" s="192">
        <f ca="1">IFERROR((IF(AND($J63&gt;AM$4,$J63&lt;=AN$4,$K63&lt;=AN$4),NETWORKDAYS.INTL($J63,$K63,1,(Holidays!$A$1:$A$248)),0)+IF(AND($J63&gt;AM$4,$J63&lt;=AN$4,$K63&gt;AN$4),NETWORKDAYS.INTL($J63,(AN$4),1,(Holidays!$A$1:$A$248)),0)+IF(AND($J63&lt;AM$4,$K63&lt;AN$4,$K63&gt;AM$4),NETWORKDAYS.INTL(AM$4+1,$K63,1,(Holidays!$A$1:$A$248)),0)+IF(AND($J63&lt;=AM$4,$K63&gt;=AN$4,$K63&gt;AM$4),NETWORKDAYS.INTL(AM$4+1,(AN$4),1,(Holidays!$A$1:$A$248)),0))*$M63,"")</f>
        <v>0</v>
      </c>
      <c r="AO63" s="321">
        <f ca="1">IFERROR((IF(AND($J63&gt;AN$4,$J63&lt;=AO$4,$K63&lt;=AO$4),NETWORKDAYS.INTL($J63,$K63,1,(Holidays!$A$1:$A$248)),0)+IF(AND($J63&gt;AN$4,$J63&lt;=AO$4,$K63&gt;AO$4),NETWORKDAYS.INTL($J63,(AO$4),1,(Holidays!$A$1:$A$248)),0)+IF(AND($J63&lt;AN$4,$K63&lt;AO$4,$K63&gt;AN$4),NETWORKDAYS.INTL(AN$4+1,$K63,1,(Holidays!$A$1:$A$248)),0)+IF(AND($J63&lt;=AN$4,$K63&gt;=AO$4,$K63&gt;AN$4),NETWORKDAYS.INTL(AN$4+1,(AO$4),1,(Holidays!$A$1:$A$248)),0))*$M63,"")</f>
        <v>0</v>
      </c>
      <c r="AP63" s="190">
        <f ca="1">IFERROR((IF(AND($J63&gt;AO$4,$J63&lt;=AP$4,$K63&lt;=AP$4),NETWORKDAYS.INTL($J63,$K63,1,(Holidays!$A$1:$A$248)),0)+IF(AND($J63&gt;AO$4,$J63&lt;=AP$4,$K63&gt;AP$4),NETWORKDAYS.INTL($J63,(AP$4),1,(Holidays!$A$1:$A$248)),0)+IF(AND($J63&lt;AO$4,$K63&lt;AP$4,$K63&gt;AO$4),NETWORKDAYS.INTL(AO$4+1,$K63,1,(Holidays!$A$1:$A$248)),0)+IF(AND($J63&lt;=AO$4,$K63&gt;=AP$4,$K63&gt;AO$4),NETWORKDAYS.INTL(AO$4+1,(AP$4),1,(Holidays!$A$1:$A$248)),0))*$M63,"")</f>
        <v>0</v>
      </c>
      <c r="AQ63" s="192">
        <f ca="1">IFERROR((IF(AND($J63&gt;AP$4,$J63&lt;=AQ$4,$K63&lt;=AQ$4),NETWORKDAYS.INTL($J63,$K63,1,(Holidays!$A$1:$A$248)),0)+IF(AND($J63&gt;AP$4,$J63&lt;=AQ$4,$K63&gt;AQ$4),NETWORKDAYS.INTL($J63,(AQ$4),1,(Holidays!$A$1:$A$248)),0)+IF(AND($J63&lt;AP$4,$K63&lt;AQ$4,$K63&gt;AP$4),NETWORKDAYS.INTL(AP$4+1,$K63,1,(Holidays!$A$1:$A$248)),0)+IF(AND($J63&lt;=AP$4,$K63&gt;=AQ$4,$K63&gt;AP$4),NETWORKDAYS.INTL(AP$4+1,(AQ$4),1,(Holidays!$A$1:$A$248)),0))*$M63,"")</f>
        <v>0</v>
      </c>
      <c r="AR63" s="321">
        <f ca="1">IFERROR((IF(AND($J63&gt;AQ$4,$J63&lt;=AR$4,$K63&lt;=AR$4),NETWORKDAYS.INTL($J63,$K63,1,(Holidays!$A$1:$A$248)),0)+IF(AND($J63&gt;AQ$4,$J63&lt;=AR$4,$K63&gt;AR$4),NETWORKDAYS.INTL($J63,(AR$4),1,(Holidays!$A$1:$A$248)),0)+IF(AND($J63&lt;AQ$4,$K63&lt;AR$4,$K63&gt;AQ$4),NETWORKDAYS.INTL(AQ$4+1,$K63,1,(Holidays!$A$1:$A$248)),0)+IF(AND($J63&lt;=AQ$4,$K63&gt;=AR$4,$K63&gt;AQ$4),NETWORKDAYS.INTL(AQ$4+1,(AR$4),1,(Holidays!$A$1:$A$248)),0))*$M63,"")</f>
        <v>0</v>
      </c>
      <c r="AS63" s="190">
        <f ca="1">IFERROR((IF(AND($J63&gt;AR$4,$J63&lt;=AS$4,$K63&lt;=AS$4),NETWORKDAYS.INTL($J63,$K63,1,(Holidays!$A$1:$A$248)),0)+IF(AND($J63&gt;AR$4,$J63&lt;=AS$4,$K63&gt;AS$4),NETWORKDAYS.INTL($J63,(AS$4),1,(Holidays!$A$1:$A$248)),0)+IF(AND($J63&lt;AR$4,$K63&lt;AS$4,$K63&gt;AR$4),NETWORKDAYS.INTL(AR$4+1,$K63,1,(Holidays!$A$1:$A$248)),0)+IF(AND($J63&lt;=AR$4,$K63&gt;=AS$4,$K63&gt;AR$4),NETWORKDAYS.INTL(AR$4+1,(AS$4),1,(Holidays!$A$1:$A$248)),0))*$M63,"")</f>
        <v>0</v>
      </c>
      <c r="AT63" s="192">
        <f ca="1">IFERROR((IF(AND($J63&gt;AS$4,$J63&lt;=AT$4,$K63&lt;=AT$4),NETWORKDAYS.INTL($J63,$K63,1,(Holidays!$A$1:$A$248)),0)+IF(AND($J63&gt;AS$4,$J63&lt;=AT$4,$K63&gt;AT$4),NETWORKDAYS.INTL($J63,(AT$4),1,(Holidays!$A$1:$A$248)),0)+IF(AND($J63&lt;AS$4,$K63&lt;AT$4,$K63&gt;AS$4),NETWORKDAYS.INTL(AS$4+1,$K63,1,(Holidays!$A$1:$A$248)),0)+IF(AND($J63&lt;=AS$4,$K63&gt;=AT$4,$K63&gt;AS$4),NETWORKDAYS.INTL(AS$4+1,(AT$4),1,(Holidays!$A$1:$A$248)),0))*$M63,"")</f>
        <v>0</v>
      </c>
      <c r="AU63" s="321">
        <f ca="1">IFERROR((IF(AND($J63&gt;AT$4,$J63&lt;=AU$4,$K63&lt;=AU$4),NETWORKDAYS.INTL($J63,$K63,1,(Holidays!$A$1:$A$248)),0)+IF(AND($J63&gt;AT$4,$J63&lt;=AU$4,$K63&gt;AU$4),NETWORKDAYS.INTL($J63,(AU$4),1,(Holidays!$A$1:$A$248)),0)+IF(AND($J63&lt;AT$4,$K63&lt;AU$4,$K63&gt;AT$4),NETWORKDAYS.INTL(AT$4+1,$K63,1,(Holidays!$A$1:$A$248)),0)+IF(AND($J63&lt;=AT$4,$K63&gt;=AU$4,$K63&gt;AT$4),NETWORKDAYS.INTL(AT$4+1,(AU$4),1,(Holidays!$A$1:$A$248)),0))*$M63,"")</f>
        <v>0</v>
      </c>
      <c r="AV63" s="190">
        <f ca="1">IFERROR((IF(AND($J63&gt;AU$4,$J63&lt;=AV$4,$K63&lt;=AV$4),NETWORKDAYS.INTL($J63,$K63,1,(Holidays!$A$1:$A$248)),0)+IF(AND($J63&gt;AU$4,$J63&lt;=AV$4,$K63&gt;AV$4),NETWORKDAYS.INTL($J63,(AV$4),1,(Holidays!$A$1:$A$248)),0)+IF(AND($J63&lt;AU$4,$K63&lt;AV$4,$K63&gt;AU$4),NETWORKDAYS.INTL(AU$4+1,$K63,1,(Holidays!$A$1:$A$248)),0)+IF(AND($J63&lt;=AU$4,$K63&gt;=AV$4,$K63&gt;AU$4),NETWORKDAYS.INTL(AU$4+1,(AV$4),1,(Holidays!$A$1:$A$248)),0))*$M63,"")</f>
        <v>0</v>
      </c>
      <c r="AW63" s="192">
        <f ca="1">IFERROR((IF(AND($J63&gt;AV$4,$J63&lt;=AW$4,$K63&lt;=AW$4),NETWORKDAYS.INTL($J63,$K63,1,(Holidays!$A$1:$A$248)),0)+IF(AND($J63&gt;AV$4,$J63&lt;=AW$4,$K63&gt;AW$4),NETWORKDAYS.INTL($J63,(AW$4),1,(Holidays!$A$1:$A$248)),0)+IF(AND($J63&lt;AV$4,$K63&lt;AW$4,$K63&gt;AV$4),NETWORKDAYS.INTL(AV$4+1,$K63,1,(Holidays!$A$1:$A$248)),0)+IF(AND($J63&lt;=AV$4,$K63&gt;=AW$4,$K63&gt;AV$4),NETWORKDAYS.INTL(AV$4+1,(AW$4),1,(Holidays!$A$1:$A$248)),0))*$M63,"")</f>
        <v>0</v>
      </c>
      <c r="AX63" s="321">
        <f ca="1">IFERROR((IF(AND($J63&gt;AW$4,$J63&lt;=AX$4,$K63&lt;=AX$4),NETWORKDAYS.INTL($J63,$K63,1,(Holidays!$A$1:$A$248)),0)+IF(AND($J63&gt;AW$4,$J63&lt;=AX$4,$K63&gt;AX$4),NETWORKDAYS.INTL($J63,(AX$4),1,(Holidays!$A$1:$A$248)),0)+IF(AND($J63&lt;AW$4,$K63&lt;AX$4,$K63&gt;AW$4),NETWORKDAYS.INTL(AW$4+1,$K63,1,(Holidays!$A$1:$A$248)),0)+IF(AND($J63&lt;=AW$4,$K63&gt;=AX$4,$K63&gt;AW$4),NETWORKDAYS.INTL(AW$4+1,(AX$4),1,(Holidays!$A$1:$A$248)),0))*$M63,"")</f>
        <v>0</v>
      </c>
      <c r="AY63" s="190">
        <f ca="1">IFERROR((IF(AND($J63&gt;AX$4,$J63&lt;=AY$4,$K63&lt;=AY$4),NETWORKDAYS.INTL($J63,$K63,1,(Holidays!$A$1:$A$248)),0)+IF(AND($J63&gt;AX$4,$J63&lt;=AY$4,$K63&gt;AY$4),NETWORKDAYS.INTL($J63,(AY$4),1,(Holidays!$A$1:$A$248)),0)+IF(AND($J63&lt;AX$4,$K63&lt;AY$4,$K63&gt;AX$4),NETWORKDAYS.INTL(AX$4+1,$K63,1,(Holidays!$A$1:$A$248)),0)+IF(AND($J63&lt;=AX$4,$K63&gt;=AY$4,$K63&gt;AX$4),NETWORKDAYS.INTL(AX$4+1,(AY$4),1,(Holidays!$A$1:$A$248)),0))*$M63,"")</f>
        <v>0</v>
      </c>
      <c r="AZ63" s="192">
        <f ca="1">IFERROR((IF(AND($J63&gt;AY$4,$J63&lt;=AZ$4,$K63&lt;=AZ$4),NETWORKDAYS.INTL($J63,$K63,1,(Holidays!$A$1:$A$248)),0)+IF(AND($J63&gt;AY$4,$J63&lt;=AZ$4,$K63&gt;AZ$4),NETWORKDAYS.INTL($J63,(AZ$4),1,(Holidays!$A$1:$A$248)),0)+IF(AND($J63&lt;AY$4,$K63&lt;AZ$4,$K63&gt;AY$4),NETWORKDAYS.INTL(AY$4+1,$K63,1,(Holidays!$A$1:$A$248)),0)+IF(AND($J63&lt;=AY$4,$K63&gt;=AZ$4,$K63&gt;AY$4),NETWORKDAYS.INTL(AY$4+1,(AZ$4),1,(Holidays!$A$1:$A$248)),0))*$M63,"")</f>
        <v>0</v>
      </c>
      <c r="BA63" s="321">
        <f ca="1">IFERROR((IF(AND($J63&gt;AZ$4,$J63&lt;=BA$4,$K63&lt;=BA$4),NETWORKDAYS.INTL($J63,$K63,1,(Holidays!$A$1:$A$248)),0)+IF(AND($J63&gt;AZ$4,$J63&lt;=BA$4,$K63&gt;BA$4),NETWORKDAYS.INTL($J63,(BA$4),1,(Holidays!$A$1:$A$248)),0)+IF(AND($J63&lt;AZ$4,$K63&lt;BA$4,$K63&gt;AZ$4),NETWORKDAYS.INTL(AZ$4+1,$K63,1,(Holidays!$A$1:$A$248)),0)+IF(AND($J63&lt;=AZ$4,$K63&gt;=BA$4,$K63&gt;AZ$4),NETWORKDAYS.INTL(AZ$4+1,(BA$4),1,(Holidays!$A$1:$A$248)),0))*$M63,"")</f>
        <v>0</v>
      </c>
      <c r="BB63" s="190">
        <f ca="1">IFERROR((IF(AND($J63&gt;BA$4,$J63&lt;=BB$4,$K63&lt;=BB$4),NETWORKDAYS.INTL($J63,$K63,1,(Holidays!$A$1:$A$248)),0)+IF(AND($J63&gt;BA$4,$J63&lt;=BB$4,$K63&gt;BB$4),NETWORKDAYS.INTL($J63,(BB$4),1,(Holidays!$A$1:$A$248)),0)+IF(AND($J63&lt;BA$4,$K63&lt;BB$4,$K63&gt;BA$4),NETWORKDAYS.INTL(BA$4+1,$K63,1,(Holidays!$A$1:$A$248)),0)+IF(AND($J63&lt;=BA$4,$K63&gt;=BB$4,$K63&gt;BA$4),NETWORKDAYS.INTL(BA$4+1,(BB$4),1,(Holidays!$A$1:$A$248)),0))*$M63,"")</f>
        <v>0</v>
      </c>
      <c r="BC63" s="192">
        <f ca="1">IFERROR((IF(AND($J63&gt;BB$4,$J63&lt;=BC$4,$K63&lt;=BC$4),NETWORKDAYS.INTL($J63,$K63,1,(Holidays!$A$1:$A$248)),0)+IF(AND($J63&gt;BB$4,$J63&lt;=BC$4,$K63&gt;BC$4),NETWORKDAYS.INTL($J63,(BC$4),1,(Holidays!$A$1:$A$248)),0)+IF(AND($J63&lt;BB$4,$K63&lt;BC$4,$K63&gt;BB$4),NETWORKDAYS.INTL(BB$4+1,$K63,1,(Holidays!$A$1:$A$248)),0)+IF(AND($J63&lt;=BB$4,$K63&gt;=BC$4,$K63&gt;BB$4),NETWORKDAYS.INTL(BB$4+1,(BC$4),1,(Holidays!$A$1:$A$248)),0))*$M63,"")</f>
        <v>0</v>
      </c>
      <c r="BD63" s="321">
        <f ca="1">IFERROR((IF(AND($J63&gt;BC$4,$J63&lt;=BD$4,$K63&lt;=BD$4),NETWORKDAYS.INTL($J63,$K63,1,(Holidays!$A$1:$A$248)),0)+IF(AND($J63&gt;BC$4,$J63&lt;=BD$4,$K63&gt;BD$4),NETWORKDAYS.INTL($J63,(BD$4),1,(Holidays!$A$1:$A$248)),0)+IF(AND($J63&lt;BC$4,$K63&lt;BD$4,$K63&gt;BC$4),NETWORKDAYS.INTL(BC$4+1,$K63,1,(Holidays!$A$1:$A$248)),0)+IF(AND($J63&lt;=BC$4,$K63&gt;=BD$4,$K63&gt;BC$4),NETWORKDAYS.INTL(BC$4+1,(BD$4),1,(Holidays!$A$1:$A$248)),0))*$M63,"")</f>
        <v>0</v>
      </c>
      <c r="BE63" s="190">
        <f ca="1">IFERROR((IF(AND($J63&gt;BD$4,$J63&lt;=BE$4,$K63&lt;=BE$4),NETWORKDAYS.INTL($J63,$K63,1,(Holidays!$A$1:$A$248)),0)+IF(AND($J63&gt;BD$4,$J63&lt;=BE$4,$K63&gt;BE$4),NETWORKDAYS.INTL($J63,(BE$4),1,(Holidays!$A$1:$A$248)),0)+IF(AND($J63&lt;BD$4,$K63&lt;BE$4,$K63&gt;BD$4),NETWORKDAYS.INTL(BD$4+1,$K63,1,(Holidays!$A$1:$A$248)),0)+IF(AND($J63&lt;=BD$4,$K63&gt;=BE$4,$K63&gt;BD$4),NETWORKDAYS.INTL(BD$4+1,(BE$4),1,(Holidays!$A$1:$A$248)),0))*$M63,"")</f>
        <v>0</v>
      </c>
      <c r="BF63" s="192">
        <f ca="1">IFERROR((IF(AND($J63&gt;BE$4,$J63&lt;=BF$4,$K63&lt;=BF$4),NETWORKDAYS.INTL($J63,$K63,1,(Holidays!$A$1:$A$248)),0)+IF(AND($J63&gt;BE$4,$J63&lt;=BF$4,$K63&gt;BF$4),NETWORKDAYS.INTL($J63,(BF$4),1,(Holidays!$A$1:$A$248)),0)+IF(AND($J63&lt;BE$4,$K63&lt;BF$4,$K63&gt;BE$4),NETWORKDAYS.INTL(BE$4+1,$K63,1,(Holidays!$A$1:$A$248)),0)+IF(AND($J63&lt;=BE$4,$K63&gt;=BF$4,$K63&gt;BE$4),NETWORKDAYS.INTL(BE$4+1,(BF$4),1,(Holidays!$A$1:$A$248)),0))*$M63,"")</f>
        <v>0</v>
      </c>
      <c r="BG63" s="321">
        <f ca="1">IFERROR((IF(AND($J63&gt;BF$4,$J63&lt;=BG$4,$K63&lt;=BG$4),NETWORKDAYS.INTL($J63,$K63,1,(Holidays!$A$1:$A$248)),0)+IF(AND($J63&gt;BF$4,$J63&lt;=BG$4,$K63&gt;BG$4),NETWORKDAYS.INTL($J63,(BG$4),1,(Holidays!$A$1:$A$248)),0)+IF(AND($J63&lt;BF$4,$K63&lt;BG$4,$K63&gt;BF$4),NETWORKDAYS.INTL(BF$4+1,$K63,1,(Holidays!$A$1:$A$248)),0)+IF(AND($J63&lt;=BF$4,$K63&gt;=BG$4,$K63&gt;BF$4),NETWORKDAYS.INTL(BF$4+1,(BG$4),1,(Holidays!$A$1:$A$248)),0))*$M63,"")</f>
        <v>0</v>
      </c>
      <c r="BH63" s="190">
        <f ca="1">IFERROR((IF(AND($J63&gt;BG$4,$J63&lt;=BH$4,$K63&lt;=BH$4),NETWORKDAYS.INTL($J63,$K63,1,(Holidays!$A$1:$A$248)),0)+IF(AND($J63&gt;BG$4,$J63&lt;=BH$4,$K63&gt;BH$4),NETWORKDAYS.INTL($J63,(BH$4),1,(Holidays!$A$1:$A$248)),0)+IF(AND($J63&lt;BG$4,$K63&lt;BH$4,$K63&gt;BG$4),NETWORKDAYS.INTL(BG$4+1,$K63,1,(Holidays!$A$1:$A$248)),0)+IF(AND($J63&lt;=BG$4,$K63&gt;=BH$4,$K63&gt;BG$4),NETWORKDAYS.INTL(BG$4+1,(BH$4),1,(Holidays!$A$1:$A$248)),0))*$M63,"")</f>
        <v>0</v>
      </c>
      <c r="BI63" s="192">
        <f ca="1">IFERROR((IF(AND($J63&gt;BH$4,$J63&lt;=BI$4,$K63&lt;=BI$4),NETWORKDAYS.INTL($J63,$K63,1,(Holidays!$A$1:$A$248)),0)+IF(AND($J63&gt;BH$4,$J63&lt;=BI$4,$K63&gt;BI$4),NETWORKDAYS.INTL($J63,(BI$4),1,(Holidays!$A$1:$A$248)),0)+IF(AND($J63&lt;BH$4,$K63&lt;BI$4,$K63&gt;BH$4),NETWORKDAYS.INTL(BH$4+1,$K63,1,(Holidays!$A$1:$A$248)),0)+IF(AND($J63&lt;=BH$4,$K63&gt;=BI$4,$K63&gt;BH$4),NETWORKDAYS.INTL(BH$4+1,(BI$4),1,(Holidays!$A$1:$A$248)),0))*$M63,"")</f>
        <v>0</v>
      </c>
      <c r="BJ63" s="321">
        <f ca="1">IFERROR((IF(AND($J63&gt;BI$4,$J63&lt;=BJ$4,$K63&lt;=BJ$4),NETWORKDAYS.INTL($J63,$K63,1,(Holidays!$A$1:$A$248)),0)+IF(AND($J63&gt;BI$4,$J63&lt;=BJ$4,$K63&gt;BJ$4),NETWORKDAYS.INTL($J63,(BJ$4),1,(Holidays!$A$1:$A$248)),0)+IF(AND($J63&lt;BI$4,$K63&lt;BJ$4,$K63&gt;BI$4),NETWORKDAYS.INTL(BI$4+1,$K63,1,(Holidays!$A$1:$A$248)),0)+IF(AND($J63&lt;=BI$4,$K63&gt;=BJ$4,$K63&gt;BI$4),NETWORKDAYS.INTL(BI$4+1,(BJ$4),1,(Holidays!$A$1:$A$248)),0))*$M63,"")</f>
        <v>0</v>
      </c>
      <c r="BK63" s="190">
        <f ca="1">IFERROR((IF(AND($J63&gt;BJ$4,$J63&lt;=BK$4,$K63&lt;=BK$4),NETWORKDAYS.INTL($J63,$K63,1,(Holidays!$A$1:$A$248)),0)+IF(AND($J63&gt;BJ$4,$J63&lt;=BK$4,$K63&gt;BK$4),NETWORKDAYS.INTL($J63,(BK$4),1,(Holidays!$A$1:$A$248)),0)+IF(AND($J63&lt;BJ$4,$K63&lt;BK$4,$K63&gt;BJ$4),NETWORKDAYS.INTL(BJ$4+1,$K63,1,(Holidays!$A$1:$A$248)),0)+IF(AND($J63&lt;=BJ$4,$K63&gt;=BK$4,$K63&gt;BJ$4),NETWORKDAYS.INTL(BJ$4+1,(BK$4),1,(Holidays!$A$1:$A$248)),0))*$M63,"")</f>
        <v>0</v>
      </c>
      <c r="BL63" s="192">
        <f ca="1">IFERROR((IF(AND($J63&gt;BK$4,$J63&lt;=BL$4,$K63&lt;=BL$4),NETWORKDAYS.INTL($J63,$K63,1,(Holidays!$A$1:$A$248)),0)+IF(AND($J63&gt;BK$4,$J63&lt;=BL$4,$K63&gt;BL$4),NETWORKDAYS.INTL($J63,(BL$4),1,(Holidays!$A$1:$A$248)),0)+IF(AND($J63&lt;BK$4,$K63&lt;BL$4,$K63&gt;BK$4),NETWORKDAYS.INTL(BK$4+1,$K63,1,(Holidays!$A$1:$A$248)),0)+IF(AND($J63&lt;=BK$4,$K63&gt;=BL$4,$K63&gt;BK$4),NETWORKDAYS.INTL(BK$4+1,(BL$4),1,(Holidays!$A$1:$A$248)),0))*$M63,"")</f>
        <v>0</v>
      </c>
      <c r="BM63" s="321">
        <f ca="1">IFERROR((IF(AND($J63&gt;BL$4,$J63&lt;=BM$4,$K63&lt;=BM$4),NETWORKDAYS.INTL($J63,$K63,1,(Holidays!$A$1:$A$248)),0)+IF(AND($J63&gt;BL$4,$J63&lt;=BM$4,$K63&gt;BM$4),NETWORKDAYS.INTL($J63,(BM$4),1,(Holidays!$A$1:$A$248)),0)+IF(AND($J63&lt;BL$4,$K63&lt;BM$4,$K63&gt;BL$4),NETWORKDAYS.INTL(BL$4+1,$K63,1,(Holidays!$A$1:$A$248)),0)+IF(AND($J63&lt;=BL$4,$K63&gt;=BM$4,$K63&gt;BL$4),NETWORKDAYS.INTL(BL$4+1,(BM$4),1,(Holidays!$A$1:$A$248)),0))*$M63,"")</f>
        <v>0</v>
      </c>
      <c r="BN63" s="190">
        <f ca="1">IFERROR((IF(AND($J63&gt;BM$4,$J63&lt;=BN$4,$K63&lt;=BN$4),NETWORKDAYS.INTL($J63,$K63,1,(Holidays!$A$1:$A$248)),0)+IF(AND($J63&gt;BM$4,$J63&lt;=BN$4,$K63&gt;BN$4),NETWORKDAYS.INTL($J63,(BN$4),1,(Holidays!$A$1:$A$248)),0)+IF(AND($J63&lt;BM$4,$K63&lt;BN$4,$K63&gt;BM$4),NETWORKDAYS.INTL(BM$4+1,$K63,1,(Holidays!$A$1:$A$248)),0)+IF(AND($J63&lt;=BM$4,$K63&gt;=BN$4,$K63&gt;BM$4),NETWORKDAYS.INTL(BM$4+1,(BN$4),1,(Holidays!$A$1:$A$248)),0))*$M63,"")</f>
        <v>0</v>
      </c>
      <c r="BO63" s="192">
        <f ca="1">IFERROR((IF(AND($J63&gt;BN$4,$J63&lt;=BO$4,$K63&lt;=BO$4),NETWORKDAYS.INTL($J63,$K63,1,(Holidays!$A$1:$A$248)),0)+IF(AND($J63&gt;BN$4,$J63&lt;=BO$4,$K63&gt;BO$4),NETWORKDAYS.INTL($J63,(BO$4),1,(Holidays!$A$1:$A$248)),0)+IF(AND($J63&lt;BN$4,$K63&lt;BO$4,$K63&gt;BN$4),NETWORKDAYS.INTL(BN$4+1,$K63,1,(Holidays!$A$1:$A$248)),0)+IF(AND($J63&lt;=BN$4,$K63&gt;=BO$4,$K63&gt;BN$4),NETWORKDAYS.INTL(BN$4+1,(BO$4),1,(Holidays!$A$1:$A$248)),0))*$M63,"")</f>
        <v>0</v>
      </c>
      <c r="BP63" s="321">
        <f ca="1">IFERROR((IF(AND($J63&gt;BO$4,$J63&lt;=BP$4,$K63&lt;=BP$4),NETWORKDAYS.INTL($J63,$K63,1,(Holidays!$A$1:$A$248)),0)+IF(AND($J63&gt;BO$4,$J63&lt;=BP$4,$K63&gt;BP$4),NETWORKDAYS.INTL($J63,(BP$4),1,(Holidays!$A$1:$A$248)),0)+IF(AND($J63&lt;BO$4,$K63&lt;BP$4,$K63&gt;BO$4),NETWORKDAYS.INTL(BO$4+1,$K63,1,(Holidays!$A$1:$A$248)),0)+IF(AND($J63&lt;=BO$4,$K63&gt;=BP$4,$K63&gt;BO$4),NETWORKDAYS.INTL(BO$4+1,(BP$4),1,(Holidays!$A$1:$A$248)),0))*$M63,"")</f>
        <v>0</v>
      </c>
      <c r="BQ63" s="190">
        <f ca="1">IFERROR((IF(AND($J63&gt;BP$4,$J63&lt;=BQ$4,$K63&lt;=BQ$4),NETWORKDAYS.INTL($J63,$K63,1,(Holidays!$A$1:$A$248)),0)+IF(AND($J63&gt;BP$4,$J63&lt;=BQ$4,$K63&gt;BQ$4),NETWORKDAYS.INTL($J63,(BQ$4),1,(Holidays!$A$1:$A$248)),0)+IF(AND($J63&lt;BP$4,$K63&lt;BQ$4,$K63&gt;BP$4),NETWORKDAYS.INTL(BP$4+1,$K63,1,(Holidays!$A$1:$A$248)),0)+IF(AND($J63&lt;=BP$4,$K63&gt;=BQ$4,$K63&gt;BP$4),NETWORKDAYS.INTL(BP$4+1,(BQ$4),1,(Holidays!$A$1:$A$248)),0))*$M63,"")</f>
        <v>0</v>
      </c>
      <c r="BR63" s="192">
        <f ca="1">IFERROR((IF(AND($J63&gt;BQ$4,$J63&lt;=BR$4,$K63&lt;=BR$4),NETWORKDAYS.INTL($J63,$K63,1,(Holidays!$A$1:$A$248)),0)+IF(AND($J63&gt;BQ$4,$J63&lt;=BR$4,$K63&gt;BR$4),NETWORKDAYS.INTL($J63,(BR$4),1,(Holidays!$A$1:$A$248)),0)+IF(AND($J63&lt;BQ$4,$K63&lt;BR$4,$K63&gt;BQ$4),NETWORKDAYS.INTL(BQ$4+1,$K63,1,(Holidays!$A$1:$A$248)),0)+IF(AND($J63&lt;=BQ$4,$K63&gt;=BR$4,$K63&gt;BQ$4),NETWORKDAYS.INTL(BQ$4+1,(BR$4),1,(Holidays!$A$1:$A$248)),0))*$M63,"")</f>
        <v>0</v>
      </c>
      <c r="BS63" s="321">
        <f ca="1">IFERROR((IF(AND($J63&gt;BR$4,$J63&lt;=BS$4,$K63&lt;=BS$4),NETWORKDAYS.INTL($J63,$K63,1,(Holidays!$A$1:$A$248)),0)+IF(AND($J63&gt;BR$4,$J63&lt;=BS$4,$K63&gt;BS$4),NETWORKDAYS.INTL($J63,(BS$4),1,(Holidays!$A$1:$A$248)),0)+IF(AND($J63&lt;BR$4,$K63&lt;BS$4,$K63&gt;BR$4),NETWORKDAYS.INTL(BR$4+1,$K63,1,(Holidays!$A$1:$A$248)),0)+IF(AND($J63&lt;=BR$4,$K63&gt;=BS$4,$K63&gt;BR$4),NETWORKDAYS.INTL(BR$4+1,(BS$4),1,(Holidays!$A$1:$A$248)),0))*$M63,"")</f>
        <v>0</v>
      </c>
      <c r="BT63" s="190">
        <f ca="1">IFERROR((IF(AND($J63&gt;BS$4,$J63&lt;=BT$4,$K63&lt;=BT$4),NETWORKDAYS.INTL($J63,$K63,1,(Holidays!$A$1:$A$248)),0)+IF(AND($J63&gt;BS$4,$J63&lt;=BT$4,$K63&gt;BT$4),NETWORKDAYS.INTL($J63,(BT$4),1,(Holidays!$A$1:$A$248)),0)+IF(AND($J63&lt;BS$4,$K63&lt;BT$4,$K63&gt;BS$4),NETWORKDAYS.INTL(BS$4+1,$K63,1,(Holidays!$A$1:$A$248)),0)+IF(AND($J63&lt;=BS$4,$K63&gt;=BT$4,$K63&gt;BS$4),NETWORKDAYS.INTL(BS$4+1,(BT$4),1,(Holidays!$A$1:$A$248)),0))*$M63,"")</f>
        <v>0</v>
      </c>
      <c r="BU63" s="192">
        <f ca="1">IFERROR((IF(AND($J63&gt;BT$4,$J63&lt;=BU$4,$K63&lt;=BU$4),NETWORKDAYS.INTL($J63,$K63,1,(Holidays!$A$1:$A$248)),0)+IF(AND($J63&gt;BT$4,$J63&lt;=BU$4,$K63&gt;BU$4),NETWORKDAYS.INTL($J63,(BU$4),1,(Holidays!$A$1:$A$248)),0)+IF(AND($J63&lt;BT$4,$K63&lt;BU$4,$K63&gt;BT$4),NETWORKDAYS.INTL(BT$4+1,$K63,1,(Holidays!$A$1:$A$248)),0)+IF(AND($J63&lt;=BT$4,$K63&gt;=BU$4,$K63&gt;BT$4),NETWORKDAYS.INTL(BT$4+1,(BU$4),1,(Holidays!$A$1:$A$248)),0))*$M63,"")</f>
        <v>0</v>
      </c>
      <c r="BV63" s="321">
        <f ca="1">IFERROR((IF(AND($J63&gt;BU$4,$J63&lt;=BV$4,$K63&lt;=BV$4),NETWORKDAYS.INTL($J63,$K63,1,(Holidays!$A$1:$A$248)),0)+IF(AND($J63&gt;BU$4,$J63&lt;=BV$4,$K63&gt;BV$4),NETWORKDAYS.INTL($J63,(BV$4),1,(Holidays!$A$1:$A$248)),0)+IF(AND($J63&lt;BU$4,$K63&lt;BV$4,$K63&gt;BU$4),NETWORKDAYS.INTL(BU$4+1,$K63,1,(Holidays!$A$1:$A$248)),0)+IF(AND($J63&lt;=BU$4,$K63&gt;=BV$4,$K63&gt;BU$4),NETWORKDAYS.INTL(BU$4+1,(BV$4),1,(Holidays!$A$1:$A$248)),0))*$M63,"")</f>
        <v>0</v>
      </c>
      <c r="BW63" s="190">
        <f ca="1">IFERROR((IF(AND($J63&gt;BV$4,$J63&lt;=BW$4,$K63&lt;=BW$4),NETWORKDAYS.INTL($J63,$K63,1,(Holidays!$A$1:$A$248)),0)+IF(AND($J63&gt;BV$4,$J63&lt;=BW$4,$K63&gt;BW$4),NETWORKDAYS.INTL($J63,(BW$4),1,(Holidays!$A$1:$A$248)),0)+IF(AND($J63&lt;BV$4,$K63&lt;BW$4,$K63&gt;BV$4),NETWORKDAYS.INTL(BV$4+1,$K63,1,(Holidays!$A$1:$A$248)),0)+IF(AND($J63&lt;=BV$4,$K63&gt;=BW$4,$K63&gt;BV$4),NETWORKDAYS.INTL(BV$4+1,(BW$4),1,(Holidays!$A$1:$A$248)),0))*$M63,"")</f>
        <v>0</v>
      </c>
      <c r="BX63" s="192">
        <f ca="1">IFERROR((IF(AND($J63&gt;BW$4,$J63&lt;=BX$4,$K63&lt;=BX$4),NETWORKDAYS.INTL($J63,$K63,1,(Holidays!$A$1:$A$248)),0)+IF(AND($J63&gt;BW$4,$J63&lt;=BX$4,$K63&gt;BX$4),NETWORKDAYS.INTL($J63,(BX$4),1,(Holidays!$A$1:$A$248)),0)+IF(AND($J63&lt;BW$4,$K63&lt;BX$4,$K63&gt;BW$4),NETWORKDAYS.INTL(BW$4+1,$K63,1,(Holidays!$A$1:$A$248)),0)+IF(AND($J63&lt;=BW$4,$K63&gt;=BX$4,$K63&gt;BW$4),NETWORKDAYS.INTL(BW$4+1,(BX$4),1,(Holidays!$A$1:$A$248)),0))*$M63,"")</f>
        <v>0</v>
      </c>
      <c r="BY63" s="321">
        <f ca="1">IFERROR((IF(AND($J63&gt;BX$4,$J63&lt;=BY$4,$K63&lt;=BY$4),NETWORKDAYS.INTL($J63,$K63,1,(Holidays!$A$1:$A$248)),0)+IF(AND($J63&gt;BX$4,$J63&lt;=BY$4,$K63&gt;BY$4),NETWORKDAYS.INTL($J63,(BY$4),1,(Holidays!$A$1:$A$248)),0)+IF(AND($J63&lt;BX$4,$K63&lt;BY$4,$K63&gt;BX$4),NETWORKDAYS.INTL(BX$4+1,$K63,1,(Holidays!$A$1:$A$248)),0)+IF(AND($J63&lt;=BX$4,$K63&gt;=BY$4,$K63&gt;BX$4),NETWORKDAYS.INTL(BX$4+1,(BY$4),1,(Holidays!$A$1:$A$248)),0))*$M63,"")</f>
        <v>0</v>
      </c>
      <c r="BZ63" s="190">
        <f ca="1">IFERROR((IF(AND($J63&gt;BY$4,$J63&lt;=BZ$4,$K63&lt;=BZ$4),NETWORKDAYS.INTL($J63,$K63,1,(Holidays!$A$1:$A$248)),0)+IF(AND($J63&gt;BY$4,$J63&lt;=BZ$4,$K63&gt;BZ$4),NETWORKDAYS.INTL($J63,(BZ$4),1,(Holidays!$A$1:$A$248)),0)+IF(AND($J63&lt;BY$4,$K63&lt;BZ$4,$K63&gt;BY$4),NETWORKDAYS.INTL(BY$4+1,$K63,1,(Holidays!$A$1:$A$248)),0)+IF(AND($J63&lt;=BY$4,$K63&gt;=BZ$4,$K63&gt;BY$4),NETWORKDAYS.INTL(BY$4+1,(BZ$4),1,(Holidays!$A$1:$A$248)),0))*$M63,"")</f>
        <v>0</v>
      </c>
      <c r="CA63" s="192">
        <f ca="1">IFERROR((IF(AND($J63&gt;BZ$4,$J63&lt;=CA$4,$K63&lt;=CA$4),NETWORKDAYS.INTL($J63,$K63,1,(Holidays!$A$1:$A$248)),0)+IF(AND($J63&gt;BZ$4,$J63&lt;=CA$4,$K63&gt;CA$4),NETWORKDAYS.INTL($J63,(CA$4),1,(Holidays!$A$1:$A$248)),0)+IF(AND($J63&lt;BZ$4,$K63&lt;CA$4,$K63&gt;BZ$4),NETWORKDAYS.INTL(BZ$4+1,$K63,1,(Holidays!$A$1:$A$248)),0)+IF(AND($J63&lt;=BZ$4,$K63&gt;=CA$4,$K63&gt;BZ$4),NETWORKDAYS.INTL(BZ$4+1,(CA$4),1,(Holidays!$A$1:$A$248)),0))*$M63,"")</f>
        <v>0</v>
      </c>
      <c r="CB63" s="321">
        <f ca="1">IFERROR((IF(AND($J63&gt;CA$4,$J63&lt;=CB$4,$K63&lt;=CB$4),NETWORKDAYS.INTL($J63,$K63,1,(Holidays!$A$1:$A$248)),0)+IF(AND($J63&gt;CA$4,$J63&lt;=CB$4,$K63&gt;CB$4),NETWORKDAYS.INTL($J63,(CB$4),1,(Holidays!$A$1:$A$248)),0)+IF(AND($J63&lt;CA$4,$K63&lt;CB$4,$K63&gt;CA$4),NETWORKDAYS.INTL(CA$4+1,$K63,1,(Holidays!$A$1:$A$248)),0)+IF(AND($J63&lt;=CA$4,$K63&gt;=CB$4,$K63&gt;CA$4),NETWORKDAYS.INTL(CA$4+1,(CB$4),1,(Holidays!$A$1:$A$248)),0))*$M63,"")</f>
        <v>0</v>
      </c>
      <c r="CC63" s="190">
        <f ca="1">IFERROR((IF(AND($J63&gt;CB$4,$J63&lt;=CC$4,$K63&lt;=CC$4),NETWORKDAYS.INTL($J63,$K63,1,(Holidays!$A$1:$A$248)),0)+IF(AND($J63&gt;CB$4,$J63&lt;=CC$4,$K63&gt;CC$4),NETWORKDAYS.INTL($J63,(CC$4),1,(Holidays!$A$1:$A$248)),0)+IF(AND($J63&lt;CB$4,$K63&lt;CC$4,$K63&gt;CB$4),NETWORKDAYS.INTL(CB$4+1,$K63,1,(Holidays!$A$1:$A$248)),0)+IF(AND($J63&lt;=CB$4,$K63&gt;=CC$4,$K63&gt;CB$4),NETWORKDAYS.INTL(CB$4+1,(CC$4),1,(Holidays!$A$1:$A$248)),0))*$M63,"")</f>
        <v>0</v>
      </c>
      <c r="CD63" s="192">
        <f ca="1">IFERROR((IF(AND($J63&gt;CC$4,$J63&lt;=CD$4,$K63&lt;=CD$4),NETWORKDAYS.INTL($J63,$K63,1,(Holidays!$A$1:$A$248)),0)+IF(AND($J63&gt;CC$4,$J63&lt;=CD$4,$K63&gt;CD$4),NETWORKDAYS.INTL($J63,(CD$4),1,(Holidays!$A$1:$A$248)),0)+IF(AND($J63&lt;CC$4,$K63&lt;CD$4,$K63&gt;CC$4),NETWORKDAYS.INTL(CC$4+1,$K63,1,(Holidays!$A$1:$A$248)),0)+IF(AND($J63&lt;=CC$4,$K63&gt;=CD$4,$K63&gt;CC$4),NETWORKDAYS.INTL(CC$4+1,(CD$4),1,(Holidays!$A$1:$A$248)),0))*$M63,"")</f>
        <v>0</v>
      </c>
      <c r="CE63" s="321">
        <f ca="1">IFERROR((IF(AND($J63&gt;CD$4,$J63&lt;=CE$4,$K63&lt;=CE$4),NETWORKDAYS.INTL($J63,$K63,1,(Holidays!$A$1:$A$248)),0)+IF(AND($J63&gt;CD$4,$J63&lt;=CE$4,$K63&gt;CE$4),NETWORKDAYS.INTL($J63,(CE$4),1,(Holidays!$A$1:$A$248)),0)+IF(AND($J63&lt;CD$4,$K63&lt;CE$4,$K63&gt;CD$4),NETWORKDAYS.INTL(CD$4+1,$K63,1,(Holidays!$A$1:$A$248)),0)+IF(AND($J63&lt;=CD$4,$K63&gt;=CE$4,$K63&gt;CD$4),NETWORKDAYS.INTL(CD$4+1,(CE$4),1,(Holidays!$A$1:$A$248)),0))*$M63,"")</f>
        <v>0</v>
      </c>
      <c r="CF63" s="190">
        <f ca="1">IFERROR((IF(AND($J63&gt;CE$4,$J63&lt;=CF$4,$K63&lt;=CF$4),NETWORKDAYS.INTL($J63,$K63,1,(Holidays!$A$1:$A$248)),0)+IF(AND($J63&gt;CE$4,$J63&lt;=CF$4,$K63&gt;CF$4),NETWORKDAYS.INTL($J63,(CF$4),1,(Holidays!$A$1:$A$248)),0)+IF(AND($J63&lt;CE$4,$K63&lt;CF$4,$K63&gt;CE$4),NETWORKDAYS.INTL(CE$4+1,$K63,1,(Holidays!$A$1:$A$248)),0)+IF(AND($J63&lt;=CE$4,$K63&gt;=CF$4,$K63&gt;CE$4),NETWORKDAYS.INTL(CE$4+1,(CF$4),1,(Holidays!$A$1:$A$248)),0))*$M63,"")</f>
        <v>0</v>
      </c>
      <c r="CG63" s="192">
        <f ca="1">IFERROR((IF(AND($J63&gt;CF$4,$J63&lt;=CG$4,$K63&lt;=CG$4),NETWORKDAYS.INTL($J63,$K63,1,(Holidays!$A$1:$A$248)),0)+IF(AND($J63&gt;CF$4,$J63&lt;=CG$4,$K63&gt;CG$4),NETWORKDAYS.INTL($J63,(CG$4),1,(Holidays!$A$1:$A$248)),0)+IF(AND($J63&lt;CF$4,$K63&lt;CG$4,$K63&gt;CF$4),NETWORKDAYS.INTL(CF$4+1,$K63,1,(Holidays!$A$1:$A$248)),0)+IF(AND($J63&lt;=CF$4,$K63&gt;=CG$4,$K63&gt;CF$4),NETWORKDAYS.INTL(CF$4+1,(CG$4),1,(Holidays!$A$1:$A$248)),0))*$M63,"")</f>
        <v>0</v>
      </c>
      <c r="CH63" s="321">
        <f ca="1">IFERROR((IF(AND($J63&gt;CG$4,$J63&lt;=CH$4,$K63&lt;=CH$4),NETWORKDAYS.INTL($J63,$K63,1,(Holidays!$A$1:$A$248)),0)+IF(AND($J63&gt;CG$4,$J63&lt;=CH$4,$K63&gt;CH$4),NETWORKDAYS.INTL($J63,(CH$4),1,(Holidays!$A$1:$A$248)),0)+IF(AND($J63&lt;CG$4,$K63&lt;CH$4,$K63&gt;CG$4),NETWORKDAYS.INTL(CG$4+1,$K63,1,(Holidays!$A$1:$A$248)),0)+IF(AND($J63&lt;=CG$4,$K63&gt;=CH$4,$K63&gt;CG$4),NETWORKDAYS.INTL(CG$4+1,(CH$4),1,(Holidays!$A$1:$A$248)),0))*$M63,"")</f>
        <v>0</v>
      </c>
      <c r="CI63" s="190">
        <f ca="1">IFERROR((IF(AND($J63&gt;CH$4,$J63&lt;=CI$4,$K63&lt;=CI$4),NETWORKDAYS.INTL($J63,$K63,1,(Holidays!$A$1:$A$248)),0)+IF(AND($J63&gt;CH$4,$J63&lt;=CI$4,$K63&gt;CI$4),NETWORKDAYS.INTL($J63,(CI$4),1,(Holidays!$A$1:$A$248)),0)+IF(AND($J63&lt;CH$4,$K63&lt;CI$4,$K63&gt;CH$4),NETWORKDAYS.INTL(CH$4+1,$K63,1,(Holidays!$A$1:$A$248)),0)+IF(AND($J63&lt;=CH$4,$K63&gt;=CI$4,$K63&gt;CH$4),NETWORKDAYS.INTL(CH$4+1,(CI$4),1,(Holidays!$A$1:$A$248)),0))*$M63,"")</f>
        <v>0</v>
      </c>
      <c r="CJ63" s="192">
        <f ca="1">IFERROR((IF(AND($J63&gt;CI$4,$J63&lt;=CJ$4,$K63&lt;=CJ$4),NETWORKDAYS.INTL($J63,$K63,1,(Holidays!$A$1:$A$248)),0)+IF(AND($J63&gt;CI$4,$J63&lt;=CJ$4,$K63&gt;CJ$4),NETWORKDAYS.INTL($J63,(CJ$4),1,(Holidays!$A$1:$A$248)),0)+IF(AND($J63&lt;CI$4,$K63&lt;CJ$4,$K63&gt;CI$4),NETWORKDAYS.INTL(CI$4+1,$K63,1,(Holidays!$A$1:$A$248)),0)+IF(AND($J63&lt;=CI$4,$K63&gt;=CJ$4,$K63&gt;CI$4),NETWORKDAYS.INTL(CI$4+1,(CJ$4),1,(Holidays!$A$1:$A$248)),0))*$M63,"")</f>
        <v>0</v>
      </c>
      <c r="CK63" s="321">
        <f ca="1">IFERROR((IF(AND($J63&gt;CJ$4,$J63&lt;=CK$4,$K63&lt;=CK$4),NETWORKDAYS.INTL($J63,$K63,1,(Holidays!$A$1:$A$248)),0)+IF(AND($J63&gt;CJ$4,$J63&lt;=CK$4,$K63&gt;CK$4),NETWORKDAYS.INTL($J63,(CK$4),1,(Holidays!$A$1:$A$248)),0)+IF(AND($J63&lt;CJ$4,$K63&lt;CK$4,$K63&gt;CJ$4),NETWORKDAYS.INTL(CJ$4+1,$K63,1,(Holidays!$A$1:$A$248)),0)+IF(AND($J63&lt;=CJ$4,$K63&gt;=CK$4,$K63&gt;CJ$4),NETWORKDAYS.INTL(CJ$4+1,(CK$4),1,(Holidays!$A$1:$A$248)),0))*$M63,"")</f>
        <v>0</v>
      </c>
      <c r="CL63" s="190">
        <f ca="1">IFERROR((IF(AND($J63&gt;CK$4,$J63&lt;=CL$4,$K63&lt;=CL$4),NETWORKDAYS.INTL($J63,$K63,1,(Holidays!$A$1:$A$248)),0)+IF(AND($J63&gt;CK$4,$J63&lt;=CL$4,$K63&gt;CL$4),NETWORKDAYS.INTL($J63,(CL$4),1,(Holidays!$A$1:$A$248)),0)+IF(AND($J63&lt;CK$4,$K63&lt;CL$4,$K63&gt;CK$4),NETWORKDAYS.INTL(CK$4+1,$K63,1,(Holidays!$A$1:$A$248)),0)+IF(AND($J63&lt;=CK$4,$K63&gt;=CL$4,$K63&gt;CK$4),NETWORKDAYS.INTL(CK$4+1,(CL$4),1,(Holidays!$A$1:$A$248)),0))*$M63,"")</f>
        <v>0</v>
      </c>
      <c r="CM63" s="192">
        <f ca="1">IFERROR((IF(AND($J63&gt;CL$4,$J63&lt;=CM$4,$K63&lt;=CM$4),NETWORKDAYS.INTL($J63,$K63,1,(Holidays!$A$1:$A$248)),0)+IF(AND($J63&gt;CL$4,$J63&lt;=CM$4,$K63&gt;CM$4),NETWORKDAYS.INTL($J63,(CM$4),1,(Holidays!$A$1:$A$248)),0)+IF(AND($J63&lt;CL$4,$K63&lt;CM$4,$K63&gt;CL$4),NETWORKDAYS.INTL(CL$4+1,$K63,1,(Holidays!$A$1:$A$248)),0)+IF(AND($J63&lt;=CL$4,$K63&gt;=CM$4,$K63&gt;CL$4),NETWORKDAYS.INTL(CL$4+1,(CM$4),1,(Holidays!$A$1:$A$248)),0))*$M63,"")</f>
        <v>0</v>
      </c>
      <c r="CN63" s="321">
        <f ca="1">IFERROR((IF(AND($J63&gt;CM$4,$J63&lt;=CN$4,$K63&lt;=CN$4),NETWORKDAYS.INTL($J63,$K63,1,(Holidays!$A$1:$A$248)),0)+IF(AND($J63&gt;CM$4,$J63&lt;=CN$4,$K63&gt;CN$4),NETWORKDAYS.INTL($J63,(CN$4),1,(Holidays!$A$1:$A$248)),0)+IF(AND($J63&lt;CM$4,$K63&lt;CN$4,$K63&gt;CM$4),NETWORKDAYS.INTL(CM$4+1,$K63,1,(Holidays!$A$1:$A$248)),0)+IF(AND($J63&lt;=CM$4,$K63&gt;=CN$4,$K63&gt;CM$4),NETWORKDAYS.INTL(CM$4+1,(CN$4),1,(Holidays!$A$1:$A$248)),0))*$M63,"")</f>
        <v>0</v>
      </c>
      <c r="CO63" s="190">
        <f ca="1">IFERROR((IF(AND($J63&gt;CN$4,$J63&lt;=CO$4,$K63&lt;=CO$4),NETWORKDAYS.INTL($J63,$K63,1,(Holidays!$A$1:$A$248)),0)+IF(AND($J63&gt;CN$4,$J63&lt;=CO$4,$K63&gt;CO$4),NETWORKDAYS.INTL($J63,(CO$4),1,(Holidays!$A$1:$A$248)),0)+IF(AND($J63&lt;CN$4,$K63&lt;CO$4,$K63&gt;CN$4),NETWORKDAYS.INTL(CN$4+1,$K63,1,(Holidays!$A$1:$A$248)),0)+IF(AND($J63&lt;=CN$4,$K63&gt;=CO$4,$K63&gt;CN$4),NETWORKDAYS.INTL(CN$4+1,(CO$4),1,(Holidays!$A$1:$A$248)),0))*$M63,"")</f>
        <v>0</v>
      </c>
      <c r="CP63" s="192">
        <f ca="1">IFERROR((IF(AND($J63&gt;CO$4,$J63&lt;=CP$4,$K63&lt;=CP$4),NETWORKDAYS.INTL($J63,$K63,1,(Holidays!$A$1:$A$248)),0)+IF(AND($J63&gt;CO$4,$J63&lt;=CP$4,$K63&gt;CP$4),NETWORKDAYS.INTL($J63,(CP$4),1,(Holidays!$A$1:$A$248)),0)+IF(AND($J63&lt;CO$4,$K63&lt;CP$4,$K63&gt;CO$4),NETWORKDAYS.INTL(CO$4+1,$K63,1,(Holidays!$A$1:$A$248)),0)+IF(AND($J63&lt;=CO$4,$K63&gt;=CP$4,$K63&gt;CO$4),NETWORKDAYS.INTL(CO$4+1,(CP$4),1,(Holidays!$A$1:$A$248)),0))*$M63,"")</f>
        <v>0</v>
      </c>
      <c r="CQ63" s="321">
        <f ca="1">IFERROR((IF(AND($J63&gt;CP$4,$J63&lt;=CQ$4,$K63&lt;=CQ$4),NETWORKDAYS.INTL($J63,$K63,1,(Holidays!$A$1:$A$248)),0)+IF(AND($J63&gt;CP$4,$J63&lt;=CQ$4,$K63&gt;CQ$4),NETWORKDAYS.INTL($J63,(CQ$4),1,(Holidays!$A$1:$A$248)),0)+IF(AND($J63&lt;CP$4,$K63&lt;CQ$4,$K63&gt;CP$4),NETWORKDAYS.INTL(CP$4+1,$K63,1,(Holidays!$A$1:$A$248)),0)+IF(AND($J63&lt;=CP$4,$K63&gt;=CQ$4,$K63&gt;CP$4),NETWORKDAYS.INTL(CP$4+1,(CQ$4),1,(Holidays!$A$1:$A$248)),0))*$M63,"")</f>
        <v>0</v>
      </c>
      <c r="CR63" s="190">
        <f ca="1">IFERROR((IF(AND($J63&gt;CQ$4,$J63&lt;=CR$4,$K63&lt;=CR$4),NETWORKDAYS.INTL($J63,$K63,1,(Holidays!$A$1:$A$248)),0)+IF(AND($J63&gt;CQ$4,$J63&lt;=CR$4,$K63&gt;CR$4),NETWORKDAYS.INTL($J63,(CR$4),1,(Holidays!$A$1:$A$248)),0)+IF(AND($J63&lt;CQ$4,$K63&lt;CR$4,$K63&gt;CQ$4),NETWORKDAYS.INTL(CQ$4+1,$K63,1,(Holidays!$A$1:$A$248)),0)+IF(AND($J63&lt;=CQ$4,$K63&gt;=CR$4,$K63&gt;CQ$4),NETWORKDAYS.INTL(CQ$4+1,(CR$4),1,(Holidays!$A$1:$A$248)),0))*$M63,"")</f>
        <v>0</v>
      </c>
      <c r="CS63" s="192">
        <f ca="1">IFERROR((IF(AND($J63&gt;CR$4,$J63&lt;=CS$4,$K63&lt;=CS$4),NETWORKDAYS.INTL($J63,$K63,1,(Holidays!$A$1:$A$248)),0)+IF(AND($J63&gt;CR$4,$J63&lt;=CS$4,$K63&gt;CS$4),NETWORKDAYS.INTL($J63,(CS$4),1,(Holidays!$A$1:$A$248)),0)+IF(AND($J63&lt;CR$4,$K63&lt;CS$4,$K63&gt;CR$4),NETWORKDAYS.INTL(CR$4+1,$K63,1,(Holidays!$A$1:$A$248)),0)+IF(AND($J63&lt;=CR$4,$K63&gt;=CS$4,$K63&gt;CR$4),NETWORKDAYS.INTL(CR$4+1,(CS$4),1,(Holidays!$A$1:$A$248)),0))*$M63,"")</f>
        <v>0</v>
      </c>
      <c r="CT63" s="321">
        <f ca="1">IFERROR((IF(AND($J63&gt;CS$4,$J63&lt;=CT$4,$K63&lt;=CT$4),NETWORKDAYS.INTL($J63,$K63,1,(Holidays!$A$1:$A$248)),0)+IF(AND($J63&gt;CS$4,$J63&lt;=CT$4,$K63&gt;CT$4),NETWORKDAYS.INTL($J63,(CT$4),1,(Holidays!$A$1:$A$248)),0)+IF(AND($J63&lt;CS$4,$K63&lt;CT$4,$K63&gt;CS$4),NETWORKDAYS.INTL(CS$4+1,$K63,1,(Holidays!$A$1:$A$248)),0)+IF(AND($J63&lt;=CS$4,$K63&gt;=CT$4,$K63&gt;CS$4),NETWORKDAYS.INTL(CS$4+1,(CT$4),1,(Holidays!$A$1:$A$248)),0))*$M63,"")</f>
        <v>0</v>
      </c>
      <c r="CU63" s="190">
        <f ca="1">IFERROR((IF(AND($J63&gt;CT$4,$J63&lt;=CU$4,$K63&lt;=CU$4),NETWORKDAYS.INTL($J63,$K63,1,(Holidays!$A$1:$A$248)),0)+IF(AND($J63&gt;CT$4,$J63&lt;=CU$4,$K63&gt;CU$4),NETWORKDAYS.INTL($J63,(CU$4),1,(Holidays!$A$1:$A$248)),0)+IF(AND($J63&lt;CT$4,$K63&lt;CU$4,$K63&gt;CT$4),NETWORKDAYS.INTL(CT$4+1,$K63,1,(Holidays!$A$1:$A$248)),0)+IF(AND($J63&lt;=CT$4,$K63&gt;=CU$4,$K63&gt;CT$4),NETWORKDAYS.INTL(CT$4+1,(CU$4),1,(Holidays!$A$1:$A$248)),0))*$M63,"")</f>
        <v>0</v>
      </c>
      <c r="CV63" s="192">
        <f ca="1">IFERROR((IF(AND($J63&gt;CU$4,$J63&lt;=CV$4,$K63&lt;=CV$4),NETWORKDAYS.INTL($J63,$K63,1,(Holidays!$A$1:$A$248)),0)+IF(AND($J63&gt;CU$4,$J63&lt;=CV$4,$K63&gt;CV$4),NETWORKDAYS.INTL($J63,(CV$4),1,(Holidays!$A$1:$A$248)),0)+IF(AND($J63&lt;CU$4,$K63&lt;CV$4,$K63&gt;CU$4),NETWORKDAYS.INTL(CU$4+1,$K63,1,(Holidays!$A$1:$A$248)),0)+IF(AND($J63&lt;=CU$4,$K63&gt;=CV$4,$K63&gt;CU$4),NETWORKDAYS.INTL(CU$4+1,(CV$4),1,(Holidays!$A$1:$A$248)),0))*$M63,"")</f>
        <v>0</v>
      </c>
      <c r="CW63" s="321">
        <f ca="1">IFERROR((IF(AND($J63&gt;CV$4,$J63&lt;=CW$4,$K63&lt;=CW$4),NETWORKDAYS.INTL($J63,$K63,1,(Holidays!$A$1:$A$248)),0)+IF(AND($J63&gt;CV$4,$J63&lt;=CW$4,$K63&gt;CW$4),NETWORKDAYS.INTL($J63,(CW$4),1,(Holidays!$A$1:$A$248)),0)+IF(AND($J63&lt;CV$4,$K63&lt;CW$4,$K63&gt;CV$4),NETWORKDAYS.INTL(CV$4+1,$K63,1,(Holidays!$A$1:$A$248)),0)+IF(AND($J63&lt;=CV$4,$K63&gt;=CW$4,$K63&gt;CV$4),NETWORKDAYS.INTL(CV$4+1,(CW$4),1,(Holidays!$A$1:$A$248)),0))*$M63,"")</f>
        <v>0</v>
      </c>
      <c r="CX63" s="324">
        <f ca="1">IFERROR((IF(AND($J63&gt;CW$4,$J63&lt;=CX$4,$K63&lt;=CX$4),NETWORKDAYS.INTL($J63,$K63,1,(Holidays!$A$1:$A$248)),0)+IF(AND($J63&gt;CW$4,$J63&lt;=CX$4,$K63&gt;CX$4),NETWORKDAYS.INTL($J63,(CX$4),1,(Holidays!$A$1:$A$248)),0)+IF(AND($J63&lt;CW$4,$K63&lt;CX$4,$K63&gt;CW$4),NETWORKDAYS.INTL(CW$4+1,$K63,1,(Holidays!$A$1:$A$248)),0)+IF(AND($J63&lt;=CW$4,$K63&gt;=CX$4,$K63&gt;CW$4),NETWORKDAYS.INTL(CW$4+1,(CX$4),1,(Holidays!$A$1:$A$248)),0))*$M63,"")</f>
        <v>0</v>
      </c>
    </row>
    <row r="64" spans="2:102" ht="15" customHeight="1" outlineLevel="1">
      <c r="B64" s="59" t="str">
        <f t="array" ref="B64">IFERROR(INDEX('A-2_MH Distribution'!$B$1:$B$15014,SMALL(IF('A-2_MH Distribution'!$M$8:$M$63&lt;&gt;0,ROW('A-2_MH Distribution'!$B$8:$B$63)),ROW(A27)),1),"")</f>
        <v/>
      </c>
      <c r="C64" s="458" t="str">
        <f ca="1">IFERROR(VLOOKUP(B64,OFFSET('A-1_MH Estimation'!$B$7,0,0,MATCH("Subtotal LOE",'A-1_MH Estimation'!B:B,0)-7,2),2,0),"")</f>
        <v/>
      </c>
      <c r="D64" s="466" t="str">
        <f ca="1">IFERROR(VLOOKUP(B64,OFFSET('A-1_MH Estimation'!$B$7,0,0,MATCH("Subtotal LOE",'A-1_MH Estimation'!B:B,0)-7,4),4,0),"")</f>
        <v/>
      </c>
      <c r="E64" s="466" t="str">
        <f ca="1">IFERROR(VLOOKUP(B64,OFFSET('A-1_MH Estimation'!$B$7,0,0,MATCH("Subtotal LOE",'A-1_MH Estimation'!B:B,0)-7,3),3,0),"")</f>
        <v/>
      </c>
      <c r="F64" s="462">
        <f>IFERROR(VLOOKUP($B64,'A-2_MH Distribution'!$B$6:$O$16314,3,0)*VLOOKUP($B64,'A-2_MH Distribution'!$B$6:$O$16314,VLOOKUP(G64,SoftwareList,6,0),0)*IFERROR((--(VLOOKUP($B64,'A-2_MH Distribution'!$B$6:$O$16314,VLOOKUP(G64,SoftwareList,8,0),0)=0)+VLOOKUP($B64,'A-2_MH Distribution'!$B$6:$O$16314,VLOOKUP(G64,SoftwareList,8,0),0)),1),0)</f>
        <v>0</v>
      </c>
      <c r="G64" s="403" t="str">
        <f t="shared" si="59"/>
        <v/>
      </c>
      <c r="H64" s="454"/>
      <c r="I64" s="455"/>
      <c r="J64" s="351">
        <f ca="1">IFERROR(INDEX(Activities,MATCH($B64,'A-2_MH Distribution'!B:B,0),MATCH("Start Date",'A-2_MH Distribution'!$A$4:S$4,0))+H64,0)</f>
        <v>0</v>
      </c>
      <c r="K64" s="352">
        <f ca="1">IFERROR(INDEX(Activities,MATCH($B64,'A-2_MH Distribution'!B:B,0),MATCH("Finish Date",'A-2_MH Distribution'!$A$4:S$4,0))+I64,0)</f>
        <v>0</v>
      </c>
      <c r="L64" s="170">
        <f ca="1">NETWORKDAYS.INTL(J64,K64,1,Holidays!$A$1:$A$248)</f>
        <v>0</v>
      </c>
      <c r="M64" s="62">
        <f t="shared" ca="1" si="58"/>
        <v>0</v>
      </c>
      <c r="O64" s="253">
        <f ca="1">SUM($P64:CX64)</f>
        <v>0</v>
      </c>
      <c r="P64" s="320"/>
      <c r="Q64" s="321">
        <f ca="1">IFERROR((IF(AND($J64&gt;P$4,$J64&lt;=Q$4,$K64&lt;=Q$4),NETWORKDAYS.INTL($J64,$K64,1,(Holidays!$A$1:$A$248)),0)+IF(AND($J64&gt;P$4,$J64&lt;=Q$4,$K64&gt;Q$4),NETWORKDAYS.INTL($J64,(Q$4),1,(Holidays!$A$1:$A$248)),0)+IF(AND($J64&lt;P$4,$K64&lt;Q$4,$K64&gt;P$4),NETWORKDAYS.INTL(P$4+1,$K64,1,(Holidays!$A$1:$A$248)),0)+IF(AND($J64&lt;=P$4,$K64&gt;=Q$4,$K64&gt;P$4),NETWORKDAYS.INTL(P$4+1,(Q$4),1,(Holidays!$A$1:$A$248)),0))*$M64,"")</f>
        <v>0</v>
      </c>
      <c r="R64" s="190">
        <f ca="1">IFERROR((IF(AND($J64&gt;Q$4,$J64&lt;=R$4,$K64&lt;=R$4),NETWORKDAYS.INTL($J64,$K64,1,(Holidays!$A$1:$A$248)),0)+IF(AND($J64&gt;Q$4,$J64&lt;=R$4,$K64&gt;R$4),NETWORKDAYS.INTL($J64,(R$4),1,(Holidays!$A$1:$A$248)),0)+IF(AND($J64&lt;Q$4,$K64&lt;R$4,$K64&gt;Q$4),NETWORKDAYS.INTL(Q$4+1,$K64,1,(Holidays!$A$1:$A$248)),0)+IF(AND($J64&lt;=Q$4,$K64&gt;=R$4,$K64&gt;Q$4),NETWORKDAYS.INTL(Q$4+1,(R$4),1,(Holidays!$A$1:$A$248)),0))*$M64,"")</f>
        <v>0</v>
      </c>
      <c r="S64" s="192">
        <f ca="1">IFERROR((IF(AND($J64&gt;R$4,$J64&lt;=S$4,$K64&lt;=S$4),NETWORKDAYS.INTL($J64,$K64,1,(Holidays!$A$1:$A$248)),0)+IF(AND($J64&gt;R$4,$J64&lt;=S$4,$K64&gt;S$4),NETWORKDAYS.INTL($J64,(S$4),1,(Holidays!$A$1:$A$248)),0)+IF(AND($J64&lt;R$4,$K64&lt;S$4,$K64&gt;R$4),NETWORKDAYS.INTL(R$4+1,$K64,1,(Holidays!$A$1:$A$248)),0)+IF(AND($J64&lt;=R$4,$K64&gt;=S$4,$K64&gt;R$4),NETWORKDAYS.INTL(R$4+1,(S$4),1,(Holidays!$A$1:$A$248)),0))*$M64,"")</f>
        <v>0</v>
      </c>
      <c r="T64" s="321">
        <f ca="1">IFERROR((IF(AND($J64&gt;S$4,$J64&lt;=T$4,$K64&lt;=T$4),NETWORKDAYS.INTL($J64,$K64,1,(Holidays!$A$1:$A$248)),0)+IF(AND($J64&gt;S$4,$J64&lt;=T$4,$K64&gt;T$4),NETWORKDAYS.INTL($J64,(T$4),1,(Holidays!$A$1:$A$248)),0)+IF(AND($J64&lt;S$4,$K64&lt;T$4,$K64&gt;S$4),NETWORKDAYS.INTL(S$4+1,$K64,1,(Holidays!$A$1:$A$248)),0)+IF(AND($J64&lt;=S$4,$K64&gt;=T$4,$K64&gt;S$4),NETWORKDAYS.INTL(S$4+1,(T$4),1,(Holidays!$A$1:$A$248)),0))*$M64,"")</f>
        <v>0</v>
      </c>
      <c r="U64" s="190">
        <f ca="1">IFERROR((IF(AND($J64&gt;T$4,$J64&lt;=U$4,$K64&lt;=U$4),NETWORKDAYS.INTL($J64,$K64,1,(Holidays!$A$1:$A$248)),0)+IF(AND($J64&gt;T$4,$J64&lt;=U$4,$K64&gt;U$4),NETWORKDAYS.INTL($J64,(U$4),1,(Holidays!$A$1:$A$248)),0)+IF(AND($J64&lt;T$4,$K64&lt;U$4,$K64&gt;T$4),NETWORKDAYS.INTL(T$4+1,$K64,1,(Holidays!$A$1:$A$248)),0)+IF(AND($J64&lt;=T$4,$K64&gt;=U$4,$K64&gt;T$4),NETWORKDAYS.INTL(T$4+1,(U$4),1,(Holidays!$A$1:$A$248)),0))*$M64,"")</f>
        <v>0</v>
      </c>
      <c r="V64" s="192">
        <f ca="1">IFERROR((IF(AND($J64&gt;U$4,$J64&lt;=V$4,$K64&lt;=V$4),NETWORKDAYS.INTL($J64,$K64,1,(Holidays!$A$1:$A$248)),0)+IF(AND($J64&gt;U$4,$J64&lt;=V$4,$K64&gt;V$4),NETWORKDAYS.INTL($J64,(V$4),1,(Holidays!$A$1:$A$248)),0)+IF(AND($J64&lt;U$4,$K64&lt;V$4,$K64&gt;U$4),NETWORKDAYS.INTL(U$4+1,$K64,1,(Holidays!$A$1:$A$248)),0)+IF(AND($J64&lt;=U$4,$K64&gt;=V$4,$K64&gt;U$4),NETWORKDAYS.INTL(U$4+1,(V$4),1,(Holidays!$A$1:$A$248)),0))*$M64,"")</f>
        <v>0</v>
      </c>
      <c r="W64" s="321">
        <f ca="1">IFERROR((IF(AND($J64&gt;V$4,$J64&lt;=W$4,$K64&lt;=W$4),NETWORKDAYS.INTL($J64,$K64,1,(Holidays!$A$1:$A$248)),0)+IF(AND($J64&gt;V$4,$J64&lt;=W$4,$K64&gt;W$4),NETWORKDAYS.INTL($J64,(W$4),1,(Holidays!$A$1:$A$248)),0)+IF(AND($J64&lt;V$4,$K64&lt;W$4,$K64&gt;V$4),NETWORKDAYS.INTL(V$4+1,$K64,1,(Holidays!$A$1:$A$248)),0)+IF(AND($J64&lt;=V$4,$K64&gt;=W$4,$K64&gt;V$4),NETWORKDAYS.INTL(V$4+1,(W$4),1,(Holidays!$A$1:$A$248)),0))*$M64,"")</f>
        <v>0</v>
      </c>
      <c r="X64" s="190">
        <f ca="1">IFERROR((IF(AND($J64&gt;W$4,$J64&lt;=X$4,$K64&lt;=X$4),NETWORKDAYS.INTL($J64,$K64,1,(Holidays!$A$1:$A$248)),0)+IF(AND($J64&gt;W$4,$J64&lt;=X$4,$K64&gt;X$4),NETWORKDAYS.INTL($J64,(X$4),1,(Holidays!$A$1:$A$248)),0)+IF(AND($J64&lt;W$4,$K64&lt;X$4,$K64&gt;W$4),NETWORKDAYS.INTL(W$4+1,$K64,1,(Holidays!$A$1:$A$248)),0)+IF(AND($J64&lt;=W$4,$K64&gt;=X$4,$K64&gt;W$4),NETWORKDAYS.INTL(W$4+1,(X$4),1,(Holidays!$A$1:$A$248)),0))*$M64,"")</f>
        <v>0</v>
      </c>
      <c r="Y64" s="192">
        <f ca="1">IFERROR((IF(AND($J64&gt;X$4,$J64&lt;=Y$4,$K64&lt;=Y$4),NETWORKDAYS.INTL($J64,$K64,1,(Holidays!$A$1:$A$248)),0)+IF(AND($J64&gt;X$4,$J64&lt;=Y$4,$K64&gt;Y$4),NETWORKDAYS.INTL($J64,(Y$4),1,(Holidays!$A$1:$A$248)),0)+IF(AND($J64&lt;X$4,$K64&lt;Y$4,$K64&gt;X$4),NETWORKDAYS.INTL(X$4+1,$K64,1,(Holidays!$A$1:$A$248)),0)+IF(AND($J64&lt;=X$4,$K64&gt;=Y$4,$K64&gt;X$4),NETWORKDAYS.INTL(X$4+1,(Y$4),1,(Holidays!$A$1:$A$248)),0))*$M64,"")</f>
        <v>0</v>
      </c>
      <c r="Z64" s="321">
        <f ca="1">IFERROR((IF(AND($J64&gt;Y$4,$J64&lt;=Z$4,$K64&lt;=Z$4),NETWORKDAYS.INTL($J64,$K64,1,(Holidays!$A$1:$A$248)),0)+IF(AND($J64&gt;Y$4,$J64&lt;=Z$4,$K64&gt;Z$4),NETWORKDAYS.INTL($J64,(Z$4),1,(Holidays!$A$1:$A$248)),0)+IF(AND($J64&lt;Y$4,$K64&lt;Z$4,$K64&gt;Y$4),NETWORKDAYS.INTL(Y$4+1,$K64,1,(Holidays!$A$1:$A$248)),0)+IF(AND($J64&lt;=Y$4,$K64&gt;=Z$4,$K64&gt;Y$4),NETWORKDAYS.INTL(Y$4+1,(Z$4),1,(Holidays!$A$1:$A$248)),0))*$M64,"")</f>
        <v>0</v>
      </c>
      <c r="AA64" s="190">
        <f ca="1">IFERROR((IF(AND($J64&gt;Z$4,$J64&lt;=AA$4,$K64&lt;=AA$4),NETWORKDAYS.INTL($J64,$K64,1,(Holidays!$A$1:$A$248)),0)+IF(AND($J64&gt;Z$4,$J64&lt;=AA$4,$K64&gt;AA$4),NETWORKDAYS.INTL($J64,(AA$4),1,(Holidays!$A$1:$A$248)),0)+IF(AND($J64&lt;Z$4,$K64&lt;AA$4,$K64&gt;Z$4),NETWORKDAYS.INTL(Z$4+1,$K64,1,(Holidays!$A$1:$A$248)),0)+IF(AND($J64&lt;=Z$4,$K64&gt;=AA$4,$K64&gt;Z$4),NETWORKDAYS.INTL(Z$4+1,(AA$4),1,(Holidays!$A$1:$A$248)),0))*$M64,"")</f>
        <v>0</v>
      </c>
      <c r="AB64" s="192">
        <f ca="1">IFERROR((IF(AND($J64&gt;AA$4,$J64&lt;=AB$4,$K64&lt;=AB$4),NETWORKDAYS.INTL($J64,$K64,1,(Holidays!$A$1:$A$248)),0)+IF(AND($J64&gt;AA$4,$J64&lt;=AB$4,$K64&gt;AB$4),NETWORKDAYS.INTL($J64,(AB$4),1,(Holidays!$A$1:$A$248)),0)+IF(AND($J64&lt;AA$4,$K64&lt;AB$4,$K64&gt;AA$4),NETWORKDAYS.INTL(AA$4+1,$K64,1,(Holidays!$A$1:$A$248)),0)+IF(AND($J64&lt;=AA$4,$K64&gt;=AB$4,$K64&gt;AA$4),NETWORKDAYS.INTL(AA$4+1,(AB$4),1,(Holidays!$A$1:$A$248)),0))*$M64,"")</f>
        <v>0</v>
      </c>
      <c r="AC64" s="321">
        <f ca="1">IFERROR((IF(AND($J64&gt;AB$4,$J64&lt;=AC$4,$K64&lt;=AC$4),NETWORKDAYS.INTL($J64,$K64,1,(Holidays!$A$1:$A$248)),0)+IF(AND($J64&gt;AB$4,$J64&lt;=AC$4,$K64&gt;AC$4),NETWORKDAYS.INTL($J64,(AC$4),1,(Holidays!$A$1:$A$248)),0)+IF(AND($J64&lt;AB$4,$K64&lt;AC$4,$K64&gt;AB$4),NETWORKDAYS.INTL(AB$4+1,$K64,1,(Holidays!$A$1:$A$248)),0)+IF(AND($J64&lt;=AB$4,$K64&gt;=AC$4,$K64&gt;AB$4),NETWORKDAYS.INTL(AB$4+1,(AC$4),1,(Holidays!$A$1:$A$248)),0))*$M64,"")</f>
        <v>0</v>
      </c>
      <c r="AD64" s="190">
        <f ca="1">IFERROR((IF(AND($J64&gt;AC$4,$J64&lt;=AD$4,$K64&lt;=AD$4),NETWORKDAYS.INTL($J64,$K64,1,(Holidays!$A$1:$A$248)),0)+IF(AND($J64&gt;AC$4,$J64&lt;=AD$4,$K64&gt;AD$4),NETWORKDAYS.INTL($J64,(AD$4),1,(Holidays!$A$1:$A$248)),0)+IF(AND($J64&lt;AC$4,$K64&lt;AD$4,$K64&gt;AC$4),NETWORKDAYS.INTL(AC$4+1,$K64,1,(Holidays!$A$1:$A$248)),0)+IF(AND($J64&lt;=AC$4,$K64&gt;=AD$4,$K64&gt;AC$4),NETWORKDAYS.INTL(AC$4+1,(AD$4),1,(Holidays!$A$1:$A$248)),0))*$M64,"")</f>
        <v>0</v>
      </c>
      <c r="AE64" s="192">
        <f ca="1">IFERROR((IF(AND($J64&gt;AD$4,$J64&lt;=AE$4,$K64&lt;=AE$4),NETWORKDAYS.INTL($J64,$K64,1,(Holidays!$A$1:$A$248)),0)+IF(AND($J64&gt;AD$4,$J64&lt;=AE$4,$K64&gt;AE$4),NETWORKDAYS.INTL($J64,(AE$4),1,(Holidays!$A$1:$A$248)),0)+IF(AND($J64&lt;AD$4,$K64&lt;AE$4,$K64&gt;AD$4),NETWORKDAYS.INTL(AD$4+1,$K64,1,(Holidays!$A$1:$A$248)),0)+IF(AND($J64&lt;=AD$4,$K64&gt;=AE$4,$K64&gt;AD$4),NETWORKDAYS.INTL(AD$4+1,(AE$4),1,(Holidays!$A$1:$A$248)),0))*$M64,"")</f>
        <v>0</v>
      </c>
      <c r="AF64" s="321">
        <f ca="1">IFERROR((IF(AND($J64&gt;AE$4,$J64&lt;=AF$4,$K64&lt;=AF$4),NETWORKDAYS.INTL($J64,$K64,1,(Holidays!$A$1:$A$248)),0)+IF(AND($J64&gt;AE$4,$J64&lt;=AF$4,$K64&gt;AF$4),NETWORKDAYS.INTL($J64,(AF$4),1,(Holidays!$A$1:$A$248)),0)+IF(AND($J64&lt;AE$4,$K64&lt;AF$4,$K64&gt;AE$4),NETWORKDAYS.INTL(AE$4+1,$K64,1,(Holidays!$A$1:$A$248)),0)+IF(AND($J64&lt;=AE$4,$K64&gt;=AF$4,$K64&gt;AE$4),NETWORKDAYS.INTL(AE$4+1,(AF$4),1,(Holidays!$A$1:$A$248)),0))*$M64,"")</f>
        <v>0</v>
      </c>
      <c r="AG64" s="190">
        <f ca="1">IFERROR((IF(AND($J64&gt;AF$4,$J64&lt;=AG$4,$K64&lt;=AG$4),NETWORKDAYS.INTL($J64,$K64,1,(Holidays!$A$1:$A$248)),0)+IF(AND($J64&gt;AF$4,$J64&lt;=AG$4,$K64&gt;AG$4),NETWORKDAYS.INTL($J64,(AG$4),1,(Holidays!$A$1:$A$248)),0)+IF(AND($J64&lt;AF$4,$K64&lt;AG$4,$K64&gt;AF$4),NETWORKDAYS.INTL(AF$4+1,$K64,1,(Holidays!$A$1:$A$248)),0)+IF(AND($J64&lt;=AF$4,$K64&gt;=AG$4,$K64&gt;AF$4),NETWORKDAYS.INTL(AF$4+1,(AG$4),1,(Holidays!$A$1:$A$248)),0))*$M64,"")</f>
        <v>0</v>
      </c>
      <c r="AH64" s="192">
        <f ca="1">IFERROR((IF(AND($J64&gt;AG$4,$J64&lt;=AH$4,$K64&lt;=AH$4),NETWORKDAYS.INTL($J64,$K64,1,(Holidays!$A$1:$A$248)),0)+IF(AND($J64&gt;AG$4,$J64&lt;=AH$4,$K64&gt;AH$4),NETWORKDAYS.INTL($J64,(AH$4),1,(Holidays!$A$1:$A$248)),0)+IF(AND($J64&lt;AG$4,$K64&lt;AH$4,$K64&gt;AG$4),NETWORKDAYS.INTL(AG$4+1,$K64,1,(Holidays!$A$1:$A$248)),0)+IF(AND($J64&lt;=AG$4,$K64&gt;=AH$4,$K64&gt;AG$4),NETWORKDAYS.INTL(AG$4+1,(AH$4),1,(Holidays!$A$1:$A$248)),0))*$M64,"")</f>
        <v>0</v>
      </c>
      <c r="AI64" s="321">
        <f ca="1">IFERROR((IF(AND($J64&gt;AH$4,$J64&lt;=AI$4,$K64&lt;=AI$4),NETWORKDAYS.INTL($J64,$K64,1,(Holidays!$A$1:$A$248)),0)+IF(AND($J64&gt;AH$4,$J64&lt;=AI$4,$K64&gt;AI$4),NETWORKDAYS.INTL($J64,(AI$4),1,(Holidays!$A$1:$A$248)),0)+IF(AND($J64&lt;AH$4,$K64&lt;AI$4,$K64&gt;AH$4),NETWORKDAYS.INTL(AH$4+1,$K64,1,(Holidays!$A$1:$A$248)),0)+IF(AND($J64&lt;=AH$4,$K64&gt;=AI$4,$K64&gt;AH$4),NETWORKDAYS.INTL(AH$4+1,(AI$4),1,(Holidays!$A$1:$A$248)),0))*$M64,"")</f>
        <v>0</v>
      </c>
      <c r="AJ64" s="190">
        <f ca="1">IFERROR((IF(AND($J64&gt;AI$4,$J64&lt;=AJ$4,$K64&lt;=AJ$4),NETWORKDAYS.INTL($J64,$K64,1,(Holidays!$A$1:$A$248)),0)+IF(AND($J64&gt;AI$4,$J64&lt;=AJ$4,$K64&gt;AJ$4),NETWORKDAYS.INTL($J64,(AJ$4),1,(Holidays!$A$1:$A$248)),0)+IF(AND($J64&lt;AI$4,$K64&lt;AJ$4,$K64&gt;AI$4),NETWORKDAYS.INTL(AI$4+1,$K64,1,(Holidays!$A$1:$A$248)),0)+IF(AND($J64&lt;=AI$4,$K64&gt;=AJ$4,$K64&gt;AI$4),NETWORKDAYS.INTL(AI$4+1,(AJ$4),1,(Holidays!$A$1:$A$248)),0))*$M64,"")</f>
        <v>0</v>
      </c>
      <c r="AK64" s="192">
        <f ca="1">IFERROR((IF(AND($J64&gt;AJ$4,$J64&lt;=AK$4,$K64&lt;=AK$4),NETWORKDAYS.INTL($J64,$K64,1,(Holidays!$A$1:$A$248)),0)+IF(AND($J64&gt;AJ$4,$J64&lt;=AK$4,$K64&gt;AK$4),NETWORKDAYS.INTL($J64,(AK$4),1,(Holidays!$A$1:$A$248)),0)+IF(AND($J64&lt;AJ$4,$K64&lt;AK$4,$K64&gt;AJ$4),NETWORKDAYS.INTL(AJ$4+1,$K64,1,(Holidays!$A$1:$A$248)),0)+IF(AND($J64&lt;=AJ$4,$K64&gt;=AK$4,$K64&gt;AJ$4),NETWORKDAYS.INTL(AJ$4+1,(AK$4),1,(Holidays!$A$1:$A$248)),0))*$M64,"")</f>
        <v>0</v>
      </c>
      <c r="AL64" s="321">
        <f ca="1">IFERROR((IF(AND($J64&gt;AK$4,$J64&lt;=AL$4,$K64&lt;=AL$4),NETWORKDAYS.INTL($J64,$K64,1,(Holidays!$A$1:$A$248)),0)+IF(AND($J64&gt;AK$4,$J64&lt;=AL$4,$K64&gt;AL$4),NETWORKDAYS.INTL($J64,(AL$4),1,(Holidays!$A$1:$A$248)),0)+IF(AND($J64&lt;AK$4,$K64&lt;AL$4,$K64&gt;AK$4),NETWORKDAYS.INTL(AK$4+1,$K64,1,(Holidays!$A$1:$A$248)),0)+IF(AND($J64&lt;=AK$4,$K64&gt;=AL$4,$K64&gt;AK$4),NETWORKDAYS.INTL(AK$4+1,(AL$4),1,(Holidays!$A$1:$A$248)),0))*$M64,"")</f>
        <v>0</v>
      </c>
      <c r="AM64" s="190">
        <f ca="1">IFERROR((IF(AND($J64&gt;AL$4,$J64&lt;=AM$4,$K64&lt;=AM$4),NETWORKDAYS.INTL($J64,$K64,1,(Holidays!$A$1:$A$248)),0)+IF(AND($J64&gt;AL$4,$J64&lt;=AM$4,$K64&gt;AM$4),NETWORKDAYS.INTL($J64,(AM$4),1,(Holidays!$A$1:$A$248)),0)+IF(AND($J64&lt;AL$4,$K64&lt;AM$4,$K64&gt;AL$4),NETWORKDAYS.INTL(AL$4+1,$K64,1,(Holidays!$A$1:$A$248)),0)+IF(AND($J64&lt;=AL$4,$K64&gt;=AM$4,$K64&gt;AL$4),NETWORKDAYS.INTL(AL$4+1,(AM$4),1,(Holidays!$A$1:$A$248)),0))*$M64,"")</f>
        <v>0</v>
      </c>
      <c r="AN64" s="192">
        <f ca="1">IFERROR((IF(AND($J64&gt;AM$4,$J64&lt;=AN$4,$K64&lt;=AN$4),NETWORKDAYS.INTL($J64,$K64,1,(Holidays!$A$1:$A$248)),0)+IF(AND($J64&gt;AM$4,$J64&lt;=AN$4,$K64&gt;AN$4),NETWORKDAYS.INTL($J64,(AN$4),1,(Holidays!$A$1:$A$248)),0)+IF(AND($J64&lt;AM$4,$K64&lt;AN$4,$K64&gt;AM$4),NETWORKDAYS.INTL(AM$4+1,$K64,1,(Holidays!$A$1:$A$248)),0)+IF(AND($J64&lt;=AM$4,$K64&gt;=AN$4,$K64&gt;AM$4),NETWORKDAYS.INTL(AM$4+1,(AN$4),1,(Holidays!$A$1:$A$248)),0))*$M64,"")</f>
        <v>0</v>
      </c>
      <c r="AO64" s="321">
        <f ca="1">IFERROR((IF(AND($J64&gt;AN$4,$J64&lt;=AO$4,$K64&lt;=AO$4),NETWORKDAYS.INTL($J64,$K64,1,(Holidays!$A$1:$A$248)),0)+IF(AND($J64&gt;AN$4,$J64&lt;=AO$4,$K64&gt;AO$4),NETWORKDAYS.INTL($J64,(AO$4),1,(Holidays!$A$1:$A$248)),0)+IF(AND($J64&lt;AN$4,$K64&lt;AO$4,$K64&gt;AN$4),NETWORKDAYS.INTL(AN$4+1,$K64,1,(Holidays!$A$1:$A$248)),0)+IF(AND($J64&lt;=AN$4,$K64&gt;=AO$4,$K64&gt;AN$4),NETWORKDAYS.INTL(AN$4+1,(AO$4),1,(Holidays!$A$1:$A$248)),0))*$M64,"")</f>
        <v>0</v>
      </c>
      <c r="AP64" s="190">
        <f ca="1">IFERROR((IF(AND($J64&gt;AO$4,$J64&lt;=AP$4,$K64&lt;=AP$4),NETWORKDAYS.INTL($J64,$K64,1,(Holidays!$A$1:$A$248)),0)+IF(AND($J64&gt;AO$4,$J64&lt;=AP$4,$K64&gt;AP$4),NETWORKDAYS.INTL($J64,(AP$4),1,(Holidays!$A$1:$A$248)),0)+IF(AND($J64&lt;AO$4,$K64&lt;AP$4,$K64&gt;AO$4),NETWORKDAYS.INTL(AO$4+1,$K64,1,(Holidays!$A$1:$A$248)),0)+IF(AND($J64&lt;=AO$4,$K64&gt;=AP$4,$K64&gt;AO$4),NETWORKDAYS.INTL(AO$4+1,(AP$4),1,(Holidays!$A$1:$A$248)),0))*$M64,"")</f>
        <v>0</v>
      </c>
      <c r="AQ64" s="192">
        <f ca="1">IFERROR((IF(AND($J64&gt;AP$4,$J64&lt;=AQ$4,$K64&lt;=AQ$4),NETWORKDAYS.INTL($J64,$K64,1,(Holidays!$A$1:$A$248)),0)+IF(AND($J64&gt;AP$4,$J64&lt;=AQ$4,$K64&gt;AQ$4),NETWORKDAYS.INTL($J64,(AQ$4),1,(Holidays!$A$1:$A$248)),0)+IF(AND($J64&lt;AP$4,$K64&lt;AQ$4,$K64&gt;AP$4),NETWORKDAYS.INTL(AP$4+1,$K64,1,(Holidays!$A$1:$A$248)),0)+IF(AND($J64&lt;=AP$4,$K64&gt;=AQ$4,$K64&gt;AP$4),NETWORKDAYS.INTL(AP$4+1,(AQ$4),1,(Holidays!$A$1:$A$248)),0))*$M64,"")</f>
        <v>0</v>
      </c>
      <c r="AR64" s="321">
        <f ca="1">IFERROR((IF(AND($J64&gt;AQ$4,$J64&lt;=AR$4,$K64&lt;=AR$4),NETWORKDAYS.INTL($J64,$K64,1,(Holidays!$A$1:$A$248)),0)+IF(AND($J64&gt;AQ$4,$J64&lt;=AR$4,$K64&gt;AR$4),NETWORKDAYS.INTL($J64,(AR$4),1,(Holidays!$A$1:$A$248)),0)+IF(AND($J64&lt;AQ$4,$K64&lt;AR$4,$K64&gt;AQ$4),NETWORKDAYS.INTL(AQ$4+1,$K64,1,(Holidays!$A$1:$A$248)),0)+IF(AND($J64&lt;=AQ$4,$K64&gt;=AR$4,$K64&gt;AQ$4),NETWORKDAYS.INTL(AQ$4+1,(AR$4),1,(Holidays!$A$1:$A$248)),0))*$M64,"")</f>
        <v>0</v>
      </c>
      <c r="AS64" s="190">
        <f ca="1">IFERROR((IF(AND($J64&gt;AR$4,$J64&lt;=AS$4,$K64&lt;=AS$4),NETWORKDAYS.INTL($J64,$K64,1,(Holidays!$A$1:$A$248)),0)+IF(AND($J64&gt;AR$4,$J64&lt;=AS$4,$K64&gt;AS$4),NETWORKDAYS.INTL($J64,(AS$4),1,(Holidays!$A$1:$A$248)),0)+IF(AND($J64&lt;AR$4,$K64&lt;AS$4,$K64&gt;AR$4),NETWORKDAYS.INTL(AR$4+1,$K64,1,(Holidays!$A$1:$A$248)),0)+IF(AND($J64&lt;=AR$4,$K64&gt;=AS$4,$K64&gt;AR$4),NETWORKDAYS.INTL(AR$4+1,(AS$4),1,(Holidays!$A$1:$A$248)),0))*$M64,"")</f>
        <v>0</v>
      </c>
      <c r="AT64" s="192">
        <f ca="1">IFERROR((IF(AND($J64&gt;AS$4,$J64&lt;=AT$4,$K64&lt;=AT$4),NETWORKDAYS.INTL($J64,$K64,1,(Holidays!$A$1:$A$248)),0)+IF(AND($J64&gt;AS$4,$J64&lt;=AT$4,$K64&gt;AT$4),NETWORKDAYS.INTL($J64,(AT$4),1,(Holidays!$A$1:$A$248)),0)+IF(AND($J64&lt;AS$4,$K64&lt;AT$4,$K64&gt;AS$4),NETWORKDAYS.INTL(AS$4+1,$K64,1,(Holidays!$A$1:$A$248)),0)+IF(AND($J64&lt;=AS$4,$K64&gt;=AT$4,$K64&gt;AS$4),NETWORKDAYS.INTL(AS$4+1,(AT$4),1,(Holidays!$A$1:$A$248)),0))*$M64,"")</f>
        <v>0</v>
      </c>
      <c r="AU64" s="321">
        <f ca="1">IFERROR((IF(AND($J64&gt;AT$4,$J64&lt;=AU$4,$K64&lt;=AU$4),NETWORKDAYS.INTL($J64,$K64,1,(Holidays!$A$1:$A$248)),0)+IF(AND($J64&gt;AT$4,$J64&lt;=AU$4,$K64&gt;AU$4),NETWORKDAYS.INTL($J64,(AU$4),1,(Holidays!$A$1:$A$248)),0)+IF(AND($J64&lt;AT$4,$K64&lt;AU$4,$K64&gt;AT$4),NETWORKDAYS.INTL(AT$4+1,$K64,1,(Holidays!$A$1:$A$248)),0)+IF(AND($J64&lt;=AT$4,$K64&gt;=AU$4,$K64&gt;AT$4),NETWORKDAYS.INTL(AT$4+1,(AU$4),1,(Holidays!$A$1:$A$248)),0))*$M64,"")</f>
        <v>0</v>
      </c>
      <c r="AV64" s="190">
        <f ca="1">IFERROR((IF(AND($J64&gt;AU$4,$J64&lt;=AV$4,$K64&lt;=AV$4),NETWORKDAYS.INTL($J64,$K64,1,(Holidays!$A$1:$A$248)),0)+IF(AND($J64&gt;AU$4,$J64&lt;=AV$4,$K64&gt;AV$4),NETWORKDAYS.INTL($J64,(AV$4),1,(Holidays!$A$1:$A$248)),0)+IF(AND($J64&lt;AU$4,$K64&lt;AV$4,$K64&gt;AU$4),NETWORKDAYS.INTL(AU$4+1,$K64,1,(Holidays!$A$1:$A$248)),0)+IF(AND($J64&lt;=AU$4,$K64&gt;=AV$4,$K64&gt;AU$4),NETWORKDAYS.INTL(AU$4+1,(AV$4),1,(Holidays!$A$1:$A$248)),0))*$M64,"")</f>
        <v>0</v>
      </c>
      <c r="AW64" s="192">
        <f ca="1">IFERROR((IF(AND($J64&gt;AV$4,$J64&lt;=AW$4,$K64&lt;=AW$4),NETWORKDAYS.INTL($J64,$K64,1,(Holidays!$A$1:$A$248)),0)+IF(AND($J64&gt;AV$4,$J64&lt;=AW$4,$K64&gt;AW$4),NETWORKDAYS.INTL($J64,(AW$4),1,(Holidays!$A$1:$A$248)),0)+IF(AND($J64&lt;AV$4,$K64&lt;AW$4,$K64&gt;AV$4),NETWORKDAYS.INTL(AV$4+1,$K64,1,(Holidays!$A$1:$A$248)),0)+IF(AND($J64&lt;=AV$4,$K64&gt;=AW$4,$K64&gt;AV$4),NETWORKDAYS.INTL(AV$4+1,(AW$4),1,(Holidays!$A$1:$A$248)),0))*$M64,"")</f>
        <v>0</v>
      </c>
      <c r="AX64" s="321">
        <f ca="1">IFERROR((IF(AND($J64&gt;AW$4,$J64&lt;=AX$4,$K64&lt;=AX$4),NETWORKDAYS.INTL($J64,$K64,1,(Holidays!$A$1:$A$248)),0)+IF(AND($J64&gt;AW$4,$J64&lt;=AX$4,$K64&gt;AX$4),NETWORKDAYS.INTL($J64,(AX$4),1,(Holidays!$A$1:$A$248)),0)+IF(AND($J64&lt;AW$4,$K64&lt;AX$4,$K64&gt;AW$4),NETWORKDAYS.INTL(AW$4+1,$K64,1,(Holidays!$A$1:$A$248)),0)+IF(AND($J64&lt;=AW$4,$K64&gt;=AX$4,$K64&gt;AW$4),NETWORKDAYS.INTL(AW$4+1,(AX$4),1,(Holidays!$A$1:$A$248)),0))*$M64,"")</f>
        <v>0</v>
      </c>
      <c r="AY64" s="190">
        <f ca="1">IFERROR((IF(AND($J64&gt;AX$4,$J64&lt;=AY$4,$K64&lt;=AY$4),NETWORKDAYS.INTL($J64,$K64,1,(Holidays!$A$1:$A$248)),0)+IF(AND($J64&gt;AX$4,$J64&lt;=AY$4,$K64&gt;AY$4),NETWORKDAYS.INTL($J64,(AY$4),1,(Holidays!$A$1:$A$248)),0)+IF(AND($J64&lt;AX$4,$K64&lt;AY$4,$K64&gt;AX$4),NETWORKDAYS.INTL(AX$4+1,$K64,1,(Holidays!$A$1:$A$248)),0)+IF(AND($J64&lt;=AX$4,$K64&gt;=AY$4,$K64&gt;AX$4),NETWORKDAYS.INTL(AX$4+1,(AY$4),1,(Holidays!$A$1:$A$248)),0))*$M64,"")</f>
        <v>0</v>
      </c>
      <c r="AZ64" s="192">
        <f ca="1">IFERROR((IF(AND($J64&gt;AY$4,$J64&lt;=AZ$4,$K64&lt;=AZ$4),NETWORKDAYS.INTL($J64,$K64,1,(Holidays!$A$1:$A$248)),0)+IF(AND($J64&gt;AY$4,$J64&lt;=AZ$4,$K64&gt;AZ$4),NETWORKDAYS.INTL($J64,(AZ$4),1,(Holidays!$A$1:$A$248)),0)+IF(AND($J64&lt;AY$4,$K64&lt;AZ$4,$K64&gt;AY$4),NETWORKDAYS.INTL(AY$4+1,$K64,1,(Holidays!$A$1:$A$248)),0)+IF(AND($J64&lt;=AY$4,$K64&gt;=AZ$4,$K64&gt;AY$4),NETWORKDAYS.INTL(AY$4+1,(AZ$4),1,(Holidays!$A$1:$A$248)),0))*$M64,"")</f>
        <v>0</v>
      </c>
      <c r="BA64" s="321">
        <f ca="1">IFERROR((IF(AND($J64&gt;AZ$4,$J64&lt;=BA$4,$K64&lt;=BA$4),NETWORKDAYS.INTL($J64,$K64,1,(Holidays!$A$1:$A$248)),0)+IF(AND($J64&gt;AZ$4,$J64&lt;=BA$4,$K64&gt;BA$4),NETWORKDAYS.INTL($J64,(BA$4),1,(Holidays!$A$1:$A$248)),0)+IF(AND($J64&lt;AZ$4,$K64&lt;BA$4,$K64&gt;AZ$4),NETWORKDAYS.INTL(AZ$4+1,$K64,1,(Holidays!$A$1:$A$248)),0)+IF(AND($J64&lt;=AZ$4,$K64&gt;=BA$4,$K64&gt;AZ$4),NETWORKDAYS.INTL(AZ$4+1,(BA$4),1,(Holidays!$A$1:$A$248)),0))*$M64,"")</f>
        <v>0</v>
      </c>
      <c r="BB64" s="190">
        <f ca="1">IFERROR((IF(AND($J64&gt;BA$4,$J64&lt;=BB$4,$K64&lt;=BB$4),NETWORKDAYS.INTL($J64,$K64,1,(Holidays!$A$1:$A$248)),0)+IF(AND($J64&gt;BA$4,$J64&lt;=BB$4,$K64&gt;BB$4),NETWORKDAYS.INTL($J64,(BB$4),1,(Holidays!$A$1:$A$248)),0)+IF(AND($J64&lt;BA$4,$K64&lt;BB$4,$K64&gt;BA$4),NETWORKDAYS.INTL(BA$4+1,$K64,1,(Holidays!$A$1:$A$248)),0)+IF(AND($J64&lt;=BA$4,$K64&gt;=BB$4,$K64&gt;BA$4),NETWORKDAYS.INTL(BA$4+1,(BB$4),1,(Holidays!$A$1:$A$248)),0))*$M64,"")</f>
        <v>0</v>
      </c>
      <c r="BC64" s="192">
        <f ca="1">IFERROR((IF(AND($J64&gt;BB$4,$J64&lt;=BC$4,$K64&lt;=BC$4),NETWORKDAYS.INTL($J64,$K64,1,(Holidays!$A$1:$A$248)),0)+IF(AND($J64&gt;BB$4,$J64&lt;=BC$4,$K64&gt;BC$4),NETWORKDAYS.INTL($J64,(BC$4),1,(Holidays!$A$1:$A$248)),0)+IF(AND($J64&lt;BB$4,$K64&lt;BC$4,$K64&gt;BB$4),NETWORKDAYS.INTL(BB$4+1,$K64,1,(Holidays!$A$1:$A$248)),0)+IF(AND($J64&lt;=BB$4,$K64&gt;=BC$4,$K64&gt;BB$4),NETWORKDAYS.INTL(BB$4+1,(BC$4),1,(Holidays!$A$1:$A$248)),0))*$M64,"")</f>
        <v>0</v>
      </c>
      <c r="BD64" s="321">
        <f ca="1">IFERROR((IF(AND($J64&gt;BC$4,$J64&lt;=BD$4,$K64&lt;=BD$4),NETWORKDAYS.INTL($J64,$K64,1,(Holidays!$A$1:$A$248)),0)+IF(AND($J64&gt;BC$4,$J64&lt;=BD$4,$K64&gt;BD$4),NETWORKDAYS.INTL($J64,(BD$4),1,(Holidays!$A$1:$A$248)),0)+IF(AND($J64&lt;BC$4,$K64&lt;BD$4,$K64&gt;BC$4),NETWORKDAYS.INTL(BC$4+1,$K64,1,(Holidays!$A$1:$A$248)),0)+IF(AND($J64&lt;=BC$4,$K64&gt;=BD$4,$K64&gt;BC$4),NETWORKDAYS.INTL(BC$4+1,(BD$4),1,(Holidays!$A$1:$A$248)),0))*$M64,"")</f>
        <v>0</v>
      </c>
      <c r="BE64" s="190">
        <f ca="1">IFERROR((IF(AND($J64&gt;BD$4,$J64&lt;=BE$4,$K64&lt;=BE$4),NETWORKDAYS.INTL($J64,$K64,1,(Holidays!$A$1:$A$248)),0)+IF(AND($J64&gt;BD$4,$J64&lt;=BE$4,$K64&gt;BE$4),NETWORKDAYS.INTL($J64,(BE$4),1,(Holidays!$A$1:$A$248)),0)+IF(AND($J64&lt;BD$4,$K64&lt;BE$4,$K64&gt;BD$4),NETWORKDAYS.INTL(BD$4+1,$K64,1,(Holidays!$A$1:$A$248)),0)+IF(AND($J64&lt;=BD$4,$K64&gt;=BE$4,$K64&gt;BD$4),NETWORKDAYS.INTL(BD$4+1,(BE$4),1,(Holidays!$A$1:$A$248)),0))*$M64,"")</f>
        <v>0</v>
      </c>
      <c r="BF64" s="192">
        <f ca="1">IFERROR((IF(AND($J64&gt;BE$4,$J64&lt;=BF$4,$K64&lt;=BF$4),NETWORKDAYS.INTL($J64,$K64,1,(Holidays!$A$1:$A$248)),0)+IF(AND($J64&gt;BE$4,$J64&lt;=BF$4,$K64&gt;BF$4),NETWORKDAYS.INTL($J64,(BF$4),1,(Holidays!$A$1:$A$248)),0)+IF(AND($J64&lt;BE$4,$K64&lt;BF$4,$K64&gt;BE$4),NETWORKDAYS.INTL(BE$4+1,$K64,1,(Holidays!$A$1:$A$248)),0)+IF(AND($J64&lt;=BE$4,$K64&gt;=BF$4,$K64&gt;BE$4),NETWORKDAYS.INTL(BE$4+1,(BF$4),1,(Holidays!$A$1:$A$248)),0))*$M64,"")</f>
        <v>0</v>
      </c>
      <c r="BG64" s="321">
        <f ca="1">IFERROR((IF(AND($J64&gt;BF$4,$J64&lt;=BG$4,$K64&lt;=BG$4),NETWORKDAYS.INTL($J64,$K64,1,(Holidays!$A$1:$A$248)),0)+IF(AND($J64&gt;BF$4,$J64&lt;=BG$4,$K64&gt;BG$4),NETWORKDAYS.INTL($J64,(BG$4),1,(Holidays!$A$1:$A$248)),0)+IF(AND($J64&lt;BF$4,$K64&lt;BG$4,$K64&gt;BF$4),NETWORKDAYS.INTL(BF$4+1,$K64,1,(Holidays!$A$1:$A$248)),0)+IF(AND($J64&lt;=BF$4,$K64&gt;=BG$4,$K64&gt;BF$4),NETWORKDAYS.INTL(BF$4+1,(BG$4),1,(Holidays!$A$1:$A$248)),0))*$M64,"")</f>
        <v>0</v>
      </c>
      <c r="BH64" s="190">
        <f ca="1">IFERROR((IF(AND($J64&gt;BG$4,$J64&lt;=BH$4,$K64&lt;=BH$4),NETWORKDAYS.INTL($J64,$K64,1,(Holidays!$A$1:$A$248)),0)+IF(AND($J64&gt;BG$4,$J64&lt;=BH$4,$K64&gt;BH$4),NETWORKDAYS.INTL($J64,(BH$4),1,(Holidays!$A$1:$A$248)),0)+IF(AND($J64&lt;BG$4,$K64&lt;BH$4,$K64&gt;BG$4),NETWORKDAYS.INTL(BG$4+1,$K64,1,(Holidays!$A$1:$A$248)),0)+IF(AND($J64&lt;=BG$4,$K64&gt;=BH$4,$K64&gt;BG$4),NETWORKDAYS.INTL(BG$4+1,(BH$4),1,(Holidays!$A$1:$A$248)),0))*$M64,"")</f>
        <v>0</v>
      </c>
      <c r="BI64" s="192">
        <f ca="1">IFERROR((IF(AND($J64&gt;BH$4,$J64&lt;=BI$4,$K64&lt;=BI$4),NETWORKDAYS.INTL($J64,$K64,1,(Holidays!$A$1:$A$248)),0)+IF(AND($J64&gt;BH$4,$J64&lt;=BI$4,$K64&gt;BI$4),NETWORKDAYS.INTL($J64,(BI$4),1,(Holidays!$A$1:$A$248)),0)+IF(AND($J64&lt;BH$4,$K64&lt;BI$4,$K64&gt;BH$4),NETWORKDAYS.INTL(BH$4+1,$K64,1,(Holidays!$A$1:$A$248)),0)+IF(AND($J64&lt;=BH$4,$K64&gt;=BI$4,$K64&gt;BH$4),NETWORKDAYS.INTL(BH$4+1,(BI$4),1,(Holidays!$A$1:$A$248)),0))*$M64,"")</f>
        <v>0</v>
      </c>
      <c r="BJ64" s="321">
        <f ca="1">IFERROR((IF(AND($J64&gt;BI$4,$J64&lt;=BJ$4,$K64&lt;=BJ$4),NETWORKDAYS.INTL($J64,$K64,1,(Holidays!$A$1:$A$248)),0)+IF(AND($J64&gt;BI$4,$J64&lt;=BJ$4,$K64&gt;BJ$4),NETWORKDAYS.INTL($J64,(BJ$4),1,(Holidays!$A$1:$A$248)),0)+IF(AND($J64&lt;BI$4,$K64&lt;BJ$4,$K64&gt;BI$4),NETWORKDAYS.INTL(BI$4+1,$K64,1,(Holidays!$A$1:$A$248)),0)+IF(AND($J64&lt;=BI$4,$K64&gt;=BJ$4,$K64&gt;BI$4),NETWORKDAYS.INTL(BI$4+1,(BJ$4),1,(Holidays!$A$1:$A$248)),0))*$M64,"")</f>
        <v>0</v>
      </c>
      <c r="BK64" s="190">
        <f ca="1">IFERROR((IF(AND($J64&gt;BJ$4,$J64&lt;=BK$4,$K64&lt;=BK$4),NETWORKDAYS.INTL($J64,$K64,1,(Holidays!$A$1:$A$248)),0)+IF(AND($J64&gt;BJ$4,$J64&lt;=BK$4,$K64&gt;BK$4),NETWORKDAYS.INTL($J64,(BK$4),1,(Holidays!$A$1:$A$248)),0)+IF(AND($J64&lt;BJ$4,$K64&lt;BK$4,$K64&gt;BJ$4),NETWORKDAYS.INTL(BJ$4+1,$K64,1,(Holidays!$A$1:$A$248)),0)+IF(AND($J64&lt;=BJ$4,$K64&gt;=BK$4,$K64&gt;BJ$4),NETWORKDAYS.INTL(BJ$4+1,(BK$4),1,(Holidays!$A$1:$A$248)),0))*$M64,"")</f>
        <v>0</v>
      </c>
      <c r="BL64" s="192">
        <f ca="1">IFERROR((IF(AND($J64&gt;BK$4,$J64&lt;=BL$4,$K64&lt;=BL$4),NETWORKDAYS.INTL($J64,$K64,1,(Holidays!$A$1:$A$248)),0)+IF(AND($J64&gt;BK$4,$J64&lt;=BL$4,$K64&gt;BL$4),NETWORKDAYS.INTL($J64,(BL$4),1,(Holidays!$A$1:$A$248)),0)+IF(AND($J64&lt;BK$4,$K64&lt;BL$4,$K64&gt;BK$4),NETWORKDAYS.INTL(BK$4+1,$K64,1,(Holidays!$A$1:$A$248)),0)+IF(AND($J64&lt;=BK$4,$K64&gt;=BL$4,$K64&gt;BK$4),NETWORKDAYS.INTL(BK$4+1,(BL$4),1,(Holidays!$A$1:$A$248)),0))*$M64,"")</f>
        <v>0</v>
      </c>
      <c r="BM64" s="321">
        <f ca="1">IFERROR((IF(AND($J64&gt;BL$4,$J64&lt;=BM$4,$K64&lt;=BM$4),NETWORKDAYS.INTL($J64,$K64,1,(Holidays!$A$1:$A$248)),0)+IF(AND($J64&gt;BL$4,$J64&lt;=BM$4,$K64&gt;BM$4),NETWORKDAYS.INTL($J64,(BM$4),1,(Holidays!$A$1:$A$248)),0)+IF(AND($J64&lt;BL$4,$K64&lt;BM$4,$K64&gt;BL$4),NETWORKDAYS.INTL(BL$4+1,$K64,1,(Holidays!$A$1:$A$248)),0)+IF(AND($J64&lt;=BL$4,$K64&gt;=BM$4,$K64&gt;BL$4),NETWORKDAYS.INTL(BL$4+1,(BM$4),1,(Holidays!$A$1:$A$248)),0))*$M64,"")</f>
        <v>0</v>
      </c>
      <c r="BN64" s="190">
        <f ca="1">IFERROR((IF(AND($J64&gt;BM$4,$J64&lt;=BN$4,$K64&lt;=BN$4),NETWORKDAYS.INTL($J64,$K64,1,(Holidays!$A$1:$A$248)),0)+IF(AND($J64&gt;BM$4,$J64&lt;=BN$4,$K64&gt;BN$4),NETWORKDAYS.INTL($J64,(BN$4),1,(Holidays!$A$1:$A$248)),0)+IF(AND($J64&lt;BM$4,$K64&lt;BN$4,$K64&gt;BM$4),NETWORKDAYS.INTL(BM$4+1,$K64,1,(Holidays!$A$1:$A$248)),0)+IF(AND($J64&lt;=BM$4,$K64&gt;=BN$4,$K64&gt;BM$4),NETWORKDAYS.INTL(BM$4+1,(BN$4),1,(Holidays!$A$1:$A$248)),0))*$M64,"")</f>
        <v>0</v>
      </c>
      <c r="BO64" s="192">
        <f ca="1">IFERROR((IF(AND($J64&gt;BN$4,$J64&lt;=BO$4,$K64&lt;=BO$4),NETWORKDAYS.INTL($J64,$K64,1,(Holidays!$A$1:$A$248)),0)+IF(AND($J64&gt;BN$4,$J64&lt;=BO$4,$K64&gt;BO$4),NETWORKDAYS.INTL($J64,(BO$4),1,(Holidays!$A$1:$A$248)),0)+IF(AND($J64&lt;BN$4,$K64&lt;BO$4,$K64&gt;BN$4),NETWORKDAYS.INTL(BN$4+1,$K64,1,(Holidays!$A$1:$A$248)),0)+IF(AND($J64&lt;=BN$4,$K64&gt;=BO$4,$K64&gt;BN$4),NETWORKDAYS.INTL(BN$4+1,(BO$4),1,(Holidays!$A$1:$A$248)),0))*$M64,"")</f>
        <v>0</v>
      </c>
      <c r="BP64" s="321">
        <f ca="1">IFERROR((IF(AND($J64&gt;BO$4,$J64&lt;=BP$4,$K64&lt;=BP$4),NETWORKDAYS.INTL($J64,$K64,1,(Holidays!$A$1:$A$248)),0)+IF(AND($J64&gt;BO$4,$J64&lt;=BP$4,$K64&gt;BP$4),NETWORKDAYS.INTL($J64,(BP$4),1,(Holidays!$A$1:$A$248)),0)+IF(AND($J64&lt;BO$4,$K64&lt;BP$4,$K64&gt;BO$4),NETWORKDAYS.INTL(BO$4+1,$K64,1,(Holidays!$A$1:$A$248)),0)+IF(AND($J64&lt;=BO$4,$K64&gt;=BP$4,$K64&gt;BO$4),NETWORKDAYS.INTL(BO$4+1,(BP$4),1,(Holidays!$A$1:$A$248)),0))*$M64,"")</f>
        <v>0</v>
      </c>
      <c r="BQ64" s="190">
        <f ca="1">IFERROR((IF(AND($J64&gt;BP$4,$J64&lt;=BQ$4,$K64&lt;=BQ$4),NETWORKDAYS.INTL($J64,$K64,1,(Holidays!$A$1:$A$248)),0)+IF(AND($J64&gt;BP$4,$J64&lt;=BQ$4,$K64&gt;BQ$4),NETWORKDAYS.INTL($J64,(BQ$4),1,(Holidays!$A$1:$A$248)),0)+IF(AND($J64&lt;BP$4,$K64&lt;BQ$4,$K64&gt;BP$4),NETWORKDAYS.INTL(BP$4+1,$K64,1,(Holidays!$A$1:$A$248)),0)+IF(AND($J64&lt;=BP$4,$K64&gt;=BQ$4,$K64&gt;BP$4),NETWORKDAYS.INTL(BP$4+1,(BQ$4),1,(Holidays!$A$1:$A$248)),0))*$M64,"")</f>
        <v>0</v>
      </c>
      <c r="BR64" s="192">
        <f ca="1">IFERROR((IF(AND($J64&gt;BQ$4,$J64&lt;=BR$4,$K64&lt;=BR$4),NETWORKDAYS.INTL($J64,$K64,1,(Holidays!$A$1:$A$248)),0)+IF(AND($J64&gt;BQ$4,$J64&lt;=BR$4,$K64&gt;BR$4),NETWORKDAYS.INTL($J64,(BR$4),1,(Holidays!$A$1:$A$248)),0)+IF(AND($J64&lt;BQ$4,$K64&lt;BR$4,$K64&gt;BQ$4),NETWORKDAYS.INTL(BQ$4+1,$K64,1,(Holidays!$A$1:$A$248)),0)+IF(AND($J64&lt;=BQ$4,$K64&gt;=BR$4,$K64&gt;BQ$4),NETWORKDAYS.INTL(BQ$4+1,(BR$4),1,(Holidays!$A$1:$A$248)),0))*$M64,"")</f>
        <v>0</v>
      </c>
      <c r="BS64" s="321">
        <f ca="1">IFERROR((IF(AND($J64&gt;BR$4,$J64&lt;=BS$4,$K64&lt;=BS$4),NETWORKDAYS.INTL($J64,$K64,1,(Holidays!$A$1:$A$248)),0)+IF(AND($J64&gt;BR$4,$J64&lt;=BS$4,$K64&gt;BS$4),NETWORKDAYS.INTL($J64,(BS$4),1,(Holidays!$A$1:$A$248)),0)+IF(AND($J64&lt;BR$4,$K64&lt;BS$4,$K64&gt;BR$4),NETWORKDAYS.INTL(BR$4+1,$K64,1,(Holidays!$A$1:$A$248)),0)+IF(AND($J64&lt;=BR$4,$K64&gt;=BS$4,$K64&gt;BR$4),NETWORKDAYS.INTL(BR$4+1,(BS$4),1,(Holidays!$A$1:$A$248)),0))*$M64,"")</f>
        <v>0</v>
      </c>
      <c r="BT64" s="190">
        <f ca="1">IFERROR((IF(AND($J64&gt;BS$4,$J64&lt;=BT$4,$K64&lt;=BT$4),NETWORKDAYS.INTL($J64,$K64,1,(Holidays!$A$1:$A$248)),0)+IF(AND($J64&gt;BS$4,$J64&lt;=BT$4,$K64&gt;BT$4),NETWORKDAYS.INTL($J64,(BT$4),1,(Holidays!$A$1:$A$248)),0)+IF(AND($J64&lt;BS$4,$K64&lt;BT$4,$K64&gt;BS$4),NETWORKDAYS.INTL(BS$4+1,$K64,1,(Holidays!$A$1:$A$248)),0)+IF(AND($J64&lt;=BS$4,$K64&gt;=BT$4,$K64&gt;BS$4),NETWORKDAYS.INTL(BS$4+1,(BT$4),1,(Holidays!$A$1:$A$248)),0))*$M64,"")</f>
        <v>0</v>
      </c>
      <c r="BU64" s="192">
        <f ca="1">IFERROR((IF(AND($J64&gt;BT$4,$J64&lt;=BU$4,$K64&lt;=BU$4),NETWORKDAYS.INTL($J64,$K64,1,(Holidays!$A$1:$A$248)),0)+IF(AND($J64&gt;BT$4,$J64&lt;=BU$4,$K64&gt;BU$4),NETWORKDAYS.INTL($J64,(BU$4),1,(Holidays!$A$1:$A$248)),0)+IF(AND($J64&lt;BT$4,$K64&lt;BU$4,$K64&gt;BT$4),NETWORKDAYS.INTL(BT$4+1,$K64,1,(Holidays!$A$1:$A$248)),0)+IF(AND($J64&lt;=BT$4,$K64&gt;=BU$4,$K64&gt;BT$4),NETWORKDAYS.INTL(BT$4+1,(BU$4),1,(Holidays!$A$1:$A$248)),0))*$M64,"")</f>
        <v>0</v>
      </c>
      <c r="BV64" s="321">
        <f ca="1">IFERROR((IF(AND($J64&gt;BU$4,$J64&lt;=BV$4,$K64&lt;=BV$4),NETWORKDAYS.INTL($J64,$K64,1,(Holidays!$A$1:$A$248)),0)+IF(AND($J64&gt;BU$4,$J64&lt;=BV$4,$K64&gt;BV$4),NETWORKDAYS.INTL($J64,(BV$4),1,(Holidays!$A$1:$A$248)),0)+IF(AND($J64&lt;BU$4,$K64&lt;BV$4,$K64&gt;BU$4),NETWORKDAYS.INTL(BU$4+1,$K64,1,(Holidays!$A$1:$A$248)),0)+IF(AND($J64&lt;=BU$4,$K64&gt;=BV$4,$K64&gt;BU$4),NETWORKDAYS.INTL(BU$4+1,(BV$4),1,(Holidays!$A$1:$A$248)),0))*$M64,"")</f>
        <v>0</v>
      </c>
      <c r="BW64" s="190">
        <f ca="1">IFERROR((IF(AND($J64&gt;BV$4,$J64&lt;=BW$4,$K64&lt;=BW$4),NETWORKDAYS.INTL($J64,$K64,1,(Holidays!$A$1:$A$248)),0)+IF(AND($J64&gt;BV$4,$J64&lt;=BW$4,$K64&gt;BW$4),NETWORKDAYS.INTL($J64,(BW$4),1,(Holidays!$A$1:$A$248)),0)+IF(AND($J64&lt;BV$4,$K64&lt;BW$4,$K64&gt;BV$4),NETWORKDAYS.INTL(BV$4+1,$K64,1,(Holidays!$A$1:$A$248)),0)+IF(AND($J64&lt;=BV$4,$K64&gt;=BW$4,$K64&gt;BV$4),NETWORKDAYS.INTL(BV$4+1,(BW$4),1,(Holidays!$A$1:$A$248)),0))*$M64,"")</f>
        <v>0</v>
      </c>
      <c r="BX64" s="192">
        <f ca="1">IFERROR((IF(AND($J64&gt;BW$4,$J64&lt;=BX$4,$K64&lt;=BX$4),NETWORKDAYS.INTL($J64,$K64,1,(Holidays!$A$1:$A$248)),0)+IF(AND($J64&gt;BW$4,$J64&lt;=BX$4,$K64&gt;BX$4),NETWORKDAYS.INTL($J64,(BX$4),1,(Holidays!$A$1:$A$248)),0)+IF(AND($J64&lt;BW$4,$K64&lt;BX$4,$K64&gt;BW$4),NETWORKDAYS.INTL(BW$4+1,$K64,1,(Holidays!$A$1:$A$248)),0)+IF(AND($J64&lt;=BW$4,$K64&gt;=BX$4,$K64&gt;BW$4),NETWORKDAYS.INTL(BW$4+1,(BX$4),1,(Holidays!$A$1:$A$248)),0))*$M64,"")</f>
        <v>0</v>
      </c>
      <c r="BY64" s="321">
        <f ca="1">IFERROR((IF(AND($J64&gt;BX$4,$J64&lt;=BY$4,$K64&lt;=BY$4),NETWORKDAYS.INTL($J64,$K64,1,(Holidays!$A$1:$A$248)),0)+IF(AND($J64&gt;BX$4,$J64&lt;=BY$4,$K64&gt;BY$4),NETWORKDAYS.INTL($J64,(BY$4),1,(Holidays!$A$1:$A$248)),0)+IF(AND($J64&lt;BX$4,$K64&lt;BY$4,$K64&gt;BX$4),NETWORKDAYS.INTL(BX$4+1,$K64,1,(Holidays!$A$1:$A$248)),0)+IF(AND($J64&lt;=BX$4,$K64&gt;=BY$4,$K64&gt;BX$4),NETWORKDAYS.INTL(BX$4+1,(BY$4),1,(Holidays!$A$1:$A$248)),0))*$M64,"")</f>
        <v>0</v>
      </c>
      <c r="BZ64" s="190">
        <f ca="1">IFERROR((IF(AND($J64&gt;BY$4,$J64&lt;=BZ$4,$K64&lt;=BZ$4),NETWORKDAYS.INTL($J64,$K64,1,(Holidays!$A$1:$A$248)),0)+IF(AND($J64&gt;BY$4,$J64&lt;=BZ$4,$K64&gt;BZ$4),NETWORKDAYS.INTL($J64,(BZ$4),1,(Holidays!$A$1:$A$248)),0)+IF(AND($J64&lt;BY$4,$K64&lt;BZ$4,$K64&gt;BY$4),NETWORKDAYS.INTL(BY$4+1,$K64,1,(Holidays!$A$1:$A$248)),0)+IF(AND($J64&lt;=BY$4,$K64&gt;=BZ$4,$K64&gt;BY$4),NETWORKDAYS.INTL(BY$4+1,(BZ$4),1,(Holidays!$A$1:$A$248)),0))*$M64,"")</f>
        <v>0</v>
      </c>
      <c r="CA64" s="192">
        <f ca="1">IFERROR((IF(AND($J64&gt;BZ$4,$J64&lt;=CA$4,$K64&lt;=CA$4),NETWORKDAYS.INTL($J64,$K64,1,(Holidays!$A$1:$A$248)),0)+IF(AND($J64&gt;BZ$4,$J64&lt;=CA$4,$K64&gt;CA$4),NETWORKDAYS.INTL($J64,(CA$4),1,(Holidays!$A$1:$A$248)),0)+IF(AND($J64&lt;BZ$4,$K64&lt;CA$4,$K64&gt;BZ$4),NETWORKDAYS.INTL(BZ$4+1,$K64,1,(Holidays!$A$1:$A$248)),0)+IF(AND($J64&lt;=BZ$4,$K64&gt;=CA$4,$K64&gt;BZ$4),NETWORKDAYS.INTL(BZ$4+1,(CA$4),1,(Holidays!$A$1:$A$248)),0))*$M64,"")</f>
        <v>0</v>
      </c>
      <c r="CB64" s="321">
        <f ca="1">IFERROR((IF(AND($J64&gt;CA$4,$J64&lt;=CB$4,$K64&lt;=CB$4),NETWORKDAYS.INTL($J64,$K64,1,(Holidays!$A$1:$A$248)),0)+IF(AND($J64&gt;CA$4,$J64&lt;=CB$4,$K64&gt;CB$4),NETWORKDAYS.INTL($J64,(CB$4),1,(Holidays!$A$1:$A$248)),0)+IF(AND($J64&lt;CA$4,$K64&lt;CB$4,$K64&gt;CA$4),NETWORKDAYS.INTL(CA$4+1,$K64,1,(Holidays!$A$1:$A$248)),0)+IF(AND($J64&lt;=CA$4,$K64&gt;=CB$4,$K64&gt;CA$4),NETWORKDAYS.INTL(CA$4+1,(CB$4),1,(Holidays!$A$1:$A$248)),0))*$M64,"")</f>
        <v>0</v>
      </c>
      <c r="CC64" s="190">
        <f ca="1">IFERROR((IF(AND($J64&gt;CB$4,$J64&lt;=CC$4,$K64&lt;=CC$4),NETWORKDAYS.INTL($J64,$K64,1,(Holidays!$A$1:$A$248)),0)+IF(AND($J64&gt;CB$4,$J64&lt;=CC$4,$K64&gt;CC$4),NETWORKDAYS.INTL($J64,(CC$4),1,(Holidays!$A$1:$A$248)),0)+IF(AND($J64&lt;CB$4,$K64&lt;CC$4,$K64&gt;CB$4),NETWORKDAYS.INTL(CB$4+1,$K64,1,(Holidays!$A$1:$A$248)),0)+IF(AND($J64&lt;=CB$4,$K64&gt;=CC$4,$K64&gt;CB$4),NETWORKDAYS.INTL(CB$4+1,(CC$4),1,(Holidays!$A$1:$A$248)),0))*$M64,"")</f>
        <v>0</v>
      </c>
      <c r="CD64" s="192">
        <f ca="1">IFERROR((IF(AND($J64&gt;CC$4,$J64&lt;=CD$4,$K64&lt;=CD$4),NETWORKDAYS.INTL($J64,$K64,1,(Holidays!$A$1:$A$248)),0)+IF(AND($J64&gt;CC$4,$J64&lt;=CD$4,$K64&gt;CD$4),NETWORKDAYS.INTL($J64,(CD$4),1,(Holidays!$A$1:$A$248)),0)+IF(AND($J64&lt;CC$4,$K64&lt;CD$4,$K64&gt;CC$4),NETWORKDAYS.INTL(CC$4+1,$K64,1,(Holidays!$A$1:$A$248)),0)+IF(AND($J64&lt;=CC$4,$K64&gt;=CD$4,$K64&gt;CC$4),NETWORKDAYS.INTL(CC$4+1,(CD$4),1,(Holidays!$A$1:$A$248)),0))*$M64,"")</f>
        <v>0</v>
      </c>
      <c r="CE64" s="321">
        <f ca="1">IFERROR((IF(AND($J64&gt;CD$4,$J64&lt;=CE$4,$K64&lt;=CE$4),NETWORKDAYS.INTL($J64,$K64,1,(Holidays!$A$1:$A$248)),0)+IF(AND($J64&gt;CD$4,$J64&lt;=CE$4,$K64&gt;CE$4),NETWORKDAYS.INTL($J64,(CE$4),1,(Holidays!$A$1:$A$248)),0)+IF(AND($J64&lt;CD$4,$K64&lt;CE$4,$K64&gt;CD$4),NETWORKDAYS.INTL(CD$4+1,$K64,1,(Holidays!$A$1:$A$248)),0)+IF(AND($J64&lt;=CD$4,$K64&gt;=CE$4,$K64&gt;CD$4),NETWORKDAYS.INTL(CD$4+1,(CE$4),1,(Holidays!$A$1:$A$248)),0))*$M64,"")</f>
        <v>0</v>
      </c>
      <c r="CF64" s="190">
        <f ca="1">IFERROR((IF(AND($J64&gt;CE$4,$J64&lt;=CF$4,$K64&lt;=CF$4),NETWORKDAYS.INTL($J64,$K64,1,(Holidays!$A$1:$A$248)),0)+IF(AND($J64&gt;CE$4,$J64&lt;=CF$4,$K64&gt;CF$4),NETWORKDAYS.INTL($J64,(CF$4),1,(Holidays!$A$1:$A$248)),0)+IF(AND($J64&lt;CE$4,$K64&lt;CF$4,$K64&gt;CE$4),NETWORKDAYS.INTL(CE$4+1,$K64,1,(Holidays!$A$1:$A$248)),0)+IF(AND($J64&lt;=CE$4,$K64&gt;=CF$4,$K64&gt;CE$4),NETWORKDAYS.INTL(CE$4+1,(CF$4),1,(Holidays!$A$1:$A$248)),0))*$M64,"")</f>
        <v>0</v>
      </c>
      <c r="CG64" s="192">
        <f ca="1">IFERROR((IF(AND($J64&gt;CF$4,$J64&lt;=CG$4,$K64&lt;=CG$4),NETWORKDAYS.INTL($J64,$K64,1,(Holidays!$A$1:$A$248)),0)+IF(AND($J64&gt;CF$4,$J64&lt;=CG$4,$K64&gt;CG$4),NETWORKDAYS.INTL($J64,(CG$4),1,(Holidays!$A$1:$A$248)),0)+IF(AND($J64&lt;CF$4,$K64&lt;CG$4,$K64&gt;CF$4),NETWORKDAYS.INTL(CF$4+1,$K64,1,(Holidays!$A$1:$A$248)),0)+IF(AND($J64&lt;=CF$4,$K64&gt;=CG$4,$K64&gt;CF$4),NETWORKDAYS.INTL(CF$4+1,(CG$4),1,(Holidays!$A$1:$A$248)),0))*$M64,"")</f>
        <v>0</v>
      </c>
      <c r="CH64" s="321">
        <f ca="1">IFERROR((IF(AND($J64&gt;CG$4,$J64&lt;=CH$4,$K64&lt;=CH$4),NETWORKDAYS.INTL($J64,$K64,1,(Holidays!$A$1:$A$248)),0)+IF(AND($J64&gt;CG$4,$J64&lt;=CH$4,$K64&gt;CH$4),NETWORKDAYS.INTL($J64,(CH$4),1,(Holidays!$A$1:$A$248)),0)+IF(AND($J64&lt;CG$4,$K64&lt;CH$4,$K64&gt;CG$4),NETWORKDAYS.INTL(CG$4+1,$K64,1,(Holidays!$A$1:$A$248)),0)+IF(AND($J64&lt;=CG$4,$K64&gt;=CH$4,$K64&gt;CG$4),NETWORKDAYS.INTL(CG$4+1,(CH$4),1,(Holidays!$A$1:$A$248)),0))*$M64,"")</f>
        <v>0</v>
      </c>
      <c r="CI64" s="190">
        <f ca="1">IFERROR((IF(AND($J64&gt;CH$4,$J64&lt;=CI$4,$K64&lt;=CI$4),NETWORKDAYS.INTL($J64,$K64,1,(Holidays!$A$1:$A$248)),0)+IF(AND($J64&gt;CH$4,$J64&lt;=CI$4,$K64&gt;CI$4),NETWORKDAYS.INTL($J64,(CI$4),1,(Holidays!$A$1:$A$248)),0)+IF(AND($J64&lt;CH$4,$K64&lt;CI$4,$K64&gt;CH$4),NETWORKDAYS.INTL(CH$4+1,$K64,1,(Holidays!$A$1:$A$248)),0)+IF(AND($J64&lt;=CH$4,$K64&gt;=CI$4,$K64&gt;CH$4),NETWORKDAYS.INTL(CH$4+1,(CI$4),1,(Holidays!$A$1:$A$248)),0))*$M64,"")</f>
        <v>0</v>
      </c>
      <c r="CJ64" s="192">
        <f ca="1">IFERROR((IF(AND($J64&gt;CI$4,$J64&lt;=CJ$4,$K64&lt;=CJ$4),NETWORKDAYS.INTL($J64,$K64,1,(Holidays!$A$1:$A$248)),0)+IF(AND($J64&gt;CI$4,$J64&lt;=CJ$4,$K64&gt;CJ$4),NETWORKDAYS.INTL($J64,(CJ$4),1,(Holidays!$A$1:$A$248)),0)+IF(AND($J64&lt;CI$4,$K64&lt;CJ$4,$K64&gt;CI$4),NETWORKDAYS.INTL(CI$4+1,$K64,1,(Holidays!$A$1:$A$248)),0)+IF(AND($J64&lt;=CI$4,$K64&gt;=CJ$4,$K64&gt;CI$4),NETWORKDAYS.INTL(CI$4+1,(CJ$4),1,(Holidays!$A$1:$A$248)),0))*$M64,"")</f>
        <v>0</v>
      </c>
      <c r="CK64" s="321">
        <f ca="1">IFERROR((IF(AND($J64&gt;CJ$4,$J64&lt;=CK$4,$K64&lt;=CK$4),NETWORKDAYS.INTL($J64,$K64,1,(Holidays!$A$1:$A$248)),0)+IF(AND($J64&gt;CJ$4,$J64&lt;=CK$4,$K64&gt;CK$4),NETWORKDAYS.INTL($J64,(CK$4),1,(Holidays!$A$1:$A$248)),0)+IF(AND($J64&lt;CJ$4,$K64&lt;CK$4,$K64&gt;CJ$4),NETWORKDAYS.INTL(CJ$4+1,$K64,1,(Holidays!$A$1:$A$248)),0)+IF(AND($J64&lt;=CJ$4,$K64&gt;=CK$4,$K64&gt;CJ$4),NETWORKDAYS.INTL(CJ$4+1,(CK$4),1,(Holidays!$A$1:$A$248)),0))*$M64,"")</f>
        <v>0</v>
      </c>
      <c r="CL64" s="190">
        <f ca="1">IFERROR((IF(AND($J64&gt;CK$4,$J64&lt;=CL$4,$K64&lt;=CL$4),NETWORKDAYS.INTL($J64,$K64,1,(Holidays!$A$1:$A$248)),0)+IF(AND($J64&gt;CK$4,$J64&lt;=CL$4,$K64&gt;CL$4),NETWORKDAYS.INTL($J64,(CL$4),1,(Holidays!$A$1:$A$248)),0)+IF(AND($J64&lt;CK$4,$K64&lt;CL$4,$K64&gt;CK$4),NETWORKDAYS.INTL(CK$4+1,$K64,1,(Holidays!$A$1:$A$248)),0)+IF(AND($J64&lt;=CK$4,$K64&gt;=CL$4,$K64&gt;CK$4),NETWORKDAYS.INTL(CK$4+1,(CL$4),1,(Holidays!$A$1:$A$248)),0))*$M64,"")</f>
        <v>0</v>
      </c>
      <c r="CM64" s="192">
        <f ca="1">IFERROR((IF(AND($J64&gt;CL$4,$J64&lt;=CM$4,$K64&lt;=CM$4),NETWORKDAYS.INTL($J64,$K64,1,(Holidays!$A$1:$A$248)),0)+IF(AND($J64&gt;CL$4,$J64&lt;=CM$4,$K64&gt;CM$4),NETWORKDAYS.INTL($J64,(CM$4),1,(Holidays!$A$1:$A$248)),0)+IF(AND($J64&lt;CL$4,$K64&lt;CM$4,$K64&gt;CL$4),NETWORKDAYS.INTL(CL$4+1,$K64,1,(Holidays!$A$1:$A$248)),0)+IF(AND($J64&lt;=CL$4,$K64&gt;=CM$4,$K64&gt;CL$4),NETWORKDAYS.INTL(CL$4+1,(CM$4),1,(Holidays!$A$1:$A$248)),0))*$M64,"")</f>
        <v>0</v>
      </c>
      <c r="CN64" s="321">
        <f ca="1">IFERROR((IF(AND($J64&gt;CM$4,$J64&lt;=CN$4,$K64&lt;=CN$4),NETWORKDAYS.INTL($J64,$K64,1,(Holidays!$A$1:$A$248)),0)+IF(AND($J64&gt;CM$4,$J64&lt;=CN$4,$K64&gt;CN$4),NETWORKDAYS.INTL($J64,(CN$4),1,(Holidays!$A$1:$A$248)),0)+IF(AND($J64&lt;CM$4,$K64&lt;CN$4,$K64&gt;CM$4),NETWORKDAYS.INTL(CM$4+1,$K64,1,(Holidays!$A$1:$A$248)),0)+IF(AND($J64&lt;=CM$4,$K64&gt;=CN$4,$K64&gt;CM$4),NETWORKDAYS.INTL(CM$4+1,(CN$4),1,(Holidays!$A$1:$A$248)),0))*$M64,"")</f>
        <v>0</v>
      </c>
      <c r="CO64" s="190">
        <f ca="1">IFERROR((IF(AND($J64&gt;CN$4,$J64&lt;=CO$4,$K64&lt;=CO$4),NETWORKDAYS.INTL($J64,$K64,1,(Holidays!$A$1:$A$248)),0)+IF(AND($J64&gt;CN$4,$J64&lt;=CO$4,$K64&gt;CO$4),NETWORKDAYS.INTL($J64,(CO$4),1,(Holidays!$A$1:$A$248)),0)+IF(AND($J64&lt;CN$4,$K64&lt;CO$4,$K64&gt;CN$4),NETWORKDAYS.INTL(CN$4+1,$K64,1,(Holidays!$A$1:$A$248)),0)+IF(AND($J64&lt;=CN$4,$K64&gt;=CO$4,$K64&gt;CN$4),NETWORKDAYS.INTL(CN$4+1,(CO$4),1,(Holidays!$A$1:$A$248)),0))*$M64,"")</f>
        <v>0</v>
      </c>
      <c r="CP64" s="192">
        <f ca="1">IFERROR((IF(AND($J64&gt;CO$4,$J64&lt;=CP$4,$K64&lt;=CP$4),NETWORKDAYS.INTL($J64,$K64,1,(Holidays!$A$1:$A$248)),0)+IF(AND($J64&gt;CO$4,$J64&lt;=CP$4,$K64&gt;CP$4),NETWORKDAYS.INTL($J64,(CP$4),1,(Holidays!$A$1:$A$248)),0)+IF(AND($J64&lt;CO$4,$K64&lt;CP$4,$K64&gt;CO$4),NETWORKDAYS.INTL(CO$4+1,$K64,1,(Holidays!$A$1:$A$248)),0)+IF(AND($J64&lt;=CO$4,$K64&gt;=CP$4,$K64&gt;CO$4),NETWORKDAYS.INTL(CO$4+1,(CP$4),1,(Holidays!$A$1:$A$248)),0))*$M64,"")</f>
        <v>0</v>
      </c>
      <c r="CQ64" s="321">
        <f ca="1">IFERROR((IF(AND($J64&gt;CP$4,$J64&lt;=CQ$4,$K64&lt;=CQ$4),NETWORKDAYS.INTL($J64,$K64,1,(Holidays!$A$1:$A$248)),0)+IF(AND($J64&gt;CP$4,$J64&lt;=CQ$4,$K64&gt;CQ$4),NETWORKDAYS.INTL($J64,(CQ$4),1,(Holidays!$A$1:$A$248)),0)+IF(AND($J64&lt;CP$4,$K64&lt;CQ$4,$K64&gt;CP$4),NETWORKDAYS.INTL(CP$4+1,$K64,1,(Holidays!$A$1:$A$248)),0)+IF(AND($J64&lt;=CP$4,$K64&gt;=CQ$4,$K64&gt;CP$4),NETWORKDAYS.INTL(CP$4+1,(CQ$4),1,(Holidays!$A$1:$A$248)),0))*$M64,"")</f>
        <v>0</v>
      </c>
      <c r="CR64" s="190">
        <f ca="1">IFERROR((IF(AND($J64&gt;CQ$4,$J64&lt;=CR$4,$K64&lt;=CR$4),NETWORKDAYS.INTL($J64,$K64,1,(Holidays!$A$1:$A$248)),0)+IF(AND($J64&gt;CQ$4,$J64&lt;=CR$4,$K64&gt;CR$4),NETWORKDAYS.INTL($J64,(CR$4),1,(Holidays!$A$1:$A$248)),0)+IF(AND($J64&lt;CQ$4,$K64&lt;CR$4,$K64&gt;CQ$4),NETWORKDAYS.INTL(CQ$4+1,$K64,1,(Holidays!$A$1:$A$248)),0)+IF(AND($J64&lt;=CQ$4,$K64&gt;=CR$4,$K64&gt;CQ$4),NETWORKDAYS.INTL(CQ$4+1,(CR$4),1,(Holidays!$A$1:$A$248)),0))*$M64,"")</f>
        <v>0</v>
      </c>
      <c r="CS64" s="192">
        <f ca="1">IFERROR((IF(AND($J64&gt;CR$4,$J64&lt;=CS$4,$K64&lt;=CS$4),NETWORKDAYS.INTL($J64,$K64,1,(Holidays!$A$1:$A$248)),0)+IF(AND($J64&gt;CR$4,$J64&lt;=CS$4,$K64&gt;CS$4),NETWORKDAYS.INTL($J64,(CS$4),1,(Holidays!$A$1:$A$248)),0)+IF(AND($J64&lt;CR$4,$K64&lt;CS$4,$K64&gt;CR$4),NETWORKDAYS.INTL(CR$4+1,$K64,1,(Holidays!$A$1:$A$248)),0)+IF(AND($J64&lt;=CR$4,$K64&gt;=CS$4,$K64&gt;CR$4),NETWORKDAYS.INTL(CR$4+1,(CS$4),1,(Holidays!$A$1:$A$248)),0))*$M64,"")</f>
        <v>0</v>
      </c>
      <c r="CT64" s="321">
        <f ca="1">IFERROR((IF(AND($J64&gt;CS$4,$J64&lt;=CT$4,$K64&lt;=CT$4),NETWORKDAYS.INTL($J64,$K64,1,(Holidays!$A$1:$A$248)),0)+IF(AND($J64&gt;CS$4,$J64&lt;=CT$4,$K64&gt;CT$4),NETWORKDAYS.INTL($J64,(CT$4),1,(Holidays!$A$1:$A$248)),0)+IF(AND($J64&lt;CS$4,$K64&lt;CT$4,$K64&gt;CS$4),NETWORKDAYS.INTL(CS$4+1,$K64,1,(Holidays!$A$1:$A$248)),0)+IF(AND($J64&lt;=CS$4,$K64&gt;=CT$4,$K64&gt;CS$4),NETWORKDAYS.INTL(CS$4+1,(CT$4),1,(Holidays!$A$1:$A$248)),0))*$M64,"")</f>
        <v>0</v>
      </c>
      <c r="CU64" s="190">
        <f ca="1">IFERROR((IF(AND($J64&gt;CT$4,$J64&lt;=CU$4,$K64&lt;=CU$4),NETWORKDAYS.INTL($J64,$K64,1,(Holidays!$A$1:$A$248)),0)+IF(AND($J64&gt;CT$4,$J64&lt;=CU$4,$K64&gt;CU$4),NETWORKDAYS.INTL($J64,(CU$4),1,(Holidays!$A$1:$A$248)),0)+IF(AND($J64&lt;CT$4,$K64&lt;CU$4,$K64&gt;CT$4),NETWORKDAYS.INTL(CT$4+1,$K64,1,(Holidays!$A$1:$A$248)),0)+IF(AND($J64&lt;=CT$4,$K64&gt;=CU$4,$K64&gt;CT$4),NETWORKDAYS.INTL(CT$4+1,(CU$4),1,(Holidays!$A$1:$A$248)),0))*$M64,"")</f>
        <v>0</v>
      </c>
      <c r="CV64" s="192">
        <f ca="1">IFERROR((IF(AND($J64&gt;CU$4,$J64&lt;=CV$4,$K64&lt;=CV$4),NETWORKDAYS.INTL($J64,$K64,1,(Holidays!$A$1:$A$248)),0)+IF(AND($J64&gt;CU$4,$J64&lt;=CV$4,$K64&gt;CV$4),NETWORKDAYS.INTL($J64,(CV$4),1,(Holidays!$A$1:$A$248)),0)+IF(AND($J64&lt;CU$4,$K64&lt;CV$4,$K64&gt;CU$4),NETWORKDAYS.INTL(CU$4+1,$K64,1,(Holidays!$A$1:$A$248)),0)+IF(AND($J64&lt;=CU$4,$K64&gt;=CV$4,$K64&gt;CU$4),NETWORKDAYS.INTL(CU$4+1,(CV$4),1,(Holidays!$A$1:$A$248)),0))*$M64,"")</f>
        <v>0</v>
      </c>
      <c r="CW64" s="321">
        <f ca="1">IFERROR((IF(AND($J64&gt;CV$4,$J64&lt;=CW$4,$K64&lt;=CW$4),NETWORKDAYS.INTL($J64,$K64,1,(Holidays!$A$1:$A$248)),0)+IF(AND($J64&gt;CV$4,$J64&lt;=CW$4,$K64&gt;CW$4),NETWORKDAYS.INTL($J64,(CW$4),1,(Holidays!$A$1:$A$248)),0)+IF(AND($J64&lt;CV$4,$K64&lt;CW$4,$K64&gt;CV$4),NETWORKDAYS.INTL(CV$4+1,$K64,1,(Holidays!$A$1:$A$248)),0)+IF(AND($J64&lt;=CV$4,$K64&gt;=CW$4,$K64&gt;CV$4),NETWORKDAYS.INTL(CV$4+1,(CW$4),1,(Holidays!$A$1:$A$248)),0))*$M64,"")</f>
        <v>0</v>
      </c>
      <c r="CX64" s="324">
        <f ca="1">IFERROR((IF(AND($J64&gt;CW$4,$J64&lt;=CX$4,$K64&lt;=CX$4),NETWORKDAYS.INTL($J64,$K64,1,(Holidays!$A$1:$A$248)),0)+IF(AND($J64&gt;CW$4,$J64&lt;=CX$4,$K64&gt;CX$4),NETWORKDAYS.INTL($J64,(CX$4),1,(Holidays!$A$1:$A$248)),0)+IF(AND($J64&lt;CW$4,$K64&lt;CX$4,$K64&gt;CW$4),NETWORKDAYS.INTL(CW$4+1,$K64,1,(Holidays!$A$1:$A$248)),0)+IF(AND($J64&lt;=CW$4,$K64&gt;=CX$4,$K64&gt;CW$4),NETWORKDAYS.INTL(CW$4+1,(CX$4),1,(Holidays!$A$1:$A$248)),0))*$M64,"")</f>
        <v>0</v>
      </c>
    </row>
    <row r="65" spans="2:102" ht="15" customHeight="1" outlineLevel="1">
      <c r="B65" s="59" t="str">
        <f t="array" ref="B65">IFERROR(INDEX('A-2_MH Distribution'!$B$1:$B$15014,SMALL(IF('A-2_MH Distribution'!$M$8:$M$63&lt;&gt;0,ROW('A-2_MH Distribution'!$B$8:$B$63)),ROW(A28)),1),"")</f>
        <v/>
      </c>
      <c r="C65" s="458" t="str">
        <f ca="1">IFERROR(VLOOKUP(B65,OFFSET('A-1_MH Estimation'!$B$7,0,0,MATCH("Subtotal LOE",'A-1_MH Estimation'!B:B,0)-7,2),2,0),"")</f>
        <v/>
      </c>
      <c r="D65" s="466" t="str">
        <f ca="1">IFERROR(VLOOKUP(B65,OFFSET('A-1_MH Estimation'!$B$7,0,0,MATCH("Subtotal LOE",'A-1_MH Estimation'!B:B,0)-7,4),4,0),"")</f>
        <v/>
      </c>
      <c r="E65" s="466" t="str">
        <f ca="1">IFERROR(VLOOKUP(B65,OFFSET('A-1_MH Estimation'!$B$7,0,0,MATCH("Subtotal LOE",'A-1_MH Estimation'!B:B,0)-7,3),3,0),"")</f>
        <v/>
      </c>
      <c r="F65" s="462">
        <f>IFERROR(VLOOKUP($B65,'A-2_MH Distribution'!$B$6:$O$16314,3,0)*VLOOKUP($B65,'A-2_MH Distribution'!$B$6:$O$16314,VLOOKUP(G65,SoftwareList,6,0),0)*IFERROR((--(VLOOKUP($B65,'A-2_MH Distribution'!$B$6:$O$16314,VLOOKUP(G65,SoftwareList,8,0),0)=0)+VLOOKUP($B65,'A-2_MH Distribution'!$B$6:$O$16314,VLOOKUP(G65,SoftwareList,8,0),0)),1),0)</f>
        <v>0</v>
      </c>
      <c r="G65" s="403" t="str">
        <f t="shared" si="59"/>
        <v/>
      </c>
      <c r="H65" s="454"/>
      <c r="I65" s="455"/>
      <c r="J65" s="351">
        <f ca="1">IFERROR(INDEX(Activities,MATCH($B65,'A-2_MH Distribution'!B:B,0),MATCH("Start Date",'A-2_MH Distribution'!$A$4:S$4,0))+H65,0)</f>
        <v>0</v>
      </c>
      <c r="K65" s="352">
        <f ca="1">IFERROR(INDEX(Activities,MATCH($B65,'A-2_MH Distribution'!B:B,0),MATCH("Finish Date",'A-2_MH Distribution'!$A$4:S$4,0))+I65,0)</f>
        <v>0</v>
      </c>
      <c r="L65" s="170">
        <f ca="1">NETWORKDAYS.INTL(J65,K65,1,Holidays!$A$1:$A$248)</f>
        <v>0</v>
      </c>
      <c r="M65" s="62">
        <f t="shared" ca="1" si="58"/>
        <v>0</v>
      </c>
      <c r="O65" s="253">
        <f ca="1">SUM($P65:CX65)</f>
        <v>0</v>
      </c>
      <c r="P65" s="320"/>
      <c r="Q65" s="321">
        <f ca="1">IFERROR((IF(AND($J65&gt;P$4,$J65&lt;=Q$4,$K65&lt;=Q$4),NETWORKDAYS.INTL($J65,$K65,1,(Holidays!$A$1:$A$248)),0)+IF(AND($J65&gt;P$4,$J65&lt;=Q$4,$K65&gt;Q$4),NETWORKDAYS.INTL($J65,(Q$4),1,(Holidays!$A$1:$A$248)),0)+IF(AND($J65&lt;P$4,$K65&lt;Q$4,$K65&gt;P$4),NETWORKDAYS.INTL(P$4+1,$K65,1,(Holidays!$A$1:$A$248)),0)+IF(AND($J65&lt;=P$4,$K65&gt;=Q$4,$K65&gt;P$4),NETWORKDAYS.INTL(P$4+1,(Q$4),1,(Holidays!$A$1:$A$248)),0))*$M65,"")</f>
        <v>0</v>
      </c>
      <c r="R65" s="190">
        <f ca="1">IFERROR((IF(AND($J65&gt;Q$4,$J65&lt;=R$4,$K65&lt;=R$4),NETWORKDAYS.INTL($J65,$K65,1,(Holidays!$A$1:$A$248)),0)+IF(AND($J65&gt;Q$4,$J65&lt;=R$4,$K65&gt;R$4),NETWORKDAYS.INTL($J65,(R$4),1,(Holidays!$A$1:$A$248)),0)+IF(AND($J65&lt;Q$4,$K65&lt;R$4,$K65&gt;Q$4),NETWORKDAYS.INTL(Q$4+1,$K65,1,(Holidays!$A$1:$A$248)),0)+IF(AND($J65&lt;=Q$4,$K65&gt;=R$4,$K65&gt;Q$4),NETWORKDAYS.INTL(Q$4+1,(R$4),1,(Holidays!$A$1:$A$248)),0))*$M65,"")</f>
        <v>0</v>
      </c>
      <c r="S65" s="192">
        <f ca="1">IFERROR((IF(AND($J65&gt;R$4,$J65&lt;=S$4,$K65&lt;=S$4),NETWORKDAYS.INTL($J65,$K65,1,(Holidays!$A$1:$A$248)),0)+IF(AND($J65&gt;R$4,$J65&lt;=S$4,$K65&gt;S$4),NETWORKDAYS.INTL($J65,(S$4),1,(Holidays!$A$1:$A$248)),0)+IF(AND($J65&lt;R$4,$K65&lt;S$4,$K65&gt;R$4),NETWORKDAYS.INTL(R$4+1,$K65,1,(Holidays!$A$1:$A$248)),0)+IF(AND($J65&lt;=R$4,$K65&gt;=S$4,$K65&gt;R$4),NETWORKDAYS.INTL(R$4+1,(S$4),1,(Holidays!$A$1:$A$248)),0))*$M65,"")</f>
        <v>0</v>
      </c>
      <c r="T65" s="321">
        <f ca="1">IFERROR((IF(AND($J65&gt;S$4,$J65&lt;=T$4,$K65&lt;=T$4),NETWORKDAYS.INTL($J65,$K65,1,(Holidays!$A$1:$A$248)),0)+IF(AND($J65&gt;S$4,$J65&lt;=T$4,$K65&gt;T$4),NETWORKDAYS.INTL($J65,(T$4),1,(Holidays!$A$1:$A$248)),0)+IF(AND($J65&lt;S$4,$K65&lt;T$4,$K65&gt;S$4),NETWORKDAYS.INTL(S$4+1,$K65,1,(Holidays!$A$1:$A$248)),0)+IF(AND($J65&lt;=S$4,$K65&gt;=T$4,$K65&gt;S$4),NETWORKDAYS.INTL(S$4+1,(T$4),1,(Holidays!$A$1:$A$248)),0))*$M65,"")</f>
        <v>0</v>
      </c>
      <c r="U65" s="190">
        <f ca="1">IFERROR((IF(AND($J65&gt;T$4,$J65&lt;=U$4,$K65&lt;=U$4),NETWORKDAYS.INTL($J65,$K65,1,(Holidays!$A$1:$A$248)),0)+IF(AND($J65&gt;T$4,$J65&lt;=U$4,$K65&gt;U$4),NETWORKDAYS.INTL($J65,(U$4),1,(Holidays!$A$1:$A$248)),0)+IF(AND($J65&lt;T$4,$K65&lt;U$4,$K65&gt;T$4),NETWORKDAYS.INTL(T$4+1,$K65,1,(Holidays!$A$1:$A$248)),0)+IF(AND($J65&lt;=T$4,$K65&gt;=U$4,$K65&gt;T$4),NETWORKDAYS.INTL(T$4+1,(U$4),1,(Holidays!$A$1:$A$248)),0))*$M65,"")</f>
        <v>0</v>
      </c>
      <c r="V65" s="192">
        <f ca="1">IFERROR((IF(AND($J65&gt;U$4,$J65&lt;=V$4,$K65&lt;=V$4),NETWORKDAYS.INTL($J65,$K65,1,(Holidays!$A$1:$A$248)),0)+IF(AND($J65&gt;U$4,$J65&lt;=V$4,$K65&gt;V$4),NETWORKDAYS.INTL($J65,(V$4),1,(Holidays!$A$1:$A$248)),0)+IF(AND($J65&lt;U$4,$K65&lt;V$4,$K65&gt;U$4),NETWORKDAYS.INTL(U$4+1,$K65,1,(Holidays!$A$1:$A$248)),0)+IF(AND($J65&lt;=U$4,$K65&gt;=V$4,$K65&gt;U$4),NETWORKDAYS.INTL(U$4+1,(V$4),1,(Holidays!$A$1:$A$248)),0))*$M65,"")</f>
        <v>0</v>
      </c>
      <c r="W65" s="321">
        <f ca="1">IFERROR((IF(AND($J65&gt;V$4,$J65&lt;=W$4,$K65&lt;=W$4),NETWORKDAYS.INTL($J65,$K65,1,(Holidays!$A$1:$A$248)),0)+IF(AND($J65&gt;V$4,$J65&lt;=W$4,$K65&gt;W$4),NETWORKDAYS.INTL($J65,(W$4),1,(Holidays!$A$1:$A$248)),0)+IF(AND($J65&lt;V$4,$K65&lt;W$4,$K65&gt;V$4),NETWORKDAYS.INTL(V$4+1,$K65,1,(Holidays!$A$1:$A$248)),0)+IF(AND($J65&lt;=V$4,$K65&gt;=W$4,$K65&gt;V$4),NETWORKDAYS.INTL(V$4+1,(W$4),1,(Holidays!$A$1:$A$248)),0))*$M65,"")</f>
        <v>0</v>
      </c>
      <c r="X65" s="190">
        <f ca="1">IFERROR((IF(AND($J65&gt;W$4,$J65&lt;=X$4,$K65&lt;=X$4),NETWORKDAYS.INTL($J65,$K65,1,(Holidays!$A$1:$A$248)),0)+IF(AND($J65&gt;W$4,$J65&lt;=X$4,$K65&gt;X$4),NETWORKDAYS.INTL($J65,(X$4),1,(Holidays!$A$1:$A$248)),0)+IF(AND($J65&lt;W$4,$K65&lt;X$4,$K65&gt;W$4),NETWORKDAYS.INTL(W$4+1,$K65,1,(Holidays!$A$1:$A$248)),0)+IF(AND($J65&lt;=W$4,$K65&gt;=X$4,$K65&gt;W$4),NETWORKDAYS.INTL(W$4+1,(X$4),1,(Holidays!$A$1:$A$248)),0))*$M65,"")</f>
        <v>0</v>
      </c>
      <c r="Y65" s="192">
        <f ca="1">IFERROR((IF(AND($J65&gt;X$4,$J65&lt;=Y$4,$K65&lt;=Y$4),NETWORKDAYS.INTL($J65,$K65,1,(Holidays!$A$1:$A$248)),0)+IF(AND($J65&gt;X$4,$J65&lt;=Y$4,$K65&gt;Y$4),NETWORKDAYS.INTL($J65,(Y$4),1,(Holidays!$A$1:$A$248)),0)+IF(AND($J65&lt;X$4,$K65&lt;Y$4,$K65&gt;X$4),NETWORKDAYS.INTL(X$4+1,$K65,1,(Holidays!$A$1:$A$248)),0)+IF(AND($J65&lt;=X$4,$K65&gt;=Y$4,$K65&gt;X$4),NETWORKDAYS.INTL(X$4+1,(Y$4),1,(Holidays!$A$1:$A$248)),0))*$M65,"")</f>
        <v>0</v>
      </c>
      <c r="Z65" s="321">
        <f ca="1">IFERROR((IF(AND($J65&gt;Y$4,$J65&lt;=Z$4,$K65&lt;=Z$4),NETWORKDAYS.INTL($J65,$K65,1,(Holidays!$A$1:$A$248)),0)+IF(AND($J65&gt;Y$4,$J65&lt;=Z$4,$K65&gt;Z$4),NETWORKDAYS.INTL($J65,(Z$4),1,(Holidays!$A$1:$A$248)),0)+IF(AND($J65&lt;Y$4,$K65&lt;Z$4,$K65&gt;Y$4),NETWORKDAYS.INTL(Y$4+1,$K65,1,(Holidays!$A$1:$A$248)),0)+IF(AND($J65&lt;=Y$4,$K65&gt;=Z$4,$K65&gt;Y$4),NETWORKDAYS.INTL(Y$4+1,(Z$4),1,(Holidays!$A$1:$A$248)),0))*$M65,"")</f>
        <v>0</v>
      </c>
      <c r="AA65" s="190">
        <f ca="1">IFERROR((IF(AND($J65&gt;Z$4,$J65&lt;=AA$4,$K65&lt;=AA$4),NETWORKDAYS.INTL($J65,$K65,1,(Holidays!$A$1:$A$248)),0)+IF(AND($J65&gt;Z$4,$J65&lt;=AA$4,$K65&gt;AA$4),NETWORKDAYS.INTL($J65,(AA$4),1,(Holidays!$A$1:$A$248)),0)+IF(AND($J65&lt;Z$4,$K65&lt;AA$4,$K65&gt;Z$4),NETWORKDAYS.INTL(Z$4+1,$K65,1,(Holidays!$A$1:$A$248)),0)+IF(AND($J65&lt;=Z$4,$K65&gt;=AA$4,$K65&gt;Z$4),NETWORKDAYS.INTL(Z$4+1,(AA$4),1,(Holidays!$A$1:$A$248)),0))*$M65,"")</f>
        <v>0</v>
      </c>
      <c r="AB65" s="192">
        <f ca="1">IFERROR((IF(AND($J65&gt;AA$4,$J65&lt;=AB$4,$K65&lt;=AB$4),NETWORKDAYS.INTL($J65,$K65,1,(Holidays!$A$1:$A$248)),0)+IF(AND($J65&gt;AA$4,$J65&lt;=AB$4,$K65&gt;AB$4),NETWORKDAYS.INTL($J65,(AB$4),1,(Holidays!$A$1:$A$248)),0)+IF(AND($J65&lt;AA$4,$K65&lt;AB$4,$K65&gt;AA$4),NETWORKDAYS.INTL(AA$4+1,$K65,1,(Holidays!$A$1:$A$248)),0)+IF(AND($J65&lt;=AA$4,$K65&gt;=AB$4,$K65&gt;AA$4),NETWORKDAYS.INTL(AA$4+1,(AB$4),1,(Holidays!$A$1:$A$248)),0))*$M65,"")</f>
        <v>0</v>
      </c>
      <c r="AC65" s="321">
        <f ca="1">IFERROR((IF(AND($J65&gt;AB$4,$J65&lt;=AC$4,$K65&lt;=AC$4),NETWORKDAYS.INTL($J65,$K65,1,(Holidays!$A$1:$A$248)),0)+IF(AND($J65&gt;AB$4,$J65&lt;=AC$4,$K65&gt;AC$4),NETWORKDAYS.INTL($J65,(AC$4),1,(Holidays!$A$1:$A$248)),0)+IF(AND($J65&lt;AB$4,$K65&lt;AC$4,$K65&gt;AB$4),NETWORKDAYS.INTL(AB$4+1,$K65,1,(Holidays!$A$1:$A$248)),0)+IF(AND($J65&lt;=AB$4,$K65&gt;=AC$4,$K65&gt;AB$4),NETWORKDAYS.INTL(AB$4+1,(AC$4),1,(Holidays!$A$1:$A$248)),0))*$M65,"")</f>
        <v>0</v>
      </c>
      <c r="AD65" s="190">
        <f ca="1">IFERROR((IF(AND($J65&gt;AC$4,$J65&lt;=AD$4,$K65&lt;=AD$4),NETWORKDAYS.INTL($J65,$K65,1,(Holidays!$A$1:$A$248)),0)+IF(AND($J65&gt;AC$4,$J65&lt;=AD$4,$K65&gt;AD$4),NETWORKDAYS.INTL($J65,(AD$4),1,(Holidays!$A$1:$A$248)),0)+IF(AND($J65&lt;AC$4,$K65&lt;AD$4,$K65&gt;AC$4),NETWORKDAYS.INTL(AC$4+1,$K65,1,(Holidays!$A$1:$A$248)),0)+IF(AND($J65&lt;=AC$4,$K65&gt;=AD$4,$K65&gt;AC$4),NETWORKDAYS.INTL(AC$4+1,(AD$4),1,(Holidays!$A$1:$A$248)),0))*$M65,"")</f>
        <v>0</v>
      </c>
      <c r="AE65" s="192">
        <f ca="1">IFERROR((IF(AND($J65&gt;AD$4,$J65&lt;=AE$4,$K65&lt;=AE$4),NETWORKDAYS.INTL($J65,$K65,1,(Holidays!$A$1:$A$248)),0)+IF(AND($J65&gt;AD$4,$J65&lt;=AE$4,$K65&gt;AE$4),NETWORKDAYS.INTL($J65,(AE$4),1,(Holidays!$A$1:$A$248)),0)+IF(AND($J65&lt;AD$4,$K65&lt;AE$4,$K65&gt;AD$4),NETWORKDAYS.INTL(AD$4+1,$K65,1,(Holidays!$A$1:$A$248)),0)+IF(AND($J65&lt;=AD$4,$K65&gt;=AE$4,$K65&gt;AD$4),NETWORKDAYS.INTL(AD$4+1,(AE$4),1,(Holidays!$A$1:$A$248)),0))*$M65,"")</f>
        <v>0</v>
      </c>
      <c r="AF65" s="321">
        <f ca="1">IFERROR((IF(AND($J65&gt;AE$4,$J65&lt;=AF$4,$K65&lt;=AF$4),NETWORKDAYS.INTL($J65,$K65,1,(Holidays!$A$1:$A$248)),0)+IF(AND($J65&gt;AE$4,$J65&lt;=AF$4,$K65&gt;AF$4),NETWORKDAYS.INTL($J65,(AF$4),1,(Holidays!$A$1:$A$248)),0)+IF(AND($J65&lt;AE$4,$K65&lt;AF$4,$K65&gt;AE$4),NETWORKDAYS.INTL(AE$4+1,$K65,1,(Holidays!$A$1:$A$248)),0)+IF(AND($J65&lt;=AE$4,$K65&gt;=AF$4,$K65&gt;AE$4),NETWORKDAYS.INTL(AE$4+1,(AF$4),1,(Holidays!$A$1:$A$248)),0))*$M65,"")</f>
        <v>0</v>
      </c>
      <c r="AG65" s="190">
        <f ca="1">IFERROR((IF(AND($J65&gt;AF$4,$J65&lt;=AG$4,$K65&lt;=AG$4),NETWORKDAYS.INTL($J65,$K65,1,(Holidays!$A$1:$A$248)),0)+IF(AND($J65&gt;AF$4,$J65&lt;=AG$4,$K65&gt;AG$4),NETWORKDAYS.INTL($J65,(AG$4),1,(Holidays!$A$1:$A$248)),0)+IF(AND($J65&lt;AF$4,$K65&lt;AG$4,$K65&gt;AF$4),NETWORKDAYS.INTL(AF$4+1,$K65,1,(Holidays!$A$1:$A$248)),0)+IF(AND($J65&lt;=AF$4,$K65&gt;=AG$4,$K65&gt;AF$4),NETWORKDAYS.INTL(AF$4+1,(AG$4),1,(Holidays!$A$1:$A$248)),0))*$M65,"")</f>
        <v>0</v>
      </c>
      <c r="AH65" s="192">
        <f ca="1">IFERROR((IF(AND($J65&gt;AG$4,$J65&lt;=AH$4,$K65&lt;=AH$4),NETWORKDAYS.INTL($J65,$K65,1,(Holidays!$A$1:$A$248)),0)+IF(AND($J65&gt;AG$4,$J65&lt;=AH$4,$K65&gt;AH$4),NETWORKDAYS.INTL($J65,(AH$4),1,(Holidays!$A$1:$A$248)),0)+IF(AND($J65&lt;AG$4,$K65&lt;AH$4,$K65&gt;AG$4),NETWORKDAYS.INTL(AG$4+1,$K65,1,(Holidays!$A$1:$A$248)),0)+IF(AND($J65&lt;=AG$4,$K65&gt;=AH$4,$K65&gt;AG$4),NETWORKDAYS.INTL(AG$4+1,(AH$4),1,(Holidays!$A$1:$A$248)),0))*$M65,"")</f>
        <v>0</v>
      </c>
      <c r="AI65" s="321">
        <f ca="1">IFERROR((IF(AND($J65&gt;AH$4,$J65&lt;=AI$4,$K65&lt;=AI$4),NETWORKDAYS.INTL($J65,$K65,1,(Holidays!$A$1:$A$248)),0)+IF(AND($J65&gt;AH$4,$J65&lt;=AI$4,$K65&gt;AI$4),NETWORKDAYS.INTL($J65,(AI$4),1,(Holidays!$A$1:$A$248)),0)+IF(AND($J65&lt;AH$4,$K65&lt;AI$4,$K65&gt;AH$4),NETWORKDAYS.INTL(AH$4+1,$K65,1,(Holidays!$A$1:$A$248)),0)+IF(AND($J65&lt;=AH$4,$K65&gt;=AI$4,$K65&gt;AH$4),NETWORKDAYS.INTL(AH$4+1,(AI$4),1,(Holidays!$A$1:$A$248)),0))*$M65,"")</f>
        <v>0</v>
      </c>
      <c r="AJ65" s="190">
        <f ca="1">IFERROR((IF(AND($J65&gt;AI$4,$J65&lt;=AJ$4,$K65&lt;=AJ$4),NETWORKDAYS.INTL($J65,$K65,1,(Holidays!$A$1:$A$248)),0)+IF(AND($J65&gt;AI$4,$J65&lt;=AJ$4,$K65&gt;AJ$4),NETWORKDAYS.INTL($J65,(AJ$4),1,(Holidays!$A$1:$A$248)),0)+IF(AND($J65&lt;AI$4,$K65&lt;AJ$4,$K65&gt;AI$4),NETWORKDAYS.INTL(AI$4+1,$K65,1,(Holidays!$A$1:$A$248)),0)+IF(AND($J65&lt;=AI$4,$K65&gt;=AJ$4,$K65&gt;AI$4),NETWORKDAYS.INTL(AI$4+1,(AJ$4),1,(Holidays!$A$1:$A$248)),0))*$M65,"")</f>
        <v>0</v>
      </c>
      <c r="AK65" s="192">
        <f ca="1">IFERROR((IF(AND($J65&gt;AJ$4,$J65&lt;=AK$4,$K65&lt;=AK$4),NETWORKDAYS.INTL($J65,$K65,1,(Holidays!$A$1:$A$248)),0)+IF(AND($J65&gt;AJ$4,$J65&lt;=AK$4,$K65&gt;AK$4),NETWORKDAYS.INTL($J65,(AK$4),1,(Holidays!$A$1:$A$248)),0)+IF(AND($J65&lt;AJ$4,$K65&lt;AK$4,$K65&gt;AJ$4),NETWORKDAYS.INTL(AJ$4+1,$K65,1,(Holidays!$A$1:$A$248)),0)+IF(AND($J65&lt;=AJ$4,$K65&gt;=AK$4,$K65&gt;AJ$4),NETWORKDAYS.INTL(AJ$4+1,(AK$4),1,(Holidays!$A$1:$A$248)),0))*$M65,"")</f>
        <v>0</v>
      </c>
      <c r="AL65" s="321">
        <f ca="1">IFERROR((IF(AND($J65&gt;AK$4,$J65&lt;=AL$4,$K65&lt;=AL$4),NETWORKDAYS.INTL($J65,$K65,1,(Holidays!$A$1:$A$248)),0)+IF(AND($J65&gt;AK$4,$J65&lt;=AL$4,$K65&gt;AL$4),NETWORKDAYS.INTL($J65,(AL$4),1,(Holidays!$A$1:$A$248)),0)+IF(AND($J65&lt;AK$4,$K65&lt;AL$4,$K65&gt;AK$4),NETWORKDAYS.INTL(AK$4+1,$K65,1,(Holidays!$A$1:$A$248)),0)+IF(AND($J65&lt;=AK$4,$K65&gt;=AL$4,$K65&gt;AK$4),NETWORKDAYS.INTL(AK$4+1,(AL$4),1,(Holidays!$A$1:$A$248)),0))*$M65,"")</f>
        <v>0</v>
      </c>
      <c r="AM65" s="190">
        <f ca="1">IFERROR((IF(AND($J65&gt;AL$4,$J65&lt;=AM$4,$K65&lt;=AM$4),NETWORKDAYS.INTL($J65,$K65,1,(Holidays!$A$1:$A$248)),0)+IF(AND($J65&gt;AL$4,$J65&lt;=AM$4,$K65&gt;AM$4),NETWORKDAYS.INTL($J65,(AM$4),1,(Holidays!$A$1:$A$248)),0)+IF(AND($J65&lt;AL$4,$K65&lt;AM$4,$K65&gt;AL$4),NETWORKDAYS.INTL(AL$4+1,$K65,1,(Holidays!$A$1:$A$248)),0)+IF(AND($J65&lt;=AL$4,$K65&gt;=AM$4,$K65&gt;AL$4),NETWORKDAYS.INTL(AL$4+1,(AM$4),1,(Holidays!$A$1:$A$248)),0))*$M65,"")</f>
        <v>0</v>
      </c>
      <c r="AN65" s="192">
        <f ca="1">IFERROR((IF(AND($J65&gt;AM$4,$J65&lt;=AN$4,$K65&lt;=AN$4),NETWORKDAYS.INTL($J65,$K65,1,(Holidays!$A$1:$A$248)),0)+IF(AND($J65&gt;AM$4,$J65&lt;=AN$4,$K65&gt;AN$4),NETWORKDAYS.INTL($J65,(AN$4),1,(Holidays!$A$1:$A$248)),0)+IF(AND($J65&lt;AM$4,$K65&lt;AN$4,$K65&gt;AM$4),NETWORKDAYS.INTL(AM$4+1,$K65,1,(Holidays!$A$1:$A$248)),0)+IF(AND($J65&lt;=AM$4,$K65&gt;=AN$4,$K65&gt;AM$4),NETWORKDAYS.INTL(AM$4+1,(AN$4),1,(Holidays!$A$1:$A$248)),0))*$M65,"")</f>
        <v>0</v>
      </c>
      <c r="AO65" s="321">
        <f ca="1">IFERROR((IF(AND($J65&gt;AN$4,$J65&lt;=AO$4,$K65&lt;=AO$4),NETWORKDAYS.INTL($J65,$K65,1,(Holidays!$A$1:$A$248)),0)+IF(AND($J65&gt;AN$4,$J65&lt;=AO$4,$K65&gt;AO$4),NETWORKDAYS.INTL($J65,(AO$4),1,(Holidays!$A$1:$A$248)),0)+IF(AND($J65&lt;AN$4,$K65&lt;AO$4,$K65&gt;AN$4),NETWORKDAYS.INTL(AN$4+1,$K65,1,(Holidays!$A$1:$A$248)),0)+IF(AND($J65&lt;=AN$4,$K65&gt;=AO$4,$K65&gt;AN$4),NETWORKDAYS.INTL(AN$4+1,(AO$4),1,(Holidays!$A$1:$A$248)),0))*$M65,"")</f>
        <v>0</v>
      </c>
      <c r="AP65" s="190">
        <f ca="1">IFERROR((IF(AND($J65&gt;AO$4,$J65&lt;=AP$4,$K65&lt;=AP$4),NETWORKDAYS.INTL($J65,$K65,1,(Holidays!$A$1:$A$248)),0)+IF(AND($J65&gt;AO$4,$J65&lt;=AP$4,$K65&gt;AP$4),NETWORKDAYS.INTL($J65,(AP$4),1,(Holidays!$A$1:$A$248)),0)+IF(AND($J65&lt;AO$4,$K65&lt;AP$4,$K65&gt;AO$4),NETWORKDAYS.INTL(AO$4+1,$K65,1,(Holidays!$A$1:$A$248)),0)+IF(AND($J65&lt;=AO$4,$K65&gt;=AP$4,$K65&gt;AO$4),NETWORKDAYS.INTL(AO$4+1,(AP$4),1,(Holidays!$A$1:$A$248)),0))*$M65,"")</f>
        <v>0</v>
      </c>
      <c r="AQ65" s="192">
        <f ca="1">IFERROR((IF(AND($J65&gt;AP$4,$J65&lt;=AQ$4,$K65&lt;=AQ$4),NETWORKDAYS.INTL($J65,$K65,1,(Holidays!$A$1:$A$248)),0)+IF(AND($J65&gt;AP$4,$J65&lt;=AQ$4,$K65&gt;AQ$4),NETWORKDAYS.INTL($J65,(AQ$4),1,(Holidays!$A$1:$A$248)),0)+IF(AND($J65&lt;AP$4,$K65&lt;AQ$4,$K65&gt;AP$4),NETWORKDAYS.INTL(AP$4+1,$K65,1,(Holidays!$A$1:$A$248)),0)+IF(AND($J65&lt;=AP$4,$K65&gt;=AQ$4,$K65&gt;AP$4),NETWORKDAYS.INTL(AP$4+1,(AQ$4),1,(Holidays!$A$1:$A$248)),0))*$M65,"")</f>
        <v>0</v>
      </c>
      <c r="AR65" s="321">
        <f ca="1">IFERROR((IF(AND($J65&gt;AQ$4,$J65&lt;=AR$4,$K65&lt;=AR$4),NETWORKDAYS.INTL($J65,$K65,1,(Holidays!$A$1:$A$248)),0)+IF(AND($J65&gt;AQ$4,$J65&lt;=AR$4,$K65&gt;AR$4),NETWORKDAYS.INTL($J65,(AR$4),1,(Holidays!$A$1:$A$248)),0)+IF(AND($J65&lt;AQ$4,$K65&lt;AR$4,$K65&gt;AQ$4),NETWORKDAYS.INTL(AQ$4+1,$K65,1,(Holidays!$A$1:$A$248)),0)+IF(AND($J65&lt;=AQ$4,$K65&gt;=AR$4,$K65&gt;AQ$4),NETWORKDAYS.INTL(AQ$4+1,(AR$4),1,(Holidays!$A$1:$A$248)),0))*$M65,"")</f>
        <v>0</v>
      </c>
      <c r="AS65" s="190">
        <f ca="1">IFERROR((IF(AND($J65&gt;AR$4,$J65&lt;=AS$4,$K65&lt;=AS$4),NETWORKDAYS.INTL($J65,$K65,1,(Holidays!$A$1:$A$248)),0)+IF(AND($J65&gt;AR$4,$J65&lt;=AS$4,$K65&gt;AS$4),NETWORKDAYS.INTL($J65,(AS$4),1,(Holidays!$A$1:$A$248)),0)+IF(AND($J65&lt;AR$4,$K65&lt;AS$4,$K65&gt;AR$4),NETWORKDAYS.INTL(AR$4+1,$K65,1,(Holidays!$A$1:$A$248)),0)+IF(AND($J65&lt;=AR$4,$K65&gt;=AS$4,$K65&gt;AR$4),NETWORKDAYS.INTL(AR$4+1,(AS$4),1,(Holidays!$A$1:$A$248)),0))*$M65,"")</f>
        <v>0</v>
      </c>
      <c r="AT65" s="192">
        <f ca="1">IFERROR((IF(AND($J65&gt;AS$4,$J65&lt;=AT$4,$K65&lt;=AT$4),NETWORKDAYS.INTL($J65,$K65,1,(Holidays!$A$1:$A$248)),0)+IF(AND($J65&gt;AS$4,$J65&lt;=AT$4,$K65&gt;AT$4),NETWORKDAYS.INTL($J65,(AT$4),1,(Holidays!$A$1:$A$248)),0)+IF(AND($J65&lt;AS$4,$K65&lt;AT$4,$K65&gt;AS$4),NETWORKDAYS.INTL(AS$4+1,$K65,1,(Holidays!$A$1:$A$248)),0)+IF(AND($J65&lt;=AS$4,$K65&gt;=AT$4,$K65&gt;AS$4),NETWORKDAYS.INTL(AS$4+1,(AT$4),1,(Holidays!$A$1:$A$248)),0))*$M65,"")</f>
        <v>0</v>
      </c>
      <c r="AU65" s="321">
        <f ca="1">IFERROR((IF(AND($J65&gt;AT$4,$J65&lt;=AU$4,$K65&lt;=AU$4),NETWORKDAYS.INTL($J65,$K65,1,(Holidays!$A$1:$A$248)),0)+IF(AND($J65&gt;AT$4,$J65&lt;=AU$4,$K65&gt;AU$4),NETWORKDAYS.INTL($J65,(AU$4),1,(Holidays!$A$1:$A$248)),0)+IF(AND($J65&lt;AT$4,$K65&lt;AU$4,$K65&gt;AT$4),NETWORKDAYS.INTL(AT$4+1,$K65,1,(Holidays!$A$1:$A$248)),0)+IF(AND($J65&lt;=AT$4,$K65&gt;=AU$4,$K65&gt;AT$4),NETWORKDAYS.INTL(AT$4+1,(AU$4),1,(Holidays!$A$1:$A$248)),0))*$M65,"")</f>
        <v>0</v>
      </c>
      <c r="AV65" s="190">
        <f ca="1">IFERROR((IF(AND($J65&gt;AU$4,$J65&lt;=AV$4,$K65&lt;=AV$4),NETWORKDAYS.INTL($J65,$K65,1,(Holidays!$A$1:$A$248)),0)+IF(AND($J65&gt;AU$4,$J65&lt;=AV$4,$K65&gt;AV$4),NETWORKDAYS.INTL($J65,(AV$4),1,(Holidays!$A$1:$A$248)),0)+IF(AND($J65&lt;AU$4,$K65&lt;AV$4,$K65&gt;AU$4),NETWORKDAYS.INTL(AU$4+1,$K65,1,(Holidays!$A$1:$A$248)),0)+IF(AND($J65&lt;=AU$4,$K65&gt;=AV$4,$K65&gt;AU$4),NETWORKDAYS.INTL(AU$4+1,(AV$4),1,(Holidays!$A$1:$A$248)),0))*$M65,"")</f>
        <v>0</v>
      </c>
      <c r="AW65" s="192">
        <f ca="1">IFERROR((IF(AND($J65&gt;AV$4,$J65&lt;=AW$4,$K65&lt;=AW$4),NETWORKDAYS.INTL($J65,$K65,1,(Holidays!$A$1:$A$248)),0)+IF(AND($J65&gt;AV$4,$J65&lt;=AW$4,$K65&gt;AW$4),NETWORKDAYS.INTL($J65,(AW$4),1,(Holidays!$A$1:$A$248)),0)+IF(AND($J65&lt;AV$4,$K65&lt;AW$4,$K65&gt;AV$4),NETWORKDAYS.INTL(AV$4+1,$K65,1,(Holidays!$A$1:$A$248)),0)+IF(AND($J65&lt;=AV$4,$K65&gt;=AW$4,$K65&gt;AV$4),NETWORKDAYS.INTL(AV$4+1,(AW$4),1,(Holidays!$A$1:$A$248)),0))*$M65,"")</f>
        <v>0</v>
      </c>
      <c r="AX65" s="321">
        <f ca="1">IFERROR((IF(AND($J65&gt;AW$4,$J65&lt;=AX$4,$K65&lt;=AX$4),NETWORKDAYS.INTL($J65,$K65,1,(Holidays!$A$1:$A$248)),0)+IF(AND($J65&gt;AW$4,$J65&lt;=AX$4,$K65&gt;AX$4),NETWORKDAYS.INTL($J65,(AX$4),1,(Holidays!$A$1:$A$248)),0)+IF(AND($J65&lt;AW$4,$K65&lt;AX$4,$K65&gt;AW$4),NETWORKDAYS.INTL(AW$4+1,$K65,1,(Holidays!$A$1:$A$248)),0)+IF(AND($J65&lt;=AW$4,$K65&gt;=AX$4,$K65&gt;AW$4),NETWORKDAYS.INTL(AW$4+1,(AX$4),1,(Holidays!$A$1:$A$248)),0))*$M65,"")</f>
        <v>0</v>
      </c>
      <c r="AY65" s="190">
        <f ca="1">IFERROR((IF(AND($J65&gt;AX$4,$J65&lt;=AY$4,$K65&lt;=AY$4),NETWORKDAYS.INTL($J65,$K65,1,(Holidays!$A$1:$A$248)),0)+IF(AND($J65&gt;AX$4,$J65&lt;=AY$4,$K65&gt;AY$4),NETWORKDAYS.INTL($J65,(AY$4),1,(Holidays!$A$1:$A$248)),0)+IF(AND($J65&lt;AX$4,$K65&lt;AY$4,$K65&gt;AX$4),NETWORKDAYS.INTL(AX$4+1,$K65,1,(Holidays!$A$1:$A$248)),0)+IF(AND($J65&lt;=AX$4,$K65&gt;=AY$4,$K65&gt;AX$4),NETWORKDAYS.INTL(AX$4+1,(AY$4),1,(Holidays!$A$1:$A$248)),0))*$M65,"")</f>
        <v>0</v>
      </c>
      <c r="AZ65" s="192">
        <f ca="1">IFERROR((IF(AND($J65&gt;AY$4,$J65&lt;=AZ$4,$K65&lt;=AZ$4),NETWORKDAYS.INTL($J65,$K65,1,(Holidays!$A$1:$A$248)),0)+IF(AND($J65&gt;AY$4,$J65&lt;=AZ$4,$K65&gt;AZ$4),NETWORKDAYS.INTL($J65,(AZ$4),1,(Holidays!$A$1:$A$248)),0)+IF(AND($J65&lt;AY$4,$K65&lt;AZ$4,$K65&gt;AY$4),NETWORKDAYS.INTL(AY$4+1,$K65,1,(Holidays!$A$1:$A$248)),0)+IF(AND($J65&lt;=AY$4,$K65&gt;=AZ$4,$K65&gt;AY$4),NETWORKDAYS.INTL(AY$4+1,(AZ$4),1,(Holidays!$A$1:$A$248)),0))*$M65,"")</f>
        <v>0</v>
      </c>
      <c r="BA65" s="321">
        <f ca="1">IFERROR((IF(AND($J65&gt;AZ$4,$J65&lt;=BA$4,$K65&lt;=BA$4),NETWORKDAYS.INTL($J65,$K65,1,(Holidays!$A$1:$A$248)),0)+IF(AND($J65&gt;AZ$4,$J65&lt;=BA$4,$K65&gt;BA$4),NETWORKDAYS.INTL($J65,(BA$4),1,(Holidays!$A$1:$A$248)),0)+IF(AND($J65&lt;AZ$4,$K65&lt;BA$4,$K65&gt;AZ$4),NETWORKDAYS.INTL(AZ$4+1,$K65,1,(Holidays!$A$1:$A$248)),0)+IF(AND($J65&lt;=AZ$4,$K65&gt;=BA$4,$K65&gt;AZ$4),NETWORKDAYS.INTL(AZ$4+1,(BA$4),1,(Holidays!$A$1:$A$248)),0))*$M65,"")</f>
        <v>0</v>
      </c>
      <c r="BB65" s="190">
        <f ca="1">IFERROR((IF(AND($J65&gt;BA$4,$J65&lt;=BB$4,$K65&lt;=BB$4),NETWORKDAYS.INTL($J65,$K65,1,(Holidays!$A$1:$A$248)),0)+IF(AND($J65&gt;BA$4,$J65&lt;=BB$4,$K65&gt;BB$4),NETWORKDAYS.INTL($J65,(BB$4),1,(Holidays!$A$1:$A$248)),0)+IF(AND($J65&lt;BA$4,$K65&lt;BB$4,$K65&gt;BA$4),NETWORKDAYS.INTL(BA$4+1,$K65,1,(Holidays!$A$1:$A$248)),0)+IF(AND($J65&lt;=BA$4,$K65&gt;=BB$4,$K65&gt;BA$4),NETWORKDAYS.INTL(BA$4+1,(BB$4),1,(Holidays!$A$1:$A$248)),0))*$M65,"")</f>
        <v>0</v>
      </c>
      <c r="BC65" s="192">
        <f ca="1">IFERROR((IF(AND($J65&gt;BB$4,$J65&lt;=BC$4,$K65&lt;=BC$4),NETWORKDAYS.INTL($J65,$K65,1,(Holidays!$A$1:$A$248)),0)+IF(AND($J65&gt;BB$4,$J65&lt;=BC$4,$K65&gt;BC$4),NETWORKDAYS.INTL($J65,(BC$4),1,(Holidays!$A$1:$A$248)),0)+IF(AND($J65&lt;BB$4,$K65&lt;BC$4,$K65&gt;BB$4),NETWORKDAYS.INTL(BB$4+1,$K65,1,(Holidays!$A$1:$A$248)),0)+IF(AND($J65&lt;=BB$4,$K65&gt;=BC$4,$K65&gt;BB$4),NETWORKDAYS.INTL(BB$4+1,(BC$4),1,(Holidays!$A$1:$A$248)),0))*$M65,"")</f>
        <v>0</v>
      </c>
      <c r="BD65" s="321">
        <f ca="1">IFERROR((IF(AND($J65&gt;BC$4,$J65&lt;=BD$4,$K65&lt;=BD$4),NETWORKDAYS.INTL($J65,$K65,1,(Holidays!$A$1:$A$248)),0)+IF(AND($J65&gt;BC$4,$J65&lt;=BD$4,$K65&gt;BD$4),NETWORKDAYS.INTL($J65,(BD$4),1,(Holidays!$A$1:$A$248)),0)+IF(AND($J65&lt;BC$4,$K65&lt;BD$4,$K65&gt;BC$4),NETWORKDAYS.INTL(BC$4+1,$K65,1,(Holidays!$A$1:$A$248)),0)+IF(AND($J65&lt;=BC$4,$K65&gt;=BD$4,$K65&gt;BC$4),NETWORKDAYS.INTL(BC$4+1,(BD$4),1,(Holidays!$A$1:$A$248)),0))*$M65,"")</f>
        <v>0</v>
      </c>
      <c r="BE65" s="190">
        <f ca="1">IFERROR((IF(AND($J65&gt;BD$4,$J65&lt;=BE$4,$K65&lt;=BE$4),NETWORKDAYS.INTL($J65,$K65,1,(Holidays!$A$1:$A$248)),0)+IF(AND($J65&gt;BD$4,$J65&lt;=BE$4,$K65&gt;BE$4),NETWORKDAYS.INTL($J65,(BE$4),1,(Holidays!$A$1:$A$248)),0)+IF(AND($J65&lt;BD$4,$K65&lt;BE$4,$K65&gt;BD$4),NETWORKDAYS.INTL(BD$4+1,$K65,1,(Holidays!$A$1:$A$248)),0)+IF(AND($J65&lt;=BD$4,$K65&gt;=BE$4,$K65&gt;BD$4),NETWORKDAYS.INTL(BD$4+1,(BE$4),1,(Holidays!$A$1:$A$248)),0))*$M65,"")</f>
        <v>0</v>
      </c>
      <c r="BF65" s="192">
        <f ca="1">IFERROR((IF(AND($J65&gt;BE$4,$J65&lt;=BF$4,$K65&lt;=BF$4),NETWORKDAYS.INTL($J65,$K65,1,(Holidays!$A$1:$A$248)),0)+IF(AND($J65&gt;BE$4,$J65&lt;=BF$4,$K65&gt;BF$4),NETWORKDAYS.INTL($J65,(BF$4),1,(Holidays!$A$1:$A$248)),0)+IF(AND($J65&lt;BE$4,$K65&lt;BF$4,$K65&gt;BE$4),NETWORKDAYS.INTL(BE$4+1,$K65,1,(Holidays!$A$1:$A$248)),0)+IF(AND($J65&lt;=BE$4,$K65&gt;=BF$4,$K65&gt;BE$4),NETWORKDAYS.INTL(BE$4+1,(BF$4),1,(Holidays!$A$1:$A$248)),0))*$M65,"")</f>
        <v>0</v>
      </c>
      <c r="BG65" s="321">
        <f ca="1">IFERROR((IF(AND($J65&gt;BF$4,$J65&lt;=BG$4,$K65&lt;=BG$4),NETWORKDAYS.INTL($J65,$K65,1,(Holidays!$A$1:$A$248)),0)+IF(AND($J65&gt;BF$4,$J65&lt;=BG$4,$K65&gt;BG$4),NETWORKDAYS.INTL($J65,(BG$4),1,(Holidays!$A$1:$A$248)),0)+IF(AND($J65&lt;BF$4,$K65&lt;BG$4,$K65&gt;BF$4),NETWORKDAYS.INTL(BF$4+1,$K65,1,(Holidays!$A$1:$A$248)),0)+IF(AND($J65&lt;=BF$4,$K65&gt;=BG$4,$K65&gt;BF$4),NETWORKDAYS.INTL(BF$4+1,(BG$4),1,(Holidays!$A$1:$A$248)),0))*$M65,"")</f>
        <v>0</v>
      </c>
      <c r="BH65" s="190">
        <f ca="1">IFERROR((IF(AND($J65&gt;BG$4,$J65&lt;=BH$4,$K65&lt;=BH$4),NETWORKDAYS.INTL($J65,$K65,1,(Holidays!$A$1:$A$248)),0)+IF(AND($J65&gt;BG$4,$J65&lt;=BH$4,$K65&gt;BH$4),NETWORKDAYS.INTL($J65,(BH$4),1,(Holidays!$A$1:$A$248)),0)+IF(AND($J65&lt;BG$4,$K65&lt;BH$4,$K65&gt;BG$4),NETWORKDAYS.INTL(BG$4+1,$K65,1,(Holidays!$A$1:$A$248)),0)+IF(AND($J65&lt;=BG$4,$K65&gt;=BH$4,$K65&gt;BG$4),NETWORKDAYS.INTL(BG$4+1,(BH$4),1,(Holidays!$A$1:$A$248)),0))*$M65,"")</f>
        <v>0</v>
      </c>
      <c r="BI65" s="192">
        <f ca="1">IFERROR((IF(AND($J65&gt;BH$4,$J65&lt;=BI$4,$K65&lt;=BI$4),NETWORKDAYS.INTL($J65,$K65,1,(Holidays!$A$1:$A$248)),0)+IF(AND($J65&gt;BH$4,$J65&lt;=BI$4,$K65&gt;BI$4),NETWORKDAYS.INTL($J65,(BI$4),1,(Holidays!$A$1:$A$248)),0)+IF(AND($J65&lt;BH$4,$K65&lt;BI$4,$K65&gt;BH$4),NETWORKDAYS.INTL(BH$4+1,$K65,1,(Holidays!$A$1:$A$248)),0)+IF(AND($J65&lt;=BH$4,$K65&gt;=BI$4,$K65&gt;BH$4),NETWORKDAYS.INTL(BH$4+1,(BI$4),1,(Holidays!$A$1:$A$248)),0))*$M65,"")</f>
        <v>0</v>
      </c>
      <c r="BJ65" s="321">
        <f ca="1">IFERROR((IF(AND($J65&gt;BI$4,$J65&lt;=BJ$4,$K65&lt;=BJ$4),NETWORKDAYS.INTL($J65,$K65,1,(Holidays!$A$1:$A$248)),0)+IF(AND($J65&gt;BI$4,$J65&lt;=BJ$4,$K65&gt;BJ$4),NETWORKDAYS.INTL($J65,(BJ$4),1,(Holidays!$A$1:$A$248)),0)+IF(AND($J65&lt;BI$4,$K65&lt;BJ$4,$K65&gt;BI$4),NETWORKDAYS.INTL(BI$4+1,$K65,1,(Holidays!$A$1:$A$248)),0)+IF(AND($J65&lt;=BI$4,$K65&gt;=BJ$4,$K65&gt;BI$4),NETWORKDAYS.INTL(BI$4+1,(BJ$4),1,(Holidays!$A$1:$A$248)),0))*$M65,"")</f>
        <v>0</v>
      </c>
      <c r="BK65" s="190">
        <f ca="1">IFERROR((IF(AND($J65&gt;BJ$4,$J65&lt;=BK$4,$K65&lt;=BK$4),NETWORKDAYS.INTL($J65,$K65,1,(Holidays!$A$1:$A$248)),0)+IF(AND($J65&gt;BJ$4,$J65&lt;=BK$4,$K65&gt;BK$4),NETWORKDAYS.INTL($J65,(BK$4),1,(Holidays!$A$1:$A$248)),0)+IF(AND($J65&lt;BJ$4,$K65&lt;BK$4,$K65&gt;BJ$4),NETWORKDAYS.INTL(BJ$4+1,$K65,1,(Holidays!$A$1:$A$248)),0)+IF(AND($J65&lt;=BJ$4,$K65&gt;=BK$4,$K65&gt;BJ$4),NETWORKDAYS.INTL(BJ$4+1,(BK$4),1,(Holidays!$A$1:$A$248)),0))*$M65,"")</f>
        <v>0</v>
      </c>
      <c r="BL65" s="192">
        <f ca="1">IFERROR((IF(AND($J65&gt;BK$4,$J65&lt;=BL$4,$K65&lt;=BL$4),NETWORKDAYS.INTL($J65,$K65,1,(Holidays!$A$1:$A$248)),0)+IF(AND($J65&gt;BK$4,$J65&lt;=BL$4,$K65&gt;BL$4),NETWORKDAYS.INTL($J65,(BL$4),1,(Holidays!$A$1:$A$248)),0)+IF(AND($J65&lt;BK$4,$K65&lt;BL$4,$K65&gt;BK$4),NETWORKDAYS.INTL(BK$4+1,$K65,1,(Holidays!$A$1:$A$248)),0)+IF(AND($J65&lt;=BK$4,$K65&gt;=BL$4,$K65&gt;BK$4),NETWORKDAYS.INTL(BK$4+1,(BL$4),1,(Holidays!$A$1:$A$248)),0))*$M65,"")</f>
        <v>0</v>
      </c>
      <c r="BM65" s="321">
        <f ca="1">IFERROR((IF(AND($J65&gt;BL$4,$J65&lt;=BM$4,$K65&lt;=BM$4),NETWORKDAYS.INTL($J65,$K65,1,(Holidays!$A$1:$A$248)),0)+IF(AND($J65&gt;BL$4,$J65&lt;=BM$4,$K65&gt;BM$4),NETWORKDAYS.INTL($J65,(BM$4),1,(Holidays!$A$1:$A$248)),0)+IF(AND($J65&lt;BL$4,$K65&lt;BM$4,$K65&gt;BL$4),NETWORKDAYS.INTL(BL$4+1,$K65,1,(Holidays!$A$1:$A$248)),0)+IF(AND($J65&lt;=BL$4,$K65&gt;=BM$4,$K65&gt;BL$4),NETWORKDAYS.INTL(BL$4+1,(BM$4),1,(Holidays!$A$1:$A$248)),0))*$M65,"")</f>
        <v>0</v>
      </c>
      <c r="BN65" s="190">
        <f ca="1">IFERROR((IF(AND($J65&gt;BM$4,$J65&lt;=BN$4,$K65&lt;=BN$4),NETWORKDAYS.INTL($J65,$K65,1,(Holidays!$A$1:$A$248)),0)+IF(AND($J65&gt;BM$4,$J65&lt;=BN$4,$K65&gt;BN$4),NETWORKDAYS.INTL($J65,(BN$4),1,(Holidays!$A$1:$A$248)),0)+IF(AND($J65&lt;BM$4,$K65&lt;BN$4,$K65&gt;BM$4),NETWORKDAYS.INTL(BM$4+1,$K65,1,(Holidays!$A$1:$A$248)),0)+IF(AND($J65&lt;=BM$4,$K65&gt;=BN$4,$K65&gt;BM$4),NETWORKDAYS.INTL(BM$4+1,(BN$4),1,(Holidays!$A$1:$A$248)),0))*$M65,"")</f>
        <v>0</v>
      </c>
      <c r="BO65" s="192">
        <f ca="1">IFERROR((IF(AND($J65&gt;BN$4,$J65&lt;=BO$4,$K65&lt;=BO$4),NETWORKDAYS.INTL($J65,$K65,1,(Holidays!$A$1:$A$248)),0)+IF(AND($J65&gt;BN$4,$J65&lt;=BO$4,$K65&gt;BO$4),NETWORKDAYS.INTL($J65,(BO$4),1,(Holidays!$A$1:$A$248)),0)+IF(AND($J65&lt;BN$4,$K65&lt;BO$4,$K65&gt;BN$4),NETWORKDAYS.INTL(BN$4+1,$K65,1,(Holidays!$A$1:$A$248)),0)+IF(AND($J65&lt;=BN$4,$K65&gt;=BO$4,$K65&gt;BN$4),NETWORKDAYS.INTL(BN$4+1,(BO$4),1,(Holidays!$A$1:$A$248)),0))*$M65,"")</f>
        <v>0</v>
      </c>
      <c r="BP65" s="321">
        <f ca="1">IFERROR((IF(AND($J65&gt;BO$4,$J65&lt;=BP$4,$K65&lt;=BP$4),NETWORKDAYS.INTL($J65,$K65,1,(Holidays!$A$1:$A$248)),0)+IF(AND($J65&gt;BO$4,$J65&lt;=BP$4,$K65&gt;BP$4),NETWORKDAYS.INTL($J65,(BP$4),1,(Holidays!$A$1:$A$248)),0)+IF(AND($J65&lt;BO$4,$K65&lt;BP$4,$K65&gt;BO$4),NETWORKDAYS.INTL(BO$4+1,$K65,1,(Holidays!$A$1:$A$248)),0)+IF(AND($J65&lt;=BO$4,$K65&gt;=BP$4,$K65&gt;BO$4),NETWORKDAYS.INTL(BO$4+1,(BP$4),1,(Holidays!$A$1:$A$248)),0))*$M65,"")</f>
        <v>0</v>
      </c>
      <c r="BQ65" s="190">
        <f ca="1">IFERROR((IF(AND($J65&gt;BP$4,$J65&lt;=BQ$4,$K65&lt;=BQ$4),NETWORKDAYS.INTL($J65,$K65,1,(Holidays!$A$1:$A$248)),0)+IF(AND($J65&gt;BP$4,$J65&lt;=BQ$4,$K65&gt;BQ$4),NETWORKDAYS.INTL($J65,(BQ$4),1,(Holidays!$A$1:$A$248)),0)+IF(AND($J65&lt;BP$4,$K65&lt;BQ$4,$K65&gt;BP$4),NETWORKDAYS.INTL(BP$4+1,$K65,1,(Holidays!$A$1:$A$248)),0)+IF(AND($J65&lt;=BP$4,$K65&gt;=BQ$4,$K65&gt;BP$4),NETWORKDAYS.INTL(BP$4+1,(BQ$4),1,(Holidays!$A$1:$A$248)),0))*$M65,"")</f>
        <v>0</v>
      </c>
      <c r="BR65" s="192">
        <f ca="1">IFERROR((IF(AND($J65&gt;BQ$4,$J65&lt;=BR$4,$K65&lt;=BR$4),NETWORKDAYS.INTL($J65,$K65,1,(Holidays!$A$1:$A$248)),0)+IF(AND($J65&gt;BQ$4,$J65&lt;=BR$4,$K65&gt;BR$4),NETWORKDAYS.INTL($J65,(BR$4),1,(Holidays!$A$1:$A$248)),0)+IF(AND($J65&lt;BQ$4,$K65&lt;BR$4,$K65&gt;BQ$4),NETWORKDAYS.INTL(BQ$4+1,$K65,1,(Holidays!$A$1:$A$248)),0)+IF(AND($J65&lt;=BQ$4,$K65&gt;=BR$4,$K65&gt;BQ$4),NETWORKDAYS.INTL(BQ$4+1,(BR$4),1,(Holidays!$A$1:$A$248)),0))*$M65,"")</f>
        <v>0</v>
      </c>
      <c r="BS65" s="321">
        <f ca="1">IFERROR((IF(AND($J65&gt;BR$4,$J65&lt;=BS$4,$K65&lt;=BS$4),NETWORKDAYS.INTL($J65,$K65,1,(Holidays!$A$1:$A$248)),0)+IF(AND($J65&gt;BR$4,$J65&lt;=BS$4,$K65&gt;BS$4),NETWORKDAYS.INTL($J65,(BS$4),1,(Holidays!$A$1:$A$248)),0)+IF(AND($J65&lt;BR$4,$K65&lt;BS$4,$K65&gt;BR$4),NETWORKDAYS.INTL(BR$4+1,$K65,1,(Holidays!$A$1:$A$248)),0)+IF(AND($J65&lt;=BR$4,$K65&gt;=BS$4,$K65&gt;BR$4),NETWORKDAYS.INTL(BR$4+1,(BS$4),1,(Holidays!$A$1:$A$248)),0))*$M65,"")</f>
        <v>0</v>
      </c>
      <c r="BT65" s="190">
        <f ca="1">IFERROR((IF(AND($J65&gt;BS$4,$J65&lt;=BT$4,$K65&lt;=BT$4),NETWORKDAYS.INTL($J65,$K65,1,(Holidays!$A$1:$A$248)),0)+IF(AND($J65&gt;BS$4,$J65&lt;=BT$4,$K65&gt;BT$4),NETWORKDAYS.INTL($J65,(BT$4),1,(Holidays!$A$1:$A$248)),0)+IF(AND($J65&lt;BS$4,$K65&lt;BT$4,$K65&gt;BS$4),NETWORKDAYS.INTL(BS$4+1,$K65,1,(Holidays!$A$1:$A$248)),0)+IF(AND($J65&lt;=BS$4,$K65&gt;=BT$4,$K65&gt;BS$4),NETWORKDAYS.INTL(BS$4+1,(BT$4),1,(Holidays!$A$1:$A$248)),0))*$M65,"")</f>
        <v>0</v>
      </c>
      <c r="BU65" s="192">
        <f ca="1">IFERROR((IF(AND($J65&gt;BT$4,$J65&lt;=BU$4,$K65&lt;=BU$4),NETWORKDAYS.INTL($J65,$K65,1,(Holidays!$A$1:$A$248)),0)+IF(AND($J65&gt;BT$4,$J65&lt;=BU$4,$K65&gt;BU$4),NETWORKDAYS.INTL($J65,(BU$4),1,(Holidays!$A$1:$A$248)),0)+IF(AND($J65&lt;BT$4,$K65&lt;BU$4,$K65&gt;BT$4),NETWORKDAYS.INTL(BT$4+1,$K65,1,(Holidays!$A$1:$A$248)),0)+IF(AND($J65&lt;=BT$4,$K65&gt;=BU$4,$K65&gt;BT$4),NETWORKDAYS.INTL(BT$4+1,(BU$4),1,(Holidays!$A$1:$A$248)),0))*$M65,"")</f>
        <v>0</v>
      </c>
      <c r="BV65" s="321">
        <f ca="1">IFERROR((IF(AND($J65&gt;BU$4,$J65&lt;=BV$4,$K65&lt;=BV$4),NETWORKDAYS.INTL($J65,$K65,1,(Holidays!$A$1:$A$248)),0)+IF(AND($J65&gt;BU$4,$J65&lt;=BV$4,$K65&gt;BV$4),NETWORKDAYS.INTL($J65,(BV$4),1,(Holidays!$A$1:$A$248)),0)+IF(AND($J65&lt;BU$4,$K65&lt;BV$4,$K65&gt;BU$4),NETWORKDAYS.INTL(BU$4+1,$K65,1,(Holidays!$A$1:$A$248)),0)+IF(AND($J65&lt;=BU$4,$K65&gt;=BV$4,$K65&gt;BU$4),NETWORKDAYS.INTL(BU$4+1,(BV$4),1,(Holidays!$A$1:$A$248)),0))*$M65,"")</f>
        <v>0</v>
      </c>
      <c r="BW65" s="190">
        <f ca="1">IFERROR((IF(AND($J65&gt;BV$4,$J65&lt;=BW$4,$K65&lt;=BW$4),NETWORKDAYS.INTL($J65,$K65,1,(Holidays!$A$1:$A$248)),0)+IF(AND($J65&gt;BV$4,$J65&lt;=BW$4,$K65&gt;BW$4),NETWORKDAYS.INTL($J65,(BW$4),1,(Holidays!$A$1:$A$248)),0)+IF(AND($J65&lt;BV$4,$K65&lt;BW$4,$K65&gt;BV$4),NETWORKDAYS.INTL(BV$4+1,$K65,1,(Holidays!$A$1:$A$248)),0)+IF(AND($J65&lt;=BV$4,$K65&gt;=BW$4,$K65&gt;BV$4),NETWORKDAYS.INTL(BV$4+1,(BW$4),1,(Holidays!$A$1:$A$248)),0))*$M65,"")</f>
        <v>0</v>
      </c>
      <c r="BX65" s="192">
        <f ca="1">IFERROR((IF(AND($J65&gt;BW$4,$J65&lt;=BX$4,$K65&lt;=BX$4),NETWORKDAYS.INTL($J65,$K65,1,(Holidays!$A$1:$A$248)),0)+IF(AND($J65&gt;BW$4,$J65&lt;=BX$4,$K65&gt;BX$4),NETWORKDAYS.INTL($J65,(BX$4),1,(Holidays!$A$1:$A$248)),0)+IF(AND($J65&lt;BW$4,$K65&lt;BX$4,$K65&gt;BW$4),NETWORKDAYS.INTL(BW$4+1,$K65,1,(Holidays!$A$1:$A$248)),0)+IF(AND($J65&lt;=BW$4,$K65&gt;=BX$4,$K65&gt;BW$4),NETWORKDAYS.INTL(BW$4+1,(BX$4),1,(Holidays!$A$1:$A$248)),0))*$M65,"")</f>
        <v>0</v>
      </c>
      <c r="BY65" s="321">
        <f ca="1">IFERROR((IF(AND($J65&gt;BX$4,$J65&lt;=BY$4,$K65&lt;=BY$4),NETWORKDAYS.INTL($J65,$K65,1,(Holidays!$A$1:$A$248)),0)+IF(AND($J65&gt;BX$4,$J65&lt;=BY$4,$K65&gt;BY$4),NETWORKDAYS.INTL($J65,(BY$4),1,(Holidays!$A$1:$A$248)),0)+IF(AND($J65&lt;BX$4,$K65&lt;BY$4,$K65&gt;BX$4),NETWORKDAYS.INTL(BX$4+1,$K65,1,(Holidays!$A$1:$A$248)),0)+IF(AND($J65&lt;=BX$4,$K65&gt;=BY$4,$K65&gt;BX$4),NETWORKDAYS.INTL(BX$4+1,(BY$4),1,(Holidays!$A$1:$A$248)),0))*$M65,"")</f>
        <v>0</v>
      </c>
      <c r="BZ65" s="190">
        <f ca="1">IFERROR((IF(AND($J65&gt;BY$4,$J65&lt;=BZ$4,$K65&lt;=BZ$4),NETWORKDAYS.INTL($J65,$K65,1,(Holidays!$A$1:$A$248)),0)+IF(AND($J65&gt;BY$4,$J65&lt;=BZ$4,$K65&gt;BZ$4),NETWORKDAYS.INTL($J65,(BZ$4),1,(Holidays!$A$1:$A$248)),0)+IF(AND($J65&lt;BY$4,$K65&lt;BZ$4,$K65&gt;BY$4),NETWORKDAYS.INTL(BY$4+1,$K65,1,(Holidays!$A$1:$A$248)),0)+IF(AND($J65&lt;=BY$4,$K65&gt;=BZ$4,$K65&gt;BY$4),NETWORKDAYS.INTL(BY$4+1,(BZ$4),1,(Holidays!$A$1:$A$248)),0))*$M65,"")</f>
        <v>0</v>
      </c>
      <c r="CA65" s="192">
        <f ca="1">IFERROR((IF(AND($J65&gt;BZ$4,$J65&lt;=CA$4,$K65&lt;=CA$4),NETWORKDAYS.INTL($J65,$K65,1,(Holidays!$A$1:$A$248)),0)+IF(AND($J65&gt;BZ$4,$J65&lt;=CA$4,$K65&gt;CA$4),NETWORKDAYS.INTL($J65,(CA$4),1,(Holidays!$A$1:$A$248)),0)+IF(AND($J65&lt;BZ$4,$K65&lt;CA$4,$K65&gt;BZ$4),NETWORKDAYS.INTL(BZ$4+1,$K65,1,(Holidays!$A$1:$A$248)),0)+IF(AND($J65&lt;=BZ$4,$K65&gt;=CA$4,$K65&gt;BZ$4),NETWORKDAYS.INTL(BZ$4+1,(CA$4),1,(Holidays!$A$1:$A$248)),0))*$M65,"")</f>
        <v>0</v>
      </c>
      <c r="CB65" s="321">
        <f ca="1">IFERROR((IF(AND($J65&gt;CA$4,$J65&lt;=CB$4,$K65&lt;=CB$4),NETWORKDAYS.INTL($J65,$K65,1,(Holidays!$A$1:$A$248)),0)+IF(AND($J65&gt;CA$4,$J65&lt;=CB$4,$K65&gt;CB$4),NETWORKDAYS.INTL($J65,(CB$4),1,(Holidays!$A$1:$A$248)),0)+IF(AND($J65&lt;CA$4,$K65&lt;CB$4,$K65&gt;CA$4),NETWORKDAYS.INTL(CA$4+1,$K65,1,(Holidays!$A$1:$A$248)),0)+IF(AND($J65&lt;=CA$4,$K65&gt;=CB$4,$K65&gt;CA$4),NETWORKDAYS.INTL(CA$4+1,(CB$4),1,(Holidays!$A$1:$A$248)),0))*$M65,"")</f>
        <v>0</v>
      </c>
      <c r="CC65" s="190">
        <f ca="1">IFERROR((IF(AND($J65&gt;CB$4,$J65&lt;=CC$4,$K65&lt;=CC$4),NETWORKDAYS.INTL($J65,$K65,1,(Holidays!$A$1:$A$248)),0)+IF(AND($J65&gt;CB$4,$J65&lt;=CC$4,$K65&gt;CC$4),NETWORKDAYS.INTL($J65,(CC$4),1,(Holidays!$A$1:$A$248)),0)+IF(AND($J65&lt;CB$4,$K65&lt;CC$4,$K65&gt;CB$4),NETWORKDAYS.INTL(CB$4+1,$K65,1,(Holidays!$A$1:$A$248)),0)+IF(AND($J65&lt;=CB$4,$K65&gt;=CC$4,$K65&gt;CB$4),NETWORKDAYS.INTL(CB$4+1,(CC$4),1,(Holidays!$A$1:$A$248)),0))*$M65,"")</f>
        <v>0</v>
      </c>
      <c r="CD65" s="192">
        <f ca="1">IFERROR((IF(AND($J65&gt;CC$4,$J65&lt;=CD$4,$K65&lt;=CD$4),NETWORKDAYS.INTL($J65,$K65,1,(Holidays!$A$1:$A$248)),0)+IF(AND($J65&gt;CC$4,$J65&lt;=CD$4,$K65&gt;CD$4),NETWORKDAYS.INTL($J65,(CD$4),1,(Holidays!$A$1:$A$248)),0)+IF(AND($J65&lt;CC$4,$K65&lt;CD$4,$K65&gt;CC$4),NETWORKDAYS.INTL(CC$4+1,$K65,1,(Holidays!$A$1:$A$248)),0)+IF(AND($J65&lt;=CC$4,$K65&gt;=CD$4,$K65&gt;CC$4),NETWORKDAYS.INTL(CC$4+1,(CD$4),1,(Holidays!$A$1:$A$248)),0))*$M65,"")</f>
        <v>0</v>
      </c>
      <c r="CE65" s="321">
        <f ca="1">IFERROR((IF(AND($J65&gt;CD$4,$J65&lt;=CE$4,$K65&lt;=CE$4),NETWORKDAYS.INTL($J65,$K65,1,(Holidays!$A$1:$A$248)),0)+IF(AND($J65&gt;CD$4,$J65&lt;=CE$4,$K65&gt;CE$4),NETWORKDAYS.INTL($J65,(CE$4),1,(Holidays!$A$1:$A$248)),0)+IF(AND($J65&lt;CD$4,$K65&lt;CE$4,$K65&gt;CD$4),NETWORKDAYS.INTL(CD$4+1,$K65,1,(Holidays!$A$1:$A$248)),0)+IF(AND($J65&lt;=CD$4,$K65&gt;=CE$4,$K65&gt;CD$4),NETWORKDAYS.INTL(CD$4+1,(CE$4),1,(Holidays!$A$1:$A$248)),0))*$M65,"")</f>
        <v>0</v>
      </c>
      <c r="CF65" s="190">
        <f ca="1">IFERROR((IF(AND($J65&gt;CE$4,$J65&lt;=CF$4,$K65&lt;=CF$4),NETWORKDAYS.INTL($J65,$K65,1,(Holidays!$A$1:$A$248)),0)+IF(AND($J65&gt;CE$4,$J65&lt;=CF$4,$K65&gt;CF$4),NETWORKDAYS.INTL($J65,(CF$4),1,(Holidays!$A$1:$A$248)),0)+IF(AND($J65&lt;CE$4,$K65&lt;CF$4,$K65&gt;CE$4),NETWORKDAYS.INTL(CE$4+1,$K65,1,(Holidays!$A$1:$A$248)),0)+IF(AND($J65&lt;=CE$4,$K65&gt;=CF$4,$K65&gt;CE$4),NETWORKDAYS.INTL(CE$4+1,(CF$4),1,(Holidays!$A$1:$A$248)),0))*$M65,"")</f>
        <v>0</v>
      </c>
      <c r="CG65" s="192">
        <f ca="1">IFERROR((IF(AND($J65&gt;CF$4,$J65&lt;=CG$4,$K65&lt;=CG$4),NETWORKDAYS.INTL($J65,$K65,1,(Holidays!$A$1:$A$248)),0)+IF(AND($J65&gt;CF$4,$J65&lt;=CG$4,$K65&gt;CG$4),NETWORKDAYS.INTL($J65,(CG$4),1,(Holidays!$A$1:$A$248)),0)+IF(AND($J65&lt;CF$4,$K65&lt;CG$4,$K65&gt;CF$4),NETWORKDAYS.INTL(CF$4+1,$K65,1,(Holidays!$A$1:$A$248)),0)+IF(AND($J65&lt;=CF$4,$K65&gt;=CG$4,$K65&gt;CF$4),NETWORKDAYS.INTL(CF$4+1,(CG$4),1,(Holidays!$A$1:$A$248)),0))*$M65,"")</f>
        <v>0</v>
      </c>
      <c r="CH65" s="321">
        <f ca="1">IFERROR((IF(AND($J65&gt;CG$4,$J65&lt;=CH$4,$K65&lt;=CH$4),NETWORKDAYS.INTL($J65,$K65,1,(Holidays!$A$1:$A$248)),0)+IF(AND($J65&gt;CG$4,$J65&lt;=CH$4,$K65&gt;CH$4),NETWORKDAYS.INTL($J65,(CH$4),1,(Holidays!$A$1:$A$248)),0)+IF(AND($J65&lt;CG$4,$K65&lt;CH$4,$K65&gt;CG$4),NETWORKDAYS.INTL(CG$4+1,$K65,1,(Holidays!$A$1:$A$248)),0)+IF(AND($J65&lt;=CG$4,$K65&gt;=CH$4,$K65&gt;CG$4),NETWORKDAYS.INTL(CG$4+1,(CH$4),1,(Holidays!$A$1:$A$248)),0))*$M65,"")</f>
        <v>0</v>
      </c>
      <c r="CI65" s="190">
        <f ca="1">IFERROR((IF(AND($J65&gt;CH$4,$J65&lt;=CI$4,$K65&lt;=CI$4),NETWORKDAYS.INTL($J65,$K65,1,(Holidays!$A$1:$A$248)),0)+IF(AND($J65&gt;CH$4,$J65&lt;=CI$4,$K65&gt;CI$4),NETWORKDAYS.INTL($J65,(CI$4),1,(Holidays!$A$1:$A$248)),0)+IF(AND($J65&lt;CH$4,$K65&lt;CI$4,$K65&gt;CH$4),NETWORKDAYS.INTL(CH$4+1,$K65,1,(Holidays!$A$1:$A$248)),0)+IF(AND($J65&lt;=CH$4,$K65&gt;=CI$4,$K65&gt;CH$4),NETWORKDAYS.INTL(CH$4+1,(CI$4),1,(Holidays!$A$1:$A$248)),0))*$M65,"")</f>
        <v>0</v>
      </c>
      <c r="CJ65" s="192">
        <f ca="1">IFERROR((IF(AND($J65&gt;CI$4,$J65&lt;=CJ$4,$K65&lt;=CJ$4),NETWORKDAYS.INTL($J65,$K65,1,(Holidays!$A$1:$A$248)),0)+IF(AND($J65&gt;CI$4,$J65&lt;=CJ$4,$K65&gt;CJ$4),NETWORKDAYS.INTL($J65,(CJ$4),1,(Holidays!$A$1:$A$248)),0)+IF(AND($J65&lt;CI$4,$K65&lt;CJ$4,$K65&gt;CI$4),NETWORKDAYS.INTL(CI$4+1,$K65,1,(Holidays!$A$1:$A$248)),0)+IF(AND($J65&lt;=CI$4,$K65&gt;=CJ$4,$K65&gt;CI$4),NETWORKDAYS.INTL(CI$4+1,(CJ$4),1,(Holidays!$A$1:$A$248)),0))*$M65,"")</f>
        <v>0</v>
      </c>
      <c r="CK65" s="321">
        <f ca="1">IFERROR((IF(AND($J65&gt;CJ$4,$J65&lt;=CK$4,$K65&lt;=CK$4),NETWORKDAYS.INTL($J65,$K65,1,(Holidays!$A$1:$A$248)),0)+IF(AND($J65&gt;CJ$4,$J65&lt;=CK$4,$K65&gt;CK$4),NETWORKDAYS.INTL($J65,(CK$4),1,(Holidays!$A$1:$A$248)),0)+IF(AND($J65&lt;CJ$4,$K65&lt;CK$4,$K65&gt;CJ$4),NETWORKDAYS.INTL(CJ$4+1,$K65,1,(Holidays!$A$1:$A$248)),0)+IF(AND($J65&lt;=CJ$4,$K65&gt;=CK$4,$K65&gt;CJ$4),NETWORKDAYS.INTL(CJ$4+1,(CK$4),1,(Holidays!$A$1:$A$248)),0))*$M65,"")</f>
        <v>0</v>
      </c>
      <c r="CL65" s="190">
        <f ca="1">IFERROR((IF(AND($J65&gt;CK$4,$J65&lt;=CL$4,$K65&lt;=CL$4),NETWORKDAYS.INTL($J65,$K65,1,(Holidays!$A$1:$A$248)),0)+IF(AND($J65&gt;CK$4,$J65&lt;=CL$4,$K65&gt;CL$4),NETWORKDAYS.INTL($J65,(CL$4),1,(Holidays!$A$1:$A$248)),0)+IF(AND($J65&lt;CK$4,$K65&lt;CL$4,$K65&gt;CK$4),NETWORKDAYS.INTL(CK$4+1,$K65,1,(Holidays!$A$1:$A$248)),0)+IF(AND($J65&lt;=CK$4,$K65&gt;=CL$4,$K65&gt;CK$4),NETWORKDAYS.INTL(CK$4+1,(CL$4),1,(Holidays!$A$1:$A$248)),0))*$M65,"")</f>
        <v>0</v>
      </c>
      <c r="CM65" s="192">
        <f ca="1">IFERROR((IF(AND($J65&gt;CL$4,$J65&lt;=CM$4,$K65&lt;=CM$4),NETWORKDAYS.INTL($J65,$K65,1,(Holidays!$A$1:$A$248)),0)+IF(AND($J65&gt;CL$4,$J65&lt;=CM$4,$K65&gt;CM$4),NETWORKDAYS.INTL($J65,(CM$4),1,(Holidays!$A$1:$A$248)),0)+IF(AND($J65&lt;CL$4,$K65&lt;CM$4,$K65&gt;CL$4),NETWORKDAYS.INTL(CL$4+1,$K65,1,(Holidays!$A$1:$A$248)),0)+IF(AND($J65&lt;=CL$4,$K65&gt;=CM$4,$K65&gt;CL$4),NETWORKDAYS.INTL(CL$4+1,(CM$4),1,(Holidays!$A$1:$A$248)),0))*$M65,"")</f>
        <v>0</v>
      </c>
      <c r="CN65" s="321">
        <f ca="1">IFERROR((IF(AND($J65&gt;CM$4,$J65&lt;=CN$4,$K65&lt;=CN$4),NETWORKDAYS.INTL($J65,$K65,1,(Holidays!$A$1:$A$248)),0)+IF(AND($J65&gt;CM$4,$J65&lt;=CN$4,$K65&gt;CN$4),NETWORKDAYS.INTL($J65,(CN$4),1,(Holidays!$A$1:$A$248)),0)+IF(AND($J65&lt;CM$4,$K65&lt;CN$4,$K65&gt;CM$4),NETWORKDAYS.INTL(CM$4+1,$K65,1,(Holidays!$A$1:$A$248)),0)+IF(AND($J65&lt;=CM$4,$K65&gt;=CN$4,$K65&gt;CM$4),NETWORKDAYS.INTL(CM$4+1,(CN$4),1,(Holidays!$A$1:$A$248)),0))*$M65,"")</f>
        <v>0</v>
      </c>
      <c r="CO65" s="190">
        <f ca="1">IFERROR((IF(AND($J65&gt;CN$4,$J65&lt;=CO$4,$K65&lt;=CO$4),NETWORKDAYS.INTL($J65,$K65,1,(Holidays!$A$1:$A$248)),0)+IF(AND($J65&gt;CN$4,$J65&lt;=CO$4,$K65&gt;CO$4),NETWORKDAYS.INTL($J65,(CO$4),1,(Holidays!$A$1:$A$248)),0)+IF(AND($J65&lt;CN$4,$K65&lt;CO$4,$K65&gt;CN$4),NETWORKDAYS.INTL(CN$4+1,$K65,1,(Holidays!$A$1:$A$248)),0)+IF(AND($J65&lt;=CN$4,$K65&gt;=CO$4,$K65&gt;CN$4),NETWORKDAYS.INTL(CN$4+1,(CO$4),1,(Holidays!$A$1:$A$248)),0))*$M65,"")</f>
        <v>0</v>
      </c>
      <c r="CP65" s="192">
        <f ca="1">IFERROR((IF(AND($J65&gt;CO$4,$J65&lt;=CP$4,$K65&lt;=CP$4),NETWORKDAYS.INTL($J65,$K65,1,(Holidays!$A$1:$A$248)),0)+IF(AND($J65&gt;CO$4,$J65&lt;=CP$4,$K65&gt;CP$4),NETWORKDAYS.INTL($J65,(CP$4),1,(Holidays!$A$1:$A$248)),0)+IF(AND($J65&lt;CO$4,$K65&lt;CP$4,$K65&gt;CO$4),NETWORKDAYS.INTL(CO$4+1,$K65,1,(Holidays!$A$1:$A$248)),0)+IF(AND($J65&lt;=CO$4,$K65&gt;=CP$4,$K65&gt;CO$4),NETWORKDAYS.INTL(CO$4+1,(CP$4),1,(Holidays!$A$1:$A$248)),0))*$M65,"")</f>
        <v>0</v>
      </c>
      <c r="CQ65" s="321">
        <f ca="1">IFERROR((IF(AND($J65&gt;CP$4,$J65&lt;=CQ$4,$K65&lt;=CQ$4),NETWORKDAYS.INTL($J65,$K65,1,(Holidays!$A$1:$A$248)),0)+IF(AND($J65&gt;CP$4,$J65&lt;=CQ$4,$K65&gt;CQ$4),NETWORKDAYS.INTL($J65,(CQ$4),1,(Holidays!$A$1:$A$248)),0)+IF(AND($J65&lt;CP$4,$K65&lt;CQ$4,$K65&gt;CP$4),NETWORKDAYS.INTL(CP$4+1,$K65,1,(Holidays!$A$1:$A$248)),0)+IF(AND($J65&lt;=CP$4,$K65&gt;=CQ$4,$K65&gt;CP$4),NETWORKDAYS.INTL(CP$4+1,(CQ$4),1,(Holidays!$A$1:$A$248)),0))*$M65,"")</f>
        <v>0</v>
      </c>
      <c r="CR65" s="190">
        <f ca="1">IFERROR((IF(AND($J65&gt;CQ$4,$J65&lt;=CR$4,$K65&lt;=CR$4),NETWORKDAYS.INTL($J65,$K65,1,(Holidays!$A$1:$A$248)),0)+IF(AND($J65&gt;CQ$4,$J65&lt;=CR$4,$K65&gt;CR$4),NETWORKDAYS.INTL($J65,(CR$4),1,(Holidays!$A$1:$A$248)),0)+IF(AND($J65&lt;CQ$4,$K65&lt;CR$4,$K65&gt;CQ$4),NETWORKDAYS.INTL(CQ$4+1,$K65,1,(Holidays!$A$1:$A$248)),0)+IF(AND($J65&lt;=CQ$4,$K65&gt;=CR$4,$K65&gt;CQ$4),NETWORKDAYS.INTL(CQ$4+1,(CR$4),1,(Holidays!$A$1:$A$248)),0))*$M65,"")</f>
        <v>0</v>
      </c>
      <c r="CS65" s="192">
        <f ca="1">IFERROR((IF(AND($J65&gt;CR$4,$J65&lt;=CS$4,$K65&lt;=CS$4),NETWORKDAYS.INTL($J65,$K65,1,(Holidays!$A$1:$A$248)),0)+IF(AND($J65&gt;CR$4,$J65&lt;=CS$4,$K65&gt;CS$4),NETWORKDAYS.INTL($J65,(CS$4),1,(Holidays!$A$1:$A$248)),0)+IF(AND($J65&lt;CR$4,$K65&lt;CS$4,$K65&gt;CR$4),NETWORKDAYS.INTL(CR$4+1,$K65,1,(Holidays!$A$1:$A$248)),0)+IF(AND($J65&lt;=CR$4,$K65&gt;=CS$4,$K65&gt;CR$4),NETWORKDAYS.INTL(CR$4+1,(CS$4),1,(Holidays!$A$1:$A$248)),0))*$M65,"")</f>
        <v>0</v>
      </c>
      <c r="CT65" s="321">
        <f ca="1">IFERROR((IF(AND($J65&gt;CS$4,$J65&lt;=CT$4,$K65&lt;=CT$4),NETWORKDAYS.INTL($J65,$K65,1,(Holidays!$A$1:$A$248)),0)+IF(AND($J65&gt;CS$4,$J65&lt;=CT$4,$K65&gt;CT$4),NETWORKDAYS.INTL($J65,(CT$4),1,(Holidays!$A$1:$A$248)),0)+IF(AND($J65&lt;CS$4,$K65&lt;CT$4,$K65&gt;CS$4),NETWORKDAYS.INTL(CS$4+1,$K65,1,(Holidays!$A$1:$A$248)),0)+IF(AND($J65&lt;=CS$4,$K65&gt;=CT$4,$K65&gt;CS$4),NETWORKDAYS.INTL(CS$4+1,(CT$4),1,(Holidays!$A$1:$A$248)),0))*$M65,"")</f>
        <v>0</v>
      </c>
      <c r="CU65" s="190">
        <f ca="1">IFERROR((IF(AND($J65&gt;CT$4,$J65&lt;=CU$4,$K65&lt;=CU$4),NETWORKDAYS.INTL($J65,$K65,1,(Holidays!$A$1:$A$248)),0)+IF(AND($J65&gt;CT$4,$J65&lt;=CU$4,$K65&gt;CU$4),NETWORKDAYS.INTL($J65,(CU$4),1,(Holidays!$A$1:$A$248)),0)+IF(AND($J65&lt;CT$4,$K65&lt;CU$4,$K65&gt;CT$4),NETWORKDAYS.INTL(CT$4+1,$K65,1,(Holidays!$A$1:$A$248)),0)+IF(AND($J65&lt;=CT$4,$K65&gt;=CU$4,$K65&gt;CT$4),NETWORKDAYS.INTL(CT$4+1,(CU$4),1,(Holidays!$A$1:$A$248)),0))*$M65,"")</f>
        <v>0</v>
      </c>
      <c r="CV65" s="192">
        <f ca="1">IFERROR((IF(AND($J65&gt;CU$4,$J65&lt;=CV$4,$K65&lt;=CV$4),NETWORKDAYS.INTL($J65,$K65,1,(Holidays!$A$1:$A$248)),0)+IF(AND($J65&gt;CU$4,$J65&lt;=CV$4,$K65&gt;CV$4),NETWORKDAYS.INTL($J65,(CV$4),1,(Holidays!$A$1:$A$248)),0)+IF(AND($J65&lt;CU$4,$K65&lt;CV$4,$K65&gt;CU$4),NETWORKDAYS.INTL(CU$4+1,$K65,1,(Holidays!$A$1:$A$248)),0)+IF(AND($J65&lt;=CU$4,$K65&gt;=CV$4,$K65&gt;CU$4),NETWORKDAYS.INTL(CU$4+1,(CV$4),1,(Holidays!$A$1:$A$248)),0))*$M65,"")</f>
        <v>0</v>
      </c>
      <c r="CW65" s="321">
        <f ca="1">IFERROR((IF(AND($J65&gt;CV$4,$J65&lt;=CW$4,$K65&lt;=CW$4),NETWORKDAYS.INTL($J65,$K65,1,(Holidays!$A$1:$A$248)),0)+IF(AND($J65&gt;CV$4,$J65&lt;=CW$4,$K65&gt;CW$4),NETWORKDAYS.INTL($J65,(CW$4),1,(Holidays!$A$1:$A$248)),0)+IF(AND($J65&lt;CV$4,$K65&lt;CW$4,$K65&gt;CV$4),NETWORKDAYS.INTL(CV$4+1,$K65,1,(Holidays!$A$1:$A$248)),0)+IF(AND($J65&lt;=CV$4,$K65&gt;=CW$4,$K65&gt;CV$4),NETWORKDAYS.INTL(CV$4+1,(CW$4),1,(Holidays!$A$1:$A$248)),0))*$M65,"")</f>
        <v>0</v>
      </c>
      <c r="CX65" s="324">
        <f ca="1">IFERROR((IF(AND($J65&gt;CW$4,$J65&lt;=CX$4,$K65&lt;=CX$4),NETWORKDAYS.INTL($J65,$K65,1,(Holidays!$A$1:$A$248)),0)+IF(AND($J65&gt;CW$4,$J65&lt;=CX$4,$K65&gt;CX$4),NETWORKDAYS.INTL($J65,(CX$4),1,(Holidays!$A$1:$A$248)),0)+IF(AND($J65&lt;CW$4,$K65&lt;CX$4,$K65&gt;CW$4),NETWORKDAYS.INTL(CW$4+1,$K65,1,(Holidays!$A$1:$A$248)),0)+IF(AND($J65&lt;=CW$4,$K65&gt;=CX$4,$K65&gt;CW$4),NETWORKDAYS.INTL(CW$4+1,(CX$4),1,(Holidays!$A$1:$A$248)),0))*$M65,"")</f>
        <v>0</v>
      </c>
    </row>
    <row r="66" spans="2:102" ht="15" customHeight="1" outlineLevel="1">
      <c r="B66" s="59" t="str">
        <f t="array" ref="B66">IFERROR(INDEX('A-2_MH Distribution'!$B$1:$B$15014,SMALL(IF('A-2_MH Distribution'!$M$8:$M$63&lt;&gt;0,ROW('A-2_MH Distribution'!$B$8:$B$63)),ROW(A29)),1),"")</f>
        <v/>
      </c>
      <c r="C66" s="458" t="str">
        <f ca="1">IFERROR(VLOOKUP(B66,OFFSET('A-1_MH Estimation'!$B$7,0,0,MATCH("Subtotal LOE",'A-1_MH Estimation'!B:B,0)-7,2),2,0),"")</f>
        <v/>
      </c>
      <c r="D66" s="466" t="str">
        <f ca="1">IFERROR(VLOOKUP(B66,OFFSET('A-1_MH Estimation'!$B$7,0,0,MATCH("Subtotal LOE",'A-1_MH Estimation'!B:B,0)-7,4),4,0),"")</f>
        <v/>
      </c>
      <c r="E66" s="466" t="str">
        <f ca="1">IFERROR(VLOOKUP(B66,OFFSET('A-1_MH Estimation'!$B$7,0,0,MATCH("Subtotal LOE",'A-1_MH Estimation'!B:B,0)-7,3),3,0),"")</f>
        <v/>
      </c>
      <c r="F66" s="462">
        <f>IFERROR(VLOOKUP($B66,'A-2_MH Distribution'!$B$6:$O$16314,3,0)*VLOOKUP($B66,'A-2_MH Distribution'!$B$6:$O$16314,VLOOKUP(G66,SoftwareList,6,0),0)*IFERROR((--(VLOOKUP($B66,'A-2_MH Distribution'!$B$6:$O$16314,VLOOKUP(G66,SoftwareList,8,0),0)=0)+VLOOKUP($B66,'A-2_MH Distribution'!$B$6:$O$16314,VLOOKUP(G66,SoftwareList,8,0),0)),1),0)</f>
        <v>0</v>
      </c>
      <c r="G66" s="403" t="str">
        <f t="shared" si="59"/>
        <v/>
      </c>
      <c r="H66" s="454"/>
      <c r="I66" s="455"/>
      <c r="J66" s="351">
        <f ca="1">IFERROR(INDEX(Activities,MATCH($B66,'A-2_MH Distribution'!B:B,0),MATCH("Start Date",'A-2_MH Distribution'!$A$4:S$4,0))+H66,0)</f>
        <v>0</v>
      </c>
      <c r="K66" s="352">
        <f ca="1">IFERROR(INDEX(Activities,MATCH($B66,'A-2_MH Distribution'!B:B,0),MATCH("Finish Date",'A-2_MH Distribution'!$A$4:S$4,0))+I66,0)</f>
        <v>0</v>
      </c>
      <c r="L66" s="170">
        <f ca="1">NETWORKDAYS.INTL(J66,K66,1,Holidays!$A$1:$A$248)</f>
        <v>0</v>
      </c>
      <c r="M66" s="62">
        <f t="shared" ca="1" si="58"/>
        <v>0</v>
      </c>
      <c r="O66" s="253">
        <f ca="1">SUM($P66:CX66)</f>
        <v>0</v>
      </c>
      <c r="P66" s="320"/>
      <c r="Q66" s="321">
        <f ca="1">IFERROR((IF(AND($J66&gt;P$4,$J66&lt;=Q$4,$K66&lt;=Q$4),NETWORKDAYS.INTL($J66,$K66,1,(Holidays!$A$1:$A$248)),0)+IF(AND($J66&gt;P$4,$J66&lt;=Q$4,$K66&gt;Q$4),NETWORKDAYS.INTL($J66,(Q$4),1,(Holidays!$A$1:$A$248)),0)+IF(AND($J66&lt;P$4,$K66&lt;Q$4,$K66&gt;P$4),NETWORKDAYS.INTL(P$4+1,$K66,1,(Holidays!$A$1:$A$248)),0)+IF(AND($J66&lt;=P$4,$K66&gt;=Q$4,$K66&gt;P$4),NETWORKDAYS.INTL(P$4+1,(Q$4),1,(Holidays!$A$1:$A$248)),0))*$M66,"")</f>
        <v>0</v>
      </c>
      <c r="R66" s="190">
        <f ca="1">IFERROR((IF(AND($J66&gt;Q$4,$J66&lt;=R$4,$K66&lt;=R$4),NETWORKDAYS.INTL($J66,$K66,1,(Holidays!$A$1:$A$248)),0)+IF(AND($J66&gt;Q$4,$J66&lt;=R$4,$K66&gt;R$4),NETWORKDAYS.INTL($J66,(R$4),1,(Holidays!$A$1:$A$248)),0)+IF(AND($J66&lt;Q$4,$K66&lt;R$4,$K66&gt;Q$4),NETWORKDAYS.INTL(Q$4+1,$K66,1,(Holidays!$A$1:$A$248)),0)+IF(AND($J66&lt;=Q$4,$K66&gt;=R$4,$K66&gt;Q$4),NETWORKDAYS.INTL(Q$4+1,(R$4),1,(Holidays!$A$1:$A$248)),0))*$M66,"")</f>
        <v>0</v>
      </c>
      <c r="S66" s="192">
        <f ca="1">IFERROR((IF(AND($J66&gt;R$4,$J66&lt;=S$4,$K66&lt;=S$4),NETWORKDAYS.INTL($J66,$K66,1,(Holidays!$A$1:$A$248)),0)+IF(AND($J66&gt;R$4,$J66&lt;=S$4,$K66&gt;S$4),NETWORKDAYS.INTL($J66,(S$4),1,(Holidays!$A$1:$A$248)),0)+IF(AND($J66&lt;R$4,$K66&lt;S$4,$K66&gt;R$4),NETWORKDAYS.INTL(R$4+1,$K66,1,(Holidays!$A$1:$A$248)),0)+IF(AND($J66&lt;=R$4,$K66&gt;=S$4,$K66&gt;R$4),NETWORKDAYS.INTL(R$4+1,(S$4),1,(Holidays!$A$1:$A$248)),0))*$M66,"")</f>
        <v>0</v>
      </c>
      <c r="T66" s="321">
        <f ca="1">IFERROR((IF(AND($J66&gt;S$4,$J66&lt;=T$4,$K66&lt;=T$4),NETWORKDAYS.INTL($J66,$K66,1,(Holidays!$A$1:$A$248)),0)+IF(AND($J66&gt;S$4,$J66&lt;=T$4,$K66&gt;T$4),NETWORKDAYS.INTL($J66,(T$4),1,(Holidays!$A$1:$A$248)),0)+IF(AND($J66&lt;S$4,$K66&lt;T$4,$K66&gt;S$4),NETWORKDAYS.INTL(S$4+1,$K66,1,(Holidays!$A$1:$A$248)),0)+IF(AND($J66&lt;=S$4,$K66&gt;=T$4,$K66&gt;S$4),NETWORKDAYS.INTL(S$4+1,(T$4),1,(Holidays!$A$1:$A$248)),0))*$M66,"")</f>
        <v>0</v>
      </c>
      <c r="U66" s="190">
        <f ca="1">IFERROR((IF(AND($J66&gt;T$4,$J66&lt;=U$4,$K66&lt;=U$4),NETWORKDAYS.INTL($J66,$K66,1,(Holidays!$A$1:$A$248)),0)+IF(AND($J66&gt;T$4,$J66&lt;=U$4,$K66&gt;U$4),NETWORKDAYS.INTL($J66,(U$4),1,(Holidays!$A$1:$A$248)),0)+IF(AND($J66&lt;T$4,$K66&lt;U$4,$K66&gt;T$4),NETWORKDAYS.INTL(T$4+1,$K66,1,(Holidays!$A$1:$A$248)),0)+IF(AND($J66&lt;=T$4,$K66&gt;=U$4,$K66&gt;T$4),NETWORKDAYS.INTL(T$4+1,(U$4),1,(Holidays!$A$1:$A$248)),0))*$M66,"")</f>
        <v>0</v>
      </c>
      <c r="V66" s="192">
        <f ca="1">IFERROR((IF(AND($J66&gt;U$4,$J66&lt;=V$4,$K66&lt;=V$4),NETWORKDAYS.INTL($J66,$K66,1,(Holidays!$A$1:$A$248)),0)+IF(AND($J66&gt;U$4,$J66&lt;=V$4,$K66&gt;V$4),NETWORKDAYS.INTL($J66,(V$4),1,(Holidays!$A$1:$A$248)),0)+IF(AND($J66&lt;U$4,$K66&lt;V$4,$K66&gt;U$4),NETWORKDAYS.INTL(U$4+1,$K66,1,(Holidays!$A$1:$A$248)),0)+IF(AND($J66&lt;=U$4,$K66&gt;=V$4,$K66&gt;U$4),NETWORKDAYS.INTL(U$4+1,(V$4),1,(Holidays!$A$1:$A$248)),0))*$M66,"")</f>
        <v>0</v>
      </c>
      <c r="W66" s="321">
        <f ca="1">IFERROR((IF(AND($J66&gt;V$4,$J66&lt;=W$4,$K66&lt;=W$4),NETWORKDAYS.INTL($J66,$K66,1,(Holidays!$A$1:$A$248)),0)+IF(AND($J66&gt;V$4,$J66&lt;=W$4,$K66&gt;W$4),NETWORKDAYS.INTL($J66,(W$4),1,(Holidays!$A$1:$A$248)),0)+IF(AND($J66&lt;V$4,$K66&lt;W$4,$K66&gt;V$4),NETWORKDAYS.INTL(V$4+1,$K66,1,(Holidays!$A$1:$A$248)),0)+IF(AND($J66&lt;=V$4,$K66&gt;=W$4,$K66&gt;V$4),NETWORKDAYS.INTL(V$4+1,(W$4),1,(Holidays!$A$1:$A$248)),0))*$M66,"")</f>
        <v>0</v>
      </c>
      <c r="X66" s="190">
        <f ca="1">IFERROR((IF(AND($J66&gt;W$4,$J66&lt;=X$4,$K66&lt;=X$4),NETWORKDAYS.INTL($J66,$K66,1,(Holidays!$A$1:$A$248)),0)+IF(AND($J66&gt;W$4,$J66&lt;=X$4,$K66&gt;X$4),NETWORKDAYS.INTL($J66,(X$4),1,(Holidays!$A$1:$A$248)),0)+IF(AND($J66&lt;W$4,$K66&lt;X$4,$K66&gt;W$4),NETWORKDAYS.INTL(W$4+1,$K66,1,(Holidays!$A$1:$A$248)),0)+IF(AND($J66&lt;=W$4,$K66&gt;=X$4,$K66&gt;W$4),NETWORKDAYS.INTL(W$4+1,(X$4),1,(Holidays!$A$1:$A$248)),0))*$M66,"")</f>
        <v>0</v>
      </c>
      <c r="Y66" s="192">
        <f ca="1">IFERROR((IF(AND($J66&gt;X$4,$J66&lt;=Y$4,$K66&lt;=Y$4),NETWORKDAYS.INTL($J66,$K66,1,(Holidays!$A$1:$A$248)),0)+IF(AND($J66&gt;X$4,$J66&lt;=Y$4,$K66&gt;Y$4),NETWORKDAYS.INTL($J66,(Y$4),1,(Holidays!$A$1:$A$248)),0)+IF(AND($J66&lt;X$4,$K66&lt;Y$4,$K66&gt;X$4),NETWORKDAYS.INTL(X$4+1,$K66,1,(Holidays!$A$1:$A$248)),0)+IF(AND($J66&lt;=X$4,$K66&gt;=Y$4,$K66&gt;X$4),NETWORKDAYS.INTL(X$4+1,(Y$4),1,(Holidays!$A$1:$A$248)),0))*$M66,"")</f>
        <v>0</v>
      </c>
      <c r="Z66" s="321">
        <f ca="1">IFERROR((IF(AND($J66&gt;Y$4,$J66&lt;=Z$4,$K66&lt;=Z$4),NETWORKDAYS.INTL($J66,$K66,1,(Holidays!$A$1:$A$248)),0)+IF(AND($J66&gt;Y$4,$J66&lt;=Z$4,$K66&gt;Z$4),NETWORKDAYS.INTL($J66,(Z$4),1,(Holidays!$A$1:$A$248)),0)+IF(AND($J66&lt;Y$4,$K66&lt;Z$4,$K66&gt;Y$4),NETWORKDAYS.INTL(Y$4+1,$K66,1,(Holidays!$A$1:$A$248)),0)+IF(AND($J66&lt;=Y$4,$K66&gt;=Z$4,$K66&gt;Y$4),NETWORKDAYS.INTL(Y$4+1,(Z$4),1,(Holidays!$A$1:$A$248)),0))*$M66,"")</f>
        <v>0</v>
      </c>
      <c r="AA66" s="190">
        <f ca="1">IFERROR((IF(AND($J66&gt;Z$4,$J66&lt;=AA$4,$K66&lt;=AA$4),NETWORKDAYS.INTL($J66,$K66,1,(Holidays!$A$1:$A$248)),0)+IF(AND($J66&gt;Z$4,$J66&lt;=AA$4,$K66&gt;AA$4),NETWORKDAYS.INTL($J66,(AA$4),1,(Holidays!$A$1:$A$248)),0)+IF(AND($J66&lt;Z$4,$K66&lt;AA$4,$K66&gt;Z$4),NETWORKDAYS.INTL(Z$4+1,$K66,1,(Holidays!$A$1:$A$248)),0)+IF(AND($J66&lt;=Z$4,$K66&gt;=AA$4,$K66&gt;Z$4),NETWORKDAYS.INTL(Z$4+1,(AA$4),1,(Holidays!$A$1:$A$248)),0))*$M66,"")</f>
        <v>0</v>
      </c>
      <c r="AB66" s="192">
        <f ca="1">IFERROR((IF(AND($J66&gt;AA$4,$J66&lt;=AB$4,$K66&lt;=AB$4),NETWORKDAYS.INTL($J66,$K66,1,(Holidays!$A$1:$A$248)),0)+IF(AND($J66&gt;AA$4,$J66&lt;=AB$4,$K66&gt;AB$4),NETWORKDAYS.INTL($J66,(AB$4),1,(Holidays!$A$1:$A$248)),0)+IF(AND($J66&lt;AA$4,$K66&lt;AB$4,$K66&gt;AA$4),NETWORKDAYS.INTL(AA$4+1,$K66,1,(Holidays!$A$1:$A$248)),0)+IF(AND($J66&lt;=AA$4,$K66&gt;=AB$4,$K66&gt;AA$4),NETWORKDAYS.INTL(AA$4+1,(AB$4),1,(Holidays!$A$1:$A$248)),0))*$M66,"")</f>
        <v>0</v>
      </c>
      <c r="AC66" s="321">
        <f ca="1">IFERROR((IF(AND($J66&gt;AB$4,$J66&lt;=AC$4,$K66&lt;=AC$4),NETWORKDAYS.INTL($J66,$K66,1,(Holidays!$A$1:$A$248)),0)+IF(AND($J66&gt;AB$4,$J66&lt;=AC$4,$K66&gt;AC$4),NETWORKDAYS.INTL($J66,(AC$4),1,(Holidays!$A$1:$A$248)),0)+IF(AND($J66&lt;AB$4,$K66&lt;AC$4,$K66&gt;AB$4),NETWORKDAYS.INTL(AB$4+1,$K66,1,(Holidays!$A$1:$A$248)),0)+IF(AND($J66&lt;=AB$4,$K66&gt;=AC$4,$K66&gt;AB$4),NETWORKDAYS.INTL(AB$4+1,(AC$4),1,(Holidays!$A$1:$A$248)),0))*$M66,"")</f>
        <v>0</v>
      </c>
      <c r="AD66" s="190">
        <f ca="1">IFERROR((IF(AND($J66&gt;AC$4,$J66&lt;=AD$4,$K66&lt;=AD$4),NETWORKDAYS.INTL($J66,$K66,1,(Holidays!$A$1:$A$248)),0)+IF(AND($J66&gt;AC$4,$J66&lt;=AD$4,$K66&gt;AD$4),NETWORKDAYS.INTL($J66,(AD$4),1,(Holidays!$A$1:$A$248)),0)+IF(AND($J66&lt;AC$4,$K66&lt;AD$4,$K66&gt;AC$4),NETWORKDAYS.INTL(AC$4+1,$K66,1,(Holidays!$A$1:$A$248)),0)+IF(AND($J66&lt;=AC$4,$K66&gt;=AD$4,$K66&gt;AC$4),NETWORKDAYS.INTL(AC$4+1,(AD$4),1,(Holidays!$A$1:$A$248)),0))*$M66,"")</f>
        <v>0</v>
      </c>
      <c r="AE66" s="192">
        <f ca="1">IFERROR((IF(AND($J66&gt;AD$4,$J66&lt;=AE$4,$K66&lt;=AE$4),NETWORKDAYS.INTL($J66,$K66,1,(Holidays!$A$1:$A$248)),0)+IF(AND($J66&gt;AD$4,$J66&lt;=AE$4,$K66&gt;AE$4),NETWORKDAYS.INTL($J66,(AE$4),1,(Holidays!$A$1:$A$248)),0)+IF(AND($J66&lt;AD$4,$K66&lt;AE$4,$K66&gt;AD$4),NETWORKDAYS.INTL(AD$4+1,$K66,1,(Holidays!$A$1:$A$248)),0)+IF(AND($J66&lt;=AD$4,$K66&gt;=AE$4,$K66&gt;AD$4),NETWORKDAYS.INTL(AD$4+1,(AE$4),1,(Holidays!$A$1:$A$248)),0))*$M66,"")</f>
        <v>0</v>
      </c>
      <c r="AF66" s="321">
        <f ca="1">IFERROR((IF(AND($J66&gt;AE$4,$J66&lt;=AF$4,$K66&lt;=AF$4),NETWORKDAYS.INTL($J66,$K66,1,(Holidays!$A$1:$A$248)),0)+IF(AND($J66&gt;AE$4,$J66&lt;=AF$4,$K66&gt;AF$4),NETWORKDAYS.INTL($J66,(AF$4),1,(Holidays!$A$1:$A$248)),0)+IF(AND($J66&lt;AE$4,$K66&lt;AF$4,$K66&gt;AE$4),NETWORKDAYS.INTL(AE$4+1,$K66,1,(Holidays!$A$1:$A$248)),0)+IF(AND($J66&lt;=AE$4,$K66&gt;=AF$4,$K66&gt;AE$4),NETWORKDAYS.INTL(AE$4+1,(AF$4),1,(Holidays!$A$1:$A$248)),0))*$M66,"")</f>
        <v>0</v>
      </c>
      <c r="AG66" s="190">
        <f ca="1">IFERROR((IF(AND($J66&gt;AF$4,$J66&lt;=AG$4,$K66&lt;=AG$4),NETWORKDAYS.INTL($J66,$K66,1,(Holidays!$A$1:$A$248)),0)+IF(AND($J66&gt;AF$4,$J66&lt;=AG$4,$K66&gt;AG$4),NETWORKDAYS.INTL($J66,(AG$4),1,(Holidays!$A$1:$A$248)),0)+IF(AND($J66&lt;AF$4,$K66&lt;AG$4,$K66&gt;AF$4),NETWORKDAYS.INTL(AF$4+1,$K66,1,(Holidays!$A$1:$A$248)),0)+IF(AND($J66&lt;=AF$4,$K66&gt;=AG$4,$K66&gt;AF$4),NETWORKDAYS.INTL(AF$4+1,(AG$4),1,(Holidays!$A$1:$A$248)),0))*$M66,"")</f>
        <v>0</v>
      </c>
      <c r="AH66" s="192">
        <f ca="1">IFERROR((IF(AND($J66&gt;AG$4,$J66&lt;=AH$4,$K66&lt;=AH$4),NETWORKDAYS.INTL($J66,$K66,1,(Holidays!$A$1:$A$248)),0)+IF(AND($J66&gt;AG$4,$J66&lt;=AH$4,$K66&gt;AH$4),NETWORKDAYS.INTL($J66,(AH$4),1,(Holidays!$A$1:$A$248)),0)+IF(AND($J66&lt;AG$4,$K66&lt;AH$4,$K66&gt;AG$4),NETWORKDAYS.INTL(AG$4+1,$K66,1,(Holidays!$A$1:$A$248)),0)+IF(AND($J66&lt;=AG$4,$K66&gt;=AH$4,$K66&gt;AG$4),NETWORKDAYS.INTL(AG$4+1,(AH$4),1,(Holidays!$A$1:$A$248)),0))*$M66,"")</f>
        <v>0</v>
      </c>
      <c r="AI66" s="321">
        <f ca="1">IFERROR((IF(AND($J66&gt;AH$4,$J66&lt;=AI$4,$K66&lt;=AI$4),NETWORKDAYS.INTL($J66,$K66,1,(Holidays!$A$1:$A$248)),0)+IF(AND($J66&gt;AH$4,$J66&lt;=AI$4,$K66&gt;AI$4),NETWORKDAYS.INTL($J66,(AI$4),1,(Holidays!$A$1:$A$248)),0)+IF(AND($J66&lt;AH$4,$K66&lt;AI$4,$K66&gt;AH$4),NETWORKDAYS.INTL(AH$4+1,$K66,1,(Holidays!$A$1:$A$248)),0)+IF(AND($J66&lt;=AH$4,$K66&gt;=AI$4,$K66&gt;AH$4),NETWORKDAYS.INTL(AH$4+1,(AI$4),1,(Holidays!$A$1:$A$248)),0))*$M66,"")</f>
        <v>0</v>
      </c>
      <c r="AJ66" s="190">
        <f ca="1">IFERROR((IF(AND($J66&gt;AI$4,$J66&lt;=AJ$4,$K66&lt;=AJ$4),NETWORKDAYS.INTL($J66,$K66,1,(Holidays!$A$1:$A$248)),0)+IF(AND($J66&gt;AI$4,$J66&lt;=AJ$4,$K66&gt;AJ$4),NETWORKDAYS.INTL($J66,(AJ$4),1,(Holidays!$A$1:$A$248)),0)+IF(AND($J66&lt;AI$4,$K66&lt;AJ$4,$K66&gt;AI$4),NETWORKDAYS.INTL(AI$4+1,$K66,1,(Holidays!$A$1:$A$248)),0)+IF(AND($J66&lt;=AI$4,$K66&gt;=AJ$4,$K66&gt;AI$4),NETWORKDAYS.INTL(AI$4+1,(AJ$4),1,(Holidays!$A$1:$A$248)),0))*$M66,"")</f>
        <v>0</v>
      </c>
      <c r="AK66" s="192">
        <f ca="1">IFERROR((IF(AND($J66&gt;AJ$4,$J66&lt;=AK$4,$K66&lt;=AK$4),NETWORKDAYS.INTL($J66,$K66,1,(Holidays!$A$1:$A$248)),0)+IF(AND($J66&gt;AJ$4,$J66&lt;=AK$4,$K66&gt;AK$4),NETWORKDAYS.INTL($J66,(AK$4),1,(Holidays!$A$1:$A$248)),0)+IF(AND($J66&lt;AJ$4,$K66&lt;AK$4,$K66&gt;AJ$4),NETWORKDAYS.INTL(AJ$4+1,$K66,1,(Holidays!$A$1:$A$248)),0)+IF(AND($J66&lt;=AJ$4,$K66&gt;=AK$4,$K66&gt;AJ$4),NETWORKDAYS.INTL(AJ$4+1,(AK$4),1,(Holidays!$A$1:$A$248)),0))*$M66,"")</f>
        <v>0</v>
      </c>
      <c r="AL66" s="321">
        <f ca="1">IFERROR((IF(AND($J66&gt;AK$4,$J66&lt;=AL$4,$K66&lt;=AL$4),NETWORKDAYS.INTL($J66,$K66,1,(Holidays!$A$1:$A$248)),0)+IF(AND($J66&gt;AK$4,$J66&lt;=AL$4,$K66&gt;AL$4),NETWORKDAYS.INTL($J66,(AL$4),1,(Holidays!$A$1:$A$248)),0)+IF(AND($J66&lt;AK$4,$K66&lt;AL$4,$K66&gt;AK$4),NETWORKDAYS.INTL(AK$4+1,$K66,1,(Holidays!$A$1:$A$248)),0)+IF(AND($J66&lt;=AK$4,$K66&gt;=AL$4,$K66&gt;AK$4),NETWORKDAYS.INTL(AK$4+1,(AL$4),1,(Holidays!$A$1:$A$248)),0))*$M66,"")</f>
        <v>0</v>
      </c>
      <c r="AM66" s="190">
        <f ca="1">IFERROR((IF(AND($J66&gt;AL$4,$J66&lt;=AM$4,$K66&lt;=AM$4),NETWORKDAYS.INTL($J66,$K66,1,(Holidays!$A$1:$A$248)),0)+IF(AND($J66&gt;AL$4,$J66&lt;=AM$4,$K66&gt;AM$4),NETWORKDAYS.INTL($J66,(AM$4),1,(Holidays!$A$1:$A$248)),0)+IF(AND($J66&lt;AL$4,$K66&lt;AM$4,$K66&gt;AL$4),NETWORKDAYS.INTL(AL$4+1,$K66,1,(Holidays!$A$1:$A$248)),0)+IF(AND($J66&lt;=AL$4,$K66&gt;=AM$4,$K66&gt;AL$4),NETWORKDAYS.INTL(AL$4+1,(AM$4),1,(Holidays!$A$1:$A$248)),0))*$M66,"")</f>
        <v>0</v>
      </c>
      <c r="AN66" s="192">
        <f ca="1">IFERROR((IF(AND($J66&gt;AM$4,$J66&lt;=AN$4,$K66&lt;=AN$4),NETWORKDAYS.INTL($J66,$K66,1,(Holidays!$A$1:$A$248)),0)+IF(AND($J66&gt;AM$4,$J66&lt;=AN$4,$K66&gt;AN$4),NETWORKDAYS.INTL($J66,(AN$4),1,(Holidays!$A$1:$A$248)),0)+IF(AND($J66&lt;AM$4,$K66&lt;AN$4,$K66&gt;AM$4),NETWORKDAYS.INTL(AM$4+1,$K66,1,(Holidays!$A$1:$A$248)),0)+IF(AND($J66&lt;=AM$4,$K66&gt;=AN$4,$K66&gt;AM$4),NETWORKDAYS.INTL(AM$4+1,(AN$4),1,(Holidays!$A$1:$A$248)),0))*$M66,"")</f>
        <v>0</v>
      </c>
      <c r="AO66" s="321">
        <f ca="1">IFERROR((IF(AND($J66&gt;AN$4,$J66&lt;=AO$4,$K66&lt;=AO$4),NETWORKDAYS.INTL($J66,$K66,1,(Holidays!$A$1:$A$248)),0)+IF(AND($J66&gt;AN$4,$J66&lt;=AO$4,$K66&gt;AO$4),NETWORKDAYS.INTL($J66,(AO$4),1,(Holidays!$A$1:$A$248)),0)+IF(AND($J66&lt;AN$4,$K66&lt;AO$4,$K66&gt;AN$4),NETWORKDAYS.INTL(AN$4+1,$K66,1,(Holidays!$A$1:$A$248)),0)+IF(AND($J66&lt;=AN$4,$K66&gt;=AO$4,$K66&gt;AN$4),NETWORKDAYS.INTL(AN$4+1,(AO$4),1,(Holidays!$A$1:$A$248)),0))*$M66,"")</f>
        <v>0</v>
      </c>
      <c r="AP66" s="190">
        <f ca="1">IFERROR((IF(AND($J66&gt;AO$4,$J66&lt;=AP$4,$K66&lt;=AP$4),NETWORKDAYS.INTL($J66,$K66,1,(Holidays!$A$1:$A$248)),0)+IF(AND($J66&gt;AO$4,$J66&lt;=AP$4,$K66&gt;AP$4),NETWORKDAYS.INTL($J66,(AP$4),1,(Holidays!$A$1:$A$248)),0)+IF(AND($J66&lt;AO$4,$K66&lt;AP$4,$K66&gt;AO$4),NETWORKDAYS.INTL(AO$4+1,$K66,1,(Holidays!$A$1:$A$248)),0)+IF(AND($J66&lt;=AO$4,$K66&gt;=AP$4,$K66&gt;AO$4),NETWORKDAYS.INTL(AO$4+1,(AP$4),1,(Holidays!$A$1:$A$248)),0))*$M66,"")</f>
        <v>0</v>
      </c>
      <c r="AQ66" s="192">
        <f ca="1">IFERROR((IF(AND($J66&gt;AP$4,$J66&lt;=AQ$4,$K66&lt;=AQ$4),NETWORKDAYS.INTL($J66,$K66,1,(Holidays!$A$1:$A$248)),0)+IF(AND($J66&gt;AP$4,$J66&lt;=AQ$4,$K66&gt;AQ$4),NETWORKDAYS.INTL($J66,(AQ$4),1,(Holidays!$A$1:$A$248)),0)+IF(AND($J66&lt;AP$4,$K66&lt;AQ$4,$K66&gt;AP$4),NETWORKDAYS.INTL(AP$4+1,$K66,1,(Holidays!$A$1:$A$248)),0)+IF(AND($J66&lt;=AP$4,$K66&gt;=AQ$4,$K66&gt;AP$4),NETWORKDAYS.INTL(AP$4+1,(AQ$4),1,(Holidays!$A$1:$A$248)),0))*$M66,"")</f>
        <v>0</v>
      </c>
      <c r="AR66" s="321">
        <f ca="1">IFERROR((IF(AND($J66&gt;AQ$4,$J66&lt;=AR$4,$K66&lt;=AR$4),NETWORKDAYS.INTL($J66,$K66,1,(Holidays!$A$1:$A$248)),0)+IF(AND($J66&gt;AQ$4,$J66&lt;=AR$4,$K66&gt;AR$4),NETWORKDAYS.INTL($J66,(AR$4),1,(Holidays!$A$1:$A$248)),0)+IF(AND($J66&lt;AQ$4,$K66&lt;AR$4,$K66&gt;AQ$4),NETWORKDAYS.INTL(AQ$4+1,$K66,1,(Holidays!$A$1:$A$248)),0)+IF(AND($J66&lt;=AQ$4,$K66&gt;=AR$4,$K66&gt;AQ$4),NETWORKDAYS.INTL(AQ$4+1,(AR$4),1,(Holidays!$A$1:$A$248)),0))*$M66,"")</f>
        <v>0</v>
      </c>
      <c r="AS66" s="190">
        <f ca="1">IFERROR((IF(AND($J66&gt;AR$4,$J66&lt;=AS$4,$K66&lt;=AS$4),NETWORKDAYS.INTL($J66,$K66,1,(Holidays!$A$1:$A$248)),0)+IF(AND($J66&gt;AR$4,$J66&lt;=AS$4,$K66&gt;AS$4),NETWORKDAYS.INTL($J66,(AS$4),1,(Holidays!$A$1:$A$248)),0)+IF(AND($J66&lt;AR$4,$K66&lt;AS$4,$K66&gt;AR$4),NETWORKDAYS.INTL(AR$4+1,$K66,1,(Holidays!$A$1:$A$248)),0)+IF(AND($J66&lt;=AR$4,$K66&gt;=AS$4,$K66&gt;AR$4),NETWORKDAYS.INTL(AR$4+1,(AS$4),1,(Holidays!$A$1:$A$248)),0))*$M66,"")</f>
        <v>0</v>
      </c>
      <c r="AT66" s="192">
        <f ca="1">IFERROR((IF(AND($J66&gt;AS$4,$J66&lt;=AT$4,$K66&lt;=AT$4),NETWORKDAYS.INTL($J66,$K66,1,(Holidays!$A$1:$A$248)),0)+IF(AND($J66&gt;AS$4,$J66&lt;=AT$4,$K66&gt;AT$4),NETWORKDAYS.INTL($J66,(AT$4),1,(Holidays!$A$1:$A$248)),0)+IF(AND($J66&lt;AS$4,$K66&lt;AT$4,$K66&gt;AS$4),NETWORKDAYS.INTL(AS$4+1,$K66,1,(Holidays!$A$1:$A$248)),0)+IF(AND($J66&lt;=AS$4,$K66&gt;=AT$4,$K66&gt;AS$4),NETWORKDAYS.INTL(AS$4+1,(AT$4),1,(Holidays!$A$1:$A$248)),0))*$M66,"")</f>
        <v>0</v>
      </c>
      <c r="AU66" s="321">
        <f ca="1">IFERROR((IF(AND($J66&gt;AT$4,$J66&lt;=AU$4,$K66&lt;=AU$4),NETWORKDAYS.INTL($J66,$K66,1,(Holidays!$A$1:$A$248)),0)+IF(AND($J66&gt;AT$4,$J66&lt;=AU$4,$K66&gt;AU$4),NETWORKDAYS.INTL($J66,(AU$4),1,(Holidays!$A$1:$A$248)),0)+IF(AND($J66&lt;AT$4,$K66&lt;AU$4,$K66&gt;AT$4),NETWORKDAYS.INTL(AT$4+1,$K66,1,(Holidays!$A$1:$A$248)),0)+IF(AND($J66&lt;=AT$4,$K66&gt;=AU$4,$K66&gt;AT$4),NETWORKDAYS.INTL(AT$4+1,(AU$4),1,(Holidays!$A$1:$A$248)),0))*$M66,"")</f>
        <v>0</v>
      </c>
      <c r="AV66" s="190">
        <f ca="1">IFERROR((IF(AND($J66&gt;AU$4,$J66&lt;=AV$4,$K66&lt;=AV$4),NETWORKDAYS.INTL($J66,$K66,1,(Holidays!$A$1:$A$248)),0)+IF(AND($J66&gt;AU$4,$J66&lt;=AV$4,$K66&gt;AV$4),NETWORKDAYS.INTL($J66,(AV$4),1,(Holidays!$A$1:$A$248)),0)+IF(AND($J66&lt;AU$4,$K66&lt;AV$4,$K66&gt;AU$4),NETWORKDAYS.INTL(AU$4+1,$K66,1,(Holidays!$A$1:$A$248)),0)+IF(AND($J66&lt;=AU$4,$K66&gt;=AV$4,$K66&gt;AU$4),NETWORKDAYS.INTL(AU$4+1,(AV$4),1,(Holidays!$A$1:$A$248)),0))*$M66,"")</f>
        <v>0</v>
      </c>
      <c r="AW66" s="192">
        <f ca="1">IFERROR((IF(AND($J66&gt;AV$4,$J66&lt;=AW$4,$K66&lt;=AW$4),NETWORKDAYS.INTL($J66,$K66,1,(Holidays!$A$1:$A$248)),0)+IF(AND($J66&gt;AV$4,$J66&lt;=AW$4,$K66&gt;AW$4),NETWORKDAYS.INTL($J66,(AW$4),1,(Holidays!$A$1:$A$248)),0)+IF(AND($J66&lt;AV$4,$K66&lt;AW$4,$K66&gt;AV$4),NETWORKDAYS.INTL(AV$4+1,$K66,1,(Holidays!$A$1:$A$248)),0)+IF(AND($J66&lt;=AV$4,$K66&gt;=AW$4,$K66&gt;AV$4),NETWORKDAYS.INTL(AV$4+1,(AW$4),1,(Holidays!$A$1:$A$248)),0))*$M66,"")</f>
        <v>0</v>
      </c>
      <c r="AX66" s="321">
        <f ca="1">IFERROR((IF(AND($J66&gt;AW$4,$J66&lt;=AX$4,$K66&lt;=AX$4),NETWORKDAYS.INTL($J66,$K66,1,(Holidays!$A$1:$A$248)),0)+IF(AND($J66&gt;AW$4,$J66&lt;=AX$4,$K66&gt;AX$4),NETWORKDAYS.INTL($J66,(AX$4),1,(Holidays!$A$1:$A$248)),0)+IF(AND($J66&lt;AW$4,$K66&lt;AX$4,$K66&gt;AW$4),NETWORKDAYS.INTL(AW$4+1,$K66,1,(Holidays!$A$1:$A$248)),0)+IF(AND($J66&lt;=AW$4,$K66&gt;=AX$4,$K66&gt;AW$4),NETWORKDAYS.INTL(AW$4+1,(AX$4),1,(Holidays!$A$1:$A$248)),0))*$M66,"")</f>
        <v>0</v>
      </c>
      <c r="AY66" s="190">
        <f ca="1">IFERROR((IF(AND($J66&gt;AX$4,$J66&lt;=AY$4,$K66&lt;=AY$4),NETWORKDAYS.INTL($J66,$K66,1,(Holidays!$A$1:$A$248)),0)+IF(AND($J66&gt;AX$4,$J66&lt;=AY$4,$K66&gt;AY$4),NETWORKDAYS.INTL($J66,(AY$4),1,(Holidays!$A$1:$A$248)),0)+IF(AND($J66&lt;AX$4,$K66&lt;AY$4,$K66&gt;AX$4),NETWORKDAYS.INTL(AX$4+1,$K66,1,(Holidays!$A$1:$A$248)),0)+IF(AND($J66&lt;=AX$4,$K66&gt;=AY$4,$K66&gt;AX$4),NETWORKDAYS.INTL(AX$4+1,(AY$4),1,(Holidays!$A$1:$A$248)),0))*$M66,"")</f>
        <v>0</v>
      </c>
      <c r="AZ66" s="192">
        <f ca="1">IFERROR((IF(AND($J66&gt;AY$4,$J66&lt;=AZ$4,$K66&lt;=AZ$4),NETWORKDAYS.INTL($J66,$K66,1,(Holidays!$A$1:$A$248)),0)+IF(AND($J66&gt;AY$4,$J66&lt;=AZ$4,$K66&gt;AZ$4),NETWORKDAYS.INTL($J66,(AZ$4),1,(Holidays!$A$1:$A$248)),0)+IF(AND($J66&lt;AY$4,$K66&lt;AZ$4,$K66&gt;AY$4),NETWORKDAYS.INTL(AY$4+1,$K66,1,(Holidays!$A$1:$A$248)),0)+IF(AND($J66&lt;=AY$4,$K66&gt;=AZ$4,$K66&gt;AY$4),NETWORKDAYS.INTL(AY$4+1,(AZ$4),1,(Holidays!$A$1:$A$248)),0))*$M66,"")</f>
        <v>0</v>
      </c>
      <c r="BA66" s="321">
        <f ca="1">IFERROR((IF(AND($J66&gt;AZ$4,$J66&lt;=BA$4,$K66&lt;=BA$4),NETWORKDAYS.INTL($J66,$K66,1,(Holidays!$A$1:$A$248)),0)+IF(AND($J66&gt;AZ$4,$J66&lt;=BA$4,$K66&gt;BA$4),NETWORKDAYS.INTL($J66,(BA$4),1,(Holidays!$A$1:$A$248)),0)+IF(AND($J66&lt;AZ$4,$K66&lt;BA$4,$K66&gt;AZ$4),NETWORKDAYS.INTL(AZ$4+1,$K66,1,(Holidays!$A$1:$A$248)),0)+IF(AND($J66&lt;=AZ$4,$K66&gt;=BA$4,$K66&gt;AZ$4),NETWORKDAYS.INTL(AZ$4+1,(BA$4),1,(Holidays!$A$1:$A$248)),0))*$M66,"")</f>
        <v>0</v>
      </c>
      <c r="BB66" s="190">
        <f ca="1">IFERROR((IF(AND($J66&gt;BA$4,$J66&lt;=BB$4,$K66&lt;=BB$4),NETWORKDAYS.INTL($J66,$K66,1,(Holidays!$A$1:$A$248)),0)+IF(AND($J66&gt;BA$4,$J66&lt;=BB$4,$K66&gt;BB$4),NETWORKDAYS.INTL($J66,(BB$4),1,(Holidays!$A$1:$A$248)),0)+IF(AND($J66&lt;BA$4,$K66&lt;BB$4,$K66&gt;BA$4),NETWORKDAYS.INTL(BA$4+1,$K66,1,(Holidays!$A$1:$A$248)),0)+IF(AND($J66&lt;=BA$4,$K66&gt;=BB$4,$K66&gt;BA$4),NETWORKDAYS.INTL(BA$4+1,(BB$4),1,(Holidays!$A$1:$A$248)),0))*$M66,"")</f>
        <v>0</v>
      </c>
      <c r="BC66" s="192">
        <f ca="1">IFERROR((IF(AND($J66&gt;BB$4,$J66&lt;=BC$4,$K66&lt;=BC$4),NETWORKDAYS.INTL($J66,$K66,1,(Holidays!$A$1:$A$248)),0)+IF(AND($J66&gt;BB$4,$J66&lt;=BC$4,$K66&gt;BC$4),NETWORKDAYS.INTL($J66,(BC$4),1,(Holidays!$A$1:$A$248)),0)+IF(AND($J66&lt;BB$4,$K66&lt;BC$4,$K66&gt;BB$4),NETWORKDAYS.INTL(BB$4+1,$K66,1,(Holidays!$A$1:$A$248)),0)+IF(AND($J66&lt;=BB$4,$K66&gt;=BC$4,$K66&gt;BB$4),NETWORKDAYS.INTL(BB$4+1,(BC$4),1,(Holidays!$A$1:$A$248)),0))*$M66,"")</f>
        <v>0</v>
      </c>
      <c r="BD66" s="321">
        <f ca="1">IFERROR((IF(AND($J66&gt;BC$4,$J66&lt;=BD$4,$K66&lt;=BD$4),NETWORKDAYS.INTL($J66,$K66,1,(Holidays!$A$1:$A$248)),0)+IF(AND($J66&gt;BC$4,$J66&lt;=BD$4,$K66&gt;BD$4),NETWORKDAYS.INTL($J66,(BD$4),1,(Holidays!$A$1:$A$248)),0)+IF(AND($J66&lt;BC$4,$K66&lt;BD$4,$K66&gt;BC$4),NETWORKDAYS.INTL(BC$4+1,$K66,1,(Holidays!$A$1:$A$248)),0)+IF(AND($J66&lt;=BC$4,$K66&gt;=BD$4,$K66&gt;BC$4),NETWORKDAYS.INTL(BC$4+1,(BD$4),1,(Holidays!$A$1:$A$248)),0))*$M66,"")</f>
        <v>0</v>
      </c>
      <c r="BE66" s="190">
        <f ca="1">IFERROR((IF(AND($J66&gt;BD$4,$J66&lt;=BE$4,$K66&lt;=BE$4),NETWORKDAYS.INTL($J66,$K66,1,(Holidays!$A$1:$A$248)),0)+IF(AND($J66&gt;BD$4,$J66&lt;=BE$4,$K66&gt;BE$4),NETWORKDAYS.INTL($J66,(BE$4),1,(Holidays!$A$1:$A$248)),0)+IF(AND($J66&lt;BD$4,$K66&lt;BE$4,$K66&gt;BD$4),NETWORKDAYS.INTL(BD$4+1,$K66,1,(Holidays!$A$1:$A$248)),0)+IF(AND($J66&lt;=BD$4,$K66&gt;=BE$4,$K66&gt;BD$4),NETWORKDAYS.INTL(BD$4+1,(BE$4),1,(Holidays!$A$1:$A$248)),0))*$M66,"")</f>
        <v>0</v>
      </c>
      <c r="BF66" s="192">
        <f ca="1">IFERROR((IF(AND($J66&gt;BE$4,$J66&lt;=BF$4,$K66&lt;=BF$4),NETWORKDAYS.INTL($J66,$K66,1,(Holidays!$A$1:$A$248)),0)+IF(AND($J66&gt;BE$4,$J66&lt;=BF$4,$K66&gt;BF$4),NETWORKDAYS.INTL($J66,(BF$4),1,(Holidays!$A$1:$A$248)),0)+IF(AND($J66&lt;BE$4,$K66&lt;BF$4,$K66&gt;BE$4),NETWORKDAYS.INTL(BE$4+1,$K66,1,(Holidays!$A$1:$A$248)),0)+IF(AND($J66&lt;=BE$4,$K66&gt;=BF$4,$K66&gt;BE$4),NETWORKDAYS.INTL(BE$4+1,(BF$4),1,(Holidays!$A$1:$A$248)),0))*$M66,"")</f>
        <v>0</v>
      </c>
      <c r="BG66" s="321">
        <f ca="1">IFERROR((IF(AND($J66&gt;BF$4,$J66&lt;=BG$4,$K66&lt;=BG$4),NETWORKDAYS.INTL($J66,$K66,1,(Holidays!$A$1:$A$248)),0)+IF(AND($J66&gt;BF$4,$J66&lt;=BG$4,$K66&gt;BG$4),NETWORKDAYS.INTL($J66,(BG$4),1,(Holidays!$A$1:$A$248)),0)+IF(AND($J66&lt;BF$4,$K66&lt;BG$4,$K66&gt;BF$4),NETWORKDAYS.INTL(BF$4+1,$K66,1,(Holidays!$A$1:$A$248)),0)+IF(AND($J66&lt;=BF$4,$K66&gt;=BG$4,$K66&gt;BF$4),NETWORKDAYS.INTL(BF$4+1,(BG$4),1,(Holidays!$A$1:$A$248)),0))*$M66,"")</f>
        <v>0</v>
      </c>
      <c r="BH66" s="190">
        <f ca="1">IFERROR((IF(AND($J66&gt;BG$4,$J66&lt;=BH$4,$K66&lt;=BH$4),NETWORKDAYS.INTL($J66,$K66,1,(Holidays!$A$1:$A$248)),0)+IF(AND($J66&gt;BG$4,$J66&lt;=BH$4,$K66&gt;BH$4),NETWORKDAYS.INTL($J66,(BH$4),1,(Holidays!$A$1:$A$248)),0)+IF(AND($J66&lt;BG$4,$K66&lt;BH$4,$K66&gt;BG$4),NETWORKDAYS.INTL(BG$4+1,$K66,1,(Holidays!$A$1:$A$248)),0)+IF(AND($J66&lt;=BG$4,$K66&gt;=BH$4,$K66&gt;BG$4),NETWORKDAYS.INTL(BG$4+1,(BH$4),1,(Holidays!$A$1:$A$248)),0))*$M66,"")</f>
        <v>0</v>
      </c>
      <c r="BI66" s="192">
        <f ca="1">IFERROR((IF(AND($J66&gt;BH$4,$J66&lt;=BI$4,$K66&lt;=BI$4),NETWORKDAYS.INTL($J66,$K66,1,(Holidays!$A$1:$A$248)),0)+IF(AND($J66&gt;BH$4,$J66&lt;=BI$4,$K66&gt;BI$4),NETWORKDAYS.INTL($J66,(BI$4),1,(Holidays!$A$1:$A$248)),0)+IF(AND($J66&lt;BH$4,$K66&lt;BI$4,$K66&gt;BH$4),NETWORKDAYS.INTL(BH$4+1,$K66,1,(Holidays!$A$1:$A$248)),0)+IF(AND($J66&lt;=BH$4,$K66&gt;=BI$4,$K66&gt;BH$4),NETWORKDAYS.INTL(BH$4+1,(BI$4),1,(Holidays!$A$1:$A$248)),0))*$M66,"")</f>
        <v>0</v>
      </c>
      <c r="BJ66" s="321">
        <f ca="1">IFERROR((IF(AND($J66&gt;BI$4,$J66&lt;=BJ$4,$K66&lt;=BJ$4),NETWORKDAYS.INTL($J66,$K66,1,(Holidays!$A$1:$A$248)),0)+IF(AND($J66&gt;BI$4,$J66&lt;=BJ$4,$K66&gt;BJ$4),NETWORKDAYS.INTL($J66,(BJ$4),1,(Holidays!$A$1:$A$248)),0)+IF(AND($J66&lt;BI$4,$K66&lt;BJ$4,$K66&gt;BI$4),NETWORKDAYS.INTL(BI$4+1,$K66,1,(Holidays!$A$1:$A$248)),0)+IF(AND($J66&lt;=BI$4,$K66&gt;=BJ$4,$K66&gt;BI$4),NETWORKDAYS.INTL(BI$4+1,(BJ$4),1,(Holidays!$A$1:$A$248)),0))*$M66,"")</f>
        <v>0</v>
      </c>
      <c r="BK66" s="190">
        <f ca="1">IFERROR((IF(AND($J66&gt;BJ$4,$J66&lt;=BK$4,$K66&lt;=BK$4),NETWORKDAYS.INTL($J66,$K66,1,(Holidays!$A$1:$A$248)),0)+IF(AND($J66&gt;BJ$4,$J66&lt;=BK$4,$K66&gt;BK$4),NETWORKDAYS.INTL($J66,(BK$4),1,(Holidays!$A$1:$A$248)),0)+IF(AND($J66&lt;BJ$4,$K66&lt;BK$4,$K66&gt;BJ$4),NETWORKDAYS.INTL(BJ$4+1,$K66,1,(Holidays!$A$1:$A$248)),0)+IF(AND($J66&lt;=BJ$4,$K66&gt;=BK$4,$K66&gt;BJ$4),NETWORKDAYS.INTL(BJ$4+1,(BK$4),1,(Holidays!$A$1:$A$248)),0))*$M66,"")</f>
        <v>0</v>
      </c>
      <c r="BL66" s="192">
        <f ca="1">IFERROR((IF(AND($J66&gt;BK$4,$J66&lt;=BL$4,$K66&lt;=BL$4),NETWORKDAYS.INTL($J66,$K66,1,(Holidays!$A$1:$A$248)),0)+IF(AND($J66&gt;BK$4,$J66&lt;=BL$4,$K66&gt;BL$4),NETWORKDAYS.INTL($J66,(BL$4),1,(Holidays!$A$1:$A$248)),0)+IF(AND($J66&lt;BK$4,$K66&lt;BL$4,$K66&gt;BK$4),NETWORKDAYS.INTL(BK$4+1,$K66,1,(Holidays!$A$1:$A$248)),0)+IF(AND($J66&lt;=BK$4,$K66&gt;=BL$4,$K66&gt;BK$4),NETWORKDAYS.INTL(BK$4+1,(BL$4),1,(Holidays!$A$1:$A$248)),0))*$M66,"")</f>
        <v>0</v>
      </c>
      <c r="BM66" s="321">
        <f ca="1">IFERROR((IF(AND($J66&gt;BL$4,$J66&lt;=BM$4,$K66&lt;=BM$4),NETWORKDAYS.INTL($J66,$K66,1,(Holidays!$A$1:$A$248)),0)+IF(AND($J66&gt;BL$4,$J66&lt;=BM$4,$K66&gt;BM$4),NETWORKDAYS.INTL($J66,(BM$4),1,(Holidays!$A$1:$A$248)),0)+IF(AND($J66&lt;BL$4,$K66&lt;BM$4,$K66&gt;BL$4),NETWORKDAYS.INTL(BL$4+1,$K66,1,(Holidays!$A$1:$A$248)),0)+IF(AND($J66&lt;=BL$4,$K66&gt;=BM$4,$K66&gt;BL$4),NETWORKDAYS.INTL(BL$4+1,(BM$4),1,(Holidays!$A$1:$A$248)),0))*$M66,"")</f>
        <v>0</v>
      </c>
      <c r="BN66" s="190">
        <f ca="1">IFERROR((IF(AND($J66&gt;BM$4,$J66&lt;=BN$4,$K66&lt;=BN$4),NETWORKDAYS.INTL($J66,$K66,1,(Holidays!$A$1:$A$248)),0)+IF(AND($J66&gt;BM$4,$J66&lt;=BN$4,$K66&gt;BN$4),NETWORKDAYS.INTL($J66,(BN$4),1,(Holidays!$A$1:$A$248)),0)+IF(AND($J66&lt;BM$4,$K66&lt;BN$4,$K66&gt;BM$4),NETWORKDAYS.INTL(BM$4+1,$K66,1,(Holidays!$A$1:$A$248)),0)+IF(AND($J66&lt;=BM$4,$K66&gt;=BN$4,$K66&gt;BM$4),NETWORKDAYS.INTL(BM$4+1,(BN$4),1,(Holidays!$A$1:$A$248)),0))*$M66,"")</f>
        <v>0</v>
      </c>
      <c r="BO66" s="192">
        <f ca="1">IFERROR((IF(AND($J66&gt;BN$4,$J66&lt;=BO$4,$K66&lt;=BO$4),NETWORKDAYS.INTL($J66,$K66,1,(Holidays!$A$1:$A$248)),0)+IF(AND($J66&gt;BN$4,$J66&lt;=BO$4,$K66&gt;BO$4),NETWORKDAYS.INTL($J66,(BO$4),1,(Holidays!$A$1:$A$248)),0)+IF(AND($J66&lt;BN$4,$K66&lt;BO$4,$K66&gt;BN$4),NETWORKDAYS.INTL(BN$4+1,$K66,1,(Holidays!$A$1:$A$248)),0)+IF(AND($J66&lt;=BN$4,$K66&gt;=BO$4,$K66&gt;BN$4),NETWORKDAYS.INTL(BN$4+1,(BO$4),1,(Holidays!$A$1:$A$248)),0))*$M66,"")</f>
        <v>0</v>
      </c>
      <c r="BP66" s="321">
        <f ca="1">IFERROR((IF(AND($J66&gt;BO$4,$J66&lt;=BP$4,$K66&lt;=BP$4),NETWORKDAYS.INTL($J66,$K66,1,(Holidays!$A$1:$A$248)),0)+IF(AND($J66&gt;BO$4,$J66&lt;=BP$4,$K66&gt;BP$4),NETWORKDAYS.INTL($J66,(BP$4),1,(Holidays!$A$1:$A$248)),0)+IF(AND($J66&lt;BO$4,$K66&lt;BP$4,$K66&gt;BO$4),NETWORKDAYS.INTL(BO$4+1,$K66,1,(Holidays!$A$1:$A$248)),0)+IF(AND($J66&lt;=BO$4,$K66&gt;=BP$4,$K66&gt;BO$4),NETWORKDAYS.INTL(BO$4+1,(BP$4),1,(Holidays!$A$1:$A$248)),0))*$M66,"")</f>
        <v>0</v>
      </c>
      <c r="BQ66" s="190">
        <f ca="1">IFERROR((IF(AND($J66&gt;BP$4,$J66&lt;=BQ$4,$K66&lt;=BQ$4),NETWORKDAYS.INTL($J66,$K66,1,(Holidays!$A$1:$A$248)),0)+IF(AND($J66&gt;BP$4,$J66&lt;=BQ$4,$K66&gt;BQ$4),NETWORKDAYS.INTL($J66,(BQ$4),1,(Holidays!$A$1:$A$248)),0)+IF(AND($J66&lt;BP$4,$K66&lt;BQ$4,$K66&gt;BP$4),NETWORKDAYS.INTL(BP$4+1,$K66,1,(Holidays!$A$1:$A$248)),0)+IF(AND($J66&lt;=BP$4,$K66&gt;=BQ$4,$K66&gt;BP$4),NETWORKDAYS.INTL(BP$4+1,(BQ$4),1,(Holidays!$A$1:$A$248)),0))*$M66,"")</f>
        <v>0</v>
      </c>
      <c r="BR66" s="192">
        <f ca="1">IFERROR((IF(AND($J66&gt;BQ$4,$J66&lt;=BR$4,$K66&lt;=BR$4),NETWORKDAYS.INTL($J66,$K66,1,(Holidays!$A$1:$A$248)),0)+IF(AND($J66&gt;BQ$4,$J66&lt;=BR$4,$K66&gt;BR$4),NETWORKDAYS.INTL($J66,(BR$4),1,(Holidays!$A$1:$A$248)),0)+IF(AND($J66&lt;BQ$4,$K66&lt;BR$4,$K66&gt;BQ$4),NETWORKDAYS.INTL(BQ$4+1,$K66,1,(Holidays!$A$1:$A$248)),0)+IF(AND($J66&lt;=BQ$4,$K66&gt;=BR$4,$K66&gt;BQ$4),NETWORKDAYS.INTL(BQ$4+1,(BR$4),1,(Holidays!$A$1:$A$248)),0))*$M66,"")</f>
        <v>0</v>
      </c>
      <c r="BS66" s="321">
        <f ca="1">IFERROR((IF(AND($J66&gt;BR$4,$J66&lt;=BS$4,$K66&lt;=BS$4),NETWORKDAYS.INTL($J66,$K66,1,(Holidays!$A$1:$A$248)),0)+IF(AND($J66&gt;BR$4,$J66&lt;=BS$4,$K66&gt;BS$4),NETWORKDAYS.INTL($J66,(BS$4),1,(Holidays!$A$1:$A$248)),0)+IF(AND($J66&lt;BR$4,$K66&lt;BS$4,$K66&gt;BR$4),NETWORKDAYS.INTL(BR$4+1,$K66,1,(Holidays!$A$1:$A$248)),0)+IF(AND($J66&lt;=BR$4,$K66&gt;=BS$4,$K66&gt;BR$4),NETWORKDAYS.INTL(BR$4+1,(BS$4),1,(Holidays!$A$1:$A$248)),0))*$M66,"")</f>
        <v>0</v>
      </c>
      <c r="BT66" s="190">
        <f ca="1">IFERROR((IF(AND($J66&gt;BS$4,$J66&lt;=BT$4,$K66&lt;=BT$4),NETWORKDAYS.INTL($J66,$K66,1,(Holidays!$A$1:$A$248)),0)+IF(AND($J66&gt;BS$4,$J66&lt;=BT$4,$K66&gt;BT$4),NETWORKDAYS.INTL($J66,(BT$4),1,(Holidays!$A$1:$A$248)),0)+IF(AND($J66&lt;BS$4,$K66&lt;BT$4,$K66&gt;BS$4),NETWORKDAYS.INTL(BS$4+1,$K66,1,(Holidays!$A$1:$A$248)),0)+IF(AND($J66&lt;=BS$4,$K66&gt;=BT$4,$K66&gt;BS$4),NETWORKDAYS.INTL(BS$4+1,(BT$4),1,(Holidays!$A$1:$A$248)),0))*$M66,"")</f>
        <v>0</v>
      </c>
      <c r="BU66" s="192">
        <f ca="1">IFERROR((IF(AND($J66&gt;BT$4,$J66&lt;=BU$4,$K66&lt;=BU$4),NETWORKDAYS.INTL($J66,$K66,1,(Holidays!$A$1:$A$248)),0)+IF(AND($J66&gt;BT$4,$J66&lt;=BU$4,$K66&gt;BU$4),NETWORKDAYS.INTL($J66,(BU$4),1,(Holidays!$A$1:$A$248)),0)+IF(AND($J66&lt;BT$4,$K66&lt;BU$4,$K66&gt;BT$4),NETWORKDAYS.INTL(BT$4+1,$K66,1,(Holidays!$A$1:$A$248)),0)+IF(AND($J66&lt;=BT$4,$K66&gt;=BU$4,$K66&gt;BT$4),NETWORKDAYS.INTL(BT$4+1,(BU$4),1,(Holidays!$A$1:$A$248)),0))*$M66,"")</f>
        <v>0</v>
      </c>
      <c r="BV66" s="321">
        <f ca="1">IFERROR((IF(AND($J66&gt;BU$4,$J66&lt;=BV$4,$K66&lt;=BV$4),NETWORKDAYS.INTL($J66,$K66,1,(Holidays!$A$1:$A$248)),0)+IF(AND($J66&gt;BU$4,$J66&lt;=BV$4,$K66&gt;BV$4),NETWORKDAYS.INTL($J66,(BV$4),1,(Holidays!$A$1:$A$248)),0)+IF(AND($J66&lt;BU$4,$K66&lt;BV$4,$K66&gt;BU$4),NETWORKDAYS.INTL(BU$4+1,$K66,1,(Holidays!$A$1:$A$248)),0)+IF(AND($J66&lt;=BU$4,$K66&gt;=BV$4,$K66&gt;BU$4),NETWORKDAYS.INTL(BU$4+1,(BV$4),1,(Holidays!$A$1:$A$248)),0))*$M66,"")</f>
        <v>0</v>
      </c>
      <c r="BW66" s="190">
        <f ca="1">IFERROR((IF(AND($J66&gt;BV$4,$J66&lt;=BW$4,$K66&lt;=BW$4),NETWORKDAYS.INTL($J66,$K66,1,(Holidays!$A$1:$A$248)),0)+IF(AND($J66&gt;BV$4,$J66&lt;=BW$4,$K66&gt;BW$4),NETWORKDAYS.INTL($J66,(BW$4),1,(Holidays!$A$1:$A$248)),0)+IF(AND($J66&lt;BV$4,$K66&lt;BW$4,$K66&gt;BV$4),NETWORKDAYS.INTL(BV$4+1,$K66,1,(Holidays!$A$1:$A$248)),0)+IF(AND($J66&lt;=BV$4,$K66&gt;=BW$4,$K66&gt;BV$4),NETWORKDAYS.INTL(BV$4+1,(BW$4),1,(Holidays!$A$1:$A$248)),0))*$M66,"")</f>
        <v>0</v>
      </c>
      <c r="BX66" s="192">
        <f ca="1">IFERROR((IF(AND($J66&gt;BW$4,$J66&lt;=BX$4,$K66&lt;=BX$4),NETWORKDAYS.INTL($J66,$K66,1,(Holidays!$A$1:$A$248)),0)+IF(AND($J66&gt;BW$4,$J66&lt;=BX$4,$K66&gt;BX$4),NETWORKDAYS.INTL($J66,(BX$4),1,(Holidays!$A$1:$A$248)),0)+IF(AND($J66&lt;BW$4,$K66&lt;BX$4,$K66&gt;BW$4),NETWORKDAYS.INTL(BW$4+1,$K66,1,(Holidays!$A$1:$A$248)),0)+IF(AND($J66&lt;=BW$4,$K66&gt;=BX$4,$K66&gt;BW$4),NETWORKDAYS.INTL(BW$4+1,(BX$4),1,(Holidays!$A$1:$A$248)),0))*$M66,"")</f>
        <v>0</v>
      </c>
      <c r="BY66" s="321">
        <f ca="1">IFERROR((IF(AND($J66&gt;BX$4,$J66&lt;=BY$4,$K66&lt;=BY$4),NETWORKDAYS.INTL($J66,$K66,1,(Holidays!$A$1:$A$248)),0)+IF(AND($J66&gt;BX$4,$J66&lt;=BY$4,$K66&gt;BY$4),NETWORKDAYS.INTL($J66,(BY$4),1,(Holidays!$A$1:$A$248)),0)+IF(AND($J66&lt;BX$4,$K66&lt;BY$4,$K66&gt;BX$4),NETWORKDAYS.INTL(BX$4+1,$K66,1,(Holidays!$A$1:$A$248)),0)+IF(AND($J66&lt;=BX$4,$K66&gt;=BY$4,$K66&gt;BX$4),NETWORKDAYS.INTL(BX$4+1,(BY$4),1,(Holidays!$A$1:$A$248)),0))*$M66,"")</f>
        <v>0</v>
      </c>
      <c r="BZ66" s="190">
        <f ca="1">IFERROR((IF(AND($J66&gt;BY$4,$J66&lt;=BZ$4,$K66&lt;=BZ$4),NETWORKDAYS.INTL($J66,$K66,1,(Holidays!$A$1:$A$248)),0)+IF(AND($J66&gt;BY$4,$J66&lt;=BZ$4,$K66&gt;BZ$4),NETWORKDAYS.INTL($J66,(BZ$4),1,(Holidays!$A$1:$A$248)),0)+IF(AND($J66&lt;BY$4,$K66&lt;BZ$4,$K66&gt;BY$4),NETWORKDAYS.INTL(BY$4+1,$K66,1,(Holidays!$A$1:$A$248)),0)+IF(AND($J66&lt;=BY$4,$K66&gt;=BZ$4,$K66&gt;BY$4),NETWORKDAYS.INTL(BY$4+1,(BZ$4),1,(Holidays!$A$1:$A$248)),0))*$M66,"")</f>
        <v>0</v>
      </c>
      <c r="CA66" s="192">
        <f ca="1">IFERROR((IF(AND($J66&gt;BZ$4,$J66&lt;=CA$4,$K66&lt;=CA$4),NETWORKDAYS.INTL($J66,$K66,1,(Holidays!$A$1:$A$248)),0)+IF(AND($J66&gt;BZ$4,$J66&lt;=CA$4,$K66&gt;CA$4),NETWORKDAYS.INTL($J66,(CA$4),1,(Holidays!$A$1:$A$248)),0)+IF(AND($J66&lt;BZ$4,$K66&lt;CA$4,$K66&gt;BZ$4),NETWORKDAYS.INTL(BZ$4+1,$K66,1,(Holidays!$A$1:$A$248)),0)+IF(AND($J66&lt;=BZ$4,$K66&gt;=CA$4,$K66&gt;BZ$4),NETWORKDAYS.INTL(BZ$4+1,(CA$4),1,(Holidays!$A$1:$A$248)),0))*$M66,"")</f>
        <v>0</v>
      </c>
      <c r="CB66" s="321">
        <f ca="1">IFERROR((IF(AND($J66&gt;CA$4,$J66&lt;=CB$4,$K66&lt;=CB$4),NETWORKDAYS.INTL($J66,$K66,1,(Holidays!$A$1:$A$248)),0)+IF(AND($J66&gt;CA$4,$J66&lt;=CB$4,$K66&gt;CB$4),NETWORKDAYS.INTL($J66,(CB$4),1,(Holidays!$A$1:$A$248)),0)+IF(AND($J66&lt;CA$4,$K66&lt;CB$4,$K66&gt;CA$4),NETWORKDAYS.INTL(CA$4+1,$K66,1,(Holidays!$A$1:$A$248)),0)+IF(AND($J66&lt;=CA$4,$K66&gt;=CB$4,$K66&gt;CA$4),NETWORKDAYS.INTL(CA$4+1,(CB$4),1,(Holidays!$A$1:$A$248)),0))*$M66,"")</f>
        <v>0</v>
      </c>
      <c r="CC66" s="190">
        <f ca="1">IFERROR((IF(AND($J66&gt;CB$4,$J66&lt;=CC$4,$K66&lt;=CC$4),NETWORKDAYS.INTL($J66,$K66,1,(Holidays!$A$1:$A$248)),0)+IF(AND($J66&gt;CB$4,$J66&lt;=CC$4,$K66&gt;CC$4),NETWORKDAYS.INTL($J66,(CC$4),1,(Holidays!$A$1:$A$248)),0)+IF(AND($J66&lt;CB$4,$K66&lt;CC$4,$K66&gt;CB$4),NETWORKDAYS.INTL(CB$4+1,$K66,1,(Holidays!$A$1:$A$248)),0)+IF(AND($J66&lt;=CB$4,$K66&gt;=CC$4,$K66&gt;CB$4),NETWORKDAYS.INTL(CB$4+1,(CC$4),1,(Holidays!$A$1:$A$248)),0))*$M66,"")</f>
        <v>0</v>
      </c>
      <c r="CD66" s="192">
        <f ca="1">IFERROR((IF(AND($J66&gt;CC$4,$J66&lt;=CD$4,$K66&lt;=CD$4),NETWORKDAYS.INTL($J66,$K66,1,(Holidays!$A$1:$A$248)),0)+IF(AND($J66&gt;CC$4,$J66&lt;=CD$4,$K66&gt;CD$4),NETWORKDAYS.INTL($J66,(CD$4),1,(Holidays!$A$1:$A$248)),0)+IF(AND($J66&lt;CC$4,$K66&lt;CD$4,$K66&gt;CC$4),NETWORKDAYS.INTL(CC$4+1,$K66,1,(Holidays!$A$1:$A$248)),0)+IF(AND($J66&lt;=CC$4,$K66&gt;=CD$4,$K66&gt;CC$4),NETWORKDAYS.INTL(CC$4+1,(CD$4),1,(Holidays!$A$1:$A$248)),0))*$M66,"")</f>
        <v>0</v>
      </c>
      <c r="CE66" s="321">
        <f ca="1">IFERROR((IF(AND($J66&gt;CD$4,$J66&lt;=CE$4,$K66&lt;=CE$4),NETWORKDAYS.INTL($J66,$K66,1,(Holidays!$A$1:$A$248)),0)+IF(AND($J66&gt;CD$4,$J66&lt;=CE$4,$K66&gt;CE$4),NETWORKDAYS.INTL($J66,(CE$4),1,(Holidays!$A$1:$A$248)),0)+IF(AND($J66&lt;CD$4,$K66&lt;CE$4,$K66&gt;CD$4),NETWORKDAYS.INTL(CD$4+1,$K66,1,(Holidays!$A$1:$A$248)),0)+IF(AND($J66&lt;=CD$4,$K66&gt;=CE$4,$K66&gt;CD$4),NETWORKDAYS.INTL(CD$4+1,(CE$4),1,(Holidays!$A$1:$A$248)),0))*$M66,"")</f>
        <v>0</v>
      </c>
      <c r="CF66" s="190">
        <f ca="1">IFERROR((IF(AND($J66&gt;CE$4,$J66&lt;=CF$4,$K66&lt;=CF$4),NETWORKDAYS.INTL($J66,$K66,1,(Holidays!$A$1:$A$248)),0)+IF(AND($J66&gt;CE$4,$J66&lt;=CF$4,$K66&gt;CF$4),NETWORKDAYS.INTL($J66,(CF$4),1,(Holidays!$A$1:$A$248)),0)+IF(AND($J66&lt;CE$4,$K66&lt;CF$4,$K66&gt;CE$4),NETWORKDAYS.INTL(CE$4+1,$K66,1,(Holidays!$A$1:$A$248)),0)+IF(AND($J66&lt;=CE$4,$K66&gt;=CF$4,$K66&gt;CE$4),NETWORKDAYS.INTL(CE$4+1,(CF$4),1,(Holidays!$A$1:$A$248)),0))*$M66,"")</f>
        <v>0</v>
      </c>
      <c r="CG66" s="192">
        <f ca="1">IFERROR((IF(AND($J66&gt;CF$4,$J66&lt;=CG$4,$K66&lt;=CG$4),NETWORKDAYS.INTL($J66,$K66,1,(Holidays!$A$1:$A$248)),0)+IF(AND($J66&gt;CF$4,$J66&lt;=CG$4,$K66&gt;CG$4),NETWORKDAYS.INTL($J66,(CG$4),1,(Holidays!$A$1:$A$248)),0)+IF(AND($J66&lt;CF$4,$K66&lt;CG$4,$K66&gt;CF$4),NETWORKDAYS.INTL(CF$4+1,$K66,1,(Holidays!$A$1:$A$248)),0)+IF(AND($J66&lt;=CF$4,$K66&gt;=CG$4,$K66&gt;CF$4),NETWORKDAYS.INTL(CF$4+1,(CG$4),1,(Holidays!$A$1:$A$248)),0))*$M66,"")</f>
        <v>0</v>
      </c>
      <c r="CH66" s="321">
        <f ca="1">IFERROR((IF(AND($J66&gt;CG$4,$J66&lt;=CH$4,$K66&lt;=CH$4),NETWORKDAYS.INTL($J66,$K66,1,(Holidays!$A$1:$A$248)),0)+IF(AND($J66&gt;CG$4,$J66&lt;=CH$4,$K66&gt;CH$4),NETWORKDAYS.INTL($J66,(CH$4),1,(Holidays!$A$1:$A$248)),0)+IF(AND($J66&lt;CG$4,$K66&lt;CH$4,$K66&gt;CG$4),NETWORKDAYS.INTL(CG$4+1,$K66,1,(Holidays!$A$1:$A$248)),0)+IF(AND($J66&lt;=CG$4,$K66&gt;=CH$4,$K66&gt;CG$4),NETWORKDAYS.INTL(CG$4+1,(CH$4),1,(Holidays!$A$1:$A$248)),0))*$M66,"")</f>
        <v>0</v>
      </c>
      <c r="CI66" s="190">
        <f ca="1">IFERROR((IF(AND($J66&gt;CH$4,$J66&lt;=CI$4,$K66&lt;=CI$4),NETWORKDAYS.INTL($J66,$K66,1,(Holidays!$A$1:$A$248)),0)+IF(AND($J66&gt;CH$4,$J66&lt;=CI$4,$K66&gt;CI$4),NETWORKDAYS.INTL($J66,(CI$4),1,(Holidays!$A$1:$A$248)),0)+IF(AND($J66&lt;CH$4,$K66&lt;CI$4,$K66&gt;CH$4),NETWORKDAYS.INTL(CH$4+1,$K66,1,(Holidays!$A$1:$A$248)),0)+IF(AND($J66&lt;=CH$4,$K66&gt;=CI$4,$K66&gt;CH$4),NETWORKDAYS.INTL(CH$4+1,(CI$4),1,(Holidays!$A$1:$A$248)),0))*$M66,"")</f>
        <v>0</v>
      </c>
      <c r="CJ66" s="192">
        <f ca="1">IFERROR((IF(AND($J66&gt;CI$4,$J66&lt;=CJ$4,$K66&lt;=CJ$4),NETWORKDAYS.INTL($J66,$K66,1,(Holidays!$A$1:$A$248)),0)+IF(AND($J66&gt;CI$4,$J66&lt;=CJ$4,$K66&gt;CJ$4),NETWORKDAYS.INTL($J66,(CJ$4),1,(Holidays!$A$1:$A$248)),0)+IF(AND($J66&lt;CI$4,$K66&lt;CJ$4,$K66&gt;CI$4),NETWORKDAYS.INTL(CI$4+1,$K66,1,(Holidays!$A$1:$A$248)),0)+IF(AND($J66&lt;=CI$4,$K66&gt;=CJ$4,$K66&gt;CI$4),NETWORKDAYS.INTL(CI$4+1,(CJ$4),1,(Holidays!$A$1:$A$248)),0))*$M66,"")</f>
        <v>0</v>
      </c>
      <c r="CK66" s="321">
        <f ca="1">IFERROR((IF(AND($J66&gt;CJ$4,$J66&lt;=CK$4,$K66&lt;=CK$4),NETWORKDAYS.INTL($J66,$K66,1,(Holidays!$A$1:$A$248)),0)+IF(AND($J66&gt;CJ$4,$J66&lt;=CK$4,$K66&gt;CK$4),NETWORKDAYS.INTL($J66,(CK$4),1,(Holidays!$A$1:$A$248)),0)+IF(AND($J66&lt;CJ$4,$K66&lt;CK$4,$K66&gt;CJ$4),NETWORKDAYS.INTL(CJ$4+1,$K66,1,(Holidays!$A$1:$A$248)),0)+IF(AND($J66&lt;=CJ$4,$K66&gt;=CK$4,$K66&gt;CJ$4),NETWORKDAYS.INTL(CJ$4+1,(CK$4),1,(Holidays!$A$1:$A$248)),0))*$M66,"")</f>
        <v>0</v>
      </c>
      <c r="CL66" s="190">
        <f ca="1">IFERROR((IF(AND($J66&gt;CK$4,$J66&lt;=CL$4,$K66&lt;=CL$4),NETWORKDAYS.INTL($J66,$K66,1,(Holidays!$A$1:$A$248)),0)+IF(AND($J66&gt;CK$4,$J66&lt;=CL$4,$K66&gt;CL$4),NETWORKDAYS.INTL($J66,(CL$4),1,(Holidays!$A$1:$A$248)),0)+IF(AND($J66&lt;CK$4,$K66&lt;CL$4,$K66&gt;CK$4),NETWORKDAYS.INTL(CK$4+1,$K66,1,(Holidays!$A$1:$A$248)),0)+IF(AND($J66&lt;=CK$4,$K66&gt;=CL$4,$K66&gt;CK$4),NETWORKDAYS.INTL(CK$4+1,(CL$4),1,(Holidays!$A$1:$A$248)),0))*$M66,"")</f>
        <v>0</v>
      </c>
      <c r="CM66" s="192">
        <f ca="1">IFERROR((IF(AND($J66&gt;CL$4,$J66&lt;=CM$4,$K66&lt;=CM$4),NETWORKDAYS.INTL($J66,$K66,1,(Holidays!$A$1:$A$248)),0)+IF(AND($J66&gt;CL$4,$J66&lt;=CM$4,$K66&gt;CM$4),NETWORKDAYS.INTL($J66,(CM$4),1,(Holidays!$A$1:$A$248)),0)+IF(AND($J66&lt;CL$4,$K66&lt;CM$4,$K66&gt;CL$4),NETWORKDAYS.INTL(CL$4+1,$K66,1,(Holidays!$A$1:$A$248)),0)+IF(AND($J66&lt;=CL$4,$K66&gt;=CM$4,$K66&gt;CL$4),NETWORKDAYS.INTL(CL$4+1,(CM$4),1,(Holidays!$A$1:$A$248)),0))*$M66,"")</f>
        <v>0</v>
      </c>
      <c r="CN66" s="321">
        <f ca="1">IFERROR((IF(AND($J66&gt;CM$4,$J66&lt;=CN$4,$K66&lt;=CN$4),NETWORKDAYS.INTL($J66,$K66,1,(Holidays!$A$1:$A$248)),0)+IF(AND($J66&gt;CM$4,$J66&lt;=CN$4,$K66&gt;CN$4),NETWORKDAYS.INTL($J66,(CN$4),1,(Holidays!$A$1:$A$248)),0)+IF(AND($J66&lt;CM$4,$K66&lt;CN$4,$K66&gt;CM$4),NETWORKDAYS.INTL(CM$4+1,$K66,1,(Holidays!$A$1:$A$248)),0)+IF(AND($J66&lt;=CM$4,$K66&gt;=CN$4,$K66&gt;CM$4),NETWORKDAYS.INTL(CM$4+1,(CN$4),1,(Holidays!$A$1:$A$248)),0))*$M66,"")</f>
        <v>0</v>
      </c>
      <c r="CO66" s="190">
        <f ca="1">IFERROR((IF(AND($J66&gt;CN$4,$J66&lt;=CO$4,$K66&lt;=CO$4),NETWORKDAYS.INTL($J66,$K66,1,(Holidays!$A$1:$A$248)),0)+IF(AND($J66&gt;CN$4,$J66&lt;=CO$4,$K66&gt;CO$4),NETWORKDAYS.INTL($J66,(CO$4),1,(Holidays!$A$1:$A$248)),0)+IF(AND($J66&lt;CN$4,$K66&lt;CO$4,$K66&gt;CN$4),NETWORKDAYS.INTL(CN$4+1,$K66,1,(Holidays!$A$1:$A$248)),0)+IF(AND($J66&lt;=CN$4,$K66&gt;=CO$4,$K66&gt;CN$4),NETWORKDAYS.INTL(CN$4+1,(CO$4),1,(Holidays!$A$1:$A$248)),0))*$M66,"")</f>
        <v>0</v>
      </c>
      <c r="CP66" s="192">
        <f ca="1">IFERROR((IF(AND($J66&gt;CO$4,$J66&lt;=CP$4,$K66&lt;=CP$4),NETWORKDAYS.INTL($J66,$K66,1,(Holidays!$A$1:$A$248)),0)+IF(AND($J66&gt;CO$4,$J66&lt;=CP$4,$K66&gt;CP$4),NETWORKDAYS.INTL($J66,(CP$4),1,(Holidays!$A$1:$A$248)),0)+IF(AND($J66&lt;CO$4,$K66&lt;CP$4,$K66&gt;CO$4),NETWORKDAYS.INTL(CO$4+1,$K66,1,(Holidays!$A$1:$A$248)),0)+IF(AND($J66&lt;=CO$4,$K66&gt;=CP$4,$K66&gt;CO$4),NETWORKDAYS.INTL(CO$4+1,(CP$4),1,(Holidays!$A$1:$A$248)),0))*$M66,"")</f>
        <v>0</v>
      </c>
      <c r="CQ66" s="321">
        <f ca="1">IFERROR((IF(AND($J66&gt;CP$4,$J66&lt;=CQ$4,$K66&lt;=CQ$4),NETWORKDAYS.INTL($J66,$K66,1,(Holidays!$A$1:$A$248)),0)+IF(AND($J66&gt;CP$4,$J66&lt;=CQ$4,$K66&gt;CQ$4),NETWORKDAYS.INTL($J66,(CQ$4),1,(Holidays!$A$1:$A$248)),0)+IF(AND($J66&lt;CP$4,$K66&lt;CQ$4,$K66&gt;CP$4),NETWORKDAYS.INTL(CP$4+1,$K66,1,(Holidays!$A$1:$A$248)),0)+IF(AND($J66&lt;=CP$4,$K66&gt;=CQ$4,$K66&gt;CP$4),NETWORKDAYS.INTL(CP$4+1,(CQ$4),1,(Holidays!$A$1:$A$248)),0))*$M66,"")</f>
        <v>0</v>
      </c>
      <c r="CR66" s="190">
        <f ca="1">IFERROR((IF(AND($J66&gt;CQ$4,$J66&lt;=CR$4,$K66&lt;=CR$4),NETWORKDAYS.INTL($J66,$K66,1,(Holidays!$A$1:$A$248)),0)+IF(AND($J66&gt;CQ$4,$J66&lt;=CR$4,$K66&gt;CR$4),NETWORKDAYS.INTL($J66,(CR$4),1,(Holidays!$A$1:$A$248)),0)+IF(AND($J66&lt;CQ$4,$K66&lt;CR$4,$K66&gt;CQ$4),NETWORKDAYS.INTL(CQ$4+1,$K66,1,(Holidays!$A$1:$A$248)),0)+IF(AND($J66&lt;=CQ$4,$K66&gt;=CR$4,$K66&gt;CQ$4),NETWORKDAYS.INTL(CQ$4+1,(CR$4),1,(Holidays!$A$1:$A$248)),0))*$M66,"")</f>
        <v>0</v>
      </c>
      <c r="CS66" s="192">
        <f ca="1">IFERROR((IF(AND($J66&gt;CR$4,$J66&lt;=CS$4,$K66&lt;=CS$4),NETWORKDAYS.INTL($J66,$K66,1,(Holidays!$A$1:$A$248)),0)+IF(AND($J66&gt;CR$4,$J66&lt;=CS$4,$K66&gt;CS$4),NETWORKDAYS.INTL($J66,(CS$4),1,(Holidays!$A$1:$A$248)),0)+IF(AND($J66&lt;CR$4,$K66&lt;CS$4,$K66&gt;CR$4),NETWORKDAYS.INTL(CR$4+1,$K66,1,(Holidays!$A$1:$A$248)),0)+IF(AND($J66&lt;=CR$4,$K66&gt;=CS$4,$K66&gt;CR$4),NETWORKDAYS.INTL(CR$4+1,(CS$4),1,(Holidays!$A$1:$A$248)),0))*$M66,"")</f>
        <v>0</v>
      </c>
      <c r="CT66" s="321">
        <f ca="1">IFERROR((IF(AND($J66&gt;CS$4,$J66&lt;=CT$4,$K66&lt;=CT$4),NETWORKDAYS.INTL($J66,$K66,1,(Holidays!$A$1:$A$248)),0)+IF(AND($J66&gt;CS$4,$J66&lt;=CT$4,$K66&gt;CT$4),NETWORKDAYS.INTL($J66,(CT$4),1,(Holidays!$A$1:$A$248)),0)+IF(AND($J66&lt;CS$4,$K66&lt;CT$4,$K66&gt;CS$4),NETWORKDAYS.INTL(CS$4+1,$K66,1,(Holidays!$A$1:$A$248)),0)+IF(AND($J66&lt;=CS$4,$K66&gt;=CT$4,$K66&gt;CS$4),NETWORKDAYS.INTL(CS$4+1,(CT$4),1,(Holidays!$A$1:$A$248)),0))*$M66,"")</f>
        <v>0</v>
      </c>
      <c r="CU66" s="190">
        <f ca="1">IFERROR((IF(AND($J66&gt;CT$4,$J66&lt;=CU$4,$K66&lt;=CU$4),NETWORKDAYS.INTL($J66,$K66,1,(Holidays!$A$1:$A$248)),0)+IF(AND($J66&gt;CT$4,$J66&lt;=CU$4,$K66&gt;CU$4),NETWORKDAYS.INTL($J66,(CU$4),1,(Holidays!$A$1:$A$248)),0)+IF(AND($J66&lt;CT$4,$K66&lt;CU$4,$K66&gt;CT$4),NETWORKDAYS.INTL(CT$4+1,$K66,1,(Holidays!$A$1:$A$248)),0)+IF(AND($J66&lt;=CT$4,$K66&gt;=CU$4,$K66&gt;CT$4),NETWORKDAYS.INTL(CT$4+1,(CU$4),1,(Holidays!$A$1:$A$248)),0))*$M66,"")</f>
        <v>0</v>
      </c>
      <c r="CV66" s="192">
        <f ca="1">IFERROR((IF(AND($J66&gt;CU$4,$J66&lt;=CV$4,$K66&lt;=CV$4),NETWORKDAYS.INTL($J66,$K66,1,(Holidays!$A$1:$A$248)),0)+IF(AND($J66&gt;CU$4,$J66&lt;=CV$4,$K66&gt;CV$4),NETWORKDAYS.INTL($J66,(CV$4),1,(Holidays!$A$1:$A$248)),0)+IF(AND($J66&lt;CU$4,$K66&lt;CV$4,$K66&gt;CU$4),NETWORKDAYS.INTL(CU$4+1,$K66,1,(Holidays!$A$1:$A$248)),0)+IF(AND($J66&lt;=CU$4,$K66&gt;=CV$4,$K66&gt;CU$4),NETWORKDAYS.INTL(CU$4+1,(CV$4),1,(Holidays!$A$1:$A$248)),0))*$M66,"")</f>
        <v>0</v>
      </c>
      <c r="CW66" s="321">
        <f ca="1">IFERROR((IF(AND($J66&gt;CV$4,$J66&lt;=CW$4,$K66&lt;=CW$4),NETWORKDAYS.INTL($J66,$K66,1,(Holidays!$A$1:$A$248)),0)+IF(AND($J66&gt;CV$4,$J66&lt;=CW$4,$K66&gt;CW$4),NETWORKDAYS.INTL($J66,(CW$4),1,(Holidays!$A$1:$A$248)),0)+IF(AND($J66&lt;CV$4,$K66&lt;CW$4,$K66&gt;CV$4),NETWORKDAYS.INTL(CV$4+1,$K66,1,(Holidays!$A$1:$A$248)),0)+IF(AND($J66&lt;=CV$4,$K66&gt;=CW$4,$K66&gt;CV$4),NETWORKDAYS.INTL(CV$4+1,(CW$4),1,(Holidays!$A$1:$A$248)),0))*$M66,"")</f>
        <v>0</v>
      </c>
      <c r="CX66" s="324">
        <f ca="1">IFERROR((IF(AND($J66&gt;CW$4,$J66&lt;=CX$4,$K66&lt;=CX$4),NETWORKDAYS.INTL($J66,$K66,1,(Holidays!$A$1:$A$248)),0)+IF(AND($J66&gt;CW$4,$J66&lt;=CX$4,$K66&gt;CX$4),NETWORKDAYS.INTL($J66,(CX$4),1,(Holidays!$A$1:$A$248)),0)+IF(AND($J66&lt;CW$4,$K66&lt;CX$4,$K66&gt;CW$4),NETWORKDAYS.INTL(CW$4+1,$K66,1,(Holidays!$A$1:$A$248)),0)+IF(AND($J66&lt;=CW$4,$K66&gt;=CX$4,$K66&gt;CW$4),NETWORKDAYS.INTL(CW$4+1,(CX$4),1,(Holidays!$A$1:$A$248)),0))*$M66,"")</f>
        <v>0</v>
      </c>
    </row>
    <row r="67" spans="2:102" ht="15" customHeight="1">
      <c r="B67" s="18" t="str">
        <f>"Subtotal "&amp;$B37</f>
        <v>Subtotal MsOffice</v>
      </c>
      <c r="C67" s="45"/>
      <c r="D67" s="19"/>
      <c r="E67" s="19"/>
      <c r="F67" s="463">
        <f>SUBTOTAL(9,$F$38:F66)</f>
        <v>237.69</v>
      </c>
      <c r="G67" s="404">
        <f>IFERROR(VLOOKUP($B67,'A-2_MH Distribution'!$B$6:$O$16314,3,0)*VLOOKUP($B67,'A-2_MH Distribution'!$B$6:$O$16314,VLOOKUP(G$4,SoftwareList,6,0),0)*VLOOKUP($B67,'A-2_MH Distribution'!$B$6:$O$16314,VLOOKUP(G$4,SoftwareList,8,0),0),0)</f>
        <v>0</v>
      </c>
      <c r="H67" s="441"/>
      <c r="I67" s="442"/>
      <c r="J67" s="348">
        <f ca="1">IFERROR(INDEX(Activities,MATCH($B67,'A-2_MH Distribution'!B:B,0),MATCH("Start Date",'A-2_MH Distribution'!$A$4:S$4,0)),0)</f>
        <v>0</v>
      </c>
      <c r="K67" s="349">
        <f ca="1">IFERROR(INDEX(Activities,MATCH($B67,'A-2_MH Distribution'!B:B,0),MATCH("Finish Date",'A-2_MH Distribution'!$A$4:S$4,0)),0)</f>
        <v>0</v>
      </c>
      <c r="L67" s="168"/>
      <c r="M67" s="20"/>
      <c r="O67" s="176">
        <f ca="1">SUBTOTAL(9,O$38:O66)</f>
        <v>213.65000000000003</v>
      </c>
      <c r="P67" s="333">
        <f>SUBTOTAL(9,P$38:P66)</f>
        <v>0</v>
      </c>
      <c r="Q67" s="334">
        <f ca="1">SUBTOTAL(9,Q$38:Q66)</f>
        <v>0</v>
      </c>
      <c r="R67" s="335">
        <f ca="1">SUBTOTAL(9,R$38:R66)</f>
        <v>0</v>
      </c>
      <c r="S67" s="336">
        <f ca="1">SUBTOTAL(9,S$38:S66)</f>
        <v>0</v>
      </c>
      <c r="T67" s="334">
        <f ca="1">SUBTOTAL(9,T$38:T66)</f>
        <v>0</v>
      </c>
      <c r="U67" s="335">
        <f ca="1">SUBTOTAL(9,U$38:U66)</f>
        <v>3.3989361702127661</v>
      </c>
      <c r="V67" s="336">
        <f ca="1">SUBTOTAL(9,V$38:V66)</f>
        <v>3.9654255319148941</v>
      </c>
      <c r="W67" s="334">
        <f ca="1">SUBTOTAL(9,W$38:W66)</f>
        <v>2.832446808510638</v>
      </c>
      <c r="X67" s="335">
        <f ca="1">SUBTOTAL(9,X$38:X66)</f>
        <v>3.3989361702127661</v>
      </c>
      <c r="Y67" s="336">
        <f ca="1">SUBTOTAL(9,Y$38:Y66)</f>
        <v>15.945425531914895</v>
      </c>
      <c r="Z67" s="334">
        <f ca="1">SUBTOTAL(9,Z$38:Z66)</f>
        <v>23.378936170212768</v>
      </c>
      <c r="AA67" s="335">
        <f ca="1">SUBTOTAL(9,AA$38:AA66)</f>
        <v>10.305957446808511</v>
      </c>
      <c r="AB67" s="336">
        <f ca="1">SUBTOTAL(9,AB$38:AB66)</f>
        <v>31.538936170212772</v>
      </c>
      <c r="AC67" s="334">
        <f ca="1">SUBTOTAL(9,AC$38:AC66)</f>
        <v>32.671914893617021</v>
      </c>
      <c r="AD67" s="335">
        <f ca="1">SUBTOTAL(9,AD$38:AD66)</f>
        <v>3.9654255319148941</v>
      </c>
      <c r="AE67" s="336">
        <f ca="1">SUBTOTAL(9,AE$38:AE66)</f>
        <v>3.9654255319148941</v>
      </c>
      <c r="AF67" s="334">
        <f ca="1">SUBTOTAL(9,AF$38:AF66)</f>
        <v>3.3989361702127661</v>
      </c>
      <c r="AG67" s="335">
        <f ca="1">SUBTOTAL(9,AG$38:AG66)</f>
        <v>24.286992263056089</v>
      </c>
      <c r="AH67" s="336">
        <f ca="1">SUBTOTAL(9,AH$38:AH66)</f>
        <v>37.130096711798842</v>
      </c>
      <c r="AI67" s="334">
        <f ca="1">SUBTOTAL(9,AI$38:AI66)</f>
        <v>13.466208897485492</v>
      </c>
      <c r="AJ67" s="335">
        <f ca="1">SUBTOTAL(9,AJ$38:AJ66)</f>
        <v>0</v>
      </c>
      <c r="AK67" s="336">
        <f ca="1">SUBTOTAL(9,AK$38:AK66)</f>
        <v>0</v>
      </c>
      <c r="AL67" s="334">
        <f ca="1">SUBTOTAL(9,AL$38:AL66)</f>
        <v>0</v>
      </c>
      <c r="AM67" s="335">
        <f ca="1">SUBTOTAL(9,AM$38:AM66)</f>
        <v>0</v>
      </c>
      <c r="AN67" s="336">
        <f ca="1">SUBTOTAL(9,AN$38:AN66)</f>
        <v>0</v>
      </c>
      <c r="AO67" s="334">
        <f ca="1">SUBTOTAL(9,AO$38:AO66)</f>
        <v>0</v>
      </c>
      <c r="AP67" s="335">
        <f ca="1">SUBTOTAL(9,AP$38:AP66)</f>
        <v>0</v>
      </c>
      <c r="AQ67" s="336">
        <f ca="1">SUBTOTAL(9,AQ$38:AQ66)</f>
        <v>0</v>
      </c>
      <c r="AR67" s="334">
        <f ca="1">SUBTOTAL(9,AR$38:AR66)</f>
        <v>0</v>
      </c>
      <c r="AS67" s="335">
        <f ca="1">SUBTOTAL(9,AS$38:AS66)</f>
        <v>0</v>
      </c>
      <c r="AT67" s="336">
        <f ca="1">SUBTOTAL(9,AT$38:AT66)</f>
        <v>0</v>
      </c>
      <c r="AU67" s="334">
        <f ca="1">SUBTOTAL(9,AU$38:AU66)</f>
        <v>0</v>
      </c>
      <c r="AV67" s="335">
        <f ca="1">SUBTOTAL(9,AV$38:AV66)</f>
        <v>0</v>
      </c>
      <c r="AW67" s="336">
        <f ca="1">SUBTOTAL(9,AW$38:AW66)</f>
        <v>0</v>
      </c>
      <c r="AX67" s="334">
        <f ca="1">SUBTOTAL(9,AX$38:AX66)</f>
        <v>0</v>
      </c>
      <c r="AY67" s="335">
        <f ca="1">SUBTOTAL(9,AY$38:AY66)</f>
        <v>0</v>
      </c>
      <c r="AZ67" s="336">
        <f ca="1">SUBTOTAL(9,AZ$38:AZ66)</f>
        <v>0</v>
      </c>
      <c r="BA67" s="334">
        <f ca="1">SUBTOTAL(9,BA$38:BA66)</f>
        <v>0</v>
      </c>
      <c r="BB67" s="335">
        <f ca="1">SUBTOTAL(9,BB$38:BB66)</f>
        <v>0</v>
      </c>
      <c r="BC67" s="336">
        <f ca="1">SUBTOTAL(9,BC$38:BC66)</f>
        <v>0</v>
      </c>
      <c r="BD67" s="334">
        <f ca="1">SUBTOTAL(9,BD$38:BD66)</f>
        <v>0</v>
      </c>
      <c r="BE67" s="335">
        <f ca="1">SUBTOTAL(9,BE$38:BE66)</f>
        <v>0</v>
      </c>
      <c r="BF67" s="336">
        <f ca="1">SUBTOTAL(9,BF$38:BF66)</f>
        <v>0</v>
      </c>
      <c r="BG67" s="334">
        <f ca="1">SUBTOTAL(9,BG$38:BG66)</f>
        <v>0</v>
      </c>
      <c r="BH67" s="335">
        <f ca="1">SUBTOTAL(9,BH$38:BH66)</f>
        <v>0</v>
      </c>
      <c r="BI67" s="336">
        <f ca="1">SUBTOTAL(9,BI$38:BI66)</f>
        <v>0</v>
      </c>
      <c r="BJ67" s="334">
        <f ca="1">SUBTOTAL(9,BJ$38:BJ66)</f>
        <v>0</v>
      </c>
      <c r="BK67" s="335">
        <f ca="1">SUBTOTAL(9,BK$38:BK66)</f>
        <v>0</v>
      </c>
      <c r="BL67" s="336">
        <f ca="1">SUBTOTAL(9,BL$38:BL66)</f>
        <v>0</v>
      </c>
      <c r="BM67" s="334">
        <f ca="1">SUBTOTAL(9,BM$38:BM66)</f>
        <v>0</v>
      </c>
      <c r="BN67" s="335">
        <f ca="1">SUBTOTAL(9,BN$38:BN66)</f>
        <v>0</v>
      </c>
      <c r="BO67" s="336">
        <f ca="1">SUBTOTAL(9,BO$38:BO66)</f>
        <v>0</v>
      </c>
      <c r="BP67" s="334">
        <f ca="1">SUBTOTAL(9,BP$38:BP66)</f>
        <v>0</v>
      </c>
      <c r="BQ67" s="335">
        <f ca="1">SUBTOTAL(9,BQ$38:BQ66)</f>
        <v>0</v>
      </c>
      <c r="BR67" s="336">
        <f ca="1">SUBTOTAL(9,BR$38:BR66)</f>
        <v>0</v>
      </c>
      <c r="BS67" s="334">
        <f ca="1">SUBTOTAL(9,BS$38:BS66)</f>
        <v>0</v>
      </c>
      <c r="BT67" s="335">
        <f ca="1">SUBTOTAL(9,BT$38:BT66)</f>
        <v>0</v>
      </c>
      <c r="BU67" s="336">
        <f ca="1">SUBTOTAL(9,BU$38:BU66)</f>
        <v>0</v>
      </c>
      <c r="BV67" s="334">
        <f ca="1">SUBTOTAL(9,BV$38:BV66)</f>
        <v>0</v>
      </c>
      <c r="BW67" s="335">
        <f ca="1">SUBTOTAL(9,BW$38:BW66)</f>
        <v>0</v>
      </c>
      <c r="BX67" s="336">
        <f ca="1">SUBTOTAL(9,BX$38:BX66)</f>
        <v>0</v>
      </c>
      <c r="BY67" s="334">
        <f ca="1">SUBTOTAL(9,BY$38:BY66)</f>
        <v>0</v>
      </c>
      <c r="BZ67" s="335">
        <f ca="1">SUBTOTAL(9,BZ$38:BZ66)</f>
        <v>0</v>
      </c>
      <c r="CA67" s="336">
        <f ca="1">SUBTOTAL(9,CA$38:CA66)</f>
        <v>0</v>
      </c>
      <c r="CB67" s="334">
        <f ca="1">SUBTOTAL(9,CB$38:CB66)</f>
        <v>0</v>
      </c>
      <c r="CC67" s="335">
        <f ca="1">SUBTOTAL(9,CC$38:CC66)</f>
        <v>0</v>
      </c>
      <c r="CD67" s="336">
        <f ca="1">SUBTOTAL(9,CD$38:CD66)</f>
        <v>0</v>
      </c>
      <c r="CE67" s="334">
        <f ca="1">SUBTOTAL(9,CE$38:CE66)</f>
        <v>0</v>
      </c>
      <c r="CF67" s="335">
        <f ca="1">SUBTOTAL(9,CF$38:CF66)</f>
        <v>0</v>
      </c>
      <c r="CG67" s="336">
        <f ca="1">SUBTOTAL(9,CG$38:CG66)</f>
        <v>0</v>
      </c>
      <c r="CH67" s="334">
        <f ca="1">SUBTOTAL(9,CH$38:CH66)</f>
        <v>0</v>
      </c>
      <c r="CI67" s="335">
        <f ca="1">SUBTOTAL(9,CI$38:CI66)</f>
        <v>0</v>
      </c>
      <c r="CJ67" s="336">
        <f ca="1">SUBTOTAL(9,CJ$38:CJ66)</f>
        <v>0</v>
      </c>
      <c r="CK67" s="334">
        <f ca="1">SUBTOTAL(9,CK$38:CK66)</f>
        <v>0</v>
      </c>
      <c r="CL67" s="335">
        <f ca="1">SUBTOTAL(9,CL$38:CL66)</f>
        <v>0</v>
      </c>
      <c r="CM67" s="336">
        <f ca="1">SUBTOTAL(9,CM$38:CM66)</f>
        <v>0</v>
      </c>
      <c r="CN67" s="334">
        <f ca="1">SUBTOTAL(9,CN$38:CN66)</f>
        <v>0</v>
      </c>
      <c r="CO67" s="335">
        <f ca="1">SUBTOTAL(9,CO$38:CO66)</f>
        <v>0</v>
      </c>
      <c r="CP67" s="336">
        <f ca="1">SUBTOTAL(9,CP$38:CP66)</f>
        <v>0</v>
      </c>
      <c r="CQ67" s="334">
        <f ca="1">SUBTOTAL(9,CQ$38:CQ66)</f>
        <v>0</v>
      </c>
      <c r="CR67" s="335">
        <f ca="1">SUBTOTAL(9,CR$38:CR66)</f>
        <v>0</v>
      </c>
      <c r="CS67" s="336">
        <f ca="1">SUBTOTAL(9,CS$38:CS66)</f>
        <v>0</v>
      </c>
      <c r="CT67" s="334">
        <f ca="1">SUBTOTAL(9,CT$38:CT66)</f>
        <v>0</v>
      </c>
      <c r="CU67" s="335">
        <f ca="1">SUBTOTAL(9,CU$38:CU66)</f>
        <v>0</v>
      </c>
      <c r="CV67" s="336">
        <f ca="1">SUBTOTAL(9,CV$38:CV66)</f>
        <v>0</v>
      </c>
      <c r="CW67" s="334">
        <f ca="1">SUBTOTAL(9,CW$38:CW66)</f>
        <v>0</v>
      </c>
      <c r="CX67" s="337">
        <f ca="1">SUBTOTAL(9,CX$38:CX66)</f>
        <v>0</v>
      </c>
    </row>
    <row r="68" spans="2:102" ht="15" customHeight="1">
      <c r="B68" s="47" t="str">
        <f>'A-2_MH Distribution'!N4</f>
        <v>SOFTW3</v>
      </c>
      <c r="C68" s="459"/>
      <c r="D68" s="467"/>
      <c r="E68" s="467"/>
      <c r="F68" s="463"/>
      <c r="G68" s="404">
        <f>IFERROR(VLOOKUP($B68,'A-2_MH Distribution'!$B$6:$O$16314,3,0)*VLOOKUP($B68,'A-2_MH Distribution'!$B$6:$O$16314,VLOOKUP(G$4,SoftwareList,6,0),0)*VLOOKUP($B68,'A-2_MH Distribution'!$B$6:$O$16314,VLOOKUP(G$4,SoftwareList,8,0),0),0)</f>
        <v>0</v>
      </c>
      <c r="H68" s="441"/>
      <c r="I68" s="442"/>
      <c r="J68" s="348">
        <f ca="1">IFERROR(INDEX(Activities,MATCH($B68,'A-2_MH Distribution'!B:B,0),MATCH("Start Date",'A-2_MH Distribution'!$A$4:S$4,0)),0)</f>
        <v>0</v>
      </c>
      <c r="K68" s="349">
        <f ca="1">IFERROR(INDEX(Activities,MATCH($B68,'A-2_MH Distribution'!B:B,0),MATCH("Finish Date",'A-2_MH Distribution'!$A$4:S$4,0)),0)</f>
        <v>0</v>
      </c>
      <c r="L68" s="168"/>
      <c r="M68" s="20"/>
      <c r="O68" s="176"/>
      <c r="P68" s="338"/>
      <c r="Q68" s="339"/>
      <c r="R68" s="340"/>
      <c r="S68" s="341"/>
      <c r="T68" s="339"/>
      <c r="U68" s="340"/>
      <c r="V68" s="341"/>
      <c r="W68" s="339"/>
      <c r="X68" s="340"/>
      <c r="Y68" s="341"/>
      <c r="Z68" s="339"/>
      <c r="AA68" s="340"/>
      <c r="AB68" s="341"/>
      <c r="AC68" s="339"/>
      <c r="AD68" s="340"/>
      <c r="AE68" s="341"/>
      <c r="AF68" s="339"/>
      <c r="AG68" s="340"/>
      <c r="AH68" s="341"/>
      <c r="AI68" s="339"/>
      <c r="AJ68" s="340"/>
      <c r="AK68" s="341"/>
      <c r="AL68" s="339"/>
      <c r="AM68" s="340"/>
      <c r="AN68" s="341"/>
      <c r="AO68" s="339"/>
      <c r="AP68" s="340"/>
      <c r="AQ68" s="341"/>
      <c r="AR68" s="339"/>
      <c r="AS68" s="340"/>
      <c r="AT68" s="341"/>
      <c r="AU68" s="339"/>
      <c r="AV68" s="340"/>
      <c r="AW68" s="341"/>
      <c r="AX68" s="339"/>
      <c r="AY68" s="340"/>
      <c r="AZ68" s="341"/>
      <c r="BA68" s="339"/>
      <c r="BB68" s="340"/>
      <c r="BC68" s="341"/>
      <c r="BD68" s="339"/>
      <c r="BE68" s="340"/>
      <c r="BF68" s="341"/>
      <c r="BG68" s="339"/>
      <c r="BH68" s="340"/>
      <c r="BI68" s="341"/>
      <c r="BJ68" s="339"/>
      <c r="BK68" s="340"/>
      <c r="BL68" s="341"/>
      <c r="BM68" s="339"/>
      <c r="BN68" s="340"/>
      <c r="BO68" s="341"/>
      <c r="BP68" s="339"/>
      <c r="BQ68" s="340"/>
      <c r="BR68" s="341"/>
      <c r="BS68" s="339"/>
      <c r="BT68" s="340"/>
      <c r="BU68" s="341"/>
      <c r="BV68" s="339"/>
      <c r="BW68" s="340"/>
      <c r="BX68" s="341"/>
      <c r="BY68" s="339"/>
      <c r="BZ68" s="340"/>
      <c r="CA68" s="341"/>
      <c r="CB68" s="339"/>
      <c r="CC68" s="340"/>
      <c r="CD68" s="341"/>
      <c r="CE68" s="339"/>
      <c r="CF68" s="340"/>
      <c r="CG68" s="341"/>
      <c r="CH68" s="339"/>
      <c r="CI68" s="340"/>
      <c r="CJ68" s="341"/>
      <c r="CK68" s="339"/>
      <c r="CL68" s="340"/>
      <c r="CM68" s="341"/>
      <c r="CN68" s="339"/>
      <c r="CO68" s="340"/>
      <c r="CP68" s="341"/>
      <c r="CQ68" s="339"/>
      <c r="CR68" s="340"/>
      <c r="CS68" s="341"/>
      <c r="CT68" s="339"/>
      <c r="CU68" s="340"/>
      <c r="CV68" s="341"/>
      <c r="CW68" s="339"/>
      <c r="CX68" s="342"/>
    </row>
    <row r="69" spans="2:102" ht="15" customHeight="1" outlineLevel="1">
      <c r="B69" s="59" t="str">
        <f t="array" ref="B69">IFERROR(INDEX('A-2_MH Distribution'!$B$1:$B$15014,SMALL(IF('A-2_MH Distribution'!$N$8:$N$63&lt;&gt;0,ROW('A-2_MH Distribution'!$B$8:$B$63)),ROW(A1)),1),"")</f>
        <v/>
      </c>
      <c r="C69" s="458" t="str">
        <f ca="1">IFERROR(VLOOKUP(B69,OFFSET('A-1_MH Estimation'!$B$7,0,0,MATCH("Subtotal LOE",'A-1_MH Estimation'!B:B,0)-7,2),2,0),"")</f>
        <v/>
      </c>
      <c r="D69" s="466" t="str">
        <f ca="1">IFERROR(VLOOKUP(B69,OFFSET('A-1_MH Estimation'!$B$7,0,0,MATCH("Subtotal LOE",'A-1_MH Estimation'!B:B,0)-7,4),4,0),"")</f>
        <v/>
      </c>
      <c r="E69" s="466" t="str">
        <f ca="1">IFERROR(VLOOKUP(B69,OFFSET('A-1_MH Estimation'!$B$7,0,0,MATCH("Subtotal LOE",'A-1_MH Estimation'!B:B,0)-7,3),3,0),"")</f>
        <v/>
      </c>
      <c r="F69" s="462">
        <f>IFERROR(VLOOKUP($B69,'A-2_MH Distribution'!$B$6:$O$16314,3,0)*VLOOKUP($B69,'A-2_MH Distribution'!$B$6:$O$16314,VLOOKUP(G69,SoftwareList,6,0),0)*IFERROR((--(VLOOKUP($B69,'A-2_MH Distribution'!$B$6:$O$16314,VLOOKUP(G69,SoftwareList,8,0),0)=0)+VLOOKUP($B69,'A-2_MH Distribution'!$B$6:$O$16314,VLOOKUP(G69,SoftwareList,8,0),0)),1),0)</f>
        <v>0</v>
      </c>
      <c r="G69" s="403" t="str">
        <f>IF(B69&lt;&gt;"",$B$68,"")</f>
        <v/>
      </c>
      <c r="H69" s="454"/>
      <c r="I69" s="455"/>
      <c r="J69" s="351">
        <f ca="1">IFERROR(INDEX(Activities,MATCH($B69,'A-2_MH Distribution'!B:B,0),MATCH("Start Date",'A-2_MH Distribution'!$A$4:S$4,0))+H69,0)</f>
        <v>0</v>
      </c>
      <c r="K69" s="352">
        <f ca="1">IFERROR(INDEX(Activities,MATCH($B69,'A-2_MH Distribution'!B:B,0),MATCH("Finish Date",'A-2_MH Distribution'!$A$4:S$4,0))+I69,0)</f>
        <v>0</v>
      </c>
      <c r="L69" s="170">
        <f ca="1">NETWORKDAYS.INTL(J69,K69,1,Holidays!$A$1:$A$248)</f>
        <v>0</v>
      </c>
      <c r="M69" s="62">
        <f t="shared" ref="M69:M97" ca="1" si="60">IFERROR(F69/L69,0)</f>
        <v>0</v>
      </c>
      <c r="O69" s="253">
        <f ca="1">SUM($P69:CX69)</f>
        <v>0</v>
      </c>
      <c r="P69" s="320"/>
      <c r="Q69" s="321">
        <f ca="1">IFERROR((IF(AND($J69&gt;P$4,$J69&lt;=Q$4,$K69&lt;=Q$4),NETWORKDAYS.INTL($J69,$K69,1,(Holidays!$A$1:$A$248)),0)+IF(AND($J69&gt;P$4,$J69&lt;=Q$4,$K69&gt;Q$4),NETWORKDAYS.INTL($J69,(Q$4),1,(Holidays!$A$1:$A$248)),0)+IF(AND($J69&lt;P$4,$K69&lt;Q$4,$K69&gt;P$4),NETWORKDAYS.INTL(P$4+1,$K69,1,(Holidays!$A$1:$A$248)),0)+IF(AND($J69&lt;=P$4,$K69&gt;=Q$4,$K69&gt;P$4),NETWORKDAYS.INTL(P$4+1,(Q$4),1,(Holidays!$A$1:$A$248)),0))*$M69,"")</f>
        <v>0</v>
      </c>
      <c r="R69" s="190">
        <f ca="1">IFERROR((IF(AND($J69&gt;Q$4,$J69&lt;=R$4,$K69&lt;=R$4),NETWORKDAYS.INTL($J69,$K69,1,(Holidays!$A$1:$A$248)),0)+IF(AND($J69&gt;Q$4,$J69&lt;=R$4,$K69&gt;R$4),NETWORKDAYS.INTL($J69,(R$4),1,(Holidays!$A$1:$A$248)),0)+IF(AND($J69&lt;Q$4,$K69&lt;R$4,$K69&gt;Q$4),NETWORKDAYS.INTL(Q$4+1,$K69,1,(Holidays!$A$1:$A$248)),0)+IF(AND($J69&lt;=Q$4,$K69&gt;=R$4,$K69&gt;Q$4),NETWORKDAYS.INTL(Q$4+1,(R$4),1,(Holidays!$A$1:$A$248)),0))*$M69,"")</f>
        <v>0</v>
      </c>
      <c r="S69" s="192">
        <f ca="1">IFERROR((IF(AND($J69&gt;R$4,$J69&lt;=S$4,$K69&lt;=S$4),NETWORKDAYS.INTL($J69,$K69,1,(Holidays!$A$1:$A$248)),0)+IF(AND($J69&gt;R$4,$J69&lt;=S$4,$K69&gt;S$4),NETWORKDAYS.INTL($J69,(S$4),1,(Holidays!$A$1:$A$248)),0)+IF(AND($J69&lt;R$4,$K69&lt;S$4,$K69&gt;R$4),NETWORKDAYS.INTL(R$4+1,$K69,1,(Holidays!$A$1:$A$248)),0)+IF(AND($J69&lt;=R$4,$K69&gt;=S$4,$K69&gt;R$4),NETWORKDAYS.INTL(R$4+1,(S$4),1,(Holidays!$A$1:$A$248)),0))*$M69,"")</f>
        <v>0</v>
      </c>
      <c r="T69" s="321">
        <f ca="1">IFERROR((IF(AND($J69&gt;S$4,$J69&lt;=T$4,$K69&lt;=T$4),NETWORKDAYS.INTL($J69,$K69,1,(Holidays!$A$1:$A$248)),0)+IF(AND($J69&gt;S$4,$J69&lt;=T$4,$K69&gt;T$4),NETWORKDAYS.INTL($J69,(T$4),1,(Holidays!$A$1:$A$248)),0)+IF(AND($J69&lt;S$4,$K69&lt;T$4,$K69&gt;S$4),NETWORKDAYS.INTL(S$4+1,$K69,1,(Holidays!$A$1:$A$248)),0)+IF(AND($J69&lt;=S$4,$K69&gt;=T$4,$K69&gt;S$4),NETWORKDAYS.INTL(S$4+1,(T$4),1,(Holidays!$A$1:$A$248)),0))*$M69,"")</f>
        <v>0</v>
      </c>
      <c r="U69" s="190">
        <f ca="1">IFERROR((IF(AND($J69&gt;T$4,$J69&lt;=U$4,$K69&lt;=U$4),NETWORKDAYS.INTL($J69,$K69,1,(Holidays!$A$1:$A$248)),0)+IF(AND($J69&gt;T$4,$J69&lt;=U$4,$K69&gt;U$4),NETWORKDAYS.INTL($J69,(U$4),1,(Holidays!$A$1:$A$248)),0)+IF(AND($J69&lt;T$4,$K69&lt;U$4,$K69&gt;T$4),NETWORKDAYS.INTL(T$4+1,$K69,1,(Holidays!$A$1:$A$248)),0)+IF(AND($J69&lt;=T$4,$K69&gt;=U$4,$K69&gt;T$4),NETWORKDAYS.INTL(T$4+1,(U$4),1,(Holidays!$A$1:$A$248)),0))*$M69,"")</f>
        <v>0</v>
      </c>
      <c r="V69" s="192">
        <f ca="1">IFERROR((IF(AND($J69&gt;U$4,$J69&lt;=V$4,$K69&lt;=V$4),NETWORKDAYS.INTL($J69,$K69,1,(Holidays!$A$1:$A$248)),0)+IF(AND($J69&gt;U$4,$J69&lt;=V$4,$K69&gt;V$4),NETWORKDAYS.INTL($J69,(V$4),1,(Holidays!$A$1:$A$248)),0)+IF(AND($J69&lt;U$4,$K69&lt;V$4,$K69&gt;U$4),NETWORKDAYS.INTL(U$4+1,$K69,1,(Holidays!$A$1:$A$248)),0)+IF(AND($J69&lt;=U$4,$K69&gt;=V$4,$K69&gt;U$4),NETWORKDAYS.INTL(U$4+1,(V$4),1,(Holidays!$A$1:$A$248)),0))*$M69,"")</f>
        <v>0</v>
      </c>
      <c r="W69" s="321">
        <f ca="1">IFERROR((IF(AND($J69&gt;V$4,$J69&lt;=W$4,$K69&lt;=W$4),NETWORKDAYS.INTL($J69,$K69,1,(Holidays!$A$1:$A$248)),0)+IF(AND($J69&gt;V$4,$J69&lt;=W$4,$K69&gt;W$4),NETWORKDAYS.INTL($J69,(W$4),1,(Holidays!$A$1:$A$248)),0)+IF(AND($J69&lt;V$4,$K69&lt;W$4,$K69&gt;V$4),NETWORKDAYS.INTL(V$4+1,$K69,1,(Holidays!$A$1:$A$248)),0)+IF(AND($J69&lt;=V$4,$K69&gt;=W$4,$K69&gt;V$4),NETWORKDAYS.INTL(V$4+1,(W$4),1,(Holidays!$A$1:$A$248)),0))*$M69,"")</f>
        <v>0</v>
      </c>
      <c r="X69" s="190">
        <f ca="1">IFERROR((IF(AND($J69&gt;W$4,$J69&lt;=X$4,$K69&lt;=X$4),NETWORKDAYS.INTL($J69,$K69,1,(Holidays!$A$1:$A$248)),0)+IF(AND($J69&gt;W$4,$J69&lt;=X$4,$K69&gt;X$4),NETWORKDAYS.INTL($J69,(X$4),1,(Holidays!$A$1:$A$248)),0)+IF(AND($J69&lt;W$4,$K69&lt;X$4,$K69&gt;W$4),NETWORKDAYS.INTL(W$4+1,$K69,1,(Holidays!$A$1:$A$248)),0)+IF(AND($J69&lt;=W$4,$K69&gt;=X$4,$K69&gt;W$4),NETWORKDAYS.INTL(W$4+1,(X$4),1,(Holidays!$A$1:$A$248)),0))*$M69,"")</f>
        <v>0</v>
      </c>
      <c r="Y69" s="192">
        <f ca="1">IFERROR((IF(AND($J69&gt;X$4,$J69&lt;=Y$4,$K69&lt;=Y$4),NETWORKDAYS.INTL($J69,$K69,1,(Holidays!$A$1:$A$248)),0)+IF(AND($J69&gt;X$4,$J69&lt;=Y$4,$K69&gt;Y$4),NETWORKDAYS.INTL($J69,(Y$4),1,(Holidays!$A$1:$A$248)),0)+IF(AND($J69&lt;X$4,$K69&lt;Y$4,$K69&gt;X$4),NETWORKDAYS.INTL(X$4+1,$K69,1,(Holidays!$A$1:$A$248)),0)+IF(AND($J69&lt;=X$4,$K69&gt;=Y$4,$K69&gt;X$4),NETWORKDAYS.INTL(X$4+1,(Y$4),1,(Holidays!$A$1:$A$248)),0))*$M69,"")</f>
        <v>0</v>
      </c>
      <c r="Z69" s="321">
        <f ca="1">IFERROR((IF(AND($J69&gt;Y$4,$J69&lt;=Z$4,$K69&lt;=Z$4),NETWORKDAYS.INTL($J69,$K69,1,(Holidays!$A$1:$A$248)),0)+IF(AND($J69&gt;Y$4,$J69&lt;=Z$4,$K69&gt;Z$4),NETWORKDAYS.INTL($J69,(Z$4),1,(Holidays!$A$1:$A$248)),0)+IF(AND($J69&lt;Y$4,$K69&lt;Z$4,$K69&gt;Y$4),NETWORKDAYS.INTL(Y$4+1,$K69,1,(Holidays!$A$1:$A$248)),0)+IF(AND($J69&lt;=Y$4,$K69&gt;=Z$4,$K69&gt;Y$4),NETWORKDAYS.INTL(Y$4+1,(Z$4),1,(Holidays!$A$1:$A$248)),0))*$M69,"")</f>
        <v>0</v>
      </c>
      <c r="AA69" s="190">
        <f ca="1">IFERROR((IF(AND($J69&gt;Z$4,$J69&lt;=AA$4,$K69&lt;=AA$4),NETWORKDAYS.INTL($J69,$K69,1,(Holidays!$A$1:$A$248)),0)+IF(AND($J69&gt;Z$4,$J69&lt;=AA$4,$K69&gt;AA$4),NETWORKDAYS.INTL($J69,(AA$4),1,(Holidays!$A$1:$A$248)),0)+IF(AND($J69&lt;Z$4,$K69&lt;AA$4,$K69&gt;Z$4),NETWORKDAYS.INTL(Z$4+1,$K69,1,(Holidays!$A$1:$A$248)),0)+IF(AND($J69&lt;=Z$4,$K69&gt;=AA$4,$K69&gt;Z$4),NETWORKDAYS.INTL(Z$4+1,(AA$4),1,(Holidays!$A$1:$A$248)),0))*$M69,"")</f>
        <v>0</v>
      </c>
      <c r="AB69" s="192">
        <f ca="1">IFERROR((IF(AND($J69&gt;AA$4,$J69&lt;=AB$4,$K69&lt;=AB$4),NETWORKDAYS.INTL($J69,$K69,1,(Holidays!$A$1:$A$248)),0)+IF(AND($J69&gt;AA$4,$J69&lt;=AB$4,$K69&gt;AB$4),NETWORKDAYS.INTL($J69,(AB$4),1,(Holidays!$A$1:$A$248)),0)+IF(AND($J69&lt;AA$4,$K69&lt;AB$4,$K69&gt;AA$4),NETWORKDAYS.INTL(AA$4+1,$K69,1,(Holidays!$A$1:$A$248)),0)+IF(AND($J69&lt;=AA$4,$K69&gt;=AB$4,$K69&gt;AA$4),NETWORKDAYS.INTL(AA$4+1,(AB$4),1,(Holidays!$A$1:$A$248)),0))*$M69,"")</f>
        <v>0</v>
      </c>
      <c r="AC69" s="321">
        <f ca="1">IFERROR((IF(AND($J69&gt;AB$4,$J69&lt;=AC$4,$K69&lt;=AC$4),NETWORKDAYS.INTL($J69,$K69,1,(Holidays!$A$1:$A$248)),0)+IF(AND($J69&gt;AB$4,$J69&lt;=AC$4,$K69&gt;AC$4),NETWORKDAYS.INTL($J69,(AC$4),1,(Holidays!$A$1:$A$248)),0)+IF(AND($J69&lt;AB$4,$K69&lt;AC$4,$K69&gt;AB$4),NETWORKDAYS.INTL(AB$4+1,$K69,1,(Holidays!$A$1:$A$248)),0)+IF(AND($J69&lt;=AB$4,$K69&gt;=AC$4,$K69&gt;AB$4),NETWORKDAYS.INTL(AB$4+1,(AC$4),1,(Holidays!$A$1:$A$248)),0))*$M69,"")</f>
        <v>0</v>
      </c>
      <c r="AD69" s="190">
        <f ca="1">IFERROR((IF(AND($J69&gt;AC$4,$J69&lt;=AD$4,$K69&lt;=AD$4),NETWORKDAYS.INTL($J69,$K69,1,(Holidays!$A$1:$A$248)),0)+IF(AND($J69&gt;AC$4,$J69&lt;=AD$4,$K69&gt;AD$4),NETWORKDAYS.INTL($J69,(AD$4),1,(Holidays!$A$1:$A$248)),0)+IF(AND($J69&lt;AC$4,$K69&lt;AD$4,$K69&gt;AC$4),NETWORKDAYS.INTL(AC$4+1,$K69,1,(Holidays!$A$1:$A$248)),0)+IF(AND($J69&lt;=AC$4,$K69&gt;=AD$4,$K69&gt;AC$4),NETWORKDAYS.INTL(AC$4+1,(AD$4),1,(Holidays!$A$1:$A$248)),0))*$M69,"")</f>
        <v>0</v>
      </c>
      <c r="AE69" s="192">
        <f ca="1">IFERROR((IF(AND($J69&gt;AD$4,$J69&lt;=AE$4,$K69&lt;=AE$4),NETWORKDAYS.INTL($J69,$K69,1,(Holidays!$A$1:$A$248)),0)+IF(AND($J69&gt;AD$4,$J69&lt;=AE$4,$K69&gt;AE$4),NETWORKDAYS.INTL($J69,(AE$4),1,(Holidays!$A$1:$A$248)),0)+IF(AND($J69&lt;AD$4,$K69&lt;AE$4,$K69&gt;AD$4),NETWORKDAYS.INTL(AD$4+1,$K69,1,(Holidays!$A$1:$A$248)),0)+IF(AND($J69&lt;=AD$4,$K69&gt;=AE$4,$K69&gt;AD$4),NETWORKDAYS.INTL(AD$4+1,(AE$4),1,(Holidays!$A$1:$A$248)),0))*$M69,"")</f>
        <v>0</v>
      </c>
      <c r="AF69" s="321">
        <f ca="1">IFERROR((IF(AND($J69&gt;AE$4,$J69&lt;=AF$4,$K69&lt;=AF$4),NETWORKDAYS.INTL($J69,$K69,1,(Holidays!$A$1:$A$248)),0)+IF(AND($J69&gt;AE$4,$J69&lt;=AF$4,$K69&gt;AF$4),NETWORKDAYS.INTL($J69,(AF$4),1,(Holidays!$A$1:$A$248)),0)+IF(AND($J69&lt;AE$4,$K69&lt;AF$4,$K69&gt;AE$4),NETWORKDAYS.INTL(AE$4+1,$K69,1,(Holidays!$A$1:$A$248)),0)+IF(AND($J69&lt;=AE$4,$K69&gt;=AF$4,$K69&gt;AE$4),NETWORKDAYS.INTL(AE$4+1,(AF$4),1,(Holidays!$A$1:$A$248)),0))*$M69,"")</f>
        <v>0</v>
      </c>
      <c r="AG69" s="190">
        <f ca="1">IFERROR((IF(AND($J69&gt;AF$4,$J69&lt;=AG$4,$K69&lt;=AG$4),NETWORKDAYS.INTL($J69,$K69,1,(Holidays!$A$1:$A$248)),0)+IF(AND($J69&gt;AF$4,$J69&lt;=AG$4,$K69&gt;AG$4),NETWORKDAYS.INTL($J69,(AG$4),1,(Holidays!$A$1:$A$248)),0)+IF(AND($J69&lt;AF$4,$K69&lt;AG$4,$K69&gt;AF$4),NETWORKDAYS.INTL(AF$4+1,$K69,1,(Holidays!$A$1:$A$248)),0)+IF(AND($J69&lt;=AF$4,$K69&gt;=AG$4,$K69&gt;AF$4),NETWORKDAYS.INTL(AF$4+1,(AG$4),1,(Holidays!$A$1:$A$248)),0))*$M69,"")</f>
        <v>0</v>
      </c>
      <c r="AH69" s="192">
        <f ca="1">IFERROR((IF(AND($J69&gt;AG$4,$J69&lt;=AH$4,$K69&lt;=AH$4),NETWORKDAYS.INTL($J69,$K69,1,(Holidays!$A$1:$A$248)),0)+IF(AND($J69&gt;AG$4,$J69&lt;=AH$4,$K69&gt;AH$4),NETWORKDAYS.INTL($J69,(AH$4),1,(Holidays!$A$1:$A$248)),0)+IF(AND($J69&lt;AG$4,$K69&lt;AH$4,$K69&gt;AG$4),NETWORKDAYS.INTL(AG$4+1,$K69,1,(Holidays!$A$1:$A$248)),0)+IF(AND($J69&lt;=AG$4,$K69&gt;=AH$4,$K69&gt;AG$4),NETWORKDAYS.INTL(AG$4+1,(AH$4),1,(Holidays!$A$1:$A$248)),0))*$M69,"")</f>
        <v>0</v>
      </c>
      <c r="AI69" s="321">
        <f ca="1">IFERROR((IF(AND($J69&gt;AH$4,$J69&lt;=AI$4,$K69&lt;=AI$4),NETWORKDAYS.INTL($J69,$K69,1,(Holidays!$A$1:$A$248)),0)+IF(AND($J69&gt;AH$4,$J69&lt;=AI$4,$K69&gt;AI$4),NETWORKDAYS.INTL($J69,(AI$4),1,(Holidays!$A$1:$A$248)),0)+IF(AND($J69&lt;AH$4,$K69&lt;AI$4,$K69&gt;AH$4),NETWORKDAYS.INTL(AH$4+1,$K69,1,(Holidays!$A$1:$A$248)),0)+IF(AND($J69&lt;=AH$4,$K69&gt;=AI$4,$K69&gt;AH$4),NETWORKDAYS.INTL(AH$4+1,(AI$4),1,(Holidays!$A$1:$A$248)),0))*$M69,"")</f>
        <v>0</v>
      </c>
      <c r="AJ69" s="190">
        <f ca="1">IFERROR((IF(AND($J69&gt;AI$4,$J69&lt;=AJ$4,$K69&lt;=AJ$4),NETWORKDAYS.INTL($J69,$K69,1,(Holidays!$A$1:$A$248)),0)+IF(AND($J69&gt;AI$4,$J69&lt;=AJ$4,$K69&gt;AJ$4),NETWORKDAYS.INTL($J69,(AJ$4),1,(Holidays!$A$1:$A$248)),0)+IF(AND($J69&lt;AI$4,$K69&lt;AJ$4,$K69&gt;AI$4),NETWORKDAYS.INTL(AI$4+1,$K69,1,(Holidays!$A$1:$A$248)),0)+IF(AND($J69&lt;=AI$4,$K69&gt;=AJ$4,$K69&gt;AI$4),NETWORKDAYS.INTL(AI$4+1,(AJ$4),1,(Holidays!$A$1:$A$248)),0))*$M69,"")</f>
        <v>0</v>
      </c>
      <c r="AK69" s="192">
        <f ca="1">IFERROR((IF(AND($J69&gt;AJ$4,$J69&lt;=AK$4,$K69&lt;=AK$4),NETWORKDAYS.INTL($J69,$K69,1,(Holidays!$A$1:$A$248)),0)+IF(AND($J69&gt;AJ$4,$J69&lt;=AK$4,$K69&gt;AK$4),NETWORKDAYS.INTL($J69,(AK$4),1,(Holidays!$A$1:$A$248)),0)+IF(AND($J69&lt;AJ$4,$K69&lt;AK$4,$K69&gt;AJ$4),NETWORKDAYS.INTL(AJ$4+1,$K69,1,(Holidays!$A$1:$A$248)),0)+IF(AND($J69&lt;=AJ$4,$K69&gt;=AK$4,$K69&gt;AJ$4),NETWORKDAYS.INTL(AJ$4+1,(AK$4),1,(Holidays!$A$1:$A$248)),0))*$M69,"")</f>
        <v>0</v>
      </c>
      <c r="AL69" s="321">
        <f ca="1">IFERROR((IF(AND($J69&gt;AK$4,$J69&lt;=AL$4,$K69&lt;=AL$4),NETWORKDAYS.INTL($J69,$K69,1,(Holidays!$A$1:$A$248)),0)+IF(AND($J69&gt;AK$4,$J69&lt;=AL$4,$K69&gt;AL$4),NETWORKDAYS.INTL($J69,(AL$4),1,(Holidays!$A$1:$A$248)),0)+IF(AND($J69&lt;AK$4,$K69&lt;AL$4,$K69&gt;AK$4),NETWORKDAYS.INTL(AK$4+1,$K69,1,(Holidays!$A$1:$A$248)),0)+IF(AND($J69&lt;=AK$4,$K69&gt;=AL$4,$K69&gt;AK$4),NETWORKDAYS.INTL(AK$4+1,(AL$4),1,(Holidays!$A$1:$A$248)),0))*$M69,"")</f>
        <v>0</v>
      </c>
      <c r="AM69" s="190">
        <f ca="1">IFERROR((IF(AND($J69&gt;AL$4,$J69&lt;=AM$4,$K69&lt;=AM$4),NETWORKDAYS.INTL($J69,$K69,1,(Holidays!$A$1:$A$248)),0)+IF(AND($J69&gt;AL$4,$J69&lt;=AM$4,$K69&gt;AM$4),NETWORKDAYS.INTL($J69,(AM$4),1,(Holidays!$A$1:$A$248)),0)+IF(AND($J69&lt;AL$4,$K69&lt;AM$4,$K69&gt;AL$4),NETWORKDAYS.INTL(AL$4+1,$K69,1,(Holidays!$A$1:$A$248)),0)+IF(AND($J69&lt;=AL$4,$K69&gt;=AM$4,$K69&gt;AL$4),NETWORKDAYS.INTL(AL$4+1,(AM$4),1,(Holidays!$A$1:$A$248)),0))*$M69,"")</f>
        <v>0</v>
      </c>
      <c r="AN69" s="192">
        <f ca="1">IFERROR((IF(AND($J69&gt;AM$4,$J69&lt;=AN$4,$K69&lt;=AN$4),NETWORKDAYS.INTL($J69,$K69,1,(Holidays!$A$1:$A$248)),0)+IF(AND($J69&gt;AM$4,$J69&lt;=AN$4,$K69&gt;AN$4),NETWORKDAYS.INTL($J69,(AN$4),1,(Holidays!$A$1:$A$248)),0)+IF(AND($J69&lt;AM$4,$K69&lt;AN$4,$K69&gt;AM$4),NETWORKDAYS.INTL(AM$4+1,$K69,1,(Holidays!$A$1:$A$248)),0)+IF(AND($J69&lt;=AM$4,$K69&gt;=AN$4,$K69&gt;AM$4),NETWORKDAYS.INTL(AM$4+1,(AN$4),1,(Holidays!$A$1:$A$248)),0))*$M69,"")</f>
        <v>0</v>
      </c>
      <c r="AO69" s="321">
        <f ca="1">IFERROR((IF(AND($J69&gt;AN$4,$J69&lt;=AO$4,$K69&lt;=AO$4),NETWORKDAYS.INTL($J69,$K69,1,(Holidays!$A$1:$A$248)),0)+IF(AND($J69&gt;AN$4,$J69&lt;=AO$4,$K69&gt;AO$4),NETWORKDAYS.INTL($J69,(AO$4),1,(Holidays!$A$1:$A$248)),0)+IF(AND($J69&lt;AN$4,$K69&lt;AO$4,$K69&gt;AN$4),NETWORKDAYS.INTL(AN$4+1,$K69,1,(Holidays!$A$1:$A$248)),0)+IF(AND($J69&lt;=AN$4,$K69&gt;=AO$4,$K69&gt;AN$4),NETWORKDAYS.INTL(AN$4+1,(AO$4),1,(Holidays!$A$1:$A$248)),0))*$M69,"")</f>
        <v>0</v>
      </c>
      <c r="AP69" s="190">
        <f ca="1">IFERROR((IF(AND($J69&gt;AO$4,$J69&lt;=AP$4,$K69&lt;=AP$4),NETWORKDAYS.INTL($J69,$K69,1,(Holidays!$A$1:$A$248)),0)+IF(AND($J69&gt;AO$4,$J69&lt;=AP$4,$K69&gt;AP$4),NETWORKDAYS.INTL($J69,(AP$4),1,(Holidays!$A$1:$A$248)),0)+IF(AND($J69&lt;AO$4,$K69&lt;AP$4,$K69&gt;AO$4),NETWORKDAYS.INTL(AO$4+1,$K69,1,(Holidays!$A$1:$A$248)),0)+IF(AND($J69&lt;=AO$4,$K69&gt;=AP$4,$K69&gt;AO$4),NETWORKDAYS.INTL(AO$4+1,(AP$4),1,(Holidays!$A$1:$A$248)),0))*$M69,"")</f>
        <v>0</v>
      </c>
      <c r="AQ69" s="192">
        <f ca="1">IFERROR((IF(AND($J69&gt;AP$4,$J69&lt;=AQ$4,$K69&lt;=AQ$4),NETWORKDAYS.INTL($J69,$K69,1,(Holidays!$A$1:$A$248)),0)+IF(AND($J69&gt;AP$4,$J69&lt;=AQ$4,$K69&gt;AQ$4),NETWORKDAYS.INTL($J69,(AQ$4),1,(Holidays!$A$1:$A$248)),0)+IF(AND($J69&lt;AP$4,$K69&lt;AQ$4,$K69&gt;AP$4),NETWORKDAYS.INTL(AP$4+1,$K69,1,(Holidays!$A$1:$A$248)),0)+IF(AND($J69&lt;=AP$4,$K69&gt;=AQ$4,$K69&gt;AP$4),NETWORKDAYS.INTL(AP$4+1,(AQ$4),1,(Holidays!$A$1:$A$248)),0))*$M69,"")</f>
        <v>0</v>
      </c>
      <c r="AR69" s="321">
        <f ca="1">IFERROR((IF(AND($J69&gt;AQ$4,$J69&lt;=AR$4,$K69&lt;=AR$4),NETWORKDAYS.INTL($J69,$K69,1,(Holidays!$A$1:$A$248)),0)+IF(AND($J69&gt;AQ$4,$J69&lt;=AR$4,$K69&gt;AR$4),NETWORKDAYS.INTL($J69,(AR$4),1,(Holidays!$A$1:$A$248)),0)+IF(AND($J69&lt;AQ$4,$K69&lt;AR$4,$K69&gt;AQ$4),NETWORKDAYS.INTL(AQ$4+1,$K69,1,(Holidays!$A$1:$A$248)),0)+IF(AND($J69&lt;=AQ$4,$K69&gt;=AR$4,$K69&gt;AQ$4),NETWORKDAYS.INTL(AQ$4+1,(AR$4),1,(Holidays!$A$1:$A$248)),0))*$M69,"")</f>
        <v>0</v>
      </c>
      <c r="AS69" s="190">
        <f ca="1">IFERROR((IF(AND($J69&gt;AR$4,$J69&lt;=AS$4,$K69&lt;=AS$4),NETWORKDAYS.INTL($J69,$K69,1,(Holidays!$A$1:$A$248)),0)+IF(AND($J69&gt;AR$4,$J69&lt;=AS$4,$K69&gt;AS$4),NETWORKDAYS.INTL($J69,(AS$4),1,(Holidays!$A$1:$A$248)),0)+IF(AND($J69&lt;AR$4,$K69&lt;AS$4,$K69&gt;AR$4),NETWORKDAYS.INTL(AR$4+1,$K69,1,(Holidays!$A$1:$A$248)),0)+IF(AND($J69&lt;=AR$4,$K69&gt;=AS$4,$K69&gt;AR$4),NETWORKDAYS.INTL(AR$4+1,(AS$4),1,(Holidays!$A$1:$A$248)),0))*$M69,"")</f>
        <v>0</v>
      </c>
      <c r="AT69" s="192">
        <f ca="1">IFERROR((IF(AND($J69&gt;AS$4,$J69&lt;=AT$4,$K69&lt;=AT$4),NETWORKDAYS.INTL($J69,$K69,1,(Holidays!$A$1:$A$248)),0)+IF(AND($J69&gt;AS$4,$J69&lt;=AT$4,$K69&gt;AT$4),NETWORKDAYS.INTL($J69,(AT$4),1,(Holidays!$A$1:$A$248)),0)+IF(AND($J69&lt;AS$4,$K69&lt;AT$4,$K69&gt;AS$4),NETWORKDAYS.INTL(AS$4+1,$K69,1,(Holidays!$A$1:$A$248)),0)+IF(AND($J69&lt;=AS$4,$K69&gt;=AT$4,$K69&gt;AS$4),NETWORKDAYS.INTL(AS$4+1,(AT$4),1,(Holidays!$A$1:$A$248)),0))*$M69,"")</f>
        <v>0</v>
      </c>
      <c r="AU69" s="321">
        <f ca="1">IFERROR((IF(AND($J69&gt;AT$4,$J69&lt;=AU$4,$K69&lt;=AU$4),NETWORKDAYS.INTL($J69,$K69,1,(Holidays!$A$1:$A$248)),0)+IF(AND($J69&gt;AT$4,$J69&lt;=AU$4,$K69&gt;AU$4),NETWORKDAYS.INTL($J69,(AU$4),1,(Holidays!$A$1:$A$248)),0)+IF(AND($J69&lt;AT$4,$K69&lt;AU$4,$K69&gt;AT$4),NETWORKDAYS.INTL(AT$4+1,$K69,1,(Holidays!$A$1:$A$248)),0)+IF(AND($J69&lt;=AT$4,$K69&gt;=AU$4,$K69&gt;AT$4),NETWORKDAYS.INTL(AT$4+1,(AU$4),1,(Holidays!$A$1:$A$248)),0))*$M69,"")</f>
        <v>0</v>
      </c>
      <c r="AV69" s="190">
        <f ca="1">IFERROR((IF(AND($J69&gt;AU$4,$J69&lt;=AV$4,$K69&lt;=AV$4),NETWORKDAYS.INTL($J69,$K69,1,(Holidays!$A$1:$A$248)),0)+IF(AND($J69&gt;AU$4,$J69&lt;=AV$4,$K69&gt;AV$4),NETWORKDAYS.INTL($J69,(AV$4),1,(Holidays!$A$1:$A$248)),0)+IF(AND($J69&lt;AU$4,$K69&lt;AV$4,$K69&gt;AU$4),NETWORKDAYS.INTL(AU$4+1,$K69,1,(Holidays!$A$1:$A$248)),0)+IF(AND($J69&lt;=AU$4,$K69&gt;=AV$4,$K69&gt;AU$4),NETWORKDAYS.INTL(AU$4+1,(AV$4),1,(Holidays!$A$1:$A$248)),0))*$M69,"")</f>
        <v>0</v>
      </c>
      <c r="AW69" s="192">
        <f ca="1">IFERROR((IF(AND($J69&gt;AV$4,$J69&lt;=AW$4,$K69&lt;=AW$4),NETWORKDAYS.INTL($J69,$K69,1,(Holidays!$A$1:$A$248)),0)+IF(AND($J69&gt;AV$4,$J69&lt;=AW$4,$K69&gt;AW$4),NETWORKDAYS.INTL($J69,(AW$4),1,(Holidays!$A$1:$A$248)),0)+IF(AND($J69&lt;AV$4,$K69&lt;AW$4,$K69&gt;AV$4),NETWORKDAYS.INTL(AV$4+1,$K69,1,(Holidays!$A$1:$A$248)),0)+IF(AND($J69&lt;=AV$4,$K69&gt;=AW$4,$K69&gt;AV$4),NETWORKDAYS.INTL(AV$4+1,(AW$4),1,(Holidays!$A$1:$A$248)),0))*$M69,"")</f>
        <v>0</v>
      </c>
      <c r="AX69" s="321">
        <f ca="1">IFERROR((IF(AND($J69&gt;AW$4,$J69&lt;=AX$4,$K69&lt;=AX$4),NETWORKDAYS.INTL($J69,$K69,1,(Holidays!$A$1:$A$248)),0)+IF(AND($J69&gt;AW$4,$J69&lt;=AX$4,$K69&gt;AX$4),NETWORKDAYS.INTL($J69,(AX$4),1,(Holidays!$A$1:$A$248)),0)+IF(AND($J69&lt;AW$4,$K69&lt;AX$4,$K69&gt;AW$4),NETWORKDAYS.INTL(AW$4+1,$K69,1,(Holidays!$A$1:$A$248)),0)+IF(AND($J69&lt;=AW$4,$K69&gt;=AX$4,$K69&gt;AW$4),NETWORKDAYS.INTL(AW$4+1,(AX$4),1,(Holidays!$A$1:$A$248)),0))*$M69,"")</f>
        <v>0</v>
      </c>
      <c r="AY69" s="190">
        <f ca="1">IFERROR((IF(AND($J69&gt;AX$4,$J69&lt;=AY$4,$K69&lt;=AY$4),NETWORKDAYS.INTL($J69,$K69,1,(Holidays!$A$1:$A$248)),0)+IF(AND($J69&gt;AX$4,$J69&lt;=AY$4,$K69&gt;AY$4),NETWORKDAYS.INTL($J69,(AY$4),1,(Holidays!$A$1:$A$248)),0)+IF(AND($J69&lt;AX$4,$K69&lt;AY$4,$K69&gt;AX$4),NETWORKDAYS.INTL(AX$4+1,$K69,1,(Holidays!$A$1:$A$248)),0)+IF(AND($J69&lt;=AX$4,$K69&gt;=AY$4,$K69&gt;AX$4),NETWORKDAYS.INTL(AX$4+1,(AY$4),1,(Holidays!$A$1:$A$248)),0))*$M69,"")</f>
        <v>0</v>
      </c>
      <c r="AZ69" s="192">
        <f ca="1">IFERROR((IF(AND($J69&gt;AY$4,$J69&lt;=AZ$4,$K69&lt;=AZ$4),NETWORKDAYS.INTL($J69,$K69,1,(Holidays!$A$1:$A$248)),0)+IF(AND($J69&gt;AY$4,$J69&lt;=AZ$4,$K69&gt;AZ$4),NETWORKDAYS.INTL($J69,(AZ$4),1,(Holidays!$A$1:$A$248)),0)+IF(AND($J69&lt;AY$4,$K69&lt;AZ$4,$K69&gt;AY$4),NETWORKDAYS.INTL(AY$4+1,$K69,1,(Holidays!$A$1:$A$248)),0)+IF(AND($J69&lt;=AY$4,$K69&gt;=AZ$4,$K69&gt;AY$4),NETWORKDAYS.INTL(AY$4+1,(AZ$4),1,(Holidays!$A$1:$A$248)),0))*$M69,"")</f>
        <v>0</v>
      </c>
      <c r="BA69" s="321">
        <f ca="1">IFERROR((IF(AND($J69&gt;AZ$4,$J69&lt;=BA$4,$K69&lt;=BA$4),NETWORKDAYS.INTL($J69,$K69,1,(Holidays!$A$1:$A$248)),0)+IF(AND($J69&gt;AZ$4,$J69&lt;=BA$4,$K69&gt;BA$4),NETWORKDAYS.INTL($J69,(BA$4),1,(Holidays!$A$1:$A$248)),0)+IF(AND($J69&lt;AZ$4,$K69&lt;BA$4,$K69&gt;AZ$4),NETWORKDAYS.INTL(AZ$4+1,$K69,1,(Holidays!$A$1:$A$248)),0)+IF(AND($J69&lt;=AZ$4,$K69&gt;=BA$4,$K69&gt;AZ$4),NETWORKDAYS.INTL(AZ$4+1,(BA$4),1,(Holidays!$A$1:$A$248)),0))*$M69,"")</f>
        <v>0</v>
      </c>
      <c r="BB69" s="190">
        <f ca="1">IFERROR((IF(AND($J69&gt;BA$4,$J69&lt;=BB$4,$K69&lt;=BB$4),NETWORKDAYS.INTL($J69,$K69,1,(Holidays!$A$1:$A$248)),0)+IF(AND($J69&gt;BA$4,$J69&lt;=BB$4,$K69&gt;BB$4),NETWORKDAYS.INTL($J69,(BB$4),1,(Holidays!$A$1:$A$248)),0)+IF(AND($J69&lt;BA$4,$K69&lt;BB$4,$K69&gt;BA$4),NETWORKDAYS.INTL(BA$4+1,$K69,1,(Holidays!$A$1:$A$248)),0)+IF(AND($J69&lt;=BA$4,$K69&gt;=BB$4,$K69&gt;BA$4),NETWORKDAYS.INTL(BA$4+1,(BB$4),1,(Holidays!$A$1:$A$248)),0))*$M69,"")</f>
        <v>0</v>
      </c>
      <c r="BC69" s="192">
        <f ca="1">IFERROR((IF(AND($J69&gt;BB$4,$J69&lt;=BC$4,$K69&lt;=BC$4),NETWORKDAYS.INTL($J69,$K69,1,(Holidays!$A$1:$A$248)),0)+IF(AND($J69&gt;BB$4,$J69&lt;=BC$4,$K69&gt;BC$4),NETWORKDAYS.INTL($J69,(BC$4),1,(Holidays!$A$1:$A$248)),0)+IF(AND($J69&lt;BB$4,$K69&lt;BC$4,$K69&gt;BB$4),NETWORKDAYS.INTL(BB$4+1,$K69,1,(Holidays!$A$1:$A$248)),0)+IF(AND($J69&lt;=BB$4,$K69&gt;=BC$4,$K69&gt;BB$4),NETWORKDAYS.INTL(BB$4+1,(BC$4),1,(Holidays!$A$1:$A$248)),0))*$M69,"")</f>
        <v>0</v>
      </c>
      <c r="BD69" s="321">
        <f ca="1">IFERROR((IF(AND($J69&gt;BC$4,$J69&lt;=BD$4,$K69&lt;=BD$4),NETWORKDAYS.INTL($J69,$K69,1,(Holidays!$A$1:$A$248)),0)+IF(AND($J69&gt;BC$4,$J69&lt;=BD$4,$K69&gt;BD$4),NETWORKDAYS.INTL($J69,(BD$4),1,(Holidays!$A$1:$A$248)),0)+IF(AND($J69&lt;BC$4,$K69&lt;BD$4,$K69&gt;BC$4),NETWORKDAYS.INTL(BC$4+1,$K69,1,(Holidays!$A$1:$A$248)),0)+IF(AND($J69&lt;=BC$4,$K69&gt;=BD$4,$K69&gt;BC$4),NETWORKDAYS.INTL(BC$4+1,(BD$4),1,(Holidays!$A$1:$A$248)),0))*$M69,"")</f>
        <v>0</v>
      </c>
      <c r="BE69" s="190">
        <f ca="1">IFERROR((IF(AND($J69&gt;BD$4,$J69&lt;=BE$4,$K69&lt;=BE$4),NETWORKDAYS.INTL($J69,$K69,1,(Holidays!$A$1:$A$248)),0)+IF(AND($J69&gt;BD$4,$J69&lt;=BE$4,$K69&gt;BE$4),NETWORKDAYS.INTL($J69,(BE$4),1,(Holidays!$A$1:$A$248)),0)+IF(AND($J69&lt;BD$4,$K69&lt;BE$4,$K69&gt;BD$4),NETWORKDAYS.INTL(BD$4+1,$K69,1,(Holidays!$A$1:$A$248)),0)+IF(AND($J69&lt;=BD$4,$K69&gt;=BE$4,$K69&gt;BD$4),NETWORKDAYS.INTL(BD$4+1,(BE$4),1,(Holidays!$A$1:$A$248)),0))*$M69,"")</f>
        <v>0</v>
      </c>
      <c r="BF69" s="192">
        <f ca="1">IFERROR((IF(AND($J69&gt;BE$4,$J69&lt;=BF$4,$K69&lt;=BF$4),NETWORKDAYS.INTL($J69,$K69,1,(Holidays!$A$1:$A$248)),0)+IF(AND($J69&gt;BE$4,$J69&lt;=BF$4,$K69&gt;BF$4),NETWORKDAYS.INTL($J69,(BF$4),1,(Holidays!$A$1:$A$248)),0)+IF(AND($J69&lt;BE$4,$K69&lt;BF$4,$K69&gt;BE$4),NETWORKDAYS.INTL(BE$4+1,$K69,1,(Holidays!$A$1:$A$248)),0)+IF(AND($J69&lt;=BE$4,$K69&gt;=BF$4,$K69&gt;BE$4),NETWORKDAYS.INTL(BE$4+1,(BF$4),1,(Holidays!$A$1:$A$248)),0))*$M69,"")</f>
        <v>0</v>
      </c>
      <c r="BG69" s="321">
        <f ca="1">IFERROR((IF(AND($J69&gt;BF$4,$J69&lt;=BG$4,$K69&lt;=BG$4),NETWORKDAYS.INTL($J69,$K69,1,(Holidays!$A$1:$A$248)),0)+IF(AND($J69&gt;BF$4,$J69&lt;=BG$4,$K69&gt;BG$4),NETWORKDAYS.INTL($J69,(BG$4),1,(Holidays!$A$1:$A$248)),0)+IF(AND($J69&lt;BF$4,$K69&lt;BG$4,$K69&gt;BF$4),NETWORKDAYS.INTL(BF$4+1,$K69,1,(Holidays!$A$1:$A$248)),0)+IF(AND($J69&lt;=BF$4,$K69&gt;=BG$4,$K69&gt;BF$4),NETWORKDAYS.INTL(BF$4+1,(BG$4),1,(Holidays!$A$1:$A$248)),0))*$M69,"")</f>
        <v>0</v>
      </c>
      <c r="BH69" s="190">
        <f ca="1">IFERROR((IF(AND($J69&gt;BG$4,$J69&lt;=BH$4,$K69&lt;=BH$4),NETWORKDAYS.INTL($J69,$K69,1,(Holidays!$A$1:$A$248)),0)+IF(AND($J69&gt;BG$4,$J69&lt;=BH$4,$K69&gt;BH$4),NETWORKDAYS.INTL($J69,(BH$4),1,(Holidays!$A$1:$A$248)),0)+IF(AND($J69&lt;BG$4,$K69&lt;BH$4,$K69&gt;BG$4),NETWORKDAYS.INTL(BG$4+1,$K69,1,(Holidays!$A$1:$A$248)),0)+IF(AND($J69&lt;=BG$4,$K69&gt;=BH$4,$K69&gt;BG$4),NETWORKDAYS.INTL(BG$4+1,(BH$4),1,(Holidays!$A$1:$A$248)),0))*$M69,"")</f>
        <v>0</v>
      </c>
      <c r="BI69" s="192">
        <f ca="1">IFERROR((IF(AND($J69&gt;BH$4,$J69&lt;=BI$4,$K69&lt;=BI$4),NETWORKDAYS.INTL($J69,$K69,1,(Holidays!$A$1:$A$248)),0)+IF(AND($J69&gt;BH$4,$J69&lt;=BI$4,$K69&gt;BI$4),NETWORKDAYS.INTL($J69,(BI$4),1,(Holidays!$A$1:$A$248)),0)+IF(AND($J69&lt;BH$4,$K69&lt;BI$4,$K69&gt;BH$4),NETWORKDAYS.INTL(BH$4+1,$K69,1,(Holidays!$A$1:$A$248)),0)+IF(AND($J69&lt;=BH$4,$K69&gt;=BI$4,$K69&gt;BH$4),NETWORKDAYS.INTL(BH$4+1,(BI$4),1,(Holidays!$A$1:$A$248)),0))*$M69,"")</f>
        <v>0</v>
      </c>
      <c r="BJ69" s="321">
        <f ca="1">IFERROR((IF(AND($J69&gt;BI$4,$J69&lt;=BJ$4,$K69&lt;=BJ$4),NETWORKDAYS.INTL($J69,$K69,1,(Holidays!$A$1:$A$248)),0)+IF(AND($J69&gt;BI$4,$J69&lt;=BJ$4,$K69&gt;BJ$4),NETWORKDAYS.INTL($J69,(BJ$4),1,(Holidays!$A$1:$A$248)),0)+IF(AND($J69&lt;BI$4,$K69&lt;BJ$4,$K69&gt;BI$4),NETWORKDAYS.INTL(BI$4+1,$K69,1,(Holidays!$A$1:$A$248)),0)+IF(AND($J69&lt;=BI$4,$K69&gt;=BJ$4,$K69&gt;BI$4),NETWORKDAYS.INTL(BI$4+1,(BJ$4),1,(Holidays!$A$1:$A$248)),0))*$M69,"")</f>
        <v>0</v>
      </c>
      <c r="BK69" s="190">
        <f ca="1">IFERROR((IF(AND($J69&gt;BJ$4,$J69&lt;=BK$4,$K69&lt;=BK$4),NETWORKDAYS.INTL($J69,$K69,1,(Holidays!$A$1:$A$248)),0)+IF(AND($J69&gt;BJ$4,$J69&lt;=BK$4,$K69&gt;BK$4),NETWORKDAYS.INTL($J69,(BK$4),1,(Holidays!$A$1:$A$248)),0)+IF(AND($J69&lt;BJ$4,$K69&lt;BK$4,$K69&gt;BJ$4),NETWORKDAYS.INTL(BJ$4+1,$K69,1,(Holidays!$A$1:$A$248)),0)+IF(AND($J69&lt;=BJ$4,$K69&gt;=BK$4,$K69&gt;BJ$4),NETWORKDAYS.INTL(BJ$4+1,(BK$4),1,(Holidays!$A$1:$A$248)),0))*$M69,"")</f>
        <v>0</v>
      </c>
      <c r="BL69" s="192">
        <f ca="1">IFERROR((IF(AND($J69&gt;BK$4,$J69&lt;=BL$4,$K69&lt;=BL$4),NETWORKDAYS.INTL($J69,$K69,1,(Holidays!$A$1:$A$248)),0)+IF(AND($J69&gt;BK$4,$J69&lt;=BL$4,$K69&gt;BL$4),NETWORKDAYS.INTL($J69,(BL$4),1,(Holidays!$A$1:$A$248)),0)+IF(AND($J69&lt;BK$4,$K69&lt;BL$4,$K69&gt;BK$4),NETWORKDAYS.INTL(BK$4+1,$K69,1,(Holidays!$A$1:$A$248)),0)+IF(AND($J69&lt;=BK$4,$K69&gt;=BL$4,$K69&gt;BK$4),NETWORKDAYS.INTL(BK$4+1,(BL$4),1,(Holidays!$A$1:$A$248)),0))*$M69,"")</f>
        <v>0</v>
      </c>
      <c r="BM69" s="321">
        <f ca="1">IFERROR((IF(AND($J69&gt;BL$4,$J69&lt;=BM$4,$K69&lt;=BM$4),NETWORKDAYS.INTL($J69,$K69,1,(Holidays!$A$1:$A$248)),0)+IF(AND($J69&gt;BL$4,$J69&lt;=BM$4,$K69&gt;BM$4),NETWORKDAYS.INTL($J69,(BM$4),1,(Holidays!$A$1:$A$248)),0)+IF(AND($J69&lt;BL$4,$K69&lt;BM$4,$K69&gt;BL$4),NETWORKDAYS.INTL(BL$4+1,$K69,1,(Holidays!$A$1:$A$248)),0)+IF(AND($J69&lt;=BL$4,$K69&gt;=BM$4,$K69&gt;BL$4),NETWORKDAYS.INTL(BL$4+1,(BM$4),1,(Holidays!$A$1:$A$248)),0))*$M69,"")</f>
        <v>0</v>
      </c>
      <c r="BN69" s="190">
        <f ca="1">IFERROR((IF(AND($J69&gt;BM$4,$J69&lt;=BN$4,$K69&lt;=BN$4),NETWORKDAYS.INTL($J69,$K69,1,(Holidays!$A$1:$A$248)),0)+IF(AND($J69&gt;BM$4,$J69&lt;=BN$4,$K69&gt;BN$4),NETWORKDAYS.INTL($J69,(BN$4),1,(Holidays!$A$1:$A$248)),0)+IF(AND($J69&lt;BM$4,$K69&lt;BN$4,$K69&gt;BM$4),NETWORKDAYS.INTL(BM$4+1,$K69,1,(Holidays!$A$1:$A$248)),0)+IF(AND($J69&lt;=BM$4,$K69&gt;=BN$4,$K69&gt;BM$4),NETWORKDAYS.INTL(BM$4+1,(BN$4),1,(Holidays!$A$1:$A$248)),0))*$M69,"")</f>
        <v>0</v>
      </c>
      <c r="BO69" s="192">
        <f ca="1">IFERROR((IF(AND($J69&gt;BN$4,$J69&lt;=BO$4,$K69&lt;=BO$4),NETWORKDAYS.INTL($J69,$K69,1,(Holidays!$A$1:$A$248)),0)+IF(AND($J69&gt;BN$4,$J69&lt;=BO$4,$K69&gt;BO$4),NETWORKDAYS.INTL($J69,(BO$4),1,(Holidays!$A$1:$A$248)),0)+IF(AND($J69&lt;BN$4,$K69&lt;BO$4,$K69&gt;BN$4),NETWORKDAYS.INTL(BN$4+1,$K69,1,(Holidays!$A$1:$A$248)),0)+IF(AND($J69&lt;=BN$4,$K69&gt;=BO$4,$K69&gt;BN$4),NETWORKDAYS.INTL(BN$4+1,(BO$4),1,(Holidays!$A$1:$A$248)),0))*$M69,"")</f>
        <v>0</v>
      </c>
      <c r="BP69" s="321">
        <f ca="1">IFERROR((IF(AND($J69&gt;BO$4,$J69&lt;=BP$4,$K69&lt;=BP$4),NETWORKDAYS.INTL($J69,$K69,1,(Holidays!$A$1:$A$248)),0)+IF(AND($J69&gt;BO$4,$J69&lt;=BP$4,$K69&gt;BP$4),NETWORKDAYS.INTL($J69,(BP$4),1,(Holidays!$A$1:$A$248)),0)+IF(AND($J69&lt;BO$4,$K69&lt;BP$4,$K69&gt;BO$4),NETWORKDAYS.INTL(BO$4+1,$K69,1,(Holidays!$A$1:$A$248)),0)+IF(AND($J69&lt;=BO$4,$K69&gt;=BP$4,$K69&gt;BO$4),NETWORKDAYS.INTL(BO$4+1,(BP$4),1,(Holidays!$A$1:$A$248)),0))*$M69,"")</f>
        <v>0</v>
      </c>
      <c r="BQ69" s="190">
        <f ca="1">IFERROR((IF(AND($J69&gt;BP$4,$J69&lt;=BQ$4,$K69&lt;=BQ$4),NETWORKDAYS.INTL($J69,$K69,1,(Holidays!$A$1:$A$248)),0)+IF(AND($J69&gt;BP$4,$J69&lt;=BQ$4,$K69&gt;BQ$4),NETWORKDAYS.INTL($J69,(BQ$4),1,(Holidays!$A$1:$A$248)),0)+IF(AND($J69&lt;BP$4,$K69&lt;BQ$4,$K69&gt;BP$4),NETWORKDAYS.INTL(BP$4+1,$K69,1,(Holidays!$A$1:$A$248)),0)+IF(AND($J69&lt;=BP$4,$K69&gt;=BQ$4,$K69&gt;BP$4),NETWORKDAYS.INTL(BP$4+1,(BQ$4),1,(Holidays!$A$1:$A$248)),0))*$M69,"")</f>
        <v>0</v>
      </c>
      <c r="BR69" s="192">
        <f ca="1">IFERROR((IF(AND($J69&gt;BQ$4,$J69&lt;=BR$4,$K69&lt;=BR$4),NETWORKDAYS.INTL($J69,$K69,1,(Holidays!$A$1:$A$248)),0)+IF(AND($J69&gt;BQ$4,$J69&lt;=BR$4,$K69&gt;BR$4),NETWORKDAYS.INTL($J69,(BR$4),1,(Holidays!$A$1:$A$248)),0)+IF(AND($J69&lt;BQ$4,$K69&lt;BR$4,$K69&gt;BQ$4),NETWORKDAYS.INTL(BQ$4+1,$K69,1,(Holidays!$A$1:$A$248)),0)+IF(AND($J69&lt;=BQ$4,$K69&gt;=BR$4,$K69&gt;BQ$4),NETWORKDAYS.INTL(BQ$4+1,(BR$4),1,(Holidays!$A$1:$A$248)),0))*$M69,"")</f>
        <v>0</v>
      </c>
      <c r="BS69" s="321">
        <f ca="1">IFERROR((IF(AND($J69&gt;BR$4,$J69&lt;=BS$4,$K69&lt;=BS$4),NETWORKDAYS.INTL($J69,$K69,1,(Holidays!$A$1:$A$248)),0)+IF(AND($J69&gt;BR$4,$J69&lt;=BS$4,$K69&gt;BS$4),NETWORKDAYS.INTL($J69,(BS$4),1,(Holidays!$A$1:$A$248)),0)+IF(AND($J69&lt;BR$4,$K69&lt;BS$4,$K69&gt;BR$4),NETWORKDAYS.INTL(BR$4+1,$K69,1,(Holidays!$A$1:$A$248)),0)+IF(AND($J69&lt;=BR$4,$K69&gt;=BS$4,$K69&gt;BR$4),NETWORKDAYS.INTL(BR$4+1,(BS$4),1,(Holidays!$A$1:$A$248)),0))*$M69,"")</f>
        <v>0</v>
      </c>
      <c r="BT69" s="190">
        <f ca="1">IFERROR((IF(AND($J69&gt;BS$4,$J69&lt;=BT$4,$K69&lt;=BT$4),NETWORKDAYS.INTL($J69,$K69,1,(Holidays!$A$1:$A$248)),0)+IF(AND($J69&gt;BS$4,$J69&lt;=BT$4,$K69&gt;BT$4),NETWORKDAYS.INTL($J69,(BT$4),1,(Holidays!$A$1:$A$248)),0)+IF(AND($J69&lt;BS$4,$K69&lt;BT$4,$K69&gt;BS$4),NETWORKDAYS.INTL(BS$4+1,$K69,1,(Holidays!$A$1:$A$248)),0)+IF(AND($J69&lt;=BS$4,$K69&gt;=BT$4,$K69&gt;BS$4),NETWORKDAYS.INTL(BS$4+1,(BT$4),1,(Holidays!$A$1:$A$248)),0))*$M69,"")</f>
        <v>0</v>
      </c>
      <c r="BU69" s="192">
        <f ca="1">IFERROR((IF(AND($J69&gt;BT$4,$J69&lt;=BU$4,$K69&lt;=BU$4),NETWORKDAYS.INTL($J69,$K69,1,(Holidays!$A$1:$A$248)),0)+IF(AND($J69&gt;BT$4,$J69&lt;=BU$4,$K69&gt;BU$4),NETWORKDAYS.INTL($J69,(BU$4),1,(Holidays!$A$1:$A$248)),0)+IF(AND($J69&lt;BT$4,$K69&lt;BU$4,$K69&gt;BT$4),NETWORKDAYS.INTL(BT$4+1,$K69,1,(Holidays!$A$1:$A$248)),0)+IF(AND($J69&lt;=BT$4,$K69&gt;=BU$4,$K69&gt;BT$4),NETWORKDAYS.INTL(BT$4+1,(BU$4),1,(Holidays!$A$1:$A$248)),0))*$M69,"")</f>
        <v>0</v>
      </c>
      <c r="BV69" s="321">
        <f ca="1">IFERROR((IF(AND($J69&gt;BU$4,$J69&lt;=BV$4,$K69&lt;=BV$4),NETWORKDAYS.INTL($J69,$K69,1,(Holidays!$A$1:$A$248)),0)+IF(AND($J69&gt;BU$4,$J69&lt;=BV$4,$K69&gt;BV$4),NETWORKDAYS.INTL($J69,(BV$4),1,(Holidays!$A$1:$A$248)),0)+IF(AND($J69&lt;BU$4,$K69&lt;BV$4,$K69&gt;BU$4),NETWORKDAYS.INTL(BU$4+1,$K69,1,(Holidays!$A$1:$A$248)),0)+IF(AND($J69&lt;=BU$4,$K69&gt;=BV$4,$K69&gt;BU$4),NETWORKDAYS.INTL(BU$4+1,(BV$4),1,(Holidays!$A$1:$A$248)),0))*$M69,"")</f>
        <v>0</v>
      </c>
      <c r="BW69" s="190">
        <f ca="1">IFERROR((IF(AND($J69&gt;BV$4,$J69&lt;=BW$4,$K69&lt;=BW$4),NETWORKDAYS.INTL($J69,$K69,1,(Holidays!$A$1:$A$248)),0)+IF(AND($J69&gt;BV$4,$J69&lt;=BW$4,$K69&gt;BW$4),NETWORKDAYS.INTL($J69,(BW$4),1,(Holidays!$A$1:$A$248)),0)+IF(AND($J69&lt;BV$4,$K69&lt;BW$4,$K69&gt;BV$4),NETWORKDAYS.INTL(BV$4+1,$K69,1,(Holidays!$A$1:$A$248)),0)+IF(AND($J69&lt;=BV$4,$K69&gt;=BW$4,$K69&gt;BV$4),NETWORKDAYS.INTL(BV$4+1,(BW$4),1,(Holidays!$A$1:$A$248)),0))*$M69,"")</f>
        <v>0</v>
      </c>
      <c r="BX69" s="192">
        <f ca="1">IFERROR((IF(AND($J69&gt;BW$4,$J69&lt;=BX$4,$K69&lt;=BX$4),NETWORKDAYS.INTL($J69,$K69,1,(Holidays!$A$1:$A$248)),0)+IF(AND($J69&gt;BW$4,$J69&lt;=BX$4,$K69&gt;BX$4),NETWORKDAYS.INTL($J69,(BX$4),1,(Holidays!$A$1:$A$248)),0)+IF(AND($J69&lt;BW$4,$K69&lt;BX$4,$K69&gt;BW$4),NETWORKDAYS.INTL(BW$4+1,$K69,1,(Holidays!$A$1:$A$248)),0)+IF(AND($J69&lt;=BW$4,$K69&gt;=BX$4,$K69&gt;BW$4),NETWORKDAYS.INTL(BW$4+1,(BX$4),1,(Holidays!$A$1:$A$248)),0))*$M69,"")</f>
        <v>0</v>
      </c>
      <c r="BY69" s="321">
        <f ca="1">IFERROR((IF(AND($J69&gt;BX$4,$J69&lt;=BY$4,$K69&lt;=BY$4),NETWORKDAYS.INTL($J69,$K69,1,(Holidays!$A$1:$A$248)),0)+IF(AND($J69&gt;BX$4,$J69&lt;=BY$4,$K69&gt;BY$4),NETWORKDAYS.INTL($J69,(BY$4),1,(Holidays!$A$1:$A$248)),0)+IF(AND($J69&lt;BX$4,$K69&lt;BY$4,$K69&gt;BX$4),NETWORKDAYS.INTL(BX$4+1,$K69,1,(Holidays!$A$1:$A$248)),0)+IF(AND($J69&lt;=BX$4,$K69&gt;=BY$4,$K69&gt;BX$4),NETWORKDAYS.INTL(BX$4+1,(BY$4),1,(Holidays!$A$1:$A$248)),0))*$M69,"")</f>
        <v>0</v>
      </c>
      <c r="BZ69" s="190">
        <f ca="1">IFERROR((IF(AND($J69&gt;BY$4,$J69&lt;=BZ$4,$K69&lt;=BZ$4),NETWORKDAYS.INTL($J69,$K69,1,(Holidays!$A$1:$A$248)),0)+IF(AND($J69&gt;BY$4,$J69&lt;=BZ$4,$K69&gt;BZ$4),NETWORKDAYS.INTL($J69,(BZ$4),1,(Holidays!$A$1:$A$248)),0)+IF(AND($J69&lt;BY$4,$K69&lt;BZ$4,$K69&gt;BY$4),NETWORKDAYS.INTL(BY$4+1,$K69,1,(Holidays!$A$1:$A$248)),0)+IF(AND($J69&lt;=BY$4,$K69&gt;=BZ$4,$K69&gt;BY$4),NETWORKDAYS.INTL(BY$4+1,(BZ$4),1,(Holidays!$A$1:$A$248)),0))*$M69,"")</f>
        <v>0</v>
      </c>
      <c r="CA69" s="192">
        <f ca="1">IFERROR((IF(AND($J69&gt;BZ$4,$J69&lt;=CA$4,$K69&lt;=CA$4),NETWORKDAYS.INTL($J69,$K69,1,(Holidays!$A$1:$A$248)),0)+IF(AND($J69&gt;BZ$4,$J69&lt;=CA$4,$K69&gt;CA$4),NETWORKDAYS.INTL($J69,(CA$4),1,(Holidays!$A$1:$A$248)),0)+IF(AND($J69&lt;BZ$4,$K69&lt;CA$4,$K69&gt;BZ$4),NETWORKDAYS.INTL(BZ$4+1,$K69,1,(Holidays!$A$1:$A$248)),0)+IF(AND($J69&lt;=BZ$4,$K69&gt;=CA$4,$K69&gt;BZ$4),NETWORKDAYS.INTL(BZ$4+1,(CA$4),1,(Holidays!$A$1:$A$248)),0))*$M69,"")</f>
        <v>0</v>
      </c>
      <c r="CB69" s="321">
        <f ca="1">IFERROR((IF(AND($J69&gt;CA$4,$J69&lt;=CB$4,$K69&lt;=CB$4),NETWORKDAYS.INTL($J69,$K69,1,(Holidays!$A$1:$A$248)),0)+IF(AND($J69&gt;CA$4,$J69&lt;=CB$4,$K69&gt;CB$4),NETWORKDAYS.INTL($J69,(CB$4),1,(Holidays!$A$1:$A$248)),0)+IF(AND($J69&lt;CA$4,$K69&lt;CB$4,$K69&gt;CA$4),NETWORKDAYS.INTL(CA$4+1,$K69,1,(Holidays!$A$1:$A$248)),0)+IF(AND($J69&lt;=CA$4,$K69&gt;=CB$4,$K69&gt;CA$4),NETWORKDAYS.INTL(CA$4+1,(CB$4),1,(Holidays!$A$1:$A$248)),0))*$M69,"")</f>
        <v>0</v>
      </c>
      <c r="CC69" s="190">
        <f ca="1">IFERROR((IF(AND($J69&gt;CB$4,$J69&lt;=CC$4,$K69&lt;=CC$4),NETWORKDAYS.INTL($J69,$K69,1,(Holidays!$A$1:$A$248)),0)+IF(AND($J69&gt;CB$4,$J69&lt;=CC$4,$K69&gt;CC$4),NETWORKDAYS.INTL($J69,(CC$4),1,(Holidays!$A$1:$A$248)),0)+IF(AND($J69&lt;CB$4,$K69&lt;CC$4,$K69&gt;CB$4),NETWORKDAYS.INTL(CB$4+1,$K69,1,(Holidays!$A$1:$A$248)),0)+IF(AND($J69&lt;=CB$4,$K69&gt;=CC$4,$K69&gt;CB$4),NETWORKDAYS.INTL(CB$4+1,(CC$4),1,(Holidays!$A$1:$A$248)),0))*$M69,"")</f>
        <v>0</v>
      </c>
      <c r="CD69" s="192">
        <f ca="1">IFERROR((IF(AND($J69&gt;CC$4,$J69&lt;=CD$4,$K69&lt;=CD$4),NETWORKDAYS.INTL($J69,$K69,1,(Holidays!$A$1:$A$248)),0)+IF(AND($J69&gt;CC$4,$J69&lt;=CD$4,$K69&gt;CD$4),NETWORKDAYS.INTL($J69,(CD$4),1,(Holidays!$A$1:$A$248)),0)+IF(AND($J69&lt;CC$4,$K69&lt;CD$4,$K69&gt;CC$4),NETWORKDAYS.INTL(CC$4+1,$K69,1,(Holidays!$A$1:$A$248)),0)+IF(AND($J69&lt;=CC$4,$K69&gt;=CD$4,$K69&gt;CC$4),NETWORKDAYS.INTL(CC$4+1,(CD$4),1,(Holidays!$A$1:$A$248)),0))*$M69,"")</f>
        <v>0</v>
      </c>
      <c r="CE69" s="321">
        <f ca="1">IFERROR((IF(AND($J69&gt;CD$4,$J69&lt;=CE$4,$K69&lt;=CE$4),NETWORKDAYS.INTL($J69,$K69,1,(Holidays!$A$1:$A$248)),0)+IF(AND($J69&gt;CD$4,$J69&lt;=CE$4,$K69&gt;CE$4),NETWORKDAYS.INTL($J69,(CE$4),1,(Holidays!$A$1:$A$248)),0)+IF(AND($J69&lt;CD$4,$K69&lt;CE$4,$K69&gt;CD$4),NETWORKDAYS.INTL(CD$4+1,$K69,1,(Holidays!$A$1:$A$248)),0)+IF(AND($J69&lt;=CD$4,$K69&gt;=CE$4,$K69&gt;CD$4),NETWORKDAYS.INTL(CD$4+1,(CE$4),1,(Holidays!$A$1:$A$248)),0))*$M69,"")</f>
        <v>0</v>
      </c>
      <c r="CF69" s="190">
        <f ca="1">IFERROR((IF(AND($J69&gt;CE$4,$J69&lt;=CF$4,$K69&lt;=CF$4),NETWORKDAYS.INTL($J69,$K69,1,(Holidays!$A$1:$A$248)),0)+IF(AND($J69&gt;CE$4,$J69&lt;=CF$4,$K69&gt;CF$4),NETWORKDAYS.INTL($J69,(CF$4),1,(Holidays!$A$1:$A$248)),0)+IF(AND($J69&lt;CE$4,$K69&lt;CF$4,$K69&gt;CE$4),NETWORKDAYS.INTL(CE$4+1,$K69,1,(Holidays!$A$1:$A$248)),0)+IF(AND($J69&lt;=CE$4,$K69&gt;=CF$4,$K69&gt;CE$4),NETWORKDAYS.INTL(CE$4+1,(CF$4),1,(Holidays!$A$1:$A$248)),0))*$M69,"")</f>
        <v>0</v>
      </c>
      <c r="CG69" s="192">
        <f ca="1">IFERROR((IF(AND($J69&gt;CF$4,$J69&lt;=CG$4,$K69&lt;=CG$4),NETWORKDAYS.INTL($J69,$K69,1,(Holidays!$A$1:$A$248)),0)+IF(AND($J69&gt;CF$4,$J69&lt;=CG$4,$K69&gt;CG$4),NETWORKDAYS.INTL($J69,(CG$4),1,(Holidays!$A$1:$A$248)),0)+IF(AND($J69&lt;CF$4,$K69&lt;CG$4,$K69&gt;CF$4),NETWORKDAYS.INTL(CF$4+1,$K69,1,(Holidays!$A$1:$A$248)),0)+IF(AND($J69&lt;=CF$4,$K69&gt;=CG$4,$K69&gt;CF$4),NETWORKDAYS.INTL(CF$4+1,(CG$4),1,(Holidays!$A$1:$A$248)),0))*$M69,"")</f>
        <v>0</v>
      </c>
      <c r="CH69" s="321">
        <f ca="1">IFERROR((IF(AND($J69&gt;CG$4,$J69&lt;=CH$4,$K69&lt;=CH$4),NETWORKDAYS.INTL($J69,$K69,1,(Holidays!$A$1:$A$248)),0)+IF(AND($J69&gt;CG$4,$J69&lt;=CH$4,$K69&gt;CH$4),NETWORKDAYS.INTL($J69,(CH$4),1,(Holidays!$A$1:$A$248)),0)+IF(AND($J69&lt;CG$4,$K69&lt;CH$4,$K69&gt;CG$4),NETWORKDAYS.INTL(CG$4+1,$K69,1,(Holidays!$A$1:$A$248)),0)+IF(AND($J69&lt;=CG$4,$K69&gt;=CH$4,$K69&gt;CG$4),NETWORKDAYS.INTL(CG$4+1,(CH$4),1,(Holidays!$A$1:$A$248)),0))*$M69,"")</f>
        <v>0</v>
      </c>
      <c r="CI69" s="190">
        <f ca="1">IFERROR((IF(AND($J69&gt;CH$4,$J69&lt;=CI$4,$K69&lt;=CI$4),NETWORKDAYS.INTL($J69,$K69,1,(Holidays!$A$1:$A$248)),0)+IF(AND($J69&gt;CH$4,$J69&lt;=CI$4,$K69&gt;CI$4),NETWORKDAYS.INTL($J69,(CI$4),1,(Holidays!$A$1:$A$248)),0)+IF(AND($J69&lt;CH$4,$K69&lt;CI$4,$K69&gt;CH$4),NETWORKDAYS.INTL(CH$4+1,$K69,1,(Holidays!$A$1:$A$248)),0)+IF(AND($J69&lt;=CH$4,$K69&gt;=CI$4,$K69&gt;CH$4),NETWORKDAYS.INTL(CH$4+1,(CI$4),1,(Holidays!$A$1:$A$248)),0))*$M69,"")</f>
        <v>0</v>
      </c>
      <c r="CJ69" s="192">
        <f ca="1">IFERROR((IF(AND($J69&gt;CI$4,$J69&lt;=CJ$4,$K69&lt;=CJ$4),NETWORKDAYS.INTL($J69,$K69,1,(Holidays!$A$1:$A$248)),0)+IF(AND($J69&gt;CI$4,$J69&lt;=CJ$4,$K69&gt;CJ$4),NETWORKDAYS.INTL($J69,(CJ$4),1,(Holidays!$A$1:$A$248)),0)+IF(AND($J69&lt;CI$4,$K69&lt;CJ$4,$K69&gt;CI$4),NETWORKDAYS.INTL(CI$4+1,$K69,1,(Holidays!$A$1:$A$248)),0)+IF(AND($J69&lt;=CI$4,$K69&gt;=CJ$4,$K69&gt;CI$4),NETWORKDAYS.INTL(CI$4+1,(CJ$4),1,(Holidays!$A$1:$A$248)),0))*$M69,"")</f>
        <v>0</v>
      </c>
      <c r="CK69" s="321">
        <f ca="1">IFERROR((IF(AND($J69&gt;CJ$4,$J69&lt;=CK$4,$K69&lt;=CK$4),NETWORKDAYS.INTL($J69,$K69,1,(Holidays!$A$1:$A$248)),0)+IF(AND($J69&gt;CJ$4,$J69&lt;=CK$4,$K69&gt;CK$4),NETWORKDAYS.INTL($J69,(CK$4),1,(Holidays!$A$1:$A$248)),0)+IF(AND($J69&lt;CJ$4,$K69&lt;CK$4,$K69&gt;CJ$4),NETWORKDAYS.INTL(CJ$4+1,$K69,1,(Holidays!$A$1:$A$248)),0)+IF(AND($J69&lt;=CJ$4,$K69&gt;=CK$4,$K69&gt;CJ$4),NETWORKDAYS.INTL(CJ$4+1,(CK$4),1,(Holidays!$A$1:$A$248)),0))*$M69,"")</f>
        <v>0</v>
      </c>
      <c r="CL69" s="190">
        <f ca="1">IFERROR((IF(AND($J69&gt;CK$4,$J69&lt;=CL$4,$K69&lt;=CL$4),NETWORKDAYS.INTL($J69,$K69,1,(Holidays!$A$1:$A$248)),0)+IF(AND($J69&gt;CK$4,$J69&lt;=CL$4,$K69&gt;CL$4),NETWORKDAYS.INTL($J69,(CL$4),1,(Holidays!$A$1:$A$248)),0)+IF(AND($J69&lt;CK$4,$K69&lt;CL$4,$K69&gt;CK$4),NETWORKDAYS.INTL(CK$4+1,$K69,1,(Holidays!$A$1:$A$248)),0)+IF(AND($J69&lt;=CK$4,$K69&gt;=CL$4,$K69&gt;CK$4),NETWORKDAYS.INTL(CK$4+1,(CL$4),1,(Holidays!$A$1:$A$248)),0))*$M69,"")</f>
        <v>0</v>
      </c>
      <c r="CM69" s="192">
        <f ca="1">IFERROR((IF(AND($J69&gt;CL$4,$J69&lt;=CM$4,$K69&lt;=CM$4),NETWORKDAYS.INTL($J69,$K69,1,(Holidays!$A$1:$A$248)),0)+IF(AND($J69&gt;CL$4,$J69&lt;=CM$4,$K69&gt;CM$4),NETWORKDAYS.INTL($J69,(CM$4),1,(Holidays!$A$1:$A$248)),0)+IF(AND($J69&lt;CL$4,$K69&lt;CM$4,$K69&gt;CL$4),NETWORKDAYS.INTL(CL$4+1,$K69,1,(Holidays!$A$1:$A$248)),0)+IF(AND($J69&lt;=CL$4,$K69&gt;=CM$4,$K69&gt;CL$4),NETWORKDAYS.INTL(CL$4+1,(CM$4),1,(Holidays!$A$1:$A$248)),0))*$M69,"")</f>
        <v>0</v>
      </c>
      <c r="CN69" s="321">
        <f ca="1">IFERROR((IF(AND($J69&gt;CM$4,$J69&lt;=CN$4,$K69&lt;=CN$4),NETWORKDAYS.INTL($J69,$K69,1,(Holidays!$A$1:$A$248)),0)+IF(AND($J69&gt;CM$4,$J69&lt;=CN$4,$K69&gt;CN$4),NETWORKDAYS.INTL($J69,(CN$4),1,(Holidays!$A$1:$A$248)),0)+IF(AND($J69&lt;CM$4,$K69&lt;CN$4,$K69&gt;CM$4),NETWORKDAYS.INTL(CM$4+1,$K69,1,(Holidays!$A$1:$A$248)),0)+IF(AND($J69&lt;=CM$4,$K69&gt;=CN$4,$K69&gt;CM$4),NETWORKDAYS.INTL(CM$4+1,(CN$4),1,(Holidays!$A$1:$A$248)),0))*$M69,"")</f>
        <v>0</v>
      </c>
      <c r="CO69" s="190">
        <f ca="1">IFERROR((IF(AND($J69&gt;CN$4,$J69&lt;=CO$4,$K69&lt;=CO$4),NETWORKDAYS.INTL($J69,$K69,1,(Holidays!$A$1:$A$248)),0)+IF(AND($J69&gt;CN$4,$J69&lt;=CO$4,$K69&gt;CO$4),NETWORKDAYS.INTL($J69,(CO$4),1,(Holidays!$A$1:$A$248)),0)+IF(AND($J69&lt;CN$4,$K69&lt;CO$4,$K69&gt;CN$4),NETWORKDAYS.INTL(CN$4+1,$K69,1,(Holidays!$A$1:$A$248)),0)+IF(AND($J69&lt;=CN$4,$K69&gt;=CO$4,$K69&gt;CN$4),NETWORKDAYS.INTL(CN$4+1,(CO$4),1,(Holidays!$A$1:$A$248)),0))*$M69,"")</f>
        <v>0</v>
      </c>
      <c r="CP69" s="192">
        <f ca="1">IFERROR((IF(AND($J69&gt;CO$4,$J69&lt;=CP$4,$K69&lt;=CP$4),NETWORKDAYS.INTL($J69,$K69,1,(Holidays!$A$1:$A$248)),0)+IF(AND($J69&gt;CO$4,$J69&lt;=CP$4,$K69&gt;CP$4),NETWORKDAYS.INTL($J69,(CP$4),1,(Holidays!$A$1:$A$248)),0)+IF(AND($J69&lt;CO$4,$K69&lt;CP$4,$K69&gt;CO$4),NETWORKDAYS.INTL(CO$4+1,$K69,1,(Holidays!$A$1:$A$248)),0)+IF(AND($J69&lt;=CO$4,$K69&gt;=CP$4,$K69&gt;CO$4),NETWORKDAYS.INTL(CO$4+1,(CP$4),1,(Holidays!$A$1:$A$248)),0))*$M69,"")</f>
        <v>0</v>
      </c>
      <c r="CQ69" s="321">
        <f ca="1">IFERROR((IF(AND($J69&gt;CP$4,$J69&lt;=CQ$4,$K69&lt;=CQ$4),NETWORKDAYS.INTL($J69,$K69,1,(Holidays!$A$1:$A$248)),0)+IF(AND($J69&gt;CP$4,$J69&lt;=CQ$4,$K69&gt;CQ$4),NETWORKDAYS.INTL($J69,(CQ$4),1,(Holidays!$A$1:$A$248)),0)+IF(AND($J69&lt;CP$4,$K69&lt;CQ$4,$K69&gt;CP$4),NETWORKDAYS.INTL(CP$4+1,$K69,1,(Holidays!$A$1:$A$248)),0)+IF(AND($J69&lt;=CP$4,$K69&gt;=CQ$4,$K69&gt;CP$4),NETWORKDAYS.INTL(CP$4+1,(CQ$4),1,(Holidays!$A$1:$A$248)),0))*$M69,"")</f>
        <v>0</v>
      </c>
      <c r="CR69" s="190">
        <f ca="1">IFERROR((IF(AND($J69&gt;CQ$4,$J69&lt;=CR$4,$K69&lt;=CR$4),NETWORKDAYS.INTL($J69,$K69,1,(Holidays!$A$1:$A$248)),0)+IF(AND($J69&gt;CQ$4,$J69&lt;=CR$4,$K69&gt;CR$4),NETWORKDAYS.INTL($J69,(CR$4),1,(Holidays!$A$1:$A$248)),0)+IF(AND($J69&lt;CQ$4,$K69&lt;CR$4,$K69&gt;CQ$4),NETWORKDAYS.INTL(CQ$4+1,$K69,1,(Holidays!$A$1:$A$248)),0)+IF(AND($J69&lt;=CQ$4,$K69&gt;=CR$4,$K69&gt;CQ$4),NETWORKDAYS.INTL(CQ$4+1,(CR$4),1,(Holidays!$A$1:$A$248)),0))*$M69,"")</f>
        <v>0</v>
      </c>
      <c r="CS69" s="192">
        <f ca="1">IFERROR((IF(AND($J69&gt;CR$4,$J69&lt;=CS$4,$K69&lt;=CS$4),NETWORKDAYS.INTL($J69,$K69,1,(Holidays!$A$1:$A$248)),0)+IF(AND($J69&gt;CR$4,$J69&lt;=CS$4,$K69&gt;CS$4),NETWORKDAYS.INTL($J69,(CS$4),1,(Holidays!$A$1:$A$248)),0)+IF(AND($J69&lt;CR$4,$K69&lt;CS$4,$K69&gt;CR$4),NETWORKDAYS.INTL(CR$4+1,$K69,1,(Holidays!$A$1:$A$248)),0)+IF(AND($J69&lt;=CR$4,$K69&gt;=CS$4,$K69&gt;CR$4),NETWORKDAYS.INTL(CR$4+1,(CS$4),1,(Holidays!$A$1:$A$248)),0))*$M69,"")</f>
        <v>0</v>
      </c>
      <c r="CT69" s="321">
        <f ca="1">IFERROR((IF(AND($J69&gt;CS$4,$J69&lt;=CT$4,$K69&lt;=CT$4),NETWORKDAYS.INTL($J69,$K69,1,(Holidays!$A$1:$A$248)),0)+IF(AND($J69&gt;CS$4,$J69&lt;=CT$4,$K69&gt;CT$4),NETWORKDAYS.INTL($J69,(CT$4),1,(Holidays!$A$1:$A$248)),0)+IF(AND($J69&lt;CS$4,$K69&lt;CT$4,$K69&gt;CS$4),NETWORKDAYS.INTL(CS$4+1,$K69,1,(Holidays!$A$1:$A$248)),0)+IF(AND($J69&lt;=CS$4,$K69&gt;=CT$4,$K69&gt;CS$4),NETWORKDAYS.INTL(CS$4+1,(CT$4),1,(Holidays!$A$1:$A$248)),0))*$M69,"")</f>
        <v>0</v>
      </c>
      <c r="CU69" s="190">
        <f ca="1">IFERROR((IF(AND($J69&gt;CT$4,$J69&lt;=CU$4,$K69&lt;=CU$4),NETWORKDAYS.INTL($J69,$K69,1,(Holidays!$A$1:$A$248)),0)+IF(AND($J69&gt;CT$4,$J69&lt;=CU$4,$K69&gt;CU$4),NETWORKDAYS.INTL($J69,(CU$4),1,(Holidays!$A$1:$A$248)),0)+IF(AND($J69&lt;CT$4,$K69&lt;CU$4,$K69&gt;CT$4),NETWORKDAYS.INTL(CT$4+1,$K69,1,(Holidays!$A$1:$A$248)),0)+IF(AND($J69&lt;=CT$4,$K69&gt;=CU$4,$K69&gt;CT$4),NETWORKDAYS.INTL(CT$4+1,(CU$4),1,(Holidays!$A$1:$A$248)),0))*$M69,"")</f>
        <v>0</v>
      </c>
      <c r="CV69" s="192">
        <f ca="1">IFERROR((IF(AND($J69&gt;CU$4,$J69&lt;=CV$4,$K69&lt;=CV$4),NETWORKDAYS.INTL($J69,$K69,1,(Holidays!$A$1:$A$248)),0)+IF(AND($J69&gt;CU$4,$J69&lt;=CV$4,$K69&gt;CV$4),NETWORKDAYS.INTL($J69,(CV$4),1,(Holidays!$A$1:$A$248)),0)+IF(AND($J69&lt;CU$4,$K69&lt;CV$4,$K69&gt;CU$4),NETWORKDAYS.INTL(CU$4+1,$K69,1,(Holidays!$A$1:$A$248)),0)+IF(AND($J69&lt;=CU$4,$K69&gt;=CV$4,$K69&gt;CU$4),NETWORKDAYS.INTL(CU$4+1,(CV$4),1,(Holidays!$A$1:$A$248)),0))*$M69,"")</f>
        <v>0</v>
      </c>
      <c r="CW69" s="321">
        <f ca="1">IFERROR((IF(AND($J69&gt;CV$4,$J69&lt;=CW$4,$K69&lt;=CW$4),NETWORKDAYS.INTL($J69,$K69,1,(Holidays!$A$1:$A$248)),0)+IF(AND($J69&gt;CV$4,$J69&lt;=CW$4,$K69&gt;CW$4),NETWORKDAYS.INTL($J69,(CW$4),1,(Holidays!$A$1:$A$248)),0)+IF(AND($J69&lt;CV$4,$K69&lt;CW$4,$K69&gt;CV$4),NETWORKDAYS.INTL(CV$4+1,$K69,1,(Holidays!$A$1:$A$248)),0)+IF(AND($J69&lt;=CV$4,$K69&gt;=CW$4,$K69&gt;CV$4),NETWORKDAYS.INTL(CV$4+1,(CW$4),1,(Holidays!$A$1:$A$248)),0))*$M69,"")</f>
        <v>0</v>
      </c>
      <c r="CX69" s="324">
        <f ca="1">IFERROR((IF(AND($J69&gt;CW$4,$J69&lt;=CX$4,$K69&lt;=CX$4),NETWORKDAYS.INTL($J69,$K69,1,(Holidays!$A$1:$A$248)),0)+IF(AND($J69&gt;CW$4,$J69&lt;=CX$4,$K69&gt;CX$4),NETWORKDAYS.INTL($J69,(CX$4),1,(Holidays!$A$1:$A$248)),0)+IF(AND($J69&lt;CW$4,$K69&lt;CX$4,$K69&gt;CW$4),NETWORKDAYS.INTL(CW$4+1,$K69,1,(Holidays!$A$1:$A$248)),0)+IF(AND($J69&lt;=CW$4,$K69&gt;=CX$4,$K69&gt;CW$4),NETWORKDAYS.INTL(CW$4+1,(CX$4),1,(Holidays!$A$1:$A$248)),0))*$M69,"")</f>
        <v>0</v>
      </c>
    </row>
    <row r="70" spans="2:102" ht="15" customHeight="1" outlineLevel="1">
      <c r="B70" s="59" t="str">
        <f t="array" ref="B70">IFERROR(INDEX('A-2_MH Distribution'!$B$1:$B$15014,SMALL(IF('A-2_MH Distribution'!$N$8:$N$63&lt;&gt;0,ROW('A-2_MH Distribution'!$B$8:$B$63)),ROW(A2)),1),"")</f>
        <v/>
      </c>
      <c r="C70" s="458" t="str">
        <f ca="1">IFERROR(VLOOKUP(B70,OFFSET('A-1_MH Estimation'!$B$7,0,0,MATCH("Subtotal LOE",'A-1_MH Estimation'!B:B,0)-7,2),2,0),"")</f>
        <v/>
      </c>
      <c r="D70" s="466" t="str">
        <f ca="1">IFERROR(VLOOKUP(B70,OFFSET('A-1_MH Estimation'!$B$7,0,0,MATCH("Subtotal LOE",'A-1_MH Estimation'!B:B,0)-7,4),4,0),"")</f>
        <v/>
      </c>
      <c r="E70" s="466" t="str">
        <f ca="1">IFERROR(VLOOKUP(B70,OFFSET('A-1_MH Estimation'!$B$7,0,0,MATCH("Subtotal LOE",'A-1_MH Estimation'!B:B,0)-7,3),3,0),"")</f>
        <v/>
      </c>
      <c r="F70" s="462">
        <f>IFERROR(VLOOKUP($B70,'A-2_MH Distribution'!$B$6:$O$16314,3,0)*VLOOKUP($B70,'A-2_MH Distribution'!$B$6:$O$16314,VLOOKUP(G70,SoftwareList,6,0),0)*IFERROR((--(VLOOKUP($B70,'A-2_MH Distribution'!$B$6:$O$16314,VLOOKUP(G70,SoftwareList,8,0),0)=0)+VLOOKUP($B70,'A-2_MH Distribution'!$B$6:$O$16314,VLOOKUP(G70,SoftwareList,8,0),0)),1),0)</f>
        <v>0</v>
      </c>
      <c r="G70" s="403" t="str">
        <f t="shared" ref="G70:G97" si="61">IF(B70&lt;&gt;"",$B$68,"")</f>
        <v/>
      </c>
      <c r="H70" s="454"/>
      <c r="I70" s="455"/>
      <c r="J70" s="351">
        <f ca="1">IFERROR(INDEX(Activities,MATCH($B70,'A-2_MH Distribution'!B:B,0),MATCH("Start Date",'A-2_MH Distribution'!$A$4:S$4,0))+H70,0)</f>
        <v>0</v>
      </c>
      <c r="K70" s="352">
        <f ca="1">IFERROR(INDEX(Activities,MATCH($B70,'A-2_MH Distribution'!B:B,0),MATCH("Finish Date",'A-2_MH Distribution'!$A$4:S$4,0))+I70,0)</f>
        <v>0</v>
      </c>
      <c r="L70" s="170">
        <f ca="1">NETWORKDAYS.INTL(J70,K70,1,Holidays!$A$1:$A$248)</f>
        <v>0</v>
      </c>
      <c r="M70" s="62">
        <f t="shared" ca="1" si="60"/>
        <v>0</v>
      </c>
      <c r="O70" s="253">
        <f ca="1">SUM($P70:CX70)</f>
        <v>0</v>
      </c>
      <c r="P70" s="320"/>
      <c r="Q70" s="321">
        <f ca="1">IFERROR((IF(AND($J70&gt;P$4,$J70&lt;=Q$4,$K70&lt;=Q$4),NETWORKDAYS.INTL($J70,$K70,1,(Holidays!$A$1:$A$248)),0)+IF(AND($J70&gt;P$4,$J70&lt;=Q$4,$K70&gt;Q$4),NETWORKDAYS.INTL($J70,(Q$4),1,(Holidays!$A$1:$A$248)),0)+IF(AND($J70&lt;P$4,$K70&lt;Q$4,$K70&gt;P$4),NETWORKDAYS.INTL(P$4+1,$K70,1,(Holidays!$A$1:$A$248)),0)+IF(AND($J70&lt;=P$4,$K70&gt;=Q$4,$K70&gt;P$4),NETWORKDAYS.INTL(P$4+1,(Q$4),1,(Holidays!$A$1:$A$248)),0))*$M70,"")</f>
        <v>0</v>
      </c>
      <c r="R70" s="190">
        <f ca="1">IFERROR((IF(AND($J70&gt;Q$4,$J70&lt;=R$4,$K70&lt;=R$4),NETWORKDAYS.INTL($J70,$K70,1,(Holidays!$A$1:$A$248)),0)+IF(AND($J70&gt;Q$4,$J70&lt;=R$4,$K70&gt;R$4),NETWORKDAYS.INTL($J70,(R$4),1,(Holidays!$A$1:$A$248)),0)+IF(AND($J70&lt;Q$4,$K70&lt;R$4,$K70&gt;Q$4),NETWORKDAYS.INTL(Q$4+1,$K70,1,(Holidays!$A$1:$A$248)),0)+IF(AND($J70&lt;=Q$4,$K70&gt;=R$4,$K70&gt;Q$4),NETWORKDAYS.INTL(Q$4+1,(R$4),1,(Holidays!$A$1:$A$248)),0))*$M70,"")</f>
        <v>0</v>
      </c>
      <c r="S70" s="192">
        <f ca="1">IFERROR((IF(AND($J70&gt;R$4,$J70&lt;=S$4,$K70&lt;=S$4),NETWORKDAYS.INTL($J70,$K70,1,(Holidays!$A$1:$A$248)),0)+IF(AND($J70&gt;R$4,$J70&lt;=S$4,$K70&gt;S$4),NETWORKDAYS.INTL($J70,(S$4),1,(Holidays!$A$1:$A$248)),0)+IF(AND($J70&lt;R$4,$K70&lt;S$4,$K70&gt;R$4),NETWORKDAYS.INTL(R$4+1,$K70,1,(Holidays!$A$1:$A$248)),0)+IF(AND($J70&lt;=R$4,$K70&gt;=S$4,$K70&gt;R$4),NETWORKDAYS.INTL(R$4+1,(S$4),1,(Holidays!$A$1:$A$248)),0))*$M70,"")</f>
        <v>0</v>
      </c>
      <c r="T70" s="321">
        <f ca="1">IFERROR((IF(AND($J70&gt;S$4,$J70&lt;=T$4,$K70&lt;=T$4),NETWORKDAYS.INTL($J70,$K70,1,(Holidays!$A$1:$A$248)),0)+IF(AND($J70&gt;S$4,$J70&lt;=T$4,$K70&gt;T$4),NETWORKDAYS.INTL($J70,(T$4),1,(Holidays!$A$1:$A$248)),0)+IF(AND($J70&lt;S$4,$K70&lt;T$4,$K70&gt;S$4),NETWORKDAYS.INTL(S$4+1,$K70,1,(Holidays!$A$1:$A$248)),0)+IF(AND($J70&lt;=S$4,$K70&gt;=T$4,$K70&gt;S$4),NETWORKDAYS.INTL(S$4+1,(T$4),1,(Holidays!$A$1:$A$248)),0))*$M70,"")</f>
        <v>0</v>
      </c>
      <c r="U70" s="190">
        <f ca="1">IFERROR((IF(AND($J70&gt;T$4,$J70&lt;=U$4,$K70&lt;=U$4),NETWORKDAYS.INTL($J70,$K70,1,(Holidays!$A$1:$A$248)),0)+IF(AND($J70&gt;T$4,$J70&lt;=U$4,$K70&gt;U$4),NETWORKDAYS.INTL($J70,(U$4),1,(Holidays!$A$1:$A$248)),0)+IF(AND($J70&lt;T$4,$K70&lt;U$4,$K70&gt;T$4),NETWORKDAYS.INTL(T$4+1,$K70,1,(Holidays!$A$1:$A$248)),0)+IF(AND($J70&lt;=T$4,$K70&gt;=U$4,$K70&gt;T$4),NETWORKDAYS.INTL(T$4+1,(U$4),1,(Holidays!$A$1:$A$248)),0))*$M70,"")</f>
        <v>0</v>
      </c>
      <c r="V70" s="192">
        <f ca="1">IFERROR((IF(AND($J70&gt;U$4,$J70&lt;=V$4,$K70&lt;=V$4),NETWORKDAYS.INTL($J70,$K70,1,(Holidays!$A$1:$A$248)),0)+IF(AND($J70&gt;U$4,$J70&lt;=V$4,$K70&gt;V$4),NETWORKDAYS.INTL($J70,(V$4),1,(Holidays!$A$1:$A$248)),0)+IF(AND($J70&lt;U$4,$K70&lt;V$4,$K70&gt;U$4),NETWORKDAYS.INTL(U$4+1,$K70,1,(Holidays!$A$1:$A$248)),0)+IF(AND($J70&lt;=U$4,$K70&gt;=V$4,$K70&gt;U$4),NETWORKDAYS.INTL(U$4+1,(V$4),1,(Holidays!$A$1:$A$248)),0))*$M70,"")</f>
        <v>0</v>
      </c>
      <c r="W70" s="321">
        <f ca="1">IFERROR((IF(AND($J70&gt;V$4,$J70&lt;=W$4,$K70&lt;=W$4),NETWORKDAYS.INTL($J70,$K70,1,(Holidays!$A$1:$A$248)),0)+IF(AND($J70&gt;V$4,$J70&lt;=W$4,$K70&gt;W$4),NETWORKDAYS.INTL($J70,(W$4),1,(Holidays!$A$1:$A$248)),0)+IF(AND($J70&lt;V$4,$K70&lt;W$4,$K70&gt;V$4),NETWORKDAYS.INTL(V$4+1,$K70,1,(Holidays!$A$1:$A$248)),0)+IF(AND($J70&lt;=V$4,$K70&gt;=W$4,$K70&gt;V$4),NETWORKDAYS.INTL(V$4+1,(W$4),1,(Holidays!$A$1:$A$248)),0))*$M70,"")</f>
        <v>0</v>
      </c>
      <c r="X70" s="190">
        <f ca="1">IFERROR((IF(AND($J70&gt;W$4,$J70&lt;=X$4,$K70&lt;=X$4),NETWORKDAYS.INTL($J70,$K70,1,(Holidays!$A$1:$A$248)),0)+IF(AND($J70&gt;W$4,$J70&lt;=X$4,$K70&gt;X$4),NETWORKDAYS.INTL($J70,(X$4),1,(Holidays!$A$1:$A$248)),0)+IF(AND($J70&lt;W$4,$K70&lt;X$4,$K70&gt;W$4),NETWORKDAYS.INTL(W$4+1,$K70,1,(Holidays!$A$1:$A$248)),0)+IF(AND($J70&lt;=W$4,$K70&gt;=X$4,$K70&gt;W$4),NETWORKDAYS.INTL(W$4+1,(X$4),1,(Holidays!$A$1:$A$248)),0))*$M70,"")</f>
        <v>0</v>
      </c>
      <c r="Y70" s="192">
        <f ca="1">IFERROR((IF(AND($J70&gt;X$4,$J70&lt;=Y$4,$K70&lt;=Y$4),NETWORKDAYS.INTL($J70,$K70,1,(Holidays!$A$1:$A$248)),0)+IF(AND($J70&gt;X$4,$J70&lt;=Y$4,$K70&gt;Y$4),NETWORKDAYS.INTL($J70,(Y$4),1,(Holidays!$A$1:$A$248)),0)+IF(AND($J70&lt;X$4,$K70&lt;Y$4,$K70&gt;X$4),NETWORKDAYS.INTL(X$4+1,$K70,1,(Holidays!$A$1:$A$248)),0)+IF(AND($J70&lt;=X$4,$K70&gt;=Y$4,$K70&gt;X$4),NETWORKDAYS.INTL(X$4+1,(Y$4),1,(Holidays!$A$1:$A$248)),0))*$M70,"")</f>
        <v>0</v>
      </c>
      <c r="Z70" s="321">
        <f ca="1">IFERROR((IF(AND($J70&gt;Y$4,$J70&lt;=Z$4,$K70&lt;=Z$4),NETWORKDAYS.INTL($J70,$K70,1,(Holidays!$A$1:$A$248)),0)+IF(AND($J70&gt;Y$4,$J70&lt;=Z$4,$K70&gt;Z$4),NETWORKDAYS.INTL($J70,(Z$4),1,(Holidays!$A$1:$A$248)),0)+IF(AND($J70&lt;Y$4,$K70&lt;Z$4,$K70&gt;Y$4),NETWORKDAYS.INTL(Y$4+1,$K70,1,(Holidays!$A$1:$A$248)),0)+IF(AND($J70&lt;=Y$4,$K70&gt;=Z$4,$K70&gt;Y$4),NETWORKDAYS.INTL(Y$4+1,(Z$4),1,(Holidays!$A$1:$A$248)),0))*$M70,"")</f>
        <v>0</v>
      </c>
      <c r="AA70" s="190">
        <f ca="1">IFERROR((IF(AND($J70&gt;Z$4,$J70&lt;=AA$4,$K70&lt;=AA$4),NETWORKDAYS.INTL($J70,$K70,1,(Holidays!$A$1:$A$248)),0)+IF(AND($J70&gt;Z$4,$J70&lt;=AA$4,$K70&gt;AA$4),NETWORKDAYS.INTL($J70,(AA$4),1,(Holidays!$A$1:$A$248)),0)+IF(AND($J70&lt;Z$4,$K70&lt;AA$4,$K70&gt;Z$4),NETWORKDAYS.INTL(Z$4+1,$K70,1,(Holidays!$A$1:$A$248)),0)+IF(AND($J70&lt;=Z$4,$K70&gt;=AA$4,$K70&gt;Z$4),NETWORKDAYS.INTL(Z$4+1,(AA$4),1,(Holidays!$A$1:$A$248)),0))*$M70,"")</f>
        <v>0</v>
      </c>
      <c r="AB70" s="192">
        <f ca="1">IFERROR((IF(AND($J70&gt;AA$4,$J70&lt;=AB$4,$K70&lt;=AB$4),NETWORKDAYS.INTL($J70,$K70,1,(Holidays!$A$1:$A$248)),0)+IF(AND($J70&gt;AA$4,$J70&lt;=AB$4,$K70&gt;AB$4),NETWORKDAYS.INTL($J70,(AB$4),1,(Holidays!$A$1:$A$248)),0)+IF(AND($J70&lt;AA$4,$K70&lt;AB$4,$K70&gt;AA$4),NETWORKDAYS.INTL(AA$4+1,$K70,1,(Holidays!$A$1:$A$248)),0)+IF(AND($J70&lt;=AA$4,$K70&gt;=AB$4,$K70&gt;AA$4),NETWORKDAYS.INTL(AA$4+1,(AB$4),1,(Holidays!$A$1:$A$248)),0))*$M70,"")</f>
        <v>0</v>
      </c>
      <c r="AC70" s="321">
        <f ca="1">IFERROR((IF(AND($J70&gt;AB$4,$J70&lt;=AC$4,$K70&lt;=AC$4),NETWORKDAYS.INTL($J70,$K70,1,(Holidays!$A$1:$A$248)),0)+IF(AND($J70&gt;AB$4,$J70&lt;=AC$4,$K70&gt;AC$4),NETWORKDAYS.INTL($J70,(AC$4),1,(Holidays!$A$1:$A$248)),0)+IF(AND($J70&lt;AB$4,$K70&lt;AC$4,$K70&gt;AB$4),NETWORKDAYS.INTL(AB$4+1,$K70,1,(Holidays!$A$1:$A$248)),0)+IF(AND($J70&lt;=AB$4,$K70&gt;=AC$4,$K70&gt;AB$4),NETWORKDAYS.INTL(AB$4+1,(AC$4),1,(Holidays!$A$1:$A$248)),0))*$M70,"")</f>
        <v>0</v>
      </c>
      <c r="AD70" s="190">
        <f ca="1">IFERROR((IF(AND($J70&gt;AC$4,$J70&lt;=AD$4,$K70&lt;=AD$4),NETWORKDAYS.INTL($J70,$K70,1,(Holidays!$A$1:$A$248)),0)+IF(AND($J70&gt;AC$4,$J70&lt;=AD$4,$K70&gt;AD$4),NETWORKDAYS.INTL($J70,(AD$4),1,(Holidays!$A$1:$A$248)),0)+IF(AND($J70&lt;AC$4,$K70&lt;AD$4,$K70&gt;AC$4),NETWORKDAYS.INTL(AC$4+1,$K70,1,(Holidays!$A$1:$A$248)),0)+IF(AND($J70&lt;=AC$4,$K70&gt;=AD$4,$K70&gt;AC$4),NETWORKDAYS.INTL(AC$4+1,(AD$4),1,(Holidays!$A$1:$A$248)),0))*$M70,"")</f>
        <v>0</v>
      </c>
      <c r="AE70" s="192">
        <f ca="1">IFERROR((IF(AND($J70&gt;AD$4,$J70&lt;=AE$4,$K70&lt;=AE$4),NETWORKDAYS.INTL($J70,$K70,1,(Holidays!$A$1:$A$248)),0)+IF(AND($J70&gt;AD$4,$J70&lt;=AE$4,$K70&gt;AE$4),NETWORKDAYS.INTL($J70,(AE$4),1,(Holidays!$A$1:$A$248)),0)+IF(AND($J70&lt;AD$4,$K70&lt;AE$4,$K70&gt;AD$4),NETWORKDAYS.INTL(AD$4+1,$K70,1,(Holidays!$A$1:$A$248)),0)+IF(AND($J70&lt;=AD$4,$K70&gt;=AE$4,$K70&gt;AD$4),NETWORKDAYS.INTL(AD$4+1,(AE$4),1,(Holidays!$A$1:$A$248)),0))*$M70,"")</f>
        <v>0</v>
      </c>
      <c r="AF70" s="321">
        <f ca="1">IFERROR((IF(AND($J70&gt;AE$4,$J70&lt;=AF$4,$K70&lt;=AF$4),NETWORKDAYS.INTL($J70,$K70,1,(Holidays!$A$1:$A$248)),0)+IF(AND($J70&gt;AE$4,$J70&lt;=AF$4,$K70&gt;AF$4),NETWORKDAYS.INTL($J70,(AF$4),1,(Holidays!$A$1:$A$248)),0)+IF(AND($J70&lt;AE$4,$K70&lt;AF$4,$K70&gt;AE$4),NETWORKDAYS.INTL(AE$4+1,$K70,1,(Holidays!$A$1:$A$248)),0)+IF(AND($J70&lt;=AE$4,$K70&gt;=AF$4,$K70&gt;AE$4),NETWORKDAYS.INTL(AE$4+1,(AF$4),1,(Holidays!$A$1:$A$248)),0))*$M70,"")</f>
        <v>0</v>
      </c>
      <c r="AG70" s="190">
        <f ca="1">IFERROR((IF(AND($J70&gt;AF$4,$J70&lt;=AG$4,$K70&lt;=AG$4),NETWORKDAYS.INTL($J70,$K70,1,(Holidays!$A$1:$A$248)),0)+IF(AND($J70&gt;AF$4,$J70&lt;=AG$4,$K70&gt;AG$4),NETWORKDAYS.INTL($J70,(AG$4),1,(Holidays!$A$1:$A$248)),0)+IF(AND($J70&lt;AF$4,$K70&lt;AG$4,$K70&gt;AF$4),NETWORKDAYS.INTL(AF$4+1,$K70,1,(Holidays!$A$1:$A$248)),0)+IF(AND($J70&lt;=AF$4,$K70&gt;=AG$4,$K70&gt;AF$4),NETWORKDAYS.INTL(AF$4+1,(AG$4),1,(Holidays!$A$1:$A$248)),0))*$M70,"")</f>
        <v>0</v>
      </c>
      <c r="AH70" s="192">
        <f ca="1">IFERROR((IF(AND($J70&gt;AG$4,$J70&lt;=AH$4,$K70&lt;=AH$4),NETWORKDAYS.INTL($J70,$K70,1,(Holidays!$A$1:$A$248)),0)+IF(AND($J70&gt;AG$4,$J70&lt;=AH$4,$K70&gt;AH$4),NETWORKDAYS.INTL($J70,(AH$4),1,(Holidays!$A$1:$A$248)),0)+IF(AND($J70&lt;AG$4,$K70&lt;AH$4,$K70&gt;AG$4),NETWORKDAYS.INTL(AG$4+1,$K70,1,(Holidays!$A$1:$A$248)),0)+IF(AND($J70&lt;=AG$4,$K70&gt;=AH$4,$K70&gt;AG$4),NETWORKDAYS.INTL(AG$4+1,(AH$4),1,(Holidays!$A$1:$A$248)),0))*$M70,"")</f>
        <v>0</v>
      </c>
      <c r="AI70" s="321">
        <f ca="1">IFERROR((IF(AND($J70&gt;AH$4,$J70&lt;=AI$4,$K70&lt;=AI$4),NETWORKDAYS.INTL($J70,$K70,1,(Holidays!$A$1:$A$248)),0)+IF(AND($J70&gt;AH$4,$J70&lt;=AI$4,$K70&gt;AI$4),NETWORKDAYS.INTL($J70,(AI$4),1,(Holidays!$A$1:$A$248)),0)+IF(AND($J70&lt;AH$4,$K70&lt;AI$4,$K70&gt;AH$4),NETWORKDAYS.INTL(AH$4+1,$K70,1,(Holidays!$A$1:$A$248)),0)+IF(AND($J70&lt;=AH$4,$K70&gt;=AI$4,$K70&gt;AH$4),NETWORKDAYS.INTL(AH$4+1,(AI$4),1,(Holidays!$A$1:$A$248)),0))*$M70,"")</f>
        <v>0</v>
      </c>
      <c r="AJ70" s="190">
        <f ca="1">IFERROR((IF(AND($J70&gt;AI$4,$J70&lt;=AJ$4,$K70&lt;=AJ$4),NETWORKDAYS.INTL($J70,$K70,1,(Holidays!$A$1:$A$248)),0)+IF(AND($J70&gt;AI$4,$J70&lt;=AJ$4,$K70&gt;AJ$4),NETWORKDAYS.INTL($J70,(AJ$4),1,(Holidays!$A$1:$A$248)),0)+IF(AND($J70&lt;AI$4,$K70&lt;AJ$4,$K70&gt;AI$4),NETWORKDAYS.INTL(AI$4+1,$K70,1,(Holidays!$A$1:$A$248)),0)+IF(AND($J70&lt;=AI$4,$K70&gt;=AJ$4,$K70&gt;AI$4),NETWORKDAYS.INTL(AI$4+1,(AJ$4),1,(Holidays!$A$1:$A$248)),0))*$M70,"")</f>
        <v>0</v>
      </c>
      <c r="AK70" s="192">
        <f ca="1">IFERROR((IF(AND($J70&gt;AJ$4,$J70&lt;=AK$4,$K70&lt;=AK$4),NETWORKDAYS.INTL($J70,$K70,1,(Holidays!$A$1:$A$248)),0)+IF(AND($J70&gt;AJ$4,$J70&lt;=AK$4,$K70&gt;AK$4),NETWORKDAYS.INTL($J70,(AK$4),1,(Holidays!$A$1:$A$248)),0)+IF(AND($J70&lt;AJ$4,$K70&lt;AK$4,$K70&gt;AJ$4),NETWORKDAYS.INTL(AJ$4+1,$K70,1,(Holidays!$A$1:$A$248)),0)+IF(AND($J70&lt;=AJ$4,$K70&gt;=AK$4,$K70&gt;AJ$4),NETWORKDAYS.INTL(AJ$4+1,(AK$4),1,(Holidays!$A$1:$A$248)),0))*$M70,"")</f>
        <v>0</v>
      </c>
      <c r="AL70" s="321">
        <f ca="1">IFERROR((IF(AND($J70&gt;AK$4,$J70&lt;=AL$4,$K70&lt;=AL$4),NETWORKDAYS.INTL($J70,$K70,1,(Holidays!$A$1:$A$248)),0)+IF(AND($J70&gt;AK$4,$J70&lt;=AL$4,$K70&gt;AL$4),NETWORKDAYS.INTL($J70,(AL$4),1,(Holidays!$A$1:$A$248)),0)+IF(AND($J70&lt;AK$4,$K70&lt;AL$4,$K70&gt;AK$4),NETWORKDAYS.INTL(AK$4+1,$K70,1,(Holidays!$A$1:$A$248)),0)+IF(AND($J70&lt;=AK$4,$K70&gt;=AL$4,$K70&gt;AK$4),NETWORKDAYS.INTL(AK$4+1,(AL$4),1,(Holidays!$A$1:$A$248)),0))*$M70,"")</f>
        <v>0</v>
      </c>
      <c r="AM70" s="190">
        <f ca="1">IFERROR((IF(AND($J70&gt;AL$4,$J70&lt;=AM$4,$K70&lt;=AM$4),NETWORKDAYS.INTL($J70,$K70,1,(Holidays!$A$1:$A$248)),0)+IF(AND($J70&gt;AL$4,$J70&lt;=AM$4,$K70&gt;AM$4),NETWORKDAYS.INTL($J70,(AM$4),1,(Holidays!$A$1:$A$248)),0)+IF(AND($J70&lt;AL$4,$K70&lt;AM$4,$K70&gt;AL$4),NETWORKDAYS.INTL(AL$4+1,$K70,1,(Holidays!$A$1:$A$248)),0)+IF(AND($J70&lt;=AL$4,$K70&gt;=AM$4,$K70&gt;AL$4),NETWORKDAYS.INTL(AL$4+1,(AM$4),1,(Holidays!$A$1:$A$248)),0))*$M70,"")</f>
        <v>0</v>
      </c>
      <c r="AN70" s="192">
        <f ca="1">IFERROR((IF(AND($J70&gt;AM$4,$J70&lt;=AN$4,$K70&lt;=AN$4),NETWORKDAYS.INTL($J70,$K70,1,(Holidays!$A$1:$A$248)),0)+IF(AND($J70&gt;AM$4,$J70&lt;=AN$4,$K70&gt;AN$4),NETWORKDAYS.INTL($J70,(AN$4),1,(Holidays!$A$1:$A$248)),0)+IF(AND($J70&lt;AM$4,$K70&lt;AN$4,$K70&gt;AM$4),NETWORKDAYS.INTL(AM$4+1,$K70,1,(Holidays!$A$1:$A$248)),0)+IF(AND($J70&lt;=AM$4,$K70&gt;=AN$4,$K70&gt;AM$4),NETWORKDAYS.INTL(AM$4+1,(AN$4),1,(Holidays!$A$1:$A$248)),0))*$M70,"")</f>
        <v>0</v>
      </c>
      <c r="AO70" s="321">
        <f ca="1">IFERROR((IF(AND($J70&gt;AN$4,$J70&lt;=AO$4,$K70&lt;=AO$4),NETWORKDAYS.INTL($J70,$K70,1,(Holidays!$A$1:$A$248)),0)+IF(AND($J70&gt;AN$4,$J70&lt;=AO$4,$K70&gt;AO$4),NETWORKDAYS.INTL($J70,(AO$4),1,(Holidays!$A$1:$A$248)),0)+IF(AND($J70&lt;AN$4,$K70&lt;AO$4,$K70&gt;AN$4),NETWORKDAYS.INTL(AN$4+1,$K70,1,(Holidays!$A$1:$A$248)),0)+IF(AND($J70&lt;=AN$4,$K70&gt;=AO$4,$K70&gt;AN$4),NETWORKDAYS.INTL(AN$4+1,(AO$4),1,(Holidays!$A$1:$A$248)),0))*$M70,"")</f>
        <v>0</v>
      </c>
      <c r="AP70" s="190">
        <f ca="1">IFERROR((IF(AND($J70&gt;AO$4,$J70&lt;=AP$4,$K70&lt;=AP$4),NETWORKDAYS.INTL($J70,$K70,1,(Holidays!$A$1:$A$248)),0)+IF(AND($J70&gt;AO$4,$J70&lt;=AP$4,$K70&gt;AP$4),NETWORKDAYS.INTL($J70,(AP$4),1,(Holidays!$A$1:$A$248)),0)+IF(AND($J70&lt;AO$4,$K70&lt;AP$4,$K70&gt;AO$4),NETWORKDAYS.INTL(AO$4+1,$K70,1,(Holidays!$A$1:$A$248)),0)+IF(AND($J70&lt;=AO$4,$K70&gt;=AP$4,$K70&gt;AO$4),NETWORKDAYS.INTL(AO$4+1,(AP$4),1,(Holidays!$A$1:$A$248)),0))*$M70,"")</f>
        <v>0</v>
      </c>
      <c r="AQ70" s="192">
        <f ca="1">IFERROR((IF(AND($J70&gt;AP$4,$J70&lt;=AQ$4,$K70&lt;=AQ$4),NETWORKDAYS.INTL($J70,$K70,1,(Holidays!$A$1:$A$248)),0)+IF(AND($J70&gt;AP$4,$J70&lt;=AQ$4,$K70&gt;AQ$4),NETWORKDAYS.INTL($J70,(AQ$4),1,(Holidays!$A$1:$A$248)),0)+IF(AND($J70&lt;AP$4,$K70&lt;AQ$4,$K70&gt;AP$4),NETWORKDAYS.INTL(AP$4+1,$K70,1,(Holidays!$A$1:$A$248)),0)+IF(AND($J70&lt;=AP$4,$K70&gt;=AQ$4,$K70&gt;AP$4),NETWORKDAYS.INTL(AP$4+1,(AQ$4),1,(Holidays!$A$1:$A$248)),0))*$M70,"")</f>
        <v>0</v>
      </c>
      <c r="AR70" s="321">
        <f ca="1">IFERROR((IF(AND($J70&gt;AQ$4,$J70&lt;=AR$4,$K70&lt;=AR$4),NETWORKDAYS.INTL($J70,$K70,1,(Holidays!$A$1:$A$248)),0)+IF(AND($J70&gt;AQ$4,$J70&lt;=AR$4,$K70&gt;AR$4),NETWORKDAYS.INTL($J70,(AR$4),1,(Holidays!$A$1:$A$248)),0)+IF(AND($J70&lt;AQ$4,$K70&lt;AR$4,$K70&gt;AQ$4),NETWORKDAYS.INTL(AQ$4+1,$K70,1,(Holidays!$A$1:$A$248)),0)+IF(AND($J70&lt;=AQ$4,$K70&gt;=AR$4,$K70&gt;AQ$4),NETWORKDAYS.INTL(AQ$4+1,(AR$4),1,(Holidays!$A$1:$A$248)),0))*$M70,"")</f>
        <v>0</v>
      </c>
      <c r="AS70" s="190">
        <f ca="1">IFERROR((IF(AND($J70&gt;AR$4,$J70&lt;=AS$4,$K70&lt;=AS$4),NETWORKDAYS.INTL($J70,$K70,1,(Holidays!$A$1:$A$248)),0)+IF(AND($J70&gt;AR$4,$J70&lt;=AS$4,$K70&gt;AS$4),NETWORKDAYS.INTL($J70,(AS$4),1,(Holidays!$A$1:$A$248)),0)+IF(AND($J70&lt;AR$4,$K70&lt;AS$4,$K70&gt;AR$4),NETWORKDAYS.INTL(AR$4+1,$K70,1,(Holidays!$A$1:$A$248)),0)+IF(AND($J70&lt;=AR$4,$K70&gt;=AS$4,$K70&gt;AR$4),NETWORKDAYS.INTL(AR$4+1,(AS$4),1,(Holidays!$A$1:$A$248)),0))*$M70,"")</f>
        <v>0</v>
      </c>
      <c r="AT70" s="192">
        <f ca="1">IFERROR((IF(AND($J70&gt;AS$4,$J70&lt;=AT$4,$K70&lt;=AT$4),NETWORKDAYS.INTL($J70,$K70,1,(Holidays!$A$1:$A$248)),0)+IF(AND($J70&gt;AS$4,$J70&lt;=AT$4,$K70&gt;AT$4),NETWORKDAYS.INTL($J70,(AT$4),1,(Holidays!$A$1:$A$248)),0)+IF(AND($J70&lt;AS$4,$K70&lt;AT$4,$K70&gt;AS$4),NETWORKDAYS.INTL(AS$4+1,$K70,1,(Holidays!$A$1:$A$248)),0)+IF(AND($J70&lt;=AS$4,$K70&gt;=AT$4,$K70&gt;AS$4),NETWORKDAYS.INTL(AS$4+1,(AT$4),1,(Holidays!$A$1:$A$248)),0))*$M70,"")</f>
        <v>0</v>
      </c>
      <c r="AU70" s="321">
        <f ca="1">IFERROR((IF(AND($J70&gt;AT$4,$J70&lt;=AU$4,$K70&lt;=AU$4),NETWORKDAYS.INTL($J70,$K70,1,(Holidays!$A$1:$A$248)),0)+IF(AND($J70&gt;AT$4,$J70&lt;=AU$4,$K70&gt;AU$4),NETWORKDAYS.INTL($J70,(AU$4),1,(Holidays!$A$1:$A$248)),0)+IF(AND($J70&lt;AT$4,$K70&lt;AU$4,$K70&gt;AT$4),NETWORKDAYS.INTL(AT$4+1,$K70,1,(Holidays!$A$1:$A$248)),0)+IF(AND($J70&lt;=AT$4,$K70&gt;=AU$4,$K70&gt;AT$4),NETWORKDAYS.INTL(AT$4+1,(AU$4),1,(Holidays!$A$1:$A$248)),0))*$M70,"")</f>
        <v>0</v>
      </c>
      <c r="AV70" s="190">
        <f ca="1">IFERROR((IF(AND($J70&gt;AU$4,$J70&lt;=AV$4,$K70&lt;=AV$4),NETWORKDAYS.INTL($J70,$K70,1,(Holidays!$A$1:$A$248)),0)+IF(AND($J70&gt;AU$4,$J70&lt;=AV$4,$K70&gt;AV$4),NETWORKDAYS.INTL($J70,(AV$4),1,(Holidays!$A$1:$A$248)),0)+IF(AND($J70&lt;AU$4,$K70&lt;AV$4,$K70&gt;AU$4),NETWORKDAYS.INTL(AU$4+1,$K70,1,(Holidays!$A$1:$A$248)),0)+IF(AND($J70&lt;=AU$4,$K70&gt;=AV$4,$K70&gt;AU$4),NETWORKDAYS.INTL(AU$4+1,(AV$4),1,(Holidays!$A$1:$A$248)),0))*$M70,"")</f>
        <v>0</v>
      </c>
      <c r="AW70" s="192">
        <f ca="1">IFERROR((IF(AND($J70&gt;AV$4,$J70&lt;=AW$4,$K70&lt;=AW$4),NETWORKDAYS.INTL($J70,$K70,1,(Holidays!$A$1:$A$248)),0)+IF(AND($J70&gt;AV$4,$J70&lt;=AW$4,$K70&gt;AW$4),NETWORKDAYS.INTL($J70,(AW$4),1,(Holidays!$A$1:$A$248)),0)+IF(AND($J70&lt;AV$4,$K70&lt;AW$4,$K70&gt;AV$4),NETWORKDAYS.INTL(AV$4+1,$K70,1,(Holidays!$A$1:$A$248)),0)+IF(AND($J70&lt;=AV$4,$K70&gt;=AW$4,$K70&gt;AV$4),NETWORKDAYS.INTL(AV$4+1,(AW$4),1,(Holidays!$A$1:$A$248)),0))*$M70,"")</f>
        <v>0</v>
      </c>
      <c r="AX70" s="321">
        <f ca="1">IFERROR((IF(AND($J70&gt;AW$4,$J70&lt;=AX$4,$K70&lt;=AX$4),NETWORKDAYS.INTL($J70,$K70,1,(Holidays!$A$1:$A$248)),0)+IF(AND($J70&gt;AW$4,$J70&lt;=AX$4,$K70&gt;AX$4),NETWORKDAYS.INTL($J70,(AX$4),1,(Holidays!$A$1:$A$248)),0)+IF(AND($J70&lt;AW$4,$K70&lt;AX$4,$K70&gt;AW$4),NETWORKDAYS.INTL(AW$4+1,$K70,1,(Holidays!$A$1:$A$248)),0)+IF(AND($J70&lt;=AW$4,$K70&gt;=AX$4,$K70&gt;AW$4),NETWORKDAYS.INTL(AW$4+1,(AX$4),1,(Holidays!$A$1:$A$248)),0))*$M70,"")</f>
        <v>0</v>
      </c>
      <c r="AY70" s="190">
        <f ca="1">IFERROR((IF(AND($J70&gt;AX$4,$J70&lt;=AY$4,$K70&lt;=AY$4),NETWORKDAYS.INTL($J70,$K70,1,(Holidays!$A$1:$A$248)),0)+IF(AND($J70&gt;AX$4,$J70&lt;=AY$4,$K70&gt;AY$4),NETWORKDAYS.INTL($J70,(AY$4),1,(Holidays!$A$1:$A$248)),0)+IF(AND($J70&lt;AX$4,$K70&lt;AY$4,$K70&gt;AX$4),NETWORKDAYS.INTL(AX$4+1,$K70,1,(Holidays!$A$1:$A$248)),0)+IF(AND($J70&lt;=AX$4,$K70&gt;=AY$4,$K70&gt;AX$4),NETWORKDAYS.INTL(AX$4+1,(AY$4),1,(Holidays!$A$1:$A$248)),0))*$M70,"")</f>
        <v>0</v>
      </c>
      <c r="AZ70" s="192">
        <f ca="1">IFERROR((IF(AND($J70&gt;AY$4,$J70&lt;=AZ$4,$K70&lt;=AZ$4),NETWORKDAYS.INTL($J70,$K70,1,(Holidays!$A$1:$A$248)),0)+IF(AND($J70&gt;AY$4,$J70&lt;=AZ$4,$K70&gt;AZ$4),NETWORKDAYS.INTL($J70,(AZ$4),1,(Holidays!$A$1:$A$248)),0)+IF(AND($J70&lt;AY$4,$K70&lt;AZ$4,$K70&gt;AY$4),NETWORKDAYS.INTL(AY$4+1,$K70,1,(Holidays!$A$1:$A$248)),0)+IF(AND($J70&lt;=AY$4,$K70&gt;=AZ$4,$K70&gt;AY$4),NETWORKDAYS.INTL(AY$4+1,(AZ$4),1,(Holidays!$A$1:$A$248)),0))*$M70,"")</f>
        <v>0</v>
      </c>
      <c r="BA70" s="321">
        <f ca="1">IFERROR((IF(AND($J70&gt;AZ$4,$J70&lt;=BA$4,$K70&lt;=BA$4),NETWORKDAYS.INTL($J70,$K70,1,(Holidays!$A$1:$A$248)),0)+IF(AND($J70&gt;AZ$4,$J70&lt;=BA$4,$K70&gt;BA$4),NETWORKDAYS.INTL($J70,(BA$4),1,(Holidays!$A$1:$A$248)),0)+IF(AND($J70&lt;AZ$4,$K70&lt;BA$4,$K70&gt;AZ$4),NETWORKDAYS.INTL(AZ$4+1,$K70,1,(Holidays!$A$1:$A$248)),0)+IF(AND($J70&lt;=AZ$4,$K70&gt;=BA$4,$K70&gt;AZ$4),NETWORKDAYS.INTL(AZ$4+1,(BA$4),1,(Holidays!$A$1:$A$248)),0))*$M70,"")</f>
        <v>0</v>
      </c>
      <c r="BB70" s="190">
        <f ca="1">IFERROR((IF(AND($J70&gt;BA$4,$J70&lt;=BB$4,$K70&lt;=BB$4),NETWORKDAYS.INTL($J70,$K70,1,(Holidays!$A$1:$A$248)),0)+IF(AND($J70&gt;BA$4,$J70&lt;=BB$4,$K70&gt;BB$4),NETWORKDAYS.INTL($J70,(BB$4),1,(Holidays!$A$1:$A$248)),0)+IF(AND($J70&lt;BA$4,$K70&lt;BB$4,$K70&gt;BA$4),NETWORKDAYS.INTL(BA$4+1,$K70,1,(Holidays!$A$1:$A$248)),0)+IF(AND($J70&lt;=BA$4,$K70&gt;=BB$4,$K70&gt;BA$4),NETWORKDAYS.INTL(BA$4+1,(BB$4),1,(Holidays!$A$1:$A$248)),0))*$M70,"")</f>
        <v>0</v>
      </c>
      <c r="BC70" s="192">
        <f ca="1">IFERROR((IF(AND($J70&gt;BB$4,$J70&lt;=BC$4,$K70&lt;=BC$4),NETWORKDAYS.INTL($J70,$K70,1,(Holidays!$A$1:$A$248)),0)+IF(AND($J70&gt;BB$4,$J70&lt;=BC$4,$K70&gt;BC$4),NETWORKDAYS.INTL($J70,(BC$4),1,(Holidays!$A$1:$A$248)),0)+IF(AND($J70&lt;BB$4,$K70&lt;BC$4,$K70&gt;BB$4),NETWORKDAYS.INTL(BB$4+1,$K70,1,(Holidays!$A$1:$A$248)),0)+IF(AND($J70&lt;=BB$4,$K70&gt;=BC$4,$K70&gt;BB$4),NETWORKDAYS.INTL(BB$4+1,(BC$4),1,(Holidays!$A$1:$A$248)),0))*$M70,"")</f>
        <v>0</v>
      </c>
      <c r="BD70" s="321">
        <f ca="1">IFERROR((IF(AND($J70&gt;BC$4,$J70&lt;=BD$4,$K70&lt;=BD$4),NETWORKDAYS.INTL($J70,$K70,1,(Holidays!$A$1:$A$248)),0)+IF(AND($J70&gt;BC$4,$J70&lt;=BD$4,$K70&gt;BD$4),NETWORKDAYS.INTL($J70,(BD$4),1,(Holidays!$A$1:$A$248)),0)+IF(AND($J70&lt;BC$4,$K70&lt;BD$4,$K70&gt;BC$4),NETWORKDAYS.INTL(BC$4+1,$K70,1,(Holidays!$A$1:$A$248)),0)+IF(AND($J70&lt;=BC$4,$K70&gt;=BD$4,$K70&gt;BC$4),NETWORKDAYS.INTL(BC$4+1,(BD$4),1,(Holidays!$A$1:$A$248)),0))*$M70,"")</f>
        <v>0</v>
      </c>
      <c r="BE70" s="190">
        <f ca="1">IFERROR((IF(AND($J70&gt;BD$4,$J70&lt;=BE$4,$K70&lt;=BE$4),NETWORKDAYS.INTL($J70,$K70,1,(Holidays!$A$1:$A$248)),0)+IF(AND($J70&gt;BD$4,$J70&lt;=BE$4,$K70&gt;BE$4),NETWORKDAYS.INTL($J70,(BE$4),1,(Holidays!$A$1:$A$248)),0)+IF(AND($J70&lt;BD$4,$K70&lt;BE$4,$K70&gt;BD$4),NETWORKDAYS.INTL(BD$4+1,$K70,1,(Holidays!$A$1:$A$248)),0)+IF(AND($J70&lt;=BD$4,$K70&gt;=BE$4,$K70&gt;BD$4),NETWORKDAYS.INTL(BD$4+1,(BE$4),1,(Holidays!$A$1:$A$248)),0))*$M70,"")</f>
        <v>0</v>
      </c>
      <c r="BF70" s="192">
        <f ca="1">IFERROR((IF(AND($J70&gt;BE$4,$J70&lt;=BF$4,$K70&lt;=BF$4),NETWORKDAYS.INTL($J70,$K70,1,(Holidays!$A$1:$A$248)),0)+IF(AND($J70&gt;BE$4,$J70&lt;=BF$4,$K70&gt;BF$4),NETWORKDAYS.INTL($J70,(BF$4),1,(Holidays!$A$1:$A$248)),0)+IF(AND($J70&lt;BE$4,$K70&lt;BF$4,$K70&gt;BE$4),NETWORKDAYS.INTL(BE$4+1,$K70,1,(Holidays!$A$1:$A$248)),0)+IF(AND($J70&lt;=BE$4,$K70&gt;=BF$4,$K70&gt;BE$4),NETWORKDAYS.INTL(BE$4+1,(BF$4),1,(Holidays!$A$1:$A$248)),0))*$M70,"")</f>
        <v>0</v>
      </c>
      <c r="BG70" s="321">
        <f ca="1">IFERROR((IF(AND($J70&gt;BF$4,$J70&lt;=BG$4,$K70&lt;=BG$4),NETWORKDAYS.INTL($J70,$K70,1,(Holidays!$A$1:$A$248)),0)+IF(AND($J70&gt;BF$4,$J70&lt;=BG$4,$K70&gt;BG$4),NETWORKDAYS.INTL($J70,(BG$4),1,(Holidays!$A$1:$A$248)),0)+IF(AND($J70&lt;BF$4,$K70&lt;BG$4,$K70&gt;BF$4),NETWORKDAYS.INTL(BF$4+1,$K70,1,(Holidays!$A$1:$A$248)),0)+IF(AND($J70&lt;=BF$4,$K70&gt;=BG$4,$K70&gt;BF$4),NETWORKDAYS.INTL(BF$4+1,(BG$4),1,(Holidays!$A$1:$A$248)),0))*$M70,"")</f>
        <v>0</v>
      </c>
      <c r="BH70" s="190">
        <f ca="1">IFERROR((IF(AND($J70&gt;BG$4,$J70&lt;=BH$4,$K70&lt;=BH$4),NETWORKDAYS.INTL($J70,$K70,1,(Holidays!$A$1:$A$248)),0)+IF(AND($J70&gt;BG$4,$J70&lt;=BH$4,$K70&gt;BH$4),NETWORKDAYS.INTL($J70,(BH$4),1,(Holidays!$A$1:$A$248)),0)+IF(AND($J70&lt;BG$4,$K70&lt;BH$4,$K70&gt;BG$4),NETWORKDAYS.INTL(BG$4+1,$K70,1,(Holidays!$A$1:$A$248)),0)+IF(AND($J70&lt;=BG$4,$K70&gt;=BH$4,$K70&gt;BG$4),NETWORKDAYS.INTL(BG$4+1,(BH$4),1,(Holidays!$A$1:$A$248)),0))*$M70,"")</f>
        <v>0</v>
      </c>
      <c r="BI70" s="192">
        <f ca="1">IFERROR((IF(AND($J70&gt;BH$4,$J70&lt;=BI$4,$K70&lt;=BI$4),NETWORKDAYS.INTL($J70,$K70,1,(Holidays!$A$1:$A$248)),0)+IF(AND($J70&gt;BH$4,$J70&lt;=BI$4,$K70&gt;BI$4),NETWORKDAYS.INTL($J70,(BI$4),1,(Holidays!$A$1:$A$248)),0)+IF(AND($J70&lt;BH$4,$K70&lt;BI$4,$K70&gt;BH$4),NETWORKDAYS.INTL(BH$4+1,$K70,1,(Holidays!$A$1:$A$248)),0)+IF(AND($J70&lt;=BH$4,$K70&gt;=BI$4,$K70&gt;BH$4),NETWORKDAYS.INTL(BH$4+1,(BI$4),1,(Holidays!$A$1:$A$248)),0))*$M70,"")</f>
        <v>0</v>
      </c>
      <c r="BJ70" s="321">
        <f ca="1">IFERROR((IF(AND($J70&gt;BI$4,$J70&lt;=BJ$4,$K70&lt;=BJ$4),NETWORKDAYS.INTL($J70,$K70,1,(Holidays!$A$1:$A$248)),0)+IF(AND($J70&gt;BI$4,$J70&lt;=BJ$4,$K70&gt;BJ$4),NETWORKDAYS.INTL($J70,(BJ$4),1,(Holidays!$A$1:$A$248)),0)+IF(AND($J70&lt;BI$4,$K70&lt;BJ$4,$K70&gt;BI$4),NETWORKDAYS.INTL(BI$4+1,$K70,1,(Holidays!$A$1:$A$248)),0)+IF(AND($J70&lt;=BI$4,$K70&gt;=BJ$4,$K70&gt;BI$4),NETWORKDAYS.INTL(BI$4+1,(BJ$4),1,(Holidays!$A$1:$A$248)),0))*$M70,"")</f>
        <v>0</v>
      </c>
      <c r="BK70" s="190">
        <f ca="1">IFERROR((IF(AND($J70&gt;BJ$4,$J70&lt;=BK$4,$K70&lt;=BK$4),NETWORKDAYS.INTL($J70,$K70,1,(Holidays!$A$1:$A$248)),0)+IF(AND($J70&gt;BJ$4,$J70&lt;=BK$4,$K70&gt;BK$4),NETWORKDAYS.INTL($J70,(BK$4),1,(Holidays!$A$1:$A$248)),0)+IF(AND($J70&lt;BJ$4,$K70&lt;BK$4,$K70&gt;BJ$4),NETWORKDAYS.INTL(BJ$4+1,$K70,1,(Holidays!$A$1:$A$248)),0)+IF(AND($J70&lt;=BJ$4,$K70&gt;=BK$4,$K70&gt;BJ$4),NETWORKDAYS.INTL(BJ$4+1,(BK$4),1,(Holidays!$A$1:$A$248)),0))*$M70,"")</f>
        <v>0</v>
      </c>
      <c r="BL70" s="192">
        <f ca="1">IFERROR((IF(AND($J70&gt;BK$4,$J70&lt;=BL$4,$K70&lt;=BL$4),NETWORKDAYS.INTL($J70,$K70,1,(Holidays!$A$1:$A$248)),0)+IF(AND($J70&gt;BK$4,$J70&lt;=BL$4,$K70&gt;BL$4),NETWORKDAYS.INTL($J70,(BL$4),1,(Holidays!$A$1:$A$248)),0)+IF(AND($J70&lt;BK$4,$K70&lt;BL$4,$K70&gt;BK$4),NETWORKDAYS.INTL(BK$4+1,$K70,1,(Holidays!$A$1:$A$248)),0)+IF(AND($J70&lt;=BK$4,$K70&gt;=BL$4,$K70&gt;BK$4),NETWORKDAYS.INTL(BK$4+1,(BL$4),1,(Holidays!$A$1:$A$248)),0))*$M70,"")</f>
        <v>0</v>
      </c>
      <c r="BM70" s="321">
        <f ca="1">IFERROR((IF(AND($J70&gt;BL$4,$J70&lt;=BM$4,$K70&lt;=BM$4),NETWORKDAYS.INTL($J70,$K70,1,(Holidays!$A$1:$A$248)),0)+IF(AND($J70&gt;BL$4,$J70&lt;=BM$4,$K70&gt;BM$4),NETWORKDAYS.INTL($J70,(BM$4),1,(Holidays!$A$1:$A$248)),0)+IF(AND($J70&lt;BL$4,$K70&lt;BM$4,$K70&gt;BL$4),NETWORKDAYS.INTL(BL$4+1,$K70,1,(Holidays!$A$1:$A$248)),0)+IF(AND($J70&lt;=BL$4,$K70&gt;=BM$4,$K70&gt;BL$4),NETWORKDAYS.INTL(BL$4+1,(BM$4),1,(Holidays!$A$1:$A$248)),0))*$M70,"")</f>
        <v>0</v>
      </c>
      <c r="BN70" s="190">
        <f ca="1">IFERROR((IF(AND($J70&gt;BM$4,$J70&lt;=BN$4,$K70&lt;=BN$4),NETWORKDAYS.INTL($J70,$K70,1,(Holidays!$A$1:$A$248)),0)+IF(AND($J70&gt;BM$4,$J70&lt;=BN$4,$K70&gt;BN$4),NETWORKDAYS.INTL($J70,(BN$4),1,(Holidays!$A$1:$A$248)),0)+IF(AND($J70&lt;BM$4,$K70&lt;BN$4,$K70&gt;BM$4),NETWORKDAYS.INTL(BM$4+1,$K70,1,(Holidays!$A$1:$A$248)),0)+IF(AND($J70&lt;=BM$4,$K70&gt;=BN$4,$K70&gt;BM$4),NETWORKDAYS.INTL(BM$4+1,(BN$4),1,(Holidays!$A$1:$A$248)),0))*$M70,"")</f>
        <v>0</v>
      </c>
      <c r="BO70" s="192">
        <f ca="1">IFERROR((IF(AND($J70&gt;BN$4,$J70&lt;=BO$4,$K70&lt;=BO$4),NETWORKDAYS.INTL($J70,$K70,1,(Holidays!$A$1:$A$248)),0)+IF(AND($J70&gt;BN$4,$J70&lt;=BO$4,$K70&gt;BO$4),NETWORKDAYS.INTL($J70,(BO$4),1,(Holidays!$A$1:$A$248)),0)+IF(AND($J70&lt;BN$4,$K70&lt;BO$4,$K70&gt;BN$4),NETWORKDAYS.INTL(BN$4+1,$K70,1,(Holidays!$A$1:$A$248)),0)+IF(AND($J70&lt;=BN$4,$K70&gt;=BO$4,$K70&gt;BN$4),NETWORKDAYS.INTL(BN$4+1,(BO$4),1,(Holidays!$A$1:$A$248)),0))*$M70,"")</f>
        <v>0</v>
      </c>
      <c r="BP70" s="321">
        <f ca="1">IFERROR((IF(AND($J70&gt;BO$4,$J70&lt;=BP$4,$K70&lt;=BP$4),NETWORKDAYS.INTL($J70,$K70,1,(Holidays!$A$1:$A$248)),0)+IF(AND($J70&gt;BO$4,$J70&lt;=BP$4,$K70&gt;BP$4),NETWORKDAYS.INTL($J70,(BP$4),1,(Holidays!$A$1:$A$248)),0)+IF(AND($J70&lt;BO$4,$K70&lt;BP$4,$K70&gt;BO$4),NETWORKDAYS.INTL(BO$4+1,$K70,1,(Holidays!$A$1:$A$248)),0)+IF(AND($J70&lt;=BO$4,$K70&gt;=BP$4,$K70&gt;BO$4),NETWORKDAYS.INTL(BO$4+1,(BP$4),1,(Holidays!$A$1:$A$248)),0))*$M70,"")</f>
        <v>0</v>
      </c>
      <c r="BQ70" s="190">
        <f ca="1">IFERROR((IF(AND($J70&gt;BP$4,$J70&lt;=BQ$4,$K70&lt;=BQ$4),NETWORKDAYS.INTL($J70,$K70,1,(Holidays!$A$1:$A$248)),0)+IF(AND($J70&gt;BP$4,$J70&lt;=BQ$4,$K70&gt;BQ$4),NETWORKDAYS.INTL($J70,(BQ$4),1,(Holidays!$A$1:$A$248)),0)+IF(AND($J70&lt;BP$4,$K70&lt;BQ$4,$K70&gt;BP$4),NETWORKDAYS.INTL(BP$4+1,$K70,1,(Holidays!$A$1:$A$248)),0)+IF(AND($J70&lt;=BP$4,$K70&gt;=BQ$4,$K70&gt;BP$4),NETWORKDAYS.INTL(BP$4+1,(BQ$4),1,(Holidays!$A$1:$A$248)),0))*$M70,"")</f>
        <v>0</v>
      </c>
      <c r="BR70" s="192">
        <f ca="1">IFERROR((IF(AND($J70&gt;BQ$4,$J70&lt;=BR$4,$K70&lt;=BR$4),NETWORKDAYS.INTL($J70,$K70,1,(Holidays!$A$1:$A$248)),0)+IF(AND($J70&gt;BQ$4,$J70&lt;=BR$4,$K70&gt;BR$4),NETWORKDAYS.INTL($J70,(BR$4),1,(Holidays!$A$1:$A$248)),0)+IF(AND($J70&lt;BQ$4,$K70&lt;BR$4,$K70&gt;BQ$4),NETWORKDAYS.INTL(BQ$4+1,$K70,1,(Holidays!$A$1:$A$248)),0)+IF(AND($J70&lt;=BQ$4,$K70&gt;=BR$4,$K70&gt;BQ$4),NETWORKDAYS.INTL(BQ$4+1,(BR$4),1,(Holidays!$A$1:$A$248)),0))*$M70,"")</f>
        <v>0</v>
      </c>
      <c r="BS70" s="321">
        <f ca="1">IFERROR((IF(AND($J70&gt;BR$4,$J70&lt;=BS$4,$K70&lt;=BS$4),NETWORKDAYS.INTL($J70,$K70,1,(Holidays!$A$1:$A$248)),0)+IF(AND($J70&gt;BR$4,$J70&lt;=BS$4,$K70&gt;BS$4),NETWORKDAYS.INTL($J70,(BS$4),1,(Holidays!$A$1:$A$248)),0)+IF(AND($J70&lt;BR$4,$K70&lt;BS$4,$K70&gt;BR$4),NETWORKDAYS.INTL(BR$4+1,$K70,1,(Holidays!$A$1:$A$248)),0)+IF(AND($J70&lt;=BR$4,$K70&gt;=BS$4,$K70&gt;BR$4),NETWORKDAYS.INTL(BR$4+1,(BS$4),1,(Holidays!$A$1:$A$248)),0))*$M70,"")</f>
        <v>0</v>
      </c>
      <c r="BT70" s="190">
        <f ca="1">IFERROR((IF(AND($J70&gt;BS$4,$J70&lt;=BT$4,$K70&lt;=BT$4),NETWORKDAYS.INTL($J70,$K70,1,(Holidays!$A$1:$A$248)),0)+IF(AND($J70&gt;BS$4,$J70&lt;=BT$4,$K70&gt;BT$4),NETWORKDAYS.INTL($J70,(BT$4),1,(Holidays!$A$1:$A$248)),0)+IF(AND($J70&lt;BS$4,$K70&lt;BT$4,$K70&gt;BS$4),NETWORKDAYS.INTL(BS$4+1,$K70,1,(Holidays!$A$1:$A$248)),0)+IF(AND($J70&lt;=BS$4,$K70&gt;=BT$4,$K70&gt;BS$4),NETWORKDAYS.INTL(BS$4+1,(BT$4),1,(Holidays!$A$1:$A$248)),0))*$M70,"")</f>
        <v>0</v>
      </c>
      <c r="BU70" s="192">
        <f ca="1">IFERROR((IF(AND($J70&gt;BT$4,$J70&lt;=BU$4,$K70&lt;=BU$4),NETWORKDAYS.INTL($J70,$K70,1,(Holidays!$A$1:$A$248)),0)+IF(AND($J70&gt;BT$4,$J70&lt;=BU$4,$K70&gt;BU$4),NETWORKDAYS.INTL($J70,(BU$4),1,(Holidays!$A$1:$A$248)),0)+IF(AND($J70&lt;BT$4,$K70&lt;BU$4,$K70&gt;BT$4),NETWORKDAYS.INTL(BT$4+1,$K70,1,(Holidays!$A$1:$A$248)),0)+IF(AND($J70&lt;=BT$4,$K70&gt;=BU$4,$K70&gt;BT$4),NETWORKDAYS.INTL(BT$4+1,(BU$4),1,(Holidays!$A$1:$A$248)),0))*$M70,"")</f>
        <v>0</v>
      </c>
      <c r="BV70" s="321">
        <f ca="1">IFERROR((IF(AND($J70&gt;BU$4,$J70&lt;=BV$4,$K70&lt;=BV$4),NETWORKDAYS.INTL($J70,$K70,1,(Holidays!$A$1:$A$248)),0)+IF(AND($J70&gt;BU$4,$J70&lt;=BV$4,$K70&gt;BV$4),NETWORKDAYS.INTL($J70,(BV$4),1,(Holidays!$A$1:$A$248)),0)+IF(AND($J70&lt;BU$4,$K70&lt;BV$4,$K70&gt;BU$4),NETWORKDAYS.INTL(BU$4+1,$K70,1,(Holidays!$A$1:$A$248)),0)+IF(AND($J70&lt;=BU$4,$K70&gt;=BV$4,$K70&gt;BU$4),NETWORKDAYS.INTL(BU$4+1,(BV$4),1,(Holidays!$A$1:$A$248)),0))*$M70,"")</f>
        <v>0</v>
      </c>
      <c r="BW70" s="190">
        <f ca="1">IFERROR((IF(AND($J70&gt;BV$4,$J70&lt;=BW$4,$K70&lt;=BW$4),NETWORKDAYS.INTL($J70,$K70,1,(Holidays!$A$1:$A$248)),0)+IF(AND($J70&gt;BV$4,$J70&lt;=BW$4,$K70&gt;BW$4),NETWORKDAYS.INTL($J70,(BW$4),1,(Holidays!$A$1:$A$248)),0)+IF(AND($J70&lt;BV$4,$K70&lt;BW$4,$K70&gt;BV$4),NETWORKDAYS.INTL(BV$4+1,$K70,1,(Holidays!$A$1:$A$248)),0)+IF(AND($J70&lt;=BV$4,$K70&gt;=BW$4,$K70&gt;BV$4),NETWORKDAYS.INTL(BV$4+1,(BW$4),1,(Holidays!$A$1:$A$248)),0))*$M70,"")</f>
        <v>0</v>
      </c>
      <c r="BX70" s="192">
        <f ca="1">IFERROR((IF(AND($J70&gt;BW$4,$J70&lt;=BX$4,$K70&lt;=BX$4),NETWORKDAYS.INTL($J70,$K70,1,(Holidays!$A$1:$A$248)),0)+IF(AND($J70&gt;BW$4,$J70&lt;=BX$4,$K70&gt;BX$4),NETWORKDAYS.INTL($J70,(BX$4),1,(Holidays!$A$1:$A$248)),0)+IF(AND($J70&lt;BW$4,$K70&lt;BX$4,$K70&gt;BW$4),NETWORKDAYS.INTL(BW$4+1,$K70,1,(Holidays!$A$1:$A$248)),0)+IF(AND($J70&lt;=BW$4,$K70&gt;=BX$4,$K70&gt;BW$4),NETWORKDAYS.INTL(BW$4+1,(BX$4),1,(Holidays!$A$1:$A$248)),0))*$M70,"")</f>
        <v>0</v>
      </c>
      <c r="BY70" s="321">
        <f ca="1">IFERROR((IF(AND($J70&gt;BX$4,$J70&lt;=BY$4,$K70&lt;=BY$4),NETWORKDAYS.INTL($J70,$K70,1,(Holidays!$A$1:$A$248)),0)+IF(AND($J70&gt;BX$4,$J70&lt;=BY$4,$K70&gt;BY$4),NETWORKDAYS.INTL($J70,(BY$4),1,(Holidays!$A$1:$A$248)),0)+IF(AND($J70&lt;BX$4,$K70&lt;BY$4,$K70&gt;BX$4),NETWORKDAYS.INTL(BX$4+1,$K70,1,(Holidays!$A$1:$A$248)),0)+IF(AND($J70&lt;=BX$4,$K70&gt;=BY$4,$K70&gt;BX$4),NETWORKDAYS.INTL(BX$4+1,(BY$4),1,(Holidays!$A$1:$A$248)),0))*$M70,"")</f>
        <v>0</v>
      </c>
      <c r="BZ70" s="190">
        <f ca="1">IFERROR((IF(AND($J70&gt;BY$4,$J70&lt;=BZ$4,$K70&lt;=BZ$4),NETWORKDAYS.INTL($J70,$K70,1,(Holidays!$A$1:$A$248)),0)+IF(AND($J70&gt;BY$4,$J70&lt;=BZ$4,$K70&gt;BZ$4),NETWORKDAYS.INTL($J70,(BZ$4),1,(Holidays!$A$1:$A$248)),0)+IF(AND($J70&lt;BY$4,$K70&lt;BZ$4,$K70&gt;BY$4),NETWORKDAYS.INTL(BY$4+1,$K70,1,(Holidays!$A$1:$A$248)),0)+IF(AND($J70&lt;=BY$4,$K70&gt;=BZ$4,$K70&gt;BY$4),NETWORKDAYS.INTL(BY$4+1,(BZ$4),1,(Holidays!$A$1:$A$248)),0))*$M70,"")</f>
        <v>0</v>
      </c>
      <c r="CA70" s="192">
        <f ca="1">IFERROR((IF(AND($J70&gt;BZ$4,$J70&lt;=CA$4,$K70&lt;=CA$4),NETWORKDAYS.INTL($J70,$K70,1,(Holidays!$A$1:$A$248)),0)+IF(AND($J70&gt;BZ$4,$J70&lt;=CA$4,$K70&gt;CA$4),NETWORKDAYS.INTL($J70,(CA$4),1,(Holidays!$A$1:$A$248)),0)+IF(AND($J70&lt;BZ$4,$K70&lt;CA$4,$K70&gt;BZ$4),NETWORKDAYS.INTL(BZ$4+1,$K70,1,(Holidays!$A$1:$A$248)),0)+IF(AND($J70&lt;=BZ$4,$K70&gt;=CA$4,$K70&gt;BZ$4),NETWORKDAYS.INTL(BZ$4+1,(CA$4),1,(Holidays!$A$1:$A$248)),0))*$M70,"")</f>
        <v>0</v>
      </c>
      <c r="CB70" s="321">
        <f ca="1">IFERROR((IF(AND($J70&gt;CA$4,$J70&lt;=CB$4,$K70&lt;=CB$4),NETWORKDAYS.INTL($J70,$K70,1,(Holidays!$A$1:$A$248)),0)+IF(AND($J70&gt;CA$4,$J70&lt;=CB$4,$K70&gt;CB$4),NETWORKDAYS.INTL($J70,(CB$4),1,(Holidays!$A$1:$A$248)),0)+IF(AND($J70&lt;CA$4,$K70&lt;CB$4,$K70&gt;CA$4),NETWORKDAYS.INTL(CA$4+1,$K70,1,(Holidays!$A$1:$A$248)),0)+IF(AND($J70&lt;=CA$4,$K70&gt;=CB$4,$K70&gt;CA$4),NETWORKDAYS.INTL(CA$4+1,(CB$4),1,(Holidays!$A$1:$A$248)),0))*$M70,"")</f>
        <v>0</v>
      </c>
      <c r="CC70" s="190">
        <f ca="1">IFERROR((IF(AND($J70&gt;CB$4,$J70&lt;=CC$4,$K70&lt;=CC$4),NETWORKDAYS.INTL($J70,$K70,1,(Holidays!$A$1:$A$248)),0)+IF(AND($J70&gt;CB$4,$J70&lt;=CC$4,$K70&gt;CC$4),NETWORKDAYS.INTL($J70,(CC$4),1,(Holidays!$A$1:$A$248)),0)+IF(AND($J70&lt;CB$4,$K70&lt;CC$4,$K70&gt;CB$4),NETWORKDAYS.INTL(CB$4+1,$K70,1,(Holidays!$A$1:$A$248)),0)+IF(AND($J70&lt;=CB$4,$K70&gt;=CC$4,$K70&gt;CB$4),NETWORKDAYS.INTL(CB$4+1,(CC$4),1,(Holidays!$A$1:$A$248)),0))*$M70,"")</f>
        <v>0</v>
      </c>
      <c r="CD70" s="192">
        <f ca="1">IFERROR((IF(AND($J70&gt;CC$4,$J70&lt;=CD$4,$K70&lt;=CD$4),NETWORKDAYS.INTL($J70,$K70,1,(Holidays!$A$1:$A$248)),0)+IF(AND($J70&gt;CC$4,$J70&lt;=CD$4,$K70&gt;CD$4),NETWORKDAYS.INTL($J70,(CD$4),1,(Holidays!$A$1:$A$248)),0)+IF(AND($J70&lt;CC$4,$K70&lt;CD$4,$K70&gt;CC$4),NETWORKDAYS.INTL(CC$4+1,$K70,1,(Holidays!$A$1:$A$248)),0)+IF(AND($J70&lt;=CC$4,$K70&gt;=CD$4,$K70&gt;CC$4),NETWORKDAYS.INTL(CC$4+1,(CD$4),1,(Holidays!$A$1:$A$248)),0))*$M70,"")</f>
        <v>0</v>
      </c>
      <c r="CE70" s="321">
        <f ca="1">IFERROR((IF(AND($J70&gt;CD$4,$J70&lt;=CE$4,$K70&lt;=CE$4),NETWORKDAYS.INTL($J70,$K70,1,(Holidays!$A$1:$A$248)),0)+IF(AND($J70&gt;CD$4,$J70&lt;=CE$4,$K70&gt;CE$4),NETWORKDAYS.INTL($J70,(CE$4),1,(Holidays!$A$1:$A$248)),0)+IF(AND($J70&lt;CD$4,$K70&lt;CE$4,$K70&gt;CD$4),NETWORKDAYS.INTL(CD$4+1,$K70,1,(Holidays!$A$1:$A$248)),0)+IF(AND($J70&lt;=CD$4,$K70&gt;=CE$4,$K70&gt;CD$4),NETWORKDAYS.INTL(CD$4+1,(CE$4),1,(Holidays!$A$1:$A$248)),0))*$M70,"")</f>
        <v>0</v>
      </c>
      <c r="CF70" s="190">
        <f ca="1">IFERROR((IF(AND($J70&gt;CE$4,$J70&lt;=CF$4,$K70&lt;=CF$4),NETWORKDAYS.INTL($J70,$K70,1,(Holidays!$A$1:$A$248)),0)+IF(AND($J70&gt;CE$4,$J70&lt;=CF$4,$K70&gt;CF$4),NETWORKDAYS.INTL($J70,(CF$4),1,(Holidays!$A$1:$A$248)),0)+IF(AND($J70&lt;CE$4,$K70&lt;CF$4,$K70&gt;CE$4),NETWORKDAYS.INTL(CE$4+1,$K70,1,(Holidays!$A$1:$A$248)),0)+IF(AND($J70&lt;=CE$4,$K70&gt;=CF$4,$K70&gt;CE$4),NETWORKDAYS.INTL(CE$4+1,(CF$4),1,(Holidays!$A$1:$A$248)),0))*$M70,"")</f>
        <v>0</v>
      </c>
      <c r="CG70" s="192">
        <f ca="1">IFERROR((IF(AND($J70&gt;CF$4,$J70&lt;=CG$4,$K70&lt;=CG$4),NETWORKDAYS.INTL($J70,$K70,1,(Holidays!$A$1:$A$248)),0)+IF(AND($J70&gt;CF$4,$J70&lt;=CG$4,$K70&gt;CG$4),NETWORKDAYS.INTL($J70,(CG$4),1,(Holidays!$A$1:$A$248)),0)+IF(AND($J70&lt;CF$4,$K70&lt;CG$4,$K70&gt;CF$4),NETWORKDAYS.INTL(CF$4+1,$K70,1,(Holidays!$A$1:$A$248)),0)+IF(AND($J70&lt;=CF$4,$K70&gt;=CG$4,$K70&gt;CF$4),NETWORKDAYS.INTL(CF$4+1,(CG$4),1,(Holidays!$A$1:$A$248)),0))*$M70,"")</f>
        <v>0</v>
      </c>
      <c r="CH70" s="321">
        <f ca="1">IFERROR((IF(AND($J70&gt;CG$4,$J70&lt;=CH$4,$K70&lt;=CH$4),NETWORKDAYS.INTL($J70,$K70,1,(Holidays!$A$1:$A$248)),0)+IF(AND($J70&gt;CG$4,$J70&lt;=CH$4,$K70&gt;CH$4),NETWORKDAYS.INTL($J70,(CH$4),1,(Holidays!$A$1:$A$248)),0)+IF(AND($J70&lt;CG$4,$K70&lt;CH$4,$K70&gt;CG$4),NETWORKDAYS.INTL(CG$4+1,$K70,1,(Holidays!$A$1:$A$248)),0)+IF(AND($J70&lt;=CG$4,$K70&gt;=CH$4,$K70&gt;CG$4),NETWORKDAYS.INTL(CG$4+1,(CH$4),1,(Holidays!$A$1:$A$248)),0))*$M70,"")</f>
        <v>0</v>
      </c>
      <c r="CI70" s="190">
        <f ca="1">IFERROR((IF(AND($J70&gt;CH$4,$J70&lt;=CI$4,$K70&lt;=CI$4),NETWORKDAYS.INTL($J70,$K70,1,(Holidays!$A$1:$A$248)),0)+IF(AND($J70&gt;CH$4,$J70&lt;=CI$4,$K70&gt;CI$4),NETWORKDAYS.INTL($J70,(CI$4),1,(Holidays!$A$1:$A$248)),0)+IF(AND($J70&lt;CH$4,$K70&lt;CI$4,$K70&gt;CH$4),NETWORKDAYS.INTL(CH$4+1,$K70,1,(Holidays!$A$1:$A$248)),0)+IF(AND($J70&lt;=CH$4,$K70&gt;=CI$4,$K70&gt;CH$4),NETWORKDAYS.INTL(CH$4+1,(CI$4),1,(Holidays!$A$1:$A$248)),0))*$M70,"")</f>
        <v>0</v>
      </c>
      <c r="CJ70" s="192">
        <f ca="1">IFERROR((IF(AND($J70&gt;CI$4,$J70&lt;=CJ$4,$K70&lt;=CJ$4),NETWORKDAYS.INTL($J70,$K70,1,(Holidays!$A$1:$A$248)),0)+IF(AND($J70&gt;CI$4,$J70&lt;=CJ$4,$K70&gt;CJ$4),NETWORKDAYS.INTL($J70,(CJ$4),1,(Holidays!$A$1:$A$248)),0)+IF(AND($J70&lt;CI$4,$K70&lt;CJ$4,$K70&gt;CI$4),NETWORKDAYS.INTL(CI$4+1,$K70,1,(Holidays!$A$1:$A$248)),0)+IF(AND($J70&lt;=CI$4,$K70&gt;=CJ$4,$K70&gt;CI$4),NETWORKDAYS.INTL(CI$4+1,(CJ$4),1,(Holidays!$A$1:$A$248)),0))*$M70,"")</f>
        <v>0</v>
      </c>
      <c r="CK70" s="321">
        <f ca="1">IFERROR((IF(AND($J70&gt;CJ$4,$J70&lt;=CK$4,$K70&lt;=CK$4),NETWORKDAYS.INTL($J70,$K70,1,(Holidays!$A$1:$A$248)),0)+IF(AND($J70&gt;CJ$4,$J70&lt;=CK$4,$K70&gt;CK$4),NETWORKDAYS.INTL($J70,(CK$4),1,(Holidays!$A$1:$A$248)),0)+IF(AND($J70&lt;CJ$4,$K70&lt;CK$4,$K70&gt;CJ$4),NETWORKDAYS.INTL(CJ$4+1,$K70,1,(Holidays!$A$1:$A$248)),0)+IF(AND($J70&lt;=CJ$4,$K70&gt;=CK$4,$K70&gt;CJ$4),NETWORKDAYS.INTL(CJ$4+1,(CK$4),1,(Holidays!$A$1:$A$248)),0))*$M70,"")</f>
        <v>0</v>
      </c>
      <c r="CL70" s="190">
        <f ca="1">IFERROR((IF(AND($J70&gt;CK$4,$J70&lt;=CL$4,$K70&lt;=CL$4),NETWORKDAYS.INTL($J70,$K70,1,(Holidays!$A$1:$A$248)),0)+IF(AND($J70&gt;CK$4,$J70&lt;=CL$4,$K70&gt;CL$4),NETWORKDAYS.INTL($J70,(CL$4),1,(Holidays!$A$1:$A$248)),0)+IF(AND($J70&lt;CK$4,$K70&lt;CL$4,$K70&gt;CK$4),NETWORKDAYS.INTL(CK$4+1,$K70,1,(Holidays!$A$1:$A$248)),0)+IF(AND($J70&lt;=CK$4,$K70&gt;=CL$4,$K70&gt;CK$4),NETWORKDAYS.INTL(CK$4+1,(CL$4),1,(Holidays!$A$1:$A$248)),0))*$M70,"")</f>
        <v>0</v>
      </c>
      <c r="CM70" s="192">
        <f ca="1">IFERROR((IF(AND($J70&gt;CL$4,$J70&lt;=CM$4,$K70&lt;=CM$4),NETWORKDAYS.INTL($J70,$K70,1,(Holidays!$A$1:$A$248)),0)+IF(AND($J70&gt;CL$4,$J70&lt;=CM$4,$K70&gt;CM$4),NETWORKDAYS.INTL($J70,(CM$4),1,(Holidays!$A$1:$A$248)),0)+IF(AND($J70&lt;CL$4,$K70&lt;CM$4,$K70&gt;CL$4),NETWORKDAYS.INTL(CL$4+1,$K70,1,(Holidays!$A$1:$A$248)),0)+IF(AND($J70&lt;=CL$4,$K70&gt;=CM$4,$K70&gt;CL$4),NETWORKDAYS.INTL(CL$4+1,(CM$4),1,(Holidays!$A$1:$A$248)),0))*$M70,"")</f>
        <v>0</v>
      </c>
      <c r="CN70" s="321">
        <f ca="1">IFERROR((IF(AND($J70&gt;CM$4,$J70&lt;=CN$4,$K70&lt;=CN$4),NETWORKDAYS.INTL($J70,$K70,1,(Holidays!$A$1:$A$248)),0)+IF(AND($J70&gt;CM$4,$J70&lt;=CN$4,$K70&gt;CN$4),NETWORKDAYS.INTL($J70,(CN$4),1,(Holidays!$A$1:$A$248)),0)+IF(AND($J70&lt;CM$4,$K70&lt;CN$4,$K70&gt;CM$4),NETWORKDAYS.INTL(CM$4+1,$K70,1,(Holidays!$A$1:$A$248)),0)+IF(AND($J70&lt;=CM$4,$K70&gt;=CN$4,$K70&gt;CM$4),NETWORKDAYS.INTL(CM$4+1,(CN$4),1,(Holidays!$A$1:$A$248)),0))*$M70,"")</f>
        <v>0</v>
      </c>
      <c r="CO70" s="190">
        <f ca="1">IFERROR((IF(AND($J70&gt;CN$4,$J70&lt;=CO$4,$K70&lt;=CO$4),NETWORKDAYS.INTL($J70,$K70,1,(Holidays!$A$1:$A$248)),0)+IF(AND($J70&gt;CN$4,$J70&lt;=CO$4,$K70&gt;CO$4),NETWORKDAYS.INTL($J70,(CO$4),1,(Holidays!$A$1:$A$248)),0)+IF(AND($J70&lt;CN$4,$K70&lt;CO$4,$K70&gt;CN$4),NETWORKDAYS.INTL(CN$4+1,$K70,1,(Holidays!$A$1:$A$248)),0)+IF(AND($J70&lt;=CN$4,$K70&gt;=CO$4,$K70&gt;CN$4),NETWORKDAYS.INTL(CN$4+1,(CO$4),1,(Holidays!$A$1:$A$248)),0))*$M70,"")</f>
        <v>0</v>
      </c>
      <c r="CP70" s="192">
        <f ca="1">IFERROR((IF(AND($J70&gt;CO$4,$J70&lt;=CP$4,$K70&lt;=CP$4),NETWORKDAYS.INTL($J70,$K70,1,(Holidays!$A$1:$A$248)),0)+IF(AND($J70&gt;CO$4,$J70&lt;=CP$4,$K70&gt;CP$4),NETWORKDAYS.INTL($J70,(CP$4),1,(Holidays!$A$1:$A$248)),0)+IF(AND($J70&lt;CO$4,$K70&lt;CP$4,$K70&gt;CO$4),NETWORKDAYS.INTL(CO$4+1,$K70,1,(Holidays!$A$1:$A$248)),0)+IF(AND($J70&lt;=CO$4,$K70&gt;=CP$4,$K70&gt;CO$4),NETWORKDAYS.INTL(CO$4+1,(CP$4),1,(Holidays!$A$1:$A$248)),0))*$M70,"")</f>
        <v>0</v>
      </c>
      <c r="CQ70" s="321">
        <f ca="1">IFERROR((IF(AND($J70&gt;CP$4,$J70&lt;=CQ$4,$K70&lt;=CQ$4),NETWORKDAYS.INTL($J70,$K70,1,(Holidays!$A$1:$A$248)),0)+IF(AND($J70&gt;CP$4,$J70&lt;=CQ$4,$K70&gt;CQ$4),NETWORKDAYS.INTL($J70,(CQ$4),1,(Holidays!$A$1:$A$248)),0)+IF(AND($J70&lt;CP$4,$K70&lt;CQ$4,$K70&gt;CP$4),NETWORKDAYS.INTL(CP$4+1,$K70,1,(Holidays!$A$1:$A$248)),0)+IF(AND($J70&lt;=CP$4,$K70&gt;=CQ$4,$K70&gt;CP$4),NETWORKDAYS.INTL(CP$4+1,(CQ$4),1,(Holidays!$A$1:$A$248)),0))*$M70,"")</f>
        <v>0</v>
      </c>
      <c r="CR70" s="190">
        <f ca="1">IFERROR((IF(AND($J70&gt;CQ$4,$J70&lt;=CR$4,$K70&lt;=CR$4),NETWORKDAYS.INTL($J70,$K70,1,(Holidays!$A$1:$A$248)),0)+IF(AND($J70&gt;CQ$4,$J70&lt;=CR$4,$K70&gt;CR$4),NETWORKDAYS.INTL($J70,(CR$4),1,(Holidays!$A$1:$A$248)),0)+IF(AND($J70&lt;CQ$4,$K70&lt;CR$4,$K70&gt;CQ$4),NETWORKDAYS.INTL(CQ$4+1,$K70,1,(Holidays!$A$1:$A$248)),0)+IF(AND($J70&lt;=CQ$4,$K70&gt;=CR$4,$K70&gt;CQ$4),NETWORKDAYS.INTL(CQ$4+1,(CR$4),1,(Holidays!$A$1:$A$248)),0))*$M70,"")</f>
        <v>0</v>
      </c>
      <c r="CS70" s="192">
        <f ca="1">IFERROR((IF(AND($J70&gt;CR$4,$J70&lt;=CS$4,$K70&lt;=CS$4),NETWORKDAYS.INTL($J70,$K70,1,(Holidays!$A$1:$A$248)),0)+IF(AND($J70&gt;CR$4,$J70&lt;=CS$4,$K70&gt;CS$4),NETWORKDAYS.INTL($J70,(CS$4),1,(Holidays!$A$1:$A$248)),0)+IF(AND($J70&lt;CR$4,$K70&lt;CS$4,$K70&gt;CR$4),NETWORKDAYS.INTL(CR$4+1,$K70,1,(Holidays!$A$1:$A$248)),0)+IF(AND($J70&lt;=CR$4,$K70&gt;=CS$4,$K70&gt;CR$4),NETWORKDAYS.INTL(CR$4+1,(CS$4),1,(Holidays!$A$1:$A$248)),0))*$M70,"")</f>
        <v>0</v>
      </c>
      <c r="CT70" s="321">
        <f ca="1">IFERROR((IF(AND($J70&gt;CS$4,$J70&lt;=CT$4,$K70&lt;=CT$4),NETWORKDAYS.INTL($J70,$K70,1,(Holidays!$A$1:$A$248)),0)+IF(AND($J70&gt;CS$4,$J70&lt;=CT$4,$K70&gt;CT$4),NETWORKDAYS.INTL($J70,(CT$4),1,(Holidays!$A$1:$A$248)),0)+IF(AND($J70&lt;CS$4,$K70&lt;CT$4,$K70&gt;CS$4),NETWORKDAYS.INTL(CS$4+1,$K70,1,(Holidays!$A$1:$A$248)),0)+IF(AND($J70&lt;=CS$4,$K70&gt;=CT$4,$K70&gt;CS$4),NETWORKDAYS.INTL(CS$4+1,(CT$4),1,(Holidays!$A$1:$A$248)),0))*$M70,"")</f>
        <v>0</v>
      </c>
      <c r="CU70" s="190">
        <f ca="1">IFERROR((IF(AND($J70&gt;CT$4,$J70&lt;=CU$4,$K70&lt;=CU$4),NETWORKDAYS.INTL($J70,$K70,1,(Holidays!$A$1:$A$248)),0)+IF(AND($J70&gt;CT$4,$J70&lt;=CU$4,$K70&gt;CU$4),NETWORKDAYS.INTL($J70,(CU$4),1,(Holidays!$A$1:$A$248)),0)+IF(AND($J70&lt;CT$4,$K70&lt;CU$4,$K70&gt;CT$4),NETWORKDAYS.INTL(CT$4+1,$K70,1,(Holidays!$A$1:$A$248)),0)+IF(AND($J70&lt;=CT$4,$K70&gt;=CU$4,$K70&gt;CT$4),NETWORKDAYS.INTL(CT$4+1,(CU$4),1,(Holidays!$A$1:$A$248)),0))*$M70,"")</f>
        <v>0</v>
      </c>
      <c r="CV70" s="192">
        <f ca="1">IFERROR((IF(AND($J70&gt;CU$4,$J70&lt;=CV$4,$K70&lt;=CV$4),NETWORKDAYS.INTL($J70,$K70,1,(Holidays!$A$1:$A$248)),0)+IF(AND($J70&gt;CU$4,$J70&lt;=CV$4,$K70&gt;CV$4),NETWORKDAYS.INTL($J70,(CV$4),1,(Holidays!$A$1:$A$248)),0)+IF(AND($J70&lt;CU$4,$K70&lt;CV$4,$K70&gt;CU$4),NETWORKDAYS.INTL(CU$4+1,$K70,1,(Holidays!$A$1:$A$248)),0)+IF(AND($J70&lt;=CU$4,$K70&gt;=CV$4,$K70&gt;CU$4),NETWORKDAYS.INTL(CU$4+1,(CV$4),1,(Holidays!$A$1:$A$248)),0))*$M70,"")</f>
        <v>0</v>
      </c>
      <c r="CW70" s="321">
        <f ca="1">IFERROR((IF(AND($J70&gt;CV$4,$J70&lt;=CW$4,$K70&lt;=CW$4),NETWORKDAYS.INTL($J70,$K70,1,(Holidays!$A$1:$A$248)),0)+IF(AND($J70&gt;CV$4,$J70&lt;=CW$4,$K70&gt;CW$4),NETWORKDAYS.INTL($J70,(CW$4),1,(Holidays!$A$1:$A$248)),0)+IF(AND($J70&lt;CV$4,$K70&lt;CW$4,$K70&gt;CV$4),NETWORKDAYS.INTL(CV$4+1,$K70,1,(Holidays!$A$1:$A$248)),0)+IF(AND($J70&lt;=CV$4,$K70&gt;=CW$4,$K70&gt;CV$4),NETWORKDAYS.INTL(CV$4+1,(CW$4),1,(Holidays!$A$1:$A$248)),0))*$M70,"")</f>
        <v>0</v>
      </c>
      <c r="CX70" s="324">
        <f ca="1">IFERROR((IF(AND($J70&gt;CW$4,$J70&lt;=CX$4,$K70&lt;=CX$4),NETWORKDAYS.INTL($J70,$K70,1,(Holidays!$A$1:$A$248)),0)+IF(AND($J70&gt;CW$4,$J70&lt;=CX$4,$K70&gt;CX$4),NETWORKDAYS.INTL($J70,(CX$4),1,(Holidays!$A$1:$A$248)),0)+IF(AND($J70&lt;CW$4,$K70&lt;CX$4,$K70&gt;CW$4),NETWORKDAYS.INTL(CW$4+1,$K70,1,(Holidays!$A$1:$A$248)),0)+IF(AND($J70&lt;=CW$4,$K70&gt;=CX$4,$K70&gt;CW$4),NETWORKDAYS.INTL(CW$4+1,(CX$4),1,(Holidays!$A$1:$A$248)),0))*$M70,"")</f>
        <v>0</v>
      </c>
    </row>
    <row r="71" spans="2:102" ht="15" customHeight="1" outlineLevel="1">
      <c r="B71" s="59" t="str">
        <f t="array" ref="B71">IFERROR(INDEX('A-2_MH Distribution'!$B$1:$B$15014,SMALL(IF('A-2_MH Distribution'!$N$8:$N$63&lt;&gt;0,ROW('A-2_MH Distribution'!$B$8:$B$63)),ROW(A3)),1),"")</f>
        <v/>
      </c>
      <c r="C71" s="458" t="str">
        <f ca="1">IFERROR(VLOOKUP(B71,OFFSET('A-1_MH Estimation'!$B$7,0,0,MATCH("Subtotal LOE",'A-1_MH Estimation'!B:B,0)-7,2),2,0),"")</f>
        <v/>
      </c>
      <c r="D71" s="466" t="str">
        <f ca="1">IFERROR(VLOOKUP(B71,OFFSET('A-1_MH Estimation'!$B$7,0,0,MATCH("Subtotal LOE",'A-1_MH Estimation'!B:B,0)-7,4),4,0),"")</f>
        <v/>
      </c>
      <c r="E71" s="466" t="str">
        <f ca="1">IFERROR(VLOOKUP(B71,OFFSET('A-1_MH Estimation'!$B$7,0,0,MATCH("Subtotal LOE",'A-1_MH Estimation'!B:B,0)-7,3),3,0),"")</f>
        <v/>
      </c>
      <c r="F71" s="462">
        <f>IFERROR(VLOOKUP($B71,'A-2_MH Distribution'!$B$6:$O$16314,3,0)*VLOOKUP($B71,'A-2_MH Distribution'!$B$6:$O$16314,VLOOKUP(G71,SoftwareList,6,0),0)*IFERROR((--(VLOOKUP($B71,'A-2_MH Distribution'!$B$6:$O$16314,VLOOKUP(G71,SoftwareList,8,0),0)=0)+VLOOKUP($B71,'A-2_MH Distribution'!$B$6:$O$16314,VLOOKUP(G71,SoftwareList,8,0),0)),1),0)</f>
        <v>0</v>
      </c>
      <c r="G71" s="403" t="str">
        <f t="shared" si="61"/>
        <v/>
      </c>
      <c r="H71" s="454"/>
      <c r="I71" s="455"/>
      <c r="J71" s="351">
        <f ca="1">IFERROR(INDEX(Activities,MATCH($B71,'A-2_MH Distribution'!B:B,0),MATCH("Start Date",'A-2_MH Distribution'!$A$4:S$4,0))+H71,0)</f>
        <v>0</v>
      </c>
      <c r="K71" s="352">
        <f ca="1">IFERROR(INDEX(Activities,MATCH($B71,'A-2_MH Distribution'!B:B,0),MATCH("Finish Date",'A-2_MH Distribution'!$A$4:S$4,0))+I71,0)</f>
        <v>0</v>
      </c>
      <c r="L71" s="170">
        <f ca="1">NETWORKDAYS.INTL(J71,K71,1,Holidays!$A$1:$A$248)</f>
        <v>0</v>
      </c>
      <c r="M71" s="62">
        <f t="shared" ca="1" si="60"/>
        <v>0</v>
      </c>
      <c r="O71" s="253">
        <f ca="1">SUM($P71:CX71)</f>
        <v>0</v>
      </c>
      <c r="P71" s="320"/>
      <c r="Q71" s="321">
        <f ca="1">IFERROR((IF(AND($J71&gt;P$4,$J71&lt;=Q$4,$K71&lt;=Q$4),NETWORKDAYS.INTL($J71,$K71,1,(Holidays!$A$1:$A$248)),0)+IF(AND($J71&gt;P$4,$J71&lt;=Q$4,$K71&gt;Q$4),NETWORKDAYS.INTL($J71,(Q$4),1,(Holidays!$A$1:$A$248)),0)+IF(AND($J71&lt;P$4,$K71&lt;Q$4,$K71&gt;P$4),NETWORKDAYS.INTL(P$4+1,$K71,1,(Holidays!$A$1:$A$248)),0)+IF(AND($J71&lt;=P$4,$K71&gt;=Q$4,$K71&gt;P$4),NETWORKDAYS.INTL(P$4+1,(Q$4),1,(Holidays!$A$1:$A$248)),0))*$M71,"")</f>
        <v>0</v>
      </c>
      <c r="R71" s="190">
        <f ca="1">IFERROR((IF(AND($J71&gt;Q$4,$J71&lt;=R$4,$K71&lt;=R$4),NETWORKDAYS.INTL($J71,$K71,1,(Holidays!$A$1:$A$248)),0)+IF(AND($J71&gt;Q$4,$J71&lt;=R$4,$K71&gt;R$4),NETWORKDAYS.INTL($J71,(R$4),1,(Holidays!$A$1:$A$248)),0)+IF(AND($J71&lt;Q$4,$K71&lt;R$4,$K71&gt;Q$4),NETWORKDAYS.INTL(Q$4+1,$K71,1,(Holidays!$A$1:$A$248)),0)+IF(AND($J71&lt;=Q$4,$K71&gt;=R$4,$K71&gt;Q$4),NETWORKDAYS.INTL(Q$4+1,(R$4),1,(Holidays!$A$1:$A$248)),0))*$M71,"")</f>
        <v>0</v>
      </c>
      <c r="S71" s="192">
        <f ca="1">IFERROR((IF(AND($J71&gt;R$4,$J71&lt;=S$4,$K71&lt;=S$4),NETWORKDAYS.INTL($J71,$K71,1,(Holidays!$A$1:$A$248)),0)+IF(AND($J71&gt;R$4,$J71&lt;=S$4,$K71&gt;S$4),NETWORKDAYS.INTL($J71,(S$4),1,(Holidays!$A$1:$A$248)),0)+IF(AND($J71&lt;R$4,$K71&lt;S$4,$K71&gt;R$4),NETWORKDAYS.INTL(R$4+1,$K71,1,(Holidays!$A$1:$A$248)),0)+IF(AND($J71&lt;=R$4,$K71&gt;=S$4,$K71&gt;R$4),NETWORKDAYS.INTL(R$4+1,(S$4),1,(Holidays!$A$1:$A$248)),0))*$M71,"")</f>
        <v>0</v>
      </c>
      <c r="T71" s="321">
        <f ca="1">IFERROR((IF(AND($J71&gt;S$4,$J71&lt;=T$4,$K71&lt;=T$4),NETWORKDAYS.INTL($J71,$K71,1,(Holidays!$A$1:$A$248)),0)+IF(AND($J71&gt;S$4,$J71&lt;=T$4,$K71&gt;T$4),NETWORKDAYS.INTL($J71,(T$4),1,(Holidays!$A$1:$A$248)),0)+IF(AND($J71&lt;S$4,$K71&lt;T$4,$K71&gt;S$4),NETWORKDAYS.INTL(S$4+1,$K71,1,(Holidays!$A$1:$A$248)),0)+IF(AND($J71&lt;=S$4,$K71&gt;=T$4,$K71&gt;S$4),NETWORKDAYS.INTL(S$4+1,(T$4),1,(Holidays!$A$1:$A$248)),0))*$M71,"")</f>
        <v>0</v>
      </c>
      <c r="U71" s="190">
        <f ca="1">IFERROR((IF(AND($J71&gt;T$4,$J71&lt;=U$4,$K71&lt;=U$4),NETWORKDAYS.INTL($J71,$K71,1,(Holidays!$A$1:$A$248)),0)+IF(AND($J71&gt;T$4,$J71&lt;=U$4,$K71&gt;U$4),NETWORKDAYS.INTL($J71,(U$4),1,(Holidays!$A$1:$A$248)),0)+IF(AND($J71&lt;T$4,$K71&lt;U$4,$K71&gt;T$4),NETWORKDAYS.INTL(T$4+1,$K71,1,(Holidays!$A$1:$A$248)),0)+IF(AND($J71&lt;=T$4,$K71&gt;=U$4,$K71&gt;T$4),NETWORKDAYS.INTL(T$4+1,(U$4),1,(Holidays!$A$1:$A$248)),0))*$M71,"")</f>
        <v>0</v>
      </c>
      <c r="V71" s="192">
        <f ca="1">IFERROR((IF(AND($J71&gt;U$4,$J71&lt;=V$4,$K71&lt;=V$4),NETWORKDAYS.INTL($J71,$K71,1,(Holidays!$A$1:$A$248)),0)+IF(AND($J71&gt;U$4,$J71&lt;=V$4,$K71&gt;V$4),NETWORKDAYS.INTL($J71,(V$4),1,(Holidays!$A$1:$A$248)),0)+IF(AND($J71&lt;U$4,$K71&lt;V$4,$K71&gt;U$4),NETWORKDAYS.INTL(U$4+1,$K71,1,(Holidays!$A$1:$A$248)),0)+IF(AND($J71&lt;=U$4,$K71&gt;=V$4,$K71&gt;U$4),NETWORKDAYS.INTL(U$4+1,(V$4),1,(Holidays!$A$1:$A$248)),0))*$M71,"")</f>
        <v>0</v>
      </c>
      <c r="W71" s="321">
        <f ca="1">IFERROR((IF(AND($J71&gt;V$4,$J71&lt;=W$4,$K71&lt;=W$4),NETWORKDAYS.INTL($J71,$K71,1,(Holidays!$A$1:$A$248)),0)+IF(AND($J71&gt;V$4,$J71&lt;=W$4,$K71&gt;W$4),NETWORKDAYS.INTL($J71,(W$4),1,(Holidays!$A$1:$A$248)),0)+IF(AND($J71&lt;V$4,$K71&lt;W$4,$K71&gt;V$4),NETWORKDAYS.INTL(V$4+1,$K71,1,(Holidays!$A$1:$A$248)),0)+IF(AND($J71&lt;=V$4,$K71&gt;=W$4,$K71&gt;V$4),NETWORKDAYS.INTL(V$4+1,(W$4),1,(Holidays!$A$1:$A$248)),0))*$M71,"")</f>
        <v>0</v>
      </c>
      <c r="X71" s="190">
        <f ca="1">IFERROR((IF(AND($J71&gt;W$4,$J71&lt;=X$4,$K71&lt;=X$4),NETWORKDAYS.INTL($J71,$K71,1,(Holidays!$A$1:$A$248)),0)+IF(AND($J71&gt;W$4,$J71&lt;=X$4,$K71&gt;X$4),NETWORKDAYS.INTL($J71,(X$4),1,(Holidays!$A$1:$A$248)),0)+IF(AND($J71&lt;W$4,$K71&lt;X$4,$K71&gt;W$4),NETWORKDAYS.INTL(W$4+1,$K71,1,(Holidays!$A$1:$A$248)),0)+IF(AND($J71&lt;=W$4,$K71&gt;=X$4,$K71&gt;W$4),NETWORKDAYS.INTL(W$4+1,(X$4),1,(Holidays!$A$1:$A$248)),0))*$M71,"")</f>
        <v>0</v>
      </c>
      <c r="Y71" s="192">
        <f ca="1">IFERROR((IF(AND($J71&gt;X$4,$J71&lt;=Y$4,$K71&lt;=Y$4),NETWORKDAYS.INTL($J71,$K71,1,(Holidays!$A$1:$A$248)),0)+IF(AND($J71&gt;X$4,$J71&lt;=Y$4,$K71&gt;Y$4),NETWORKDAYS.INTL($J71,(Y$4),1,(Holidays!$A$1:$A$248)),0)+IF(AND($J71&lt;X$4,$K71&lt;Y$4,$K71&gt;X$4),NETWORKDAYS.INTL(X$4+1,$K71,1,(Holidays!$A$1:$A$248)),0)+IF(AND($J71&lt;=X$4,$K71&gt;=Y$4,$K71&gt;X$4),NETWORKDAYS.INTL(X$4+1,(Y$4),1,(Holidays!$A$1:$A$248)),0))*$M71,"")</f>
        <v>0</v>
      </c>
      <c r="Z71" s="321">
        <f ca="1">IFERROR((IF(AND($J71&gt;Y$4,$J71&lt;=Z$4,$K71&lt;=Z$4),NETWORKDAYS.INTL($J71,$K71,1,(Holidays!$A$1:$A$248)),0)+IF(AND($J71&gt;Y$4,$J71&lt;=Z$4,$K71&gt;Z$4),NETWORKDAYS.INTL($J71,(Z$4),1,(Holidays!$A$1:$A$248)),0)+IF(AND($J71&lt;Y$4,$K71&lt;Z$4,$K71&gt;Y$4),NETWORKDAYS.INTL(Y$4+1,$K71,1,(Holidays!$A$1:$A$248)),0)+IF(AND($J71&lt;=Y$4,$K71&gt;=Z$4,$K71&gt;Y$4),NETWORKDAYS.INTL(Y$4+1,(Z$4),1,(Holidays!$A$1:$A$248)),0))*$M71,"")</f>
        <v>0</v>
      </c>
      <c r="AA71" s="190">
        <f ca="1">IFERROR((IF(AND($J71&gt;Z$4,$J71&lt;=AA$4,$K71&lt;=AA$4),NETWORKDAYS.INTL($J71,$K71,1,(Holidays!$A$1:$A$248)),0)+IF(AND($J71&gt;Z$4,$J71&lt;=AA$4,$K71&gt;AA$4),NETWORKDAYS.INTL($J71,(AA$4),1,(Holidays!$A$1:$A$248)),0)+IF(AND($J71&lt;Z$4,$K71&lt;AA$4,$K71&gt;Z$4),NETWORKDAYS.INTL(Z$4+1,$K71,1,(Holidays!$A$1:$A$248)),0)+IF(AND($J71&lt;=Z$4,$K71&gt;=AA$4,$K71&gt;Z$4),NETWORKDAYS.INTL(Z$4+1,(AA$4),1,(Holidays!$A$1:$A$248)),0))*$M71,"")</f>
        <v>0</v>
      </c>
      <c r="AB71" s="192">
        <f ca="1">IFERROR((IF(AND($J71&gt;AA$4,$J71&lt;=AB$4,$K71&lt;=AB$4),NETWORKDAYS.INTL($J71,$K71,1,(Holidays!$A$1:$A$248)),0)+IF(AND($J71&gt;AA$4,$J71&lt;=AB$4,$K71&gt;AB$4),NETWORKDAYS.INTL($J71,(AB$4),1,(Holidays!$A$1:$A$248)),0)+IF(AND($J71&lt;AA$4,$K71&lt;AB$4,$K71&gt;AA$4),NETWORKDAYS.INTL(AA$4+1,$K71,1,(Holidays!$A$1:$A$248)),0)+IF(AND($J71&lt;=AA$4,$K71&gt;=AB$4,$K71&gt;AA$4),NETWORKDAYS.INTL(AA$4+1,(AB$4),1,(Holidays!$A$1:$A$248)),0))*$M71,"")</f>
        <v>0</v>
      </c>
      <c r="AC71" s="321">
        <f ca="1">IFERROR((IF(AND($J71&gt;AB$4,$J71&lt;=AC$4,$K71&lt;=AC$4),NETWORKDAYS.INTL($J71,$K71,1,(Holidays!$A$1:$A$248)),0)+IF(AND($J71&gt;AB$4,$J71&lt;=AC$4,$K71&gt;AC$4),NETWORKDAYS.INTL($J71,(AC$4),1,(Holidays!$A$1:$A$248)),0)+IF(AND($J71&lt;AB$4,$K71&lt;AC$4,$K71&gt;AB$4),NETWORKDAYS.INTL(AB$4+1,$K71,1,(Holidays!$A$1:$A$248)),0)+IF(AND($J71&lt;=AB$4,$K71&gt;=AC$4,$K71&gt;AB$4),NETWORKDAYS.INTL(AB$4+1,(AC$4),1,(Holidays!$A$1:$A$248)),0))*$M71,"")</f>
        <v>0</v>
      </c>
      <c r="AD71" s="190">
        <f ca="1">IFERROR((IF(AND($J71&gt;AC$4,$J71&lt;=AD$4,$K71&lt;=AD$4),NETWORKDAYS.INTL($J71,$K71,1,(Holidays!$A$1:$A$248)),0)+IF(AND($J71&gt;AC$4,$J71&lt;=AD$4,$K71&gt;AD$4),NETWORKDAYS.INTL($J71,(AD$4),1,(Holidays!$A$1:$A$248)),0)+IF(AND($J71&lt;AC$4,$K71&lt;AD$4,$K71&gt;AC$4),NETWORKDAYS.INTL(AC$4+1,$K71,1,(Holidays!$A$1:$A$248)),0)+IF(AND($J71&lt;=AC$4,$K71&gt;=AD$4,$K71&gt;AC$4),NETWORKDAYS.INTL(AC$4+1,(AD$4),1,(Holidays!$A$1:$A$248)),0))*$M71,"")</f>
        <v>0</v>
      </c>
      <c r="AE71" s="192">
        <f ca="1">IFERROR((IF(AND($J71&gt;AD$4,$J71&lt;=AE$4,$K71&lt;=AE$4),NETWORKDAYS.INTL($J71,$K71,1,(Holidays!$A$1:$A$248)),0)+IF(AND($J71&gt;AD$4,$J71&lt;=AE$4,$K71&gt;AE$4),NETWORKDAYS.INTL($J71,(AE$4),1,(Holidays!$A$1:$A$248)),0)+IF(AND($J71&lt;AD$4,$K71&lt;AE$4,$K71&gt;AD$4),NETWORKDAYS.INTL(AD$4+1,$K71,1,(Holidays!$A$1:$A$248)),0)+IF(AND($J71&lt;=AD$4,$K71&gt;=AE$4,$K71&gt;AD$4),NETWORKDAYS.INTL(AD$4+1,(AE$4),1,(Holidays!$A$1:$A$248)),0))*$M71,"")</f>
        <v>0</v>
      </c>
      <c r="AF71" s="321">
        <f ca="1">IFERROR((IF(AND($J71&gt;AE$4,$J71&lt;=AF$4,$K71&lt;=AF$4),NETWORKDAYS.INTL($J71,$K71,1,(Holidays!$A$1:$A$248)),0)+IF(AND($J71&gt;AE$4,$J71&lt;=AF$4,$K71&gt;AF$4),NETWORKDAYS.INTL($J71,(AF$4),1,(Holidays!$A$1:$A$248)),0)+IF(AND($J71&lt;AE$4,$K71&lt;AF$4,$K71&gt;AE$4),NETWORKDAYS.INTL(AE$4+1,$K71,1,(Holidays!$A$1:$A$248)),0)+IF(AND($J71&lt;=AE$4,$K71&gt;=AF$4,$K71&gt;AE$4),NETWORKDAYS.INTL(AE$4+1,(AF$4),1,(Holidays!$A$1:$A$248)),0))*$M71,"")</f>
        <v>0</v>
      </c>
      <c r="AG71" s="190">
        <f ca="1">IFERROR((IF(AND($J71&gt;AF$4,$J71&lt;=AG$4,$K71&lt;=AG$4),NETWORKDAYS.INTL($J71,$K71,1,(Holidays!$A$1:$A$248)),0)+IF(AND($J71&gt;AF$4,$J71&lt;=AG$4,$K71&gt;AG$4),NETWORKDAYS.INTL($J71,(AG$4),1,(Holidays!$A$1:$A$248)),0)+IF(AND($J71&lt;AF$4,$K71&lt;AG$4,$K71&gt;AF$4),NETWORKDAYS.INTL(AF$4+1,$K71,1,(Holidays!$A$1:$A$248)),0)+IF(AND($J71&lt;=AF$4,$K71&gt;=AG$4,$K71&gt;AF$4),NETWORKDAYS.INTL(AF$4+1,(AG$4),1,(Holidays!$A$1:$A$248)),0))*$M71,"")</f>
        <v>0</v>
      </c>
      <c r="AH71" s="192">
        <f ca="1">IFERROR((IF(AND($J71&gt;AG$4,$J71&lt;=AH$4,$K71&lt;=AH$4),NETWORKDAYS.INTL($J71,$K71,1,(Holidays!$A$1:$A$248)),0)+IF(AND($J71&gt;AG$4,$J71&lt;=AH$4,$K71&gt;AH$4),NETWORKDAYS.INTL($J71,(AH$4),1,(Holidays!$A$1:$A$248)),0)+IF(AND($J71&lt;AG$4,$K71&lt;AH$4,$K71&gt;AG$4),NETWORKDAYS.INTL(AG$4+1,$K71,1,(Holidays!$A$1:$A$248)),0)+IF(AND($J71&lt;=AG$4,$K71&gt;=AH$4,$K71&gt;AG$4),NETWORKDAYS.INTL(AG$4+1,(AH$4),1,(Holidays!$A$1:$A$248)),0))*$M71,"")</f>
        <v>0</v>
      </c>
      <c r="AI71" s="321">
        <f ca="1">IFERROR((IF(AND($J71&gt;AH$4,$J71&lt;=AI$4,$K71&lt;=AI$4),NETWORKDAYS.INTL($J71,$K71,1,(Holidays!$A$1:$A$248)),0)+IF(AND($J71&gt;AH$4,$J71&lt;=AI$4,$K71&gt;AI$4),NETWORKDAYS.INTL($J71,(AI$4),1,(Holidays!$A$1:$A$248)),0)+IF(AND($J71&lt;AH$4,$K71&lt;AI$4,$K71&gt;AH$4),NETWORKDAYS.INTL(AH$4+1,$K71,1,(Holidays!$A$1:$A$248)),0)+IF(AND($J71&lt;=AH$4,$K71&gt;=AI$4,$K71&gt;AH$4),NETWORKDAYS.INTL(AH$4+1,(AI$4),1,(Holidays!$A$1:$A$248)),0))*$M71,"")</f>
        <v>0</v>
      </c>
      <c r="AJ71" s="190">
        <f ca="1">IFERROR((IF(AND($J71&gt;AI$4,$J71&lt;=AJ$4,$K71&lt;=AJ$4),NETWORKDAYS.INTL($J71,$K71,1,(Holidays!$A$1:$A$248)),0)+IF(AND($J71&gt;AI$4,$J71&lt;=AJ$4,$K71&gt;AJ$4),NETWORKDAYS.INTL($J71,(AJ$4),1,(Holidays!$A$1:$A$248)),0)+IF(AND($J71&lt;AI$4,$K71&lt;AJ$4,$K71&gt;AI$4),NETWORKDAYS.INTL(AI$4+1,$K71,1,(Holidays!$A$1:$A$248)),0)+IF(AND($J71&lt;=AI$4,$K71&gt;=AJ$4,$K71&gt;AI$4),NETWORKDAYS.INTL(AI$4+1,(AJ$4),1,(Holidays!$A$1:$A$248)),0))*$M71,"")</f>
        <v>0</v>
      </c>
      <c r="AK71" s="192">
        <f ca="1">IFERROR((IF(AND($J71&gt;AJ$4,$J71&lt;=AK$4,$K71&lt;=AK$4),NETWORKDAYS.INTL($J71,$K71,1,(Holidays!$A$1:$A$248)),0)+IF(AND($J71&gt;AJ$4,$J71&lt;=AK$4,$K71&gt;AK$4),NETWORKDAYS.INTL($J71,(AK$4),1,(Holidays!$A$1:$A$248)),0)+IF(AND($J71&lt;AJ$4,$K71&lt;AK$4,$K71&gt;AJ$4),NETWORKDAYS.INTL(AJ$4+1,$K71,1,(Holidays!$A$1:$A$248)),0)+IF(AND($J71&lt;=AJ$4,$K71&gt;=AK$4,$K71&gt;AJ$4),NETWORKDAYS.INTL(AJ$4+1,(AK$4),1,(Holidays!$A$1:$A$248)),0))*$M71,"")</f>
        <v>0</v>
      </c>
      <c r="AL71" s="321">
        <f ca="1">IFERROR((IF(AND($J71&gt;AK$4,$J71&lt;=AL$4,$K71&lt;=AL$4),NETWORKDAYS.INTL($J71,$K71,1,(Holidays!$A$1:$A$248)),0)+IF(AND($J71&gt;AK$4,$J71&lt;=AL$4,$K71&gt;AL$4),NETWORKDAYS.INTL($J71,(AL$4),1,(Holidays!$A$1:$A$248)),0)+IF(AND($J71&lt;AK$4,$K71&lt;AL$4,$K71&gt;AK$4),NETWORKDAYS.INTL(AK$4+1,$K71,1,(Holidays!$A$1:$A$248)),0)+IF(AND($J71&lt;=AK$4,$K71&gt;=AL$4,$K71&gt;AK$4),NETWORKDAYS.INTL(AK$4+1,(AL$4),1,(Holidays!$A$1:$A$248)),0))*$M71,"")</f>
        <v>0</v>
      </c>
      <c r="AM71" s="190">
        <f ca="1">IFERROR((IF(AND($J71&gt;AL$4,$J71&lt;=AM$4,$K71&lt;=AM$4),NETWORKDAYS.INTL($J71,$K71,1,(Holidays!$A$1:$A$248)),0)+IF(AND($J71&gt;AL$4,$J71&lt;=AM$4,$K71&gt;AM$4),NETWORKDAYS.INTL($J71,(AM$4),1,(Holidays!$A$1:$A$248)),0)+IF(AND($J71&lt;AL$4,$K71&lt;AM$4,$K71&gt;AL$4),NETWORKDAYS.INTL(AL$4+1,$K71,1,(Holidays!$A$1:$A$248)),0)+IF(AND($J71&lt;=AL$4,$K71&gt;=AM$4,$K71&gt;AL$4),NETWORKDAYS.INTL(AL$4+1,(AM$4),1,(Holidays!$A$1:$A$248)),0))*$M71,"")</f>
        <v>0</v>
      </c>
      <c r="AN71" s="192">
        <f ca="1">IFERROR((IF(AND($J71&gt;AM$4,$J71&lt;=AN$4,$K71&lt;=AN$4),NETWORKDAYS.INTL($J71,$K71,1,(Holidays!$A$1:$A$248)),0)+IF(AND($J71&gt;AM$4,$J71&lt;=AN$4,$K71&gt;AN$4),NETWORKDAYS.INTL($J71,(AN$4),1,(Holidays!$A$1:$A$248)),0)+IF(AND($J71&lt;AM$4,$K71&lt;AN$4,$K71&gt;AM$4),NETWORKDAYS.INTL(AM$4+1,$K71,1,(Holidays!$A$1:$A$248)),0)+IF(AND($J71&lt;=AM$4,$K71&gt;=AN$4,$K71&gt;AM$4),NETWORKDAYS.INTL(AM$4+1,(AN$4),1,(Holidays!$A$1:$A$248)),0))*$M71,"")</f>
        <v>0</v>
      </c>
      <c r="AO71" s="321">
        <f ca="1">IFERROR((IF(AND($J71&gt;AN$4,$J71&lt;=AO$4,$K71&lt;=AO$4),NETWORKDAYS.INTL($J71,$K71,1,(Holidays!$A$1:$A$248)),0)+IF(AND($J71&gt;AN$4,$J71&lt;=AO$4,$K71&gt;AO$4),NETWORKDAYS.INTL($J71,(AO$4),1,(Holidays!$A$1:$A$248)),0)+IF(AND($J71&lt;AN$4,$K71&lt;AO$4,$K71&gt;AN$4),NETWORKDAYS.INTL(AN$4+1,$K71,1,(Holidays!$A$1:$A$248)),0)+IF(AND($J71&lt;=AN$4,$K71&gt;=AO$4,$K71&gt;AN$4),NETWORKDAYS.INTL(AN$4+1,(AO$4),1,(Holidays!$A$1:$A$248)),0))*$M71,"")</f>
        <v>0</v>
      </c>
      <c r="AP71" s="190">
        <f ca="1">IFERROR((IF(AND($J71&gt;AO$4,$J71&lt;=AP$4,$K71&lt;=AP$4),NETWORKDAYS.INTL($J71,$K71,1,(Holidays!$A$1:$A$248)),0)+IF(AND($J71&gt;AO$4,$J71&lt;=AP$4,$K71&gt;AP$4),NETWORKDAYS.INTL($J71,(AP$4),1,(Holidays!$A$1:$A$248)),0)+IF(AND($J71&lt;AO$4,$K71&lt;AP$4,$K71&gt;AO$4),NETWORKDAYS.INTL(AO$4+1,$K71,1,(Holidays!$A$1:$A$248)),0)+IF(AND($J71&lt;=AO$4,$K71&gt;=AP$4,$K71&gt;AO$4),NETWORKDAYS.INTL(AO$4+1,(AP$4),1,(Holidays!$A$1:$A$248)),0))*$M71,"")</f>
        <v>0</v>
      </c>
      <c r="AQ71" s="192">
        <f ca="1">IFERROR((IF(AND($J71&gt;AP$4,$J71&lt;=AQ$4,$K71&lt;=AQ$4),NETWORKDAYS.INTL($J71,$K71,1,(Holidays!$A$1:$A$248)),0)+IF(AND($J71&gt;AP$4,$J71&lt;=AQ$4,$K71&gt;AQ$4),NETWORKDAYS.INTL($J71,(AQ$4),1,(Holidays!$A$1:$A$248)),0)+IF(AND($J71&lt;AP$4,$K71&lt;AQ$4,$K71&gt;AP$4),NETWORKDAYS.INTL(AP$4+1,$K71,1,(Holidays!$A$1:$A$248)),0)+IF(AND($J71&lt;=AP$4,$K71&gt;=AQ$4,$K71&gt;AP$4),NETWORKDAYS.INTL(AP$4+1,(AQ$4),1,(Holidays!$A$1:$A$248)),0))*$M71,"")</f>
        <v>0</v>
      </c>
      <c r="AR71" s="321">
        <f ca="1">IFERROR((IF(AND($J71&gt;AQ$4,$J71&lt;=AR$4,$K71&lt;=AR$4),NETWORKDAYS.INTL($J71,$K71,1,(Holidays!$A$1:$A$248)),0)+IF(AND($J71&gt;AQ$4,$J71&lt;=AR$4,$K71&gt;AR$4),NETWORKDAYS.INTL($J71,(AR$4),1,(Holidays!$A$1:$A$248)),0)+IF(AND($J71&lt;AQ$4,$K71&lt;AR$4,$K71&gt;AQ$4),NETWORKDAYS.INTL(AQ$4+1,$K71,1,(Holidays!$A$1:$A$248)),0)+IF(AND($J71&lt;=AQ$4,$K71&gt;=AR$4,$K71&gt;AQ$4),NETWORKDAYS.INTL(AQ$4+1,(AR$4),1,(Holidays!$A$1:$A$248)),0))*$M71,"")</f>
        <v>0</v>
      </c>
      <c r="AS71" s="190">
        <f ca="1">IFERROR((IF(AND($J71&gt;AR$4,$J71&lt;=AS$4,$K71&lt;=AS$4),NETWORKDAYS.INTL($J71,$K71,1,(Holidays!$A$1:$A$248)),0)+IF(AND($J71&gt;AR$4,$J71&lt;=AS$4,$K71&gt;AS$4),NETWORKDAYS.INTL($J71,(AS$4),1,(Holidays!$A$1:$A$248)),0)+IF(AND($J71&lt;AR$4,$K71&lt;AS$4,$K71&gt;AR$4),NETWORKDAYS.INTL(AR$4+1,$K71,1,(Holidays!$A$1:$A$248)),0)+IF(AND($J71&lt;=AR$4,$K71&gt;=AS$4,$K71&gt;AR$4),NETWORKDAYS.INTL(AR$4+1,(AS$4),1,(Holidays!$A$1:$A$248)),0))*$M71,"")</f>
        <v>0</v>
      </c>
      <c r="AT71" s="192">
        <f ca="1">IFERROR((IF(AND($J71&gt;AS$4,$J71&lt;=AT$4,$K71&lt;=AT$4),NETWORKDAYS.INTL($J71,$K71,1,(Holidays!$A$1:$A$248)),0)+IF(AND($J71&gt;AS$4,$J71&lt;=AT$4,$K71&gt;AT$4),NETWORKDAYS.INTL($J71,(AT$4),1,(Holidays!$A$1:$A$248)),0)+IF(AND($J71&lt;AS$4,$K71&lt;AT$4,$K71&gt;AS$4),NETWORKDAYS.INTL(AS$4+1,$K71,1,(Holidays!$A$1:$A$248)),0)+IF(AND($J71&lt;=AS$4,$K71&gt;=AT$4,$K71&gt;AS$4),NETWORKDAYS.INTL(AS$4+1,(AT$4),1,(Holidays!$A$1:$A$248)),0))*$M71,"")</f>
        <v>0</v>
      </c>
      <c r="AU71" s="321">
        <f ca="1">IFERROR((IF(AND($J71&gt;AT$4,$J71&lt;=AU$4,$K71&lt;=AU$4),NETWORKDAYS.INTL($J71,$K71,1,(Holidays!$A$1:$A$248)),0)+IF(AND($J71&gt;AT$4,$J71&lt;=AU$4,$K71&gt;AU$4),NETWORKDAYS.INTL($J71,(AU$4),1,(Holidays!$A$1:$A$248)),0)+IF(AND($J71&lt;AT$4,$K71&lt;AU$4,$K71&gt;AT$4),NETWORKDAYS.INTL(AT$4+1,$K71,1,(Holidays!$A$1:$A$248)),0)+IF(AND($J71&lt;=AT$4,$K71&gt;=AU$4,$K71&gt;AT$4),NETWORKDAYS.INTL(AT$4+1,(AU$4),1,(Holidays!$A$1:$A$248)),0))*$M71,"")</f>
        <v>0</v>
      </c>
      <c r="AV71" s="190">
        <f ca="1">IFERROR((IF(AND($J71&gt;AU$4,$J71&lt;=AV$4,$K71&lt;=AV$4),NETWORKDAYS.INTL($J71,$K71,1,(Holidays!$A$1:$A$248)),0)+IF(AND($J71&gt;AU$4,$J71&lt;=AV$4,$K71&gt;AV$4),NETWORKDAYS.INTL($J71,(AV$4),1,(Holidays!$A$1:$A$248)),0)+IF(AND($J71&lt;AU$4,$K71&lt;AV$4,$K71&gt;AU$4),NETWORKDAYS.INTL(AU$4+1,$K71,1,(Holidays!$A$1:$A$248)),0)+IF(AND($J71&lt;=AU$4,$K71&gt;=AV$4,$K71&gt;AU$4),NETWORKDAYS.INTL(AU$4+1,(AV$4),1,(Holidays!$A$1:$A$248)),0))*$M71,"")</f>
        <v>0</v>
      </c>
      <c r="AW71" s="192">
        <f ca="1">IFERROR((IF(AND($J71&gt;AV$4,$J71&lt;=AW$4,$K71&lt;=AW$4),NETWORKDAYS.INTL($J71,$K71,1,(Holidays!$A$1:$A$248)),0)+IF(AND($J71&gt;AV$4,$J71&lt;=AW$4,$K71&gt;AW$4),NETWORKDAYS.INTL($J71,(AW$4),1,(Holidays!$A$1:$A$248)),0)+IF(AND($J71&lt;AV$4,$K71&lt;AW$4,$K71&gt;AV$4),NETWORKDAYS.INTL(AV$4+1,$K71,1,(Holidays!$A$1:$A$248)),0)+IF(AND($J71&lt;=AV$4,$K71&gt;=AW$4,$K71&gt;AV$4),NETWORKDAYS.INTL(AV$4+1,(AW$4),1,(Holidays!$A$1:$A$248)),0))*$M71,"")</f>
        <v>0</v>
      </c>
      <c r="AX71" s="321">
        <f ca="1">IFERROR((IF(AND($J71&gt;AW$4,$J71&lt;=AX$4,$K71&lt;=AX$4),NETWORKDAYS.INTL($J71,$K71,1,(Holidays!$A$1:$A$248)),0)+IF(AND($J71&gt;AW$4,$J71&lt;=AX$4,$K71&gt;AX$4),NETWORKDAYS.INTL($J71,(AX$4),1,(Holidays!$A$1:$A$248)),0)+IF(AND($J71&lt;AW$4,$K71&lt;AX$4,$K71&gt;AW$4),NETWORKDAYS.INTL(AW$4+1,$K71,1,(Holidays!$A$1:$A$248)),0)+IF(AND($J71&lt;=AW$4,$K71&gt;=AX$4,$K71&gt;AW$4),NETWORKDAYS.INTL(AW$4+1,(AX$4),1,(Holidays!$A$1:$A$248)),0))*$M71,"")</f>
        <v>0</v>
      </c>
      <c r="AY71" s="190">
        <f ca="1">IFERROR((IF(AND($J71&gt;AX$4,$J71&lt;=AY$4,$K71&lt;=AY$4),NETWORKDAYS.INTL($J71,$K71,1,(Holidays!$A$1:$A$248)),0)+IF(AND($J71&gt;AX$4,$J71&lt;=AY$4,$K71&gt;AY$4),NETWORKDAYS.INTL($J71,(AY$4),1,(Holidays!$A$1:$A$248)),0)+IF(AND($J71&lt;AX$4,$K71&lt;AY$4,$K71&gt;AX$4),NETWORKDAYS.INTL(AX$4+1,$K71,1,(Holidays!$A$1:$A$248)),0)+IF(AND($J71&lt;=AX$4,$K71&gt;=AY$4,$K71&gt;AX$4),NETWORKDAYS.INTL(AX$4+1,(AY$4),1,(Holidays!$A$1:$A$248)),0))*$M71,"")</f>
        <v>0</v>
      </c>
      <c r="AZ71" s="192">
        <f ca="1">IFERROR((IF(AND($J71&gt;AY$4,$J71&lt;=AZ$4,$K71&lt;=AZ$4),NETWORKDAYS.INTL($J71,$K71,1,(Holidays!$A$1:$A$248)),0)+IF(AND($J71&gt;AY$4,$J71&lt;=AZ$4,$K71&gt;AZ$4),NETWORKDAYS.INTL($J71,(AZ$4),1,(Holidays!$A$1:$A$248)),0)+IF(AND($J71&lt;AY$4,$K71&lt;AZ$4,$K71&gt;AY$4),NETWORKDAYS.INTL(AY$4+1,$K71,1,(Holidays!$A$1:$A$248)),0)+IF(AND($J71&lt;=AY$4,$K71&gt;=AZ$4,$K71&gt;AY$4),NETWORKDAYS.INTL(AY$4+1,(AZ$4),1,(Holidays!$A$1:$A$248)),0))*$M71,"")</f>
        <v>0</v>
      </c>
      <c r="BA71" s="321">
        <f ca="1">IFERROR((IF(AND($J71&gt;AZ$4,$J71&lt;=BA$4,$K71&lt;=BA$4),NETWORKDAYS.INTL($J71,$K71,1,(Holidays!$A$1:$A$248)),0)+IF(AND($J71&gt;AZ$4,$J71&lt;=BA$4,$K71&gt;BA$4),NETWORKDAYS.INTL($J71,(BA$4),1,(Holidays!$A$1:$A$248)),0)+IF(AND($J71&lt;AZ$4,$K71&lt;BA$4,$K71&gt;AZ$4),NETWORKDAYS.INTL(AZ$4+1,$K71,1,(Holidays!$A$1:$A$248)),0)+IF(AND($J71&lt;=AZ$4,$K71&gt;=BA$4,$K71&gt;AZ$4),NETWORKDAYS.INTL(AZ$4+1,(BA$4),1,(Holidays!$A$1:$A$248)),0))*$M71,"")</f>
        <v>0</v>
      </c>
      <c r="BB71" s="190">
        <f ca="1">IFERROR((IF(AND($J71&gt;BA$4,$J71&lt;=BB$4,$K71&lt;=BB$4),NETWORKDAYS.INTL($J71,$K71,1,(Holidays!$A$1:$A$248)),0)+IF(AND($J71&gt;BA$4,$J71&lt;=BB$4,$K71&gt;BB$4),NETWORKDAYS.INTL($J71,(BB$4),1,(Holidays!$A$1:$A$248)),0)+IF(AND($J71&lt;BA$4,$K71&lt;BB$4,$K71&gt;BA$4),NETWORKDAYS.INTL(BA$4+1,$K71,1,(Holidays!$A$1:$A$248)),0)+IF(AND($J71&lt;=BA$4,$K71&gt;=BB$4,$K71&gt;BA$4),NETWORKDAYS.INTL(BA$4+1,(BB$4),1,(Holidays!$A$1:$A$248)),0))*$M71,"")</f>
        <v>0</v>
      </c>
      <c r="BC71" s="192">
        <f ca="1">IFERROR((IF(AND($J71&gt;BB$4,$J71&lt;=BC$4,$K71&lt;=BC$4),NETWORKDAYS.INTL($J71,$K71,1,(Holidays!$A$1:$A$248)),0)+IF(AND($J71&gt;BB$4,$J71&lt;=BC$4,$K71&gt;BC$4),NETWORKDAYS.INTL($J71,(BC$4),1,(Holidays!$A$1:$A$248)),0)+IF(AND($J71&lt;BB$4,$K71&lt;BC$4,$K71&gt;BB$4),NETWORKDAYS.INTL(BB$4+1,$K71,1,(Holidays!$A$1:$A$248)),0)+IF(AND($J71&lt;=BB$4,$K71&gt;=BC$4,$K71&gt;BB$4),NETWORKDAYS.INTL(BB$4+1,(BC$4),1,(Holidays!$A$1:$A$248)),0))*$M71,"")</f>
        <v>0</v>
      </c>
      <c r="BD71" s="321">
        <f ca="1">IFERROR((IF(AND($J71&gt;BC$4,$J71&lt;=BD$4,$K71&lt;=BD$4),NETWORKDAYS.INTL($J71,$K71,1,(Holidays!$A$1:$A$248)),0)+IF(AND($J71&gt;BC$4,$J71&lt;=BD$4,$K71&gt;BD$4),NETWORKDAYS.INTL($J71,(BD$4),1,(Holidays!$A$1:$A$248)),0)+IF(AND($J71&lt;BC$4,$K71&lt;BD$4,$K71&gt;BC$4),NETWORKDAYS.INTL(BC$4+1,$K71,1,(Holidays!$A$1:$A$248)),0)+IF(AND($J71&lt;=BC$4,$K71&gt;=BD$4,$K71&gt;BC$4),NETWORKDAYS.INTL(BC$4+1,(BD$4),1,(Holidays!$A$1:$A$248)),0))*$M71,"")</f>
        <v>0</v>
      </c>
      <c r="BE71" s="190">
        <f ca="1">IFERROR((IF(AND($J71&gt;BD$4,$J71&lt;=BE$4,$K71&lt;=BE$4),NETWORKDAYS.INTL($J71,$K71,1,(Holidays!$A$1:$A$248)),0)+IF(AND($J71&gt;BD$4,$J71&lt;=BE$4,$K71&gt;BE$4),NETWORKDAYS.INTL($J71,(BE$4),1,(Holidays!$A$1:$A$248)),0)+IF(AND($J71&lt;BD$4,$K71&lt;BE$4,$K71&gt;BD$4),NETWORKDAYS.INTL(BD$4+1,$K71,1,(Holidays!$A$1:$A$248)),0)+IF(AND($J71&lt;=BD$4,$K71&gt;=BE$4,$K71&gt;BD$4),NETWORKDAYS.INTL(BD$4+1,(BE$4),1,(Holidays!$A$1:$A$248)),0))*$M71,"")</f>
        <v>0</v>
      </c>
      <c r="BF71" s="192">
        <f ca="1">IFERROR((IF(AND($J71&gt;BE$4,$J71&lt;=BF$4,$K71&lt;=BF$4),NETWORKDAYS.INTL($J71,$K71,1,(Holidays!$A$1:$A$248)),0)+IF(AND($J71&gt;BE$4,$J71&lt;=BF$4,$K71&gt;BF$4),NETWORKDAYS.INTL($J71,(BF$4),1,(Holidays!$A$1:$A$248)),0)+IF(AND($J71&lt;BE$4,$K71&lt;BF$4,$K71&gt;BE$4),NETWORKDAYS.INTL(BE$4+1,$K71,1,(Holidays!$A$1:$A$248)),0)+IF(AND($J71&lt;=BE$4,$K71&gt;=BF$4,$K71&gt;BE$4),NETWORKDAYS.INTL(BE$4+1,(BF$4),1,(Holidays!$A$1:$A$248)),0))*$M71,"")</f>
        <v>0</v>
      </c>
      <c r="BG71" s="321">
        <f ca="1">IFERROR((IF(AND($J71&gt;BF$4,$J71&lt;=BG$4,$K71&lt;=BG$4),NETWORKDAYS.INTL($J71,$K71,1,(Holidays!$A$1:$A$248)),0)+IF(AND($J71&gt;BF$4,$J71&lt;=BG$4,$K71&gt;BG$4),NETWORKDAYS.INTL($J71,(BG$4),1,(Holidays!$A$1:$A$248)),0)+IF(AND($J71&lt;BF$4,$K71&lt;BG$4,$K71&gt;BF$4),NETWORKDAYS.INTL(BF$4+1,$K71,1,(Holidays!$A$1:$A$248)),0)+IF(AND($J71&lt;=BF$4,$K71&gt;=BG$4,$K71&gt;BF$4),NETWORKDAYS.INTL(BF$4+1,(BG$4),1,(Holidays!$A$1:$A$248)),0))*$M71,"")</f>
        <v>0</v>
      </c>
      <c r="BH71" s="190">
        <f ca="1">IFERROR((IF(AND($J71&gt;BG$4,$J71&lt;=BH$4,$K71&lt;=BH$4),NETWORKDAYS.INTL($J71,$K71,1,(Holidays!$A$1:$A$248)),0)+IF(AND($J71&gt;BG$4,$J71&lt;=BH$4,$K71&gt;BH$4),NETWORKDAYS.INTL($J71,(BH$4),1,(Holidays!$A$1:$A$248)),0)+IF(AND($J71&lt;BG$4,$K71&lt;BH$4,$K71&gt;BG$4),NETWORKDAYS.INTL(BG$4+1,$K71,1,(Holidays!$A$1:$A$248)),0)+IF(AND($J71&lt;=BG$4,$K71&gt;=BH$4,$K71&gt;BG$4),NETWORKDAYS.INTL(BG$4+1,(BH$4),1,(Holidays!$A$1:$A$248)),0))*$M71,"")</f>
        <v>0</v>
      </c>
      <c r="BI71" s="192">
        <f ca="1">IFERROR((IF(AND($J71&gt;BH$4,$J71&lt;=BI$4,$K71&lt;=BI$4),NETWORKDAYS.INTL($J71,$K71,1,(Holidays!$A$1:$A$248)),0)+IF(AND($J71&gt;BH$4,$J71&lt;=BI$4,$K71&gt;BI$4),NETWORKDAYS.INTL($J71,(BI$4),1,(Holidays!$A$1:$A$248)),0)+IF(AND($J71&lt;BH$4,$K71&lt;BI$4,$K71&gt;BH$4),NETWORKDAYS.INTL(BH$4+1,$K71,1,(Holidays!$A$1:$A$248)),0)+IF(AND($J71&lt;=BH$4,$K71&gt;=BI$4,$K71&gt;BH$4),NETWORKDAYS.INTL(BH$4+1,(BI$4),1,(Holidays!$A$1:$A$248)),0))*$M71,"")</f>
        <v>0</v>
      </c>
      <c r="BJ71" s="321">
        <f ca="1">IFERROR((IF(AND($J71&gt;BI$4,$J71&lt;=BJ$4,$K71&lt;=BJ$4),NETWORKDAYS.INTL($J71,$K71,1,(Holidays!$A$1:$A$248)),0)+IF(AND($J71&gt;BI$4,$J71&lt;=BJ$4,$K71&gt;BJ$4),NETWORKDAYS.INTL($J71,(BJ$4),1,(Holidays!$A$1:$A$248)),0)+IF(AND($J71&lt;BI$4,$K71&lt;BJ$4,$K71&gt;BI$4),NETWORKDAYS.INTL(BI$4+1,$K71,1,(Holidays!$A$1:$A$248)),0)+IF(AND($J71&lt;=BI$4,$K71&gt;=BJ$4,$K71&gt;BI$4),NETWORKDAYS.INTL(BI$4+1,(BJ$4),1,(Holidays!$A$1:$A$248)),0))*$M71,"")</f>
        <v>0</v>
      </c>
      <c r="BK71" s="190">
        <f ca="1">IFERROR((IF(AND($J71&gt;BJ$4,$J71&lt;=BK$4,$K71&lt;=BK$4),NETWORKDAYS.INTL($J71,$K71,1,(Holidays!$A$1:$A$248)),0)+IF(AND($J71&gt;BJ$4,$J71&lt;=BK$4,$K71&gt;BK$4),NETWORKDAYS.INTL($J71,(BK$4),1,(Holidays!$A$1:$A$248)),0)+IF(AND($J71&lt;BJ$4,$K71&lt;BK$4,$K71&gt;BJ$4),NETWORKDAYS.INTL(BJ$4+1,$K71,1,(Holidays!$A$1:$A$248)),0)+IF(AND($J71&lt;=BJ$4,$K71&gt;=BK$4,$K71&gt;BJ$4),NETWORKDAYS.INTL(BJ$4+1,(BK$4),1,(Holidays!$A$1:$A$248)),0))*$M71,"")</f>
        <v>0</v>
      </c>
      <c r="BL71" s="192">
        <f ca="1">IFERROR((IF(AND($J71&gt;BK$4,$J71&lt;=BL$4,$K71&lt;=BL$4),NETWORKDAYS.INTL($J71,$K71,1,(Holidays!$A$1:$A$248)),0)+IF(AND($J71&gt;BK$4,$J71&lt;=BL$4,$K71&gt;BL$4),NETWORKDAYS.INTL($J71,(BL$4),1,(Holidays!$A$1:$A$248)),0)+IF(AND($J71&lt;BK$4,$K71&lt;BL$4,$K71&gt;BK$4),NETWORKDAYS.INTL(BK$4+1,$K71,1,(Holidays!$A$1:$A$248)),0)+IF(AND($J71&lt;=BK$4,$K71&gt;=BL$4,$K71&gt;BK$4),NETWORKDAYS.INTL(BK$4+1,(BL$4),1,(Holidays!$A$1:$A$248)),0))*$M71,"")</f>
        <v>0</v>
      </c>
      <c r="BM71" s="321">
        <f ca="1">IFERROR((IF(AND($J71&gt;BL$4,$J71&lt;=BM$4,$K71&lt;=BM$4),NETWORKDAYS.INTL($J71,$K71,1,(Holidays!$A$1:$A$248)),0)+IF(AND($J71&gt;BL$4,$J71&lt;=BM$4,$K71&gt;BM$4),NETWORKDAYS.INTL($J71,(BM$4),1,(Holidays!$A$1:$A$248)),0)+IF(AND($J71&lt;BL$4,$K71&lt;BM$4,$K71&gt;BL$4),NETWORKDAYS.INTL(BL$4+1,$K71,1,(Holidays!$A$1:$A$248)),0)+IF(AND($J71&lt;=BL$4,$K71&gt;=BM$4,$K71&gt;BL$4),NETWORKDAYS.INTL(BL$4+1,(BM$4),1,(Holidays!$A$1:$A$248)),0))*$M71,"")</f>
        <v>0</v>
      </c>
      <c r="BN71" s="190">
        <f ca="1">IFERROR((IF(AND($J71&gt;BM$4,$J71&lt;=BN$4,$K71&lt;=BN$4),NETWORKDAYS.INTL($J71,$K71,1,(Holidays!$A$1:$A$248)),0)+IF(AND($J71&gt;BM$4,$J71&lt;=BN$4,$K71&gt;BN$4),NETWORKDAYS.INTL($J71,(BN$4),1,(Holidays!$A$1:$A$248)),0)+IF(AND($J71&lt;BM$4,$K71&lt;BN$4,$K71&gt;BM$4),NETWORKDAYS.INTL(BM$4+1,$K71,1,(Holidays!$A$1:$A$248)),0)+IF(AND($J71&lt;=BM$4,$K71&gt;=BN$4,$K71&gt;BM$4),NETWORKDAYS.INTL(BM$4+1,(BN$4),1,(Holidays!$A$1:$A$248)),0))*$M71,"")</f>
        <v>0</v>
      </c>
      <c r="BO71" s="192">
        <f ca="1">IFERROR((IF(AND($J71&gt;BN$4,$J71&lt;=BO$4,$K71&lt;=BO$4),NETWORKDAYS.INTL($J71,$K71,1,(Holidays!$A$1:$A$248)),0)+IF(AND($J71&gt;BN$4,$J71&lt;=BO$4,$K71&gt;BO$4),NETWORKDAYS.INTL($J71,(BO$4),1,(Holidays!$A$1:$A$248)),0)+IF(AND($J71&lt;BN$4,$K71&lt;BO$4,$K71&gt;BN$4),NETWORKDAYS.INTL(BN$4+1,$K71,1,(Holidays!$A$1:$A$248)),0)+IF(AND($J71&lt;=BN$4,$K71&gt;=BO$4,$K71&gt;BN$4),NETWORKDAYS.INTL(BN$4+1,(BO$4),1,(Holidays!$A$1:$A$248)),0))*$M71,"")</f>
        <v>0</v>
      </c>
      <c r="BP71" s="321">
        <f ca="1">IFERROR((IF(AND($J71&gt;BO$4,$J71&lt;=BP$4,$K71&lt;=BP$4),NETWORKDAYS.INTL($J71,$K71,1,(Holidays!$A$1:$A$248)),0)+IF(AND($J71&gt;BO$4,$J71&lt;=BP$4,$K71&gt;BP$4),NETWORKDAYS.INTL($J71,(BP$4),1,(Holidays!$A$1:$A$248)),0)+IF(AND($J71&lt;BO$4,$K71&lt;BP$4,$K71&gt;BO$4),NETWORKDAYS.INTL(BO$4+1,$K71,1,(Holidays!$A$1:$A$248)),0)+IF(AND($J71&lt;=BO$4,$K71&gt;=BP$4,$K71&gt;BO$4),NETWORKDAYS.INTL(BO$4+1,(BP$4),1,(Holidays!$A$1:$A$248)),0))*$M71,"")</f>
        <v>0</v>
      </c>
      <c r="BQ71" s="190">
        <f ca="1">IFERROR((IF(AND($J71&gt;BP$4,$J71&lt;=BQ$4,$K71&lt;=BQ$4),NETWORKDAYS.INTL($J71,$K71,1,(Holidays!$A$1:$A$248)),0)+IF(AND($J71&gt;BP$4,$J71&lt;=BQ$4,$K71&gt;BQ$4),NETWORKDAYS.INTL($J71,(BQ$4),1,(Holidays!$A$1:$A$248)),0)+IF(AND($J71&lt;BP$4,$K71&lt;BQ$4,$K71&gt;BP$4),NETWORKDAYS.INTL(BP$4+1,$K71,1,(Holidays!$A$1:$A$248)),0)+IF(AND($J71&lt;=BP$4,$K71&gt;=BQ$4,$K71&gt;BP$4),NETWORKDAYS.INTL(BP$4+1,(BQ$4),1,(Holidays!$A$1:$A$248)),0))*$M71,"")</f>
        <v>0</v>
      </c>
      <c r="BR71" s="192">
        <f ca="1">IFERROR((IF(AND($J71&gt;BQ$4,$J71&lt;=BR$4,$K71&lt;=BR$4),NETWORKDAYS.INTL($J71,$K71,1,(Holidays!$A$1:$A$248)),0)+IF(AND($J71&gt;BQ$4,$J71&lt;=BR$4,$K71&gt;BR$4),NETWORKDAYS.INTL($J71,(BR$4),1,(Holidays!$A$1:$A$248)),0)+IF(AND($J71&lt;BQ$4,$K71&lt;BR$4,$K71&gt;BQ$4),NETWORKDAYS.INTL(BQ$4+1,$K71,1,(Holidays!$A$1:$A$248)),0)+IF(AND($J71&lt;=BQ$4,$K71&gt;=BR$4,$K71&gt;BQ$4),NETWORKDAYS.INTL(BQ$4+1,(BR$4),1,(Holidays!$A$1:$A$248)),0))*$M71,"")</f>
        <v>0</v>
      </c>
      <c r="BS71" s="321">
        <f ca="1">IFERROR((IF(AND($J71&gt;BR$4,$J71&lt;=BS$4,$K71&lt;=BS$4),NETWORKDAYS.INTL($J71,$K71,1,(Holidays!$A$1:$A$248)),0)+IF(AND($J71&gt;BR$4,$J71&lt;=BS$4,$K71&gt;BS$4),NETWORKDAYS.INTL($J71,(BS$4),1,(Holidays!$A$1:$A$248)),0)+IF(AND($J71&lt;BR$4,$K71&lt;BS$4,$K71&gt;BR$4),NETWORKDAYS.INTL(BR$4+1,$K71,1,(Holidays!$A$1:$A$248)),0)+IF(AND($J71&lt;=BR$4,$K71&gt;=BS$4,$K71&gt;BR$4),NETWORKDAYS.INTL(BR$4+1,(BS$4),1,(Holidays!$A$1:$A$248)),0))*$M71,"")</f>
        <v>0</v>
      </c>
      <c r="BT71" s="190">
        <f ca="1">IFERROR((IF(AND($J71&gt;BS$4,$J71&lt;=BT$4,$K71&lt;=BT$4),NETWORKDAYS.INTL($J71,$K71,1,(Holidays!$A$1:$A$248)),0)+IF(AND($J71&gt;BS$4,$J71&lt;=BT$4,$K71&gt;BT$4),NETWORKDAYS.INTL($J71,(BT$4),1,(Holidays!$A$1:$A$248)),0)+IF(AND($J71&lt;BS$4,$K71&lt;BT$4,$K71&gt;BS$4),NETWORKDAYS.INTL(BS$4+1,$K71,1,(Holidays!$A$1:$A$248)),0)+IF(AND($J71&lt;=BS$4,$K71&gt;=BT$4,$K71&gt;BS$4),NETWORKDAYS.INTL(BS$4+1,(BT$4),1,(Holidays!$A$1:$A$248)),0))*$M71,"")</f>
        <v>0</v>
      </c>
      <c r="BU71" s="192">
        <f ca="1">IFERROR((IF(AND($J71&gt;BT$4,$J71&lt;=BU$4,$K71&lt;=BU$4),NETWORKDAYS.INTL($J71,$K71,1,(Holidays!$A$1:$A$248)),0)+IF(AND($J71&gt;BT$4,$J71&lt;=BU$4,$K71&gt;BU$4),NETWORKDAYS.INTL($J71,(BU$4),1,(Holidays!$A$1:$A$248)),0)+IF(AND($J71&lt;BT$4,$K71&lt;BU$4,$K71&gt;BT$4),NETWORKDAYS.INTL(BT$4+1,$K71,1,(Holidays!$A$1:$A$248)),0)+IF(AND($J71&lt;=BT$4,$K71&gt;=BU$4,$K71&gt;BT$4),NETWORKDAYS.INTL(BT$4+1,(BU$4),1,(Holidays!$A$1:$A$248)),0))*$M71,"")</f>
        <v>0</v>
      </c>
      <c r="BV71" s="321">
        <f ca="1">IFERROR((IF(AND($J71&gt;BU$4,$J71&lt;=BV$4,$K71&lt;=BV$4),NETWORKDAYS.INTL($J71,$K71,1,(Holidays!$A$1:$A$248)),0)+IF(AND($J71&gt;BU$4,$J71&lt;=BV$4,$K71&gt;BV$4),NETWORKDAYS.INTL($J71,(BV$4),1,(Holidays!$A$1:$A$248)),0)+IF(AND($J71&lt;BU$4,$K71&lt;BV$4,$K71&gt;BU$4),NETWORKDAYS.INTL(BU$4+1,$K71,1,(Holidays!$A$1:$A$248)),0)+IF(AND($J71&lt;=BU$4,$K71&gt;=BV$4,$K71&gt;BU$4),NETWORKDAYS.INTL(BU$4+1,(BV$4),1,(Holidays!$A$1:$A$248)),0))*$M71,"")</f>
        <v>0</v>
      </c>
      <c r="BW71" s="190">
        <f ca="1">IFERROR((IF(AND($J71&gt;BV$4,$J71&lt;=BW$4,$K71&lt;=BW$4),NETWORKDAYS.INTL($J71,$K71,1,(Holidays!$A$1:$A$248)),0)+IF(AND($J71&gt;BV$4,$J71&lt;=BW$4,$K71&gt;BW$4),NETWORKDAYS.INTL($J71,(BW$4),1,(Holidays!$A$1:$A$248)),0)+IF(AND($J71&lt;BV$4,$K71&lt;BW$4,$K71&gt;BV$4),NETWORKDAYS.INTL(BV$4+1,$K71,1,(Holidays!$A$1:$A$248)),0)+IF(AND($J71&lt;=BV$4,$K71&gt;=BW$4,$K71&gt;BV$4),NETWORKDAYS.INTL(BV$4+1,(BW$4),1,(Holidays!$A$1:$A$248)),0))*$M71,"")</f>
        <v>0</v>
      </c>
      <c r="BX71" s="192">
        <f ca="1">IFERROR((IF(AND($J71&gt;BW$4,$J71&lt;=BX$4,$K71&lt;=BX$4),NETWORKDAYS.INTL($J71,$K71,1,(Holidays!$A$1:$A$248)),0)+IF(AND($J71&gt;BW$4,$J71&lt;=BX$4,$K71&gt;BX$4),NETWORKDAYS.INTL($J71,(BX$4),1,(Holidays!$A$1:$A$248)),0)+IF(AND($J71&lt;BW$4,$K71&lt;BX$4,$K71&gt;BW$4),NETWORKDAYS.INTL(BW$4+1,$K71,1,(Holidays!$A$1:$A$248)),0)+IF(AND($J71&lt;=BW$4,$K71&gt;=BX$4,$K71&gt;BW$4),NETWORKDAYS.INTL(BW$4+1,(BX$4),1,(Holidays!$A$1:$A$248)),0))*$M71,"")</f>
        <v>0</v>
      </c>
      <c r="BY71" s="321">
        <f ca="1">IFERROR((IF(AND($J71&gt;BX$4,$J71&lt;=BY$4,$K71&lt;=BY$4),NETWORKDAYS.INTL($J71,$K71,1,(Holidays!$A$1:$A$248)),0)+IF(AND($J71&gt;BX$4,$J71&lt;=BY$4,$K71&gt;BY$4),NETWORKDAYS.INTL($J71,(BY$4),1,(Holidays!$A$1:$A$248)),0)+IF(AND($J71&lt;BX$4,$K71&lt;BY$4,$K71&gt;BX$4),NETWORKDAYS.INTL(BX$4+1,$K71,1,(Holidays!$A$1:$A$248)),0)+IF(AND($J71&lt;=BX$4,$K71&gt;=BY$4,$K71&gt;BX$4),NETWORKDAYS.INTL(BX$4+1,(BY$4),1,(Holidays!$A$1:$A$248)),0))*$M71,"")</f>
        <v>0</v>
      </c>
      <c r="BZ71" s="190">
        <f ca="1">IFERROR((IF(AND($J71&gt;BY$4,$J71&lt;=BZ$4,$K71&lt;=BZ$4),NETWORKDAYS.INTL($J71,$K71,1,(Holidays!$A$1:$A$248)),0)+IF(AND($J71&gt;BY$4,$J71&lt;=BZ$4,$K71&gt;BZ$4),NETWORKDAYS.INTL($J71,(BZ$4),1,(Holidays!$A$1:$A$248)),0)+IF(AND($J71&lt;BY$4,$K71&lt;BZ$4,$K71&gt;BY$4),NETWORKDAYS.INTL(BY$4+1,$K71,1,(Holidays!$A$1:$A$248)),0)+IF(AND($J71&lt;=BY$4,$K71&gt;=BZ$4,$K71&gt;BY$4),NETWORKDAYS.INTL(BY$4+1,(BZ$4),1,(Holidays!$A$1:$A$248)),0))*$M71,"")</f>
        <v>0</v>
      </c>
      <c r="CA71" s="192">
        <f ca="1">IFERROR((IF(AND($J71&gt;BZ$4,$J71&lt;=CA$4,$K71&lt;=CA$4),NETWORKDAYS.INTL($J71,$K71,1,(Holidays!$A$1:$A$248)),0)+IF(AND($J71&gt;BZ$4,$J71&lt;=CA$4,$K71&gt;CA$4),NETWORKDAYS.INTL($J71,(CA$4),1,(Holidays!$A$1:$A$248)),0)+IF(AND($J71&lt;BZ$4,$K71&lt;CA$4,$K71&gt;BZ$4),NETWORKDAYS.INTL(BZ$4+1,$K71,1,(Holidays!$A$1:$A$248)),0)+IF(AND($J71&lt;=BZ$4,$K71&gt;=CA$4,$K71&gt;BZ$4),NETWORKDAYS.INTL(BZ$4+1,(CA$4),1,(Holidays!$A$1:$A$248)),0))*$M71,"")</f>
        <v>0</v>
      </c>
      <c r="CB71" s="321">
        <f ca="1">IFERROR((IF(AND($J71&gt;CA$4,$J71&lt;=CB$4,$K71&lt;=CB$4),NETWORKDAYS.INTL($J71,$K71,1,(Holidays!$A$1:$A$248)),0)+IF(AND($J71&gt;CA$4,$J71&lt;=CB$4,$K71&gt;CB$4),NETWORKDAYS.INTL($J71,(CB$4),1,(Holidays!$A$1:$A$248)),0)+IF(AND($J71&lt;CA$4,$K71&lt;CB$4,$K71&gt;CA$4),NETWORKDAYS.INTL(CA$4+1,$K71,1,(Holidays!$A$1:$A$248)),0)+IF(AND($J71&lt;=CA$4,$K71&gt;=CB$4,$K71&gt;CA$4),NETWORKDAYS.INTL(CA$4+1,(CB$4),1,(Holidays!$A$1:$A$248)),0))*$M71,"")</f>
        <v>0</v>
      </c>
      <c r="CC71" s="190">
        <f ca="1">IFERROR((IF(AND($J71&gt;CB$4,$J71&lt;=CC$4,$K71&lt;=CC$4),NETWORKDAYS.INTL($J71,$K71,1,(Holidays!$A$1:$A$248)),0)+IF(AND($J71&gt;CB$4,$J71&lt;=CC$4,$K71&gt;CC$4),NETWORKDAYS.INTL($J71,(CC$4),1,(Holidays!$A$1:$A$248)),0)+IF(AND($J71&lt;CB$4,$K71&lt;CC$4,$K71&gt;CB$4),NETWORKDAYS.INTL(CB$4+1,$K71,1,(Holidays!$A$1:$A$248)),0)+IF(AND($J71&lt;=CB$4,$K71&gt;=CC$4,$K71&gt;CB$4),NETWORKDAYS.INTL(CB$4+1,(CC$4),1,(Holidays!$A$1:$A$248)),0))*$M71,"")</f>
        <v>0</v>
      </c>
      <c r="CD71" s="192">
        <f ca="1">IFERROR((IF(AND($J71&gt;CC$4,$J71&lt;=CD$4,$K71&lt;=CD$4),NETWORKDAYS.INTL($J71,$K71,1,(Holidays!$A$1:$A$248)),0)+IF(AND($J71&gt;CC$4,$J71&lt;=CD$4,$K71&gt;CD$4),NETWORKDAYS.INTL($J71,(CD$4),1,(Holidays!$A$1:$A$248)),0)+IF(AND($J71&lt;CC$4,$K71&lt;CD$4,$K71&gt;CC$4),NETWORKDAYS.INTL(CC$4+1,$K71,1,(Holidays!$A$1:$A$248)),0)+IF(AND($J71&lt;=CC$4,$K71&gt;=CD$4,$K71&gt;CC$4),NETWORKDAYS.INTL(CC$4+1,(CD$4),1,(Holidays!$A$1:$A$248)),0))*$M71,"")</f>
        <v>0</v>
      </c>
      <c r="CE71" s="321">
        <f ca="1">IFERROR((IF(AND($J71&gt;CD$4,$J71&lt;=CE$4,$K71&lt;=CE$4),NETWORKDAYS.INTL($J71,$K71,1,(Holidays!$A$1:$A$248)),0)+IF(AND($J71&gt;CD$4,$J71&lt;=CE$4,$K71&gt;CE$4),NETWORKDAYS.INTL($J71,(CE$4),1,(Holidays!$A$1:$A$248)),0)+IF(AND($J71&lt;CD$4,$K71&lt;CE$4,$K71&gt;CD$4),NETWORKDAYS.INTL(CD$4+1,$K71,1,(Holidays!$A$1:$A$248)),0)+IF(AND($J71&lt;=CD$4,$K71&gt;=CE$4,$K71&gt;CD$4),NETWORKDAYS.INTL(CD$4+1,(CE$4),1,(Holidays!$A$1:$A$248)),0))*$M71,"")</f>
        <v>0</v>
      </c>
      <c r="CF71" s="190">
        <f ca="1">IFERROR((IF(AND($J71&gt;CE$4,$J71&lt;=CF$4,$K71&lt;=CF$4),NETWORKDAYS.INTL($J71,$K71,1,(Holidays!$A$1:$A$248)),0)+IF(AND($J71&gt;CE$4,$J71&lt;=CF$4,$K71&gt;CF$4),NETWORKDAYS.INTL($J71,(CF$4),1,(Holidays!$A$1:$A$248)),0)+IF(AND($J71&lt;CE$4,$K71&lt;CF$4,$K71&gt;CE$4),NETWORKDAYS.INTL(CE$4+1,$K71,1,(Holidays!$A$1:$A$248)),0)+IF(AND($J71&lt;=CE$4,$K71&gt;=CF$4,$K71&gt;CE$4),NETWORKDAYS.INTL(CE$4+1,(CF$4),1,(Holidays!$A$1:$A$248)),0))*$M71,"")</f>
        <v>0</v>
      </c>
      <c r="CG71" s="192">
        <f ca="1">IFERROR((IF(AND($J71&gt;CF$4,$J71&lt;=CG$4,$K71&lt;=CG$4),NETWORKDAYS.INTL($J71,$K71,1,(Holidays!$A$1:$A$248)),0)+IF(AND($J71&gt;CF$4,$J71&lt;=CG$4,$K71&gt;CG$4),NETWORKDAYS.INTL($J71,(CG$4),1,(Holidays!$A$1:$A$248)),0)+IF(AND($J71&lt;CF$4,$K71&lt;CG$4,$K71&gt;CF$4),NETWORKDAYS.INTL(CF$4+1,$K71,1,(Holidays!$A$1:$A$248)),0)+IF(AND($J71&lt;=CF$4,$K71&gt;=CG$4,$K71&gt;CF$4),NETWORKDAYS.INTL(CF$4+1,(CG$4),1,(Holidays!$A$1:$A$248)),0))*$M71,"")</f>
        <v>0</v>
      </c>
      <c r="CH71" s="321">
        <f ca="1">IFERROR((IF(AND($J71&gt;CG$4,$J71&lt;=CH$4,$K71&lt;=CH$4),NETWORKDAYS.INTL($J71,$K71,1,(Holidays!$A$1:$A$248)),0)+IF(AND($J71&gt;CG$4,$J71&lt;=CH$4,$K71&gt;CH$4),NETWORKDAYS.INTL($J71,(CH$4),1,(Holidays!$A$1:$A$248)),0)+IF(AND($J71&lt;CG$4,$K71&lt;CH$4,$K71&gt;CG$4),NETWORKDAYS.INTL(CG$4+1,$K71,1,(Holidays!$A$1:$A$248)),0)+IF(AND($J71&lt;=CG$4,$K71&gt;=CH$4,$K71&gt;CG$4),NETWORKDAYS.INTL(CG$4+1,(CH$4),1,(Holidays!$A$1:$A$248)),0))*$M71,"")</f>
        <v>0</v>
      </c>
      <c r="CI71" s="190">
        <f ca="1">IFERROR((IF(AND($J71&gt;CH$4,$J71&lt;=CI$4,$K71&lt;=CI$4),NETWORKDAYS.INTL($J71,$K71,1,(Holidays!$A$1:$A$248)),0)+IF(AND($J71&gt;CH$4,$J71&lt;=CI$4,$K71&gt;CI$4),NETWORKDAYS.INTL($J71,(CI$4),1,(Holidays!$A$1:$A$248)),0)+IF(AND($J71&lt;CH$4,$K71&lt;CI$4,$K71&gt;CH$4),NETWORKDAYS.INTL(CH$4+1,$K71,1,(Holidays!$A$1:$A$248)),0)+IF(AND($J71&lt;=CH$4,$K71&gt;=CI$4,$K71&gt;CH$4),NETWORKDAYS.INTL(CH$4+1,(CI$4),1,(Holidays!$A$1:$A$248)),0))*$M71,"")</f>
        <v>0</v>
      </c>
      <c r="CJ71" s="192">
        <f ca="1">IFERROR((IF(AND($J71&gt;CI$4,$J71&lt;=CJ$4,$K71&lt;=CJ$4),NETWORKDAYS.INTL($J71,$K71,1,(Holidays!$A$1:$A$248)),0)+IF(AND($J71&gt;CI$4,$J71&lt;=CJ$4,$K71&gt;CJ$4),NETWORKDAYS.INTL($J71,(CJ$4),1,(Holidays!$A$1:$A$248)),0)+IF(AND($J71&lt;CI$4,$K71&lt;CJ$4,$K71&gt;CI$4),NETWORKDAYS.INTL(CI$4+1,$K71,1,(Holidays!$A$1:$A$248)),0)+IF(AND($J71&lt;=CI$4,$K71&gt;=CJ$4,$K71&gt;CI$4),NETWORKDAYS.INTL(CI$4+1,(CJ$4),1,(Holidays!$A$1:$A$248)),0))*$M71,"")</f>
        <v>0</v>
      </c>
      <c r="CK71" s="321">
        <f ca="1">IFERROR((IF(AND($J71&gt;CJ$4,$J71&lt;=CK$4,$K71&lt;=CK$4),NETWORKDAYS.INTL($J71,$K71,1,(Holidays!$A$1:$A$248)),0)+IF(AND($J71&gt;CJ$4,$J71&lt;=CK$4,$K71&gt;CK$4),NETWORKDAYS.INTL($J71,(CK$4),1,(Holidays!$A$1:$A$248)),0)+IF(AND($J71&lt;CJ$4,$K71&lt;CK$4,$K71&gt;CJ$4),NETWORKDAYS.INTL(CJ$4+1,$K71,1,(Holidays!$A$1:$A$248)),0)+IF(AND($J71&lt;=CJ$4,$K71&gt;=CK$4,$K71&gt;CJ$4),NETWORKDAYS.INTL(CJ$4+1,(CK$4),1,(Holidays!$A$1:$A$248)),0))*$M71,"")</f>
        <v>0</v>
      </c>
      <c r="CL71" s="190">
        <f ca="1">IFERROR((IF(AND($J71&gt;CK$4,$J71&lt;=CL$4,$K71&lt;=CL$4),NETWORKDAYS.INTL($J71,$K71,1,(Holidays!$A$1:$A$248)),0)+IF(AND($J71&gt;CK$4,$J71&lt;=CL$4,$K71&gt;CL$4),NETWORKDAYS.INTL($J71,(CL$4),1,(Holidays!$A$1:$A$248)),0)+IF(AND($J71&lt;CK$4,$K71&lt;CL$4,$K71&gt;CK$4),NETWORKDAYS.INTL(CK$4+1,$K71,1,(Holidays!$A$1:$A$248)),0)+IF(AND($J71&lt;=CK$4,$K71&gt;=CL$4,$K71&gt;CK$4),NETWORKDAYS.INTL(CK$4+1,(CL$4),1,(Holidays!$A$1:$A$248)),0))*$M71,"")</f>
        <v>0</v>
      </c>
      <c r="CM71" s="192">
        <f ca="1">IFERROR((IF(AND($J71&gt;CL$4,$J71&lt;=CM$4,$K71&lt;=CM$4),NETWORKDAYS.INTL($J71,$K71,1,(Holidays!$A$1:$A$248)),0)+IF(AND($J71&gt;CL$4,$J71&lt;=CM$4,$K71&gt;CM$4),NETWORKDAYS.INTL($J71,(CM$4),1,(Holidays!$A$1:$A$248)),0)+IF(AND($J71&lt;CL$4,$K71&lt;CM$4,$K71&gt;CL$4),NETWORKDAYS.INTL(CL$4+1,$K71,1,(Holidays!$A$1:$A$248)),0)+IF(AND($J71&lt;=CL$4,$K71&gt;=CM$4,$K71&gt;CL$4),NETWORKDAYS.INTL(CL$4+1,(CM$4),1,(Holidays!$A$1:$A$248)),0))*$M71,"")</f>
        <v>0</v>
      </c>
      <c r="CN71" s="321">
        <f ca="1">IFERROR((IF(AND($J71&gt;CM$4,$J71&lt;=CN$4,$K71&lt;=CN$4),NETWORKDAYS.INTL($J71,$K71,1,(Holidays!$A$1:$A$248)),0)+IF(AND($J71&gt;CM$4,$J71&lt;=CN$4,$K71&gt;CN$4),NETWORKDAYS.INTL($J71,(CN$4),1,(Holidays!$A$1:$A$248)),0)+IF(AND($J71&lt;CM$4,$K71&lt;CN$4,$K71&gt;CM$4),NETWORKDAYS.INTL(CM$4+1,$K71,1,(Holidays!$A$1:$A$248)),0)+IF(AND($J71&lt;=CM$4,$K71&gt;=CN$4,$K71&gt;CM$4),NETWORKDAYS.INTL(CM$4+1,(CN$4),1,(Holidays!$A$1:$A$248)),0))*$M71,"")</f>
        <v>0</v>
      </c>
      <c r="CO71" s="190">
        <f ca="1">IFERROR((IF(AND($J71&gt;CN$4,$J71&lt;=CO$4,$K71&lt;=CO$4),NETWORKDAYS.INTL($J71,$K71,1,(Holidays!$A$1:$A$248)),0)+IF(AND($J71&gt;CN$4,$J71&lt;=CO$4,$K71&gt;CO$4),NETWORKDAYS.INTL($J71,(CO$4),1,(Holidays!$A$1:$A$248)),0)+IF(AND($J71&lt;CN$4,$K71&lt;CO$4,$K71&gt;CN$4),NETWORKDAYS.INTL(CN$4+1,$K71,1,(Holidays!$A$1:$A$248)),0)+IF(AND($J71&lt;=CN$4,$K71&gt;=CO$4,$K71&gt;CN$4),NETWORKDAYS.INTL(CN$4+1,(CO$4),1,(Holidays!$A$1:$A$248)),0))*$M71,"")</f>
        <v>0</v>
      </c>
      <c r="CP71" s="192">
        <f ca="1">IFERROR((IF(AND($J71&gt;CO$4,$J71&lt;=CP$4,$K71&lt;=CP$4),NETWORKDAYS.INTL($J71,$K71,1,(Holidays!$A$1:$A$248)),0)+IF(AND($J71&gt;CO$4,$J71&lt;=CP$4,$K71&gt;CP$4),NETWORKDAYS.INTL($J71,(CP$4),1,(Holidays!$A$1:$A$248)),0)+IF(AND($J71&lt;CO$4,$K71&lt;CP$4,$K71&gt;CO$4),NETWORKDAYS.INTL(CO$4+1,$K71,1,(Holidays!$A$1:$A$248)),0)+IF(AND($J71&lt;=CO$4,$K71&gt;=CP$4,$K71&gt;CO$4),NETWORKDAYS.INTL(CO$4+1,(CP$4),1,(Holidays!$A$1:$A$248)),0))*$M71,"")</f>
        <v>0</v>
      </c>
      <c r="CQ71" s="321">
        <f ca="1">IFERROR((IF(AND($J71&gt;CP$4,$J71&lt;=CQ$4,$K71&lt;=CQ$4),NETWORKDAYS.INTL($J71,$K71,1,(Holidays!$A$1:$A$248)),0)+IF(AND($J71&gt;CP$4,$J71&lt;=CQ$4,$K71&gt;CQ$4),NETWORKDAYS.INTL($J71,(CQ$4),1,(Holidays!$A$1:$A$248)),0)+IF(AND($J71&lt;CP$4,$K71&lt;CQ$4,$K71&gt;CP$4),NETWORKDAYS.INTL(CP$4+1,$K71,1,(Holidays!$A$1:$A$248)),0)+IF(AND($J71&lt;=CP$4,$K71&gt;=CQ$4,$K71&gt;CP$4),NETWORKDAYS.INTL(CP$4+1,(CQ$4),1,(Holidays!$A$1:$A$248)),0))*$M71,"")</f>
        <v>0</v>
      </c>
      <c r="CR71" s="190">
        <f ca="1">IFERROR((IF(AND($J71&gt;CQ$4,$J71&lt;=CR$4,$K71&lt;=CR$4),NETWORKDAYS.INTL($J71,$K71,1,(Holidays!$A$1:$A$248)),0)+IF(AND($J71&gt;CQ$4,$J71&lt;=CR$4,$K71&gt;CR$4),NETWORKDAYS.INTL($J71,(CR$4),1,(Holidays!$A$1:$A$248)),0)+IF(AND($J71&lt;CQ$4,$K71&lt;CR$4,$K71&gt;CQ$4),NETWORKDAYS.INTL(CQ$4+1,$K71,1,(Holidays!$A$1:$A$248)),0)+IF(AND($J71&lt;=CQ$4,$K71&gt;=CR$4,$K71&gt;CQ$4),NETWORKDAYS.INTL(CQ$4+1,(CR$4),1,(Holidays!$A$1:$A$248)),0))*$M71,"")</f>
        <v>0</v>
      </c>
      <c r="CS71" s="192">
        <f ca="1">IFERROR((IF(AND($J71&gt;CR$4,$J71&lt;=CS$4,$K71&lt;=CS$4),NETWORKDAYS.INTL($J71,$K71,1,(Holidays!$A$1:$A$248)),0)+IF(AND($J71&gt;CR$4,$J71&lt;=CS$4,$K71&gt;CS$4),NETWORKDAYS.INTL($J71,(CS$4),1,(Holidays!$A$1:$A$248)),0)+IF(AND($J71&lt;CR$4,$K71&lt;CS$4,$K71&gt;CR$4),NETWORKDAYS.INTL(CR$4+1,$K71,1,(Holidays!$A$1:$A$248)),0)+IF(AND($J71&lt;=CR$4,$K71&gt;=CS$4,$K71&gt;CR$4),NETWORKDAYS.INTL(CR$4+1,(CS$4),1,(Holidays!$A$1:$A$248)),0))*$M71,"")</f>
        <v>0</v>
      </c>
      <c r="CT71" s="321">
        <f ca="1">IFERROR((IF(AND($J71&gt;CS$4,$J71&lt;=CT$4,$K71&lt;=CT$4),NETWORKDAYS.INTL($J71,$K71,1,(Holidays!$A$1:$A$248)),0)+IF(AND($J71&gt;CS$4,$J71&lt;=CT$4,$K71&gt;CT$4),NETWORKDAYS.INTL($J71,(CT$4),1,(Holidays!$A$1:$A$248)),0)+IF(AND($J71&lt;CS$4,$K71&lt;CT$4,$K71&gt;CS$4),NETWORKDAYS.INTL(CS$4+1,$K71,1,(Holidays!$A$1:$A$248)),0)+IF(AND($J71&lt;=CS$4,$K71&gt;=CT$4,$K71&gt;CS$4),NETWORKDAYS.INTL(CS$4+1,(CT$4),1,(Holidays!$A$1:$A$248)),0))*$M71,"")</f>
        <v>0</v>
      </c>
      <c r="CU71" s="190">
        <f ca="1">IFERROR((IF(AND($J71&gt;CT$4,$J71&lt;=CU$4,$K71&lt;=CU$4),NETWORKDAYS.INTL($J71,$K71,1,(Holidays!$A$1:$A$248)),0)+IF(AND($J71&gt;CT$4,$J71&lt;=CU$4,$K71&gt;CU$4),NETWORKDAYS.INTL($J71,(CU$4),1,(Holidays!$A$1:$A$248)),0)+IF(AND($J71&lt;CT$4,$K71&lt;CU$4,$K71&gt;CT$4),NETWORKDAYS.INTL(CT$4+1,$K71,1,(Holidays!$A$1:$A$248)),0)+IF(AND($J71&lt;=CT$4,$K71&gt;=CU$4,$K71&gt;CT$4),NETWORKDAYS.INTL(CT$4+1,(CU$4),1,(Holidays!$A$1:$A$248)),0))*$M71,"")</f>
        <v>0</v>
      </c>
      <c r="CV71" s="192">
        <f ca="1">IFERROR((IF(AND($J71&gt;CU$4,$J71&lt;=CV$4,$K71&lt;=CV$4),NETWORKDAYS.INTL($J71,$K71,1,(Holidays!$A$1:$A$248)),0)+IF(AND($J71&gt;CU$4,$J71&lt;=CV$4,$K71&gt;CV$4),NETWORKDAYS.INTL($J71,(CV$4),1,(Holidays!$A$1:$A$248)),0)+IF(AND($J71&lt;CU$4,$K71&lt;CV$4,$K71&gt;CU$4),NETWORKDAYS.INTL(CU$4+1,$K71,1,(Holidays!$A$1:$A$248)),0)+IF(AND($J71&lt;=CU$4,$K71&gt;=CV$4,$K71&gt;CU$4),NETWORKDAYS.INTL(CU$4+1,(CV$4),1,(Holidays!$A$1:$A$248)),0))*$M71,"")</f>
        <v>0</v>
      </c>
      <c r="CW71" s="321">
        <f ca="1">IFERROR((IF(AND($J71&gt;CV$4,$J71&lt;=CW$4,$K71&lt;=CW$4),NETWORKDAYS.INTL($J71,$K71,1,(Holidays!$A$1:$A$248)),0)+IF(AND($J71&gt;CV$4,$J71&lt;=CW$4,$K71&gt;CW$4),NETWORKDAYS.INTL($J71,(CW$4),1,(Holidays!$A$1:$A$248)),0)+IF(AND($J71&lt;CV$4,$K71&lt;CW$4,$K71&gt;CV$4),NETWORKDAYS.INTL(CV$4+1,$K71,1,(Holidays!$A$1:$A$248)),0)+IF(AND($J71&lt;=CV$4,$K71&gt;=CW$4,$K71&gt;CV$4),NETWORKDAYS.INTL(CV$4+1,(CW$4),1,(Holidays!$A$1:$A$248)),0))*$M71,"")</f>
        <v>0</v>
      </c>
      <c r="CX71" s="324">
        <f ca="1">IFERROR((IF(AND($J71&gt;CW$4,$J71&lt;=CX$4,$K71&lt;=CX$4),NETWORKDAYS.INTL($J71,$K71,1,(Holidays!$A$1:$A$248)),0)+IF(AND($J71&gt;CW$4,$J71&lt;=CX$4,$K71&gt;CX$4),NETWORKDAYS.INTL($J71,(CX$4),1,(Holidays!$A$1:$A$248)),0)+IF(AND($J71&lt;CW$4,$K71&lt;CX$4,$K71&gt;CW$4),NETWORKDAYS.INTL(CW$4+1,$K71,1,(Holidays!$A$1:$A$248)),0)+IF(AND($J71&lt;=CW$4,$K71&gt;=CX$4,$K71&gt;CW$4),NETWORKDAYS.INTL(CW$4+1,(CX$4),1,(Holidays!$A$1:$A$248)),0))*$M71,"")</f>
        <v>0</v>
      </c>
    </row>
    <row r="72" spans="2:102" ht="15" customHeight="1" outlineLevel="1">
      <c r="B72" s="59" t="str">
        <f t="array" ref="B72">IFERROR(INDEX('A-2_MH Distribution'!$B$1:$B$15014,SMALL(IF('A-2_MH Distribution'!$N$8:$N$63&lt;&gt;0,ROW('A-2_MH Distribution'!$B$8:$B$63)),ROW(A4)),1),"")</f>
        <v/>
      </c>
      <c r="C72" s="458" t="str">
        <f ca="1">IFERROR(VLOOKUP(B72,OFFSET('A-1_MH Estimation'!$B$7,0,0,MATCH("Subtotal LOE",'A-1_MH Estimation'!B:B,0)-7,2),2,0),"")</f>
        <v/>
      </c>
      <c r="D72" s="466" t="str">
        <f ca="1">IFERROR(VLOOKUP(B72,OFFSET('A-1_MH Estimation'!$B$7,0,0,MATCH("Subtotal LOE",'A-1_MH Estimation'!B:B,0)-7,4),4,0),"")</f>
        <v/>
      </c>
      <c r="E72" s="466" t="str">
        <f ca="1">IFERROR(VLOOKUP(B72,OFFSET('A-1_MH Estimation'!$B$7,0,0,MATCH("Subtotal LOE",'A-1_MH Estimation'!B:B,0)-7,3),3,0),"")</f>
        <v/>
      </c>
      <c r="F72" s="462">
        <f>IFERROR(VLOOKUP($B72,'A-2_MH Distribution'!$B$6:$O$16314,3,0)*VLOOKUP($B72,'A-2_MH Distribution'!$B$6:$O$16314,VLOOKUP(G72,SoftwareList,6,0),0)*IFERROR((--(VLOOKUP($B72,'A-2_MH Distribution'!$B$6:$O$16314,VLOOKUP(G72,SoftwareList,8,0),0)=0)+VLOOKUP($B72,'A-2_MH Distribution'!$B$6:$O$16314,VLOOKUP(G72,SoftwareList,8,0),0)),1),0)</f>
        <v>0</v>
      </c>
      <c r="G72" s="403" t="str">
        <f t="shared" si="61"/>
        <v/>
      </c>
      <c r="H72" s="454"/>
      <c r="I72" s="455"/>
      <c r="J72" s="351">
        <f ca="1">IFERROR(INDEX(Activities,MATCH($B72,'A-2_MH Distribution'!B:B,0),MATCH("Start Date",'A-2_MH Distribution'!$A$4:S$4,0))+H72,0)</f>
        <v>0</v>
      </c>
      <c r="K72" s="352">
        <f ca="1">IFERROR(INDEX(Activities,MATCH($B72,'A-2_MH Distribution'!B:B,0),MATCH("Finish Date",'A-2_MH Distribution'!$A$4:S$4,0))+I72,0)</f>
        <v>0</v>
      </c>
      <c r="L72" s="170">
        <f ca="1">NETWORKDAYS.INTL(J72,K72,1,Holidays!$A$1:$A$248)</f>
        <v>0</v>
      </c>
      <c r="M72" s="62">
        <f t="shared" ca="1" si="60"/>
        <v>0</v>
      </c>
      <c r="O72" s="253">
        <f ca="1">SUM($P72:CX72)</f>
        <v>0</v>
      </c>
      <c r="P72" s="320"/>
      <c r="Q72" s="321">
        <f ca="1">IFERROR((IF(AND($J72&gt;P$4,$J72&lt;=Q$4,$K72&lt;=Q$4),NETWORKDAYS.INTL($J72,$K72,1,(Holidays!$A$1:$A$248)),0)+IF(AND($J72&gt;P$4,$J72&lt;=Q$4,$K72&gt;Q$4),NETWORKDAYS.INTL($J72,(Q$4),1,(Holidays!$A$1:$A$248)),0)+IF(AND($J72&lt;P$4,$K72&lt;Q$4,$K72&gt;P$4),NETWORKDAYS.INTL(P$4+1,$K72,1,(Holidays!$A$1:$A$248)),0)+IF(AND($J72&lt;=P$4,$K72&gt;=Q$4,$K72&gt;P$4),NETWORKDAYS.INTL(P$4+1,(Q$4),1,(Holidays!$A$1:$A$248)),0))*$M72,"")</f>
        <v>0</v>
      </c>
      <c r="R72" s="190">
        <f ca="1">IFERROR((IF(AND($J72&gt;Q$4,$J72&lt;=R$4,$K72&lt;=R$4),NETWORKDAYS.INTL($J72,$K72,1,(Holidays!$A$1:$A$248)),0)+IF(AND($J72&gt;Q$4,$J72&lt;=R$4,$K72&gt;R$4),NETWORKDAYS.INTL($J72,(R$4),1,(Holidays!$A$1:$A$248)),0)+IF(AND($J72&lt;Q$4,$K72&lt;R$4,$K72&gt;Q$4),NETWORKDAYS.INTL(Q$4+1,$K72,1,(Holidays!$A$1:$A$248)),0)+IF(AND($J72&lt;=Q$4,$K72&gt;=R$4,$K72&gt;Q$4),NETWORKDAYS.INTL(Q$4+1,(R$4),1,(Holidays!$A$1:$A$248)),0))*$M72,"")</f>
        <v>0</v>
      </c>
      <c r="S72" s="192">
        <f ca="1">IFERROR((IF(AND($J72&gt;R$4,$J72&lt;=S$4,$K72&lt;=S$4),NETWORKDAYS.INTL($J72,$K72,1,(Holidays!$A$1:$A$248)),0)+IF(AND($J72&gt;R$4,$J72&lt;=S$4,$K72&gt;S$4),NETWORKDAYS.INTL($J72,(S$4),1,(Holidays!$A$1:$A$248)),0)+IF(AND($J72&lt;R$4,$K72&lt;S$4,$K72&gt;R$4),NETWORKDAYS.INTL(R$4+1,$K72,1,(Holidays!$A$1:$A$248)),0)+IF(AND($J72&lt;=R$4,$K72&gt;=S$4,$K72&gt;R$4),NETWORKDAYS.INTL(R$4+1,(S$4),1,(Holidays!$A$1:$A$248)),0))*$M72,"")</f>
        <v>0</v>
      </c>
      <c r="T72" s="321">
        <f ca="1">IFERROR((IF(AND($J72&gt;S$4,$J72&lt;=T$4,$K72&lt;=T$4),NETWORKDAYS.INTL($J72,$K72,1,(Holidays!$A$1:$A$248)),0)+IF(AND($J72&gt;S$4,$J72&lt;=T$4,$K72&gt;T$4),NETWORKDAYS.INTL($J72,(T$4),1,(Holidays!$A$1:$A$248)),0)+IF(AND($J72&lt;S$4,$K72&lt;T$4,$K72&gt;S$4),NETWORKDAYS.INTL(S$4+1,$K72,1,(Holidays!$A$1:$A$248)),0)+IF(AND($J72&lt;=S$4,$K72&gt;=T$4,$K72&gt;S$4),NETWORKDAYS.INTL(S$4+1,(T$4),1,(Holidays!$A$1:$A$248)),0))*$M72,"")</f>
        <v>0</v>
      </c>
      <c r="U72" s="190">
        <f ca="1">IFERROR((IF(AND($J72&gt;T$4,$J72&lt;=U$4,$K72&lt;=U$4),NETWORKDAYS.INTL($J72,$K72,1,(Holidays!$A$1:$A$248)),0)+IF(AND($J72&gt;T$4,$J72&lt;=U$4,$K72&gt;U$4),NETWORKDAYS.INTL($J72,(U$4),1,(Holidays!$A$1:$A$248)),0)+IF(AND($J72&lt;T$4,$K72&lt;U$4,$K72&gt;T$4),NETWORKDAYS.INTL(T$4+1,$K72,1,(Holidays!$A$1:$A$248)),0)+IF(AND($J72&lt;=T$4,$K72&gt;=U$4,$K72&gt;T$4),NETWORKDAYS.INTL(T$4+1,(U$4),1,(Holidays!$A$1:$A$248)),0))*$M72,"")</f>
        <v>0</v>
      </c>
      <c r="V72" s="192">
        <f ca="1">IFERROR((IF(AND($J72&gt;U$4,$J72&lt;=V$4,$K72&lt;=V$4),NETWORKDAYS.INTL($J72,$K72,1,(Holidays!$A$1:$A$248)),0)+IF(AND($J72&gt;U$4,$J72&lt;=V$4,$K72&gt;V$4),NETWORKDAYS.INTL($J72,(V$4),1,(Holidays!$A$1:$A$248)),0)+IF(AND($J72&lt;U$4,$K72&lt;V$4,$K72&gt;U$4),NETWORKDAYS.INTL(U$4+1,$K72,1,(Holidays!$A$1:$A$248)),0)+IF(AND($J72&lt;=U$4,$K72&gt;=V$4,$K72&gt;U$4),NETWORKDAYS.INTL(U$4+1,(V$4),1,(Holidays!$A$1:$A$248)),0))*$M72,"")</f>
        <v>0</v>
      </c>
      <c r="W72" s="321">
        <f ca="1">IFERROR((IF(AND($J72&gt;V$4,$J72&lt;=W$4,$K72&lt;=W$4),NETWORKDAYS.INTL($J72,$K72,1,(Holidays!$A$1:$A$248)),0)+IF(AND($J72&gt;V$4,$J72&lt;=W$4,$K72&gt;W$4),NETWORKDAYS.INTL($J72,(W$4),1,(Holidays!$A$1:$A$248)),0)+IF(AND($J72&lt;V$4,$K72&lt;W$4,$K72&gt;V$4),NETWORKDAYS.INTL(V$4+1,$K72,1,(Holidays!$A$1:$A$248)),0)+IF(AND($J72&lt;=V$4,$K72&gt;=W$4,$K72&gt;V$4),NETWORKDAYS.INTL(V$4+1,(W$4),1,(Holidays!$A$1:$A$248)),0))*$M72,"")</f>
        <v>0</v>
      </c>
      <c r="X72" s="190">
        <f ca="1">IFERROR((IF(AND($J72&gt;W$4,$J72&lt;=X$4,$K72&lt;=X$4),NETWORKDAYS.INTL($J72,$K72,1,(Holidays!$A$1:$A$248)),0)+IF(AND($J72&gt;W$4,$J72&lt;=X$4,$K72&gt;X$4),NETWORKDAYS.INTL($J72,(X$4),1,(Holidays!$A$1:$A$248)),0)+IF(AND($J72&lt;W$4,$K72&lt;X$4,$K72&gt;W$4),NETWORKDAYS.INTL(W$4+1,$K72,1,(Holidays!$A$1:$A$248)),0)+IF(AND($J72&lt;=W$4,$K72&gt;=X$4,$K72&gt;W$4),NETWORKDAYS.INTL(W$4+1,(X$4),1,(Holidays!$A$1:$A$248)),0))*$M72,"")</f>
        <v>0</v>
      </c>
      <c r="Y72" s="192">
        <f ca="1">IFERROR((IF(AND($J72&gt;X$4,$J72&lt;=Y$4,$K72&lt;=Y$4),NETWORKDAYS.INTL($J72,$K72,1,(Holidays!$A$1:$A$248)),0)+IF(AND($J72&gt;X$4,$J72&lt;=Y$4,$K72&gt;Y$4),NETWORKDAYS.INTL($J72,(Y$4),1,(Holidays!$A$1:$A$248)),0)+IF(AND($J72&lt;X$4,$K72&lt;Y$4,$K72&gt;X$4),NETWORKDAYS.INTL(X$4+1,$K72,1,(Holidays!$A$1:$A$248)),0)+IF(AND($J72&lt;=X$4,$K72&gt;=Y$4,$K72&gt;X$4),NETWORKDAYS.INTL(X$4+1,(Y$4),1,(Holidays!$A$1:$A$248)),0))*$M72,"")</f>
        <v>0</v>
      </c>
      <c r="Z72" s="321">
        <f ca="1">IFERROR((IF(AND($J72&gt;Y$4,$J72&lt;=Z$4,$K72&lt;=Z$4),NETWORKDAYS.INTL($J72,$K72,1,(Holidays!$A$1:$A$248)),0)+IF(AND($J72&gt;Y$4,$J72&lt;=Z$4,$K72&gt;Z$4),NETWORKDAYS.INTL($J72,(Z$4),1,(Holidays!$A$1:$A$248)),0)+IF(AND($J72&lt;Y$4,$K72&lt;Z$4,$K72&gt;Y$4),NETWORKDAYS.INTL(Y$4+1,$K72,1,(Holidays!$A$1:$A$248)),0)+IF(AND($J72&lt;=Y$4,$K72&gt;=Z$4,$K72&gt;Y$4),NETWORKDAYS.INTL(Y$4+1,(Z$4),1,(Holidays!$A$1:$A$248)),0))*$M72,"")</f>
        <v>0</v>
      </c>
      <c r="AA72" s="190">
        <f ca="1">IFERROR((IF(AND($J72&gt;Z$4,$J72&lt;=AA$4,$K72&lt;=AA$4),NETWORKDAYS.INTL($J72,$K72,1,(Holidays!$A$1:$A$248)),0)+IF(AND($J72&gt;Z$4,$J72&lt;=AA$4,$K72&gt;AA$4),NETWORKDAYS.INTL($J72,(AA$4),1,(Holidays!$A$1:$A$248)),0)+IF(AND($J72&lt;Z$4,$K72&lt;AA$4,$K72&gt;Z$4),NETWORKDAYS.INTL(Z$4+1,$K72,1,(Holidays!$A$1:$A$248)),0)+IF(AND($J72&lt;=Z$4,$K72&gt;=AA$4,$K72&gt;Z$4),NETWORKDAYS.INTL(Z$4+1,(AA$4),1,(Holidays!$A$1:$A$248)),0))*$M72,"")</f>
        <v>0</v>
      </c>
      <c r="AB72" s="192">
        <f ca="1">IFERROR((IF(AND($J72&gt;AA$4,$J72&lt;=AB$4,$K72&lt;=AB$4),NETWORKDAYS.INTL($J72,$K72,1,(Holidays!$A$1:$A$248)),0)+IF(AND($J72&gt;AA$4,$J72&lt;=AB$4,$K72&gt;AB$4),NETWORKDAYS.INTL($J72,(AB$4),1,(Holidays!$A$1:$A$248)),0)+IF(AND($J72&lt;AA$4,$K72&lt;AB$4,$K72&gt;AA$4),NETWORKDAYS.INTL(AA$4+1,$K72,1,(Holidays!$A$1:$A$248)),0)+IF(AND($J72&lt;=AA$4,$K72&gt;=AB$4,$K72&gt;AA$4),NETWORKDAYS.INTL(AA$4+1,(AB$4),1,(Holidays!$A$1:$A$248)),0))*$M72,"")</f>
        <v>0</v>
      </c>
      <c r="AC72" s="321">
        <f ca="1">IFERROR((IF(AND($J72&gt;AB$4,$J72&lt;=AC$4,$K72&lt;=AC$4),NETWORKDAYS.INTL($J72,$K72,1,(Holidays!$A$1:$A$248)),0)+IF(AND($J72&gt;AB$4,$J72&lt;=AC$4,$K72&gt;AC$4),NETWORKDAYS.INTL($J72,(AC$4),1,(Holidays!$A$1:$A$248)),0)+IF(AND($J72&lt;AB$4,$K72&lt;AC$4,$K72&gt;AB$4),NETWORKDAYS.INTL(AB$4+1,$K72,1,(Holidays!$A$1:$A$248)),0)+IF(AND($J72&lt;=AB$4,$K72&gt;=AC$4,$K72&gt;AB$4),NETWORKDAYS.INTL(AB$4+1,(AC$4),1,(Holidays!$A$1:$A$248)),0))*$M72,"")</f>
        <v>0</v>
      </c>
      <c r="AD72" s="190">
        <f ca="1">IFERROR((IF(AND($J72&gt;AC$4,$J72&lt;=AD$4,$K72&lt;=AD$4),NETWORKDAYS.INTL($J72,$K72,1,(Holidays!$A$1:$A$248)),0)+IF(AND($J72&gt;AC$4,$J72&lt;=AD$4,$K72&gt;AD$4),NETWORKDAYS.INTL($J72,(AD$4),1,(Holidays!$A$1:$A$248)),0)+IF(AND($J72&lt;AC$4,$K72&lt;AD$4,$K72&gt;AC$4),NETWORKDAYS.INTL(AC$4+1,$K72,1,(Holidays!$A$1:$A$248)),0)+IF(AND($J72&lt;=AC$4,$K72&gt;=AD$4,$K72&gt;AC$4),NETWORKDAYS.INTL(AC$4+1,(AD$4),1,(Holidays!$A$1:$A$248)),0))*$M72,"")</f>
        <v>0</v>
      </c>
      <c r="AE72" s="192">
        <f ca="1">IFERROR((IF(AND($J72&gt;AD$4,$J72&lt;=AE$4,$K72&lt;=AE$4),NETWORKDAYS.INTL($J72,$K72,1,(Holidays!$A$1:$A$248)),0)+IF(AND($J72&gt;AD$4,$J72&lt;=AE$4,$K72&gt;AE$4),NETWORKDAYS.INTL($J72,(AE$4),1,(Holidays!$A$1:$A$248)),0)+IF(AND($J72&lt;AD$4,$K72&lt;AE$4,$K72&gt;AD$4),NETWORKDAYS.INTL(AD$4+1,$K72,1,(Holidays!$A$1:$A$248)),0)+IF(AND($J72&lt;=AD$4,$K72&gt;=AE$4,$K72&gt;AD$4),NETWORKDAYS.INTL(AD$4+1,(AE$4),1,(Holidays!$A$1:$A$248)),0))*$M72,"")</f>
        <v>0</v>
      </c>
      <c r="AF72" s="321">
        <f ca="1">IFERROR((IF(AND($J72&gt;AE$4,$J72&lt;=AF$4,$K72&lt;=AF$4),NETWORKDAYS.INTL($J72,$K72,1,(Holidays!$A$1:$A$248)),0)+IF(AND($J72&gt;AE$4,$J72&lt;=AF$4,$K72&gt;AF$4),NETWORKDAYS.INTL($J72,(AF$4),1,(Holidays!$A$1:$A$248)),0)+IF(AND($J72&lt;AE$4,$K72&lt;AF$4,$K72&gt;AE$4),NETWORKDAYS.INTL(AE$4+1,$K72,1,(Holidays!$A$1:$A$248)),0)+IF(AND($J72&lt;=AE$4,$K72&gt;=AF$4,$K72&gt;AE$4),NETWORKDAYS.INTL(AE$4+1,(AF$4),1,(Holidays!$A$1:$A$248)),0))*$M72,"")</f>
        <v>0</v>
      </c>
      <c r="AG72" s="190">
        <f ca="1">IFERROR((IF(AND($J72&gt;AF$4,$J72&lt;=AG$4,$K72&lt;=AG$4),NETWORKDAYS.INTL($J72,$K72,1,(Holidays!$A$1:$A$248)),0)+IF(AND($J72&gt;AF$4,$J72&lt;=AG$4,$K72&gt;AG$4),NETWORKDAYS.INTL($J72,(AG$4),1,(Holidays!$A$1:$A$248)),0)+IF(AND($J72&lt;AF$4,$K72&lt;AG$4,$K72&gt;AF$4),NETWORKDAYS.INTL(AF$4+1,$K72,1,(Holidays!$A$1:$A$248)),0)+IF(AND($J72&lt;=AF$4,$K72&gt;=AG$4,$K72&gt;AF$4),NETWORKDAYS.INTL(AF$4+1,(AG$4),1,(Holidays!$A$1:$A$248)),0))*$M72,"")</f>
        <v>0</v>
      </c>
      <c r="AH72" s="192">
        <f ca="1">IFERROR((IF(AND($J72&gt;AG$4,$J72&lt;=AH$4,$K72&lt;=AH$4),NETWORKDAYS.INTL($J72,$K72,1,(Holidays!$A$1:$A$248)),0)+IF(AND($J72&gt;AG$4,$J72&lt;=AH$4,$K72&gt;AH$4),NETWORKDAYS.INTL($J72,(AH$4),1,(Holidays!$A$1:$A$248)),0)+IF(AND($J72&lt;AG$4,$K72&lt;AH$4,$K72&gt;AG$4),NETWORKDAYS.INTL(AG$4+1,$K72,1,(Holidays!$A$1:$A$248)),0)+IF(AND($J72&lt;=AG$4,$K72&gt;=AH$4,$K72&gt;AG$4),NETWORKDAYS.INTL(AG$4+1,(AH$4),1,(Holidays!$A$1:$A$248)),0))*$M72,"")</f>
        <v>0</v>
      </c>
      <c r="AI72" s="321">
        <f ca="1">IFERROR((IF(AND($J72&gt;AH$4,$J72&lt;=AI$4,$K72&lt;=AI$4),NETWORKDAYS.INTL($J72,$K72,1,(Holidays!$A$1:$A$248)),0)+IF(AND($J72&gt;AH$4,$J72&lt;=AI$4,$K72&gt;AI$4),NETWORKDAYS.INTL($J72,(AI$4),1,(Holidays!$A$1:$A$248)),0)+IF(AND($J72&lt;AH$4,$K72&lt;AI$4,$K72&gt;AH$4),NETWORKDAYS.INTL(AH$4+1,$K72,1,(Holidays!$A$1:$A$248)),0)+IF(AND($J72&lt;=AH$4,$K72&gt;=AI$4,$K72&gt;AH$4),NETWORKDAYS.INTL(AH$4+1,(AI$4),1,(Holidays!$A$1:$A$248)),0))*$M72,"")</f>
        <v>0</v>
      </c>
      <c r="AJ72" s="190">
        <f ca="1">IFERROR((IF(AND($J72&gt;AI$4,$J72&lt;=AJ$4,$K72&lt;=AJ$4),NETWORKDAYS.INTL($J72,$K72,1,(Holidays!$A$1:$A$248)),0)+IF(AND($J72&gt;AI$4,$J72&lt;=AJ$4,$K72&gt;AJ$4),NETWORKDAYS.INTL($J72,(AJ$4),1,(Holidays!$A$1:$A$248)),0)+IF(AND($J72&lt;AI$4,$K72&lt;AJ$4,$K72&gt;AI$4),NETWORKDAYS.INTL(AI$4+1,$K72,1,(Holidays!$A$1:$A$248)),0)+IF(AND($J72&lt;=AI$4,$K72&gt;=AJ$4,$K72&gt;AI$4),NETWORKDAYS.INTL(AI$4+1,(AJ$4),1,(Holidays!$A$1:$A$248)),0))*$M72,"")</f>
        <v>0</v>
      </c>
      <c r="AK72" s="192">
        <f ca="1">IFERROR((IF(AND($J72&gt;AJ$4,$J72&lt;=AK$4,$K72&lt;=AK$4),NETWORKDAYS.INTL($J72,$K72,1,(Holidays!$A$1:$A$248)),0)+IF(AND($J72&gt;AJ$4,$J72&lt;=AK$4,$K72&gt;AK$4),NETWORKDAYS.INTL($J72,(AK$4),1,(Holidays!$A$1:$A$248)),0)+IF(AND($J72&lt;AJ$4,$K72&lt;AK$4,$K72&gt;AJ$4),NETWORKDAYS.INTL(AJ$4+1,$K72,1,(Holidays!$A$1:$A$248)),0)+IF(AND($J72&lt;=AJ$4,$K72&gt;=AK$4,$K72&gt;AJ$4),NETWORKDAYS.INTL(AJ$4+1,(AK$4),1,(Holidays!$A$1:$A$248)),0))*$M72,"")</f>
        <v>0</v>
      </c>
      <c r="AL72" s="321">
        <f ca="1">IFERROR((IF(AND($J72&gt;AK$4,$J72&lt;=AL$4,$K72&lt;=AL$4),NETWORKDAYS.INTL($J72,$K72,1,(Holidays!$A$1:$A$248)),0)+IF(AND($J72&gt;AK$4,$J72&lt;=AL$4,$K72&gt;AL$4),NETWORKDAYS.INTL($J72,(AL$4),1,(Holidays!$A$1:$A$248)),0)+IF(AND($J72&lt;AK$4,$K72&lt;AL$4,$K72&gt;AK$4),NETWORKDAYS.INTL(AK$4+1,$K72,1,(Holidays!$A$1:$A$248)),0)+IF(AND($J72&lt;=AK$4,$K72&gt;=AL$4,$K72&gt;AK$4),NETWORKDAYS.INTL(AK$4+1,(AL$4),1,(Holidays!$A$1:$A$248)),0))*$M72,"")</f>
        <v>0</v>
      </c>
      <c r="AM72" s="190">
        <f ca="1">IFERROR((IF(AND($J72&gt;AL$4,$J72&lt;=AM$4,$K72&lt;=AM$4),NETWORKDAYS.INTL($J72,$K72,1,(Holidays!$A$1:$A$248)),0)+IF(AND($J72&gt;AL$4,$J72&lt;=AM$4,$K72&gt;AM$4),NETWORKDAYS.INTL($J72,(AM$4),1,(Holidays!$A$1:$A$248)),0)+IF(AND($J72&lt;AL$4,$K72&lt;AM$4,$K72&gt;AL$4),NETWORKDAYS.INTL(AL$4+1,$K72,1,(Holidays!$A$1:$A$248)),0)+IF(AND($J72&lt;=AL$4,$K72&gt;=AM$4,$K72&gt;AL$4),NETWORKDAYS.INTL(AL$4+1,(AM$4),1,(Holidays!$A$1:$A$248)),0))*$M72,"")</f>
        <v>0</v>
      </c>
      <c r="AN72" s="192">
        <f ca="1">IFERROR((IF(AND($J72&gt;AM$4,$J72&lt;=AN$4,$K72&lt;=AN$4),NETWORKDAYS.INTL($J72,$K72,1,(Holidays!$A$1:$A$248)),0)+IF(AND($J72&gt;AM$4,$J72&lt;=AN$4,$K72&gt;AN$4),NETWORKDAYS.INTL($J72,(AN$4),1,(Holidays!$A$1:$A$248)),0)+IF(AND($J72&lt;AM$4,$K72&lt;AN$4,$K72&gt;AM$4),NETWORKDAYS.INTL(AM$4+1,$K72,1,(Holidays!$A$1:$A$248)),0)+IF(AND($J72&lt;=AM$4,$K72&gt;=AN$4,$K72&gt;AM$4),NETWORKDAYS.INTL(AM$4+1,(AN$4),1,(Holidays!$A$1:$A$248)),0))*$M72,"")</f>
        <v>0</v>
      </c>
      <c r="AO72" s="321">
        <f ca="1">IFERROR((IF(AND($J72&gt;AN$4,$J72&lt;=AO$4,$K72&lt;=AO$4),NETWORKDAYS.INTL($J72,$K72,1,(Holidays!$A$1:$A$248)),0)+IF(AND($J72&gt;AN$4,$J72&lt;=AO$4,$K72&gt;AO$4),NETWORKDAYS.INTL($J72,(AO$4),1,(Holidays!$A$1:$A$248)),0)+IF(AND($J72&lt;AN$4,$K72&lt;AO$4,$K72&gt;AN$4),NETWORKDAYS.INTL(AN$4+1,$K72,1,(Holidays!$A$1:$A$248)),0)+IF(AND($J72&lt;=AN$4,$K72&gt;=AO$4,$K72&gt;AN$4),NETWORKDAYS.INTL(AN$4+1,(AO$4),1,(Holidays!$A$1:$A$248)),0))*$M72,"")</f>
        <v>0</v>
      </c>
      <c r="AP72" s="190">
        <f ca="1">IFERROR((IF(AND($J72&gt;AO$4,$J72&lt;=AP$4,$K72&lt;=AP$4),NETWORKDAYS.INTL($J72,$K72,1,(Holidays!$A$1:$A$248)),0)+IF(AND($J72&gt;AO$4,$J72&lt;=AP$4,$K72&gt;AP$4),NETWORKDAYS.INTL($J72,(AP$4),1,(Holidays!$A$1:$A$248)),0)+IF(AND($J72&lt;AO$4,$K72&lt;AP$4,$K72&gt;AO$4),NETWORKDAYS.INTL(AO$4+1,$K72,1,(Holidays!$A$1:$A$248)),0)+IF(AND($J72&lt;=AO$4,$K72&gt;=AP$4,$K72&gt;AO$4),NETWORKDAYS.INTL(AO$4+1,(AP$4),1,(Holidays!$A$1:$A$248)),0))*$M72,"")</f>
        <v>0</v>
      </c>
      <c r="AQ72" s="192">
        <f ca="1">IFERROR((IF(AND($J72&gt;AP$4,$J72&lt;=AQ$4,$K72&lt;=AQ$4),NETWORKDAYS.INTL($J72,$K72,1,(Holidays!$A$1:$A$248)),0)+IF(AND($J72&gt;AP$4,$J72&lt;=AQ$4,$K72&gt;AQ$4),NETWORKDAYS.INTL($J72,(AQ$4),1,(Holidays!$A$1:$A$248)),0)+IF(AND($J72&lt;AP$4,$K72&lt;AQ$4,$K72&gt;AP$4),NETWORKDAYS.INTL(AP$4+1,$K72,1,(Holidays!$A$1:$A$248)),0)+IF(AND($J72&lt;=AP$4,$K72&gt;=AQ$4,$K72&gt;AP$4),NETWORKDAYS.INTL(AP$4+1,(AQ$4),1,(Holidays!$A$1:$A$248)),0))*$M72,"")</f>
        <v>0</v>
      </c>
      <c r="AR72" s="321">
        <f ca="1">IFERROR((IF(AND($J72&gt;AQ$4,$J72&lt;=AR$4,$K72&lt;=AR$4),NETWORKDAYS.INTL($J72,$K72,1,(Holidays!$A$1:$A$248)),0)+IF(AND($J72&gt;AQ$4,$J72&lt;=AR$4,$K72&gt;AR$4),NETWORKDAYS.INTL($J72,(AR$4),1,(Holidays!$A$1:$A$248)),0)+IF(AND($J72&lt;AQ$4,$K72&lt;AR$4,$K72&gt;AQ$4),NETWORKDAYS.INTL(AQ$4+1,$K72,1,(Holidays!$A$1:$A$248)),0)+IF(AND($J72&lt;=AQ$4,$K72&gt;=AR$4,$K72&gt;AQ$4),NETWORKDAYS.INTL(AQ$4+1,(AR$4),1,(Holidays!$A$1:$A$248)),0))*$M72,"")</f>
        <v>0</v>
      </c>
      <c r="AS72" s="190">
        <f ca="1">IFERROR((IF(AND($J72&gt;AR$4,$J72&lt;=AS$4,$K72&lt;=AS$4),NETWORKDAYS.INTL($J72,$K72,1,(Holidays!$A$1:$A$248)),0)+IF(AND($J72&gt;AR$4,$J72&lt;=AS$4,$K72&gt;AS$4),NETWORKDAYS.INTL($J72,(AS$4),1,(Holidays!$A$1:$A$248)),0)+IF(AND($J72&lt;AR$4,$K72&lt;AS$4,$K72&gt;AR$4),NETWORKDAYS.INTL(AR$4+1,$K72,1,(Holidays!$A$1:$A$248)),0)+IF(AND($J72&lt;=AR$4,$K72&gt;=AS$4,$K72&gt;AR$4),NETWORKDAYS.INTL(AR$4+1,(AS$4),1,(Holidays!$A$1:$A$248)),0))*$M72,"")</f>
        <v>0</v>
      </c>
      <c r="AT72" s="192">
        <f ca="1">IFERROR((IF(AND($J72&gt;AS$4,$J72&lt;=AT$4,$K72&lt;=AT$4),NETWORKDAYS.INTL($J72,$K72,1,(Holidays!$A$1:$A$248)),0)+IF(AND($J72&gt;AS$4,$J72&lt;=AT$4,$K72&gt;AT$4),NETWORKDAYS.INTL($J72,(AT$4),1,(Holidays!$A$1:$A$248)),0)+IF(AND($J72&lt;AS$4,$K72&lt;AT$4,$K72&gt;AS$4),NETWORKDAYS.INTL(AS$4+1,$K72,1,(Holidays!$A$1:$A$248)),0)+IF(AND($J72&lt;=AS$4,$K72&gt;=AT$4,$K72&gt;AS$4),NETWORKDAYS.INTL(AS$4+1,(AT$4),1,(Holidays!$A$1:$A$248)),0))*$M72,"")</f>
        <v>0</v>
      </c>
      <c r="AU72" s="321">
        <f ca="1">IFERROR((IF(AND($J72&gt;AT$4,$J72&lt;=AU$4,$K72&lt;=AU$4),NETWORKDAYS.INTL($J72,$K72,1,(Holidays!$A$1:$A$248)),0)+IF(AND($J72&gt;AT$4,$J72&lt;=AU$4,$K72&gt;AU$4),NETWORKDAYS.INTL($J72,(AU$4),1,(Holidays!$A$1:$A$248)),0)+IF(AND($J72&lt;AT$4,$K72&lt;AU$4,$K72&gt;AT$4),NETWORKDAYS.INTL(AT$4+1,$K72,1,(Holidays!$A$1:$A$248)),0)+IF(AND($J72&lt;=AT$4,$K72&gt;=AU$4,$K72&gt;AT$4),NETWORKDAYS.INTL(AT$4+1,(AU$4),1,(Holidays!$A$1:$A$248)),0))*$M72,"")</f>
        <v>0</v>
      </c>
      <c r="AV72" s="190">
        <f ca="1">IFERROR((IF(AND($J72&gt;AU$4,$J72&lt;=AV$4,$K72&lt;=AV$4),NETWORKDAYS.INTL($J72,$K72,1,(Holidays!$A$1:$A$248)),0)+IF(AND($J72&gt;AU$4,$J72&lt;=AV$4,$K72&gt;AV$4),NETWORKDAYS.INTL($J72,(AV$4),1,(Holidays!$A$1:$A$248)),0)+IF(AND($J72&lt;AU$4,$K72&lt;AV$4,$K72&gt;AU$4),NETWORKDAYS.INTL(AU$4+1,$K72,1,(Holidays!$A$1:$A$248)),0)+IF(AND($J72&lt;=AU$4,$K72&gt;=AV$4,$K72&gt;AU$4),NETWORKDAYS.INTL(AU$4+1,(AV$4),1,(Holidays!$A$1:$A$248)),0))*$M72,"")</f>
        <v>0</v>
      </c>
      <c r="AW72" s="192">
        <f ca="1">IFERROR((IF(AND($J72&gt;AV$4,$J72&lt;=AW$4,$K72&lt;=AW$4),NETWORKDAYS.INTL($J72,$K72,1,(Holidays!$A$1:$A$248)),0)+IF(AND($J72&gt;AV$4,$J72&lt;=AW$4,$K72&gt;AW$4),NETWORKDAYS.INTL($J72,(AW$4),1,(Holidays!$A$1:$A$248)),0)+IF(AND($J72&lt;AV$4,$K72&lt;AW$4,$K72&gt;AV$4),NETWORKDAYS.INTL(AV$4+1,$K72,1,(Holidays!$A$1:$A$248)),0)+IF(AND($J72&lt;=AV$4,$K72&gt;=AW$4,$K72&gt;AV$4),NETWORKDAYS.INTL(AV$4+1,(AW$4),1,(Holidays!$A$1:$A$248)),0))*$M72,"")</f>
        <v>0</v>
      </c>
      <c r="AX72" s="321">
        <f ca="1">IFERROR((IF(AND($J72&gt;AW$4,$J72&lt;=AX$4,$K72&lt;=AX$4),NETWORKDAYS.INTL($J72,$K72,1,(Holidays!$A$1:$A$248)),0)+IF(AND($J72&gt;AW$4,$J72&lt;=AX$4,$K72&gt;AX$4),NETWORKDAYS.INTL($J72,(AX$4),1,(Holidays!$A$1:$A$248)),0)+IF(AND($J72&lt;AW$4,$K72&lt;AX$4,$K72&gt;AW$4),NETWORKDAYS.INTL(AW$4+1,$K72,1,(Holidays!$A$1:$A$248)),0)+IF(AND($J72&lt;=AW$4,$K72&gt;=AX$4,$K72&gt;AW$4),NETWORKDAYS.INTL(AW$4+1,(AX$4),1,(Holidays!$A$1:$A$248)),0))*$M72,"")</f>
        <v>0</v>
      </c>
      <c r="AY72" s="190">
        <f ca="1">IFERROR((IF(AND($J72&gt;AX$4,$J72&lt;=AY$4,$K72&lt;=AY$4),NETWORKDAYS.INTL($J72,$K72,1,(Holidays!$A$1:$A$248)),0)+IF(AND($J72&gt;AX$4,$J72&lt;=AY$4,$K72&gt;AY$4),NETWORKDAYS.INTL($J72,(AY$4),1,(Holidays!$A$1:$A$248)),0)+IF(AND($J72&lt;AX$4,$K72&lt;AY$4,$K72&gt;AX$4),NETWORKDAYS.INTL(AX$4+1,$K72,1,(Holidays!$A$1:$A$248)),0)+IF(AND($J72&lt;=AX$4,$K72&gt;=AY$4,$K72&gt;AX$4),NETWORKDAYS.INTL(AX$4+1,(AY$4),1,(Holidays!$A$1:$A$248)),0))*$M72,"")</f>
        <v>0</v>
      </c>
      <c r="AZ72" s="192">
        <f ca="1">IFERROR((IF(AND($J72&gt;AY$4,$J72&lt;=AZ$4,$K72&lt;=AZ$4),NETWORKDAYS.INTL($J72,$K72,1,(Holidays!$A$1:$A$248)),0)+IF(AND($J72&gt;AY$4,$J72&lt;=AZ$4,$K72&gt;AZ$4),NETWORKDAYS.INTL($J72,(AZ$4),1,(Holidays!$A$1:$A$248)),0)+IF(AND($J72&lt;AY$4,$K72&lt;AZ$4,$K72&gt;AY$4),NETWORKDAYS.INTL(AY$4+1,$K72,1,(Holidays!$A$1:$A$248)),0)+IF(AND($J72&lt;=AY$4,$K72&gt;=AZ$4,$K72&gt;AY$4),NETWORKDAYS.INTL(AY$4+1,(AZ$4),1,(Holidays!$A$1:$A$248)),0))*$M72,"")</f>
        <v>0</v>
      </c>
      <c r="BA72" s="321">
        <f ca="1">IFERROR((IF(AND($J72&gt;AZ$4,$J72&lt;=BA$4,$K72&lt;=BA$4),NETWORKDAYS.INTL($J72,$K72,1,(Holidays!$A$1:$A$248)),0)+IF(AND($J72&gt;AZ$4,$J72&lt;=BA$4,$K72&gt;BA$4),NETWORKDAYS.INTL($J72,(BA$4),1,(Holidays!$A$1:$A$248)),0)+IF(AND($J72&lt;AZ$4,$K72&lt;BA$4,$K72&gt;AZ$4),NETWORKDAYS.INTL(AZ$4+1,$K72,1,(Holidays!$A$1:$A$248)),0)+IF(AND($J72&lt;=AZ$4,$K72&gt;=BA$4,$K72&gt;AZ$4),NETWORKDAYS.INTL(AZ$4+1,(BA$4),1,(Holidays!$A$1:$A$248)),0))*$M72,"")</f>
        <v>0</v>
      </c>
      <c r="BB72" s="190">
        <f ca="1">IFERROR((IF(AND($J72&gt;BA$4,$J72&lt;=BB$4,$K72&lt;=BB$4),NETWORKDAYS.INTL($J72,$K72,1,(Holidays!$A$1:$A$248)),0)+IF(AND($J72&gt;BA$4,$J72&lt;=BB$4,$K72&gt;BB$4),NETWORKDAYS.INTL($J72,(BB$4),1,(Holidays!$A$1:$A$248)),0)+IF(AND($J72&lt;BA$4,$K72&lt;BB$4,$K72&gt;BA$4),NETWORKDAYS.INTL(BA$4+1,$K72,1,(Holidays!$A$1:$A$248)),0)+IF(AND($J72&lt;=BA$4,$K72&gt;=BB$4,$K72&gt;BA$4),NETWORKDAYS.INTL(BA$4+1,(BB$4),1,(Holidays!$A$1:$A$248)),0))*$M72,"")</f>
        <v>0</v>
      </c>
      <c r="BC72" s="192">
        <f ca="1">IFERROR((IF(AND($J72&gt;BB$4,$J72&lt;=BC$4,$K72&lt;=BC$4),NETWORKDAYS.INTL($J72,$K72,1,(Holidays!$A$1:$A$248)),0)+IF(AND($J72&gt;BB$4,$J72&lt;=BC$4,$K72&gt;BC$4),NETWORKDAYS.INTL($J72,(BC$4),1,(Holidays!$A$1:$A$248)),0)+IF(AND($J72&lt;BB$4,$K72&lt;BC$4,$K72&gt;BB$4),NETWORKDAYS.INTL(BB$4+1,$K72,1,(Holidays!$A$1:$A$248)),0)+IF(AND($J72&lt;=BB$4,$K72&gt;=BC$4,$K72&gt;BB$4),NETWORKDAYS.INTL(BB$4+1,(BC$4),1,(Holidays!$A$1:$A$248)),0))*$M72,"")</f>
        <v>0</v>
      </c>
      <c r="BD72" s="321">
        <f ca="1">IFERROR((IF(AND($J72&gt;BC$4,$J72&lt;=BD$4,$K72&lt;=BD$4),NETWORKDAYS.INTL($J72,$K72,1,(Holidays!$A$1:$A$248)),0)+IF(AND($J72&gt;BC$4,$J72&lt;=BD$4,$K72&gt;BD$4),NETWORKDAYS.INTL($J72,(BD$4),1,(Holidays!$A$1:$A$248)),0)+IF(AND($J72&lt;BC$4,$K72&lt;BD$4,$K72&gt;BC$4),NETWORKDAYS.INTL(BC$4+1,$K72,1,(Holidays!$A$1:$A$248)),0)+IF(AND($J72&lt;=BC$4,$K72&gt;=BD$4,$K72&gt;BC$4),NETWORKDAYS.INTL(BC$4+1,(BD$4),1,(Holidays!$A$1:$A$248)),0))*$M72,"")</f>
        <v>0</v>
      </c>
      <c r="BE72" s="190">
        <f ca="1">IFERROR((IF(AND($J72&gt;BD$4,$J72&lt;=BE$4,$K72&lt;=BE$4),NETWORKDAYS.INTL($J72,$K72,1,(Holidays!$A$1:$A$248)),0)+IF(AND($J72&gt;BD$4,$J72&lt;=BE$4,$K72&gt;BE$4),NETWORKDAYS.INTL($J72,(BE$4),1,(Holidays!$A$1:$A$248)),0)+IF(AND($J72&lt;BD$4,$K72&lt;BE$4,$K72&gt;BD$4),NETWORKDAYS.INTL(BD$4+1,$K72,1,(Holidays!$A$1:$A$248)),0)+IF(AND($J72&lt;=BD$4,$K72&gt;=BE$4,$K72&gt;BD$4),NETWORKDAYS.INTL(BD$4+1,(BE$4),1,(Holidays!$A$1:$A$248)),0))*$M72,"")</f>
        <v>0</v>
      </c>
      <c r="BF72" s="192">
        <f ca="1">IFERROR((IF(AND($J72&gt;BE$4,$J72&lt;=BF$4,$K72&lt;=BF$4),NETWORKDAYS.INTL($J72,$K72,1,(Holidays!$A$1:$A$248)),0)+IF(AND($J72&gt;BE$4,$J72&lt;=BF$4,$K72&gt;BF$4),NETWORKDAYS.INTL($J72,(BF$4),1,(Holidays!$A$1:$A$248)),0)+IF(AND($J72&lt;BE$4,$K72&lt;BF$4,$K72&gt;BE$4),NETWORKDAYS.INTL(BE$4+1,$K72,1,(Holidays!$A$1:$A$248)),0)+IF(AND($J72&lt;=BE$4,$K72&gt;=BF$4,$K72&gt;BE$4),NETWORKDAYS.INTL(BE$4+1,(BF$4),1,(Holidays!$A$1:$A$248)),0))*$M72,"")</f>
        <v>0</v>
      </c>
      <c r="BG72" s="321">
        <f ca="1">IFERROR((IF(AND($J72&gt;BF$4,$J72&lt;=BG$4,$K72&lt;=BG$4),NETWORKDAYS.INTL($J72,$K72,1,(Holidays!$A$1:$A$248)),0)+IF(AND($J72&gt;BF$4,$J72&lt;=BG$4,$K72&gt;BG$4),NETWORKDAYS.INTL($J72,(BG$4),1,(Holidays!$A$1:$A$248)),0)+IF(AND($J72&lt;BF$4,$K72&lt;BG$4,$K72&gt;BF$4),NETWORKDAYS.INTL(BF$4+1,$K72,1,(Holidays!$A$1:$A$248)),0)+IF(AND($J72&lt;=BF$4,$K72&gt;=BG$4,$K72&gt;BF$4),NETWORKDAYS.INTL(BF$4+1,(BG$4),1,(Holidays!$A$1:$A$248)),0))*$M72,"")</f>
        <v>0</v>
      </c>
      <c r="BH72" s="190">
        <f ca="1">IFERROR((IF(AND($J72&gt;BG$4,$J72&lt;=BH$4,$K72&lt;=BH$4),NETWORKDAYS.INTL($J72,$K72,1,(Holidays!$A$1:$A$248)),0)+IF(AND($J72&gt;BG$4,$J72&lt;=BH$4,$K72&gt;BH$4),NETWORKDAYS.INTL($J72,(BH$4),1,(Holidays!$A$1:$A$248)),0)+IF(AND($J72&lt;BG$4,$K72&lt;BH$4,$K72&gt;BG$4),NETWORKDAYS.INTL(BG$4+1,$K72,1,(Holidays!$A$1:$A$248)),0)+IF(AND($J72&lt;=BG$4,$K72&gt;=BH$4,$K72&gt;BG$4),NETWORKDAYS.INTL(BG$4+1,(BH$4),1,(Holidays!$A$1:$A$248)),0))*$M72,"")</f>
        <v>0</v>
      </c>
      <c r="BI72" s="192">
        <f ca="1">IFERROR((IF(AND($J72&gt;BH$4,$J72&lt;=BI$4,$K72&lt;=BI$4),NETWORKDAYS.INTL($J72,$K72,1,(Holidays!$A$1:$A$248)),0)+IF(AND($J72&gt;BH$4,$J72&lt;=BI$4,$K72&gt;BI$4),NETWORKDAYS.INTL($J72,(BI$4),1,(Holidays!$A$1:$A$248)),0)+IF(AND($J72&lt;BH$4,$K72&lt;BI$4,$K72&gt;BH$4),NETWORKDAYS.INTL(BH$4+1,$K72,1,(Holidays!$A$1:$A$248)),0)+IF(AND($J72&lt;=BH$4,$K72&gt;=BI$4,$K72&gt;BH$4),NETWORKDAYS.INTL(BH$4+1,(BI$4),1,(Holidays!$A$1:$A$248)),0))*$M72,"")</f>
        <v>0</v>
      </c>
      <c r="BJ72" s="321">
        <f ca="1">IFERROR((IF(AND($J72&gt;BI$4,$J72&lt;=BJ$4,$K72&lt;=BJ$4),NETWORKDAYS.INTL($J72,$K72,1,(Holidays!$A$1:$A$248)),0)+IF(AND($J72&gt;BI$4,$J72&lt;=BJ$4,$K72&gt;BJ$4),NETWORKDAYS.INTL($J72,(BJ$4),1,(Holidays!$A$1:$A$248)),0)+IF(AND($J72&lt;BI$4,$K72&lt;BJ$4,$K72&gt;BI$4),NETWORKDAYS.INTL(BI$4+1,$K72,1,(Holidays!$A$1:$A$248)),0)+IF(AND($J72&lt;=BI$4,$K72&gt;=BJ$4,$K72&gt;BI$4),NETWORKDAYS.INTL(BI$4+1,(BJ$4),1,(Holidays!$A$1:$A$248)),0))*$M72,"")</f>
        <v>0</v>
      </c>
      <c r="BK72" s="190">
        <f ca="1">IFERROR((IF(AND($J72&gt;BJ$4,$J72&lt;=BK$4,$K72&lt;=BK$4),NETWORKDAYS.INTL($J72,$K72,1,(Holidays!$A$1:$A$248)),0)+IF(AND($J72&gt;BJ$4,$J72&lt;=BK$4,$K72&gt;BK$4),NETWORKDAYS.INTL($J72,(BK$4),1,(Holidays!$A$1:$A$248)),0)+IF(AND($J72&lt;BJ$4,$K72&lt;BK$4,$K72&gt;BJ$4),NETWORKDAYS.INTL(BJ$4+1,$K72,1,(Holidays!$A$1:$A$248)),0)+IF(AND($J72&lt;=BJ$4,$K72&gt;=BK$4,$K72&gt;BJ$4),NETWORKDAYS.INTL(BJ$4+1,(BK$4),1,(Holidays!$A$1:$A$248)),0))*$M72,"")</f>
        <v>0</v>
      </c>
      <c r="BL72" s="192">
        <f ca="1">IFERROR((IF(AND($J72&gt;BK$4,$J72&lt;=BL$4,$K72&lt;=BL$4),NETWORKDAYS.INTL($J72,$K72,1,(Holidays!$A$1:$A$248)),0)+IF(AND($J72&gt;BK$4,$J72&lt;=BL$4,$K72&gt;BL$4),NETWORKDAYS.INTL($J72,(BL$4),1,(Holidays!$A$1:$A$248)),0)+IF(AND($J72&lt;BK$4,$K72&lt;BL$4,$K72&gt;BK$4),NETWORKDAYS.INTL(BK$4+1,$K72,1,(Holidays!$A$1:$A$248)),0)+IF(AND($J72&lt;=BK$4,$K72&gt;=BL$4,$K72&gt;BK$4),NETWORKDAYS.INTL(BK$4+1,(BL$4),1,(Holidays!$A$1:$A$248)),0))*$M72,"")</f>
        <v>0</v>
      </c>
      <c r="BM72" s="321">
        <f ca="1">IFERROR((IF(AND($J72&gt;BL$4,$J72&lt;=BM$4,$K72&lt;=BM$4),NETWORKDAYS.INTL($J72,$K72,1,(Holidays!$A$1:$A$248)),0)+IF(AND($J72&gt;BL$4,$J72&lt;=BM$4,$K72&gt;BM$4),NETWORKDAYS.INTL($J72,(BM$4),1,(Holidays!$A$1:$A$248)),0)+IF(AND($J72&lt;BL$4,$K72&lt;BM$4,$K72&gt;BL$4),NETWORKDAYS.INTL(BL$4+1,$K72,1,(Holidays!$A$1:$A$248)),0)+IF(AND($J72&lt;=BL$4,$K72&gt;=BM$4,$K72&gt;BL$4),NETWORKDAYS.INTL(BL$4+1,(BM$4),1,(Holidays!$A$1:$A$248)),0))*$M72,"")</f>
        <v>0</v>
      </c>
      <c r="BN72" s="190">
        <f ca="1">IFERROR((IF(AND($J72&gt;BM$4,$J72&lt;=BN$4,$K72&lt;=BN$4),NETWORKDAYS.INTL($J72,$K72,1,(Holidays!$A$1:$A$248)),0)+IF(AND($J72&gt;BM$4,$J72&lt;=BN$4,$K72&gt;BN$4),NETWORKDAYS.INTL($J72,(BN$4),1,(Holidays!$A$1:$A$248)),0)+IF(AND($J72&lt;BM$4,$K72&lt;BN$4,$K72&gt;BM$4),NETWORKDAYS.INTL(BM$4+1,$K72,1,(Holidays!$A$1:$A$248)),0)+IF(AND($J72&lt;=BM$4,$K72&gt;=BN$4,$K72&gt;BM$4),NETWORKDAYS.INTL(BM$4+1,(BN$4),1,(Holidays!$A$1:$A$248)),0))*$M72,"")</f>
        <v>0</v>
      </c>
      <c r="BO72" s="192">
        <f ca="1">IFERROR((IF(AND($J72&gt;BN$4,$J72&lt;=BO$4,$K72&lt;=BO$4),NETWORKDAYS.INTL($J72,$K72,1,(Holidays!$A$1:$A$248)),0)+IF(AND($J72&gt;BN$4,$J72&lt;=BO$4,$K72&gt;BO$4),NETWORKDAYS.INTL($J72,(BO$4),1,(Holidays!$A$1:$A$248)),0)+IF(AND($J72&lt;BN$4,$K72&lt;BO$4,$K72&gt;BN$4),NETWORKDAYS.INTL(BN$4+1,$K72,1,(Holidays!$A$1:$A$248)),0)+IF(AND($J72&lt;=BN$4,$K72&gt;=BO$4,$K72&gt;BN$4),NETWORKDAYS.INTL(BN$4+1,(BO$4),1,(Holidays!$A$1:$A$248)),0))*$M72,"")</f>
        <v>0</v>
      </c>
      <c r="BP72" s="321">
        <f ca="1">IFERROR((IF(AND($J72&gt;BO$4,$J72&lt;=BP$4,$K72&lt;=BP$4),NETWORKDAYS.INTL($J72,$K72,1,(Holidays!$A$1:$A$248)),0)+IF(AND($J72&gt;BO$4,$J72&lt;=BP$4,$K72&gt;BP$4),NETWORKDAYS.INTL($J72,(BP$4),1,(Holidays!$A$1:$A$248)),0)+IF(AND($J72&lt;BO$4,$K72&lt;BP$4,$K72&gt;BO$4),NETWORKDAYS.INTL(BO$4+1,$K72,1,(Holidays!$A$1:$A$248)),0)+IF(AND($J72&lt;=BO$4,$K72&gt;=BP$4,$K72&gt;BO$4),NETWORKDAYS.INTL(BO$4+1,(BP$4),1,(Holidays!$A$1:$A$248)),0))*$M72,"")</f>
        <v>0</v>
      </c>
      <c r="BQ72" s="190">
        <f ca="1">IFERROR((IF(AND($J72&gt;BP$4,$J72&lt;=BQ$4,$K72&lt;=BQ$4),NETWORKDAYS.INTL($J72,$K72,1,(Holidays!$A$1:$A$248)),0)+IF(AND($J72&gt;BP$4,$J72&lt;=BQ$4,$K72&gt;BQ$4),NETWORKDAYS.INTL($J72,(BQ$4),1,(Holidays!$A$1:$A$248)),0)+IF(AND($J72&lt;BP$4,$K72&lt;BQ$4,$K72&gt;BP$4),NETWORKDAYS.INTL(BP$4+1,$K72,1,(Holidays!$A$1:$A$248)),0)+IF(AND($J72&lt;=BP$4,$K72&gt;=BQ$4,$K72&gt;BP$4),NETWORKDAYS.INTL(BP$4+1,(BQ$4),1,(Holidays!$A$1:$A$248)),0))*$M72,"")</f>
        <v>0</v>
      </c>
      <c r="BR72" s="192">
        <f ca="1">IFERROR((IF(AND($J72&gt;BQ$4,$J72&lt;=BR$4,$K72&lt;=BR$4),NETWORKDAYS.INTL($J72,$K72,1,(Holidays!$A$1:$A$248)),0)+IF(AND($J72&gt;BQ$4,$J72&lt;=BR$4,$K72&gt;BR$4),NETWORKDAYS.INTL($J72,(BR$4),1,(Holidays!$A$1:$A$248)),0)+IF(AND($J72&lt;BQ$4,$K72&lt;BR$4,$K72&gt;BQ$4),NETWORKDAYS.INTL(BQ$4+1,$K72,1,(Holidays!$A$1:$A$248)),0)+IF(AND($J72&lt;=BQ$4,$K72&gt;=BR$4,$K72&gt;BQ$4),NETWORKDAYS.INTL(BQ$4+1,(BR$4),1,(Holidays!$A$1:$A$248)),0))*$M72,"")</f>
        <v>0</v>
      </c>
      <c r="BS72" s="321">
        <f ca="1">IFERROR((IF(AND($J72&gt;BR$4,$J72&lt;=BS$4,$K72&lt;=BS$4),NETWORKDAYS.INTL($J72,$K72,1,(Holidays!$A$1:$A$248)),0)+IF(AND($J72&gt;BR$4,$J72&lt;=BS$4,$K72&gt;BS$4),NETWORKDAYS.INTL($J72,(BS$4),1,(Holidays!$A$1:$A$248)),0)+IF(AND($J72&lt;BR$4,$K72&lt;BS$4,$K72&gt;BR$4),NETWORKDAYS.INTL(BR$4+1,$K72,1,(Holidays!$A$1:$A$248)),0)+IF(AND($J72&lt;=BR$4,$K72&gt;=BS$4,$K72&gt;BR$4),NETWORKDAYS.INTL(BR$4+1,(BS$4),1,(Holidays!$A$1:$A$248)),0))*$M72,"")</f>
        <v>0</v>
      </c>
      <c r="BT72" s="190">
        <f ca="1">IFERROR((IF(AND($J72&gt;BS$4,$J72&lt;=BT$4,$K72&lt;=BT$4),NETWORKDAYS.INTL($J72,$K72,1,(Holidays!$A$1:$A$248)),0)+IF(AND($J72&gt;BS$4,$J72&lt;=BT$4,$K72&gt;BT$4),NETWORKDAYS.INTL($J72,(BT$4),1,(Holidays!$A$1:$A$248)),0)+IF(AND($J72&lt;BS$4,$K72&lt;BT$4,$K72&gt;BS$4),NETWORKDAYS.INTL(BS$4+1,$K72,1,(Holidays!$A$1:$A$248)),0)+IF(AND($J72&lt;=BS$4,$K72&gt;=BT$4,$K72&gt;BS$4),NETWORKDAYS.INTL(BS$4+1,(BT$4),1,(Holidays!$A$1:$A$248)),0))*$M72,"")</f>
        <v>0</v>
      </c>
      <c r="BU72" s="192">
        <f ca="1">IFERROR((IF(AND($J72&gt;BT$4,$J72&lt;=BU$4,$K72&lt;=BU$4),NETWORKDAYS.INTL($J72,$K72,1,(Holidays!$A$1:$A$248)),0)+IF(AND($J72&gt;BT$4,$J72&lt;=BU$4,$K72&gt;BU$4),NETWORKDAYS.INTL($J72,(BU$4),1,(Holidays!$A$1:$A$248)),0)+IF(AND($J72&lt;BT$4,$K72&lt;BU$4,$K72&gt;BT$4),NETWORKDAYS.INTL(BT$4+1,$K72,1,(Holidays!$A$1:$A$248)),0)+IF(AND($J72&lt;=BT$4,$K72&gt;=BU$4,$K72&gt;BT$4),NETWORKDAYS.INTL(BT$4+1,(BU$4),1,(Holidays!$A$1:$A$248)),0))*$M72,"")</f>
        <v>0</v>
      </c>
      <c r="BV72" s="321">
        <f ca="1">IFERROR((IF(AND($J72&gt;BU$4,$J72&lt;=BV$4,$K72&lt;=BV$4),NETWORKDAYS.INTL($J72,$K72,1,(Holidays!$A$1:$A$248)),0)+IF(AND($J72&gt;BU$4,$J72&lt;=BV$4,$K72&gt;BV$4),NETWORKDAYS.INTL($J72,(BV$4),1,(Holidays!$A$1:$A$248)),0)+IF(AND($J72&lt;BU$4,$K72&lt;BV$4,$K72&gt;BU$4),NETWORKDAYS.INTL(BU$4+1,$K72,1,(Holidays!$A$1:$A$248)),0)+IF(AND($J72&lt;=BU$4,$K72&gt;=BV$4,$K72&gt;BU$4),NETWORKDAYS.INTL(BU$4+1,(BV$4),1,(Holidays!$A$1:$A$248)),0))*$M72,"")</f>
        <v>0</v>
      </c>
      <c r="BW72" s="190">
        <f ca="1">IFERROR((IF(AND($J72&gt;BV$4,$J72&lt;=BW$4,$K72&lt;=BW$4),NETWORKDAYS.INTL($J72,$K72,1,(Holidays!$A$1:$A$248)),0)+IF(AND($J72&gt;BV$4,$J72&lt;=BW$4,$K72&gt;BW$4),NETWORKDAYS.INTL($J72,(BW$4),1,(Holidays!$A$1:$A$248)),0)+IF(AND($J72&lt;BV$4,$K72&lt;BW$4,$K72&gt;BV$4),NETWORKDAYS.INTL(BV$4+1,$K72,1,(Holidays!$A$1:$A$248)),0)+IF(AND($J72&lt;=BV$4,$K72&gt;=BW$4,$K72&gt;BV$4),NETWORKDAYS.INTL(BV$4+1,(BW$4),1,(Holidays!$A$1:$A$248)),0))*$M72,"")</f>
        <v>0</v>
      </c>
      <c r="BX72" s="192">
        <f ca="1">IFERROR((IF(AND($J72&gt;BW$4,$J72&lt;=BX$4,$K72&lt;=BX$4),NETWORKDAYS.INTL($J72,$K72,1,(Holidays!$A$1:$A$248)),0)+IF(AND($J72&gt;BW$4,$J72&lt;=BX$4,$K72&gt;BX$4),NETWORKDAYS.INTL($J72,(BX$4),1,(Holidays!$A$1:$A$248)),0)+IF(AND($J72&lt;BW$4,$K72&lt;BX$4,$K72&gt;BW$4),NETWORKDAYS.INTL(BW$4+1,$K72,1,(Holidays!$A$1:$A$248)),0)+IF(AND($J72&lt;=BW$4,$K72&gt;=BX$4,$K72&gt;BW$4),NETWORKDAYS.INTL(BW$4+1,(BX$4),1,(Holidays!$A$1:$A$248)),0))*$M72,"")</f>
        <v>0</v>
      </c>
      <c r="BY72" s="321">
        <f ca="1">IFERROR((IF(AND($J72&gt;BX$4,$J72&lt;=BY$4,$K72&lt;=BY$4),NETWORKDAYS.INTL($J72,$K72,1,(Holidays!$A$1:$A$248)),0)+IF(AND($J72&gt;BX$4,$J72&lt;=BY$4,$K72&gt;BY$4),NETWORKDAYS.INTL($J72,(BY$4),1,(Holidays!$A$1:$A$248)),0)+IF(AND($J72&lt;BX$4,$K72&lt;BY$4,$K72&gt;BX$4),NETWORKDAYS.INTL(BX$4+1,$K72,1,(Holidays!$A$1:$A$248)),0)+IF(AND($J72&lt;=BX$4,$K72&gt;=BY$4,$K72&gt;BX$4),NETWORKDAYS.INTL(BX$4+1,(BY$4),1,(Holidays!$A$1:$A$248)),0))*$M72,"")</f>
        <v>0</v>
      </c>
      <c r="BZ72" s="190">
        <f ca="1">IFERROR((IF(AND($J72&gt;BY$4,$J72&lt;=BZ$4,$K72&lt;=BZ$4),NETWORKDAYS.INTL($J72,$K72,1,(Holidays!$A$1:$A$248)),0)+IF(AND($J72&gt;BY$4,$J72&lt;=BZ$4,$K72&gt;BZ$4),NETWORKDAYS.INTL($J72,(BZ$4),1,(Holidays!$A$1:$A$248)),0)+IF(AND($J72&lt;BY$4,$K72&lt;BZ$4,$K72&gt;BY$4),NETWORKDAYS.INTL(BY$4+1,$K72,1,(Holidays!$A$1:$A$248)),0)+IF(AND($J72&lt;=BY$4,$K72&gt;=BZ$4,$K72&gt;BY$4),NETWORKDAYS.INTL(BY$4+1,(BZ$4),1,(Holidays!$A$1:$A$248)),0))*$M72,"")</f>
        <v>0</v>
      </c>
      <c r="CA72" s="192">
        <f ca="1">IFERROR((IF(AND($J72&gt;BZ$4,$J72&lt;=CA$4,$K72&lt;=CA$4),NETWORKDAYS.INTL($J72,$K72,1,(Holidays!$A$1:$A$248)),0)+IF(AND($J72&gt;BZ$4,$J72&lt;=CA$4,$K72&gt;CA$4),NETWORKDAYS.INTL($J72,(CA$4),1,(Holidays!$A$1:$A$248)),0)+IF(AND($J72&lt;BZ$4,$K72&lt;CA$4,$K72&gt;BZ$4),NETWORKDAYS.INTL(BZ$4+1,$K72,1,(Holidays!$A$1:$A$248)),0)+IF(AND($J72&lt;=BZ$4,$K72&gt;=CA$4,$K72&gt;BZ$4),NETWORKDAYS.INTL(BZ$4+1,(CA$4),1,(Holidays!$A$1:$A$248)),0))*$M72,"")</f>
        <v>0</v>
      </c>
      <c r="CB72" s="321">
        <f ca="1">IFERROR((IF(AND($J72&gt;CA$4,$J72&lt;=CB$4,$K72&lt;=CB$4),NETWORKDAYS.INTL($J72,$K72,1,(Holidays!$A$1:$A$248)),0)+IF(AND($J72&gt;CA$4,$J72&lt;=CB$4,$K72&gt;CB$4),NETWORKDAYS.INTL($J72,(CB$4),1,(Holidays!$A$1:$A$248)),0)+IF(AND($J72&lt;CA$4,$K72&lt;CB$4,$K72&gt;CA$4),NETWORKDAYS.INTL(CA$4+1,$K72,1,(Holidays!$A$1:$A$248)),0)+IF(AND($J72&lt;=CA$4,$K72&gt;=CB$4,$K72&gt;CA$4),NETWORKDAYS.INTL(CA$4+1,(CB$4),1,(Holidays!$A$1:$A$248)),0))*$M72,"")</f>
        <v>0</v>
      </c>
      <c r="CC72" s="190">
        <f ca="1">IFERROR((IF(AND($J72&gt;CB$4,$J72&lt;=CC$4,$K72&lt;=CC$4),NETWORKDAYS.INTL($J72,$K72,1,(Holidays!$A$1:$A$248)),0)+IF(AND($J72&gt;CB$4,$J72&lt;=CC$4,$K72&gt;CC$4),NETWORKDAYS.INTL($J72,(CC$4),1,(Holidays!$A$1:$A$248)),0)+IF(AND($J72&lt;CB$4,$K72&lt;CC$4,$K72&gt;CB$4),NETWORKDAYS.INTL(CB$4+1,$K72,1,(Holidays!$A$1:$A$248)),0)+IF(AND($J72&lt;=CB$4,$K72&gt;=CC$4,$K72&gt;CB$4),NETWORKDAYS.INTL(CB$4+1,(CC$4),1,(Holidays!$A$1:$A$248)),0))*$M72,"")</f>
        <v>0</v>
      </c>
      <c r="CD72" s="192">
        <f ca="1">IFERROR((IF(AND($J72&gt;CC$4,$J72&lt;=CD$4,$K72&lt;=CD$4),NETWORKDAYS.INTL($J72,$K72,1,(Holidays!$A$1:$A$248)),0)+IF(AND($J72&gt;CC$4,$J72&lt;=CD$4,$K72&gt;CD$4),NETWORKDAYS.INTL($J72,(CD$4),1,(Holidays!$A$1:$A$248)),0)+IF(AND($J72&lt;CC$4,$K72&lt;CD$4,$K72&gt;CC$4),NETWORKDAYS.INTL(CC$4+1,$K72,1,(Holidays!$A$1:$A$248)),0)+IF(AND($J72&lt;=CC$4,$K72&gt;=CD$4,$K72&gt;CC$4),NETWORKDAYS.INTL(CC$4+1,(CD$4),1,(Holidays!$A$1:$A$248)),0))*$M72,"")</f>
        <v>0</v>
      </c>
      <c r="CE72" s="321">
        <f ca="1">IFERROR((IF(AND($J72&gt;CD$4,$J72&lt;=CE$4,$K72&lt;=CE$4),NETWORKDAYS.INTL($J72,$K72,1,(Holidays!$A$1:$A$248)),0)+IF(AND($J72&gt;CD$4,$J72&lt;=CE$4,$K72&gt;CE$4),NETWORKDAYS.INTL($J72,(CE$4),1,(Holidays!$A$1:$A$248)),0)+IF(AND($J72&lt;CD$4,$K72&lt;CE$4,$K72&gt;CD$4),NETWORKDAYS.INTL(CD$4+1,$K72,1,(Holidays!$A$1:$A$248)),0)+IF(AND($J72&lt;=CD$4,$K72&gt;=CE$4,$K72&gt;CD$4),NETWORKDAYS.INTL(CD$4+1,(CE$4),1,(Holidays!$A$1:$A$248)),0))*$M72,"")</f>
        <v>0</v>
      </c>
      <c r="CF72" s="190">
        <f ca="1">IFERROR((IF(AND($J72&gt;CE$4,$J72&lt;=CF$4,$K72&lt;=CF$4),NETWORKDAYS.INTL($J72,$K72,1,(Holidays!$A$1:$A$248)),0)+IF(AND($J72&gt;CE$4,$J72&lt;=CF$4,$K72&gt;CF$4),NETWORKDAYS.INTL($J72,(CF$4),1,(Holidays!$A$1:$A$248)),0)+IF(AND($J72&lt;CE$4,$K72&lt;CF$4,$K72&gt;CE$4),NETWORKDAYS.INTL(CE$4+1,$K72,1,(Holidays!$A$1:$A$248)),0)+IF(AND($J72&lt;=CE$4,$K72&gt;=CF$4,$K72&gt;CE$4),NETWORKDAYS.INTL(CE$4+1,(CF$4),1,(Holidays!$A$1:$A$248)),0))*$M72,"")</f>
        <v>0</v>
      </c>
      <c r="CG72" s="192">
        <f ca="1">IFERROR((IF(AND($J72&gt;CF$4,$J72&lt;=CG$4,$K72&lt;=CG$4),NETWORKDAYS.INTL($J72,$K72,1,(Holidays!$A$1:$A$248)),0)+IF(AND($J72&gt;CF$4,$J72&lt;=CG$4,$K72&gt;CG$4),NETWORKDAYS.INTL($J72,(CG$4),1,(Holidays!$A$1:$A$248)),0)+IF(AND($J72&lt;CF$4,$K72&lt;CG$4,$K72&gt;CF$4),NETWORKDAYS.INTL(CF$4+1,$K72,1,(Holidays!$A$1:$A$248)),0)+IF(AND($J72&lt;=CF$4,$K72&gt;=CG$4,$K72&gt;CF$4),NETWORKDAYS.INTL(CF$4+1,(CG$4),1,(Holidays!$A$1:$A$248)),0))*$M72,"")</f>
        <v>0</v>
      </c>
      <c r="CH72" s="321">
        <f ca="1">IFERROR((IF(AND($J72&gt;CG$4,$J72&lt;=CH$4,$K72&lt;=CH$4),NETWORKDAYS.INTL($J72,$K72,1,(Holidays!$A$1:$A$248)),0)+IF(AND($J72&gt;CG$4,$J72&lt;=CH$4,$K72&gt;CH$4),NETWORKDAYS.INTL($J72,(CH$4),1,(Holidays!$A$1:$A$248)),0)+IF(AND($J72&lt;CG$4,$K72&lt;CH$4,$K72&gt;CG$4),NETWORKDAYS.INTL(CG$4+1,$K72,1,(Holidays!$A$1:$A$248)),0)+IF(AND($J72&lt;=CG$4,$K72&gt;=CH$4,$K72&gt;CG$4),NETWORKDAYS.INTL(CG$4+1,(CH$4),1,(Holidays!$A$1:$A$248)),0))*$M72,"")</f>
        <v>0</v>
      </c>
      <c r="CI72" s="190">
        <f ca="1">IFERROR((IF(AND($J72&gt;CH$4,$J72&lt;=CI$4,$K72&lt;=CI$4),NETWORKDAYS.INTL($J72,$K72,1,(Holidays!$A$1:$A$248)),0)+IF(AND($J72&gt;CH$4,$J72&lt;=CI$4,$K72&gt;CI$4),NETWORKDAYS.INTL($J72,(CI$4),1,(Holidays!$A$1:$A$248)),0)+IF(AND($J72&lt;CH$4,$K72&lt;CI$4,$K72&gt;CH$4),NETWORKDAYS.INTL(CH$4+1,$K72,1,(Holidays!$A$1:$A$248)),0)+IF(AND($J72&lt;=CH$4,$K72&gt;=CI$4,$K72&gt;CH$4),NETWORKDAYS.INTL(CH$4+1,(CI$4),1,(Holidays!$A$1:$A$248)),0))*$M72,"")</f>
        <v>0</v>
      </c>
      <c r="CJ72" s="192">
        <f ca="1">IFERROR((IF(AND($J72&gt;CI$4,$J72&lt;=CJ$4,$K72&lt;=CJ$4),NETWORKDAYS.INTL($J72,$K72,1,(Holidays!$A$1:$A$248)),0)+IF(AND($J72&gt;CI$4,$J72&lt;=CJ$4,$K72&gt;CJ$4),NETWORKDAYS.INTL($J72,(CJ$4),1,(Holidays!$A$1:$A$248)),0)+IF(AND($J72&lt;CI$4,$K72&lt;CJ$4,$K72&gt;CI$4),NETWORKDAYS.INTL(CI$4+1,$K72,1,(Holidays!$A$1:$A$248)),0)+IF(AND($J72&lt;=CI$4,$K72&gt;=CJ$4,$K72&gt;CI$4),NETWORKDAYS.INTL(CI$4+1,(CJ$4),1,(Holidays!$A$1:$A$248)),0))*$M72,"")</f>
        <v>0</v>
      </c>
      <c r="CK72" s="321">
        <f ca="1">IFERROR((IF(AND($J72&gt;CJ$4,$J72&lt;=CK$4,$K72&lt;=CK$4),NETWORKDAYS.INTL($J72,$K72,1,(Holidays!$A$1:$A$248)),0)+IF(AND($J72&gt;CJ$4,$J72&lt;=CK$4,$K72&gt;CK$4),NETWORKDAYS.INTL($J72,(CK$4),1,(Holidays!$A$1:$A$248)),0)+IF(AND($J72&lt;CJ$4,$K72&lt;CK$4,$K72&gt;CJ$4),NETWORKDAYS.INTL(CJ$4+1,$K72,1,(Holidays!$A$1:$A$248)),0)+IF(AND($J72&lt;=CJ$4,$K72&gt;=CK$4,$K72&gt;CJ$4),NETWORKDAYS.INTL(CJ$4+1,(CK$4),1,(Holidays!$A$1:$A$248)),0))*$M72,"")</f>
        <v>0</v>
      </c>
      <c r="CL72" s="190">
        <f ca="1">IFERROR((IF(AND($J72&gt;CK$4,$J72&lt;=CL$4,$K72&lt;=CL$4),NETWORKDAYS.INTL($J72,$K72,1,(Holidays!$A$1:$A$248)),0)+IF(AND($J72&gt;CK$4,$J72&lt;=CL$4,$K72&gt;CL$4),NETWORKDAYS.INTL($J72,(CL$4),1,(Holidays!$A$1:$A$248)),0)+IF(AND($J72&lt;CK$4,$K72&lt;CL$4,$K72&gt;CK$4),NETWORKDAYS.INTL(CK$4+1,$K72,1,(Holidays!$A$1:$A$248)),0)+IF(AND($J72&lt;=CK$4,$K72&gt;=CL$4,$K72&gt;CK$4),NETWORKDAYS.INTL(CK$4+1,(CL$4),1,(Holidays!$A$1:$A$248)),0))*$M72,"")</f>
        <v>0</v>
      </c>
      <c r="CM72" s="192">
        <f ca="1">IFERROR((IF(AND($J72&gt;CL$4,$J72&lt;=CM$4,$K72&lt;=CM$4),NETWORKDAYS.INTL($J72,$K72,1,(Holidays!$A$1:$A$248)),0)+IF(AND($J72&gt;CL$4,$J72&lt;=CM$4,$K72&gt;CM$4),NETWORKDAYS.INTL($J72,(CM$4),1,(Holidays!$A$1:$A$248)),0)+IF(AND($J72&lt;CL$4,$K72&lt;CM$4,$K72&gt;CL$4),NETWORKDAYS.INTL(CL$4+1,$K72,1,(Holidays!$A$1:$A$248)),0)+IF(AND($J72&lt;=CL$4,$K72&gt;=CM$4,$K72&gt;CL$4),NETWORKDAYS.INTL(CL$4+1,(CM$4),1,(Holidays!$A$1:$A$248)),0))*$M72,"")</f>
        <v>0</v>
      </c>
      <c r="CN72" s="321">
        <f ca="1">IFERROR((IF(AND($J72&gt;CM$4,$J72&lt;=CN$4,$K72&lt;=CN$4),NETWORKDAYS.INTL($J72,$K72,1,(Holidays!$A$1:$A$248)),0)+IF(AND($J72&gt;CM$4,$J72&lt;=CN$4,$K72&gt;CN$4),NETWORKDAYS.INTL($J72,(CN$4),1,(Holidays!$A$1:$A$248)),0)+IF(AND($J72&lt;CM$4,$K72&lt;CN$4,$K72&gt;CM$4),NETWORKDAYS.INTL(CM$4+1,$K72,1,(Holidays!$A$1:$A$248)),0)+IF(AND($J72&lt;=CM$4,$K72&gt;=CN$4,$K72&gt;CM$4),NETWORKDAYS.INTL(CM$4+1,(CN$4),1,(Holidays!$A$1:$A$248)),0))*$M72,"")</f>
        <v>0</v>
      </c>
      <c r="CO72" s="190">
        <f ca="1">IFERROR((IF(AND($J72&gt;CN$4,$J72&lt;=CO$4,$K72&lt;=CO$4),NETWORKDAYS.INTL($J72,$K72,1,(Holidays!$A$1:$A$248)),0)+IF(AND($J72&gt;CN$4,$J72&lt;=CO$4,$K72&gt;CO$4),NETWORKDAYS.INTL($J72,(CO$4),1,(Holidays!$A$1:$A$248)),0)+IF(AND($J72&lt;CN$4,$K72&lt;CO$4,$K72&gt;CN$4),NETWORKDAYS.INTL(CN$4+1,$K72,1,(Holidays!$A$1:$A$248)),0)+IF(AND($J72&lt;=CN$4,$K72&gt;=CO$4,$K72&gt;CN$4),NETWORKDAYS.INTL(CN$4+1,(CO$4),1,(Holidays!$A$1:$A$248)),0))*$M72,"")</f>
        <v>0</v>
      </c>
      <c r="CP72" s="192">
        <f ca="1">IFERROR((IF(AND($J72&gt;CO$4,$J72&lt;=CP$4,$K72&lt;=CP$4),NETWORKDAYS.INTL($J72,$K72,1,(Holidays!$A$1:$A$248)),0)+IF(AND($J72&gt;CO$4,$J72&lt;=CP$4,$K72&gt;CP$4),NETWORKDAYS.INTL($J72,(CP$4),1,(Holidays!$A$1:$A$248)),0)+IF(AND($J72&lt;CO$4,$K72&lt;CP$4,$K72&gt;CO$4),NETWORKDAYS.INTL(CO$4+1,$K72,1,(Holidays!$A$1:$A$248)),0)+IF(AND($J72&lt;=CO$4,$K72&gt;=CP$4,$K72&gt;CO$4),NETWORKDAYS.INTL(CO$4+1,(CP$4),1,(Holidays!$A$1:$A$248)),0))*$M72,"")</f>
        <v>0</v>
      </c>
      <c r="CQ72" s="321">
        <f ca="1">IFERROR((IF(AND($J72&gt;CP$4,$J72&lt;=CQ$4,$K72&lt;=CQ$4),NETWORKDAYS.INTL($J72,$K72,1,(Holidays!$A$1:$A$248)),0)+IF(AND($J72&gt;CP$4,$J72&lt;=CQ$4,$K72&gt;CQ$4),NETWORKDAYS.INTL($J72,(CQ$4),1,(Holidays!$A$1:$A$248)),0)+IF(AND($J72&lt;CP$4,$K72&lt;CQ$4,$K72&gt;CP$4),NETWORKDAYS.INTL(CP$4+1,$K72,1,(Holidays!$A$1:$A$248)),0)+IF(AND($J72&lt;=CP$4,$K72&gt;=CQ$4,$K72&gt;CP$4),NETWORKDAYS.INTL(CP$4+1,(CQ$4),1,(Holidays!$A$1:$A$248)),0))*$M72,"")</f>
        <v>0</v>
      </c>
      <c r="CR72" s="190">
        <f ca="1">IFERROR((IF(AND($J72&gt;CQ$4,$J72&lt;=CR$4,$K72&lt;=CR$4),NETWORKDAYS.INTL($J72,$K72,1,(Holidays!$A$1:$A$248)),0)+IF(AND($J72&gt;CQ$4,$J72&lt;=CR$4,$K72&gt;CR$4),NETWORKDAYS.INTL($J72,(CR$4),1,(Holidays!$A$1:$A$248)),0)+IF(AND($J72&lt;CQ$4,$K72&lt;CR$4,$K72&gt;CQ$4),NETWORKDAYS.INTL(CQ$4+1,$K72,1,(Holidays!$A$1:$A$248)),0)+IF(AND($J72&lt;=CQ$4,$K72&gt;=CR$4,$K72&gt;CQ$4),NETWORKDAYS.INTL(CQ$4+1,(CR$4),1,(Holidays!$A$1:$A$248)),0))*$M72,"")</f>
        <v>0</v>
      </c>
      <c r="CS72" s="192">
        <f ca="1">IFERROR((IF(AND($J72&gt;CR$4,$J72&lt;=CS$4,$K72&lt;=CS$4),NETWORKDAYS.INTL($J72,$K72,1,(Holidays!$A$1:$A$248)),0)+IF(AND($J72&gt;CR$4,$J72&lt;=CS$4,$K72&gt;CS$4),NETWORKDAYS.INTL($J72,(CS$4),1,(Holidays!$A$1:$A$248)),0)+IF(AND($J72&lt;CR$4,$K72&lt;CS$4,$K72&gt;CR$4),NETWORKDAYS.INTL(CR$4+1,$K72,1,(Holidays!$A$1:$A$248)),0)+IF(AND($J72&lt;=CR$4,$K72&gt;=CS$4,$K72&gt;CR$4),NETWORKDAYS.INTL(CR$4+1,(CS$4),1,(Holidays!$A$1:$A$248)),0))*$M72,"")</f>
        <v>0</v>
      </c>
      <c r="CT72" s="321">
        <f ca="1">IFERROR((IF(AND($J72&gt;CS$4,$J72&lt;=CT$4,$K72&lt;=CT$4),NETWORKDAYS.INTL($J72,$K72,1,(Holidays!$A$1:$A$248)),0)+IF(AND($J72&gt;CS$4,$J72&lt;=CT$4,$K72&gt;CT$4),NETWORKDAYS.INTL($J72,(CT$4),1,(Holidays!$A$1:$A$248)),0)+IF(AND($J72&lt;CS$4,$K72&lt;CT$4,$K72&gt;CS$4),NETWORKDAYS.INTL(CS$4+1,$K72,1,(Holidays!$A$1:$A$248)),0)+IF(AND($J72&lt;=CS$4,$K72&gt;=CT$4,$K72&gt;CS$4),NETWORKDAYS.INTL(CS$4+1,(CT$4),1,(Holidays!$A$1:$A$248)),0))*$M72,"")</f>
        <v>0</v>
      </c>
      <c r="CU72" s="190">
        <f ca="1">IFERROR((IF(AND($J72&gt;CT$4,$J72&lt;=CU$4,$K72&lt;=CU$4),NETWORKDAYS.INTL($J72,$K72,1,(Holidays!$A$1:$A$248)),0)+IF(AND($J72&gt;CT$4,$J72&lt;=CU$4,$K72&gt;CU$4),NETWORKDAYS.INTL($J72,(CU$4),1,(Holidays!$A$1:$A$248)),0)+IF(AND($J72&lt;CT$4,$K72&lt;CU$4,$K72&gt;CT$4),NETWORKDAYS.INTL(CT$4+1,$K72,1,(Holidays!$A$1:$A$248)),0)+IF(AND($J72&lt;=CT$4,$K72&gt;=CU$4,$K72&gt;CT$4),NETWORKDAYS.INTL(CT$4+1,(CU$4),1,(Holidays!$A$1:$A$248)),0))*$M72,"")</f>
        <v>0</v>
      </c>
      <c r="CV72" s="192">
        <f ca="1">IFERROR((IF(AND($J72&gt;CU$4,$J72&lt;=CV$4,$K72&lt;=CV$4),NETWORKDAYS.INTL($J72,$K72,1,(Holidays!$A$1:$A$248)),0)+IF(AND($J72&gt;CU$4,$J72&lt;=CV$4,$K72&gt;CV$4),NETWORKDAYS.INTL($J72,(CV$4),1,(Holidays!$A$1:$A$248)),0)+IF(AND($J72&lt;CU$4,$K72&lt;CV$4,$K72&gt;CU$4),NETWORKDAYS.INTL(CU$4+1,$K72,1,(Holidays!$A$1:$A$248)),0)+IF(AND($J72&lt;=CU$4,$K72&gt;=CV$4,$K72&gt;CU$4),NETWORKDAYS.INTL(CU$4+1,(CV$4),1,(Holidays!$A$1:$A$248)),0))*$M72,"")</f>
        <v>0</v>
      </c>
      <c r="CW72" s="321">
        <f ca="1">IFERROR((IF(AND($J72&gt;CV$4,$J72&lt;=CW$4,$K72&lt;=CW$4),NETWORKDAYS.INTL($J72,$K72,1,(Holidays!$A$1:$A$248)),0)+IF(AND($J72&gt;CV$4,$J72&lt;=CW$4,$K72&gt;CW$4),NETWORKDAYS.INTL($J72,(CW$4),1,(Holidays!$A$1:$A$248)),0)+IF(AND($J72&lt;CV$4,$K72&lt;CW$4,$K72&gt;CV$4),NETWORKDAYS.INTL(CV$4+1,$K72,1,(Holidays!$A$1:$A$248)),0)+IF(AND($J72&lt;=CV$4,$K72&gt;=CW$4,$K72&gt;CV$4),NETWORKDAYS.INTL(CV$4+1,(CW$4),1,(Holidays!$A$1:$A$248)),0))*$M72,"")</f>
        <v>0</v>
      </c>
      <c r="CX72" s="324">
        <f ca="1">IFERROR((IF(AND($J72&gt;CW$4,$J72&lt;=CX$4,$K72&lt;=CX$4),NETWORKDAYS.INTL($J72,$K72,1,(Holidays!$A$1:$A$248)),0)+IF(AND($J72&gt;CW$4,$J72&lt;=CX$4,$K72&gt;CX$4),NETWORKDAYS.INTL($J72,(CX$4),1,(Holidays!$A$1:$A$248)),0)+IF(AND($J72&lt;CW$4,$K72&lt;CX$4,$K72&gt;CW$4),NETWORKDAYS.INTL(CW$4+1,$K72,1,(Holidays!$A$1:$A$248)),0)+IF(AND($J72&lt;=CW$4,$K72&gt;=CX$4,$K72&gt;CW$4),NETWORKDAYS.INTL(CW$4+1,(CX$4),1,(Holidays!$A$1:$A$248)),0))*$M72,"")</f>
        <v>0</v>
      </c>
    </row>
    <row r="73" spans="2:102" ht="15" customHeight="1" outlineLevel="1">
      <c r="B73" s="59" t="str">
        <f t="array" ref="B73">IFERROR(INDEX('A-2_MH Distribution'!$B$1:$B$15014,SMALL(IF('A-2_MH Distribution'!$N$8:$N$63&lt;&gt;0,ROW('A-2_MH Distribution'!$B$8:$B$63)),ROW(A5)),1),"")</f>
        <v/>
      </c>
      <c r="C73" s="458" t="str">
        <f ca="1">IFERROR(VLOOKUP(B73,OFFSET('A-1_MH Estimation'!$B$7,0,0,MATCH("Subtotal LOE",'A-1_MH Estimation'!B:B,0)-7,2),2,0),"")</f>
        <v/>
      </c>
      <c r="D73" s="466" t="str">
        <f ca="1">IFERROR(VLOOKUP(B73,OFFSET('A-1_MH Estimation'!$B$7,0,0,MATCH("Subtotal LOE",'A-1_MH Estimation'!B:B,0)-7,4),4,0),"")</f>
        <v/>
      </c>
      <c r="E73" s="466" t="str">
        <f ca="1">IFERROR(VLOOKUP(B73,OFFSET('A-1_MH Estimation'!$B$7,0,0,MATCH("Subtotal LOE",'A-1_MH Estimation'!B:B,0)-7,3),3,0),"")</f>
        <v/>
      </c>
      <c r="F73" s="462">
        <f>IFERROR(VLOOKUP($B73,'A-2_MH Distribution'!$B$6:$O$16314,3,0)*VLOOKUP($B73,'A-2_MH Distribution'!$B$6:$O$16314,VLOOKUP(G73,SoftwareList,6,0),0)*IFERROR((--(VLOOKUP($B73,'A-2_MH Distribution'!$B$6:$O$16314,VLOOKUP(G73,SoftwareList,8,0),0)=0)+VLOOKUP($B73,'A-2_MH Distribution'!$B$6:$O$16314,VLOOKUP(G73,SoftwareList,8,0),0)),1),0)</f>
        <v>0</v>
      </c>
      <c r="G73" s="403" t="str">
        <f t="shared" si="61"/>
        <v/>
      </c>
      <c r="H73" s="454"/>
      <c r="I73" s="455"/>
      <c r="J73" s="351">
        <f ca="1">IFERROR(INDEX(Activities,MATCH($B73,'A-2_MH Distribution'!B:B,0),MATCH("Start Date",'A-2_MH Distribution'!$A$4:S$4,0))+H73,0)</f>
        <v>0</v>
      </c>
      <c r="K73" s="352">
        <f ca="1">IFERROR(INDEX(Activities,MATCH($B73,'A-2_MH Distribution'!B:B,0),MATCH("Finish Date",'A-2_MH Distribution'!$A$4:S$4,0))+I73,0)</f>
        <v>0</v>
      </c>
      <c r="L73" s="170">
        <f ca="1">NETWORKDAYS.INTL(J73,K73,1,Holidays!$A$1:$A$248)</f>
        <v>0</v>
      </c>
      <c r="M73" s="62">
        <f t="shared" ca="1" si="60"/>
        <v>0</v>
      </c>
      <c r="O73" s="253">
        <f ca="1">SUM($P73:CX73)</f>
        <v>0</v>
      </c>
      <c r="P73" s="320"/>
      <c r="Q73" s="321">
        <f ca="1">IFERROR((IF(AND($J73&gt;P$4,$J73&lt;=Q$4,$K73&lt;=Q$4),NETWORKDAYS.INTL($J73,$K73,1,(Holidays!$A$1:$A$248)),0)+IF(AND($J73&gt;P$4,$J73&lt;=Q$4,$K73&gt;Q$4),NETWORKDAYS.INTL($J73,(Q$4),1,(Holidays!$A$1:$A$248)),0)+IF(AND($J73&lt;P$4,$K73&lt;Q$4,$K73&gt;P$4),NETWORKDAYS.INTL(P$4+1,$K73,1,(Holidays!$A$1:$A$248)),0)+IF(AND($J73&lt;=P$4,$K73&gt;=Q$4,$K73&gt;P$4),NETWORKDAYS.INTL(P$4+1,(Q$4),1,(Holidays!$A$1:$A$248)),0))*$M73,"")</f>
        <v>0</v>
      </c>
      <c r="R73" s="190">
        <f ca="1">IFERROR((IF(AND($J73&gt;Q$4,$J73&lt;=R$4,$K73&lt;=R$4),NETWORKDAYS.INTL($J73,$K73,1,(Holidays!$A$1:$A$248)),0)+IF(AND($J73&gt;Q$4,$J73&lt;=R$4,$K73&gt;R$4),NETWORKDAYS.INTL($J73,(R$4),1,(Holidays!$A$1:$A$248)),0)+IF(AND($J73&lt;Q$4,$K73&lt;R$4,$K73&gt;Q$4),NETWORKDAYS.INTL(Q$4+1,$K73,1,(Holidays!$A$1:$A$248)),0)+IF(AND($J73&lt;=Q$4,$K73&gt;=R$4,$K73&gt;Q$4),NETWORKDAYS.INTL(Q$4+1,(R$4),1,(Holidays!$A$1:$A$248)),0))*$M73,"")</f>
        <v>0</v>
      </c>
      <c r="S73" s="192">
        <f ca="1">IFERROR((IF(AND($J73&gt;R$4,$J73&lt;=S$4,$K73&lt;=S$4),NETWORKDAYS.INTL($J73,$K73,1,(Holidays!$A$1:$A$248)),0)+IF(AND($J73&gt;R$4,$J73&lt;=S$4,$K73&gt;S$4),NETWORKDAYS.INTL($J73,(S$4),1,(Holidays!$A$1:$A$248)),0)+IF(AND($J73&lt;R$4,$K73&lt;S$4,$K73&gt;R$4),NETWORKDAYS.INTL(R$4+1,$K73,1,(Holidays!$A$1:$A$248)),0)+IF(AND($J73&lt;=R$4,$K73&gt;=S$4,$K73&gt;R$4),NETWORKDAYS.INTL(R$4+1,(S$4),1,(Holidays!$A$1:$A$248)),0))*$M73,"")</f>
        <v>0</v>
      </c>
      <c r="T73" s="321">
        <f ca="1">IFERROR((IF(AND($J73&gt;S$4,$J73&lt;=T$4,$K73&lt;=T$4),NETWORKDAYS.INTL($J73,$K73,1,(Holidays!$A$1:$A$248)),0)+IF(AND($J73&gt;S$4,$J73&lt;=T$4,$K73&gt;T$4),NETWORKDAYS.INTL($J73,(T$4),1,(Holidays!$A$1:$A$248)),0)+IF(AND($J73&lt;S$4,$K73&lt;T$4,$K73&gt;S$4),NETWORKDAYS.INTL(S$4+1,$K73,1,(Holidays!$A$1:$A$248)),0)+IF(AND($J73&lt;=S$4,$K73&gt;=T$4,$K73&gt;S$4),NETWORKDAYS.INTL(S$4+1,(T$4),1,(Holidays!$A$1:$A$248)),0))*$M73,"")</f>
        <v>0</v>
      </c>
      <c r="U73" s="190">
        <f ca="1">IFERROR((IF(AND($J73&gt;T$4,$J73&lt;=U$4,$K73&lt;=U$4),NETWORKDAYS.INTL($J73,$K73,1,(Holidays!$A$1:$A$248)),0)+IF(AND($J73&gt;T$4,$J73&lt;=U$4,$K73&gt;U$4),NETWORKDAYS.INTL($J73,(U$4),1,(Holidays!$A$1:$A$248)),0)+IF(AND($J73&lt;T$4,$K73&lt;U$4,$K73&gt;T$4),NETWORKDAYS.INTL(T$4+1,$K73,1,(Holidays!$A$1:$A$248)),0)+IF(AND($J73&lt;=T$4,$K73&gt;=U$4,$K73&gt;T$4),NETWORKDAYS.INTL(T$4+1,(U$4),1,(Holidays!$A$1:$A$248)),0))*$M73,"")</f>
        <v>0</v>
      </c>
      <c r="V73" s="192">
        <f ca="1">IFERROR((IF(AND($J73&gt;U$4,$J73&lt;=V$4,$K73&lt;=V$4),NETWORKDAYS.INTL($J73,$K73,1,(Holidays!$A$1:$A$248)),0)+IF(AND($J73&gt;U$4,$J73&lt;=V$4,$K73&gt;V$4),NETWORKDAYS.INTL($J73,(V$4),1,(Holidays!$A$1:$A$248)),0)+IF(AND($J73&lt;U$4,$K73&lt;V$4,$K73&gt;U$4),NETWORKDAYS.INTL(U$4+1,$K73,1,(Holidays!$A$1:$A$248)),0)+IF(AND($J73&lt;=U$4,$K73&gt;=V$4,$K73&gt;U$4),NETWORKDAYS.INTL(U$4+1,(V$4),1,(Holidays!$A$1:$A$248)),0))*$M73,"")</f>
        <v>0</v>
      </c>
      <c r="W73" s="321">
        <f ca="1">IFERROR((IF(AND($J73&gt;V$4,$J73&lt;=W$4,$K73&lt;=W$4),NETWORKDAYS.INTL($J73,$K73,1,(Holidays!$A$1:$A$248)),0)+IF(AND($J73&gt;V$4,$J73&lt;=W$4,$K73&gt;W$4),NETWORKDAYS.INTL($J73,(W$4),1,(Holidays!$A$1:$A$248)),0)+IF(AND($J73&lt;V$4,$K73&lt;W$4,$K73&gt;V$4),NETWORKDAYS.INTL(V$4+1,$K73,1,(Holidays!$A$1:$A$248)),0)+IF(AND($J73&lt;=V$4,$K73&gt;=W$4,$K73&gt;V$4),NETWORKDAYS.INTL(V$4+1,(W$4),1,(Holidays!$A$1:$A$248)),0))*$M73,"")</f>
        <v>0</v>
      </c>
      <c r="X73" s="190">
        <f ca="1">IFERROR((IF(AND($J73&gt;W$4,$J73&lt;=X$4,$K73&lt;=X$4),NETWORKDAYS.INTL($J73,$K73,1,(Holidays!$A$1:$A$248)),0)+IF(AND($J73&gt;W$4,$J73&lt;=X$4,$K73&gt;X$4),NETWORKDAYS.INTL($J73,(X$4),1,(Holidays!$A$1:$A$248)),0)+IF(AND($J73&lt;W$4,$K73&lt;X$4,$K73&gt;W$4),NETWORKDAYS.INTL(W$4+1,$K73,1,(Holidays!$A$1:$A$248)),0)+IF(AND($J73&lt;=W$4,$K73&gt;=X$4,$K73&gt;W$4),NETWORKDAYS.INTL(W$4+1,(X$4),1,(Holidays!$A$1:$A$248)),0))*$M73,"")</f>
        <v>0</v>
      </c>
      <c r="Y73" s="192">
        <f ca="1">IFERROR((IF(AND($J73&gt;X$4,$J73&lt;=Y$4,$K73&lt;=Y$4),NETWORKDAYS.INTL($J73,$K73,1,(Holidays!$A$1:$A$248)),0)+IF(AND($J73&gt;X$4,$J73&lt;=Y$4,$K73&gt;Y$4),NETWORKDAYS.INTL($J73,(Y$4),1,(Holidays!$A$1:$A$248)),0)+IF(AND($J73&lt;X$4,$K73&lt;Y$4,$K73&gt;X$4),NETWORKDAYS.INTL(X$4+1,$K73,1,(Holidays!$A$1:$A$248)),0)+IF(AND($J73&lt;=X$4,$K73&gt;=Y$4,$K73&gt;X$4),NETWORKDAYS.INTL(X$4+1,(Y$4),1,(Holidays!$A$1:$A$248)),0))*$M73,"")</f>
        <v>0</v>
      </c>
      <c r="Z73" s="321">
        <f ca="1">IFERROR((IF(AND($J73&gt;Y$4,$J73&lt;=Z$4,$K73&lt;=Z$4),NETWORKDAYS.INTL($J73,$K73,1,(Holidays!$A$1:$A$248)),0)+IF(AND($J73&gt;Y$4,$J73&lt;=Z$4,$K73&gt;Z$4),NETWORKDAYS.INTL($J73,(Z$4),1,(Holidays!$A$1:$A$248)),0)+IF(AND($J73&lt;Y$4,$K73&lt;Z$4,$K73&gt;Y$4),NETWORKDAYS.INTL(Y$4+1,$K73,1,(Holidays!$A$1:$A$248)),0)+IF(AND($J73&lt;=Y$4,$K73&gt;=Z$4,$K73&gt;Y$4),NETWORKDAYS.INTL(Y$4+1,(Z$4),1,(Holidays!$A$1:$A$248)),0))*$M73,"")</f>
        <v>0</v>
      </c>
      <c r="AA73" s="190">
        <f ca="1">IFERROR((IF(AND($J73&gt;Z$4,$J73&lt;=AA$4,$K73&lt;=AA$4),NETWORKDAYS.INTL($J73,$K73,1,(Holidays!$A$1:$A$248)),0)+IF(AND($J73&gt;Z$4,$J73&lt;=AA$4,$K73&gt;AA$4),NETWORKDAYS.INTL($J73,(AA$4),1,(Holidays!$A$1:$A$248)),0)+IF(AND($J73&lt;Z$4,$K73&lt;AA$4,$K73&gt;Z$4),NETWORKDAYS.INTL(Z$4+1,$K73,1,(Holidays!$A$1:$A$248)),0)+IF(AND($J73&lt;=Z$4,$K73&gt;=AA$4,$K73&gt;Z$4),NETWORKDAYS.INTL(Z$4+1,(AA$4),1,(Holidays!$A$1:$A$248)),0))*$M73,"")</f>
        <v>0</v>
      </c>
      <c r="AB73" s="192">
        <f ca="1">IFERROR((IF(AND($J73&gt;AA$4,$J73&lt;=AB$4,$K73&lt;=AB$4),NETWORKDAYS.INTL($J73,$K73,1,(Holidays!$A$1:$A$248)),0)+IF(AND($J73&gt;AA$4,$J73&lt;=AB$4,$K73&gt;AB$4),NETWORKDAYS.INTL($J73,(AB$4),1,(Holidays!$A$1:$A$248)),0)+IF(AND($J73&lt;AA$4,$K73&lt;AB$4,$K73&gt;AA$4),NETWORKDAYS.INTL(AA$4+1,$K73,1,(Holidays!$A$1:$A$248)),0)+IF(AND($J73&lt;=AA$4,$K73&gt;=AB$4,$K73&gt;AA$4),NETWORKDAYS.INTL(AA$4+1,(AB$4),1,(Holidays!$A$1:$A$248)),0))*$M73,"")</f>
        <v>0</v>
      </c>
      <c r="AC73" s="321">
        <f ca="1">IFERROR((IF(AND($J73&gt;AB$4,$J73&lt;=AC$4,$K73&lt;=AC$4),NETWORKDAYS.INTL($J73,$K73,1,(Holidays!$A$1:$A$248)),0)+IF(AND($J73&gt;AB$4,$J73&lt;=AC$4,$K73&gt;AC$4),NETWORKDAYS.INTL($J73,(AC$4),1,(Holidays!$A$1:$A$248)),0)+IF(AND($J73&lt;AB$4,$K73&lt;AC$4,$K73&gt;AB$4),NETWORKDAYS.INTL(AB$4+1,$K73,1,(Holidays!$A$1:$A$248)),0)+IF(AND($J73&lt;=AB$4,$K73&gt;=AC$4,$K73&gt;AB$4),NETWORKDAYS.INTL(AB$4+1,(AC$4),1,(Holidays!$A$1:$A$248)),0))*$M73,"")</f>
        <v>0</v>
      </c>
      <c r="AD73" s="190">
        <f ca="1">IFERROR((IF(AND($J73&gt;AC$4,$J73&lt;=AD$4,$K73&lt;=AD$4),NETWORKDAYS.INTL($J73,$K73,1,(Holidays!$A$1:$A$248)),0)+IF(AND($J73&gt;AC$4,$J73&lt;=AD$4,$K73&gt;AD$4),NETWORKDAYS.INTL($J73,(AD$4),1,(Holidays!$A$1:$A$248)),0)+IF(AND($J73&lt;AC$4,$K73&lt;AD$4,$K73&gt;AC$4),NETWORKDAYS.INTL(AC$4+1,$K73,1,(Holidays!$A$1:$A$248)),0)+IF(AND($J73&lt;=AC$4,$K73&gt;=AD$4,$K73&gt;AC$4),NETWORKDAYS.INTL(AC$4+1,(AD$4),1,(Holidays!$A$1:$A$248)),0))*$M73,"")</f>
        <v>0</v>
      </c>
      <c r="AE73" s="192">
        <f ca="1">IFERROR((IF(AND($J73&gt;AD$4,$J73&lt;=AE$4,$K73&lt;=AE$4),NETWORKDAYS.INTL($J73,$K73,1,(Holidays!$A$1:$A$248)),0)+IF(AND($J73&gt;AD$4,$J73&lt;=AE$4,$K73&gt;AE$4),NETWORKDAYS.INTL($J73,(AE$4),1,(Holidays!$A$1:$A$248)),0)+IF(AND($J73&lt;AD$4,$K73&lt;AE$4,$K73&gt;AD$4),NETWORKDAYS.INTL(AD$4+1,$K73,1,(Holidays!$A$1:$A$248)),0)+IF(AND($J73&lt;=AD$4,$K73&gt;=AE$4,$K73&gt;AD$4),NETWORKDAYS.INTL(AD$4+1,(AE$4),1,(Holidays!$A$1:$A$248)),0))*$M73,"")</f>
        <v>0</v>
      </c>
      <c r="AF73" s="321">
        <f ca="1">IFERROR((IF(AND($J73&gt;AE$4,$J73&lt;=AF$4,$K73&lt;=AF$4),NETWORKDAYS.INTL($J73,$K73,1,(Holidays!$A$1:$A$248)),0)+IF(AND($J73&gt;AE$4,$J73&lt;=AF$4,$K73&gt;AF$4),NETWORKDAYS.INTL($J73,(AF$4),1,(Holidays!$A$1:$A$248)),0)+IF(AND($J73&lt;AE$4,$K73&lt;AF$4,$K73&gt;AE$4),NETWORKDAYS.INTL(AE$4+1,$K73,1,(Holidays!$A$1:$A$248)),0)+IF(AND($J73&lt;=AE$4,$K73&gt;=AF$4,$K73&gt;AE$4),NETWORKDAYS.INTL(AE$4+1,(AF$4),1,(Holidays!$A$1:$A$248)),0))*$M73,"")</f>
        <v>0</v>
      </c>
      <c r="AG73" s="190">
        <f ca="1">IFERROR((IF(AND($J73&gt;AF$4,$J73&lt;=AG$4,$K73&lt;=AG$4),NETWORKDAYS.INTL($J73,$K73,1,(Holidays!$A$1:$A$248)),0)+IF(AND($J73&gt;AF$4,$J73&lt;=AG$4,$K73&gt;AG$4),NETWORKDAYS.INTL($J73,(AG$4),1,(Holidays!$A$1:$A$248)),0)+IF(AND($J73&lt;AF$4,$K73&lt;AG$4,$K73&gt;AF$4),NETWORKDAYS.INTL(AF$4+1,$K73,1,(Holidays!$A$1:$A$248)),0)+IF(AND($J73&lt;=AF$4,$K73&gt;=AG$4,$K73&gt;AF$4),NETWORKDAYS.INTL(AF$4+1,(AG$4),1,(Holidays!$A$1:$A$248)),0))*$M73,"")</f>
        <v>0</v>
      </c>
      <c r="AH73" s="192">
        <f ca="1">IFERROR((IF(AND($J73&gt;AG$4,$J73&lt;=AH$4,$K73&lt;=AH$4),NETWORKDAYS.INTL($J73,$K73,1,(Holidays!$A$1:$A$248)),0)+IF(AND($J73&gt;AG$4,$J73&lt;=AH$4,$K73&gt;AH$4),NETWORKDAYS.INTL($J73,(AH$4),1,(Holidays!$A$1:$A$248)),0)+IF(AND($J73&lt;AG$4,$K73&lt;AH$4,$K73&gt;AG$4),NETWORKDAYS.INTL(AG$4+1,$K73,1,(Holidays!$A$1:$A$248)),0)+IF(AND($J73&lt;=AG$4,$K73&gt;=AH$4,$K73&gt;AG$4),NETWORKDAYS.INTL(AG$4+1,(AH$4),1,(Holidays!$A$1:$A$248)),0))*$M73,"")</f>
        <v>0</v>
      </c>
      <c r="AI73" s="321">
        <f ca="1">IFERROR((IF(AND($J73&gt;AH$4,$J73&lt;=AI$4,$K73&lt;=AI$4),NETWORKDAYS.INTL($J73,$K73,1,(Holidays!$A$1:$A$248)),0)+IF(AND($J73&gt;AH$4,$J73&lt;=AI$4,$K73&gt;AI$4),NETWORKDAYS.INTL($J73,(AI$4),1,(Holidays!$A$1:$A$248)),0)+IF(AND($J73&lt;AH$4,$K73&lt;AI$4,$K73&gt;AH$4),NETWORKDAYS.INTL(AH$4+1,$K73,1,(Holidays!$A$1:$A$248)),0)+IF(AND($J73&lt;=AH$4,$K73&gt;=AI$4,$K73&gt;AH$4),NETWORKDAYS.INTL(AH$4+1,(AI$4),1,(Holidays!$A$1:$A$248)),0))*$M73,"")</f>
        <v>0</v>
      </c>
      <c r="AJ73" s="190">
        <f ca="1">IFERROR((IF(AND($J73&gt;AI$4,$J73&lt;=AJ$4,$K73&lt;=AJ$4),NETWORKDAYS.INTL($J73,$K73,1,(Holidays!$A$1:$A$248)),0)+IF(AND($J73&gt;AI$4,$J73&lt;=AJ$4,$K73&gt;AJ$4),NETWORKDAYS.INTL($J73,(AJ$4),1,(Holidays!$A$1:$A$248)),0)+IF(AND($J73&lt;AI$4,$K73&lt;AJ$4,$K73&gt;AI$4),NETWORKDAYS.INTL(AI$4+1,$K73,1,(Holidays!$A$1:$A$248)),0)+IF(AND($J73&lt;=AI$4,$K73&gt;=AJ$4,$K73&gt;AI$4),NETWORKDAYS.INTL(AI$4+1,(AJ$4),1,(Holidays!$A$1:$A$248)),0))*$M73,"")</f>
        <v>0</v>
      </c>
      <c r="AK73" s="192">
        <f ca="1">IFERROR((IF(AND($J73&gt;AJ$4,$J73&lt;=AK$4,$K73&lt;=AK$4),NETWORKDAYS.INTL($J73,$K73,1,(Holidays!$A$1:$A$248)),0)+IF(AND($J73&gt;AJ$4,$J73&lt;=AK$4,$K73&gt;AK$4),NETWORKDAYS.INTL($J73,(AK$4),1,(Holidays!$A$1:$A$248)),0)+IF(AND($J73&lt;AJ$4,$K73&lt;AK$4,$K73&gt;AJ$4),NETWORKDAYS.INTL(AJ$4+1,$K73,1,(Holidays!$A$1:$A$248)),0)+IF(AND($J73&lt;=AJ$4,$K73&gt;=AK$4,$K73&gt;AJ$4),NETWORKDAYS.INTL(AJ$4+1,(AK$4),1,(Holidays!$A$1:$A$248)),0))*$M73,"")</f>
        <v>0</v>
      </c>
      <c r="AL73" s="321">
        <f ca="1">IFERROR((IF(AND($J73&gt;AK$4,$J73&lt;=AL$4,$K73&lt;=AL$4),NETWORKDAYS.INTL($J73,$K73,1,(Holidays!$A$1:$A$248)),0)+IF(AND($J73&gt;AK$4,$J73&lt;=AL$4,$K73&gt;AL$4),NETWORKDAYS.INTL($J73,(AL$4),1,(Holidays!$A$1:$A$248)),0)+IF(AND($J73&lt;AK$4,$K73&lt;AL$4,$K73&gt;AK$4),NETWORKDAYS.INTL(AK$4+1,$K73,1,(Holidays!$A$1:$A$248)),0)+IF(AND($J73&lt;=AK$4,$K73&gt;=AL$4,$K73&gt;AK$4),NETWORKDAYS.INTL(AK$4+1,(AL$4),1,(Holidays!$A$1:$A$248)),0))*$M73,"")</f>
        <v>0</v>
      </c>
      <c r="AM73" s="190">
        <f ca="1">IFERROR((IF(AND($J73&gt;AL$4,$J73&lt;=AM$4,$K73&lt;=AM$4),NETWORKDAYS.INTL($J73,$K73,1,(Holidays!$A$1:$A$248)),0)+IF(AND($J73&gt;AL$4,$J73&lt;=AM$4,$K73&gt;AM$4),NETWORKDAYS.INTL($J73,(AM$4),1,(Holidays!$A$1:$A$248)),0)+IF(AND($J73&lt;AL$4,$K73&lt;AM$4,$K73&gt;AL$4),NETWORKDAYS.INTL(AL$4+1,$K73,1,(Holidays!$A$1:$A$248)),0)+IF(AND($J73&lt;=AL$4,$K73&gt;=AM$4,$K73&gt;AL$4),NETWORKDAYS.INTL(AL$4+1,(AM$4),1,(Holidays!$A$1:$A$248)),0))*$M73,"")</f>
        <v>0</v>
      </c>
      <c r="AN73" s="192">
        <f ca="1">IFERROR((IF(AND($J73&gt;AM$4,$J73&lt;=AN$4,$K73&lt;=AN$4),NETWORKDAYS.INTL($J73,$K73,1,(Holidays!$A$1:$A$248)),0)+IF(AND($J73&gt;AM$4,$J73&lt;=AN$4,$K73&gt;AN$4),NETWORKDAYS.INTL($J73,(AN$4),1,(Holidays!$A$1:$A$248)),0)+IF(AND($J73&lt;AM$4,$K73&lt;AN$4,$K73&gt;AM$4),NETWORKDAYS.INTL(AM$4+1,$K73,1,(Holidays!$A$1:$A$248)),0)+IF(AND($J73&lt;=AM$4,$K73&gt;=AN$4,$K73&gt;AM$4),NETWORKDAYS.INTL(AM$4+1,(AN$4),1,(Holidays!$A$1:$A$248)),0))*$M73,"")</f>
        <v>0</v>
      </c>
      <c r="AO73" s="321">
        <f ca="1">IFERROR((IF(AND($J73&gt;AN$4,$J73&lt;=AO$4,$K73&lt;=AO$4),NETWORKDAYS.INTL($J73,$K73,1,(Holidays!$A$1:$A$248)),0)+IF(AND($J73&gt;AN$4,$J73&lt;=AO$4,$K73&gt;AO$4),NETWORKDAYS.INTL($J73,(AO$4),1,(Holidays!$A$1:$A$248)),0)+IF(AND($J73&lt;AN$4,$K73&lt;AO$4,$K73&gt;AN$4),NETWORKDAYS.INTL(AN$4+1,$K73,1,(Holidays!$A$1:$A$248)),0)+IF(AND($J73&lt;=AN$4,$K73&gt;=AO$4,$K73&gt;AN$4),NETWORKDAYS.INTL(AN$4+1,(AO$4),1,(Holidays!$A$1:$A$248)),0))*$M73,"")</f>
        <v>0</v>
      </c>
      <c r="AP73" s="190">
        <f ca="1">IFERROR((IF(AND($J73&gt;AO$4,$J73&lt;=AP$4,$K73&lt;=AP$4),NETWORKDAYS.INTL($J73,$K73,1,(Holidays!$A$1:$A$248)),0)+IF(AND($J73&gt;AO$4,$J73&lt;=AP$4,$K73&gt;AP$4),NETWORKDAYS.INTL($J73,(AP$4),1,(Holidays!$A$1:$A$248)),0)+IF(AND($J73&lt;AO$4,$K73&lt;AP$4,$K73&gt;AO$4),NETWORKDAYS.INTL(AO$4+1,$K73,1,(Holidays!$A$1:$A$248)),0)+IF(AND($J73&lt;=AO$4,$K73&gt;=AP$4,$K73&gt;AO$4),NETWORKDAYS.INTL(AO$4+1,(AP$4),1,(Holidays!$A$1:$A$248)),0))*$M73,"")</f>
        <v>0</v>
      </c>
      <c r="AQ73" s="192">
        <f ca="1">IFERROR((IF(AND($J73&gt;AP$4,$J73&lt;=AQ$4,$K73&lt;=AQ$4),NETWORKDAYS.INTL($J73,$K73,1,(Holidays!$A$1:$A$248)),0)+IF(AND($J73&gt;AP$4,$J73&lt;=AQ$4,$K73&gt;AQ$4),NETWORKDAYS.INTL($J73,(AQ$4),1,(Holidays!$A$1:$A$248)),0)+IF(AND($J73&lt;AP$4,$K73&lt;AQ$4,$K73&gt;AP$4),NETWORKDAYS.INTL(AP$4+1,$K73,1,(Holidays!$A$1:$A$248)),0)+IF(AND($J73&lt;=AP$4,$K73&gt;=AQ$4,$K73&gt;AP$4),NETWORKDAYS.INTL(AP$4+1,(AQ$4),1,(Holidays!$A$1:$A$248)),0))*$M73,"")</f>
        <v>0</v>
      </c>
      <c r="AR73" s="321">
        <f ca="1">IFERROR((IF(AND($J73&gt;AQ$4,$J73&lt;=AR$4,$K73&lt;=AR$4),NETWORKDAYS.INTL($J73,$K73,1,(Holidays!$A$1:$A$248)),0)+IF(AND($J73&gt;AQ$4,$J73&lt;=AR$4,$K73&gt;AR$4),NETWORKDAYS.INTL($J73,(AR$4),1,(Holidays!$A$1:$A$248)),0)+IF(AND($J73&lt;AQ$4,$K73&lt;AR$4,$K73&gt;AQ$4),NETWORKDAYS.INTL(AQ$4+1,$K73,1,(Holidays!$A$1:$A$248)),0)+IF(AND($J73&lt;=AQ$4,$K73&gt;=AR$4,$K73&gt;AQ$4),NETWORKDAYS.INTL(AQ$4+1,(AR$4),1,(Holidays!$A$1:$A$248)),0))*$M73,"")</f>
        <v>0</v>
      </c>
      <c r="AS73" s="190">
        <f ca="1">IFERROR((IF(AND($J73&gt;AR$4,$J73&lt;=AS$4,$K73&lt;=AS$4),NETWORKDAYS.INTL($J73,$K73,1,(Holidays!$A$1:$A$248)),0)+IF(AND($J73&gt;AR$4,$J73&lt;=AS$4,$K73&gt;AS$4),NETWORKDAYS.INTL($J73,(AS$4),1,(Holidays!$A$1:$A$248)),0)+IF(AND($J73&lt;AR$4,$K73&lt;AS$4,$K73&gt;AR$4),NETWORKDAYS.INTL(AR$4+1,$K73,1,(Holidays!$A$1:$A$248)),0)+IF(AND($J73&lt;=AR$4,$K73&gt;=AS$4,$K73&gt;AR$4),NETWORKDAYS.INTL(AR$4+1,(AS$4),1,(Holidays!$A$1:$A$248)),0))*$M73,"")</f>
        <v>0</v>
      </c>
      <c r="AT73" s="192">
        <f ca="1">IFERROR((IF(AND($J73&gt;AS$4,$J73&lt;=AT$4,$K73&lt;=AT$4),NETWORKDAYS.INTL($J73,$K73,1,(Holidays!$A$1:$A$248)),0)+IF(AND($J73&gt;AS$4,$J73&lt;=AT$4,$K73&gt;AT$4),NETWORKDAYS.INTL($J73,(AT$4),1,(Holidays!$A$1:$A$248)),0)+IF(AND($J73&lt;AS$4,$K73&lt;AT$4,$K73&gt;AS$4),NETWORKDAYS.INTL(AS$4+1,$K73,1,(Holidays!$A$1:$A$248)),0)+IF(AND($J73&lt;=AS$4,$K73&gt;=AT$4,$K73&gt;AS$4),NETWORKDAYS.INTL(AS$4+1,(AT$4),1,(Holidays!$A$1:$A$248)),0))*$M73,"")</f>
        <v>0</v>
      </c>
      <c r="AU73" s="321">
        <f ca="1">IFERROR((IF(AND($J73&gt;AT$4,$J73&lt;=AU$4,$K73&lt;=AU$4),NETWORKDAYS.INTL($J73,$K73,1,(Holidays!$A$1:$A$248)),0)+IF(AND($J73&gt;AT$4,$J73&lt;=AU$4,$K73&gt;AU$4),NETWORKDAYS.INTL($J73,(AU$4),1,(Holidays!$A$1:$A$248)),0)+IF(AND($J73&lt;AT$4,$K73&lt;AU$4,$K73&gt;AT$4),NETWORKDAYS.INTL(AT$4+1,$K73,1,(Holidays!$A$1:$A$248)),0)+IF(AND($J73&lt;=AT$4,$K73&gt;=AU$4,$K73&gt;AT$4),NETWORKDAYS.INTL(AT$4+1,(AU$4),1,(Holidays!$A$1:$A$248)),0))*$M73,"")</f>
        <v>0</v>
      </c>
      <c r="AV73" s="190">
        <f ca="1">IFERROR((IF(AND($J73&gt;AU$4,$J73&lt;=AV$4,$K73&lt;=AV$4),NETWORKDAYS.INTL($J73,$K73,1,(Holidays!$A$1:$A$248)),0)+IF(AND($J73&gt;AU$4,$J73&lt;=AV$4,$K73&gt;AV$4),NETWORKDAYS.INTL($J73,(AV$4),1,(Holidays!$A$1:$A$248)),0)+IF(AND($J73&lt;AU$4,$K73&lt;AV$4,$K73&gt;AU$4),NETWORKDAYS.INTL(AU$4+1,$K73,1,(Holidays!$A$1:$A$248)),0)+IF(AND($J73&lt;=AU$4,$K73&gt;=AV$4,$K73&gt;AU$4),NETWORKDAYS.INTL(AU$4+1,(AV$4),1,(Holidays!$A$1:$A$248)),0))*$M73,"")</f>
        <v>0</v>
      </c>
      <c r="AW73" s="192">
        <f ca="1">IFERROR((IF(AND($J73&gt;AV$4,$J73&lt;=AW$4,$K73&lt;=AW$4),NETWORKDAYS.INTL($J73,$K73,1,(Holidays!$A$1:$A$248)),0)+IF(AND($J73&gt;AV$4,$J73&lt;=AW$4,$K73&gt;AW$4),NETWORKDAYS.INTL($J73,(AW$4),1,(Holidays!$A$1:$A$248)),0)+IF(AND($J73&lt;AV$4,$K73&lt;AW$4,$K73&gt;AV$4),NETWORKDAYS.INTL(AV$4+1,$K73,1,(Holidays!$A$1:$A$248)),0)+IF(AND($J73&lt;=AV$4,$K73&gt;=AW$4,$K73&gt;AV$4),NETWORKDAYS.INTL(AV$4+1,(AW$4),1,(Holidays!$A$1:$A$248)),0))*$M73,"")</f>
        <v>0</v>
      </c>
      <c r="AX73" s="321">
        <f ca="1">IFERROR((IF(AND($J73&gt;AW$4,$J73&lt;=AX$4,$K73&lt;=AX$4),NETWORKDAYS.INTL($J73,$K73,1,(Holidays!$A$1:$A$248)),0)+IF(AND($J73&gt;AW$4,$J73&lt;=AX$4,$K73&gt;AX$4),NETWORKDAYS.INTL($J73,(AX$4),1,(Holidays!$A$1:$A$248)),0)+IF(AND($J73&lt;AW$4,$K73&lt;AX$4,$K73&gt;AW$4),NETWORKDAYS.INTL(AW$4+1,$K73,1,(Holidays!$A$1:$A$248)),0)+IF(AND($J73&lt;=AW$4,$K73&gt;=AX$4,$K73&gt;AW$4),NETWORKDAYS.INTL(AW$4+1,(AX$4),1,(Holidays!$A$1:$A$248)),0))*$M73,"")</f>
        <v>0</v>
      </c>
      <c r="AY73" s="190">
        <f ca="1">IFERROR((IF(AND($J73&gt;AX$4,$J73&lt;=AY$4,$K73&lt;=AY$4),NETWORKDAYS.INTL($J73,$K73,1,(Holidays!$A$1:$A$248)),0)+IF(AND($J73&gt;AX$4,$J73&lt;=AY$4,$K73&gt;AY$4),NETWORKDAYS.INTL($J73,(AY$4),1,(Holidays!$A$1:$A$248)),0)+IF(AND($J73&lt;AX$4,$K73&lt;AY$4,$K73&gt;AX$4),NETWORKDAYS.INTL(AX$4+1,$K73,1,(Holidays!$A$1:$A$248)),0)+IF(AND($J73&lt;=AX$4,$K73&gt;=AY$4,$K73&gt;AX$4),NETWORKDAYS.INTL(AX$4+1,(AY$4),1,(Holidays!$A$1:$A$248)),0))*$M73,"")</f>
        <v>0</v>
      </c>
      <c r="AZ73" s="192">
        <f ca="1">IFERROR((IF(AND($J73&gt;AY$4,$J73&lt;=AZ$4,$K73&lt;=AZ$4),NETWORKDAYS.INTL($J73,$K73,1,(Holidays!$A$1:$A$248)),0)+IF(AND($J73&gt;AY$4,$J73&lt;=AZ$4,$K73&gt;AZ$4),NETWORKDAYS.INTL($J73,(AZ$4),1,(Holidays!$A$1:$A$248)),0)+IF(AND($J73&lt;AY$4,$K73&lt;AZ$4,$K73&gt;AY$4),NETWORKDAYS.INTL(AY$4+1,$K73,1,(Holidays!$A$1:$A$248)),0)+IF(AND($J73&lt;=AY$4,$K73&gt;=AZ$4,$K73&gt;AY$4),NETWORKDAYS.INTL(AY$4+1,(AZ$4),1,(Holidays!$A$1:$A$248)),0))*$M73,"")</f>
        <v>0</v>
      </c>
      <c r="BA73" s="321">
        <f ca="1">IFERROR((IF(AND($J73&gt;AZ$4,$J73&lt;=BA$4,$K73&lt;=BA$4),NETWORKDAYS.INTL($J73,$K73,1,(Holidays!$A$1:$A$248)),0)+IF(AND($J73&gt;AZ$4,$J73&lt;=BA$4,$K73&gt;BA$4),NETWORKDAYS.INTL($J73,(BA$4),1,(Holidays!$A$1:$A$248)),0)+IF(AND($J73&lt;AZ$4,$K73&lt;BA$4,$K73&gt;AZ$4),NETWORKDAYS.INTL(AZ$4+1,$K73,1,(Holidays!$A$1:$A$248)),0)+IF(AND($J73&lt;=AZ$4,$K73&gt;=BA$4,$K73&gt;AZ$4),NETWORKDAYS.INTL(AZ$4+1,(BA$4),1,(Holidays!$A$1:$A$248)),0))*$M73,"")</f>
        <v>0</v>
      </c>
      <c r="BB73" s="190">
        <f ca="1">IFERROR((IF(AND($J73&gt;BA$4,$J73&lt;=BB$4,$K73&lt;=BB$4),NETWORKDAYS.INTL($J73,$K73,1,(Holidays!$A$1:$A$248)),0)+IF(AND($J73&gt;BA$4,$J73&lt;=BB$4,$K73&gt;BB$4),NETWORKDAYS.INTL($J73,(BB$4),1,(Holidays!$A$1:$A$248)),0)+IF(AND($J73&lt;BA$4,$K73&lt;BB$4,$K73&gt;BA$4),NETWORKDAYS.INTL(BA$4+1,$K73,1,(Holidays!$A$1:$A$248)),0)+IF(AND($J73&lt;=BA$4,$K73&gt;=BB$4,$K73&gt;BA$4),NETWORKDAYS.INTL(BA$4+1,(BB$4),1,(Holidays!$A$1:$A$248)),0))*$M73,"")</f>
        <v>0</v>
      </c>
      <c r="BC73" s="192">
        <f ca="1">IFERROR((IF(AND($J73&gt;BB$4,$J73&lt;=BC$4,$K73&lt;=BC$4),NETWORKDAYS.INTL($J73,$K73,1,(Holidays!$A$1:$A$248)),0)+IF(AND($J73&gt;BB$4,$J73&lt;=BC$4,$K73&gt;BC$4),NETWORKDAYS.INTL($J73,(BC$4),1,(Holidays!$A$1:$A$248)),0)+IF(AND($J73&lt;BB$4,$K73&lt;BC$4,$K73&gt;BB$4),NETWORKDAYS.INTL(BB$4+1,$K73,1,(Holidays!$A$1:$A$248)),0)+IF(AND($J73&lt;=BB$4,$K73&gt;=BC$4,$K73&gt;BB$4),NETWORKDAYS.INTL(BB$4+1,(BC$4),1,(Holidays!$A$1:$A$248)),0))*$M73,"")</f>
        <v>0</v>
      </c>
      <c r="BD73" s="321">
        <f ca="1">IFERROR((IF(AND($J73&gt;BC$4,$J73&lt;=BD$4,$K73&lt;=BD$4),NETWORKDAYS.INTL($J73,$K73,1,(Holidays!$A$1:$A$248)),0)+IF(AND($J73&gt;BC$4,$J73&lt;=BD$4,$K73&gt;BD$4),NETWORKDAYS.INTL($J73,(BD$4),1,(Holidays!$A$1:$A$248)),0)+IF(AND($J73&lt;BC$4,$K73&lt;BD$4,$K73&gt;BC$4),NETWORKDAYS.INTL(BC$4+1,$K73,1,(Holidays!$A$1:$A$248)),0)+IF(AND($J73&lt;=BC$4,$K73&gt;=BD$4,$K73&gt;BC$4),NETWORKDAYS.INTL(BC$4+1,(BD$4),1,(Holidays!$A$1:$A$248)),0))*$M73,"")</f>
        <v>0</v>
      </c>
      <c r="BE73" s="190">
        <f ca="1">IFERROR((IF(AND($J73&gt;BD$4,$J73&lt;=BE$4,$K73&lt;=BE$4),NETWORKDAYS.INTL($J73,$K73,1,(Holidays!$A$1:$A$248)),0)+IF(AND($J73&gt;BD$4,$J73&lt;=BE$4,$K73&gt;BE$4),NETWORKDAYS.INTL($J73,(BE$4),1,(Holidays!$A$1:$A$248)),0)+IF(AND($J73&lt;BD$4,$K73&lt;BE$4,$K73&gt;BD$4),NETWORKDAYS.INTL(BD$4+1,$K73,1,(Holidays!$A$1:$A$248)),0)+IF(AND($J73&lt;=BD$4,$K73&gt;=BE$4,$K73&gt;BD$4),NETWORKDAYS.INTL(BD$4+1,(BE$4),1,(Holidays!$A$1:$A$248)),0))*$M73,"")</f>
        <v>0</v>
      </c>
      <c r="BF73" s="192">
        <f ca="1">IFERROR((IF(AND($J73&gt;BE$4,$J73&lt;=BF$4,$K73&lt;=BF$4),NETWORKDAYS.INTL($J73,$K73,1,(Holidays!$A$1:$A$248)),0)+IF(AND($J73&gt;BE$4,$J73&lt;=BF$4,$K73&gt;BF$4),NETWORKDAYS.INTL($J73,(BF$4),1,(Holidays!$A$1:$A$248)),0)+IF(AND($J73&lt;BE$4,$K73&lt;BF$4,$K73&gt;BE$4),NETWORKDAYS.INTL(BE$4+1,$K73,1,(Holidays!$A$1:$A$248)),0)+IF(AND($J73&lt;=BE$4,$K73&gt;=BF$4,$K73&gt;BE$4),NETWORKDAYS.INTL(BE$4+1,(BF$4),1,(Holidays!$A$1:$A$248)),0))*$M73,"")</f>
        <v>0</v>
      </c>
      <c r="BG73" s="321">
        <f ca="1">IFERROR((IF(AND($J73&gt;BF$4,$J73&lt;=BG$4,$K73&lt;=BG$4),NETWORKDAYS.INTL($J73,$K73,1,(Holidays!$A$1:$A$248)),0)+IF(AND($J73&gt;BF$4,$J73&lt;=BG$4,$K73&gt;BG$4),NETWORKDAYS.INTL($J73,(BG$4),1,(Holidays!$A$1:$A$248)),0)+IF(AND($J73&lt;BF$4,$K73&lt;BG$4,$K73&gt;BF$4),NETWORKDAYS.INTL(BF$4+1,$K73,1,(Holidays!$A$1:$A$248)),0)+IF(AND($J73&lt;=BF$4,$K73&gt;=BG$4,$K73&gt;BF$4),NETWORKDAYS.INTL(BF$4+1,(BG$4),1,(Holidays!$A$1:$A$248)),0))*$M73,"")</f>
        <v>0</v>
      </c>
      <c r="BH73" s="190">
        <f ca="1">IFERROR((IF(AND($J73&gt;BG$4,$J73&lt;=BH$4,$K73&lt;=BH$4),NETWORKDAYS.INTL($J73,$K73,1,(Holidays!$A$1:$A$248)),0)+IF(AND($J73&gt;BG$4,$J73&lt;=BH$4,$K73&gt;BH$4),NETWORKDAYS.INTL($J73,(BH$4),1,(Holidays!$A$1:$A$248)),0)+IF(AND($J73&lt;BG$4,$K73&lt;BH$4,$K73&gt;BG$4),NETWORKDAYS.INTL(BG$4+1,$K73,1,(Holidays!$A$1:$A$248)),0)+IF(AND($J73&lt;=BG$4,$K73&gt;=BH$4,$K73&gt;BG$4),NETWORKDAYS.INTL(BG$4+1,(BH$4),1,(Holidays!$A$1:$A$248)),0))*$M73,"")</f>
        <v>0</v>
      </c>
      <c r="BI73" s="192">
        <f ca="1">IFERROR((IF(AND($J73&gt;BH$4,$J73&lt;=BI$4,$K73&lt;=BI$4),NETWORKDAYS.INTL($J73,$K73,1,(Holidays!$A$1:$A$248)),0)+IF(AND($J73&gt;BH$4,$J73&lt;=BI$4,$K73&gt;BI$4),NETWORKDAYS.INTL($J73,(BI$4),1,(Holidays!$A$1:$A$248)),0)+IF(AND($J73&lt;BH$4,$K73&lt;BI$4,$K73&gt;BH$4),NETWORKDAYS.INTL(BH$4+1,$K73,1,(Holidays!$A$1:$A$248)),0)+IF(AND($J73&lt;=BH$4,$K73&gt;=BI$4,$K73&gt;BH$4),NETWORKDAYS.INTL(BH$4+1,(BI$4),1,(Holidays!$A$1:$A$248)),0))*$M73,"")</f>
        <v>0</v>
      </c>
      <c r="BJ73" s="321">
        <f ca="1">IFERROR((IF(AND($J73&gt;BI$4,$J73&lt;=BJ$4,$K73&lt;=BJ$4),NETWORKDAYS.INTL($J73,$K73,1,(Holidays!$A$1:$A$248)),0)+IF(AND($J73&gt;BI$4,$J73&lt;=BJ$4,$K73&gt;BJ$4),NETWORKDAYS.INTL($J73,(BJ$4),1,(Holidays!$A$1:$A$248)),0)+IF(AND($J73&lt;BI$4,$K73&lt;BJ$4,$K73&gt;BI$4),NETWORKDAYS.INTL(BI$4+1,$K73,1,(Holidays!$A$1:$A$248)),0)+IF(AND($J73&lt;=BI$4,$K73&gt;=BJ$4,$K73&gt;BI$4),NETWORKDAYS.INTL(BI$4+1,(BJ$4),1,(Holidays!$A$1:$A$248)),0))*$M73,"")</f>
        <v>0</v>
      </c>
      <c r="BK73" s="190">
        <f ca="1">IFERROR((IF(AND($J73&gt;BJ$4,$J73&lt;=BK$4,$K73&lt;=BK$4),NETWORKDAYS.INTL($J73,$K73,1,(Holidays!$A$1:$A$248)),0)+IF(AND($J73&gt;BJ$4,$J73&lt;=BK$4,$K73&gt;BK$4),NETWORKDAYS.INTL($J73,(BK$4),1,(Holidays!$A$1:$A$248)),0)+IF(AND($J73&lt;BJ$4,$K73&lt;BK$4,$K73&gt;BJ$4),NETWORKDAYS.INTL(BJ$4+1,$K73,1,(Holidays!$A$1:$A$248)),0)+IF(AND($J73&lt;=BJ$4,$K73&gt;=BK$4,$K73&gt;BJ$4),NETWORKDAYS.INTL(BJ$4+1,(BK$4),1,(Holidays!$A$1:$A$248)),0))*$M73,"")</f>
        <v>0</v>
      </c>
      <c r="BL73" s="192">
        <f ca="1">IFERROR((IF(AND($J73&gt;BK$4,$J73&lt;=BL$4,$K73&lt;=BL$4),NETWORKDAYS.INTL($J73,$K73,1,(Holidays!$A$1:$A$248)),0)+IF(AND($J73&gt;BK$4,$J73&lt;=BL$4,$K73&gt;BL$4),NETWORKDAYS.INTL($J73,(BL$4),1,(Holidays!$A$1:$A$248)),0)+IF(AND($J73&lt;BK$4,$K73&lt;BL$4,$K73&gt;BK$4),NETWORKDAYS.INTL(BK$4+1,$K73,1,(Holidays!$A$1:$A$248)),0)+IF(AND($J73&lt;=BK$4,$K73&gt;=BL$4,$K73&gt;BK$4),NETWORKDAYS.INTL(BK$4+1,(BL$4),1,(Holidays!$A$1:$A$248)),0))*$M73,"")</f>
        <v>0</v>
      </c>
      <c r="BM73" s="321">
        <f ca="1">IFERROR((IF(AND($J73&gt;BL$4,$J73&lt;=BM$4,$K73&lt;=BM$4),NETWORKDAYS.INTL($J73,$K73,1,(Holidays!$A$1:$A$248)),0)+IF(AND($J73&gt;BL$4,$J73&lt;=BM$4,$K73&gt;BM$4),NETWORKDAYS.INTL($J73,(BM$4),1,(Holidays!$A$1:$A$248)),0)+IF(AND($J73&lt;BL$4,$K73&lt;BM$4,$K73&gt;BL$4),NETWORKDAYS.INTL(BL$4+1,$K73,1,(Holidays!$A$1:$A$248)),0)+IF(AND($J73&lt;=BL$4,$K73&gt;=BM$4,$K73&gt;BL$4),NETWORKDAYS.INTL(BL$4+1,(BM$4),1,(Holidays!$A$1:$A$248)),0))*$M73,"")</f>
        <v>0</v>
      </c>
      <c r="BN73" s="190">
        <f ca="1">IFERROR((IF(AND($J73&gt;BM$4,$J73&lt;=BN$4,$K73&lt;=BN$4),NETWORKDAYS.INTL($J73,$K73,1,(Holidays!$A$1:$A$248)),0)+IF(AND($J73&gt;BM$4,$J73&lt;=BN$4,$K73&gt;BN$4),NETWORKDAYS.INTL($J73,(BN$4),1,(Holidays!$A$1:$A$248)),0)+IF(AND($J73&lt;BM$4,$K73&lt;BN$4,$K73&gt;BM$4),NETWORKDAYS.INTL(BM$4+1,$K73,1,(Holidays!$A$1:$A$248)),0)+IF(AND($J73&lt;=BM$4,$K73&gt;=BN$4,$K73&gt;BM$4),NETWORKDAYS.INTL(BM$4+1,(BN$4),1,(Holidays!$A$1:$A$248)),0))*$M73,"")</f>
        <v>0</v>
      </c>
      <c r="BO73" s="192">
        <f ca="1">IFERROR((IF(AND($J73&gt;BN$4,$J73&lt;=BO$4,$K73&lt;=BO$4),NETWORKDAYS.INTL($J73,$K73,1,(Holidays!$A$1:$A$248)),0)+IF(AND($J73&gt;BN$4,$J73&lt;=BO$4,$K73&gt;BO$4),NETWORKDAYS.INTL($J73,(BO$4),1,(Holidays!$A$1:$A$248)),0)+IF(AND($J73&lt;BN$4,$K73&lt;BO$4,$K73&gt;BN$4),NETWORKDAYS.INTL(BN$4+1,$K73,1,(Holidays!$A$1:$A$248)),0)+IF(AND($J73&lt;=BN$4,$K73&gt;=BO$4,$K73&gt;BN$4),NETWORKDAYS.INTL(BN$4+1,(BO$4),1,(Holidays!$A$1:$A$248)),0))*$M73,"")</f>
        <v>0</v>
      </c>
      <c r="BP73" s="321">
        <f ca="1">IFERROR((IF(AND($J73&gt;BO$4,$J73&lt;=BP$4,$K73&lt;=BP$4),NETWORKDAYS.INTL($J73,$K73,1,(Holidays!$A$1:$A$248)),0)+IF(AND($J73&gt;BO$4,$J73&lt;=BP$4,$K73&gt;BP$4),NETWORKDAYS.INTL($J73,(BP$4),1,(Holidays!$A$1:$A$248)),0)+IF(AND($J73&lt;BO$4,$K73&lt;BP$4,$K73&gt;BO$4),NETWORKDAYS.INTL(BO$4+1,$K73,1,(Holidays!$A$1:$A$248)),0)+IF(AND($J73&lt;=BO$4,$K73&gt;=BP$4,$K73&gt;BO$4),NETWORKDAYS.INTL(BO$4+1,(BP$4),1,(Holidays!$A$1:$A$248)),0))*$M73,"")</f>
        <v>0</v>
      </c>
      <c r="BQ73" s="190">
        <f ca="1">IFERROR((IF(AND($J73&gt;BP$4,$J73&lt;=BQ$4,$K73&lt;=BQ$4),NETWORKDAYS.INTL($J73,$K73,1,(Holidays!$A$1:$A$248)),0)+IF(AND($J73&gt;BP$4,$J73&lt;=BQ$4,$K73&gt;BQ$4),NETWORKDAYS.INTL($J73,(BQ$4),1,(Holidays!$A$1:$A$248)),0)+IF(AND($J73&lt;BP$4,$K73&lt;BQ$4,$K73&gt;BP$4),NETWORKDAYS.INTL(BP$4+1,$K73,1,(Holidays!$A$1:$A$248)),0)+IF(AND($J73&lt;=BP$4,$K73&gt;=BQ$4,$K73&gt;BP$4),NETWORKDAYS.INTL(BP$4+1,(BQ$4),1,(Holidays!$A$1:$A$248)),0))*$M73,"")</f>
        <v>0</v>
      </c>
      <c r="BR73" s="192">
        <f ca="1">IFERROR((IF(AND($J73&gt;BQ$4,$J73&lt;=BR$4,$K73&lt;=BR$4),NETWORKDAYS.INTL($J73,$K73,1,(Holidays!$A$1:$A$248)),0)+IF(AND($J73&gt;BQ$4,$J73&lt;=BR$4,$K73&gt;BR$4),NETWORKDAYS.INTL($J73,(BR$4),1,(Holidays!$A$1:$A$248)),0)+IF(AND($J73&lt;BQ$4,$K73&lt;BR$4,$K73&gt;BQ$4),NETWORKDAYS.INTL(BQ$4+1,$K73,1,(Holidays!$A$1:$A$248)),0)+IF(AND($J73&lt;=BQ$4,$K73&gt;=BR$4,$K73&gt;BQ$4),NETWORKDAYS.INTL(BQ$4+1,(BR$4),1,(Holidays!$A$1:$A$248)),0))*$M73,"")</f>
        <v>0</v>
      </c>
      <c r="BS73" s="321">
        <f ca="1">IFERROR((IF(AND($J73&gt;BR$4,$J73&lt;=BS$4,$K73&lt;=BS$4),NETWORKDAYS.INTL($J73,$K73,1,(Holidays!$A$1:$A$248)),0)+IF(AND($J73&gt;BR$4,$J73&lt;=BS$4,$K73&gt;BS$4),NETWORKDAYS.INTL($J73,(BS$4),1,(Holidays!$A$1:$A$248)),0)+IF(AND($J73&lt;BR$4,$K73&lt;BS$4,$K73&gt;BR$4),NETWORKDAYS.INTL(BR$4+1,$K73,1,(Holidays!$A$1:$A$248)),0)+IF(AND($J73&lt;=BR$4,$K73&gt;=BS$4,$K73&gt;BR$4),NETWORKDAYS.INTL(BR$4+1,(BS$4),1,(Holidays!$A$1:$A$248)),0))*$M73,"")</f>
        <v>0</v>
      </c>
      <c r="BT73" s="190">
        <f ca="1">IFERROR((IF(AND($J73&gt;BS$4,$J73&lt;=BT$4,$K73&lt;=BT$4),NETWORKDAYS.INTL($J73,$K73,1,(Holidays!$A$1:$A$248)),0)+IF(AND($J73&gt;BS$4,$J73&lt;=BT$4,$K73&gt;BT$4),NETWORKDAYS.INTL($J73,(BT$4),1,(Holidays!$A$1:$A$248)),0)+IF(AND($J73&lt;BS$4,$K73&lt;BT$4,$K73&gt;BS$4),NETWORKDAYS.INTL(BS$4+1,$K73,1,(Holidays!$A$1:$A$248)),0)+IF(AND($J73&lt;=BS$4,$K73&gt;=BT$4,$K73&gt;BS$4),NETWORKDAYS.INTL(BS$4+1,(BT$4),1,(Holidays!$A$1:$A$248)),0))*$M73,"")</f>
        <v>0</v>
      </c>
      <c r="BU73" s="192">
        <f ca="1">IFERROR((IF(AND($J73&gt;BT$4,$J73&lt;=BU$4,$K73&lt;=BU$4),NETWORKDAYS.INTL($J73,$K73,1,(Holidays!$A$1:$A$248)),0)+IF(AND($J73&gt;BT$4,$J73&lt;=BU$4,$K73&gt;BU$4),NETWORKDAYS.INTL($J73,(BU$4),1,(Holidays!$A$1:$A$248)),0)+IF(AND($J73&lt;BT$4,$K73&lt;BU$4,$K73&gt;BT$4),NETWORKDAYS.INTL(BT$4+1,$K73,1,(Holidays!$A$1:$A$248)),0)+IF(AND($J73&lt;=BT$4,$K73&gt;=BU$4,$K73&gt;BT$4),NETWORKDAYS.INTL(BT$4+1,(BU$4),1,(Holidays!$A$1:$A$248)),0))*$M73,"")</f>
        <v>0</v>
      </c>
      <c r="BV73" s="321">
        <f ca="1">IFERROR((IF(AND($J73&gt;BU$4,$J73&lt;=BV$4,$K73&lt;=BV$4),NETWORKDAYS.INTL($J73,$K73,1,(Holidays!$A$1:$A$248)),0)+IF(AND($J73&gt;BU$4,$J73&lt;=BV$4,$K73&gt;BV$4),NETWORKDAYS.INTL($J73,(BV$4),1,(Holidays!$A$1:$A$248)),0)+IF(AND($J73&lt;BU$4,$K73&lt;BV$4,$K73&gt;BU$4),NETWORKDAYS.INTL(BU$4+1,$K73,1,(Holidays!$A$1:$A$248)),0)+IF(AND($J73&lt;=BU$4,$K73&gt;=BV$4,$K73&gt;BU$4),NETWORKDAYS.INTL(BU$4+1,(BV$4),1,(Holidays!$A$1:$A$248)),0))*$M73,"")</f>
        <v>0</v>
      </c>
      <c r="BW73" s="190">
        <f ca="1">IFERROR((IF(AND($J73&gt;BV$4,$J73&lt;=BW$4,$K73&lt;=BW$4),NETWORKDAYS.INTL($J73,$K73,1,(Holidays!$A$1:$A$248)),0)+IF(AND($J73&gt;BV$4,$J73&lt;=BW$4,$K73&gt;BW$4),NETWORKDAYS.INTL($J73,(BW$4),1,(Holidays!$A$1:$A$248)),0)+IF(AND($J73&lt;BV$4,$K73&lt;BW$4,$K73&gt;BV$4),NETWORKDAYS.INTL(BV$4+1,$K73,1,(Holidays!$A$1:$A$248)),0)+IF(AND($J73&lt;=BV$4,$K73&gt;=BW$4,$K73&gt;BV$4),NETWORKDAYS.INTL(BV$4+1,(BW$4),1,(Holidays!$A$1:$A$248)),0))*$M73,"")</f>
        <v>0</v>
      </c>
      <c r="BX73" s="192">
        <f ca="1">IFERROR((IF(AND($J73&gt;BW$4,$J73&lt;=BX$4,$K73&lt;=BX$4),NETWORKDAYS.INTL($J73,$K73,1,(Holidays!$A$1:$A$248)),0)+IF(AND($J73&gt;BW$4,$J73&lt;=BX$4,$K73&gt;BX$4),NETWORKDAYS.INTL($J73,(BX$4),1,(Holidays!$A$1:$A$248)),0)+IF(AND($J73&lt;BW$4,$K73&lt;BX$4,$K73&gt;BW$4),NETWORKDAYS.INTL(BW$4+1,$K73,1,(Holidays!$A$1:$A$248)),0)+IF(AND($J73&lt;=BW$4,$K73&gt;=BX$4,$K73&gt;BW$4),NETWORKDAYS.INTL(BW$4+1,(BX$4),1,(Holidays!$A$1:$A$248)),0))*$M73,"")</f>
        <v>0</v>
      </c>
      <c r="BY73" s="321">
        <f ca="1">IFERROR((IF(AND($J73&gt;BX$4,$J73&lt;=BY$4,$K73&lt;=BY$4),NETWORKDAYS.INTL($J73,$K73,1,(Holidays!$A$1:$A$248)),0)+IF(AND($J73&gt;BX$4,$J73&lt;=BY$4,$K73&gt;BY$4),NETWORKDAYS.INTL($J73,(BY$4),1,(Holidays!$A$1:$A$248)),0)+IF(AND($J73&lt;BX$4,$K73&lt;BY$4,$K73&gt;BX$4),NETWORKDAYS.INTL(BX$4+1,$K73,1,(Holidays!$A$1:$A$248)),0)+IF(AND($J73&lt;=BX$4,$K73&gt;=BY$4,$K73&gt;BX$4),NETWORKDAYS.INTL(BX$4+1,(BY$4),1,(Holidays!$A$1:$A$248)),0))*$M73,"")</f>
        <v>0</v>
      </c>
      <c r="BZ73" s="190">
        <f ca="1">IFERROR((IF(AND($J73&gt;BY$4,$J73&lt;=BZ$4,$K73&lt;=BZ$4),NETWORKDAYS.INTL($J73,$K73,1,(Holidays!$A$1:$A$248)),0)+IF(AND($J73&gt;BY$4,$J73&lt;=BZ$4,$K73&gt;BZ$4),NETWORKDAYS.INTL($J73,(BZ$4),1,(Holidays!$A$1:$A$248)),0)+IF(AND($J73&lt;BY$4,$K73&lt;BZ$4,$K73&gt;BY$4),NETWORKDAYS.INTL(BY$4+1,$K73,1,(Holidays!$A$1:$A$248)),0)+IF(AND($J73&lt;=BY$4,$K73&gt;=BZ$4,$K73&gt;BY$4),NETWORKDAYS.INTL(BY$4+1,(BZ$4),1,(Holidays!$A$1:$A$248)),0))*$M73,"")</f>
        <v>0</v>
      </c>
      <c r="CA73" s="192">
        <f ca="1">IFERROR((IF(AND($J73&gt;BZ$4,$J73&lt;=CA$4,$K73&lt;=CA$4),NETWORKDAYS.INTL($J73,$K73,1,(Holidays!$A$1:$A$248)),0)+IF(AND($J73&gt;BZ$4,$J73&lt;=CA$4,$K73&gt;CA$4),NETWORKDAYS.INTL($J73,(CA$4),1,(Holidays!$A$1:$A$248)),0)+IF(AND($J73&lt;BZ$4,$K73&lt;CA$4,$K73&gt;BZ$4),NETWORKDAYS.INTL(BZ$4+1,$K73,1,(Holidays!$A$1:$A$248)),0)+IF(AND($J73&lt;=BZ$4,$K73&gt;=CA$4,$K73&gt;BZ$4),NETWORKDAYS.INTL(BZ$4+1,(CA$4),1,(Holidays!$A$1:$A$248)),0))*$M73,"")</f>
        <v>0</v>
      </c>
      <c r="CB73" s="321">
        <f ca="1">IFERROR((IF(AND($J73&gt;CA$4,$J73&lt;=CB$4,$K73&lt;=CB$4),NETWORKDAYS.INTL($J73,$K73,1,(Holidays!$A$1:$A$248)),0)+IF(AND($J73&gt;CA$4,$J73&lt;=CB$4,$K73&gt;CB$4),NETWORKDAYS.INTL($J73,(CB$4),1,(Holidays!$A$1:$A$248)),0)+IF(AND($J73&lt;CA$4,$K73&lt;CB$4,$K73&gt;CA$4),NETWORKDAYS.INTL(CA$4+1,$K73,1,(Holidays!$A$1:$A$248)),0)+IF(AND($J73&lt;=CA$4,$K73&gt;=CB$4,$K73&gt;CA$4),NETWORKDAYS.INTL(CA$4+1,(CB$4),1,(Holidays!$A$1:$A$248)),0))*$M73,"")</f>
        <v>0</v>
      </c>
      <c r="CC73" s="190">
        <f ca="1">IFERROR((IF(AND($J73&gt;CB$4,$J73&lt;=CC$4,$K73&lt;=CC$4),NETWORKDAYS.INTL($J73,$K73,1,(Holidays!$A$1:$A$248)),0)+IF(AND($J73&gt;CB$4,$J73&lt;=CC$4,$K73&gt;CC$4),NETWORKDAYS.INTL($J73,(CC$4),1,(Holidays!$A$1:$A$248)),0)+IF(AND($J73&lt;CB$4,$K73&lt;CC$4,$K73&gt;CB$4),NETWORKDAYS.INTL(CB$4+1,$K73,1,(Holidays!$A$1:$A$248)),0)+IF(AND($J73&lt;=CB$4,$K73&gt;=CC$4,$K73&gt;CB$4),NETWORKDAYS.INTL(CB$4+1,(CC$4),1,(Holidays!$A$1:$A$248)),0))*$M73,"")</f>
        <v>0</v>
      </c>
      <c r="CD73" s="192">
        <f ca="1">IFERROR((IF(AND($J73&gt;CC$4,$J73&lt;=CD$4,$K73&lt;=CD$4),NETWORKDAYS.INTL($J73,$K73,1,(Holidays!$A$1:$A$248)),0)+IF(AND($J73&gt;CC$4,$J73&lt;=CD$4,$K73&gt;CD$4),NETWORKDAYS.INTL($J73,(CD$4),1,(Holidays!$A$1:$A$248)),0)+IF(AND($J73&lt;CC$4,$K73&lt;CD$4,$K73&gt;CC$4),NETWORKDAYS.INTL(CC$4+1,$K73,1,(Holidays!$A$1:$A$248)),0)+IF(AND($J73&lt;=CC$4,$K73&gt;=CD$4,$K73&gt;CC$4),NETWORKDAYS.INTL(CC$4+1,(CD$4),1,(Holidays!$A$1:$A$248)),0))*$M73,"")</f>
        <v>0</v>
      </c>
      <c r="CE73" s="321">
        <f ca="1">IFERROR((IF(AND($J73&gt;CD$4,$J73&lt;=CE$4,$K73&lt;=CE$4),NETWORKDAYS.INTL($J73,$K73,1,(Holidays!$A$1:$A$248)),0)+IF(AND($J73&gt;CD$4,$J73&lt;=CE$4,$K73&gt;CE$4),NETWORKDAYS.INTL($J73,(CE$4),1,(Holidays!$A$1:$A$248)),0)+IF(AND($J73&lt;CD$4,$K73&lt;CE$4,$K73&gt;CD$4),NETWORKDAYS.INTL(CD$4+1,$K73,1,(Holidays!$A$1:$A$248)),0)+IF(AND($J73&lt;=CD$4,$K73&gt;=CE$4,$K73&gt;CD$4),NETWORKDAYS.INTL(CD$4+1,(CE$4),1,(Holidays!$A$1:$A$248)),0))*$M73,"")</f>
        <v>0</v>
      </c>
      <c r="CF73" s="190">
        <f ca="1">IFERROR((IF(AND($J73&gt;CE$4,$J73&lt;=CF$4,$K73&lt;=CF$4),NETWORKDAYS.INTL($J73,$K73,1,(Holidays!$A$1:$A$248)),0)+IF(AND($J73&gt;CE$4,$J73&lt;=CF$4,$K73&gt;CF$4),NETWORKDAYS.INTL($J73,(CF$4),1,(Holidays!$A$1:$A$248)),0)+IF(AND($J73&lt;CE$4,$K73&lt;CF$4,$K73&gt;CE$4),NETWORKDAYS.INTL(CE$4+1,$K73,1,(Holidays!$A$1:$A$248)),0)+IF(AND($J73&lt;=CE$4,$K73&gt;=CF$4,$K73&gt;CE$4),NETWORKDAYS.INTL(CE$4+1,(CF$4),1,(Holidays!$A$1:$A$248)),0))*$M73,"")</f>
        <v>0</v>
      </c>
      <c r="CG73" s="192">
        <f ca="1">IFERROR((IF(AND($J73&gt;CF$4,$J73&lt;=CG$4,$K73&lt;=CG$4),NETWORKDAYS.INTL($J73,$K73,1,(Holidays!$A$1:$A$248)),0)+IF(AND($J73&gt;CF$4,$J73&lt;=CG$4,$K73&gt;CG$4),NETWORKDAYS.INTL($J73,(CG$4),1,(Holidays!$A$1:$A$248)),0)+IF(AND($J73&lt;CF$4,$K73&lt;CG$4,$K73&gt;CF$4),NETWORKDAYS.INTL(CF$4+1,$K73,1,(Holidays!$A$1:$A$248)),0)+IF(AND($J73&lt;=CF$4,$K73&gt;=CG$4,$K73&gt;CF$4),NETWORKDAYS.INTL(CF$4+1,(CG$4),1,(Holidays!$A$1:$A$248)),0))*$M73,"")</f>
        <v>0</v>
      </c>
      <c r="CH73" s="321">
        <f ca="1">IFERROR((IF(AND($J73&gt;CG$4,$J73&lt;=CH$4,$K73&lt;=CH$4),NETWORKDAYS.INTL($J73,$K73,1,(Holidays!$A$1:$A$248)),0)+IF(AND($J73&gt;CG$4,$J73&lt;=CH$4,$K73&gt;CH$4),NETWORKDAYS.INTL($J73,(CH$4),1,(Holidays!$A$1:$A$248)),0)+IF(AND($J73&lt;CG$4,$K73&lt;CH$4,$K73&gt;CG$4),NETWORKDAYS.INTL(CG$4+1,$K73,1,(Holidays!$A$1:$A$248)),0)+IF(AND($J73&lt;=CG$4,$K73&gt;=CH$4,$K73&gt;CG$4),NETWORKDAYS.INTL(CG$4+1,(CH$4),1,(Holidays!$A$1:$A$248)),0))*$M73,"")</f>
        <v>0</v>
      </c>
      <c r="CI73" s="190">
        <f ca="1">IFERROR((IF(AND($J73&gt;CH$4,$J73&lt;=CI$4,$K73&lt;=CI$4),NETWORKDAYS.INTL($J73,$K73,1,(Holidays!$A$1:$A$248)),0)+IF(AND($J73&gt;CH$4,$J73&lt;=CI$4,$K73&gt;CI$4),NETWORKDAYS.INTL($J73,(CI$4),1,(Holidays!$A$1:$A$248)),0)+IF(AND($J73&lt;CH$4,$K73&lt;CI$4,$K73&gt;CH$4),NETWORKDAYS.INTL(CH$4+1,$K73,1,(Holidays!$A$1:$A$248)),0)+IF(AND($J73&lt;=CH$4,$K73&gt;=CI$4,$K73&gt;CH$4),NETWORKDAYS.INTL(CH$4+1,(CI$4),1,(Holidays!$A$1:$A$248)),0))*$M73,"")</f>
        <v>0</v>
      </c>
      <c r="CJ73" s="192">
        <f ca="1">IFERROR((IF(AND($J73&gt;CI$4,$J73&lt;=CJ$4,$K73&lt;=CJ$4),NETWORKDAYS.INTL($J73,$K73,1,(Holidays!$A$1:$A$248)),0)+IF(AND($J73&gt;CI$4,$J73&lt;=CJ$4,$K73&gt;CJ$4),NETWORKDAYS.INTL($J73,(CJ$4),1,(Holidays!$A$1:$A$248)),0)+IF(AND($J73&lt;CI$4,$K73&lt;CJ$4,$K73&gt;CI$4),NETWORKDAYS.INTL(CI$4+1,$K73,1,(Holidays!$A$1:$A$248)),0)+IF(AND($J73&lt;=CI$4,$K73&gt;=CJ$4,$K73&gt;CI$4),NETWORKDAYS.INTL(CI$4+1,(CJ$4),1,(Holidays!$A$1:$A$248)),0))*$M73,"")</f>
        <v>0</v>
      </c>
      <c r="CK73" s="321">
        <f ca="1">IFERROR((IF(AND($J73&gt;CJ$4,$J73&lt;=CK$4,$K73&lt;=CK$4),NETWORKDAYS.INTL($J73,$K73,1,(Holidays!$A$1:$A$248)),0)+IF(AND($J73&gt;CJ$4,$J73&lt;=CK$4,$K73&gt;CK$4),NETWORKDAYS.INTL($J73,(CK$4),1,(Holidays!$A$1:$A$248)),0)+IF(AND($J73&lt;CJ$4,$K73&lt;CK$4,$K73&gt;CJ$4),NETWORKDAYS.INTL(CJ$4+1,$K73,1,(Holidays!$A$1:$A$248)),0)+IF(AND($J73&lt;=CJ$4,$K73&gt;=CK$4,$K73&gt;CJ$4),NETWORKDAYS.INTL(CJ$4+1,(CK$4),1,(Holidays!$A$1:$A$248)),0))*$M73,"")</f>
        <v>0</v>
      </c>
      <c r="CL73" s="190">
        <f ca="1">IFERROR((IF(AND($J73&gt;CK$4,$J73&lt;=CL$4,$K73&lt;=CL$4),NETWORKDAYS.INTL($J73,$K73,1,(Holidays!$A$1:$A$248)),0)+IF(AND($J73&gt;CK$4,$J73&lt;=CL$4,$K73&gt;CL$4),NETWORKDAYS.INTL($J73,(CL$4),1,(Holidays!$A$1:$A$248)),0)+IF(AND($J73&lt;CK$4,$K73&lt;CL$4,$K73&gt;CK$4),NETWORKDAYS.INTL(CK$4+1,$K73,1,(Holidays!$A$1:$A$248)),0)+IF(AND($J73&lt;=CK$4,$K73&gt;=CL$4,$K73&gt;CK$4),NETWORKDAYS.INTL(CK$4+1,(CL$4),1,(Holidays!$A$1:$A$248)),0))*$M73,"")</f>
        <v>0</v>
      </c>
      <c r="CM73" s="192">
        <f ca="1">IFERROR((IF(AND($J73&gt;CL$4,$J73&lt;=CM$4,$K73&lt;=CM$4),NETWORKDAYS.INTL($J73,$K73,1,(Holidays!$A$1:$A$248)),0)+IF(AND($J73&gt;CL$4,$J73&lt;=CM$4,$K73&gt;CM$4),NETWORKDAYS.INTL($J73,(CM$4),1,(Holidays!$A$1:$A$248)),0)+IF(AND($J73&lt;CL$4,$K73&lt;CM$4,$K73&gt;CL$4),NETWORKDAYS.INTL(CL$4+1,$K73,1,(Holidays!$A$1:$A$248)),0)+IF(AND($J73&lt;=CL$4,$K73&gt;=CM$4,$K73&gt;CL$4),NETWORKDAYS.INTL(CL$4+1,(CM$4),1,(Holidays!$A$1:$A$248)),0))*$M73,"")</f>
        <v>0</v>
      </c>
      <c r="CN73" s="321">
        <f ca="1">IFERROR((IF(AND($J73&gt;CM$4,$J73&lt;=CN$4,$K73&lt;=CN$4),NETWORKDAYS.INTL($J73,$K73,1,(Holidays!$A$1:$A$248)),0)+IF(AND($J73&gt;CM$4,$J73&lt;=CN$4,$K73&gt;CN$4),NETWORKDAYS.INTL($J73,(CN$4),1,(Holidays!$A$1:$A$248)),0)+IF(AND($J73&lt;CM$4,$K73&lt;CN$4,$K73&gt;CM$4),NETWORKDAYS.INTL(CM$4+1,$K73,1,(Holidays!$A$1:$A$248)),0)+IF(AND($J73&lt;=CM$4,$K73&gt;=CN$4,$K73&gt;CM$4),NETWORKDAYS.INTL(CM$4+1,(CN$4),1,(Holidays!$A$1:$A$248)),0))*$M73,"")</f>
        <v>0</v>
      </c>
      <c r="CO73" s="190">
        <f ca="1">IFERROR((IF(AND($J73&gt;CN$4,$J73&lt;=CO$4,$K73&lt;=CO$4),NETWORKDAYS.INTL($J73,$K73,1,(Holidays!$A$1:$A$248)),0)+IF(AND($J73&gt;CN$4,$J73&lt;=CO$4,$K73&gt;CO$4),NETWORKDAYS.INTL($J73,(CO$4),1,(Holidays!$A$1:$A$248)),0)+IF(AND($J73&lt;CN$4,$K73&lt;CO$4,$K73&gt;CN$4),NETWORKDAYS.INTL(CN$4+1,$K73,1,(Holidays!$A$1:$A$248)),0)+IF(AND($J73&lt;=CN$4,$K73&gt;=CO$4,$K73&gt;CN$4),NETWORKDAYS.INTL(CN$4+1,(CO$4),1,(Holidays!$A$1:$A$248)),0))*$M73,"")</f>
        <v>0</v>
      </c>
      <c r="CP73" s="192">
        <f ca="1">IFERROR((IF(AND($J73&gt;CO$4,$J73&lt;=CP$4,$K73&lt;=CP$4),NETWORKDAYS.INTL($J73,$K73,1,(Holidays!$A$1:$A$248)),0)+IF(AND($J73&gt;CO$4,$J73&lt;=CP$4,$K73&gt;CP$4),NETWORKDAYS.INTL($J73,(CP$4),1,(Holidays!$A$1:$A$248)),0)+IF(AND($J73&lt;CO$4,$K73&lt;CP$4,$K73&gt;CO$4),NETWORKDAYS.INTL(CO$4+1,$K73,1,(Holidays!$A$1:$A$248)),0)+IF(AND($J73&lt;=CO$4,$K73&gt;=CP$4,$K73&gt;CO$4),NETWORKDAYS.INTL(CO$4+1,(CP$4),1,(Holidays!$A$1:$A$248)),0))*$M73,"")</f>
        <v>0</v>
      </c>
      <c r="CQ73" s="321">
        <f ca="1">IFERROR((IF(AND($J73&gt;CP$4,$J73&lt;=CQ$4,$K73&lt;=CQ$4),NETWORKDAYS.INTL($J73,$K73,1,(Holidays!$A$1:$A$248)),0)+IF(AND($J73&gt;CP$4,$J73&lt;=CQ$4,$K73&gt;CQ$4),NETWORKDAYS.INTL($J73,(CQ$4),1,(Holidays!$A$1:$A$248)),0)+IF(AND($J73&lt;CP$4,$K73&lt;CQ$4,$K73&gt;CP$4),NETWORKDAYS.INTL(CP$4+1,$K73,1,(Holidays!$A$1:$A$248)),0)+IF(AND($J73&lt;=CP$4,$K73&gt;=CQ$4,$K73&gt;CP$4),NETWORKDAYS.INTL(CP$4+1,(CQ$4),1,(Holidays!$A$1:$A$248)),0))*$M73,"")</f>
        <v>0</v>
      </c>
      <c r="CR73" s="190">
        <f ca="1">IFERROR((IF(AND($J73&gt;CQ$4,$J73&lt;=CR$4,$K73&lt;=CR$4),NETWORKDAYS.INTL($J73,$K73,1,(Holidays!$A$1:$A$248)),0)+IF(AND($J73&gt;CQ$4,$J73&lt;=CR$4,$K73&gt;CR$4),NETWORKDAYS.INTL($J73,(CR$4),1,(Holidays!$A$1:$A$248)),0)+IF(AND($J73&lt;CQ$4,$K73&lt;CR$4,$K73&gt;CQ$4),NETWORKDAYS.INTL(CQ$4+1,$K73,1,(Holidays!$A$1:$A$248)),0)+IF(AND($J73&lt;=CQ$4,$K73&gt;=CR$4,$K73&gt;CQ$4),NETWORKDAYS.INTL(CQ$4+1,(CR$4),1,(Holidays!$A$1:$A$248)),0))*$M73,"")</f>
        <v>0</v>
      </c>
      <c r="CS73" s="192">
        <f ca="1">IFERROR((IF(AND($J73&gt;CR$4,$J73&lt;=CS$4,$K73&lt;=CS$4),NETWORKDAYS.INTL($J73,$K73,1,(Holidays!$A$1:$A$248)),0)+IF(AND($J73&gt;CR$4,$J73&lt;=CS$4,$K73&gt;CS$4),NETWORKDAYS.INTL($J73,(CS$4),1,(Holidays!$A$1:$A$248)),0)+IF(AND($J73&lt;CR$4,$K73&lt;CS$4,$K73&gt;CR$4),NETWORKDAYS.INTL(CR$4+1,$K73,1,(Holidays!$A$1:$A$248)),0)+IF(AND($J73&lt;=CR$4,$K73&gt;=CS$4,$K73&gt;CR$4),NETWORKDAYS.INTL(CR$4+1,(CS$4),1,(Holidays!$A$1:$A$248)),0))*$M73,"")</f>
        <v>0</v>
      </c>
      <c r="CT73" s="321">
        <f ca="1">IFERROR((IF(AND($J73&gt;CS$4,$J73&lt;=CT$4,$K73&lt;=CT$4),NETWORKDAYS.INTL($J73,$K73,1,(Holidays!$A$1:$A$248)),0)+IF(AND($J73&gt;CS$4,$J73&lt;=CT$4,$K73&gt;CT$4),NETWORKDAYS.INTL($J73,(CT$4),1,(Holidays!$A$1:$A$248)),0)+IF(AND($J73&lt;CS$4,$K73&lt;CT$4,$K73&gt;CS$4),NETWORKDAYS.INTL(CS$4+1,$K73,1,(Holidays!$A$1:$A$248)),0)+IF(AND($J73&lt;=CS$4,$K73&gt;=CT$4,$K73&gt;CS$4),NETWORKDAYS.INTL(CS$4+1,(CT$4),1,(Holidays!$A$1:$A$248)),0))*$M73,"")</f>
        <v>0</v>
      </c>
      <c r="CU73" s="190">
        <f ca="1">IFERROR((IF(AND($J73&gt;CT$4,$J73&lt;=CU$4,$K73&lt;=CU$4),NETWORKDAYS.INTL($J73,$K73,1,(Holidays!$A$1:$A$248)),0)+IF(AND($J73&gt;CT$4,$J73&lt;=CU$4,$K73&gt;CU$4),NETWORKDAYS.INTL($J73,(CU$4),1,(Holidays!$A$1:$A$248)),0)+IF(AND($J73&lt;CT$4,$K73&lt;CU$4,$K73&gt;CT$4),NETWORKDAYS.INTL(CT$4+1,$K73,1,(Holidays!$A$1:$A$248)),0)+IF(AND($J73&lt;=CT$4,$K73&gt;=CU$4,$K73&gt;CT$4),NETWORKDAYS.INTL(CT$4+1,(CU$4),1,(Holidays!$A$1:$A$248)),0))*$M73,"")</f>
        <v>0</v>
      </c>
      <c r="CV73" s="192">
        <f ca="1">IFERROR((IF(AND($J73&gt;CU$4,$J73&lt;=CV$4,$K73&lt;=CV$4),NETWORKDAYS.INTL($J73,$K73,1,(Holidays!$A$1:$A$248)),0)+IF(AND($J73&gt;CU$4,$J73&lt;=CV$4,$K73&gt;CV$4),NETWORKDAYS.INTL($J73,(CV$4),1,(Holidays!$A$1:$A$248)),0)+IF(AND($J73&lt;CU$4,$K73&lt;CV$4,$K73&gt;CU$4),NETWORKDAYS.INTL(CU$4+1,$K73,1,(Holidays!$A$1:$A$248)),0)+IF(AND($J73&lt;=CU$4,$K73&gt;=CV$4,$K73&gt;CU$4),NETWORKDAYS.INTL(CU$4+1,(CV$4),1,(Holidays!$A$1:$A$248)),0))*$M73,"")</f>
        <v>0</v>
      </c>
      <c r="CW73" s="321">
        <f ca="1">IFERROR((IF(AND($J73&gt;CV$4,$J73&lt;=CW$4,$K73&lt;=CW$4),NETWORKDAYS.INTL($J73,$K73,1,(Holidays!$A$1:$A$248)),0)+IF(AND($J73&gt;CV$4,$J73&lt;=CW$4,$K73&gt;CW$4),NETWORKDAYS.INTL($J73,(CW$4),1,(Holidays!$A$1:$A$248)),0)+IF(AND($J73&lt;CV$4,$K73&lt;CW$4,$K73&gt;CV$4),NETWORKDAYS.INTL(CV$4+1,$K73,1,(Holidays!$A$1:$A$248)),0)+IF(AND($J73&lt;=CV$4,$K73&gt;=CW$4,$K73&gt;CV$4),NETWORKDAYS.INTL(CV$4+1,(CW$4),1,(Holidays!$A$1:$A$248)),0))*$M73,"")</f>
        <v>0</v>
      </c>
      <c r="CX73" s="324">
        <f ca="1">IFERROR((IF(AND($J73&gt;CW$4,$J73&lt;=CX$4,$K73&lt;=CX$4),NETWORKDAYS.INTL($J73,$K73,1,(Holidays!$A$1:$A$248)),0)+IF(AND($J73&gt;CW$4,$J73&lt;=CX$4,$K73&gt;CX$4),NETWORKDAYS.INTL($J73,(CX$4),1,(Holidays!$A$1:$A$248)),0)+IF(AND($J73&lt;CW$4,$K73&lt;CX$4,$K73&gt;CW$4),NETWORKDAYS.INTL(CW$4+1,$K73,1,(Holidays!$A$1:$A$248)),0)+IF(AND($J73&lt;=CW$4,$K73&gt;=CX$4,$K73&gt;CW$4),NETWORKDAYS.INTL(CW$4+1,(CX$4),1,(Holidays!$A$1:$A$248)),0))*$M73,"")</f>
        <v>0</v>
      </c>
    </row>
    <row r="74" spans="2:102" ht="15" customHeight="1" outlineLevel="1">
      <c r="B74" s="59" t="str">
        <f t="array" ref="B74">IFERROR(INDEX('A-2_MH Distribution'!$B$1:$B$15014,SMALL(IF('A-2_MH Distribution'!$N$8:$N$63&lt;&gt;0,ROW('A-2_MH Distribution'!$B$8:$B$63)),ROW(A6)),1),"")</f>
        <v/>
      </c>
      <c r="C74" s="458" t="str">
        <f ca="1">IFERROR(VLOOKUP(B74,OFFSET('A-1_MH Estimation'!$B$7,0,0,MATCH("Subtotal LOE",'A-1_MH Estimation'!B:B,0)-7,2),2,0),"")</f>
        <v/>
      </c>
      <c r="D74" s="466" t="str">
        <f ca="1">IFERROR(VLOOKUP(B74,OFFSET('A-1_MH Estimation'!$B$7,0,0,MATCH("Subtotal LOE",'A-1_MH Estimation'!B:B,0)-7,4),4,0),"")</f>
        <v/>
      </c>
      <c r="E74" s="466" t="str">
        <f ca="1">IFERROR(VLOOKUP(B74,OFFSET('A-1_MH Estimation'!$B$7,0,0,MATCH("Subtotal LOE",'A-1_MH Estimation'!B:B,0)-7,3),3,0),"")</f>
        <v/>
      </c>
      <c r="F74" s="462">
        <f>IFERROR(VLOOKUP($B74,'A-2_MH Distribution'!$B$6:$O$16314,3,0)*VLOOKUP($B74,'A-2_MH Distribution'!$B$6:$O$16314,VLOOKUP(G74,SoftwareList,6,0),0)*IFERROR((--(VLOOKUP($B74,'A-2_MH Distribution'!$B$6:$O$16314,VLOOKUP(G74,SoftwareList,8,0),0)=0)+VLOOKUP($B74,'A-2_MH Distribution'!$B$6:$O$16314,VLOOKUP(G74,SoftwareList,8,0),0)),1),0)</f>
        <v>0</v>
      </c>
      <c r="G74" s="403" t="str">
        <f t="shared" si="61"/>
        <v/>
      </c>
      <c r="H74" s="454"/>
      <c r="I74" s="455"/>
      <c r="J74" s="351">
        <f ca="1">IFERROR(INDEX(Activities,MATCH($B74,'A-2_MH Distribution'!B:B,0),MATCH("Start Date",'A-2_MH Distribution'!$A$4:S$4,0))+H74,0)</f>
        <v>0</v>
      </c>
      <c r="K74" s="352">
        <f ca="1">IFERROR(INDEX(Activities,MATCH($B74,'A-2_MH Distribution'!B:B,0),MATCH("Finish Date",'A-2_MH Distribution'!$A$4:S$4,0))+I74,0)</f>
        <v>0</v>
      </c>
      <c r="L74" s="170">
        <f ca="1">NETWORKDAYS.INTL(J74,K74,1,Holidays!$A$1:$A$248)</f>
        <v>0</v>
      </c>
      <c r="M74" s="62">
        <f t="shared" ca="1" si="60"/>
        <v>0</v>
      </c>
      <c r="O74" s="253">
        <f ca="1">SUM($P74:CX74)</f>
        <v>0</v>
      </c>
      <c r="P74" s="320"/>
      <c r="Q74" s="321">
        <f ca="1">IFERROR((IF(AND($J74&gt;P$4,$J74&lt;=Q$4,$K74&lt;=Q$4),NETWORKDAYS.INTL($J74,$K74,1,(Holidays!$A$1:$A$248)),0)+IF(AND($J74&gt;P$4,$J74&lt;=Q$4,$K74&gt;Q$4),NETWORKDAYS.INTL($J74,(Q$4),1,(Holidays!$A$1:$A$248)),0)+IF(AND($J74&lt;P$4,$K74&lt;Q$4,$K74&gt;P$4),NETWORKDAYS.INTL(P$4+1,$K74,1,(Holidays!$A$1:$A$248)),0)+IF(AND($J74&lt;=P$4,$K74&gt;=Q$4,$K74&gt;P$4),NETWORKDAYS.INTL(P$4+1,(Q$4),1,(Holidays!$A$1:$A$248)),0))*$M74,"")</f>
        <v>0</v>
      </c>
      <c r="R74" s="190">
        <f ca="1">IFERROR((IF(AND($J74&gt;Q$4,$J74&lt;=R$4,$K74&lt;=R$4),NETWORKDAYS.INTL($J74,$K74,1,(Holidays!$A$1:$A$248)),0)+IF(AND($J74&gt;Q$4,$J74&lt;=R$4,$K74&gt;R$4),NETWORKDAYS.INTL($J74,(R$4),1,(Holidays!$A$1:$A$248)),0)+IF(AND($J74&lt;Q$4,$K74&lt;R$4,$K74&gt;Q$4),NETWORKDAYS.INTL(Q$4+1,$K74,1,(Holidays!$A$1:$A$248)),0)+IF(AND($J74&lt;=Q$4,$K74&gt;=R$4,$K74&gt;Q$4),NETWORKDAYS.INTL(Q$4+1,(R$4),1,(Holidays!$A$1:$A$248)),0))*$M74,"")</f>
        <v>0</v>
      </c>
      <c r="S74" s="192">
        <f ca="1">IFERROR((IF(AND($J74&gt;R$4,$J74&lt;=S$4,$K74&lt;=S$4),NETWORKDAYS.INTL($J74,$K74,1,(Holidays!$A$1:$A$248)),0)+IF(AND($J74&gt;R$4,$J74&lt;=S$4,$K74&gt;S$4),NETWORKDAYS.INTL($J74,(S$4),1,(Holidays!$A$1:$A$248)),0)+IF(AND($J74&lt;R$4,$K74&lt;S$4,$K74&gt;R$4),NETWORKDAYS.INTL(R$4+1,$K74,1,(Holidays!$A$1:$A$248)),0)+IF(AND($J74&lt;=R$4,$K74&gt;=S$4,$K74&gt;R$4),NETWORKDAYS.INTL(R$4+1,(S$4),1,(Holidays!$A$1:$A$248)),0))*$M74,"")</f>
        <v>0</v>
      </c>
      <c r="T74" s="321">
        <f ca="1">IFERROR((IF(AND($J74&gt;S$4,$J74&lt;=T$4,$K74&lt;=T$4),NETWORKDAYS.INTL($J74,$K74,1,(Holidays!$A$1:$A$248)),0)+IF(AND($J74&gt;S$4,$J74&lt;=T$4,$K74&gt;T$4),NETWORKDAYS.INTL($J74,(T$4),1,(Holidays!$A$1:$A$248)),0)+IF(AND($J74&lt;S$4,$K74&lt;T$4,$K74&gt;S$4),NETWORKDAYS.INTL(S$4+1,$K74,1,(Holidays!$A$1:$A$248)),0)+IF(AND($J74&lt;=S$4,$K74&gt;=T$4,$K74&gt;S$4),NETWORKDAYS.INTL(S$4+1,(T$4),1,(Holidays!$A$1:$A$248)),0))*$M74,"")</f>
        <v>0</v>
      </c>
      <c r="U74" s="190">
        <f ca="1">IFERROR((IF(AND($J74&gt;T$4,$J74&lt;=U$4,$K74&lt;=U$4),NETWORKDAYS.INTL($J74,$K74,1,(Holidays!$A$1:$A$248)),0)+IF(AND($J74&gt;T$4,$J74&lt;=U$4,$K74&gt;U$4),NETWORKDAYS.INTL($J74,(U$4),1,(Holidays!$A$1:$A$248)),0)+IF(AND($J74&lt;T$4,$K74&lt;U$4,$K74&gt;T$4),NETWORKDAYS.INTL(T$4+1,$K74,1,(Holidays!$A$1:$A$248)),0)+IF(AND($J74&lt;=T$4,$K74&gt;=U$4,$K74&gt;T$4),NETWORKDAYS.INTL(T$4+1,(U$4),1,(Holidays!$A$1:$A$248)),0))*$M74,"")</f>
        <v>0</v>
      </c>
      <c r="V74" s="192">
        <f ca="1">IFERROR((IF(AND($J74&gt;U$4,$J74&lt;=V$4,$K74&lt;=V$4),NETWORKDAYS.INTL($J74,$K74,1,(Holidays!$A$1:$A$248)),0)+IF(AND($J74&gt;U$4,$J74&lt;=V$4,$K74&gt;V$4),NETWORKDAYS.INTL($J74,(V$4),1,(Holidays!$A$1:$A$248)),0)+IF(AND($J74&lt;U$4,$K74&lt;V$4,$K74&gt;U$4),NETWORKDAYS.INTL(U$4+1,$K74,1,(Holidays!$A$1:$A$248)),0)+IF(AND($J74&lt;=U$4,$K74&gt;=V$4,$K74&gt;U$4),NETWORKDAYS.INTL(U$4+1,(V$4),1,(Holidays!$A$1:$A$248)),0))*$M74,"")</f>
        <v>0</v>
      </c>
      <c r="W74" s="321">
        <f ca="1">IFERROR((IF(AND($J74&gt;V$4,$J74&lt;=W$4,$K74&lt;=W$4),NETWORKDAYS.INTL($J74,$K74,1,(Holidays!$A$1:$A$248)),0)+IF(AND($J74&gt;V$4,$J74&lt;=W$4,$K74&gt;W$4),NETWORKDAYS.INTL($J74,(W$4),1,(Holidays!$A$1:$A$248)),0)+IF(AND($J74&lt;V$4,$K74&lt;W$4,$K74&gt;V$4),NETWORKDAYS.INTL(V$4+1,$K74,1,(Holidays!$A$1:$A$248)),0)+IF(AND($J74&lt;=V$4,$K74&gt;=W$4,$K74&gt;V$4),NETWORKDAYS.INTL(V$4+1,(W$4),1,(Holidays!$A$1:$A$248)),0))*$M74,"")</f>
        <v>0</v>
      </c>
      <c r="X74" s="190">
        <f ca="1">IFERROR((IF(AND($J74&gt;W$4,$J74&lt;=X$4,$K74&lt;=X$4),NETWORKDAYS.INTL($J74,$K74,1,(Holidays!$A$1:$A$248)),0)+IF(AND($J74&gt;W$4,$J74&lt;=X$4,$K74&gt;X$4),NETWORKDAYS.INTL($J74,(X$4),1,(Holidays!$A$1:$A$248)),0)+IF(AND($J74&lt;W$4,$K74&lt;X$4,$K74&gt;W$4),NETWORKDAYS.INTL(W$4+1,$K74,1,(Holidays!$A$1:$A$248)),0)+IF(AND($J74&lt;=W$4,$K74&gt;=X$4,$K74&gt;W$4),NETWORKDAYS.INTL(W$4+1,(X$4),1,(Holidays!$A$1:$A$248)),0))*$M74,"")</f>
        <v>0</v>
      </c>
      <c r="Y74" s="192">
        <f ca="1">IFERROR((IF(AND($J74&gt;X$4,$J74&lt;=Y$4,$K74&lt;=Y$4),NETWORKDAYS.INTL($J74,$K74,1,(Holidays!$A$1:$A$248)),0)+IF(AND($J74&gt;X$4,$J74&lt;=Y$4,$K74&gt;Y$4),NETWORKDAYS.INTL($J74,(Y$4),1,(Holidays!$A$1:$A$248)),0)+IF(AND($J74&lt;X$4,$K74&lt;Y$4,$K74&gt;X$4),NETWORKDAYS.INTL(X$4+1,$K74,1,(Holidays!$A$1:$A$248)),0)+IF(AND($J74&lt;=X$4,$K74&gt;=Y$4,$K74&gt;X$4),NETWORKDAYS.INTL(X$4+1,(Y$4),1,(Holidays!$A$1:$A$248)),0))*$M74,"")</f>
        <v>0</v>
      </c>
      <c r="Z74" s="321">
        <f ca="1">IFERROR((IF(AND($J74&gt;Y$4,$J74&lt;=Z$4,$K74&lt;=Z$4),NETWORKDAYS.INTL($J74,$K74,1,(Holidays!$A$1:$A$248)),0)+IF(AND($J74&gt;Y$4,$J74&lt;=Z$4,$K74&gt;Z$4),NETWORKDAYS.INTL($J74,(Z$4),1,(Holidays!$A$1:$A$248)),0)+IF(AND($J74&lt;Y$4,$K74&lt;Z$4,$K74&gt;Y$4),NETWORKDAYS.INTL(Y$4+1,$K74,1,(Holidays!$A$1:$A$248)),0)+IF(AND($J74&lt;=Y$4,$K74&gt;=Z$4,$K74&gt;Y$4),NETWORKDAYS.INTL(Y$4+1,(Z$4),1,(Holidays!$A$1:$A$248)),0))*$M74,"")</f>
        <v>0</v>
      </c>
      <c r="AA74" s="190">
        <f ca="1">IFERROR((IF(AND($J74&gt;Z$4,$J74&lt;=AA$4,$K74&lt;=AA$4),NETWORKDAYS.INTL($J74,$K74,1,(Holidays!$A$1:$A$248)),0)+IF(AND($J74&gt;Z$4,$J74&lt;=AA$4,$K74&gt;AA$4),NETWORKDAYS.INTL($J74,(AA$4),1,(Holidays!$A$1:$A$248)),0)+IF(AND($J74&lt;Z$4,$K74&lt;AA$4,$K74&gt;Z$4),NETWORKDAYS.INTL(Z$4+1,$K74,1,(Holidays!$A$1:$A$248)),0)+IF(AND($J74&lt;=Z$4,$K74&gt;=AA$4,$K74&gt;Z$4),NETWORKDAYS.INTL(Z$4+1,(AA$4),1,(Holidays!$A$1:$A$248)),0))*$M74,"")</f>
        <v>0</v>
      </c>
      <c r="AB74" s="192">
        <f ca="1">IFERROR((IF(AND($J74&gt;AA$4,$J74&lt;=AB$4,$K74&lt;=AB$4),NETWORKDAYS.INTL($J74,$K74,1,(Holidays!$A$1:$A$248)),0)+IF(AND($J74&gt;AA$4,$J74&lt;=AB$4,$K74&gt;AB$4),NETWORKDAYS.INTL($J74,(AB$4),1,(Holidays!$A$1:$A$248)),0)+IF(AND($J74&lt;AA$4,$K74&lt;AB$4,$K74&gt;AA$4),NETWORKDAYS.INTL(AA$4+1,$K74,1,(Holidays!$A$1:$A$248)),0)+IF(AND($J74&lt;=AA$4,$K74&gt;=AB$4,$K74&gt;AA$4),NETWORKDAYS.INTL(AA$4+1,(AB$4),1,(Holidays!$A$1:$A$248)),0))*$M74,"")</f>
        <v>0</v>
      </c>
      <c r="AC74" s="321">
        <f ca="1">IFERROR((IF(AND($J74&gt;AB$4,$J74&lt;=AC$4,$K74&lt;=AC$4),NETWORKDAYS.INTL($J74,$K74,1,(Holidays!$A$1:$A$248)),0)+IF(AND($J74&gt;AB$4,$J74&lt;=AC$4,$K74&gt;AC$4),NETWORKDAYS.INTL($J74,(AC$4),1,(Holidays!$A$1:$A$248)),0)+IF(AND($J74&lt;AB$4,$K74&lt;AC$4,$K74&gt;AB$4),NETWORKDAYS.INTL(AB$4+1,$K74,1,(Holidays!$A$1:$A$248)),0)+IF(AND($J74&lt;=AB$4,$K74&gt;=AC$4,$K74&gt;AB$4),NETWORKDAYS.INTL(AB$4+1,(AC$4),1,(Holidays!$A$1:$A$248)),0))*$M74,"")</f>
        <v>0</v>
      </c>
      <c r="AD74" s="190">
        <f ca="1">IFERROR((IF(AND($J74&gt;AC$4,$J74&lt;=AD$4,$K74&lt;=AD$4),NETWORKDAYS.INTL($J74,$K74,1,(Holidays!$A$1:$A$248)),0)+IF(AND($J74&gt;AC$4,$J74&lt;=AD$4,$K74&gt;AD$4),NETWORKDAYS.INTL($J74,(AD$4),1,(Holidays!$A$1:$A$248)),0)+IF(AND($J74&lt;AC$4,$K74&lt;AD$4,$K74&gt;AC$4),NETWORKDAYS.INTL(AC$4+1,$K74,1,(Holidays!$A$1:$A$248)),0)+IF(AND($J74&lt;=AC$4,$K74&gt;=AD$4,$K74&gt;AC$4),NETWORKDAYS.INTL(AC$4+1,(AD$4),1,(Holidays!$A$1:$A$248)),0))*$M74,"")</f>
        <v>0</v>
      </c>
      <c r="AE74" s="192">
        <f ca="1">IFERROR((IF(AND($J74&gt;AD$4,$J74&lt;=AE$4,$K74&lt;=AE$4),NETWORKDAYS.INTL($J74,$K74,1,(Holidays!$A$1:$A$248)),0)+IF(AND($J74&gt;AD$4,$J74&lt;=AE$4,$K74&gt;AE$4),NETWORKDAYS.INTL($J74,(AE$4),1,(Holidays!$A$1:$A$248)),0)+IF(AND($J74&lt;AD$4,$K74&lt;AE$4,$K74&gt;AD$4),NETWORKDAYS.INTL(AD$4+1,$K74,1,(Holidays!$A$1:$A$248)),0)+IF(AND($J74&lt;=AD$4,$K74&gt;=AE$4,$K74&gt;AD$4),NETWORKDAYS.INTL(AD$4+1,(AE$4),1,(Holidays!$A$1:$A$248)),0))*$M74,"")</f>
        <v>0</v>
      </c>
      <c r="AF74" s="321">
        <f ca="1">IFERROR((IF(AND($J74&gt;AE$4,$J74&lt;=AF$4,$K74&lt;=AF$4),NETWORKDAYS.INTL($J74,$K74,1,(Holidays!$A$1:$A$248)),0)+IF(AND($J74&gt;AE$4,$J74&lt;=AF$4,$K74&gt;AF$4),NETWORKDAYS.INTL($J74,(AF$4),1,(Holidays!$A$1:$A$248)),0)+IF(AND($J74&lt;AE$4,$K74&lt;AF$4,$K74&gt;AE$4),NETWORKDAYS.INTL(AE$4+1,$K74,1,(Holidays!$A$1:$A$248)),0)+IF(AND($J74&lt;=AE$4,$K74&gt;=AF$4,$K74&gt;AE$4),NETWORKDAYS.INTL(AE$4+1,(AF$4),1,(Holidays!$A$1:$A$248)),0))*$M74,"")</f>
        <v>0</v>
      </c>
      <c r="AG74" s="190">
        <f ca="1">IFERROR((IF(AND($J74&gt;AF$4,$J74&lt;=AG$4,$K74&lt;=AG$4),NETWORKDAYS.INTL($J74,$K74,1,(Holidays!$A$1:$A$248)),0)+IF(AND($J74&gt;AF$4,$J74&lt;=AG$4,$K74&gt;AG$4),NETWORKDAYS.INTL($J74,(AG$4),1,(Holidays!$A$1:$A$248)),0)+IF(AND($J74&lt;AF$4,$K74&lt;AG$4,$K74&gt;AF$4),NETWORKDAYS.INTL(AF$4+1,$K74,1,(Holidays!$A$1:$A$248)),0)+IF(AND($J74&lt;=AF$4,$K74&gt;=AG$4,$K74&gt;AF$4),NETWORKDAYS.INTL(AF$4+1,(AG$4),1,(Holidays!$A$1:$A$248)),0))*$M74,"")</f>
        <v>0</v>
      </c>
      <c r="AH74" s="192">
        <f ca="1">IFERROR((IF(AND($J74&gt;AG$4,$J74&lt;=AH$4,$K74&lt;=AH$4),NETWORKDAYS.INTL($J74,$K74,1,(Holidays!$A$1:$A$248)),0)+IF(AND($J74&gt;AG$4,$J74&lt;=AH$4,$K74&gt;AH$4),NETWORKDAYS.INTL($J74,(AH$4),1,(Holidays!$A$1:$A$248)),0)+IF(AND($J74&lt;AG$4,$K74&lt;AH$4,$K74&gt;AG$4),NETWORKDAYS.INTL(AG$4+1,$K74,1,(Holidays!$A$1:$A$248)),0)+IF(AND($J74&lt;=AG$4,$K74&gt;=AH$4,$K74&gt;AG$4),NETWORKDAYS.INTL(AG$4+1,(AH$4),1,(Holidays!$A$1:$A$248)),0))*$M74,"")</f>
        <v>0</v>
      </c>
      <c r="AI74" s="321">
        <f ca="1">IFERROR((IF(AND($J74&gt;AH$4,$J74&lt;=AI$4,$K74&lt;=AI$4),NETWORKDAYS.INTL($J74,$K74,1,(Holidays!$A$1:$A$248)),0)+IF(AND($J74&gt;AH$4,$J74&lt;=AI$4,$K74&gt;AI$4),NETWORKDAYS.INTL($J74,(AI$4),1,(Holidays!$A$1:$A$248)),0)+IF(AND($J74&lt;AH$4,$K74&lt;AI$4,$K74&gt;AH$4),NETWORKDAYS.INTL(AH$4+1,$K74,1,(Holidays!$A$1:$A$248)),0)+IF(AND($J74&lt;=AH$4,$K74&gt;=AI$4,$K74&gt;AH$4),NETWORKDAYS.INTL(AH$4+1,(AI$4),1,(Holidays!$A$1:$A$248)),0))*$M74,"")</f>
        <v>0</v>
      </c>
      <c r="AJ74" s="190">
        <f ca="1">IFERROR((IF(AND($J74&gt;AI$4,$J74&lt;=AJ$4,$K74&lt;=AJ$4),NETWORKDAYS.INTL($J74,$K74,1,(Holidays!$A$1:$A$248)),0)+IF(AND($J74&gt;AI$4,$J74&lt;=AJ$4,$K74&gt;AJ$4),NETWORKDAYS.INTL($J74,(AJ$4),1,(Holidays!$A$1:$A$248)),0)+IF(AND($J74&lt;AI$4,$K74&lt;AJ$4,$K74&gt;AI$4),NETWORKDAYS.INTL(AI$4+1,$K74,1,(Holidays!$A$1:$A$248)),0)+IF(AND($J74&lt;=AI$4,$K74&gt;=AJ$4,$K74&gt;AI$4),NETWORKDAYS.INTL(AI$4+1,(AJ$4),1,(Holidays!$A$1:$A$248)),0))*$M74,"")</f>
        <v>0</v>
      </c>
      <c r="AK74" s="192">
        <f ca="1">IFERROR((IF(AND($J74&gt;AJ$4,$J74&lt;=AK$4,$K74&lt;=AK$4),NETWORKDAYS.INTL($J74,$K74,1,(Holidays!$A$1:$A$248)),0)+IF(AND($J74&gt;AJ$4,$J74&lt;=AK$4,$K74&gt;AK$4),NETWORKDAYS.INTL($J74,(AK$4),1,(Holidays!$A$1:$A$248)),0)+IF(AND($J74&lt;AJ$4,$K74&lt;AK$4,$K74&gt;AJ$4),NETWORKDAYS.INTL(AJ$4+1,$K74,1,(Holidays!$A$1:$A$248)),0)+IF(AND($J74&lt;=AJ$4,$K74&gt;=AK$4,$K74&gt;AJ$4),NETWORKDAYS.INTL(AJ$4+1,(AK$4),1,(Holidays!$A$1:$A$248)),0))*$M74,"")</f>
        <v>0</v>
      </c>
      <c r="AL74" s="321">
        <f ca="1">IFERROR((IF(AND($J74&gt;AK$4,$J74&lt;=AL$4,$K74&lt;=AL$4),NETWORKDAYS.INTL($J74,$K74,1,(Holidays!$A$1:$A$248)),0)+IF(AND($J74&gt;AK$4,$J74&lt;=AL$4,$K74&gt;AL$4),NETWORKDAYS.INTL($J74,(AL$4),1,(Holidays!$A$1:$A$248)),0)+IF(AND($J74&lt;AK$4,$K74&lt;AL$4,$K74&gt;AK$4),NETWORKDAYS.INTL(AK$4+1,$K74,1,(Holidays!$A$1:$A$248)),0)+IF(AND($J74&lt;=AK$4,$K74&gt;=AL$4,$K74&gt;AK$4),NETWORKDAYS.INTL(AK$4+1,(AL$4),1,(Holidays!$A$1:$A$248)),0))*$M74,"")</f>
        <v>0</v>
      </c>
      <c r="AM74" s="190">
        <f ca="1">IFERROR((IF(AND($J74&gt;AL$4,$J74&lt;=AM$4,$K74&lt;=AM$4),NETWORKDAYS.INTL($J74,$K74,1,(Holidays!$A$1:$A$248)),0)+IF(AND($J74&gt;AL$4,$J74&lt;=AM$4,$K74&gt;AM$4),NETWORKDAYS.INTL($J74,(AM$4),1,(Holidays!$A$1:$A$248)),0)+IF(AND($J74&lt;AL$4,$K74&lt;AM$4,$K74&gt;AL$4),NETWORKDAYS.INTL(AL$4+1,$K74,1,(Holidays!$A$1:$A$248)),0)+IF(AND($J74&lt;=AL$4,$K74&gt;=AM$4,$K74&gt;AL$4),NETWORKDAYS.INTL(AL$4+1,(AM$4),1,(Holidays!$A$1:$A$248)),0))*$M74,"")</f>
        <v>0</v>
      </c>
      <c r="AN74" s="192">
        <f ca="1">IFERROR((IF(AND($J74&gt;AM$4,$J74&lt;=AN$4,$K74&lt;=AN$4),NETWORKDAYS.INTL($J74,$K74,1,(Holidays!$A$1:$A$248)),0)+IF(AND($J74&gt;AM$4,$J74&lt;=AN$4,$K74&gt;AN$4),NETWORKDAYS.INTL($J74,(AN$4),1,(Holidays!$A$1:$A$248)),0)+IF(AND($J74&lt;AM$4,$K74&lt;AN$4,$K74&gt;AM$4),NETWORKDAYS.INTL(AM$4+1,$K74,1,(Holidays!$A$1:$A$248)),0)+IF(AND($J74&lt;=AM$4,$K74&gt;=AN$4,$K74&gt;AM$4),NETWORKDAYS.INTL(AM$4+1,(AN$4),1,(Holidays!$A$1:$A$248)),0))*$M74,"")</f>
        <v>0</v>
      </c>
      <c r="AO74" s="321">
        <f ca="1">IFERROR((IF(AND($J74&gt;AN$4,$J74&lt;=AO$4,$K74&lt;=AO$4),NETWORKDAYS.INTL($J74,$K74,1,(Holidays!$A$1:$A$248)),0)+IF(AND($J74&gt;AN$4,$J74&lt;=AO$4,$K74&gt;AO$4),NETWORKDAYS.INTL($J74,(AO$4),1,(Holidays!$A$1:$A$248)),0)+IF(AND($J74&lt;AN$4,$K74&lt;AO$4,$K74&gt;AN$4),NETWORKDAYS.INTL(AN$4+1,$K74,1,(Holidays!$A$1:$A$248)),0)+IF(AND($J74&lt;=AN$4,$K74&gt;=AO$4,$K74&gt;AN$4),NETWORKDAYS.INTL(AN$4+1,(AO$4),1,(Holidays!$A$1:$A$248)),0))*$M74,"")</f>
        <v>0</v>
      </c>
      <c r="AP74" s="190">
        <f ca="1">IFERROR((IF(AND($J74&gt;AO$4,$J74&lt;=AP$4,$K74&lt;=AP$4),NETWORKDAYS.INTL($J74,$K74,1,(Holidays!$A$1:$A$248)),0)+IF(AND($J74&gt;AO$4,$J74&lt;=AP$4,$K74&gt;AP$4),NETWORKDAYS.INTL($J74,(AP$4),1,(Holidays!$A$1:$A$248)),0)+IF(AND($J74&lt;AO$4,$K74&lt;AP$4,$K74&gt;AO$4),NETWORKDAYS.INTL(AO$4+1,$K74,1,(Holidays!$A$1:$A$248)),0)+IF(AND($J74&lt;=AO$4,$K74&gt;=AP$4,$K74&gt;AO$4),NETWORKDAYS.INTL(AO$4+1,(AP$4),1,(Holidays!$A$1:$A$248)),0))*$M74,"")</f>
        <v>0</v>
      </c>
      <c r="AQ74" s="192">
        <f ca="1">IFERROR((IF(AND($J74&gt;AP$4,$J74&lt;=AQ$4,$K74&lt;=AQ$4),NETWORKDAYS.INTL($J74,$K74,1,(Holidays!$A$1:$A$248)),0)+IF(AND($J74&gt;AP$4,$J74&lt;=AQ$4,$K74&gt;AQ$4),NETWORKDAYS.INTL($J74,(AQ$4),1,(Holidays!$A$1:$A$248)),0)+IF(AND($J74&lt;AP$4,$K74&lt;AQ$4,$K74&gt;AP$4),NETWORKDAYS.INTL(AP$4+1,$K74,1,(Holidays!$A$1:$A$248)),0)+IF(AND($J74&lt;=AP$4,$K74&gt;=AQ$4,$K74&gt;AP$4),NETWORKDAYS.INTL(AP$4+1,(AQ$4),1,(Holidays!$A$1:$A$248)),0))*$M74,"")</f>
        <v>0</v>
      </c>
      <c r="AR74" s="321">
        <f ca="1">IFERROR((IF(AND($J74&gt;AQ$4,$J74&lt;=AR$4,$K74&lt;=AR$4),NETWORKDAYS.INTL($J74,$K74,1,(Holidays!$A$1:$A$248)),0)+IF(AND($J74&gt;AQ$4,$J74&lt;=AR$4,$K74&gt;AR$4),NETWORKDAYS.INTL($J74,(AR$4),1,(Holidays!$A$1:$A$248)),0)+IF(AND($J74&lt;AQ$4,$K74&lt;AR$4,$K74&gt;AQ$4),NETWORKDAYS.INTL(AQ$4+1,$K74,1,(Holidays!$A$1:$A$248)),0)+IF(AND($J74&lt;=AQ$4,$K74&gt;=AR$4,$K74&gt;AQ$4),NETWORKDAYS.INTL(AQ$4+1,(AR$4),1,(Holidays!$A$1:$A$248)),0))*$M74,"")</f>
        <v>0</v>
      </c>
      <c r="AS74" s="190">
        <f ca="1">IFERROR((IF(AND($J74&gt;AR$4,$J74&lt;=AS$4,$K74&lt;=AS$4),NETWORKDAYS.INTL($J74,$K74,1,(Holidays!$A$1:$A$248)),0)+IF(AND($J74&gt;AR$4,$J74&lt;=AS$4,$K74&gt;AS$4),NETWORKDAYS.INTL($J74,(AS$4),1,(Holidays!$A$1:$A$248)),0)+IF(AND($J74&lt;AR$4,$K74&lt;AS$4,$K74&gt;AR$4),NETWORKDAYS.INTL(AR$4+1,$K74,1,(Holidays!$A$1:$A$248)),0)+IF(AND($J74&lt;=AR$4,$K74&gt;=AS$4,$K74&gt;AR$4),NETWORKDAYS.INTL(AR$4+1,(AS$4),1,(Holidays!$A$1:$A$248)),0))*$M74,"")</f>
        <v>0</v>
      </c>
      <c r="AT74" s="192">
        <f ca="1">IFERROR((IF(AND($J74&gt;AS$4,$J74&lt;=AT$4,$K74&lt;=AT$4),NETWORKDAYS.INTL($J74,$K74,1,(Holidays!$A$1:$A$248)),0)+IF(AND($J74&gt;AS$4,$J74&lt;=AT$4,$K74&gt;AT$4),NETWORKDAYS.INTL($J74,(AT$4),1,(Holidays!$A$1:$A$248)),0)+IF(AND($J74&lt;AS$4,$K74&lt;AT$4,$K74&gt;AS$4),NETWORKDAYS.INTL(AS$4+1,$K74,1,(Holidays!$A$1:$A$248)),0)+IF(AND($J74&lt;=AS$4,$K74&gt;=AT$4,$K74&gt;AS$4),NETWORKDAYS.INTL(AS$4+1,(AT$4),1,(Holidays!$A$1:$A$248)),0))*$M74,"")</f>
        <v>0</v>
      </c>
      <c r="AU74" s="321">
        <f ca="1">IFERROR((IF(AND($J74&gt;AT$4,$J74&lt;=AU$4,$K74&lt;=AU$4),NETWORKDAYS.INTL($J74,$K74,1,(Holidays!$A$1:$A$248)),0)+IF(AND($J74&gt;AT$4,$J74&lt;=AU$4,$K74&gt;AU$4),NETWORKDAYS.INTL($J74,(AU$4),1,(Holidays!$A$1:$A$248)),0)+IF(AND($J74&lt;AT$4,$K74&lt;AU$4,$K74&gt;AT$4),NETWORKDAYS.INTL(AT$4+1,$K74,1,(Holidays!$A$1:$A$248)),0)+IF(AND($J74&lt;=AT$4,$K74&gt;=AU$4,$K74&gt;AT$4),NETWORKDAYS.INTL(AT$4+1,(AU$4),1,(Holidays!$A$1:$A$248)),0))*$M74,"")</f>
        <v>0</v>
      </c>
      <c r="AV74" s="190">
        <f ca="1">IFERROR((IF(AND($J74&gt;AU$4,$J74&lt;=AV$4,$K74&lt;=AV$4),NETWORKDAYS.INTL($J74,$K74,1,(Holidays!$A$1:$A$248)),0)+IF(AND($J74&gt;AU$4,$J74&lt;=AV$4,$K74&gt;AV$4),NETWORKDAYS.INTL($J74,(AV$4),1,(Holidays!$A$1:$A$248)),0)+IF(AND($J74&lt;AU$4,$K74&lt;AV$4,$K74&gt;AU$4),NETWORKDAYS.INTL(AU$4+1,$K74,1,(Holidays!$A$1:$A$248)),0)+IF(AND($J74&lt;=AU$4,$K74&gt;=AV$4,$K74&gt;AU$4),NETWORKDAYS.INTL(AU$4+1,(AV$4),1,(Holidays!$A$1:$A$248)),0))*$M74,"")</f>
        <v>0</v>
      </c>
      <c r="AW74" s="192">
        <f ca="1">IFERROR((IF(AND($J74&gt;AV$4,$J74&lt;=AW$4,$K74&lt;=AW$4),NETWORKDAYS.INTL($J74,$K74,1,(Holidays!$A$1:$A$248)),0)+IF(AND($J74&gt;AV$4,$J74&lt;=AW$4,$K74&gt;AW$4),NETWORKDAYS.INTL($J74,(AW$4),1,(Holidays!$A$1:$A$248)),0)+IF(AND($J74&lt;AV$4,$K74&lt;AW$4,$K74&gt;AV$4),NETWORKDAYS.INTL(AV$4+1,$K74,1,(Holidays!$A$1:$A$248)),0)+IF(AND($J74&lt;=AV$4,$K74&gt;=AW$4,$K74&gt;AV$4),NETWORKDAYS.INTL(AV$4+1,(AW$4),1,(Holidays!$A$1:$A$248)),0))*$M74,"")</f>
        <v>0</v>
      </c>
      <c r="AX74" s="321">
        <f ca="1">IFERROR((IF(AND($J74&gt;AW$4,$J74&lt;=AX$4,$K74&lt;=AX$4),NETWORKDAYS.INTL($J74,$K74,1,(Holidays!$A$1:$A$248)),0)+IF(AND($J74&gt;AW$4,$J74&lt;=AX$4,$K74&gt;AX$4),NETWORKDAYS.INTL($J74,(AX$4),1,(Holidays!$A$1:$A$248)),0)+IF(AND($J74&lt;AW$4,$K74&lt;AX$4,$K74&gt;AW$4),NETWORKDAYS.INTL(AW$4+1,$K74,1,(Holidays!$A$1:$A$248)),0)+IF(AND($J74&lt;=AW$4,$K74&gt;=AX$4,$K74&gt;AW$4),NETWORKDAYS.INTL(AW$4+1,(AX$4),1,(Holidays!$A$1:$A$248)),0))*$M74,"")</f>
        <v>0</v>
      </c>
      <c r="AY74" s="190">
        <f ca="1">IFERROR((IF(AND($J74&gt;AX$4,$J74&lt;=AY$4,$K74&lt;=AY$4),NETWORKDAYS.INTL($J74,$K74,1,(Holidays!$A$1:$A$248)),0)+IF(AND($J74&gt;AX$4,$J74&lt;=AY$4,$K74&gt;AY$4),NETWORKDAYS.INTL($J74,(AY$4),1,(Holidays!$A$1:$A$248)),0)+IF(AND($J74&lt;AX$4,$K74&lt;AY$4,$K74&gt;AX$4),NETWORKDAYS.INTL(AX$4+1,$K74,1,(Holidays!$A$1:$A$248)),0)+IF(AND($J74&lt;=AX$4,$K74&gt;=AY$4,$K74&gt;AX$4),NETWORKDAYS.INTL(AX$4+1,(AY$4),1,(Holidays!$A$1:$A$248)),0))*$M74,"")</f>
        <v>0</v>
      </c>
      <c r="AZ74" s="192">
        <f ca="1">IFERROR((IF(AND($J74&gt;AY$4,$J74&lt;=AZ$4,$K74&lt;=AZ$4),NETWORKDAYS.INTL($J74,$K74,1,(Holidays!$A$1:$A$248)),0)+IF(AND($J74&gt;AY$4,$J74&lt;=AZ$4,$K74&gt;AZ$4),NETWORKDAYS.INTL($J74,(AZ$4),1,(Holidays!$A$1:$A$248)),0)+IF(AND($J74&lt;AY$4,$K74&lt;AZ$4,$K74&gt;AY$4),NETWORKDAYS.INTL(AY$4+1,$K74,1,(Holidays!$A$1:$A$248)),0)+IF(AND($J74&lt;=AY$4,$K74&gt;=AZ$4,$K74&gt;AY$4),NETWORKDAYS.INTL(AY$4+1,(AZ$4),1,(Holidays!$A$1:$A$248)),0))*$M74,"")</f>
        <v>0</v>
      </c>
      <c r="BA74" s="321">
        <f ca="1">IFERROR((IF(AND($J74&gt;AZ$4,$J74&lt;=BA$4,$K74&lt;=BA$4),NETWORKDAYS.INTL($J74,$K74,1,(Holidays!$A$1:$A$248)),0)+IF(AND($J74&gt;AZ$4,$J74&lt;=BA$4,$K74&gt;BA$4),NETWORKDAYS.INTL($J74,(BA$4),1,(Holidays!$A$1:$A$248)),0)+IF(AND($J74&lt;AZ$4,$K74&lt;BA$4,$K74&gt;AZ$4),NETWORKDAYS.INTL(AZ$4+1,$K74,1,(Holidays!$A$1:$A$248)),0)+IF(AND($J74&lt;=AZ$4,$K74&gt;=BA$4,$K74&gt;AZ$4),NETWORKDAYS.INTL(AZ$4+1,(BA$4),1,(Holidays!$A$1:$A$248)),0))*$M74,"")</f>
        <v>0</v>
      </c>
      <c r="BB74" s="190">
        <f ca="1">IFERROR((IF(AND($J74&gt;BA$4,$J74&lt;=BB$4,$K74&lt;=BB$4),NETWORKDAYS.INTL($J74,$K74,1,(Holidays!$A$1:$A$248)),0)+IF(AND($J74&gt;BA$4,$J74&lt;=BB$4,$K74&gt;BB$4),NETWORKDAYS.INTL($J74,(BB$4),1,(Holidays!$A$1:$A$248)),0)+IF(AND($J74&lt;BA$4,$K74&lt;BB$4,$K74&gt;BA$4),NETWORKDAYS.INTL(BA$4+1,$K74,1,(Holidays!$A$1:$A$248)),0)+IF(AND($J74&lt;=BA$4,$K74&gt;=BB$4,$K74&gt;BA$4),NETWORKDAYS.INTL(BA$4+1,(BB$4),1,(Holidays!$A$1:$A$248)),0))*$M74,"")</f>
        <v>0</v>
      </c>
      <c r="BC74" s="192">
        <f ca="1">IFERROR((IF(AND($J74&gt;BB$4,$J74&lt;=BC$4,$K74&lt;=BC$4),NETWORKDAYS.INTL($J74,$K74,1,(Holidays!$A$1:$A$248)),0)+IF(AND($J74&gt;BB$4,$J74&lt;=BC$4,$K74&gt;BC$4),NETWORKDAYS.INTL($J74,(BC$4),1,(Holidays!$A$1:$A$248)),0)+IF(AND($J74&lt;BB$4,$K74&lt;BC$4,$K74&gt;BB$4),NETWORKDAYS.INTL(BB$4+1,$K74,1,(Holidays!$A$1:$A$248)),0)+IF(AND($J74&lt;=BB$4,$K74&gt;=BC$4,$K74&gt;BB$4),NETWORKDAYS.INTL(BB$4+1,(BC$4),1,(Holidays!$A$1:$A$248)),0))*$M74,"")</f>
        <v>0</v>
      </c>
      <c r="BD74" s="321">
        <f ca="1">IFERROR((IF(AND($J74&gt;BC$4,$J74&lt;=BD$4,$K74&lt;=BD$4),NETWORKDAYS.INTL($J74,$K74,1,(Holidays!$A$1:$A$248)),0)+IF(AND($J74&gt;BC$4,$J74&lt;=BD$4,$K74&gt;BD$4),NETWORKDAYS.INTL($J74,(BD$4),1,(Holidays!$A$1:$A$248)),0)+IF(AND($J74&lt;BC$4,$K74&lt;BD$4,$K74&gt;BC$4),NETWORKDAYS.INTL(BC$4+1,$K74,1,(Holidays!$A$1:$A$248)),0)+IF(AND($J74&lt;=BC$4,$K74&gt;=BD$4,$K74&gt;BC$4),NETWORKDAYS.INTL(BC$4+1,(BD$4),1,(Holidays!$A$1:$A$248)),0))*$M74,"")</f>
        <v>0</v>
      </c>
      <c r="BE74" s="190">
        <f ca="1">IFERROR((IF(AND($J74&gt;BD$4,$J74&lt;=BE$4,$K74&lt;=BE$4),NETWORKDAYS.INTL($J74,$K74,1,(Holidays!$A$1:$A$248)),0)+IF(AND($J74&gt;BD$4,$J74&lt;=BE$4,$K74&gt;BE$4),NETWORKDAYS.INTL($J74,(BE$4),1,(Holidays!$A$1:$A$248)),0)+IF(AND($J74&lt;BD$4,$K74&lt;BE$4,$K74&gt;BD$4),NETWORKDAYS.INTL(BD$4+1,$K74,1,(Holidays!$A$1:$A$248)),0)+IF(AND($J74&lt;=BD$4,$K74&gt;=BE$4,$K74&gt;BD$4),NETWORKDAYS.INTL(BD$4+1,(BE$4),1,(Holidays!$A$1:$A$248)),0))*$M74,"")</f>
        <v>0</v>
      </c>
      <c r="BF74" s="192">
        <f ca="1">IFERROR((IF(AND($J74&gt;BE$4,$J74&lt;=BF$4,$K74&lt;=BF$4),NETWORKDAYS.INTL($J74,$K74,1,(Holidays!$A$1:$A$248)),0)+IF(AND($J74&gt;BE$4,$J74&lt;=BF$4,$K74&gt;BF$4),NETWORKDAYS.INTL($J74,(BF$4),1,(Holidays!$A$1:$A$248)),0)+IF(AND($J74&lt;BE$4,$K74&lt;BF$4,$K74&gt;BE$4),NETWORKDAYS.INTL(BE$4+1,$K74,1,(Holidays!$A$1:$A$248)),0)+IF(AND($J74&lt;=BE$4,$K74&gt;=BF$4,$K74&gt;BE$4),NETWORKDAYS.INTL(BE$4+1,(BF$4),1,(Holidays!$A$1:$A$248)),0))*$M74,"")</f>
        <v>0</v>
      </c>
      <c r="BG74" s="321">
        <f ca="1">IFERROR((IF(AND($J74&gt;BF$4,$J74&lt;=BG$4,$K74&lt;=BG$4),NETWORKDAYS.INTL($J74,$K74,1,(Holidays!$A$1:$A$248)),0)+IF(AND($J74&gt;BF$4,$J74&lt;=BG$4,$K74&gt;BG$4),NETWORKDAYS.INTL($J74,(BG$4),1,(Holidays!$A$1:$A$248)),0)+IF(AND($J74&lt;BF$4,$K74&lt;BG$4,$K74&gt;BF$4),NETWORKDAYS.INTL(BF$4+1,$K74,1,(Holidays!$A$1:$A$248)),0)+IF(AND($J74&lt;=BF$4,$K74&gt;=BG$4,$K74&gt;BF$4),NETWORKDAYS.INTL(BF$4+1,(BG$4),1,(Holidays!$A$1:$A$248)),0))*$M74,"")</f>
        <v>0</v>
      </c>
      <c r="BH74" s="190">
        <f ca="1">IFERROR((IF(AND($J74&gt;BG$4,$J74&lt;=BH$4,$K74&lt;=BH$4),NETWORKDAYS.INTL($J74,$K74,1,(Holidays!$A$1:$A$248)),0)+IF(AND($J74&gt;BG$4,$J74&lt;=BH$4,$K74&gt;BH$4),NETWORKDAYS.INTL($J74,(BH$4),1,(Holidays!$A$1:$A$248)),0)+IF(AND($J74&lt;BG$4,$K74&lt;BH$4,$K74&gt;BG$4),NETWORKDAYS.INTL(BG$4+1,$K74,1,(Holidays!$A$1:$A$248)),0)+IF(AND($J74&lt;=BG$4,$K74&gt;=BH$4,$K74&gt;BG$4),NETWORKDAYS.INTL(BG$4+1,(BH$4),1,(Holidays!$A$1:$A$248)),0))*$M74,"")</f>
        <v>0</v>
      </c>
      <c r="BI74" s="192">
        <f ca="1">IFERROR((IF(AND($J74&gt;BH$4,$J74&lt;=BI$4,$K74&lt;=BI$4),NETWORKDAYS.INTL($J74,$K74,1,(Holidays!$A$1:$A$248)),0)+IF(AND($J74&gt;BH$4,$J74&lt;=BI$4,$K74&gt;BI$4),NETWORKDAYS.INTL($J74,(BI$4),1,(Holidays!$A$1:$A$248)),0)+IF(AND($J74&lt;BH$4,$K74&lt;BI$4,$K74&gt;BH$4),NETWORKDAYS.INTL(BH$4+1,$K74,1,(Holidays!$A$1:$A$248)),0)+IF(AND($J74&lt;=BH$4,$K74&gt;=BI$4,$K74&gt;BH$4),NETWORKDAYS.INTL(BH$4+1,(BI$4),1,(Holidays!$A$1:$A$248)),0))*$M74,"")</f>
        <v>0</v>
      </c>
      <c r="BJ74" s="321">
        <f ca="1">IFERROR((IF(AND($J74&gt;BI$4,$J74&lt;=BJ$4,$K74&lt;=BJ$4),NETWORKDAYS.INTL($J74,$K74,1,(Holidays!$A$1:$A$248)),0)+IF(AND($J74&gt;BI$4,$J74&lt;=BJ$4,$K74&gt;BJ$4),NETWORKDAYS.INTL($J74,(BJ$4),1,(Holidays!$A$1:$A$248)),0)+IF(AND($J74&lt;BI$4,$K74&lt;BJ$4,$K74&gt;BI$4),NETWORKDAYS.INTL(BI$4+1,$K74,1,(Holidays!$A$1:$A$248)),0)+IF(AND($J74&lt;=BI$4,$K74&gt;=BJ$4,$K74&gt;BI$4),NETWORKDAYS.INTL(BI$4+1,(BJ$4),1,(Holidays!$A$1:$A$248)),0))*$M74,"")</f>
        <v>0</v>
      </c>
      <c r="BK74" s="190">
        <f ca="1">IFERROR((IF(AND($J74&gt;BJ$4,$J74&lt;=BK$4,$K74&lt;=BK$4),NETWORKDAYS.INTL($J74,$K74,1,(Holidays!$A$1:$A$248)),0)+IF(AND($J74&gt;BJ$4,$J74&lt;=BK$4,$K74&gt;BK$4),NETWORKDAYS.INTL($J74,(BK$4),1,(Holidays!$A$1:$A$248)),0)+IF(AND($J74&lt;BJ$4,$K74&lt;BK$4,$K74&gt;BJ$4),NETWORKDAYS.INTL(BJ$4+1,$K74,1,(Holidays!$A$1:$A$248)),0)+IF(AND($J74&lt;=BJ$4,$K74&gt;=BK$4,$K74&gt;BJ$4),NETWORKDAYS.INTL(BJ$4+1,(BK$4),1,(Holidays!$A$1:$A$248)),0))*$M74,"")</f>
        <v>0</v>
      </c>
      <c r="BL74" s="192">
        <f ca="1">IFERROR((IF(AND($J74&gt;BK$4,$J74&lt;=BL$4,$K74&lt;=BL$4),NETWORKDAYS.INTL($J74,$K74,1,(Holidays!$A$1:$A$248)),0)+IF(AND($J74&gt;BK$4,$J74&lt;=BL$4,$K74&gt;BL$4),NETWORKDAYS.INTL($J74,(BL$4),1,(Holidays!$A$1:$A$248)),0)+IF(AND($J74&lt;BK$4,$K74&lt;BL$4,$K74&gt;BK$4),NETWORKDAYS.INTL(BK$4+1,$K74,1,(Holidays!$A$1:$A$248)),0)+IF(AND($J74&lt;=BK$4,$K74&gt;=BL$4,$K74&gt;BK$4),NETWORKDAYS.INTL(BK$4+1,(BL$4),1,(Holidays!$A$1:$A$248)),0))*$M74,"")</f>
        <v>0</v>
      </c>
      <c r="BM74" s="321">
        <f ca="1">IFERROR((IF(AND($J74&gt;BL$4,$J74&lt;=BM$4,$K74&lt;=BM$4),NETWORKDAYS.INTL($J74,$K74,1,(Holidays!$A$1:$A$248)),0)+IF(AND($J74&gt;BL$4,$J74&lt;=BM$4,$K74&gt;BM$4),NETWORKDAYS.INTL($J74,(BM$4),1,(Holidays!$A$1:$A$248)),0)+IF(AND($J74&lt;BL$4,$K74&lt;BM$4,$K74&gt;BL$4),NETWORKDAYS.INTL(BL$4+1,$K74,1,(Holidays!$A$1:$A$248)),0)+IF(AND($J74&lt;=BL$4,$K74&gt;=BM$4,$K74&gt;BL$4),NETWORKDAYS.INTL(BL$4+1,(BM$4),1,(Holidays!$A$1:$A$248)),0))*$M74,"")</f>
        <v>0</v>
      </c>
      <c r="BN74" s="190">
        <f ca="1">IFERROR((IF(AND($J74&gt;BM$4,$J74&lt;=BN$4,$K74&lt;=BN$4),NETWORKDAYS.INTL($J74,$K74,1,(Holidays!$A$1:$A$248)),0)+IF(AND($J74&gt;BM$4,$J74&lt;=BN$4,$K74&gt;BN$4),NETWORKDAYS.INTL($J74,(BN$4),1,(Holidays!$A$1:$A$248)),0)+IF(AND($J74&lt;BM$4,$K74&lt;BN$4,$K74&gt;BM$4),NETWORKDAYS.INTL(BM$4+1,$K74,1,(Holidays!$A$1:$A$248)),0)+IF(AND($J74&lt;=BM$4,$K74&gt;=BN$4,$K74&gt;BM$4),NETWORKDAYS.INTL(BM$4+1,(BN$4),1,(Holidays!$A$1:$A$248)),0))*$M74,"")</f>
        <v>0</v>
      </c>
      <c r="BO74" s="192">
        <f ca="1">IFERROR((IF(AND($J74&gt;BN$4,$J74&lt;=BO$4,$K74&lt;=BO$4),NETWORKDAYS.INTL($J74,$K74,1,(Holidays!$A$1:$A$248)),0)+IF(AND($J74&gt;BN$4,$J74&lt;=BO$4,$K74&gt;BO$4),NETWORKDAYS.INTL($J74,(BO$4),1,(Holidays!$A$1:$A$248)),0)+IF(AND($J74&lt;BN$4,$K74&lt;BO$4,$K74&gt;BN$4),NETWORKDAYS.INTL(BN$4+1,$K74,1,(Holidays!$A$1:$A$248)),0)+IF(AND($J74&lt;=BN$4,$K74&gt;=BO$4,$K74&gt;BN$4),NETWORKDAYS.INTL(BN$4+1,(BO$4),1,(Holidays!$A$1:$A$248)),0))*$M74,"")</f>
        <v>0</v>
      </c>
      <c r="BP74" s="321">
        <f ca="1">IFERROR((IF(AND($J74&gt;BO$4,$J74&lt;=BP$4,$K74&lt;=BP$4),NETWORKDAYS.INTL($J74,$K74,1,(Holidays!$A$1:$A$248)),0)+IF(AND($J74&gt;BO$4,$J74&lt;=BP$4,$K74&gt;BP$4),NETWORKDAYS.INTL($J74,(BP$4),1,(Holidays!$A$1:$A$248)),0)+IF(AND($J74&lt;BO$4,$K74&lt;BP$4,$K74&gt;BO$4),NETWORKDAYS.INTL(BO$4+1,$K74,1,(Holidays!$A$1:$A$248)),0)+IF(AND($J74&lt;=BO$4,$K74&gt;=BP$4,$K74&gt;BO$4),NETWORKDAYS.INTL(BO$4+1,(BP$4),1,(Holidays!$A$1:$A$248)),0))*$M74,"")</f>
        <v>0</v>
      </c>
      <c r="BQ74" s="190">
        <f ca="1">IFERROR((IF(AND($J74&gt;BP$4,$J74&lt;=BQ$4,$K74&lt;=BQ$4),NETWORKDAYS.INTL($J74,$K74,1,(Holidays!$A$1:$A$248)),0)+IF(AND($J74&gt;BP$4,$J74&lt;=BQ$4,$K74&gt;BQ$4),NETWORKDAYS.INTL($J74,(BQ$4),1,(Holidays!$A$1:$A$248)),0)+IF(AND($J74&lt;BP$4,$K74&lt;BQ$4,$K74&gt;BP$4),NETWORKDAYS.INTL(BP$4+1,$K74,1,(Holidays!$A$1:$A$248)),0)+IF(AND($J74&lt;=BP$4,$K74&gt;=BQ$4,$K74&gt;BP$4),NETWORKDAYS.INTL(BP$4+1,(BQ$4),1,(Holidays!$A$1:$A$248)),0))*$M74,"")</f>
        <v>0</v>
      </c>
      <c r="BR74" s="192">
        <f ca="1">IFERROR((IF(AND($J74&gt;BQ$4,$J74&lt;=BR$4,$K74&lt;=BR$4),NETWORKDAYS.INTL($J74,$K74,1,(Holidays!$A$1:$A$248)),0)+IF(AND($J74&gt;BQ$4,$J74&lt;=BR$4,$K74&gt;BR$4),NETWORKDAYS.INTL($J74,(BR$4),1,(Holidays!$A$1:$A$248)),0)+IF(AND($J74&lt;BQ$4,$K74&lt;BR$4,$K74&gt;BQ$4),NETWORKDAYS.INTL(BQ$4+1,$K74,1,(Holidays!$A$1:$A$248)),0)+IF(AND($J74&lt;=BQ$4,$K74&gt;=BR$4,$K74&gt;BQ$4),NETWORKDAYS.INTL(BQ$4+1,(BR$4),1,(Holidays!$A$1:$A$248)),0))*$M74,"")</f>
        <v>0</v>
      </c>
      <c r="BS74" s="321">
        <f ca="1">IFERROR((IF(AND($J74&gt;BR$4,$J74&lt;=BS$4,$K74&lt;=BS$4),NETWORKDAYS.INTL($J74,$K74,1,(Holidays!$A$1:$A$248)),0)+IF(AND($J74&gt;BR$4,$J74&lt;=BS$4,$K74&gt;BS$4),NETWORKDAYS.INTL($J74,(BS$4),1,(Holidays!$A$1:$A$248)),0)+IF(AND($J74&lt;BR$4,$K74&lt;BS$4,$K74&gt;BR$4),NETWORKDAYS.INTL(BR$4+1,$K74,1,(Holidays!$A$1:$A$248)),0)+IF(AND($J74&lt;=BR$4,$K74&gt;=BS$4,$K74&gt;BR$4),NETWORKDAYS.INTL(BR$4+1,(BS$4),1,(Holidays!$A$1:$A$248)),0))*$M74,"")</f>
        <v>0</v>
      </c>
      <c r="BT74" s="190">
        <f ca="1">IFERROR((IF(AND($J74&gt;BS$4,$J74&lt;=BT$4,$K74&lt;=BT$4),NETWORKDAYS.INTL($J74,$K74,1,(Holidays!$A$1:$A$248)),0)+IF(AND($J74&gt;BS$4,$J74&lt;=BT$4,$K74&gt;BT$4),NETWORKDAYS.INTL($J74,(BT$4),1,(Holidays!$A$1:$A$248)),0)+IF(AND($J74&lt;BS$4,$K74&lt;BT$4,$K74&gt;BS$4),NETWORKDAYS.INTL(BS$4+1,$K74,1,(Holidays!$A$1:$A$248)),0)+IF(AND($J74&lt;=BS$4,$K74&gt;=BT$4,$K74&gt;BS$4),NETWORKDAYS.INTL(BS$4+1,(BT$4),1,(Holidays!$A$1:$A$248)),0))*$M74,"")</f>
        <v>0</v>
      </c>
      <c r="BU74" s="192">
        <f ca="1">IFERROR((IF(AND($J74&gt;BT$4,$J74&lt;=BU$4,$K74&lt;=BU$4),NETWORKDAYS.INTL($J74,$K74,1,(Holidays!$A$1:$A$248)),0)+IF(AND($J74&gt;BT$4,$J74&lt;=BU$4,$K74&gt;BU$4),NETWORKDAYS.INTL($J74,(BU$4),1,(Holidays!$A$1:$A$248)),0)+IF(AND($J74&lt;BT$4,$K74&lt;BU$4,$K74&gt;BT$4),NETWORKDAYS.INTL(BT$4+1,$K74,1,(Holidays!$A$1:$A$248)),0)+IF(AND($J74&lt;=BT$4,$K74&gt;=BU$4,$K74&gt;BT$4),NETWORKDAYS.INTL(BT$4+1,(BU$4),1,(Holidays!$A$1:$A$248)),0))*$M74,"")</f>
        <v>0</v>
      </c>
      <c r="BV74" s="321">
        <f ca="1">IFERROR((IF(AND($J74&gt;BU$4,$J74&lt;=BV$4,$K74&lt;=BV$4),NETWORKDAYS.INTL($J74,$K74,1,(Holidays!$A$1:$A$248)),0)+IF(AND($J74&gt;BU$4,$J74&lt;=BV$4,$K74&gt;BV$4),NETWORKDAYS.INTL($J74,(BV$4),1,(Holidays!$A$1:$A$248)),0)+IF(AND($J74&lt;BU$4,$K74&lt;BV$4,$K74&gt;BU$4),NETWORKDAYS.INTL(BU$4+1,$K74,1,(Holidays!$A$1:$A$248)),0)+IF(AND($J74&lt;=BU$4,$K74&gt;=BV$4,$K74&gt;BU$4),NETWORKDAYS.INTL(BU$4+1,(BV$4),1,(Holidays!$A$1:$A$248)),0))*$M74,"")</f>
        <v>0</v>
      </c>
      <c r="BW74" s="190">
        <f ca="1">IFERROR((IF(AND($J74&gt;BV$4,$J74&lt;=BW$4,$K74&lt;=BW$4),NETWORKDAYS.INTL($J74,$K74,1,(Holidays!$A$1:$A$248)),0)+IF(AND($J74&gt;BV$4,$J74&lt;=BW$4,$K74&gt;BW$4),NETWORKDAYS.INTL($J74,(BW$4),1,(Holidays!$A$1:$A$248)),0)+IF(AND($J74&lt;BV$4,$K74&lt;BW$4,$K74&gt;BV$4),NETWORKDAYS.INTL(BV$4+1,$K74,1,(Holidays!$A$1:$A$248)),0)+IF(AND($J74&lt;=BV$4,$K74&gt;=BW$4,$K74&gt;BV$4),NETWORKDAYS.INTL(BV$4+1,(BW$4),1,(Holidays!$A$1:$A$248)),0))*$M74,"")</f>
        <v>0</v>
      </c>
      <c r="BX74" s="192">
        <f ca="1">IFERROR((IF(AND($J74&gt;BW$4,$J74&lt;=BX$4,$K74&lt;=BX$4),NETWORKDAYS.INTL($J74,$K74,1,(Holidays!$A$1:$A$248)),0)+IF(AND($J74&gt;BW$4,$J74&lt;=BX$4,$K74&gt;BX$4),NETWORKDAYS.INTL($J74,(BX$4),1,(Holidays!$A$1:$A$248)),0)+IF(AND($J74&lt;BW$4,$K74&lt;BX$4,$K74&gt;BW$4),NETWORKDAYS.INTL(BW$4+1,$K74,1,(Holidays!$A$1:$A$248)),0)+IF(AND($J74&lt;=BW$4,$K74&gt;=BX$4,$K74&gt;BW$4),NETWORKDAYS.INTL(BW$4+1,(BX$4),1,(Holidays!$A$1:$A$248)),0))*$M74,"")</f>
        <v>0</v>
      </c>
      <c r="BY74" s="321">
        <f ca="1">IFERROR((IF(AND($J74&gt;BX$4,$J74&lt;=BY$4,$K74&lt;=BY$4),NETWORKDAYS.INTL($J74,$K74,1,(Holidays!$A$1:$A$248)),0)+IF(AND($J74&gt;BX$4,$J74&lt;=BY$4,$K74&gt;BY$4),NETWORKDAYS.INTL($J74,(BY$4),1,(Holidays!$A$1:$A$248)),0)+IF(AND($J74&lt;BX$4,$K74&lt;BY$4,$K74&gt;BX$4),NETWORKDAYS.INTL(BX$4+1,$K74,1,(Holidays!$A$1:$A$248)),0)+IF(AND($J74&lt;=BX$4,$K74&gt;=BY$4,$K74&gt;BX$4),NETWORKDAYS.INTL(BX$4+1,(BY$4),1,(Holidays!$A$1:$A$248)),0))*$M74,"")</f>
        <v>0</v>
      </c>
      <c r="BZ74" s="190">
        <f ca="1">IFERROR((IF(AND($J74&gt;BY$4,$J74&lt;=BZ$4,$K74&lt;=BZ$4),NETWORKDAYS.INTL($J74,$K74,1,(Holidays!$A$1:$A$248)),0)+IF(AND($J74&gt;BY$4,$J74&lt;=BZ$4,$K74&gt;BZ$4),NETWORKDAYS.INTL($J74,(BZ$4),1,(Holidays!$A$1:$A$248)),0)+IF(AND($J74&lt;BY$4,$K74&lt;BZ$4,$K74&gt;BY$4),NETWORKDAYS.INTL(BY$4+1,$K74,1,(Holidays!$A$1:$A$248)),0)+IF(AND($J74&lt;=BY$4,$K74&gt;=BZ$4,$K74&gt;BY$4),NETWORKDAYS.INTL(BY$4+1,(BZ$4),1,(Holidays!$A$1:$A$248)),0))*$M74,"")</f>
        <v>0</v>
      </c>
      <c r="CA74" s="192">
        <f ca="1">IFERROR((IF(AND($J74&gt;BZ$4,$J74&lt;=CA$4,$K74&lt;=CA$4),NETWORKDAYS.INTL($J74,$K74,1,(Holidays!$A$1:$A$248)),0)+IF(AND($J74&gt;BZ$4,$J74&lt;=CA$4,$K74&gt;CA$4),NETWORKDAYS.INTL($J74,(CA$4),1,(Holidays!$A$1:$A$248)),0)+IF(AND($J74&lt;BZ$4,$K74&lt;CA$4,$K74&gt;BZ$4),NETWORKDAYS.INTL(BZ$4+1,$K74,1,(Holidays!$A$1:$A$248)),0)+IF(AND($J74&lt;=BZ$4,$K74&gt;=CA$4,$K74&gt;BZ$4),NETWORKDAYS.INTL(BZ$4+1,(CA$4),1,(Holidays!$A$1:$A$248)),0))*$M74,"")</f>
        <v>0</v>
      </c>
      <c r="CB74" s="321">
        <f ca="1">IFERROR((IF(AND($J74&gt;CA$4,$J74&lt;=CB$4,$K74&lt;=CB$4),NETWORKDAYS.INTL($J74,$K74,1,(Holidays!$A$1:$A$248)),0)+IF(AND($J74&gt;CA$4,$J74&lt;=CB$4,$K74&gt;CB$4),NETWORKDAYS.INTL($J74,(CB$4),1,(Holidays!$A$1:$A$248)),0)+IF(AND($J74&lt;CA$4,$K74&lt;CB$4,$K74&gt;CA$4),NETWORKDAYS.INTL(CA$4+1,$K74,1,(Holidays!$A$1:$A$248)),0)+IF(AND($J74&lt;=CA$4,$K74&gt;=CB$4,$K74&gt;CA$4),NETWORKDAYS.INTL(CA$4+1,(CB$4),1,(Holidays!$A$1:$A$248)),0))*$M74,"")</f>
        <v>0</v>
      </c>
      <c r="CC74" s="190">
        <f ca="1">IFERROR((IF(AND($J74&gt;CB$4,$J74&lt;=CC$4,$K74&lt;=CC$4),NETWORKDAYS.INTL($J74,$K74,1,(Holidays!$A$1:$A$248)),0)+IF(AND($J74&gt;CB$4,$J74&lt;=CC$4,$K74&gt;CC$4),NETWORKDAYS.INTL($J74,(CC$4),1,(Holidays!$A$1:$A$248)),0)+IF(AND($J74&lt;CB$4,$K74&lt;CC$4,$K74&gt;CB$4),NETWORKDAYS.INTL(CB$4+1,$K74,1,(Holidays!$A$1:$A$248)),0)+IF(AND($J74&lt;=CB$4,$K74&gt;=CC$4,$K74&gt;CB$4),NETWORKDAYS.INTL(CB$4+1,(CC$4),1,(Holidays!$A$1:$A$248)),0))*$M74,"")</f>
        <v>0</v>
      </c>
      <c r="CD74" s="192">
        <f ca="1">IFERROR((IF(AND($J74&gt;CC$4,$J74&lt;=CD$4,$K74&lt;=CD$4),NETWORKDAYS.INTL($J74,$K74,1,(Holidays!$A$1:$A$248)),0)+IF(AND($J74&gt;CC$4,$J74&lt;=CD$4,$K74&gt;CD$4),NETWORKDAYS.INTL($J74,(CD$4),1,(Holidays!$A$1:$A$248)),0)+IF(AND($J74&lt;CC$4,$K74&lt;CD$4,$K74&gt;CC$4),NETWORKDAYS.INTL(CC$4+1,$K74,1,(Holidays!$A$1:$A$248)),0)+IF(AND($J74&lt;=CC$4,$K74&gt;=CD$4,$K74&gt;CC$4),NETWORKDAYS.INTL(CC$4+1,(CD$4),1,(Holidays!$A$1:$A$248)),0))*$M74,"")</f>
        <v>0</v>
      </c>
      <c r="CE74" s="321">
        <f ca="1">IFERROR((IF(AND($J74&gt;CD$4,$J74&lt;=CE$4,$K74&lt;=CE$4),NETWORKDAYS.INTL($J74,$K74,1,(Holidays!$A$1:$A$248)),0)+IF(AND($J74&gt;CD$4,$J74&lt;=CE$4,$K74&gt;CE$4),NETWORKDAYS.INTL($J74,(CE$4),1,(Holidays!$A$1:$A$248)),0)+IF(AND($J74&lt;CD$4,$K74&lt;CE$4,$K74&gt;CD$4),NETWORKDAYS.INTL(CD$4+1,$K74,1,(Holidays!$A$1:$A$248)),0)+IF(AND($J74&lt;=CD$4,$K74&gt;=CE$4,$K74&gt;CD$4),NETWORKDAYS.INTL(CD$4+1,(CE$4),1,(Holidays!$A$1:$A$248)),0))*$M74,"")</f>
        <v>0</v>
      </c>
      <c r="CF74" s="190">
        <f ca="1">IFERROR((IF(AND($J74&gt;CE$4,$J74&lt;=CF$4,$K74&lt;=CF$4),NETWORKDAYS.INTL($J74,$K74,1,(Holidays!$A$1:$A$248)),0)+IF(AND($J74&gt;CE$4,$J74&lt;=CF$4,$K74&gt;CF$4),NETWORKDAYS.INTL($J74,(CF$4),1,(Holidays!$A$1:$A$248)),0)+IF(AND($J74&lt;CE$4,$K74&lt;CF$4,$K74&gt;CE$4),NETWORKDAYS.INTL(CE$4+1,$K74,1,(Holidays!$A$1:$A$248)),0)+IF(AND($J74&lt;=CE$4,$K74&gt;=CF$4,$K74&gt;CE$4),NETWORKDAYS.INTL(CE$4+1,(CF$4),1,(Holidays!$A$1:$A$248)),0))*$M74,"")</f>
        <v>0</v>
      </c>
      <c r="CG74" s="192">
        <f ca="1">IFERROR((IF(AND($J74&gt;CF$4,$J74&lt;=CG$4,$K74&lt;=CG$4),NETWORKDAYS.INTL($J74,$K74,1,(Holidays!$A$1:$A$248)),0)+IF(AND($J74&gt;CF$4,$J74&lt;=CG$4,$K74&gt;CG$4),NETWORKDAYS.INTL($J74,(CG$4),1,(Holidays!$A$1:$A$248)),0)+IF(AND($J74&lt;CF$4,$K74&lt;CG$4,$K74&gt;CF$4),NETWORKDAYS.INTL(CF$4+1,$K74,1,(Holidays!$A$1:$A$248)),0)+IF(AND($J74&lt;=CF$4,$K74&gt;=CG$4,$K74&gt;CF$4),NETWORKDAYS.INTL(CF$4+1,(CG$4),1,(Holidays!$A$1:$A$248)),0))*$M74,"")</f>
        <v>0</v>
      </c>
      <c r="CH74" s="321">
        <f ca="1">IFERROR((IF(AND($J74&gt;CG$4,$J74&lt;=CH$4,$K74&lt;=CH$4),NETWORKDAYS.INTL($J74,$K74,1,(Holidays!$A$1:$A$248)),0)+IF(AND($J74&gt;CG$4,$J74&lt;=CH$4,$K74&gt;CH$4),NETWORKDAYS.INTL($J74,(CH$4),1,(Holidays!$A$1:$A$248)),0)+IF(AND($J74&lt;CG$4,$K74&lt;CH$4,$K74&gt;CG$4),NETWORKDAYS.INTL(CG$4+1,$K74,1,(Holidays!$A$1:$A$248)),0)+IF(AND($J74&lt;=CG$4,$K74&gt;=CH$4,$K74&gt;CG$4),NETWORKDAYS.INTL(CG$4+1,(CH$4),1,(Holidays!$A$1:$A$248)),0))*$M74,"")</f>
        <v>0</v>
      </c>
      <c r="CI74" s="190">
        <f ca="1">IFERROR((IF(AND($J74&gt;CH$4,$J74&lt;=CI$4,$K74&lt;=CI$4),NETWORKDAYS.INTL($J74,$K74,1,(Holidays!$A$1:$A$248)),0)+IF(AND($J74&gt;CH$4,$J74&lt;=CI$4,$K74&gt;CI$4),NETWORKDAYS.INTL($J74,(CI$4),1,(Holidays!$A$1:$A$248)),0)+IF(AND($J74&lt;CH$4,$K74&lt;CI$4,$K74&gt;CH$4),NETWORKDAYS.INTL(CH$4+1,$K74,1,(Holidays!$A$1:$A$248)),0)+IF(AND($J74&lt;=CH$4,$K74&gt;=CI$4,$K74&gt;CH$4),NETWORKDAYS.INTL(CH$4+1,(CI$4),1,(Holidays!$A$1:$A$248)),0))*$M74,"")</f>
        <v>0</v>
      </c>
      <c r="CJ74" s="192">
        <f ca="1">IFERROR((IF(AND($J74&gt;CI$4,$J74&lt;=CJ$4,$K74&lt;=CJ$4),NETWORKDAYS.INTL($J74,$K74,1,(Holidays!$A$1:$A$248)),0)+IF(AND($J74&gt;CI$4,$J74&lt;=CJ$4,$K74&gt;CJ$4),NETWORKDAYS.INTL($J74,(CJ$4),1,(Holidays!$A$1:$A$248)),0)+IF(AND($J74&lt;CI$4,$K74&lt;CJ$4,$K74&gt;CI$4),NETWORKDAYS.INTL(CI$4+1,$K74,1,(Holidays!$A$1:$A$248)),0)+IF(AND($J74&lt;=CI$4,$K74&gt;=CJ$4,$K74&gt;CI$4),NETWORKDAYS.INTL(CI$4+1,(CJ$4),1,(Holidays!$A$1:$A$248)),0))*$M74,"")</f>
        <v>0</v>
      </c>
      <c r="CK74" s="321">
        <f ca="1">IFERROR((IF(AND($J74&gt;CJ$4,$J74&lt;=CK$4,$K74&lt;=CK$4),NETWORKDAYS.INTL($J74,$K74,1,(Holidays!$A$1:$A$248)),0)+IF(AND($J74&gt;CJ$4,$J74&lt;=CK$4,$K74&gt;CK$4),NETWORKDAYS.INTL($J74,(CK$4),1,(Holidays!$A$1:$A$248)),0)+IF(AND($J74&lt;CJ$4,$K74&lt;CK$4,$K74&gt;CJ$4),NETWORKDAYS.INTL(CJ$4+1,$K74,1,(Holidays!$A$1:$A$248)),0)+IF(AND($J74&lt;=CJ$4,$K74&gt;=CK$4,$K74&gt;CJ$4),NETWORKDAYS.INTL(CJ$4+1,(CK$4),1,(Holidays!$A$1:$A$248)),0))*$M74,"")</f>
        <v>0</v>
      </c>
      <c r="CL74" s="190">
        <f ca="1">IFERROR((IF(AND($J74&gt;CK$4,$J74&lt;=CL$4,$K74&lt;=CL$4),NETWORKDAYS.INTL($J74,$K74,1,(Holidays!$A$1:$A$248)),0)+IF(AND($J74&gt;CK$4,$J74&lt;=CL$4,$K74&gt;CL$4),NETWORKDAYS.INTL($J74,(CL$4),1,(Holidays!$A$1:$A$248)),0)+IF(AND($J74&lt;CK$4,$K74&lt;CL$4,$K74&gt;CK$4),NETWORKDAYS.INTL(CK$4+1,$K74,1,(Holidays!$A$1:$A$248)),0)+IF(AND($J74&lt;=CK$4,$K74&gt;=CL$4,$K74&gt;CK$4),NETWORKDAYS.INTL(CK$4+1,(CL$4),1,(Holidays!$A$1:$A$248)),0))*$M74,"")</f>
        <v>0</v>
      </c>
      <c r="CM74" s="192">
        <f ca="1">IFERROR((IF(AND($J74&gt;CL$4,$J74&lt;=CM$4,$K74&lt;=CM$4),NETWORKDAYS.INTL($J74,$K74,1,(Holidays!$A$1:$A$248)),0)+IF(AND($J74&gt;CL$4,$J74&lt;=CM$4,$K74&gt;CM$4),NETWORKDAYS.INTL($J74,(CM$4),1,(Holidays!$A$1:$A$248)),0)+IF(AND($J74&lt;CL$4,$K74&lt;CM$4,$K74&gt;CL$4),NETWORKDAYS.INTL(CL$4+1,$K74,1,(Holidays!$A$1:$A$248)),0)+IF(AND($J74&lt;=CL$4,$K74&gt;=CM$4,$K74&gt;CL$4),NETWORKDAYS.INTL(CL$4+1,(CM$4),1,(Holidays!$A$1:$A$248)),0))*$M74,"")</f>
        <v>0</v>
      </c>
      <c r="CN74" s="321">
        <f ca="1">IFERROR((IF(AND($J74&gt;CM$4,$J74&lt;=CN$4,$K74&lt;=CN$4),NETWORKDAYS.INTL($J74,$K74,1,(Holidays!$A$1:$A$248)),0)+IF(AND($J74&gt;CM$4,$J74&lt;=CN$4,$K74&gt;CN$4),NETWORKDAYS.INTL($J74,(CN$4),1,(Holidays!$A$1:$A$248)),0)+IF(AND($J74&lt;CM$4,$K74&lt;CN$4,$K74&gt;CM$4),NETWORKDAYS.INTL(CM$4+1,$K74,1,(Holidays!$A$1:$A$248)),0)+IF(AND($J74&lt;=CM$4,$K74&gt;=CN$4,$K74&gt;CM$4),NETWORKDAYS.INTL(CM$4+1,(CN$4),1,(Holidays!$A$1:$A$248)),0))*$M74,"")</f>
        <v>0</v>
      </c>
      <c r="CO74" s="190">
        <f ca="1">IFERROR((IF(AND($J74&gt;CN$4,$J74&lt;=CO$4,$K74&lt;=CO$4),NETWORKDAYS.INTL($J74,$K74,1,(Holidays!$A$1:$A$248)),0)+IF(AND($J74&gt;CN$4,$J74&lt;=CO$4,$K74&gt;CO$4),NETWORKDAYS.INTL($J74,(CO$4),1,(Holidays!$A$1:$A$248)),0)+IF(AND($J74&lt;CN$4,$K74&lt;CO$4,$K74&gt;CN$4),NETWORKDAYS.INTL(CN$4+1,$K74,1,(Holidays!$A$1:$A$248)),0)+IF(AND($J74&lt;=CN$4,$K74&gt;=CO$4,$K74&gt;CN$4),NETWORKDAYS.INTL(CN$4+1,(CO$4),1,(Holidays!$A$1:$A$248)),0))*$M74,"")</f>
        <v>0</v>
      </c>
      <c r="CP74" s="192">
        <f ca="1">IFERROR((IF(AND($J74&gt;CO$4,$J74&lt;=CP$4,$K74&lt;=CP$4),NETWORKDAYS.INTL($J74,$K74,1,(Holidays!$A$1:$A$248)),0)+IF(AND($J74&gt;CO$4,$J74&lt;=CP$4,$K74&gt;CP$4),NETWORKDAYS.INTL($J74,(CP$4),1,(Holidays!$A$1:$A$248)),0)+IF(AND($J74&lt;CO$4,$K74&lt;CP$4,$K74&gt;CO$4),NETWORKDAYS.INTL(CO$4+1,$K74,1,(Holidays!$A$1:$A$248)),0)+IF(AND($J74&lt;=CO$4,$K74&gt;=CP$4,$K74&gt;CO$4),NETWORKDAYS.INTL(CO$4+1,(CP$4),1,(Holidays!$A$1:$A$248)),0))*$M74,"")</f>
        <v>0</v>
      </c>
      <c r="CQ74" s="321">
        <f ca="1">IFERROR((IF(AND($J74&gt;CP$4,$J74&lt;=CQ$4,$K74&lt;=CQ$4),NETWORKDAYS.INTL($J74,$K74,1,(Holidays!$A$1:$A$248)),0)+IF(AND($J74&gt;CP$4,$J74&lt;=CQ$4,$K74&gt;CQ$4),NETWORKDAYS.INTL($J74,(CQ$4),1,(Holidays!$A$1:$A$248)),0)+IF(AND($J74&lt;CP$4,$K74&lt;CQ$4,$K74&gt;CP$4),NETWORKDAYS.INTL(CP$4+1,$K74,1,(Holidays!$A$1:$A$248)),0)+IF(AND($J74&lt;=CP$4,$K74&gt;=CQ$4,$K74&gt;CP$4),NETWORKDAYS.INTL(CP$4+1,(CQ$4),1,(Holidays!$A$1:$A$248)),0))*$M74,"")</f>
        <v>0</v>
      </c>
      <c r="CR74" s="190">
        <f ca="1">IFERROR((IF(AND($J74&gt;CQ$4,$J74&lt;=CR$4,$K74&lt;=CR$4),NETWORKDAYS.INTL($J74,$K74,1,(Holidays!$A$1:$A$248)),0)+IF(AND($J74&gt;CQ$4,$J74&lt;=CR$4,$K74&gt;CR$4),NETWORKDAYS.INTL($J74,(CR$4),1,(Holidays!$A$1:$A$248)),0)+IF(AND($J74&lt;CQ$4,$K74&lt;CR$4,$K74&gt;CQ$4),NETWORKDAYS.INTL(CQ$4+1,$K74,1,(Holidays!$A$1:$A$248)),0)+IF(AND($J74&lt;=CQ$4,$K74&gt;=CR$4,$K74&gt;CQ$4),NETWORKDAYS.INTL(CQ$4+1,(CR$4),1,(Holidays!$A$1:$A$248)),0))*$M74,"")</f>
        <v>0</v>
      </c>
      <c r="CS74" s="192">
        <f ca="1">IFERROR((IF(AND($J74&gt;CR$4,$J74&lt;=CS$4,$K74&lt;=CS$4),NETWORKDAYS.INTL($J74,$K74,1,(Holidays!$A$1:$A$248)),0)+IF(AND($J74&gt;CR$4,$J74&lt;=CS$4,$K74&gt;CS$4),NETWORKDAYS.INTL($J74,(CS$4),1,(Holidays!$A$1:$A$248)),0)+IF(AND($J74&lt;CR$4,$K74&lt;CS$4,$K74&gt;CR$4),NETWORKDAYS.INTL(CR$4+1,$K74,1,(Holidays!$A$1:$A$248)),0)+IF(AND($J74&lt;=CR$4,$K74&gt;=CS$4,$K74&gt;CR$4),NETWORKDAYS.INTL(CR$4+1,(CS$4),1,(Holidays!$A$1:$A$248)),0))*$M74,"")</f>
        <v>0</v>
      </c>
      <c r="CT74" s="321">
        <f ca="1">IFERROR((IF(AND($J74&gt;CS$4,$J74&lt;=CT$4,$K74&lt;=CT$4),NETWORKDAYS.INTL($J74,$K74,1,(Holidays!$A$1:$A$248)),0)+IF(AND($J74&gt;CS$4,$J74&lt;=CT$4,$K74&gt;CT$4),NETWORKDAYS.INTL($J74,(CT$4),1,(Holidays!$A$1:$A$248)),0)+IF(AND($J74&lt;CS$4,$K74&lt;CT$4,$K74&gt;CS$4),NETWORKDAYS.INTL(CS$4+1,$K74,1,(Holidays!$A$1:$A$248)),0)+IF(AND($J74&lt;=CS$4,$K74&gt;=CT$4,$K74&gt;CS$4),NETWORKDAYS.INTL(CS$4+1,(CT$4),1,(Holidays!$A$1:$A$248)),0))*$M74,"")</f>
        <v>0</v>
      </c>
      <c r="CU74" s="190">
        <f ca="1">IFERROR((IF(AND($J74&gt;CT$4,$J74&lt;=CU$4,$K74&lt;=CU$4),NETWORKDAYS.INTL($J74,$K74,1,(Holidays!$A$1:$A$248)),0)+IF(AND($J74&gt;CT$4,$J74&lt;=CU$4,$K74&gt;CU$4),NETWORKDAYS.INTL($J74,(CU$4),1,(Holidays!$A$1:$A$248)),0)+IF(AND($J74&lt;CT$4,$K74&lt;CU$4,$K74&gt;CT$4),NETWORKDAYS.INTL(CT$4+1,$K74,1,(Holidays!$A$1:$A$248)),0)+IF(AND($J74&lt;=CT$4,$K74&gt;=CU$4,$K74&gt;CT$4),NETWORKDAYS.INTL(CT$4+1,(CU$4),1,(Holidays!$A$1:$A$248)),0))*$M74,"")</f>
        <v>0</v>
      </c>
      <c r="CV74" s="192">
        <f ca="1">IFERROR((IF(AND($J74&gt;CU$4,$J74&lt;=CV$4,$K74&lt;=CV$4),NETWORKDAYS.INTL($J74,$K74,1,(Holidays!$A$1:$A$248)),0)+IF(AND($J74&gt;CU$4,$J74&lt;=CV$4,$K74&gt;CV$4),NETWORKDAYS.INTL($J74,(CV$4),1,(Holidays!$A$1:$A$248)),0)+IF(AND($J74&lt;CU$4,$K74&lt;CV$4,$K74&gt;CU$4),NETWORKDAYS.INTL(CU$4+1,$K74,1,(Holidays!$A$1:$A$248)),0)+IF(AND($J74&lt;=CU$4,$K74&gt;=CV$4,$K74&gt;CU$4),NETWORKDAYS.INTL(CU$4+1,(CV$4),1,(Holidays!$A$1:$A$248)),0))*$M74,"")</f>
        <v>0</v>
      </c>
      <c r="CW74" s="321">
        <f ca="1">IFERROR((IF(AND($J74&gt;CV$4,$J74&lt;=CW$4,$K74&lt;=CW$4),NETWORKDAYS.INTL($J74,$K74,1,(Holidays!$A$1:$A$248)),0)+IF(AND($J74&gt;CV$4,$J74&lt;=CW$4,$K74&gt;CW$4),NETWORKDAYS.INTL($J74,(CW$4),1,(Holidays!$A$1:$A$248)),0)+IF(AND($J74&lt;CV$4,$K74&lt;CW$4,$K74&gt;CV$4),NETWORKDAYS.INTL(CV$4+1,$K74,1,(Holidays!$A$1:$A$248)),0)+IF(AND($J74&lt;=CV$4,$K74&gt;=CW$4,$K74&gt;CV$4),NETWORKDAYS.INTL(CV$4+1,(CW$4),1,(Holidays!$A$1:$A$248)),0))*$M74,"")</f>
        <v>0</v>
      </c>
      <c r="CX74" s="324">
        <f ca="1">IFERROR((IF(AND($J74&gt;CW$4,$J74&lt;=CX$4,$K74&lt;=CX$4),NETWORKDAYS.INTL($J74,$K74,1,(Holidays!$A$1:$A$248)),0)+IF(AND($J74&gt;CW$4,$J74&lt;=CX$4,$K74&gt;CX$4),NETWORKDAYS.INTL($J74,(CX$4),1,(Holidays!$A$1:$A$248)),0)+IF(AND($J74&lt;CW$4,$K74&lt;CX$4,$K74&gt;CW$4),NETWORKDAYS.INTL(CW$4+1,$K74,1,(Holidays!$A$1:$A$248)),0)+IF(AND($J74&lt;=CW$4,$K74&gt;=CX$4,$K74&gt;CW$4),NETWORKDAYS.INTL(CW$4+1,(CX$4),1,(Holidays!$A$1:$A$248)),0))*$M74,"")</f>
        <v>0</v>
      </c>
    </row>
    <row r="75" spans="2:102" ht="15" customHeight="1" outlineLevel="1">
      <c r="B75" s="59" t="str">
        <f t="array" ref="B75">IFERROR(INDEX('A-2_MH Distribution'!$B$1:$B$15014,SMALL(IF('A-2_MH Distribution'!$N$8:$N$63&lt;&gt;0,ROW('A-2_MH Distribution'!$B$8:$B$63)),ROW(A7)),1),"")</f>
        <v/>
      </c>
      <c r="C75" s="458" t="str">
        <f ca="1">IFERROR(VLOOKUP(B75,OFFSET('A-1_MH Estimation'!$B$7,0,0,MATCH("Subtotal LOE",'A-1_MH Estimation'!B:B,0)-7,2),2,0),"")</f>
        <v/>
      </c>
      <c r="D75" s="466" t="str">
        <f ca="1">IFERROR(VLOOKUP(B75,OFFSET('A-1_MH Estimation'!$B$7,0,0,MATCH("Subtotal LOE",'A-1_MH Estimation'!B:B,0)-7,4),4,0),"")</f>
        <v/>
      </c>
      <c r="E75" s="466" t="str">
        <f ca="1">IFERROR(VLOOKUP(B75,OFFSET('A-1_MH Estimation'!$B$7,0,0,MATCH("Subtotal LOE",'A-1_MH Estimation'!B:B,0)-7,3),3,0),"")</f>
        <v/>
      </c>
      <c r="F75" s="462">
        <f>IFERROR(VLOOKUP($B75,'A-2_MH Distribution'!$B$6:$O$16314,3,0)*VLOOKUP($B75,'A-2_MH Distribution'!$B$6:$O$16314,VLOOKUP(G75,SoftwareList,6,0),0)*IFERROR((--(VLOOKUP($B75,'A-2_MH Distribution'!$B$6:$O$16314,VLOOKUP(G75,SoftwareList,8,0),0)=0)+VLOOKUP($B75,'A-2_MH Distribution'!$B$6:$O$16314,VLOOKUP(G75,SoftwareList,8,0),0)),1),0)</f>
        <v>0</v>
      </c>
      <c r="G75" s="403" t="str">
        <f t="shared" si="61"/>
        <v/>
      </c>
      <c r="H75" s="454"/>
      <c r="I75" s="455"/>
      <c r="J75" s="351">
        <f ca="1">IFERROR(INDEX(Activities,MATCH($B75,'A-2_MH Distribution'!B:B,0),MATCH("Start Date",'A-2_MH Distribution'!$A$4:S$4,0))+H75,0)</f>
        <v>0</v>
      </c>
      <c r="K75" s="352">
        <f ca="1">IFERROR(INDEX(Activities,MATCH($B75,'A-2_MH Distribution'!B:B,0),MATCH("Finish Date",'A-2_MH Distribution'!$A$4:S$4,0))+I75,0)</f>
        <v>0</v>
      </c>
      <c r="L75" s="170">
        <f ca="1">NETWORKDAYS.INTL(J75,K75,1,Holidays!$A$1:$A$248)</f>
        <v>0</v>
      </c>
      <c r="M75" s="62">
        <f t="shared" ca="1" si="60"/>
        <v>0</v>
      </c>
      <c r="O75" s="253">
        <f ca="1">SUM($P75:CX75)</f>
        <v>0</v>
      </c>
      <c r="P75" s="320"/>
      <c r="Q75" s="321">
        <f ca="1">IFERROR((IF(AND($J75&gt;P$4,$J75&lt;=Q$4,$K75&lt;=Q$4),NETWORKDAYS.INTL($J75,$K75,1,(Holidays!$A$1:$A$248)),0)+IF(AND($J75&gt;P$4,$J75&lt;=Q$4,$K75&gt;Q$4),NETWORKDAYS.INTL($J75,(Q$4),1,(Holidays!$A$1:$A$248)),0)+IF(AND($J75&lt;P$4,$K75&lt;Q$4,$K75&gt;P$4),NETWORKDAYS.INTL(P$4+1,$K75,1,(Holidays!$A$1:$A$248)),0)+IF(AND($J75&lt;=P$4,$K75&gt;=Q$4,$K75&gt;P$4),NETWORKDAYS.INTL(P$4+1,(Q$4),1,(Holidays!$A$1:$A$248)),0))*$M75,"")</f>
        <v>0</v>
      </c>
      <c r="R75" s="190">
        <f ca="1">IFERROR((IF(AND($J75&gt;Q$4,$J75&lt;=R$4,$K75&lt;=R$4),NETWORKDAYS.INTL($J75,$K75,1,(Holidays!$A$1:$A$248)),0)+IF(AND($J75&gt;Q$4,$J75&lt;=R$4,$K75&gt;R$4),NETWORKDAYS.INTL($J75,(R$4),1,(Holidays!$A$1:$A$248)),0)+IF(AND($J75&lt;Q$4,$K75&lt;R$4,$K75&gt;Q$4),NETWORKDAYS.INTL(Q$4+1,$K75,1,(Holidays!$A$1:$A$248)),0)+IF(AND($J75&lt;=Q$4,$K75&gt;=R$4,$K75&gt;Q$4),NETWORKDAYS.INTL(Q$4+1,(R$4),1,(Holidays!$A$1:$A$248)),0))*$M75,"")</f>
        <v>0</v>
      </c>
      <c r="S75" s="192">
        <f ca="1">IFERROR((IF(AND($J75&gt;R$4,$J75&lt;=S$4,$K75&lt;=S$4),NETWORKDAYS.INTL($J75,$K75,1,(Holidays!$A$1:$A$248)),0)+IF(AND($J75&gt;R$4,$J75&lt;=S$4,$K75&gt;S$4),NETWORKDAYS.INTL($J75,(S$4),1,(Holidays!$A$1:$A$248)),0)+IF(AND($J75&lt;R$4,$K75&lt;S$4,$K75&gt;R$4),NETWORKDAYS.INTL(R$4+1,$K75,1,(Holidays!$A$1:$A$248)),0)+IF(AND($J75&lt;=R$4,$K75&gt;=S$4,$K75&gt;R$4),NETWORKDAYS.INTL(R$4+1,(S$4),1,(Holidays!$A$1:$A$248)),0))*$M75,"")</f>
        <v>0</v>
      </c>
      <c r="T75" s="321">
        <f ca="1">IFERROR((IF(AND($J75&gt;S$4,$J75&lt;=T$4,$K75&lt;=T$4),NETWORKDAYS.INTL($J75,$K75,1,(Holidays!$A$1:$A$248)),0)+IF(AND($J75&gt;S$4,$J75&lt;=T$4,$K75&gt;T$4),NETWORKDAYS.INTL($J75,(T$4),1,(Holidays!$A$1:$A$248)),0)+IF(AND($J75&lt;S$4,$K75&lt;T$4,$K75&gt;S$4),NETWORKDAYS.INTL(S$4+1,$K75,1,(Holidays!$A$1:$A$248)),0)+IF(AND($J75&lt;=S$4,$K75&gt;=T$4,$K75&gt;S$4),NETWORKDAYS.INTL(S$4+1,(T$4),1,(Holidays!$A$1:$A$248)),0))*$M75,"")</f>
        <v>0</v>
      </c>
      <c r="U75" s="190">
        <f ca="1">IFERROR((IF(AND($J75&gt;T$4,$J75&lt;=U$4,$K75&lt;=U$4),NETWORKDAYS.INTL($J75,$K75,1,(Holidays!$A$1:$A$248)),0)+IF(AND($J75&gt;T$4,$J75&lt;=U$4,$K75&gt;U$4),NETWORKDAYS.INTL($J75,(U$4),1,(Holidays!$A$1:$A$248)),0)+IF(AND($J75&lt;T$4,$K75&lt;U$4,$K75&gt;T$4),NETWORKDAYS.INTL(T$4+1,$K75,1,(Holidays!$A$1:$A$248)),0)+IF(AND($J75&lt;=T$4,$K75&gt;=U$4,$K75&gt;T$4),NETWORKDAYS.INTL(T$4+1,(U$4),1,(Holidays!$A$1:$A$248)),0))*$M75,"")</f>
        <v>0</v>
      </c>
      <c r="V75" s="192">
        <f ca="1">IFERROR((IF(AND($J75&gt;U$4,$J75&lt;=V$4,$K75&lt;=V$4),NETWORKDAYS.INTL($J75,$K75,1,(Holidays!$A$1:$A$248)),0)+IF(AND($J75&gt;U$4,$J75&lt;=V$4,$K75&gt;V$4),NETWORKDAYS.INTL($J75,(V$4),1,(Holidays!$A$1:$A$248)),0)+IF(AND($J75&lt;U$4,$K75&lt;V$4,$K75&gt;U$4),NETWORKDAYS.INTL(U$4+1,$K75,1,(Holidays!$A$1:$A$248)),0)+IF(AND($J75&lt;=U$4,$K75&gt;=V$4,$K75&gt;U$4),NETWORKDAYS.INTL(U$4+1,(V$4),1,(Holidays!$A$1:$A$248)),0))*$M75,"")</f>
        <v>0</v>
      </c>
      <c r="W75" s="321">
        <f ca="1">IFERROR((IF(AND($J75&gt;V$4,$J75&lt;=W$4,$K75&lt;=W$4),NETWORKDAYS.INTL($J75,$K75,1,(Holidays!$A$1:$A$248)),0)+IF(AND($J75&gt;V$4,$J75&lt;=W$4,$K75&gt;W$4),NETWORKDAYS.INTL($J75,(W$4),1,(Holidays!$A$1:$A$248)),0)+IF(AND($J75&lt;V$4,$K75&lt;W$4,$K75&gt;V$4),NETWORKDAYS.INTL(V$4+1,$K75,1,(Holidays!$A$1:$A$248)),0)+IF(AND($J75&lt;=V$4,$K75&gt;=W$4,$K75&gt;V$4),NETWORKDAYS.INTL(V$4+1,(W$4),1,(Holidays!$A$1:$A$248)),0))*$M75,"")</f>
        <v>0</v>
      </c>
      <c r="X75" s="190">
        <f ca="1">IFERROR((IF(AND($J75&gt;W$4,$J75&lt;=X$4,$K75&lt;=X$4),NETWORKDAYS.INTL($J75,$K75,1,(Holidays!$A$1:$A$248)),0)+IF(AND($J75&gt;W$4,$J75&lt;=X$4,$K75&gt;X$4),NETWORKDAYS.INTL($J75,(X$4),1,(Holidays!$A$1:$A$248)),0)+IF(AND($J75&lt;W$4,$K75&lt;X$4,$K75&gt;W$4),NETWORKDAYS.INTL(W$4+1,$K75,1,(Holidays!$A$1:$A$248)),0)+IF(AND($J75&lt;=W$4,$K75&gt;=X$4,$K75&gt;W$4),NETWORKDAYS.INTL(W$4+1,(X$4),1,(Holidays!$A$1:$A$248)),0))*$M75,"")</f>
        <v>0</v>
      </c>
      <c r="Y75" s="192">
        <f ca="1">IFERROR((IF(AND($J75&gt;X$4,$J75&lt;=Y$4,$K75&lt;=Y$4),NETWORKDAYS.INTL($J75,$K75,1,(Holidays!$A$1:$A$248)),0)+IF(AND($J75&gt;X$4,$J75&lt;=Y$4,$K75&gt;Y$4),NETWORKDAYS.INTL($J75,(Y$4),1,(Holidays!$A$1:$A$248)),0)+IF(AND($J75&lt;X$4,$K75&lt;Y$4,$K75&gt;X$4),NETWORKDAYS.INTL(X$4+1,$K75,1,(Holidays!$A$1:$A$248)),0)+IF(AND($J75&lt;=X$4,$K75&gt;=Y$4,$K75&gt;X$4),NETWORKDAYS.INTL(X$4+1,(Y$4),1,(Holidays!$A$1:$A$248)),0))*$M75,"")</f>
        <v>0</v>
      </c>
      <c r="Z75" s="321">
        <f ca="1">IFERROR((IF(AND($J75&gt;Y$4,$J75&lt;=Z$4,$K75&lt;=Z$4),NETWORKDAYS.INTL($J75,$K75,1,(Holidays!$A$1:$A$248)),0)+IF(AND($J75&gt;Y$4,$J75&lt;=Z$4,$K75&gt;Z$4),NETWORKDAYS.INTL($J75,(Z$4),1,(Holidays!$A$1:$A$248)),0)+IF(AND($J75&lt;Y$4,$K75&lt;Z$4,$K75&gt;Y$4),NETWORKDAYS.INTL(Y$4+1,$K75,1,(Holidays!$A$1:$A$248)),0)+IF(AND($J75&lt;=Y$4,$K75&gt;=Z$4,$K75&gt;Y$4),NETWORKDAYS.INTL(Y$4+1,(Z$4),1,(Holidays!$A$1:$A$248)),0))*$M75,"")</f>
        <v>0</v>
      </c>
      <c r="AA75" s="190">
        <f ca="1">IFERROR((IF(AND($J75&gt;Z$4,$J75&lt;=AA$4,$K75&lt;=AA$4),NETWORKDAYS.INTL($J75,$K75,1,(Holidays!$A$1:$A$248)),0)+IF(AND($J75&gt;Z$4,$J75&lt;=AA$4,$K75&gt;AA$4),NETWORKDAYS.INTL($J75,(AA$4),1,(Holidays!$A$1:$A$248)),0)+IF(AND($J75&lt;Z$4,$K75&lt;AA$4,$K75&gt;Z$4),NETWORKDAYS.INTL(Z$4+1,$K75,1,(Holidays!$A$1:$A$248)),0)+IF(AND($J75&lt;=Z$4,$K75&gt;=AA$4,$K75&gt;Z$4),NETWORKDAYS.INTL(Z$4+1,(AA$4),1,(Holidays!$A$1:$A$248)),0))*$M75,"")</f>
        <v>0</v>
      </c>
      <c r="AB75" s="192">
        <f ca="1">IFERROR((IF(AND($J75&gt;AA$4,$J75&lt;=AB$4,$K75&lt;=AB$4),NETWORKDAYS.INTL($J75,$K75,1,(Holidays!$A$1:$A$248)),0)+IF(AND($J75&gt;AA$4,$J75&lt;=AB$4,$K75&gt;AB$4),NETWORKDAYS.INTL($J75,(AB$4),1,(Holidays!$A$1:$A$248)),0)+IF(AND($J75&lt;AA$4,$K75&lt;AB$4,$K75&gt;AA$4),NETWORKDAYS.INTL(AA$4+1,$K75,1,(Holidays!$A$1:$A$248)),0)+IF(AND($J75&lt;=AA$4,$K75&gt;=AB$4,$K75&gt;AA$4),NETWORKDAYS.INTL(AA$4+1,(AB$4),1,(Holidays!$A$1:$A$248)),0))*$M75,"")</f>
        <v>0</v>
      </c>
      <c r="AC75" s="321">
        <f ca="1">IFERROR((IF(AND($J75&gt;AB$4,$J75&lt;=AC$4,$K75&lt;=AC$4),NETWORKDAYS.INTL($J75,$K75,1,(Holidays!$A$1:$A$248)),0)+IF(AND($J75&gt;AB$4,$J75&lt;=AC$4,$K75&gt;AC$4),NETWORKDAYS.INTL($J75,(AC$4),1,(Holidays!$A$1:$A$248)),0)+IF(AND($J75&lt;AB$4,$K75&lt;AC$4,$K75&gt;AB$4),NETWORKDAYS.INTL(AB$4+1,$K75,1,(Holidays!$A$1:$A$248)),0)+IF(AND($J75&lt;=AB$4,$K75&gt;=AC$4,$K75&gt;AB$4),NETWORKDAYS.INTL(AB$4+1,(AC$4),1,(Holidays!$A$1:$A$248)),0))*$M75,"")</f>
        <v>0</v>
      </c>
      <c r="AD75" s="190">
        <f ca="1">IFERROR((IF(AND($J75&gt;AC$4,$J75&lt;=AD$4,$K75&lt;=AD$4),NETWORKDAYS.INTL($J75,$K75,1,(Holidays!$A$1:$A$248)),0)+IF(AND($J75&gt;AC$4,$J75&lt;=AD$4,$K75&gt;AD$4),NETWORKDAYS.INTL($J75,(AD$4),1,(Holidays!$A$1:$A$248)),0)+IF(AND($J75&lt;AC$4,$K75&lt;AD$4,$K75&gt;AC$4),NETWORKDAYS.INTL(AC$4+1,$K75,1,(Holidays!$A$1:$A$248)),0)+IF(AND($J75&lt;=AC$4,$K75&gt;=AD$4,$K75&gt;AC$4),NETWORKDAYS.INTL(AC$4+1,(AD$4),1,(Holidays!$A$1:$A$248)),0))*$M75,"")</f>
        <v>0</v>
      </c>
      <c r="AE75" s="192">
        <f ca="1">IFERROR((IF(AND($J75&gt;AD$4,$J75&lt;=AE$4,$K75&lt;=AE$4),NETWORKDAYS.INTL($J75,$K75,1,(Holidays!$A$1:$A$248)),0)+IF(AND($J75&gt;AD$4,$J75&lt;=AE$4,$K75&gt;AE$4),NETWORKDAYS.INTL($J75,(AE$4),1,(Holidays!$A$1:$A$248)),0)+IF(AND($J75&lt;AD$4,$K75&lt;AE$4,$K75&gt;AD$4),NETWORKDAYS.INTL(AD$4+1,$K75,1,(Holidays!$A$1:$A$248)),0)+IF(AND($J75&lt;=AD$4,$K75&gt;=AE$4,$K75&gt;AD$4),NETWORKDAYS.INTL(AD$4+1,(AE$4),1,(Holidays!$A$1:$A$248)),0))*$M75,"")</f>
        <v>0</v>
      </c>
      <c r="AF75" s="321">
        <f ca="1">IFERROR((IF(AND($J75&gt;AE$4,$J75&lt;=AF$4,$K75&lt;=AF$4),NETWORKDAYS.INTL($J75,$K75,1,(Holidays!$A$1:$A$248)),0)+IF(AND($J75&gt;AE$4,$J75&lt;=AF$4,$K75&gt;AF$4),NETWORKDAYS.INTL($J75,(AF$4),1,(Holidays!$A$1:$A$248)),0)+IF(AND($J75&lt;AE$4,$K75&lt;AF$4,$K75&gt;AE$4),NETWORKDAYS.INTL(AE$4+1,$K75,1,(Holidays!$A$1:$A$248)),0)+IF(AND($J75&lt;=AE$4,$K75&gt;=AF$4,$K75&gt;AE$4),NETWORKDAYS.INTL(AE$4+1,(AF$4),1,(Holidays!$A$1:$A$248)),0))*$M75,"")</f>
        <v>0</v>
      </c>
      <c r="AG75" s="190">
        <f ca="1">IFERROR((IF(AND($J75&gt;AF$4,$J75&lt;=AG$4,$K75&lt;=AG$4),NETWORKDAYS.INTL($J75,$K75,1,(Holidays!$A$1:$A$248)),0)+IF(AND($J75&gt;AF$4,$J75&lt;=AG$4,$K75&gt;AG$4),NETWORKDAYS.INTL($J75,(AG$4),1,(Holidays!$A$1:$A$248)),0)+IF(AND($J75&lt;AF$4,$K75&lt;AG$4,$K75&gt;AF$4),NETWORKDAYS.INTL(AF$4+1,$K75,1,(Holidays!$A$1:$A$248)),0)+IF(AND($J75&lt;=AF$4,$K75&gt;=AG$4,$K75&gt;AF$4),NETWORKDAYS.INTL(AF$4+1,(AG$4),1,(Holidays!$A$1:$A$248)),0))*$M75,"")</f>
        <v>0</v>
      </c>
      <c r="AH75" s="192">
        <f ca="1">IFERROR((IF(AND($J75&gt;AG$4,$J75&lt;=AH$4,$K75&lt;=AH$4),NETWORKDAYS.INTL($J75,$K75,1,(Holidays!$A$1:$A$248)),0)+IF(AND($J75&gt;AG$4,$J75&lt;=AH$4,$K75&gt;AH$4),NETWORKDAYS.INTL($J75,(AH$4),1,(Holidays!$A$1:$A$248)),0)+IF(AND($J75&lt;AG$4,$K75&lt;AH$4,$K75&gt;AG$4),NETWORKDAYS.INTL(AG$4+1,$K75,1,(Holidays!$A$1:$A$248)),0)+IF(AND($J75&lt;=AG$4,$K75&gt;=AH$4,$K75&gt;AG$4),NETWORKDAYS.INTL(AG$4+1,(AH$4),1,(Holidays!$A$1:$A$248)),0))*$M75,"")</f>
        <v>0</v>
      </c>
      <c r="AI75" s="321">
        <f ca="1">IFERROR((IF(AND($J75&gt;AH$4,$J75&lt;=AI$4,$K75&lt;=AI$4),NETWORKDAYS.INTL($J75,$K75,1,(Holidays!$A$1:$A$248)),0)+IF(AND($J75&gt;AH$4,$J75&lt;=AI$4,$K75&gt;AI$4),NETWORKDAYS.INTL($J75,(AI$4),1,(Holidays!$A$1:$A$248)),0)+IF(AND($J75&lt;AH$4,$K75&lt;AI$4,$K75&gt;AH$4),NETWORKDAYS.INTL(AH$4+1,$K75,1,(Holidays!$A$1:$A$248)),0)+IF(AND($J75&lt;=AH$4,$K75&gt;=AI$4,$K75&gt;AH$4),NETWORKDAYS.INTL(AH$4+1,(AI$4),1,(Holidays!$A$1:$A$248)),0))*$M75,"")</f>
        <v>0</v>
      </c>
      <c r="AJ75" s="190">
        <f ca="1">IFERROR((IF(AND($J75&gt;AI$4,$J75&lt;=AJ$4,$K75&lt;=AJ$4),NETWORKDAYS.INTL($J75,$K75,1,(Holidays!$A$1:$A$248)),0)+IF(AND($J75&gt;AI$4,$J75&lt;=AJ$4,$K75&gt;AJ$4),NETWORKDAYS.INTL($J75,(AJ$4),1,(Holidays!$A$1:$A$248)),0)+IF(AND($J75&lt;AI$4,$K75&lt;AJ$4,$K75&gt;AI$4),NETWORKDAYS.INTL(AI$4+1,$K75,1,(Holidays!$A$1:$A$248)),0)+IF(AND($J75&lt;=AI$4,$K75&gt;=AJ$4,$K75&gt;AI$4),NETWORKDAYS.INTL(AI$4+1,(AJ$4),1,(Holidays!$A$1:$A$248)),0))*$M75,"")</f>
        <v>0</v>
      </c>
      <c r="AK75" s="192">
        <f ca="1">IFERROR((IF(AND($J75&gt;AJ$4,$J75&lt;=AK$4,$K75&lt;=AK$4),NETWORKDAYS.INTL($J75,$K75,1,(Holidays!$A$1:$A$248)),0)+IF(AND($J75&gt;AJ$4,$J75&lt;=AK$4,$K75&gt;AK$4),NETWORKDAYS.INTL($J75,(AK$4),1,(Holidays!$A$1:$A$248)),0)+IF(AND($J75&lt;AJ$4,$K75&lt;AK$4,$K75&gt;AJ$4),NETWORKDAYS.INTL(AJ$4+1,$K75,1,(Holidays!$A$1:$A$248)),0)+IF(AND($J75&lt;=AJ$4,$K75&gt;=AK$4,$K75&gt;AJ$4),NETWORKDAYS.INTL(AJ$4+1,(AK$4),1,(Holidays!$A$1:$A$248)),0))*$M75,"")</f>
        <v>0</v>
      </c>
      <c r="AL75" s="321">
        <f ca="1">IFERROR((IF(AND($J75&gt;AK$4,$J75&lt;=AL$4,$K75&lt;=AL$4),NETWORKDAYS.INTL($J75,$K75,1,(Holidays!$A$1:$A$248)),0)+IF(AND($J75&gt;AK$4,$J75&lt;=AL$4,$K75&gt;AL$4),NETWORKDAYS.INTL($J75,(AL$4),1,(Holidays!$A$1:$A$248)),0)+IF(AND($J75&lt;AK$4,$K75&lt;AL$4,$K75&gt;AK$4),NETWORKDAYS.INTL(AK$4+1,$K75,1,(Holidays!$A$1:$A$248)),0)+IF(AND($J75&lt;=AK$4,$K75&gt;=AL$4,$K75&gt;AK$4),NETWORKDAYS.INTL(AK$4+1,(AL$4),1,(Holidays!$A$1:$A$248)),0))*$M75,"")</f>
        <v>0</v>
      </c>
      <c r="AM75" s="190">
        <f ca="1">IFERROR((IF(AND($J75&gt;AL$4,$J75&lt;=AM$4,$K75&lt;=AM$4),NETWORKDAYS.INTL($J75,$K75,1,(Holidays!$A$1:$A$248)),0)+IF(AND($J75&gt;AL$4,$J75&lt;=AM$4,$K75&gt;AM$4),NETWORKDAYS.INTL($J75,(AM$4),1,(Holidays!$A$1:$A$248)),0)+IF(AND($J75&lt;AL$4,$K75&lt;AM$4,$K75&gt;AL$4),NETWORKDAYS.INTL(AL$4+1,$K75,1,(Holidays!$A$1:$A$248)),0)+IF(AND($J75&lt;=AL$4,$K75&gt;=AM$4,$K75&gt;AL$4),NETWORKDAYS.INTL(AL$4+1,(AM$4),1,(Holidays!$A$1:$A$248)),0))*$M75,"")</f>
        <v>0</v>
      </c>
      <c r="AN75" s="192">
        <f ca="1">IFERROR((IF(AND($J75&gt;AM$4,$J75&lt;=AN$4,$K75&lt;=AN$4),NETWORKDAYS.INTL($J75,$K75,1,(Holidays!$A$1:$A$248)),0)+IF(AND($J75&gt;AM$4,$J75&lt;=AN$4,$K75&gt;AN$4),NETWORKDAYS.INTL($J75,(AN$4),1,(Holidays!$A$1:$A$248)),0)+IF(AND($J75&lt;AM$4,$K75&lt;AN$4,$K75&gt;AM$4),NETWORKDAYS.INTL(AM$4+1,$K75,1,(Holidays!$A$1:$A$248)),0)+IF(AND($J75&lt;=AM$4,$K75&gt;=AN$4,$K75&gt;AM$4),NETWORKDAYS.INTL(AM$4+1,(AN$4),1,(Holidays!$A$1:$A$248)),0))*$M75,"")</f>
        <v>0</v>
      </c>
      <c r="AO75" s="321">
        <f ca="1">IFERROR((IF(AND($J75&gt;AN$4,$J75&lt;=AO$4,$K75&lt;=AO$4),NETWORKDAYS.INTL($J75,$K75,1,(Holidays!$A$1:$A$248)),0)+IF(AND($J75&gt;AN$4,$J75&lt;=AO$4,$K75&gt;AO$4),NETWORKDAYS.INTL($J75,(AO$4),1,(Holidays!$A$1:$A$248)),0)+IF(AND($J75&lt;AN$4,$K75&lt;AO$4,$K75&gt;AN$4),NETWORKDAYS.INTL(AN$4+1,$K75,1,(Holidays!$A$1:$A$248)),0)+IF(AND($J75&lt;=AN$4,$K75&gt;=AO$4,$K75&gt;AN$4),NETWORKDAYS.INTL(AN$4+1,(AO$4),1,(Holidays!$A$1:$A$248)),0))*$M75,"")</f>
        <v>0</v>
      </c>
      <c r="AP75" s="190">
        <f ca="1">IFERROR((IF(AND($J75&gt;AO$4,$J75&lt;=AP$4,$K75&lt;=AP$4),NETWORKDAYS.INTL($J75,$K75,1,(Holidays!$A$1:$A$248)),0)+IF(AND($J75&gt;AO$4,$J75&lt;=AP$4,$K75&gt;AP$4),NETWORKDAYS.INTL($J75,(AP$4),1,(Holidays!$A$1:$A$248)),0)+IF(AND($J75&lt;AO$4,$K75&lt;AP$4,$K75&gt;AO$4),NETWORKDAYS.INTL(AO$4+1,$K75,1,(Holidays!$A$1:$A$248)),0)+IF(AND($J75&lt;=AO$4,$K75&gt;=AP$4,$K75&gt;AO$4),NETWORKDAYS.INTL(AO$4+1,(AP$4),1,(Holidays!$A$1:$A$248)),0))*$M75,"")</f>
        <v>0</v>
      </c>
      <c r="AQ75" s="192">
        <f ca="1">IFERROR((IF(AND($J75&gt;AP$4,$J75&lt;=AQ$4,$K75&lt;=AQ$4),NETWORKDAYS.INTL($J75,$K75,1,(Holidays!$A$1:$A$248)),0)+IF(AND($J75&gt;AP$4,$J75&lt;=AQ$4,$K75&gt;AQ$4),NETWORKDAYS.INTL($J75,(AQ$4),1,(Holidays!$A$1:$A$248)),0)+IF(AND($J75&lt;AP$4,$K75&lt;AQ$4,$K75&gt;AP$4),NETWORKDAYS.INTL(AP$4+1,$K75,1,(Holidays!$A$1:$A$248)),0)+IF(AND($J75&lt;=AP$4,$K75&gt;=AQ$4,$K75&gt;AP$4),NETWORKDAYS.INTL(AP$4+1,(AQ$4),1,(Holidays!$A$1:$A$248)),0))*$M75,"")</f>
        <v>0</v>
      </c>
      <c r="AR75" s="321">
        <f ca="1">IFERROR((IF(AND($J75&gt;AQ$4,$J75&lt;=AR$4,$K75&lt;=AR$4),NETWORKDAYS.INTL($J75,$K75,1,(Holidays!$A$1:$A$248)),0)+IF(AND($J75&gt;AQ$4,$J75&lt;=AR$4,$K75&gt;AR$4),NETWORKDAYS.INTL($J75,(AR$4),1,(Holidays!$A$1:$A$248)),0)+IF(AND($J75&lt;AQ$4,$K75&lt;AR$4,$K75&gt;AQ$4),NETWORKDAYS.INTL(AQ$4+1,$K75,1,(Holidays!$A$1:$A$248)),0)+IF(AND($J75&lt;=AQ$4,$K75&gt;=AR$4,$K75&gt;AQ$4),NETWORKDAYS.INTL(AQ$4+1,(AR$4),1,(Holidays!$A$1:$A$248)),0))*$M75,"")</f>
        <v>0</v>
      </c>
      <c r="AS75" s="190">
        <f ca="1">IFERROR((IF(AND($J75&gt;AR$4,$J75&lt;=AS$4,$K75&lt;=AS$4),NETWORKDAYS.INTL($J75,$K75,1,(Holidays!$A$1:$A$248)),0)+IF(AND($J75&gt;AR$4,$J75&lt;=AS$4,$K75&gt;AS$4),NETWORKDAYS.INTL($J75,(AS$4),1,(Holidays!$A$1:$A$248)),0)+IF(AND($J75&lt;AR$4,$K75&lt;AS$4,$K75&gt;AR$4),NETWORKDAYS.INTL(AR$4+1,$K75,1,(Holidays!$A$1:$A$248)),0)+IF(AND($J75&lt;=AR$4,$K75&gt;=AS$4,$K75&gt;AR$4),NETWORKDAYS.INTL(AR$4+1,(AS$4),1,(Holidays!$A$1:$A$248)),0))*$M75,"")</f>
        <v>0</v>
      </c>
      <c r="AT75" s="192">
        <f ca="1">IFERROR((IF(AND($J75&gt;AS$4,$J75&lt;=AT$4,$K75&lt;=AT$4),NETWORKDAYS.INTL($J75,$K75,1,(Holidays!$A$1:$A$248)),0)+IF(AND($J75&gt;AS$4,$J75&lt;=AT$4,$K75&gt;AT$4),NETWORKDAYS.INTL($J75,(AT$4),1,(Holidays!$A$1:$A$248)),0)+IF(AND($J75&lt;AS$4,$K75&lt;AT$4,$K75&gt;AS$4),NETWORKDAYS.INTL(AS$4+1,$K75,1,(Holidays!$A$1:$A$248)),0)+IF(AND($J75&lt;=AS$4,$K75&gt;=AT$4,$K75&gt;AS$4),NETWORKDAYS.INTL(AS$4+1,(AT$4),1,(Holidays!$A$1:$A$248)),0))*$M75,"")</f>
        <v>0</v>
      </c>
      <c r="AU75" s="321">
        <f ca="1">IFERROR((IF(AND($J75&gt;AT$4,$J75&lt;=AU$4,$K75&lt;=AU$4),NETWORKDAYS.INTL($J75,$K75,1,(Holidays!$A$1:$A$248)),0)+IF(AND($J75&gt;AT$4,$J75&lt;=AU$4,$K75&gt;AU$4),NETWORKDAYS.INTL($J75,(AU$4),1,(Holidays!$A$1:$A$248)),0)+IF(AND($J75&lt;AT$4,$K75&lt;AU$4,$K75&gt;AT$4),NETWORKDAYS.INTL(AT$4+1,$K75,1,(Holidays!$A$1:$A$248)),0)+IF(AND($J75&lt;=AT$4,$K75&gt;=AU$4,$K75&gt;AT$4),NETWORKDAYS.INTL(AT$4+1,(AU$4),1,(Holidays!$A$1:$A$248)),0))*$M75,"")</f>
        <v>0</v>
      </c>
      <c r="AV75" s="190">
        <f ca="1">IFERROR((IF(AND($J75&gt;AU$4,$J75&lt;=AV$4,$K75&lt;=AV$4),NETWORKDAYS.INTL($J75,$K75,1,(Holidays!$A$1:$A$248)),0)+IF(AND($J75&gt;AU$4,$J75&lt;=AV$4,$K75&gt;AV$4),NETWORKDAYS.INTL($J75,(AV$4),1,(Holidays!$A$1:$A$248)),0)+IF(AND($J75&lt;AU$4,$K75&lt;AV$4,$K75&gt;AU$4),NETWORKDAYS.INTL(AU$4+1,$K75,1,(Holidays!$A$1:$A$248)),0)+IF(AND($J75&lt;=AU$4,$K75&gt;=AV$4,$K75&gt;AU$4),NETWORKDAYS.INTL(AU$4+1,(AV$4),1,(Holidays!$A$1:$A$248)),0))*$M75,"")</f>
        <v>0</v>
      </c>
      <c r="AW75" s="192">
        <f ca="1">IFERROR((IF(AND($J75&gt;AV$4,$J75&lt;=AW$4,$K75&lt;=AW$4),NETWORKDAYS.INTL($J75,$K75,1,(Holidays!$A$1:$A$248)),0)+IF(AND($J75&gt;AV$4,$J75&lt;=AW$4,$K75&gt;AW$4),NETWORKDAYS.INTL($J75,(AW$4),1,(Holidays!$A$1:$A$248)),0)+IF(AND($J75&lt;AV$4,$K75&lt;AW$4,$K75&gt;AV$4),NETWORKDAYS.INTL(AV$4+1,$K75,1,(Holidays!$A$1:$A$248)),0)+IF(AND($J75&lt;=AV$4,$K75&gt;=AW$4,$K75&gt;AV$4),NETWORKDAYS.INTL(AV$4+1,(AW$4),1,(Holidays!$A$1:$A$248)),0))*$M75,"")</f>
        <v>0</v>
      </c>
      <c r="AX75" s="321">
        <f ca="1">IFERROR((IF(AND($J75&gt;AW$4,$J75&lt;=AX$4,$K75&lt;=AX$4),NETWORKDAYS.INTL($J75,$K75,1,(Holidays!$A$1:$A$248)),0)+IF(AND($J75&gt;AW$4,$J75&lt;=AX$4,$K75&gt;AX$4),NETWORKDAYS.INTL($J75,(AX$4),1,(Holidays!$A$1:$A$248)),0)+IF(AND($J75&lt;AW$4,$K75&lt;AX$4,$K75&gt;AW$4),NETWORKDAYS.INTL(AW$4+1,$K75,1,(Holidays!$A$1:$A$248)),0)+IF(AND($J75&lt;=AW$4,$K75&gt;=AX$4,$K75&gt;AW$4),NETWORKDAYS.INTL(AW$4+1,(AX$4),1,(Holidays!$A$1:$A$248)),0))*$M75,"")</f>
        <v>0</v>
      </c>
      <c r="AY75" s="190">
        <f ca="1">IFERROR((IF(AND($J75&gt;AX$4,$J75&lt;=AY$4,$K75&lt;=AY$4),NETWORKDAYS.INTL($J75,$K75,1,(Holidays!$A$1:$A$248)),0)+IF(AND($J75&gt;AX$4,$J75&lt;=AY$4,$K75&gt;AY$4),NETWORKDAYS.INTL($J75,(AY$4),1,(Holidays!$A$1:$A$248)),0)+IF(AND($J75&lt;AX$4,$K75&lt;AY$4,$K75&gt;AX$4),NETWORKDAYS.INTL(AX$4+1,$K75,1,(Holidays!$A$1:$A$248)),0)+IF(AND($J75&lt;=AX$4,$K75&gt;=AY$4,$K75&gt;AX$4),NETWORKDAYS.INTL(AX$4+1,(AY$4),1,(Holidays!$A$1:$A$248)),0))*$M75,"")</f>
        <v>0</v>
      </c>
      <c r="AZ75" s="192">
        <f ca="1">IFERROR((IF(AND($J75&gt;AY$4,$J75&lt;=AZ$4,$K75&lt;=AZ$4),NETWORKDAYS.INTL($J75,$K75,1,(Holidays!$A$1:$A$248)),0)+IF(AND($J75&gt;AY$4,$J75&lt;=AZ$4,$K75&gt;AZ$4),NETWORKDAYS.INTL($J75,(AZ$4),1,(Holidays!$A$1:$A$248)),0)+IF(AND($J75&lt;AY$4,$K75&lt;AZ$4,$K75&gt;AY$4),NETWORKDAYS.INTL(AY$4+1,$K75,1,(Holidays!$A$1:$A$248)),0)+IF(AND($J75&lt;=AY$4,$K75&gt;=AZ$4,$K75&gt;AY$4),NETWORKDAYS.INTL(AY$4+1,(AZ$4),1,(Holidays!$A$1:$A$248)),0))*$M75,"")</f>
        <v>0</v>
      </c>
      <c r="BA75" s="321">
        <f ca="1">IFERROR((IF(AND($J75&gt;AZ$4,$J75&lt;=BA$4,$K75&lt;=BA$4),NETWORKDAYS.INTL($J75,$K75,1,(Holidays!$A$1:$A$248)),0)+IF(AND($J75&gt;AZ$4,$J75&lt;=BA$4,$K75&gt;BA$4),NETWORKDAYS.INTL($J75,(BA$4),1,(Holidays!$A$1:$A$248)),0)+IF(AND($J75&lt;AZ$4,$K75&lt;BA$4,$K75&gt;AZ$4),NETWORKDAYS.INTL(AZ$4+1,$K75,1,(Holidays!$A$1:$A$248)),0)+IF(AND($J75&lt;=AZ$4,$K75&gt;=BA$4,$K75&gt;AZ$4),NETWORKDAYS.INTL(AZ$4+1,(BA$4),1,(Holidays!$A$1:$A$248)),0))*$M75,"")</f>
        <v>0</v>
      </c>
      <c r="BB75" s="190">
        <f ca="1">IFERROR((IF(AND($J75&gt;BA$4,$J75&lt;=BB$4,$K75&lt;=BB$4),NETWORKDAYS.INTL($J75,$K75,1,(Holidays!$A$1:$A$248)),0)+IF(AND($J75&gt;BA$4,$J75&lt;=BB$4,$K75&gt;BB$4),NETWORKDAYS.INTL($J75,(BB$4),1,(Holidays!$A$1:$A$248)),0)+IF(AND($J75&lt;BA$4,$K75&lt;BB$4,$K75&gt;BA$4),NETWORKDAYS.INTL(BA$4+1,$K75,1,(Holidays!$A$1:$A$248)),0)+IF(AND($J75&lt;=BA$4,$K75&gt;=BB$4,$K75&gt;BA$4),NETWORKDAYS.INTL(BA$4+1,(BB$4),1,(Holidays!$A$1:$A$248)),0))*$M75,"")</f>
        <v>0</v>
      </c>
      <c r="BC75" s="192">
        <f ca="1">IFERROR((IF(AND($J75&gt;BB$4,$J75&lt;=BC$4,$K75&lt;=BC$4),NETWORKDAYS.INTL($J75,$K75,1,(Holidays!$A$1:$A$248)),0)+IF(AND($J75&gt;BB$4,$J75&lt;=BC$4,$K75&gt;BC$4),NETWORKDAYS.INTL($J75,(BC$4),1,(Holidays!$A$1:$A$248)),0)+IF(AND($J75&lt;BB$4,$K75&lt;BC$4,$K75&gt;BB$4),NETWORKDAYS.INTL(BB$4+1,$K75,1,(Holidays!$A$1:$A$248)),0)+IF(AND($J75&lt;=BB$4,$K75&gt;=BC$4,$K75&gt;BB$4),NETWORKDAYS.INTL(BB$4+1,(BC$4),1,(Holidays!$A$1:$A$248)),0))*$M75,"")</f>
        <v>0</v>
      </c>
      <c r="BD75" s="321">
        <f ca="1">IFERROR((IF(AND($J75&gt;BC$4,$J75&lt;=BD$4,$K75&lt;=BD$4),NETWORKDAYS.INTL($J75,$K75,1,(Holidays!$A$1:$A$248)),0)+IF(AND($J75&gt;BC$4,$J75&lt;=BD$4,$K75&gt;BD$4),NETWORKDAYS.INTL($J75,(BD$4),1,(Holidays!$A$1:$A$248)),0)+IF(AND($J75&lt;BC$4,$K75&lt;BD$4,$K75&gt;BC$4),NETWORKDAYS.INTL(BC$4+1,$K75,1,(Holidays!$A$1:$A$248)),0)+IF(AND($J75&lt;=BC$4,$K75&gt;=BD$4,$K75&gt;BC$4),NETWORKDAYS.INTL(BC$4+1,(BD$4),1,(Holidays!$A$1:$A$248)),0))*$M75,"")</f>
        <v>0</v>
      </c>
      <c r="BE75" s="190">
        <f ca="1">IFERROR((IF(AND($J75&gt;BD$4,$J75&lt;=BE$4,$K75&lt;=BE$4),NETWORKDAYS.INTL($J75,$K75,1,(Holidays!$A$1:$A$248)),0)+IF(AND($J75&gt;BD$4,$J75&lt;=BE$4,$K75&gt;BE$4),NETWORKDAYS.INTL($J75,(BE$4),1,(Holidays!$A$1:$A$248)),0)+IF(AND($J75&lt;BD$4,$K75&lt;BE$4,$K75&gt;BD$4),NETWORKDAYS.INTL(BD$4+1,$K75,1,(Holidays!$A$1:$A$248)),0)+IF(AND($J75&lt;=BD$4,$K75&gt;=BE$4,$K75&gt;BD$4),NETWORKDAYS.INTL(BD$4+1,(BE$4),1,(Holidays!$A$1:$A$248)),0))*$M75,"")</f>
        <v>0</v>
      </c>
      <c r="BF75" s="192">
        <f ca="1">IFERROR((IF(AND($J75&gt;BE$4,$J75&lt;=BF$4,$K75&lt;=BF$4),NETWORKDAYS.INTL($J75,$K75,1,(Holidays!$A$1:$A$248)),0)+IF(AND($J75&gt;BE$4,$J75&lt;=BF$4,$K75&gt;BF$4),NETWORKDAYS.INTL($J75,(BF$4),1,(Holidays!$A$1:$A$248)),0)+IF(AND($J75&lt;BE$4,$K75&lt;BF$4,$K75&gt;BE$4),NETWORKDAYS.INTL(BE$4+1,$K75,1,(Holidays!$A$1:$A$248)),0)+IF(AND($J75&lt;=BE$4,$K75&gt;=BF$4,$K75&gt;BE$4),NETWORKDAYS.INTL(BE$4+1,(BF$4),1,(Holidays!$A$1:$A$248)),0))*$M75,"")</f>
        <v>0</v>
      </c>
      <c r="BG75" s="321">
        <f ca="1">IFERROR((IF(AND($J75&gt;BF$4,$J75&lt;=BG$4,$K75&lt;=BG$4),NETWORKDAYS.INTL($J75,$K75,1,(Holidays!$A$1:$A$248)),0)+IF(AND($J75&gt;BF$4,$J75&lt;=BG$4,$K75&gt;BG$4),NETWORKDAYS.INTL($J75,(BG$4),1,(Holidays!$A$1:$A$248)),0)+IF(AND($J75&lt;BF$4,$K75&lt;BG$4,$K75&gt;BF$4),NETWORKDAYS.INTL(BF$4+1,$K75,1,(Holidays!$A$1:$A$248)),0)+IF(AND($J75&lt;=BF$4,$K75&gt;=BG$4,$K75&gt;BF$4),NETWORKDAYS.INTL(BF$4+1,(BG$4),1,(Holidays!$A$1:$A$248)),0))*$M75,"")</f>
        <v>0</v>
      </c>
      <c r="BH75" s="190">
        <f ca="1">IFERROR((IF(AND($J75&gt;BG$4,$J75&lt;=BH$4,$K75&lt;=BH$4),NETWORKDAYS.INTL($J75,$K75,1,(Holidays!$A$1:$A$248)),0)+IF(AND($J75&gt;BG$4,$J75&lt;=BH$4,$K75&gt;BH$4),NETWORKDAYS.INTL($J75,(BH$4),1,(Holidays!$A$1:$A$248)),0)+IF(AND($J75&lt;BG$4,$K75&lt;BH$4,$K75&gt;BG$4),NETWORKDAYS.INTL(BG$4+1,$K75,1,(Holidays!$A$1:$A$248)),0)+IF(AND($J75&lt;=BG$4,$K75&gt;=BH$4,$K75&gt;BG$4),NETWORKDAYS.INTL(BG$4+1,(BH$4),1,(Holidays!$A$1:$A$248)),0))*$M75,"")</f>
        <v>0</v>
      </c>
      <c r="BI75" s="192">
        <f ca="1">IFERROR((IF(AND($J75&gt;BH$4,$J75&lt;=BI$4,$K75&lt;=BI$4),NETWORKDAYS.INTL($J75,$K75,1,(Holidays!$A$1:$A$248)),0)+IF(AND($J75&gt;BH$4,$J75&lt;=BI$4,$K75&gt;BI$4),NETWORKDAYS.INTL($J75,(BI$4),1,(Holidays!$A$1:$A$248)),0)+IF(AND($J75&lt;BH$4,$K75&lt;BI$4,$K75&gt;BH$4),NETWORKDAYS.INTL(BH$4+1,$K75,1,(Holidays!$A$1:$A$248)),0)+IF(AND($J75&lt;=BH$4,$K75&gt;=BI$4,$K75&gt;BH$4),NETWORKDAYS.INTL(BH$4+1,(BI$4),1,(Holidays!$A$1:$A$248)),0))*$M75,"")</f>
        <v>0</v>
      </c>
      <c r="BJ75" s="321">
        <f ca="1">IFERROR((IF(AND($J75&gt;BI$4,$J75&lt;=BJ$4,$K75&lt;=BJ$4),NETWORKDAYS.INTL($J75,$K75,1,(Holidays!$A$1:$A$248)),0)+IF(AND($J75&gt;BI$4,$J75&lt;=BJ$4,$K75&gt;BJ$4),NETWORKDAYS.INTL($J75,(BJ$4),1,(Holidays!$A$1:$A$248)),0)+IF(AND($J75&lt;BI$4,$K75&lt;BJ$4,$K75&gt;BI$4),NETWORKDAYS.INTL(BI$4+1,$K75,1,(Holidays!$A$1:$A$248)),0)+IF(AND($J75&lt;=BI$4,$K75&gt;=BJ$4,$K75&gt;BI$4),NETWORKDAYS.INTL(BI$4+1,(BJ$4),1,(Holidays!$A$1:$A$248)),0))*$M75,"")</f>
        <v>0</v>
      </c>
      <c r="BK75" s="190">
        <f ca="1">IFERROR((IF(AND($J75&gt;BJ$4,$J75&lt;=BK$4,$K75&lt;=BK$4),NETWORKDAYS.INTL($J75,$K75,1,(Holidays!$A$1:$A$248)),0)+IF(AND($J75&gt;BJ$4,$J75&lt;=BK$4,$K75&gt;BK$4),NETWORKDAYS.INTL($J75,(BK$4),1,(Holidays!$A$1:$A$248)),0)+IF(AND($J75&lt;BJ$4,$K75&lt;BK$4,$K75&gt;BJ$4),NETWORKDAYS.INTL(BJ$4+1,$K75,1,(Holidays!$A$1:$A$248)),0)+IF(AND($J75&lt;=BJ$4,$K75&gt;=BK$4,$K75&gt;BJ$4),NETWORKDAYS.INTL(BJ$4+1,(BK$4),1,(Holidays!$A$1:$A$248)),0))*$M75,"")</f>
        <v>0</v>
      </c>
      <c r="BL75" s="192">
        <f ca="1">IFERROR((IF(AND($J75&gt;BK$4,$J75&lt;=BL$4,$K75&lt;=BL$4),NETWORKDAYS.INTL($J75,$K75,1,(Holidays!$A$1:$A$248)),0)+IF(AND($J75&gt;BK$4,$J75&lt;=BL$4,$K75&gt;BL$4),NETWORKDAYS.INTL($J75,(BL$4),1,(Holidays!$A$1:$A$248)),0)+IF(AND($J75&lt;BK$4,$K75&lt;BL$4,$K75&gt;BK$4),NETWORKDAYS.INTL(BK$4+1,$K75,1,(Holidays!$A$1:$A$248)),0)+IF(AND($J75&lt;=BK$4,$K75&gt;=BL$4,$K75&gt;BK$4),NETWORKDAYS.INTL(BK$4+1,(BL$4),1,(Holidays!$A$1:$A$248)),0))*$M75,"")</f>
        <v>0</v>
      </c>
      <c r="BM75" s="321">
        <f ca="1">IFERROR((IF(AND($J75&gt;BL$4,$J75&lt;=BM$4,$K75&lt;=BM$4),NETWORKDAYS.INTL($J75,$K75,1,(Holidays!$A$1:$A$248)),0)+IF(AND($J75&gt;BL$4,$J75&lt;=BM$4,$K75&gt;BM$4),NETWORKDAYS.INTL($J75,(BM$4),1,(Holidays!$A$1:$A$248)),0)+IF(AND($J75&lt;BL$4,$K75&lt;BM$4,$K75&gt;BL$4),NETWORKDAYS.INTL(BL$4+1,$K75,1,(Holidays!$A$1:$A$248)),0)+IF(AND($J75&lt;=BL$4,$K75&gt;=BM$4,$K75&gt;BL$4),NETWORKDAYS.INTL(BL$4+1,(BM$4),1,(Holidays!$A$1:$A$248)),0))*$M75,"")</f>
        <v>0</v>
      </c>
      <c r="BN75" s="190">
        <f ca="1">IFERROR((IF(AND($J75&gt;BM$4,$J75&lt;=BN$4,$K75&lt;=BN$4),NETWORKDAYS.INTL($J75,$K75,1,(Holidays!$A$1:$A$248)),0)+IF(AND($J75&gt;BM$4,$J75&lt;=BN$4,$K75&gt;BN$4),NETWORKDAYS.INTL($J75,(BN$4),1,(Holidays!$A$1:$A$248)),0)+IF(AND($J75&lt;BM$4,$K75&lt;BN$4,$K75&gt;BM$4),NETWORKDAYS.INTL(BM$4+1,$K75,1,(Holidays!$A$1:$A$248)),0)+IF(AND($J75&lt;=BM$4,$K75&gt;=BN$4,$K75&gt;BM$4),NETWORKDAYS.INTL(BM$4+1,(BN$4),1,(Holidays!$A$1:$A$248)),0))*$M75,"")</f>
        <v>0</v>
      </c>
      <c r="BO75" s="192">
        <f ca="1">IFERROR((IF(AND($J75&gt;BN$4,$J75&lt;=BO$4,$K75&lt;=BO$4),NETWORKDAYS.INTL($J75,$K75,1,(Holidays!$A$1:$A$248)),0)+IF(AND($J75&gt;BN$4,$J75&lt;=BO$4,$K75&gt;BO$4),NETWORKDAYS.INTL($J75,(BO$4),1,(Holidays!$A$1:$A$248)),0)+IF(AND($J75&lt;BN$4,$K75&lt;BO$4,$K75&gt;BN$4),NETWORKDAYS.INTL(BN$4+1,$K75,1,(Holidays!$A$1:$A$248)),0)+IF(AND($J75&lt;=BN$4,$K75&gt;=BO$4,$K75&gt;BN$4),NETWORKDAYS.INTL(BN$4+1,(BO$4),1,(Holidays!$A$1:$A$248)),0))*$M75,"")</f>
        <v>0</v>
      </c>
      <c r="BP75" s="321">
        <f ca="1">IFERROR((IF(AND($J75&gt;BO$4,$J75&lt;=BP$4,$K75&lt;=BP$4),NETWORKDAYS.INTL($J75,$K75,1,(Holidays!$A$1:$A$248)),0)+IF(AND($J75&gt;BO$4,$J75&lt;=BP$4,$K75&gt;BP$4),NETWORKDAYS.INTL($J75,(BP$4),1,(Holidays!$A$1:$A$248)),0)+IF(AND($J75&lt;BO$4,$K75&lt;BP$4,$K75&gt;BO$4),NETWORKDAYS.INTL(BO$4+1,$K75,1,(Holidays!$A$1:$A$248)),0)+IF(AND($J75&lt;=BO$4,$K75&gt;=BP$4,$K75&gt;BO$4),NETWORKDAYS.INTL(BO$4+1,(BP$4),1,(Holidays!$A$1:$A$248)),0))*$M75,"")</f>
        <v>0</v>
      </c>
      <c r="BQ75" s="190">
        <f ca="1">IFERROR((IF(AND($J75&gt;BP$4,$J75&lt;=BQ$4,$K75&lt;=BQ$4),NETWORKDAYS.INTL($J75,$K75,1,(Holidays!$A$1:$A$248)),0)+IF(AND($J75&gt;BP$4,$J75&lt;=BQ$4,$K75&gt;BQ$4),NETWORKDAYS.INTL($J75,(BQ$4),1,(Holidays!$A$1:$A$248)),0)+IF(AND($J75&lt;BP$4,$K75&lt;BQ$4,$K75&gt;BP$4),NETWORKDAYS.INTL(BP$4+1,$K75,1,(Holidays!$A$1:$A$248)),0)+IF(AND($J75&lt;=BP$4,$K75&gt;=BQ$4,$K75&gt;BP$4),NETWORKDAYS.INTL(BP$4+1,(BQ$4),1,(Holidays!$A$1:$A$248)),0))*$M75,"")</f>
        <v>0</v>
      </c>
      <c r="BR75" s="192">
        <f ca="1">IFERROR((IF(AND($J75&gt;BQ$4,$J75&lt;=BR$4,$K75&lt;=BR$4),NETWORKDAYS.INTL($J75,$K75,1,(Holidays!$A$1:$A$248)),0)+IF(AND($J75&gt;BQ$4,$J75&lt;=BR$4,$K75&gt;BR$4),NETWORKDAYS.INTL($J75,(BR$4),1,(Holidays!$A$1:$A$248)),0)+IF(AND($J75&lt;BQ$4,$K75&lt;BR$4,$K75&gt;BQ$4),NETWORKDAYS.INTL(BQ$4+1,$K75,1,(Holidays!$A$1:$A$248)),0)+IF(AND($J75&lt;=BQ$4,$K75&gt;=BR$4,$K75&gt;BQ$4),NETWORKDAYS.INTL(BQ$4+1,(BR$4),1,(Holidays!$A$1:$A$248)),0))*$M75,"")</f>
        <v>0</v>
      </c>
      <c r="BS75" s="321">
        <f ca="1">IFERROR((IF(AND($J75&gt;BR$4,$J75&lt;=BS$4,$K75&lt;=BS$4),NETWORKDAYS.INTL($J75,$K75,1,(Holidays!$A$1:$A$248)),0)+IF(AND($J75&gt;BR$4,$J75&lt;=BS$4,$K75&gt;BS$4),NETWORKDAYS.INTL($J75,(BS$4),1,(Holidays!$A$1:$A$248)),0)+IF(AND($J75&lt;BR$4,$K75&lt;BS$4,$K75&gt;BR$4),NETWORKDAYS.INTL(BR$4+1,$K75,1,(Holidays!$A$1:$A$248)),0)+IF(AND($J75&lt;=BR$4,$K75&gt;=BS$4,$K75&gt;BR$4),NETWORKDAYS.INTL(BR$4+1,(BS$4),1,(Holidays!$A$1:$A$248)),0))*$M75,"")</f>
        <v>0</v>
      </c>
      <c r="BT75" s="190">
        <f ca="1">IFERROR((IF(AND($J75&gt;BS$4,$J75&lt;=BT$4,$K75&lt;=BT$4),NETWORKDAYS.INTL($J75,$K75,1,(Holidays!$A$1:$A$248)),0)+IF(AND($J75&gt;BS$4,$J75&lt;=BT$4,$K75&gt;BT$4),NETWORKDAYS.INTL($J75,(BT$4),1,(Holidays!$A$1:$A$248)),0)+IF(AND($J75&lt;BS$4,$K75&lt;BT$4,$K75&gt;BS$4),NETWORKDAYS.INTL(BS$4+1,$K75,1,(Holidays!$A$1:$A$248)),0)+IF(AND($J75&lt;=BS$4,$K75&gt;=BT$4,$K75&gt;BS$4),NETWORKDAYS.INTL(BS$4+1,(BT$4),1,(Holidays!$A$1:$A$248)),0))*$M75,"")</f>
        <v>0</v>
      </c>
      <c r="BU75" s="192">
        <f ca="1">IFERROR((IF(AND($J75&gt;BT$4,$J75&lt;=BU$4,$K75&lt;=BU$4),NETWORKDAYS.INTL($J75,$K75,1,(Holidays!$A$1:$A$248)),0)+IF(AND($J75&gt;BT$4,$J75&lt;=BU$4,$K75&gt;BU$4),NETWORKDAYS.INTL($J75,(BU$4),1,(Holidays!$A$1:$A$248)),0)+IF(AND($J75&lt;BT$4,$K75&lt;BU$4,$K75&gt;BT$4),NETWORKDAYS.INTL(BT$4+1,$K75,1,(Holidays!$A$1:$A$248)),0)+IF(AND($J75&lt;=BT$4,$K75&gt;=BU$4,$K75&gt;BT$4),NETWORKDAYS.INTL(BT$4+1,(BU$4),1,(Holidays!$A$1:$A$248)),0))*$M75,"")</f>
        <v>0</v>
      </c>
      <c r="BV75" s="321">
        <f ca="1">IFERROR((IF(AND($J75&gt;BU$4,$J75&lt;=BV$4,$K75&lt;=BV$4),NETWORKDAYS.INTL($J75,$K75,1,(Holidays!$A$1:$A$248)),0)+IF(AND($J75&gt;BU$4,$J75&lt;=BV$4,$K75&gt;BV$4),NETWORKDAYS.INTL($J75,(BV$4),1,(Holidays!$A$1:$A$248)),0)+IF(AND($J75&lt;BU$4,$K75&lt;BV$4,$K75&gt;BU$4),NETWORKDAYS.INTL(BU$4+1,$K75,1,(Holidays!$A$1:$A$248)),0)+IF(AND($J75&lt;=BU$4,$K75&gt;=BV$4,$K75&gt;BU$4),NETWORKDAYS.INTL(BU$4+1,(BV$4),1,(Holidays!$A$1:$A$248)),0))*$M75,"")</f>
        <v>0</v>
      </c>
      <c r="BW75" s="190">
        <f ca="1">IFERROR((IF(AND($J75&gt;BV$4,$J75&lt;=BW$4,$K75&lt;=BW$4),NETWORKDAYS.INTL($J75,$K75,1,(Holidays!$A$1:$A$248)),0)+IF(AND($J75&gt;BV$4,$J75&lt;=BW$4,$K75&gt;BW$4),NETWORKDAYS.INTL($J75,(BW$4),1,(Holidays!$A$1:$A$248)),0)+IF(AND($J75&lt;BV$4,$K75&lt;BW$4,$K75&gt;BV$4),NETWORKDAYS.INTL(BV$4+1,$K75,1,(Holidays!$A$1:$A$248)),0)+IF(AND($J75&lt;=BV$4,$K75&gt;=BW$4,$K75&gt;BV$4),NETWORKDAYS.INTL(BV$4+1,(BW$4),1,(Holidays!$A$1:$A$248)),0))*$M75,"")</f>
        <v>0</v>
      </c>
      <c r="BX75" s="192">
        <f ca="1">IFERROR((IF(AND($J75&gt;BW$4,$J75&lt;=BX$4,$K75&lt;=BX$4),NETWORKDAYS.INTL($J75,$K75,1,(Holidays!$A$1:$A$248)),0)+IF(AND($J75&gt;BW$4,$J75&lt;=BX$4,$K75&gt;BX$4),NETWORKDAYS.INTL($J75,(BX$4),1,(Holidays!$A$1:$A$248)),0)+IF(AND($J75&lt;BW$4,$K75&lt;BX$4,$K75&gt;BW$4),NETWORKDAYS.INTL(BW$4+1,$K75,1,(Holidays!$A$1:$A$248)),0)+IF(AND($J75&lt;=BW$4,$K75&gt;=BX$4,$K75&gt;BW$4),NETWORKDAYS.INTL(BW$4+1,(BX$4),1,(Holidays!$A$1:$A$248)),0))*$M75,"")</f>
        <v>0</v>
      </c>
      <c r="BY75" s="321">
        <f ca="1">IFERROR((IF(AND($J75&gt;BX$4,$J75&lt;=BY$4,$K75&lt;=BY$4),NETWORKDAYS.INTL($J75,$K75,1,(Holidays!$A$1:$A$248)),0)+IF(AND($J75&gt;BX$4,$J75&lt;=BY$4,$K75&gt;BY$4),NETWORKDAYS.INTL($J75,(BY$4),1,(Holidays!$A$1:$A$248)),0)+IF(AND($J75&lt;BX$4,$K75&lt;BY$4,$K75&gt;BX$4),NETWORKDAYS.INTL(BX$4+1,$K75,1,(Holidays!$A$1:$A$248)),0)+IF(AND($J75&lt;=BX$4,$K75&gt;=BY$4,$K75&gt;BX$4),NETWORKDAYS.INTL(BX$4+1,(BY$4),1,(Holidays!$A$1:$A$248)),0))*$M75,"")</f>
        <v>0</v>
      </c>
      <c r="BZ75" s="190">
        <f ca="1">IFERROR((IF(AND($J75&gt;BY$4,$J75&lt;=BZ$4,$K75&lt;=BZ$4),NETWORKDAYS.INTL($J75,$K75,1,(Holidays!$A$1:$A$248)),0)+IF(AND($J75&gt;BY$4,$J75&lt;=BZ$4,$K75&gt;BZ$4),NETWORKDAYS.INTL($J75,(BZ$4),1,(Holidays!$A$1:$A$248)),0)+IF(AND($J75&lt;BY$4,$K75&lt;BZ$4,$K75&gt;BY$4),NETWORKDAYS.INTL(BY$4+1,$K75,1,(Holidays!$A$1:$A$248)),0)+IF(AND($J75&lt;=BY$4,$K75&gt;=BZ$4,$K75&gt;BY$4),NETWORKDAYS.INTL(BY$4+1,(BZ$4),1,(Holidays!$A$1:$A$248)),0))*$M75,"")</f>
        <v>0</v>
      </c>
      <c r="CA75" s="192">
        <f ca="1">IFERROR((IF(AND($J75&gt;BZ$4,$J75&lt;=CA$4,$K75&lt;=CA$4),NETWORKDAYS.INTL($J75,$K75,1,(Holidays!$A$1:$A$248)),0)+IF(AND($J75&gt;BZ$4,$J75&lt;=CA$4,$K75&gt;CA$4),NETWORKDAYS.INTL($J75,(CA$4),1,(Holidays!$A$1:$A$248)),0)+IF(AND($J75&lt;BZ$4,$K75&lt;CA$4,$K75&gt;BZ$4),NETWORKDAYS.INTL(BZ$4+1,$K75,1,(Holidays!$A$1:$A$248)),0)+IF(AND($J75&lt;=BZ$4,$K75&gt;=CA$4,$K75&gt;BZ$4),NETWORKDAYS.INTL(BZ$4+1,(CA$4),1,(Holidays!$A$1:$A$248)),0))*$M75,"")</f>
        <v>0</v>
      </c>
      <c r="CB75" s="321">
        <f ca="1">IFERROR((IF(AND($J75&gt;CA$4,$J75&lt;=CB$4,$K75&lt;=CB$4),NETWORKDAYS.INTL($J75,$K75,1,(Holidays!$A$1:$A$248)),0)+IF(AND($J75&gt;CA$4,$J75&lt;=CB$4,$K75&gt;CB$4),NETWORKDAYS.INTL($J75,(CB$4),1,(Holidays!$A$1:$A$248)),0)+IF(AND($J75&lt;CA$4,$K75&lt;CB$4,$K75&gt;CA$4),NETWORKDAYS.INTL(CA$4+1,$K75,1,(Holidays!$A$1:$A$248)),0)+IF(AND($J75&lt;=CA$4,$K75&gt;=CB$4,$K75&gt;CA$4),NETWORKDAYS.INTL(CA$4+1,(CB$4),1,(Holidays!$A$1:$A$248)),0))*$M75,"")</f>
        <v>0</v>
      </c>
      <c r="CC75" s="190">
        <f ca="1">IFERROR((IF(AND($J75&gt;CB$4,$J75&lt;=CC$4,$K75&lt;=CC$4),NETWORKDAYS.INTL($J75,$K75,1,(Holidays!$A$1:$A$248)),0)+IF(AND($J75&gt;CB$4,$J75&lt;=CC$4,$K75&gt;CC$4),NETWORKDAYS.INTL($J75,(CC$4),1,(Holidays!$A$1:$A$248)),0)+IF(AND($J75&lt;CB$4,$K75&lt;CC$4,$K75&gt;CB$4),NETWORKDAYS.INTL(CB$4+1,$K75,1,(Holidays!$A$1:$A$248)),0)+IF(AND($J75&lt;=CB$4,$K75&gt;=CC$4,$K75&gt;CB$4),NETWORKDAYS.INTL(CB$4+1,(CC$4),1,(Holidays!$A$1:$A$248)),0))*$M75,"")</f>
        <v>0</v>
      </c>
      <c r="CD75" s="192">
        <f ca="1">IFERROR((IF(AND($J75&gt;CC$4,$J75&lt;=CD$4,$K75&lt;=CD$4),NETWORKDAYS.INTL($J75,$K75,1,(Holidays!$A$1:$A$248)),0)+IF(AND($J75&gt;CC$4,$J75&lt;=CD$4,$K75&gt;CD$4),NETWORKDAYS.INTL($J75,(CD$4),1,(Holidays!$A$1:$A$248)),0)+IF(AND($J75&lt;CC$4,$K75&lt;CD$4,$K75&gt;CC$4),NETWORKDAYS.INTL(CC$4+1,$K75,1,(Holidays!$A$1:$A$248)),0)+IF(AND($J75&lt;=CC$4,$K75&gt;=CD$4,$K75&gt;CC$4),NETWORKDAYS.INTL(CC$4+1,(CD$4),1,(Holidays!$A$1:$A$248)),0))*$M75,"")</f>
        <v>0</v>
      </c>
      <c r="CE75" s="321">
        <f ca="1">IFERROR((IF(AND($J75&gt;CD$4,$J75&lt;=CE$4,$K75&lt;=CE$4),NETWORKDAYS.INTL($J75,$K75,1,(Holidays!$A$1:$A$248)),0)+IF(AND($J75&gt;CD$4,$J75&lt;=CE$4,$K75&gt;CE$4),NETWORKDAYS.INTL($J75,(CE$4),1,(Holidays!$A$1:$A$248)),0)+IF(AND($J75&lt;CD$4,$K75&lt;CE$4,$K75&gt;CD$4),NETWORKDAYS.INTL(CD$4+1,$K75,1,(Holidays!$A$1:$A$248)),0)+IF(AND($J75&lt;=CD$4,$K75&gt;=CE$4,$K75&gt;CD$4),NETWORKDAYS.INTL(CD$4+1,(CE$4),1,(Holidays!$A$1:$A$248)),0))*$M75,"")</f>
        <v>0</v>
      </c>
      <c r="CF75" s="190">
        <f ca="1">IFERROR((IF(AND($J75&gt;CE$4,$J75&lt;=CF$4,$K75&lt;=CF$4),NETWORKDAYS.INTL($J75,$K75,1,(Holidays!$A$1:$A$248)),0)+IF(AND($J75&gt;CE$4,$J75&lt;=CF$4,$K75&gt;CF$4),NETWORKDAYS.INTL($J75,(CF$4),1,(Holidays!$A$1:$A$248)),0)+IF(AND($J75&lt;CE$4,$K75&lt;CF$4,$K75&gt;CE$4),NETWORKDAYS.INTL(CE$4+1,$K75,1,(Holidays!$A$1:$A$248)),0)+IF(AND($J75&lt;=CE$4,$K75&gt;=CF$4,$K75&gt;CE$4),NETWORKDAYS.INTL(CE$4+1,(CF$4),1,(Holidays!$A$1:$A$248)),0))*$M75,"")</f>
        <v>0</v>
      </c>
      <c r="CG75" s="192">
        <f ca="1">IFERROR((IF(AND($J75&gt;CF$4,$J75&lt;=CG$4,$K75&lt;=CG$4),NETWORKDAYS.INTL($J75,$K75,1,(Holidays!$A$1:$A$248)),0)+IF(AND($J75&gt;CF$4,$J75&lt;=CG$4,$K75&gt;CG$4),NETWORKDAYS.INTL($J75,(CG$4),1,(Holidays!$A$1:$A$248)),0)+IF(AND($J75&lt;CF$4,$K75&lt;CG$4,$K75&gt;CF$4),NETWORKDAYS.INTL(CF$4+1,$K75,1,(Holidays!$A$1:$A$248)),0)+IF(AND($J75&lt;=CF$4,$K75&gt;=CG$4,$K75&gt;CF$4),NETWORKDAYS.INTL(CF$4+1,(CG$4),1,(Holidays!$A$1:$A$248)),0))*$M75,"")</f>
        <v>0</v>
      </c>
      <c r="CH75" s="321">
        <f ca="1">IFERROR((IF(AND($J75&gt;CG$4,$J75&lt;=CH$4,$K75&lt;=CH$4),NETWORKDAYS.INTL($J75,$K75,1,(Holidays!$A$1:$A$248)),0)+IF(AND($J75&gt;CG$4,$J75&lt;=CH$4,$K75&gt;CH$4),NETWORKDAYS.INTL($J75,(CH$4),1,(Holidays!$A$1:$A$248)),0)+IF(AND($J75&lt;CG$4,$K75&lt;CH$4,$K75&gt;CG$4),NETWORKDAYS.INTL(CG$4+1,$K75,1,(Holidays!$A$1:$A$248)),0)+IF(AND($J75&lt;=CG$4,$K75&gt;=CH$4,$K75&gt;CG$4),NETWORKDAYS.INTL(CG$4+1,(CH$4),1,(Holidays!$A$1:$A$248)),0))*$M75,"")</f>
        <v>0</v>
      </c>
      <c r="CI75" s="190">
        <f ca="1">IFERROR((IF(AND($J75&gt;CH$4,$J75&lt;=CI$4,$K75&lt;=CI$4),NETWORKDAYS.INTL($J75,$K75,1,(Holidays!$A$1:$A$248)),0)+IF(AND($J75&gt;CH$4,$J75&lt;=CI$4,$K75&gt;CI$4),NETWORKDAYS.INTL($J75,(CI$4),1,(Holidays!$A$1:$A$248)),0)+IF(AND($J75&lt;CH$4,$K75&lt;CI$4,$K75&gt;CH$4),NETWORKDAYS.INTL(CH$4+1,$K75,1,(Holidays!$A$1:$A$248)),0)+IF(AND($J75&lt;=CH$4,$K75&gt;=CI$4,$K75&gt;CH$4),NETWORKDAYS.INTL(CH$4+1,(CI$4),1,(Holidays!$A$1:$A$248)),0))*$M75,"")</f>
        <v>0</v>
      </c>
      <c r="CJ75" s="192">
        <f ca="1">IFERROR((IF(AND($J75&gt;CI$4,$J75&lt;=CJ$4,$K75&lt;=CJ$4),NETWORKDAYS.INTL($J75,$K75,1,(Holidays!$A$1:$A$248)),0)+IF(AND($J75&gt;CI$4,$J75&lt;=CJ$4,$K75&gt;CJ$4),NETWORKDAYS.INTL($J75,(CJ$4),1,(Holidays!$A$1:$A$248)),0)+IF(AND($J75&lt;CI$4,$K75&lt;CJ$4,$K75&gt;CI$4),NETWORKDAYS.INTL(CI$4+1,$K75,1,(Holidays!$A$1:$A$248)),0)+IF(AND($J75&lt;=CI$4,$K75&gt;=CJ$4,$K75&gt;CI$4),NETWORKDAYS.INTL(CI$4+1,(CJ$4),1,(Holidays!$A$1:$A$248)),0))*$M75,"")</f>
        <v>0</v>
      </c>
      <c r="CK75" s="321">
        <f ca="1">IFERROR((IF(AND($J75&gt;CJ$4,$J75&lt;=CK$4,$K75&lt;=CK$4),NETWORKDAYS.INTL($J75,$K75,1,(Holidays!$A$1:$A$248)),0)+IF(AND($J75&gt;CJ$4,$J75&lt;=CK$4,$K75&gt;CK$4),NETWORKDAYS.INTL($J75,(CK$4),1,(Holidays!$A$1:$A$248)),0)+IF(AND($J75&lt;CJ$4,$K75&lt;CK$4,$K75&gt;CJ$4),NETWORKDAYS.INTL(CJ$4+1,$K75,1,(Holidays!$A$1:$A$248)),0)+IF(AND($J75&lt;=CJ$4,$K75&gt;=CK$4,$K75&gt;CJ$4),NETWORKDAYS.INTL(CJ$4+1,(CK$4),1,(Holidays!$A$1:$A$248)),0))*$M75,"")</f>
        <v>0</v>
      </c>
      <c r="CL75" s="190">
        <f ca="1">IFERROR((IF(AND($J75&gt;CK$4,$J75&lt;=CL$4,$K75&lt;=CL$4),NETWORKDAYS.INTL($J75,$K75,1,(Holidays!$A$1:$A$248)),0)+IF(AND($J75&gt;CK$4,$J75&lt;=CL$4,$K75&gt;CL$4),NETWORKDAYS.INTL($J75,(CL$4),1,(Holidays!$A$1:$A$248)),0)+IF(AND($J75&lt;CK$4,$K75&lt;CL$4,$K75&gt;CK$4),NETWORKDAYS.INTL(CK$4+1,$K75,1,(Holidays!$A$1:$A$248)),0)+IF(AND($J75&lt;=CK$4,$K75&gt;=CL$4,$K75&gt;CK$4),NETWORKDAYS.INTL(CK$4+1,(CL$4),1,(Holidays!$A$1:$A$248)),0))*$M75,"")</f>
        <v>0</v>
      </c>
      <c r="CM75" s="192">
        <f ca="1">IFERROR((IF(AND($J75&gt;CL$4,$J75&lt;=CM$4,$K75&lt;=CM$4),NETWORKDAYS.INTL($J75,$K75,1,(Holidays!$A$1:$A$248)),0)+IF(AND($J75&gt;CL$4,$J75&lt;=CM$4,$K75&gt;CM$4),NETWORKDAYS.INTL($J75,(CM$4),1,(Holidays!$A$1:$A$248)),0)+IF(AND($J75&lt;CL$4,$K75&lt;CM$4,$K75&gt;CL$4),NETWORKDAYS.INTL(CL$4+1,$K75,1,(Holidays!$A$1:$A$248)),0)+IF(AND($J75&lt;=CL$4,$K75&gt;=CM$4,$K75&gt;CL$4),NETWORKDAYS.INTL(CL$4+1,(CM$4),1,(Holidays!$A$1:$A$248)),0))*$M75,"")</f>
        <v>0</v>
      </c>
      <c r="CN75" s="321">
        <f ca="1">IFERROR((IF(AND($J75&gt;CM$4,$J75&lt;=CN$4,$K75&lt;=CN$4),NETWORKDAYS.INTL($J75,$K75,1,(Holidays!$A$1:$A$248)),0)+IF(AND($J75&gt;CM$4,$J75&lt;=CN$4,$K75&gt;CN$4),NETWORKDAYS.INTL($J75,(CN$4),1,(Holidays!$A$1:$A$248)),0)+IF(AND($J75&lt;CM$4,$K75&lt;CN$4,$K75&gt;CM$4),NETWORKDAYS.INTL(CM$4+1,$K75,1,(Holidays!$A$1:$A$248)),0)+IF(AND($J75&lt;=CM$4,$K75&gt;=CN$4,$K75&gt;CM$4),NETWORKDAYS.INTL(CM$4+1,(CN$4),1,(Holidays!$A$1:$A$248)),0))*$M75,"")</f>
        <v>0</v>
      </c>
      <c r="CO75" s="190">
        <f ca="1">IFERROR((IF(AND($J75&gt;CN$4,$J75&lt;=CO$4,$K75&lt;=CO$4),NETWORKDAYS.INTL($J75,$K75,1,(Holidays!$A$1:$A$248)),0)+IF(AND($J75&gt;CN$4,$J75&lt;=CO$4,$K75&gt;CO$4),NETWORKDAYS.INTL($J75,(CO$4),1,(Holidays!$A$1:$A$248)),0)+IF(AND($J75&lt;CN$4,$K75&lt;CO$4,$K75&gt;CN$4),NETWORKDAYS.INTL(CN$4+1,$K75,1,(Holidays!$A$1:$A$248)),0)+IF(AND($J75&lt;=CN$4,$K75&gt;=CO$4,$K75&gt;CN$4),NETWORKDAYS.INTL(CN$4+1,(CO$4),1,(Holidays!$A$1:$A$248)),0))*$M75,"")</f>
        <v>0</v>
      </c>
      <c r="CP75" s="192">
        <f ca="1">IFERROR((IF(AND($J75&gt;CO$4,$J75&lt;=CP$4,$K75&lt;=CP$4),NETWORKDAYS.INTL($J75,$K75,1,(Holidays!$A$1:$A$248)),0)+IF(AND($J75&gt;CO$4,$J75&lt;=CP$4,$K75&gt;CP$4),NETWORKDAYS.INTL($J75,(CP$4),1,(Holidays!$A$1:$A$248)),0)+IF(AND($J75&lt;CO$4,$K75&lt;CP$4,$K75&gt;CO$4),NETWORKDAYS.INTL(CO$4+1,$K75,1,(Holidays!$A$1:$A$248)),0)+IF(AND($J75&lt;=CO$4,$K75&gt;=CP$4,$K75&gt;CO$4),NETWORKDAYS.INTL(CO$4+1,(CP$4),1,(Holidays!$A$1:$A$248)),0))*$M75,"")</f>
        <v>0</v>
      </c>
      <c r="CQ75" s="321">
        <f ca="1">IFERROR((IF(AND($J75&gt;CP$4,$J75&lt;=CQ$4,$K75&lt;=CQ$4),NETWORKDAYS.INTL($J75,$K75,1,(Holidays!$A$1:$A$248)),0)+IF(AND($J75&gt;CP$4,$J75&lt;=CQ$4,$K75&gt;CQ$4),NETWORKDAYS.INTL($J75,(CQ$4),1,(Holidays!$A$1:$A$248)),0)+IF(AND($J75&lt;CP$4,$K75&lt;CQ$4,$K75&gt;CP$4),NETWORKDAYS.INTL(CP$4+1,$K75,1,(Holidays!$A$1:$A$248)),0)+IF(AND($J75&lt;=CP$4,$K75&gt;=CQ$4,$K75&gt;CP$4),NETWORKDAYS.INTL(CP$4+1,(CQ$4),1,(Holidays!$A$1:$A$248)),0))*$M75,"")</f>
        <v>0</v>
      </c>
      <c r="CR75" s="190">
        <f ca="1">IFERROR((IF(AND($J75&gt;CQ$4,$J75&lt;=CR$4,$K75&lt;=CR$4),NETWORKDAYS.INTL($J75,$K75,1,(Holidays!$A$1:$A$248)),0)+IF(AND($J75&gt;CQ$4,$J75&lt;=CR$4,$K75&gt;CR$4),NETWORKDAYS.INTL($J75,(CR$4),1,(Holidays!$A$1:$A$248)),0)+IF(AND($J75&lt;CQ$4,$K75&lt;CR$4,$K75&gt;CQ$4),NETWORKDAYS.INTL(CQ$4+1,$K75,1,(Holidays!$A$1:$A$248)),0)+IF(AND($J75&lt;=CQ$4,$K75&gt;=CR$4,$K75&gt;CQ$4),NETWORKDAYS.INTL(CQ$4+1,(CR$4),1,(Holidays!$A$1:$A$248)),0))*$M75,"")</f>
        <v>0</v>
      </c>
      <c r="CS75" s="192">
        <f ca="1">IFERROR((IF(AND($J75&gt;CR$4,$J75&lt;=CS$4,$K75&lt;=CS$4),NETWORKDAYS.INTL($J75,$K75,1,(Holidays!$A$1:$A$248)),0)+IF(AND($J75&gt;CR$4,$J75&lt;=CS$4,$K75&gt;CS$4),NETWORKDAYS.INTL($J75,(CS$4),1,(Holidays!$A$1:$A$248)),0)+IF(AND($J75&lt;CR$4,$K75&lt;CS$4,$K75&gt;CR$4),NETWORKDAYS.INTL(CR$4+1,$K75,1,(Holidays!$A$1:$A$248)),0)+IF(AND($J75&lt;=CR$4,$K75&gt;=CS$4,$K75&gt;CR$4),NETWORKDAYS.INTL(CR$4+1,(CS$4),1,(Holidays!$A$1:$A$248)),0))*$M75,"")</f>
        <v>0</v>
      </c>
      <c r="CT75" s="321">
        <f ca="1">IFERROR((IF(AND($J75&gt;CS$4,$J75&lt;=CT$4,$K75&lt;=CT$4),NETWORKDAYS.INTL($J75,$K75,1,(Holidays!$A$1:$A$248)),0)+IF(AND($J75&gt;CS$4,$J75&lt;=CT$4,$K75&gt;CT$4),NETWORKDAYS.INTL($J75,(CT$4),1,(Holidays!$A$1:$A$248)),0)+IF(AND($J75&lt;CS$4,$K75&lt;CT$4,$K75&gt;CS$4),NETWORKDAYS.INTL(CS$4+1,$K75,1,(Holidays!$A$1:$A$248)),0)+IF(AND($J75&lt;=CS$4,$K75&gt;=CT$4,$K75&gt;CS$4),NETWORKDAYS.INTL(CS$4+1,(CT$4),1,(Holidays!$A$1:$A$248)),0))*$M75,"")</f>
        <v>0</v>
      </c>
      <c r="CU75" s="190">
        <f ca="1">IFERROR((IF(AND($J75&gt;CT$4,$J75&lt;=CU$4,$K75&lt;=CU$4),NETWORKDAYS.INTL($J75,$K75,1,(Holidays!$A$1:$A$248)),0)+IF(AND($J75&gt;CT$4,$J75&lt;=CU$4,$K75&gt;CU$4),NETWORKDAYS.INTL($J75,(CU$4),1,(Holidays!$A$1:$A$248)),0)+IF(AND($J75&lt;CT$4,$K75&lt;CU$4,$K75&gt;CT$4),NETWORKDAYS.INTL(CT$4+1,$K75,1,(Holidays!$A$1:$A$248)),0)+IF(AND($J75&lt;=CT$4,$K75&gt;=CU$4,$K75&gt;CT$4),NETWORKDAYS.INTL(CT$4+1,(CU$4),1,(Holidays!$A$1:$A$248)),0))*$M75,"")</f>
        <v>0</v>
      </c>
      <c r="CV75" s="192">
        <f ca="1">IFERROR((IF(AND($J75&gt;CU$4,$J75&lt;=CV$4,$K75&lt;=CV$4),NETWORKDAYS.INTL($J75,$K75,1,(Holidays!$A$1:$A$248)),0)+IF(AND($J75&gt;CU$4,$J75&lt;=CV$4,$K75&gt;CV$4),NETWORKDAYS.INTL($J75,(CV$4),1,(Holidays!$A$1:$A$248)),0)+IF(AND($J75&lt;CU$4,$K75&lt;CV$4,$K75&gt;CU$4),NETWORKDAYS.INTL(CU$4+1,$K75,1,(Holidays!$A$1:$A$248)),0)+IF(AND($J75&lt;=CU$4,$K75&gt;=CV$4,$K75&gt;CU$4),NETWORKDAYS.INTL(CU$4+1,(CV$4),1,(Holidays!$A$1:$A$248)),0))*$M75,"")</f>
        <v>0</v>
      </c>
      <c r="CW75" s="321">
        <f ca="1">IFERROR((IF(AND($J75&gt;CV$4,$J75&lt;=CW$4,$K75&lt;=CW$4),NETWORKDAYS.INTL($J75,$K75,1,(Holidays!$A$1:$A$248)),0)+IF(AND($J75&gt;CV$4,$J75&lt;=CW$4,$K75&gt;CW$4),NETWORKDAYS.INTL($J75,(CW$4),1,(Holidays!$A$1:$A$248)),0)+IF(AND($J75&lt;CV$4,$K75&lt;CW$4,$K75&gt;CV$4),NETWORKDAYS.INTL(CV$4+1,$K75,1,(Holidays!$A$1:$A$248)),0)+IF(AND($J75&lt;=CV$4,$K75&gt;=CW$4,$K75&gt;CV$4),NETWORKDAYS.INTL(CV$4+1,(CW$4),1,(Holidays!$A$1:$A$248)),0))*$M75,"")</f>
        <v>0</v>
      </c>
      <c r="CX75" s="324">
        <f ca="1">IFERROR((IF(AND($J75&gt;CW$4,$J75&lt;=CX$4,$K75&lt;=CX$4),NETWORKDAYS.INTL($J75,$K75,1,(Holidays!$A$1:$A$248)),0)+IF(AND($J75&gt;CW$4,$J75&lt;=CX$4,$K75&gt;CX$4),NETWORKDAYS.INTL($J75,(CX$4),1,(Holidays!$A$1:$A$248)),0)+IF(AND($J75&lt;CW$4,$K75&lt;CX$4,$K75&gt;CW$4),NETWORKDAYS.INTL(CW$4+1,$K75,1,(Holidays!$A$1:$A$248)),0)+IF(AND($J75&lt;=CW$4,$K75&gt;=CX$4,$K75&gt;CW$4),NETWORKDAYS.INTL(CW$4+1,(CX$4),1,(Holidays!$A$1:$A$248)),0))*$M75,"")</f>
        <v>0</v>
      </c>
    </row>
    <row r="76" spans="2:102" ht="15" customHeight="1" outlineLevel="1">
      <c r="B76" s="59" t="str">
        <f t="array" ref="B76">IFERROR(INDEX('A-2_MH Distribution'!$B$1:$B$15014,SMALL(IF('A-2_MH Distribution'!$N$8:$N$63&lt;&gt;0,ROW('A-2_MH Distribution'!$B$8:$B$63)),ROW(A8)),1),"")</f>
        <v/>
      </c>
      <c r="C76" s="458" t="str">
        <f ca="1">IFERROR(VLOOKUP(B76,OFFSET('A-1_MH Estimation'!$B$7,0,0,MATCH("Subtotal LOE",'A-1_MH Estimation'!B:B,0)-7,2),2,0),"")</f>
        <v/>
      </c>
      <c r="D76" s="466" t="str">
        <f ca="1">IFERROR(VLOOKUP(B76,OFFSET('A-1_MH Estimation'!$B$7,0,0,MATCH("Subtotal LOE",'A-1_MH Estimation'!B:B,0)-7,4),4,0),"")</f>
        <v/>
      </c>
      <c r="E76" s="466" t="str">
        <f ca="1">IFERROR(VLOOKUP(B76,OFFSET('A-1_MH Estimation'!$B$7,0,0,MATCH("Subtotal LOE",'A-1_MH Estimation'!B:B,0)-7,3),3,0),"")</f>
        <v/>
      </c>
      <c r="F76" s="462">
        <f>IFERROR(VLOOKUP($B76,'A-2_MH Distribution'!$B$6:$O$16314,3,0)*VLOOKUP($B76,'A-2_MH Distribution'!$B$6:$O$16314,VLOOKUP(G76,SoftwareList,6,0),0)*IFERROR((--(VLOOKUP($B76,'A-2_MH Distribution'!$B$6:$O$16314,VLOOKUP(G76,SoftwareList,8,0),0)=0)+VLOOKUP($B76,'A-2_MH Distribution'!$B$6:$O$16314,VLOOKUP(G76,SoftwareList,8,0),0)),1),0)</f>
        <v>0</v>
      </c>
      <c r="G76" s="403" t="str">
        <f t="shared" si="61"/>
        <v/>
      </c>
      <c r="H76" s="454"/>
      <c r="I76" s="455"/>
      <c r="J76" s="351">
        <f ca="1">IFERROR(INDEX(Activities,MATCH($B76,'A-2_MH Distribution'!B:B,0),MATCH("Start Date",'A-2_MH Distribution'!$A$4:S$4,0))+H76,0)</f>
        <v>0</v>
      </c>
      <c r="K76" s="352">
        <f ca="1">IFERROR(INDEX(Activities,MATCH($B76,'A-2_MH Distribution'!B:B,0),MATCH("Finish Date",'A-2_MH Distribution'!$A$4:S$4,0))+I76,0)</f>
        <v>0</v>
      </c>
      <c r="L76" s="170">
        <f ca="1">NETWORKDAYS.INTL(J76,K76,1,Holidays!$A$1:$A$248)</f>
        <v>0</v>
      </c>
      <c r="M76" s="62">
        <f t="shared" ca="1" si="60"/>
        <v>0</v>
      </c>
      <c r="O76" s="253">
        <f ca="1">SUM($P76:CX76)</f>
        <v>0</v>
      </c>
      <c r="P76" s="320"/>
      <c r="Q76" s="321">
        <f ca="1">IFERROR((IF(AND($J76&gt;P$4,$J76&lt;=Q$4,$K76&lt;=Q$4),NETWORKDAYS.INTL($J76,$K76,1,(Holidays!$A$1:$A$248)),0)+IF(AND($J76&gt;P$4,$J76&lt;=Q$4,$K76&gt;Q$4),NETWORKDAYS.INTL($J76,(Q$4),1,(Holidays!$A$1:$A$248)),0)+IF(AND($J76&lt;P$4,$K76&lt;Q$4,$K76&gt;P$4),NETWORKDAYS.INTL(P$4+1,$K76,1,(Holidays!$A$1:$A$248)),0)+IF(AND($J76&lt;=P$4,$K76&gt;=Q$4,$K76&gt;P$4),NETWORKDAYS.INTL(P$4+1,(Q$4),1,(Holidays!$A$1:$A$248)),0))*$M76,"")</f>
        <v>0</v>
      </c>
      <c r="R76" s="190">
        <f ca="1">IFERROR((IF(AND($J76&gt;Q$4,$J76&lt;=R$4,$K76&lt;=R$4),NETWORKDAYS.INTL($J76,$K76,1,(Holidays!$A$1:$A$248)),0)+IF(AND($J76&gt;Q$4,$J76&lt;=R$4,$K76&gt;R$4),NETWORKDAYS.INTL($J76,(R$4),1,(Holidays!$A$1:$A$248)),0)+IF(AND($J76&lt;Q$4,$K76&lt;R$4,$K76&gt;Q$4),NETWORKDAYS.INTL(Q$4+1,$K76,1,(Holidays!$A$1:$A$248)),0)+IF(AND($J76&lt;=Q$4,$K76&gt;=R$4,$K76&gt;Q$4),NETWORKDAYS.INTL(Q$4+1,(R$4),1,(Holidays!$A$1:$A$248)),0))*$M76,"")</f>
        <v>0</v>
      </c>
      <c r="S76" s="192">
        <f ca="1">IFERROR((IF(AND($J76&gt;R$4,$J76&lt;=S$4,$K76&lt;=S$4),NETWORKDAYS.INTL($J76,$K76,1,(Holidays!$A$1:$A$248)),0)+IF(AND($J76&gt;R$4,$J76&lt;=S$4,$K76&gt;S$4),NETWORKDAYS.INTL($J76,(S$4),1,(Holidays!$A$1:$A$248)),0)+IF(AND($J76&lt;R$4,$K76&lt;S$4,$K76&gt;R$4),NETWORKDAYS.INTL(R$4+1,$K76,1,(Holidays!$A$1:$A$248)),0)+IF(AND($J76&lt;=R$4,$K76&gt;=S$4,$K76&gt;R$4),NETWORKDAYS.INTL(R$4+1,(S$4),1,(Holidays!$A$1:$A$248)),0))*$M76,"")</f>
        <v>0</v>
      </c>
      <c r="T76" s="321">
        <f ca="1">IFERROR((IF(AND($J76&gt;S$4,$J76&lt;=T$4,$K76&lt;=T$4),NETWORKDAYS.INTL($J76,$K76,1,(Holidays!$A$1:$A$248)),0)+IF(AND($J76&gt;S$4,$J76&lt;=T$4,$K76&gt;T$4),NETWORKDAYS.INTL($J76,(T$4),1,(Holidays!$A$1:$A$248)),0)+IF(AND($J76&lt;S$4,$K76&lt;T$4,$K76&gt;S$4),NETWORKDAYS.INTL(S$4+1,$K76,1,(Holidays!$A$1:$A$248)),0)+IF(AND($J76&lt;=S$4,$K76&gt;=T$4,$K76&gt;S$4),NETWORKDAYS.INTL(S$4+1,(T$4),1,(Holidays!$A$1:$A$248)),0))*$M76,"")</f>
        <v>0</v>
      </c>
      <c r="U76" s="190">
        <f ca="1">IFERROR((IF(AND($J76&gt;T$4,$J76&lt;=U$4,$K76&lt;=U$4),NETWORKDAYS.INTL($J76,$K76,1,(Holidays!$A$1:$A$248)),0)+IF(AND($J76&gt;T$4,$J76&lt;=U$4,$K76&gt;U$4),NETWORKDAYS.INTL($J76,(U$4),1,(Holidays!$A$1:$A$248)),0)+IF(AND($J76&lt;T$4,$K76&lt;U$4,$K76&gt;T$4),NETWORKDAYS.INTL(T$4+1,$K76,1,(Holidays!$A$1:$A$248)),0)+IF(AND($J76&lt;=T$4,$K76&gt;=U$4,$K76&gt;T$4),NETWORKDAYS.INTL(T$4+1,(U$4),1,(Holidays!$A$1:$A$248)),0))*$M76,"")</f>
        <v>0</v>
      </c>
      <c r="V76" s="192">
        <f ca="1">IFERROR((IF(AND($J76&gt;U$4,$J76&lt;=V$4,$K76&lt;=V$4),NETWORKDAYS.INTL($J76,$K76,1,(Holidays!$A$1:$A$248)),0)+IF(AND($J76&gt;U$4,$J76&lt;=V$4,$K76&gt;V$4),NETWORKDAYS.INTL($J76,(V$4),1,(Holidays!$A$1:$A$248)),0)+IF(AND($J76&lt;U$4,$K76&lt;V$4,$K76&gt;U$4),NETWORKDAYS.INTL(U$4+1,$K76,1,(Holidays!$A$1:$A$248)),0)+IF(AND($J76&lt;=U$4,$K76&gt;=V$4,$K76&gt;U$4),NETWORKDAYS.INTL(U$4+1,(V$4),1,(Holidays!$A$1:$A$248)),0))*$M76,"")</f>
        <v>0</v>
      </c>
      <c r="W76" s="321">
        <f ca="1">IFERROR((IF(AND($J76&gt;V$4,$J76&lt;=W$4,$K76&lt;=W$4),NETWORKDAYS.INTL($J76,$K76,1,(Holidays!$A$1:$A$248)),0)+IF(AND($J76&gt;V$4,$J76&lt;=W$4,$K76&gt;W$4),NETWORKDAYS.INTL($J76,(W$4),1,(Holidays!$A$1:$A$248)),0)+IF(AND($J76&lt;V$4,$K76&lt;W$4,$K76&gt;V$4),NETWORKDAYS.INTL(V$4+1,$K76,1,(Holidays!$A$1:$A$248)),0)+IF(AND($J76&lt;=V$4,$K76&gt;=W$4,$K76&gt;V$4),NETWORKDAYS.INTL(V$4+1,(W$4),1,(Holidays!$A$1:$A$248)),0))*$M76,"")</f>
        <v>0</v>
      </c>
      <c r="X76" s="190">
        <f ca="1">IFERROR((IF(AND($J76&gt;W$4,$J76&lt;=X$4,$K76&lt;=X$4),NETWORKDAYS.INTL($J76,$K76,1,(Holidays!$A$1:$A$248)),0)+IF(AND($J76&gt;W$4,$J76&lt;=X$4,$K76&gt;X$4),NETWORKDAYS.INTL($J76,(X$4),1,(Holidays!$A$1:$A$248)),0)+IF(AND($J76&lt;W$4,$K76&lt;X$4,$K76&gt;W$4),NETWORKDAYS.INTL(W$4+1,$K76,1,(Holidays!$A$1:$A$248)),0)+IF(AND($J76&lt;=W$4,$K76&gt;=X$4,$K76&gt;W$4),NETWORKDAYS.INTL(W$4+1,(X$4),1,(Holidays!$A$1:$A$248)),0))*$M76,"")</f>
        <v>0</v>
      </c>
      <c r="Y76" s="192">
        <f ca="1">IFERROR((IF(AND($J76&gt;X$4,$J76&lt;=Y$4,$K76&lt;=Y$4),NETWORKDAYS.INTL($J76,$K76,1,(Holidays!$A$1:$A$248)),0)+IF(AND($J76&gt;X$4,$J76&lt;=Y$4,$K76&gt;Y$4),NETWORKDAYS.INTL($J76,(Y$4),1,(Holidays!$A$1:$A$248)),0)+IF(AND($J76&lt;X$4,$K76&lt;Y$4,$K76&gt;X$4),NETWORKDAYS.INTL(X$4+1,$K76,1,(Holidays!$A$1:$A$248)),0)+IF(AND($J76&lt;=X$4,$K76&gt;=Y$4,$K76&gt;X$4),NETWORKDAYS.INTL(X$4+1,(Y$4),1,(Holidays!$A$1:$A$248)),0))*$M76,"")</f>
        <v>0</v>
      </c>
      <c r="Z76" s="321">
        <f ca="1">IFERROR((IF(AND($J76&gt;Y$4,$J76&lt;=Z$4,$K76&lt;=Z$4),NETWORKDAYS.INTL($J76,$K76,1,(Holidays!$A$1:$A$248)),0)+IF(AND($J76&gt;Y$4,$J76&lt;=Z$4,$K76&gt;Z$4),NETWORKDAYS.INTL($J76,(Z$4),1,(Holidays!$A$1:$A$248)),0)+IF(AND($J76&lt;Y$4,$K76&lt;Z$4,$K76&gt;Y$4),NETWORKDAYS.INTL(Y$4+1,$K76,1,(Holidays!$A$1:$A$248)),0)+IF(AND($J76&lt;=Y$4,$K76&gt;=Z$4,$K76&gt;Y$4),NETWORKDAYS.INTL(Y$4+1,(Z$4),1,(Holidays!$A$1:$A$248)),0))*$M76,"")</f>
        <v>0</v>
      </c>
      <c r="AA76" s="190">
        <f ca="1">IFERROR((IF(AND($J76&gt;Z$4,$J76&lt;=AA$4,$K76&lt;=AA$4),NETWORKDAYS.INTL($J76,$K76,1,(Holidays!$A$1:$A$248)),0)+IF(AND($J76&gt;Z$4,$J76&lt;=AA$4,$K76&gt;AA$4),NETWORKDAYS.INTL($J76,(AA$4),1,(Holidays!$A$1:$A$248)),0)+IF(AND($J76&lt;Z$4,$K76&lt;AA$4,$K76&gt;Z$4),NETWORKDAYS.INTL(Z$4+1,$K76,1,(Holidays!$A$1:$A$248)),0)+IF(AND($J76&lt;=Z$4,$K76&gt;=AA$4,$K76&gt;Z$4),NETWORKDAYS.INTL(Z$4+1,(AA$4),1,(Holidays!$A$1:$A$248)),0))*$M76,"")</f>
        <v>0</v>
      </c>
      <c r="AB76" s="192">
        <f ca="1">IFERROR((IF(AND($J76&gt;AA$4,$J76&lt;=AB$4,$K76&lt;=AB$4),NETWORKDAYS.INTL($J76,$K76,1,(Holidays!$A$1:$A$248)),0)+IF(AND($J76&gt;AA$4,$J76&lt;=AB$4,$K76&gt;AB$4),NETWORKDAYS.INTL($J76,(AB$4),1,(Holidays!$A$1:$A$248)),0)+IF(AND($J76&lt;AA$4,$K76&lt;AB$4,$K76&gt;AA$4),NETWORKDAYS.INTL(AA$4+1,$K76,1,(Holidays!$A$1:$A$248)),0)+IF(AND($J76&lt;=AA$4,$K76&gt;=AB$4,$K76&gt;AA$4),NETWORKDAYS.INTL(AA$4+1,(AB$4),1,(Holidays!$A$1:$A$248)),0))*$M76,"")</f>
        <v>0</v>
      </c>
      <c r="AC76" s="321">
        <f ca="1">IFERROR((IF(AND($J76&gt;AB$4,$J76&lt;=AC$4,$K76&lt;=AC$4),NETWORKDAYS.INTL($J76,$K76,1,(Holidays!$A$1:$A$248)),0)+IF(AND($J76&gt;AB$4,$J76&lt;=AC$4,$K76&gt;AC$4),NETWORKDAYS.INTL($J76,(AC$4),1,(Holidays!$A$1:$A$248)),0)+IF(AND($J76&lt;AB$4,$K76&lt;AC$4,$K76&gt;AB$4),NETWORKDAYS.INTL(AB$4+1,$K76,1,(Holidays!$A$1:$A$248)),0)+IF(AND($J76&lt;=AB$4,$K76&gt;=AC$4,$K76&gt;AB$4),NETWORKDAYS.INTL(AB$4+1,(AC$4),1,(Holidays!$A$1:$A$248)),0))*$M76,"")</f>
        <v>0</v>
      </c>
      <c r="AD76" s="190">
        <f ca="1">IFERROR((IF(AND($J76&gt;AC$4,$J76&lt;=AD$4,$K76&lt;=AD$4),NETWORKDAYS.INTL($J76,$K76,1,(Holidays!$A$1:$A$248)),0)+IF(AND($J76&gt;AC$4,$J76&lt;=AD$4,$K76&gt;AD$4),NETWORKDAYS.INTL($J76,(AD$4),1,(Holidays!$A$1:$A$248)),0)+IF(AND($J76&lt;AC$4,$K76&lt;AD$4,$K76&gt;AC$4),NETWORKDAYS.INTL(AC$4+1,$K76,1,(Holidays!$A$1:$A$248)),0)+IF(AND($J76&lt;=AC$4,$K76&gt;=AD$4,$K76&gt;AC$4),NETWORKDAYS.INTL(AC$4+1,(AD$4),1,(Holidays!$A$1:$A$248)),0))*$M76,"")</f>
        <v>0</v>
      </c>
      <c r="AE76" s="192">
        <f ca="1">IFERROR((IF(AND($J76&gt;AD$4,$J76&lt;=AE$4,$K76&lt;=AE$4),NETWORKDAYS.INTL($J76,$K76,1,(Holidays!$A$1:$A$248)),0)+IF(AND($J76&gt;AD$4,$J76&lt;=AE$4,$K76&gt;AE$4),NETWORKDAYS.INTL($J76,(AE$4),1,(Holidays!$A$1:$A$248)),0)+IF(AND($J76&lt;AD$4,$K76&lt;AE$4,$K76&gt;AD$4),NETWORKDAYS.INTL(AD$4+1,$K76,1,(Holidays!$A$1:$A$248)),0)+IF(AND($J76&lt;=AD$4,$K76&gt;=AE$4,$K76&gt;AD$4),NETWORKDAYS.INTL(AD$4+1,(AE$4),1,(Holidays!$A$1:$A$248)),0))*$M76,"")</f>
        <v>0</v>
      </c>
      <c r="AF76" s="321">
        <f ca="1">IFERROR((IF(AND($J76&gt;AE$4,$J76&lt;=AF$4,$K76&lt;=AF$4),NETWORKDAYS.INTL($J76,$K76,1,(Holidays!$A$1:$A$248)),0)+IF(AND($J76&gt;AE$4,$J76&lt;=AF$4,$K76&gt;AF$4),NETWORKDAYS.INTL($J76,(AF$4),1,(Holidays!$A$1:$A$248)),0)+IF(AND($J76&lt;AE$4,$K76&lt;AF$4,$K76&gt;AE$4),NETWORKDAYS.INTL(AE$4+1,$K76,1,(Holidays!$A$1:$A$248)),0)+IF(AND($J76&lt;=AE$4,$K76&gt;=AF$4,$K76&gt;AE$4),NETWORKDAYS.INTL(AE$4+1,(AF$4),1,(Holidays!$A$1:$A$248)),0))*$M76,"")</f>
        <v>0</v>
      </c>
      <c r="AG76" s="190">
        <f ca="1">IFERROR((IF(AND($J76&gt;AF$4,$J76&lt;=AG$4,$K76&lt;=AG$4),NETWORKDAYS.INTL($J76,$K76,1,(Holidays!$A$1:$A$248)),0)+IF(AND($J76&gt;AF$4,$J76&lt;=AG$4,$K76&gt;AG$4),NETWORKDAYS.INTL($J76,(AG$4),1,(Holidays!$A$1:$A$248)),0)+IF(AND($J76&lt;AF$4,$K76&lt;AG$4,$K76&gt;AF$4),NETWORKDAYS.INTL(AF$4+1,$K76,1,(Holidays!$A$1:$A$248)),0)+IF(AND($J76&lt;=AF$4,$K76&gt;=AG$4,$K76&gt;AF$4),NETWORKDAYS.INTL(AF$4+1,(AG$4),1,(Holidays!$A$1:$A$248)),0))*$M76,"")</f>
        <v>0</v>
      </c>
      <c r="AH76" s="192">
        <f ca="1">IFERROR((IF(AND($J76&gt;AG$4,$J76&lt;=AH$4,$K76&lt;=AH$4),NETWORKDAYS.INTL($J76,$K76,1,(Holidays!$A$1:$A$248)),0)+IF(AND($J76&gt;AG$4,$J76&lt;=AH$4,$K76&gt;AH$4),NETWORKDAYS.INTL($J76,(AH$4),1,(Holidays!$A$1:$A$248)),0)+IF(AND($J76&lt;AG$4,$K76&lt;AH$4,$K76&gt;AG$4),NETWORKDAYS.INTL(AG$4+1,$K76,1,(Holidays!$A$1:$A$248)),0)+IF(AND($J76&lt;=AG$4,$K76&gt;=AH$4,$K76&gt;AG$4),NETWORKDAYS.INTL(AG$4+1,(AH$4),1,(Holidays!$A$1:$A$248)),0))*$M76,"")</f>
        <v>0</v>
      </c>
      <c r="AI76" s="321">
        <f ca="1">IFERROR((IF(AND($J76&gt;AH$4,$J76&lt;=AI$4,$K76&lt;=AI$4),NETWORKDAYS.INTL($J76,$K76,1,(Holidays!$A$1:$A$248)),0)+IF(AND($J76&gt;AH$4,$J76&lt;=AI$4,$K76&gt;AI$4),NETWORKDAYS.INTL($J76,(AI$4),1,(Holidays!$A$1:$A$248)),0)+IF(AND($J76&lt;AH$4,$K76&lt;AI$4,$K76&gt;AH$4),NETWORKDAYS.INTL(AH$4+1,$K76,1,(Holidays!$A$1:$A$248)),0)+IF(AND($J76&lt;=AH$4,$K76&gt;=AI$4,$K76&gt;AH$4),NETWORKDAYS.INTL(AH$4+1,(AI$4),1,(Holidays!$A$1:$A$248)),0))*$M76,"")</f>
        <v>0</v>
      </c>
      <c r="AJ76" s="190">
        <f ca="1">IFERROR((IF(AND($J76&gt;AI$4,$J76&lt;=AJ$4,$K76&lt;=AJ$4),NETWORKDAYS.INTL($J76,$K76,1,(Holidays!$A$1:$A$248)),0)+IF(AND($J76&gt;AI$4,$J76&lt;=AJ$4,$K76&gt;AJ$4),NETWORKDAYS.INTL($J76,(AJ$4),1,(Holidays!$A$1:$A$248)),0)+IF(AND($J76&lt;AI$4,$K76&lt;AJ$4,$K76&gt;AI$4),NETWORKDAYS.INTL(AI$4+1,$K76,1,(Holidays!$A$1:$A$248)),0)+IF(AND($J76&lt;=AI$4,$K76&gt;=AJ$4,$K76&gt;AI$4),NETWORKDAYS.INTL(AI$4+1,(AJ$4),1,(Holidays!$A$1:$A$248)),0))*$M76,"")</f>
        <v>0</v>
      </c>
      <c r="AK76" s="192">
        <f ca="1">IFERROR((IF(AND($J76&gt;AJ$4,$J76&lt;=AK$4,$K76&lt;=AK$4),NETWORKDAYS.INTL($J76,$K76,1,(Holidays!$A$1:$A$248)),0)+IF(AND($J76&gt;AJ$4,$J76&lt;=AK$4,$K76&gt;AK$4),NETWORKDAYS.INTL($J76,(AK$4),1,(Holidays!$A$1:$A$248)),0)+IF(AND($J76&lt;AJ$4,$K76&lt;AK$4,$K76&gt;AJ$4),NETWORKDAYS.INTL(AJ$4+1,$K76,1,(Holidays!$A$1:$A$248)),0)+IF(AND($J76&lt;=AJ$4,$K76&gt;=AK$4,$K76&gt;AJ$4),NETWORKDAYS.INTL(AJ$4+1,(AK$4),1,(Holidays!$A$1:$A$248)),0))*$M76,"")</f>
        <v>0</v>
      </c>
      <c r="AL76" s="321">
        <f ca="1">IFERROR((IF(AND($J76&gt;AK$4,$J76&lt;=AL$4,$K76&lt;=AL$4),NETWORKDAYS.INTL($J76,$K76,1,(Holidays!$A$1:$A$248)),0)+IF(AND($J76&gt;AK$4,$J76&lt;=AL$4,$K76&gt;AL$4),NETWORKDAYS.INTL($J76,(AL$4),1,(Holidays!$A$1:$A$248)),0)+IF(AND($J76&lt;AK$4,$K76&lt;AL$4,$K76&gt;AK$4),NETWORKDAYS.INTL(AK$4+1,$K76,1,(Holidays!$A$1:$A$248)),0)+IF(AND($J76&lt;=AK$4,$K76&gt;=AL$4,$K76&gt;AK$4),NETWORKDAYS.INTL(AK$4+1,(AL$4),1,(Holidays!$A$1:$A$248)),0))*$M76,"")</f>
        <v>0</v>
      </c>
      <c r="AM76" s="190">
        <f ca="1">IFERROR((IF(AND($J76&gt;AL$4,$J76&lt;=AM$4,$K76&lt;=AM$4),NETWORKDAYS.INTL($J76,$K76,1,(Holidays!$A$1:$A$248)),0)+IF(AND($J76&gt;AL$4,$J76&lt;=AM$4,$K76&gt;AM$4),NETWORKDAYS.INTL($J76,(AM$4),1,(Holidays!$A$1:$A$248)),0)+IF(AND($J76&lt;AL$4,$K76&lt;AM$4,$K76&gt;AL$4),NETWORKDAYS.INTL(AL$4+1,$K76,1,(Holidays!$A$1:$A$248)),0)+IF(AND($J76&lt;=AL$4,$K76&gt;=AM$4,$K76&gt;AL$4),NETWORKDAYS.INTL(AL$4+1,(AM$4),1,(Holidays!$A$1:$A$248)),0))*$M76,"")</f>
        <v>0</v>
      </c>
      <c r="AN76" s="192">
        <f ca="1">IFERROR((IF(AND($J76&gt;AM$4,$J76&lt;=AN$4,$K76&lt;=AN$4),NETWORKDAYS.INTL($J76,$K76,1,(Holidays!$A$1:$A$248)),0)+IF(AND($J76&gt;AM$4,$J76&lt;=AN$4,$K76&gt;AN$4),NETWORKDAYS.INTL($J76,(AN$4),1,(Holidays!$A$1:$A$248)),0)+IF(AND($J76&lt;AM$4,$K76&lt;AN$4,$K76&gt;AM$4),NETWORKDAYS.INTL(AM$4+1,$K76,1,(Holidays!$A$1:$A$248)),0)+IF(AND($J76&lt;=AM$4,$K76&gt;=AN$4,$K76&gt;AM$4),NETWORKDAYS.INTL(AM$4+1,(AN$4),1,(Holidays!$A$1:$A$248)),0))*$M76,"")</f>
        <v>0</v>
      </c>
      <c r="AO76" s="321">
        <f ca="1">IFERROR((IF(AND($J76&gt;AN$4,$J76&lt;=AO$4,$K76&lt;=AO$4),NETWORKDAYS.INTL($J76,$K76,1,(Holidays!$A$1:$A$248)),0)+IF(AND($J76&gt;AN$4,$J76&lt;=AO$4,$K76&gt;AO$4),NETWORKDAYS.INTL($J76,(AO$4),1,(Holidays!$A$1:$A$248)),0)+IF(AND($J76&lt;AN$4,$K76&lt;AO$4,$K76&gt;AN$4),NETWORKDAYS.INTL(AN$4+1,$K76,1,(Holidays!$A$1:$A$248)),0)+IF(AND($J76&lt;=AN$4,$K76&gt;=AO$4,$K76&gt;AN$4),NETWORKDAYS.INTL(AN$4+1,(AO$4),1,(Holidays!$A$1:$A$248)),0))*$M76,"")</f>
        <v>0</v>
      </c>
      <c r="AP76" s="190">
        <f ca="1">IFERROR((IF(AND($J76&gt;AO$4,$J76&lt;=AP$4,$K76&lt;=AP$4),NETWORKDAYS.INTL($J76,$K76,1,(Holidays!$A$1:$A$248)),0)+IF(AND($J76&gt;AO$4,$J76&lt;=AP$4,$K76&gt;AP$4),NETWORKDAYS.INTL($J76,(AP$4),1,(Holidays!$A$1:$A$248)),0)+IF(AND($J76&lt;AO$4,$K76&lt;AP$4,$K76&gt;AO$4),NETWORKDAYS.INTL(AO$4+1,$K76,1,(Holidays!$A$1:$A$248)),0)+IF(AND($J76&lt;=AO$4,$K76&gt;=AP$4,$K76&gt;AO$4),NETWORKDAYS.INTL(AO$4+1,(AP$4),1,(Holidays!$A$1:$A$248)),0))*$M76,"")</f>
        <v>0</v>
      </c>
      <c r="AQ76" s="192">
        <f ca="1">IFERROR((IF(AND($J76&gt;AP$4,$J76&lt;=AQ$4,$K76&lt;=AQ$4),NETWORKDAYS.INTL($J76,$K76,1,(Holidays!$A$1:$A$248)),0)+IF(AND($J76&gt;AP$4,$J76&lt;=AQ$4,$K76&gt;AQ$4),NETWORKDAYS.INTL($J76,(AQ$4),1,(Holidays!$A$1:$A$248)),0)+IF(AND($J76&lt;AP$4,$K76&lt;AQ$4,$K76&gt;AP$4),NETWORKDAYS.INTL(AP$4+1,$K76,1,(Holidays!$A$1:$A$248)),0)+IF(AND($J76&lt;=AP$4,$K76&gt;=AQ$4,$K76&gt;AP$4),NETWORKDAYS.INTL(AP$4+1,(AQ$4),1,(Holidays!$A$1:$A$248)),0))*$M76,"")</f>
        <v>0</v>
      </c>
      <c r="AR76" s="321">
        <f ca="1">IFERROR((IF(AND($J76&gt;AQ$4,$J76&lt;=AR$4,$K76&lt;=AR$4),NETWORKDAYS.INTL($J76,$K76,1,(Holidays!$A$1:$A$248)),0)+IF(AND($J76&gt;AQ$4,$J76&lt;=AR$4,$K76&gt;AR$4),NETWORKDAYS.INTL($J76,(AR$4),1,(Holidays!$A$1:$A$248)),0)+IF(AND($J76&lt;AQ$4,$K76&lt;AR$4,$K76&gt;AQ$4),NETWORKDAYS.INTL(AQ$4+1,$K76,1,(Holidays!$A$1:$A$248)),0)+IF(AND($J76&lt;=AQ$4,$K76&gt;=AR$4,$K76&gt;AQ$4),NETWORKDAYS.INTL(AQ$4+1,(AR$4),1,(Holidays!$A$1:$A$248)),0))*$M76,"")</f>
        <v>0</v>
      </c>
      <c r="AS76" s="190">
        <f ca="1">IFERROR((IF(AND($J76&gt;AR$4,$J76&lt;=AS$4,$K76&lt;=AS$4),NETWORKDAYS.INTL($J76,$K76,1,(Holidays!$A$1:$A$248)),0)+IF(AND($J76&gt;AR$4,$J76&lt;=AS$4,$K76&gt;AS$4),NETWORKDAYS.INTL($J76,(AS$4),1,(Holidays!$A$1:$A$248)),0)+IF(AND($J76&lt;AR$4,$K76&lt;AS$4,$K76&gt;AR$4),NETWORKDAYS.INTL(AR$4+1,$K76,1,(Holidays!$A$1:$A$248)),0)+IF(AND($J76&lt;=AR$4,$K76&gt;=AS$4,$K76&gt;AR$4),NETWORKDAYS.INTL(AR$4+1,(AS$4),1,(Holidays!$A$1:$A$248)),0))*$M76,"")</f>
        <v>0</v>
      </c>
      <c r="AT76" s="192">
        <f ca="1">IFERROR((IF(AND($J76&gt;AS$4,$J76&lt;=AT$4,$K76&lt;=AT$4),NETWORKDAYS.INTL($J76,$K76,1,(Holidays!$A$1:$A$248)),0)+IF(AND($J76&gt;AS$4,$J76&lt;=AT$4,$K76&gt;AT$4),NETWORKDAYS.INTL($J76,(AT$4),1,(Holidays!$A$1:$A$248)),0)+IF(AND($J76&lt;AS$4,$K76&lt;AT$4,$K76&gt;AS$4),NETWORKDAYS.INTL(AS$4+1,$K76,1,(Holidays!$A$1:$A$248)),0)+IF(AND($J76&lt;=AS$4,$K76&gt;=AT$4,$K76&gt;AS$4),NETWORKDAYS.INTL(AS$4+1,(AT$4),1,(Holidays!$A$1:$A$248)),0))*$M76,"")</f>
        <v>0</v>
      </c>
      <c r="AU76" s="321">
        <f ca="1">IFERROR((IF(AND($J76&gt;AT$4,$J76&lt;=AU$4,$K76&lt;=AU$4),NETWORKDAYS.INTL($J76,$K76,1,(Holidays!$A$1:$A$248)),0)+IF(AND($J76&gt;AT$4,$J76&lt;=AU$4,$K76&gt;AU$4),NETWORKDAYS.INTL($J76,(AU$4),1,(Holidays!$A$1:$A$248)),0)+IF(AND($J76&lt;AT$4,$K76&lt;AU$4,$K76&gt;AT$4),NETWORKDAYS.INTL(AT$4+1,$K76,1,(Holidays!$A$1:$A$248)),0)+IF(AND($J76&lt;=AT$4,$K76&gt;=AU$4,$K76&gt;AT$4),NETWORKDAYS.INTL(AT$4+1,(AU$4),1,(Holidays!$A$1:$A$248)),0))*$M76,"")</f>
        <v>0</v>
      </c>
      <c r="AV76" s="190">
        <f ca="1">IFERROR((IF(AND($J76&gt;AU$4,$J76&lt;=AV$4,$K76&lt;=AV$4),NETWORKDAYS.INTL($J76,$K76,1,(Holidays!$A$1:$A$248)),0)+IF(AND($J76&gt;AU$4,$J76&lt;=AV$4,$K76&gt;AV$4),NETWORKDAYS.INTL($J76,(AV$4),1,(Holidays!$A$1:$A$248)),0)+IF(AND($J76&lt;AU$4,$K76&lt;AV$4,$K76&gt;AU$4),NETWORKDAYS.INTL(AU$4+1,$K76,1,(Holidays!$A$1:$A$248)),0)+IF(AND($J76&lt;=AU$4,$K76&gt;=AV$4,$K76&gt;AU$4),NETWORKDAYS.INTL(AU$4+1,(AV$4),1,(Holidays!$A$1:$A$248)),0))*$M76,"")</f>
        <v>0</v>
      </c>
      <c r="AW76" s="192">
        <f ca="1">IFERROR((IF(AND($J76&gt;AV$4,$J76&lt;=AW$4,$K76&lt;=AW$4),NETWORKDAYS.INTL($J76,$K76,1,(Holidays!$A$1:$A$248)),0)+IF(AND($J76&gt;AV$4,$J76&lt;=AW$4,$K76&gt;AW$4),NETWORKDAYS.INTL($J76,(AW$4),1,(Holidays!$A$1:$A$248)),0)+IF(AND($J76&lt;AV$4,$K76&lt;AW$4,$K76&gt;AV$4),NETWORKDAYS.INTL(AV$4+1,$K76,1,(Holidays!$A$1:$A$248)),0)+IF(AND($J76&lt;=AV$4,$K76&gt;=AW$4,$K76&gt;AV$4),NETWORKDAYS.INTL(AV$4+1,(AW$4),1,(Holidays!$A$1:$A$248)),0))*$M76,"")</f>
        <v>0</v>
      </c>
      <c r="AX76" s="321">
        <f ca="1">IFERROR((IF(AND($J76&gt;AW$4,$J76&lt;=AX$4,$K76&lt;=AX$4),NETWORKDAYS.INTL($J76,$K76,1,(Holidays!$A$1:$A$248)),0)+IF(AND($J76&gt;AW$4,$J76&lt;=AX$4,$K76&gt;AX$4),NETWORKDAYS.INTL($J76,(AX$4),1,(Holidays!$A$1:$A$248)),0)+IF(AND($J76&lt;AW$4,$K76&lt;AX$4,$K76&gt;AW$4),NETWORKDAYS.INTL(AW$4+1,$K76,1,(Holidays!$A$1:$A$248)),0)+IF(AND($J76&lt;=AW$4,$K76&gt;=AX$4,$K76&gt;AW$4),NETWORKDAYS.INTL(AW$4+1,(AX$4),1,(Holidays!$A$1:$A$248)),0))*$M76,"")</f>
        <v>0</v>
      </c>
      <c r="AY76" s="190">
        <f ca="1">IFERROR((IF(AND($J76&gt;AX$4,$J76&lt;=AY$4,$K76&lt;=AY$4),NETWORKDAYS.INTL($J76,$K76,1,(Holidays!$A$1:$A$248)),0)+IF(AND($J76&gt;AX$4,$J76&lt;=AY$4,$K76&gt;AY$4),NETWORKDAYS.INTL($J76,(AY$4),1,(Holidays!$A$1:$A$248)),0)+IF(AND($J76&lt;AX$4,$K76&lt;AY$4,$K76&gt;AX$4),NETWORKDAYS.INTL(AX$4+1,$K76,1,(Holidays!$A$1:$A$248)),0)+IF(AND($J76&lt;=AX$4,$K76&gt;=AY$4,$K76&gt;AX$4),NETWORKDAYS.INTL(AX$4+1,(AY$4),1,(Holidays!$A$1:$A$248)),0))*$M76,"")</f>
        <v>0</v>
      </c>
      <c r="AZ76" s="192">
        <f ca="1">IFERROR((IF(AND($J76&gt;AY$4,$J76&lt;=AZ$4,$K76&lt;=AZ$4),NETWORKDAYS.INTL($J76,$K76,1,(Holidays!$A$1:$A$248)),0)+IF(AND($J76&gt;AY$4,$J76&lt;=AZ$4,$K76&gt;AZ$4),NETWORKDAYS.INTL($J76,(AZ$4),1,(Holidays!$A$1:$A$248)),0)+IF(AND($J76&lt;AY$4,$K76&lt;AZ$4,$K76&gt;AY$4),NETWORKDAYS.INTL(AY$4+1,$K76,1,(Holidays!$A$1:$A$248)),0)+IF(AND($J76&lt;=AY$4,$K76&gt;=AZ$4,$K76&gt;AY$4),NETWORKDAYS.INTL(AY$4+1,(AZ$4),1,(Holidays!$A$1:$A$248)),0))*$M76,"")</f>
        <v>0</v>
      </c>
      <c r="BA76" s="321">
        <f ca="1">IFERROR((IF(AND($J76&gt;AZ$4,$J76&lt;=BA$4,$K76&lt;=BA$4),NETWORKDAYS.INTL($J76,$K76,1,(Holidays!$A$1:$A$248)),0)+IF(AND($J76&gt;AZ$4,$J76&lt;=BA$4,$K76&gt;BA$4),NETWORKDAYS.INTL($J76,(BA$4),1,(Holidays!$A$1:$A$248)),0)+IF(AND($J76&lt;AZ$4,$K76&lt;BA$4,$K76&gt;AZ$4),NETWORKDAYS.INTL(AZ$4+1,$K76,1,(Holidays!$A$1:$A$248)),0)+IF(AND($J76&lt;=AZ$4,$K76&gt;=BA$4,$K76&gt;AZ$4),NETWORKDAYS.INTL(AZ$4+1,(BA$4),1,(Holidays!$A$1:$A$248)),0))*$M76,"")</f>
        <v>0</v>
      </c>
      <c r="BB76" s="190">
        <f ca="1">IFERROR((IF(AND($J76&gt;BA$4,$J76&lt;=BB$4,$K76&lt;=BB$4),NETWORKDAYS.INTL($J76,$K76,1,(Holidays!$A$1:$A$248)),0)+IF(AND($J76&gt;BA$4,$J76&lt;=BB$4,$K76&gt;BB$4),NETWORKDAYS.INTL($J76,(BB$4),1,(Holidays!$A$1:$A$248)),0)+IF(AND($J76&lt;BA$4,$K76&lt;BB$4,$K76&gt;BA$4),NETWORKDAYS.INTL(BA$4+1,$K76,1,(Holidays!$A$1:$A$248)),0)+IF(AND($J76&lt;=BA$4,$K76&gt;=BB$4,$K76&gt;BA$4),NETWORKDAYS.INTL(BA$4+1,(BB$4),1,(Holidays!$A$1:$A$248)),0))*$M76,"")</f>
        <v>0</v>
      </c>
      <c r="BC76" s="192">
        <f ca="1">IFERROR((IF(AND($J76&gt;BB$4,$J76&lt;=BC$4,$K76&lt;=BC$4),NETWORKDAYS.INTL($J76,$K76,1,(Holidays!$A$1:$A$248)),0)+IF(AND($J76&gt;BB$4,$J76&lt;=BC$4,$K76&gt;BC$4),NETWORKDAYS.INTL($J76,(BC$4),1,(Holidays!$A$1:$A$248)),0)+IF(AND($J76&lt;BB$4,$K76&lt;BC$4,$K76&gt;BB$4),NETWORKDAYS.INTL(BB$4+1,$K76,1,(Holidays!$A$1:$A$248)),0)+IF(AND($J76&lt;=BB$4,$K76&gt;=BC$4,$K76&gt;BB$4),NETWORKDAYS.INTL(BB$4+1,(BC$4),1,(Holidays!$A$1:$A$248)),0))*$M76,"")</f>
        <v>0</v>
      </c>
      <c r="BD76" s="321">
        <f ca="1">IFERROR((IF(AND($J76&gt;BC$4,$J76&lt;=BD$4,$K76&lt;=BD$4),NETWORKDAYS.INTL($J76,$K76,1,(Holidays!$A$1:$A$248)),0)+IF(AND($J76&gt;BC$4,$J76&lt;=BD$4,$K76&gt;BD$4),NETWORKDAYS.INTL($J76,(BD$4),1,(Holidays!$A$1:$A$248)),0)+IF(AND($J76&lt;BC$4,$K76&lt;BD$4,$K76&gt;BC$4),NETWORKDAYS.INTL(BC$4+1,$K76,1,(Holidays!$A$1:$A$248)),0)+IF(AND($J76&lt;=BC$4,$K76&gt;=BD$4,$K76&gt;BC$4),NETWORKDAYS.INTL(BC$4+1,(BD$4),1,(Holidays!$A$1:$A$248)),0))*$M76,"")</f>
        <v>0</v>
      </c>
      <c r="BE76" s="190">
        <f ca="1">IFERROR((IF(AND($J76&gt;BD$4,$J76&lt;=BE$4,$K76&lt;=BE$4),NETWORKDAYS.INTL($J76,$K76,1,(Holidays!$A$1:$A$248)),0)+IF(AND($J76&gt;BD$4,$J76&lt;=BE$4,$K76&gt;BE$4),NETWORKDAYS.INTL($J76,(BE$4),1,(Holidays!$A$1:$A$248)),0)+IF(AND($J76&lt;BD$4,$K76&lt;BE$4,$K76&gt;BD$4),NETWORKDAYS.INTL(BD$4+1,$K76,1,(Holidays!$A$1:$A$248)),0)+IF(AND($J76&lt;=BD$4,$K76&gt;=BE$4,$K76&gt;BD$4),NETWORKDAYS.INTL(BD$4+1,(BE$4),1,(Holidays!$A$1:$A$248)),0))*$M76,"")</f>
        <v>0</v>
      </c>
      <c r="BF76" s="192">
        <f ca="1">IFERROR((IF(AND($J76&gt;BE$4,$J76&lt;=BF$4,$K76&lt;=BF$4),NETWORKDAYS.INTL($J76,$K76,1,(Holidays!$A$1:$A$248)),0)+IF(AND($J76&gt;BE$4,$J76&lt;=BF$4,$K76&gt;BF$4),NETWORKDAYS.INTL($J76,(BF$4),1,(Holidays!$A$1:$A$248)),0)+IF(AND($J76&lt;BE$4,$K76&lt;BF$4,$K76&gt;BE$4),NETWORKDAYS.INTL(BE$4+1,$K76,1,(Holidays!$A$1:$A$248)),0)+IF(AND($J76&lt;=BE$4,$K76&gt;=BF$4,$K76&gt;BE$4),NETWORKDAYS.INTL(BE$4+1,(BF$4),1,(Holidays!$A$1:$A$248)),0))*$M76,"")</f>
        <v>0</v>
      </c>
      <c r="BG76" s="321">
        <f ca="1">IFERROR((IF(AND($J76&gt;BF$4,$J76&lt;=BG$4,$K76&lt;=BG$4),NETWORKDAYS.INTL($J76,$K76,1,(Holidays!$A$1:$A$248)),0)+IF(AND($J76&gt;BF$4,$J76&lt;=BG$4,$K76&gt;BG$4),NETWORKDAYS.INTL($J76,(BG$4),1,(Holidays!$A$1:$A$248)),0)+IF(AND($J76&lt;BF$4,$K76&lt;BG$4,$K76&gt;BF$4),NETWORKDAYS.INTL(BF$4+1,$K76,1,(Holidays!$A$1:$A$248)),0)+IF(AND($J76&lt;=BF$4,$K76&gt;=BG$4,$K76&gt;BF$4),NETWORKDAYS.INTL(BF$4+1,(BG$4),1,(Holidays!$A$1:$A$248)),0))*$M76,"")</f>
        <v>0</v>
      </c>
      <c r="BH76" s="190">
        <f ca="1">IFERROR((IF(AND($J76&gt;BG$4,$J76&lt;=BH$4,$K76&lt;=BH$4),NETWORKDAYS.INTL($J76,$K76,1,(Holidays!$A$1:$A$248)),0)+IF(AND($J76&gt;BG$4,$J76&lt;=BH$4,$K76&gt;BH$4),NETWORKDAYS.INTL($J76,(BH$4),1,(Holidays!$A$1:$A$248)),0)+IF(AND($J76&lt;BG$4,$K76&lt;BH$4,$K76&gt;BG$4),NETWORKDAYS.INTL(BG$4+1,$K76,1,(Holidays!$A$1:$A$248)),0)+IF(AND($J76&lt;=BG$4,$K76&gt;=BH$4,$K76&gt;BG$4),NETWORKDAYS.INTL(BG$4+1,(BH$4),1,(Holidays!$A$1:$A$248)),0))*$M76,"")</f>
        <v>0</v>
      </c>
      <c r="BI76" s="192">
        <f ca="1">IFERROR((IF(AND($J76&gt;BH$4,$J76&lt;=BI$4,$K76&lt;=BI$4),NETWORKDAYS.INTL($J76,$K76,1,(Holidays!$A$1:$A$248)),0)+IF(AND($J76&gt;BH$4,$J76&lt;=BI$4,$K76&gt;BI$4),NETWORKDAYS.INTL($J76,(BI$4),1,(Holidays!$A$1:$A$248)),0)+IF(AND($J76&lt;BH$4,$K76&lt;BI$4,$K76&gt;BH$4),NETWORKDAYS.INTL(BH$4+1,$K76,1,(Holidays!$A$1:$A$248)),0)+IF(AND($J76&lt;=BH$4,$K76&gt;=BI$4,$K76&gt;BH$4),NETWORKDAYS.INTL(BH$4+1,(BI$4),1,(Holidays!$A$1:$A$248)),0))*$M76,"")</f>
        <v>0</v>
      </c>
      <c r="BJ76" s="321">
        <f ca="1">IFERROR((IF(AND($J76&gt;BI$4,$J76&lt;=BJ$4,$K76&lt;=BJ$4),NETWORKDAYS.INTL($J76,$K76,1,(Holidays!$A$1:$A$248)),0)+IF(AND($J76&gt;BI$4,$J76&lt;=BJ$4,$K76&gt;BJ$4),NETWORKDAYS.INTL($J76,(BJ$4),1,(Holidays!$A$1:$A$248)),0)+IF(AND($J76&lt;BI$4,$K76&lt;BJ$4,$K76&gt;BI$4),NETWORKDAYS.INTL(BI$4+1,$K76,1,(Holidays!$A$1:$A$248)),0)+IF(AND($J76&lt;=BI$4,$K76&gt;=BJ$4,$K76&gt;BI$4),NETWORKDAYS.INTL(BI$4+1,(BJ$4),1,(Holidays!$A$1:$A$248)),0))*$M76,"")</f>
        <v>0</v>
      </c>
      <c r="BK76" s="190">
        <f ca="1">IFERROR((IF(AND($J76&gt;BJ$4,$J76&lt;=BK$4,$K76&lt;=BK$4),NETWORKDAYS.INTL($J76,$K76,1,(Holidays!$A$1:$A$248)),0)+IF(AND($J76&gt;BJ$4,$J76&lt;=BK$4,$K76&gt;BK$4),NETWORKDAYS.INTL($J76,(BK$4),1,(Holidays!$A$1:$A$248)),0)+IF(AND($J76&lt;BJ$4,$K76&lt;BK$4,$K76&gt;BJ$4),NETWORKDAYS.INTL(BJ$4+1,$K76,1,(Holidays!$A$1:$A$248)),0)+IF(AND($J76&lt;=BJ$4,$K76&gt;=BK$4,$K76&gt;BJ$4),NETWORKDAYS.INTL(BJ$4+1,(BK$4),1,(Holidays!$A$1:$A$248)),0))*$M76,"")</f>
        <v>0</v>
      </c>
      <c r="BL76" s="192">
        <f ca="1">IFERROR((IF(AND($J76&gt;BK$4,$J76&lt;=BL$4,$K76&lt;=BL$4),NETWORKDAYS.INTL($J76,$K76,1,(Holidays!$A$1:$A$248)),0)+IF(AND($J76&gt;BK$4,$J76&lt;=BL$4,$K76&gt;BL$4),NETWORKDAYS.INTL($J76,(BL$4),1,(Holidays!$A$1:$A$248)),0)+IF(AND($J76&lt;BK$4,$K76&lt;BL$4,$K76&gt;BK$4),NETWORKDAYS.INTL(BK$4+1,$K76,1,(Holidays!$A$1:$A$248)),0)+IF(AND($J76&lt;=BK$4,$K76&gt;=BL$4,$K76&gt;BK$4),NETWORKDAYS.INTL(BK$4+1,(BL$4),1,(Holidays!$A$1:$A$248)),0))*$M76,"")</f>
        <v>0</v>
      </c>
      <c r="BM76" s="321">
        <f ca="1">IFERROR((IF(AND($J76&gt;BL$4,$J76&lt;=BM$4,$K76&lt;=BM$4),NETWORKDAYS.INTL($J76,$K76,1,(Holidays!$A$1:$A$248)),0)+IF(AND($J76&gt;BL$4,$J76&lt;=BM$4,$K76&gt;BM$4),NETWORKDAYS.INTL($J76,(BM$4),1,(Holidays!$A$1:$A$248)),0)+IF(AND($J76&lt;BL$4,$K76&lt;BM$4,$K76&gt;BL$4),NETWORKDAYS.INTL(BL$4+1,$K76,1,(Holidays!$A$1:$A$248)),0)+IF(AND($J76&lt;=BL$4,$K76&gt;=BM$4,$K76&gt;BL$4),NETWORKDAYS.INTL(BL$4+1,(BM$4),1,(Holidays!$A$1:$A$248)),0))*$M76,"")</f>
        <v>0</v>
      </c>
      <c r="BN76" s="190">
        <f ca="1">IFERROR((IF(AND($J76&gt;BM$4,$J76&lt;=BN$4,$K76&lt;=BN$4),NETWORKDAYS.INTL($J76,$K76,1,(Holidays!$A$1:$A$248)),0)+IF(AND($J76&gt;BM$4,$J76&lt;=BN$4,$K76&gt;BN$4),NETWORKDAYS.INTL($J76,(BN$4),1,(Holidays!$A$1:$A$248)),0)+IF(AND($J76&lt;BM$4,$K76&lt;BN$4,$K76&gt;BM$4),NETWORKDAYS.INTL(BM$4+1,$K76,1,(Holidays!$A$1:$A$248)),0)+IF(AND($J76&lt;=BM$4,$K76&gt;=BN$4,$K76&gt;BM$4),NETWORKDAYS.INTL(BM$4+1,(BN$4),1,(Holidays!$A$1:$A$248)),0))*$M76,"")</f>
        <v>0</v>
      </c>
      <c r="BO76" s="192">
        <f ca="1">IFERROR((IF(AND($J76&gt;BN$4,$J76&lt;=BO$4,$K76&lt;=BO$4),NETWORKDAYS.INTL($J76,$K76,1,(Holidays!$A$1:$A$248)),0)+IF(AND($J76&gt;BN$4,$J76&lt;=BO$4,$K76&gt;BO$4),NETWORKDAYS.INTL($J76,(BO$4),1,(Holidays!$A$1:$A$248)),0)+IF(AND($J76&lt;BN$4,$K76&lt;BO$4,$K76&gt;BN$4),NETWORKDAYS.INTL(BN$4+1,$K76,1,(Holidays!$A$1:$A$248)),0)+IF(AND($J76&lt;=BN$4,$K76&gt;=BO$4,$K76&gt;BN$4),NETWORKDAYS.INTL(BN$4+1,(BO$4),1,(Holidays!$A$1:$A$248)),0))*$M76,"")</f>
        <v>0</v>
      </c>
      <c r="BP76" s="321">
        <f ca="1">IFERROR((IF(AND($J76&gt;BO$4,$J76&lt;=BP$4,$K76&lt;=BP$4),NETWORKDAYS.INTL($J76,$K76,1,(Holidays!$A$1:$A$248)),0)+IF(AND($J76&gt;BO$4,$J76&lt;=BP$4,$K76&gt;BP$4),NETWORKDAYS.INTL($J76,(BP$4),1,(Holidays!$A$1:$A$248)),0)+IF(AND($J76&lt;BO$4,$K76&lt;BP$4,$K76&gt;BO$4),NETWORKDAYS.INTL(BO$4+1,$K76,1,(Holidays!$A$1:$A$248)),0)+IF(AND($J76&lt;=BO$4,$K76&gt;=BP$4,$K76&gt;BO$4),NETWORKDAYS.INTL(BO$4+1,(BP$4),1,(Holidays!$A$1:$A$248)),0))*$M76,"")</f>
        <v>0</v>
      </c>
      <c r="BQ76" s="190">
        <f ca="1">IFERROR((IF(AND($J76&gt;BP$4,$J76&lt;=BQ$4,$K76&lt;=BQ$4),NETWORKDAYS.INTL($J76,$K76,1,(Holidays!$A$1:$A$248)),0)+IF(AND($J76&gt;BP$4,$J76&lt;=BQ$4,$K76&gt;BQ$4),NETWORKDAYS.INTL($J76,(BQ$4),1,(Holidays!$A$1:$A$248)),0)+IF(AND($J76&lt;BP$4,$K76&lt;BQ$4,$K76&gt;BP$4),NETWORKDAYS.INTL(BP$4+1,$K76,1,(Holidays!$A$1:$A$248)),0)+IF(AND($J76&lt;=BP$4,$K76&gt;=BQ$4,$K76&gt;BP$4),NETWORKDAYS.INTL(BP$4+1,(BQ$4),1,(Holidays!$A$1:$A$248)),0))*$M76,"")</f>
        <v>0</v>
      </c>
      <c r="BR76" s="192">
        <f ca="1">IFERROR((IF(AND($J76&gt;BQ$4,$J76&lt;=BR$4,$K76&lt;=BR$4),NETWORKDAYS.INTL($J76,$K76,1,(Holidays!$A$1:$A$248)),0)+IF(AND($J76&gt;BQ$4,$J76&lt;=BR$4,$K76&gt;BR$4),NETWORKDAYS.INTL($J76,(BR$4),1,(Holidays!$A$1:$A$248)),0)+IF(AND($J76&lt;BQ$4,$K76&lt;BR$4,$K76&gt;BQ$4),NETWORKDAYS.INTL(BQ$4+1,$K76,1,(Holidays!$A$1:$A$248)),0)+IF(AND($J76&lt;=BQ$4,$K76&gt;=BR$4,$K76&gt;BQ$4),NETWORKDAYS.INTL(BQ$4+1,(BR$4),1,(Holidays!$A$1:$A$248)),0))*$M76,"")</f>
        <v>0</v>
      </c>
      <c r="BS76" s="321">
        <f ca="1">IFERROR((IF(AND($J76&gt;BR$4,$J76&lt;=BS$4,$K76&lt;=BS$4),NETWORKDAYS.INTL($J76,$K76,1,(Holidays!$A$1:$A$248)),0)+IF(AND($J76&gt;BR$4,$J76&lt;=BS$4,$K76&gt;BS$4),NETWORKDAYS.INTL($J76,(BS$4),1,(Holidays!$A$1:$A$248)),0)+IF(AND($J76&lt;BR$4,$K76&lt;BS$4,$K76&gt;BR$4),NETWORKDAYS.INTL(BR$4+1,$K76,1,(Holidays!$A$1:$A$248)),0)+IF(AND($J76&lt;=BR$4,$K76&gt;=BS$4,$K76&gt;BR$4),NETWORKDAYS.INTL(BR$4+1,(BS$4),1,(Holidays!$A$1:$A$248)),0))*$M76,"")</f>
        <v>0</v>
      </c>
      <c r="BT76" s="190">
        <f ca="1">IFERROR((IF(AND($J76&gt;BS$4,$J76&lt;=BT$4,$K76&lt;=BT$4),NETWORKDAYS.INTL($J76,$K76,1,(Holidays!$A$1:$A$248)),0)+IF(AND($J76&gt;BS$4,$J76&lt;=BT$4,$K76&gt;BT$4),NETWORKDAYS.INTL($J76,(BT$4),1,(Holidays!$A$1:$A$248)),0)+IF(AND($J76&lt;BS$4,$K76&lt;BT$4,$K76&gt;BS$4),NETWORKDAYS.INTL(BS$4+1,$K76,1,(Holidays!$A$1:$A$248)),0)+IF(AND($J76&lt;=BS$4,$K76&gt;=BT$4,$K76&gt;BS$4),NETWORKDAYS.INTL(BS$4+1,(BT$4),1,(Holidays!$A$1:$A$248)),0))*$M76,"")</f>
        <v>0</v>
      </c>
      <c r="BU76" s="192">
        <f ca="1">IFERROR((IF(AND($J76&gt;BT$4,$J76&lt;=BU$4,$K76&lt;=BU$4),NETWORKDAYS.INTL($J76,$K76,1,(Holidays!$A$1:$A$248)),0)+IF(AND($J76&gt;BT$4,$J76&lt;=BU$4,$K76&gt;BU$4),NETWORKDAYS.INTL($J76,(BU$4),1,(Holidays!$A$1:$A$248)),0)+IF(AND($J76&lt;BT$4,$K76&lt;BU$4,$K76&gt;BT$4),NETWORKDAYS.INTL(BT$4+1,$K76,1,(Holidays!$A$1:$A$248)),0)+IF(AND($J76&lt;=BT$4,$K76&gt;=BU$4,$K76&gt;BT$4),NETWORKDAYS.INTL(BT$4+1,(BU$4),1,(Holidays!$A$1:$A$248)),0))*$M76,"")</f>
        <v>0</v>
      </c>
      <c r="BV76" s="321">
        <f ca="1">IFERROR((IF(AND($J76&gt;BU$4,$J76&lt;=BV$4,$K76&lt;=BV$4),NETWORKDAYS.INTL($J76,$K76,1,(Holidays!$A$1:$A$248)),0)+IF(AND($J76&gt;BU$4,$J76&lt;=BV$4,$K76&gt;BV$4),NETWORKDAYS.INTL($J76,(BV$4),1,(Holidays!$A$1:$A$248)),0)+IF(AND($J76&lt;BU$4,$K76&lt;BV$4,$K76&gt;BU$4),NETWORKDAYS.INTL(BU$4+1,$K76,1,(Holidays!$A$1:$A$248)),0)+IF(AND($J76&lt;=BU$4,$K76&gt;=BV$4,$K76&gt;BU$4),NETWORKDAYS.INTL(BU$4+1,(BV$4),1,(Holidays!$A$1:$A$248)),0))*$M76,"")</f>
        <v>0</v>
      </c>
      <c r="BW76" s="190">
        <f ca="1">IFERROR((IF(AND($J76&gt;BV$4,$J76&lt;=BW$4,$K76&lt;=BW$4),NETWORKDAYS.INTL($J76,$K76,1,(Holidays!$A$1:$A$248)),0)+IF(AND($J76&gt;BV$4,$J76&lt;=BW$4,$K76&gt;BW$4),NETWORKDAYS.INTL($J76,(BW$4),1,(Holidays!$A$1:$A$248)),0)+IF(AND($J76&lt;BV$4,$K76&lt;BW$4,$K76&gt;BV$4),NETWORKDAYS.INTL(BV$4+1,$K76,1,(Holidays!$A$1:$A$248)),0)+IF(AND($J76&lt;=BV$4,$K76&gt;=BW$4,$K76&gt;BV$4),NETWORKDAYS.INTL(BV$4+1,(BW$4),1,(Holidays!$A$1:$A$248)),0))*$M76,"")</f>
        <v>0</v>
      </c>
      <c r="BX76" s="192">
        <f ca="1">IFERROR((IF(AND($J76&gt;BW$4,$J76&lt;=BX$4,$K76&lt;=BX$4),NETWORKDAYS.INTL($J76,$K76,1,(Holidays!$A$1:$A$248)),0)+IF(AND($J76&gt;BW$4,$J76&lt;=BX$4,$K76&gt;BX$4),NETWORKDAYS.INTL($J76,(BX$4),1,(Holidays!$A$1:$A$248)),0)+IF(AND($J76&lt;BW$4,$K76&lt;BX$4,$K76&gt;BW$4),NETWORKDAYS.INTL(BW$4+1,$K76,1,(Holidays!$A$1:$A$248)),0)+IF(AND($J76&lt;=BW$4,$K76&gt;=BX$4,$K76&gt;BW$4),NETWORKDAYS.INTL(BW$4+1,(BX$4),1,(Holidays!$A$1:$A$248)),0))*$M76,"")</f>
        <v>0</v>
      </c>
      <c r="BY76" s="321">
        <f ca="1">IFERROR((IF(AND($J76&gt;BX$4,$J76&lt;=BY$4,$K76&lt;=BY$4),NETWORKDAYS.INTL($J76,$K76,1,(Holidays!$A$1:$A$248)),0)+IF(AND($J76&gt;BX$4,$J76&lt;=BY$4,$K76&gt;BY$4),NETWORKDAYS.INTL($J76,(BY$4),1,(Holidays!$A$1:$A$248)),0)+IF(AND($J76&lt;BX$4,$K76&lt;BY$4,$K76&gt;BX$4),NETWORKDAYS.INTL(BX$4+1,$K76,1,(Holidays!$A$1:$A$248)),0)+IF(AND($J76&lt;=BX$4,$K76&gt;=BY$4,$K76&gt;BX$4),NETWORKDAYS.INTL(BX$4+1,(BY$4),1,(Holidays!$A$1:$A$248)),0))*$M76,"")</f>
        <v>0</v>
      </c>
      <c r="BZ76" s="190">
        <f ca="1">IFERROR((IF(AND($J76&gt;BY$4,$J76&lt;=BZ$4,$K76&lt;=BZ$4),NETWORKDAYS.INTL($J76,$K76,1,(Holidays!$A$1:$A$248)),0)+IF(AND($J76&gt;BY$4,$J76&lt;=BZ$4,$K76&gt;BZ$4),NETWORKDAYS.INTL($J76,(BZ$4),1,(Holidays!$A$1:$A$248)),0)+IF(AND($J76&lt;BY$4,$K76&lt;BZ$4,$K76&gt;BY$4),NETWORKDAYS.INTL(BY$4+1,$K76,1,(Holidays!$A$1:$A$248)),0)+IF(AND($J76&lt;=BY$4,$K76&gt;=BZ$4,$K76&gt;BY$4),NETWORKDAYS.INTL(BY$4+1,(BZ$4),1,(Holidays!$A$1:$A$248)),0))*$M76,"")</f>
        <v>0</v>
      </c>
      <c r="CA76" s="192">
        <f ca="1">IFERROR((IF(AND($J76&gt;BZ$4,$J76&lt;=CA$4,$K76&lt;=CA$4),NETWORKDAYS.INTL($J76,$K76,1,(Holidays!$A$1:$A$248)),0)+IF(AND($J76&gt;BZ$4,$J76&lt;=CA$4,$K76&gt;CA$4),NETWORKDAYS.INTL($J76,(CA$4),1,(Holidays!$A$1:$A$248)),0)+IF(AND($J76&lt;BZ$4,$K76&lt;CA$4,$K76&gt;BZ$4),NETWORKDAYS.INTL(BZ$4+1,$K76,1,(Holidays!$A$1:$A$248)),0)+IF(AND($J76&lt;=BZ$4,$K76&gt;=CA$4,$K76&gt;BZ$4),NETWORKDAYS.INTL(BZ$4+1,(CA$4),1,(Holidays!$A$1:$A$248)),0))*$M76,"")</f>
        <v>0</v>
      </c>
      <c r="CB76" s="321">
        <f ca="1">IFERROR((IF(AND($J76&gt;CA$4,$J76&lt;=CB$4,$K76&lt;=CB$4),NETWORKDAYS.INTL($J76,$K76,1,(Holidays!$A$1:$A$248)),0)+IF(AND($J76&gt;CA$4,$J76&lt;=CB$4,$K76&gt;CB$4),NETWORKDAYS.INTL($J76,(CB$4),1,(Holidays!$A$1:$A$248)),0)+IF(AND($J76&lt;CA$4,$K76&lt;CB$4,$K76&gt;CA$4),NETWORKDAYS.INTL(CA$4+1,$K76,1,(Holidays!$A$1:$A$248)),0)+IF(AND($J76&lt;=CA$4,$K76&gt;=CB$4,$K76&gt;CA$4),NETWORKDAYS.INTL(CA$4+1,(CB$4),1,(Holidays!$A$1:$A$248)),0))*$M76,"")</f>
        <v>0</v>
      </c>
      <c r="CC76" s="190">
        <f ca="1">IFERROR((IF(AND($J76&gt;CB$4,$J76&lt;=CC$4,$K76&lt;=CC$4),NETWORKDAYS.INTL($J76,$K76,1,(Holidays!$A$1:$A$248)),0)+IF(AND($J76&gt;CB$4,$J76&lt;=CC$4,$K76&gt;CC$4),NETWORKDAYS.INTL($J76,(CC$4),1,(Holidays!$A$1:$A$248)),0)+IF(AND($J76&lt;CB$4,$K76&lt;CC$4,$K76&gt;CB$4),NETWORKDAYS.INTL(CB$4+1,$K76,1,(Holidays!$A$1:$A$248)),0)+IF(AND($J76&lt;=CB$4,$K76&gt;=CC$4,$K76&gt;CB$4),NETWORKDAYS.INTL(CB$4+1,(CC$4),1,(Holidays!$A$1:$A$248)),0))*$M76,"")</f>
        <v>0</v>
      </c>
      <c r="CD76" s="192">
        <f ca="1">IFERROR((IF(AND($J76&gt;CC$4,$J76&lt;=CD$4,$K76&lt;=CD$4),NETWORKDAYS.INTL($J76,$K76,1,(Holidays!$A$1:$A$248)),0)+IF(AND($J76&gt;CC$4,$J76&lt;=CD$4,$K76&gt;CD$4),NETWORKDAYS.INTL($J76,(CD$4),1,(Holidays!$A$1:$A$248)),0)+IF(AND($J76&lt;CC$4,$K76&lt;CD$4,$K76&gt;CC$4),NETWORKDAYS.INTL(CC$4+1,$K76,1,(Holidays!$A$1:$A$248)),0)+IF(AND($J76&lt;=CC$4,$K76&gt;=CD$4,$K76&gt;CC$4),NETWORKDAYS.INTL(CC$4+1,(CD$4),1,(Holidays!$A$1:$A$248)),0))*$M76,"")</f>
        <v>0</v>
      </c>
      <c r="CE76" s="321">
        <f ca="1">IFERROR((IF(AND($J76&gt;CD$4,$J76&lt;=CE$4,$K76&lt;=CE$4),NETWORKDAYS.INTL($J76,$K76,1,(Holidays!$A$1:$A$248)),0)+IF(AND($J76&gt;CD$4,$J76&lt;=CE$4,$K76&gt;CE$4),NETWORKDAYS.INTL($J76,(CE$4),1,(Holidays!$A$1:$A$248)),0)+IF(AND($J76&lt;CD$4,$K76&lt;CE$4,$K76&gt;CD$4),NETWORKDAYS.INTL(CD$4+1,$K76,1,(Holidays!$A$1:$A$248)),0)+IF(AND($J76&lt;=CD$4,$K76&gt;=CE$4,$K76&gt;CD$4),NETWORKDAYS.INTL(CD$4+1,(CE$4),1,(Holidays!$A$1:$A$248)),0))*$M76,"")</f>
        <v>0</v>
      </c>
      <c r="CF76" s="190">
        <f ca="1">IFERROR((IF(AND($J76&gt;CE$4,$J76&lt;=CF$4,$K76&lt;=CF$4),NETWORKDAYS.INTL($J76,$K76,1,(Holidays!$A$1:$A$248)),0)+IF(AND($J76&gt;CE$4,$J76&lt;=CF$4,$K76&gt;CF$4),NETWORKDAYS.INTL($J76,(CF$4),1,(Holidays!$A$1:$A$248)),0)+IF(AND($J76&lt;CE$4,$K76&lt;CF$4,$K76&gt;CE$4),NETWORKDAYS.INTL(CE$4+1,$K76,1,(Holidays!$A$1:$A$248)),0)+IF(AND($J76&lt;=CE$4,$K76&gt;=CF$4,$K76&gt;CE$4),NETWORKDAYS.INTL(CE$4+1,(CF$4),1,(Holidays!$A$1:$A$248)),0))*$M76,"")</f>
        <v>0</v>
      </c>
      <c r="CG76" s="192">
        <f ca="1">IFERROR((IF(AND($J76&gt;CF$4,$J76&lt;=CG$4,$K76&lt;=CG$4),NETWORKDAYS.INTL($J76,$K76,1,(Holidays!$A$1:$A$248)),0)+IF(AND($J76&gt;CF$4,$J76&lt;=CG$4,$K76&gt;CG$4),NETWORKDAYS.INTL($J76,(CG$4),1,(Holidays!$A$1:$A$248)),0)+IF(AND($J76&lt;CF$4,$K76&lt;CG$4,$K76&gt;CF$4),NETWORKDAYS.INTL(CF$4+1,$K76,1,(Holidays!$A$1:$A$248)),0)+IF(AND($J76&lt;=CF$4,$K76&gt;=CG$4,$K76&gt;CF$4),NETWORKDAYS.INTL(CF$4+1,(CG$4),1,(Holidays!$A$1:$A$248)),0))*$M76,"")</f>
        <v>0</v>
      </c>
      <c r="CH76" s="321">
        <f ca="1">IFERROR((IF(AND($J76&gt;CG$4,$J76&lt;=CH$4,$K76&lt;=CH$4),NETWORKDAYS.INTL($J76,$K76,1,(Holidays!$A$1:$A$248)),0)+IF(AND($J76&gt;CG$4,$J76&lt;=CH$4,$K76&gt;CH$4),NETWORKDAYS.INTL($J76,(CH$4),1,(Holidays!$A$1:$A$248)),0)+IF(AND($J76&lt;CG$4,$K76&lt;CH$4,$K76&gt;CG$4),NETWORKDAYS.INTL(CG$4+1,$K76,1,(Holidays!$A$1:$A$248)),0)+IF(AND($J76&lt;=CG$4,$K76&gt;=CH$4,$K76&gt;CG$4),NETWORKDAYS.INTL(CG$4+1,(CH$4),1,(Holidays!$A$1:$A$248)),0))*$M76,"")</f>
        <v>0</v>
      </c>
      <c r="CI76" s="190">
        <f ca="1">IFERROR((IF(AND($J76&gt;CH$4,$J76&lt;=CI$4,$K76&lt;=CI$4),NETWORKDAYS.INTL($J76,$K76,1,(Holidays!$A$1:$A$248)),0)+IF(AND($J76&gt;CH$4,$J76&lt;=CI$4,$K76&gt;CI$4),NETWORKDAYS.INTL($J76,(CI$4),1,(Holidays!$A$1:$A$248)),0)+IF(AND($J76&lt;CH$4,$K76&lt;CI$4,$K76&gt;CH$4),NETWORKDAYS.INTL(CH$4+1,$K76,1,(Holidays!$A$1:$A$248)),0)+IF(AND($J76&lt;=CH$4,$K76&gt;=CI$4,$K76&gt;CH$4),NETWORKDAYS.INTL(CH$4+1,(CI$4),1,(Holidays!$A$1:$A$248)),0))*$M76,"")</f>
        <v>0</v>
      </c>
      <c r="CJ76" s="192">
        <f ca="1">IFERROR((IF(AND($J76&gt;CI$4,$J76&lt;=CJ$4,$K76&lt;=CJ$4),NETWORKDAYS.INTL($J76,$K76,1,(Holidays!$A$1:$A$248)),0)+IF(AND($J76&gt;CI$4,$J76&lt;=CJ$4,$K76&gt;CJ$4),NETWORKDAYS.INTL($J76,(CJ$4),1,(Holidays!$A$1:$A$248)),0)+IF(AND($J76&lt;CI$4,$K76&lt;CJ$4,$K76&gt;CI$4),NETWORKDAYS.INTL(CI$4+1,$K76,1,(Holidays!$A$1:$A$248)),0)+IF(AND($J76&lt;=CI$4,$K76&gt;=CJ$4,$K76&gt;CI$4),NETWORKDAYS.INTL(CI$4+1,(CJ$4),1,(Holidays!$A$1:$A$248)),0))*$M76,"")</f>
        <v>0</v>
      </c>
      <c r="CK76" s="321">
        <f ca="1">IFERROR((IF(AND($J76&gt;CJ$4,$J76&lt;=CK$4,$K76&lt;=CK$4),NETWORKDAYS.INTL($J76,$K76,1,(Holidays!$A$1:$A$248)),0)+IF(AND($J76&gt;CJ$4,$J76&lt;=CK$4,$K76&gt;CK$4),NETWORKDAYS.INTL($J76,(CK$4),1,(Holidays!$A$1:$A$248)),0)+IF(AND($J76&lt;CJ$4,$K76&lt;CK$4,$K76&gt;CJ$4),NETWORKDAYS.INTL(CJ$4+1,$K76,1,(Holidays!$A$1:$A$248)),0)+IF(AND($J76&lt;=CJ$4,$K76&gt;=CK$4,$K76&gt;CJ$4),NETWORKDAYS.INTL(CJ$4+1,(CK$4),1,(Holidays!$A$1:$A$248)),0))*$M76,"")</f>
        <v>0</v>
      </c>
      <c r="CL76" s="190">
        <f ca="1">IFERROR((IF(AND($J76&gt;CK$4,$J76&lt;=CL$4,$K76&lt;=CL$4),NETWORKDAYS.INTL($J76,$K76,1,(Holidays!$A$1:$A$248)),0)+IF(AND($J76&gt;CK$4,$J76&lt;=CL$4,$K76&gt;CL$4),NETWORKDAYS.INTL($J76,(CL$4),1,(Holidays!$A$1:$A$248)),0)+IF(AND($J76&lt;CK$4,$K76&lt;CL$4,$K76&gt;CK$4),NETWORKDAYS.INTL(CK$4+1,$K76,1,(Holidays!$A$1:$A$248)),0)+IF(AND($J76&lt;=CK$4,$K76&gt;=CL$4,$K76&gt;CK$4),NETWORKDAYS.INTL(CK$4+1,(CL$4),1,(Holidays!$A$1:$A$248)),0))*$M76,"")</f>
        <v>0</v>
      </c>
      <c r="CM76" s="192">
        <f ca="1">IFERROR((IF(AND($J76&gt;CL$4,$J76&lt;=CM$4,$K76&lt;=CM$4),NETWORKDAYS.INTL($J76,$K76,1,(Holidays!$A$1:$A$248)),0)+IF(AND($J76&gt;CL$4,$J76&lt;=CM$4,$K76&gt;CM$4),NETWORKDAYS.INTL($J76,(CM$4),1,(Holidays!$A$1:$A$248)),0)+IF(AND($J76&lt;CL$4,$K76&lt;CM$4,$K76&gt;CL$4),NETWORKDAYS.INTL(CL$4+1,$K76,1,(Holidays!$A$1:$A$248)),0)+IF(AND($J76&lt;=CL$4,$K76&gt;=CM$4,$K76&gt;CL$4),NETWORKDAYS.INTL(CL$4+1,(CM$4),1,(Holidays!$A$1:$A$248)),0))*$M76,"")</f>
        <v>0</v>
      </c>
      <c r="CN76" s="321">
        <f ca="1">IFERROR((IF(AND($J76&gt;CM$4,$J76&lt;=CN$4,$K76&lt;=CN$4),NETWORKDAYS.INTL($J76,$K76,1,(Holidays!$A$1:$A$248)),0)+IF(AND($J76&gt;CM$4,$J76&lt;=CN$4,$K76&gt;CN$4),NETWORKDAYS.INTL($J76,(CN$4),1,(Holidays!$A$1:$A$248)),0)+IF(AND($J76&lt;CM$4,$K76&lt;CN$4,$K76&gt;CM$4),NETWORKDAYS.INTL(CM$4+1,$K76,1,(Holidays!$A$1:$A$248)),0)+IF(AND($J76&lt;=CM$4,$K76&gt;=CN$4,$K76&gt;CM$4),NETWORKDAYS.INTL(CM$4+1,(CN$4),1,(Holidays!$A$1:$A$248)),0))*$M76,"")</f>
        <v>0</v>
      </c>
      <c r="CO76" s="190">
        <f ca="1">IFERROR((IF(AND($J76&gt;CN$4,$J76&lt;=CO$4,$K76&lt;=CO$4),NETWORKDAYS.INTL($J76,$K76,1,(Holidays!$A$1:$A$248)),0)+IF(AND($J76&gt;CN$4,$J76&lt;=CO$4,$K76&gt;CO$4),NETWORKDAYS.INTL($J76,(CO$4),1,(Holidays!$A$1:$A$248)),0)+IF(AND($J76&lt;CN$4,$K76&lt;CO$4,$K76&gt;CN$4),NETWORKDAYS.INTL(CN$4+1,$K76,1,(Holidays!$A$1:$A$248)),0)+IF(AND($J76&lt;=CN$4,$K76&gt;=CO$4,$K76&gt;CN$4),NETWORKDAYS.INTL(CN$4+1,(CO$4),1,(Holidays!$A$1:$A$248)),0))*$M76,"")</f>
        <v>0</v>
      </c>
      <c r="CP76" s="192">
        <f ca="1">IFERROR((IF(AND($J76&gt;CO$4,$J76&lt;=CP$4,$K76&lt;=CP$4),NETWORKDAYS.INTL($J76,$K76,1,(Holidays!$A$1:$A$248)),0)+IF(AND($J76&gt;CO$4,$J76&lt;=CP$4,$K76&gt;CP$4),NETWORKDAYS.INTL($J76,(CP$4),1,(Holidays!$A$1:$A$248)),0)+IF(AND($J76&lt;CO$4,$K76&lt;CP$4,$K76&gt;CO$4),NETWORKDAYS.INTL(CO$4+1,$K76,1,(Holidays!$A$1:$A$248)),0)+IF(AND($J76&lt;=CO$4,$K76&gt;=CP$4,$K76&gt;CO$4),NETWORKDAYS.INTL(CO$4+1,(CP$4),1,(Holidays!$A$1:$A$248)),0))*$M76,"")</f>
        <v>0</v>
      </c>
      <c r="CQ76" s="321">
        <f ca="1">IFERROR((IF(AND($J76&gt;CP$4,$J76&lt;=CQ$4,$K76&lt;=CQ$4),NETWORKDAYS.INTL($J76,$K76,1,(Holidays!$A$1:$A$248)),0)+IF(AND($J76&gt;CP$4,$J76&lt;=CQ$4,$K76&gt;CQ$4),NETWORKDAYS.INTL($J76,(CQ$4),1,(Holidays!$A$1:$A$248)),0)+IF(AND($J76&lt;CP$4,$K76&lt;CQ$4,$K76&gt;CP$4),NETWORKDAYS.INTL(CP$4+1,$K76,1,(Holidays!$A$1:$A$248)),0)+IF(AND($J76&lt;=CP$4,$K76&gt;=CQ$4,$K76&gt;CP$4),NETWORKDAYS.INTL(CP$4+1,(CQ$4),1,(Holidays!$A$1:$A$248)),0))*$M76,"")</f>
        <v>0</v>
      </c>
      <c r="CR76" s="190">
        <f ca="1">IFERROR((IF(AND($J76&gt;CQ$4,$J76&lt;=CR$4,$K76&lt;=CR$4),NETWORKDAYS.INTL($J76,$K76,1,(Holidays!$A$1:$A$248)),0)+IF(AND($J76&gt;CQ$4,$J76&lt;=CR$4,$K76&gt;CR$4),NETWORKDAYS.INTL($J76,(CR$4),1,(Holidays!$A$1:$A$248)),0)+IF(AND($J76&lt;CQ$4,$K76&lt;CR$4,$K76&gt;CQ$4),NETWORKDAYS.INTL(CQ$4+1,$K76,1,(Holidays!$A$1:$A$248)),0)+IF(AND($J76&lt;=CQ$4,$K76&gt;=CR$4,$K76&gt;CQ$4),NETWORKDAYS.INTL(CQ$4+1,(CR$4),1,(Holidays!$A$1:$A$248)),0))*$M76,"")</f>
        <v>0</v>
      </c>
      <c r="CS76" s="192">
        <f ca="1">IFERROR((IF(AND($J76&gt;CR$4,$J76&lt;=CS$4,$K76&lt;=CS$4),NETWORKDAYS.INTL($J76,$K76,1,(Holidays!$A$1:$A$248)),0)+IF(AND($J76&gt;CR$4,$J76&lt;=CS$4,$K76&gt;CS$4),NETWORKDAYS.INTL($J76,(CS$4),1,(Holidays!$A$1:$A$248)),0)+IF(AND($J76&lt;CR$4,$K76&lt;CS$4,$K76&gt;CR$4),NETWORKDAYS.INTL(CR$4+1,$K76,1,(Holidays!$A$1:$A$248)),0)+IF(AND($J76&lt;=CR$4,$K76&gt;=CS$4,$K76&gt;CR$4),NETWORKDAYS.INTL(CR$4+1,(CS$4),1,(Holidays!$A$1:$A$248)),0))*$M76,"")</f>
        <v>0</v>
      </c>
      <c r="CT76" s="321">
        <f ca="1">IFERROR((IF(AND($J76&gt;CS$4,$J76&lt;=CT$4,$K76&lt;=CT$4),NETWORKDAYS.INTL($J76,$K76,1,(Holidays!$A$1:$A$248)),0)+IF(AND($J76&gt;CS$4,$J76&lt;=CT$4,$K76&gt;CT$4),NETWORKDAYS.INTL($J76,(CT$4),1,(Holidays!$A$1:$A$248)),0)+IF(AND($J76&lt;CS$4,$K76&lt;CT$4,$K76&gt;CS$4),NETWORKDAYS.INTL(CS$4+1,$K76,1,(Holidays!$A$1:$A$248)),0)+IF(AND($J76&lt;=CS$4,$K76&gt;=CT$4,$K76&gt;CS$4),NETWORKDAYS.INTL(CS$4+1,(CT$4),1,(Holidays!$A$1:$A$248)),0))*$M76,"")</f>
        <v>0</v>
      </c>
      <c r="CU76" s="190">
        <f ca="1">IFERROR((IF(AND($J76&gt;CT$4,$J76&lt;=CU$4,$K76&lt;=CU$4),NETWORKDAYS.INTL($J76,$K76,1,(Holidays!$A$1:$A$248)),0)+IF(AND($J76&gt;CT$4,$J76&lt;=CU$4,$K76&gt;CU$4),NETWORKDAYS.INTL($J76,(CU$4),1,(Holidays!$A$1:$A$248)),0)+IF(AND($J76&lt;CT$4,$K76&lt;CU$4,$K76&gt;CT$4),NETWORKDAYS.INTL(CT$4+1,$K76,1,(Holidays!$A$1:$A$248)),0)+IF(AND($J76&lt;=CT$4,$K76&gt;=CU$4,$K76&gt;CT$4),NETWORKDAYS.INTL(CT$4+1,(CU$4),1,(Holidays!$A$1:$A$248)),0))*$M76,"")</f>
        <v>0</v>
      </c>
      <c r="CV76" s="192">
        <f ca="1">IFERROR((IF(AND($J76&gt;CU$4,$J76&lt;=CV$4,$K76&lt;=CV$4),NETWORKDAYS.INTL($J76,$K76,1,(Holidays!$A$1:$A$248)),0)+IF(AND($J76&gt;CU$4,$J76&lt;=CV$4,$K76&gt;CV$4),NETWORKDAYS.INTL($J76,(CV$4),1,(Holidays!$A$1:$A$248)),0)+IF(AND($J76&lt;CU$4,$K76&lt;CV$4,$K76&gt;CU$4),NETWORKDAYS.INTL(CU$4+1,$K76,1,(Holidays!$A$1:$A$248)),0)+IF(AND($J76&lt;=CU$4,$K76&gt;=CV$4,$K76&gt;CU$4),NETWORKDAYS.INTL(CU$4+1,(CV$4),1,(Holidays!$A$1:$A$248)),0))*$M76,"")</f>
        <v>0</v>
      </c>
      <c r="CW76" s="321">
        <f ca="1">IFERROR((IF(AND($J76&gt;CV$4,$J76&lt;=CW$4,$K76&lt;=CW$4),NETWORKDAYS.INTL($J76,$K76,1,(Holidays!$A$1:$A$248)),0)+IF(AND($J76&gt;CV$4,$J76&lt;=CW$4,$K76&gt;CW$4),NETWORKDAYS.INTL($J76,(CW$4),1,(Holidays!$A$1:$A$248)),0)+IF(AND($J76&lt;CV$4,$K76&lt;CW$4,$K76&gt;CV$4),NETWORKDAYS.INTL(CV$4+1,$K76,1,(Holidays!$A$1:$A$248)),0)+IF(AND($J76&lt;=CV$4,$K76&gt;=CW$4,$K76&gt;CV$4),NETWORKDAYS.INTL(CV$4+1,(CW$4),1,(Holidays!$A$1:$A$248)),0))*$M76,"")</f>
        <v>0</v>
      </c>
      <c r="CX76" s="324">
        <f ca="1">IFERROR((IF(AND($J76&gt;CW$4,$J76&lt;=CX$4,$K76&lt;=CX$4),NETWORKDAYS.INTL($J76,$K76,1,(Holidays!$A$1:$A$248)),0)+IF(AND($J76&gt;CW$4,$J76&lt;=CX$4,$K76&gt;CX$4),NETWORKDAYS.INTL($J76,(CX$4),1,(Holidays!$A$1:$A$248)),0)+IF(AND($J76&lt;CW$4,$K76&lt;CX$4,$K76&gt;CW$4),NETWORKDAYS.INTL(CW$4+1,$K76,1,(Holidays!$A$1:$A$248)),0)+IF(AND($J76&lt;=CW$4,$K76&gt;=CX$4,$K76&gt;CW$4),NETWORKDAYS.INTL(CW$4+1,(CX$4),1,(Holidays!$A$1:$A$248)),0))*$M76,"")</f>
        <v>0</v>
      </c>
    </row>
    <row r="77" spans="2:102" ht="15" customHeight="1" outlineLevel="1">
      <c r="B77" s="59" t="str">
        <f t="array" ref="B77">IFERROR(INDEX('A-2_MH Distribution'!$B$1:$B$15014,SMALL(IF('A-2_MH Distribution'!$N$8:$N$63&lt;&gt;0,ROW('A-2_MH Distribution'!$B$8:$B$63)),ROW(A9)),1),"")</f>
        <v/>
      </c>
      <c r="C77" s="458" t="str">
        <f ca="1">IFERROR(VLOOKUP(B77,OFFSET('A-1_MH Estimation'!$B$7,0,0,MATCH("Subtotal LOE",'A-1_MH Estimation'!B:B,0)-7,2),2,0),"")</f>
        <v/>
      </c>
      <c r="D77" s="466" t="str">
        <f ca="1">IFERROR(VLOOKUP(B77,OFFSET('A-1_MH Estimation'!$B$7,0,0,MATCH("Subtotal LOE",'A-1_MH Estimation'!B:B,0)-7,4),4,0),"")</f>
        <v/>
      </c>
      <c r="E77" s="466" t="str">
        <f ca="1">IFERROR(VLOOKUP(B77,OFFSET('A-1_MH Estimation'!$B$7,0,0,MATCH("Subtotal LOE",'A-1_MH Estimation'!B:B,0)-7,3),3,0),"")</f>
        <v/>
      </c>
      <c r="F77" s="462">
        <f>IFERROR(VLOOKUP($B77,'A-2_MH Distribution'!$B$6:$O$16314,3,0)*VLOOKUP($B77,'A-2_MH Distribution'!$B$6:$O$16314,VLOOKUP(G77,SoftwareList,6,0),0)*IFERROR((--(VLOOKUP($B77,'A-2_MH Distribution'!$B$6:$O$16314,VLOOKUP(G77,SoftwareList,8,0),0)=0)+VLOOKUP($B77,'A-2_MH Distribution'!$B$6:$O$16314,VLOOKUP(G77,SoftwareList,8,0),0)),1),0)</f>
        <v>0</v>
      </c>
      <c r="G77" s="403" t="str">
        <f t="shared" si="61"/>
        <v/>
      </c>
      <c r="H77" s="454"/>
      <c r="I77" s="455"/>
      <c r="J77" s="351">
        <f ca="1">IFERROR(INDEX(Activities,MATCH($B77,'A-2_MH Distribution'!B:B,0),MATCH("Start Date",'A-2_MH Distribution'!$A$4:S$4,0))+H77,0)</f>
        <v>0</v>
      </c>
      <c r="K77" s="352">
        <f ca="1">IFERROR(INDEX(Activities,MATCH($B77,'A-2_MH Distribution'!B:B,0),MATCH("Finish Date",'A-2_MH Distribution'!$A$4:S$4,0))+I77,0)</f>
        <v>0</v>
      </c>
      <c r="L77" s="170">
        <f ca="1">NETWORKDAYS.INTL(J77,K77,1,Holidays!$A$1:$A$248)</f>
        <v>0</v>
      </c>
      <c r="M77" s="62">
        <f t="shared" ca="1" si="60"/>
        <v>0</v>
      </c>
      <c r="O77" s="253">
        <f ca="1">SUM($P77:CX77)</f>
        <v>0</v>
      </c>
      <c r="P77" s="320"/>
      <c r="Q77" s="321">
        <f ca="1">IFERROR((IF(AND($J77&gt;P$4,$J77&lt;=Q$4,$K77&lt;=Q$4),NETWORKDAYS.INTL($J77,$K77,1,(Holidays!$A$1:$A$248)),0)+IF(AND($J77&gt;P$4,$J77&lt;=Q$4,$K77&gt;Q$4),NETWORKDAYS.INTL($J77,(Q$4),1,(Holidays!$A$1:$A$248)),0)+IF(AND($J77&lt;P$4,$K77&lt;Q$4,$K77&gt;P$4),NETWORKDAYS.INTL(P$4+1,$K77,1,(Holidays!$A$1:$A$248)),0)+IF(AND($J77&lt;=P$4,$K77&gt;=Q$4,$K77&gt;P$4),NETWORKDAYS.INTL(P$4+1,(Q$4),1,(Holidays!$A$1:$A$248)),0))*$M77,"")</f>
        <v>0</v>
      </c>
      <c r="R77" s="190">
        <f ca="1">IFERROR((IF(AND($J77&gt;Q$4,$J77&lt;=R$4,$K77&lt;=R$4),NETWORKDAYS.INTL($J77,$K77,1,(Holidays!$A$1:$A$248)),0)+IF(AND($J77&gt;Q$4,$J77&lt;=R$4,$K77&gt;R$4),NETWORKDAYS.INTL($J77,(R$4),1,(Holidays!$A$1:$A$248)),0)+IF(AND($J77&lt;Q$4,$K77&lt;R$4,$K77&gt;Q$4),NETWORKDAYS.INTL(Q$4+1,$K77,1,(Holidays!$A$1:$A$248)),0)+IF(AND($J77&lt;=Q$4,$K77&gt;=R$4,$K77&gt;Q$4),NETWORKDAYS.INTL(Q$4+1,(R$4),1,(Holidays!$A$1:$A$248)),0))*$M77,"")</f>
        <v>0</v>
      </c>
      <c r="S77" s="192">
        <f ca="1">IFERROR((IF(AND($J77&gt;R$4,$J77&lt;=S$4,$K77&lt;=S$4),NETWORKDAYS.INTL($J77,$K77,1,(Holidays!$A$1:$A$248)),0)+IF(AND($J77&gt;R$4,$J77&lt;=S$4,$K77&gt;S$4),NETWORKDAYS.INTL($J77,(S$4),1,(Holidays!$A$1:$A$248)),0)+IF(AND($J77&lt;R$4,$K77&lt;S$4,$K77&gt;R$4),NETWORKDAYS.INTL(R$4+1,$K77,1,(Holidays!$A$1:$A$248)),0)+IF(AND($J77&lt;=R$4,$K77&gt;=S$4,$K77&gt;R$4),NETWORKDAYS.INTL(R$4+1,(S$4),1,(Holidays!$A$1:$A$248)),0))*$M77,"")</f>
        <v>0</v>
      </c>
      <c r="T77" s="321">
        <f ca="1">IFERROR((IF(AND($J77&gt;S$4,$J77&lt;=T$4,$K77&lt;=T$4),NETWORKDAYS.INTL($J77,$K77,1,(Holidays!$A$1:$A$248)),0)+IF(AND($J77&gt;S$4,$J77&lt;=T$4,$K77&gt;T$4),NETWORKDAYS.INTL($J77,(T$4),1,(Holidays!$A$1:$A$248)),0)+IF(AND($J77&lt;S$4,$K77&lt;T$4,$K77&gt;S$4),NETWORKDAYS.INTL(S$4+1,$K77,1,(Holidays!$A$1:$A$248)),0)+IF(AND($J77&lt;=S$4,$K77&gt;=T$4,$K77&gt;S$4),NETWORKDAYS.INTL(S$4+1,(T$4),1,(Holidays!$A$1:$A$248)),0))*$M77,"")</f>
        <v>0</v>
      </c>
      <c r="U77" s="190">
        <f ca="1">IFERROR((IF(AND($J77&gt;T$4,$J77&lt;=U$4,$K77&lt;=U$4),NETWORKDAYS.INTL($J77,$K77,1,(Holidays!$A$1:$A$248)),0)+IF(AND($J77&gt;T$4,$J77&lt;=U$4,$K77&gt;U$4),NETWORKDAYS.INTL($J77,(U$4),1,(Holidays!$A$1:$A$248)),0)+IF(AND($J77&lt;T$4,$K77&lt;U$4,$K77&gt;T$4),NETWORKDAYS.INTL(T$4+1,$K77,1,(Holidays!$A$1:$A$248)),0)+IF(AND($J77&lt;=T$4,$K77&gt;=U$4,$K77&gt;T$4),NETWORKDAYS.INTL(T$4+1,(U$4),1,(Holidays!$A$1:$A$248)),0))*$M77,"")</f>
        <v>0</v>
      </c>
      <c r="V77" s="192">
        <f ca="1">IFERROR((IF(AND($J77&gt;U$4,$J77&lt;=V$4,$K77&lt;=V$4),NETWORKDAYS.INTL($J77,$K77,1,(Holidays!$A$1:$A$248)),0)+IF(AND($J77&gt;U$4,$J77&lt;=V$4,$K77&gt;V$4),NETWORKDAYS.INTL($J77,(V$4),1,(Holidays!$A$1:$A$248)),0)+IF(AND($J77&lt;U$4,$K77&lt;V$4,$K77&gt;U$4),NETWORKDAYS.INTL(U$4+1,$K77,1,(Holidays!$A$1:$A$248)),0)+IF(AND($J77&lt;=U$4,$K77&gt;=V$4,$K77&gt;U$4),NETWORKDAYS.INTL(U$4+1,(V$4),1,(Holidays!$A$1:$A$248)),0))*$M77,"")</f>
        <v>0</v>
      </c>
      <c r="W77" s="321">
        <f ca="1">IFERROR((IF(AND($J77&gt;V$4,$J77&lt;=W$4,$K77&lt;=W$4),NETWORKDAYS.INTL($J77,$K77,1,(Holidays!$A$1:$A$248)),0)+IF(AND($J77&gt;V$4,$J77&lt;=W$4,$K77&gt;W$4),NETWORKDAYS.INTL($J77,(W$4),1,(Holidays!$A$1:$A$248)),0)+IF(AND($J77&lt;V$4,$K77&lt;W$4,$K77&gt;V$4),NETWORKDAYS.INTL(V$4+1,$K77,1,(Holidays!$A$1:$A$248)),0)+IF(AND($J77&lt;=V$4,$K77&gt;=W$4,$K77&gt;V$4),NETWORKDAYS.INTL(V$4+1,(W$4),1,(Holidays!$A$1:$A$248)),0))*$M77,"")</f>
        <v>0</v>
      </c>
      <c r="X77" s="190">
        <f ca="1">IFERROR((IF(AND($J77&gt;W$4,$J77&lt;=X$4,$K77&lt;=X$4),NETWORKDAYS.INTL($J77,$K77,1,(Holidays!$A$1:$A$248)),0)+IF(AND($J77&gt;W$4,$J77&lt;=X$4,$K77&gt;X$4),NETWORKDAYS.INTL($J77,(X$4),1,(Holidays!$A$1:$A$248)),0)+IF(AND($J77&lt;W$4,$K77&lt;X$4,$K77&gt;W$4),NETWORKDAYS.INTL(W$4+1,$K77,1,(Holidays!$A$1:$A$248)),0)+IF(AND($J77&lt;=W$4,$K77&gt;=X$4,$K77&gt;W$4),NETWORKDAYS.INTL(W$4+1,(X$4),1,(Holidays!$A$1:$A$248)),0))*$M77,"")</f>
        <v>0</v>
      </c>
      <c r="Y77" s="192">
        <f ca="1">IFERROR((IF(AND($J77&gt;X$4,$J77&lt;=Y$4,$K77&lt;=Y$4),NETWORKDAYS.INTL($J77,$K77,1,(Holidays!$A$1:$A$248)),0)+IF(AND($J77&gt;X$4,$J77&lt;=Y$4,$K77&gt;Y$4),NETWORKDAYS.INTL($J77,(Y$4),1,(Holidays!$A$1:$A$248)),0)+IF(AND($J77&lt;X$4,$K77&lt;Y$4,$K77&gt;X$4),NETWORKDAYS.INTL(X$4+1,$K77,1,(Holidays!$A$1:$A$248)),0)+IF(AND($J77&lt;=X$4,$K77&gt;=Y$4,$K77&gt;X$4),NETWORKDAYS.INTL(X$4+1,(Y$4),1,(Holidays!$A$1:$A$248)),0))*$M77,"")</f>
        <v>0</v>
      </c>
      <c r="Z77" s="321">
        <f ca="1">IFERROR((IF(AND($J77&gt;Y$4,$J77&lt;=Z$4,$K77&lt;=Z$4),NETWORKDAYS.INTL($J77,$K77,1,(Holidays!$A$1:$A$248)),0)+IF(AND($J77&gt;Y$4,$J77&lt;=Z$4,$K77&gt;Z$4),NETWORKDAYS.INTL($J77,(Z$4),1,(Holidays!$A$1:$A$248)),0)+IF(AND($J77&lt;Y$4,$K77&lt;Z$4,$K77&gt;Y$4),NETWORKDAYS.INTL(Y$4+1,$K77,1,(Holidays!$A$1:$A$248)),0)+IF(AND($J77&lt;=Y$4,$K77&gt;=Z$4,$K77&gt;Y$4),NETWORKDAYS.INTL(Y$4+1,(Z$4),1,(Holidays!$A$1:$A$248)),0))*$M77,"")</f>
        <v>0</v>
      </c>
      <c r="AA77" s="190">
        <f ca="1">IFERROR((IF(AND($J77&gt;Z$4,$J77&lt;=AA$4,$K77&lt;=AA$4),NETWORKDAYS.INTL($J77,$K77,1,(Holidays!$A$1:$A$248)),0)+IF(AND($J77&gt;Z$4,$J77&lt;=AA$4,$K77&gt;AA$4),NETWORKDAYS.INTL($J77,(AA$4),1,(Holidays!$A$1:$A$248)),0)+IF(AND($J77&lt;Z$4,$K77&lt;AA$4,$K77&gt;Z$4),NETWORKDAYS.INTL(Z$4+1,$K77,1,(Holidays!$A$1:$A$248)),0)+IF(AND($J77&lt;=Z$4,$K77&gt;=AA$4,$K77&gt;Z$4),NETWORKDAYS.INTL(Z$4+1,(AA$4),1,(Holidays!$A$1:$A$248)),0))*$M77,"")</f>
        <v>0</v>
      </c>
      <c r="AB77" s="192">
        <f ca="1">IFERROR((IF(AND($J77&gt;AA$4,$J77&lt;=AB$4,$K77&lt;=AB$4),NETWORKDAYS.INTL($J77,$K77,1,(Holidays!$A$1:$A$248)),0)+IF(AND($J77&gt;AA$4,$J77&lt;=AB$4,$K77&gt;AB$4),NETWORKDAYS.INTL($J77,(AB$4),1,(Holidays!$A$1:$A$248)),0)+IF(AND($J77&lt;AA$4,$K77&lt;AB$4,$K77&gt;AA$4),NETWORKDAYS.INTL(AA$4+1,$K77,1,(Holidays!$A$1:$A$248)),0)+IF(AND($J77&lt;=AA$4,$K77&gt;=AB$4,$K77&gt;AA$4),NETWORKDAYS.INTL(AA$4+1,(AB$4),1,(Holidays!$A$1:$A$248)),0))*$M77,"")</f>
        <v>0</v>
      </c>
      <c r="AC77" s="321">
        <f ca="1">IFERROR((IF(AND($J77&gt;AB$4,$J77&lt;=AC$4,$K77&lt;=AC$4),NETWORKDAYS.INTL($J77,$K77,1,(Holidays!$A$1:$A$248)),0)+IF(AND($J77&gt;AB$4,$J77&lt;=AC$4,$K77&gt;AC$4),NETWORKDAYS.INTL($J77,(AC$4),1,(Holidays!$A$1:$A$248)),0)+IF(AND($J77&lt;AB$4,$K77&lt;AC$4,$K77&gt;AB$4),NETWORKDAYS.INTL(AB$4+1,$K77,1,(Holidays!$A$1:$A$248)),0)+IF(AND($J77&lt;=AB$4,$K77&gt;=AC$4,$K77&gt;AB$4),NETWORKDAYS.INTL(AB$4+1,(AC$4),1,(Holidays!$A$1:$A$248)),0))*$M77,"")</f>
        <v>0</v>
      </c>
      <c r="AD77" s="190">
        <f ca="1">IFERROR((IF(AND($J77&gt;AC$4,$J77&lt;=AD$4,$K77&lt;=AD$4),NETWORKDAYS.INTL($J77,$K77,1,(Holidays!$A$1:$A$248)),0)+IF(AND($J77&gt;AC$4,$J77&lt;=AD$4,$K77&gt;AD$4),NETWORKDAYS.INTL($J77,(AD$4),1,(Holidays!$A$1:$A$248)),0)+IF(AND($J77&lt;AC$4,$K77&lt;AD$4,$K77&gt;AC$4),NETWORKDAYS.INTL(AC$4+1,$K77,1,(Holidays!$A$1:$A$248)),0)+IF(AND($J77&lt;=AC$4,$K77&gt;=AD$4,$K77&gt;AC$4),NETWORKDAYS.INTL(AC$4+1,(AD$4),1,(Holidays!$A$1:$A$248)),0))*$M77,"")</f>
        <v>0</v>
      </c>
      <c r="AE77" s="192">
        <f ca="1">IFERROR((IF(AND($J77&gt;AD$4,$J77&lt;=AE$4,$K77&lt;=AE$4),NETWORKDAYS.INTL($J77,$K77,1,(Holidays!$A$1:$A$248)),0)+IF(AND($J77&gt;AD$4,$J77&lt;=AE$4,$K77&gt;AE$4),NETWORKDAYS.INTL($J77,(AE$4),1,(Holidays!$A$1:$A$248)),0)+IF(AND($J77&lt;AD$4,$K77&lt;AE$4,$K77&gt;AD$4),NETWORKDAYS.INTL(AD$4+1,$K77,1,(Holidays!$A$1:$A$248)),0)+IF(AND($J77&lt;=AD$4,$K77&gt;=AE$4,$K77&gt;AD$4),NETWORKDAYS.INTL(AD$4+1,(AE$4),1,(Holidays!$A$1:$A$248)),0))*$M77,"")</f>
        <v>0</v>
      </c>
      <c r="AF77" s="321">
        <f ca="1">IFERROR((IF(AND($J77&gt;AE$4,$J77&lt;=AF$4,$K77&lt;=AF$4),NETWORKDAYS.INTL($J77,$K77,1,(Holidays!$A$1:$A$248)),0)+IF(AND($J77&gt;AE$4,$J77&lt;=AF$4,$K77&gt;AF$4),NETWORKDAYS.INTL($J77,(AF$4),1,(Holidays!$A$1:$A$248)),0)+IF(AND($J77&lt;AE$4,$K77&lt;AF$4,$K77&gt;AE$4),NETWORKDAYS.INTL(AE$4+1,$K77,1,(Holidays!$A$1:$A$248)),0)+IF(AND($J77&lt;=AE$4,$K77&gt;=AF$4,$K77&gt;AE$4),NETWORKDAYS.INTL(AE$4+1,(AF$4),1,(Holidays!$A$1:$A$248)),0))*$M77,"")</f>
        <v>0</v>
      </c>
      <c r="AG77" s="190">
        <f ca="1">IFERROR((IF(AND($J77&gt;AF$4,$J77&lt;=AG$4,$K77&lt;=AG$4),NETWORKDAYS.INTL($J77,$K77,1,(Holidays!$A$1:$A$248)),0)+IF(AND($J77&gt;AF$4,$J77&lt;=AG$4,$K77&gt;AG$4),NETWORKDAYS.INTL($J77,(AG$4),1,(Holidays!$A$1:$A$248)),0)+IF(AND($J77&lt;AF$4,$K77&lt;AG$4,$K77&gt;AF$4),NETWORKDAYS.INTL(AF$4+1,$K77,1,(Holidays!$A$1:$A$248)),0)+IF(AND($J77&lt;=AF$4,$K77&gt;=AG$4,$K77&gt;AF$4),NETWORKDAYS.INTL(AF$4+1,(AG$4),1,(Holidays!$A$1:$A$248)),0))*$M77,"")</f>
        <v>0</v>
      </c>
      <c r="AH77" s="192">
        <f ca="1">IFERROR((IF(AND($J77&gt;AG$4,$J77&lt;=AH$4,$K77&lt;=AH$4),NETWORKDAYS.INTL($J77,$K77,1,(Holidays!$A$1:$A$248)),0)+IF(AND($J77&gt;AG$4,$J77&lt;=AH$4,$K77&gt;AH$4),NETWORKDAYS.INTL($J77,(AH$4),1,(Holidays!$A$1:$A$248)),0)+IF(AND($J77&lt;AG$4,$K77&lt;AH$4,$K77&gt;AG$4),NETWORKDAYS.INTL(AG$4+1,$K77,1,(Holidays!$A$1:$A$248)),0)+IF(AND($J77&lt;=AG$4,$K77&gt;=AH$4,$K77&gt;AG$4),NETWORKDAYS.INTL(AG$4+1,(AH$4),1,(Holidays!$A$1:$A$248)),0))*$M77,"")</f>
        <v>0</v>
      </c>
      <c r="AI77" s="321">
        <f ca="1">IFERROR((IF(AND($J77&gt;AH$4,$J77&lt;=AI$4,$K77&lt;=AI$4),NETWORKDAYS.INTL($J77,$K77,1,(Holidays!$A$1:$A$248)),0)+IF(AND($J77&gt;AH$4,$J77&lt;=AI$4,$K77&gt;AI$4),NETWORKDAYS.INTL($J77,(AI$4),1,(Holidays!$A$1:$A$248)),0)+IF(AND($J77&lt;AH$4,$K77&lt;AI$4,$K77&gt;AH$4),NETWORKDAYS.INTL(AH$4+1,$K77,1,(Holidays!$A$1:$A$248)),0)+IF(AND($J77&lt;=AH$4,$K77&gt;=AI$4,$K77&gt;AH$4),NETWORKDAYS.INTL(AH$4+1,(AI$4),1,(Holidays!$A$1:$A$248)),0))*$M77,"")</f>
        <v>0</v>
      </c>
      <c r="AJ77" s="190">
        <f ca="1">IFERROR((IF(AND($J77&gt;AI$4,$J77&lt;=AJ$4,$K77&lt;=AJ$4),NETWORKDAYS.INTL($J77,$K77,1,(Holidays!$A$1:$A$248)),0)+IF(AND($J77&gt;AI$4,$J77&lt;=AJ$4,$K77&gt;AJ$4),NETWORKDAYS.INTL($J77,(AJ$4),1,(Holidays!$A$1:$A$248)),0)+IF(AND($J77&lt;AI$4,$K77&lt;AJ$4,$K77&gt;AI$4),NETWORKDAYS.INTL(AI$4+1,$K77,1,(Holidays!$A$1:$A$248)),0)+IF(AND($J77&lt;=AI$4,$K77&gt;=AJ$4,$K77&gt;AI$4),NETWORKDAYS.INTL(AI$4+1,(AJ$4),1,(Holidays!$A$1:$A$248)),0))*$M77,"")</f>
        <v>0</v>
      </c>
      <c r="AK77" s="192">
        <f ca="1">IFERROR((IF(AND($J77&gt;AJ$4,$J77&lt;=AK$4,$K77&lt;=AK$4),NETWORKDAYS.INTL($J77,$K77,1,(Holidays!$A$1:$A$248)),0)+IF(AND($J77&gt;AJ$4,$J77&lt;=AK$4,$K77&gt;AK$4),NETWORKDAYS.INTL($J77,(AK$4),1,(Holidays!$A$1:$A$248)),0)+IF(AND($J77&lt;AJ$4,$K77&lt;AK$4,$K77&gt;AJ$4),NETWORKDAYS.INTL(AJ$4+1,$K77,1,(Holidays!$A$1:$A$248)),0)+IF(AND($J77&lt;=AJ$4,$K77&gt;=AK$4,$K77&gt;AJ$4),NETWORKDAYS.INTL(AJ$4+1,(AK$4),1,(Holidays!$A$1:$A$248)),0))*$M77,"")</f>
        <v>0</v>
      </c>
      <c r="AL77" s="321">
        <f ca="1">IFERROR((IF(AND($J77&gt;AK$4,$J77&lt;=AL$4,$K77&lt;=AL$4),NETWORKDAYS.INTL($J77,$K77,1,(Holidays!$A$1:$A$248)),0)+IF(AND($J77&gt;AK$4,$J77&lt;=AL$4,$K77&gt;AL$4),NETWORKDAYS.INTL($J77,(AL$4),1,(Holidays!$A$1:$A$248)),0)+IF(AND($J77&lt;AK$4,$K77&lt;AL$4,$K77&gt;AK$4),NETWORKDAYS.INTL(AK$4+1,$K77,1,(Holidays!$A$1:$A$248)),0)+IF(AND($J77&lt;=AK$4,$K77&gt;=AL$4,$K77&gt;AK$4),NETWORKDAYS.INTL(AK$4+1,(AL$4),1,(Holidays!$A$1:$A$248)),0))*$M77,"")</f>
        <v>0</v>
      </c>
      <c r="AM77" s="190">
        <f ca="1">IFERROR((IF(AND($J77&gt;AL$4,$J77&lt;=AM$4,$K77&lt;=AM$4),NETWORKDAYS.INTL($J77,$K77,1,(Holidays!$A$1:$A$248)),0)+IF(AND($J77&gt;AL$4,$J77&lt;=AM$4,$K77&gt;AM$4),NETWORKDAYS.INTL($J77,(AM$4),1,(Holidays!$A$1:$A$248)),0)+IF(AND($J77&lt;AL$4,$K77&lt;AM$4,$K77&gt;AL$4),NETWORKDAYS.INTL(AL$4+1,$K77,1,(Holidays!$A$1:$A$248)),0)+IF(AND($J77&lt;=AL$4,$K77&gt;=AM$4,$K77&gt;AL$4),NETWORKDAYS.INTL(AL$4+1,(AM$4),1,(Holidays!$A$1:$A$248)),0))*$M77,"")</f>
        <v>0</v>
      </c>
      <c r="AN77" s="192">
        <f ca="1">IFERROR((IF(AND($J77&gt;AM$4,$J77&lt;=AN$4,$K77&lt;=AN$4),NETWORKDAYS.INTL($J77,$K77,1,(Holidays!$A$1:$A$248)),0)+IF(AND($J77&gt;AM$4,$J77&lt;=AN$4,$K77&gt;AN$4),NETWORKDAYS.INTL($J77,(AN$4),1,(Holidays!$A$1:$A$248)),0)+IF(AND($J77&lt;AM$4,$K77&lt;AN$4,$K77&gt;AM$4),NETWORKDAYS.INTL(AM$4+1,$K77,1,(Holidays!$A$1:$A$248)),0)+IF(AND($J77&lt;=AM$4,$K77&gt;=AN$4,$K77&gt;AM$4),NETWORKDAYS.INTL(AM$4+1,(AN$4),1,(Holidays!$A$1:$A$248)),0))*$M77,"")</f>
        <v>0</v>
      </c>
      <c r="AO77" s="321">
        <f ca="1">IFERROR((IF(AND($J77&gt;AN$4,$J77&lt;=AO$4,$K77&lt;=AO$4),NETWORKDAYS.INTL($J77,$K77,1,(Holidays!$A$1:$A$248)),0)+IF(AND($J77&gt;AN$4,$J77&lt;=AO$4,$K77&gt;AO$4),NETWORKDAYS.INTL($J77,(AO$4),1,(Holidays!$A$1:$A$248)),0)+IF(AND($J77&lt;AN$4,$K77&lt;AO$4,$K77&gt;AN$4),NETWORKDAYS.INTL(AN$4+1,$K77,1,(Holidays!$A$1:$A$248)),0)+IF(AND($J77&lt;=AN$4,$K77&gt;=AO$4,$K77&gt;AN$4),NETWORKDAYS.INTL(AN$4+1,(AO$4),1,(Holidays!$A$1:$A$248)),0))*$M77,"")</f>
        <v>0</v>
      </c>
      <c r="AP77" s="190">
        <f ca="1">IFERROR((IF(AND($J77&gt;AO$4,$J77&lt;=AP$4,$K77&lt;=AP$4),NETWORKDAYS.INTL($J77,$K77,1,(Holidays!$A$1:$A$248)),0)+IF(AND($J77&gt;AO$4,$J77&lt;=AP$4,$K77&gt;AP$4),NETWORKDAYS.INTL($J77,(AP$4),1,(Holidays!$A$1:$A$248)),0)+IF(AND($J77&lt;AO$4,$K77&lt;AP$4,$K77&gt;AO$4),NETWORKDAYS.INTL(AO$4+1,$K77,1,(Holidays!$A$1:$A$248)),0)+IF(AND($J77&lt;=AO$4,$K77&gt;=AP$4,$K77&gt;AO$4),NETWORKDAYS.INTL(AO$4+1,(AP$4),1,(Holidays!$A$1:$A$248)),0))*$M77,"")</f>
        <v>0</v>
      </c>
      <c r="AQ77" s="192">
        <f ca="1">IFERROR((IF(AND($J77&gt;AP$4,$J77&lt;=AQ$4,$K77&lt;=AQ$4),NETWORKDAYS.INTL($J77,$K77,1,(Holidays!$A$1:$A$248)),0)+IF(AND($J77&gt;AP$4,$J77&lt;=AQ$4,$K77&gt;AQ$4),NETWORKDAYS.INTL($J77,(AQ$4),1,(Holidays!$A$1:$A$248)),0)+IF(AND($J77&lt;AP$4,$K77&lt;AQ$4,$K77&gt;AP$4),NETWORKDAYS.INTL(AP$4+1,$K77,1,(Holidays!$A$1:$A$248)),0)+IF(AND($J77&lt;=AP$4,$K77&gt;=AQ$4,$K77&gt;AP$4),NETWORKDAYS.INTL(AP$4+1,(AQ$4),1,(Holidays!$A$1:$A$248)),0))*$M77,"")</f>
        <v>0</v>
      </c>
      <c r="AR77" s="321">
        <f ca="1">IFERROR((IF(AND($J77&gt;AQ$4,$J77&lt;=AR$4,$K77&lt;=AR$4),NETWORKDAYS.INTL($J77,$K77,1,(Holidays!$A$1:$A$248)),0)+IF(AND($J77&gt;AQ$4,$J77&lt;=AR$4,$K77&gt;AR$4),NETWORKDAYS.INTL($J77,(AR$4),1,(Holidays!$A$1:$A$248)),0)+IF(AND($J77&lt;AQ$4,$K77&lt;AR$4,$K77&gt;AQ$4),NETWORKDAYS.INTL(AQ$4+1,$K77,1,(Holidays!$A$1:$A$248)),0)+IF(AND($J77&lt;=AQ$4,$K77&gt;=AR$4,$K77&gt;AQ$4),NETWORKDAYS.INTL(AQ$4+1,(AR$4),1,(Holidays!$A$1:$A$248)),0))*$M77,"")</f>
        <v>0</v>
      </c>
      <c r="AS77" s="190">
        <f ca="1">IFERROR((IF(AND($J77&gt;AR$4,$J77&lt;=AS$4,$K77&lt;=AS$4),NETWORKDAYS.INTL($J77,$K77,1,(Holidays!$A$1:$A$248)),0)+IF(AND($J77&gt;AR$4,$J77&lt;=AS$4,$K77&gt;AS$4),NETWORKDAYS.INTL($J77,(AS$4),1,(Holidays!$A$1:$A$248)),0)+IF(AND($J77&lt;AR$4,$K77&lt;AS$4,$K77&gt;AR$4),NETWORKDAYS.INTL(AR$4+1,$K77,1,(Holidays!$A$1:$A$248)),0)+IF(AND($J77&lt;=AR$4,$K77&gt;=AS$4,$K77&gt;AR$4),NETWORKDAYS.INTL(AR$4+1,(AS$4),1,(Holidays!$A$1:$A$248)),0))*$M77,"")</f>
        <v>0</v>
      </c>
      <c r="AT77" s="192">
        <f ca="1">IFERROR((IF(AND($J77&gt;AS$4,$J77&lt;=AT$4,$K77&lt;=AT$4),NETWORKDAYS.INTL($J77,$K77,1,(Holidays!$A$1:$A$248)),0)+IF(AND($J77&gt;AS$4,$J77&lt;=AT$4,$K77&gt;AT$4),NETWORKDAYS.INTL($J77,(AT$4),1,(Holidays!$A$1:$A$248)),0)+IF(AND($J77&lt;AS$4,$K77&lt;AT$4,$K77&gt;AS$4),NETWORKDAYS.INTL(AS$4+1,$K77,1,(Holidays!$A$1:$A$248)),0)+IF(AND($J77&lt;=AS$4,$K77&gt;=AT$4,$K77&gt;AS$4),NETWORKDAYS.INTL(AS$4+1,(AT$4),1,(Holidays!$A$1:$A$248)),0))*$M77,"")</f>
        <v>0</v>
      </c>
      <c r="AU77" s="321">
        <f ca="1">IFERROR((IF(AND($J77&gt;AT$4,$J77&lt;=AU$4,$K77&lt;=AU$4),NETWORKDAYS.INTL($J77,$K77,1,(Holidays!$A$1:$A$248)),0)+IF(AND($J77&gt;AT$4,$J77&lt;=AU$4,$K77&gt;AU$4),NETWORKDAYS.INTL($J77,(AU$4),1,(Holidays!$A$1:$A$248)),0)+IF(AND($J77&lt;AT$4,$K77&lt;AU$4,$K77&gt;AT$4),NETWORKDAYS.INTL(AT$4+1,$K77,1,(Holidays!$A$1:$A$248)),0)+IF(AND($J77&lt;=AT$4,$K77&gt;=AU$4,$K77&gt;AT$4),NETWORKDAYS.INTL(AT$4+1,(AU$4),1,(Holidays!$A$1:$A$248)),0))*$M77,"")</f>
        <v>0</v>
      </c>
      <c r="AV77" s="190">
        <f ca="1">IFERROR((IF(AND($J77&gt;AU$4,$J77&lt;=AV$4,$K77&lt;=AV$4),NETWORKDAYS.INTL($J77,$K77,1,(Holidays!$A$1:$A$248)),0)+IF(AND($J77&gt;AU$4,$J77&lt;=AV$4,$K77&gt;AV$4),NETWORKDAYS.INTL($J77,(AV$4),1,(Holidays!$A$1:$A$248)),0)+IF(AND($J77&lt;AU$4,$K77&lt;AV$4,$K77&gt;AU$4),NETWORKDAYS.INTL(AU$4+1,$K77,1,(Holidays!$A$1:$A$248)),0)+IF(AND($J77&lt;=AU$4,$K77&gt;=AV$4,$K77&gt;AU$4),NETWORKDAYS.INTL(AU$4+1,(AV$4),1,(Holidays!$A$1:$A$248)),0))*$M77,"")</f>
        <v>0</v>
      </c>
      <c r="AW77" s="192">
        <f ca="1">IFERROR((IF(AND($J77&gt;AV$4,$J77&lt;=AW$4,$K77&lt;=AW$4),NETWORKDAYS.INTL($J77,$K77,1,(Holidays!$A$1:$A$248)),0)+IF(AND($J77&gt;AV$4,$J77&lt;=AW$4,$K77&gt;AW$4),NETWORKDAYS.INTL($J77,(AW$4),1,(Holidays!$A$1:$A$248)),0)+IF(AND($J77&lt;AV$4,$K77&lt;AW$4,$K77&gt;AV$4),NETWORKDAYS.INTL(AV$4+1,$K77,1,(Holidays!$A$1:$A$248)),0)+IF(AND($J77&lt;=AV$4,$K77&gt;=AW$4,$K77&gt;AV$4),NETWORKDAYS.INTL(AV$4+1,(AW$4),1,(Holidays!$A$1:$A$248)),0))*$M77,"")</f>
        <v>0</v>
      </c>
      <c r="AX77" s="321">
        <f ca="1">IFERROR((IF(AND($J77&gt;AW$4,$J77&lt;=AX$4,$K77&lt;=AX$4),NETWORKDAYS.INTL($J77,$K77,1,(Holidays!$A$1:$A$248)),0)+IF(AND($J77&gt;AW$4,$J77&lt;=AX$4,$K77&gt;AX$4),NETWORKDAYS.INTL($J77,(AX$4),1,(Holidays!$A$1:$A$248)),0)+IF(AND($J77&lt;AW$4,$K77&lt;AX$4,$K77&gt;AW$4),NETWORKDAYS.INTL(AW$4+1,$K77,1,(Holidays!$A$1:$A$248)),0)+IF(AND($J77&lt;=AW$4,$K77&gt;=AX$4,$K77&gt;AW$4),NETWORKDAYS.INTL(AW$4+1,(AX$4),1,(Holidays!$A$1:$A$248)),0))*$M77,"")</f>
        <v>0</v>
      </c>
      <c r="AY77" s="190">
        <f ca="1">IFERROR((IF(AND($J77&gt;AX$4,$J77&lt;=AY$4,$K77&lt;=AY$4),NETWORKDAYS.INTL($J77,$K77,1,(Holidays!$A$1:$A$248)),0)+IF(AND($J77&gt;AX$4,$J77&lt;=AY$4,$K77&gt;AY$4),NETWORKDAYS.INTL($J77,(AY$4),1,(Holidays!$A$1:$A$248)),0)+IF(AND($J77&lt;AX$4,$K77&lt;AY$4,$K77&gt;AX$4),NETWORKDAYS.INTL(AX$4+1,$K77,1,(Holidays!$A$1:$A$248)),0)+IF(AND($J77&lt;=AX$4,$K77&gt;=AY$4,$K77&gt;AX$4),NETWORKDAYS.INTL(AX$4+1,(AY$4),1,(Holidays!$A$1:$A$248)),0))*$M77,"")</f>
        <v>0</v>
      </c>
      <c r="AZ77" s="192">
        <f ca="1">IFERROR((IF(AND($J77&gt;AY$4,$J77&lt;=AZ$4,$K77&lt;=AZ$4),NETWORKDAYS.INTL($J77,$K77,1,(Holidays!$A$1:$A$248)),0)+IF(AND($J77&gt;AY$4,$J77&lt;=AZ$4,$K77&gt;AZ$4),NETWORKDAYS.INTL($J77,(AZ$4),1,(Holidays!$A$1:$A$248)),0)+IF(AND($J77&lt;AY$4,$K77&lt;AZ$4,$K77&gt;AY$4),NETWORKDAYS.INTL(AY$4+1,$K77,1,(Holidays!$A$1:$A$248)),0)+IF(AND($J77&lt;=AY$4,$K77&gt;=AZ$4,$K77&gt;AY$4),NETWORKDAYS.INTL(AY$4+1,(AZ$4),1,(Holidays!$A$1:$A$248)),0))*$M77,"")</f>
        <v>0</v>
      </c>
      <c r="BA77" s="321">
        <f ca="1">IFERROR((IF(AND($J77&gt;AZ$4,$J77&lt;=BA$4,$K77&lt;=BA$4),NETWORKDAYS.INTL($J77,$K77,1,(Holidays!$A$1:$A$248)),0)+IF(AND($J77&gt;AZ$4,$J77&lt;=BA$4,$K77&gt;BA$4),NETWORKDAYS.INTL($J77,(BA$4),1,(Holidays!$A$1:$A$248)),0)+IF(AND($J77&lt;AZ$4,$K77&lt;BA$4,$K77&gt;AZ$4),NETWORKDAYS.INTL(AZ$4+1,$K77,1,(Holidays!$A$1:$A$248)),0)+IF(AND($J77&lt;=AZ$4,$K77&gt;=BA$4,$K77&gt;AZ$4),NETWORKDAYS.INTL(AZ$4+1,(BA$4),1,(Holidays!$A$1:$A$248)),0))*$M77,"")</f>
        <v>0</v>
      </c>
      <c r="BB77" s="190">
        <f ca="1">IFERROR((IF(AND($J77&gt;BA$4,$J77&lt;=BB$4,$K77&lt;=BB$4),NETWORKDAYS.INTL($J77,$K77,1,(Holidays!$A$1:$A$248)),0)+IF(AND($J77&gt;BA$4,$J77&lt;=BB$4,$K77&gt;BB$4),NETWORKDAYS.INTL($J77,(BB$4),1,(Holidays!$A$1:$A$248)),0)+IF(AND($J77&lt;BA$4,$K77&lt;BB$4,$K77&gt;BA$4),NETWORKDAYS.INTL(BA$4+1,$K77,1,(Holidays!$A$1:$A$248)),0)+IF(AND($J77&lt;=BA$4,$K77&gt;=BB$4,$K77&gt;BA$4),NETWORKDAYS.INTL(BA$4+1,(BB$4),1,(Holidays!$A$1:$A$248)),0))*$M77,"")</f>
        <v>0</v>
      </c>
      <c r="BC77" s="192">
        <f ca="1">IFERROR((IF(AND($J77&gt;BB$4,$J77&lt;=BC$4,$K77&lt;=BC$4),NETWORKDAYS.INTL($J77,$K77,1,(Holidays!$A$1:$A$248)),0)+IF(AND($J77&gt;BB$4,$J77&lt;=BC$4,$K77&gt;BC$4),NETWORKDAYS.INTL($J77,(BC$4),1,(Holidays!$A$1:$A$248)),0)+IF(AND($J77&lt;BB$4,$K77&lt;BC$4,$K77&gt;BB$4),NETWORKDAYS.INTL(BB$4+1,$K77,1,(Holidays!$A$1:$A$248)),0)+IF(AND($J77&lt;=BB$4,$K77&gt;=BC$4,$K77&gt;BB$4),NETWORKDAYS.INTL(BB$4+1,(BC$4),1,(Holidays!$A$1:$A$248)),0))*$M77,"")</f>
        <v>0</v>
      </c>
      <c r="BD77" s="321">
        <f ca="1">IFERROR((IF(AND($J77&gt;BC$4,$J77&lt;=BD$4,$K77&lt;=BD$4),NETWORKDAYS.INTL($J77,$K77,1,(Holidays!$A$1:$A$248)),0)+IF(AND($J77&gt;BC$4,$J77&lt;=BD$4,$K77&gt;BD$4),NETWORKDAYS.INTL($J77,(BD$4),1,(Holidays!$A$1:$A$248)),0)+IF(AND($J77&lt;BC$4,$K77&lt;BD$4,$K77&gt;BC$4),NETWORKDAYS.INTL(BC$4+1,$K77,1,(Holidays!$A$1:$A$248)),0)+IF(AND($J77&lt;=BC$4,$K77&gt;=BD$4,$K77&gt;BC$4),NETWORKDAYS.INTL(BC$4+1,(BD$4),1,(Holidays!$A$1:$A$248)),0))*$M77,"")</f>
        <v>0</v>
      </c>
      <c r="BE77" s="190">
        <f ca="1">IFERROR((IF(AND($J77&gt;BD$4,$J77&lt;=BE$4,$K77&lt;=BE$4),NETWORKDAYS.INTL($J77,$K77,1,(Holidays!$A$1:$A$248)),0)+IF(AND($J77&gt;BD$4,$J77&lt;=BE$4,$K77&gt;BE$4),NETWORKDAYS.INTL($J77,(BE$4),1,(Holidays!$A$1:$A$248)),0)+IF(AND($J77&lt;BD$4,$K77&lt;BE$4,$K77&gt;BD$4),NETWORKDAYS.INTL(BD$4+1,$K77,1,(Holidays!$A$1:$A$248)),0)+IF(AND($J77&lt;=BD$4,$K77&gt;=BE$4,$K77&gt;BD$4),NETWORKDAYS.INTL(BD$4+1,(BE$4),1,(Holidays!$A$1:$A$248)),0))*$M77,"")</f>
        <v>0</v>
      </c>
      <c r="BF77" s="192">
        <f ca="1">IFERROR((IF(AND($J77&gt;BE$4,$J77&lt;=BF$4,$K77&lt;=BF$4),NETWORKDAYS.INTL($J77,$K77,1,(Holidays!$A$1:$A$248)),0)+IF(AND($J77&gt;BE$4,$J77&lt;=BF$4,$K77&gt;BF$4),NETWORKDAYS.INTL($J77,(BF$4),1,(Holidays!$A$1:$A$248)),0)+IF(AND($J77&lt;BE$4,$K77&lt;BF$4,$K77&gt;BE$4),NETWORKDAYS.INTL(BE$4+1,$K77,1,(Holidays!$A$1:$A$248)),0)+IF(AND($J77&lt;=BE$4,$K77&gt;=BF$4,$K77&gt;BE$4),NETWORKDAYS.INTL(BE$4+1,(BF$4),1,(Holidays!$A$1:$A$248)),0))*$M77,"")</f>
        <v>0</v>
      </c>
      <c r="BG77" s="321">
        <f ca="1">IFERROR((IF(AND($J77&gt;BF$4,$J77&lt;=BG$4,$K77&lt;=BG$4),NETWORKDAYS.INTL($J77,$K77,1,(Holidays!$A$1:$A$248)),0)+IF(AND($J77&gt;BF$4,$J77&lt;=BG$4,$K77&gt;BG$4),NETWORKDAYS.INTL($J77,(BG$4),1,(Holidays!$A$1:$A$248)),0)+IF(AND($J77&lt;BF$4,$K77&lt;BG$4,$K77&gt;BF$4),NETWORKDAYS.INTL(BF$4+1,$K77,1,(Holidays!$A$1:$A$248)),0)+IF(AND($J77&lt;=BF$4,$K77&gt;=BG$4,$K77&gt;BF$4),NETWORKDAYS.INTL(BF$4+1,(BG$4),1,(Holidays!$A$1:$A$248)),0))*$M77,"")</f>
        <v>0</v>
      </c>
      <c r="BH77" s="190">
        <f ca="1">IFERROR((IF(AND($J77&gt;BG$4,$J77&lt;=BH$4,$K77&lt;=BH$4),NETWORKDAYS.INTL($J77,$K77,1,(Holidays!$A$1:$A$248)),0)+IF(AND($J77&gt;BG$4,$J77&lt;=BH$4,$K77&gt;BH$4),NETWORKDAYS.INTL($J77,(BH$4),1,(Holidays!$A$1:$A$248)),0)+IF(AND($J77&lt;BG$4,$K77&lt;BH$4,$K77&gt;BG$4),NETWORKDAYS.INTL(BG$4+1,$K77,1,(Holidays!$A$1:$A$248)),0)+IF(AND($J77&lt;=BG$4,$K77&gt;=BH$4,$K77&gt;BG$4),NETWORKDAYS.INTL(BG$4+1,(BH$4),1,(Holidays!$A$1:$A$248)),0))*$M77,"")</f>
        <v>0</v>
      </c>
      <c r="BI77" s="192">
        <f ca="1">IFERROR((IF(AND($J77&gt;BH$4,$J77&lt;=BI$4,$K77&lt;=BI$4),NETWORKDAYS.INTL($J77,$K77,1,(Holidays!$A$1:$A$248)),0)+IF(AND($J77&gt;BH$4,$J77&lt;=BI$4,$K77&gt;BI$4),NETWORKDAYS.INTL($J77,(BI$4),1,(Holidays!$A$1:$A$248)),0)+IF(AND($J77&lt;BH$4,$K77&lt;BI$4,$K77&gt;BH$4),NETWORKDAYS.INTL(BH$4+1,$K77,1,(Holidays!$A$1:$A$248)),0)+IF(AND($J77&lt;=BH$4,$K77&gt;=BI$4,$K77&gt;BH$4),NETWORKDAYS.INTL(BH$4+1,(BI$4),1,(Holidays!$A$1:$A$248)),0))*$M77,"")</f>
        <v>0</v>
      </c>
      <c r="BJ77" s="321">
        <f ca="1">IFERROR((IF(AND($J77&gt;BI$4,$J77&lt;=BJ$4,$K77&lt;=BJ$4),NETWORKDAYS.INTL($J77,$K77,1,(Holidays!$A$1:$A$248)),0)+IF(AND($J77&gt;BI$4,$J77&lt;=BJ$4,$K77&gt;BJ$4),NETWORKDAYS.INTL($J77,(BJ$4),1,(Holidays!$A$1:$A$248)),0)+IF(AND($J77&lt;BI$4,$K77&lt;BJ$4,$K77&gt;BI$4),NETWORKDAYS.INTL(BI$4+1,$K77,1,(Holidays!$A$1:$A$248)),0)+IF(AND($J77&lt;=BI$4,$K77&gt;=BJ$4,$K77&gt;BI$4),NETWORKDAYS.INTL(BI$4+1,(BJ$4),1,(Holidays!$A$1:$A$248)),0))*$M77,"")</f>
        <v>0</v>
      </c>
      <c r="BK77" s="190">
        <f ca="1">IFERROR((IF(AND($J77&gt;BJ$4,$J77&lt;=BK$4,$K77&lt;=BK$4),NETWORKDAYS.INTL($J77,$K77,1,(Holidays!$A$1:$A$248)),0)+IF(AND($J77&gt;BJ$4,$J77&lt;=BK$4,$K77&gt;BK$4),NETWORKDAYS.INTL($J77,(BK$4),1,(Holidays!$A$1:$A$248)),0)+IF(AND($J77&lt;BJ$4,$K77&lt;BK$4,$K77&gt;BJ$4),NETWORKDAYS.INTL(BJ$4+1,$K77,1,(Holidays!$A$1:$A$248)),0)+IF(AND($J77&lt;=BJ$4,$K77&gt;=BK$4,$K77&gt;BJ$4),NETWORKDAYS.INTL(BJ$4+1,(BK$4),1,(Holidays!$A$1:$A$248)),0))*$M77,"")</f>
        <v>0</v>
      </c>
      <c r="BL77" s="192">
        <f ca="1">IFERROR((IF(AND($J77&gt;BK$4,$J77&lt;=BL$4,$K77&lt;=BL$4),NETWORKDAYS.INTL($J77,$K77,1,(Holidays!$A$1:$A$248)),0)+IF(AND($J77&gt;BK$4,$J77&lt;=BL$4,$K77&gt;BL$4),NETWORKDAYS.INTL($J77,(BL$4),1,(Holidays!$A$1:$A$248)),0)+IF(AND($J77&lt;BK$4,$K77&lt;BL$4,$K77&gt;BK$4),NETWORKDAYS.INTL(BK$4+1,$K77,1,(Holidays!$A$1:$A$248)),0)+IF(AND($J77&lt;=BK$4,$K77&gt;=BL$4,$K77&gt;BK$4),NETWORKDAYS.INTL(BK$4+1,(BL$4),1,(Holidays!$A$1:$A$248)),0))*$M77,"")</f>
        <v>0</v>
      </c>
      <c r="BM77" s="321">
        <f ca="1">IFERROR((IF(AND($J77&gt;BL$4,$J77&lt;=BM$4,$K77&lt;=BM$4),NETWORKDAYS.INTL($J77,$K77,1,(Holidays!$A$1:$A$248)),0)+IF(AND($J77&gt;BL$4,$J77&lt;=BM$4,$K77&gt;BM$4),NETWORKDAYS.INTL($J77,(BM$4),1,(Holidays!$A$1:$A$248)),0)+IF(AND($J77&lt;BL$4,$K77&lt;BM$4,$K77&gt;BL$4),NETWORKDAYS.INTL(BL$4+1,$K77,1,(Holidays!$A$1:$A$248)),0)+IF(AND($J77&lt;=BL$4,$K77&gt;=BM$4,$K77&gt;BL$4),NETWORKDAYS.INTL(BL$4+1,(BM$4),1,(Holidays!$A$1:$A$248)),0))*$M77,"")</f>
        <v>0</v>
      </c>
      <c r="BN77" s="190">
        <f ca="1">IFERROR((IF(AND($J77&gt;BM$4,$J77&lt;=BN$4,$K77&lt;=BN$4),NETWORKDAYS.INTL($J77,$K77,1,(Holidays!$A$1:$A$248)),0)+IF(AND($J77&gt;BM$4,$J77&lt;=BN$4,$K77&gt;BN$4),NETWORKDAYS.INTL($J77,(BN$4),1,(Holidays!$A$1:$A$248)),0)+IF(AND($J77&lt;BM$4,$K77&lt;BN$4,$K77&gt;BM$4),NETWORKDAYS.INTL(BM$4+1,$K77,1,(Holidays!$A$1:$A$248)),0)+IF(AND($J77&lt;=BM$4,$K77&gt;=BN$4,$K77&gt;BM$4),NETWORKDAYS.INTL(BM$4+1,(BN$4),1,(Holidays!$A$1:$A$248)),0))*$M77,"")</f>
        <v>0</v>
      </c>
      <c r="BO77" s="192">
        <f ca="1">IFERROR((IF(AND($J77&gt;BN$4,$J77&lt;=BO$4,$K77&lt;=BO$4),NETWORKDAYS.INTL($J77,$K77,1,(Holidays!$A$1:$A$248)),0)+IF(AND($J77&gt;BN$4,$J77&lt;=BO$4,$K77&gt;BO$4),NETWORKDAYS.INTL($J77,(BO$4),1,(Holidays!$A$1:$A$248)),0)+IF(AND($J77&lt;BN$4,$K77&lt;BO$4,$K77&gt;BN$4),NETWORKDAYS.INTL(BN$4+1,$K77,1,(Holidays!$A$1:$A$248)),0)+IF(AND($J77&lt;=BN$4,$K77&gt;=BO$4,$K77&gt;BN$4),NETWORKDAYS.INTL(BN$4+1,(BO$4),1,(Holidays!$A$1:$A$248)),0))*$M77,"")</f>
        <v>0</v>
      </c>
      <c r="BP77" s="321">
        <f ca="1">IFERROR((IF(AND($J77&gt;BO$4,$J77&lt;=BP$4,$K77&lt;=BP$4),NETWORKDAYS.INTL($J77,$K77,1,(Holidays!$A$1:$A$248)),0)+IF(AND($J77&gt;BO$4,$J77&lt;=BP$4,$K77&gt;BP$4),NETWORKDAYS.INTL($J77,(BP$4),1,(Holidays!$A$1:$A$248)),0)+IF(AND($J77&lt;BO$4,$K77&lt;BP$4,$K77&gt;BO$4),NETWORKDAYS.INTL(BO$4+1,$K77,1,(Holidays!$A$1:$A$248)),0)+IF(AND($J77&lt;=BO$4,$K77&gt;=BP$4,$K77&gt;BO$4),NETWORKDAYS.INTL(BO$4+1,(BP$4),1,(Holidays!$A$1:$A$248)),0))*$M77,"")</f>
        <v>0</v>
      </c>
      <c r="BQ77" s="190">
        <f ca="1">IFERROR((IF(AND($J77&gt;BP$4,$J77&lt;=BQ$4,$K77&lt;=BQ$4),NETWORKDAYS.INTL($J77,$K77,1,(Holidays!$A$1:$A$248)),0)+IF(AND($J77&gt;BP$4,$J77&lt;=BQ$4,$K77&gt;BQ$4),NETWORKDAYS.INTL($J77,(BQ$4),1,(Holidays!$A$1:$A$248)),0)+IF(AND($J77&lt;BP$4,$K77&lt;BQ$4,$K77&gt;BP$4),NETWORKDAYS.INTL(BP$4+1,$K77,1,(Holidays!$A$1:$A$248)),0)+IF(AND($J77&lt;=BP$4,$K77&gt;=BQ$4,$K77&gt;BP$4),NETWORKDAYS.INTL(BP$4+1,(BQ$4),1,(Holidays!$A$1:$A$248)),0))*$M77,"")</f>
        <v>0</v>
      </c>
      <c r="BR77" s="192">
        <f ca="1">IFERROR((IF(AND($J77&gt;BQ$4,$J77&lt;=BR$4,$K77&lt;=BR$4),NETWORKDAYS.INTL($J77,$K77,1,(Holidays!$A$1:$A$248)),0)+IF(AND($J77&gt;BQ$4,$J77&lt;=BR$4,$K77&gt;BR$4),NETWORKDAYS.INTL($J77,(BR$4),1,(Holidays!$A$1:$A$248)),0)+IF(AND($J77&lt;BQ$4,$K77&lt;BR$4,$K77&gt;BQ$4),NETWORKDAYS.INTL(BQ$4+1,$K77,1,(Holidays!$A$1:$A$248)),0)+IF(AND($J77&lt;=BQ$4,$K77&gt;=BR$4,$K77&gt;BQ$4),NETWORKDAYS.INTL(BQ$4+1,(BR$4),1,(Holidays!$A$1:$A$248)),0))*$M77,"")</f>
        <v>0</v>
      </c>
      <c r="BS77" s="321">
        <f ca="1">IFERROR((IF(AND($J77&gt;BR$4,$J77&lt;=BS$4,$K77&lt;=BS$4),NETWORKDAYS.INTL($J77,$K77,1,(Holidays!$A$1:$A$248)),0)+IF(AND($J77&gt;BR$4,$J77&lt;=BS$4,$K77&gt;BS$4),NETWORKDAYS.INTL($J77,(BS$4),1,(Holidays!$A$1:$A$248)),0)+IF(AND($J77&lt;BR$4,$K77&lt;BS$4,$K77&gt;BR$4),NETWORKDAYS.INTL(BR$4+1,$K77,1,(Holidays!$A$1:$A$248)),0)+IF(AND($J77&lt;=BR$4,$K77&gt;=BS$4,$K77&gt;BR$4),NETWORKDAYS.INTL(BR$4+1,(BS$4),1,(Holidays!$A$1:$A$248)),0))*$M77,"")</f>
        <v>0</v>
      </c>
      <c r="BT77" s="190">
        <f ca="1">IFERROR((IF(AND($J77&gt;BS$4,$J77&lt;=BT$4,$K77&lt;=BT$4),NETWORKDAYS.INTL($J77,$K77,1,(Holidays!$A$1:$A$248)),0)+IF(AND($J77&gt;BS$4,$J77&lt;=BT$4,$K77&gt;BT$4),NETWORKDAYS.INTL($J77,(BT$4),1,(Holidays!$A$1:$A$248)),0)+IF(AND($J77&lt;BS$4,$K77&lt;BT$4,$K77&gt;BS$4),NETWORKDAYS.INTL(BS$4+1,$K77,1,(Holidays!$A$1:$A$248)),0)+IF(AND($J77&lt;=BS$4,$K77&gt;=BT$4,$K77&gt;BS$4),NETWORKDAYS.INTL(BS$4+1,(BT$4),1,(Holidays!$A$1:$A$248)),0))*$M77,"")</f>
        <v>0</v>
      </c>
      <c r="BU77" s="192">
        <f ca="1">IFERROR((IF(AND($J77&gt;BT$4,$J77&lt;=BU$4,$K77&lt;=BU$4),NETWORKDAYS.INTL($J77,$K77,1,(Holidays!$A$1:$A$248)),0)+IF(AND($J77&gt;BT$4,$J77&lt;=BU$4,$K77&gt;BU$4),NETWORKDAYS.INTL($J77,(BU$4),1,(Holidays!$A$1:$A$248)),0)+IF(AND($J77&lt;BT$4,$K77&lt;BU$4,$K77&gt;BT$4),NETWORKDAYS.INTL(BT$4+1,$K77,1,(Holidays!$A$1:$A$248)),0)+IF(AND($J77&lt;=BT$4,$K77&gt;=BU$4,$K77&gt;BT$4),NETWORKDAYS.INTL(BT$4+1,(BU$4),1,(Holidays!$A$1:$A$248)),0))*$M77,"")</f>
        <v>0</v>
      </c>
      <c r="BV77" s="321">
        <f ca="1">IFERROR((IF(AND($J77&gt;BU$4,$J77&lt;=BV$4,$K77&lt;=BV$4),NETWORKDAYS.INTL($J77,$K77,1,(Holidays!$A$1:$A$248)),0)+IF(AND($J77&gt;BU$4,$J77&lt;=BV$4,$K77&gt;BV$4),NETWORKDAYS.INTL($J77,(BV$4),1,(Holidays!$A$1:$A$248)),0)+IF(AND($J77&lt;BU$4,$K77&lt;BV$4,$K77&gt;BU$4),NETWORKDAYS.INTL(BU$4+1,$K77,1,(Holidays!$A$1:$A$248)),0)+IF(AND($J77&lt;=BU$4,$K77&gt;=BV$4,$K77&gt;BU$4),NETWORKDAYS.INTL(BU$4+1,(BV$4),1,(Holidays!$A$1:$A$248)),0))*$M77,"")</f>
        <v>0</v>
      </c>
      <c r="BW77" s="190">
        <f ca="1">IFERROR((IF(AND($J77&gt;BV$4,$J77&lt;=BW$4,$K77&lt;=BW$4),NETWORKDAYS.INTL($J77,$K77,1,(Holidays!$A$1:$A$248)),0)+IF(AND($J77&gt;BV$4,$J77&lt;=BW$4,$K77&gt;BW$4),NETWORKDAYS.INTL($J77,(BW$4),1,(Holidays!$A$1:$A$248)),0)+IF(AND($J77&lt;BV$4,$K77&lt;BW$4,$K77&gt;BV$4),NETWORKDAYS.INTL(BV$4+1,$K77,1,(Holidays!$A$1:$A$248)),0)+IF(AND($J77&lt;=BV$4,$K77&gt;=BW$4,$K77&gt;BV$4),NETWORKDAYS.INTL(BV$4+1,(BW$4),1,(Holidays!$A$1:$A$248)),0))*$M77,"")</f>
        <v>0</v>
      </c>
      <c r="BX77" s="192">
        <f ca="1">IFERROR((IF(AND($J77&gt;BW$4,$J77&lt;=BX$4,$K77&lt;=BX$4),NETWORKDAYS.INTL($J77,$K77,1,(Holidays!$A$1:$A$248)),0)+IF(AND($J77&gt;BW$4,$J77&lt;=BX$4,$K77&gt;BX$4),NETWORKDAYS.INTL($J77,(BX$4),1,(Holidays!$A$1:$A$248)),0)+IF(AND($J77&lt;BW$4,$K77&lt;BX$4,$K77&gt;BW$4),NETWORKDAYS.INTL(BW$4+1,$K77,1,(Holidays!$A$1:$A$248)),0)+IF(AND($J77&lt;=BW$4,$K77&gt;=BX$4,$K77&gt;BW$4),NETWORKDAYS.INTL(BW$4+1,(BX$4),1,(Holidays!$A$1:$A$248)),0))*$M77,"")</f>
        <v>0</v>
      </c>
      <c r="BY77" s="321">
        <f ca="1">IFERROR((IF(AND($J77&gt;BX$4,$J77&lt;=BY$4,$K77&lt;=BY$4),NETWORKDAYS.INTL($J77,$K77,1,(Holidays!$A$1:$A$248)),0)+IF(AND($J77&gt;BX$4,$J77&lt;=BY$4,$K77&gt;BY$4),NETWORKDAYS.INTL($J77,(BY$4),1,(Holidays!$A$1:$A$248)),0)+IF(AND($J77&lt;BX$4,$K77&lt;BY$4,$K77&gt;BX$4),NETWORKDAYS.INTL(BX$4+1,$K77,1,(Holidays!$A$1:$A$248)),0)+IF(AND($J77&lt;=BX$4,$K77&gt;=BY$4,$K77&gt;BX$4),NETWORKDAYS.INTL(BX$4+1,(BY$4),1,(Holidays!$A$1:$A$248)),0))*$M77,"")</f>
        <v>0</v>
      </c>
      <c r="BZ77" s="190">
        <f ca="1">IFERROR((IF(AND($J77&gt;BY$4,$J77&lt;=BZ$4,$K77&lt;=BZ$4),NETWORKDAYS.INTL($J77,$K77,1,(Holidays!$A$1:$A$248)),0)+IF(AND($J77&gt;BY$4,$J77&lt;=BZ$4,$K77&gt;BZ$4),NETWORKDAYS.INTL($J77,(BZ$4),1,(Holidays!$A$1:$A$248)),0)+IF(AND($J77&lt;BY$4,$K77&lt;BZ$4,$K77&gt;BY$4),NETWORKDAYS.INTL(BY$4+1,$K77,1,(Holidays!$A$1:$A$248)),0)+IF(AND($J77&lt;=BY$4,$K77&gt;=BZ$4,$K77&gt;BY$4),NETWORKDAYS.INTL(BY$4+1,(BZ$4),1,(Holidays!$A$1:$A$248)),0))*$M77,"")</f>
        <v>0</v>
      </c>
      <c r="CA77" s="192">
        <f ca="1">IFERROR((IF(AND($J77&gt;BZ$4,$J77&lt;=CA$4,$K77&lt;=CA$4),NETWORKDAYS.INTL($J77,$K77,1,(Holidays!$A$1:$A$248)),0)+IF(AND($J77&gt;BZ$4,$J77&lt;=CA$4,$K77&gt;CA$4),NETWORKDAYS.INTL($J77,(CA$4),1,(Holidays!$A$1:$A$248)),0)+IF(AND($J77&lt;BZ$4,$K77&lt;CA$4,$K77&gt;BZ$4),NETWORKDAYS.INTL(BZ$4+1,$K77,1,(Holidays!$A$1:$A$248)),0)+IF(AND($J77&lt;=BZ$4,$K77&gt;=CA$4,$K77&gt;BZ$4),NETWORKDAYS.INTL(BZ$4+1,(CA$4),1,(Holidays!$A$1:$A$248)),0))*$M77,"")</f>
        <v>0</v>
      </c>
      <c r="CB77" s="321">
        <f ca="1">IFERROR((IF(AND($J77&gt;CA$4,$J77&lt;=CB$4,$K77&lt;=CB$4),NETWORKDAYS.INTL($J77,$K77,1,(Holidays!$A$1:$A$248)),0)+IF(AND($J77&gt;CA$4,$J77&lt;=CB$4,$K77&gt;CB$4),NETWORKDAYS.INTL($J77,(CB$4),1,(Holidays!$A$1:$A$248)),0)+IF(AND($J77&lt;CA$4,$K77&lt;CB$4,$K77&gt;CA$4),NETWORKDAYS.INTL(CA$4+1,$K77,1,(Holidays!$A$1:$A$248)),0)+IF(AND($J77&lt;=CA$4,$K77&gt;=CB$4,$K77&gt;CA$4),NETWORKDAYS.INTL(CA$4+1,(CB$4),1,(Holidays!$A$1:$A$248)),0))*$M77,"")</f>
        <v>0</v>
      </c>
      <c r="CC77" s="190">
        <f ca="1">IFERROR((IF(AND($J77&gt;CB$4,$J77&lt;=CC$4,$K77&lt;=CC$4),NETWORKDAYS.INTL($J77,$K77,1,(Holidays!$A$1:$A$248)),0)+IF(AND($J77&gt;CB$4,$J77&lt;=CC$4,$K77&gt;CC$4),NETWORKDAYS.INTL($J77,(CC$4),1,(Holidays!$A$1:$A$248)),0)+IF(AND($J77&lt;CB$4,$K77&lt;CC$4,$K77&gt;CB$4),NETWORKDAYS.INTL(CB$4+1,$K77,1,(Holidays!$A$1:$A$248)),0)+IF(AND($J77&lt;=CB$4,$K77&gt;=CC$4,$K77&gt;CB$4),NETWORKDAYS.INTL(CB$4+1,(CC$4),1,(Holidays!$A$1:$A$248)),0))*$M77,"")</f>
        <v>0</v>
      </c>
      <c r="CD77" s="192">
        <f ca="1">IFERROR((IF(AND($J77&gt;CC$4,$J77&lt;=CD$4,$K77&lt;=CD$4),NETWORKDAYS.INTL($J77,$K77,1,(Holidays!$A$1:$A$248)),0)+IF(AND($J77&gt;CC$4,$J77&lt;=CD$4,$K77&gt;CD$4),NETWORKDAYS.INTL($J77,(CD$4),1,(Holidays!$A$1:$A$248)),0)+IF(AND($J77&lt;CC$4,$K77&lt;CD$4,$K77&gt;CC$4),NETWORKDAYS.INTL(CC$4+1,$K77,1,(Holidays!$A$1:$A$248)),0)+IF(AND($J77&lt;=CC$4,$K77&gt;=CD$4,$K77&gt;CC$4),NETWORKDAYS.INTL(CC$4+1,(CD$4),1,(Holidays!$A$1:$A$248)),0))*$M77,"")</f>
        <v>0</v>
      </c>
      <c r="CE77" s="321">
        <f ca="1">IFERROR((IF(AND($J77&gt;CD$4,$J77&lt;=CE$4,$K77&lt;=CE$4),NETWORKDAYS.INTL($J77,$K77,1,(Holidays!$A$1:$A$248)),0)+IF(AND($J77&gt;CD$4,$J77&lt;=CE$4,$K77&gt;CE$4),NETWORKDAYS.INTL($J77,(CE$4),1,(Holidays!$A$1:$A$248)),0)+IF(AND($J77&lt;CD$4,$K77&lt;CE$4,$K77&gt;CD$4),NETWORKDAYS.INTL(CD$4+1,$K77,1,(Holidays!$A$1:$A$248)),0)+IF(AND($J77&lt;=CD$4,$K77&gt;=CE$4,$K77&gt;CD$4),NETWORKDAYS.INTL(CD$4+1,(CE$4),1,(Holidays!$A$1:$A$248)),0))*$M77,"")</f>
        <v>0</v>
      </c>
      <c r="CF77" s="190">
        <f ca="1">IFERROR((IF(AND($J77&gt;CE$4,$J77&lt;=CF$4,$K77&lt;=CF$4),NETWORKDAYS.INTL($J77,$K77,1,(Holidays!$A$1:$A$248)),0)+IF(AND($J77&gt;CE$4,$J77&lt;=CF$4,$K77&gt;CF$4),NETWORKDAYS.INTL($J77,(CF$4),1,(Holidays!$A$1:$A$248)),0)+IF(AND($J77&lt;CE$4,$K77&lt;CF$4,$K77&gt;CE$4),NETWORKDAYS.INTL(CE$4+1,$K77,1,(Holidays!$A$1:$A$248)),0)+IF(AND($J77&lt;=CE$4,$K77&gt;=CF$4,$K77&gt;CE$4),NETWORKDAYS.INTL(CE$4+1,(CF$4),1,(Holidays!$A$1:$A$248)),0))*$M77,"")</f>
        <v>0</v>
      </c>
      <c r="CG77" s="192">
        <f ca="1">IFERROR((IF(AND($J77&gt;CF$4,$J77&lt;=CG$4,$K77&lt;=CG$4),NETWORKDAYS.INTL($J77,$K77,1,(Holidays!$A$1:$A$248)),0)+IF(AND($J77&gt;CF$4,$J77&lt;=CG$4,$K77&gt;CG$4),NETWORKDAYS.INTL($J77,(CG$4),1,(Holidays!$A$1:$A$248)),0)+IF(AND($J77&lt;CF$4,$K77&lt;CG$4,$K77&gt;CF$4),NETWORKDAYS.INTL(CF$4+1,$K77,1,(Holidays!$A$1:$A$248)),0)+IF(AND($J77&lt;=CF$4,$K77&gt;=CG$4,$K77&gt;CF$4),NETWORKDAYS.INTL(CF$4+1,(CG$4),1,(Holidays!$A$1:$A$248)),0))*$M77,"")</f>
        <v>0</v>
      </c>
      <c r="CH77" s="321">
        <f ca="1">IFERROR((IF(AND($J77&gt;CG$4,$J77&lt;=CH$4,$K77&lt;=CH$4),NETWORKDAYS.INTL($J77,$K77,1,(Holidays!$A$1:$A$248)),0)+IF(AND($J77&gt;CG$4,$J77&lt;=CH$4,$K77&gt;CH$4),NETWORKDAYS.INTL($J77,(CH$4),1,(Holidays!$A$1:$A$248)),0)+IF(AND($J77&lt;CG$4,$K77&lt;CH$4,$K77&gt;CG$4),NETWORKDAYS.INTL(CG$4+1,$K77,1,(Holidays!$A$1:$A$248)),0)+IF(AND($J77&lt;=CG$4,$K77&gt;=CH$4,$K77&gt;CG$4),NETWORKDAYS.INTL(CG$4+1,(CH$4),1,(Holidays!$A$1:$A$248)),0))*$M77,"")</f>
        <v>0</v>
      </c>
      <c r="CI77" s="190">
        <f ca="1">IFERROR((IF(AND($J77&gt;CH$4,$J77&lt;=CI$4,$K77&lt;=CI$4),NETWORKDAYS.INTL($J77,$K77,1,(Holidays!$A$1:$A$248)),0)+IF(AND($J77&gt;CH$4,$J77&lt;=CI$4,$K77&gt;CI$4),NETWORKDAYS.INTL($J77,(CI$4),1,(Holidays!$A$1:$A$248)),0)+IF(AND($J77&lt;CH$4,$K77&lt;CI$4,$K77&gt;CH$4),NETWORKDAYS.INTL(CH$4+1,$K77,1,(Holidays!$A$1:$A$248)),0)+IF(AND($J77&lt;=CH$4,$K77&gt;=CI$4,$K77&gt;CH$4),NETWORKDAYS.INTL(CH$4+1,(CI$4),1,(Holidays!$A$1:$A$248)),0))*$M77,"")</f>
        <v>0</v>
      </c>
      <c r="CJ77" s="192">
        <f ca="1">IFERROR((IF(AND($J77&gt;CI$4,$J77&lt;=CJ$4,$K77&lt;=CJ$4),NETWORKDAYS.INTL($J77,$K77,1,(Holidays!$A$1:$A$248)),0)+IF(AND($J77&gt;CI$4,$J77&lt;=CJ$4,$K77&gt;CJ$4),NETWORKDAYS.INTL($J77,(CJ$4),1,(Holidays!$A$1:$A$248)),0)+IF(AND($J77&lt;CI$4,$K77&lt;CJ$4,$K77&gt;CI$4),NETWORKDAYS.INTL(CI$4+1,$K77,1,(Holidays!$A$1:$A$248)),0)+IF(AND($J77&lt;=CI$4,$K77&gt;=CJ$4,$K77&gt;CI$4),NETWORKDAYS.INTL(CI$4+1,(CJ$4),1,(Holidays!$A$1:$A$248)),0))*$M77,"")</f>
        <v>0</v>
      </c>
      <c r="CK77" s="321">
        <f ca="1">IFERROR((IF(AND($J77&gt;CJ$4,$J77&lt;=CK$4,$K77&lt;=CK$4),NETWORKDAYS.INTL($J77,$K77,1,(Holidays!$A$1:$A$248)),0)+IF(AND($J77&gt;CJ$4,$J77&lt;=CK$4,$K77&gt;CK$4),NETWORKDAYS.INTL($J77,(CK$4),1,(Holidays!$A$1:$A$248)),0)+IF(AND($J77&lt;CJ$4,$K77&lt;CK$4,$K77&gt;CJ$4),NETWORKDAYS.INTL(CJ$4+1,$K77,1,(Holidays!$A$1:$A$248)),0)+IF(AND($J77&lt;=CJ$4,$K77&gt;=CK$4,$K77&gt;CJ$4),NETWORKDAYS.INTL(CJ$4+1,(CK$4),1,(Holidays!$A$1:$A$248)),0))*$M77,"")</f>
        <v>0</v>
      </c>
      <c r="CL77" s="190">
        <f ca="1">IFERROR((IF(AND($J77&gt;CK$4,$J77&lt;=CL$4,$K77&lt;=CL$4),NETWORKDAYS.INTL($J77,$K77,1,(Holidays!$A$1:$A$248)),0)+IF(AND($J77&gt;CK$4,$J77&lt;=CL$4,$K77&gt;CL$4),NETWORKDAYS.INTL($J77,(CL$4),1,(Holidays!$A$1:$A$248)),0)+IF(AND($J77&lt;CK$4,$K77&lt;CL$4,$K77&gt;CK$4),NETWORKDAYS.INTL(CK$4+1,$K77,1,(Holidays!$A$1:$A$248)),0)+IF(AND($J77&lt;=CK$4,$K77&gt;=CL$4,$K77&gt;CK$4),NETWORKDAYS.INTL(CK$4+1,(CL$4),1,(Holidays!$A$1:$A$248)),0))*$M77,"")</f>
        <v>0</v>
      </c>
      <c r="CM77" s="192">
        <f ca="1">IFERROR((IF(AND($J77&gt;CL$4,$J77&lt;=CM$4,$K77&lt;=CM$4),NETWORKDAYS.INTL($J77,$K77,1,(Holidays!$A$1:$A$248)),0)+IF(AND($J77&gt;CL$4,$J77&lt;=CM$4,$K77&gt;CM$4),NETWORKDAYS.INTL($J77,(CM$4),1,(Holidays!$A$1:$A$248)),0)+IF(AND($J77&lt;CL$4,$K77&lt;CM$4,$K77&gt;CL$4),NETWORKDAYS.INTL(CL$4+1,$K77,1,(Holidays!$A$1:$A$248)),0)+IF(AND($J77&lt;=CL$4,$K77&gt;=CM$4,$K77&gt;CL$4),NETWORKDAYS.INTL(CL$4+1,(CM$4),1,(Holidays!$A$1:$A$248)),0))*$M77,"")</f>
        <v>0</v>
      </c>
      <c r="CN77" s="321">
        <f ca="1">IFERROR((IF(AND($J77&gt;CM$4,$J77&lt;=CN$4,$K77&lt;=CN$4),NETWORKDAYS.INTL($J77,$K77,1,(Holidays!$A$1:$A$248)),0)+IF(AND($J77&gt;CM$4,$J77&lt;=CN$4,$K77&gt;CN$4),NETWORKDAYS.INTL($J77,(CN$4),1,(Holidays!$A$1:$A$248)),0)+IF(AND($J77&lt;CM$4,$K77&lt;CN$4,$K77&gt;CM$4),NETWORKDAYS.INTL(CM$4+1,$K77,1,(Holidays!$A$1:$A$248)),0)+IF(AND($J77&lt;=CM$4,$K77&gt;=CN$4,$K77&gt;CM$4),NETWORKDAYS.INTL(CM$4+1,(CN$4),1,(Holidays!$A$1:$A$248)),0))*$M77,"")</f>
        <v>0</v>
      </c>
      <c r="CO77" s="190">
        <f ca="1">IFERROR((IF(AND($J77&gt;CN$4,$J77&lt;=CO$4,$K77&lt;=CO$4),NETWORKDAYS.INTL($J77,$K77,1,(Holidays!$A$1:$A$248)),0)+IF(AND($J77&gt;CN$4,$J77&lt;=CO$4,$K77&gt;CO$4),NETWORKDAYS.INTL($J77,(CO$4),1,(Holidays!$A$1:$A$248)),0)+IF(AND($J77&lt;CN$4,$K77&lt;CO$4,$K77&gt;CN$4),NETWORKDAYS.INTL(CN$4+1,$K77,1,(Holidays!$A$1:$A$248)),0)+IF(AND($J77&lt;=CN$4,$K77&gt;=CO$4,$K77&gt;CN$4),NETWORKDAYS.INTL(CN$4+1,(CO$4),1,(Holidays!$A$1:$A$248)),0))*$M77,"")</f>
        <v>0</v>
      </c>
      <c r="CP77" s="192">
        <f ca="1">IFERROR((IF(AND($J77&gt;CO$4,$J77&lt;=CP$4,$K77&lt;=CP$4),NETWORKDAYS.INTL($J77,$K77,1,(Holidays!$A$1:$A$248)),0)+IF(AND($J77&gt;CO$4,$J77&lt;=CP$4,$K77&gt;CP$4),NETWORKDAYS.INTL($J77,(CP$4),1,(Holidays!$A$1:$A$248)),0)+IF(AND($J77&lt;CO$4,$K77&lt;CP$4,$K77&gt;CO$4),NETWORKDAYS.INTL(CO$4+1,$K77,1,(Holidays!$A$1:$A$248)),0)+IF(AND($J77&lt;=CO$4,$K77&gt;=CP$4,$K77&gt;CO$4),NETWORKDAYS.INTL(CO$4+1,(CP$4),1,(Holidays!$A$1:$A$248)),0))*$M77,"")</f>
        <v>0</v>
      </c>
      <c r="CQ77" s="321">
        <f ca="1">IFERROR((IF(AND($J77&gt;CP$4,$J77&lt;=CQ$4,$K77&lt;=CQ$4),NETWORKDAYS.INTL($J77,$K77,1,(Holidays!$A$1:$A$248)),0)+IF(AND($J77&gt;CP$4,$J77&lt;=CQ$4,$K77&gt;CQ$4),NETWORKDAYS.INTL($J77,(CQ$4),1,(Holidays!$A$1:$A$248)),0)+IF(AND($J77&lt;CP$4,$K77&lt;CQ$4,$K77&gt;CP$4),NETWORKDAYS.INTL(CP$4+1,$K77,1,(Holidays!$A$1:$A$248)),0)+IF(AND($J77&lt;=CP$4,$K77&gt;=CQ$4,$K77&gt;CP$4),NETWORKDAYS.INTL(CP$4+1,(CQ$4),1,(Holidays!$A$1:$A$248)),0))*$M77,"")</f>
        <v>0</v>
      </c>
      <c r="CR77" s="190">
        <f ca="1">IFERROR((IF(AND($J77&gt;CQ$4,$J77&lt;=CR$4,$K77&lt;=CR$4),NETWORKDAYS.INTL($J77,$K77,1,(Holidays!$A$1:$A$248)),0)+IF(AND($J77&gt;CQ$4,$J77&lt;=CR$4,$K77&gt;CR$4),NETWORKDAYS.INTL($J77,(CR$4),1,(Holidays!$A$1:$A$248)),0)+IF(AND($J77&lt;CQ$4,$K77&lt;CR$4,$K77&gt;CQ$4),NETWORKDAYS.INTL(CQ$4+1,$K77,1,(Holidays!$A$1:$A$248)),0)+IF(AND($J77&lt;=CQ$4,$K77&gt;=CR$4,$K77&gt;CQ$4),NETWORKDAYS.INTL(CQ$4+1,(CR$4),1,(Holidays!$A$1:$A$248)),0))*$M77,"")</f>
        <v>0</v>
      </c>
      <c r="CS77" s="192">
        <f ca="1">IFERROR((IF(AND($J77&gt;CR$4,$J77&lt;=CS$4,$K77&lt;=CS$4),NETWORKDAYS.INTL($J77,$K77,1,(Holidays!$A$1:$A$248)),0)+IF(AND($J77&gt;CR$4,$J77&lt;=CS$4,$K77&gt;CS$4),NETWORKDAYS.INTL($J77,(CS$4),1,(Holidays!$A$1:$A$248)),0)+IF(AND($J77&lt;CR$4,$K77&lt;CS$4,$K77&gt;CR$4),NETWORKDAYS.INTL(CR$4+1,$K77,1,(Holidays!$A$1:$A$248)),0)+IF(AND($J77&lt;=CR$4,$K77&gt;=CS$4,$K77&gt;CR$4),NETWORKDAYS.INTL(CR$4+1,(CS$4),1,(Holidays!$A$1:$A$248)),0))*$M77,"")</f>
        <v>0</v>
      </c>
      <c r="CT77" s="321">
        <f ca="1">IFERROR((IF(AND($J77&gt;CS$4,$J77&lt;=CT$4,$K77&lt;=CT$4),NETWORKDAYS.INTL($J77,$K77,1,(Holidays!$A$1:$A$248)),0)+IF(AND($J77&gt;CS$4,$J77&lt;=CT$4,$K77&gt;CT$4),NETWORKDAYS.INTL($J77,(CT$4),1,(Holidays!$A$1:$A$248)),0)+IF(AND($J77&lt;CS$4,$K77&lt;CT$4,$K77&gt;CS$4),NETWORKDAYS.INTL(CS$4+1,$K77,1,(Holidays!$A$1:$A$248)),0)+IF(AND($J77&lt;=CS$4,$K77&gt;=CT$4,$K77&gt;CS$4),NETWORKDAYS.INTL(CS$4+1,(CT$4),1,(Holidays!$A$1:$A$248)),0))*$M77,"")</f>
        <v>0</v>
      </c>
      <c r="CU77" s="190">
        <f ca="1">IFERROR((IF(AND($J77&gt;CT$4,$J77&lt;=CU$4,$K77&lt;=CU$4),NETWORKDAYS.INTL($J77,$K77,1,(Holidays!$A$1:$A$248)),0)+IF(AND($J77&gt;CT$4,$J77&lt;=CU$4,$K77&gt;CU$4),NETWORKDAYS.INTL($J77,(CU$4),1,(Holidays!$A$1:$A$248)),0)+IF(AND($J77&lt;CT$4,$K77&lt;CU$4,$K77&gt;CT$4),NETWORKDAYS.INTL(CT$4+1,$K77,1,(Holidays!$A$1:$A$248)),0)+IF(AND($J77&lt;=CT$4,$K77&gt;=CU$4,$K77&gt;CT$4),NETWORKDAYS.INTL(CT$4+1,(CU$4),1,(Holidays!$A$1:$A$248)),0))*$M77,"")</f>
        <v>0</v>
      </c>
      <c r="CV77" s="192">
        <f ca="1">IFERROR((IF(AND($J77&gt;CU$4,$J77&lt;=CV$4,$K77&lt;=CV$4),NETWORKDAYS.INTL($J77,$K77,1,(Holidays!$A$1:$A$248)),0)+IF(AND($J77&gt;CU$4,$J77&lt;=CV$4,$K77&gt;CV$4),NETWORKDAYS.INTL($J77,(CV$4),1,(Holidays!$A$1:$A$248)),0)+IF(AND($J77&lt;CU$4,$K77&lt;CV$4,$K77&gt;CU$4),NETWORKDAYS.INTL(CU$4+1,$K77,1,(Holidays!$A$1:$A$248)),0)+IF(AND($J77&lt;=CU$4,$K77&gt;=CV$4,$K77&gt;CU$4),NETWORKDAYS.INTL(CU$4+1,(CV$4),1,(Holidays!$A$1:$A$248)),0))*$M77,"")</f>
        <v>0</v>
      </c>
      <c r="CW77" s="321">
        <f ca="1">IFERROR((IF(AND($J77&gt;CV$4,$J77&lt;=CW$4,$K77&lt;=CW$4),NETWORKDAYS.INTL($J77,$K77,1,(Holidays!$A$1:$A$248)),0)+IF(AND($J77&gt;CV$4,$J77&lt;=CW$4,$K77&gt;CW$4),NETWORKDAYS.INTL($J77,(CW$4),1,(Holidays!$A$1:$A$248)),0)+IF(AND($J77&lt;CV$4,$K77&lt;CW$4,$K77&gt;CV$4),NETWORKDAYS.INTL(CV$4+1,$K77,1,(Holidays!$A$1:$A$248)),0)+IF(AND($J77&lt;=CV$4,$K77&gt;=CW$4,$K77&gt;CV$4),NETWORKDAYS.INTL(CV$4+1,(CW$4),1,(Holidays!$A$1:$A$248)),0))*$M77,"")</f>
        <v>0</v>
      </c>
      <c r="CX77" s="324">
        <f ca="1">IFERROR((IF(AND($J77&gt;CW$4,$J77&lt;=CX$4,$K77&lt;=CX$4),NETWORKDAYS.INTL($J77,$K77,1,(Holidays!$A$1:$A$248)),0)+IF(AND($J77&gt;CW$4,$J77&lt;=CX$4,$K77&gt;CX$4),NETWORKDAYS.INTL($J77,(CX$4),1,(Holidays!$A$1:$A$248)),0)+IF(AND($J77&lt;CW$4,$K77&lt;CX$4,$K77&gt;CW$4),NETWORKDAYS.INTL(CW$4+1,$K77,1,(Holidays!$A$1:$A$248)),0)+IF(AND($J77&lt;=CW$4,$K77&gt;=CX$4,$K77&gt;CW$4),NETWORKDAYS.INTL(CW$4+1,(CX$4),1,(Holidays!$A$1:$A$248)),0))*$M77,"")</f>
        <v>0</v>
      </c>
    </row>
    <row r="78" spans="2:102" ht="15" customHeight="1" outlineLevel="1">
      <c r="B78" s="59" t="str">
        <f t="array" ref="B78">IFERROR(INDEX('A-2_MH Distribution'!$B$1:$B$15014,SMALL(IF('A-2_MH Distribution'!$N$8:$N$63&lt;&gt;0,ROW('A-2_MH Distribution'!$B$8:$B$63)),ROW(A10)),1),"")</f>
        <v/>
      </c>
      <c r="C78" s="458" t="str">
        <f ca="1">IFERROR(VLOOKUP(B78,OFFSET('A-1_MH Estimation'!$B$7,0,0,MATCH("Subtotal LOE",'A-1_MH Estimation'!B:B,0)-7,2),2,0),"")</f>
        <v/>
      </c>
      <c r="D78" s="466" t="str">
        <f ca="1">IFERROR(VLOOKUP(B78,OFFSET('A-1_MH Estimation'!$B$7,0,0,MATCH("Subtotal LOE",'A-1_MH Estimation'!B:B,0)-7,4),4,0),"")</f>
        <v/>
      </c>
      <c r="E78" s="466" t="str">
        <f ca="1">IFERROR(VLOOKUP(B78,OFFSET('A-1_MH Estimation'!$B$7,0,0,MATCH("Subtotal LOE",'A-1_MH Estimation'!B:B,0)-7,3),3,0),"")</f>
        <v/>
      </c>
      <c r="F78" s="462">
        <f>IFERROR(VLOOKUP($B78,'A-2_MH Distribution'!$B$6:$O$16314,3,0)*VLOOKUP($B78,'A-2_MH Distribution'!$B$6:$O$16314,VLOOKUP(G78,SoftwareList,6,0),0)*IFERROR((--(VLOOKUP($B78,'A-2_MH Distribution'!$B$6:$O$16314,VLOOKUP(G78,SoftwareList,8,0),0)=0)+VLOOKUP($B78,'A-2_MH Distribution'!$B$6:$O$16314,VLOOKUP(G78,SoftwareList,8,0),0)),1),0)</f>
        <v>0</v>
      </c>
      <c r="G78" s="403" t="str">
        <f t="shared" si="61"/>
        <v/>
      </c>
      <c r="H78" s="454"/>
      <c r="I78" s="455"/>
      <c r="J78" s="351">
        <f ca="1">IFERROR(INDEX(Activities,MATCH($B78,'A-2_MH Distribution'!B:B,0),MATCH("Start Date",'A-2_MH Distribution'!$A$4:S$4,0))+H78,0)</f>
        <v>0</v>
      </c>
      <c r="K78" s="352">
        <f ca="1">IFERROR(INDEX(Activities,MATCH($B78,'A-2_MH Distribution'!B:B,0),MATCH("Finish Date",'A-2_MH Distribution'!$A$4:S$4,0))+I78,0)</f>
        <v>0</v>
      </c>
      <c r="L78" s="170">
        <f ca="1">NETWORKDAYS.INTL(J78,K78,1,Holidays!$A$1:$A$248)</f>
        <v>0</v>
      </c>
      <c r="M78" s="62">
        <f t="shared" ca="1" si="60"/>
        <v>0</v>
      </c>
      <c r="O78" s="253">
        <f ca="1">SUM($P78:CX78)</f>
        <v>0</v>
      </c>
      <c r="P78" s="320"/>
      <c r="Q78" s="321">
        <f ca="1">IFERROR((IF(AND($J78&gt;P$4,$J78&lt;=Q$4,$K78&lt;=Q$4),NETWORKDAYS.INTL($J78,$K78,1,(Holidays!$A$1:$A$248)),0)+IF(AND($J78&gt;P$4,$J78&lt;=Q$4,$K78&gt;Q$4),NETWORKDAYS.INTL($J78,(Q$4),1,(Holidays!$A$1:$A$248)),0)+IF(AND($J78&lt;P$4,$K78&lt;Q$4,$K78&gt;P$4),NETWORKDAYS.INTL(P$4+1,$K78,1,(Holidays!$A$1:$A$248)),0)+IF(AND($J78&lt;=P$4,$K78&gt;=Q$4,$K78&gt;P$4),NETWORKDAYS.INTL(P$4+1,(Q$4),1,(Holidays!$A$1:$A$248)),0))*$M78,"")</f>
        <v>0</v>
      </c>
      <c r="R78" s="190">
        <f ca="1">IFERROR((IF(AND($J78&gt;Q$4,$J78&lt;=R$4,$K78&lt;=R$4),NETWORKDAYS.INTL($J78,$K78,1,(Holidays!$A$1:$A$248)),0)+IF(AND($J78&gt;Q$4,$J78&lt;=R$4,$K78&gt;R$4),NETWORKDAYS.INTL($J78,(R$4),1,(Holidays!$A$1:$A$248)),0)+IF(AND($J78&lt;Q$4,$K78&lt;R$4,$K78&gt;Q$4),NETWORKDAYS.INTL(Q$4+1,$K78,1,(Holidays!$A$1:$A$248)),0)+IF(AND($J78&lt;=Q$4,$K78&gt;=R$4,$K78&gt;Q$4),NETWORKDAYS.INTL(Q$4+1,(R$4),1,(Holidays!$A$1:$A$248)),0))*$M78,"")</f>
        <v>0</v>
      </c>
      <c r="S78" s="192">
        <f ca="1">IFERROR((IF(AND($J78&gt;R$4,$J78&lt;=S$4,$K78&lt;=S$4),NETWORKDAYS.INTL($J78,$K78,1,(Holidays!$A$1:$A$248)),0)+IF(AND($J78&gt;R$4,$J78&lt;=S$4,$K78&gt;S$4),NETWORKDAYS.INTL($J78,(S$4),1,(Holidays!$A$1:$A$248)),0)+IF(AND($J78&lt;R$4,$K78&lt;S$4,$K78&gt;R$4),NETWORKDAYS.INTL(R$4+1,$K78,1,(Holidays!$A$1:$A$248)),0)+IF(AND($J78&lt;=R$4,$K78&gt;=S$4,$K78&gt;R$4),NETWORKDAYS.INTL(R$4+1,(S$4),1,(Holidays!$A$1:$A$248)),0))*$M78,"")</f>
        <v>0</v>
      </c>
      <c r="T78" s="321">
        <f ca="1">IFERROR((IF(AND($J78&gt;S$4,$J78&lt;=T$4,$K78&lt;=T$4),NETWORKDAYS.INTL($J78,$K78,1,(Holidays!$A$1:$A$248)),0)+IF(AND($J78&gt;S$4,$J78&lt;=T$4,$K78&gt;T$4),NETWORKDAYS.INTL($J78,(T$4),1,(Holidays!$A$1:$A$248)),0)+IF(AND($J78&lt;S$4,$K78&lt;T$4,$K78&gt;S$4),NETWORKDAYS.INTL(S$4+1,$K78,1,(Holidays!$A$1:$A$248)),0)+IF(AND($J78&lt;=S$4,$K78&gt;=T$4,$K78&gt;S$4),NETWORKDAYS.INTL(S$4+1,(T$4),1,(Holidays!$A$1:$A$248)),0))*$M78,"")</f>
        <v>0</v>
      </c>
      <c r="U78" s="190">
        <f ca="1">IFERROR((IF(AND($J78&gt;T$4,$J78&lt;=U$4,$K78&lt;=U$4),NETWORKDAYS.INTL($J78,$K78,1,(Holidays!$A$1:$A$248)),0)+IF(AND($J78&gt;T$4,$J78&lt;=U$4,$K78&gt;U$4),NETWORKDAYS.INTL($J78,(U$4),1,(Holidays!$A$1:$A$248)),0)+IF(AND($J78&lt;T$4,$K78&lt;U$4,$K78&gt;T$4),NETWORKDAYS.INTL(T$4+1,$K78,1,(Holidays!$A$1:$A$248)),0)+IF(AND($J78&lt;=T$4,$K78&gt;=U$4,$K78&gt;T$4),NETWORKDAYS.INTL(T$4+1,(U$4),1,(Holidays!$A$1:$A$248)),0))*$M78,"")</f>
        <v>0</v>
      </c>
      <c r="V78" s="192">
        <f ca="1">IFERROR((IF(AND($J78&gt;U$4,$J78&lt;=V$4,$K78&lt;=V$4),NETWORKDAYS.INTL($J78,$K78,1,(Holidays!$A$1:$A$248)),0)+IF(AND($J78&gt;U$4,$J78&lt;=V$4,$K78&gt;V$4),NETWORKDAYS.INTL($J78,(V$4),1,(Holidays!$A$1:$A$248)),0)+IF(AND($J78&lt;U$4,$K78&lt;V$4,$K78&gt;U$4),NETWORKDAYS.INTL(U$4+1,$K78,1,(Holidays!$A$1:$A$248)),0)+IF(AND($J78&lt;=U$4,$K78&gt;=V$4,$K78&gt;U$4),NETWORKDAYS.INTL(U$4+1,(V$4),1,(Holidays!$A$1:$A$248)),0))*$M78,"")</f>
        <v>0</v>
      </c>
      <c r="W78" s="321">
        <f ca="1">IFERROR((IF(AND($J78&gt;V$4,$J78&lt;=W$4,$K78&lt;=W$4),NETWORKDAYS.INTL($J78,$K78,1,(Holidays!$A$1:$A$248)),0)+IF(AND($J78&gt;V$4,$J78&lt;=W$4,$K78&gt;W$4),NETWORKDAYS.INTL($J78,(W$4),1,(Holidays!$A$1:$A$248)),0)+IF(AND($J78&lt;V$4,$K78&lt;W$4,$K78&gt;V$4),NETWORKDAYS.INTL(V$4+1,$K78,1,(Holidays!$A$1:$A$248)),0)+IF(AND($J78&lt;=V$4,$K78&gt;=W$4,$K78&gt;V$4),NETWORKDAYS.INTL(V$4+1,(W$4),1,(Holidays!$A$1:$A$248)),0))*$M78,"")</f>
        <v>0</v>
      </c>
      <c r="X78" s="190">
        <f ca="1">IFERROR((IF(AND($J78&gt;W$4,$J78&lt;=X$4,$K78&lt;=X$4),NETWORKDAYS.INTL($J78,$K78,1,(Holidays!$A$1:$A$248)),0)+IF(AND($J78&gt;W$4,$J78&lt;=X$4,$K78&gt;X$4),NETWORKDAYS.INTL($J78,(X$4),1,(Holidays!$A$1:$A$248)),0)+IF(AND($J78&lt;W$4,$K78&lt;X$4,$K78&gt;W$4),NETWORKDAYS.INTL(W$4+1,$K78,1,(Holidays!$A$1:$A$248)),0)+IF(AND($J78&lt;=W$4,$K78&gt;=X$4,$K78&gt;W$4),NETWORKDAYS.INTL(W$4+1,(X$4),1,(Holidays!$A$1:$A$248)),0))*$M78,"")</f>
        <v>0</v>
      </c>
      <c r="Y78" s="192">
        <f ca="1">IFERROR((IF(AND($J78&gt;X$4,$J78&lt;=Y$4,$K78&lt;=Y$4),NETWORKDAYS.INTL($J78,$K78,1,(Holidays!$A$1:$A$248)),0)+IF(AND($J78&gt;X$4,$J78&lt;=Y$4,$K78&gt;Y$4),NETWORKDAYS.INTL($J78,(Y$4),1,(Holidays!$A$1:$A$248)),0)+IF(AND($J78&lt;X$4,$K78&lt;Y$4,$K78&gt;X$4),NETWORKDAYS.INTL(X$4+1,$K78,1,(Holidays!$A$1:$A$248)),0)+IF(AND($J78&lt;=X$4,$K78&gt;=Y$4,$K78&gt;X$4),NETWORKDAYS.INTL(X$4+1,(Y$4),1,(Holidays!$A$1:$A$248)),0))*$M78,"")</f>
        <v>0</v>
      </c>
      <c r="Z78" s="321">
        <f ca="1">IFERROR((IF(AND($J78&gt;Y$4,$J78&lt;=Z$4,$K78&lt;=Z$4),NETWORKDAYS.INTL($J78,$K78,1,(Holidays!$A$1:$A$248)),0)+IF(AND($J78&gt;Y$4,$J78&lt;=Z$4,$K78&gt;Z$4),NETWORKDAYS.INTL($J78,(Z$4),1,(Holidays!$A$1:$A$248)),0)+IF(AND($J78&lt;Y$4,$K78&lt;Z$4,$K78&gt;Y$4),NETWORKDAYS.INTL(Y$4+1,$K78,1,(Holidays!$A$1:$A$248)),0)+IF(AND($J78&lt;=Y$4,$K78&gt;=Z$4,$K78&gt;Y$4),NETWORKDAYS.INTL(Y$4+1,(Z$4),1,(Holidays!$A$1:$A$248)),0))*$M78,"")</f>
        <v>0</v>
      </c>
      <c r="AA78" s="190">
        <f ca="1">IFERROR((IF(AND($J78&gt;Z$4,$J78&lt;=AA$4,$K78&lt;=AA$4),NETWORKDAYS.INTL($J78,$K78,1,(Holidays!$A$1:$A$248)),0)+IF(AND($J78&gt;Z$4,$J78&lt;=AA$4,$K78&gt;AA$4),NETWORKDAYS.INTL($J78,(AA$4),1,(Holidays!$A$1:$A$248)),0)+IF(AND($J78&lt;Z$4,$K78&lt;AA$4,$K78&gt;Z$4),NETWORKDAYS.INTL(Z$4+1,$K78,1,(Holidays!$A$1:$A$248)),0)+IF(AND($J78&lt;=Z$4,$K78&gt;=AA$4,$K78&gt;Z$4),NETWORKDAYS.INTL(Z$4+1,(AA$4),1,(Holidays!$A$1:$A$248)),0))*$M78,"")</f>
        <v>0</v>
      </c>
      <c r="AB78" s="192">
        <f ca="1">IFERROR((IF(AND($J78&gt;AA$4,$J78&lt;=AB$4,$K78&lt;=AB$4),NETWORKDAYS.INTL($J78,$K78,1,(Holidays!$A$1:$A$248)),0)+IF(AND($J78&gt;AA$4,$J78&lt;=AB$4,$K78&gt;AB$4),NETWORKDAYS.INTL($J78,(AB$4),1,(Holidays!$A$1:$A$248)),0)+IF(AND($J78&lt;AA$4,$K78&lt;AB$4,$K78&gt;AA$4),NETWORKDAYS.INTL(AA$4+1,$K78,1,(Holidays!$A$1:$A$248)),0)+IF(AND($J78&lt;=AA$4,$K78&gt;=AB$4,$K78&gt;AA$4),NETWORKDAYS.INTL(AA$4+1,(AB$4),1,(Holidays!$A$1:$A$248)),0))*$M78,"")</f>
        <v>0</v>
      </c>
      <c r="AC78" s="321">
        <f ca="1">IFERROR((IF(AND($J78&gt;AB$4,$J78&lt;=AC$4,$K78&lt;=AC$4),NETWORKDAYS.INTL($J78,$K78,1,(Holidays!$A$1:$A$248)),0)+IF(AND($J78&gt;AB$4,$J78&lt;=AC$4,$K78&gt;AC$4),NETWORKDAYS.INTL($J78,(AC$4),1,(Holidays!$A$1:$A$248)),0)+IF(AND($J78&lt;AB$4,$K78&lt;AC$4,$K78&gt;AB$4),NETWORKDAYS.INTL(AB$4+1,$K78,1,(Holidays!$A$1:$A$248)),0)+IF(AND($J78&lt;=AB$4,$K78&gt;=AC$4,$K78&gt;AB$4),NETWORKDAYS.INTL(AB$4+1,(AC$4),1,(Holidays!$A$1:$A$248)),0))*$M78,"")</f>
        <v>0</v>
      </c>
      <c r="AD78" s="190">
        <f ca="1">IFERROR((IF(AND($J78&gt;AC$4,$J78&lt;=AD$4,$K78&lt;=AD$4),NETWORKDAYS.INTL($J78,$K78,1,(Holidays!$A$1:$A$248)),0)+IF(AND($J78&gt;AC$4,$J78&lt;=AD$4,$K78&gt;AD$4),NETWORKDAYS.INTL($J78,(AD$4),1,(Holidays!$A$1:$A$248)),0)+IF(AND($J78&lt;AC$4,$K78&lt;AD$4,$K78&gt;AC$4),NETWORKDAYS.INTL(AC$4+1,$K78,1,(Holidays!$A$1:$A$248)),0)+IF(AND($J78&lt;=AC$4,$K78&gt;=AD$4,$K78&gt;AC$4),NETWORKDAYS.INTL(AC$4+1,(AD$4),1,(Holidays!$A$1:$A$248)),0))*$M78,"")</f>
        <v>0</v>
      </c>
      <c r="AE78" s="192">
        <f ca="1">IFERROR((IF(AND($J78&gt;AD$4,$J78&lt;=AE$4,$K78&lt;=AE$4),NETWORKDAYS.INTL($J78,$K78,1,(Holidays!$A$1:$A$248)),0)+IF(AND($J78&gt;AD$4,$J78&lt;=AE$4,$K78&gt;AE$4),NETWORKDAYS.INTL($J78,(AE$4),1,(Holidays!$A$1:$A$248)),0)+IF(AND($J78&lt;AD$4,$K78&lt;AE$4,$K78&gt;AD$4),NETWORKDAYS.INTL(AD$4+1,$K78,1,(Holidays!$A$1:$A$248)),0)+IF(AND($J78&lt;=AD$4,$K78&gt;=AE$4,$K78&gt;AD$4),NETWORKDAYS.INTL(AD$4+1,(AE$4),1,(Holidays!$A$1:$A$248)),0))*$M78,"")</f>
        <v>0</v>
      </c>
      <c r="AF78" s="321">
        <f ca="1">IFERROR((IF(AND($J78&gt;AE$4,$J78&lt;=AF$4,$K78&lt;=AF$4),NETWORKDAYS.INTL($J78,$K78,1,(Holidays!$A$1:$A$248)),0)+IF(AND($J78&gt;AE$4,$J78&lt;=AF$4,$K78&gt;AF$4),NETWORKDAYS.INTL($J78,(AF$4),1,(Holidays!$A$1:$A$248)),0)+IF(AND($J78&lt;AE$4,$K78&lt;AF$4,$K78&gt;AE$4),NETWORKDAYS.INTL(AE$4+1,$K78,1,(Holidays!$A$1:$A$248)),0)+IF(AND($J78&lt;=AE$4,$K78&gt;=AF$4,$K78&gt;AE$4),NETWORKDAYS.INTL(AE$4+1,(AF$4),1,(Holidays!$A$1:$A$248)),0))*$M78,"")</f>
        <v>0</v>
      </c>
      <c r="AG78" s="190">
        <f ca="1">IFERROR((IF(AND($J78&gt;AF$4,$J78&lt;=AG$4,$K78&lt;=AG$4),NETWORKDAYS.INTL($J78,$K78,1,(Holidays!$A$1:$A$248)),0)+IF(AND($J78&gt;AF$4,$J78&lt;=AG$4,$K78&gt;AG$4),NETWORKDAYS.INTL($J78,(AG$4),1,(Holidays!$A$1:$A$248)),0)+IF(AND($J78&lt;AF$4,$K78&lt;AG$4,$K78&gt;AF$4),NETWORKDAYS.INTL(AF$4+1,$K78,1,(Holidays!$A$1:$A$248)),0)+IF(AND($J78&lt;=AF$4,$K78&gt;=AG$4,$K78&gt;AF$4),NETWORKDAYS.INTL(AF$4+1,(AG$4),1,(Holidays!$A$1:$A$248)),0))*$M78,"")</f>
        <v>0</v>
      </c>
      <c r="AH78" s="192">
        <f ca="1">IFERROR((IF(AND($J78&gt;AG$4,$J78&lt;=AH$4,$K78&lt;=AH$4),NETWORKDAYS.INTL($J78,$K78,1,(Holidays!$A$1:$A$248)),0)+IF(AND($J78&gt;AG$4,$J78&lt;=AH$4,$K78&gt;AH$4),NETWORKDAYS.INTL($J78,(AH$4),1,(Holidays!$A$1:$A$248)),0)+IF(AND($J78&lt;AG$4,$K78&lt;AH$4,$K78&gt;AG$4),NETWORKDAYS.INTL(AG$4+1,$K78,1,(Holidays!$A$1:$A$248)),0)+IF(AND($J78&lt;=AG$4,$K78&gt;=AH$4,$K78&gt;AG$4),NETWORKDAYS.INTL(AG$4+1,(AH$4),1,(Holidays!$A$1:$A$248)),0))*$M78,"")</f>
        <v>0</v>
      </c>
      <c r="AI78" s="321">
        <f ca="1">IFERROR((IF(AND($J78&gt;AH$4,$J78&lt;=AI$4,$K78&lt;=AI$4),NETWORKDAYS.INTL($J78,$K78,1,(Holidays!$A$1:$A$248)),0)+IF(AND($J78&gt;AH$4,$J78&lt;=AI$4,$K78&gt;AI$4),NETWORKDAYS.INTL($J78,(AI$4),1,(Holidays!$A$1:$A$248)),0)+IF(AND($J78&lt;AH$4,$K78&lt;AI$4,$K78&gt;AH$4),NETWORKDAYS.INTL(AH$4+1,$K78,1,(Holidays!$A$1:$A$248)),0)+IF(AND($J78&lt;=AH$4,$K78&gt;=AI$4,$K78&gt;AH$4),NETWORKDAYS.INTL(AH$4+1,(AI$4),1,(Holidays!$A$1:$A$248)),0))*$M78,"")</f>
        <v>0</v>
      </c>
      <c r="AJ78" s="190">
        <f ca="1">IFERROR((IF(AND($J78&gt;AI$4,$J78&lt;=AJ$4,$K78&lt;=AJ$4),NETWORKDAYS.INTL($J78,$K78,1,(Holidays!$A$1:$A$248)),0)+IF(AND($J78&gt;AI$4,$J78&lt;=AJ$4,$K78&gt;AJ$4),NETWORKDAYS.INTL($J78,(AJ$4),1,(Holidays!$A$1:$A$248)),0)+IF(AND($J78&lt;AI$4,$K78&lt;AJ$4,$K78&gt;AI$4),NETWORKDAYS.INTL(AI$4+1,$K78,1,(Holidays!$A$1:$A$248)),0)+IF(AND($J78&lt;=AI$4,$K78&gt;=AJ$4,$K78&gt;AI$4),NETWORKDAYS.INTL(AI$4+1,(AJ$4),1,(Holidays!$A$1:$A$248)),0))*$M78,"")</f>
        <v>0</v>
      </c>
      <c r="AK78" s="192">
        <f ca="1">IFERROR((IF(AND($J78&gt;AJ$4,$J78&lt;=AK$4,$K78&lt;=AK$4),NETWORKDAYS.INTL($J78,$K78,1,(Holidays!$A$1:$A$248)),0)+IF(AND($J78&gt;AJ$4,$J78&lt;=AK$4,$K78&gt;AK$4),NETWORKDAYS.INTL($J78,(AK$4),1,(Holidays!$A$1:$A$248)),0)+IF(AND($J78&lt;AJ$4,$K78&lt;AK$4,$K78&gt;AJ$4),NETWORKDAYS.INTL(AJ$4+1,$K78,1,(Holidays!$A$1:$A$248)),0)+IF(AND($J78&lt;=AJ$4,$K78&gt;=AK$4,$K78&gt;AJ$4),NETWORKDAYS.INTL(AJ$4+1,(AK$4),1,(Holidays!$A$1:$A$248)),0))*$M78,"")</f>
        <v>0</v>
      </c>
      <c r="AL78" s="321">
        <f ca="1">IFERROR((IF(AND($J78&gt;AK$4,$J78&lt;=AL$4,$K78&lt;=AL$4),NETWORKDAYS.INTL($J78,$K78,1,(Holidays!$A$1:$A$248)),0)+IF(AND($J78&gt;AK$4,$J78&lt;=AL$4,$K78&gt;AL$4),NETWORKDAYS.INTL($J78,(AL$4),1,(Holidays!$A$1:$A$248)),0)+IF(AND($J78&lt;AK$4,$K78&lt;AL$4,$K78&gt;AK$4),NETWORKDAYS.INTL(AK$4+1,$K78,1,(Holidays!$A$1:$A$248)),0)+IF(AND($J78&lt;=AK$4,$K78&gt;=AL$4,$K78&gt;AK$4),NETWORKDAYS.INTL(AK$4+1,(AL$4),1,(Holidays!$A$1:$A$248)),0))*$M78,"")</f>
        <v>0</v>
      </c>
      <c r="AM78" s="190">
        <f ca="1">IFERROR((IF(AND($J78&gt;AL$4,$J78&lt;=AM$4,$K78&lt;=AM$4),NETWORKDAYS.INTL($J78,$K78,1,(Holidays!$A$1:$A$248)),0)+IF(AND($J78&gt;AL$4,$J78&lt;=AM$4,$K78&gt;AM$4),NETWORKDAYS.INTL($J78,(AM$4),1,(Holidays!$A$1:$A$248)),0)+IF(AND($J78&lt;AL$4,$K78&lt;AM$4,$K78&gt;AL$4),NETWORKDAYS.INTL(AL$4+1,$K78,1,(Holidays!$A$1:$A$248)),0)+IF(AND($J78&lt;=AL$4,$K78&gt;=AM$4,$K78&gt;AL$4),NETWORKDAYS.INTL(AL$4+1,(AM$4),1,(Holidays!$A$1:$A$248)),0))*$M78,"")</f>
        <v>0</v>
      </c>
      <c r="AN78" s="192">
        <f ca="1">IFERROR((IF(AND($J78&gt;AM$4,$J78&lt;=AN$4,$K78&lt;=AN$4),NETWORKDAYS.INTL($J78,$K78,1,(Holidays!$A$1:$A$248)),0)+IF(AND($J78&gt;AM$4,$J78&lt;=AN$4,$K78&gt;AN$4),NETWORKDAYS.INTL($J78,(AN$4),1,(Holidays!$A$1:$A$248)),0)+IF(AND($J78&lt;AM$4,$K78&lt;AN$4,$K78&gt;AM$4),NETWORKDAYS.INTL(AM$4+1,$K78,1,(Holidays!$A$1:$A$248)),0)+IF(AND($J78&lt;=AM$4,$K78&gt;=AN$4,$K78&gt;AM$4),NETWORKDAYS.INTL(AM$4+1,(AN$4),1,(Holidays!$A$1:$A$248)),0))*$M78,"")</f>
        <v>0</v>
      </c>
      <c r="AO78" s="321">
        <f ca="1">IFERROR((IF(AND($J78&gt;AN$4,$J78&lt;=AO$4,$K78&lt;=AO$4),NETWORKDAYS.INTL($J78,$K78,1,(Holidays!$A$1:$A$248)),0)+IF(AND($J78&gt;AN$4,$J78&lt;=AO$4,$K78&gt;AO$4),NETWORKDAYS.INTL($J78,(AO$4),1,(Holidays!$A$1:$A$248)),0)+IF(AND($J78&lt;AN$4,$K78&lt;AO$4,$K78&gt;AN$4),NETWORKDAYS.INTL(AN$4+1,$K78,1,(Holidays!$A$1:$A$248)),0)+IF(AND($J78&lt;=AN$4,$K78&gt;=AO$4,$K78&gt;AN$4),NETWORKDAYS.INTL(AN$4+1,(AO$4),1,(Holidays!$A$1:$A$248)),0))*$M78,"")</f>
        <v>0</v>
      </c>
      <c r="AP78" s="190">
        <f ca="1">IFERROR((IF(AND($J78&gt;AO$4,$J78&lt;=AP$4,$K78&lt;=AP$4),NETWORKDAYS.INTL($J78,$K78,1,(Holidays!$A$1:$A$248)),0)+IF(AND($J78&gt;AO$4,$J78&lt;=AP$4,$K78&gt;AP$4),NETWORKDAYS.INTL($J78,(AP$4),1,(Holidays!$A$1:$A$248)),0)+IF(AND($J78&lt;AO$4,$K78&lt;AP$4,$K78&gt;AO$4),NETWORKDAYS.INTL(AO$4+1,$K78,1,(Holidays!$A$1:$A$248)),0)+IF(AND($J78&lt;=AO$4,$K78&gt;=AP$4,$K78&gt;AO$4),NETWORKDAYS.INTL(AO$4+1,(AP$4),1,(Holidays!$A$1:$A$248)),0))*$M78,"")</f>
        <v>0</v>
      </c>
      <c r="AQ78" s="192">
        <f ca="1">IFERROR((IF(AND($J78&gt;AP$4,$J78&lt;=AQ$4,$K78&lt;=AQ$4),NETWORKDAYS.INTL($J78,$K78,1,(Holidays!$A$1:$A$248)),0)+IF(AND($J78&gt;AP$4,$J78&lt;=AQ$4,$K78&gt;AQ$4),NETWORKDAYS.INTL($J78,(AQ$4),1,(Holidays!$A$1:$A$248)),0)+IF(AND($J78&lt;AP$4,$K78&lt;AQ$4,$K78&gt;AP$4),NETWORKDAYS.INTL(AP$4+1,$K78,1,(Holidays!$A$1:$A$248)),0)+IF(AND($J78&lt;=AP$4,$K78&gt;=AQ$4,$K78&gt;AP$4),NETWORKDAYS.INTL(AP$4+1,(AQ$4),1,(Holidays!$A$1:$A$248)),0))*$M78,"")</f>
        <v>0</v>
      </c>
      <c r="AR78" s="321">
        <f ca="1">IFERROR((IF(AND($J78&gt;AQ$4,$J78&lt;=AR$4,$K78&lt;=AR$4),NETWORKDAYS.INTL($J78,$K78,1,(Holidays!$A$1:$A$248)),0)+IF(AND($J78&gt;AQ$4,$J78&lt;=AR$4,$K78&gt;AR$4),NETWORKDAYS.INTL($J78,(AR$4),1,(Holidays!$A$1:$A$248)),0)+IF(AND($J78&lt;AQ$4,$K78&lt;AR$4,$K78&gt;AQ$4),NETWORKDAYS.INTL(AQ$4+1,$K78,1,(Holidays!$A$1:$A$248)),0)+IF(AND($J78&lt;=AQ$4,$K78&gt;=AR$4,$K78&gt;AQ$4),NETWORKDAYS.INTL(AQ$4+1,(AR$4),1,(Holidays!$A$1:$A$248)),0))*$M78,"")</f>
        <v>0</v>
      </c>
      <c r="AS78" s="190">
        <f ca="1">IFERROR((IF(AND($J78&gt;AR$4,$J78&lt;=AS$4,$K78&lt;=AS$4),NETWORKDAYS.INTL($J78,$K78,1,(Holidays!$A$1:$A$248)),0)+IF(AND($J78&gt;AR$4,$J78&lt;=AS$4,$K78&gt;AS$4),NETWORKDAYS.INTL($J78,(AS$4),1,(Holidays!$A$1:$A$248)),0)+IF(AND($J78&lt;AR$4,$K78&lt;AS$4,$K78&gt;AR$4),NETWORKDAYS.INTL(AR$4+1,$K78,1,(Holidays!$A$1:$A$248)),0)+IF(AND($J78&lt;=AR$4,$K78&gt;=AS$4,$K78&gt;AR$4),NETWORKDAYS.INTL(AR$4+1,(AS$4),1,(Holidays!$A$1:$A$248)),0))*$M78,"")</f>
        <v>0</v>
      </c>
      <c r="AT78" s="192">
        <f ca="1">IFERROR((IF(AND($J78&gt;AS$4,$J78&lt;=AT$4,$K78&lt;=AT$4),NETWORKDAYS.INTL($J78,$K78,1,(Holidays!$A$1:$A$248)),0)+IF(AND($J78&gt;AS$4,$J78&lt;=AT$4,$K78&gt;AT$4),NETWORKDAYS.INTL($J78,(AT$4),1,(Holidays!$A$1:$A$248)),0)+IF(AND($J78&lt;AS$4,$K78&lt;AT$4,$K78&gt;AS$4),NETWORKDAYS.INTL(AS$4+1,$K78,1,(Holidays!$A$1:$A$248)),0)+IF(AND($J78&lt;=AS$4,$K78&gt;=AT$4,$K78&gt;AS$4),NETWORKDAYS.INTL(AS$4+1,(AT$4),1,(Holidays!$A$1:$A$248)),0))*$M78,"")</f>
        <v>0</v>
      </c>
      <c r="AU78" s="321">
        <f ca="1">IFERROR((IF(AND($J78&gt;AT$4,$J78&lt;=AU$4,$K78&lt;=AU$4),NETWORKDAYS.INTL($J78,$K78,1,(Holidays!$A$1:$A$248)),0)+IF(AND($J78&gt;AT$4,$J78&lt;=AU$4,$K78&gt;AU$4),NETWORKDAYS.INTL($J78,(AU$4),1,(Holidays!$A$1:$A$248)),0)+IF(AND($J78&lt;AT$4,$K78&lt;AU$4,$K78&gt;AT$4),NETWORKDAYS.INTL(AT$4+1,$K78,1,(Holidays!$A$1:$A$248)),0)+IF(AND($J78&lt;=AT$4,$K78&gt;=AU$4,$K78&gt;AT$4),NETWORKDAYS.INTL(AT$4+1,(AU$4),1,(Holidays!$A$1:$A$248)),0))*$M78,"")</f>
        <v>0</v>
      </c>
      <c r="AV78" s="190">
        <f ca="1">IFERROR((IF(AND($J78&gt;AU$4,$J78&lt;=AV$4,$K78&lt;=AV$4),NETWORKDAYS.INTL($J78,$K78,1,(Holidays!$A$1:$A$248)),0)+IF(AND($J78&gt;AU$4,$J78&lt;=AV$4,$K78&gt;AV$4),NETWORKDAYS.INTL($J78,(AV$4),1,(Holidays!$A$1:$A$248)),0)+IF(AND($J78&lt;AU$4,$K78&lt;AV$4,$K78&gt;AU$4),NETWORKDAYS.INTL(AU$4+1,$K78,1,(Holidays!$A$1:$A$248)),0)+IF(AND($J78&lt;=AU$4,$K78&gt;=AV$4,$K78&gt;AU$4),NETWORKDAYS.INTL(AU$4+1,(AV$4),1,(Holidays!$A$1:$A$248)),0))*$M78,"")</f>
        <v>0</v>
      </c>
      <c r="AW78" s="192">
        <f ca="1">IFERROR((IF(AND($J78&gt;AV$4,$J78&lt;=AW$4,$K78&lt;=AW$4),NETWORKDAYS.INTL($J78,$K78,1,(Holidays!$A$1:$A$248)),0)+IF(AND($J78&gt;AV$4,$J78&lt;=AW$4,$K78&gt;AW$4),NETWORKDAYS.INTL($J78,(AW$4),1,(Holidays!$A$1:$A$248)),0)+IF(AND($J78&lt;AV$4,$K78&lt;AW$4,$K78&gt;AV$4),NETWORKDAYS.INTL(AV$4+1,$K78,1,(Holidays!$A$1:$A$248)),0)+IF(AND($J78&lt;=AV$4,$K78&gt;=AW$4,$K78&gt;AV$4),NETWORKDAYS.INTL(AV$4+1,(AW$4),1,(Holidays!$A$1:$A$248)),0))*$M78,"")</f>
        <v>0</v>
      </c>
      <c r="AX78" s="321">
        <f ca="1">IFERROR((IF(AND($J78&gt;AW$4,$J78&lt;=AX$4,$K78&lt;=AX$4),NETWORKDAYS.INTL($J78,$K78,1,(Holidays!$A$1:$A$248)),0)+IF(AND($J78&gt;AW$4,$J78&lt;=AX$4,$K78&gt;AX$4),NETWORKDAYS.INTL($J78,(AX$4),1,(Holidays!$A$1:$A$248)),0)+IF(AND($J78&lt;AW$4,$K78&lt;AX$4,$K78&gt;AW$4),NETWORKDAYS.INTL(AW$4+1,$K78,1,(Holidays!$A$1:$A$248)),0)+IF(AND($J78&lt;=AW$4,$K78&gt;=AX$4,$K78&gt;AW$4),NETWORKDAYS.INTL(AW$4+1,(AX$4),1,(Holidays!$A$1:$A$248)),0))*$M78,"")</f>
        <v>0</v>
      </c>
      <c r="AY78" s="190">
        <f ca="1">IFERROR((IF(AND($J78&gt;AX$4,$J78&lt;=AY$4,$K78&lt;=AY$4),NETWORKDAYS.INTL($J78,$K78,1,(Holidays!$A$1:$A$248)),0)+IF(AND($J78&gt;AX$4,$J78&lt;=AY$4,$K78&gt;AY$4),NETWORKDAYS.INTL($J78,(AY$4),1,(Holidays!$A$1:$A$248)),0)+IF(AND($J78&lt;AX$4,$K78&lt;AY$4,$K78&gt;AX$4),NETWORKDAYS.INTL(AX$4+1,$K78,1,(Holidays!$A$1:$A$248)),0)+IF(AND($J78&lt;=AX$4,$K78&gt;=AY$4,$K78&gt;AX$4),NETWORKDAYS.INTL(AX$4+1,(AY$4),1,(Holidays!$A$1:$A$248)),0))*$M78,"")</f>
        <v>0</v>
      </c>
      <c r="AZ78" s="192">
        <f ca="1">IFERROR((IF(AND($J78&gt;AY$4,$J78&lt;=AZ$4,$K78&lt;=AZ$4),NETWORKDAYS.INTL($J78,$K78,1,(Holidays!$A$1:$A$248)),0)+IF(AND($J78&gt;AY$4,$J78&lt;=AZ$4,$K78&gt;AZ$4),NETWORKDAYS.INTL($J78,(AZ$4),1,(Holidays!$A$1:$A$248)),0)+IF(AND($J78&lt;AY$4,$K78&lt;AZ$4,$K78&gt;AY$4),NETWORKDAYS.INTL(AY$4+1,$K78,1,(Holidays!$A$1:$A$248)),0)+IF(AND($J78&lt;=AY$4,$K78&gt;=AZ$4,$K78&gt;AY$4),NETWORKDAYS.INTL(AY$4+1,(AZ$4),1,(Holidays!$A$1:$A$248)),0))*$M78,"")</f>
        <v>0</v>
      </c>
      <c r="BA78" s="321">
        <f ca="1">IFERROR((IF(AND($J78&gt;AZ$4,$J78&lt;=BA$4,$K78&lt;=BA$4),NETWORKDAYS.INTL($J78,$K78,1,(Holidays!$A$1:$A$248)),0)+IF(AND($J78&gt;AZ$4,$J78&lt;=BA$4,$K78&gt;BA$4),NETWORKDAYS.INTL($J78,(BA$4),1,(Holidays!$A$1:$A$248)),0)+IF(AND($J78&lt;AZ$4,$K78&lt;BA$4,$K78&gt;AZ$4),NETWORKDAYS.INTL(AZ$4+1,$K78,1,(Holidays!$A$1:$A$248)),0)+IF(AND($J78&lt;=AZ$4,$K78&gt;=BA$4,$K78&gt;AZ$4),NETWORKDAYS.INTL(AZ$4+1,(BA$4),1,(Holidays!$A$1:$A$248)),0))*$M78,"")</f>
        <v>0</v>
      </c>
      <c r="BB78" s="190">
        <f ca="1">IFERROR((IF(AND($J78&gt;BA$4,$J78&lt;=BB$4,$K78&lt;=BB$4),NETWORKDAYS.INTL($J78,$K78,1,(Holidays!$A$1:$A$248)),0)+IF(AND($J78&gt;BA$4,$J78&lt;=BB$4,$K78&gt;BB$4),NETWORKDAYS.INTL($J78,(BB$4),1,(Holidays!$A$1:$A$248)),0)+IF(AND($J78&lt;BA$4,$K78&lt;BB$4,$K78&gt;BA$4),NETWORKDAYS.INTL(BA$4+1,$K78,1,(Holidays!$A$1:$A$248)),0)+IF(AND($J78&lt;=BA$4,$K78&gt;=BB$4,$K78&gt;BA$4),NETWORKDAYS.INTL(BA$4+1,(BB$4),1,(Holidays!$A$1:$A$248)),0))*$M78,"")</f>
        <v>0</v>
      </c>
      <c r="BC78" s="192">
        <f ca="1">IFERROR((IF(AND($J78&gt;BB$4,$J78&lt;=BC$4,$K78&lt;=BC$4),NETWORKDAYS.INTL($J78,$K78,1,(Holidays!$A$1:$A$248)),0)+IF(AND($J78&gt;BB$4,$J78&lt;=BC$4,$K78&gt;BC$4),NETWORKDAYS.INTL($J78,(BC$4),1,(Holidays!$A$1:$A$248)),0)+IF(AND($J78&lt;BB$4,$K78&lt;BC$4,$K78&gt;BB$4),NETWORKDAYS.INTL(BB$4+1,$K78,1,(Holidays!$A$1:$A$248)),0)+IF(AND($J78&lt;=BB$4,$K78&gt;=BC$4,$K78&gt;BB$4),NETWORKDAYS.INTL(BB$4+1,(BC$4),1,(Holidays!$A$1:$A$248)),0))*$M78,"")</f>
        <v>0</v>
      </c>
      <c r="BD78" s="321">
        <f ca="1">IFERROR((IF(AND($J78&gt;BC$4,$J78&lt;=BD$4,$K78&lt;=BD$4),NETWORKDAYS.INTL($J78,$K78,1,(Holidays!$A$1:$A$248)),0)+IF(AND($J78&gt;BC$4,$J78&lt;=BD$4,$K78&gt;BD$4),NETWORKDAYS.INTL($J78,(BD$4),1,(Holidays!$A$1:$A$248)),0)+IF(AND($J78&lt;BC$4,$K78&lt;BD$4,$K78&gt;BC$4),NETWORKDAYS.INTL(BC$4+1,$K78,1,(Holidays!$A$1:$A$248)),0)+IF(AND($J78&lt;=BC$4,$K78&gt;=BD$4,$K78&gt;BC$4),NETWORKDAYS.INTL(BC$4+1,(BD$4),1,(Holidays!$A$1:$A$248)),0))*$M78,"")</f>
        <v>0</v>
      </c>
      <c r="BE78" s="190">
        <f ca="1">IFERROR((IF(AND($J78&gt;BD$4,$J78&lt;=BE$4,$K78&lt;=BE$4),NETWORKDAYS.INTL($J78,$K78,1,(Holidays!$A$1:$A$248)),0)+IF(AND($J78&gt;BD$4,$J78&lt;=BE$4,$K78&gt;BE$4),NETWORKDAYS.INTL($J78,(BE$4),1,(Holidays!$A$1:$A$248)),0)+IF(AND($J78&lt;BD$4,$K78&lt;BE$4,$K78&gt;BD$4),NETWORKDAYS.INTL(BD$4+1,$K78,1,(Holidays!$A$1:$A$248)),0)+IF(AND($J78&lt;=BD$4,$K78&gt;=BE$4,$K78&gt;BD$4),NETWORKDAYS.INTL(BD$4+1,(BE$4),1,(Holidays!$A$1:$A$248)),0))*$M78,"")</f>
        <v>0</v>
      </c>
      <c r="BF78" s="192">
        <f ca="1">IFERROR((IF(AND($J78&gt;BE$4,$J78&lt;=BF$4,$K78&lt;=BF$4),NETWORKDAYS.INTL($J78,$K78,1,(Holidays!$A$1:$A$248)),0)+IF(AND($J78&gt;BE$4,$J78&lt;=BF$4,$K78&gt;BF$4),NETWORKDAYS.INTL($J78,(BF$4),1,(Holidays!$A$1:$A$248)),0)+IF(AND($J78&lt;BE$4,$K78&lt;BF$4,$K78&gt;BE$4),NETWORKDAYS.INTL(BE$4+1,$K78,1,(Holidays!$A$1:$A$248)),0)+IF(AND($J78&lt;=BE$4,$K78&gt;=BF$4,$K78&gt;BE$4),NETWORKDAYS.INTL(BE$4+1,(BF$4),1,(Holidays!$A$1:$A$248)),0))*$M78,"")</f>
        <v>0</v>
      </c>
      <c r="BG78" s="321">
        <f ca="1">IFERROR((IF(AND($J78&gt;BF$4,$J78&lt;=BG$4,$K78&lt;=BG$4),NETWORKDAYS.INTL($J78,$K78,1,(Holidays!$A$1:$A$248)),0)+IF(AND($J78&gt;BF$4,$J78&lt;=BG$4,$K78&gt;BG$4),NETWORKDAYS.INTL($J78,(BG$4),1,(Holidays!$A$1:$A$248)),0)+IF(AND($J78&lt;BF$4,$K78&lt;BG$4,$K78&gt;BF$4),NETWORKDAYS.INTL(BF$4+1,$K78,1,(Holidays!$A$1:$A$248)),0)+IF(AND($J78&lt;=BF$4,$K78&gt;=BG$4,$K78&gt;BF$4),NETWORKDAYS.INTL(BF$4+1,(BG$4),1,(Holidays!$A$1:$A$248)),0))*$M78,"")</f>
        <v>0</v>
      </c>
      <c r="BH78" s="190">
        <f ca="1">IFERROR((IF(AND($J78&gt;BG$4,$J78&lt;=BH$4,$K78&lt;=BH$4),NETWORKDAYS.INTL($J78,$K78,1,(Holidays!$A$1:$A$248)),0)+IF(AND($J78&gt;BG$4,$J78&lt;=BH$4,$K78&gt;BH$4),NETWORKDAYS.INTL($J78,(BH$4),1,(Holidays!$A$1:$A$248)),0)+IF(AND($J78&lt;BG$4,$K78&lt;BH$4,$K78&gt;BG$4),NETWORKDAYS.INTL(BG$4+1,$K78,1,(Holidays!$A$1:$A$248)),0)+IF(AND($J78&lt;=BG$4,$K78&gt;=BH$4,$K78&gt;BG$4),NETWORKDAYS.INTL(BG$4+1,(BH$4),1,(Holidays!$A$1:$A$248)),0))*$M78,"")</f>
        <v>0</v>
      </c>
      <c r="BI78" s="192">
        <f ca="1">IFERROR((IF(AND($J78&gt;BH$4,$J78&lt;=BI$4,$K78&lt;=BI$4),NETWORKDAYS.INTL($J78,$K78,1,(Holidays!$A$1:$A$248)),0)+IF(AND($J78&gt;BH$4,$J78&lt;=BI$4,$K78&gt;BI$4),NETWORKDAYS.INTL($J78,(BI$4),1,(Holidays!$A$1:$A$248)),0)+IF(AND($J78&lt;BH$4,$K78&lt;BI$4,$K78&gt;BH$4),NETWORKDAYS.INTL(BH$4+1,$K78,1,(Holidays!$A$1:$A$248)),0)+IF(AND($J78&lt;=BH$4,$K78&gt;=BI$4,$K78&gt;BH$4),NETWORKDAYS.INTL(BH$4+1,(BI$4),1,(Holidays!$A$1:$A$248)),0))*$M78,"")</f>
        <v>0</v>
      </c>
      <c r="BJ78" s="321">
        <f ca="1">IFERROR((IF(AND($J78&gt;BI$4,$J78&lt;=BJ$4,$K78&lt;=BJ$4),NETWORKDAYS.INTL($J78,$K78,1,(Holidays!$A$1:$A$248)),0)+IF(AND($J78&gt;BI$4,$J78&lt;=BJ$4,$K78&gt;BJ$4),NETWORKDAYS.INTL($J78,(BJ$4),1,(Holidays!$A$1:$A$248)),0)+IF(AND($J78&lt;BI$4,$K78&lt;BJ$4,$K78&gt;BI$4),NETWORKDAYS.INTL(BI$4+1,$K78,1,(Holidays!$A$1:$A$248)),0)+IF(AND($J78&lt;=BI$4,$K78&gt;=BJ$4,$K78&gt;BI$4),NETWORKDAYS.INTL(BI$4+1,(BJ$4),1,(Holidays!$A$1:$A$248)),0))*$M78,"")</f>
        <v>0</v>
      </c>
      <c r="BK78" s="190">
        <f ca="1">IFERROR((IF(AND($J78&gt;BJ$4,$J78&lt;=BK$4,$K78&lt;=BK$4),NETWORKDAYS.INTL($J78,$K78,1,(Holidays!$A$1:$A$248)),0)+IF(AND($J78&gt;BJ$4,$J78&lt;=BK$4,$K78&gt;BK$4),NETWORKDAYS.INTL($J78,(BK$4),1,(Holidays!$A$1:$A$248)),0)+IF(AND($J78&lt;BJ$4,$K78&lt;BK$4,$K78&gt;BJ$4),NETWORKDAYS.INTL(BJ$4+1,$K78,1,(Holidays!$A$1:$A$248)),0)+IF(AND($J78&lt;=BJ$4,$K78&gt;=BK$4,$K78&gt;BJ$4),NETWORKDAYS.INTL(BJ$4+1,(BK$4),1,(Holidays!$A$1:$A$248)),0))*$M78,"")</f>
        <v>0</v>
      </c>
      <c r="BL78" s="192">
        <f ca="1">IFERROR((IF(AND($J78&gt;BK$4,$J78&lt;=BL$4,$K78&lt;=BL$4),NETWORKDAYS.INTL($J78,$K78,1,(Holidays!$A$1:$A$248)),0)+IF(AND($J78&gt;BK$4,$J78&lt;=BL$4,$K78&gt;BL$4),NETWORKDAYS.INTL($J78,(BL$4),1,(Holidays!$A$1:$A$248)),0)+IF(AND($J78&lt;BK$4,$K78&lt;BL$4,$K78&gt;BK$4),NETWORKDAYS.INTL(BK$4+1,$K78,1,(Holidays!$A$1:$A$248)),0)+IF(AND($J78&lt;=BK$4,$K78&gt;=BL$4,$K78&gt;BK$4),NETWORKDAYS.INTL(BK$4+1,(BL$4),1,(Holidays!$A$1:$A$248)),0))*$M78,"")</f>
        <v>0</v>
      </c>
      <c r="BM78" s="321">
        <f ca="1">IFERROR((IF(AND($J78&gt;BL$4,$J78&lt;=BM$4,$K78&lt;=BM$4),NETWORKDAYS.INTL($J78,$K78,1,(Holidays!$A$1:$A$248)),0)+IF(AND($J78&gt;BL$4,$J78&lt;=BM$4,$K78&gt;BM$4),NETWORKDAYS.INTL($J78,(BM$4),1,(Holidays!$A$1:$A$248)),0)+IF(AND($J78&lt;BL$4,$K78&lt;BM$4,$K78&gt;BL$4),NETWORKDAYS.INTL(BL$4+1,$K78,1,(Holidays!$A$1:$A$248)),0)+IF(AND($J78&lt;=BL$4,$K78&gt;=BM$4,$K78&gt;BL$4),NETWORKDAYS.INTL(BL$4+1,(BM$4),1,(Holidays!$A$1:$A$248)),0))*$M78,"")</f>
        <v>0</v>
      </c>
      <c r="BN78" s="190">
        <f ca="1">IFERROR((IF(AND($J78&gt;BM$4,$J78&lt;=BN$4,$K78&lt;=BN$4),NETWORKDAYS.INTL($J78,$K78,1,(Holidays!$A$1:$A$248)),0)+IF(AND($J78&gt;BM$4,$J78&lt;=BN$4,$K78&gt;BN$4),NETWORKDAYS.INTL($J78,(BN$4),1,(Holidays!$A$1:$A$248)),0)+IF(AND($J78&lt;BM$4,$K78&lt;BN$4,$K78&gt;BM$4),NETWORKDAYS.INTL(BM$4+1,$K78,1,(Holidays!$A$1:$A$248)),0)+IF(AND($J78&lt;=BM$4,$K78&gt;=BN$4,$K78&gt;BM$4),NETWORKDAYS.INTL(BM$4+1,(BN$4),1,(Holidays!$A$1:$A$248)),0))*$M78,"")</f>
        <v>0</v>
      </c>
      <c r="BO78" s="192">
        <f ca="1">IFERROR((IF(AND($J78&gt;BN$4,$J78&lt;=BO$4,$K78&lt;=BO$4),NETWORKDAYS.INTL($J78,$K78,1,(Holidays!$A$1:$A$248)),0)+IF(AND($J78&gt;BN$4,$J78&lt;=BO$4,$K78&gt;BO$4),NETWORKDAYS.INTL($J78,(BO$4),1,(Holidays!$A$1:$A$248)),0)+IF(AND($J78&lt;BN$4,$K78&lt;BO$4,$K78&gt;BN$4),NETWORKDAYS.INTL(BN$4+1,$K78,1,(Holidays!$A$1:$A$248)),0)+IF(AND($J78&lt;=BN$4,$K78&gt;=BO$4,$K78&gt;BN$4),NETWORKDAYS.INTL(BN$4+1,(BO$4),1,(Holidays!$A$1:$A$248)),0))*$M78,"")</f>
        <v>0</v>
      </c>
      <c r="BP78" s="321">
        <f ca="1">IFERROR((IF(AND($J78&gt;BO$4,$J78&lt;=BP$4,$K78&lt;=BP$4),NETWORKDAYS.INTL($J78,$K78,1,(Holidays!$A$1:$A$248)),0)+IF(AND($J78&gt;BO$4,$J78&lt;=BP$4,$K78&gt;BP$4),NETWORKDAYS.INTL($J78,(BP$4),1,(Holidays!$A$1:$A$248)),0)+IF(AND($J78&lt;BO$4,$K78&lt;BP$4,$K78&gt;BO$4),NETWORKDAYS.INTL(BO$4+1,$K78,1,(Holidays!$A$1:$A$248)),0)+IF(AND($J78&lt;=BO$4,$K78&gt;=BP$4,$K78&gt;BO$4),NETWORKDAYS.INTL(BO$4+1,(BP$4),1,(Holidays!$A$1:$A$248)),0))*$M78,"")</f>
        <v>0</v>
      </c>
      <c r="BQ78" s="190">
        <f ca="1">IFERROR((IF(AND($J78&gt;BP$4,$J78&lt;=BQ$4,$K78&lt;=BQ$4),NETWORKDAYS.INTL($J78,$K78,1,(Holidays!$A$1:$A$248)),0)+IF(AND($J78&gt;BP$4,$J78&lt;=BQ$4,$K78&gt;BQ$4),NETWORKDAYS.INTL($J78,(BQ$4),1,(Holidays!$A$1:$A$248)),0)+IF(AND($J78&lt;BP$4,$K78&lt;BQ$4,$K78&gt;BP$4),NETWORKDAYS.INTL(BP$4+1,$K78,1,(Holidays!$A$1:$A$248)),0)+IF(AND($J78&lt;=BP$4,$K78&gt;=BQ$4,$K78&gt;BP$4),NETWORKDAYS.INTL(BP$4+1,(BQ$4),1,(Holidays!$A$1:$A$248)),0))*$M78,"")</f>
        <v>0</v>
      </c>
      <c r="BR78" s="192">
        <f ca="1">IFERROR((IF(AND($J78&gt;BQ$4,$J78&lt;=BR$4,$K78&lt;=BR$4),NETWORKDAYS.INTL($J78,$K78,1,(Holidays!$A$1:$A$248)),0)+IF(AND($J78&gt;BQ$4,$J78&lt;=BR$4,$K78&gt;BR$4),NETWORKDAYS.INTL($J78,(BR$4),1,(Holidays!$A$1:$A$248)),0)+IF(AND($J78&lt;BQ$4,$K78&lt;BR$4,$K78&gt;BQ$4),NETWORKDAYS.INTL(BQ$4+1,$K78,1,(Holidays!$A$1:$A$248)),0)+IF(AND($J78&lt;=BQ$4,$K78&gt;=BR$4,$K78&gt;BQ$4),NETWORKDAYS.INTL(BQ$4+1,(BR$4),1,(Holidays!$A$1:$A$248)),0))*$M78,"")</f>
        <v>0</v>
      </c>
      <c r="BS78" s="321">
        <f ca="1">IFERROR((IF(AND($J78&gt;BR$4,$J78&lt;=BS$4,$K78&lt;=BS$4),NETWORKDAYS.INTL($J78,$K78,1,(Holidays!$A$1:$A$248)),0)+IF(AND($J78&gt;BR$4,$J78&lt;=BS$4,$K78&gt;BS$4),NETWORKDAYS.INTL($J78,(BS$4),1,(Holidays!$A$1:$A$248)),0)+IF(AND($J78&lt;BR$4,$K78&lt;BS$4,$K78&gt;BR$4),NETWORKDAYS.INTL(BR$4+1,$K78,1,(Holidays!$A$1:$A$248)),0)+IF(AND($J78&lt;=BR$4,$K78&gt;=BS$4,$K78&gt;BR$4),NETWORKDAYS.INTL(BR$4+1,(BS$4),1,(Holidays!$A$1:$A$248)),0))*$M78,"")</f>
        <v>0</v>
      </c>
      <c r="BT78" s="190">
        <f ca="1">IFERROR((IF(AND($J78&gt;BS$4,$J78&lt;=BT$4,$K78&lt;=BT$4),NETWORKDAYS.INTL($J78,$K78,1,(Holidays!$A$1:$A$248)),0)+IF(AND($J78&gt;BS$4,$J78&lt;=BT$4,$K78&gt;BT$4),NETWORKDAYS.INTL($J78,(BT$4),1,(Holidays!$A$1:$A$248)),0)+IF(AND($J78&lt;BS$4,$K78&lt;BT$4,$K78&gt;BS$4),NETWORKDAYS.INTL(BS$4+1,$K78,1,(Holidays!$A$1:$A$248)),0)+IF(AND($J78&lt;=BS$4,$K78&gt;=BT$4,$K78&gt;BS$4),NETWORKDAYS.INTL(BS$4+1,(BT$4),1,(Holidays!$A$1:$A$248)),0))*$M78,"")</f>
        <v>0</v>
      </c>
      <c r="BU78" s="192">
        <f ca="1">IFERROR((IF(AND($J78&gt;BT$4,$J78&lt;=BU$4,$K78&lt;=BU$4),NETWORKDAYS.INTL($J78,$K78,1,(Holidays!$A$1:$A$248)),0)+IF(AND($J78&gt;BT$4,$J78&lt;=BU$4,$K78&gt;BU$4),NETWORKDAYS.INTL($J78,(BU$4),1,(Holidays!$A$1:$A$248)),0)+IF(AND($J78&lt;BT$4,$K78&lt;BU$4,$K78&gt;BT$4),NETWORKDAYS.INTL(BT$4+1,$K78,1,(Holidays!$A$1:$A$248)),0)+IF(AND($J78&lt;=BT$4,$K78&gt;=BU$4,$K78&gt;BT$4),NETWORKDAYS.INTL(BT$4+1,(BU$4),1,(Holidays!$A$1:$A$248)),0))*$M78,"")</f>
        <v>0</v>
      </c>
      <c r="BV78" s="321">
        <f ca="1">IFERROR((IF(AND($J78&gt;BU$4,$J78&lt;=BV$4,$K78&lt;=BV$4),NETWORKDAYS.INTL($J78,$K78,1,(Holidays!$A$1:$A$248)),0)+IF(AND($J78&gt;BU$4,$J78&lt;=BV$4,$K78&gt;BV$4),NETWORKDAYS.INTL($J78,(BV$4),1,(Holidays!$A$1:$A$248)),0)+IF(AND($J78&lt;BU$4,$K78&lt;BV$4,$K78&gt;BU$4),NETWORKDAYS.INTL(BU$4+1,$K78,1,(Holidays!$A$1:$A$248)),0)+IF(AND($J78&lt;=BU$4,$K78&gt;=BV$4,$K78&gt;BU$4),NETWORKDAYS.INTL(BU$4+1,(BV$4),1,(Holidays!$A$1:$A$248)),0))*$M78,"")</f>
        <v>0</v>
      </c>
      <c r="BW78" s="190">
        <f ca="1">IFERROR((IF(AND($J78&gt;BV$4,$J78&lt;=BW$4,$K78&lt;=BW$4),NETWORKDAYS.INTL($J78,$K78,1,(Holidays!$A$1:$A$248)),0)+IF(AND($J78&gt;BV$4,$J78&lt;=BW$4,$K78&gt;BW$4),NETWORKDAYS.INTL($J78,(BW$4),1,(Holidays!$A$1:$A$248)),0)+IF(AND($J78&lt;BV$4,$K78&lt;BW$4,$K78&gt;BV$4),NETWORKDAYS.INTL(BV$4+1,$K78,1,(Holidays!$A$1:$A$248)),0)+IF(AND($J78&lt;=BV$4,$K78&gt;=BW$4,$K78&gt;BV$4),NETWORKDAYS.INTL(BV$4+1,(BW$4),1,(Holidays!$A$1:$A$248)),0))*$M78,"")</f>
        <v>0</v>
      </c>
      <c r="BX78" s="192">
        <f ca="1">IFERROR((IF(AND($J78&gt;BW$4,$J78&lt;=BX$4,$K78&lt;=BX$4),NETWORKDAYS.INTL($J78,$K78,1,(Holidays!$A$1:$A$248)),0)+IF(AND($J78&gt;BW$4,$J78&lt;=BX$4,$K78&gt;BX$4),NETWORKDAYS.INTL($J78,(BX$4),1,(Holidays!$A$1:$A$248)),0)+IF(AND($J78&lt;BW$4,$K78&lt;BX$4,$K78&gt;BW$4),NETWORKDAYS.INTL(BW$4+1,$K78,1,(Holidays!$A$1:$A$248)),0)+IF(AND($J78&lt;=BW$4,$K78&gt;=BX$4,$K78&gt;BW$4),NETWORKDAYS.INTL(BW$4+1,(BX$4),1,(Holidays!$A$1:$A$248)),0))*$M78,"")</f>
        <v>0</v>
      </c>
      <c r="BY78" s="321">
        <f ca="1">IFERROR((IF(AND($J78&gt;BX$4,$J78&lt;=BY$4,$K78&lt;=BY$4),NETWORKDAYS.INTL($J78,$K78,1,(Holidays!$A$1:$A$248)),0)+IF(AND($J78&gt;BX$4,$J78&lt;=BY$4,$K78&gt;BY$4),NETWORKDAYS.INTL($J78,(BY$4),1,(Holidays!$A$1:$A$248)),0)+IF(AND($J78&lt;BX$4,$K78&lt;BY$4,$K78&gt;BX$4),NETWORKDAYS.INTL(BX$4+1,$K78,1,(Holidays!$A$1:$A$248)),0)+IF(AND($J78&lt;=BX$4,$K78&gt;=BY$4,$K78&gt;BX$4),NETWORKDAYS.INTL(BX$4+1,(BY$4),1,(Holidays!$A$1:$A$248)),0))*$M78,"")</f>
        <v>0</v>
      </c>
      <c r="BZ78" s="190">
        <f ca="1">IFERROR((IF(AND($J78&gt;BY$4,$J78&lt;=BZ$4,$K78&lt;=BZ$4),NETWORKDAYS.INTL($J78,$K78,1,(Holidays!$A$1:$A$248)),0)+IF(AND($J78&gt;BY$4,$J78&lt;=BZ$4,$K78&gt;BZ$4),NETWORKDAYS.INTL($J78,(BZ$4),1,(Holidays!$A$1:$A$248)),0)+IF(AND($J78&lt;BY$4,$K78&lt;BZ$4,$K78&gt;BY$4),NETWORKDAYS.INTL(BY$4+1,$K78,1,(Holidays!$A$1:$A$248)),0)+IF(AND($J78&lt;=BY$4,$K78&gt;=BZ$4,$K78&gt;BY$4),NETWORKDAYS.INTL(BY$4+1,(BZ$4),1,(Holidays!$A$1:$A$248)),0))*$M78,"")</f>
        <v>0</v>
      </c>
      <c r="CA78" s="192">
        <f ca="1">IFERROR((IF(AND($J78&gt;BZ$4,$J78&lt;=CA$4,$K78&lt;=CA$4),NETWORKDAYS.INTL($J78,$K78,1,(Holidays!$A$1:$A$248)),0)+IF(AND($J78&gt;BZ$4,$J78&lt;=CA$4,$K78&gt;CA$4),NETWORKDAYS.INTL($J78,(CA$4),1,(Holidays!$A$1:$A$248)),0)+IF(AND($J78&lt;BZ$4,$K78&lt;CA$4,$K78&gt;BZ$4),NETWORKDAYS.INTL(BZ$4+1,$K78,1,(Holidays!$A$1:$A$248)),0)+IF(AND($J78&lt;=BZ$4,$K78&gt;=CA$4,$K78&gt;BZ$4),NETWORKDAYS.INTL(BZ$4+1,(CA$4),1,(Holidays!$A$1:$A$248)),0))*$M78,"")</f>
        <v>0</v>
      </c>
      <c r="CB78" s="321">
        <f ca="1">IFERROR((IF(AND($J78&gt;CA$4,$J78&lt;=CB$4,$K78&lt;=CB$4),NETWORKDAYS.INTL($J78,$K78,1,(Holidays!$A$1:$A$248)),0)+IF(AND($J78&gt;CA$4,$J78&lt;=CB$4,$K78&gt;CB$4),NETWORKDAYS.INTL($J78,(CB$4),1,(Holidays!$A$1:$A$248)),0)+IF(AND($J78&lt;CA$4,$K78&lt;CB$4,$K78&gt;CA$4),NETWORKDAYS.INTL(CA$4+1,$K78,1,(Holidays!$A$1:$A$248)),0)+IF(AND($J78&lt;=CA$4,$K78&gt;=CB$4,$K78&gt;CA$4),NETWORKDAYS.INTL(CA$4+1,(CB$4),1,(Holidays!$A$1:$A$248)),0))*$M78,"")</f>
        <v>0</v>
      </c>
      <c r="CC78" s="190">
        <f ca="1">IFERROR((IF(AND($J78&gt;CB$4,$J78&lt;=CC$4,$K78&lt;=CC$4),NETWORKDAYS.INTL($J78,$K78,1,(Holidays!$A$1:$A$248)),0)+IF(AND($J78&gt;CB$4,$J78&lt;=CC$4,$K78&gt;CC$4),NETWORKDAYS.INTL($J78,(CC$4),1,(Holidays!$A$1:$A$248)),0)+IF(AND($J78&lt;CB$4,$K78&lt;CC$4,$K78&gt;CB$4),NETWORKDAYS.INTL(CB$4+1,$K78,1,(Holidays!$A$1:$A$248)),0)+IF(AND($J78&lt;=CB$4,$K78&gt;=CC$4,$K78&gt;CB$4),NETWORKDAYS.INTL(CB$4+1,(CC$4),1,(Holidays!$A$1:$A$248)),0))*$M78,"")</f>
        <v>0</v>
      </c>
      <c r="CD78" s="192">
        <f ca="1">IFERROR((IF(AND($J78&gt;CC$4,$J78&lt;=CD$4,$K78&lt;=CD$4),NETWORKDAYS.INTL($J78,$K78,1,(Holidays!$A$1:$A$248)),0)+IF(AND($J78&gt;CC$4,$J78&lt;=CD$4,$K78&gt;CD$4),NETWORKDAYS.INTL($J78,(CD$4),1,(Holidays!$A$1:$A$248)),0)+IF(AND($J78&lt;CC$4,$K78&lt;CD$4,$K78&gt;CC$4),NETWORKDAYS.INTL(CC$4+1,$K78,1,(Holidays!$A$1:$A$248)),0)+IF(AND($J78&lt;=CC$4,$K78&gt;=CD$4,$K78&gt;CC$4),NETWORKDAYS.INTL(CC$4+1,(CD$4),1,(Holidays!$A$1:$A$248)),0))*$M78,"")</f>
        <v>0</v>
      </c>
      <c r="CE78" s="321">
        <f ca="1">IFERROR((IF(AND($J78&gt;CD$4,$J78&lt;=CE$4,$K78&lt;=CE$4),NETWORKDAYS.INTL($J78,$K78,1,(Holidays!$A$1:$A$248)),0)+IF(AND($J78&gt;CD$4,$J78&lt;=CE$4,$K78&gt;CE$4),NETWORKDAYS.INTL($J78,(CE$4),1,(Holidays!$A$1:$A$248)),0)+IF(AND($J78&lt;CD$4,$K78&lt;CE$4,$K78&gt;CD$4),NETWORKDAYS.INTL(CD$4+1,$K78,1,(Holidays!$A$1:$A$248)),0)+IF(AND($J78&lt;=CD$4,$K78&gt;=CE$4,$K78&gt;CD$4),NETWORKDAYS.INTL(CD$4+1,(CE$4),1,(Holidays!$A$1:$A$248)),0))*$M78,"")</f>
        <v>0</v>
      </c>
      <c r="CF78" s="190">
        <f ca="1">IFERROR((IF(AND($J78&gt;CE$4,$J78&lt;=CF$4,$K78&lt;=CF$4),NETWORKDAYS.INTL($J78,$K78,1,(Holidays!$A$1:$A$248)),0)+IF(AND($J78&gt;CE$4,$J78&lt;=CF$4,$K78&gt;CF$4),NETWORKDAYS.INTL($J78,(CF$4),1,(Holidays!$A$1:$A$248)),0)+IF(AND($J78&lt;CE$4,$K78&lt;CF$4,$K78&gt;CE$4),NETWORKDAYS.INTL(CE$4+1,$K78,1,(Holidays!$A$1:$A$248)),0)+IF(AND($J78&lt;=CE$4,$K78&gt;=CF$4,$K78&gt;CE$4),NETWORKDAYS.INTL(CE$4+1,(CF$4),1,(Holidays!$A$1:$A$248)),0))*$M78,"")</f>
        <v>0</v>
      </c>
      <c r="CG78" s="192">
        <f ca="1">IFERROR((IF(AND($J78&gt;CF$4,$J78&lt;=CG$4,$K78&lt;=CG$4),NETWORKDAYS.INTL($J78,$K78,1,(Holidays!$A$1:$A$248)),0)+IF(AND($J78&gt;CF$4,$J78&lt;=CG$4,$K78&gt;CG$4),NETWORKDAYS.INTL($J78,(CG$4),1,(Holidays!$A$1:$A$248)),0)+IF(AND($J78&lt;CF$4,$K78&lt;CG$4,$K78&gt;CF$4),NETWORKDAYS.INTL(CF$4+1,$K78,1,(Holidays!$A$1:$A$248)),0)+IF(AND($J78&lt;=CF$4,$K78&gt;=CG$4,$K78&gt;CF$4),NETWORKDAYS.INTL(CF$4+1,(CG$4),1,(Holidays!$A$1:$A$248)),0))*$M78,"")</f>
        <v>0</v>
      </c>
      <c r="CH78" s="321">
        <f ca="1">IFERROR((IF(AND($J78&gt;CG$4,$J78&lt;=CH$4,$K78&lt;=CH$4),NETWORKDAYS.INTL($J78,$K78,1,(Holidays!$A$1:$A$248)),0)+IF(AND($J78&gt;CG$4,$J78&lt;=CH$4,$K78&gt;CH$4),NETWORKDAYS.INTL($J78,(CH$4),1,(Holidays!$A$1:$A$248)),0)+IF(AND($J78&lt;CG$4,$K78&lt;CH$4,$K78&gt;CG$4),NETWORKDAYS.INTL(CG$4+1,$K78,1,(Holidays!$A$1:$A$248)),0)+IF(AND($J78&lt;=CG$4,$K78&gt;=CH$4,$K78&gt;CG$4),NETWORKDAYS.INTL(CG$4+1,(CH$4),1,(Holidays!$A$1:$A$248)),0))*$M78,"")</f>
        <v>0</v>
      </c>
      <c r="CI78" s="190">
        <f ca="1">IFERROR((IF(AND($J78&gt;CH$4,$J78&lt;=CI$4,$K78&lt;=CI$4),NETWORKDAYS.INTL($J78,$K78,1,(Holidays!$A$1:$A$248)),0)+IF(AND($J78&gt;CH$4,$J78&lt;=CI$4,$K78&gt;CI$4),NETWORKDAYS.INTL($J78,(CI$4),1,(Holidays!$A$1:$A$248)),0)+IF(AND($J78&lt;CH$4,$K78&lt;CI$4,$K78&gt;CH$4),NETWORKDAYS.INTL(CH$4+1,$K78,1,(Holidays!$A$1:$A$248)),0)+IF(AND($J78&lt;=CH$4,$K78&gt;=CI$4,$K78&gt;CH$4),NETWORKDAYS.INTL(CH$4+1,(CI$4),1,(Holidays!$A$1:$A$248)),0))*$M78,"")</f>
        <v>0</v>
      </c>
      <c r="CJ78" s="192">
        <f ca="1">IFERROR((IF(AND($J78&gt;CI$4,$J78&lt;=CJ$4,$K78&lt;=CJ$4),NETWORKDAYS.INTL($J78,$K78,1,(Holidays!$A$1:$A$248)),0)+IF(AND($J78&gt;CI$4,$J78&lt;=CJ$4,$K78&gt;CJ$4),NETWORKDAYS.INTL($J78,(CJ$4),1,(Holidays!$A$1:$A$248)),0)+IF(AND($J78&lt;CI$4,$K78&lt;CJ$4,$K78&gt;CI$4),NETWORKDAYS.INTL(CI$4+1,$K78,1,(Holidays!$A$1:$A$248)),0)+IF(AND($J78&lt;=CI$4,$K78&gt;=CJ$4,$K78&gt;CI$4),NETWORKDAYS.INTL(CI$4+1,(CJ$4),1,(Holidays!$A$1:$A$248)),0))*$M78,"")</f>
        <v>0</v>
      </c>
      <c r="CK78" s="321">
        <f ca="1">IFERROR((IF(AND($J78&gt;CJ$4,$J78&lt;=CK$4,$K78&lt;=CK$4),NETWORKDAYS.INTL($J78,$K78,1,(Holidays!$A$1:$A$248)),0)+IF(AND($J78&gt;CJ$4,$J78&lt;=CK$4,$K78&gt;CK$4),NETWORKDAYS.INTL($J78,(CK$4),1,(Holidays!$A$1:$A$248)),0)+IF(AND($J78&lt;CJ$4,$K78&lt;CK$4,$K78&gt;CJ$4),NETWORKDAYS.INTL(CJ$4+1,$K78,1,(Holidays!$A$1:$A$248)),0)+IF(AND($J78&lt;=CJ$4,$K78&gt;=CK$4,$K78&gt;CJ$4),NETWORKDAYS.INTL(CJ$4+1,(CK$4),1,(Holidays!$A$1:$A$248)),0))*$M78,"")</f>
        <v>0</v>
      </c>
      <c r="CL78" s="190">
        <f ca="1">IFERROR((IF(AND($J78&gt;CK$4,$J78&lt;=CL$4,$K78&lt;=CL$4),NETWORKDAYS.INTL($J78,$K78,1,(Holidays!$A$1:$A$248)),0)+IF(AND($J78&gt;CK$4,$J78&lt;=CL$4,$K78&gt;CL$4),NETWORKDAYS.INTL($J78,(CL$4),1,(Holidays!$A$1:$A$248)),0)+IF(AND($J78&lt;CK$4,$K78&lt;CL$4,$K78&gt;CK$4),NETWORKDAYS.INTL(CK$4+1,$K78,1,(Holidays!$A$1:$A$248)),0)+IF(AND($J78&lt;=CK$4,$K78&gt;=CL$4,$K78&gt;CK$4),NETWORKDAYS.INTL(CK$4+1,(CL$4),1,(Holidays!$A$1:$A$248)),0))*$M78,"")</f>
        <v>0</v>
      </c>
      <c r="CM78" s="192">
        <f ca="1">IFERROR((IF(AND($J78&gt;CL$4,$J78&lt;=CM$4,$K78&lt;=CM$4),NETWORKDAYS.INTL($J78,$K78,1,(Holidays!$A$1:$A$248)),0)+IF(AND($J78&gt;CL$4,$J78&lt;=CM$4,$K78&gt;CM$4),NETWORKDAYS.INTL($J78,(CM$4),1,(Holidays!$A$1:$A$248)),0)+IF(AND($J78&lt;CL$4,$K78&lt;CM$4,$K78&gt;CL$4),NETWORKDAYS.INTL(CL$4+1,$K78,1,(Holidays!$A$1:$A$248)),0)+IF(AND($J78&lt;=CL$4,$K78&gt;=CM$4,$K78&gt;CL$4),NETWORKDAYS.INTL(CL$4+1,(CM$4),1,(Holidays!$A$1:$A$248)),0))*$M78,"")</f>
        <v>0</v>
      </c>
      <c r="CN78" s="321">
        <f ca="1">IFERROR((IF(AND($J78&gt;CM$4,$J78&lt;=CN$4,$K78&lt;=CN$4),NETWORKDAYS.INTL($J78,$K78,1,(Holidays!$A$1:$A$248)),0)+IF(AND($J78&gt;CM$4,$J78&lt;=CN$4,$K78&gt;CN$4),NETWORKDAYS.INTL($J78,(CN$4),1,(Holidays!$A$1:$A$248)),0)+IF(AND($J78&lt;CM$4,$K78&lt;CN$4,$K78&gt;CM$4),NETWORKDAYS.INTL(CM$4+1,$K78,1,(Holidays!$A$1:$A$248)),0)+IF(AND($J78&lt;=CM$4,$K78&gt;=CN$4,$K78&gt;CM$4),NETWORKDAYS.INTL(CM$4+1,(CN$4),1,(Holidays!$A$1:$A$248)),0))*$M78,"")</f>
        <v>0</v>
      </c>
      <c r="CO78" s="190">
        <f ca="1">IFERROR((IF(AND($J78&gt;CN$4,$J78&lt;=CO$4,$K78&lt;=CO$4),NETWORKDAYS.INTL($J78,$K78,1,(Holidays!$A$1:$A$248)),0)+IF(AND($J78&gt;CN$4,$J78&lt;=CO$4,$K78&gt;CO$4),NETWORKDAYS.INTL($J78,(CO$4),1,(Holidays!$A$1:$A$248)),0)+IF(AND($J78&lt;CN$4,$K78&lt;CO$4,$K78&gt;CN$4),NETWORKDAYS.INTL(CN$4+1,$K78,1,(Holidays!$A$1:$A$248)),0)+IF(AND($J78&lt;=CN$4,$K78&gt;=CO$4,$K78&gt;CN$4),NETWORKDAYS.INTL(CN$4+1,(CO$4),1,(Holidays!$A$1:$A$248)),0))*$M78,"")</f>
        <v>0</v>
      </c>
      <c r="CP78" s="192">
        <f ca="1">IFERROR((IF(AND($J78&gt;CO$4,$J78&lt;=CP$4,$K78&lt;=CP$4),NETWORKDAYS.INTL($J78,$K78,1,(Holidays!$A$1:$A$248)),0)+IF(AND($J78&gt;CO$4,$J78&lt;=CP$4,$K78&gt;CP$4),NETWORKDAYS.INTL($J78,(CP$4),1,(Holidays!$A$1:$A$248)),0)+IF(AND($J78&lt;CO$4,$K78&lt;CP$4,$K78&gt;CO$4),NETWORKDAYS.INTL(CO$4+1,$K78,1,(Holidays!$A$1:$A$248)),0)+IF(AND($J78&lt;=CO$4,$K78&gt;=CP$4,$K78&gt;CO$4),NETWORKDAYS.INTL(CO$4+1,(CP$4),1,(Holidays!$A$1:$A$248)),0))*$M78,"")</f>
        <v>0</v>
      </c>
      <c r="CQ78" s="321">
        <f ca="1">IFERROR((IF(AND($J78&gt;CP$4,$J78&lt;=CQ$4,$K78&lt;=CQ$4),NETWORKDAYS.INTL($J78,$K78,1,(Holidays!$A$1:$A$248)),0)+IF(AND($J78&gt;CP$4,$J78&lt;=CQ$4,$K78&gt;CQ$4),NETWORKDAYS.INTL($J78,(CQ$4),1,(Holidays!$A$1:$A$248)),0)+IF(AND($J78&lt;CP$4,$K78&lt;CQ$4,$K78&gt;CP$4),NETWORKDAYS.INTL(CP$4+1,$K78,1,(Holidays!$A$1:$A$248)),0)+IF(AND($J78&lt;=CP$4,$K78&gt;=CQ$4,$K78&gt;CP$4),NETWORKDAYS.INTL(CP$4+1,(CQ$4),1,(Holidays!$A$1:$A$248)),0))*$M78,"")</f>
        <v>0</v>
      </c>
      <c r="CR78" s="190">
        <f ca="1">IFERROR((IF(AND($J78&gt;CQ$4,$J78&lt;=CR$4,$K78&lt;=CR$4),NETWORKDAYS.INTL($J78,$K78,1,(Holidays!$A$1:$A$248)),0)+IF(AND($J78&gt;CQ$4,$J78&lt;=CR$4,$K78&gt;CR$4),NETWORKDAYS.INTL($J78,(CR$4),1,(Holidays!$A$1:$A$248)),0)+IF(AND($J78&lt;CQ$4,$K78&lt;CR$4,$K78&gt;CQ$4),NETWORKDAYS.INTL(CQ$4+1,$K78,1,(Holidays!$A$1:$A$248)),0)+IF(AND($J78&lt;=CQ$4,$K78&gt;=CR$4,$K78&gt;CQ$4),NETWORKDAYS.INTL(CQ$4+1,(CR$4),1,(Holidays!$A$1:$A$248)),0))*$M78,"")</f>
        <v>0</v>
      </c>
      <c r="CS78" s="192">
        <f ca="1">IFERROR((IF(AND($J78&gt;CR$4,$J78&lt;=CS$4,$K78&lt;=CS$4),NETWORKDAYS.INTL($J78,$K78,1,(Holidays!$A$1:$A$248)),0)+IF(AND($J78&gt;CR$4,$J78&lt;=CS$4,$K78&gt;CS$4),NETWORKDAYS.INTL($J78,(CS$4),1,(Holidays!$A$1:$A$248)),0)+IF(AND($J78&lt;CR$4,$K78&lt;CS$4,$K78&gt;CR$4),NETWORKDAYS.INTL(CR$4+1,$K78,1,(Holidays!$A$1:$A$248)),0)+IF(AND($J78&lt;=CR$4,$K78&gt;=CS$4,$K78&gt;CR$4),NETWORKDAYS.INTL(CR$4+1,(CS$4),1,(Holidays!$A$1:$A$248)),0))*$M78,"")</f>
        <v>0</v>
      </c>
      <c r="CT78" s="321">
        <f ca="1">IFERROR((IF(AND($J78&gt;CS$4,$J78&lt;=CT$4,$K78&lt;=CT$4),NETWORKDAYS.INTL($J78,$K78,1,(Holidays!$A$1:$A$248)),0)+IF(AND($J78&gt;CS$4,$J78&lt;=CT$4,$K78&gt;CT$4),NETWORKDAYS.INTL($J78,(CT$4),1,(Holidays!$A$1:$A$248)),0)+IF(AND($J78&lt;CS$4,$K78&lt;CT$4,$K78&gt;CS$4),NETWORKDAYS.INTL(CS$4+1,$K78,1,(Holidays!$A$1:$A$248)),0)+IF(AND($J78&lt;=CS$4,$K78&gt;=CT$4,$K78&gt;CS$4),NETWORKDAYS.INTL(CS$4+1,(CT$4),1,(Holidays!$A$1:$A$248)),0))*$M78,"")</f>
        <v>0</v>
      </c>
      <c r="CU78" s="190">
        <f ca="1">IFERROR((IF(AND($J78&gt;CT$4,$J78&lt;=CU$4,$K78&lt;=CU$4),NETWORKDAYS.INTL($J78,$K78,1,(Holidays!$A$1:$A$248)),0)+IF(AND($J78&gt;CT$4,$J78&lt;=CU$4,$K78&gt;CU$4),NETWORKDAYS.INTL($J78,(CU$4),1,(Holidays!$A$1:$A$248)),0)+IF(AND($J78&lt;CT$4,$K78&lt;CU$4,$K78&gt;CT$4),NETWORKDAYS.INTL(CT$4+1,$K78,1,(Holidays!$A$1:$A$248)),0)+IF(AND($J78&lt;=CT$4,$K78&gt;=CU$4,$K78&gt;CT$4),NETWORKDAYS.INTL(CT$4+1,(CU$4),1,(Holidays!$A$1:$A$248)),0))*$M78,"")</f>
        <v>0</v>
      </c>
      <c r="CV78" s="192">
        <f ca="1">IFERROR((IF(AND($J78&gt;CU$4,$J78&lt;=CV$4,$K78&lt;=CV$4),NETWORKDAYS.INTL($J78,$K78,1,(Holidays!$A$1:$A$248)),0)+IF(AND($J78&gt;CU$4,$J78&lt;=CV$4,$K78&gt;CV$4),NETWORKDAYS.INTL($J78,(CV$4),1,(Holidays!$A$1:$A$248)),0)+IF(AND($J78&lt;CU$4,$K78&lt;CV$4,$K78&gt;CU$4),NETWORKDAYS.INTL(CU$4+1,$K78,1,(Holidays!$A$1:$A$248)),0)+IF(AND($J78&lt;=CU$4,$K78&gt;=CV$4,$K78&gt;CU$4),NETWORKDAYS.INTL(CU$4+1,(CV$4),1,(Holidays!$A$1:$A$248)),0))*$M78,"")</f>
        <v>0</v>
      </c>
      <c r="CW78" s="321">
        <f ca="1">IFERROR((IF(AND($J78&gt;CV$4,$J78&lt;=CW$4,$K78&lt;=CW$4),NETWORKDAYS.INTL($J78,$K78,1,(Holidays!$A$1:$A$248)),0)+IF(AND($J78&gt;CV$4,$J78&lt;=CW$4,$K78&gt;CW$4),NETWORKDAYS.INTL($J78,(CW$4),1,(Holidays!$A$1:$A$248)),0)+IF(AND($J78&lt;CV$4,$K78&lt;CW$4,$K78&gt;CV$4),NETWORKDAYS.INTL(CV$4+1,$K78,1,(Holidays!$A$1:$A$248)),0)+IF(AND($J78&lt;=CV$4,$K78&gt;=CW$4,$K78&gt;CV$4),NETWORKDAYS.INTL(CV$4+1,(CW$4),1,(Holidays!$A$1:$A$248)),0))*$M78,"")</f>
        <v>0</v>
      </c>
      <c r="CX78" s="324">
        <f ca="1">IFERROR((IF(AND($J78&gt;CW$4,$J78&lt;=CX$4,$K78&lt;=CX$4),NETWORKDAYS.INTL($J78,$K78,1,(Holidays!$A$1:$A$248)),0)+IF(AND($J78&gt;CW$4,$J78&lt;=CX$4,$K78&gt;CX$4),NETWORKDAYS.INTL($J78,(CX$4),1,(Holidays!$A$1:$A$248)),0)+IF(AND($J78&lt;CW$4,$K78&lt;CX$4,$K78&gt;CW$4),NETWORKDAYS.INTL(CW$4+1,$K78,1,(Holidays!$A$1:$A$248)),0)+IF(AND($J78&lt;=CW$4,$K78&gt;=CX$4,$K78&gt;CW$4),NETWORKDAYS.INTL(CW$4+1,(CX$4),1,(Holidays!$A$1:$A$248)),0))*$M78,"")</f>
        <v>0</v>
      </c>
    </row>
    <row r="79" spans="2:102" ht="15" customHeight="1" outlineLevel="1">
      <c r="B79" s="59" t="str">
        <f t="array" ref="B79">IFERROR(INDEX('A-2_MH Distribution'!$B$1:$B$15014,SMALL(IF('A-2_MH Distribution'!$N$8:$N$63&lt;&gt;0,ROW('A-2_MH Distribution'!$B$8:$B$63)),ROW(A11)),1),"")</f>
        <v/>
      </c>
      <c r="C79" s="458" t="str">
        <f ca="1">IFERROR(VLOOKUP(B79,OFFSET('A-1_MH Estimation'!$B$7,0,0,MATCH("Subtotal LOE",'A-1_MH Estimation'!B:B,0)-7,2),2,0),"")</f>
        <v/>
      </c>
      <c r="D79" s="466" t="str">
        <f ca="1">IFERROR(VLOOKUP(B79,OFFSET('A-1_MH Estimation'!$B$7,0,0,MATCH("Subtotal LOE",'A-1_MH Estimation'!B:B,0)-7,4),4,0),"")</f>
        <v/>
      </c>
      <c r="E79" s="466" t="str">
        <f ca="1">IFERROR(VLOOKUP(B79,OFFSET('A-1_MH Estimation'!$B$7,0,0,MATCH("Subtotal LOE",'A-1_MH Estimation'!B:B,0)-7,3),3,0),"")</f>
        <v/>
      </c>
      <c r="F79" s="462">
        <f>IFERROR(VLOOKUP($B79,'A-2_MH Distribution'!$B$6:$O$16314,3,0)*VLOOKUP($B79,'A-2_MH Distribution'!$B$6:$O$16314,VLOOKUP(G79,SoftwareList,6,0),0)*IFERROR((--(VLOOKUP($B79,'A-2_MH Distribution'!$B$6:$O$16314,VLOOKUP(G79,SoftwareList,8,0),0)=0)+VLOOKUP($B79,'A-2_MH Distribution'!$B$6:$O$16314,VLOOKUP(G79,SoftwareList,8,0),0)),1),0)</f>
        <v>0</v>
      </c>
      <c r="G79" s="403" t="str">
        <f t="shared" si="61"/>
        <v/>
      </c>
      <c r="H79" s="454"/>
      <c r="I79" s="455"/>
      <c r="J79" s="351">
        <f ca="1">IFERROR(INDEX(Activities,MATCH($B79,'A-2_MH Distribution'!B:B,0),MATCH("Start Date",'A-2_MH Distribution'!$A$4:S$4,0))+H79,0)</f>
        <v>0</v>
      </c>
      <c r="K79" s="352">
        <f ca="1">IFERROR(INDEX(Activities,MATCH($B79,'A-2_MH Distribution'!B:B,0),MATCH("Finish Date",'A-2_MH Distribution'!$A$4:S$4,0))+I79,0)</f>
        <v>0</v>
      </c>
      <c r="L79" s="170">
        <f ca="1">NETWORKDAYS.INTL(J79,K79,1,Holidays!$A$1:$A$248)</f>
        <v>0</v>
      </c>
      <c r="M79" s="62">
        <f t="shared" ca="1" si="60"/>
        <v>0</v>
      </c>
      <c r="O79" s="253">
        <f ca="1">SUM($P79:CX79)</f>
        <v>0</v>
      </c>
      <c r="P79" s="320"/>
      <c r="Q79" s="321">
        <f ca="1">IFERROR((IF(AND($J79&gt;P$4,$J79&lt;=Q$4,$K79&lt;=Q$4),NETWORKDAYS.INTL($J79,$K79,1,(Holidays!$A$1:$A$248)),0)+IF(AND($J79&gt;P$4,$J79&lt;=Q$4,$K79&gt;Q$4),NETWORKDAYS.INTL($J79,(Q$4),1,(Holidays!$A$1:$A$248)),0)+IF(AND($J79&lt;P$4,$K79&lt;Q$4,$K79&gt;P$4),NETWORKDAYS.INTL(P$4+1,$K79,1,(Holidays!$A$1:$A$248)),0)+IF(AND($J79&lt;=P$4,$K79&gt;=Q$4,$K79&gt;P$4),NETWORKDAYS.INTL(P$4+1,(Q$4),1,(Holidays!$A$1:$A$248)),0))*$M79,"")</f>
        <v>0</v>
      </c>
      <c r="R79" s="190">
        <f ca="1">IFERROR((IF(AND($J79&gt;Q$4,$J79&lt;=R$4,$K79&lt;=R$4),NETWORKDAYS.INTL($J79,$K79,1,(Holidays!$A$1:$A$248)),0)+IF(AND($J79&gt;Q$4,$J79&lt;=R$4,$K79&gt;R$4),NETWORKDAYS.INTL($J79,(R$4),1,(Holidays!$A$1:$A$248)),0)+IF(AND($J79&lt;Q$4,$K79&lt;R$4,$K79&gt;Q$4),NETWORKDAYS.INTL(Q$4+1,$K79,1,(Holidays!$A$1:$A$248)),0)+IF(AND($J79&lt;=Q$4,$K79&gt;=R$4,$K79&gt;Q$4),NETWORKDAYS.INTL(Q$4+1,(R$4),1,(Holidays!$A$1:$A$248)),0))*$M79,"")</f>
        <v>0</v>
      </c>
      <c r="S79" s="192">
        <f ca="1">IFERROR((IF(AND($J79&gt;R$4,$J79&lt;=S$4,$K79&lt;=S$4),NETWORKDAYS.INTL($J79,$K79,1,(Holidays!$A$1:$A$248)),0)+IF(AND($J79&gt;R$4,$J79&lt;=S$4,$K79&gt;S$4),NETWORKDAYS.INTL($J79,(S$4),1,(Holidays!$A$1:$A$248)),0)+IF(AND($J79&lt;R$4,$K79&lt;S$4,$K79&gt;R$4),NETWORKDAYS.INTL(R$4+1,$K79,1,(Holidays!$A$1:$A$248)),0)+IF(AND($J79&lt;=R$4,$K79&gt;=S$4,$K79&gt;R$4),NETWORKDAYS.INTL(R$4+1,(S$4),1,(Holidays!$A$1:$A$248)),0))*$M79,"")</f>
        <v>0</v>
      </c>
      <c r="T79" s="321">
        <f ca="1">IFERROR((IF(AND($J79&gt;S$4,$J79&lt;=T$4,$K79&lt;=T$4),NETWORKDAYS.INTL($J79,$K79,1,(Holidays!$A$1:$A$248)),0)+IF(AND($J79&gt;S$4,$J79&lt;=T$4,$K79&gt;T$4),NETWORKDAYS.INTL($J79,(T$4),1,(Holidays!$A$1:$A$248)),0)+IF(AND($J79&lt;S$4,$K79&lt;T$4,$K79&gt;S$4),NETWORKDAYS.INTL(S$4+1,$K79,1,(Holidays!$A$1:$A$248)),0)+IF(AND($J79&lt;=S$4,$K79&gt;=T$4,$K79&gt;S$4),NETWORKDAYS.INTL(S$4+1,(T$4),1,(Holidays!$A$1:$A$248)),0))*$M79,"")</f>
        <v>0</v>
      </c>
      <c r="U79" s="190">
        <f ca="1">IFERROR((IF(AND($J79&gt;T$4,$J79&lt;=U$4,$K79&lt;=U$4),NETWORKDAYS.INTL($J79,$K79,1,(Holidays!$A$1:$A$248)),0)+IF(AND($J79&gt;T$4,$J79&lt;=U$4,$K79&gt;U$4),NETWORKDAYS.INTL($J79,(U$4),1,(Holidays!$A$1:$A$248)),0)+IF(AND($J79&lt;T$4,$K79&lt;U$4,$K79&gt;T$4),NETWORKDAYS.INTL(T$4+1,$K79,1,(Holidays!$A$1:$A$248)),0)+IF(AND($J79&lt;=T$4,$K79&gt;=U$4,$K79&gt;T$4),NETWORKDAYS.INTL(T$4+1,(U$4),1,(Holidays!$A$1:$A$248)),0))*$M79,"")</f>
        <v>0</v>
      </c>
      <c r="V79" s="192">
        <f ca="1">IFERROR((IF(AND($J79&gt;U$4,$J79&lt;=V$4,$K79&lt;=V$4),NETWORKDAYS.INTL($J79,$K79,1,(Holidays!$A$1:$A$248)),0)+IF(AND($J79&gt;U$4,$J79&lt;=V$4,$K79&gt;V$4),NETWORKDAYS.INTL($J79,(V$4),1,(Holidays!$A$1:$A$248)),0)+IF(AND($J79&lt;U$4,$K79&lt;V$4,$K79&gt;U$4),NETWORKDAYS.INTL(U$4+1,$K79,1,(Holidays!$A$1:$A$248)),0)+IF(AND($J79&lt;=U$4,$K79&gt;=V$4,$K79&gt;U$4),NETWORKDAYS.INTL(U$4+1,(V$4),1,(Holidays!$A$1:$A$248)),0))*$M79,"")</f>
        <v>0</v>
      </c>
      <c r="W79" s="321">
        <f ca="1">IFERROR((IF(AND($J79&gt;V$4,$J79&lt;=W$4,$K79&lt;=W$4),NETWORKDAYS.INTL($J79,$K79,1,(Holidays!$A$1:$A$248)),0)+IF(AND($J79&gt;V$4,$J79&lt;=W$4,$K79&gt;W$4),NETWORKDAYS.INTL($J79,(W$4),1,(Holidays!$A$1:$A$248)),0)+IF(AND($J79&lt;V$4,$K79&lt;W$4,$K79&gt;V$4),NETWORKDAYS.INTL(V$4+1,$K79,1,(Holidays!$A$1:$A$248)),0)+IF(AND($J79&lt;=V$4,$K79&gt;=W$4,$K79&gt;V$4),NETWORKDAYS.INTL(V$4+1,(W$4),1,(Holidays!$A$1:$A$248)),0))*$M79,"")</f>
        <v>0</v>
      </c>
      <c r="X79" s="190">
        <f ca="1">IFERROR((IF(AND($J79&gt;W$4,$J79&lt;=X$4,$K79&lt;=X$4),NETWORKDAYS.INTL($J79,$K79,1,(Holidays!$A$1:$A$248)),0)+IF(AND($J79&gt;W$4,$J79&lt;=X$4,$K79&gt;X$4),NETWORKDAYS.INTL($J79,(X$4),1,(Holidays!$A$1:$A$248)),0)+IF(AND($J79&lt;W$4,$K79&lt;X$4,$K79&gt;W$4),NETWORKDAYS.INTL(W$4+1,$K79,1,(Holidays!$A$1:$A$248)),0)+IF(AND($J79&lt;=W$4,$K79&gt;=X$4,$K79&gt;W$4),NETWORKDAYS.INTL(W$4+1,(X$4),1,(Holidays!$A$1:$A$248)),0))*$M79,"")</f>
        <v>0</v>
      </c>
      <c r="Y79" s="192">
        <f ca="1">IFERROR((IF(AND($J79&gt;X$4,$J79&lt;=Y$4,$K79&lt;=Y$4),NETWORKDAYS.INTL($J79,$K79,1,(Holidays!$A$1:$A$248)),0)+IF(AND($J79&gt;X$4,$J79&lt;=Y$4,$K79&gt;Y$4),NETWORKDAYS.INTL($J79,(Y$4),1,(Holidays!$A$1:$A$248)),0)+IF(AND($J79&lt;X$4,$K79&lt;Y$4,$K79&gt;X$4),NETWORKDAYS.INTL(X$4+1,$K79,1,(Holidays!$A$1:$A$248)),0)+IF(AND($J79&lt;=X$4,$K79&gt;=Y$4,$K79&gt;X$4),NETWORKDAYS.INTL(X$4+1,(Y$4),1,(Holidays!$A$1:$A$248)),0))*$M79,"")</f>
        <v>0</v>
      </c>
      <c r="Z79" s="321">
        <f ca="1">IFERROR((IF(AND($J79&gt;Y$4,$J79&lt;=Z$4,$K79&lt;=Z$4),NETWORKDAYS.INTL($J79,$K79,1,(Holidays!$A$1:$A$248)),0)+IF(AND($J79&gt;Y$4,$J79&lt;=Z$4,$K79&gt;Z$4),NETWORKDAYS.INTL($J79,(Z$4),1,(Holidays!$A$1:$A$248)),0)+IF(AND($J79&lt;Y$4,$K79&lt;Z$4,$K79&gt;Y$4),NETWORKDAYS.INTL(Y$4+1,$K79,1,(Holidays!$A$1:$A$248)),0)+IF(AND($J79&lt;=Y$4,$K79&gt;=Z$4,$K79&gt;Y$4),NETWORKDAYS.INTL(Y$4+1,(Z$4),1,(Holidays!$A$1:$A$248)),0))*$M79,"")</f>
        <v>0</v>
      </c>
      <c r="AA79" s="190">
        <f ca="1">IFERROR((IF(AND($J79&gt;Z$4,$J79&lt;=AA$4,$K79&lt;=AA$4),NETWORKDAYS.INTL($J79,$K79,1,(Holidays!$A$1:$A$248)),0)+IF(AND($J79&gt;Z$4,$J79&lt;=AA$4,$K79&gt;AA$4),NETWORKDAYS.INTL($J79,(AA$4),1,(Holidays!$A$1:$A$248)),0)+IF(AND($J79&lt;Z$4,$K79&lt;AA$4,$K79&gt;Z$4),NETWORKDAYS.INTL(Z$4+1,$K79,1,(Holidays!$A$1:$A$248)),0)+IF(AND($J79&lt;=Z$4,$K79&gt;=AA$4,$K79&gt;Z$4),NETWORKDAYS.INTL(Z$4+1,(AA$4),1,(Holidays!$A$1:$A$248)),0))*$M79,"")</f>
        <v>0</v>
      </c>
      <c r="AB79" s="192">
        <f ca="1">IFERROR((IF(AND($J79&gt;AA$4,$J79&lt;=AB$4,$K79&lt;=AB$4),NETWORKDAYS.INTL($J79,$K79,1,(Holidays!$A$1:$A$248)),0)+IF(AND($J79&gt;AA$4,$J79&lt;=AB$4,$K79&gt;AB$4),NETWORKDAYS.INTL($J79,(AB$4),1,(Holidays!$A$1:$A$248)),0)+IF(AND($J79&lt;AA$4,$K79&lt;AB$4,$K79&gt;AA$4),NETWORKDAYS.INTL(AA$4+1,$K79,1,(Holidays!$A$1:$A$248)),0)+IF(AND($J79&lt;=AA$4,$K79&gt;=AB$4,$K79&gt;AA$4),NETWORKDAYS.INTL(AA$4+1,(AB$4),1,(Holidays!$A$1:$A$248)),0))*$M79,"")</f>
        <v>0</v>
      </c>
      <c r="AC79" s="321">
        <f ca="1">IFERROR((IF(AND($J79&gt;AB$4,$J79&lt;=AC$4,$K79&lt;=AC$4),NETWORKDAYS.INTL($J79,$K79,1,(Holidays!$A$1:$A$248)),0)+IF(AND($J79&gt;AB$4,$J79&lt;=AC$4,$K79&gt;AC$4),NETWORKDAYS.INTL($J79,(AC$4),1,(Holidays!$A$1:$A$248)),0)+IF(AND($J79&lt;AB$4,$K79&lt;AC$4,$K79&gt;AB$4),NETWORKDAYS.INTL(AB$4+1,$K79,1,(Holidays!$A$1:$A$248)),0)+IF(AND($J79&lt;=AB$4,$K79&gt;=AC$4,$K79&gt;AB$4),NETWORKDAYS.INTL(AB$4+1,(AC$4),1,(Holidays!$A$1:$A$248)),0))*$M79,"")</f>
        <v>0</v>
      </c>
      <c r="AD79" s="190">
        <f ca="1">IFERROR((IF(AND($J79&gt;AC$4,$J79&lt;=AD$4,$K79&lt;=AD$4),NETWORKDAYS.INTL($J79,$K79,1,(Holidays!$A$1:$A$248)),0)+IF(AND($J79&gt;AC$4,$J79&lt;=AD$4,$K79&gt;AD$4),NETWORKDAYS.INTL($J79,(AD$4),1,(Holidays!$A$1:$A$248)),0)+IF(AND($J79&lt;AC$4,$K79&lt;AD$4,$K79&gt;AC$4),NETWORKDAYS.INTL(AC$4+1,$K79,1,(Holidays!$A$1:$A$248)),0)+IF(AND($J79&lt;=AC$4,$K79&gt;=AD$4,$K79&gt;AC$4),NETWORKDAYS.INTL(AC$4+1,(AD$4),1,(Holidays!$A$1:$A$248)),0))*$M79,"")</f>
        <v>0</v>
      </c>
      <c r="AE79" s="192">
        <f ca="1">IFERROR((IF(AND($J79&gt;AD$4,$J79&lt;=AE$4,$K79&lt;=AE$4),NETWORKDAYS.INTL($J79,$K79,1,(Holidays!$A$1:$A$248)),0)+IF(AND($J79&gt;AD$4,$J79&lt;=AE$4,$K79&gt;AE$4),NETWORKDAYS.INTL($J79,(AE$4),1,(Holidays!$A$1:$A$248)),0)+IF(AND($J79&lt;AD$4,$K79&lt;AE$4,$K79&gt;AD$4),NETWORKDAYS.INTL(AD$4+1,$K79,1,(Holidays!$A$1:$A$248)),0)+IF(AND($J79&lt;=AD$4,$K79&gt;=AE$4,$K79&gt;AD$4),NETWORKDAYS.INTL(AD$4+1,(AE$4),1,(Holidays!$A$1:$A$248)),0))*$M79,"")</f>
        <v>0</v>
      </c>
      <c r="AF79" s="321">
        <f ca="1">IFERROR((IF(AND($J79&gt;AE$4,$J79&lt;=AF$4,$K79&lt;=AF$4),NETWORKDAYS.INTL($J79,$K79,1,(Holidays!$A$1:$A$248)),0)+IF(AND($J79&gt;AE$4,$J79&lt;=AF$4,$K79&gt;AF$4),NETWORKDAYS.INTL($J79,(AF$4),1,(Holidays!$A$1:$A$248)),0)+IF(AND($J79&lt;AE$4,$K79&lt;AF$4,$K79&gt;AE$4),NETWORKDAYS.INTL(AE$4+1,$K79,1,(Holidays!$A$1:$A$248)),0)+IF(AND($J79&lt;=AE$4,$K79&gt;=AF$4,$K79&gt;AE$4),NETWORKDAYS.INTL(AE$4+1,(AF$4),1,(Holidays!$A$1:$A$248)),0))*$M79,"")</f>
        <v>0</v>
      </c>
      <c r="AG79" s="190">
        <f ca="1">IFERROR((IF(AND($J79&gt;AF$4,$J79&lt;=AG$4,$K79&lt;=AG$4),NETWORKDAYS.INTL($J79,$K79,1,(Holidays!$A$1:$A$248)),0)+IF(AND($J79&gt;AF$4,$J79&lt;=AG$4,$K79&gt;AG$4),NETWORKDAYS.INTL($J79,(AG$4),1,(Holidays!$A$1:$A$248)),0)+IF(AND($J79&lt;AF$4,$K79&lt;AG$4,$K79&gt;AF$4),NETWORKDAYS.INTL(AF$4+1,$K79,1,(Holidays!$A$1:$A$248)),0)+IF(AND($J79&lt;=AF$4,$K79&gt;=AG$4,$K79&gt;AF$4),NETWORKDAYS.INTL(AF$4+1,(AG$4),1,(Holidays!$A$1:$A$248)),0))*$M79,"")</f>
        <v>0</v>
      </c>
      <c r="AH79" s="192">
        <f ca="1">IFERROR((IF(AND($J79&gt;AG$4,$J79&lt;=AH$4,$K79&lt;=AH$4),NETWORKDAYS.INTL($J79,$K79,1,(Holidays!$A$1:$A$248)),0)+IF(AND($J79&gt;AG$4,$J79&lt;=AH$4,$K79&gt;AH$4),NETWORKDAYS.INTL($J79,(AH$4),1,(Holidays!$A$1:$A$248)),0)+IF(AND($J79&lt;AG$4,$K79&lt;AH$4,$K79&gt;AG$4),NETWORKDAYS.INTL(AG$4+1,$K79,1,(Holidays!$A$1:$A$248)),0)+IF(AND($J79&lt;=AG$4,$K79&gt;=AH$4,$K79&gt;AG$4),NETWORKDAYS.INTL(AG$4+1,(AH$4),1,(Holidays!$A$1:$A$248)),0))*$M79,"")</f>
        <v>0</v>
      </c>
      <c r="AI79" s="321">
        <f ca="1">IFERROR((IF(AND($J79&gt;AH$4,$J79&lt;=AI$4,$K79&lt;=AI$4),NETWORKDAYS.INTL($J79,$K79,1,(Holidays!$A$1:$A$248)),0)+IF(AND($J79&gt;AH$4,$J79&lt;=AI$4,$K79&gt;AI$4),NETWORKDAYS.INTL($J79,(AI$4),1,(Holidays!$A$1:$A$248)),0)+IF(AND($J79&lt;AH$4,$K79&lt;AI$4,$K79&gt;AH$4),NETWORKDAYS.INTL(AH$4+1,$K79,1,(Holidays!$A$1:$A$248)),0)+IF(AND($J79&lt;=AH$4,$K79&gt;=AI$4,$K79&gt;AH$4),NETWORKDAYS.INTL(AH$4+1,(AI$4),1,(Holidays!$A$1:$A$248)),0))*$M79,"")</f>
        <v>0</v>
      </c>
      <c r="AJ79" s="190">
        <f ca="1">IFERROR((IF(AND($J79&gt;AI$4,$J79&lt;=AJ$4,$K79&lt;=AJ$4),NETWORKDAYS.INTL($J79,$K79,1,(Holidays!$A$1:$A$248)),0)+IF(AND($J79&gt;AI$4,$J79&lt;=AJ$4,$K79&gt;AJ$4),NETWORKDAYS.INTL($J79,(AJ$4),1,(Holidays!$A$1:$A$248)),0)+IF(AND($J79&lt;AI$4,$K79&lt;AJ$4,$K79&gt;AI$4),NETWORKDAYS.INTL(AI$4+1,$K79,1,(Holidays!$A$1:$A$248)),0)+IF(AND($J79&lt;=AI$4,$K79&gt;=AJ$4,$K79&gt;AI$4),NETWORKDAYS.INTL(AI$4+1,(AJ$4),1,(Holidays!$A$1:$A$248)),0))*$M79,"")</f>
        <v>0</v>
      </c>
      <c r="AK79" s="192">
        <f ca="1">IFERROR((IF(AND($J79&gt;AJ$4,$J79&lt;=AK$4,$K79&lt;=AK$4),NETWORKDAYS.INTL($J79,$K79,1,(Holidays!$A$1:$A$248)),0)+IF(AND($J79&gt;AJ$4,$J79&lt;=AK$4,$K79&gt;AK$4),NETWORKDAYS.INTL($J79,(AK$4),1,(Holidays!$A$1:$A$248)),0)+IF(AND($J79&lt;AJ$4,$K79&lt;AK$4,$K79&gt;AJ$4),NETWORKDAYS.INTL(AJ$4+1,$K79,1,(Holidays!$A$1:$A$248)),0)+IF(AND($J79&lt;=AJ$4,$K79&gt;=AK$4,$K79&gt;AJ$4),NETWORKDAYS.INTL(AJ$4+1,(AK$4),1,(Holidays!$A$1:$A$248)),0))*$M79,"")</f>
        <v>0</v>
      </c>
      <c r="AL79" s="321">
        <f ca="1">IFERROR((IF(AND($J79&gt;AK$4,$J79&lt;=AL$4,$K79&lt;=AL$4),NETWORKDAYS.INTL($J79,$K79,1,(Holidays!$A$1:$A$248)),0)+IF(AND($J79&gt;AK$4,$J79&lt;=AL$4,$K79&gt;AL$4),NETWORKDAYS.INTL($J79,(AL$4),1,(Holidays!$A$1:$A$248)),0)+IF(AND($J79&lt;AK$4,$K79&lt;AL$4,$K79&gt;AK$4),NETWORKDAYS.INTL(AK$4+1,$K79,1,(Holidays!$A$1:$A$248)),0)+IF(AND($J79&lt;=AK$4,$K79&gt;=AL$4,$K79&gt;AK$4),NETWORKDAYS.INTL(AK$4+1,(AL$4),1,(Holidays!$A$1:$A$248)),0))*$M79,"")</f>
        <v>0</v>
      </c>
      <c r="AM79" s="190">
        <f ca="1">IFERROR((IF(AND($J79&gt;AL$4,$J79&lt;=AM$4,$K79&lt;=AM$4),NETWORKDAYS.INTL($J79,$K79,1,(Holidays!$A$1:$A$248)),0)+IF(AND($J79&gt;AL$4,$J79&lt;=AM$4,$K79&gt;AM$4),NETWORKDAYS.INTL($J79,(AM$4),1,(Holidays!$A$1:$A$248)),0)+IF(AND($J79&lt;AL$4,$K79&lt;AM$4,$K79&gt;AL$4),NETWORKDAYS.INTL(AL$4+1,$K79,1,(Holidays!$A$1:$A$248)),0)+IF(AND($J79&lt;=AL$4,$K79&gt;=AM$4,$K79&gt;AL$4),NETWORKDAYS.INTL(AL$4+1,(AM$4),1,(Holidays!$A$1:$A$248)),0))*$M79,"")</f>
        <v>0</v>
      </c>
      <c r="AN79" s="192">
        <f ca="1">IFERROR((IF(AND($J79&gt;AM$4,$J79&lt;=AN$4,$K79&lt;=AN$4),NETWORKDAYS.INTL($J79,$K79,1,(Holidays!$A$1:$A$248)),0)+IF(AND($J79&gt;AM$4,$J79&lt;=AN$4,$K79&gt;AN$4),NETWORKDAYS.INTL($J79,(AN$4),1,(Holidays!$A$1:$A$248)),0)+IF(AND($J79&lt;AM$4,$K79&lt;AN$4,$K79&gt;AM$4),NETWORKDAYS.INTL(AM$4+1,$K79,1,(Holidays!$A$1:$A$248)),0)+IF(AND($J79&lt;=AM$4,$K79&gt;=AN$4,$K79&gt;AM$4),NETWORKDAYS.INTL(AM$4+1,(AN$4),1,(Holidays!$A$1:$A$248)),0))*$M79,"")</f>
        <v>0</v>
      </c>
      <c r="AO79" s="321">
        <f ca="1">IFERROR((IF(AND($J79&gt;AN$4,$J79&lt;=AO$4,$K79&lt;=AO$4),NETWORKDAYS.INTL($J79,$K79,1,(Holidays!$A$1:$A$248)),0)+IF(AND($J79&gt;AN$4,$J79&lt;=AO$4,$K79&gt;AO$4),NETWORKDAYS.INTL($J79,(AO$4),1,(Holidays!$A$1:$A$248)),0)+IF(AND($J79&lt;AN$4,$K79&lt;AO$4,$K79&gt;AN$4),NETWORKDAYS.INTL(AN$4+1,$K79,1,(Holidays!$A$1:$A$248)),0)+IF(AND($J79&lt;=AN$4,$K79&gt;=AO$4,$K79&gt;AN$4),NETWORKDAYS.INTL(AN$4+1,(AO$4),1,(Holidays!$A$1:$A$248)),0))*$M79,"")</f>
        <v>0</v>
      </c>
      <c r="AP79" s="190">
        <f ca="1">IFERROR((IF(AND($J79&gt;AO$4,$J79&lt;=AP$4,$K79&lt;=AP$4),NETWORKDAYS.INTL($J79,$K79,1,(Holidays!$A$1:$A$248)),0)+IF(AND($J79&gt;AO$4,$J79&lt;=AP$4,$K79&gt;AP$4),NETWORKDAYS.INTL($J79,(AP$4),1,(Holidays!$A$1:$A$248)),0)+IF(AND($J79&lt;AO$4,$K79&lt;AP$4,$K79&gt;AO$4),NETWORKDAYS.INTL(AO$4+1,$K79,1,(Holidays!$A$1:$A$248)),0)+IF(AND($J79&lt;=AO$4,$K79&gt;=AP$4,$K79&gt;AO$4),NETWORKDAYS.INTL(AO$4+1,(AP$4),1,(Holidays!$A$1:$A$248)),0))*$M79,"")</f>
        <v>0</v>
      </c>
      <c r="AQ79" s="192">
        <f ca="1">IFERROR((IF(AND($J79&gt;AP$4,$J79&lt;=AQ$4,$K79&lt;=AQ$4),NETWORKDAYS.INTL($J79,$K79,1,(Holidays!$A$1:$A$248)),0)+IF(AND($J79&gt;AP$4,$J79&lt;=AQ$4,$K79&gt;AQ$4),NETWORKDAYS.INTL($J79,(AQ$4),1,(Holidays!$A$1:$A$248)),0)+IF(AND($J79&lt;AP$4,$K79&lt;AQ$4,$K79&gt;AP$4),NETWORKDAYS.INTL(AP$4+1,$K79,1,(Holidays!$A$1:$A$248)),0)+IF(AND($J79&lt;=AP$4,$K79&gt;=AQ$4,$K79&gt;AP$4),NETWORKDAYS.INTL(AP$4+1,(AQ$4),1,(Holidays!$A$1:$A$248)),0))*$M79,"")</f>
        <v>0</v>
      </c>
      <c r="AR79" s="321">
        <f ca="1">IFERROR((IF(AND($J79&gt;AQ$4,$J79&lt;=AR$4,$K79&lt;=AR$4),NETWORKDAYS.INTL($J79,$K79,1,(Holidays!$A$1:$A$248)),0)+IF(AND($J79&gt;AQ$4,$J79&lt;=AR$4,$K79&gt;AR$4),NETWORKDAYS.INTL($J79,(AR$4),1,(Holidays!$A$1:$A$248)),0)+IF(AND($J79&lt;AQ$4,$K79&lt;AR$4,$K79&gt;AQ$4),NETWORKDAYS.INTL(AQ$4+1,$K79,1,(Holidays!$A$1:$A$248)),0)+IF(AND($J79&lt;=AQ$4,$K79&gt;=AR$4,$K79&gt;AQ$4),NETWORKDAYS.INTL(AQ$4+1,(AR$4),1,(Holidays!$A$1:$A$248)),0))*$M79,"")</f>
        <v>0</v>
      </c>
      <c r="AS79" s="190">
        <f ca="1">IFERROR((IF(AND($J79&gt;AR$4,$J79&lt;=AS$4,$K79&lt;=AS$4),NETWORKDAYS.INTL($J79,$K79,1,(Holidays!$A$1:$A$248)),0)+IF(AND($J79&gt;AR$4,$J79&lt;=AS$4,$K79&gt;AS$4),NETWORKDAYS.INTL($J79,(AS$4),1,(Holidays!$A$1:$A$248)),0)+IF(AND($J79&lt;AR$4,$K79&lt;AS$4,$K79&gt;AR$4),NETWORKDAYS.INTL(AR$4+1,$K79,1,(Holidays!$A$1:$A$248)),0)+IF(AND($J79&lt;=AR$4,$K79&gt;=AS$4,$K79&gt;AR$4),NETWORKDAYS.INTL(AR$4+1,(AS$4),1,(Holidays!$A$1:$A$248)),0))*$M79,"")</f>
        <v>0</v>
      </c>
      <c r="AT79" s="192">
        <f ca="1">IFERROR((IF(AND($J79&gt;AS$4,$J79&lt;=AT$4,$K79&lt;=AT$4),NETWORKDAYS.INTL($J79,$K79,1,(Holidays!$A$1:$A$248)),0)+IF(AND($J79&gt;AS$4,$J79&lt;=AT$4,$K79&gt;AT$4),NETWORKDAYS.INTL($J79,(AT$4),1,(Holidays!$A$1:$A$248)),0)+IF(AND($J79&lt;AS$4,$K79&lt;AT$4,$K79&gt;AS$4),NETWORKDAYS.INTL(AS$4+1,$K79,1,(Holidays!$A$1:$A$248)),0)+IF(AND($J79&lt;=AS$4,$K79&gt;=AT$4,$K79&gt;AS$4),NETWORKDAYS.INTL(AS$4+1,(AT$4),1,(Holidays!$A$1:$A$248)),0))*$M79,"")</f>
        <v>0</v>
      </c>
      <c r="AU79" s="321">
        <f ca="1">IFERROR((IF(AND($J79&gt;AT$4,$J79&lt;=AU$4,$K79&lt;=AU$4),NETWORKDAYS.INTL($J79,$K79,1,(Holidays!$A$1:$A$248)),0)+IF(AND($J79&gt;AT$4,$J79&lt;=AU$4,$K79&gt;AU$4),NETWORKDAYS.INTL($J79,(AU$4),1,(Holidays!$A$1:$A$248)),0)+IF(AND($J79&lt;AT$4,$K79&lt;AU$4,$K79&gt;AT$4),NETWORKDAYS.INTL(AT$4+1,$K79,1,(Holidays!$A$1:$A$248)),0)+IF(AND($J79&lt;=AT$4,$K79&gt;=AU$4,$K79&gt;AT$4),NETWORKDAYS.INTL(AT$4+1,(AU$4),1,(Holidays!$A$1:$A$248)),0))*$M79,"")</f>
        <v>0</v>
      </c>
      <c r="AV79" s="190">
        <f ca="1">IFERROR((IF(AND($J79&gt;AU$4,$J79&lt;=AV$4,$K79&lt;=AV$4),NETWORKDAYS.INTL($J79,$K79,1,(Holidays!$A$1:$A$248)),0)+IF(AND($J79&gt;AU$4,$J79&lt;=AV$4,$K79&gt;AV$4),NETWORKDAYS.INTL($J79,(AV$4),1,(Holidays!$A$1:$A$248)),0)+IF(AND($J79&lt;AU$4,$K79&lt;AV$4,$K79&gt;AU$4),NETWORKDAYS.INTL(AU$4+1,$K79,1,(Holidays!$A$1:$A$248)),0)+IF(AND($J79&lt;=AU$4,$K79&gt;=AV$4,$K79&gt;AU$4),NETWORKDAYS.INTL(AU$4+1,(AV$4),1,(Holidays!$A$1:$A$248)),0))*$M79,"")</f>
        <v>0</v>
      </c>
      <c r="AW79" s="192">
        <f ca="1">IFERROR((IF(AND($J79&gt;AV$4,$J79&lt;=AW$4,$K79&lt;=AW$4),NETWORKDAYS.INTL($J79,$K79,1,(Holidays!$A$1:$A$248)),0)+IF(AND($J79&gt;AV$4,$J79&lt;=AW$4,$K79&gt;AW$4),NETWORKDAYS.INTL($J79,(AW$4),1,(Holidays!$A$1:$A$248)),0)+IF(AND($J79&lt;AV$4,$K79&lt;AW$4,$K79&gt;AV$4),NETWORKDAYS.INTL(AV$4+1,$K79,1,(Holidays!$A$1:$A$248)),0)+IF(AND($J79&lt;=AV$4,$K79&gt;=AW$4,$K79&gt;AV$4),NETWORKDAYS.INTL(AV$4+1,(AW$4),1,(Holidays!$A$1:$A$248)),0))*$M79,"")</f>
        <v>0</v>
      </c>
      <c r="AX79" s="321">
        <f ca="1">IFERROR((IF(AND($J79&gt;AW$4,$J79&lt;=AX$4,$K79&lt;=AX$4),NETWORKDAYS.INTL($J79,$K79,1,(Holidays!$A$1:$A$248)),0)+IF(AND($J79&gt;AW$4,$J79&lt;=AX$4,$K79&gt;AX$4),NETWORKDAYS.INTL($J79,(AX$4),1,(Holidays!$A$1:$A$248)),0)+IF(AND($J79&lt;AW$4,$K79&lt;AX$4,$K79&gt;AW$4),NETWORKDAYS.INTL(AW$4+1,$K79,1,(Holidays!$A$1:$A$248)),0)+IF(AND($J79&lt;=AW$4,$K79&gt;=AX$4,$K79&gt;AW$4),NETWORKDAYS.INTL(AW$4+1,(AX$4),1,(Holidays!$A$1:$A$248)),0))*$M79,"")</f>
        <v>0</v>
      </c>
      <c r="AY79" s="190">
        <f ca="1">IFERROR((IF(AND($J79&gt;AX$4,$J79&lt;=AY$4,$K79&lt;=AY$4),NETWORKDAYS.INTL($J79,$K79,1,(Holidays!$A$1:$A$248)),0)+IF(AND($J79&gt;AX$4,$J79&lt;=AY$4,$K79&gt;AY$4),NETWORKDAYS.INTL($J79,(AY$4),1,(Holidays!$A$1:$A$248)),0)+IF(AND($J79&lt;AX$4,$K79&lt;AY$4,$K79&gt;AX$4),NETWORKDAYS.INTL(AX$4+1,$K79,1,(Holidays!$A$1:$A$248)),0)+IF(AND($J79&lt;=AX$4,$K79&gt;=AY$4,$K79&gt;AX$4),NETWORKDAYS.INTL(AX$4+1,(AY$4),1,(Holidays!$A$1:$A$248)),0))*$M79,"")</f>
        <v>0</v>
      </c>
      <c r="AZ79" s="192">
        <f ca="1">IFERROR((IF(AND($J79&gt;AY$4,$J79&lt;=AZ$4,$K79&lt;=AZ$4),NETWORKDAYS.INTL($J79,$K79,1,(Holidays!$A$1:$A$248)),0)+IF(AND($J79&gt;AY$4,$J79&lt;=AZ$4,$K79&gt;AZ$4),NETWORKDAYS.INTL($J79,(AZ$4),1,(Holidays!$A$1:$A$248)),0)+IF(AND($J79&lt;AY$4,$K79&lt;AZ$4,$K79&gt;AY$4),NETWORKDAYS.INTL(AY$4+1,$K79,1,(Holidays!$A$1:$A$248)),0)+IF(AND($J79&lt;=AY$4,$K79&gt;=AZ$4,$K79&gt;AY$4),NETWORKDAYS.INTL(AY$4+1,(AZ$4),1,(Holidays!$A$1:$A$248)),0))*$M79,"")</f>
        <v>0</v>
      </c>
      <c r="BA79" s="321">
        <f ca="1">IFERROR((IF(AND($J79&gt;AZ$4,$J79&lt;=BA$4,$K79&lt;=BA$4),NETWORKDAYS.INTL($J79,$K79,1,(Holidays!$A$1:$A$248)),0)+IF(AND($J79&gt;AZ$4,$J79&lt;=BA$4,$K79&gt;BA$4),NETWORKDAYS.INTL($J79,(BA$4),1,(Holidays!$A$1:$A$248)),0)+IF(AND($J79&lt;AZ$4,$K79&lt;BA$4,$K79&gt;AZ$4),NETWORKDAYS.INTL(AZ$4+1,$K79,1,(Holidays!$A$1:$A$248)),0)+IF(AND($J79&lt;=AZ$4,$K79&gt;=BA$4,$K79&gt;AZ$4),NETWORKDAYS.INTL(AZ$4+1,(BA$4),1,(Holidays!$A$1:$A$248)),0))*$M79,"")</f>
        <v>0</v>
      </c>
      <c r="BB79" s="190">
        <f ca="1">IFERROR((IF(AND($J79&gt;BA$4,$J79&lt;=BB$4,$K79&lt;=BB$4),NETWORKDAYS.INTL($J79,$K79,1,(Holidays!$A$1:$A$248)),0)+IF(AND($J79&gt;BA$4,$J79&lt;=BB$4,$K79&gt;BB$4),NETWORKDAYS.INTL($J79,(BB$4),1,(Holidays!$A$1:$A$248)),0)+IF(AND($J79&lt;BA$4,$K79&lt;BB$4,$K79&gt;BA$4),NETWORKDAYS.INTL(BA$4+1,$K79,1,(Holidays!$A$1:$A$248)),0)+IF(AND($J79&lt;=BA$4,$K79&gt;=BB$4,$K79&gt;BA$4),NETWORKDAYS.INTL(BA$4+1,(BB$4),1,(Holidays!$A$1:$A$248)),0))*$M79,"")</f>
        <v>0</v>
      </c>
      <c r="BC79" s="192">
        <f ca="1">IFERROR((IF(AND($J79&gt;BB$4,$J79&lt;=BC$4,$K79&lt;=BC$4),NETWORKDAYS.INTL($J79,$K79,1,(Holidays!$A$1:$A$248)),0)+IF(AND($J79&gt;BB$4,$J79&lt;=BC$4,$K79&gt;BC$4),NETWORKDAYS.INTL($J79,(BC$4),1,(Holidays!$A$1:$A$248)),0)+IF(AND($J79&lt;BB$4,$K79&lt;BC$4,$K79&gt;BB$4),NETWORKDAYS.INTL(BB$4+1,$K79,1,(Holidays!$A$1:$A$248)),0)+IF(AND($J79&lt;=BB$4,$K79&gt;=BC$4,$K79&gt;BB$4),NETWORKDAYS.INTL(BB$4+1,(BC$4),1,(Holidays!$A$1:$A$248)),0))*$M79,"")</f>
        <v>0</v>
      </c>
      <c r="BD79" s="321">
        <f ca="1">IFERROR((IF(AND($J79&gt;BC$4,$J79&lt;=BD$4,$K79&lt;=BD$4),NETWORKDAYS.INTL($J79,$K79,1,(Holidays!$A$1:$A$248)),0)+IF(AND($J79&gt;BC$4,$J79&lt;=BD$4,$K79&gt;BD$4),NETWORKDAYS.INTL($J79,(BD$4),1,(Holidays!$A$1:$A$248)),0)+IF(AND($J79&lt;BC$4,$K79&lt;BD$4,$K79&gt;BC$4),NETWORKDAYS.INTL(BC$4+1,$K79,1,(Holidays!$A$1:$A$248)),0)+IF(AND($J79&lt;=BC$4,$K79&gt;=BD$4,$K79&gt;BC$4),NETWORKDAYS.INTL(BC$4+1,(BD$4),1,(Holidays!$A$1:$A$248)),0))*$M79,"")</f>
        <v>0</v>
      </c>
      <c r="BE79" s="190">
        <f ca="1">IFERROR((IF(AND($J79&gt;BD$4,$J79&lt;=BE$4,$K79&lt;=BE$4),NETWORKDAYS.INTL($J79,$K79,1,(Holidays!$A$1:$A$248)),0)+IF(AND($J79&gt;BD$4,$J79&lt;=BE$4,$K79&gt;BE$4),NETWORKDAYS.INTL($J79,(BE$4),1,(Holidays!$A$1:$A$248)),0)+IF(AND($J79&lt;BD$4,$K79&lt;BE$4,$K79&gt;BD$4),NETWORKDAYS.INTL(BD$4+1,$K79,1,(Holidays!$A$1:$A$248)),0)+IF(AND($J79&lt;=BD$4,$K79&gt;=BE$4,$K79&gt;BD$4),NETWORKDAYS.INTL(BD$4+1,(BE$4),1,(Holidays!$A$1:$A$248)),0))*$M79,"")</f>
        <v>0</v>
      </c>
      <c r="BF79" s="192">
        <f ca="1">IFERROR((IF(AND($J79&gt;BE$4,$J79&lt;=BF$4,$K79&lt;=BF$4),NETWORKDAYS.INTL($J79,$K79,1,(Holidays!$A$1:$A$248)),0)+IF(AND($J79&gt;BE$4,$J79&lt;=BF$4,$K79&gt;BF$4),NETWORKDAYS.INTL($J79,(BF$4),1,(Holidays!$A$1:$A$248)),0)+IF(AND($J79&lt;BE$4,$K79&lt;BF$4,$K79&gt;BE$4),NETWORKDAYS.INTL(BE$4+1,$K79,1,(Holidays!$A$1:$A$248)),0)+IF(AND($J79&lt;=BE$4,$K79&gt;=BF$4,$K79&gt;BE$4),NETWORKDAYS.INTL(BE$4+1,(BF$4),1,(Holidays!$A$1:$A$248)),0))*$M79,"")</f>
        <v>0</v>
      </c>
      <c r="BG79" s="321">
        <f ca="1">IFERROR((IF(AND($J79&gt;BF$4,$J79&lt;=BG$4,$K79&lt;=BG$4),NETWORKDAYS.INTL($J79,$K79,1,(Holidays!$A$1:$A$248)),0)+IF(AND($J79&gt;BF$4,$J79&lt;=BG$4,$K79&gt;BG$4),NETWORKDAYS.INTL($J79,(BG$4),1,(Holidays!$A$1:$A$248)),0)+IF(AND($J79&lt;BF$4,$K79&lt;BG$4,$K79&gt;BF$4),NETWORKDAYS.INTL(BF$4+1,$K79,1,(Holidays!$A$1:$A$248)),0)+IF(AND($J79&lt;=BF$4,$K79&gt;=BG$4,$K79&gt;BF$4),NETWORKDAYS.INTL(BF$4+1,(BG$4),1,(Holidays!$A$1:$A$248)),0))*$M79,"")</f>
        <v>0</v>
      </c>
      <c r="BH79" s="190">
        <f ca="1">IFERROR((IF(AND($J79&gt;BG$4,$J79&lt;=BH$4,$K79&lt;=BH$4),NETWORKDAYS.INTL($J79,$K79,1,(Holidays!$A$1:$A$248)),0)+IF(AND($J79&gt;BG$4,$J79&lt;=BH$4,$K79&gt;BH$4),NETWORKDAYS.INTL($J79,(BH$4),1,(Holidays!$A$1:$A$248)),0)+IF(AND($J79&lt;BG$4,$K79&lt;BH$4,$K79&gt;BG$4),NETWORKDAYS.INTL(BG$4+1,$K79,1,(Holidays!$A$1:$A$248)),0)+IF(AND($J79&lt;=BG$4,$K79&gt;=BH$4,$K79&gt;BG$4),NETWORKDAYS.INTL(BG$4+1,(BH$4),1,(Holidays!$A$1:$A$248)),0))*$M79,"")</f>
        <v>0</v>
      </c>
      <c r="BI79" s="192">
        <f ca="1">IFERROR((IF(AND($J79&gt;BH$4,$J79&lt;=BI$4,$K79&lt;=BI$4),NETWORKDAYS.INTL($J79,$K79,1,(Holidays!$A$1:$A$248)),0)+IF(AND($J79&gt;BH$4,$J79&lt;=BI$4,$K79&gt;BI$4),NETWORKDAYS.INTL($J79,(BI$4),1,(Holidays!$A$1:$A$248)),0)+IF(AND($J79&lt;BH$4,$K79&lt;BI$4,$K79&gt;BH$4),NETWORKDAYS.INTL(BH$4+1,$K79,1,(Holidays!$A$1:$A$248)),0)+IF(AND($J79&lt;=BH$4,$K79&gt;=BI$4,$K79&gt;BH$4),NETWORKDAYS.INTL(BH$4+1,(BI$4),1,(Holidays!$A$1:$A$248)),0))*$M79,"")</f>
        <v>0</v>
      </c>
      <c r="BJ79" s="321">
        <f ca="1">IFERROR((IF(AND($J79&gt;BI$4,$J79&lt;=BJ$4,$K79&lt;=BJ$4),NETWORKDAYS.INTL($J79,$K79,1,(Holidays!$A$1:$A$248)),0)+IF(AND($J79&gt;BI$4,$J79&lt;=BJ$4,$K79&gt;BJ$4),NETWORKDAYS.INTL($J79,(BJ$4),1,(Holidays!$A$1:$A$248)),0)+IF(AND($J79&lt;BI$4,$K79&lt;BJ$4,$K79&gt;BI$4),NETWORKDAYS.INTL(BI$4+1,$K79,1,(Holidays!$A$1:$A$248)),0)+IF(AND($J79&lt;=BI$4,$K79&gt;=BJ$4,$K79&gt;BI$4),NETWORKDAYS.INTL(BI$4+1,(BJ$4),1,(Holidays!$A$1:$A$248)),0))*$M79,"")</f>
        <v>0</v>
      </c>
      <c r="BK79" s="190">
        <f ca="1">IFERROR((IF(AND($J79&gt;BJ$4,$J79&lt;=BK$4,$K79&lt;=BK$4),NETWORKDAYS.INTL($J79,$K79,1,(Holidays!$A$1:$A$248)),0)+IF(AND($J79&gt;BJ$4,$J79&lt;=BK$4,$K79&gt;BK$4),NETWORKDAYS.INTL($J79,(BK$4),1,(Holidays!$A$1:$A$248)),0)+IF(AND($J79&lt;BJ$4,$K79&lt;BK$4,$K79&gt;BJ$4),NETWORKDAYS.INTL(BJ$4+1,$K79,1,(Holidays!$A$1:$A$248)),0)+IF(AND($J79&lt;=BJ$4,$K79&gt;=BK$4,$K79&gt;BJ$4),NETWORKDAYS.INTL(BJ$4+1,(BK$4),1,(Holidays!$A$1:$A$248)),0))*$M79,"")</f>
        <v>0</v>
      </c>
      <c r="BL79" s="192">
        <f ca="1">IFERROR((IF(AND($J79&gt;BK$4,$J79&lt;=BL$4,$K79&lt;=BL$4),NETWORKDAYS.INTL($J79,$K79,1,(Holidays!$A$1:$A$248)),0)+IF(AND($J79&gt;BK$4,$J79&lt;=BL$4,$K79&gt;BL$4),NETWORKDAYS.INTL($J79,(BL$4),1,(Holidays!$A$1:$A$248)),0)+IF(AND($J79&lt;BK$4,$K79&lt;BL$4,$K79&gt;BK$4),NETWORKDAYS.INTL(BK$4+1,$K79,1,(Holidays!$A$1:$A$248)),0)+IF(AND($J79&lt;=BK$4,$K79&gt;=BL$4,$K79&gt;BK$4),NETWORKDAYS.INTL(BK$4+1,(BL$4),1,(Holidays!$A$1:$A$248)),0))*$M79,"")</f>
        <v>0</v>
      </c>
      <c r="BM79" s="321">
        <f ca="1">IFERROR((IF(AND($J79&gt;BL$4,$J79&lt;=BM$4,$K79&lt;=BM$4),NETWORKDAYS.INTL($J79,$K79,1,(Holidays!$A$1:$A$248)),0)+IF(AND($J79&gt;BL$4,$J79&lt;=BM$4,$K79&gt;BM$4),NETWORKDAYS.INTL($J79,(BM$4),1,(Holidays!$A$1:$A$248)),0)+IF(AND($J79&lt;BL$4,$K79&lt;BM$4,$K79&gt;BL$4),NETWORKDAYS.INTL(BL$4+1,$K79,1,(Holidays!$A$1:$A$248)),0)+IF(AND($J79&lt;=BL$4,$K79&gt;=BM$4,$K79&gt;BL$4),NETWORKDAYS.INTL(BL$4+1,(BM$4),1,(Holidays!$A$1:$A$248)),0))*$M79,"")</f>
        <v>0</v>
      </c>
      <c r="BN79" s="190">
        <f ca="1">IFERROR((IF(AND($J79&gt;BM$4,$J79&lt;=BN$4,$K79&lt;=BN$4),NETWORKDAYS.INTL($J79,$K79,1,(Holidays!$A$1:$A$248)),0)+IF(AND($J79&gt;BM$4,$J79&lt;=BN$4,$K79&gt;BN$4),NETWORKDAYS.INTL($J79,(BN$4),1,(Holidays!$A$1:$A$248)),0)+IF(AND($J79&lt;BM$4,$K79&lt;BN$4,$K79&gt;BM$4),NETWORKDAYS.INTL(BM$4+1,$K79,1,(Holidays!$A$1:$A$248)),0)+IF(AND($J79&lt;=BM$4,$K79&gt;=BN$4,$K79&gt;BM$4),NETWORKDAYS.INTL(BM$4+1,(BN$4),1,(Holidays!$A$1:$A$248)),0))*$M79,"")</f>
        <v>0</v>
      </c>
      <c r="BO79" s="192">
        <f ca="1">IFERROR((IF(AND($J79&gt;BN$4,$J79&lt;=BO$4,$K79&lt;=BO$4),NETWORKDAYS.INTL($J79,$K79,1,(Holidays!$A$1:$A$248)),0)+IF(AND($J79&gt;BN$4,$J79&lt;=BO$4,$K79&gt;BO$4),NETWORKDAYS.INTL($J79,(BO$4),1,(Holidays!$A$1:$A$248)),0)+IF(AND($J79&lt;BN$4,$K79&lt;BO$4,$K79&gt;BN$4),NETWORKDAYS.INTL(BN$4+1,$K79,1,(Holidays!$A$1:$A$248)),0)+IF(AND($J79&lt;=BN$4,$K79&gt;=BO$4,$K79&gt;BN$4),NETWORKDAYS.INTL(BN$4+1,(BO$4),1,(Holidays!$A$1:$A$248)),0))*$M79,"")</f>
        <v>0</v>
      </c>
      <c r="BP79" s="321">
        <f ca="1">IFERROR((IF(AND($J79&gt;BO$4,$J79&lt;=BP$4,$K79&lt;=BP$4),NETWORKDAYS.INTL($J79,$K79,1,(Holidays!$A$1:$A$248)),0)+IF(AND($J79&gt;BO$4,$J79&lt;=BP$4,$K79&gt;BP$4),NETWORKDAYS.INTL($J79,(BP$4),1,(Holidays!$A$1:$A$248)),0)+IF(AND($J79&lt;BO$4,$K79&lt;BP$4,$K79&gt;BO$4),NETWORKDAYS.INTL(BO$4+1,$K79,1,(Holidays!$A$1:$A$248)),0)+IF(AND($J79&lt;=BO$4,$K79&gt;=BP$4,$K79&gt;BO$4),NETWORKDAYS.INTL(BO$4+1,(BP$4),1,(Holidays!$A$1:$A$248)),0))*$M79,"")</f>
        <v>0</v>
      </c>
      <c r="BQ79" s="190">
        <f ca="1">IFERROR((IF(AND($J79&gt;BP$4,$J79&lt;=BQ$4,$K79&lt;=BQ$4),NETWORKDAYS.INTL($J79,$K79,1,(Holidays!$A$1:$A$248)),0)+IF(AND($J79&gt;BP$4,$J79&lt;=BQ$4,$K79&gt;BQ$4),NETWORKDAYS.INTL($J79,(BQ$4),1,(Holidays!$A$1:$A$248)),0)+IF(AND($J79&lt;BP$4,$K79&lt;BQ$4,$K79&gt;BP$4),NETWORKDAYS.INTL(BP$4+1,$K79,1,(Holidays!$A$1:$A$248)),0)+IF(AND($J79&lt;=BP$4,$K79&gt;=BQ$4,$K79&gt;BP$4),NETWORKDAYS.INTL(BP$4+1,(BQ$4),1,(Holidays!$A$1:$A$248)),0))*$M79,"")</f>
        <v>0</v>
      </c>
      <c r="BR79" s="192">
        <f ca="1">IFERROR((IF(AND($J79&gt;BQ$4,$J79&lt;=BR$4,$K79&lt;=BR$4),NETWORKDAYS.INTL($J79,$K79,1,(Holidays!$A$1:$A$248)),0)+IF(AND($J79&gt;BQ$4,$J79&lt;=BR$4,$K79&gt;BR$4),NETWORKDAYS.INTL($J79,(BR$4),1,(Holidays!$A$1:$A$248)),0)+IF(AND($J79&lt;BQ$4,$K79&lt;BR$4,$K79&gt;BQ$4),NETWORKDAYS.INTL(BQ$4+1,$K79,1,(Holidays!$A$1:$A$248)),0)+IF(AND($J79&lt;=BQ$4,$K79&gt;=BR$4,$K79&gt;BQ$4),NETWORKDAYS.INTL(BQ$4+1,(BR$4),1,(Holidays!$A$1:$A$248)),0))*$M79,"")</f>
        <v>0</v>
      </c>
      <c r="BS79" s="321">
        <f ca="1">IFERROR((IF(AND($J79&gt;BR$4,$J79&lt;=BS$4,$K79&lt;=BS$4),NETWORKDAYS.INTL($J79,$K79,1,(Holidays!$A$1:$A$248)),0)+IF(AND($J79&gt;BR$4,$J79&lt;=BS$4,$K79&gt;BS$4),NETWORKDAYS.INTL($J79,(BS$4),1,(Holidays!$A$1:$A$248)),0)+IF(AND($J79&lt;BR$4,$K79&lt;BS$4,$K79&gt;BR$4),NETWORKDAYS.INTL(BR$4+1,$K79,1,(Holidays!$A$1:$A$248)),0)+IF(AND($J79&lt;=BR$4,$K79&gt;=BS$4,$K79&gt;BR$4),NETWORKDAYS.INTL(BR$4+1,(BS$4),1,(Holidays!$A$1:$A$248)),0))*$M79,"")</f>
        <v>0</v>
      </c>
      <c r="BT79" s="190">
        <f ca="1">IFERROR((IF(AND($J79&gt;BS$4,$J79&lt;=BT$4,$K79&lt;=BT$4),NETWORKDAYS.INTL($J79,$K79,1,(Holidays!$A$1:$A$248)),0)+IF(AND($J79&gt;BS$4,$J79&lt;=BT$4,$K79&gt;BT$4),NETWORKDAYS.INTL($J79,(BT$4),1,(Holidays!$A$1:$A$248)),0)+IF(AND($J79&lt;BS$4,$K79&lt;BT$4,$K79&gt;BS$4),NETWORKDAYS.INTL(BS$4+1,$K79,1,(Holidays!$A$1:$A$248)),0)+IF(AND($J79&lt;=BS$4,$K79&gt;=BT$4,$K79&gt;BS$4),NETWORKDAYS.INTL(BS$4+1,(BT$4),1,(Holidays!$A$1:$A$248)),0))*$M79,"")</f>
        <v>0</v>
      </c>
      <c r="BU79" s="192">
        <f ca="1">IFERROR((IF(AND($J79&gt;BT$4,$J79&lt;=BU$4,$K79&lt;=BU$4),NETWORKDAYS.INTL($J79,$K79,1,(Holidays!$A$1:$A$248)),0)+IF(AND($J79&gt;BT$4,$J79&lt;=BU$4,$K79&gt;BU$4),NETWORKDAYS.INTL($J79,(BU$4),1,(Holidays!$A$1:$A$248)),0)+IF(AND($J79&lt;BT$4,$K79&lt;BU$4,$K79&gt;BT$4),NETWORKDAYS.INTL(BT$4+1,$K79,1,(Holidays!$A$1:$A$248)),0)+IF(AND($J79&lt;=BT$4,$K79&gt;=BU$4,$K79&gt;BT$4),NETWORKDAYS.INTL(BT$4+1,(BU$4),1,(Holidays!$A$1:$A$248)),0))*$M79,"")</f>
        <v>0</v>
      </c>
      <c r="BV79" s="321">
        <f ca="1">IFERROR((IF(AND($J79&gt;BU$4,$J79&lt;=BV$4,$K79&lt;=BV$4),NETWORKDAYS.INTL($J79,$K79,1,(Holidays!$A$1:$A$248)),0)+IF(AND($J79&gt;BU$4,$J79&lt;=BV$4,$K79&gt;BV$4),NETWORKDAYS.INTL($J79,(BV$4),1,(Holidays!$A$1:$A$248)),0)+IF(AND($J79&lt;BU$4,$K79&lt;BV$4,$K79&gt;BU$4),NETWORKDAYS.INTL(BU$4+1,$K79,1,(Holidays!$A$1:$A$248)),0)+IF(AND($J79&lt;=BU$4,$K79&gt;=BV$4,$K79&gt;BU$4),NETWORKDAYS.INTL(BU$4+1,(BV$4),1,(Holidays!$A$1:$A$248)),0))*$M79,"")</f>
        <v>0</v>
      </c>
      <c r="BW79" s="190">
        <f ca="1">IFERROR((IF(AND($J79&gt;BV$4,$J79&lt;=BW$4,$K79&lt;=BW$4),NETWORKDAYS.INTL($J79,$K79,1,(Holidays!$A$1:$A$248)),0)+IF(AND($J79&gt;BV$4,$J79&lt;=BW$4,$K79&gt;BW$4),NETWORKDAYS.INTL($J79,(BW$4),1,(Holidays!$A$1:$A$248)),0)+IF(AND($J79&lt;BV$4,$K79&lt;BW$4,$K79&gt;BV$4),NETWORKDAYS.INTL(BV$4+1,$K79,1,(Holidays!$A$1:$A$248)),0)+IF(AND($J79&lt;=BV$4,$K79&gt;=BW$4,$K79&gt;BV$4),NETWORKDAYS.INTL(BV$4+1,(BW$4),1,(Holidays!$A$1:$A$248)),0))*$M79,"")</f>
        <v>0</v>
      </c>
      <c r="BX79" s="192">
        <f ca="1">IFERROR((IF(AND($J79&gt;BW$4,$J79&lt;=BX$4,$K79&lt;=BX$4),NETWORKDAYS.INTL($J79,$K79,1,(Holidays!$A$1:$A$248)),0)+IF(AND($J79&gt;BW$4,$J79&lt;=BX$4,$K79&gt;BX$4),NETWORKDAYS.INTL($J79,(BX$4),1,(Holidays!$A$1:$A$248)),0)+IF(AND($J79&lt;BW$4,$K79&lt;BX$4,$K79&gt;BW$4),NETWORKDAYS.INTL(BW$4+1,$K79,1,(Holidays!$A$1:$A$248)),0)+IF(AND($J79&lt;=BW$4,$K79&gt;=BX$4,$K79&gt;BW$4),NETWORKDAYS.INTL(BW$4+1,(BX$4),1,(Holidays!$A$1:$A$248)),0))*$M79,"")</f>
        <v>0</v>
      </c>
      <c r="BY79" s="321">
        <f ca="1">IFERROR((IF(AND($J79&gt;BX$4,$J79&lt;=BY$4,$K79&lt;=BY$4),NETWORKDAYS.INTL($J79,$K79,1,(Holidays!$A$1:$A$248)),0)+IF(AND($J79&gt;BX$4,$J79&lt;=BY$4,$K79&gt;BY$4),NETWORKDAYS.INTL($J79,(BY$4),1,(Holidays!$A$1:$A$248)),0)+IF(AND($J79&lt;BX$4,$K79&lt;BY$4,$K79&gt;BX$4),NETWORKDAYS.INTL(BX$4+1,$K79,1,(Holidays!$A$1:$A$248)),0)+IF(AND($J79&lt;=BX$4,$K79&gt;=BY$4,$K79&gt;BX$4),NETWORKDAYS.INTL(BX$4+1,(BY$4),1,(Holidays!$A$1:$A$248)),0))*$M79,"")</f>
        <v>0</v>
      </c>
      <c r="BZ79" s="190">
        <f ca="1">IFERROR((IF(AND($J79&gt;BY$4,$J79&lt;=BZ$4,$K79&lt;=BZ$4),NETWORKDAYS.INTL($J79,$K79,1,(Holidays!$A$1:$A$248)),0)+IF(AND($J79&gt;BY$4,$J79&lt;=BZ$4,$K79&gt;BZ$4),NETWORKDAYS.INTL($J79,(BZ$4),1,(Holidays!$A$1:$A$248)),0)+IF(AND($J79&lt;BY$4,$K79&lt;BZ$4,$K79&gt;BY$4),NETWORKDAYS.INTL(BY$4+1,$K79,1,(Holidays!$A$1:$A$248)),0)+IF(AND($J79&lt;=BY$4,$K79&gt;=BZ$4,$K79&gt;BY$4),NETWORKDAYS.INTL(BY$4+1,(BZ$4),1,(Holidays!$A$1:$A$248)),0))*$M79,"")</f>
        <v>0</v>
      </c>
      <c r="CA79" s="192">
        <f ca="1">IFERROR((IF(AND($J79&gt;BZ$4,$J79&lt;=CA$4,$K79&lt;=CA$4),NETWORKDAYS.INTL($J79,$K79,1,(Holidays!$A$1:$A$248)),0)+IF(AND($J79&gt;BZ$4,$J79&lt;=CA$4,$K79&gt;CA$4),NETWORKDAYS.INTL($J79,(CA$4),1,(Holidays!$A$1:$A$248)),0)+IF(AND($J79&lt;BZ$4,$K79&lt;CA$4,$K79&gt;BZ$4),NETWORKDAYS.INTL(BZ$4+1,$K79,1,(Holidays!$A$1:$A$248)),0)+IF(AND($J79&lt;=BZ$4,$K79&gt;=CA$4,$K79&gt;BZ$4),NETWORKDAYS.INTL(BZ$4+1,(CA$4),1,(Holidays!$A$1:$A$248)),0))*$M79,"")</f>
        <v>0</v>
      </c>
      <c r="CB79" s="321">
        <f ca="1">IFERROR((IF(AND($J79&gt;CA$4,$J79&lt;=CB$4,$K79&lt;=CB$4),NETWORKDAYS.INTL($J79,$K79,1,(Holidays!$A$1:$A$248)),0)+IF(AND($J79&gt;CA$4,$J79&lt;=CB$4,$K79&gt;CB$4),NETWORKDAYS.INTL($J79,(CB$4),1,(Holidays!$A$1:$A$248)),0)+IF(AND($J79&lt;CA$4,$K79&lt;CB$4,$K79&gt;CA$4),NETWORKDAYS.INTL(CA$4+1,$K79,1,(Holidays!$A$1:$A$248)),0)+IF(AND($J79&lt;=CA$4,$K79&gt;=CB$4,$K79&gt;CA$4),NETWORKDAYS.INTL(CA$4+1,(CB$4),1,(Holidays!$A$1:$A$248)),0))*$M79,"")</f>
        <v>0</v>
      </c>
      <c r="CC79" s="190">
        <f ca="1">IFERROR((IF(AND($J79&gt;CB$4,$J79&lt;=CC$4,$K79&lt;=CC$4),NETWORKDAYS.INTL($J79,$K79,1,(Holidays!$A$1:$A$248)),0)+IF(AND($J79&gt;CB$4,$J79&lt;=CC$4,$K79&gt;CC$4),NETWORKDAYS.INTL($J79,(CC$4),1,(Holidays!$A$1:$A$248)),0)+IF(AND($J79&lt;CB$4,$K79&lt;CC$4,$K79&gt;CB$4),NETWORKDAYS.INTL(CB$4+1,$K79,1,(Holidays!$A$1:$A$248)),0)+IF(AND($J79&lt;=CB$4,$K79&gt;=CC$4,$K79&gt;CB$4),NETWORKDAYS.INTL(CB$4+1,(CC$4),1,(Holidays!$A$1:$A$248)),0))*$M79,"")</f>
        <v>0</v>
      </c>
      <c r="CD79" s="192">
        <f ca="1">IFERROR((IF(AND($J79&gt;CC$4,$J79&lt;=CD$4,$K79&lt;=CD$4),NETWORKDAYS.INTL($J79,$K79,1,(Holidays!$A$1:$A$248)),0)+IF(AND($J79&gt;CC$4,$J79&lt;=CD$4,$K79&gt;CD$4),NETWORKDAYS.INTL($J79,(CD$4),1,(Holidays!$A$1:$A$248)),0)+IF(AND($J79&lt;CC$4,$K79&lt;CD$4,$K79&gt;CC$4),NETWORKDAYS.INTL(CC$4+1,$K79,1,(Holidays!$A$1:$A$248)),0)+IF(AND($J79&lt;=CC$4,$K79&gt;=CD$4,$K79&gt;CC$4),NETWORKDAYS.INTL(CC$4+1,(CD$4),1,(Holidays!$A$1:$A$248)),0))*$M79,"")</f>
        <v>0</v>
      </c>
      <c r="CE79" s="321">
        <f ca="1">IFERROR((IF(AND($J79&gt;CD$4,$J79&lt;=CE$4,$K79&lt;=CE$4),NETWORKDAYS.INTL($J79,$K79,1,(Holidays!$A$1:$A$248)),0)+IF(AND($J79&gt;CD$4,$J79&lt;=CE$4,$K79&gt;CE$4),NETWORKDAYS.INTL($J79,(CE$4),1,(Holidays!$A$1:$A$248)),0)+IF(AND($J79&lt;CD$4,$K79&lt;CE$4,$K79&gt;CD$4),NETWORKDAYS.INTL(CD$4+1,$K79,1,(Holidays!$A$1:$A$248)),0)+IF(AND($J79&lt;=CD$4,$K79&gt;=CE$4,$K79&gt;CD$4),NETWORKDAYS.INTL(CD$4+1,(CE$4),1,(Holidays!$A$1:$A$248)),0))*$M79,"")</f>
        <v>0</v>
      </c>
      <c r="CF79" s="190">
        <f ca="1">IFERROR((IF(AND($J79&gt;CE$4,$J79&lt;=CF$4,$K79&lt;=CF$4),NETWORKDAYS.INTL($J79,$K79,1,(Holidays!$A$1:$A$248)),0)+IF(AND($J79&gt;CE$4,$J79&lt;=CF$4,$K79&gt;CF$4),NETWORKDAYS.INTL($J79,(CF$4),1,(Holidays!$A$1:$A$248)),0)+IF(AND($J79&lt;CE$4,$K79&lt;CF$4,$K79&gt;CE$4),NETWORKDAYS.INTL(CE$4+1,$K79,1,(Holidays!$A$1:$A$248)),0)+IF(AND($J79&lt;=CE$4,$K79&gt;=CF$4,$K79&gt;CE$4),NETWORKDAYS.INTL(CE$4+1,(CF$4),1,(Holidays!$A$1:$A$248)),0))*$M79,"")</f>
        <v>0</v>
      </c>
      <c r="CG79" s="192">
        <f ca="1">IFERROR((IF(AND($J79&gt;CF$4,$J79&lt;=CG$4,$K79&lt;=CG$4),NETWORKDAYS.INTL($J79,$K79,1,(Holidays!$A$1:$A$248)),0)+IF(AND($J79&gt;CF$4,$J79&lt;=CG$4,$K79&gt;CG$4),NETWORKDAYS.INTL($J79,(CG$4),1,(Holidays!$A$1:$A$248)),0)+IF(AND($J79&lt;CF$4,$K79&lt;CG$4,$K79&gt;CF$4),NETWORKDAYS.INTL(CF$4+1,$K79,1,(Holidays!$A$1:$A$248)),0)+IF(AND($J79&lt;=CF$4,$K79&gt;=CG$4,$K79&gt;CF$4),NETWORKDAYS.INTL(CF$4+1,(CG$4),1,(Holidays!$A$1:$A$248)),0))*$M79,"")</f>
        <v>0</v>
      </c>
      <c r="CH79" s="321">
        <f ca="1">IFERROR((IF(AND($J79&gt;CG$4,$J79&lt;=CH$4,$K79&lt;=CH$4),NETWORKDAYS.INTL($J79,$K79,1,(Holidays!$A$1:$A$248)),0)+IF(AND($J79&gt;CG$4,$J79&lt;=CH$4,$K79&gt;CH$4),NETWORKDAYS.INTL($J79,(CH$4),1,(Holidays!$A$1:$A$248)),0)+IF(AND($J79&lt;CG$4,$K79&lt;CH$4,$K79&gt;CG$4),NETWORKDAYS.INTL(CG$4+1,$K79,1,(Holidays!$A$1:$A$248)),0)+IF(AND($J79&lt;=CG$4,$K79&gt;=CH$4,$K79&gt;CG$4),NETWORKDAYS.INTL(CG$4+1,(CH$4),1,(Holidays!$A$1:$A$248)),0))*$M79,"")</f>
        <v>0</v>
      </c>
      <c r="CI79" s="190">
        <f ca="1">IFERROR((IF(AND($J79&gt;CH$4,$J79&lt;=CI$4,$K79&lt;=CI$4),NETWORKDAYS.INTL($J79,$K79,1,(Holidays!$A$1:$A$248)),0)+IF(AND($J79&gt;CH$4,$J79&lt;=CI$4,$K79&gt;CI$4),NETWORKDAYS.INTL($J79,(CI$4),1,(Holidays!$A$1:$A$248)),0)+IF(AND($J79&lt;CH$4,$K79&lt;CI$4,$K79&gt;CH$4),NETWORKDAYS.INTL(CH$4+1,$K79,1,(Holidays!$A$1:$A$248)),0)+IF(AND($J79&lt;=CH$4,$K79&gt;=CI$4,$K79&gt;CH$4),NETWORKDAYS.INTL(CH$4+1,(CI$4),1,(Holidays!$A$1:$A$248)),0))*$M79,"")</f>
        <v>0</v>
      </c>
      <c r="CJ79" s="192">
        <f ca="1">IFERROR((IF(AND($J79&gt;CI$4,$J79&lt;=CJ$4,$K79&lt;=CJ$4),NETWORKDAYS.INTL($J79,$K79,1,(Holidays!$A$1:$A$248)),0)+IF(AND($J79&gt;CI$4,$J79&lt;=CJ$4,$K79&gt;CJ$4),NETWORKDAYS.INTL($J79,(CJ$4),1,(Holidays!$A$1:$A$248)),0)+IF(AND($J79&lt;CI$4,$K79&lt;CJ$4,$K79&gt;CI$4),NETWORKDAYS.INTL(CI$4+1,$K79,1,(Holidays!$A$1:$A$248)),0)+IF(AND($J79&lt;=CI$4,$K79&gt;=CJ$4,$K79&gt;CI$4),NETWORKDAYS.INTL(CI$4+1,(CJ$4),1,(Holidays!$A$1:$A$248)),0))*$M79,"")</f>
        <v>0</v>
      </c>
      <c r="CK79" s="321">
        <f ca="1">IFERROR((IF(AND($J79&gt;CJ$4,$J79&lt;=CK$4,$K79&lt;=CK$4),NETWORKDAYS.INTL($J79,$K79,1,(Holidays!$A$1:$A$248)),0)+IF(AND($J79&gt;CJ$4,$J79&lt;=CK$4,$K79&gt;CK$4),NETWORKDAYS.INTL($J79,(CK$4),1,(Holidays!$A$1:$A$248)),0)+IF(AND($J79&lt;CJ$4,$K79&lt;CK$4,$K79&gt;CJ$4),NETWORKDAYS.INTL(CJ$4+1,$K79,1,(Holidays!$A$1:$A$248)),0)+IF(AND($J79&lt;=CJ$4,$K79&gt;=CK$4,$K79&gt;CJ$4),NETWORKDAYS.INTL(CJ$4+1,(CK$4),1,(Holidays!$A$1:$A$248)),0))*$M79,"")</f>
        <v>0</v>
      </c>
      <c r="CL79" s="190">
        <f ca="1">IFERROR((IF(AND($J79&gt;CK$4,$J79&lt;=CL$4,$K79&lt;=CL$4),NETWORKDAYS.INTL($J79,$K79,1,(Holidays!$A$1:$A$248)),0)+IF(AND($J79&gt;CK$4,$J79&lt;=CL$4,$K79&gt;CL$4),NETWORKDAYS.INTL($J79,(CL$4),1,(Holidays!$A$1:$A$248)),0)+IF(AND($J79&lt;CK$4,$K79&lt;CL$4,$K79&gt;CK$4),NETWORKDAYS.INTL(CK$4+1,$K79,1,(Holidays!$A$1:$A$248)),0)+IF(AND($J79&lt;=CK$4,$K79&gt;=CL$4,$K79&gt;CK$4),NETWORKDAYS.INTL(CK$4+1,(CL$4),1,(Holidays!$A$1:$A$248)),0))*$M79,"")</f>
        <v>0</v>
      </c>
      <c r="CM79" s="192">
        <f ca="1">IFERROR((IF(AND($J79&gt;CL$4,$J79&lt;=CM$4,$K79&lt;=CM$4),NETWORKDAYS.INTL($J79,$K79,1,(Holidays!$A$1:$A$248)),0)+IF(AND($J79&gt;CL$4,$J79&lt;=CM$4,$K79&gt;CM$4),NETWORKDAYS.INTL($J79,(CM$4),1,(Holidays!$A$1:$A$248)),0)+IF(AND($J79&lt;CL$4,$K79&lt;CM$4,$K79&gt;CL$4),NETWORKDAYS.INTL(CL$4+1,$K79,1,(Holidays!$A$1:$A$248)),0)+IF(AND($J79&lt;=CL$4,$K79&gt;=CM$4,$K79&gt;CL$4),NETWORKDAYS.INTL(CL$4+1,(CM$4),1,(Holidays!$A$1:$A$248)),0))*$M79,"")</f>
        <v>0</v>
      </c>
      <c r="CN79" s="321">
        <f ca="1">IFERROR((IF(AND($J79&gt;CM$4,$J79&lt;=CN$4,$K79&lt;=CN$4),NETWORKDAYS.INTL($J79,$K79,1,(Holidays!$A$1:$A$248)),0)+IF(AND($J79&gt;CM$4,$J79&lt;=CN$4,$K79&gt;CN$4),NETWORKDAYS.INTL($J79,(CN$4),1,(Holidays!$A$1:$A$248)),0)+IF(AND($J79&lt;CM$4,$K79&lt;CN$4,$K79&gt;CM$4),NETWORKDAYS.INTL(CM$4+1,$K79,1,(Holidays!$A$1:$A$248)),0)+IF(AND($J79&lt;=CM$4,$K79&gt;=CN$4,$K79&gt;CM$4),NETWORKDAYS.INTL(CM$4+1,(CN$4),1,(Holidays!$A$1:$A$248)),0))*$M79,"")</f>
        <v>0</v>
      </c>
      <c r="CO79" s="190">
        <f ca="1">IFERROR((IF(AND($J79&gt;CN$4,$J79&lt;=CO$4,$K79&lt;=CO$4),NETWORKDAYS.INTL($J79,$K79,1,(Holidays!$A$1:$A$248)),0)+IF(AND($J79&gt;CN$4,$J79&lt;=CO$4,$K79&gt;CO$4),NETWORKDAYS.INTL($J79,(CO$4),1,(Holidays!$A$1:$A$248)),0)+IF(AND($J79&lt;CN$4,$K79&lt;CO$4,$K79&gt;CN$4),NETWORKDAYS.INTL(CN$4+1,$K79,1,(Holidays!$A$1:$A$248)),0)+IF(AND($J79&lt;=CN$4,$K79&gt;=CO$4,$K79&gt;CN$4),NETWORKDAYS.INTL(CN$4+1,(CO$4),1,(Holidays!$A$1:$A$248)),0))*$M79,"")</f>
        <v>0</v>
      </c>
      <c r="CP79" s="192">
        <f ca="1">IFERROR((IF(AND($J79&gt;CO$4,$J79&lt;=CP$4,$K79&lt;=CP$4),NETWORKDAYS.INTL($J79,$K79,1,(Holidays!$A$1:$A$248)),0)+IF(AND($J79&gt;CO$4,$J79&lt;=CP$4,$K79&gt;CP$4),NETWORKDAYS.INTL($J79,(CP$4),1,(Holidays!$A$1:$A$248)),0)+IF(AND($J79&lt;CO$4,$K79&lt;CP$4,$K79&gt;CO$4),NETWORKDAYS.INTL(CO$4+1,$K79,1,(Holidays!$A$1:$A$248)),0)+IF(AND($J79&lt;=CO$4,$K79&gt;=CP$4,$K79&gt;CO$4),NETWORKDAYS.INTL(CO$4+1,(CP$4),1,(Holidays!$A$1:$A$248)),0))*$M79,"")</f>
        <v>0</v>
      </c>
      <c r="CQ79" s="321">
        <f ca="1">IFERROR((IF(AND($J79&gt;CP$4,$J79&lt;=CQ$4,$K79&lt;=CQ$4),NETWORKDAYS.INTL($J79,$K79,1,(Holidays!$A$1:$A$248)),0)+IF(AND($J79&gt;CP$4,$J79&lt;=CQ$4,$K79&gt;CQ$4),NETWORKDAYS.INTL($J79,(CQ$4),1,(Holidays!$A$1:$A$248)),0)+IF(AND($J79&lt;CP$4,$K79&lt;CQ$4,$K79&gt;CP$4),NETWORKDAYS.INTL(CP$4+1,$K79,1,(Holidays!$A$1:$A$248)),0)+IF(AND($J79&lt;=CP$4,$K79&gt;=CQ$4,$K79&gt;CP$4),NETWORKDAYS.INTL(CP$4+1,(CQ$4),1,(Holidays!$A$1:$A$248)),0))*$M79,"")</f>
        <v>0</v>
      </c>
      <c r="CR79" s="190">
        <f ca="1">IFERROR((IF(AND($J79&gt;CQ$4,$J79&lt;=CR$4,$K79&lt;=CR$4),NETWORKDAYS.INTL($J79,$K79,1,(Holidays!$A$1:$A$248)),0)+IF(AND($J79&gt;CQ$4,$J79&lt;=CR$4,$K79&gt;CR$4),NETWORKDAYS.INTL($J79,(CR$4),1,(Holidays!$A$1:$A$248)),0)+IF(AND($J79&lt;CQ$4,$K79&lt;CR$4,$K79&gt;CQ$4),NETWORKDAYS.INTL(CQ$4+1,$K79,1,(Holidays!$A$1:$A$248)),0)+IF(AND($J79&lt;=CQ$4,$K79&gt;=CR$4,$K79&gt;CQ$4),NETWORKDAYS.INTL(CQ$4+1,(CR$4),1,(Holidays!$A$1:$A$248)),0))*$M79,"")</f>
        <v>0</v>
      </c>
      <c r="CS79" s="192">
        <f ca="1">IFERROR((IF(AND($J79&gt;CR$4,$J79&lt;=CS$4,$K79&lt;=CS$4),NETWORKDAYS.INTL($J79,$K79,1,(Holidays!$A$1:$A$248)),0)+IF(AND($J79&gt;CR$4,$J79&lt;=CS$4,$K79&gt;CS$4),NETWORKDAYS.INTL($J79,(CS$4),1,(Holidays!$A$1:$A$248)),0)+IF(AND($J79&lt;CR$4,$K79&lt;CS$4,$K79&gt;CR$4),NETWORKDAYS.INTL(CR$4+1,$K79,1,(Holidays!$A$1:$A$248)),0)+IF(AND($J79&lt;=CR$4,$K79&gt;=CS$4,$K79&gt;CR$4),NETWORKDAYS.INTL(CR$4+1,(CS$4),1,(Holidays!$A$1:$A$248)),0))*$M79,"")</f>
        <v>0</v>
      </c>
      <c r="CT79" s="321">
        <f ca="1">IFERROR((IF(AND($J79&gt;CS$4,$J79&lt;=CT$4,$K79&lt;=CT$4),NETWORKDAYS.INTL($J79,$K79,1,(Holidays!$A$1:$A$248)),0)+IF(AND($J79&gt;CS$4,$J79&lt;=CT$4,$K79&gt;CT$4),NETWORKDAYS.INTL($J79,(CT$4),1,(Holidays!$A$1:$A$248)),0)+IF(AND($J79&lt;CS$4,$K79&lt;CT$4,$K79&gt;CS$4),NETWORKDAYS.INTL(CS$4+1,$K79,1,(Holidays!$A$1:$A$248)),0)+IF(AND($J79&lt;=CS$4,$K79&gt;=CT$4,$K79&gt;CS$4),NETWORKDAYS.INTL(CS$4+1,(CT$4),1,(Holidays!$A$1:$A$248)),0))*$M79,"")</f>
        <v>0</v>
      </c>
      <c r="CU79" s="190">
        <f ca="1">IFERROR((IF(AND($J79&gt;CT$4,$J79&lt;=CU$4,$K79&lt;=CU$4),NETWORKDAYS.INTL($J79,$K79,1,(Holidays!$A$1:$A$248)),0)+IF(AND($J79&gt;CT$4,$J79&lt;=CU$4,$K79&gt;CU$4),NETWORKDAYS.INTL($J79,(CU$4),1,(Holidays!$A$1:$A$248)),0)+IF(AND($J79&lt;CT$4,$K79&lt;CU$4,$K79&gt;CT$4),NETWORKDAYS.INTL(CT$4+1,$K79,1,(Holidays!$A$1:$A$248)),0)+IF(AND($J79&lt;=CT$4,$K79&gt;=CU$4,$K79&gt;CT$4),NETWORKDAYS.INTL(CT$4+1,(CU$4),1,(Holidays!$A$1:$A$248)),0))*$M79,"")</f>
        <v>0</v>
      </c>
      <c r="CV79" s="192">
        <f ca="1">IFERROR((IF(AND($J79&gt;CU$4,$J79&lt;=CV$4,$K79&lt;=CV$4),NETWORKDAYS.INTL($J79,$K79,1,(Holidays!$A$1:$A$248)),0)+IF(AND($J79&gt;CU$4,$J79&lt;=CV$4,$K79&gt;CV$4),NETWORKDAYS.INTL($J79,(CV$4),1,(Holidays!$A$1:$A$248)),0)+IF(AND($J79&lt;CU$4,$K79&lt;CV$4,$K79&gt;CU$4),NETWORKDAYS.INTL(CU$4+1,$K79,1,(Holidays!$A$1:$A$248)),0)+IF(AND($J79&lt;=CU$4,$K79&gt;=CV$4,$K79&gt;CU$4),NETWORKDAYS.INTL(CU$4+1,(CV$4),1,(Holidays!$A$1:$A$248)),0))*$M79,"")</f>
        <v>0</v>
      </c>
      <c r="CW79" s="321">
        <f ca="1">IFERROR((IF(AND($J79&gt;CV$4,$J79&lt;=CW$4,$K79&lt;=CW$4),NETWORKDAYS.INTL($J79,$K79,1,(Holidays!$A$1:$A$248)),0)+IF(AND($J79&gt;CV$4,$J79&lt;=CW$4,$K79&gt;CW$4),NETWORKDAYS.INTL($J79,(CW$4),1,(Holidays!$A$1:$A$248)),0)+IF(AND($J79&lt;CV$4,$K79&lt;CW$4,$K79&gt;CV$4),NETWORKDAYS.INTL(CV$4+1,$K79,1,(Holidays!$A$1:$A$248)),0)+IF(AND($J79&lt;=CV$4,$K79&gt;=CW$4,$K79&gt;CV$4),NETWORKDAYS.INTL(CV$4+1,(CW$4),1,(Holidays!$A$1:$A$248)),0))*$M79,"")</f>
        <v>0</v>
      </c>
      <c r="CX79" s="324">
        <f ca="1">IFERROR((IF(AND($J79&gt;CW$4,$J79&lt;=CX$4,$K79&lt;=CX$4),NETWORKDAYS.INTL($J79,$K79,1,(Holidays!$A$1:$A$248)),0)+IF(AND($J79&gt;CW$4,$J79&lt;=CX$4,$K79&gt;CX$4),NETWORKDAYS.INTL($J79,(CX$4),1,(Holidays!$A$1:$A$248)),0)+IF(AND($J79&lt;CW$4,$K79&lt;CX$4,$K79&gt;CW$4),NETWORKDAYS.INTL(CW$4+1,$K79,1,(Holidays!$A$1:$A$248)),0)+IF(AND($J79&lt;=CW$4,$K79&gt;=CX$4,$K79&gt;CW$4),NETWORKDAYS.INTL(CW$4+1,(CX$4),1,(Holidays!$A$1:$A$248)),0))*$M79,"")</f>
        <v>0</v>
      </c>
    </row>
    <row r="80" spans="2:102" ht="15" customHeight="1" outlineLevel="1">
      <c r="B80" s="59" t="str">
        <f t="array" ref="B80">IFERROR(INDEX('A-2_MH Distribution'!$B$1:$B$15014,SMALL(IF('A-2_MH Distribution'!$N$8:$N$63&lt;&gt;0,ROW('A-2_MH Distribution'!$B$8:$B$63)),ROW(A12)),1),"")</f>
        <v/>
      </c>
      <c r="C80" s="458" t="str">
        <f ca="1">IFERROR(VLOOKUP(B80,OFFSET('A-1_MH Estimation'!$B$7,0,0,MATCH("Subtotal LOE",'A-1_MH Estimation'!B:B,0)-7,2),2,0),"")</f>
        <v/>
      </c>
      <c r="D80" s="466" t="str">
        <f ca="1">IFERROR(VLOOKUP(B80,OFFSET('A-1_MH Estimation'!$B$7,0,0,MATCH("Subtotal LOE",'A-1_MH Estimation'!B:B,0)-7,4),4,0),"")</f>
        <v/>
      </c>
      <c r="E80" s="466" t="str">
        <f ca="1">IFERROR(VLOOKUP(B80,OFFSET('A-1_MH Estimation'!$B$7,0,0,MATCH("Subtotal LOE",'A-1_MH Estimation'!B:B,0)-7,3),3,0),"")</f>
        <v/>
      </c>
      <c r="F80" s="462">
        <f>IFERROR(VLOOKUP($B80,'A-2_MH Distribution'!$B$6:$O$16314,3,0)*VLOOKUP($B80,'A-2_MH Distribution'!$B$6:$O$16314,VLOOKUP(G80,SoftwareList,6,0),0)*IFERROR((--(VLOOKUP($B80,'A-2_MH Distribution'!$B$6:$O$16314,VLOOKUP(G80,SoftwareList,8,0),0)=0)+VLOOKUP($B80,'A-2_MH Distribution'!$B$6:$O$16314,VLOOKUP(G80,SoftwareList,8,0),0)),1),0)</f>
        <v>0</v>
      </c>
      <c r="G80" s="403" t="str">
        <f t="shared" si="61"/>
        <v/>
      </c>
      <c r="H80" s="454"/>
      <c r="I80" s="455"/>
      <c r="J80" s="351">
        <f ca="1">IFERROR(INDEX(Activities,MATCH($B80,'A-2_MH Distribution'!B:B,0),MATCH("Start Date",'A-2_MH Distribution'!$A$4:S$4,0))+H80,0)</f>
        <v>0</v>
      </c>
      <c r="K80" s="352">
        <f ca="1">IFERROR(INDEX(Activities,MATCH($B80,'A-2_MH Distribution'!B:B,0),MATCH("Finish Date",'A-2_MH Distribution'!$A$4:S$4,0))+I80,0)</f>
        <v>0</v>
      </c>
      <c r="L80" s="170">
        <f ca="1">NETWORKDAYS.INTL(J80,K80,1,Holidays!$A$1:$A$248)</f>
        <v>0</v>
      </c>
      <c r="M80" s="62">
        <f t="shared" ca="1" si="60"/>
        <v>0</v>
      </c>
      <c r="O80" s="253">
        <f ca="1">SUM($P80:CX80)</f>
        <v>0</v>
      </c>
      <c r="P80" s="320"/>
      <c r="Q80" s="321">
        <f ca="1">IFERROR((IF(AND($J80&gt;P$4,$J80&lt;=Q$4,$K80&lt;=Q$4),NETWORKDAYS.INTL($J80,$K80,1,(Holidays!$A$1:$A$248)),0)+IF(AND($J80&gt;P$4,$J80&lt;=Q$4,$K80&gt;Q$4),NETWORKDAYS.INTL($J80,(Q$4),1,(Holidays!$A$1:$A$248)),0)+IF(AND($J80&lt;P$4,$K80&lt;Q$4,$K80&gt;P$4),NETWORKDAYS.INTL(P$4+1,$K80,1,(Holidays!$A$1:$A$248)),0)+IF(AND($J80&lt;=P$4,$K80&gt;=Q$4,$K80&gt;P$4),NETWORKDAYS.INTL(P$4+1,(Q$4),1,(Holidays!$A$1:$A$248)),0))*$M80,"")</f>
        <v>0</v>
      </c>
      <c r="R80" s="190">
        <f ca="1">IFERROR((IF(AND($J80&gt;Q$4,$J80&lt;=R$4,$K80&lt;=R$4),NETWORKDAYS.INTL($J80,$K80,1,(Holidays!$A$1:$A$248)),0)+IF(AND($J80&gt;Q$4,$J80&lt;=R$4,$K80&gt;R$4),NETWORKDAYS.INTL($J80,(R$4),1,(Holidays!$A$1:$A$248)),0)+IF(AND($J80&lt;Q$4,$K80&lt;R$4,$K80&gt;Q$4),NETWORKDAYS.INTL(Q$4+1,$K80,1,(Holidays!$A$1:$A$248)),0)+IF(AND($J80&lt;=Q$4,$K80&gt;=R$4,$K80&gt;Q$4),NETWORKDAYS.INTL(Q$4+1,(R$4),1,(Holidays!$A$1:$A$248)),0))*$M80,"")</f>
        <v>0</v>
      </c>
      <c r="S80" s="192">
        <f ca="1">IFERROR((IF(AND($J80&gt;R$4,$J80&lt;=S$4,$K80&lt;=S$4),NETWORKDAYS.INTL($J80,$K80,1,(Holidays!$A$1:$A$248)),0)+IF(AND($J80&gt;R$4,$J80&lt;=S$4,$K80&gt;S$4),NETWORKDAYS.INTL($J80,(S$4),1,(Holidays!$A$1:$A$248)),0)+IF(AND($J80&lt;R$4,$K80&lt;S$4,$K80&gt;R$4),NETWORKDAYS.INTL(R$4+1,$K80,1,(Holidays!$A$1:$A$248)),0)+IF(AND($J80&lt;=R$4,$K80&gt;=S$4,$K80&gt;R$4),NETWORKDAYS.INTL(R$4+1,(S$4),1,(Holidays!$A$1:$A$248)),0))*$M80,"")</f>
        <v>0</v>
      </c>
      <c r="T80" s="321">
        <f ca="1">IFERROR((IF(AND($J80&gt;S$4,$J80&lt;=T$4,$K80&lt;=T$4),NETWORKDAYS.INTL($J80,$K80,1,(Holidays!$A$1:$A$248)),0)+IF(AND($J80&gt;S$4,$J80&lt;=T$4,$K80&gt;T$4),NETWORKDAYS.INTL($J80,(T$4),1,(Holidays!$A$1:$A$248)),0)+IF(AND($J80&lt;S$4,$K80&lt;T$4,$K80&gt;S$4),NETWORKDAYS.INTL(S$4+1,$K80,1,(Holidays!$A$1:$A$248)),0)+IF(AND($J80&lt;=S$4,$K80&gt;=T$4,$K80&gt;S$4),NETWORKDAYS.INTL(S$4+1,(T$4),1,(Holidays!$A$1:$A$248)),0))*$M80,"")</f>
        <v>0</v>
      </c>
      <c r="U80" s="190">
        <f ca="1">IFERROR((IF(AND($J80&gt;T$4,$J80&lt;=U$4,$K80&lt;=U$4),NETWORKDAYS.INTL($J80,$K80,1,(Holidays!$A$1:$A$248)),0)+IF(AND($J80&gt;T$4,$J80&lt;=U$4,$K80&gt;U$4),NETWORKDAYS.INTL($J80,(U$4),1,(Holidays!$A$1:$A$248)),0)+IF(AND($J80&lt;T$4,$K80&lt;U$4,$K80&gt;T$4),NETWORKDAYS.INTL(T$4+1,$K80,1,(Holidays!$A$1:$A$248)),0)+IF(AND($J80&lt;=T$4,$K80&gt;=U$4,$K80&gt;T$4),NETWORKDAYS.INTL(T$4+1,(U$4),1,(Holidays!$A$1:$A$248)),0))*$M80,"")</f>
        <v>0</v>
      </c>
      <c r="V80" s="192">
        <f ca="1">IFERROR((IF(AND($J80&gt;U$4,$J80&lt;=V$4,$K80&lt;=V$4),NETWORKDAYS.INTL($J80,$K80,1,(Holidays!$A$1:$A$248)),0)+IF(AND($J80&gt;U$4,$J80&lt;=V$4,$K80&gt;V$4),NETWORKDAYS.INTL($J80,(V$4),1,(Holidays!$A$1:$A$248)),0)+IF(AND($J80&lt;U$4,$K80&lt;V$4,$K80&gt;U$4),NETWORKDAYS.INTL(U$4+1,$K80,1,(Holidays!$A$1:$A$248)),0)+IF(AND($J80&lt;=U$4,$K80&gt;=V$4,$K80&gt;U$4),NETWORKDAYS.INTL(U$4+1,(V$4),1,(Holidays!$A$1:$A$248)),0))*$M80,"")</f>
        <v>0</v>
      </c>
      <c r="W80" s="321">
        <f ca="1">IFERROR((IF(AND($J80&gt;V$4,$J80&lt;=W$4,$K80&lt;=W$4),NETWORKDAYS.INTL($J80,$K80,1,(Holidays!$A$1:$A$248)),0)+IF(AND($J80&gt;V$4,$J80&lt;=W$4,$K80&gt;W$4),NETWORKDAYS.INTL($J80,(W$4),1,(Holidays!$A$1:$A$248)),0)+IF(AND($J80&lt;V$4,$K80&lt;W$4,$K80&gt;V$4),NETWORKDAYS.INTL(V$4+1,$K80,1,(Holidays!$A$1:$A$248)),0)+IF(AND($J80&lt;=V$4,$K80&gt;=W$4,$K80&gt;V$4),NETWORKDAYS.INTL(V$4+1,(W$4),1,(Holidays!$A$1:$A$248)),0))*$M80,"")</f>
        <v>0</v>
      </c>
      <c r="X80" s="190">
        <f ca="1">IFERROR((IF(AND($J80&gt;W$4,$J80&lt;=X$4,$K80&lt;=X$4),NETWORKDAYS.INTL($J80,$K80,1,(Holidays!$A$1:$A$248)),0)+IF(AND($J80&gt;W$4,$J80&lt;=X$4,$K80&gt;X$4),NETWORKDAYS.INTL($J80,(X$4),1,(Holidays!$A$1:$A$248)),0)+IF(AND($J80&lt;W$4,$K80&lt;X$4,$K80&gt;W$4),NETWORKDAYS.INTL(W$4+1,$K80,1,(Holidays!$A$1:$A$248)),0)+IF(AND($J80&lt;=W$4,$K80&gt;=X$4,$K80&gt;W$4),NETWORKDAYS.INTL(W$4+1,(X$4),1,(Holidays!$A$1:$A$248)),0))*$M80,"")</f>
        <v>0</v>
      </c>
      <c r="Y80" s="192">
        <f ca="1">IFERROR((IF(AND($J80&gt;X$4,$J80&lt;=Y$4,$K80&lt;=Y$4),NETWORKDAYS.INTL($J80,$K80,1,(Holidays!$A$1:$A$248)),0)+IF(AND($J80&gt;X$4,$J80&lt;=Y$4,$K80&gt;Y$4),NETWORKDAYS.INTL($J80,(Y$4),1,(Holidays!$A$1:$A$248)),0)+IF(AND($J80&lt;X$4,$K80&lt;Y$4,$K80&gt;X$4),NETWORKDAYS.INTL(X$4+1,$K80,1,(Holidays!$A$1:$A$248)),0)+IF(AND($J80&lt;=X$4,$K80&gt;=Y$4,$K80&gt;X$4),NETWORKDAYS.INTL(X$4+1,(Y$4),1,(Holidays!$A$1:$A$248)),0))*$M80,"")</f>
        <v>0</v>
      </c>
      <c r="Z80" s="321">
        <f ca="1">IFERROR((IF(AND($J80&gt;Y$4,$J80&lt;=Z$4,$K80&lt;=Z$4),NETWORKDAYS.INTL($J80,$K80,1,(Holidays!$A$1:$A$248)),0)+IF(AND($J80&gt;Y$4,$J80&lt;=Z$4,$K80&gt;Z$4),NETWORKDAYS.INTL($J80,(Z$4),1,(Holidays!$A$1:$A$248)),0)+IF(AND($J80&lt;Y$4,$K80&lt;Z$4,$K80&gt;Y$4),NETWORKDAYS.INTL(Y$4+1,$K80,1,(Holidays!$A$1:$A$248)),0)+IF(AND($J80&lt;=Y$4,$K80&gt;=Z$4,$K80&gt;Y$4),NETWORKDAYS.INTL(Y$4+1,(Z$4),1,(Holidays!$A$1:$A$248)),0))*$M80,"")</f>
        <v>0</v>
      </c>
      <c r="AA80" s="190">
        <f ca="1">IFERROR((IF(AND($J80&gt;Z$4,$J80&lt;=AA$4,$K80&lt;=AA$4),NETWORKDAYS.INTL($J80,$K80,1,(Holidays!$A$1:$A$248)),0)+IF(AND($J80&gt;Z$4,$J80&lt;=AA$4,$K80&gt;AA$4),NETWORKDAYS.INTL($J80,(AA$4),1,(Holidays!$A$1:$A$248)),0)+IF(AND($J80&lt;Z$4,$K80&lt;AA$4,$K80&gt;Z$4),NETWORKDAYS.INTL(Z$4+1,$K80,1,(Holidays!$A$1:$A$248)),0)+IF(AND($J80&lt;=Z$4,$K80&gt;=AA$4,$K80&gt;Z$4),NETWORKDAYS.INTL(Z$4+1,(AA$4),1,(Holidays!$A$1:$A$248)),0))*$M80,"")</f>
        <v>0</v>
      </c>
      <c r="AB80" s="192">
        <f ca="1">IFERROR((IF(AND($J80&gt;AA$4,$J80&lt;=AB$4,$K80&lt;=AB$4),NETWORKDAYS.INTL($J80,$K80,1,(Holidays!$A$1:$A$248)),0)+IF(AND($J80&gt;AA$4,$J80&lt;=AB$4,$K80&gt;AB$4),NETWORKDAYS.INTL($J80,(AB$4),1,(Holidays!$A$1:$A$248)),0)+IF(AND($J80&lt;AA$4,$K80&lt;AB$4,$K80&gt;AA$4),NETWORKDAYS.INTL(AA$4+1,$K80,1,(Holidays!$A$1:$A$248)),0)+IF(AND($J80&lt;=AA$4,$K80&gt;=AB$4,$K80&gt;AA$4),NETWORKDAYS.INTL(AA$4+1,(AB$4),1,(Holidays!$A$1:$A$248)),0))*$M80,"")</f>
        <v>0</v>
      </c>
      <c r="AC80" s="321">
        <f ca="1">IFERROR((IF(AND($J80&gt;AB$4,$J80&lt;=AC$4,$K80&lt;=AC$4),NETWORKDAYS.INTL($J80,$K80,1,(Holidays!$A$1:$A$248)),0)+IF(AND($J80&gt;AB$4,$J80&lt;=AC$4,$K80&gt;AC$4),NETWORKDAYS.INTL($J80,(AC$4),1,(Holidays!$A$1:$A$248)),0)+IF(AND($J80&lt;AB$4,$K80&lt;AC$4,$K80&gt;AB$4),NETWORKDAYS.INTL(AB$4+1,$K80,1,(Holidays!$A$1:$A$248)),0)+IF(AND($J80&lt;=AB$4,$K80&gt;=AC$4,$K80&gt;AB$4),NETWORKDAYS.INTL(AB$4+1,(AC$4),1,(Holidays!$A$1:$A$248)),0))*$M80,"")</f>
        <v>0</v>
      </c>
      <c r="AD80" s="190">
        <f ca="1">IFERROR((IF(AND($J80&gt;AC$4,$J80&lt;=AD$4,$K80&lt;=AD$4),NETWORKDAYS.INTL($J80,$K80,1,(Holidays!$A$1:$A$248)),0)+IF(AND($J80&gt;AC$4,$J80&lt;=AD$4,$K80&gt;AD$4),NETWORKDAYS.INTL($J80,(AD$4),1,(Holidays!$A$1:$A$248)),0)+IF(AND($J80&lt;AC$4,$K80&lt;AD$4,$K80&gt;AC$4),NETWORKDAYS.INTL(AC$4+1,$K80,1,(Holidays!$A$1:$A$248)),0)+IF(AND($J80&lt;=AC$4,$K80&gt;=AD$4,$K80&gt;AC$4),NETWORKDAYS.INTL(AC$4+1,(AD$4),1,(Holidays!$A$1:$A$248)),0))*$M80,"")</f>
        <v>0</v>
      </c>
      <c r="AE80" s="192">
        <f ca="1">IFERROR((IF(AND($J80&gt;AD$4,$J80&lt;=AE$4,$K80&lt;=AE$4),NETWORKDAYS.INTL($J80,$K80,1,(Holidays!$A$1:$A$248)),0)+IF(AND($J80&gt;AD$4,$J80&lt;=AE$4,$K80&gt;AE$4),NETWORKDAYS.INTL($J80,(AE$4),1,(Holidays!$A$1:$A$248)),0)+IF(AND($J80&lt;AD$4,$K80&lt;AE$4,$K80&gt;AD$4),NETWORKDAYS.INTL(AD$4+1,$K80,1,(Holidays!$A$1:$A$248)),0)+IF(AND($J80&lt;=AD$4,$K80&gt;=AE$4,$K80&gt;AD$4),NETWORKDAYS.INTL(AD$4+1,(AE$4),1,(Holidays!$A$1:$A$248)),0))*$M80,"")</f>
        <v>0</v>
      </c>
      <c r="AF80" s="321">
        <f ca="1">IFERROR((IF(AND($J80&gt;AE$4,$J80&lt;=AF$4,$K80&lt;=AF$4),NETWORKDAYS.INTL($J80,$K80,1,(Holidays!$A$1:$A$248)),0)+IF(AND($J80&gt;AE$4,$J80&lt;=AF$4,$K80&gt;AF$4),NETWORKDAYS.INTL($J80,(AF$4),1,(Holidays!$A$1:$A$248)),0)+IF(AND($J80&lt;AE$4,$K80&lt;AF$4,$K80&gt;AE$4),NETWORKDAYS.INTL(AE$4+1,$K80,1,(Holidays!$A$1:$A$248)),0)+IF(AND($J80&lt;=AE$4,$K80&gt;=AF$4,$K80&gt;AE$4),NETWORKDAYS.INTL(AE$4+1,(AF$4),1,(Holidays!$A$1:$A$248)),0))*$M80,"")</f>
        <v>0</v>
      </c>
      <c r="AG80" s="190">
        <f ca="1">IFERROR((IF(AND($J80&gt;AF$4,$J80&lt;=AG$4,$K80&lt;=AG$4),NETWORKDAYS.INTL($J80,$K80,1,(Holidays!$A$1:$A$248)),0)+IF(AND($J80&gt;AF$4,$J80&lt;=AG$4,$K80&gt;AG$4),NETWORKDAYS.INTL($J80,(AG$4),1,(Holidays!$A$1:$A$248)),0)+IF(AND($J80&lt;AF$4,$K80&lt;AG$4,$K80&gt;AF$4),NETWORKDAYS.INTL(AF$4+1,$K80,1,(Holidays!$A$1:$A$248)),0)+IF(AND($J80&lt;=AF$4,$K80&gt;=AG$4,$K80&gt;AF$4),NETWORKDAYS.INTL(AF$4+1,(AG$4),1,(Holidays!$A$1:$A$248)),0))*$M80,"")</f>
        <v>0</v>
      </c>
      <c r="AH80" s="192">
        <f ca="1">IFERROR((IF(AND($J80&gt;AG$4,$J80&lt;=AH$4,$K80&lt;=AH$4),NETWORKDAYS.INTL($J80,$K80,1,(Holidays!$A$1:$A$248)),0)+IF(AND($J80&gt;AG$4,$J80&lt;=AH$4,$K80&gt;AH$4),NETWORKDAYS.INTL($J80,(AH$4),1,(Holidays!$A$1:$A$248)),0)+IF(AND($J80&lt;AG$4,$K80&lt;AH$4,$K80&gt;AG$4),NETWORKDAYS.INTL(AG$4+1,$K80,1,(Holidays!$A$1:$A$248)),0)+IF(AND($J80&lt;=AG$4,$K80&gt;=AH$4,$K80&gt;AG$4),NETWORKDAYS.INTL(AG$4+1,(AH$4),1,(Holidays!$A$1:$A$248)),0))*$M80,"")</f>
        <v>0</v>
      </c>
      <c r="AI80" s="321">
        <f ca="1">IFERROR((IF(AND($J80&gt;AH$4,$J80&lt;=AI$4,$K80&lt;=AI$4),NETWORKDAYS.INTL($J80,$K80,1,(Holidays!$A$1:$A$248)),0)+IF(AND($J80&gt;AH$4,$J80&lt;=AI$4,$K80&gt;AI$4),NETWORKDAYS.INTL($J80,(AI$4),1,(Holidays!$A$1:$A$248)),0)+IF(AND($J80&lt;AH$4,$K80&lt;AI$4,$K80&gt;AH$4),NETWORKDAYS.INTL(AH$4+1,$K80,1,(Holidays!$A$1:$A$248)),0)+IF(AND($J80&lt;=AH$4,$K80&gt;=AI$4,$K80&gt;AH$4),NETWORKDAYS.INTL(AH$4+1,(AI$4),1,(Holidays!$A$1:$A$248)),0))*$M80,"")</f>
        <v>0</v>
      </c>
      <c r="AJ80" s="190">
        <f ca="1">IFERROR((IF(AND($J80&gt;AI$4,$J80&lt;=AJ$4,$K80&lt;=AJ$4),NETWORKDAYS.INTL($J80,$K80,1,(Holidays!$A$1:$A$248)),0)+IF(AND($J80&gt;AI$4,$J80&lt;=AJ$4,$K80&gt;AJ$4),NETWORKDAYS.INTL($J80,(AJ$4),1,(Holidays!$A$1:$A$248)),0)+IF(AND($J80&lt;AI$4,$K80&lt;AJ$4,$K80&gt;AI$4),NETWORKDAYS.INTL(AI$4+1,$K80,1,(Holidays!$A$1:$A$248)),0)+IF(AND($J80&lt;=AI$4,$K80&gt;=AJ$4,$K80&gt;AI$4),NETWORKDAYS.INTL(AI$4+1,(AJ$4),1,(Holidays!$A$1:$A$248)),0))*$M80,"")</f>
        <v>0</v>
      </c>
      <c r="AK80" s="192">
        <f ca="1">IFERROR((IF(AND($J80&gt;AJ$4,$J80&lt;=AK$4,$K80&lt;=AK$4),NETWORKDAYS.INTL($J80,$K80,1,(Holidays!$A$1:$A$248)),0)+IF(AND($J80&gt;AJ$4,$J80&lt;=AK$4,$K80&gt;AK$4),NETWORKDAYS.INTL($J80,(AK$4),1,(Holidays!$A$1:$A$248)),0)+IF(AND($J80&lt;AJ$4,$K80&lt;AK$4,$K80&gt;AJ$4),NETWORKDAYS.INTL(AJ$4+1,$K80,1,(Holidays!$A$1:$A$248)),0)+IF(AND($J80&lt;=AJ$4,$K80&gt;=AK$4,$K80&gt;AJ$4),NETWORKDAYS.INTL(AJ$4+1,(AK$4),1,(Holidays!$A$1:$A$248)),0))*$M80,"")</f>
        <v>0</v>
      </c>
      <c r="AL80" s="321">
        <f ca="1">IFERROR((IF(AND($J80&gt;AK$4,$J80&lt;=AL$4,$K80&lt;=AL$4),NETWORKDAYS.INTL($J80,$K80,1,(Holidays!$A$1:$A$248)),0)+IF(AND($J80&gt;AK$4,$J80&lt;=AL$4,$K80&gt;AL$4),NETWORKDAYS.INTL($J80,(AL$4),1,(Holidays!$A$1:$A$248)),0)+IF(AND($J80&lt;AK$4,$K80&lt;AL$4,$K80&gt;AK$4),NETWORKDAYS.INTL(AK$4+1,$K80,1,(Holidays!$A$1:$A$248)),0)+IF(AND($J80&lt;=AK$4,$K80&gt;=AL$4,$K80&gt;AK$4),NETWORKDAYS.INTL(AK$4+1,(AL$4),1,(Holidays!$A$1:$A$248)),0))*$M80,"")</f>
        <v>0</v>
      </c>
      <c r="AM80" s="190">
        <f ca="1">IFERROR((IF(AND($J80&gt;AL$4,$J80&lt;=AM$4,$K80&lt;=AM$4),NETWORKDAYS.INTL($J80,$K80,1,(Holidays!$A$1:$A$248)),0)+IF(AND($J80&gt;AL$4,$J80&lt;=AM$4,$K80&gt;AM$4),NETWORKDAYS.INTL($J80,(AM$4),1,(Holidays!$A$1:$A$248)),0)+IF(AND($J80&lt;AL$4,$K80&lt;AM$4,$K80&gt;AL$4),NETWORKDAYS.INTL(AL$4+1,$K80,1,(Holidays!$A$1:$A$248)),0)+IF(AND($J80&lt;=AL$4,$K80&gt;=AM$4,$K80&gt;AL$4),NETWORKDAYS.INTL(AL$4+1,(AM$4),1,(Holidays!$A$1:$A$248)),0))*$M80,"")</f>
        <v>0</v>
      </c>
      <c r="AN80" s="192">
        <f ca="1">IFERROR((IF(AND($J80&gt;AM$4,$J80&lt;=AN$4,$K80&lt;=AN$4),NETWORKDAYS.INTL($J80,$K80,1,(Holidays!$A$1:$A$248)),0)+IF(AND($J80&gt;AM$4,$J80&lt;=AN$4,$K80&gt;AN$4),NETWORKDAYS.INTL($J80,(AN$4),1,(Holidays!$A$1:$A$248)),0)+IF(AND($J80&lt;AM$4,$K80&lt;AN$4,$K80&gt;AM$4),NETWORKDAYS.INTL(AM$4+1,$K80,1,(Holidays!$A$1:$A$248)),0)+IF(AND($J80&lt;=AM$4,$K80&gt;=AN$4,$K80&gt;AM$4),NETWORKDAYS.INTL(AM$4+1,(AN$4),1,(Holidays!$A$1:$A$248)),0))*$M80,"")</f>
        <v>0</v>
      </c>
      <c r="AO80" s="321">
        <f ca="1">IFERROR((IF(AND($J80&gt;AN$4,$J80&lt;=AO$4,$K80&lt;=AO$4),NETWORKDAYS.INTL($J80,$K80,1,(Holidays!$A$1:$A$248)),0)+IF(AND($J80&gt;AN$4,$J80&lt;=AO$4,$K80&gt;AO$4),NETWORKDAYS.INTL($J80,(AO$4),1,(Holidays!$A$1:$A$248)),0)+IF(AND($J80&lt;AN$4,$K80&lt;AO$4,$K80&gt;AN$4),NETWORKDAYS.INTL(AN$4+1,$K80,1,(Holidays!$A$1:$A$248)),0)+IF(AND($J80&lt;=AN$4,$K80&gt;=AO$4,$K80&gt;AN$4),NETWORKDAYS.INTL(AN$4+1,(AO$4),1,(Holidays!$A$1:$A$248)),0))*$M80,"")</f>
        <v>0</v>
      </c>
      <c r="AP80" s="190">
        <f ca="1">IFERROR((IF(AND($J80&gt;AO$4,$J80&lt;=AP$4,$K80&lt;=AP$4),NETWORKDAYS.INTL($J80,$K80,1,(Holidays!$A$1:$A$248)),0)+IF(AND($J80&gt;AO$4,$J80&lt;=AP$4,$K80&gt;AP$4),NETWORKDAYS.INTL($J80,(AP$4),1,(Holidays!$A$1:$A$248)),0)+IF(AND($J80&lt;AO$4,$K80&lt;AP$4,$K80&gt;AO$4),NETWORKDAYS.INTL(AO$4+1,$K80,1,(Holidays!$A$1:$A$248)),0)+IF(AND($J80&lt;=AO$4,$K80&gt;=AP$4,$K80&gt;AO$4),NETWORKDAYS.INTL(AO$4+1,(AP$4),1,(Holidays!$A$1:$A$248)),0))*$M80,"")</f>
        <v>0</v>
      </c>
      <c r="AQ80" s="192">
        <f ca="1">IFERROR((IF(AND($J80&gt;AP$4,$J80&lt;=AQ$4,$K80&lt;=AQ$4),NETWORKDAYS.INTL($J80,$K80,1,(Holidays!$A$1:$A$248)),0)+IF(AND($J80&gt;AP$4,$J80&lt;=AQ$4,$K80&gt;AQ$4),NETWORKDAYS.INTL($J80,(AQ$4),1,(Holidays!$A$1:$A$248)),0)+IF(AND($J80&lt;AP$4,$K80&lt;AQ$4,$K80&gt;AP$4),NETWORKDAYS.INTL(AP$4+1,$K80,1,(Holidays!$A$1:$A$248)),0)+IF(AND($J80&lt;=AP$4,$K80&gt;=AQ$4,$K80&gt;AP$4),NETWORKDAYS.INTL(AP$4+1,(AQ$4),1,(Holidays!$A$1:$A$248)),0))*$M80,"")</f>
        <v>0</v>
      </c>
      <c r="AR80" s="321">
        <f ca="1">IFERROR((IF(AND($J80&gt;AQ$4,$J80&lt;=AR$4,$K80&lt;=AR$4),NETWORKDAYS.INTL($J80,$K80,1,(Holidays!$A$1:$A$248)),0)+IF(AND($J80&gt;AQ$4,$J80&lt;=AR$4,$K80&gt;AR$4),NETWORKDAYS.INTL($J80,(AR$4),1,(Holidays!$A$1:$A$248)),0)+IF(AND($J80&lt;AQ$4,$K80&lt;AR$4,$K80&gt;AQ$4),NETWORKDAYS.INTL(AQ$4+1,$K80,1,(Holidays!$A$1:$A$248)),0)+IF(AND($J80&lt;=AQ$4,$K80&gt;=AR$4,$K80&gt;AQ$4),NETWORKDAYS.INTL(AQ$4+1,(AR$4),1,(Holidays!$A$1:$A$248)),0))*$M80,"")</f>
        <v>0</v>
      </c>
      <c r="AS80" s="190">
        <f ca="1">IFERROR((IF(AND($J80&gt;AR$4,$J80&lt;=AS$4,$K80&lt;=AS$4),NETWORKDAYS.INTL($J80,$K80,1,(Holidays!$A$1:$A$248)),0)+IF(AND($J80&gt;AR$4,$J80&lt;=AS$4,$K80&gt;AS$4),NETWORKDAYS.INTL($J80,(AS$4),1,(Holidays!$A$1:$A$248)),0)+IF(AND($J80&lt;AR$4,$K80&lt;AS$4,$K80&gt;AR$4),NETWORKDAYS.INTL(AR$4+1,$K80,1,(Holidays!$A$1:$A$248)),0)+IF(AND($J80&lt;=AR$4,$K80&gt;=AS$4,$K80&gt;AR$4),NETWORKDAYS.INTL(AR$4+1,(AS$4),1,(Holidays!$A$1:$A$248)),0))*$M80,"")</f>
        <v>0</v>
      </c>
      <c r="AT80" s="192">
        <f ca="1">IFERROR((IF(AND($J80&gt;AS$4,$J80&lt;=AT$4,$K80&lt;=AT$4),NETWORKDAYS.INTL($J80,$K80,1,(Holidays!$A$1:$A$248)),0)+IF(AND($J80&gt;AS$4,$J80&lt;=AT$4,$K80&gt;AT$4),NETWORKDAYS.INTL($J80,(AT$4),1,(Holidays!$A$1:$A$248)),0)+IF(AND($J80&lt;AS$4,$K80&lt;AT$4,$K80&gt;AS$4),NETWORKDAYS.INTL(AS$4+1,$K80,1,(Holidays!$A$1:$A$248)),0)+IF(AND($J80&lt;=AS$4,$K80&gt;=AT$4,$K80&gt;AS$4),NETWORKDAYS.INTL(AS$4+1,(AT$4),1,(Holidays!$A$1:$A$248)),0))*$M80,"")</f>
        <v>0</v>
      </c>
      <c r="AU80" s="321">
        <f ca="1">IFERROR((IF(AND($J80&gt;AT$4,$J80&lt;=AU$4,$K80&lt;=AU$4),NETWORKDAYS.INTL($J80,$K80,1,(Holidays!$A$1:$A$248)),0)+IF(AND($J80&gt;AT$4,$J80&lt;=AU$4,$K80&gt;AU$4),NETWORKDAYS.INTL($J80,(AU$4),1,(Holidays!$A$1:$A$248)),0)+IF(AND($J80&lt;AT$4,$K80&lt;AU$4,$K80&gt;AT$4),NETWORKDAYS.INTL(AT$4+1,$K80,1,(Holidays!$A$1:$A$248)),0)+IF(AND($J80&lt;=AT$4,$K80&gt;=AU$4,$K80&gt;AT$4),NETWORKDAYS.INTL(AT$4+1,(AU$4),1,(Holidays!$A$1:$A$248)),0))*$M80,"")</f>
        <v>0</v>
      </c>
      <c r="AV80" s="190">
        <f ca="1">IFERROR((IF(AND($J80&gt;AU$4,$J80&lt;=AV$4,$K80&lt;=AV$4),NETWORKDAYS.INTL($J80,$K80,1,(Holidays!$A$1:$A$248)),0)+IF(AND($J80&gt;AU$4,$J80&lt;=AV$4,$K80&gt;AV$4),NETWORKDAYS.INTL($J80,(AV$4),1,(Holidays!$A$1:$A$248)),0)+IF(AND($J80&lt;AU$4,$K80&lt;AV$4,$K80&gt;AU$4),NETWORKDAYS.INTL(AU$4+1,$K80,1,(Holidays!$A$1:$A$248)),0)+IF(AND($J80&lt;=AU$4,$K80&gt;=AV$4,$K80&gt;AU$4),NETWORKDAYS.INTL(AU$4+1,(AV$4),1,(Holidays!$A$1:$A$248)),0))*$M80,"")</f>
        <v>0</v>
      </c>
      <c r="AW80" s="192">
        <f ca="1">IFERROR((IF(AND($J80&gt;AV$4,$J80&lt;=AW$4,$K80&lt;=AW$4),NETWORKDAYS.INTL($J80,$K80,1,(Holidays!$A$1:$A$248)),0)+IF(AND($J80&gt;AV$4,$J80&lt;=AW$4,$K80&gt;AW$4),NETWORKDAYS.INTL($J80,(AW$4),1,(Holidays!$A$1:$A$248)),0)+IF(AND($J80&lt;AV$4,$K80&lt;AW$4,$K80&gt;AV$4),NETWORKDAYS.INTL(AV$4+1,$K80,1,(Holidays!$A$1:$A$248)),0)+IF(AND($J80&lt;=AV$4,$K80&gt;=AW$4,$K80&gt;AV$4),NETWORKDAYS.INTL(AV$4+1,(AW$4),1,(Holidays!$A$1:$A$248)),0))*$M80,"")</f>
        <v>0</v>
      </c>
      <c r="AX80" s="321">
        <f ca="1">IFERROR((IF(AND($J80&gt;AW$4,$J80&lt;=AX$4,$K80&lt;=AX$4),NETWORKDAYS.INTL($J80,$K80,1,(Holidays!$A$1:$A$248)),0)+IF(AND($J80&gt;AW$4,$J80&lt;=AX$4,$K80&gt;AX$4),NETWORKDAYS.INTL($J80,(AX$4),1,(Holidays!$A$1:$A$248)),0)+IF(AND($J80&lt;AW$4,$K80&lt;AX$4,$K80&gt;AW$4),NETWORKDAYS.INTL(AW$4+1,$K80,1,(Holidays!$A$1:$A$248)),0)+IF(AND($J80&lt;=AW$4,$K80&gt;=AX$4,$K80&gt;AW$4),NETWORKDAYS.INTL(AW$4+1,(AX$4),1,(Holidays!$A$1:$A$248)),0))*$M80,"")</f>
        <v>0</v>
      </c>
      <c r="AY80" s="190">
        <f ca="1">IFERROR((IF(AND($J80&gt;AX$4,$J80&lt;=AY$4,$K80&lt;=AY$4),NETWORKDAYS.INTL($J80,$K80,1,(Holidays!$A$1:$A$248)),0)+IF(AND($J80&gt;AX$4,$J80&lt;=AY$4,$K80&gt;AY$4),NETWORKDAYS.INTL($J80,(AY$4),1,(Holidays!$A$1:$A$248)),0)+IF(AND($J80&lt;AX$4,$K80&lt;AY$4,$K80&gt;AX$4),NETWORKDAYS.INTL(AX$4+1,$K80,1,(Holidays!$A$1:$A$248)),0)+IF(AND($J80&lt;=AX$4,$K80&gt;=AY$4,$K80&gt;AX$4),NETWORKDAYS.INTL(AX$4+1,(AY$4),1,(Holidays!$A$1:$A$248)),0))*$M80,"")</f>
        <v>0</v>
      </c>
      <c r="AZ80" s="192">
        <f ca="1">IFERROR((IF(AND($J80&gt;AY$4,$J80&lt;=AZ$4,$K80&lt;=AZ$4),NETWORKDAYS.INTL($J80,$K80,1,(Holidays!$A$1:$A$248)),0)+IF(AND($J80&gt;AY$4,$J80&lt;=AZ$4,$K80&gt;AZ$4),NETWORKDAYS.INTL($J80,(AZ$4),1,(Holidays!$A$1:$A$248)),0)+IF(AND($J80&lt;AY$4,$K80&lt;AZ$4,$K80&gt;AY$4),NETWORKDAYS.INTL(AY$4+1,$K80,1,(Holidays!$A$1:$A$248)),0)+IF(AND($J80&lt;=AY$4,$K80&gt;=AZ$4,$K80&gt;AY$4),NETWORKDAYS.INTL(AY$4+1,(AZ$4),1,(Holidays!$A$1:$A$248)),0))*$M80,"")</f>
        <v>0</v>
      </c>
      <c r="BA80" s="321">
        <f ca="1">IFERROR((IF(AND($J80&gt;AZ$4,$J80&lt;=BA$4,$K80&lt;=BA$4),NETWORKDAYS.INTL($J80,$K80,1,(Holidays!$A$1:$A$248)),0)+IF(AND($J80&gt;AZ$4,$J80&lt;=BA$4,$K80&gt;BA$4),NETWORKDAYS.INTL($J80,(BA$4),1,(Holidays!$A$1:$A$248)),0)+IF(AND($J80&lt;AZ$4,$K80&lt;BA$4,$K80&gt;AZ$4),NETWORKDAYS.INTL(AZ$4+1,$K80,1,(Holidays!$A$1:$A$248)),0)+IF(AND($J80&lt;=AZ$4,$K80&gt;=BA$4,$K80&gt;AZ$4),NETWORKDAYS.INTL(AZ$4+1,(BA$4),1,(Holidays!$A$1:$A$248)),0))*$M80,"")</f>
        <v>0</v>
      </c>
      <c r="BB80" s="190">
        <f ca="1">IFERROR((IF(AND($J80&gt;BA$4,$J80&lt;=BB$4,$K80&lt;=BB$4),NETWORKDAYS.INTL($J80,$K80,1,(Holidays!$A$1:$A$248)),0)+IF(AND($J80&gt;BA$4,$J80&lt;=BB$4,$K80&gt;BB$4),NETWORKDAYS.INTL($J80,(BB$4),1,(Holidays!$A$1:$A$248)),0)+IF(AND($J80&lt;BA$4,$K80&lt;BB$4,$K80&gt;BA$4),NETWORKDAYS.INTL(BA$4+1,$K80,1,(Holidays!$A$1:$A$248)),0)+IF(AND($J80&lt;=BA$4,$K80&gt;=BB$4,$K80&gt;BA$4),NETWORKDAYS.INTL(BA$4+1,(BB$4),1,(Holidays!$A$1:$A$248)),0))*$M80,"")</f>
        <v>0</v>
      </c>
      <c r="BC80" s="192">
        <f ca="1">IFERROR((IF(AND($J80&gt;BB$4,$J80&lt;=BC$4,$K80&lt;=BC$4),NETWORKDAYS.INTL($J80,$K80,1,(Holidays!$A$1:$A$248)),0)+IF(AND($J80&gt;BB$4,$J80&lt;=BC$4,$K80&gt;BC$4),NETWORKDAYS.INTL($J80,(BC$4),1,(Holidays!$A$1:$A$248)),0)+IF(AND($J80&lt;BB$4,$K80&lt;BC$4,$K80&gt;BB$4),NETWORKDAYS.INTL(BB$4+1,$K80,1,(Holidays!$A$1:$A$248)),0)+IF(AND($J80&lt;=BB$4,$K80&gt;=BC$4,$K80&gt;BB$4),NETWORKDAYS.INTL(BB$4+1,(BC$4),1,(Holidays!$A$1:$A$248)),0))*$M80,"")</f>
        <v>0</v>
      </c>
      <c r="BD80" s="321">
        <f ca="1">IFERROR((IF(AND($J80&gt;BC$4,$J80&lt;=BD$4,$K80&lt;=BD$4),NETWORKDAYS.INTL($J80,$K80,1,(Holidays!$A$1:$A$248)),0)+IF(AND($J80&gt;BC$4,$J80&lt;=BD$4,$K80&gt;BD$4),NETWORKDAYS.INTL($J80,(BD$4),1,(Holidays!$A$1:$A$248)),0)+IF(AND($J80&lt;BC$4,$K80&lt;BD$4,$K80&gt;BC$4),NETWORKDAYS.INTL(BC$4+1,$K80,1,(Holidays!$A$1:$A$248)),0)+IF(AND($J80&lt;=BC$4,$K80&gt;=BD$4,$K80&gt;BC$4),NETWORKDAYS.INTL(BC$4+1,(BD$4),1,(Holidays!$A$1:$A$248)),0))*$M80,"")</f>
        <v>0</v>
      </c>
      <c r="BE80" s="190">
        <f ca="1">IFERROR((IF(AND($J80&gt;BD$4,$J80&lt;=BE$4,$K80&lt;=BE$4),NETWORKDAYS.INTL($J80,$K80,1,(Holidays!$A$1:$A$248)),0)+IF(AND($J80&gt;BD$4,$J80&lt;=BE$4,$K80&gt;BE$4),NETWORKDAYS.INTL($J80,(BE$4),1,(Holidays!$A$1:$A$248)),0)+IF(AND($J80&lt;BD$4,$K80&lt;BE$4,$K80&gt;BD$4),NETWORKDAYS.INTL(BD$4+1,$K80,1,(Holidays!$A$1:$A$248)),0)+IF(AND($J80&lt;=BD$4,$K80&gt;=BE$4,$K80&gt;BD$4),NETWORKDAYS.INTL(BD$4+1,(BE$4),1,(Holidays!$A$1:$A$248)),0))*$M80,"")</f>
        <v>0</v>
      </c>
      <c r="BF80" s="192">
        <f ca="1">IFERROR((IF(AND($J80&gt;BE$4,$J80&lt;=BF$4,$K80&lt;=BF$4),NETWORKDAYS.INTL($J80,$K80,1,(Holidays!$A$1:$A$248)),0)+IF(AND($J80&gt;BE$4,$J80&lt;=BF$4,$K80&gt;BF$4),NETWORKDAYS.INTL($J80,(BF$4),1,(Holidays!$A$1:$A$248)),0)+IF(AND($J80&lt;BE$4,$K80&lt;BF$4,$K80&gt;BE$4),NETWORKDAYS.INTL(BE$4+1,$K80,1,(Holidays!$A$1:$A$248)),0)+IF(AND($J80&lt;=BE$4,$K80&gt;=BF$4,$K80&gt;BE$4),NETWORKDAYS.INTL(BE$4+1,(BF$4),1,(Holidays!$A$1:$A$248)),0))*$M80,"")</f>
        <v>0</v>
      </c>
      <c r="BG80" s="321">
        <f ca="1">IFERROR((IF(AND($J80&gt;BF$4,$J80&lt;=BG$4,$K80&lt;=BG$4),NETWORKDAYS.INTL($J80,$K80,1,(Holidays!$A$1:$A$248)),0)+IF(AND($J80&gt;BF$4,$J80&lt;=BG$4,$K80&gt;BG$4),NETWORKDAYS.INTL($J80,(BG$4),1,(Holidays!$A$1:$A$248)),0)+IF(AND($J80&lt;BF$4,$K80&lt;BG$4,$K80&gt;BF$4),NETWORKDAYS.INTL(BF$4+1,$K80,1,(Holidays!$A$1:$A$248)),0)+IF(AND($J80&lt;=BF$4,$K80&gt;=BG$4,$K80&gt;BF$4),NETWORKDAYS.INTL(BF$4+1,(BG$4),1,(Holidays!$A$1:$A$248)),0))*$M80,"")</f>
        <v>0</v>
      </c>
      <c r="BH80" s="190">
        <f ca="1">IFERROR((IF(AND($J80&gt;BG$4,$J80&lt;=BH$4,$K80&lt;=BH$4),NETWORKDAYS.INTL($J80,$K80,1,(Holidays!$A$1:$A$248)),0)+IF(AND($J80&gt;BG$4,$J80&lt;=BH$4,$K80&gt;BH$4),NETWORKDAYS.INTL($J80,(BH$4),1,(Holidays!$A$1:$A$248)),0)+IF(AND($J80&lt;BG$4,$K80&lt;BH$4,$K80&gt;BG$4),NETWORKDAYS.INTL(BG$4+1,$K80,1,(Holidays!$A$1:$A$248)),0)+IF(AND($J80&lt;=BG$4,$K80&gt;=BH$4,$K80&gt;BG$4),NETWORKDAYS.INTL(BG$4+1,(BH$4),1,(Holidays!$A$1:$A$248)),0))*$M80,"")</f>
        <v>0</v>
      </c>
      <c r="BI80" s="192">
        <f ca="1">IFERROR((IF(AND($J80&gt;BH$4,$J80&lt;=BI$4,$K80&lt;=BI$4),NETWORKDAYS.INTL($J80,$K80,1,(Holidays!$A$1:$A$248)),0)+IF(AND($J80&gt;BH$4,$J80&lt;=BI$4,$K80&gt;BI$4),NETWORKDAYS.INTL($J80,(BI$4),1,(Holidays!$A$1:$A$248)),0)+IF(AND($J80&lt;BH$4,$K80&lt;BI$4,$K80&gt;BH$4),NETWORKDAYS.INTL(BH$4+1,$K80,1,(Holidays!$A$1:$A$248)),0)+IF(AND($J80&lt;=BH$4,$K80&gt;=BI$4,$K80&gt;BH$4),NETWORKDAYS.INTL(BH$4+1,(BI$4),1,(Holidays!$A$1:$A$248)),0))*$M80,"")</f>
        <v>0</v>
      </c>
      <c r="BJ80" s="321">
        <f ca="1">IFERROR((IF(AND($J80&gt;BI$4,$J80&lt;=BJ$4,$K80&lt;=BJ$4),NETWORKDAYS.INTL($J80,$K80,1,(Holidays!$A$1:$A$248)),0)+IF(AND($J80&gt;BI$4,$J80&lt;=BJ$4,$K80&gt;BJ$4),NETWORKDAYS.INTL($J80,(BJ$4),1,(Holidays!$A$1:$A$248)),0)+IF(AND($J80&lt;BI$4,$K80&lt;BJ$4,$K80&gt;BI$4),NETWORKDAYS.INTL(BI$4+1,$K80,1,(Holidays!$A$1:$A$248)),0)+IF(AND($J80&lt;=BI$4,$K80&gt;=BJ$4,$K80&gt;BI$4),NETWORKDAYS.INTL(BI$4+1,(BJ$4),1,(Holidays!$A$1:$A$248)),0))*$M80,"")</f>
        <v>0</v>
      </c>
      <c r="BK80" s="190">
        <f ca="1">IFERROR((IF(AND($J80&gt;BJ$4,$J80&lt;=BK$4,$K80&lt;=BK$4),NETWORKDAYS.INTL($J80,$K80,1,(Holidays!$A$1:$A$248)),0)+IF(AND($J80&gt;BJ$4,$J80&lt;=BK$4,$K80&gt;BK$4),NETWORKDAYS.INTL($J80,(BK$4),1,(Holidays!$A$1:$A$248)),0)+IF(AND($J80&lt;BJ$4,$K80&lt;BK$4,$K80&gt;BJ$4),NETWORKDAYS.INTL(BJ$4+1,$K80,1,(Holidays!$A$1:$A$248)),0)+IF(AND($J80&lt;=BJ$4,$K80&gt;=BK$4,$K80&gt;BJ$4),NETWORKDAYS.INTL(BJ$4+1,(BK$4),1,(Holidays!$A$1:$A$248)),0))*$M80,"")</f>
        <v>0</v>
      </c>
      <c r="BL80" s="192">
        <f ca="1">IFERROR((IF(AND($J80&gt;BK$4,$J80&lt;=BL$4,$K80&lt;=BL$4),NETWORKDAYS.INTL($J80,$K80,1,(Holidays!$A$1:$A$248)),0)+IF(AND($J80&gt;BK$4,$J80&lt;=BL$4,$K80&gt;BL$4),NETWORKDAYS.INTL($J80,(BL$4),1,(Holidays!$A$1:$A$248)),0)+IF(AND($J80&lt;BK$4,$K80&lt;BL$4,$K80&gt;BK$4),NETWORKDAYS.INTL(BK$4+1,$K80,1,(Holidays!$A$1:$A$248)),0)+IF(AND($J80&lt;=BK$4,$K80&gt;=BL$4,$K80&gt;BK$4),NETWORKDAYS.INTL(BK$4+1,(BL$4),1,(Holidays!$A$1:$A$248)),0))*$M80,"")</f>
        <v>0</v>
      </c>
      <c r="BM80" s="321">
        <f ca="1">IFERROR((IF(AND($J80&gt;BL$4,$J80&lt;=BM$4,$K80&lt;=BM$4),NETWORKDAYS.INTL($J80,$K80,1,(Holidays!$A$1:$A$248)),0)+IF(AND($J80&gt;BL$4,$J80&lt;=BM$4,$K80&gt;BM$4),NETWORKDAYS.INTL($J80,(BM$4),1,(Holidays!$A$1:$A$248)),0)+IF(AND($J80&lt;BL$4,$K80&lt;BM$4,$K80&gt;BL$4),NETWORKDAYS.INTL(BL$4+1,$K80,1,(Holidays!$A$1:$A$248)),0)+IF(AND($J80&lt;=BL$4,$K80&gt;=BM$4,$K80&gt;BL$4),NETWORKDAYS.INTL(BL$4+1,(BM$4),1,(Holidays!$A$1:$A$248)),0))*$M80,"")</f>
        <v>0</v>
      </c>
      <c r="BN80" s="190">
        <f ca="1">IFERROR((IF(AND($J80&gt;BM$4,$J80&lt;=BN$4,$K80&lt;=BN$4),NETWORKDAYS.INTL($J80,$K80,1,(Holidays!$A$1:$A$248)),0)+IF(AND($J80&gt;BM$4,$J80&lt;=BN$4,$K80&gt;BN$4),NETWORKDAYS.INTL($J80,(BN$4),1,(Holidays!$A$1:$A$248)),0)+IF(AND($J80&lt;BM$4,$K80&lt;BN$4,$K80&gt;BM$4),NETWORKDAYS.INTL(BM$4+1,$K80,1,(Holidays!$A$1:$A$248)),0)+IF(AND($J80&lt;=BM$4,$K80&gt;=BN$4,$K80&gt;BM$4),NETWORKDAYS.INTL(BM$4+1,(BN$4),1,(Holidays!$A$1:$A$248)),0))*$M80,"")</f>
        <v>0</v>
      </c>
      <c r="BO80" s="192">
        <f ca="1">IFERROR((IF(AND($J80&gt;BN$4,$J80&lt;=BO$4,$K80&lt;=BO$4),NETWORKDAYS.INTL($J80,$K80,1,(Holidays!$A$1:$A$248)),0)+IF(AND($J80&gt;BN$4,$J80&lt;=BO$4,$K80&gt;BO$4),NETWORKDAYS.INTL($J80,(BO$4),1,(Holidays!$A$1:$A$248)),0)+IF(AND($J80&lt;BN$4,$K80&lt;BO$4,$K80&gt;BN$4),NETWORKDAYS.INTL(BN$4+1,$K80,1,(Holidays!$A$1:$A$248)),0)+IF(AND($J80&lt;=BN$4,$K80&gt;=BO$4,$K80&gt;BN$4),NETWORKDAYS.INTL(BN$4+1,(BO$4),1,(Holidays!$A$1:$A$248)),0))*$M80,"")</f>
        <v>0</v>
      </c>
      <c r="BP80" s="321">
        <f ca="1">IFERROR((IF(AND($J80&gt;BO$4,$J80&lt;=BP$4,$K80&lt;=BP$4),NETWORKDAYS.INTL($J80,$K80,1,(Holidays!$A$1:$A$248)),0)+IF(AND($J80&gt;BO$4,$J80&lt;=BP$4,$K80&gt;BP$4),NETWORKDAYS.INTL($J80,(BP$4),1,(Holidays!$A$1:$A$248)),0)+IF(AND($J80&lt;BO$4,$K80&lt;BP$4,$K80&gt;BO$4),NETWORKDAYS.INTL(BO$4+1,$K80,1,(Holidays!$A$1:$A$248)),0)+IF(AND($J80&lt;=BO$4,$K80&gt;=BP$4,$K80&gt;BO$4),NETWORKDAYS.INTL(BO$4+1,(BP$4),1,(Holidays!$A$1:$A$248)),0))*$M80,"")</f>
        <v>0</v>
      </c>
      <c r="BQ80" s="190">
        <f ca="1">IFERROR((IF(AND($J80&gt;BP$4,$J80&lt;=BQ$4,$K80&lt;=BQ$4),NETWORKDAYS.INTL($J80,$K80,1,(Holidays!$A$1:$A$248)),0)+IF(AND($J80&gt;BP$4,$J80&lt;=BQ$4,$K80&gt;BQ$4),NETWORKDAYS.INTL($J80,(BQ$4),1,(Holidays!$A$1:$A$248)),0)+IF(AND($J80&lt;BP$4,$K80&lt;BQ$4,$K80&gt;BP$4),NETWORKDAYS.INTL(BP$4+1,$K80,1,(Holidays!$A$1:$A$248)),0)+IF(AND($J80&lt;=BP$4,$K80&gt;=BQ$4,$K80&gt;BP$4),NETWORKDAYS.INTL(BP$4+1,(BQ$4),1,(Holidays!$A$1:$A$248)),0))*$M80,"")</f>
        <v>0</v>
      </c>
      <c r="BR80" s="192">
        <f ca="1">IFERROR((IF(AND($J80&gt;BQ$4,$J80&lt;=BR$4,$K80&lt;=BR$4),NETWORKDAYS.INTL($J80,$K80,1,(Holidays!$A$1:$A$248)),0)+IF(AND($J80&gt;BQ$4,$J80&lt;=BR$4,$K80&gt;BR$4),NETWORKDAYS.INTL($J80,(BR$4),1,(Holidays!$A$1:$A$248)),0)+IF(AND($J80&lt;BQ$4,$K80&lt;BR$4,$K80&gt;BQ$4),NETWORKDAYS.INTL(BQ$4+1,$K80,1,(Holidays!$A$1:$A$248)),0)+IF(AND($J80&lt;=BQ$4,$K80&gt;=BR$4,$K80&gt;BQ$4),NETWORKDAYS.INTL(BQ$4+1,(BR$4),1,(Holidays!$A$1:$A$248)),0))*$M80,"")</f>
        <v>0</v>
      </c>
      <c r="BS80" s="321">
        <f ca="1">IFERROR((IF(AND($J80&gt;BR$4,$J80&lt;=BS$4,$K80&lt;=BS$4),NETWORKDAYS.INTL($J80,$K80,1,(Holidays!$A$1:$A$248)),0)+IF(AND($J80&gt;BR$4,$J80&lt;=BS$4,$K80&gt;BS$4),NETWORKDAYS.INTL($J80,(BS$4),1,(Holidays!$A$1:$A$248)),0)+IF(AND($J80&lt;BR$4,$K80&lt;BS$4,$K80&gt;BR$4),NETWORKDAYS.INTL(BR$4+1,$K80,1,(Holidays!$A$1:$A$248)),0)+IF(AND($J80&lt;=BR$4,$K80&gt;=BS$4,$K80&gt;BR$4),NETWORKDAYS.INTL(BR$4+1,(BS$4),1,(Holidays!$A$1:$A$248)),0))*$M80,"")</f>
        <v>0</v>
      </c>
      <c r="BT80" s="190">
        <f ca="1">IFERROR((IF(AND($J80&gt;BS$4,$J80&lt;=BT$4,$K80&lt;=BT$4),NETWORKDAYS.INTL($J80,$K80,1,(Holidays!$A$1:$A$248)),0)+IF(AND($J80&gt;BS$4,$J80&lt;=BT$4,$K80&gt;BT$4),NETWORKDAYS.INTL($J80,(BT$4),1,(Holidays!$A$1:$A$248)),0)+IF(AND($J80&lt;BS$4,$K80&lt;BT$4,$K80&gt;BS$4),NETWORKDAYS.INTL(BS$4+1,$K80,1,(Holidays!$A$1:$A$248)),0)+IF(AND($J80&lt;=BS$4,$K80&gt;=BT$4,$K80&gt;BS$4),NETWORKDAYS.INTL(BS$4+1,(BT$4),1,(Holidays!$A$1:$A$248)),0))*$M80,"")</f>
        <v>0</v>
      </c>
      <c r="BU80" s="192">
        <f ca="1">IFERROR((IF(AND($J80&gt;BT$4,$J80&lt;=BU$4,$K80&lt;=BU$4),NETWORKDAYS.INTL($J80,$K80,1,(Holidays!$A$1:$A$248)),0)+IF(AND($J80&gt;BT$4,$J80&lt;=BU$4,$K80&gt;BU$4),NETWORKDAYS.INTL($J80,(BU$4),1,(Holidays!$A$1:$A$248)),0)+IF(AND($J80&lt;BT$4,$K80&lt;BU$4,$K80&gt;BT$4),NETWORKDAYS.INTL(BT$4+1,$K80,1,(Holidays!$A$1:$A$248)),0)+IF(AND($J80&lt;=BT$4,$K80&gt;=BU$4,$K80&gt;BT$4),NETWORKDAYS.INTL(BT$4+1,(BU$4),1,(Holidays!$A$1:$A$248)),0))*$M80,"")</f>
        <v>0</v>
      </c>
      <c r="BV80" s="321">
        <f ca="1">IFERROR((IF(AND($J80&gt;BU$4,$J80&lt;=BV$4,$K80&lt;=BV$4),NETWORKDAYS.INTL($J80,$K80,1,(Holidays!$A$1:$A$248)),0)+IF(AND($J80&gt;BU$4,$J80&lt;=BV$4,$K80&gt;BV$4),NETWORKDAYS.INTL($J80,(BV$4),1,(Holidays!$A$1:$A$248)),0)+IF(AND($J80&lt;BU$4,$K80&lt;BV$4,$K80&gt;BU$4),NETWORKDAYS.INTL(BU$4+1,$K80,1,(Holidays!$A$1:$A$248)),0)+IF(AND($J80&lt;=BU$4,$K80&gt;=BV$4,$K80&gt;BU$4),NETWORKDAYS.INTL(BU$4+1,(BV$4),1,(Holidays!$A$1:$A$248)),0))*$M80,"")</f>
        <v>0</v>
      </c>
      <c r="BW80" s="190">
        <f ca="1">IFERROR((IF(AND($J80&gt;BV$4,$J80&lt;=BW$4,$K80&lt;=BW$4),NETWORKDAYS.INTL($J80,$K80,1,(Holidays!$A$1:$A$248)),0)+IF(AND($J80&gt;BV$4,$J80&lt;=BW$4,$K80&gt;BW$4),NETWORKDAYS.INTL($J80,(BW$4),1,(Holidays!$A$1:$A$248)),0)+IF(AND($J80&lt;BV$4,$K80&lt;BW$4,$K80&gt;BV$4),NETWORKDAYS.INTL(BV$4+1,$K80,1,(Holidays!$A$1:$A$248)),0)+IF(AND($J80&lt;=BV$4,$K80&gt;=BW$4,$K80&gt;BV$4),NETWORKDAYS.INTL(BV$4+1,(BW$4),1,(Holidays!$A$1:$A$248)),0))*$M80,"")</f>
        <v>0</v>
      </c>
      <c r="BX80" s="192">
        <f ca="1">IFERROR((IF(AND($J80&gt;BW$4,$J80&lt;=BX$4,$K80&lt;=BX$4),NETWORKDAYS.INTL($J80,$K80,1,(Holidays!$A$1:$A$248)),0)+IF(AND($J80&gt;BW$4,$J80&lt;=BX$4,$K80&gt;BX$4),NETWORKDAYS.INTL($J80,(BX$4),1,(Holidays!$A$1:$A$248)),0)+IF(AND($J80&lt;BW$4,$K80&lt;BX$4,$K80&gt;BW$4),NETWORKDAYS.INTL(BW$4+1,$K80,1,(Holidays!$A$1:$A$248)),0)+IF(AND($J80&lt;=BW$4,$K80&gt;=BX$4,$K80&gt;BW$4),NETWORKDAYS.INTL(BW$4+1,(BX$4),1,(Holidays!$A$1:$A$248)),0))*$M80,"")</f>
        <v>0</v>
      </c>
      <c r="BY80" s="321">
        <f ca="1">IFERROR((IF(AND($J80&gt;BX$4,$J80&lt;=BY$4,$K80&lt;=BY$4),NETWORKDAYS.INTL($J80,$K80,1,(Holidays!$A$1:$A$248)),0)+IF(AND($J80&gt;BX$4,$J80&lt;=BY$4,$K80&gt;BY$4),NETWORKDAYS.INTL($J80,(BY$4),1,(Holidays!$A$1:$A$248)),0)+IF(AND($J80&lt;BX$4,$K80&lt;BY$4,$K80&gt;BX$4),NETWORKDAYS.INTL(BX$4+1,$K80,1,(Holidays!$A$1:$A$248)),0)+IF(AND($J80&lt;=BX$4,$K80&gt;=BY$4,$K80&gt;BX$4),NETWORKDAYS.INTL(BX$4+1,(BY$4),1,(Holidays!$A$1:$A$248)),0))*$M80,"")</f>
        <v>0</v>
      </c>
      <c r="BZ80" s="190">
        <f ca="1">IFERROR((IF(AND($J80&gt;BY$4,$J80&lt;=BZ$4,$K80&lt;=BZ$4),NETWORKDAYS.INTL($J80,$K80,1,(Holidays!$A$1:$A$248)),0)+IF(AND($J80&gt;BY$4,$J80&lt;=BZ$4,$K80&gt;BZ$4),NETWORKDAYS.INTL($J80,(BZ$4),1,(Holidays!$A$1:$A$248)),0)+IF(AND($J80&lt;BY$4,$K80&lt;BZ$4,$K80&gt;BY$4),NETWORKDAYS.INTL(BY$4+1,$K80,1,(Holidays!$A$1:$A$248)),0)+IF(AND($J80&lt;=BY$4,$K80&gt;=BZ$4,$K80&gt;BY$4),NETWORKDAYS.INTL(BY$4+1,(BZ$4),1,(Holidays!$A$1:$A$248)),0))*$M80,"")</f>
        <v>0</v>
      </c>
      <c r="CA80" s="192">
        <f ca="1">IFERROR((IF(AND($J80&gt;BZ$4,$J80&lt;=CA$4,$K80&lt;=CA$4),NETWORKDAYS.INTL($J80,$K80,1,(Holidays!$A$1:$A$248)),0)+IF(AND($J80&gt;BZ$4,$J80&lt;=CA$4,$K80&gt;CA$4),NETWORKDAYS.INTL($J80,(CA$4),1,(Holidays!$A$1:$A$248)),0)+IF(AND($J80&lt;BZ$4,$K80&lt;CA$4,$K80&gt;BZ$4),NETWORKDAYS.INTL(BZ$4+1,$K80,1,(Holidays!$A$1:$A$248)),0)+IF(AND($J80&lt;=BZ$4,$K80&gt;=CA$4,$K80&gt;BZ$4),NETWORKDAYS.INTL(BZ$4+1,(CA$4),1,(Holidays!$A$1:$A$248)),0))*$M80,"")</f>
        <v>0</v>
      </c>
      <c r="CB80" s="321">
        <f ca="1">IFERROR((IF(AND($J80&gt;CA$4,$J80&lt;=CB$4,$K80&lt;=CB$4),NETWORKDAYS.INTL($J80,$K80,1,(Holidays!$A$1:$A$248)),0)+IF(AND($J80&gt;CA$4,$J80&lt;=CB$4,$K80&gt;CB$4),NETWORKDAYS.INTL($J80,(CB$4),1,(Holidays!$A$1:$A$248)),0)+IF(AND($J80&lt;CA$4,$K80&lt;CB$4,$K80&gt;CA$4),NETWORKDAYS.INTL(CA$4+1,$K80,1,(Holidays!$A$1:$A$248)),0)+IF(AND($J80&lt;=CA$4,$K80&gt;=CB$4,$K80&gt;CA$4),NETWORKDAYS.INTL(CA$4+1,(CB$4),1,(Holidays!$A$1:$A$248)),0))*$M80,"")</f>
        <v>0</v>
      </c>
      <c r="CC80" s="190">
        <f ca="1">IFERROR((IF(AND($J80&gt;CB$4,$J80&lt;=CC$4,$K80&lt;=CC$4),NETWORKDAYS.INTL($J80,$K80,1,(Holidays!$A$1:$A$248)),0)+IF(AND($J80&gt;CB$4,$J80&lt;=CC$4,$K80&gt;CC$4),NETWORKDAYS.INTL($J80,(CC$4),1,(Holidays!$A$1:$A$248)),0)+IF(AND($J80&lt;CB$4,$K80&lt;CC$4,$K80&gt;CB$4),NETWORKDAYS.INTL(CB$4+1,$K80,1,(Holidays!$A$1:$A$248)),0)+IF(AND($J80&lt;=CB$4,$K80&gt;=CC$4,$K80&gt;CB$4),NETWORKDAYS.INTL(CB$4+1,(CC$4),1,(Holidays!$A$1:$A$248)),0))*$M80,"")</f>
        <v>0</v>
      </c>
      <c r="CD80" s="192">
        <f ca="1">IFERROR((IF(AND($J80&gt;CC$4,$J80&lt;=CD$4,$K80&lt;=CD$4),NETWORKDAYS.INTL($J80,$K80,1,(Holidays!$A$1:$A$248)),0)+IF(AND($J80&gt;CC$4,$J80&lt;=CD$4,$K80&gt;CD$4),NETWORKDAYS.INTL($J80,(CD$4),1,(Holidays!$A$1:$A$248)),0)+IF(AND($J80&lt;CC$4,$K80&lt;CD$4,$K80&gt;CC$4),NETWORKDAYS.INTL(CC$4+1,$K80,1,(Holidays!$A$1:$A$248)),0)+IF(AND($J80&lt;=CC$4,$K80&gt;=CD$4,$K80&gt;CC$4),NETWORKDAYS.INTL(CC$4+1,(CD$4),1,(Holidays!$A$1:$A$248)),0))*$M80,"")</f>
        <v>0</v>
      </c>
      <c r="CE80" s="321">
        <f ca="1">IFERROR((IF(AND($J80&gt;CD$4,$J80&lt;=CE$4,$K80&lt;=CE$4),NETWORKDAYS.INTL($J80,$K80,1,(Holidays!$A$1:$A$248)),0)+IF(AND($J80&gt;CD$4,$J80&lt;=CE$4,$K80&gt;CE$4),NETWORKDAYS.INTL($J80,(CE$4),1,(Holidays!$A$1:$A$248)),0)+IF(AND($J80&lt;CD$4,$K80&lt;CE$4,$K80&gt;CD$4),NETWORKDAYS.INTL(CD$4+1,$K80,1,(Holidays!$A$1:$A$248)),0)+IF(AND($J80&lt;=CD$4,$K80&gt;=CE$4,$K80&gt;CD$4),NETWORKDAYS.INTL(CD$4+1,(CE$4),1,(Holidays!$A$1:$A$248)),0))*$M80,"")</f>
        <v>0</v>
      </c>
      <c r="CF80" s="190">
        <f ca="1">IFERROR((IF(AND($J80&gt;CE$4,$J80&lt;=CF$4,$K80&lt;=CF$4),NETWORKDAYS.INTL($J80,$K80,1,(Holidays!$A$1:$A$248)),0)+IF(AND($J80&gt;CE$4,$J80&lt;=CF$4,$K80&gt;CF$4),NETWORKDAYS.INTL($J80,(CF$4),1,(Holidays!$A$1:$A$248)),0)+IF(AND($J80&lt;CE$4,$K80&lt;CF$4,$K80&gt;CE$4),NETWORKDAYS.INTL(CE$4+1,$K80,1,(Holidays!$A$1:$A$248)),0)+IF(AND($J80&lt;=CE$4,$K80&gt;=CF$4,$K80&gt;CE$4),NETWORKDAYS.INTL(CE$4+1,(CF$4),1,(Holidays!$A$1:$A$248)),0))*$M80,"")</f>
        <v>0</v>
      </c>
      <c r="CG80" s="192">
        <f ca="1">IFERROR((IF(AND($J80&gt;CF$4,$J80&lt;=CG$4,$K80&lt;=CG$4),NETWORKDAYS.INTL($J80,$K80,1,(Holidays!$A$1:$A$248)),0)+IF(AND($J80&gt;CF$4,$J80&lt;=CG$4,$K80&gt;CG$4),NETWORKDAYS.INTL($J80,(CG$4),1,(Holidays!$A$1:$A$248)),0)+IF(AND($J80&lt;CF$4,$K80&lt;CG$4,$K80&gt;CF$4),NETWORKDAYS.INTL(CF$4+1,$K80,1,(Holidays!$A$1:$A$248)),0)+IF(AND($J80&lt;=CF$4,$K80&gt;=CG$4,$K80&gt;CF$4),NETWORKDAYS.INTL(CF$4+1,(CG$4),1,(Holidays!$A$1:$A$248)),0))*$M80,"")</f>
        <v>0</v>
      </c>
      <c r="CH80" s="321">
        <f ca="1">IFERROR((IF(AND($J80&gt;CG$4,$J80&lt;=CH$4,$K80&lt;=CH$4),NETWORKDAYS.INTL($J80,$K80,1,(Holidays!$A$1:$A$248)),0)+IF(AND($J80&gt;CG$4,$J80&lt;=CH$4,$K80&gt;CH$4),NETWORKDAYS.INTL($J80,(CH$4),1,(Holidays!$A$1:$A$248)),0)+IF(AND($J80&lt;CG$4,$K80&lt;CH$4,$K80&gt;CG$4),NETWORKDAYS.INTL(CG$4+1,$K80,1,(Holidays!$A$1:$A$248)),0)+IF(AND($J80&lt;=CG$4,$K80&gt;=CH$4,$K80&gt;CG$4),NETWORKDAYS.INTL(CG$4+1,(CH$4),1,(Holidays!$A$1:$A$248)),0))*$M80,"")</f>
        <v>0</v>
      </c>
      <c r="CI80" s="190">
        <f ca="1">IFERROR((IF(AND($J80&gt;CH$4,$J80&lt;=CI$4,$K80&lt;=CI$4),NETWORKDAYS.INTL($J80,$K80,1,(Holidays!$A$1:$A$248)),0)+IF(AND($J80&gt;CH$4,$J80&lt;=CI$4,$K80&gt;CI$4),NETWORKDAYS.INTL($J80,(CI$4),1,(Holidays!$A$1:$A$248)),0)+IF(AND($J80&lt;CH$4,$K80&lt;CI$4,$K80&gt;CH$4),NETWORKDAYS.INTL(CH$4+1,$K80,1,(Holidays!$A$1:$A$248)),0)+IF(AND($J80&lt;=CH$4,$K80&gt;=CI$4,$K80&gt;CH$4),NETWORKDAYS.INTL(CH$4+1,(CI$4),1,(Holidays!$A$1:$A$248)),0))*$M80,"")</f>
        <v>0</v>
      </c>
      <c r="CJ80" s="192">
        <f ca="1">IFERROR((IF(AND($J80&gt;CI$4,$J80&lt;=CJ$4,$K80&lt;=CJ$4),NETWORKDAYS.INTL($J80,$K80,1,(Holidays!$A$1:$A$248)),0)+IF(AND($J80&gt;CI$4,$J80&lt;=CJ$4,$K80&gt;CJ$4),NETWORKDAYS.INTL($J80,(CJ$4),1,(Holidays!$A$1:$A$248)),0)+IF(AND($J80&lt;CI$4,$K80&lt;CJ$4,$K80&gt;CI$4),NETWORKDAYS.INTL(CI$4+1,$K80,1,(Holidays!$A$1:$A$248)),0)+IF(AND($J80&lt;=CI$4,$K80&gt;=CJ$4,$K80&gt;CI$4),NETWORKDAYS.INTL(CI$4+1,(CJ$4),1,(Holidays!$A$1:$A$248)),0))*$M80,"")</f>
        <v>0</v>
      </c>
      <c r="CK80" s="321">
        <f ca="1">IFERROR((IF(AND($J80&gt;CJ$4,$J80&lt;=CK$4,$K80&lt;=CK$4),NETWORKDAYS.INTL($J80,$K80,1,(Holidays!$A$1:$A$248)),0)+IF(AND($J80&gt;CJ$4,$J80&lt;=CK$4,$K80&gt;CK$4),NETWORKDAYS.INTL($J80,(CK$4),1,(Holidays!$A$1:$A$248)),0)+IF(AND($J80&lt;CJ$4,$K80&lt;CK$4,$K80&gt;CJ$4),NETWORKDAYS.INTL(CJ$4+1,$K80,1,(Holidays!$A$1:$A$248)),0)+IF(AND($J80&lt;=CJ$4,$K80&gt;=CK$4,$K80&gt;CJ$4),NETWORKDAYS.INTL(CJ$4+1,(CK$4),1,(Holidays!$A$1:$A$248)),0))*$M80,"")</f>
        <v>0</v>
      </c>
      <c r="CL80" s="190">
        <f ca="1">IFERROR((IF(AND($J80&gt;CK$4,$J80&lt;=CL$4,$K80&lt;=CL$4),NETWORKDAYS.INTL($J80,$K80,1,(Holidays!$A$1:$A$248)),0)+IF(AND($J80&gt;CK$4,$J80&lt;=CL$4,$K80&gt;CL$4),NETWORKDAYS.INTL($J80,(CL$4),1,(Holidays!$A$1:$A$248)),0)+IF(AND($J80&lt;CK$4,$K80&lt;CL$4,$K80&gt;CK$4),NETWORKDAYS.INTL(CK$4+1,$K80,1,(Holidays!$A$1:$A$248)),0)+IF(AND($J80&lt;=CK$4,$K80&gt;=CL$4,$K80&gt;CK$4),NETWORKDAYS.INTL(CK$4+1,(CL$4),1,(Holidays!$A$1:$A$248)),0))*$M80,"")</f>
        <v>0</v>
      </c>
      <c r="CM80" s="192">
        <f ca="1">IFERROR((IF(AND($J80&gt;CL$4,$J80&lt;=CM$4,$K80&lt;=CM$4),NETWORKDAYS.INTL($J80,$K80,1,(Holidays!$A$1:$A$248)),0)+IF(AND($J80&gt;CL$4,$J80&lt;=CM$4,$K80&gt;CM$4),NETWORKDAYS.INTL($J80,(CM$4),1,(Holidays!$A$1:$A$248)),0)+IF(AND($J80&lt;CL$4,$K80&lt;CM$4,$K80&gt;CL$4),NETWORKDAYS.INTL(CL$4+1,$K80,1,(Holidays!$A$1:$A$248)),0)+IF(AND($J80&lt;=CL$4,$K80&gt;=CM$4,$K80&gt;CL$4),NETWORKDAYS.INTL(CL$4+1,(CM$4),1,(Holidays!$A$1:$A$248)),0))*$M80,"")</f>
        <v>0</v>
      </c>
      <c r="CN80" s="321">
        <f ca="1">IFERROR((IF(AND($J80&gt;CM$4,$J80&lt;=CN$4,$K80&lt;=CN$4),NETWORKDAYS.INTL($J80,$K80,1,(Holidays!$A$1:$A$248)),0)+IF(AND($J80&gt;CM$4,$J80&lt;=CN$4,$K80&gt;CN$4),NETWORKDAYS.INTL($J80,(CN$4),1,(Holidays!$A$1:$A$248)),0)+IF(AND($J80&lt;CM$4,$K80&lt;CN$4,$K80&gt;CM$4),NETWORKDAYS.INTL(CM$4+1,$K80,1,(Holidays!$A$1:$A$248)),0)+IF(AND($J80&lt;=CM$4,$K80&gt;=CN$4,$K80&gt;CM$4),NETWORKDAYS.INTL(CM$4+1,(CN$4),1,(Holidays!$A$1:$A$248)),0))*$M80,"")</f>
        <v>0</v>
      </c>
      <c r="CO80" s="190">
        <f ca="1">IFERROR((IF(AND($J80&gt;CN$4,$J80&lt;=CO$4,$K80&lt;=CO$4),NETWORKDAYS.INTL($J80,$K80,1,(Holidays!$A$1:$A$248)),0)+IF(AND($J80&gt;CN$4,$J80&lt;=CO$4,$K80&gt;CO$4),NETWORKDAYS.INTL($J80,(CO$4),1,(Holidays!$A$1:$A$248)),0)+IF(AND($J80&lt;CN$4,$K80&lt;CO$4,$K80&gt;CN$4),NETWORKDAYS.INTL(CN$4+1,$K80,1,(Holidays!$A$1:$A$248)),0)+IF(AND($J80&lt;=CN$4,$K80&gt;=CO$4,$K80&gt;CN$4),NETWORKDAYS.INTL(CN$4+1,(CO$4),1,(Holidays!$A$1:$A$248)),0))*$M80,"")</f>
        <v>0</v>
      </c>
      <c r="CP80" s="192">
        <f ca="1">IFERROR((IF(AND($J80&gt;CO$4,$J80&lt;=CP$4,$K80&lt;=CP$4),NETWORKDAYS.INTL($J80,$K80,1,(Holidays!$A$1:$A$248)),0)+IF(AND($J80&gt;CO$4,$J80&lt;=CP$4,$K80&gt;CP$4),NETWORKDAYS.INTL($J80,(CP$4),1,(Holidays!$A$1:$A$248)),0)+IF(AND($J80&lt;CO$4,$K80&lt;CP$4,$K80&gt;CO$4),NETWORKDAYS.INTL(CO$4+1,$K80,1,(Holidays!$A$1:$A$248)),0)+IF(AND($J80&lt;=CO$4,$K80&gt;=CP$4,$K80&gt;CO$4),NETWORKDAYS.INTL(CO$4+1,(CP$4),1,(Holidays!$A$1:$A$248)),0))*$M80,"")</f>
        <v>0</v>
      </c>
      <c r="CQ80" s="321">
        <f ca="1">IFERROR((IF(AND($J80&gt;CP$4,$J80&lt;=CQ$4,$K80&lt;=CQ$4),NETWORKDAYS.INTL($J80,$K80,1,(Holidays!$A$1:$A$248)),0)+IF(AND($J80&gt;CP$4,$J80&lt;=CQ$4,$K80&gt;CQ$4),NETWORKDAYS.INTL($J80,(CQ$4),1,(Holidays!$A$1:$A$248)),0)+IF(AND($J80&lt;CP$4,$K80&lt;CQ$4,$K80&gt;CP$4),NETWORKDAYS.INTL(CP$4+1,$K80,1,(Holidays!$A$1:$A$248)),0)+IF(AND($J80&lt;=CP$4,$K80&gt;=CQ$4,$K80&gt;CP$4),NETWORKDAYS.INTL(CP$4+1,(CQ$4),1,(Holidays!$A$1:$A$248)),0))*$M80,"")</f>
        <v>0</v>
      </c>
      <c r="CR80" s="190">
        <f ca="1">IFERROR((IF(AND($J80&gt;CQ$4,$J80&lt;=CR$4,$K80&lt;=CR$4),NETWORKDAYS.INTL($J80,$K80,1,(Holidays!$A$1:$A$248)),0)+IF(AND($J80&gt;CQ$4,$J80&lt;=CR$4,$K80&gt;CR$4),NETWORKDAYS.INTL($J80,(CR$4),1,(Holidays!$A$1:$A$248)),0)+IF(AND($J80&lt;CQ$4,$K80&lt;CR$4,$K80&gt;CQ$4),NETWORKDAYS.INTL(CQ$4+1,$K80,1,(Holidays!$A$1:$A$248)),0)+IF(AND($J80&lt;=CQ$4,$K80&gt;=CR$4,$K80&gt;CQ$4),NETWORKDAYS.INTL(CQ$4+1,(CR$4),1,(Holidays!$A$1:$A$248)),0))*$M80,"")</f>
        <v>0</v>
      </c>
      <c r="CS80" s="192">
        <f ca="1">IFERROR((IF(AND($J80&gt;CR$4,$J80&lt;=CS$4,$K80&lt;=CS$4),NETWORKDAYS.INTL($J80,$K80,1,(Holidays!$A$1:$A$248)),0)+IF(AND($J80&gt;CR$4,$J80&lt;=CS$4,$K80&gt;CS$4),NETWORKDAYS.INTL($J80,(CS$4),1,(Holidays!$A$1:$A$248)),0)+IF(AND($J80&lt;CR$4,$K80&lt;CS$4,$K80&gt;CR$4),NETWORKDAYS.INTL(CR$4+1,$K80,1,(Holidays!$A$1:$A$248)),0)+IF(AND($J80&lt;=CR$4,$K80&gt;=CS$4,$K80&gt;CR$4),NETWORKDAYS.INTL(CR$4+1,(CS$4),1,(Holidays!$A$1:$A$248)),0))*$M80,"")</f>
        <v>0</v>
      </c>
      <c r="CT80" s="321">
        <f ca="1">IFERROR((IF(AND($J80&gt;CS$4,$J80&lt;=CT$4,$K80&lt;=CT$4),NETWORKDAYS.INTL($J80,$K80,1,(Holidays!$A$1:$A$248)),0)+IF(AND($J80&gt;CS$4,$J80&lt;=CT$4,$K80&gt;CT$4),NETWORKDAYS.INTL($J80,(CT$4),1,(Holidays!$A$1:$A$248)),0)+IF(AND($J80&lt;CS$4,$K80&lt;CT$4,$K80&gt;CS$4),NETWORKDAYS.INTL(CS$4+1,$K80,1,(Holidays!$A$1:$A$248)),0)+IF(AND($J80&lt;=CS$4,$K80&gt;=CT$4,$K80&gt;CS$4),NETWORKDAYS.INTL(CS$4+1,(CT$4),1,(Holidays!$A$1:$A$248)),0))*$M80,"")</f>
        <v>0</v>
      </c>
      <c r="CU80" s="190">
        <f ca="1">IFERROR((IF(AND($J80&gt;CT$4,$J80&lt;=CU$4,$K80&lt;=CU$4),NETWORKDAYS.INTL($J80,$K80,1,(Holidays!$A$1:$A$248)),0)+IF(AND($J80&gt;CT$4,$J80&lt;=CU$4,$K80&gt;CU$4),NETWORKDAYS.INTL($J80,(CU$4),1,(Holidays!$A$1:$A$248)),0)+IF(AND($J80&lt;CT$4,$K80&lt;CU$4,$K80&gt;CT$4),NETWORKDAYS.INTL(CT$4+1,$K80,1,(Holidays!$A$1:$A$248)),0)+IF(AND($J80&lt;=CT$4,$K80&gt;=CU$4,$K80&gt;CT$4),NETWORKDAYS.INTL(CT$4+1,(CU$4),1,(Holidays!$A$1:$A$248)),0))*$M80,"")</f>
        <v>0</v>
      </c>
      <c r="CV80" s="192">
        <f ca="1">IFERROR((IF(AND($J80&gt;CU$4,$J80&lt;=CV$4,$K80&lt;=CV$4),NETWORKDAYS.INTL($J80,$K80,1,(Holidays!$A$1:$A$248)),0)+IF(AND($J80&gt;CU$4,$J80&lt;=CV$4,$K80&gt;CV$4),NETWORKDAYS.INTL($J80,(CV$4),1,(Holidays!$A$1:$A$248)),0)+IF(AND($J80&lt;CU$4,$K80&lt;CV$4,$K80&gt;CU$4),NETWORKDAYS.INTL(CU$4+1,$K80,1,(Holidays!$A$1:$A$248)),0)+IF(AND($J80&lt;=CU$4,$K80&gt;=CV$4,$K80&gt;CU$4),NETWORKDAYS.INTL(CU$4+1,(CV$4),1,(Holidays!$A$1:$A$248)),0))*$M80,"")</f>
        <v>0</v>
      </c>
      <c r="CW80" s="321">
        <f ca="1">IFERROR((IF(AND($J80&gt;CV$4,$J80&lt;=CW$4,$K80&lt;=CW$4),NETWORKDAYS.INTL($J80,$K80,1,(Holidays!$A$1:$A$248)),0)+IF(AND($J80&gt;CV$4,$J80&lt;=CW$4,$K80&gt;CW$4),NETWORKDAYS.INTL($J80,(CW$4),1,(Holidays!$A$1:$A$248)),0)+IF(AND($J80&lt;CV$4,$K80&lt;CW$4,$K80&gt;CV$4),NETWORKDAYS.INTL(CV$4+1,$K80,1,(Holidays!$A$1:$A$248)),0)+IF(AND($J80&lt;=CV$4,$K80&gt;=CW$4,$K80&gt;CV$4),NETWORKDAYS.INTL(CV$4+1,(CW$4),1,(Holidays!$A$1:$A$248)),0))*$M80,"")</f>
        <v>0</v>
      </c>
      <c r="CX80" s="324">
        <f ca="1">IFERROR((IF(AND($J80&gt;CW$4,$J80&lt;=CX$4,$K80&lt;=CX$4),NETWORKDAYS.INTL($J80,$K80,1,(Holidays!$A$1:$A$248)),0)+IF(AND($J80&gt;CW$4,$J80&lt;=CX$4,$K80&gt;CX$4),NETWORKDAYS.INTL($J80,(CX$4),1,(Holidays!$A$1:$A$248)),0)+IF(AND($J80&lt;CW$4,$K80&lt;CX$4,$K80&gt;CW$4),NETWORKDAYS.INTL(CW$4+1,$K80,1,(Holidays!$A$1:$A$248)),0)+IF(AND($J80&lt;=CW$4,$K80&gt;=CX$4,$K80&gt;CW$4),NETWORKDAYS.INTL(CW$4+1,(CX$4),1,(Holidays!$A$1:$A$248)),0))*$M80,"")</f>
        <v>0</v>
      </c>
    </row>
    <row r="81" spans="2:102" ht="15" customHeight="1" outlineLevel="1">
      <c r="B81" s="59" t="str">
        <f t="array" ref="B81">IFERROR(INDEX('A-2_MH Distribution'!$B$1:$B$15014,SMALL(IF('A-2_MH Distribution'!$N$8:$N$63&lt;&gt;0,ROW('A-2_MH Distribution'!$B$8:$B$63)),ROW(A13)),1),"")</f>
        <v/>
      </c>
      <c r="C81" s="458" t="str">
        <f ca="1">IFERROR(VLOOKUP(B81,OFFSET('A-1_MH Estimation'!$B$7,0,0,MATCH("Subtotal LOE",'A-1_MH Estimation'!B:B,0)-7,2),2,0),"")</f>
        <v/>
      </c>
      <c r="D81" s="466" t="str">
        <f ca="1">IFERROR(VLOOKUP(B81,OFFSET('A-1_MH Estimation'!$B$7,0,0,MATCH("Subtotal LOE",'A-1_MH Estimation'!B:B,0)-7,4),4,0),"")</f>
        <v/>
      </c>
      <c r="E81" s="466" t="str">
        <f ca="1">IFERROR(VLOOKUP(B81,OFFSET('A-1_MH Estimation'!$B$7,0,0,MATCH("Subtotal LOE",'A-1_MH Estimation'!B:B,0)-7,3),3,0),"")</f>
        <v/>
      </c>
      <c r="F81" s="462">
        <f>IFERROR(VLOOKUP($B81,'A-2_MH Distribution'!$B$6:$O$16314,3,0)*VLOOKUP($B81,'A-2_MH Distribution'!$B$6:$O$16314,VLOOKUP(G81,SoftwareList,6,0),0)*IFERROR((--(VLOOKUP($B81,'A-2_MH Distribution'!$B$6:$O$16314,VLOOKUP(G81,SoftwareList,8,0),0)=0)+VLOOKUP($B81,'A-2_MH Distribution'!$B$6:$O$16314,VLOOKUP(G81,SoftwareList,8,0),0)),1),0)</f>
        <v>0</v>
      </c>
      <c r="G81" s="403" t="str">
        <f t="shared" si="61"/>
        <v/>
      </c>
      <c r="H81" s="454"/>
      <c r="I81" s="455"/>
      <c r="J81" s="351">
        <f ca="1">IFERROR(INDEX(Activities,MATCH($B81,'A-2_MH Distribution'!B:B,0),MATCH("Start Date",'A-2_MH Distribution'!$A$4:S$4,0))+H81,0)</f>
        <v>0</v>
      </c>
      <c r="K81" s="352">
        <f ca="1">IFERROR(INDEX(Activities,MATCH($B81,'A-2_MH Distribution'!B:B,0),MATCH("Finish Date",'A-2_MH Distribution'!$A$4:S$4,0))+I81,0)</f>
        <v>0</v>
      </c>
      <c r="L81" s="170">
        <f ca="1">NETWORKDAYS.INTL(J81,K81,1,Holidays!$A$1:$A$248)</f>
        <v>0</v>
      </c>
      <c r="M81" s="62">
        <f t="shared" ca="1" si="60"/>
        <v>0</v>
      </c>
      <c r="O81" s="253">
        <f ca="1">SUM($P81:CX81)</f>
        <v>0</v>
      </c>
      <c r="P81" s="320"/>
      <c r="Q81" s="321">
        <f ca="1">IFERROR((IF(AND($J81&gt;P$4,$J81&lt;=Q$4,$K81&lt;=Q$4),NETWORKDAYS.INTL($J81,$K81,1,(Holidays!$A$1:$A$248)),0)+IF(AND($J81&gt;P$4,$J81&lt;=Q$4,$K81&gt;Q$4),NETWORKDAYS.INTL($J81,(Q$4),1,(Holidays!$A$1:$A$248)),0)+IF(AND($J81&lt;P$4,$K81&lt;Q$4,$K81&gt;P$4),NETWORKDAYS.INTL(P$4+1,$K81,1,(Holidays!$A$1:$A$248)),0)+IF(AND($J81&lt;=P$4,$K81&gt;=Q$4,$K81&gt;P$4),NETWORKDAYS.INTL(P$4+1,(Q$4),1,(Holidays!$A$1:$A$248)),0))*$M81,"")</f>
        <v>0</v>
      </c>
      <c r="R81" s="190">
        <f ca="1">IFERROR((IF(AND($J81&gt;Q$4,$J81&lt;=R$4,$K81&lt;=R$4),NETWORKDAYS.INTL($J81,$K81,1,(Holidays!$A$1:$A$248)),0)+IF(AND($J81&gt;Q$4,$J81&lt;=R$4,$K81&gt;R$4),NETWORKDAYS.INTL($J81,(R$4),1,(Holidays!$A$1:$A$248)),0)+IF(AND($J81&lt;Q$4,$K81&lt;R$4,$K81&gt;Q$4),NETWORKDAYS.INTL(Q$4+1,$K81,1,(Holidays!$A$1:$A$248)),0)+IF(AND($J81&lt;=Q$4,$K81&gt;=R$4,$K81&gt;Q$4),NETWORKDAYS.INTL(Q$4+1,(R$4),1,(Holidays!$A$1:$A$248)),0))*$M81,"")</f>
        <v>0</v>
      </c>
      <c r="S81" s="192">
        <f ca="1">IFERROR((IF(AND($J81&gt;R$4,$J81&lt;=S$4,$K81&lt;=S$4),NETWORKDAYS.INTL($J81,$K81,1,(Holidays!$A$1:$A$248)),0)+IF(AND($J81&gt;R$4,$J81&lt;=S$4,$K81&gt;S$4),NETWORKDAYS.INTL($J81,(S$4),1,(Holidays!$A$1:$A$248)),0)+IF(AND($J81&lt;R$4,$K81&lt;S$4,$K81&gt;R$4),NETWORKDAYS.INTL(R$4+1,$K81,1,(Holidays!$A$1:$A$248)),0)+IF(AND($J81&lt;=R$4,$K81&gt;=S$4,$K81&gt;R$4),NETWORKDAYS.INTL(R$4+1,(S$4),1,(Holidays!$A$1:$A$248)),0))*$M81,"")</f>
        <v>0</v>
      </c>
      <c r="T81" s="321">
        <f ca="1">IFERROR((IF(AND($J81&gt;S$4,$J81&lt;=T$4,$K81&lt;=T$4),NETWORKDAYS.INTL($J81,$K81,1,(Holidays!$A$1:$A$248)),0)+IF(AND($J81&gt;S$4,$J81&lt;=T$4,$K81&gt;T$4),NETWORKDAYS.INTL($J81,(T$4),1,(Holidays!$A$1:$A$248)),0)+IF(AND($J81&lt;S$4,$K81&lt;T$4,$K81&gt;S$4),NETWORKDAYS.INTL(S$4+1,$K81,1,(Holidays!$A$1:$A$248)),0)+IF(AND($J81&lt;=S$4,$K81&gt;=T$4,$K81&gt;S$4),NETWORKDAYS.INTL(S$4+1,(T$4),1,(Holidays!$A$1:$A$248)),0))*$M81,"")</f>
        <v>0</v>
      </c>
      <c r="U81" s="190">
        <f ca="1">IFERROR((IF(AND($J81&gt;T$4,$J81&lt;=U$4,$K81&lt;=U$4),NETWORKDAYS.INTL($J81,$K81,1,(Holidays!$A$1:$A$248)),0)+IF(AND($J81&gt;T$4,$J81&lt;=U$4,$K81&gt;U$4),NETWORKDAYS.INTL($J81,(U$4),1,(Holidays!$A$1:$A$248)),0)+IF(AND($J81&lt;T$4,$K81&lt;U$4,$K81&gt;T$4),NETWORKDAYS.INTL(T$4+1,$K81,1,(Holidays!$A$1:$A$248)),0)+IF(AND($J81&lt;=T$4,$K81&gt;=U$4,$K81&gt;T$4),NETWORKDAYS.INTL(T$4+1,(U$4),1,(Holidays!$A$1:$A$248)),0))*$M81,"")</f>
        <v>0</v>
      </c>
      <c r="V81" s="192">
        <f ca="1">IFERROR((IF(AND($J81&gt;U$4,$J81&lt;=V$4,$K81&lt;=V$4),NETWORKDAYS.INTL($J81,$K81,1,(Holidays!$A$1:$A$248)),0)+IF(AND($J81&gt;U$4,$J81&lt;=V$4,$K81&gt;V$4),NETWORKDAYS.INTL($J81,(V$4),1,(Holidays!$A$1:$A$248)),0)+IF(AND($J81&lt;U$4,$K81&lt;V$4,$K81&gt;U$4),NETWORKDAYS.INTL(U$4+1,$K81,1,(Holidays!$A$1:$A$248)),0)+IF(AND($J81&lt;=U$4,$K81&gt;=V$4,$K81&gt;U$4),NETWORKDAYS.INTL(U$4+1,(V$4),1,(Holidays!$A$1:$A$248)),0))*$M81,"")</f>
        <v>0</v>
      </c>
      <c r="W81" s="321">
        <f ca="1">IFERROR((IF(AND($J81&gt;V$4,$J81&lt;=W$4,$K81&lt;=W$4),NETWORKDAYS.INTL($J81,$K81,1,(Holidays!$A$1:$A$248)),0)+IF(AND($J81&gt;V$4,$J81&lt;=W$4,$K81&gt;W$4),NETWORKDAYS.INTL($J81,(W$4),1,(Holidays!$A$1:$A$248)),0)+IF(AND($J81&lt;V$4,$K81&lt;W$4,$K81&gt;V$4),NETWORKDAYS.INTL(V$4+1,$K81,1,(Holidays!$A$1:$A$248)),0)+IF(AND($J81&lt;=V$4,$K81&gt;=W$4,$K81&gt;V$4),NETWORKDAYS.INTL(V$4+1,(W$4),1,(Holidays!$A$1:$A$248)),0))*$M81,"")</f>
        <v>0</v>
      </c>
      <c r="X81" s="190">
        <f ca="1">IFERROR((IF(AND($J81&gt;W$4,$J81&lt;=X$4,$K81&lt;=X$4),NETWORKDAYS.INTL($J81,$K81,1,(Holidays!$A$1:$A$248)),0)+IF(AND($J81&gt;W$4,$J81&lt;=X$4,$K81&gt;X$4),NETWORKDAYS.INTL($J81,(X$4),1,(Holidays!$A$1:$A$248)),0)+IF(AND($J81&lt;W$4,$K81&lt;X$4,$K81&gt;W$4),NETWORKDAYS.INTL(W$4+1,$K81,1,(Holidays!$A$1:$A$248)),0)+IF(AND($J81&lt;=W$4,$K81&gt;=X$4,$K81&gt;W$4),NETWORKDAYS.INTL(W$4+1,(X$4),1,(Holidays!$A$1:$A$248)),0))*$M81,"")</f>
        <v>0</v>
      </c>
      <c r="Y81" s="192">
        <f ca="1">IFERROR((IF(AND($J81&gt;X$4,$J81&lt;=Y$4,$K81&lt;=Y$4),NETWORKDAYS.INTL($J81,$K81,1,(Holidays!$A$1:$A$248)),0)+IF(AND($J81&gt;X$4,$J81&lt;=Y$4,$K81&gt;Y$4),NETWORKDAYS.INTL($J81,(Y$4),1,(Holidays!$A$1:$A$248)),0)+IF(AND($J81&lt;X$4,$K81&lt;Y$4,$K81&gt;X$4),NETWORKDAYS.INTL(X$4+1,$K81,1,(Holidays!$A$1:$A$248)),0)+IF(AND($J81&lt;=X$4,$K81&gt;=Y$4,$K81&gt;X$4),NETWORKDAYS.INTL(X$4+1,(Y$4),1,(Holidays!$A$1:$A$248)),0))*$M81,"")</f>
        <v>0</v>
      </c>
      <c r="Z81" s="321">
        <f ca="1">IFERROR((IF(AND($J81&gt;Y$4,$J81&lt;=Z$4,$K81&lt;=Z$4),NETWORKDAYS.INTL($J81,$K81,1,(Holidays!$A$1:$A$248)),0)+IF(AND($J81&gt;Y$4,$J81&lt;=Z$4,$K81&gt;Z$4),NETWORKDAYS.INTL($J81,(Z$4),1,(Holidays!$A$1:$A$248)),0)+IF(AND($J81&lt;Y$4,$K81&lt;Z$4,$K81&gt;Y$4),NETWORKDAYS.INTL(Y$4+1,$K81,1,(Holidays!$A$1:$A$248)),0)+IF(AND($J81&lt;=Y$4,$K81&gt;=Z$4,$K81&gt;Y$4),NETWORKDAYS.INTL(Y$4+1,(Z$4),1,(Holidays!$A$1:$A$248)),0))*$M81,"")</f>
        <v>0</v>
      </c>
      <c r="AA81" s="190">
        <f ca="1">IFERROR((IF(AND($J81&gt;Z$4,$J81&lt;=AA$4,$K81&lt;=AA$4),NETWORKDAYS.INTL($J81,$K81,1,(Holidays!$A$1:$A$248)),0)+IF(AND($J81&gt;Z$4,$J81&lt;=AA$4,$K81&gt;AA$4),NETWORKDAYS.INTL($J81,(AA$4),1,(Holidays!$A$1:$A$248)),0)+IF(AND($J81&lt;Z$4,$K81&lt;AA$4,$K81&gt;Z$4),NETWORKDAYS.INTL(Z$4+1,$K81,1,(Holidays!$A$1:$A$248)),0)+IF(AND($J81&lt;=Z$4,$K81&gt;=AA$4,$K81&gt;Z$4),NETWORKDAYS.INTL(Z$4+1,(AA$4),1,(Holidays!$A$1:$A$248)),0))*$M81,"")</f>
        <v>0</v>
      </c>
      <c r="AB81" s="192">
        <f ca="1">IFERROR((IF(AND($J81&gt;AA$4,$J81&lt;=AB$4,$K81&lt;=AB$4),NETWORKDAYS.INTL($J81,$K81,1,(Holidays!$A$1:$A$248)),0)+IF(AND($J81&gt;AA$4,$J81&lt;=AB$4,$K81&gt;AB$4),NETWORKDAYS.INTL($J81,(AB$4),1,(Holidays!$A$1:$A$248)),0)+IF(AND($J81&lt;AA$4,$K81&lt;AB$4,$K81&gt;AA$4),NETWORKDAYS.INTL(AA$4+1,$K81,1,(Holidays!$A$1:$A$248)),0)+IF(AND($J81&lt;=AA$4,$K81&gt;=AB$4,$K81&gt;AA$4),NETWORKDAYS.INTL(AA$4+1,(AB$4),1,(Holidays!$A$1:$A$248)),0))*$M81,"")</f>
        <v>0</v>
      </c>
      <c r="AC81" s="321">
        <f ca="1">IFERROR((IF(AND($J81&gt;AB$4,$J81&lt;=AC$4,$K81&lt;=AC$4),NETWORKDAYS.INTL($J81,$K81,1,(Holidays!$A$1:$A$248)),0)+IF(AND($J81&gt;AB$4,$J81&lt;=AC$4,$K81&gt;AC$4),NETWORKDAYS.INTL($J81,(AC$4),1,(Holidays!$A$1:$A$248)),0)+IF(AND($J81&lt;AB$4,$K81&lt;AC$4,$K81&gt;AB$4),NETWORKDAYS.INTL(AB$4+1,$K81,1,(Holidays!$A$1:$A$248)),0)+IF(AND($J81&lt;=AB$4,$K81&gt;=AC$4,$K81&gt;AB$4),NETWORKDAYS.INTL(AB$4+1,(AC$4),1,(Holidays!$A$1:$A$248)),0))*$M81,"")</f>
        <v>0</v>
      </c>
      <c r="AD81" s="190">
        <f ca="1">IFERROR((IF(AND($J81&gt;AC$4,$J81&lt;=AD$4,$K81&lt;=AD$4),NETWORKDAYS.INTL($J81,$K81,1,(Holidays!$A$1:$A$248)),0)+IF(AND($J81&gt;AC$4,$J81&lt;=AD$4,$K81&gt;AD$4),NETWORKDAYS.INTL($J81,(AD$4),1,(Holidays!$A$1:$A$248)),0)+IF(AND($J81&lt;AC$4,$K81&lt;AD$4,$K81&gt;AC$4),NETWORKDAYS.INTL(AC$4+1,$K81,1,(Holidays!$A$1:$A$248)),0)+IF(AND($J81&lt;=AC$4,$K81&gt;=AD$4,$K81&gt;AC$4),NETWORKDAYS.INTL(AC$4+1,(AD$4),1,(Holidays!$A$1:$A$248)),0))*$M81,"")</f>
        <v>0</v>
      </c>
      <c r="AE81" s="192">
        <f ca="1">IFERROR((IF(AND($J81&gt;AD$4,$J81&lt;=AE$4,$K81&lt;=AE$4),NETWORKDAYS.INTL($J81,$K81,1,(Holidays!$A$1:$A$248)),0)+IF(AND($J81&gt;AD$4,$J81&lt;=AE$4,$K81&gt;AE$4),NETWORKDAYS.INTL($J81,(AE$4),1,(Holidays!$A$1:$A$248)),0)+IF(AND($J81&lt;AD$4,$K81&lt;AE$4,$K81&gt;AD$4),NETWORKDAYS.INTL(AD$4+1,$K81,1,(Holidays!$A$1:$A$248)),0)+IF(AND($J81&lt;=AD$4,$K81&gt;=AE$4,$K81&gt;AD$4),NETWORKDAYS.INTL(AD$4+1,(AE$4),1,(Holidays!$A$1:$A$248)),0))*$M81,"")</f>
        <v>0</v>
      </c>
      <c r="AF81" s="321">
        <f ca="1">IFERROR((IF(AND($J81&gt;AE$4,$J81&lt;=AF$4,$K81&lt;=AF$4),NETWORKDAYS.INTL($J81,$K81,1,(Holidays!$A$1:$A$248)),0)+IF(AND($J81&gt;AE$4,$J81&lt;=AF$4,$K81&gt;AF$4),NETWORKDAYS.INTL($J81,(AF$4),1,(Holidays!$A$1:$A$248)),0)+IF(AND($J81&lt;AE$4,$K81&lt;AF$4,$K81&gt;AE$4),NETWORKDAYS.INTL(AE$4+1,$K81,1,(Holidays!$A$1:$A$248)),0)+IF(AND($J81&lt;=AE$4,$K81&gt;=AF$4,$K81&gt;AE$4),NETWORKDAYS.INTL(AE$4+1,(AF$4),1,(Holidays!$A$1:$A$248)),0))*$M81,"")</f>
        <v>0</v>
      </c>
      <c r="AG81" s="190">
        <f ca="1">IFERROR((IF(AND($J81&gt;AF$4,$J81&lt;=AG$4,$K81&lt;=AG$4),NETWORKDAYS.INTL($J81,$K81,1,(Holidays!$A$1:$A$248)),0)+IF(AND($J81&gt;AF$4,$J81&lt;=AG$4,$K81&gt;AG$4),NETWORKDAYS.INTL($J81,(AG$4),1,(Holidays!$A$1:$A$248)),0)+IF(AND($J81&lt;AF$4,$K81&lt;AG$4,$K81&gt;AF$4),NETWORKDAYS.INTL(AF$4+1,$K81,1,(Holidays!$A$1:$A$248)),0)+IF(AND($J81&lt;=AF$4,$K81&gt;=AG$4,$K81&gt;AF$4),NETWORKDAYS.INTL(AF$4+1,(AG$4),1,(Holidays!$A$1:$A$248)),0))*$M81,"")</f>
        <v>0</v>
      </c>
      <c r="AH81" s="192">
        <f ca="1">IFERROR((IF(AND($J81&gt;AG$4,$J81&lt;=AH$4,$K81&lt;=AH$4),NETWORKDAYS.INTL($J81,$K81,1,(Holidays!$A$1:$A$248)),0)+IF(AND($J81&gt;AG$4,$J81&lt;=AH$4,$K81&gt;AH$4),NETWORKDAYS.INTL($J81,(AH$4),1,(Holidays!$A$1:$A$248)),0)+IF(AND($J81&lt;AG$4,$K81&lt;AH$4,$K81&gt;AG$4),NETWORKDAYS.INTL(AG$4+1,$K81,1,(Holidays!$A$1:$A$248)),0)+IF(AND($J81&lt;=AG$4,$K81&gt;=AH$4,$K81&gt;AG$4),NETWORKDAYS.INTL(AG$4+1,(AH$4),1,(Holidays!$A$1:$A$248)),0))*$M81,"")</f>
        <v>0</v>
      </c>
      <c r="AI81" s="321">
        <f ca="1">IFERROR((IF(AND($J81&gt;AH$4,$J81&lt;=AI$4,$K81&lt;=AI$4),NETWORKDAYS.INTL($J81,$K81,1,(Holidays!$A$1:$A$248)),0)+IF(AND($J81&gt;AH$4,$J81&lt;=AI$4,$K81&gt;AI$4),NETWORKDAYS.INTL($J81,(AI$4),1,(Holidays!$A$1:$A$248)),0)+IF(AND($J81&lt;AH$4,$K81&lt;AI$4,$K81&gt;AH$4),NETWORKDAYS.INTL(AH$4+1,$K81,1,(Holidays!$A$1:$A$248)),0)+IF(AND($J81&lt;=AH$4,$K81&gt;=AI$4,$K81&gt;AH$4),NETWORKDAYS.INTL(AH$4+1,(AI$4),1,(Holidays!$A$1:$A$248)),0))*$M81,"")</f>
        <v>0</v>
      </c>
      <c r="AJ81" s="190">
        <f ca="1">IFERROR((IF(AND($J81&gt;AI$4,$J81&lt;=AJ$4,$K81&lt;=AJ$4),NETWORKDAYS.INTL($J81,$K81,1,(Holidays!$A$1:$A$248)),0)+IF(AND($J81&gt;AI$4,$J81&lt;=AJ$4,$K81&gt;AJ$4),NETWORKDAYS.INTL($J81,(AJ$4),1,(Holidays!$A$1:$A$248)),0)+IF(AND($J81&lt;AI$4,$K81&lt;AJ$4,$K81&gt;AI$4),NETWORKDAYS.INTL(AI$4+1,$K81,1,(Holidays!$A$1:$A$248)),0)+IF(AND($J81&lt;=AI$4,$K81&gt;=AJ$4,$K81&gt;AI$4),NETWORKDAYS.INTL(AI$4+1,(AJ$4),1,(Holidays!$A$1:$A$248)),0))*$M81,"")</f>
        <v>0</v>
      </c>
      <c r="AK81" s="192">
        <f ca="1">IFERROR((IF(AND($J81&gt;AJ$4,$J81&lt;=AK$4,$K81&lt;=AK$4),NETWORKDAYS.INTL($J81,$K81,1,(Holidays!$A$1:$A$248)),0)+IF(AND($J81&gt;AJ$4,$J81&lt;=AK$4,$K81&gt;AK$4),NETWORKDAYS.INTL($J81,(AK$4),1,(Holidays!$A$1:$A$248)),0)+IF(AND($J81&lt;AJ$4,$K81&lt;AK$4,$K81&gt;AJ$4),NETWORKDAYS.INTL(AJ$4+1,$K81,1,(Holidays!$A$1:$A$248)),0)+IF(AND($J81&lt;=AJ$4,$K81&gt;=AK$4,$K81&gt;AJ$4),NETWORKDAYS.INTL(AJ$4+1,(AK$4),1,(Holidays!$A$1:$A$248)),0))*$M81,"")</f>
        <v>0</v>
      </c>
      <c r="AL81" s="321">
        <f ca="1">IFERROR((IF(AND($J81&gt;AK$4,$J81&lt;=AL$4,$K81&lt;=AL$4),NETWORKDAYS.INTL($J81,$K81,1,(Holidays!$A$1:$A$248)),0)+IF(AND($J81&gt;AK$4,$J81&lt;=AL$4,$K81&gt;AL$4),NETWORKDAYS.INTL($J81,(AL$4),1,(Holidays!$A$1:$A$248)),0)+IF(AND($J81&lt;AK$4,$K81&lt;AL$4,$K81&gt;AK$4),NETWORKDAYS.INTL(AK$4+1,$K81,1,(Holidays!$A$1:$A$248)),0)+IF(AND($J81&lt;=AK$4,$K81&gt;=AL$4,$K81&gt;AK$4),NETWORKDAYS.INTL(AK$4+1,(AL$4),1,(Holidays!$A$1:$A$248)),0))*$M81,"")</f>
        <v>0</v>
      </c>
      <c r="AM81" s="190">
        <f ca="1">IFERROR((IF(AND($J81&gt;AL$4,$J81&lt;=AM$4,$K81&lt;=AM$4),NETWORKDAYS.INTL($J81,$K81,1,(Holidays!$A$1:$A$248)),0)+IF(AND($J81&gt;AL$4,$J81&lt;=AM$4,$K81&gt;AM$4),NETWORKDAYS.INTL($J81,(AM$4),1,(Holidays!$A$1:$A$248)),0)+IF(AND($J81&lt;AL$4,$K81&lt;AM$4,$K81&gt;AL$4),NETWORKDAYS.INTL(AL$4+1,$K81,1,(Holidays!$A$1:$A$248)),0)+IF(AND($J81&lt;=AL$4,$K81&gt;=AM$4,$K81&gt;AL$4),NETWORKDAYS.INTL(AL$4+1,(AM$4),1,(Holidays!$A$1:$A$248)),0))*$M81,"")</f>
        <v>0</v>
      </c>
      <c r="AN81" s="192">
        <f ca="1">IFERROR((IF(AND($J81&gt;AM$4,$J81&lt;=AN$4,$K81&lt;=AN$4),NETWORKDAYS.INTL($J81,$K81,1,(Holidays!$A$1:$A$248)),0)+IF(AND($J81&gt;AM$4,$J81&lt;=AN$4,$K81&gt;AN$4),NETWORKDAYS.INTL($J81,(AN$4),1,(Holidays!$A$1:$A$248)),0)+IF(AND($J81&lt;AM$4,$K81&lt;AN$4,$K81&gt;AM$4),NETWORKDAYS.INTL(AM$4+1,$K81,1,(Holidays!$A$1:$A$248)),0)+IF(AND($J81&lt;=AM$4,$K81&gt;=AN$4,$K81&gt;AM$4),NETWORKDAYS.INTL(AM$4+1,(AN$4),1,(Holidays!$A$1:$A$248)),0))*$M81,"")</f>
        <v>0</v>
      </c>
      <c r="AO81" s="321">
        <f ca="1">IFERROR((IF(AND($J81&gt;AN$4,$J81&lt;=AO$4,$K81&lt;=AO$4),NETWORKDAYS.INTL($J81,$K81,1,(Holidays!$A$1:$A$248)),0)+IF(AND($J81&gt;AN$4,$J81&lt;=AO$4,$K81&gt;AO$4),NETWORKDAYS.INTL($J81,(AO$4),1,(Holidays!$A$1:$A$248)),0)+IF(AND($J81&lt;AN$4,$K81&lt;AO$4,$K81&gt;AN$4),NETWORKDAYS.INTL(AN$4+1,$K81,1,(Holidays!$A$1:$A$248)),0)+IF(AND($J81&lt;=AN$4,$K81&gt;=AO$4,$K81&gt;AN$4),NETWORKDAYS.INTL(AN$4+1,(AO$4),1,(Holidays!$A$1:$A$248)),0))*$M81,"")</f>
        <v>0</v>
      </c>
      <c r="AP81" s="190">
        <f ca="1">IFERROR((IF(AND($J81&gt;AO$4,$J81&lt;=AP$4,$K81&lt;=AP$4),NETWORKDAYS.INTL($J81,$K81,1,(Holidays!$A$1:$A$248)),0)+IF(AND($J81&gt;AO$4,$J81&lt;=AP$4,$K81&gt;AP$4),NETWORKDAYS.INTL($J81,(AP$4),1,(Holidays!$A$1:$A$248)),0)+IF(AND($J81&lt;AO$4,$K81&lt;AP$4,$K81&gt;AO$4),NETWORKDAYS.INTL(AO$4+1,$K81,1,(Holidays!$A$1:$A$248)),0)+IF(AND($J81&lt;=AO$4,$K81&gt;=AP$4,$K81&gt;AO$4),NETWORKDAYS.INTL(AO$4+1,(AP$4),1,(Holidays!$A$1:$A$248)),0))*$M81,"")</f>
        <v>0</v>
      </c>
      <c r="AQ81" s="192">
        <f ca="1">IFERROR((IF(AND($J81&gt;AP$4,$J81&lt;=AQ$4,$K81&lt;=AQ$4),NETWORKDAYS.INTL($J81,$K81,1,(Holidays!$A$1:$A$248)),0)+IF(AND($J81&gt;AP$4,$J81&lt;=AQ$4,$K81&gt;AQ$4),NETWORKDAYS.INTL($J81,(AQ$4),1,(Holidays!$A$1:$A$248)),0)+IF(AND($J81&lt;AP$4,$K81&lt;AQ$4,$K81&gt;AP$4),NETWORKDAYS.INTL(AP$4+1,$K81,1,(Holidays!$A$1:$A$248)),0)+IF(AND($J81&lt;=AP$4,$K81&gt;=AQ$4,$K81&gt;AP$4),NETWORKDAYS.INTL(AP$4+1,(AQ$4),1,(Holidays!$A$1:$A$248)),0))*$M81,"")</f>
        <v>0</v>
      </c>
      <c r="AR81" s="321">
        <f ca="1">IFERROR((IF(AND($J81&gt;AQ$4,$J81&lt;=AR$4,$K81&lt;=AR$4),NETWORKDAYS.INTL($J81,$K81,1,(Holidays!$A$1:$A$248)),0)+IF(AND($J81&gt;AQ$4,$J81&lt;=AR$4,$K81&gt;AR$4),NETWORKDAYS.INTL($J81,(AR$4),1,(Holidays!$A$1:$A$248)),0)+IF(AND($J81&lt;AQ$4,$K81&lt;AR$4,$K81&gt;AQ$4),NETWORKDAYS.INTL(AQ$4+1,$K81,1,(Holidays!$A$1:$A$248)),0)+IF(AND($J81&lt;=AQ$4,$K81&gt;=AR$4,$K81&gt;AQ$4),NETWORKDAYS.INTL(AQ$4+1,(AR$4),1,(Holidays!$A$1:$A$248)),0))*$M81,"")</f>
        <v>0</v>
      </c>
      <c r="AS81" s="190">
        <f ca="1">IFERROR((IF(AND($J81&gt;AR$4,$J81&lt;=AS$4,$K81&lt;=AS$4),NETWORKDAYS.INTL($J81,$K81,1,(Holidays!$A$1:$A$248)),0)+IF(AND($J81&gt;AR$4,$J81&lt;=AS$4,$K81&gt;AS$4),NETWORKDAYS.INTL($J81,(AS$4),1,(Holidays!$A$1:$A$248)),0)+IF(AND($J81&lt;AR$4,$K81&lt;AS$4,$K81&gt;AR$4),NETWORKDAYS.INTL(AR$4+1,$K81,1,(Holidays!$A$1:$A$248)),0)+IF(AND($J81&lt;=AR$4,$K81&gt;=AS$4,$K81&gt;AR$4),NETWORKDAYS.INTL(AR$4+1,(AS$4),1,(Holidays!$A$1:$A$248)),0))*$M81,"")</f>
        <v>0</v>
      </c>
      <c r="AT81" s="192">
        <f ca="1">IFERROR((IF(AND($J81&gt;AS$4,$J81&lt;=AT$4,$K81&lt;=AT$4),NETWORKDAYS.INTL($J81,$K81,1,(Holidays!$A$1:$A$248)),0)+IF(AND($J81&gt;AS$4,$J81&lt;=AT$4,$K81&gt;AT$4),NETWORKDAYS.INTL($J81,(AT$4),1,(Holidays!$A$1:$A$248)),0)+IF(AND($J81&lt;AS$4,$K81&lt;AT$4,$K81&gt;AS$4),NETWORKDAYS.INTL(AS$4+1,$K81,1,(Holidays!$A$1:$A$248)),0)+IF(AND($J81&lt;=AS$4,$K81&gt;=AT$4,$K81&gt;AS$4),NETWORKDAYS.INTL(AS$4+1,(AT$4),1,(Holidays!$A$1:$A$248)),0))*$M81,"")</f>
        <v>0</v>
      </c>
      <c r="AU81" s="321">
        <f ca="1">IFERROR((IF(AND($J81&gt;AT$4,$J81&lt;=AU$4,$K81&lt;=AU$4),NETWORKDAYS.INTL($J81,$K81,1,(Holidays!$A$1:$A$248)),0)+IF(AND($J81&gt;AT$4,$J81&lt;=AU$4,$K81&gt;AU$4),NETWORKDAYS.INTL($J81,(AU$4),1,(Holidays!$A$1:$A$248)),0)+IF(AND($J81&lt;AT$4,$K81&lt;AU$4,$K81&gt;AT$4),NETWORKDAYS.INTL(AT$4+1,$K81,1,(Holidays!$A$1:$A$248)),0)+IF(AND($J81&lt;=AT$4,$K81&gt;=AU$4,$K81&gt;AT$4),NETWORKDAYS.INTL(AT$4+1,(AU$4),1,(Holidays!$A$1:$A$248)),0))*$M81,"")</f>
        <v>0</v>
      </c>
      <c r="AV81" s="190">
        <f ca="1">IFERROR((IF(AND($J81&gt;AU$4,$J81&lt;=AV$4,$K81&lt;=AV$4),NETWORKDAYS.INTL($J81,$K81,1,(Holidays!$A$1:$A$248)),0)+IF(AND($J81&gt;AU$4,$J81&lt;=AV$4,$K81&gt;AV$4),NETWORKDAYS.INTL($J81,(AV$4),1,(Holidays!$A$1:$A$248)),0)+IF(AND($J81&lt;AU$4,$K81&lt;AV$4,$K81&gt;AU$4),NETWORKDAYS.INTL(AU$4+1,$K81,1,(Holidays!$A$1:$A$248)),0)+IF(AND($J81&lt;=AU$4,$K81&gt;=AV$4,$K81&gt;AU$4),NETWORKDAYS.INTL(AU$4+1,(AV$4),1,(Holidays!$A$1:$A$248)),0))*$M81,"")</f>
        <v>0</v>
      </c>
      <c r="AW81" s="192">
        <f ca="1">IFERROR((IF(AND($J81&gt;AV$4,$J81&lt;=AW$4,$K81&lt;=AW$4),NETWORKDAYS.INTL($J81,$K81,1,(Holidays!$A$1:$A$248)),0)+IF(AND($J81&gt;AV$4,$J81&lt;=AW$4,$K81&gt;AW$4),NETWORKDAYS.INTL($J81,(AW$4),1,(Holidays!$A$1:$A$248)),0)+IF(AND($J81&lt;AV$4,$K81&lt;AW$4,$K81&gt;AV$4),NETWORKDAYS.INTL(AV$4+1,$K81,1,(Holidays!$A$1:$A$248)),0)+IF(AND($J81&lt;=AV$4,$K81&gt;=AW$4,$K81&gt;AV$4),NETWORKDAYS.INTL(AV$4+1,(AW$4),1,(Holidays!$A$1:$A$248)),0))*$M81,"")</f>
        <v>0</v>
      </c>
      <c r="AX81" s="321">
        <f ca="1">IFERROR((IF(AND($J81&gt;AW$4,$J81&lt;=AX$4,$K81&lt;=AX$4),NETWORKDAYS.INTL($J81,$K81,1,(Holidays!$A$1:$A$248)),0)+IF(AND($J81&gt;AW$4,$J81&lt;=AX$4,$K81&gt;AX$4),NETWORKDAYS.INTL($J81,(AX$4),1,(Holidays!$A$1:$A$248)),0)+IF(AND($J81&lt;AW$4,$K81&lt;AX$4,$K81&gt;AW$4),NETWORKDAYS.INTL(AW$4+1,$K81,1,(Holidays!$A$1:$A$248)),0)+IF(AND($J81&lt;=AW$4,$K81&gt;=AX$4,$K81&gt;AW$4),NETWORKDAYS.INTL(AW$4+1,(AX$4),1,(Holidays!$A$1:$A$248)),0))*$M81,"")</f>
        <v>0</v>
      </c>
      <c r="AY81" s="190">
        <f ca="1">IFERROR((IF(AND($J81&gt;AX$4,$J81&lt;=AY$4,$K81&lt;=AY$4),NETWORKDAYS.INTL($J81,$K81,1,(Holidays!$A$1:$A$248)),0)+IF(AND($J81&gt;AX$4,$J81&lt;=AY$4,$K81&gt;AY$4),NETWORKDAYS.INTL($J81,(AY$4),1,(Holidays!$A$1:$A$248)),0)+IF(AND($J81&lt;AX$4,$K81&lt;AY$4,$K81&gt;AX$4),NETWORKDAYS.INTL(AX$4+1,$K81,1,(Holidays!$A$1:$A$248)),0)+IF(AND($J81&lt;=AX$4,$K81&gt;=AY$4,$K81&gt;AX$4),NETWORKDAYS.INTL(AX$4+1,(AY$4),1,(Holidays!$A$1:$A$248)),0))*$M81,"")</f>
        <v>0</v>
      </c>
      <c r="AZ81" s="192">
        <f ca="1">IFERROR((IF(AND($J81&gt;AY$4,$J81&lt;=AZ$4,$K81&lt;=AZ$4),NETWORKDAYS.INTL($J81,$K81,1,(Holidays!$A$1:$A$248)),0)+IF(AND($J81&gt;AY$4,$J81&lt;=AZ$4,$K81&gt;AZ$4),NETWORKDAYS.INTL($J81,(AZ$4),1,(Holidays!$A$1:$A$248)),0)+IF(AND($J81&lt;AY$4,$K81&lt;AZ$4,$K81&gt;AY$4),NETWORKDAYS.INTL(AY$4+1,$K81,1,(Holidays!$A$1:$A$248)),0)+IF(AND($J81&lt;=AY$4,$K81&gt;=AZ$4,$K81&gt;AY$4),NETWORKDAYS.INTL(AY$4+1,(AZ$4),1,(Holidays!$A$1:$A$248)),0))*$M81,"")</f>
        <v>0</v>
      </c>
      <c r="BA81" s="321">
        <f ca="1">IFERROR((IF(AND($J81&gt;AZ$4,$J81&lt;=BA$4,$K81&lt;=BA$4),NETWORKDAYS.INTL($J81,$K81,1,(Holidays!$A$1:$A$248)),0)+IF(AND($J81&gt;AZ$4,$J81&lt;=BA$4,$K81&gt;BA$4),NETWORKDAYS.INTL($J81,(BA$4),1,(Holidays!$A$1:$A$248)),0)+IF(AND($J81&lt;AZ$4,$K81&lt;BA$4,$K81&gt;AZ$4),NETWORKDAYS.INTL(AZ$4+1,$K81,1,(Holidays!$A$1:$A$248)),0)+IF(AND($J81&lt;=AZ$4,$K81&gt;=BA$4,$K81&gt;AZ$4),NETWORKDAYS.INTL(AZ$4+1,(BA$4),1,(Holidays!$A$1:$A$248)),0))*$M81,"")</f>
        <v>0</v>
      </c>
      <c r="BB81" s="190">
        <f ca="1">IFERROR((IF(AND($J81&gt;BA$4,$J81&lt;=BB$4,$K81&lt;=BB$4),NETWORKDAYS.INTL($J81,$K81,1,(Holidays!$A$1:$A$248)),0)+IF(AND($J81&gt;BA$4,$J81&lt;=BB$4,$K81&gt;BB$4),NETWORKDAYS.INTL($J81,(BB$4),1,(Holidays!$A$1:$A$248)),0)+IF(AND($J81&lt;BA$4,$K81&lt;BB$4,$K81&gt;BA$4),NETWORKDAYS.INTL(BA$4+1,$K81,1,(Holidays!$A$1:$A$248)),0)+IF(AND($J81&lt;=BA$4,$K81&gt;=BB$4,$K81&gt;BA$4),NETWORKDAYS.INTL(BA$4+1,(BB$4),1,(Holidays!$A$1:$A$248)),0))*$M81,"")</f>
        <v>0</v>
      </c>
      <c r="BC81" s="192">
        <f ca="1">IFERROR((IF(AND($J81&gt;BB$4,$J81&lt;=BC$4,$K81&lt;=BC$4),NETWORKDAYS.INTL($J81,$K81,1,(Holidays!$A$1:$A$248)),0)+IF(AND($J81&gt;BB$4,$J81&lt;=BC$4,$K81&gt;BC$4),NETWORKDAYS.INTL($J81,(BC$4),1,(Holidays!$A$1:$A$248)),0)+IF(AND($J81&lt;BB$4,$K81&lt;BC$4,$K81&gt;BB$4),NETWORKDAYS.INTL(BB$4+1,$K81,1,(Holidays!$A$1:$A$248)),0)+IF(AND($J81&lt;=BB$4,$K81&gt;=BC$4,$K81&gt;BB$4),NETWORKDAYS.INTL(BB$4+1,(BC$4),1,(Holidays!$A$1:$A$248)),0))*$M81,"")</f>
        <v>0</v>
      </c>
      <c r="BD81" s="321">
        <f ca="1">IFERROR((IF(AND($J81&gt;BC$4,$J81&lt;=BD$4,$K81&lt;=BD$4),NETWORKDAYS.INTL($J81,$K81,1,(Holidays!$A$1:$A$248)),0)+IF(AND($J81&gt;BC$4,$J81&lt;=BD$4,$K81&gt;BD$4),NETWORKDAYS.INTL($J81,(BD$4),1,(Holidays!$A$1:$A$248)),0)+IF(AND($J81&lt;BC$4,$K81&lt;BD$4,$K81&gt;BC$4),NETWORKDAYS.INTL(BC$4+1,$K81,1,(Holidays!$A$1:$A$248)),0)+IF(AND($J81&lt;=BC$4,$K81&gt;=BD$4,$K81&gt;BC$4),NETWORKDAYS.INTL(BC$4+1,(BD$4),1,(Holidays!$A$1:$A$248)),0))*$M81,"")</f>
        <v>0</v>
      </c>
      <c r="BE81" s="190">
        <f ca="1">IFERROR((IF(AND($J81&gt;BD$4,$J81&lt;=BE$4,$K81&lt;=BE$4),NETWORKDAYS.INTL($J81,$K81,1,(Holidays!$A$1:$A$248)),0)+IF(AND($J81&gt;BD$4,$J81&lt;=BE$4,$K81&gt;BE$4),NETWORKDAYS.INTL($J81,(BE$4),1,(Holidays!$A$1:$A$248)),0)+IF(AND($J81&lt;BD$4,$K81&lt;BE$4,$K81&gt;BD$4),NETWORKDAYS.INTL(BD$4+1,$K81,1,(Holidays!$A$1:$A$248)),0)+IF(AND($J81&lt;=BD$4,$K81&gt;=BE$4,$K81&gt;BD$4),NETWORKDAYS.INTL(BD$4+1,(BE$4),1,(Holidays!$A$1:$A$248)),0))*$M81,"")</f>
        <v>0</v>
      </c>
      <c r="BF81" s="192">
        <f ca="1">IFERROR((IF(AND($J81&gt;BE$4,$J81&lt;=BF$4,$K81&lt;=BF$4),NETWORKDAYS.INTL($J81,$K81,1,(Holidays!$A$1:$A$248)),0)+IF(AND($J81&gt;BE$4,$J81&lt;=BF$4,$K81&gt;BF$4),NETWORKDAYS.INTL($J81,(BF$4),1,(Holidays!$A$1:$A$248)),0)+IF(AND($J81&lt;BE$4,$K81&lt;BF$4,$K81&gt;BE$4),NETWORKDAYS.INTL(BE$4+1,$K81,1,(Holidays!$A$1:$A$248)),0)+IF(AND($J81&lt;=BE$4,$K81&gt;=BF$4,$K81&gt;BE$4),NETWORKDAYS.INTL(BE$4+1,(BF$4),1,(Holidays!$A$1:$A$248)),0))*$M81,"")</f>
        <v>0</v>
      </c>
      <c r="BG81" s="321">
        <f ca="1">IFERROR((IF(AND($J81&gt;BF$4,$J81&lt;=BG$4,$K81&lt;=BG$4),NETWORKDAYS.INTL($J81,$K81,1,(Holidays!$A$1:$A$248)),0)+IF(AND($J81&gt;BF$4,$J81&lt;=BG$4,$K81&gt;BG$4),NETWORKDAYS.INTL($J81,(BG$4),1,(Holidays!$A$1:$A$248)),0)+IF(AND($J81&lt;BF$4,$K81&lt;BG$4,$K81&gt;BF$4),NETWORKDAYS.INTL(BF$4+1,$K81,1,(Holidays!$A$1:$A$248)),0)+IF(AND($J81&lt;=BF$4,$K81&gt;=BG$4,$K81&gt;BF$4),NETWORKDAYS.INTL(BF$4+1,(BG$4),1,(Holidays!$A$1:$A$248)),0))*$M81,"")</f>
        <v>0</v>
      </c>
      <c r="BH81" s="190">
        <f ca="1">IFERROR((IF(AND($J81&gt;BG$4,$J81&lt;=BH$4,$K81&lt;=BH$4),NETWORKDAYS.INTL($J81,$K81,1,(Holidays!$A$1:$A$248)),0)+IF(AND($J81&gt;BG$4,$J81&lt;=BH$4,$K81&gt;BH$4),NETWORKDAYS.INTL($J81,(BH$4),1,(Holidays!$A$1:$A$248)),0)+IF(AND($J81&lt;BG$4,$K81&lt;BH$4,$K81&gt;BG$4),NETWORKDAYS.INTL(BG$4+1,$K81,1,(Holidays!$A$1:$A$248)),0)+IF(AND($J81&lt;=BG$4,$K81&gt;=BH$4,$K81&gt;BG$4),NETWORKDAYS.INTL(BG$4+1,(BH$4),1,(Holidays!$A$1:$A$248)),0))*$M81,"")</f>
        <v>0</v>
      </c>
      <c r="BI81" s="192">
        <f ca="1">IFERROR((IF(AND($J81&gt;BH$4,$J81&lt;=BI$4,$K81&lt;=BI$4),NETWORKDAYS.INTL($J81,$K81,1,(Holidays!$A$1:$A$248)),0)+IF(AND($J81&gt;BH$4,$J81&lt;=BI$4,$K81&gt;BI$4),NETWORKDAYS.INTL($J81,(BI$4),1,(Holidays!$A$1:$A$248)),0)+IF(AND($J81&lt;BH$4,$K81&lt;BI$4,$K81&gt;BH$4),NETWORKDAYS.INTL(BH$4+1,$K81,1,(Holidays!$A$1:$A$248)),0)+IF(AND($J81&lt;=BH$4,$K81&gt;=BI$4,$K81&gt;BH$4),NETWORKDAYS.INTL(BH$4+1,(BI$4),1,(Holidays!$A$1:$A$248)),0))*$M81,"")</f>
        <v>0</v>
      </c>
      <c r="BJ81" s="321">
        <f ca="1">IFERROR((IF(AND($J81&gt;BI$4,$J81&lt;=BJ$4,$K81&lt;=BJ$4),NETWORKDAYS.INTL($J81,$K81,1,(Holidays!$A$1:$A$248)),0)+IF(AND($J81&gt;BI$4,$J81&lt;=BJ$4,$K81&gt;BJ$4),NETWORKDAYS.INTL($J81,(BJ$4),1,(Holidays!$A$1:$A$248)),0)+IF(AND($J81&lt;BI$4,$K81&lt;BJ$4,$K81&gt;BI$4),NETWORKDAYS.INTL(BI$4+1,$K81,1,(Holidays!$A$1:$A$248)),0)+IF(AND($J81&lt;=BI$4,$K81&gt;=BJ$4,$K81&gt;BI$4),NETWORKDAYS.INTL(BI$4+1,(BJ$4),1,(Holidays!$A$1:$A$248)),0))*$M81,"")</f>
        <v>0</v>
      </c>
      <c r="BK81" s="190">
        <f ca="1">IFERROR((IF(AND($J81&gt;BJ$4,$J81&lt;=BK$4,$K81&lt;=BK$4),NETWORKDAYS.INTL($J81,$K81,1,(Holidays!$A$1:$A$248)),0)+IF(AND($J81&gt;BJ$4,$J81&lt;=BK$4,$K81&gt;BK$4),NETWORKDAYS.INTL($J81,(BK$4),1,(Holidays!$A$1:$A$248)),0)+IF(AND($J81&lt;BJ$4,$K81&lt;BK$4,$K81&gt;BJ$4),NETWORKDAYS.INTL(BJ$4+1,$K81,1,(Holidays!$A$1:$A$248)),0)+IF(AND($J81&lt;=BJ$4,$K81&gt;=BK$4,$K81&gt;BJ$4),NETWORKDAYS.INTL(BJ$4+1,(BK$4),1,(Holidays!$A$1:$A$248)),0))*$M81,"")</f>
        <v>0</v>
      </c>
      <c r="BL81" s="192">
        <f ca="1">IFERROR((IF(AND($J81&gt;BK$4,$J81&lt;=BL$4,$K81&lt;=BL$4),NETWORKDAYS.INTL($J81,$K81,1,(Holidays!$A$1:$A$248)),0)+IF(AND($J81&gt;BK$4,$J81&lt;=BL$4,$K81&gt;BL$4),NETWORKDAYS.INTL($J81,(BL$4),1,(Holidays!$A$1:$A$248)),0)+IF(AND($J81&lt;BK$4,$K81&lt;BL$4,$K81&gt;BK$4),NETWORKDAYS.INTL(BK$4+1,$K81,1,(Holidays!$A$1:$A$248)),0)+IF(AND($J81&lt;=BK$4,$K81&gt;=BL$4,$K81&gt;BK$4),NETWORKDAYS.INTL(BK$4+1,(BL$4),1,(Holidays!$A$1:$A$248)),0))*$M81,"")</f>
        <v>0</v>
      </c>
      <c r="BM81" s="321">
        <f ca="1">IFERROR((IF(AND($J81&gt;BL$4,$J81&lt;=BM$4,$K81&lt;=BM$4),NETWORKDAYS.INTL($J81,$K81,1,(Holidays!$A$1:$A$248)),0)+IF(AND($J81&gt;BL$4,$J81&lt;=BM$4,$K81&gt;BM$4),NETWORKDAYS.INTL($J81,(BM$4),1,(Holidays!$A$1:$A$248)),0)+IF(AND($J81&lt;BL$4,$K81&lt;BM$4,$K81&gt;BL$4),NETWORKDAYS.INTL(BL$4+1,$K81,1,(Holidays!$A$1:$A$248)),0)+IF(AND($J81&lt;=BL$4,$K81&gt;=BM$4,$K81&gt;BL$4),NETWORKDAYS.INTL(BL$4+1,(BM$4),1,(Holidays!$A$1:$A$248)),0))*$M81,"")</f>
        <v>0</v>
      </c>
      <c r="BN81" s="190">
        <f ca="1">IFERROR((IF(AND($J81&gt;BM$4,$J81&lt;=BN$4,$K81&lt;=BN$4),NETWORKDAYS.INTL($J81,$K81,1,(Holidays!$A$1:$A$248)),0)+IF(AND($J81&gt;BM$4,$J81&lt;=BN$4,$K81&gt;BN$4),NETWORKDAYS.INTL($J81,(BN$4),1,(Holidays!$A$1:$A$248)),0)+IF(AND($J81&lt;BM$4,$K81&lt;BN$4,$K81&gt;BM$4),NETWORKDAYS.INTL(BM$4+1,$K81,1,(Holidays!$A$1:$A$248)),0)+IF(AND($J81&lt;=BM$4,$K81&gt;=BN$4,$K81&gt;BM$4),NETWORKDAYS.INTL(BM$4+1,(BN$4),1,(Holidays!$A$1:$A$248)),0))*$M81,"")</f>
        <v>0</v>
      </c>
      <c r="BO81" s="192">
        <f ca="1">IFERROR((IF(AND($J81&gt;BN$4,$J81&lt;=BO$4,$K81&lt;=BO$4),NETWORKDAYS.INTL($J81,$K81,1,(Holidays!$A$1:$A$248)),0)+IF(AND($J81&gt;BN$4,$J81&lt;=BO$4,$K81&gt;BO$4),NETWORKDAYS.INTL($J81,(BO$4),1,(Holidays!$A$1:$A$248)),0)+IF(AND($J81&lt;BN$4,$K81&lt;BO$4,$K81&gt;BN$4),NETWORKDAYS.INTL(BN$4+1,$K81,1,(Holidays!$A$1:$A$248)),0)+IF(AND($J81&lt;=BN$4,$K81&gt;=BO$4,$K81&gt;BN$4),NETWORKDAYS.INTL(BN$4+1,(BO$4),1,(Holidays!$A$1:$A$248)),0))*$M81,"")</f>
        <v>0</v>
      </c>
      <c r="BP81" s="321">
        <f ca="1">IFERROR((IF(AND($J81&gt;BO$4,$J81&lt;=BP$4,$K81&lt;=BP$4),NETWORKDAYS.INTL($J81,$K81,1,(Holidays!$A$1:$A$248)),0)+IF(AND($J81&gt;BO$4,$J81&lt;=BP$4,$K81&gt;BP$4),NETWORKDAYS.INTL($J81,(BP$4),1,(Holidays!$A$1:$A$248)),0)+IF(AND($J81&lt;BO$4,$K81&lt;BP$4,$K81&gt;BO$4),NETWORKDAYS.INTL(BO$4+1,$K81,1,(Holidays!$A$1:$A$248)),0)+IF(AND($J81&lt;=BO$4,$K81&gt;=BP$4,$K81&gt;BO$4),NETWORKDAYS.INTL(BO$4+1,(BP$4),1,(Holidays!$A$1:$A$248)),0))*$M81,"")</f>
        <v>0</v>
      </c>
      <c r="BQ81" s="190">
        <f ca="1">IFERROR((IF(AND($J81&gt;BP$4,$J81&lt;=BQ$4,$K81&lt;=BQ$4),NETWORKDAYS.INTL($J81,$K81,1,(Holidays!$A$1:$A$248)),0)+IF(AND($J81&gt;BP$4,$J81&lt;=BQ$4,$K81&gt;BQ$4),NETWORKDAYS.INTL($J81,(BQ$4),1,(Holidays!$A$1:$A$248)),0)+IF(AND($J81&lt;BP$4,$K81&lt;BQ$4,$K81&gt;BP$4),NETWORKDAYS.INTL(BP$4+1,$K81,1,(Holidays!$A$1:$A$248)),0)+IF(AND($J81&lt;=BP$4,$K81&gt;=BQ$4,$K81&gt;BP$4),NETWORKDAYS.INTL(BP$4+1,(BQ$4),1,(Holidays!$A$1:$A$248)),0))*$M81,"")</f>
        <v>0</v>
      </c>
      <c r="BR81" s="192">
        <f ca="1">IFERROR((IF(AND($J81&gt;BQ$4,$J81&lt;=BR$4,$K81&lt;=BR$4),NETWORKDAYS.INTL($J81,$K81,1,(Holidays!$A$1:$A$248)),0)+IF(AND($J81&gt;BQ$4,$J81&lt;=BR$4,$K81&gt;BR$4),NETWORKDAYS.INTL($J81,(BR$4),1,(Holidays!$A$1:$A$248)),0)+IF(AND($J81&lt;BQ$4,$K81&lt;BR$4,$K81&gt;BQ$4),NETWORKDAYS.INTL(BQ$4+1,$K81,1,(Holidays!$A$1:$A$248)),0)+IF(AND($J81&lt;=BQ$4,$K81&gt;=BR$4,$K81&gt;BQ$4),NETWORKDAYS.INTL(BQ$4+1,(BR$4),1,(Holidays!$A$1:$A$248)),0))*$M81,"")</f>
        <v>0</v>
      </c>
      <c r="BS81" s="321">
        <f ca="1">IFERROR((IF(AND($J81&gt;BR$4,$J81&lt;=BS$4,$K81&lt;=BS$4),NETWORKDAYS.INTL($J81,$K81,1,(Holidays!$A$1:$A$248)),0)+IF(AND($J81&gt;BR$4,$J81&lt;=BS$4,$K81&gt;BS$4),NETWORKDAYS.INTL($J81,(BS$4),1,(Holidays!$A$1:$A$248)),0)+IF(AND($J81&lt;BR$4,$K81&lt;BS$4,$K81&gt;BR$4),NETWORKDAYS.INTL(BR$4+1,$K81,1,(Holidays!$A$1:$A$248)),0)+IF(AND($J81&lt;=BR$4,$K81&gt;=BS$4,$K81&gt;BR$4),NETWORKDAYS.INTL(BR$4+1,(BS$4),1,(Holidays!$A$1:$A$248)),0))*$M81,"")</f>
        <v>0</v>
      </c>
      <c r="BT81" s="190">
        <f ca="1">IFERROR((IF(AND($J81&gt;BS$4,$J81&lt;=BT$4,$K81&lt;=BT$4),NETWORKDAYS.INTL($J81,$K81,1,(Holidays!$A$1:$A$248)),0)+IF(AND($J81&gt;BS$4,$J81&lt;=BT$4,$K81&gt;BT$4),NETWORKDAYS.INTL($J81,(BT$4),1,(Holidays!$A$1:$A$248)),0)+IF(AND($J81&lt;BS$4,$K81&lt;BT$4,$K81&gt;BS$4),NETWORKDAYS.INTL(BS$4+1,$K81,1,(Holidays!$A$1:$A$248)),0)+IF(AND($J81&lt;=BS$4,$K81&gt;=BT$4,$K81&gt;BS$4),NETWORKDAYS.INTL(BS$4+1,(BT$4),1,(Holidays!$A$1:$A$248)),0))*$M81,"")</f>
        <v>0</v>
      </c>
      <c r="BU81" s="192">
        <f ca="1">IFERROR((IF(AND($J81&gt;BT$4,$J81&lt;=BU$4,$K81&lt;=BU$4),NETWORKDAYS.INTL($J81,$K81,1,(Holidays!$A$1:$A$248)),0)+IF(AND($J81&gt;BT$4,$J81&lt;=BU$4,$K81&gt;BU$4),NETWORKDAYS.INTL($J81,(BU$4),1,(Holidays!$A$1:$A$248)),0)+IF(AND($J81&lt;BT$4,$K81&lt;BU$4,$K81&gt;BT$4),NETWORKDAYS.INTL(BT$4+1,$K81,1,(Holidays!$A$1:$A$248)),0)+IF(AND($J81&lt;=BT$4,$K81&gt;=BU$4,$K81&gt;BT$4),NETWORKDAYS.INTL(BT$4+1,(BU$4),1,(Holidays!$A$1:$A$248)),0))*$M81,"")</f>
        <v>0</v>
      </c>
      <c r="BV81" s="321">
        <f ca="1">IFERROR((IF(AND($J81&gt;BU$4,$J81&lt;=BV$4,$K81&lt;=BV$4),NETWORKDAYS.INTL($J81,$K81,1,(Holidays!$A$1:$A$248)),0)+IF(AND($J81&gt;BU$4,$J81&lt;=BV$4,$K81&gt;BV$4),NETWORKDAYS.INTL($J81,(BV$4),1,(Holidays!$A$1:$A$248)),0)+IF(AND($J81&lt;BU$4,$K81&lt;BV$4,$K81&gt;BU$4),NETWORKDAYS.INTL(BU$4+1,$K81,1,(Holidays!$A$1:$A$248)),0)+IF(AND($J81&lt;=BU$4,$K81&gt;=BV$4,$K81&gt;BU$4),NETWORKDAYS.INTL(BU$4+1,(BV$4),1,(Holidays!$A$1:$A$248)),0))*$M81,"")</f>
        <v>0</v>
      </c>
      <c r="BW81" s="190">
        <f ca="1">IFERROR((IF(AND($J81&gt;BV$4,$J81&lt;=BW$4,$K81&lt;=BW$4),NETWORKDAYS.INTL($J81,$K81,1,(Holidays!$A$1:$A$248)),0)+IF(AND($J81&gt;BV$4,$J81&lt;=BW$4,$K81&gt;BW$4),NETWORKDAYS.INTL($J81,(BW$4),1,(Holidays!$A$1:$A$248)),0)+IF(AND($J81&lt;BV$4,$K81&lt;BW$4,$K81&gt;BV$4),NETWORKDAYS.INTL(BV$4+1,$K81,1,(Holidays!$A$1:$A$248)),0)+IF(AND($J81&lt;=BV$4,$K81&gt;=BW$4,$K81&gt;BV$4),NETWORKDAYS.INTL(BV$4+1,(BW$4),1,(Holidays!$A$1:$A$248)),0))*$M81,"")</f>
        <v>0</v>
      </c>
      <c r="BX81" s="192">
        <f ca="1">IFERROR((IF(AND($J81&gt;BW$4,$J81&lt;=BX$4,$K81&lt;=BX$4),NETWORKDAYS.INTL($J81,$K81,1,(Holidays!$A$1:$A$248)),0)+IF(AND($J81&gt;BW$4,$J81&lt;=BX$4,$K81&gt;BX$4),NETWORKDAYS.INTL($J81,(BX$4),1,(Holidays!$A$1:$A$248)),0)+IF(AND($J81&lt;BW$4,$K81&lt;BX$4,$K81&gt;BW$4),NETWORKDAYS.INTL(BW$4+1,$K81,1,(Holidays!$A$1:$A$248)),0)+IF(AND($J81&lt;=BW$4,$K81&gt;=BX$4,$K81&gt;BW$4),NETWORKDAYS.INTL(BW$4+1,(BX$4),1,(Holidays!$A$1:$A$248)),0))*$M81,"")</f>
        <v>0</v>
      </c>
      <c r="BY81" s="321">
        <f ca="1">IFERROR((IF(AND($J81&gt;BX$4,$J81&lt;=BY$4,$K81&lt;=BY$4),NETWORKDAYS.INTL($J81,$K81,1,(Holidays!$A$1:$A$248)),0)+IF(AND($J81&gt;BX$4,$J81&lt;=BY$4,$K81&gt;BY$4),NETWORKDAYS.INTL($J81,(BY$4),1,(Holidays!$A$1:$A$248)),0)+IF(AND($J81&lt;BX$4,$K81&lt;BY$4,$K81&gt;BX$4),NETWORKDAYS.INTL(BX$4+1,$K81,1,(Holidays!$A$1:$A$248)),0)+IF(AND($J81&lt;=BX$4,$K81&gt;=BY$4,$K81&gt;BX$4),NETWORKDAYS.INTL(BX$4+1,(BY$4),1,(Holidays!$A$1:$A$248)),0))*$M81,"")</f>
        <v>0</v>
      </c>
      <c r="BZ81" s="190">
        <f ca="1">IFERROR((IF(AND($J81&gt;BY$4,$J81&lt;=BZ$4,$K81&lt;=BZ$4),NETWORKDAYS.INTL($J81,$K81,1,(Holidays!$A$1:$A$248)),0)+IF(AND($J81&gt;BY$4,$J81&lt;=BZ$4,$K81&gt;BZ$4),NETWORKDAYS.INTL($J81,(BZ$4),1,(Holidays!$A$1:$A$248)),0)+IF(AND($J81&lt;BY$4,$K81&lt;BZ$4,$K81&gt;BY$4),NETWORKDAYS.INTL(BY$4+1,$K81,1,(Holidays!$A$1:$A$248)),0)+IF(AND($J81&lt;=BY$4,$K81&gt;=BZ$4,$K81&gt;BY$4),NETWORKDAYS.INTL(BY$4+1,(BZ$4),1,(Holidays!$A$1:$A$248)),0))*$M81,"")</f>
        <v>0</v>
      </c>
      <c r="CA81" s="192">
        <f ca="1">IFERROR((IF(AND($J81&gt;BZ$4,$J81&lt;=CA$4,$K81&lt;=CA$4),NETWORKDAYS.INTL($J81,$K81,1,(Holidays!$A$1:$A$248)),0)+IF(AND($J81&gt;BZ$4,$J81&lt;=CA$4,$K81&gt;CA$4),NETWORKDAYS.INTL($J81,(CA$4),1,(Holidays!$A$1:$A$248)),0)+IF(AND($J81&lt;BZ$4,$K81&lt;CA$4,$K81&gt;BZ$4),NETWORKDAYS.INTL(BZ$4+1,$K81,1,(Holidays!$A$1:$A$248)),0)+IF(AND($J81&lt;=BZ$4,$K81&gt;=CA$4,$K81&gt;BZ$4),NETWORKDAYS.INTL(BZ$4+1,(CA$4),1,(Holidays!$A$1:$A$248)),0))*$M81,"")</f>
        <v>0</v>
      </c>
      <c r="CB81" s="321">
        <f ca="1">IFERROR((IF(AND($J81&gt;CA$4,$J81&lt;=CB$4,$K81&lt;=CB$4),NETWORKDAYS.INTL($J81,$K81,1,(Holidays!$A$1:$A$248)),0)+IF(AND($J81&gt;CA$4,$J81&lt;=CB$4,$K81&gt;CB$4),NETWORKDAYS.INTL($J81,(CB$4),1,(Holidays!$A$1:$A$248)),0)+IF(AND($J81&lt;CA$4,$K81&lt;CB$4,$K81&gt;CA$4),NETWORKDAYS.INTL(CA$4+1,$K81,1,(Holidays!$A$1:$A$248)),0)+IF(AND($J81&lt;=CA$4,$K81&gt;=CB$4,$K81&gt;CA$4),NETWORKDAYS.INTL(CA$4+1,(CB$4),1,(Holidays!$A$1:$A$248)),0))*$M81,"")</f>
        <v>0</v>
      </c>
      <c r="CC81" s="190">
        <f ca="1">IFERROR((IF(AND($J81&gt;CB$4,$J81&lt;=CC$4,$K81&lt;=CC$4),NETWORKDAYS.INTL($J81,$K81,1,(Holidays!$A$1:$A$248)),0)+IF(AND($J81&gt;CB$4,$J81&lt;=CC$4,$K81&gt;CC$4),NETWORKDAYS.INTL($J81,(CC$4),1,(Holidays!$A$1:$A$248)),0)+IF(AND($J81&lt;CB$4,$K81&lt;CC$4,$K81&gt;CB$4),NETWORKDAYS.INTL(CB$4+1,$K81,1,(Holidays!$A$1:$A$248)),0)+IF(AND($J81&lt;=CB$4,$K81&gt;=CC$4,$K81&gt;CB$4),NETWORKDAYS.INTL(CB$4+1,(CC$4),1,(Holidays!$A$1:$A$248)),0))*$M81,"")</f>
        <v>0</v>
      </c>
      <c r="CD81" s="192">
        <f ca="1">IFERROR((IF(AND($J81&gt;CC$4,$J81&lt;=CD$4,$K81&lt;=CD$4),NETWORKDAYS.INTL($J81,$K81,1,(Holidays!$A$1:$A$248)),0)+IF(AND($J81&gt;CC$4,$J81&lt;=CD$4,$K81&gt;CD$4),NETWORKDAYS.INTL($J81,(CD$4),1,(Holidays!$A$1:$A$248)),0)+IF(AND($J81&lt;CC$4,$K81&lt;CD$4,$K81&gt;CC$4),NETWORKDAYS.INTL(CC$4+1,$K81,1,(Holidays!$A$1:$A$248)),0)+IF(AND($J81&lt;=CC$4,$K81&gt;=CD$4,$K81&gt;CC$4),NETWORKDAYS.INTL(CC$4+1,(CD$4),1,(Holidays!$A$1:$A$248)),0))*$M81,"")</f>
        <v>0</v>
      </c>
      <c r="CE81" s="321">
        <f ca="1">IFERROR((IF(AND($J81&gt;CD$4,$J81&lt;=CE$4,$K81&lt;=CE$4),NETWORKDAYS.INTL($J81,$K81,1,(Holidays!$A$1:$A$248)),0)+IF(AND($J81&gt;CD$4,$J81&lt;=CE$4,$K81&gt;CE$4),NETWORKDAYS.INTL($J81,(CE$4),1,(Holidays!$A$1:$A$248)),0)+IF(AND($J81&lt;CD$4,$K81&lt;CE$4,$K81&gt;CD$4),NETWORKDAYS.INTL(CD$4+1,$K81,1,(Holidays!$A$1:$A$248)),0)+IF(AND($J81&lt;=CD$4,$K81&gt;=CE$4,$K81&gt;CD$4),NETWORKDAYS.INTL(CD$4+1,(CE$4),1,(Holidays!$A$1:$A$248)),0))*$M81,"")</f>
        <v>0</v>
      </c>
      <c r="CF81" s="190">
        <f ca="1">IFERROR((IF(AND($J81&gt;CE$4,$J81&lt;=CF$4,$K81&lt;=CF$4),NETWORKDAYS.INTL($J81,$K81,1,(Holidays!$A$1:$A$248)),0)+IF(AND($J81&gt;CE$4,$J81&lt;=CF$4,$K81&gt;CF$4),NETWORKDAYS.INTL($J81,(CF$4),1,(Holidays!$A$1:$A$248)),0)+IF(AND($J81&lt;CE$4,$K81&lt;CF$4,$K81&gt;CE$4),NETWORKDAYS.INTL(CE$4+1,$K81,1,(Holidays!$A$1:$A$248)),0)+IF(AND($J81&lt;=CE$4,$K81&gt;=CF$4,$K81&gt;CE$4),NETWORKDAYS.INTL(CE$4+1,(CF$4),1,(Holidays!$A$1:$A$248)),0))*$M81,"")</f>
        <v>0</v>
      </c>
      <c r="CG81" s="192">
        <f ca="1">IFERROR((IF(AND($J81&gt;CF$4,$J81&lt;=CG$4,$K81&lt;=CG$4),NETWORKDAYS.INTL($J81,$K81,1,(Holidays!$A$1:$A$248)),0)+IF(AND($J81&gt;CF$4,$J81&lt;=CG$4,$K81&gt;CG$4),NETWORKDAYS.INTL($J81,(CG$4),1,(Holidays!$A$1:$A$248)),0)+IF(AND($J81&lt;CF$4,$K81&lt;CG$4,$K81&gt;CF$4),NETWORKDAYS.INTL(CF$4+1,$K81,1,(Holidays!$A$1:$A$248)),0)+IF(AND($J81&lt;=CF$4,$K81&gt;=CG$4,$K81&gt;CF$4),NETWORKDAYS.INTL(CF$4+1,(CG$4),1,(Holidays!$A$1:$A$248)),0))*$M81,"")</f>
        <v>0</v>
      </c>
      <c r="CH81" s="321">
        <f ca="1">IFERROR((IF(AND($J81&gt;CG$4,$J81&lt;=CH$4,$K81&lt;=CH$4),NETWORKDAYS.INTL($J81,$K81,1,(Holidays!$A$1:$A$248)),0)+IF(AND($J81&gt;CG$4,$J81&lt;=CH$4,$K81&gt;CH$4),NETWORKDAYS.INTL($J81,(CH$4),1,(Holidays!$A$1:$A$248)),0)+IF(AND($J81&lt;CG$4,$K81&lt;CH$4,$K81&gt;CG$4),NETWORKDAYS.INTL(CG$4+1,$K81,1,(Holidays!$A$1:$A$248)),0)+IF(AND($J81&lt;=CG$4,$K81&gt;=CH$4,$K81&gt;CG$4),NETWORKDAYS.INTL(CG$4+1,(CH$4),1,(Holidays!$A$1:$A$248)),0))*$M81,"")</f>
        <v>0</v>
      </c>
      <c r="CI81" s="190">
        <f ca="1">IFERROR((IF(AND($J81&gt;CH$4,$J81&lt;=CI$4,$K81&lt;=CI$4),NETWORKDAYS.INTL($J81,$K81,1,(Holidays!$A$1:$A$248)),0)+IF(AND($J81&gt;CH$4,$J81&lt;=CI$4,$K81&gt;CI$4),NETWORKDAYS.INTL($J81,(CI$4),1,(Holidays!$A$1:$A$248)),0)+IF(AND($J81&lt;CH$4,$K81&lt;CI$4,$K81&gt;CH$4),NETWORKDAYS.INTL(CH$4+1,$K81,1,(Holidays!$A$1:$A$248)),0)+IF(AND($J81&lt;=CH$4,$K81&gt;=CI$4,$K81&gt;CH$4),NETWORKDAYS.INTL(CH$4+1,(CI$4),1,(Holidays!$A$1:$A$248)),0))*$M81,"")</f>
        <v>0</v>
      </c>
      <c r="CJ81" s="192">
        <f ca="1">IFERROR((IF(AND($J81&gt;CI$4,$J81&lt;=CJ$4,$K81&lt;=CJ$4),NETWORKDAYS.INTL($J81,$K81,1,(Holidays!$A$1:$A$248)),0)+IF(AND($J81&gt;CI$4,$J81&lt;=CJ$4,$K81&gt;CJ$4),NETWORKDAYS.INTL($J81,(CJ$4),1,(Holidays!$A$1:$A$248)),0)+IF(AND($J81&lt;CI$4,$K81&lt;CJ$4,$K81&gt;CI$4),NETWORKDAYS.INTL(CI$4+1,$K81,1,(Holidays!$A$1:$A$248)),0)+IF(AND($J81&lt;=CI$4,$K81&gt;=CJ$4,$K81&gt;CI$4),NETWORKDAYS.INTL(CI$4+1,(CJ$4),1,(Holidays!$A$1:$A$248)),0))*$M81,"")</f>
        <v>0</v>
      </c>
      <c r="CK81" s="321">
        <f ca="1">IFERROR((IF(AND($J81&gt;CJ$4,$J81&lt;=CK$4,$K81&lt;=CK$4),NETWORKDAYS.INTL($J81,$K81,1,(Holidays!$A$1:$A$248)),0)+IF(AND($J81&gt;CJ$4,$J81&lt;=CK$4,$K81&gt;CK$4),NETWORKDAYS.INTL($J81,(CK$4),1,(Holidays!$A$1:$A$248)),0)+IF(AND($J81&lt;CJ$4,$K81&lt;CK$4,$K81&gt;CJ$4),NETWORKDAYS.INTL(CJ$4+1,$K81,1,(Holidays!$A$1:$A$248)),0)+IF(AND($J81&lt;=CJ$4,$K81&gt;=CK$4,$K81&gt;CJ$4),NETWORKDAYS.INTL(CJ$4+1,(CK$4),1,(Holidays!$A$1:$A$248)),0))*$M81,"")</f>
        <v>0</v>
      </c>
      <c r="CL81" s="190">
        <f ca="1">IFERROR((IF(AND($J81&gt;CK$4,$J81&lt;=CL$4,$K81&lt;=CL$4),NETWORKDAYS.INTL($J81,$K81,1,(Holidays!$A$1:$A$248)),0)+IF(AND($J81&gt;CK$4,$J81&lt;=CL$4,$K81&gt;CL$4),NETWORKDAYS.INTL($J81,(CL$4),1,(Holidays!$A$1:$A$248)),0)+IF(AND($J81&lt;CK$4,$K81&lt;CL$4,$K81&gt;CK$4),NETWORKDAYS.INTL(CK$4+1,$K81,1,(Holidays!$A$1:$A$248)),0)+IF(AND($J81&lt;=CK$4,$K81&gt;=CL$4,$K81&gt;CK$4),NETWORKDAYS.INTL(CK$4+1,(CL$4),1,(Holidays!$A$1:$A$248)),0))*$M81,"")</f>
        <v>0</v>
      </c>
      <c r="CM81" s="192">
        <f ca="1">IFERROR((IF(AND($J81&gt;CL$4,$J81&lt;=CM$4,$K81&lt;=CM$4),NETWORKDAYS.INTL($J81,$K81,1,(Holidays!$A$1:$A$248)),0)+IF(AND($J81&gt;CL$4,$J81&lt;=CM$4,$K81&gt;CM$4),NETWORKDAYS.INTL($J81,(CM$4),1,(Holidays!$A$1:$A$248)),0)+IF(AND($J81&lt;CL$4,$K81&lt;CM$4,$K81&gt;CL$4),NETWORKDAYS.INTL(CL$4+1,$K81,1,(Holidays!$A$1:$A$248)),0)+IF(AND($J81&lt;=CL$4,$K81&gt;=CM$4,$K81&gt;CL$4),NETWORKDAYS.INTL(CL$4+1,(CM$4),1,(Holidays!$A$1:$A$248)),0))*$M81,"")</f>
        <v>0</v>
      </c>
      <c r="CN81" s="321">
        <f ca="1">IFERROR((IF(AND($J81&gt;CM$4,$J81&lt;=CN$4,$K81&lt;=CN$4),NETWORKDAYS.INTL($J81,$K81,1,(Holidays!$A$1:$A$248)),0)+IF(AND($J81&gt;CM$4,$J81&lt;=CN$4,$K81&gt;CN$4),NETWORKDAYS.INTL($J81,(CN$4),1,(Holidays!$A$1:$A$248)),0)+IF(AND($J81&lt;CM$4,$K81&lt;CN$4,$K81&gt;CM$4),NETWORKDAYS.INTL(CM$4+1,$K81,1,(Holidays!$A$1:$A$248)),0)+IF(AND($J81&lt;=CM$4,$K81&gt;=CN$4,$K81&gt;CM$4),NETWORKDAYS.INTL(CM$4+1,(CN$4),1,(Holidays!$A$1:$A$248)),0))*$M81,"")</f>
        <v>0</v>
      </c>
      <c r="CO81" s="190">
        <f ca="1">IFERROR((IF(AND($J81&gt;CN$4,$J81&lt;=CO$4,$K81&lt;=CO$4),NETWORKDAYS.INTL($J81,$K81,1,(Holidays!$A$1:$A$248)),0)+IF(AND($J81&gt;CN$4,$J81&lt;=CO$4,$K81&gt;CO$4),NETWORKDAYS.INTL($J81,(CO$4),1,(Holidays!$A$1:$A$248)),0)+IF(AND($J81&lt;CN$4,$K81&lt;CO$4,$K81&gt;CN$4),NETWORKDAYS.INTL(CN$4+1,$K81,1,(Holidays!$A$1:$A$248)),0)+IF(AND($J81&lt;=CN$4,$K81&gt;=CO$4,$K81&gt;CN$4),NETWORKDAYS.INTL(CN$4+1,(CO$4),1,(Holidays!$A$1:$A$248)),0))*$M81,"")</f>
        <v>0</v>
      </c>
      <c r="CP81" s="192">
        <f ca="1">IFERROR((IF(AND($J81&gt;CO$4,$J81&lt;=CP$4,$K81&lt;=CP$4),NETWORKDAYS.INTL($J81,$K81,1,(Holidays!$A$1:$A$248)),0)+IF(AND($J81&gt;CO$4,$J81&lt;=CP$4,$K81&gt;CP$4),NETWORKDAYS.INTL($J81,(CP$4),1,(Holidays!$A$1:$A$248)),0)+IF(AND($J81&lt;CO$4,$K81&lt;CP$4,$K81&gt;CO$4),NETWORKDAYS.INTL(CO$4+1,$K81,1,(Holidays!$A$1:$A$248)),0)+IF(AND($J81&lt;=CO$4,$K81&gt;=CP$4,$K81&gt;CO$4),NETWORKDAYS.INTL(CO$4+1,(CP$4),1,(Holidays!$A$1:$A$248)),0))*$M81,"")</f>
        <v>0</v>
      </c>
      <c r="CQ81" s="321">
        <f ca="1">IFERROR((IF(AND($J81&gt;CP$4,$J81&lt;=CQ$4,$K81&lt;=CQ$4),NETWORKDAYS.INTL($J81,$K81,1,(Holidays!$A$1:$A$248)),0)+IF(AND($J81&gt;CP$4,$J81&lt;=CQ$4,$K81&gt;CQ$4),NETWORKDAYS.INTL($J81,(CQ$4),1,(Holidays!$A$1:$A$248)),0)+IF(AND($J81&lt;CP$4,$K81&lt;CQ$4,$K81&gt;CP$4),NETWORKDAYS.INTL(CP$4+1,$K81,1,(Holidays!$A$1:$A$248)),0)+IF(AND($J81&lt;=CP$4,$K81&gt;=CQ$4,$K81&gt;CP$4),NETWORKDAYS.INTL(CP$4+1,(CQ$4),1,(Holidays!$A$1:$A$248)),0))*$M81,"")</f>
        <v>0</v>
      </c>
      <c r="CR81" s="190">
        <f ca="1">IFERROR((IF(AND($J81&gt;CQ$4,$J81&lt;=CR$4,$K81&lt;=CR$4),NETWORKDAYS.INTL($J81,$K81,1,(Holidays!$A$1:$A$248)),0)+IF(AND($J81&gt;CQ$4,$J81&lt;=CR$4,$K81&gt;CR$4),NETWORKDAYS.INTL($J81,(CR$4),1,(Holidays!$A$1:$A$248)),0)+IF(AND($J81&lt;CQ$4,$K81&lt;CR$4,$K81&gt;CQ$4),NETWORKDAYS.INTL(CQ$4+1,$K81,1,(Holidays!$A$1:$A$248)),0)+IF(AND($J81&lt;=CQ$4,$K81&gt;=CR$4,$K81&gt;CQ$4),NETWORKDAYS.INTL(CQ$4+1,(CR$4),1,(Holidays!$A$1:$A$248)),0))*$M81,"")</f>
        <v>0</v>
      </c>
      <c r="CS81" s="192">
        <f ca="1">IFERROR((IF(AND($J81&gt;CR$4,$J81&lt;=CS$4,$K81&lt;=CS$4),NETWORKDAYS.INTL($J81,$K81,1,(Holidays!$A$1:$A$248)),0)+IF(AND($J81&gt;CR$4,$J81&lt;=CS$4,$K81&gt;CS$4),NETWORKDAYS.INTL($J81,(CS$4),1,(Holidays!$A$1:$A$248)),0)+IF(AND($J81&lt;CR$4,$K81&lt;CS$4,$K81&gt;CR$4),NETWORKDAYS.INTL(CR$4+1,$K81,1,(Holidays!$A$1:$A$248)),0)+IF(AND($J81&lt;=CR$4,$K81&gt;=CS$4,$K81&gt;CR$4),NETWORKDAYS.INTL(CR$4+1,(CS$4),1,(Holidays!$A$1:$A$248)),0))*$M81,"")</f>
        <v>0</v>
      </c>
      <c r="CT81" s="321">
        <f ca="1">IFERROR((IF(AND($J81&gt;CS$4,$J81&lt;=CT$4,$K81&lt;=CT$4),NETWORKDAYS.INTL($J81,$K81,1,(Holidays!$A$1:$A$248)),0)+IF(AND($J81&gt;CS$4,$J81&lt;=CT$4,$K81&gt;CT$4),NETWORKDAYS.INTL($J81,(CT$4),1,(Holidays!$A$1:$A$248)),0)+IF(AND($J81&lt;CS$4,$K81&lt;CT$4,$K81&gt;CS$4),NETWORKDAYS.INTL(CS$4+1,$K81,1,(Holidays!$A$1:$A$248)),0)+IF(AND($J81&lt;=CS$4,$K81&gt;=CT$4,$K81&gt;CS$4),NETWORKDAYS.INTL(CS$4+1,(CT$4),1,(Holidays!$A$1:$A$248)),0))*$M81,"")</f>
        <v>0</v>
      </c>
      <c r="CU81" s="190">
        <f ca="1">IFERROR((IF(AND($J81&gt;CT$4,$J81&lt;=CU$4,$K81&lt;=CU$4),NETWORKDAYS.INTL($J81,$K81,1,(Holidays!$A$1:$A$248)),0)+IF(AND($J81&gt;CT$4,$J81&lt;=CU$4,$K81&gt;CU$4),NETWORKDAYS.INTL($J81,(CU$4),1,(Holidays!$A$1:$A$248)),0)+IF(AND($J81&lt;CT$4,$K81&lt;CU$4,$K81&gt;CT$4),NETWORKDAYS.INTL(CT$4+1,$K81,1,(Holidays!$A$1:$A$248)),0)+IF(AND($J81&lt;=CT$4,$K81&gt;=CU$4,$K81&gt;CT$4),NETWORKDAYS.INTL(CT$4+1,(CU$4),1,(Holidays!$A$1:$A$248)),0))*$M81,"")</f>
        <v>0</v>
      </c>
      <c r="CV81" s="192">
        <f ca="1">IFERROR((IF(AND($J81&gt;CU$4,$J81&lt;=CV$4,$K81&lt;=CV$4),NETWORKDAYS.INTL($J81,$K81,1,(Holidays!$A$1:$A$248)),0)+IF(AND($J81&gt;CU$4,$J81&lt;=CV$4,$K81&gt;CV$4),NETWORKDAYS.INTL($J81,(CV$4),1,(Holidays!$A$1:$A$248)),0)+IF(AND($J81&lt;CU$4,$K81&lt;CV$4,$K81&gt;CU$4),NETWORKDAYS.INTL(CU$4+1,$K81,1,(Holidays!$A$1:$A$248)),0)+IF(AND($J81&lt;=CU$4,$K81&gt;=CV$4,$K81&gt;CU$4),NETWORKDAYS.INTL(CU$4+1,(CV$4),1,(Holidays!$A$1:$A$248)),0))*$M81,"")</f>
        <v>0</v>
      </c>
      <c r="CW81" s="321">
        <f ca="1">IFERROR((IF(AND($J81&gt;CV$4,$J81&lt;=CW$4,$K81&lt;=CW$4),NETWORKDAYS.INTL($J81,$K81,1,(Holidays!$A$1:$A$248)),0)+IF(AND($J81&gt;CV$4,$J81&lt;=CW$4,$K81&gt;CW$4),NETWORKDAYS.INTL($J81,(CW$4),1,(Holidays!$A$1:$A$248)),0)+IF(AND($J81&lt;CV$4,$K81&lt;CW$4,$K81&gt;CV$4),NETWORKDAYS.INTL(CV$4+1,$K81,1,(Holidays!$A$1:$A$248)),0)+IF(AND($J81&lt;=CV$4,$K81&gt;=CW$4,$K81&gt;CV$4),NETWORKDAYS.INTL(CV$4+1,(CW$4),1,(Holidays!$A$1:$A$248)),0))*$M81,"")</f>
        <v>0</v>
      </c>
      <c r="CX81" s="324">
        <f ca="1">IFERROR((IF(AND($J81&gt;CW$4,$J81&lt;=CX$4,$K81&lt;=CX$4),NETWORKDAYS.INTL($J81,$K81,1,(Holidays!$A$1:$A$248)),0)+IF(AND($J81&gt;CW$4,$J81&lt;=CX$4,$K81&gt;CX$4),NETWORKDAYS.INTL($J81,(CX$4),1,(Holidays!$A$1:$A$248)),0)+IF(AND($J81&lt;CW$4,$K81&lt;CX$4,$K81&gt;CW$4),NETWORKDAYS.INTL(CW$4+1,$K81,1,(Holidays!$A$1:$A$248)),0)+IF(AND($J81&lt;=CW$4,$K81&gt;=CX$4,$K81&gt;CW$4),NETWORKDAYS.INTL(CW$4+1,(CX$4),1,(Holidays!$A$1:$A$248)),0))*$M81,"")</f>
        <v>0</v>
      </c>
    </row>
    <row r="82" spans="2:102" ht="15" customHeight="1" outlineLevel="1">
      <c r="B82" s="59" t="str">
        <f t="array" ref="B82">IFERROR(INDEX('A-2_MH Distribution'!$B$1:$B$15014,SMALL(IF('A-2_MH Distribution'!$N$8:$N$63&lt;&gt;0,ROW('A-2_MH Distribution'!$B$8:$B$63)),ROW(A14)),1),"")</f>
        <v/>
      </c>
      <c r="C82" s="458" t="str">
        <f ca="1">IFERROR(VLOOKUP(B82,OFFSET('A-1_MH Estimation'!$B$7,0,0,MATCH("Subtotal LOE",'A-1_MH Estimation'!B:B,0)-7,2),2,0),"")</f>
        <v/>
      </c>
      <c r="D82" s="466" t="str">
        <f ca="1">IFERROR(VLOOKUP(B82,OFFSET('A-1_MH Estimation'!$B$7,0,0,MATCH("Subtotal LOE",'A-1_MH Estimation'!B:B,0)-7,4),4,0),"")</f>
        <v/>
      </c>
      <c r="E82" s="466" t="str">
        <f ca="1">IFERROR(VLOOKUP(B82,OFFSET('A-1_MH Estimation'!$B$7,0,0,MATCH("Subtotal LOE",'A-1_MH Estimation'!B:B,0)-7,3),3,0),"")</f>
        <v/>
      </c>
      <c r="F82" s="462">
        <f>IFERROR(VLOOKUP($B82,'A-2_MH Distribution'!$B$6:$O$16314,3,0)*VLOOKUP($B82,'A-2_MH Distribution'!$B$6:$O$16314,VLOOKUP(G82,SoftwareList,6,0),0)*IFERROR((--(VLOOKUP($B82,'A-2_MH Distribution'!$B$6:$O$16314,VLOOKUP(G82,SoftwareList,8,0),0)=0)+VLOOKUP($B82,'A-2_MH Distribution'!$B$6:$O$16314,VLOOKUP(G82,SoftwareList,8,0),0)),1),0)</f>
        <v>0</v>
      </c>
      <c r="G82" s="403" t="str">
        <f t="shared" si="61"/>
        <v/>
      </c>
      <c r="H82" s="454"/>
      <c r="I82" s="455"/>
      <c r="J82" s="351">
        <f ca="1">IFERROR(INDEX(Activities,MATCH($B82,'A-2_MH Distribution'!B:B,0),MATCH("Start Date",'A-2_MH Distribution'!$A$4:S$4,0))+H82,0)</f>
        <v>0</v>
      </c>
      <c r="K82" s="352">
        <f ca="1">IFERROR(INDEX(Activities,MATCH($B82,'A-2_MH Distribution'!B:B,0),MATCH("Finish Date",'A-2_MH Distribution'!$A$4:S$4,0))+I82,0)</f>
        <v>0</v>
      </c>
      <c r="L82" s="170">
        <f ca="1">NETWORKDAYS.INTL(J82,K82,1,Holidays!$A$1:$A$248)</f>
        <v>0</v>
      </c>
      <c r="M82" s="62">
        <f t="shared" ca="1" si="60"/>
        <v>0</v>
      </c>
      <c r="O82" s="253">
        <f ca="1">SUM($P82:CX82)</f>
        <v>0</v>
      </c>
      <c r="P82" s="320"/>
      <c r="Q82" s="321">
        <f ca="1">IFERROR((IF(AND($J82&gt;P$4,$J82&lt;=Q$4,$K82&lt;=Q$4),NETWORKDAYS.INTL($J82,$K82,1,(Holidays!$A$1:$A$248)),0)+IF(AND($J82&gt;P$4,$J82&lt;=Q$4,$K82&gt;Q$4),NETWORKDAYS.INTL($J82,(Q$4),1,(Holidays!$A$1:$A$248)),0)+IF(AND($J82&lt;P$4,$K82&lt;Q$4,$K82&gt;P$4),NETWORKDAYS.INTL(P$4+1,$K82,1,(Holidays!$A$1:$A$248)),0)+IF(AND($J82&lt;=P$4,$K82&gt;=Q$4,$K82&gt;P$4),NETWORKDAYS.INTL(P$4+1,(Q$4),1,(Holidays!$A$1:$A$248)),0))*$M82,"")</f>
        <v>0</v>
      </c>
      <c r="R82" s="190">
        <f ca="1">IFERROR((IF(AND($J82&gt;Q$4,$J82&lt;=R$4,$K82&lt;=R$4),NETWORKDAYS.INTL($J82,$K82,1,(Holidays!$A$1:$A$248)),0)+IF(AND($J82&gt;Q$4,$J82&lt;=R$4,$K82&gt;R$4),NETWORKDAYS.INTL($J82,(R$4),1,(Holidays!$A$1:$A$248)),0)+IF(AND($J82&lt;Q$4,$K82&lt;R$4,$K82&gt;Q$4),NETWORKDAYS.INTL(Q$4+1,$K82,1,(Holidays!$A$1:$A$248)),0)+IF(AND($J82&lt;=Q$4,$K82&gt;=R$4,$K82&gt;Q$4),NETWORKDAYS.INTL(Q$4+1,(R$4),1,(Holidays!$A$1:$A$248)),0))*$M82,"")</f>
        <v>0</v>
      </c>
      <c r="S82" s="192">
        <f ca="1">IFERROR((IF(AND($J82&gt;R$4,$J82&lt;=S$4,$K82&lt;=S$4),NETWORKDAYS.INTL($J82,$K82,1,(Holidays!$A$1:$A$248)),0)+IF(AND($J82&gt;R$4,$J82&lt;=S$4,$K82&gt;S$4),NETWORKDAYS.INTL($J82,(S$4),1,(Holidays!$A$1:$A$248)),0)+IF(AND($J82&lt;R$4,$K82&lt;S$4,$K82&gt;R$4),NETWORKDAYS.INTL(R$4+1,$K82,1,(Holidays!$A$1:$A$248)),0)+IF(AND($J82&lt;=R$4,$K82&gt;=S$4,$K82&gt;R$4),NETWORKDAYS.INTL(R$4+1,(S$4),1,(Holidays!$A$1:$A$248)),0))*$M82,"")</f>
        <v>0</v>
      </c>
      <c r="T82" s="321">
        <f ca="1">IFERROR((IF(AND($J82&gt;S$4,$J82&lt;=T$4,$K82&lt;=T$4),NETWORKDAYS.INTL($J82,$K82,1,(Holidays!$A$1:$A$248)),0)+IF(AND($J82&gt;S$4,$J82&lt;=T$4,$K82&gt;T$4),NETWORKDAYS.INTL($J82,(T$4),1,(Holidays!$A$1:$A$248)),0)+IF(AND($J82&lt;S$4,$K82&lt;T$4,$K82&gt;S$4),NETWORKDAYS.INTL(S$4+1,$K82,1,(Holidays!$A$1:$A$248)),0)+IF(AND($J82&lt;=S$4,$K82&gt;=T$4,$K82&gt;S$4),NETWORKDAYS.INTL(S$4+1,(T$4),1,(Holidays!$A$1:$A$248)),0))*$M82,"")</f>
        <v>0</v>
      </c>
      <c r="U82" s="190">
        <f ca="1">IFERROR((IF(AND($J82&gt;T$4,$J82&lt;=U$4,$K82&lt;=U$4),NETWORKDAYS.INTL($J82,$K82,1,(Holidays!$A$1:$A$248)),0)+IF(AND($J82&gt;T$4,$J82&lt;=U$4,$K82&gt;U$4),NETWORKDAYS.INTL($J82,(U$4),1,(Holidays!$A$1:$A$248)),0)+IF(AND($J82&lt;T$4,$K82&lt;U$4,$K82&gt;T$4),NETWORKDAYS.INTL(T$4+1,$K82,1,(Holidays!$A$1:$A$248)),0)+IF(AND($J82&lt;=T$4,$K82&gt;=U$4,$K82&gt;T$4),NETWORKDAYS.INTL(T$4+1,(U$4),1,(Holidays!$A$1:$A$248)),0))*$M82,"")</f>
        <v>0</v>
      </c>
      <c r="V82" s="192">
        <f ca="1">IFERROR((IF(AND($J82&gt;U$4,$J82&lt;=V$4,$K82&lt;=V$4),NETWORKDAYS.INTL($J82,$K82,1,(Holidays!$A$1:$A$248)),0)+IF(AND($J82&gt;U$4,$J82&lt;=V$4,$K82&gt;V$4),NETWORKDAYS.INTL($J82,(V$4),1,(Holidays!$A$1:$A$248)),0)+IF(AND($J82&lt;U$4,$K82&lt;V$4,$K82&gt;U$4),NETWORKDAYS.INTL(U$4+1,$K82,1,(Holidays!$A$1:$A$248)),0)+IF(AND($J82&lt;=U$4,$K82&gt;=V$4,$K82&gt;U$4),NETWORKDAYS.INTL(U$4+1,(V$4),1,(Holidays!$A$1:$A$248)),0))*$M82,"")</f>
        <v>0</v>
      </c>
      <c r="W82" s="321">
        <f ca="1">IFERROR((IF(AND($J82&gt;V$4,$J82&lt;=W$4,$K82&lt;=W$4),NETWORKDAYS.INTL($J82,$K82,1,(Holidays!$A$1:$A$248)),0)+IF(AND($J82&gt;V$4,$J82&lt;=W$4,$K82&gt;W$4),NETWORKDAYS.INTL($J82,(W$4),1,(Holidays!$A$1:$A$248)),0)+IF(AND($J82&lt;V$4,$K82&lt;W$4,$K82&gt;V$4),NETWORKDAYS.INTL(V$4+1,$K82,1,(Holidays!$A$1:$A$248)),0)+IF(AND($J82&lt;=V$4,$K82&gt;=W$4,$K82&gt;V$4),NETWORKDAYS.INTL(V$4+1,(W$4),1,(Holidays!$A$1:$A$248)),0))*$M82,"")</f>
        <v>0</v>
      </c>
      <c r="X82" s="190">
        <f ca="1">IFERROR((IF(AND($J82&gt;W$4,$J82&lt;=X$4,$K82&lt;=X$4),NETWORKDAYS.INTL($J82,$K82,1,(Holidays!$A$1:$A$248)),0)+IF(AND($J82&gt;W$4,$J82&lt;=X$4,$K82&gt;X$4),NETWORKDAYS.INTL($J82,(X$4),1,(Holidays!$A$1:$A$248)),0)+IF(AND($J82&lt;W$4,$K82&lt;X$4,$K82&gt;W$4),NETWORKDAYS.INTL(W$4+1,$K82,1,(Holidays!$A$1:$A$248)),0)+IF(AND($J82&lt;=W$4,$K82&gt;=X$4,$K82&gt;W$4),NETWORKDAYS.INTL(W$4+1,(X$4),1,(Holidays!$A$1:$A$248)),0))*$M82,"")</f>
        <v>0</v>
      </c>
      <c r="Y82" s="192">
        <f ca="1">IFERROR((IF(AND($J82&gt;X$4,$J82&lt;=Y$4,$K82&lt;=Y$4),NETWORKDAYS.INTL($J82,$K82,1,(Holidays!$A$1:$A$248)),0)+IF(AND($J82&gt;X$4,$J82&lt;=Y$4,$K82&gt;Y$4),NETWORKDAYS.INTL($J82,(Y$4),1,(Holidays!$A$1:$A$248)),0)+IF(AND($J82&lt;X$4,$K82&lt;Y$4,$K82&gt;X$4),NETWORKDAYS.INTL(X$4+1,$K82,1,(Holidays!$A$1:$A$248)),0)+IF(AND($J82&lt;=X$4,$K82&gt;=Y$4,$K82&gt;X$4),NETWORKDAYS.INTL(X$4+1,(Y$4),1,(Holidays!$A$1:$A$248)),0))*$M82,"")</f>
        <v>0</v>
      </c>
      <c r="Z82" s="321">
        <f ca="1">IFERROR((IF(AND($J82&gt;Y$4,$J82&lt;=Z$4,$K82&lt;=Z$4),NETWORKDAYS.INTL($J82,$K82,1,(Holidays!$A$1:$A$248)),0)+IF(AND($J82&gt;Y$4,$J82&lt;=Z$4,$K82&gt;Z$4),NETWORKDAYS.INTL($J82,(Z$4),1,(Holidays!$A$1:$A$248)),0)+IF(AND($J82&lt;Y$4,$K82&lt;Z$4,$K82&gt;Y$4),NETWORKDAYS.INTL(Y$4+1,$K82,1,(Holidays!$A$1:$A$248)),0)+IF(AND($J82&lt;=Y$4,$K82&gt;=Z$4,$K82&gt;Y$4),NETWORKDAYS.INTL(Y$4+1,(Z$4),1,(Holidays!$A$1:$A$248)),0))*$M82,"")</f>
        <v>0</v>
      </c>
      <c r="AA82" s="190">
        <f ca="1">IFERROR((IF(AND($J82&gt;Z$4,$J82&lt;=AA$4,$K82&lt;=AA$4),NETWORKDAYS.INTL($J82,$K82,1,(Holidays!$A$1:$A$248)),0)+IF(AND($J82&gt;Z$4,$J82&lt;=AA$4,$K82&gt;AA$4),NETWORKDAYS.INTL($J82,(AA$4),1,(Holidays!$A$1:$A$248)),0)+IF(AND($J82&lt;Z$4,$K82&lt;AA$4,$K82&gt;Z$4),NETWORKDAYS.INTL(Z$4+1,$K82,1,(Holidays!$A$1:$A$248)),0)+IF(AND($J82&lt;=Z$4,$K82&gt;=AA$4,$K82&gt;Z$4),NETWORKDAYS.INTL(Z$4+1,(AA$4),1,(Holidays!$A$1:$A$248)),0))*$M82,"")</f>
        <v>0</v>
      </c>
      <c r="AB82" s="192">
        <f ca="1">IFERROR((IF(AND($J82&gt;AA$4,$J82&lt;=AB$4,$K82&lt;=AB$4),NETWORKDAYS.INTL($J82,$K82,1,(Holidays!$A$1:$A$248)),0)+IF(AND($J82&gt;AA$4,$J82&lt;=AB$4,$K82&gt;AB$4),NETWORKDAYS.INTL($J82,(AB$4),1,(Holidays!$A$1:$A$248)),0)+IF(AND($J82&lt;AA$4,$K82&lt;AB$4,$K82&gt;AA$4),NETWORKDAYS.INTL(AA$4+1,$K82,1,(Holidays!$A$1:$A$248)),0)+IF(AND($J82&lt;=AA$4,$K82&gt;=AB$4,$K82&gt;AA$4),NETWORKDAYS.INTL(AA$4+1,(AB$4),1,(Holidays!$A$1:$A$248)),0))*$M82,"")</f>
        <v>0</v>
      </c>
      <c r="AC82" s="321">
        <f ca="1">IFERROR((IF(AND($J82&gt;AB$4,$J82&lt;=AC$4,$K82&lt;=AC$4),NETWORKDAYS.INTL($J82,$K82,1,(Holidays!$A$1:$A$248)),0)+IF(AND($J82&gt;AB$4,$J82&lt;=AC$4,$K82&gt;AC$4),NETWORKDAYS.INTL($J82,(AC$4),1,(Holidays!$A$1:$A$248)),0)+IF(AND($J82&lt;AB$4,$K82&lt;AC$4,$K82&gt;AB$4),NETWORKDAYS.INTL(AB$4+1,$K82,1,(Holidays!$A$1:$A$248)),0)+IF(AND($J82&lt;=AB$4,$K82&gt;=AC$4,$K82&gt;AB$4),NETWORKDAYS.INTL(AB$4+1,(AC$4),1,(Holidays!$A$1:$A$248)),0))*$M82,"")</f>
        <v>0</v>
      </c>
      <c r="AD82" s="190">
        <f ca="1">IFERROR((IF(AND($J82&gt;AC$4,$J82&lt;=AD$4,$K82&lt;=AD$4),NETWORKDAYS.INTL($J82,$K82,1,(Holidays!$A$1:$A$248)),0)+IF(AND($J82&gt;AC$4,$J82&lt;=AD$4,$K82&gt;AD$4),NETWORKDAYS.INTL($J82,(AD$4),1,(Holidays!$A$1:$A$248)),0)+IF(AND($J82&lt;AC$4,$K82&lt;AD$4,$K82&gt;AC$4),NETWORKDAYS.INTL(AC$4+1,$K82,1,(Holidays!$A$1:$A$248)),0)+IF(AND($J82&lt;=AC$4,$K82&gt;=AD$4,$K82&gt;AC$4),NETWORKDAYS.INTL(AC$4+1,(AD$4),1,(Holidays!$A$1:$A$248)),0))*$M82,"")</f>
        <v>0</v>
      </c>
      <c r="AE82" s="192">
        <f ca="1">IFERROR((IF(AND($J82&gt;AD$4,$J82&lt;=AE$4,$K82&lt;=AE$4),NETWORKDAYS.INTL($J82,$K82,1,(Holidays!$A$1:$A$248)),0)+IF(AND($J82&gt;AD$4,$J82&lt;=AE$4,$K82&gt;AE$4),NETWORKDAYS.INTL($J82,(AE$4),1,(Holidays!$A$1:$A$248)),0)+IF(AND($J82&lt;AD$4,$K82&lt;AE$4,$K82&gt;AD$4),NETWORKDAYS.INTL(AD$4+1,$K82,1,(Holidays!$A$1:$A$248)),0)+IF(AND($J82&lt;=AD$4,$K82&gt;=AE$4,$K82&gt;AD$4),NETWORKDAYS.INTL(AD$4+1,(AE$4),1,(Holidays!$A$1:$A$248)),0))*$M82,"")</f>
        <v>0</v>
      </c>
      <c r="AF82" s="321">
        <f ca="1">IFERROR((IF(AND($J82&gt;AE$4,$J82&lt;=AF$4,$K82&lt;=AF$4),NETWORKDAYS.INTL($J82,$K82,1,(Holidays!$A$1:$A$248)),0)+IF(AND($J82&gt;AE$4,$J82&lt;=AF$4,$K82&gt;AF$4),NETWORKDAYS.INTL($J82,(AF$4),1,(Holidays!$A$1:$A$248)),0)+IF(AND($J82&lt;AE$4,$K82&lt;AF$4,$K82&gt;AE$4),NETWORKDAYS.INTL(AE$4+1,$K82,1,(Holidays!$A$1:$A$248)),0)+IF(AND($J82&lt;=AE$4,$K82&gt;=AF$4,$K82&gt;AE$4),NETWORKDAYS.INTL(AE$4+1,(AF$4),1,(Holidays!$A$1:$A$248)),0))*$M82,"")</f>
        <v>0</v>
      </c>
      <c r="AG82" s="190">
        <f ca="1">IFERROR((IF(AND($J82&gt;AF$4,$J82&lt;=AG$4,$K82&lt;=AG$4),NETWORKDAYS.INTL($J82,$K82,1,(Holidays!$A$1:$A$248)),0)+IF(AND($J82&gt;AF$4,$J82&lt;=AG$4,$K82&gt;AG$4),NETWORKDAYS.INTL($J82,(AG$4),1,(Holidays!$A$1:$A$248)),0)+IF(AND($J82&lt;AF$4,$K82&lt;AG$4,$K82&gt;AF$4),NETWORKDAYS.INTL(AF$4+1,$K82,1,(Holidays!$A$1:$A$248)),0)+IF(AND($J82&lt;=AF$4,$K82&gt;=AG$4,$K82&gt;AF$4),NETWORKDAYS.INTL(AF$4+1,(AG$4),1,(Holidays!$A$1:$A$248)),0))*$M82,"")</f>
        <v>0</v>
      </c>
      <c r="AH82" s="192">
        <f ca="1">IFERROR((IF(AND($J82&gt;AG$4,$J82&lt;=AH$4,$K82&lt;=AH$4),NETWORKDAYS.INTL($J82,$K82,1,(Holidays!$A$1:$A$248)),0)+IF(AND($J82&gt;AG$4,$J82&lt;=AH$4,$K82&gt;AH$4),NETWORKDAYS.INTL($J82,(AH$4),1,(Holidays!$A$1:$A$248)),0)+IF(AND($J82&lt;AG$4,$K82&lt;AH$4,$K82&gt;AG$4),NETWORKDAYS.INTL(AG$4+1,$K82,1,(Holidays!$A$1:$A$248)),0)+IF(AND($J82&lt;=AG$4,$K82&gt;=AH$4,$K82&gt;AG$4),NETWORKDAYS.INTL(AG$4+1,(AH$4),1,(Holidays!$A$1:$A$248)),0))*$M82,"")</f>
        <v>0</v>
      </c>
      <c r="AI82" s="321">
        <f ca="1">IFERROR((IF(AND($J82&gt;AH$4,$J82&lt;=AI$4,$K82&lt;=AI$4),NETWORKDAYS.INTL($J82,$K82,1,(Holidays!$A$1:$A$248)),0)+IF(AND($J82&gt;AH$4,$J82&lt;=AI$4,$K82&gt;AI$4),NETWORKDAYS.INTL($J82,(AI$4),1,(Holidays!$A$1:$A$248)),0)+IF(AND($J82&lt;AH$4,$K82&lt;AI$4,$K82&gt;AH$4),NETWORKDAYS.INTL(AH$4+1,$K82,1,(Holidays!$A$1:$A$248)),0)+IF(AND($J82&lt;=AH$4,$K82&gt;=AI$4,$K82&gt;AH$4),NETWORKDAYS.INTL(AH$4+1,(AI$4),1,(Holidays!$A$1:$A$248)),0))*$M82,"")</f>
        <v>0</v>
      </c>
      <c r="AJ82" s="190">
        <f ca="1">IFERROR((IF(AND($J82&gt;AI$4,$J82&lt;=AJ$4,$K82&lt;=AJ$4),NETWORKDAYS.INTL($J82,$K82,1,(Holidays!$A$1:$A$248)),0)+IF(AND($J82&gt;AI$4,$J82&lt;=AJ$4,$K82&gt;AJ$4),NETWORKDAYS.INTL($J82,(AJ$4),1,(Holidays!$A$1:$A$248)),0)+IF(AND($J82&lt;AI$4,$K82&lt;AJ$4,$K82&gt;AI$4),NETWORKDAYS.INTL(AI$4+1,$K82,1,(Holidays!$A$1:$A$248)),0)+IF(AND($J82&lt;=AI$4,$K82&gt;=AJ$4,$K82&gt;AI$4),NETWORKDAYS.INTL(AI$4+1,(AJ$4),1,(Holidays!$A$1:$A$248)),0))*$M82,"")</f>
        <v>0</v>
      </c>
      <c r="AK82" s="192">
        <f ca="1">IFERROR((IF(AND($J82&gt;AJ$4,$J82&lt;=AK$4,$K82&lt;=AK$4),NETWORKDAYS.INTL($J82,$K82,1,(Holidays!$A$1:$A$248)),0)+IF(AND($J82&gt;AJ$4,$J82&lt;=AK$4,$K82&gt;AK$4),NETWORKDAYS.INTL($J82,(AK$4),1,(Holidays!$A$1:$A$248)),0)+IF(AND($J82&lt;AJ$4,$K82&lt;AK$4,$K82&gt;AJ$4),NETWORKDAYS.INTL(AJ$4+1,$K82,1,(Holidays!$A$1:$A$248)),0)+IF(AND($J82&lt;=AJ$4,$K82&gt;=AK$4,$K82&gt;AJ$4),NETWORKDAYS.INTL(AJ$4+1,(AK$4),1,(Holidays!$A$1:$A$248)),0))*$M82,"")</f>
        <v>0</v>
      </c>
      <c r="AL82" s="321">
        <f ca="1">IFERROR((IF(AND($J82&gt;AK$4,$J82&lt;=AL$4,$K82&lt;=AL$4),NETWORKDAYS.INTL($J82,$K82,1,(Holidays!$A$1:$A$248)),0)+IF(AND($J82&gt;AK$4,$J82&lt;=AL$4,$K82&gt;AL$4),NETWORKDAYS.INTL($J82,(AL$4),1,(Holidays!$A$1:$A$248)),0)+IF(AND($J82&lt;AK$4,$K82&lt;AL$4,$K82&gt;AK$4),NETWORKDAYS.INTL(AK$4+1,$K82,1,(Holidays!$A$1:$A$248)),0)+IF(AND($J82&lt;=AK$4,$K82&gt;=AL$4,$K82&gt;AK$4),NETWORKDAYS.INTL(AK$4+1,(AL$4),1,(Holidays!$A$1:$A$248)),0))*$M82,"")</f>
        <v>0</v>
      </c>
      <c r="AM82" s="190">
        <f ca="1">IFERROR((IF(AND($J82&gt;AL$4,$J82&lt;=AM$4,$K82&lt;=AM$4),NETWORKDAYS.INTL($J82,$K82,1,(Holidays!$A$1:$A$248)),0)+IF(AND($J82&gt;AL$4,$J82&lt;=AM$4,$K82&gt;AM$4),NETWORKDAYS.INTL($J82,(AM$4),1,(Holidays!$A$1:$A$248)),0)+IF(AND($J82&lt;AL$4,$K82&lt;AM$4,$K82&gt;AL$4),NETWORKDAYS.INTL(AL$4+1,$K82,1,(Holidays!$A$1:$A$248)),0)+IF(AND($J82&lt;=AL$4,$K82&gt;=AM$4,$K82&gt;AL$4),NETWORKDAYS.INTL(AL$4+1,(AM$4),1,(Holidays!$A$1:$A$248)),0))*$M82,"")</f>
        <v>0</v>
      </c>
      <c r="AN82" s="192">
        <f ca="1">IFERROR((IF(AND($J82&gt;AM$4,$J82&lt;=AN$4,$K82&lt;=AN$4),NETWORKDAYS.INTL($J82,$K82,1,(Holidays!$A$1:$A$248)),0)+IF(AND($J82&gt;AM$4,$J82&lt;=AN$4,$K82&gt;AN$4),NETWORKDAYS.INTL($J82,(AN$4),1,(Holidays!$A$1:$A$248)),0)+IF(AND($J82&lt;AM$4,$K82&lt;AN$4,$K82&gt;AM$4),NETWORKDAYS.INTL(AM$4+1,$K82,1,(Holidays!$A$1:$A$248)),0)+IF(AND($J82&lt;=AM$4,$K82&gt;=AN$4,$K82&gt;AM$4),NETWORKDAYS.INTL(AM$4+1,(AN$4),1,(Holidays!$A$1:$A$248)),0))*$M82,"")</f>
        <v>0</v>
      </c>
      <c r="AO82" s="321">
        <f ca="1">IFERROR((IF(AND($J82&gt;AN$4,$J82&lt;=AO$4,$K82&lt;=AO$4),NETWORKDAYS.INTL($J82,$K82,1,(Holidays!$A$1:$A$248)),0)+IF(AND($J82&gt;AN$4,$J82&lt;=AO$4,$K82&gt;AO$4),NETWORKDAYS.INTL($J82,(AO$4),1,(Holidays!$A$1:$A$248)),0)+IF(AND($J82&lt;AN$4,$K82&lt;AO$4,$K82&gt;AN$4),NETWORKDAYS.INTL(AN$4+1,$K82,1,(Holidays!$A$1:$A$248)),0)+IF(AND($J82&lt;=AN$4,$K82&gt;=AO$4,$K82&gt;AN$4),NETWORKDAYS.INTL(AN$4+1,(AO$4),1,(Holidays!$A$1:$A$248)),0))*$M82,"")</f>
        <v>0</v>
      </c>
      <c r="AP82" s="190">
        <f ca="1">IFERROR((IF(AND($J82&gt;AO$4,$J82&lt;=AP$4,$K82&lt;=AP$4),NETWORKDAYS.INTL($J82,$K82,1,(Holidays!$A$1:$A$248)),0)+IF(AND($J82&gt;AO$4,$J82&lt;=AP$4,$K82&gt;AP$4),NETWORKDAYS.INTL($J82,(AP$4),1,(Holidays!$A$1:$A$248)),0)+IF(AND($J82&lt;AO$4,$K82&lt;AP$4,$K82&gt;AO$4),NETWORKDAYS.INTL(AO$4+1,$K82,1,(Holidays!$A$1:$A$248)),0)+IF(AND($J82&lt;=AO$4,$K82&gt;=AP$4,$K82&gt;AO$4),NETWORKDAYS.INTL(AO$4+1,(AP$4),1,(Holidays!$A$1:$A$248)),0))*$M82,"")</f>
        <v>0</v>
      </c>
      <c r="AQ82" s="192">
        <f ca="1">IFERROR((IF(AND($J82&gt;AP$4,$J82&lt;=AQ$4,$K82&lt;=AQ$4),NETWORKDAYS.INTL($J82,$K82,1,(Holidays!$A$1:$A$248)),0)+IF(AND($J82&gt;AP$4,$J82&lt;=AQ$4,$K82&gt;AQ$4),NETWORKDAYS.INTL($J82,(AQ$4),1,(Holidays!$A$1:$A$248)),0)+IF(AND($J82&lt;AP$4,$K82&lt;AQ$4,$K82&gt;AP$4),NETWORKDAYS.INTL(AP$4+1,$K82,1,(Holidays!$A$1:$A$248)),0)+IF(AND($J82&lt;=AP$4,$K82&gt;=AQ$4,$K82&gt;AP$4),NETWORKDAYS.INTL(AP$4+1,(AQ$4),1,(Holidays!$A$1:$A$248)),0))*$M82,"")</f>
        <v>0</v>
      </c>
      <c r="AR82" s="321">
        <f ca="1">IFERROR((IF(AND($J82&gt;AQ$4,$J82&lt;=AR$4,$K82&lt;=AR$4),NETWORKDAYS.INTL($J82,$K82,1,(Holidays!$A$1:$A$248)),0)+IF(AND($J82&gt;AQ$4,$J82&lt;=AR$4,$K82&gt;AR$4),NETWORKDAYS.INTL($J82,(AR$4),1,(Holidays!$A$1:$A$248)),0)+IF(AND($J82&lt;AQ$4,$K82&lt;AR$4,$K82&gt;AQ$4),NETWORKDAYS.INTL(AQ$4+1,$K82,1,(Holidays!$A$1:$A$248)),0)+IF(AND($J82&lt;=AQ$4,$K82&gt;=AR$4,$K82&gt;AQ$4),NETWORKDAYS.INTL(AQ$4+1,(AR$4),1,(Holidays!$A$1:$A$248)),0))*$M82,"")</f>
        <v>0</v>
      </c>
      <c r="AS82" s="190">
        <f ca="1">IFERROR((IF(AND($J82&gt;AR$4,$J82&lt;=AS$4,$K82&lt;=AS$4),NETWORKDAYS.INTL($J82,$K82,1,(Holidays!$A$1:$A$248)),0)+IF(AND($J82&gt;AR$4,$J82&lt;=AS$4,$K82&gt;AS$4),NETWORKDAYS.INTL($J82,(AS$4),1,(Holidays!$A$1:$A$248)),0)+IF(AND($J82&lt;AR$4,$K82&lt;AS$4,$K82&gt;AR$4),NETWORKDAYS.INTL(AR$4+1,$K82,1,(Holidays!$A$1:$A$248)),0)+IF(AND($J82&lt;=AR$4,$K82&gt;=AS$4,$K82&gt;AR$4),NETWORKDAYS.INTL(AR$4+1,(AS$4),1,(Holidays!$A$1:$A$248)),0))*$M82,"")</f>
        <v>0</v>
      </c>
      <c r="AT82" s="192">
        <f ca="1">IFERROR((IF(AND($J82&gt;AS$4,$J82&lt;=AT$4,$K82&lt;=AT$4),NETWORKDAYS.INTL($J82,$K82,1,(Holidays!$A$1:$A$248)),0)+IF(AND($J82&gt;AS$4,$J82&lt;=AT$4,$K82&gt;AT$4),NETWORKDAYS.INTL($J82,(AT$4),1,(Holidays!$A$1:$A$248)),0)+IF(AND($J82&lt;AS$4,$K82&lt;AT$4,$K82&gt;AS$4),NETWORKDAYS.INTL(AS$4+1,$K82,1,(Holidays!$A$1:$A$248)),0)+IF(AND($J82&lt;=AS$4,$K82&gt;=AT$4,$K82&gt;AS$4),NETWORKDAYS.INTL(AS$4+1,(AT$4),1,(Holidays!$A$1:$A$248)),0))*$M82,"")</f>
        <v>0</v>
      </c>
      <c r="AU82" s="321">
        <f ca="1">IFERROR((IF(AND($J82&gt;AT$4,$J82&lt;=AU$4,$K82&lt;=AU$4),NETWORKDAYS.INTL($J82,$K82,1,(Holidays!$A$1:$A$248)),0)+IF(AND($J82&gt;AT$4,$J82&lt;=AU$4,$K82&gt;AU$4),NETWORKDAYS.INTL($J82,(AU$4),1,(Holidays!$A$1:$A$248)),0)+IF(AND($J82&lt;AT$4,$K82&lt;AU$4,$K82&gt;AT$4),NETWORKDAYS.INTL(AT$4+1,$K82,1,(Holidays!$A$1:$A$248)),0)+IF(AND($J82&lt;=AT$4,$K82&gt;=AU$4,$K82&gt;AT$4),NETWORKDAYS.INTL(AT$4+1,(AU$4),1,(Holidays!$A$1:$A$248)),0))*$M82,"")</f>
        <v>0</v>
      </c>
      <c r="AV82" s="190">
        <f ca="1">IFERROR((IF(AND($J82&gt;AU$4,$J82&lt;=AV$4,$K82&lt;=AV$4),NETWORKDAYS.INTL($J82,$K82,1,(Holidays!$A$1:$A$248)),0)+IF(AND($J82&gt;AU$4,$J82&lt;=AV$4,$K82&gt;AV$4),NETWORKDAYS.INTL($J82,(AV$4),1,(Holidays!$A$1:$A$248)),0)+IF(AND($J82&lt;AU$4,$K82&lt;AV$4,$K82&gt;AU$4),NETWORKDAYS.INTL(AU$4+1,$K82,1,(Holidays!$A$1:$A$248)),0)+IF(AND($J82&lt;=AU$4,$K82&gt;=AV$4,$K82&gt;AU$4),NETWORKDAYS.INTL(AU$4+1,(AV$4),1,(Holidays!$A$1:$A$248)),0))*$M82,"")</f>
        <v>0</v>
      </c>
      <c r="AW82" s="192">
        <f ca="1">IFERROR((IF(AND($J82&gt;AV$4,$J82&lt;=AW$4,$K82&lt;=AW$4),NETWORKDAYS.INTL($J82,$K82,1,(Holidays!$A$1:$A$248)),0)+IF(AND($J82&gt;AV$4,$J82&lt;=AW$4,$K82&gt;AW$4),NETWORKDAYS.INTL($J82,(AW$4),1,(Holidays!$A$1:$A$248)),0)+IF(AND($J82&lt;AV$4,$K82&lt;AW$4,$K82&gt;AV$4),NETWORKDAYS.INTL(AV$4+1,$K82,1,(Holidays!$A$1:$A$248)),0)+IF(AND($J82&lt;=AV$4,$K82&gt;=AW$4,$K82&gt;AV$4),NETWORKDAYS.INTL(AV$4+1,(AW$4),1,(Holidays!$A$1:$A$248)),0))*$M82,"")</f>
        <v>0</v>
      </c>
      <c r="AX82" s="321">
        <f ca="1">IFERROR((IF(AND($J82&gt;AW$4,$J82&lt;=AX$4,$K82&lt;=AX$4),NETWORKDAYS.INTL($J82,$K82,1,(Holidays!$A$1:$A$248)),0)+IF(AND($J82&gt;AW$4,$J82&lt;=AX$4,$K82&gt;AX$4),NETWORKDAYS.INTL($J82,(AX$4),1,(Holidays!$A$1:$A$248)),0)+IF(AND($J82&lt;AW$4,$K82&lt;AX$4,$K82&gt;AW$4),NETWORKDAYS.INTL(AW$4+1,$K82,1,(Holidays!$A$1:$A$248)),0)+IF(AND($J82&lt;=AW$4,$K82&gt;=AX$4,$K82&gt;AW$4),NETWORKDAYS.INTL(AW$4+1,(AX$4),1,(Holidays!$A$1:$A$248)),0))*$M82,"")</f>
        <v>0</v>
      </c>
      <c r="AY82" s="190">
        <f ca="1">IFERROR((IF(AND($J82&gt;AX$4,$J82&lt;=AY$4,$K82&lt;=AY$4),NETWORKDAYS.INTL($J82,$K82,1,(Holidays!$A$1:$A$248)),0)+IF(AND($J82&gt;AX$4,$J82&lt;=AY$4,$K82&gt;AY$4),NETWORKDAYS.INTL($J82,(AY$4),1,(Holidays!$A$1:$A$248)),0)+IF(AND($J82&lt;AX$4,$K82&lt;AY$4,$K82&gt;AX$4),NETWORKDAYS.INTL(AX$4+1,$K82,1,(Holidays!$A$1:$A$248)),0)+IF(AND($J82&lt;=AX$4,$K82&gt;=AY$4,$K82&gt;AX$4),NETWORKDAYS.INTL(AX$4+1,(AY$4),1,(Holidays!$A$1:$A$248)),0))*$M82,"")</f>
        <v>0</v>
      </c>
      <c r="AZ82" s="192">
        <f ca="1">IFERROR((IF(AND($J82&gt;AY$4,$J82&lt;=AZ$4,$K82&lt;=AZ$4),NETWORKDAYS.INTL($J82,$K82,1,(Holidays!$A$1:$A$248)),0)+IF(AND($J82&gt;AY$4,$J82&lt;=AZ$4,$K82&gt;AZ$4),NETWORKDAYS.INTL($J82,(AZ$4),1,(Holidays!$A$1:$A$248)),0)+IF(AND($J82&lt;AY$4,$K82&lt;AZ$4,$K82&gt;AY$4),NETWORKDAYS.INTL(AY$4+1,$K82,1,(Holidays!$A$1:$A$248)),0)+IF(AND($J82&lt;=AY$4,$K82&gt;=AZ$4,$K82&gt;AY$4),NETWORKDAYS.INTL(AY$4+1,(AZ$4),1,(Holidays!$A$1:$A$248)),0))*$M82,"")</f>
        <v>0</v>
      </c>
      <c r="BA82" s="321">
        <f ca="1">IFERROR((IF(AND($J82&gt;AZ$4,$J82&lt;=BA$4,$K82&lt;=BA$4),NETWORKDAYS.INTL($J82,$K82,1,(Holidays!$A$1:$A$248)),0)+IF(AND($J82&gt;AZ$4,$J82&lt;=BA$4,$K82&gt;BA$4),NETWORKDAYS.INTL($J82,(BA$4),1,(Holidays!$A$1:$A$248)),0)+IF(AND($J82&lt;AZ$4,$K82&lt;BA$4,$K82&gt;AZ$4),NETWORKDAYS.INTL(AZ$4+1,$K82,1,(Holidays!$A$1:$A$248)),0)+IF(AND($J82&lt;=AZ$4,$K82&gt;=BA$4,$K82&gt;AZ$4),NETWORKDAYS.INTL(AZ$4+1,(BA$4),1,(Holidays!$A$1:$A$248)),0))*$M82,"")</f>
        <v>0</v>
      </c>
      <c r="BB82" s="190">
        <f ca="1">IFERROR((IF(AND($J82&gt;BA$4,$J82&lt;=BB$4,$K82&lt;=BB$4),NETWORKDAYS.INTL($J82,$K82,1,(Holidays!$A$1:$A$248)),0)+IF(AND($J82&gt;BA$4,$J82&lt;=BB$4,$K82&gt;BB$4),NETWORKDAYS.INTL($J82,(BB$4),1,(Holidays!$A$1:$A$248)),0)+IF(AND($J82&lt;BA$4,$K82&lt;BB$4,$K82&gt;BA$4),NETWORKDAYS.INTL(BA$4+1,$K82,1,(Holidays!$A$1:$A$248)),0)+IF(AND($J82&lt;=BA$4,$K82&gt;=BB$4,$K82&gt;BA$4),NETWORKDAYS.INTL(BA$4+1,(BB$4),1,(Holidays!$A$1:$A$248)),0))*$M82,"")</f>
        <v>0</v>
      </c>
      <c r="BC82" s="192">
        <f ca="1">IFERROR((IF(AND($J82&gt;BB$4,$J82&lt;=BC$4,$K82&lt;=BC$4),NETWORKDAYS.INTL($J82,$K82,1,(Holidays!$A$1:$A$248)),0)+IF(AND($J82&gt;BB$4,$J82&lt;=BC$4,$K82&gt;BC$4),NETWORKDAYS.INTL($J82,(BC$4),1,(Holidays!$A$1:$A$248)),0)+IF(AND($J82&lt;BB$4,$K82&lt;BC$4,$K82&gt;BB$4),NETWORKDAYS.INTL(BB$4+1,$K82,1,(Holidays!$A$1:$A$248)),0)+IF(AND($J82&lt;=BB$4,$K82&gt;=BC$4,$K82&gt;BB$4),NETWORKDAYS.INTL(BB$4+1,(BC$4),1,(Holidays!$A$1:$A$248)),0))*$M82,"")</f>
        <v>0</v>
      </c>
      <c r="BD82" s="321">
        <f ca="1">IFERROR((IF(AND($J82&gt;BC$4,$J82&lt;=BD$4,$K82&lt;=BD$4),NETWORKDAYS.INTL($J82,$K82,1,(Holidays!$A$1:$A$248)),0)+IF(AND($J82&gt;BC$4,$J82&lt;=BD$4,$K82&gt;BD$4),NETWORKDAYS.INTL($J82,(BD$4),1,(Holidays!$A$1:$A$248)),0)+IF(AND($J82&lt;BC$4,$K82&lt;BD$4,$K82&gt;BC$4),NETWORKDAYS.INTL(BC$4+1,$K82,1,(Holidays!$A$1:$A$248)),0)+IF(AND($J82&lt;=BC$4,$K82&gt;=BD$4,$K82&gt;BC$4),NETWORKDAYS.INTL(BC$4+1,(BD$4),1,(Holidays!$A$1:$A$248)),0))*$M82,"")</f>
        <v>0</v>
      </c>
      <c r="BE82" s="190">
        <f ca="1">IFERROR((IF(AND($J82&gt;BD$4,$J82&lt;=BE$4,$K82&lt;=BE$4),NETWORKDAYS.INTL($J82,$K82,1,(Holidays!$A$1:$A$248)),0)+IF(AND($J82&gt;BD$4,$J82&lt;=BE$4,$K82&gt;BE$4),NETWORKDAYS.INTL($J82,(BE$4),1,(Holidays!$A$1:$A$248)),0)+IF(AND($J82&lt;BD$4,$K82&lt;BE$4,$K82&gt;BD$4),NETWORKDAYS.INTL(BD$4+1,$K82,1,(Holidays!$A$1:$A$248)),0)+IF(AND($J82&lt;=BD$4,$K82&gt;=BE$4,$K82&gt;BD$4),NETWORKDAYS.INTL(BD$4+1,(BE$4),1,(Holidays!$A$1:$A$248)),0))*$M82,"")</f>
        <v>0</v>
      </c>
      <c r="BF82" s="192">
        <f ca="1">IFERROR((IF(AND($J82&gt;BE$4,$J82&lt;=BF$4,$K82&lt;=BF$4),NETWORKDAYS.INTL($J82,$K82,1,(Holidays!$A$1:$A$248)),0)+IF(AND($J82&gt;BE$4,$J82&lt;=BF$4,$K82&gt;BF$4),NETWORKDAYS.INTL($J82,(BF$4),1,(Holidays!$A$1:$A$248)),0)+IF(AND($J82&lt;BE$4,$K82&lt;BF$4,$K82&gt;BE$4),NETWORKDAYS.INTL(BE$4+1,$K82,1,(Holidays!$A$1:$A$248)),0)+IF(AND($J82&lt;=BE$4,$K82&gt;=BF$4,$K82&gt;BE$4),NETWORKDAYS.INTL(BE$4+1,(BF$4),1,(Holidays!$A$1:$A$248)),0))*$M82,"")</f>
        <v>0</v>
      </c>
      <c r="BG82" s="321">
        <f ca="1">IFERROR((IF(AND($J82&gt;BF$4,$J82&lt;=BG$4,$K82&lt;=BG$4),NETWORKDAYS.INTL($J82,$K82,1,(Holidays!$A$1:$A$248)),0)+IF(AND($J82&gt;BF$4,$J82&lt;=BG$4,$K82&gt;BG$4),NETWORKDAYS.INTL($J82,(BG$4),1,(Holidays!$A$1:$A$248)),0)+IF(AND($J82&lt;BF$4,$K82&lt;BG$4,$K82&gt;BF$4),NETWORKDAYS.INTL(BF$4+1,$K82,1,(Holidays!$A$1:$A$248)),0)+IF(AND($J82&lt;=BF$4,$K82&gt;=BG$4,$K82&gt;BF$4),NETWORKDAYS.INTL(BF$4+1,(BG$4),1,(Holidays!$A$1:$A$248)),0))*$M82,"")</f>
        <v>0</v>
      </c>
      <c r="BH82" s="190">
        <f ca="1">IFERROR((IF(AND($J82&gt;BG$4,$J82&lt;=BH$4,$K82&lt;=BH$4),NETWORKDAYS.INTL($J82,$K82,1,(Holidays!$A$1:$A$248)),0)+IF(AND($J82&gt;BG$4,$J82&lt;=BH$4,$K82&gt;BH$4),NETWORKDAYS.INTL($J82,(BH$4),1,(Holidays!$A$1:$A$248)),0)+IF(AND($J82&lt;BG$4,$K82&lt;BH$4,$K82&gt;BG$4),NETWORKDAYS.INTL(BG$4+1,$K82,1,(Holidays!$A$1:$A$248)),0)+IF(AND($J82&lt;=BG$4,$K82&gt;=BH$4,$K82&gt;BG$4),NETWORKDAYS.INTL(BG$4+1,(BH$4),1,(Holidays!$A$1:$A$248)),0))*$M82,"")</f>
        <v>0</v>
      </c>
      <c r="BI82" s="192">
        <f ca="1">IFERROR((IF(AND($J82&gt;BH$4,$J82&lt;=BI$4,$K82&lt;=BI$4),NETWORKDAYS.INTL($J82,$K82,1,(Holidays!$A$1:$A$248)),0)+IF(AND($J82&gt;BH$4,$J82&lt;=BI$4,$K82&gt;BI$4),NETWORKDAYS.INTL($J82,(BI$4),1,(Holidays!$A$1:$A$248)),0)+IF(AND($J82&lt;BH$4,$K82&lt;BI$4,$K82&gt;BH$4),NETWORKDAYS.INTL(BH$4+1,$K82,1,(Holidays!$A$1:$A$248)),0)+IF(AND($J82&lt;=BH$4,$K82&gt;=BI$4,$K82&gt;BH$4),NETWORKDAYS.INTL(BH$4+1,(BI$4),1,(Holidays!$A$1:$A$248)),0))*$M82,"")</f>
        <v>0</v>
      </c>
      <c r="BJ82" s="321">
        <f ca="1">IFERROR((IF(AND($J82&gt;BI$4,$J82&lt;=BJ$4,$K82&lt;=BJ$4),NETWORKDAYS.INTL($J82,$K82,1,(Holidays!$A$1:$A$248)),0)+IF(AND($J82&gt;BI$4,$J82&lt;=BJ$4,$K82&gt;BJ$4),NETWORKDAYS.INTL($J82,(BJ$4),1,(Holidays!$A$1:$A$248)),0)+IF(AND($J82&lt;BI$4,$K82&lt;BJ$4,$K82&gt;BI$4),NETWORKDAYS.INTL(BI$4+1,$K82,1,(Holidays!$A$1:$A$248)),0)+IF(AND($J82&lt;=BI$4,$K82&gt;=BJ$4,$K82&gt;BI$4),NETWORKDAYS.INTL(BI$4+1,(BJ$4),1,(Holidays!$A$1:$A$248)),0))*$M82,"")</f>
        <v>0</v>
      </c>
      <c r="BK82" s="190">
        <f ca="1">IFERROR((IF(AND($J82&gt;BJ$4,$J82&lt;=BK$4,$K82&lt;=BK$4),NETWORKDAYS.INTL($J82,$K82,1,(Holidays!$A$1:$A$248)),0)+IF(AND($J82&gt;BJ$4,$J82&lt;=BK$4,$K82&gt;BK$4),NETWORKDAYS.INTL($J82,(BK$4),1,(Holidays!$A$1:$A$248)),0)+IF(AND($J82&lt;BJ$4,$K82&lt;BK$4,$K82&gt;BJ$4),NETWORKDAYS.INTL(BJ$4+1,$K82,1,(Holidays!$A$1:$A$248)),0)+IF(AND($J82&lt;=BJ$4,$K82&gt;=BK$4,$K82&gt;BJ$4),NETWORKDAYS.INTL(BJ$4+1,(BK$4),1,(Holidays!$A$1:$A$248)),0))*$M82,"")</f>
        <v>0</v>
      </c>
      <c r="BL82" s="192">
        <f ca="1">IFERROR((IF(AND($J82&gt;BK$4,$J82&lt;=BL$4,$K82&lt;=BL$4),NETWORKDAYS.INTL($J82,$K82,1,(Holidays!$A$1:$A$248)),0)+IF(AND($J82&gt;BK$4,$J82&lt;=BL$4,$K82&gt;BL$4),NETWORKDAYS.INTL($J82,(BL$4),1,(Holidays!$A$1:$A$248)),0)+IF(AND($J82&lt;BK$4,$K82&lt;BL$4,$K82&gt;BK$4),NETWORKDAYS.INTL(BK$4+1,$K82,1,(Holidays!$A$1:$A$248)),0)+IF(AND($J82&lt;=BK$4,$K82&gt;=BL$4,$K82&gt;BK$4),NETWORKDAYS.INTL(BK$4+1,(BL$4),1,(Holidays!$A$1:$A$248)),0))*$M82,"")</f>
        <v>0</v>
      </c>
      <c r="BM82" s="321">
        <f ca="1">IFERROR((IF(AND($J82&gt;BL$4,$J82&lt;=BM$4,$K82&lt;=BM$4),NETWORKDAYS.INTL($J82,$K82,1,(Holidays!$A$1:$A$248)),0)+IF(AND($J82&gt;BL$4,$J82&lt;=BM$4,$K82&gt;BM$4),NETWORKDAYS.INTL($J82,(BM$4),1,(Holidays!$A$1:$A$248)),0)+IF(AND($J82&lt;BL$4,$K82&lt;BM$4,$K82&gt;BL$4),NETWORKDAYS.INTL(BL$4+1,$K82,1,(Holidays!$A$1:$A$248)),0)+IF(AND($J82&lt;=BL$4,$K82&gt;=BM$4,$K82&gt;BL$4),NETWORKDAYS.INTL(BL$4+1,(BM$4),1,(Holidays!$A$1:$A$248)),0))*$M82,"")</f>
        <v>0</v>
      </c>
      <c r="BN82" s="190">
        <f ca="1">IFERROR((IF(AND($J82&gt;BM$4,$J82&lt;=BN$4,$K82&lt;=BN$4),NETWORKDAYS.INTL($J82,$K82,1,(Holidays!$A$1:$A$248)),0)+IF(AND($J82&gt;BM$4,$J82&lt;=BN$4,$K82&gt;BN$4),NETWORKDAYS.INTL($J82,(BN$4),1,(Holidays!$A$1:$A$248)),0)+IF(AND($J82&lt;BM$4,$K82&lt;BN$4,$K82&gt;BM$4),NETWORKDAYS.INTL(BM$4+1,$K82,1,(Holidays!$A$1:$A$248)),0)+IF(AND($J82&lt;=BM$4,$K82&gt;=BN$4,$K82&gt;BM$4),NETWORKDAYS.INTL(BM$4+1,(BN$4),1,(Holidays!$A$1:$A$248)),0))*$M82,"")</f>
        <v>0</v>
      </c>
      <c r="BO82" s="192">
        <f ca="1">IFERROR((IF(AND($J82&gt;BN$4,$J82&lt;=BO$4,$K82&lt;=BO$4),NETWORKDAYS.INTL($J82,$K82,1,(Holidays!$A$1:$A$248)),0)+IF(AND($J82&gt;BN$4,$J82&lt;=BO$4,$K82&gt;BO$4),NETWORKDAYS.INTL($J82,(BO$4),1,(Holidays!$A$1:$A$248)),0)+IF(AND($J82&lt;BN$4,$K82&lt;BO$4,$K82&gt;BN$4),NETWORKDAYS.INTL(BN$4+1,$K82,1,(Holidays!$A$1:$A$248)),0)+IF(AND($J82&lt;=BN$4,$K82&gt;=BO$4,$K82&gt;BN$4),NETWORKDAYS.INTL(BN$4+1,(BO$4),1,(Holidays!$A$1:$A$248)),0))*$M82,"")</f>
        <v>0</v>
      </c>
      <c r="BP82" s="321">
        <f ca="1">IFERROR((IF(AND($J82&gt;BO$4,$J82&lt;=BP$4,$K82&lt;=BP$4),NETWORKDAYS.INTL($J82,$K82,1,(Holidays!$A$1:$A$248)),0)+IF(AND($J82&gt;BO$4,$J82&lt;=BP$4,$K82&gt;BP$4),NETWORKDAYS.INTL($J82,(BP$4),1,(Holidays!$A$1:$A$248)),0)+IF(AND($J82&lt;BO$4,$K82&lt;BP$4,$K82&gt;BO$4),NETWORKDAYS.INTL(BO$4+1,$K82,1,(Holidays!$A$1:$A$248)),0)+IF(AND($J82&lt;=BO$4,$K82&gt;=BP$4,$K82&gt;BO$4),NETWORKDAYS.INTL(BO$4+1,(BP$4),1,(Holidays!$A$1:$A$248)),0))*$M82,"")</f>
        <v>0</v>
      </c>
      <c r="BQ82" s="190">
        <f ca="1">IFERROR((IF(AND($J82&gt;BP$4,$J82&lt;=BQ$4,$K82&lt;=BQ$4),NETWORKDAYS.INTL($J82,$K82,1,(Holidays!$A$1:$A$248)),0)+IF(AND($J82&gt;BP$4,$J82&lt;=BQ$4,$K82&gt;BQ$4),NETWORKDAYS.INTL($J82,(BQ$4),1,(Holidays!$A$1:$A$248)),0)+IF(AND($J82&lt;BP$4,$K82&lt;BQ$4,$K82&gt;BP$4),NETWORKDAYS.INTL(BP$4+1,$K82,1,(Holidays!$A$1:$A$248)),0)+IF(AND($J82&lt;=BP$4,$K82&gt;=BQ$4,$K82&gt;BP$4),NETWORKDAYS.INTL(BP$4+1,(BQ$4),1,(Holidays!$A$1:$A$248)),0))*$M82,"")</f>
        <v>0</v>
      </c>
      <c r="BR82" s="192">
        <f ca="1">IFERROR((IF(AND($J82&gt;BQ$4,$J82&lt;=BR$4,$K82&lt;=BR$4),NETWORKDAYS.INTL($J82,$K82,1,(Holidays!$A$1:$A$248)),0)+IF(AND($J82&gt;BQ$4,$J82&lt;=BR$4,$K82&gt;BR$4),NETWORKDAYS.INTL($J82,(BR$4),1,(Holidays!$A$1:$A$248)),0)+IF(AND($J82&lt;BQ$4,$K82&lt;BR$4,$K82&gt;BQ$4),NETWORKDAYS.INTL(BQ$4+1,$K82,1,(Holidays!$A$1:$A$248)),0)+IF(AND($J82&lt;=BQ$4,$K82&gt;=BR$4,$K82&gt;BQ$4),NETWORKDAYS.INTL(BQ$4+1,(BR$4),1,(Holidays!$A$1:$A$248)),0))*$M82,"")</f>
        <v>0</v>
      </c>
      <c r="BS82" s="321">
        <f ca="1">IFERROR((IF(AND($J82&gt;BR$4,$J82&lt;=BS$4,$K82&lt;=BS$4),NETWORKDAYS.INTL($J82,$K82,1,(Holidays!$A$1:$A$248)),0)+IF(AND($J82&gt;BR$4,$J82&lt;=BS$4,$K82&gt;BS$4),NETWORKDAYS.INTL($J82,(BS$4),1,(Holidays!$A$1:$A$248)),0)+IF(AND($J82&lt;BR$4,$K82&lt;BS$4,$K82&gt;BR$4),NETWORKDAYS.INTL(BR$4+1,$K82,1,(Holidays!$A$1:$A$248)),0)+IF(AND($J82&lt;=BR$4,$K82&gt;=BS$4,$K82&gt;BR$4),NETWORKDAYS.INTL(BR$4+1,(BS$4),1,(Holidays!$A$1:$A$248)),0))*$M82,"")</f>
        <v>0</v>
      </c>
      <c r="BT82" s="190">
        <f ca="1">IFERROR((IF(AND($J82&gt;BS$4,$J82&lt;=BT$4,$K82&lt;=BT$4),NETWORKDAYS.INTL($J82,$K82,1,(Holidays!$A$1:$A$248)),0)+IF(AND($J82&gt;BS$4,$J82&lt;=BT$4,$K82&gt;BT$4),NETWORKDAYS.INTL($J82,(BT$4),1,(Holidays!$A$1:$A$248)),0)+IF(AND($J82&lt;BS$4,$K82&lt;BT$4,$K82&gt;BS$4),NETWORKDAYS.INTL(BS$4+1,$K82,1,(Holidays!$A$1:$A$248)),0)+IF(AND($J82&lt;=BS$4,$K82&gt;=BT$4,$K82&gt;BS$4),NETWORKDAYS.INTL(BS$4+1,(BT$4),1,(Holidays!$A$1:$A$248)),0))*$M82,"")</f>
        <v>0</v>
      </c>
      <c r="BU82" s="192">
        <f ca="1">IFERROR((IF(AND($J82&gt;BT$4,$J82&lt;=BU$4,$K82&lt;=BU$4),NETWORKDAYS.INTL($J82,$K82,1,(Holidays!$A$1:$A$248)),0)+IF(AND($J82&gt;BT$4,$J82&lt;=BU$4,$K82&gt;BU$4),NETWORKDAYS.INTL($J82,(BU$4),1,(Holidays!$A$1:$A$248)),0)+IF(AND($J82&lt;BT$4,$K82&lt;BU$4,$K82&gt;BT$4),NETWORKDAYS.INTL(BT$4+1,$K82,1,(Holidays!$A$1:$A$248)),0)+IF(AND($J82&lt;=BT$4,$K82&gt;=BU$4,$K82&gt;BT$4),NETWORKDAYS.INTL(BT$4+1,(BU$4),1,(Holidays!$A$1:$A$248)),0))*$M82,"")</f>
        <v>0</v>
      </c>
      <c r="BV82" s="321">
        <f ca="1">IFERROR((IF(AND($J82&gt;BU$4,$J82&lt;=BV$4,$K82&lt;=BV$4),NETWORKDAYS.INTL($J82,$K82,1,(Holidays!$A$1:$A$248)),0)+IF(AND($J82&gt;BU$4,$J82&lt;=BV$4,$K82&gt;BV$4),NETWORKDAYS.INTL($J82,(BV$4),1,(Holidays!$A$1:$A$248)),0)+IF(AND($J82&lt;BU$4,$K82&lt;BV$4,$K82&gt;BU$4),NETWORKDAYS.INTL(BU$4+1,$K82,1,(Holidays!$A$1:$A$248)),0)+IF(AND($J82&lt;=BU$4,$K82&gt;=BV$4,$K82&gt;BU$4),NETWORKDAYS.INTL(BU$4+1,(BV$4),1,(Holidays!$A$1:$A$248)),0))*$M82,"")</f>
        <v>0</v>
      </c>
      <c r="BW82" s="190">
        <f ca="1">IFERROR((IF(AND($J82&gt;BV$4,$J82&lt;=BW$4,$K82&lt;=BW$4),NETWORKDAYS.INTL($J82,$K82,1,(Holidays!$A$1:$A$248)),0)+IF(AND($J82&gt;BV$4,$J82&lt;=BW$4,$K82&gt;BW$4),NETWORKDAYS.INTL($J82,(BW$4),1,(Holidays!$A$1:$A$248)),0)+IF(AND($J82&lt;BV$4,$K82&lt;BW$4,$K82&gt;BV$4),NETWORKDAYS.INTL(BV$4+1,$K82,1,(Holidays!$A$1:$A$248)),0)+IF(AND($J82&lt;=BV$4,$K82&gt;=BW$4,$K82&gt;BV$4),NETWORKDAYS.INTL(BV$4+1,(BW$4),1,(Holidays!$A$1:$A$248)),0))*$M82,"")</f>
        <v>0</v>
      </c>
      <c r="BX82" s="192">
        <f ca="1">IFERROR((IF(AND($J82&gt;BW$4,$J82&lt;=BX$4,$K82&lt;=BX$4),NETWORKDAYS.INTL($J82,$K82,1,(Holidays!$A$1:$A$248)),0)+IF(AND($J82&gt;BW$4,$J82&lt;=BX$4,$K82&gt;BX$4),NETWORKDAYS.INTL($J82,(BX$4),1,(Holidays!$A$1:$A$248)),0)+IF(AND($J82&lt;BW$4,$K82&lt;BX$4,$K82&gt;BW$4),NETWORKDAYS.INTL(BW$4+1,$K82,1,(Holidays!$A$1:$A$248)),0)+IF(AND($J82&lt;=BW$4,$K82&gt;=BX$4,$K82&gt;BW$4),NETWORKDAYS.INTL(BW$4+1,(BX$4),1,(Holidays!$A$1:$A$248)),0))*$M82,"")</f>
        <v>0</v>
      </c>
      <c r="BY82" s="321">
        <f ca="1">IFERROR((IF(AND($J82&gt;BX$4,$J82&lt;=BY$4,$K82&lt;=BY$4),NETWORKDAYS.INTL($J82,$K82,1,(Holidays!$A$1:$A$248)),0)+IF(AND($J82&gt;BX$4,$J82&lt;=BY$4,$K82&gt;BY$4),NETWORKDAYS.INTL($J82,(BY$4),1,(Holidays!$A$1:$A$248)),0)+IF(AND($J82&lt;BX$4,$K82&lt;BY$4,$K82&gt;BX$4),NETWORKDAYS.INTL(BX$4+1,$K82,1,(Holidays!$A$1:$A$248)),0)+IF(AND($J82&lt;=BX$4,$K82&gt;=BY$4,$K82&gt;BX$4),NETWORKDAYS.INTL(BX$4+1,(BY$4),1,(Holidays!$A$1:$A$248)),0))*$M82,"")</f>
        <v>0</v>
      </c>
      <c r="BZ82" s="190">
        <f ca="1">IFERROR((IF(AND($J82&gt;BY$4,$J82&lt;=BZ$4,$K82&lt;=BZ$4),NETWORKDAYS.INTL($J82,$K82,1,(Holidays!$A$1:$A$248)),0)+IF(AND($J82&gt;BY$4,$J82&lt;=BZ$4,$K82&gt;BZ$4),NETWORKDAYS.INTL($J82,(BZ$4),1,(Holidays!$A$1:$A$248)),0)+IF(AND($J82&lt;BY$4,$K82&lt;BZ$4,$K82&gt;BY$4),NETWORKDAYS.INTL(BY$4+1,$K82,1,(Holidays!$A$1:$A$248)),0)+IF(AND($J82&lt;=BY$4,$K82&gt;=BZ$4,$K82&gt;BY$4),NETWORKDAYS.INTL(BY$4+1,(BZ$4),1,(Holidays!$A$1:$A$248)),0))*$M82,"")</f>
        <v>0</v>
      </c>
      <c r="CA82" s="192">
        <f ca="1">IFERROR((IF(AND($J82&gt;BZ$4,$J82&lt;=CA$4,$K82&lt;=CA$4),NETWORKDAYS.INTL($J82,$K82,1,(Holidays!$A$1:$A$248)),0)+IF(AND($J82&gt;BZ$4,$J82&lt;=CA$4,$K82&gt;CA$4),NETWORKDAYS.INTL($J82,(CA$4),1,(Holidays!$A$1:$A$248)),0)+IF(AND($J82&lt;BZ$4,$K82&lt;CA$4,$K82&gt;BZ$4),NETWORKDAYS.INTL(BZ$4+1,$K82,1,(Holidays!$A$1:$A$248)),0)+IF(AND($J82&lt;=BZ$4,$K82&gt;=CA$4,$K82&gt;BZ$4),NETWORKDAYS.INTL(BZ$4+1,(CA$4),1,(Holidays!$A$1:$A$248)),0))*$M82,"")</f>
        <v>0</v>
      </c>
      <c r="CB82" s="321">
        <f ca="1">IFERROR((IF(AND($J82&gt;CA$4,$J82&lt;=CB$4,$K82&lt;=CB$4),NETWORKDAYS.INTL($J82,$K82,1,(Holidays!$A$1:$A$248)),0)+IF(AND($J82&gt;CA$4,$J82&lt;=CB$4,$K82&gt;CB$4),NETWORKDAYS.INTL($J82,(CB$4),1,(Holidays!$A$1:$A$248)),0)+IF(AND($J82&lt;CA$4,$K82&lt;CB$4,$K82&gt;CA$4),NETWORKDAYS.INTL(CA$4+1,$K82,1,(Holidays!$A$1:$A$248)),0)+IF(AND($J82&lt;=CA$4,$K82&gt;=CB$4,$K82&gt;CA$4),NETWORKDAYS.INTL(CA$4+1,(CB$4),1,(Holidays!$A$1:$A$248)),0))*$M82,"")</f>
        <v>0</v>
      </c>
      <c r="CC82" s="190">
        <f ca="1">IFERROR((IF(AND($J82&gt;CB$4,$J82&lt;=CC$4,$K82&lt;=CC$4),NETWORKDAYS.INTL($J82,$K82,1,(Holidays!$A$1:$A$248)),0)+IF(AND($J82&gt;CB$4,$J82&lt;=CC$4,$K82&gt;CC$4),NETWORKDAYS.INTL($J82,(CC$4),1,(Holidays!$A$1:$A$248)),0)+IF(AND($J82&lt;CB$4,$K82&lt;CC$4,$K82&gt;CB$4),NETWORKDAYS.INTL(CB$4+1,$K82,1,(Holidays!$A$1:$A$248)),0)+IF(AND($J82&lt;=CB$4,$K82&gt;=CC$4,$K82&gt;CB$4),NETWORKDAYS.INTL(CB$4+1,(CC$4),1,(Holidays!$A$1:$A$248)),0))*$M82,"")</f>
        <v>0</v>
      </c>
      <c r="CD82" s="192">
        <f ca="1">IFERROR((IF(AND($J82&gt;CC$4,$J82&lt;=CD$4,$K82&lt;=CD$4),NETWORKDAYS.INTL($J82,$K82,1,(Holidays!$A$1:$A$248)),0)+IF(AND($J82&gt;CC$4,$J82&lt;=CD$4,$K82&gt;CD$4),NETWORKDAYS.INTL($J82,(CD$4),1,(Holidays!$A$1:$A$248)),0)+IF(AND($J82&lt;CC$4,$K82&lt;CD$4,$K82&gt;CC$4),NETWORKDAYS.INTL(CC$4+1,$K82,1,(Holidays!$A$1:$A$248)),0)+IF(AND($J82&lt;=CC$4,$K82&gt;=CD$4,$K82&gt;CC$4),NETWORKDAYS.INTL(CC$4+1,(CD$4),1,(Holidays!$A$1:$A$248)),0))*$M82,"")</f>
        <v>0</v>
      </c>
      <c r="CE82" s="321">
        <f ca="1">IFERROR((IF(AND($J82&gt;CD$4,$J82&lt;=CE$4,$K82&lt;=CE$4),NETWORKDAYS.INTL($J82,$K82,1,(Holidays!$A$1:$A$248)),0)+IF(AND($J82&gt;CD$4,$J82&lt;=CE$4,$K82&gt;CE$4),NETWORKDAYS.INTL($J82,(CE$4),1,(Holidays!$A$1:$A$248)),0)+IF(AND($J82&lt;CD$4,$K82&lt;CE$4,$K82&gt;CD$4),NETWORKDAYS.INTL(CD$4+1,$K82,1,(Holidays!$A$1:$A$248)),0)+IF(AND($J82&lt;=CD$4,$K82&gt;=CE$4,$K82&gt;CD$4),NETWORKDAYS.INTL(CD$4+1,(CE$4),1,(Holidays!$A$1:$A$248)),0))*$M82,"")</f>
        <v>0</v>
      </c>
      <c r="CF82" s="190">
        <f ca="1">IFERROR((IF(AND($J82&gt;CE$4,$J82&lt;=CF$4,$K82&lt;=CF$4),NETWORKDAYS.INTL($J82,$K82,1,(Holidays!$A$1:$A$248)),0)+IF(AND($J82&gt;CE$4,$J82&lt;=CF$4,$K82&gt;CF$4),NETWORKDAYS.INTL($J82,(CF$4),1,(Holidays!$A$1:$A$248)),0)+IF(AND($J82&lt;CE$4,$K82&lt;CF$4,$K82&gt;CE$4),NETWORKDAYS.INTL(CE$4+1,$K82,1,(Holidays!$A$1:$A$248)),0)+IF(AND($J82&lt;=CE$4,$K82&gt;=CF$4,$K82&gt;CE$4),NETWORKDAYS.INTL(CE$4+1,(CF$4),1,(Holidays!$A$1:$A$248)),0))*$M82,"")</f>
        <v>0</v>
      </c>
      <c r="CG82" s="192">
        <f ca="1">IFERROR((IF(AND($J82&gt;CF$4,$J82&lt;=CG$4,$K82&lt;=CG$4),NETWORKDAYS.INTL($J82,$K82,1,(Holidays!$A$1:$A$248)),0)+IF(AND($J82&gt;CF$4,$J82&lt;=CG$4,$K82&gt;CG$4),NETWORKDAYS.INTL($J82,(CG$4),1,(Holidays!$A$1:$A$248)),0)+IF(AND($J82&lt;CF$4,$K82&lt;CG$4,$K82&gt;CF$4),NETWORKDAYS.INTL(CF$4+1,$K82,1,(Holidays!$A$1:$A$248)),0)+IF(AND($J82&lt;=CF$4,$K82&gt;=CG$4,$K82&gt;CF$4),NETWORKDAYS.INTL(CF$4+1,(CG$4),1,(Holidays!$A$1:$A$248)),0))*$M82,"")</f>
        <v>0</v>
      </c>
      <c r="CH82" s="321">
        <f ca="1">IFERROR((IF(AND($J82&gt;CG$4,$J82&lt;=CH$4,$K82&lt;=CH$4),NETWORKDAYS.INTL($J82,$K82,1,(Holidays!$A$1:$A$248)),0)+IF(AND($J82&gt;CG$4,$J82&lt;=CH$4,$K82&gt;CH$4),NETWORKDAYS.INTL($J82,(CH$4),1,(Holidays!$A$1:$A$248)),0)+IF(AND($J82&lt;CG$4,$K82&lt;CH$4,$K82&gt;CG$4),NETWORKDAYS.INTL(CG$4+1,$K82,1,(Holidays!$A$1:$A$248)),0)+IF(AND($J82&lt;=CG$4,$K82&gt;=CH$4,$K82&gt;CG$4),NETWORKDAYS.INTL(CG$4+1,(CH$4),1,(Holidays!$A$1:$A$248)),0))*$M82,"")</f>
        <v>0</v>
      </c>
      <c r="CI82" s="190">
        <f ca="1">IFERROR((IF(AND($J82&gt;CH$4,$J82&lt;=CI$4,$K82&lt;=CI$4),NETWORKDAYS.INTL($J82,$K82,1,(Holidays!$A$1:$A$248)),0)+IF(AND($J82&gt;CH$4,$J82&lt;=CI$4,$K82&gt;CI$4),NETWORKDAYS.INTL($J82,(CI$4),1,(Holidays!$A$1:$A$248)),0)+IF(AND($J82&lt;CH$4,$K82&lt;CI$4,$K82&gt;CH$4),NETWORKDAYS.INTL(CH$4+1,$K82,1,(Holidays!$A$1:$A$248)),0)+IF(AND($J82&lt;=CH$4,$K82&gt;=CI$4,$K82&gt;CH$4),NETWORKDAYS.INTL(CH$4+1,(CI$4),1,(Holidays!$A$1:$A$248)),0))*$M82,"")</f>
        <v>0</v>
      </c>
      <c r="CJ82" s="192">
        <f ca="1">IFERROR((IF(AND($J82&gt;CI$4,$J82&lt;=CJ$4,$K82&lt;=CJ$4),NETWORKDAYS.INTL($J82,$K82,1,(Holidays!$A$1:$A$248)),0)+IF(AND($J82&gt;CI$4,$J82&lt;=CJ$4,$K82&gt;CJ$4),NETWORKDAYS.INTL($J82,(CJ$4),1,(Holidays!$A$1:$A$248)),0)+IF(AND($J82&lt;CI$4,$K82&lt;CJ$4,$K82&gt;CI$4),NETWORKDAYS.INTL(CI$4+1,$K82,1,(Holidays!$A$1:$A$248)),0)+IF(AND($J82&lt;=CI$4,$K82&gt;=CJ$4,$K82&gt;CI$4),NETWORKDAYS.INTL(CI$4+1,(CJ$4),1,(Holidays!$A$1:$A$248)),0))*$M82,"")</f>
        <v>0</v>
      </c>
      <c r="CK82" s="321">
        <f ca="1">IFERROR((IF(AND($J82&gt;CJ$4,$J82&lt;=CK$4,$K82&lt;=CK$4),NETWORKDAYS.INTL($J82,$K82,1,(Holidays!$A$1:$A$248)),0)+IF(AND($J82&gt;CJ$4,$J82&lt;=CK$4,$K82&gt;CK$4),NETWORKDAYS.INTL($J82,(CK$4),1,(Holidays!$A$1:$A$248)),0)+IF(AND($J82&lt;CJ$4,$K82&lt;CK$4,$K82&gt;CJ$4),NETWORKDAYS.INTL(CJ$4+1,$K82,1,(Holidays!$A$1:$A$248)),0)+IF(AND($J82&lt;=CJ$4,$K82&gt;=CK$4,$K82&gt;CJ$4),NETWORKDAYS.INTL(CJ$4+1,(CK$4),1,(Holidays!$A$1:$A$248)),0))*$M82,"")</f>
        <v>0</v>
      </c>
      <c r="CL82" s="190">
        <f ca="1">IFERROR((IF(AND($J82&gt;CK$4,$J82&lt;=CL$4,$K82&lt;=CL$4),NETWORKDAYS.INTL($J82,$K82,1,(Holidays!$A$1:$A$248)),0)+IF(AND($J82&gt;CK$4,$J82&lt;=CL$4,$K82&gt;CL$4),NETWORKDAYS.INTL($J82,(CL$4),1,(Holidays!$A$1:$A$248)),0)+IF(AND($J82&lt;CK$4,$K82&lt;CL$4,$K82&gt;CK$4),NETWORKDAYS.INTL(CK$4+1,$K82,1,(Holidays!$A$1:$A$248)),0)+IF(AND($J82&lt;=CK$4,$K82&gt;=CL$4,$K82&gt;CK$4),NETWORKDAYS.INTL(CK$4+1,(CL$4),1,(Holidays!$A$1:$A$248)),0))*$M82,"")</f>
        <v>0</v>
      </c>
      <c r="CM82" s="192">
        <f ca="1">IFERROR((IF(AND($J82&gt;CL$4,$J82&lt;=CM$4,$K82&lt;=CM$4),NETWORKDAYS.INTL($J82,$K82,1,(Holidays!$A$1:$A$248)),0)+IF(AND($J82&gt;CL$4,$J82&lt;=CM$4,$K82&gt;CM$4),NETWORKDAYS.INTL($J82,(CM$4),1,(Holidays!$A$1:$A$248)),0)+IF(AND($J82&lt;CL$4,$K82&lt;CM$4,$K82&gt;CL$4),NETWORKDAYS.INTL(CL$4+1,$K82,1,(Holidays!$A$1:$A$248)),0)+IF(AND($J82&lt;=CL$4,$K82&gt;=CM$4,$K82&gt;CL$4),NETWORKDAYS.INTL(CL$4+1,(CM$4),1,(Holidays!$A$1:$A$248)),0))*$M82,"")</f>
        <v>0</v>
      </c>
      <c r="CN82" s="321">
        <f ca="1">IFERROR((IF(AND($J82&gt;CM$4,$J82&lt;=CN$4,$K82&lt;=CN$4),NETWORKDAYS.INTL($J82,$K82,1,(Holidays!$A$1:$A$248)),0)+IF(AND($J82&gt;CM$4,$J82&lt;=CN$4,$K82&gt;CN$4),NETWORKDAYS.INTL($J82,(CN$4),1,(Holidays!$A$1:$A$248)),0)+IF(AND($J82&lt;CM$4,$K82&lt;CN$4,$K82&gt;CM$4),NETWORKDAYS.INTL(CM$4+1,$K82,1,(Holidays!$A$1:$A$248)),0)+IF(AND($J82&lt;=CM$4,$K82&gt;=CN$4,$K82&gt;CM$4),NETWORKDAYS.INTL(CM$4+1,(CN$4),1,(Holidays!$A$1:$A$248)),0))*$M82,"")</f>
        <v>0</v>
      </c>
      <c r="CO82" s="190">
        <f ca="1">IFERROR((IF(AND($J82&gt;CN$4,$J82&lt;=CO$4,$K82&lt;=CO$4),NETWORKDAYS.INTL($J82,$K82,1,(Holidays!$A$1:$A$248)),0)+IF(AND($J82&gt;CN$4,$J82&lt;=CO$4,$K82&gt;CO$4),NETWORKDAYS.INTL($J82,(CO$4),1,(Holidays!$A$1:$A$248)),0)+IF(AND($J82&lt;CN$4,$K82&lt;CO$4,$K82&gt;CN$4),NETWORKDAYS.INTL(CN$4+1,$K82,1,(Holidays!$A$1:$A$248)),0)+IF(AND($J82&lt;=CN$4,$K82&gt;=CO$4,$K82&gt;CN$4),NETWORKDAYS.INTL(CN$4+1,(CO$4),1,(Holidays!$A$1:$A$248)),0))*$M82,"")</f>
        <v>0</v>
      </c>
      <c r="CP82" s="192">
        <f ca="1">IFERROR((IF(AND($J82&gt;CO$4,$J82&lt;=CP$4,$K82&lt;=CP$4),NETWORKDAYS.INTL($J82,$K82,1,(Holidays!$A$1:$A$248)),0)+IF(AND($J82&gt;CO$4,$J82&lt;=CP$4,$K82&gt;CP$4),NETWORKDAYS.INTL($J82,(CP$4),1,(Holidays!$A$1:$A$248)),0)+IF(AND($J82&lt;CO$4,$K82&lt;CP$4,$K82&gt;CO$4),NETWORKDAYS.INTL(CO$4+1,$K82,1,(Holidays!$A$1:$A$248)),0)+IF(AND($J82&lt;=CO$4,$K82&gt;=CP$4,$K82&gt;CO$4),NETWORKDAYS.INTL(CO$4+1,(CP$4),1,(Holidays!$A$1:$A$248)),0))*$M82,"")</f>
        <v>0</v>
      </c>
      <c r="CQ82" s="321">
        <f ca="1">IFERROR((IF(AND($J82&gt;CP$4,$J82&lt;=CQ$4,$K82&lt;=CQ$4),NETWORKDAYS.INTL($J82,$K82,1,(Holidays!$A$1:$A$248)),0)+IF(AND($J82&gt;CP$4,$J82&lt;=CQ$4,$K82&gt;CQ$4),NETWORKDAYS.INTL($J82,(CQ$4),1,(Holidays!$A$1:$A$248)),0)+IF(AND($J82&lt;CP$4,$K82&lt;CQ$4,$K82&gt;CP$4),NETWORKDAYS.INTL(CP$4+1,$K82,1,(Holidays!$A$1:$A$248)),0)+IF(AND($J82&lt;=CP$4,$K82&gt;=CQ$4,$K82&gt;CP$4),NETWORKDAYS.INTL(CP$4+1,(CQ$4),1,(Holidays!$A$1:$A$248)),0))*$M82,"")</f>
        <v>0</v>
      </c>
      <c r="CR82" s="190">
        <f ca="1">IFERROR((IF(AND($J82&gt;CQ$4,$J82&lt;=CR$4,$K82&lt;=CR$4),NETWORKDAYS.INTL($J82,$K82,1,(Holidays!$A$1:$A$248)),0)+IF(AND($J82&gt;CQ$4,$J82&lt;=CR$4,$K82&gt;CR$4),NETWORKDAYS.INTL($J82,(CR$4),1,(Holidays!$A$1:$A$248)),0)+IF(AND($J82&lt;CQ$4,$K82&lt;CR$4,$K82&gt;CQ$4),NETWORKDAYS.INTL(CQ$4+1,$K82,1,(Holidays!$A$1:$A$248)),0)+IF(AND($J82&lt;=CQ$4,$K82&gt;=CR$4,$K82&gt;CQ$4),NETWORKDAYS.INTL(CQ$4+1,(CR$4),1,(Holidays!$A$1:$A$248)),0))*$M82,"")</f>
        <v>0</v>
      </c>
      <c r="CS82" s="192">
        <f ca="1">IFERROR((IF(AND($J82&gt;CR$4,$J82&lt;=CS$4,$K82&lt;=CS$4),NETWORKDAYS.INTL($J82,$K82,1,(Holidays!$A$1:$A$248)),0)+IF(AND($J82&gt;CR$4,$J82&lt;=CS$4,$K82&gt;CS$4),NETWORKDAYS.INTL($J82,(CS$4),1,(Holidays!$A$1:$A$248)),0)+IF(AND($J82&lt;CR$4,$K82&lt;CS$4,$K82&gt;CR$4),NETWORKDAYS.INTL(CR$4+1,$K82,1,(Holidays!$A$1:$A$248)),0)+IF(AND($J82&lt;=CR$4,$K82&gt;=CS$4,$K82&gt;CR$4),NETWORKDAYS.INTL(CR$4+1,(CS$4),1,(Holidays!$A$1:$A$248)),0))*$M82,"")</f>
        <v>0</v>
      </c>
      <c r="CT82" s="321">
        <f ca="1">IFERROR((IF(AND($J82&gt;CS$4,$J82&lt;=CT$4,$K82&lt;=CT$4),NETWORKDAYS.INTL($J82,$K82,1,(Holidays!$A$1:$A$248)),0)+IF(AND($J82&gt;CS$4,$J82&lt;=CT$4,$K82&gt;CT$4),NETWORKDAYS.INTL($J82,(CT$4),1,(Holidays!$A$1:$A$248)),0)+IF(AND($J82&lt;CS$4,$K82&lt;CT$4,$K82&gt;CS$4),NETWORKDAYS.INTL(CS$4+1,$K82,1,(Holidays!$A$1:$A$248)),0)+IF(AND($J82&lt;=CS$4,$K82&gt;=CT$4,$K82&gt;CS$4),NETWORKDAYS.INTL(CS$4+1,(CT$4),1,(Holidays!$A$1:$A$248)),0))*$M82,"")</f>
        <v>0</v>
      </c>
      <c r="CU82" s="190">
        <f ca="1">IFERROR((IF(AND($J82&gt;CT$4,$J82&lt;=CU$4,$K82&lt;=CU$4),NETWORKDAYS.INTL($J82,$K82,1,(Holidays!$A$1:$A$248)),0)+IF(AND($J82&gt;CT$4,$J82&lt;=CU$4,$K82&gt;CU$4),NETWORKDAYS.INTL($J82,(CU$4),1,(Holidays!$A$1:$A$248)),0)+IF(AND($J82&lt;CT$4,$K82&lt;CU$4,$K82&gt;CT$4),NETWORKDAYS.INTL(CT$4+1,$K82,1,(Holidays!$A$1:$A$248)),0)+IF(AND($J82&lt;=CT$4,$K82&gt;=CU$4,$K82&gt;CT$4),NETWORKDAYS.INTL(CT$4+1,(CU$4),1,(Holidays!$A$1:$A$248)),0))*$M82,"")</f>
        <v>0</v>
      </c>
      <c r="CV82" s="192">
        <f ca="1">IFERROR((IF(AND($J82&gt;CU$4,$J82&lt;=CV$4,$K82&lt;=CV$4),NETWORKDAYS.INTL($J82,$K82,1,(Holidays!$A$1:$A$248)),0)+IF(AND($J82&gt;CU$4,$J82&lt;=CV$4,$K82&gt;CV$4),NETWORKDAYS.INTL($J82,(CV$4),1,(Holidays!$A$1:$A$248)),0)+IF(AND($J82&lt;CU$4,$K82&lt;CV$4,$K82&gt;CU$4),NETWORKDAYS.INTL(CU$4+1,$K82,1,(Holidays!$A$1:$A$248)),0)+IF(AND($J82&lt;=CU$4,$K82&gt;=CV$4,$K82&gt;CU$4),NETWORKDAYS.INTL(CU$4+1,(CV$4),1,(Holidays!$A$1:$A$248)),0))*$M82,"")</f>
        <v>0</v>
      </c>
      <c r="CW82" s="321">
        <f ca="1">IFERROR((IF(AND($J82&gt;CV$4,$J82&lt;=CW$4,$K82&lt;=CW$4),NETWORKDAYS.INTL($J82,$K82,1,(Holidays!$A$1:$A$248)),0)+IF(AND($J82&gt;CV$4,$J82&lt;=CW$4,$K82&gt;CW$4),NETWORKDAYS.INTL($J82,(CW$4),1,(Holidays!$A$1:$A$248)),0)+IF(AND($J82&lt;CV$4,$K82&lt;CW$4,$K82&gt;CV$4),NETWORKDAYS.INTL(CV$4+1,$K82,1,(Holidays!$A$1:$A$248)),0)+IF(AND($J82&lt;=CV$4,$K82&gt;=CW$4,$K82&gt;CV$4),NETWORKDAYS.INTL(CV$4+1,(CW$4),1,(Holidays!$A$1:$A$248)),0))*$M82,"")</f>
        <v>0</v>
      </c>
      <c r="CX82" s="324">
        <f ca="1">IFERROR((IF(AND($J82&gt;CW$4,$J82&lt;=CX$4,$K82&lt;=CX$4),NETWORKDAYS.INTL($J82,$K82,1,(Holidays!$A$1:$A$248)),0)+IF(AND($J82&gt;CW$4,$J82&lt;=CX$4,$K82&gt;CX$4),NETWORKDAYS.INTL($J82,(CX$4),1,(Holidays!$A$1:$A$248)),0)+IF(AND($J82&lt;CW$4,$K82&lt;CX$4,$K82&gt;CW$4),NETWORKDAYS.INTL(CW$4+1,$K82,1,(Holidays!$A$1:$A$248)),0)+IF(AND($J82&lt;=CW$4,$K82&gt;=CX$4,$K82&gt;CW$4),NETWORKDAYS.INTL(CW$4+1,(CX$4),1,(Holidays!$A$1:$A$248)),0))*$M82,"")</f>
        <v>0</v>
      </c>
    </row>
    <row r="83" spans="2:102" ht="15" customHeight="1" outlineLevel="1">
      <c r="B83" s="59" t="str">
        <f t="array" ref="B83">IFERROR(INDEX('A-2_MH Distribution'!$B$1:$B$15014,SMALL(IF('A-2_MH Distribution'!$N$8:$N$63&lt;&gt;0,ROW('A-2_MH Distribution'!$B$8:$B$63)),ROW(A15)),1),"")</f>
        <v/>
      </c>
      <c r="C83" s="458" t="str">
        <f ca="1">IFERROR(VLOOKUP(B83,OFFSET('A-1_MH Estimation'!$B$7,0,0,MATCH("Subtotal LOE",'A-1_MH Estimation'!B:B,0)-7,2),2,0),"")</f>
        <v/>
      </c>
      <c r="D83" s="466" t="str">
        <f ca="1">IFERROR(VLOOKUP(B83,OFFSET('A-1_MH Estimation'!$B$7,0,0,MATCH("Subtotal LOE",'A-1_MH Estimation'!B:B,0)-7,4),4,0),"")</f>
        <v/>
      </c>
      <c r="E83" s="466" t="str">
        <f ca="1">IFERROR(VLOOKUP(B83,OFFSET('A-1_MH Estimation'!$B$7,0,0,MATCH("Subtotal LOE",'A-1_MH Estimation'!B:B,0)-7,3),3,0),"")</f>
        <v/>
      </c>
      <c r="F83" s="462">
        <f>IFERROR(VLOOKUP($B83,'A-2_MH Distribution'!$B$6:$O$16314,3,0)*VLOOKUP($B83,'A-2_MH Distribution'!$B$6:$O$16314,VLOOKUP(G83,SoftwareList,6,0),0)*IFERROR((--(VLOOKUP($B83,'A-2_MH Distribution'!$B$6:$O$16314,VLOOKUP(G83,SoftwareList,8,0),0)=0)+VLOOKUP($B83,'A-2_MH Distribution'!$B$6:$O$16314,VLOOKUP(G83,SoftwareList,8,0),0)),1),0)</f>
        <v>0</v>
      </c>
      <c r="G83" s="403" t="str">
        <f t="shared" si="61"/>
        <v/>
      </c>
      <c r="H83" s="454"/>
      <c r="I83" s="455"/>
      <c r="J83" s="351">
        <f ca="1">IFERROR(INDEX(Activities,MATCH($B83,'A-2_MH Distribution'!B:B,0),MATCH("Start Date",'A-2_MH Distribution'!$A$4:S$4,0))+H83,0)</f>
        <v>0</v>
      </c>
      <c r="K83" s="352">
        <f ca="1">IFERROR(INDEX(Activities,MATCH($B83,'A-2_MH Distribution'!B:B,0),MATCH("Finish Date",'A-2_MH Distribution'!$A$4:S$4,0))+I83,0)</f>
        <v>0</v>
      </c>
      <c r="L83" s="170">
        <f ca="1">NETWORKDAYS.INTL(J83,K83,1,Holidays!$A$1:$A$248)</f>
        <v>0</v>
      </c>
      <c r="M83" s="62">
        <f t="shared" ca="1" si="60"/>
        <v>0</v>
      </c>
      <c r="O83" s="253">
        <f ca="1">SUM($P83:CX83)</f>
        <v>0</v>
      </c>
      <c r="P83" s="320"/>
      <c r="Q83" s="321">
        <f ca="1">IFERROR((IF(AND($J83&gt;P$4,$J83&lt;=Q$4,$K83&lt;=Q$4),NETWORKDAYS.INTL($J83,$K83,1,(Holidays!$A$1:$A$248)),0)+IF(AND($J83&gt;P$4,$J83&lt;=Q$4,$K83&gt;Q$4),NETWORKDAYS.INTL($J83,(Q$4),1,(Holidays!$A$1:$A$248)),0)+IF(AND($J83&lt;P$4,$K83&lt;Q$4,$K83&gt;P$4),NETWORKDAYS.INTL(P$4+1,$K83,1,(Holidays!$A$1:$A$248)),0)+IF(AND($J83&lt;=P$4,$K83&gt;=Q$4,$K83&gt;P$4),NETWORKDAYS.INTL(P$4+1,(Q$4),1,(Holidays!$A$1:$A$248)),0))*$M83,"")</f>
        <v>0</v>
      </c>
      <c r="R83" s="190">
        <f ca="1">IFERROR((IF(AND($J83&gt;Q$4,$J83&lt;=R$4,$K83&lt;=R$4),NETWORKDAYS.INTL($J83,$K83,1,(Holidays!$A$1:$A$248)),0)+IF(AND($J83&gt;Q$4,$J83&lt;=R$4,$K83&gt;R$4),NETWORKDAYS.INTL($J83,(R$4),1,(Holidays!$A$1:$A$248)),0)+IF(AND($J83&lt;Q$4,$K83&lt;R$4,$K83&gt;Q$4),NETWORKDAYS.INTL(Q$4+1,$K83,1,(Holidays!$A$1:$A$248)),0)+IF(AND($J83&lt;=Q$4,$K83&gt;=R$4,$K83&gt;Q$4),NETWORKDAYS.INTL(Q$4+1,(R$4),1,(Holidays!$A$1:$A$248)),0))*$M83,"")</f>
        <v>0</v>
      </c>
      <c r="S83" s="192">
        <f ca="1">IFERROR((IF(AND($J83&gt;R$4,$J83&lt;=S$4,$K83&lt;=S$4),NETWORKDAYS.INTL($J83,$K83,1,(Holidays!$A$1:$A$248)),0)+IF(AND($J83&gt;R$4,$J83&lt;=S$4,$K83&gt;S$4),NETWORKDAYS.INTL($J83,(S$4),1,(Holidays!$A$1:$A$248)),0)+IF(AND($J83&lt;R$4,$K83&lt;S$4,$K83&gt;R$4),NETWORKDAYS.INTL(R$4+1,$K83,1,(Holidays!$A$1:$A$248)),0)+IF(AND($J83&lt;=R$4,$K83&gt;=S$4,$K83&gt;R$4),NETWORKDAYS.INTL(R$4+1,(S$4),1,(Holidays!$A$1:$A$248)),0))*$M83,"")</f>
        <v>0</v>
      </c>
      <c r="T83" s="321">
        <f ca="1">IFERROR((IF(AND($J83&gt;S$4,$J83&lt;=T$4,$K83&lt;=T$4),NETWORKDAYS.INTL($J83,$K83,1,(Holidays!$A$1:$A$248)),0)+IF(AND($J83&gt;S$4,$J83&lt;=T$4,$K83&gt;T$4),NETWORKDAYS.INTL($J83,(T$4),1,(Holidays!$A$1:$A$248)),0)+IF(AND($J83&lt;S$4,$K83&lt;T$4,$K83&gt;S$4),NETWORKDAYS.INTL(S$4+1,$K83,1,(Holidays!$A$1:$A$248)),0)+IF(AND($J83&lt;=S$4,$K83&gt;=T$4,$K83&gt;S$4),NETWORKDAYS.INTL(S$4+1,(T$4),1,(Holidays!$A$1:$A$248)),0))*$M83,"")</f>
        <v>0</v>
      </c>
      <c r="U83" s="190">
        <f ca="1">IFERROR((IF(AND($J83&gt;T$4,$J83&lt;=U$4,$K83&lt;=U$4),NETWORKDAYS.INTL($J83,$K83,1,(Holidays!$A$1:$A$248)),0)+IF(AND($J83&gt;T$4,$J83&lt;=U$4,$K83&gt;U$4),NETWORKDAYS.INTL($J83,(U$4),1,(Holidays!$A$1:$A$248)),0)+IF(AND($J83&lt;T$4,$K83&lt;U$4,$K83&gt;T$4),NETWORKDAYS.INTL(T$4+1,$K83,1,(Holidays!$A$1:$A$248)),0)+IF(AND($J83&lt;=T$4,$K83&gt;=U$4,$K83&gt;T$4),NETWORKDAYS.INTL(T$4+1,(U$4),1,(Holidays!$A$1:$A$248)),0))*$M83,"")</f>
        <v>0</v>
      </c>
      <c r="V83" s="192">
        <f ca="1">IFERROR((IF(AND($J83&gt;U$4,$J83&lt;=V$4,$K83&lt;=V$4),NETWORKDAYS.INTL($J83,$K83,1,(Holidays!$A$1:$A$248)),0)+IF(AND($J83&gt;U$4,$J83&lt;=V$4,$K83&gt;V$4),NETWORKDAYS.INTL($J83,(V$4),1,(Holidays!$A$1:$A$248)),0)+IF(AND($J83&lt;U$4,$K83&lt;V$4,$K83&gt;U$4),NETWORKDAYS.INTL(U$4+1,$K83,1,(Holidays!$A$1:$A$248)),0)+IF(AND($J83&lt;=U$4,$K83&gt;=V$4,$K83&gt;U$4),NETWORKDAYS.INTL(U$4+1,(V$4),1,(Holidays!$A$1:$A$248)),0))*$M83,"")</f>
        <v>0</v>
      </c>
      <c r="W83" s="321">
        <f ca="1">IFERROR((IF(AND($J83&gt;V$4,$J83&lt;=W$4,$K83&lt;=W$4),NETWORKDAYS.INTL($J83,$K83,1,(Holidays!$A$1:$A$248)),0)+IF(AND($J83&gt;V$4,$J83&lt;=W$4,$K83&gt;W$4),NETWORKDAYS.INTL($J83,(W$4),1,(Holidays!$A$1:$A$248)),0)+IF(AND($J83&lt;V$4,$K83&lt;W$4,$K83&gt;V$4),NETWORKDAYS.INTL(V$4+1,$K83,1,(Holidays!$A$1:$A$248)),0)+IF(AND($J83&lt;=V$4,$K83&gt;=W$4,$K83&gt;V$4),NETWORKDAYS.INTL(V$4+1,(W$4),1,(Holidays!$A$1:$A$248)),0))*$M83,"")</f>
        <v>0</v>
      </c>
      <c r="X83" s="190">
        <f ca="1">IFERROR((IF(AND($J83&gt;W$4,$J83&lt;=X$4,$K83&lt;=X$4),NETWORKDAYS.INTL($J83,$K83,1,(Holidays!$A$1:$A$248)),0)+IF(AND($J83&gt;W$4,$J83&lt;=X$4,$K83&gt;X$4),NETWORKDAYS.INTL($J83,(X$4),1,(Holidays!$A$1:$A$248)),0)+IF(AND($J83&lt;W$4,$K83&lt;X$4,$K83&gt;W$4),NETWORKDAYS.INTL(W$4+1,$K83,1,(Holidays!$A$1:$A$248)),0)+IF(AND($J83&lt;=W$4,$K83&gt;=X$4,$K83&gt;W$4),NETWORKDAYS.INTL(W$4+1,(X$4),1,(Holidays!$A$1:$A$248)),0))*$M83,"")</f>
        <v>0</v>
      </c>
      <c r="Y83" s="192">
        <f ca="1">IFERROR((IF(AND($J83&gt;X$4,$J83&lt;=Y$4,$K83&lt;=Y$4),NETWORKDAYS.INTL($J83,$K83,1,(Holidays!$A$1:$A$248)),0)+IF(AND($J83&gt;X$4,$J83&lt;=Y$4,$K83&gt;Y$4),NETWORKDAYS.INTL($J83,(Y$4),1,(Holidays!$A$1:$A$248)),0)+IF(AND($J83&lt;X$4,$K83&lt;Y$4,$K83&gt;X$4),NETWORKDAYS.INTL(X$4+1,$K83,1,(Holidays!$A$1:$A$248)),0)+IF(AND($J83&lt;=X$4,$K83&gt;=Y$4,$K83&gt;X$4),NETWORKDAYS.INTL(X$4+1,(Y$4),1,(Holidays!$A$1:$A$248)),0))*$M83,"")</f>
        <v>0</v>
      </c>
      <c r="Z83" s="321">
        <f ca="1">IFERROR((IF(AND($J83&gt;Y$4,$J83&lt;=Z$4,$K83&lt;=Z$4),NETWORKDAYS.INTL($J83,$K83,1,(Holidays!$A$1:$A$248)),0)+IF(AND($J83&gt;Y$4,$J83&lt;=Z$4,$K83&gt;Z$4),NETWORKDAYS.INTL($J83,(Z$4),1,(Holidays!$A$1:$A$248)),0)+IF(AND($J83&lt;Y$4,$K83&lt;Z$4,$K83&gt;Y$4),NETWORKDAYS.INTL(Y$4+1,$K83,1,(Holidays!$A$1:$A$248)),0)+IF(AND($J83&lt;=Y$4,$K83&gt;=Z$4,$K83&gt;Y$4),NETWORKDAYS.INTL(Y$4+1,(Z$4),1,(Holidays!$A$1:$A$248)),0))*$M83,"")</f>
        <v>0</v>
      </c>
      <c r="AA83" s="190">
        <f ca="1">IFERROR((IF(AND($J83&gt;Z$4,$J83&lt;=AA$4,$K83&lt;=AA$4),NETWORKDAYS.INTL($J83,$K83,1,(Holidays!$A$1:$A$248)),0)+IF(AND($J83&gt;Z$4,$J83&lt;=AA$4,$K83&gt;AA$4),NETWORKDAYS.INTL($J83,(AA$4),1,(Holidays!$A$1:$A$248)),0)+IF(AND($J83&lt;Z$4,$K83&lt;AA$4,$K83&gt;Z$4),NETWORKDAYS.INTL(Z$4+1,$K83,1,(Holidays!$A$1:$A$248)),0)+IF(AND($J83&lt;=Z$4,$K83&gt;=AA$4,$K83&gt;Z$4),NETWORKDAYS.INTL(Z$4+1,(AA$4),1,(Holidays!$A$1:$A$248)),0))*$M83,"")</f>
        <v>0</v>
      </c>
      <c r="AB83" s="192">
        <f ca="1">IFERROR((IF(AND($J83&gt;AA$4,$J83&lt;=AB$4,$K83&lt;=AB$4),NETWORKDAYS.INTL($J83,$K83,1,(Holidays!$A$1:$A$248)),0)+IF(AND($J83&gt;AA$4,$J83&lt;=AB$4,$K83&gt;AB$4),NETWORKDAYS.INTL($J83,(AB$4),1,(Holidays!$A$1:$A$248)),0)+IF(AND($J83&lt;AA$4,$K83&lt;AB$4,$K83&gt;AA$4),NETWORKDAYS.INTL(AA$4+1,$K83,1,(Holidays!$A$1:$A$248)),0)+IF(AND($J83&lt;=AA$4,$K83&gt;=AB$4,$K83&gt;AA$4),NETWORKDAYS.INTL(AA$4+1,(AB$4),1,(Holidays!$A$1:$A$248)),0))*$M83,"")</f>
        <v>0</v>
      </c>
      <c r="AC83" s="321">
        <f ca="1">IFERROR((IF(AND($J83&gt;AB$4,$J83&lt;=AC$4,$K83&lt;=AC$4),NETWORKDAYS.INTL($J83,$K83,1,(Holidays!$A$1:$A$248)),0)+IF(AND($J83&gt;AB$4,$J83&lt;=AC$4,$K83&gt;AC$4),NETWORKDAYS.INTL($J83,(AC$4),1,(Holidays!$A$1:$A$248)),0)+IF(AND($J83&lt;AB$4,$K83&lt;AC$4,$K83&gt;AB$4),NETWORKDAYS.INTL(AB$4+1,$K83,1,(Holidays!$A$1:$A$248)),0)+IF(AND($J83&lt;=AB$4,$K83&gt;=AC$4,$K83&gt;AB$4),NETWORKDAYS.INTL(AB$4+1,(AC$4),1,(Holidays!$A$1:$A$248)),0))*$M83,"")</f>
        <v>0</v>
      </c>
      <c r="AD83" s="190">
        <f ca="1">IFERROR((IF(AND($J83&gt;AC$4,$J83&lt;=AD$4,$K83&lt;=AD$4),NETWORKDAYS.INTL($J83,$K83,1,(Holidays!$A$1:$A$248)),0)+IF(AND($J83&gt;AC$4,$J83&lt;=AD$4,$K83&gt;AD$4),NETWORKDAYS.INTL($J83,(AD$4),1,(Holidays!$A$1:$A$248)),0)+IF(AND($J83&lt;AC$4,$K83&lt;AD$4,$K83&gt;AC$4),NETWORKDAYS.INTL(AC$4+1,$K83,1,(Holidays!$A$1:$A$248)),0)+IF(AND($J83&lt;=AC$4,$K83&gt;=AD$4,$K83&gt;AC$4),NETWORKDAYS.INTL(AC$4+1,(AD$4),1,(Holidays!$A$1:$A$248)),0))*$M83,"")</f>
        <v>0</v>
      </c>
      <c r="AE83" s="192">
        <f ca="1">IFERROR((IF(AND($J83&gt;AD$4,$J83&lt;=AE$4,$K83&lt;=AE$4),NETWORKDAYS.INTL($J83,$K83,1,(Holidays!$A$1:$A$248)),0)+IF(AND($J83&gt;AD$4,$J83&lt;=AE$4,$K83&gt;AE$4),NETWORKDAYS.INTL($J83,(AE$4),1,(Holidays!$A$1:$A$248)),0)+IF(AND($J83&lt;AD$4,$K83&lt;AE$4,$K83&gt;AD$4),NETWORKDAYS.INTL(AD$4+1,$K83,1,(Holidays!$A$1:$A$248)),0)+IF(AND($J83&lt;=AD$4,$K83&gt;=AE$4,$K83&gt;AD$4),NETWORKDAYS.INTL(AD$4+1,(AE$4),1,(Holidays!$A$1:$A$248)),0))*$M83,"")</f>
        <v>0</v>
      </c>
      <c r="AF83" s="321">
        <f ca="1">IFERROR((IF(AND($J83&gt;AE$4,$J83&lt;=AF$4,$K83&lt;=AF$4),NETWORKDAYS.INTL($J83,$K83,1,(Holidays!$A$1:$A$248)),0)+IF(AND($J83&gt;AE$4,$J83&lt;=AF$4,$K83&gt;AF$4),NETWORKDAYS.INTL($J83,(AF$4),1,(Holidays!$A$1:$A$248)),0)+IF(AND($J83&lt;AE$4,$K83&lt;AF$4,$K83&gt;AE$4),NETWORKDAYS.INTL(AE$4+1,$K83,1,(Holidays!$A$1:$A$248)),0)+IF(AND($J83&lt;=AE$4,$K83&gt;=AF$4,$K83&gt;AE$4),NETWORKDAYS.INTL(AE$4+1,(AF$4),1,(Holidays!$A$1:$A$248)),0))*$M83,"")</f>
        <v>0</v>
      </c>
      <c r="AG83" s="190">
        <f ca="1">IFERROR((IF(AND($J83&gt;AF$4,$J83&lt;=AG$4,$K83&lt;=AG$4),NETWORKDAYS.INTL($J83,$K83,1,(Holidays!$A$1:$A$248)),0)+IF(AND($J83&gt;AF$4,$J83&lt;=AG$4,$K83&gt;AG$4),NETWORKDAYS.INTL($J83,(AG$4),1,(Holidays!$A$1:$A$248)),0)+IF(AND($J83&lt;AF$4,$K83&lt;AG$4,$K83&gt;AF$4),NETWORKDAYS.INTL(AF$4+1,$K83,1,(Holidays!$A$1:$A$248)),0)+IF(AND($J83&lt;=AF$4,$K83&gt;=AG$4,$K83&gt;AF$4),NETWORKDAYS.INTL(AF$4+1,(AG$4),1,(Holidays!$A$1:$A$248)),0))*$M83,"")</f>
        <v>0</v>
      </c>
      <c r="AH83" s="192">
        <f ca="1">IFERROR((IF(AND($J83&gt;AG$4,$J83&lt;=AH$4,$K83&lt;=AH$4),NETWORKDAYS.INTL($J83,$K83,1,(Holidays!$A$1:$A$248)),0)+IF(AND($J83&gt;AG$4,$J83&lt;=AH$4,$K83&gt;AH$4),NETWORKDAYS.INTL($J83,(AH$4),1,(Holidays!$A$1:$A$248)),0)+IF(AND($J83&lt;AG$4,$K83&lt;AH$4,$K83&gt;AG$4),NETWORKDAYS.INTL(AG$4+1,$K83,1,(Holidays!$A$1:$A$248)),0)+IF(AND($J83&lt;=AG$4,$K83&gt;=AH$4,$K83&gt;AG$4),NETWORKDAYS.INTL(AG$4+1,(AH$4),1,(Holidays!$A$1:$A$248)),0))*$M83,"")</f>
        <v>0</v>
      </c>
      <c r="AI83" s="321">
        <f ca="1">IFERROR((IF(AND($J83&gt;AH$4,$J83&lt;=AI$4,$K83&lt;=AI$4),NETWORKDAYS.INTL($J83,$K83,1,(Holidays!$A$1:$A$248)),0)+IF(AND($J83&gt;AH$4,$J83&lt;=AI$4,$K83&gt;AI$4),NETWORKDAYS.INTL($J83,(AI$4),1,(Holidays!$A$1:$A$248)),0)+IF(AND($J83&lt;AH$4,$K83&lt;AI$4,$K83&gt;AH$4),NETWORKDAYS.INTL(AH$4+1,$K83,1,(Holidays!$A$1:$A$248)),0)+IF(AND($J83&lt;=AH$4,$K83&gt;=AI$4,$K83&gt;AH$4),NETWORKDAYS.INTL(AH$4+1,(AI$4),1,(Holidays!$A$1:$A$248)),0))*$M83,"")</f>
        <v>0</v>
      </c>
      <c r="AJ83" s="190">
        <f ca="1">IFERROR((IF(AND($J83&gt;AI$4,$J83&lt;=AJ$4,$K83&lt;=AJ$4),NETWORKDAYS.INTL($J83,$K83,1,(Holidays!$A$1:$A$248)),0)+IF(AND($J83&gt;AI$4,$J83&lt;=AJ$4,$K83&gt;AJ$4),NETWORKDAYS.INTL($J83,(AJ$4),1,(Holidays!$A$1:$A$248)),0)+IF(AND($J83&lt;AI$4,$K83&lt;AJ$4,$K83&gt;AI$4),NETWORKDAYS.INTL(AI$4+1,$K83,1,(Holidays!$A$1:$A$248)),0)+IF(AND($J83&lt;=AI$4,$K83&gt;=AJ$4,$K83&gt;AI$4),NETWORKDAYS.INTL(AI$4+1,(AJ$4),1,(Holidays!$A$1:$A$248)),0))*$M83,"")</f>
        <v>0</v>
      </c>
      <c r="AK83" s="192">
        <f ca="1">IFERROR((IF(AND($J83&gt;AJ$4,$J83&lt;=AK$4,$K83&lt;=AK$4),NETWORKDAYS.INTL($J83,$K83,1,(Holidays!$A$1:$A$248)),0)+IF(AND($J83&gt;AJ$4,$J83&lt;=AK$4,$K83&gt;AK$4),NETWORKDAYS.INTL($J83,(AK$4),1,(Holidays!$A$1:$A$248)),0)+IF(AND($J83&lt;AJ$4,$K83&lt;AK$4,$K83&gt;AJ$4),NETWORKDAYS.INTL(AJ$4+1,$K83,1,(Holidays!$A$1:$A$248)),0)+IF(AND($J83&lt;=AJ$4,$K83&gt;=AK$4,$K83&gt;AJ$4),NETWORKDAYS.INTL(AJ$4+1,(AK$4),1,(Holidays!$A$1:$A$248)),0))*$M83,"")</f>
        <v>0</v>
      </c>
      <c r="AL83" s="321">
        <f ca="1">IFERROR((IF(AND($J83&gt;AK$4,$J83&lt;=AL$4,$K83&lt;=AL$4),NETWORKDAYS.INTL($J83,$K83,1,(Holidays!$A$1:$A$248)),0)+IF(AND($J83&gt;AK$4,$J83&lt;=AL$4,$K83&gt;AL$4),NETWORKDAYS.INTL($J83,(AL$4),1,(Holidays!$A$1:$A$248)),0)+IF(AND($J83&lt;AK$4,$K83&lt;AL$4,$K83&gt;AK$4),NETWORKDAYS.INTL(AK$4+1,$K83,1,(Holidays!$A$1:$A$248)),0)+IF(AND($J83&lt;=AK$4,$K83&gt;=AL$4,$K83&gt;AK$4),NETWORKDAYS.INTL(AK$4+1,(AL$4),1,(Holidays!$A$1:$A$248)),0))*$M83,"")</f>
        <v>0</v>
      </c>
      <c r="AM83" s="190">
        <f ca="1">IFERROR((IF(AND($J83&gt;AL$4,$J83&lt;=AM$4,$K83&lt;=AM$4),NETWORKDAYS.INTL($J83,$K83,1,(Holidays!$A$1:$A$248)),0)+IF(AND($J83&gt;AL$4,$J83&lt;=AM$4,$K83&gt;AM$4),NETWORKDAYS.INTL($J83,(AM$4),1,(Holidays!$A$1:$A$248)),0)+IF(AND($J83&lt;AL$4,$K83&lt;AM$4,$K83&gt;AL$4),NETWORKDAYS.INTL(AL$4+1,$K83,1,(Holidays!$A$1:$A$248)),0)+IF(AND($J83&lt;=AL$4,$K83&gt;=AM$4,$K83&gt;AL$4),NETWORKDAYS.INTL(AL$4+1,(AM$4),1,(Holidays!$A$1:$A$248)),0))*$M83,"")</f>
        <v>0</v>
      </c>
      <c r="AN83" s="192">
        <f ca="1">IFERROR((IF(AND($J83&gt;AM$4,$J83&lt;=AN$4,$K83&lt;=AN$4),NETWORKDAYS.INTL($J83,$K83,1,(Holidays!$A$1:$A$248)),0)+IF(AND($J83&gt;AM$4,$J83&lt;=AN$4,$K83&gt;AN$4),NETWORKDAYS.INTL($J83,(AN$4),1,(Holidays!$A$1:$A$248)),0)+IF(AND($J83&lt;AM$4,$K83&lt;AN$4,$K83&gt;AM$4),NETWORKDAYS.INTL(AM$4+1,$K83,1,(Holidays!$A$1:$A$248)),0)+IF(AND($J83&lt;=AM$4,$K83&gt;=AN$4,$K83&gt;AM$4),NETWORKDAYS.INTL(AM$4+1,(AN$4),1,(Holidays!$A$1:$A$248)),0))*$M83,"")</f>
        <v>0</v>
      </c>
      <c r="AO83" s="321">
        <f ca="1">IFERROR((IF(AND($J83&gt;AN$4,$J83&lt;=AO$4,$K83&lt;=AO$4),NETWORKDAYS.INTL($J83,$K83,1,(Holidays!$A$1:$A$248)),0)+IF(AND($J83&gt;AN$4,$J83&lt;=AO$4,$K83&gt;AO$4),NETWORKDAYS.INTL($J83,(AO$4),1,(Holidays!$A$1:$A$248)),0)+IF(AND($J83&lt;AN$4,$K83&lt;AO$4,$K83&gt;AN$4),NETWORKDAYS.INTL(AN$4+1,$K83,1,(Holidays!$A$1:$A$248)),0)+IF(AND($J83&lt;=AN$4,$K83&gt;=AO$4,$K83&gt;AN$4),NETWORKDAYS.INTL(AN$4+1,(AO$4),1,(Holidays!$A$1:$A$248)),0))*$M83,"")</f>
        <v>0</v>
      </c>
      <c r="AP83" s="190">
        <f ca="1">IFERROR((IF(AND($J83&gt;AO$4,$J83&lt;=AP$4,$K83&lt;=AP$4),NETWORKDAYS.INTL($J83,$K83,1,(Holidays!$A$1:$A$248)),0)+IF(AND($J83&gt;AO$4,$J83&lt;=AP$4,$K83&gt;AP$4),NETWORKDAYS.INTL($J83,(AP$4),1,(Holidays!$A$1:$A$248)),0)+IF(AND($J83&lt;AO$4,$K83&lt;AP$4,$K83&gt;AO$4),NETWORKDAYS.INTL(AO$4+1,$K83,1,(Holidays!$A$1:$A$248)),0)+IF(AND($J83&lt;=AO$4,$K83&gt;=AP$4,$K83&gt;AO$4),NETWORKDAYS.INTL(AO$4+1,(AP$4),1,(Holidays!$A$1:$A$248)),0))*$M83,"")</f>
        <v>0</v>
      </c>
      <c r="AQ83" s="192">
        <f ca="1">IFERROR((IF(AND($J83&gt;AP$4,$J83&lt;=AQ$4,$K83&lt;=AQ$4),NETWORKDAYS.INTL($J83,$K83,1,(Holidays!$A$1:$A$248)),0)+IF(AND($J83&gt;AP$4,$J83&lt;=AQ$4,$K83&gt;AQ$4),NETWORKDAYS.INTL($J83,(AQ$4),1,(Holidays!$A$1:$A$248)),0)+IF(AND($J83&lt;AP$4,$K83&lt;AQ$4,$K83&gt;AP$4),NETWORKDAYS.INTL(AP$4+1,$K83,1,(Holidays!$A$1:$A$248)),0)+IF(AND($J83&lt;=AP$4,$K83&gt;=AQ$4,$K83&gt;AP$4),NETWORKDAYS.INTL(AP$4+1,(AQ$4),1,(Holidays!$A$1:$A$248)),0))*$M83,"")</f>
        <v>0</v>
      </c>
      <c r="AR83" s="321">
        <f ca="1">IFERROR((IF(AND($J83&gt;AQ$4,$J83&lt;=AR$4,$K83&lt;=AR$4),NETWORKDAYS.INTL($J83,$K83,1,(Holidays!$A$1:$A$248)),0)+IF(AND($J83&gt;AQ$4,$J83&lt;=AR$4,$K83&gt;AR$4),NETWORKDAYS.INTL($J83,(AR$4),1,(Holidays!$A$1:$A$248)),0)+IF(AND($J83&lt;AQ$4,$K83&lt;AR$4,$K83&gt;AQ$4),NETWORKDAYS.INTL(AQ$4+1,$K83,1,(Holidays!$A$1:$A$248)),0)+IF(AND($J83&lt;=AQ$4,$K83&gt;=AR$4,$K83&gt;AQ$4),NETWORKDAYS.INTL(AQ$4+1,(AR$4),1,(Holidays!$A$1:$A$248)),0))*$M83,"")</f>
        <v>0</v>
      </c>
      <c r="AS83" s="190">
        <f ca="1">IFERROR((IF(AND($J83&gt;AR$4,$J83&lt;=AS$4,$K83&lt;=AS$4),NETWORKDAYS.INTL($J83,$K83,1,(Holidays!$A$1:$A$248)),0)+IF(AND($J83&gt;AR$4,$J83&lt;=AS$4,$K83&gt;AS$4),NETWORKDAYS.INTL($J83,(AS$4),1,(Holidays!$A$1:$A$248)),0)+IF(AND($J83&lt;AR$4,$K83&lt;AS$4,$K83&gt;AR$4),NETWORKDAYS.INTL(AR$4+1,$K83,1,(Holidays!$A$1:$A$248)),0)+IF(AND($J83&lt;=AR$4,$K83&gt;=AS$4,$K83&gt;AR$4),NETWORKDAYS.INTL(AR$4+1,(AS$4),1,(Holidays!$A$1:$A$248)),0))*$M83,"")</f>
        <v>0</v>
      </c>
      <c r="AT83" s="192">
        <f ca="1">IFERROR((IF(AND($J83&gt;AS$4,$J83&lt;=AT$4,$K83&lt;=AT$4),NETWORKDAYS.INTL($J83,$K83,1,(Holidays!$A$1:$A$248)),0)+IF(AND($J83&gt;AS$4,$J83&lt;=AT$4,$K83&gt;AT$4),NETWORKDAYS.INTL($J83,(AT$4),1,(Holidays!$A$1:$A$248)),0)+IF(AND($J83&lt;AS$4,$K83&lt;AT$4,$K83&gt;AS$4),NETWORKDAYS.INTL(AS$4+1,$K83,1,(Holidays!$A$1:$A$248)),0)+IF(AND($J83&lt;=AS$4,$K83&gt;=AT$4,$K83&gt;AS$4),NETWORKDAYS.INTL(AS$4+1,(AT$4),1,(Holidays!$A$1:$A$248)),0))*$M83,"")</f>
        <v>0</v>
      </c>
      <c r="AU83" s="321">
        <f ca="1">IFERROR((IF(AND($J83&gt;AT$4,$J83&lt;=AU$4,$K83&lt;=AU$4),NETWORKDAYS.INTL($J83,$K83,1,(Holidays!$A$1:$A$248)),0)+IF(AND($J83&gt;AT$4,$J83&lt;=AU$4,$K83&gt;AU$4),NETWORKDAYS.INTL($J83,(AU$4),1,(Holidays!$A$1:$A$248)),0)+IF(AND($J83&lt;AT$4,$K83&lt;AU$4,$K83&gt;AT$4),NETWORKDAYS.INTL(AT$4+1,$K83,1,(Holidays!$A$1:$A$248)),0)+IF(AND($J83&lt;=AT$4,$K83&gt;=AU$4,$K83&gt;AT$4),NETWORKDAYS.INTL(AT$4+1,(AU$4),1,(Holidays!$A$1:$A$248)),0))*$M83,"")</f>
        <v>0</v>
      </c>
      <c r="AV83" s="190">
        <f ca="1">IFERROR((IF(AND($J83&gt;AU$4,$J83&lt;=AV$4,$K83&lt;=AV$4),NETWORKDAYS.INTL($J83,$K83,1,(Holidays!$A$1:$A$248)),0)+IF(AND($J83&gt;AU$4,$J83&lt;=AV$4,$K83&gt;AV$4),NETWORKDAYS.INTL($J83,(AV$4),1,(Holidays!$A$1:$A$248)),0)+IF(AND($J83&lt;AU$4,$K83&lt;AV$4,$K83&gt;AU$4),NETWORKDAYS.INTL(AU$4+1,$K83,1,(Holidays!$A$1:$A$248)),0)+IF(AND($J83&lt;=AU$4,$K83&gt;=AV$4,$K83&gt;AU$4),NETWORKDAYS.INTL(AU$4+1,(AV$4),1,(Holidays!$A$1:$A$248)),0))*$M83,"")</f>
        <v>0</v>
      </c>
      <c r="AW83" s="192">
        <f ca="1">IFERROR((IF(AND($J83&gt;AV$4,$J83&lt;=AW$4,$K83&lt;=AW$4),NETWORKDAYS.INTL($J83,$K83,1,(Holidays!$A$1:$A$248)),0)+IF(AND($J83&gt;AV$4,$J83&lt;=AW$4,$K83&gt;AW$4),NETWORKDAYS.INTL($J83,(AW$4),1,(Holidays!$A$1:$A$248)),0)+IF(AND($J83&lt;AV$4,$K83&lt;AW$4,$K83&gt;AV$4),NETWORKDAYS.INTL(AV$4+1,$K83,1,(Holidays!$A$1:$A$248)),0)+IF(AND($J83&lt;=AV$4,$K83&gt;=AW$4,$K83&gt;AV$4),NETWORKDAYS.INTL(AV$4+1,(AW$4),1,(Holidays!$A$1:$A$248)),0))*$M83,"")</f>
        <v>0</v>
      </c>
      <c r="AX83" s="321">
        <f ca="1">IFERROR((IF(AND($J83&gt;AW$4,$J83&lt;=AX$4,$K83&lt;=AX$4),NETWORKDAYS.INTL($J83,$K83,1,(Holidays!$A$1:$A$248)),0)+IF(AND($J83&gt;AW$4,$J83&lt;=AX$4,$K83&gt;AX$4),NETWORKDAYS.INTL($J83,(AX$4),1,(Holidays!$A$1:$A$248)),0)+IF(AND($J83&lt;AW$4,$K83&lt;AX$4,$K83&gt;AW$4),NETWORKDAYS.INTL(AW$4+1,$K83,1,(Holidays!$A$1:$A$248)),0)+IF(AND($J83&lt;=AW$4,$K83&gt;=AX$4,$K83&gt;AW$4),NETWORKDAYS.INTL(AW$4+1,(AX$4),1,(Holidays!$A$1:$A$248)),0))*$M83,"")</f>
        <v>0</v>
      </c>
      <c r="AY83" s="190">
        <f ca="1">IFERROR((IF(AND($J83&gt;AX$4,$J83&lt;=AY$4,$K83&lt;=AY$4),NETWORKDAYS.INTL($J83,$K83,1,(Holidays!$A$1:$A$248)),0)+IF(AND($J83&gt;AX$4,$J83&lt;=AY$4,$K83&gt;AY$4),NETWORKDAYS.INTL($J83,(AY$4),1,(Holidays!$A$1:$A$248)),0)+IF(AND($J83&lt;AX$4,$K83&lt;AY$4,$K83&gt;AX$4),NETWORKDAYS.INTL(AX$4+1,$K83,1,(Holidays!$A$1:$A$248)),0)+IF(AND($J83&lt;=AX$4,$K83&gt;=AY$4,$K83&gt;AX$4),NETWORKDAYS.INTL(AX$4+1,(AY$4),1,(Holidays!$A$1:$A$248)),0))*$M83,"")</f>
        <v>0</v>
      </c>
      <c r="AZ83" s="192">
        <f ca="1">IFERROR((IF(AND($J83&gt;AY$4,$J83&lt;=AZ$4,$K83&lt;=AZ$4),NETWORKDAYS.INTL($J83,$K83,1,(Holidays!$A$1:$A$248)),0)+IF(AND($J83&gt;AY$4,$J83&lt;=AZ$4,$K83&gt;AZ$4),NETWORKDAYS.INTL($J83,(AZ$4),1,(Holidays!$A$1:$A$248)),0)+IF(AND($J83&lt;AY$4,$K83&lt;AZ$4,$K83&gt;AY$4),NETWORKDAYS.INTL(AY$4+1,$K83,1,(Holidays!$A$1:$A$248)),0)+IF(AND($J83&lt;=AY$4,$K83&gt;=AZ$4,$K83&gt;AY$4),NETWORKDAYS.INTL(AY$4+1,(AZ$4),1,(Holidays!$A$1:$A$248)),0))*$M83,"")</f>
        <v>0</v>
      </c>
      <c r="BA83" s="321">
        <f ca="1">IFERROR((IF(AND($J83&gt;AZ$4,$J83&lt;=BA$4,$K83&lt;=BA$4),NETWORKDAYS.INTL($J83,$K83,1,(Holidays!$A$1:$A$248)),0)+IF(AND($J83&gt;AZ$4,$J83&lt;=BA$4,$K83&gt;BA$4),NETWORKDAYS.INTL($J83,(BA$4),1,(Holidays!$A$1:$A$248)),0)+IF(AND($J83&lt;AZ$4,$K83&lt;BA$4,$K83&gt;AZ$4),NETWORKDAYS.INTL(AZ$4+1,$K83,1,(Holidays!$A$1:$A$248)),0)+IF(AND($J83&lt;=AZ$4,$K83&gt;=BA$4,$K83&gt;AZ$4),NETWORKDAYS.INTL(AZ$4+1,(BA$4),1,(Holidays!$A$1:$A$248)),0))*$M83,"")</f>
        <v>0</v>
      </c>
      <c r="BB83" s="190">
        <f ca="1">IFERROR((IF(AND($J83&gt;BA$4,$J83&lt;=BB$4,$K83&lt;=BB$4),NETWORKDAYS.INTL($J83,$K83,1,(Holidays!$A$1:$A$248)),0)+IF(AND($J83&gt;BA$4,$J83&lt;=BB$4,$K83&gt;BB$4),NETWORKDAYS.INTL($J83,(BB$4),1,(Holidays!$A$1:$A$248)),0)+IF(AND($J83&lt;BA$4,$K83&lt;BB$4,$K83&gt;BA$4),NETWORKDAYS.INTL(BA$4+1,$K83,1,(Holidays!$A$1:$A$248)),0)+IF(AND($J83&lt;=BA$4,$K83&gt;=BB$4,$K83&gt;BA$4),NETWORKDAYS.INTL(BA$4+1,(BB$4),1,(Holidays!$A$1:$A$248)),0))*$M83,"")</f>
        <v>0</v>
      </c>
      <c r="BC83" s="192">
        <f ca="1">IFERROR((IF(AND($J83&gt;BB$4,$J83&lt;=BC$4,$K83&lt;=BC$4),NETWORKDAYS.INTL($J83,$K83,1,(Holidays!$A$1:$A$248)),0)+IF(AND($J83&gt;BB$4,$J83&lt;=BC$4,$K83&gt;BC$4),NETWORKDAYS.INTL($J83,(BC$4),1,(Holidays!$A$1:$A$248)),0)+IF(AND($J83&lt;BB$4,$K83&lt;BC$4,$K83&gt;BB$4),NETWORKDAYS.INTL(BB$4+1,$K83,1,(Holidays!$A$1:$A$248)),0)+IF(AND($J83&lt;=BB$4,$K83&gt;=BC$4,$K83&gt;BB$4),NETWORKDAYS.INTL(BB$4+1,(BC$4),1,(Holidays!$A$1:$A$248)),0))*$M83,"")</f>
        <v>0</v>
      </c>
      <c r="BD83" s="321">
        <f ca="1">IFERROR((IF(AND($J83&gt;BC$4,$J83&lt;=BD$4,$K83&lt;=BD$4),NETWORKDAYS.INTL($J83,$K83,1,(Holidays!$A$1:$A$248)),0)+IF(AND($J83&gt;BC$4,$J83&lt;=BD$4,$K83&gt;BD$4),NETWORKDAYS.INTL($J83,(BD$4),1,(Holidays!$A$1:$A$248)),0)+IF(AND($J83&lt;BC$4,$K83&lt;BD$4,$K83&gt;BC$4),NETWORKDAYS.INTL(BC$4+1,$K83,1,(Holidays!$A$1:$A$248)),0)+IF(AND($J83&lt;=BC$4,$K83&gt;=BD$4,$K83&gt;BC$4),NETWORKDAYS.INTL(BC$4+1,(BD$4),1,(Holidays!$A$1:$A$248)),0))*$M83,"")</f>
        <v>0</v>
      </c>
      <c r="BE83" s="190">
        <f ca="1">IFERROR((IF(AND($J83&gt;BD$4,$J83&lt;=BE$4,$K83&lt;=BE$4),NETWORKDAYS.INTL($J83,$K83,1,(Holidays!$A$1:$A$248)),0)+IF(AND($J83&gt;BD$4,$J83&lt;=BE$4,$K83&gt;BE$4),NETWORKDAYS.INTL($J83,(BE$4),1,(Holidays!$A$1:$A$248)),0)+IF(AND($J83&lt;BD$4,$K83&lt;BE$4,$K83&gt;BD$4),NETWORKDAYS.INTL(BD$4+1,$K83,1,(Holidays!$A$1:$A$248)),0)+IF(AND($J83&lt;=BD$4,$K83&gt;=BE$4,$K83&gt;BD$4),NETWORKDAYS.INTL(BD$4+1,(BE$4),1,(Holidays!$A$1:$A$248)),0))*$M83,"")</f>
        <v>0</v>
      </c>
      <c r="BF83" s="192">
        <f ca="1">IFERROR((IF(AND($J83&gt;BE$4,$J83&lt;=BF$4,$K83&lt;=BF$4),NETWORKDAYS.INTL($J83,$K83,1,(Holidays!$A$1:$A$248)),0)+IF(AND($J83&gt;BE$4,$J83&lt;=BF$4,$K83&gt;BF$4),NETWORKDAYS.INTL($J83,(BF$4),1,(Holidays!$A$1:$A$248)),0)+IF(AND($J83&lt;BE$4,$K83&lt;BF$4,$K83&gt;BE$4),NETWORKDAYS.INTL(BE$4+1,$K83,1,(Holidays!$A$1:$A$248)),0)+IF(AND($J83&lt;=BE$4,$K83&gt;=BF$4,$K83&gt;BE$4),NETWORKDAYS.INTL(BE$4+1,(BF$4),1,(Holidays!$A$1:$A$248)),0))*$M83,"")</f>
        <v>0</v>
      </c>
      <c r="BG83" s="321">
        <f ca="1">IFERROR((IF(AND($J83&gt;BF$4,$J83&lt;=BG$4,$K83&lt;=BG$4),NETWORKDAYS.INTL($J83,$K83,1,(Holidays!$A$1:$A$248)),0)+IF(AND($J83&gt;BF$4,$J83&lt;=BG$4,$K83&gt;BG$4),NETWORKDAYS.INTL($J83,(BG$4),1,(Holidays!$A$1:$A$248)),0)+IF(AND($J83&lt;BF$4,$K83&lt;BG$4,$K83&gt;BF$4),NETWORKDAYS.INTL(BF$4+1,$K83,1,(Holidays!$A$1:$A$248)),0)+IF(AND($J83&lt;=BF$4,$K83&gt;=BG$4,$K83&gt;BF$4),NETWORKDAYS.INTL(BF$4+1,(BG$4),1,(Holidays!$A$1:$A$248)),0))*$M83,"")</f>
        <v>0</v>
      </c>
      <c r="BH83" s="190">
        <f ca="1">IFERROR((IF(AND($J83&gt;BG$4,$J83&lt;=BH$4,$K83&lt;=BH$4),NETWORKDAYS.INTL($J83,$K83,1,(Holidays!$A$1:$A$248)),0)+IF(AND($J83&gt;BG$4,$J83&lt;=BH$4,$K83&gt;BH$4),NETWORKDAYS.INTL($J83,(BH$4),1,(Holidays!$A$1:$A$248)),0)+IF(AND($J83&lt;BG$4,$K83&lt;BH$4,$K83&gt;BG$4),NETWORKDAYS.INTL(BG$4+1,$K83,1,(Holidays!$A$1:$A$248)),0)+IF(AND($J83&lt;=BG$4,$K83&gt;=BH$4,$K83&gt;BG$4),NETWORKDAYS.INTL(BG$4+1,(BH$4),1,(Holidays!$A$1:$A$248)),0))*$M83,"")</f>
        <v>0</v>
      </c>
      <c r="BI83" s="192">
        <f ca="1">IFERROR((IF(AND($J83&gt;BH$4,$J83&lt;=BI$4,$K83&lt;=BI$4),NETWORKDAYS.INTL($J83,$K83,1,(Holidays!$A$1:$A$248)),0)+IF(AND($J83&gt;BH$4,$J83&lt;=BI$4,$K83&gt;BI$4),NETWORKDAYS.INTL($J83,(BI$4),1,(Holidays!$A$1:$A$248)),0)+IF(AND($J83&lt;BH$4,$K83&lt;BI$4,$K83&gt;BH$4),NETWORKDAYS.INTL(BH$4+1,$K83,1,(Holidays!$A$1:$A$248)),0)+IF(AND($J83&lt;=BH$4,$K83&gt;=BI$4,$K83&gt;BH$4),NETWORKDAYS.INTL(BH$4+1,(BI$4),1,(Holidays!$A$1:$A$248)),0))*$M83,"")</f>
        <v>0</v>
      </c>
      <c r="BJ83" s="321">
        <f ca="1">IFERROR((IF(AND($J83&gt;BI$4,$J83&lt;=BJ$4,$K83&lt;=BJ$4),NETWORKDAYS.INTL($J83,$K83,1,(Holidays!$A$1:$A$248)),0)+IF(AND($J83&gt;BI$4,$J83&lt;=BJ$4,$K83&gt;BJ$4),NETWORKDAYS.INTL($J83,(BJ$4),1,(Holidays!$A$1:$A$248)),0)+IF(AND($J83&lt;BI$4,$K83&lt;BJ$4,$K83&gt;BI$4),NETWORKDAYS.INTL(BI$4+1,$K83,1,(Holidays!$A$1:$A$248)),0)+IF(AND($J83&lt;=BI$4,$K83&gt;=BJ$4,$K83&gt;BI$4),NETWORKDAYS.INTL(BI$4+1,(BJ$4),1,(Holidays!$A$1:$A$248)),0))*$M83,"")</f>
        <v>0</v>
      </c>
      <c r="BK83" s="190">
        <f ca="1">IFERROR((IF(AND($J83&gt;BJ$4,$J83&lt;=BK$4,$K83&lt;=BK$4),NETWORKDAYS.INTL($J83,$K83,1,(Holidays!$A$1:$A$248)),0)+IF(AND($J83&gt;BJ$4,$J83&lt;=BK$4,$K83&gt;BK$4),NETWORKDAYS.INTL($J83,(BK$4),1,(Holidays!$A$1:$A$248)),0)+IF(AND($J83&lt;BJ$4,$K83&lt;BK$4,$K83&gt;BJ$4),NETWORKDAYS.INTL(BJ$4+1,$K83,1,(Holidays!$A$1:$A$248)),0)+IF(AND($J83&lt;=BJ$4,$K83&gt;=BK$4,$K83&gt;BJ$4),NETWORKDAYS.INTL(BJ$4+1,(BK$4),1,(Holidays!$A$1:$A$248)),0))*$M83,"")</f>
        <v>0</v>
      </c>
      <c r="BL83" s="192">
        <f ca="1">IFERROR((IF(AND($J83&gt;BK$4,$J83&lt;=BL$4,$K83&lt;=BL$4),NETWORKDAYS.INTL($J83,$K83,1,(Holidays!$A$1:$A$248)),0)+IF(AND($J83&gt;BK$4,$J83&lt;=BL$4,$K83&gt;BL$4),NETWORKDAYS.INTL($J83,(BL$4),1,(Holidays!$A$1:$A$248)),0)+IF(AND($J83&lt;BK$4,$K83&lt;BL$4,$K83&gt;BK$4),NETWORKDAYS.INTL(BK$4+1,$K83,1,(Holidays!$A$1:$A$248)),0)+IF(AND($J83&lt;=BK$4,$K83&gt;=BL$4,$K83&gt;BK$4),NETWORKDAYS.INTL(BK$4+1,(BL$4),1,(Holidays!$A$1:$A$248)),0))*$M83,"")</f>
        <v>0</v>
      </c>
      <c r="BM83" s="321">
        <f ca="1">IFERROR((IF(AND($J83&gt;BL$4,$J83&lt;=BM$4,$K83&lt;=BM$4),NETWORKDAYS.INTL($J83,$K83,1,(Holidays!$A$1:$A$248)),0)+IF(AND($J83&gt;BL$4,$J83&lt;=BM$4,$K83&gt;BM$4),NETWORKDAYS.INTL($J83,(BM$4),1,(Holidays!$A$1:$A$248)),0)+IF(AND($J83&lt;BL$4,$K83&lt;BM$4,$K83&gt;BL$4),NETWORKDAYS.INTL(BL$4+1,$K83,1,(Holidays!$A$1:$A$248)),0)+IF(AND($J83&lt;=BL$4,$K83&gt;=BM$4,$K83&gt;BL$4),NETWORKDAYS.INTL(BL$4+1,(BM$4),1,(Holidays!$A$1:$A$248)),0))*$M83,"")</f>
        <v>0</v>
      </c>
      <c r="BN83" s="190">
        <f ca="1">IFERROR((IF(AND($J83&gt;BM$4,$J83&lt;=BN$4,$K83&lt;=BN$4),NETWORKDAYS.INTL($J83,$K83,1,(Holidays!$A$1:$A$248)),0)+IF(AND($J83&gt;BM$4,$J83&lt;=BN$4,$K83&gt;BN$4),NETWORKDAYS.INTL($J83,(BN$4),1,(Holidays!$A$1:$A$248)),0)+IF(AND($J83&lt;BM$4,$K83&lt;BN$4,$K83&gt;BM$4),NETWORKDAYS.INTL(BM$4+1,$K83,1,(Holidays!$A$1:$A$248)),0)+IF(AND($J83&lt;=BM$4,$K83&gt;=BN$4,$K83&gt;BM$4),NETWORKDAYS.INTL(BM$4+1,(BN$4),1,(Holidays!$A$1:$A$248)),0))*$M83,"")</f>
        <v>0</v>
      </c>
      <c r="BO83" s="192">
        <f ca="1">IFERROR((IF(AND($J83&gt;BN$4,$J83&lt;=BO$4,$K83&lt;=BO$4),NETWORKDAYS.INTL($J83,$K83,1,(Holidays!$A$1:$A$248)),0)+IF(AND($J83&gt;BN$4,$J83&lt;=BO$4,$K83&gt;BO$4),NETWORKDAYS.INTL($J83,(BO$4),1,(Holidays!$A$1:$A$248)),0)+IF(AND($J83&lt;BN$4,$K83&lt;BO$4,$K83&gt;BN$4),NETWORKDAYS.INTL(BN$4+1,$K83,1,(Holidays!$A$1:$A$248)),0)+IF(AND($J83&lt;=BN$4,$K83&gt;=BO$4,$K83&gt;BN$4),NETWORKDAYS.INTL(BN$4+1,(BO$4),1,(Holidays!$A$1:$A$248)),0))*$M83,"")</f>
        <v>0</v>
      </c>
      <c r="BP83" s="321">
        <f ca="1">IFERROR((IF(AND($J83&gt;BO$4,$J83&lt;=BP$4,$K83&lt;=BP$4),NETWORKDAYS.INTL($J83,$K83,1,(Holidays!$A$1:$A$248)),0)+IF(AND($J83&gt;BO$4,$J83&lt;=BP$4,$K83&gt;BP$4),NETWORKDAYS.INTL($J83,(BP$4),1,(Holidays!$A$1:$A$248)),0)+IF(AND($J83&lt;BO$4,$K83&lt;BP$4,$K83&gt;BO$4),NETWORKDAYS.INTL(BO$4+1,$K83,1,(Holidays!$A$1:$A$248)),0)+IF(AND($J83&lt;=BO$4,$K83&gt;=BP$4,$K83&gt;BO$4),NETWORKDAYS.INTL(BO$4+1,(BP$4),1,(Holidays!$A$1:$A$248)),0))*$M83,"")</f>
        <v>0</v>
      </c>
      <c r="BQ83" s="190">
        <f ca="1">IFERROR((IF(AND($J83&gt;BP$4,$J83&lt;=BQ$4,$K83&lt;=BQ$4),NETWORKDAYS.INTL($J83,$K83,1,(Holidays!$A$1:$A$248)),0)+IF(AND($J83&gt;BP$4,$J83&lt;=BQ$4,$K83&gt;BQ$4),NETWORKDAYS.INTL($J83,(BQ$4),1,(Holidays!$A$1:$A$248)),0)+IF(AND($J83&lt;BP$4,$K83&lt;BQ$4,$K83&gt;BP$4),NETWORKDAYS.INTL(BP$4+1,$K83,1,(Holidays!$A$1:$A$248)),0)+IF(AND($J83&lt;=BP$4,$K83&gt;=BQ$4,$K83&gt;BP$4),NETWORKDAYS.INTL(BP$4+1,(BQ$4),1,(Holidays!$A$1:$A$248)),0))*$M83,"")</f>
        <v>0</v>
      </c>
      <c r="BR83" s="192">
        <f ca="1">IFERROR((IF(AND($J83&gt;BQ$4,$J83&lt;=BR$4,$K83&lt;=BR$4),NETWORKDAYS.INTL($J83,$K83,1,(Holidays!$A$1:$A$248)),0)+IF(AND($J83&gt;BQ$4,$J83&lt;=BR$4,$K83&gt;BR$4),NETWORKDAYS.INTL($J83,(BR$4),1,(Holidays!$A$1:$A$248)),0)+IF(AND($J83&lt;BQ$4,$K83&lt;BR$4,$K83&gt;BQ$4),NETWORKDAYS.INTL(BQ$4+1,$K83,1,(Holidays!$A$1:$A$248)),0)+IF(AND($J83&lt;=BQ$4,$K83&gt;=BR$4,$K83&gt;BQ$4),NETWORKDAYS.INTL(BQ$4+1,(BR$4),1,(Holidays!$A$1:$A$248)),0))*$M83,"")</f>
        <v>0</v>
      </c>
      <c r="BS83" s="321">
        <f ca="1">IFERROR((IF(AND($J83&gt;BR$4,$J83&lt;=BS$4,$K83&lt;=BS$4),NETWORKDAYS.INTL($J83,$K83,1,(Holidays!$A$1:$A$248)),0)+IF(AND($J83&gt;BR$4,$J83&lt;=BS$4,$K83&gt;BS$4),NETWORKDAYS.INTL($J83,(BS$4),1,(Holidays!$A$1:$A$248)),0)+IF(AND($J83&lt;BR$4,$K83&lt;BS$4,$K83&gt;BR$4),NETWORKDAYS.INTL(BR$4+1,$K83,1,(Holidays!$A$1:$A$248)),0)+IF(AND($J83&lt;=BR$4,$K83&gt;=BS$4,$K83&gt;BR$4),NETWORKDAYS.INTL(BR$4+1,(BS$4),1,(Holidays!$A$1:$A$248)),0))*$M83,"")</f>
        <v>0</v>
      </c>
      <c r="BT83" s="190">
        <f ca="1">IFERROR((IF(AND($J83&gt;BS$4,$J83&lt;=BT$4,$K83&lt;=BT$4),NETWORKDAYS.INTL($J83,$K83,1,(Holidays!$A$1:$A$248)),0)+IF(AND($J83&gt;BS$4,$J83&lt;=BT$4,$K83&gt;BT$4),NETWORKDAYS.INTL($J83,(BT$4),1,(Holidays!$A$1:$A$248)),0)+IF(AND($J83&lt;BS$4,$K83&lt;BT$4,$K83&gt;BS$4),NETWORKDAYS.INTL(BS$4+1,$K83,1,(Holidays!$A$1:$A$248)),0)+IF(AND($J83&lt;=BS$4,$K83&gt;=BT$4,$K83&gt;BS$4),NETWORKDAYS.INTL(BS$4+1,(BT$4),1,(Holidays!$A$1:$A$248)),0))*$M83,"")</f>
        <v>0</v>
      </c>
      <c r="BU83" s="192">
        <f ca="1">IFERROR((IF(AND($J83&gt;BT$4,$J83&lt;=BU$4,$K83&lt;=BU$4),NETWORKDAYS.INTL($J83,$K83,1,(Holidays!$A$1:$A$248)),0)+IF(AND($J83&gt;BT$4,$J83&lt;=BU$4,$K83&gt;BU$4),NETWORKDAYS.INTL($J83,(BU$4),1,(Holidays!$A$1:$A$248)),0)+IF(AND($J83&lt;BT$4,$K83&lt;BU$4,$K83&gt;BT$4),NETWORKDAYS.INTL(BT$4+1,$K83,1,(Holidays!$A$1:$A$248)),0)+IF(AND($J83&lt;=BT$4,$K83&gt;=BU$4,$K83&gt;BT$4),NETWORKDAYS.INTL(BT$4+1,(BU$4),1,(Holidays!$A$1:$A$248)),0))*$M83,"")</f>
        <v>0</v>
      </c>
      <c r="BV83" s="321">
        <f ca="1">IFERROR((IF(AND($J83&gt;BU$4,$J83&lt;=BV$4,$K83&lt;=BV$4),NETWORKDAYS.INTL($J83,$K83,1,(Holidays!$A$1:$A$248)),0)+IF(AND($J83&gt;BU$4,$J83&lt;=BV$4,$K83&gt;BV$4),NETWORKDAYS.INTL($J83,(BV$4),1,(Holidays!$A$1:$A$248)),0)+IF(AND($J83&lt;BU$4,$K83&lt;BV$4,$K83&gt;BU$4),NETWORKDAYS.INTL(BU$4+1,$K83,1,(Holidays!$A$1:$A$248)),0)+IF(AND($J83&lt;=BU$4,$K83&gt;=BV$4,$K83&gt;BU$4),NETWORKDAYS.INTL(BU$4+1,(BV$4),1,(Holidays!$A$1:$A$248)),0))*$M83,"")</f>
        <v>0</v>
      </c>
      <c r="BW83" s="190">
        <f ca="1">IFERROR((IF(AND($J83&gt;BV$4,$J83&lt;=BW$4,$K83&lt;=BW$4),NETWORKDAYS.INTL($J83,$K83,1,(Holidays!$A$1:$A$248)),0)+IF(AND($J83&gt;BV$4,$J83&lt;=BW$4,$K83&gt;BW$4),NETWORKDAYS.INTL($J83,(BW$4),1,(Holidays!$A$1:$A$248)),0)+IF(AND($J83&lt;BV$4,$K83&lt;BW$4,$K83&gt;BV$4),NETWORKDAYS.INTL(BV$4+1,$K83,1,(Holidays!$A$1:$A$248)),0)+IF(AND($J83&lt;=BV$4,$K83&gt;=BW$4,$K83&gt;BV$4),NETWORKDAYS.INTL(BV$4+1,(BW$4),1,(Holidays!$A$1:$A$248)),0))*$M83,"")</f>
        <v>0</v>
      </c>
      <c r="BX83" s="192">
        <f ca="1">IFERROR((IF(AND($J83&gt;BW$4,$J83&lt;=BX$4,$K83&lt;=BX$4),NETWORKDAYS.INTL($J83,$K83,1,(Holidays!$A$1:$A$248)),0)+IF(AND($J83&gt;BW$4,$J83&lt;=BX$4,$K83&gt;BX$4),NETWORKDAYS.INTL($J83,(BX$4),1,(Holidays!$A$1:$A$248)),0)+IF(AND($J83&lt;BW$4,$K83&lt;BX$4,$K83&gt;BW$4),NETWORKDAYS.INTL(BW$4+1,$K83,1,(Holidays!$A$1:$A$248)),0)+IF(AND($J83&lt;=BW$4,$K83&gt;=BX$4,$K83&gt;BW$4),NETWORKDAYS.INTL(BW$4+1,(BX$4),1,(Holidays!$A$1:$A$248)),0))*$M83,"")</f>
        <v>0</v>
      </c>
      <c r="BY83" s="321">
        <f ca="1">IFERROR((IF(AND($J83&gt;BX$4,$J83&lt;=BY$4,$K83&lt;=BY$4),NETWORKDAYS.INTL($J83,$K83,1,(Holidays!$A$1:$A$248)),0)+IF(AND($J83&gt;BX$4,$J83&lt;=BY$4,$K83&gt;BY$4),NETWORKDAYS.INTL($J83,(BY$4),1,(Holidays!$A$1:$A$248)),0)+IF(AND($J83&lt;BX$4,$K83&lt;BY$4,$K83&gt;BX$4),NETWORKDAYS.INTL(BX$4+1,$K83,1,(Holidays!$A$1:$A$248)),0)+IF(AND($J83&lt;=BX$4,$K83&gt;=BY$4,$K83&gt;BX$4),NETWORKDAYS.INTL(BX$4+1,(BY$4),1,(Holidays!$A$1:$A$248)),0))*$M83,"")</f>
        <v>0</v>
      </c>
      <c r="BZ83" s="190">
        <f ca="1">IFERROR((IF(AND($J83&gt;BY$4,$J83&lt;=BZ$4,$K83&lt;=BZ$4),NETWORKDAYS.INTL($J83,$K83,1,(Holidays!$A$1:$A$248)),0)+IF(AND($J83&gt;BY$4,$J83&lt;=BZ$4,$K83&gt;BZ$4),NETWORKDAYS.INTL($J83,(BZ$4),1,(Holidays!$A$1:$A$248)),0)+IF(AND($J83&lt;BY$4,$K83&lt;BZ$4,$K83&gt;BY$4),NETWORKDAYS.INTL(BY$4+1,$K83,1,(Holidays!$A$1:$A$248)),0)+IF(AND($J83&lt;=BY$4,$K83&gt;=BZ$4,$K83&gt;BY$4),NETWORKDAYS.INTL(BY$4+1,(BZ$4),1,(Holidays!$A$1:$A$248)),0))*$M83,"")</f>
        <v>0</v>
      </c>
      <c r="CA83" s="192">
        <f ca="1">IFERROR((IF(AND($J83&gt;BZ$4,$J83&lt;=CA$4,$K83&lt;=CA$4),NETWORKDAYS.INTL($J83,$K83,1,(Holidays!$A$1:$A$248)),0)+IF(AND($J83&gt;BZ$4,$J83&lt;=CA$4,$K83&gt;CA$4),NETWORKDAYS.INTL($J83,(CA$4),1,(Holidays!$A$1:$A$248)),0)+IF(AND($J83&lt;BZ$4,$K83&lt;CA$4,$K83&gt;BZ$4),NETWORKDAYS.INTL(BZ$4+1,$K83,1,(Holidays!$A$1:$A$248)),0)+IF(AND($J83&lt;=BZ$4,$K83&gt;=CA$4,$K83&gt;BZ$4),NETWORKDAYS.INTL(BZ$4+1,(CA$4),1,(Holidays!$A$1:$A$248)),0))*$M83,"")</f>
        <v>0</v>
      </c>
      <c r="CB83" s="321">
        <f ca="1">IFERROR((IF(AND($J83&gt;CA$4,$J83&lt;=CB$4,$K83&lt;=CB$4),NETWORKDAYS.INTL($J83,$K83,1,(Holidays!$A$1:$A$248)),0)+IF(AND($J83&gt;CA$4,$J83&lt;=CB$4,$K83&gt;CB$4),NETWORKDAYS.INTL($J83,(CB$4),1,(Holidays!$A$1:$A$248)),0)+IF(AND($J83&lt;CA$4,$K83&lt;CB$4,$K83&gt;CA$4),NETWORKDAYS.INTL(CA$4+1,$K83,1,(Holidays!$A$1:$A$248)),0)+IF(AND($J83&lt;=CA$4,$K83&gt;=CB$4,$K83&gt;CA$4),NETWORKDAYS.INTL(CA$4+1,(CB$4),1,(Holidays!$A$1:$A$248)),0))*$M83,"")</f>
        <v>0</v>
      </c>
      <c r="CC83" s="190">
        <f ca="1">IFERROR((IF(AND($J83&gt;CB$4,$J83&lt;=CC$4,$K83&lt;=CC$4),NETWORKDAYS.INTL($J83,$K83,1,(Holidays!$A$1:$A$248)),0)+IF(AND($J83&gt;CB$4,$J83&lt;=CC$4,$K83&gt;CC$4),NETWORKDAYS.INTL($J83,(CC$4),1,(Holidays!$A$1:$A$248)),0)+IF(AND($J83&lt;CB$4,$K83&lt;CC$4,$K83&gt;CB$4),NETWORKDAYS.INTL(CB$4+1,$K83,1,(Holidays!$A$1:$A$248)),0)+IF(AND($J83&lt;=CB$4,$K83&gt;=CC$4,$K83&gt;CB$4),NETWORKDAYS.INTL(CB$4+1,(CC$4),1,(Holidays!$A$1:$A$248)),0))*$M83,"")</f>
        <v>0</v>
      </c>
      <c r="CD83" s="192">
        <f ca="1">IFERROR((IF(AND($J83&gt;CC$4,$J83&lt;=CD$4,$K83&lt;=CD$4),NETWORKDAYS.INTL($J83,$K83,1,(Holidays!$A$1:$A$248)),0)+IF(AND($J83&gt;CC$4,$J83&lt;=CD$4,$K83&gt;CD$4),NETWORKDAYS.INTL($J83,(CD$4),1,(Holidays!$A$1:$A$248)),0)+IF(AND($J83&lt;CC$4,$K83&lt;CD$4,$K83&gt;CC$4),NETWORKDAYS.INTL(CC$4+1,$K83,1,(Holidays!$A$1:$A$248)),0)+IF(AND($J83&lt;=CC$4,$K83&gt;=CD$4,$K83&gt;CC$4),NETWORKDAYS.INTL(CC$4+1,(CD$4),1,(Holidays!$A$1:$A$248)),0))*$M83,"")</f>
        <v>0</v>
      </c>
      <c r="CE83" s="321">
        <f ca="1">IFERROR((IF(AND($J83&gt;CD$4,$J83&lt;=CE$4,$K83&lt;=CE$4),NETWORKDAYS.INTL($J83,$K83,1,(Holidays!$A$1:$A$248)),0)+IF(AND($J83&gt;CD$4,$J83&lt;=CE$4,$K83&gt;CE$4),NETWORKDAYS.INTL($J83,(CE$4),1,(Holidays!$A$1:$A$248)),0)+IF(AND($J83&lt;CD$4,$K83&lt;CE$4,$K83&gt;CD$4),NETWORKDAYS.INTL(CD$4+1,$K83,1,(Holidays!$A$1:$A$248)),0)+IF(AND($J83&lt;=CD$4,$K83&gt;=CE$4,$K83&gt;CD$4),NETWORKDAYS.INTL(CD$4+1,(CE$4),1,(Holidays!$A$1:$A$248)),0))*$M83,"")</f>
        <v>0</v>
      </c>
      <c r="CF83" s="190">
        <f ca="1">IFERROR((IF(AND($J83&gt;CE$4,$J83&lt;=CF$4,$K83&lt;=CF$4),NETWORKDAYS.INTL($J83,$K83,1,(Holidays!$A$1:$A$248)),0)+IF(AND($J83&gt;CE$4,$J83&lt;=CF$4,$K83&gt;CF$4),NETWORKDAYS.INTL($J83,(CF$4),1,(Holidays!$A$1:$A$248)),0)+IF(AND($J83&lt;CE$4,$K83&lt;CF$4,$K83&gt;CE$4),NETWORKDAYS.INTL(CE$4+1,$K83,1,(Holidays!$A$1:$A$248)),0)+IF(AND($J83&lt;=CE$4,$K83&gt;=CF$4,$K83&gt;CE$4),NETWORKDAYS.INTL(CE$4+1,(CF$4),1,(Holidays!$A$1:$A$248)),0))*$M83,"")</f>
        <v>0</v>
      </c>
      <c r="CG83" s="192">
        <f ca="1">IFERROR((IF(AND($J83&gt;CF$4,$J83&lt;=CG$4,$K83&lt;=CG$4),NETWORKDAYS.INTL($J83,$K83,1,(Holidays!$A$1:$A$248)),0)+IF(AND($J83&gt;CF$4,$J83&lt;=CG$4,$K83&gt;CG$4),NETWORKDAYS.INTL($J83,(CG$4),1,(Holidays!$A$1:$A$248)),0)+IF(AND($J83&lt;CF$4,$K83&lt;CG$4,$K83&gt;CF$4),NETWORKDAYS.INTL(CF$4+1,$K83,1,(Holidays!$A$1:$A$248)),0)+IF(AND($J83&lt;=CF$4,$K83&gt;=CG$4,$K83&gt;CF$4),NETWORKDAYS.INTL(CF$4+1,(CG$4),1,(Holidays!$A$1:$A$248)),0))*$M83,"")</f>
        <v>0</v>
      </c>
      <c r="CH83" s="321">
        <f ca="1">IFERROR((IF(AND($J83&gt;CG$4,$J83&lt;=CH$4,$K83&lt;=CH$4),NETWORKDAYS.INTL($J83,$K83,1,(Holidays!$A$1:$A$248)),0)+IF(AND($J83&gt;CG$4,$J83&lt;=CH$4,$K83&gt;CH$4),NETWORKDAYS.INTL($J83,(CH$4),1,(Holidays!$A$1:$A$248)),0)+IF(AND($J83&lt;CG$4,$K83&lt;CH$4,$K83&gt;CG$4),NETWORKDAYS.INTL(CG$4+1,$K83,1,(Holidays!$A$1:$A$248)),0)+IF(AND($J83&lt;=CG$4,$K83&gt;=CH$4,$K83&gt;CG$4),NETWORKDAYS.INTL(CG$4+1,(CH$4),1,(Holidays!$A$1:$A$248)),0))*$M83,"")</f>
        <v>0</v>
      </c>
      <c r="CI83" s="190">
        <f ca="1">IFERROR((IF(AND($J83&gt;CH$4,$J83&lt;=CI$4,$K83&lt;=CI$4),NETWORKDAYS.INTL($J83,$K83,1,(Holidays!$A$1:$A$248)),0)+IF(AND($J83&gt;CH$4,$J83&lt;=CI$4,$K83&gt;CI$4),NETWORKDAYS.INTL($J83,(CI$4),1,(Holidays!$A$1:$A$248)),0)+IF(AND($J83&lt;CH$4,$K83&lt;CI$4,$K83&gt;CH$4),NETWORKDAYS.INTL(CH$4+1,$K83,1,(Holidays!$A$1:$A$248)),0)+IF(AND($J83&lt;=CH$4,$K83&gt;=CI$4,$K83&gt;CH$4),NETWORKDAYS.INTL(CH$4+1,(CI$4),1,(Holidays!$A$1:$A$248)),0))*$M83,"")</f>
        <v>0</v>
      </c>
      <c r="CJ83" s="192">
        <f ca="1">IFERROR((IF(AND($J83&gt;CI$4,$J83&lt;=CJ$4,$K83&lt;=CJ$4),NETWORKDAYS.INTL($J83,$K83,1,(Holidays!$A$1:$A$248)),0)+IF(AND($J83&gt;CI$4,$J83&lt;=CJ$4,$K83&gt;CJ$4),NETWORKDAYS.INTL($J83,(CJ$4),1,(Holidays!$A$1:$A$248)),0)+IF(AND($J83&lt;CI$4,$K83&lt;CJ$4,$K83&gt;CI$4),NETWORKDAYS.INTL(CI$4+1,$K83,1,(Holidays!$A$1:$A$248)),0)+IF(AND($J83&lt;=CI$4,$K83&gt;=CJ$4,$K83&gt;CI$4),NETWORKDAYS.INTL(CI$4+1,(CJ$4),1,(Holidays!$A$1:$A$248)),0))*$M83,"")</f>
        <v>0</v>
      </c>
      <c r="CK83" s="321">
        <f ca="1">IFERROR((IF(AND($J83&gt;CJ$4,$J83&lt;=CK$4,$K83&lt;=CK$4),NETWORKDAYS.INTL($J83,$K83,1,(Holidays!$A$1:$A$248)),0)+IF(AND($J83&gt;CJ$4,$J83&lt;=CK$4,$K83&gt;CK$4),NETWORKDAYS.INTL($J83,(CK$4),1,(Holidays!$A$1:$A$248)),0)+IF(AND($J83&lt;CJ$4,$K83&lt;CK$4,$K83&gt;CJ$4),NETWORKDAYS.INTL(CJ$4+1,$K83,1,(Holidays!$A$1:$A$248)),0)+IF(AND($J83&lt;=CJ$4,$K83&gt;=CK$4,$K83&gt;CJ$4),NETWORKDAYS.INTL(CJ$4+1,(CK$4),1,(Holidays!$A$1:$A$248)),0))*$M83,"")</f>
        <v>0</v>
      </c>
      <c r="CL83" s="190">
        <f ca="1">IFERROR((IF(AND($J83&gt;CK$4,$J83&lt;=CL$4,$K83&lt;=CL$4),NETWORKDAYS.INTL($J83,$K83,1,(Holidays!$A$1:$A$248)),0)+IF(AND($J83&gt;CK$4,$J83&lt;=CL$4,$K83&gt;CL$4),NETWORKDAYS.INTL($J83,(CL$4),1,(Holidays!$A$1:$A$248)),0)+IF(AND($J83&lt;CK$4,$K83&lt;CL$4,$K83&gt;CK$4),NETWORKDAYS.INTL(CK$4+1,$K83,1,(Holidays!$A$1:$A$248)),0)+IF(AND($J83&lt;=CK$4,$K83&gt;=CL$4,$K83&gt;CK$4),NETWORKDAYS.INTL(CK$4+1,(CL$4),1,(Holidays!$A$1:$A$248)),0))*$M83,"")</f>
        <v>0</v>
      </c>
      <c r="CM83" s="192">
        <f ca="1">IFERROR((IF(AND($J83&gt;CL$4,$J83&lt;=CM$4,$K83&lt;=CM$4),NETWORKDAYS.INTL($J83,$K83,1,(Holidays!$A$1:$A$248)),0)+IF(AND($J83&gt;CL$4,$J83&lt;=CM$4,$K83&gt;CM$4),NETWORKDAYS.INTL($J83,(CM$4),1,(Holidays!$A$1:$A$248)),0)+IF(AND($J83&lt;CL$4,$K83&lt;CM$4,$K83&gt;CL$4),NETWORKDAYS.INTL(CL$4+1,$K83,1,(Holidays!$A$1:$A$248)),0)+IF(AND($J83&lt;=CL$4,$K83&gt;=CM$4,$K83&gt;CL$4),NETWORKDAYS.INTL(CL$4+1,(CM$4),1,(Holidays!$A$1:$A$248)),0))*$M83,"")</f>
        <v>0</v>
      </c>
      <c r="CN83" s="321">
        <f ca="1">IFERROR((IF(AND($J83&gt;CM$4,$J83&lt;=CN$4,$K83&lt;=CN$4),NETWORKDAYS.INTL($J83,$K83,1,(Holidays!$A$1:$A$248)),0)+IF(AND($J83&gt;CM$4,$J83&lt;=CN$4,$K83&gt;CN$4),NETWORKDAYS.INTL($J83,(CN$4),1,(Holidays!$A$1:$A$248)),0)+IF(AND($J83&lt;CM$4,$K83&lt;CN$4,$K83&gt;CM$4),NETWORKDAYS.INTL(CM$4+1,$K83,1,(Holidays!$A$1:$A$248)),0)+IF(AND($J83&lt;=CM$4,$K83&gt;=CN$4,$K83&gt;CM$4),NETWORKDAYS.INTL(CM$4+1,(CN$4),1,(Holidays!$A$1:$A$248)),0))*$M83,"")</f>
        <v>0</v>
      </c>
      <c r="CO83" s="190">
        <f ca="1">IFERROR((IF(AND($J83&gt;CN$4,$J83&lt;=CO$4,$K83&lt;=CO$4),NETWORKDAYS.INTL($J83,$K83,1,(Holidays!$A$1:$A$248)),0)+IF(AND($J83&gt;CN$4,$J83&lt;=CO$4,$K83&gt;CO$4),NETWORKDAYS.INTL($J83,(CO$4),1,(Holidays!$A$1:$A$248)),0)+IF(AND($J83&lt;CN$4,$K83&lt;CO$4,$K83&gt;CN$4),NETWORKDAYS.INTL(CN$4+1,$K83,1,(Holidays!$A$1:$A$248)),0)+IF(AND($J83&lt;=CN$4,$K83&gt;=CO$4,$K83&gt;CN$4),NETWORKDAYS.INTL(CN$4+1,(CO$4),1,(Holidays!$A$1:$A$248)),0))*$M83,"")</f>
        <v>0</v>
      </c>
      <c r="CP83" s="192">
        <f ca="1">IFERROR((IF(AND($J83&gt;CO$4,$J83&lt;=CP$4,$K83&lt;=CP$4),NETWORKDAYS.INTL($J83,$K83,1,(Holidays!$A$1:$A$248)),0)+IF(AND($J83&gt;CO$4,$J83&lt;=CP$4,$K83&gt;CP$4),NETWORKDAYS.INTL($J83,(CP$4),1,(Holidays!$A$1:$A$248)),0)+IF(AND($J83&lt;CO$4,$K83&lt;CP$4,$K83&gt;CO$4),NETWORKDAYS.INTL(CO$4+1,$K83,1,(Holidays!$A$1:$A$248)),0)+IF(AND($J83&lt;=CO$4,$K83&gt;=CP$4,$K83&gt;CO$4),NETWORKDAYS.INTL(CO$4+1,(CP$4),1,(Holidays!$A$1:$A$248)),0))*$M83,"")</f>
        <v>0</v>
      </c>
      <c r="CQ83" s="321">
        <f ca="1">IFERROR((IF(AND($J83&gt;CP$4,$J83&lt;=CQ$4,$K83&lt;=CQ$4),NETWORKDAYS.INTL($J83,$K83,1,(Holidays!$A$1:$A$248)),0)+IF(AND($J83&gt;CP$4,$J83&lt;=CQ$4,$K83&gt;CQ$4),NETWORKDAYS.INTL($J83,(CQ$4),1,(Holidays!$A$1:$A$248)),0)+IF(AND($J83&lt;CP$4,$K83&lt;CQ$4,$K83&gt;CP$4),NETWORKDAYS.INTL(CP$4+1,$K83,1,(Holidays!$A$1:$A$248)),0)+IF(AND($J83&lt;=CP$4,$K83&gt;=CQ$4,$K83&gt;CP$4),NETWORKDAYS.INTL(CP$4+1,(CQ$4),1,(Holidays!$A$1:$A$248)),0))*$M83,"")</f>
        <v>0</v>
      </c>
      <c r="CR83" s="190">
        <f ca="1">IFERROR((IF(AND($J83&gt;CQ$4,$J83&lt;=CR$4,$K83&lt;=CR$4),NETWORKDAYS.INTL($J83,$K83,1,(Holidays!$A$1:$A$248)),0)+IF(AND($J83&gt;CQ$4,$J83&lt;=CR$4,$K83&gt;CR$4),NETWORKDAYS.INTL($J83,(CR$4),1,(Holidays!$A$1:$A$248)),0)+IF(AND($J83&lt;CQ$4,$K83&lt;CR$4,$K83&gt;CQ$4),NETWORKDAYS.INTL(CQ$4+1,$K83,1,(Holidays!$A$1:$A$248)),0)+IF(AND($J83&lt;=CQ$4,$K83&gt;=CR$4,$K83&gt;CQ$4),NETWORKDAYS.INTL(CQ$4+1,(CR$4),1,(Holidays!$A$1:$A$248)),0))*$M83,"")</f>
        <v>0</v>
      </c>
      <c r="CS83" s="192">
        <f ca="1">IFERROR((IF(AND($J83&gt;CR$4,$J83&lt;=CS$4,$K83&lt;=CS$4),NETWORKDAYS.INTL($J83,$K83,1,(Holidays!$A$1:$A$248)),0)+IF(AND($J83&gt;CR$4,$J83&lt;=CS$4,$K83&gt;CS$4),NETWORKDAYS.INTL($J83,(CS$4),1,(Holidays!$A$1:$A$248)),0)+IF(AND($J83&lt;CR$4,$K83&lt;CS$4,$K83&gt;CR$4),NETWORKDAYS.INTL(CR$4+1,$K83,1,(Holidays!$A$1:$A$248)),0)+IF(AND($J83&lt;=CR$4,$K83&gt;=CS$4,$K83&gt;CR$4),NETWORKDAYS.INTL(CR$4+1,(CS$4),1,(Holidays!$A$1:$A$248)),0))*$M83,"")</f>
        <v>0</v>
      </c>
      <c r="CT83" s="321">
        <f ca="1">IFERROR((IF(AND($J83&gt;CS$4,$J83&lt;=CT$4,$K83&lt;=CT$4),NETWORKDAYS.INTL($J83,$K83,1,(Holidays!$A$1:$A$248)),0)+IF(AND($J83&gt;CS$4,$J83&lt;=CT$4,$K83&gt;CT$4),NETWORKDAYS.INTL($J83,(CT$4),1,(Holidays!$A$1:$A$248)),0)+IF(AND($J83&lt;CS$4,$K83&lt;CT$4,$K83&gt;CS$4),NETWORKDAYS.INTL(CS$4+1,$K83,1,(Holidays!$A$1:$A$248)),0)+IF(AND($J83&lt;=CS$4,$K83&gt;=CT$4,$K83&gt;CS$4),NETWORKDAYS.INTL(CS$4+1,(CT$4),1,(Holidays!$A$1:$A$248)),0))*$M83,"")</f>
        <v>0</v>
      </c>
      <c r="CU83" s="190">
        <f ca="1">IFERROR((IF(AND($J83&gt;CT$4,$J83&lt;=CU$4,$K83&lt;=CU$4),NETWORKDAYS.INTL($J83,$K83,1,(Holidays!$A$1:$A$248)),0)+IF(AND($J83&gt;CT$4,$J83&lt;=CU$4,$K83&gt;CU$4),NETWORKDAYS.INTL($J83,(CU$4),1,(Holidays!$A$1:$A$248)),0)+IF(AND($J83&lt;CT$4,$K83&lt;CU$4,$K83&gt;CT$4),NETWORKDAYS.INTL(CT$4+1,$K83,1,(Holidays!$A$1:$A$248)),0)+IF(AND($J83&lt;=CT$4,$K83&gt;=CU$4,$K83&gt;CT$4),NETWORKDAYS.INTL(CT$4+1,(CU$4),1,(Holidays!$A$1:$A$248)),0))*$M83,"")</f>
        <v>0</v>
      </c>
      <c r="CV83" s="192">
        <f ca="1">IFERROR((IF(AND($J83&gt;CU$4,$J83&lt;=CV$4,$K83&lt;=CV$4),NETWORKDAYS.INTL($J83,$K83,1,(Holidays!$A$1:$A$248)),0)+IF(AND($J83&gt;CU$4,$J83&lt;=CV$4,$K83&gt;CV$4),NETWORKDAYS.INTL($J83,(CV$4),1,(Holidays!$A$1:$A$248)),0)+IF(AND($J83&lt;CU$4,$K83&lt;CV$4,$K83&gt;CU$4),NETWORKDAYS.INTL(CU$4+1,$K83,1,(Holidays!$A$1:$A$248)),0)+IF(AND($J83&lt;=CU$4,$K83&gt;=CV$4,$K83&gt;CU$4),NETWORKDAYS.INTL(CU$4+1,(CV$4),1,(Holidays!$A$1:$A$248)),0))*$M83,"")</f>
        <v>0</v>
      </c>
      <c r="CW83" s="321">
        <f ca="1">IFERROR((IF(AND($J83&gt;CV$4,$J83&lt;=CW$4,$K83&lt;=CW$4),NETWORKDAYS.INTL($J83,$K83,1,(Holidays!$A$1:$A$248)),0)+IF(AND($J83&gt;CV$4,$J83&lt;=CW$4,$K83&gt;CW$4),NETWORKDAYS.INTL($J83,(CW$4),1,(Holidays!$A$1:$A$248)),0)+IF(AND($J83&lt;CV$4,$K83&lt;CW$4,$K83&gt;CV$4),NETWORKDAYS.INTL(CV$4+1,$K83,1,(Holidays!$A$1:$A$248)),0)+IF(AND($J83&lt;=CV$4,$K83&gt;=CW$4,$K83&gt;CV$4),NETWORKDAYS.INTL(CV$4+1,(CW$4),1,(Holidays!$A$1:$A$248)),0))*$M83,"")</f>
        <v>0</v>
      </c>
      <c r="CX83" s="324">
        <f ca="1">IFERROR((IF(AND($J83&gt;CW$4,$J83&lt;=CX$4,$K83&lt;=CX$4),NETWORKDAYS.INTL($J83,$K83,1,(Holidays!$A$1:$A$248)),0)+IF(AND($J83&gt;CW$4,$J83&lt;=CX$4,$K83&gt;CX$4),NETWORKDAYS.INTL($J83,(CX$4),1,(Holidays!$A$1:$A$248)),0)+IF(AND($J83&lt;CW$4,$K83&lt;CX$4,$K83&gt;CW$4),NETWORKDAYS.INTL(CW$4+1,$K83,1,(Holidays!$A$1:$A$248)),0)+IF(AND($J83&lt;=CW$4,$K83&gt;=CX$4,$K83&gt;CW$4),NETWORKDAYS.INTL(CW$4+1,(CX$4),1,(Holidays!$A$1:$A$248)),0))*$M83,"")</f>
        <v>0</v>
      </c>
    </row>
    <row r="84" spans="2:102" ht="15" customHeight="1" outlineLevel="1">
      <c r="B84" s="59" t="str">
        <f t="array" ref="B84">IFERROR(INDEX('A-2_MH Distribution'!$B$1:$B$15014,SMALL(IF('A-2_MH Distribution'!$N$8:$N$63&lt;&gt;0,ROW('A-2_MH Distribution'!$B$8:$B$63)),ROW(A16)),1),"")</f>
        <v/>
      </c>
      <c r="C84" s="458" t="str">
        <f ca="1">IFERROR(VLOOKUP(B84,OFFSET('A-1_MH Estimation'!$B$7,0,0,MATCH("Subtotal LOE",'A-1_MH Estimation'!B:B,0)-7,2),2,0),"")</f>
        <v/>
      </c>
      <c r="D84" s="466" t="str">
        <f ca="1">IFERROR(VLOOKUP(B84,OFFSET('A-1_MH Estimation'!$B$7,0,0,MATCH("Subtotal LOE",'A-1_MH Estimation'!B:B,0)-7,4),4,0),"")</f>
        <v/>
      </c>
      <c r="E84" s="466" t="str">
        <f ca="1">IFERROR(VLOOKUP(B84,OFFSET('A-1_MH Estimation'!$B$7,0,0,MATCH("Subtotal LOE",'A-1_MH Estimation'!B:B,0)-7,3),3,0),"")</f>
        <v/>
      </c>
      <c r="F84" s="462">
        <f>IFERROR(VLOOKUP($B84,'A-2_MH Distribution'!$B$6:$O$16314,3,0)*VLOOKUP($B84,'A-2_MH Distribution'!$B$6:$O$16314,VLOOKUP(G84,SoftwareList,6,0),0)*IFERROR((--(VLOOKUP($B84,'A-2_MH Distribution'!$B$6:$O$16314,VLOOKUP(G84,SoftwareList,8,0),0)=0)+VLOOKUP($B84,'A-2_MH Distribution'!$B$6:$O$16314,VLOOKUP(G84,SoftwareList,8,0),0)),1),0)</f>
        <v>0</v>
      </c>
      <c r="G84" s="403" t="str">
        <f t="shared" si="61"/>
        <v/>
      </c>
      <c r="H84" s="454"/>
      <c r="I84" s="455"/>
      <c r="J84" s="351">
        <f ca="1">IFERROR(INDEX(Activities,MATCH($B84,'A-2_MH Distribution'!B:B,0),MATCH("Start Date",'A-2_MH Distribution'!$A$4:S$4,0))+H84,0)</f>
        <v>0</v>
      </c>
      <c r="K84" s="352">
        <f ca="1">IFERROR(INDEX(Activities,MATCH($B84,'A-2_MH Distribution'!B:B,0),MATCH("Finish Date",'A-2_MH Distribution'!$A$4:S$4,0))+I84,0)</f>
        <v>0</v>
      </c>
      <c r="L84" s="170">
        <f ca="1">NETWORKDAYS.INTL(J84,K84,1,Holidays!$A$1:$A$248)</f>
        <v>0</v>
      </c>
      <c r="M84" s="62">
        <f t="shared" ca="1" si="60"/>
        <v>0</v>
      </c>
      <c r="O84" s="253">
        <f ca="1">SUM($P84:CX84)</f>
        <v>0</v>
      </c>
      <c r="P84" s="320"/>
      <c r="Q84" s="321">
        <f ca="1">IFERROR((IF(AND($J84&gt;P$4,$J84&lt;=Q$4,$K84&lt;=Q$4),NETWORKDAYS.INTL($J84,$K84,1,(Holidays!$A$1:$A$248)),0)+IF(AND($J84&gt;P$4,$J84&lt;=Q$4,$K84&gt;Q$4),NETWORKDAYS.INTL($J84,(Q$4),1,(Holidays!$A$1:$A$248)),0)+IF(AND($J84&lt;P$4,$K84&lt;Q$4,$K84&gt;P$4),NETWORKDAYS.INTL(P$4+1,$K84,1,(Holidays!$A$1:$A$248)),0)+IF(AND($J84&lt;=P$4,$K84&gt;=Q$4,$K84&gt;P$4),NETWORKDAYS.INTL(P$4+1,(Q$4),1,(Holidays!$A$1:$A$248)),0))*$M84,"")</f>
        <v>0</v>
      </c>
      <c r="R84" s="190">
        <f ca="1">IFERROR((IF(AND($J84&gt;Q$4,$J84&lt;=R$4,$K84&lt;=R$4),NETWORKDAYS.INTL($J84,$K84,1,(Holidays!$A$1:$A$248)),0)+IF(AND($J84&gt;Q$4,$J84&lt;=R$4,$K84&gt;R$4),NETWORKDAYS.INTL($J84,(R$4),1,(Holidays!$A$1:$A$248)),0)+IF(AND($J84&lt;Q$4,$K84&lt;R$4,$K84&gt;Q$4),NETWORKDAYS.INTL(Q$4+1,$K84,1,(Holidays!$A$1:$A$248)),0)+IF(AND($J84&lt;=Q$4,$K84&gt;=R$4,$K84&gt;Q$4),NETWORKDAYS.INTL(Q$4+1,(R$4),1,(Holidays!$A$1:$A$248)),0))*$M84,"")</f>
        <v>0</v>
      </c>
      <c r="S84" s="192">
        <f ca="1">IFERROR((IF(AND($J84&gt;R$4,$J84&lt;=S$4,$K84&lt;=S$4),NETWORKDAYS.INTL($J84,$K84,1,(Holidays!$A$1:$A$248)),0)+IF(AND($J84&gt;R$4,$J84&lt;=S$4,$K84&gt;S$4),NETWORKDAYS.INTL($J84,(S$4),1,(Holidays!$A$1:$A$248)),0)+IF(AND($J84&lt;R$4,$K84&lt;S$4,$K84&gt;R$4),NETWORKDAYS.INTL(R$4+1,$K84,1,(Holidays!$A$1:$A$248)),0)+IF(AND($J84&lt;=R$4,$K84&gt;=S$4,$K84&gt;R$4),NETWORKDAYS.INTL(R$4+1,(S$4),1,(Holidays!$A$1:$A$248)),0))*$M84,"")</f>
        <v>0</v>
      </c>
      <c r="T84" s="321">
        <f ca="1">IFERROR((IF(AND($J84&gt;S$4,$J84&lt;=T$4,$K84&lt;=T$4),NETWORKDAYS.INTL($J84,$K84,1,(Holidays!$A$1:$A$248)),0)+IF(AND($J84&gt;S$4,$J84&lt;=T$4,$K84&gt;T$4),NETWORKDAYS.INTL($J84,(T$4),1,(Holidays!$A$1:$A$248)),0)+IF(AND($J84&lt;S$4,$K84&lt;T$4,$K84&gt;S$4),NETWORKDAYS.INTL(S$4+1,$K84,1,(Holidays!$A$1:$A$248)),0)+IF(AND($J84&lt;=S$4,$K84&gt;=T$4,$K84&gt;S$4),NETWORKDAYS.INTL(S$4+1,(T$4),1,(Holidays!$A$1:$A$248)),0))*$M84,"")</f>
        <v>0</v>
      </c>
      <c r="U84" s="190">
        <f ca="1">IFERROR((IF(AND($J84&gt;T$4,$J84&lt;=U$4,$K84&lt;=U$4),NETWORKDAYS.INTL($J84,$K84,1,(Holidays!$A$1:$A$248)),0)+IF(AND($J84&gt;T$4,$J84&lt;=U$4,$K84&gt;U$4),NETWORKDAYS.INTL($J84,(U$4),1,(Holidays!$A$1:$A$248)),0)+IF(AND($J84&lt;T$4,$K84&lt;U$4,$K84&gt;T$4),NETWORKDAYS.INTL(T$4+1,$K84,1,(Holidays!$A$1:$A$248)),0)+IF(AND($J84&lt;=T$4,$K84&gt;=U$4,$K84&gt;T$4),NETWORKDAYS.INTL(T$4+1,(U$4),1,(Holidays!$A$1:$A$248)),0))*$M84,"")</f>
        <v>0</v>
      </c>
      <c r="V84" s="192">
        <f ca="1">IFERROR((IF(AND($J84&gt;U$4,$J84&lt;=V$4,$K84&lt;=V$4),NETWORKDAYS.INTL($J84,$K84,1,(Holidays!$A$1:$A$248)),0)+IF(AND($J84&gt;U$4,$J84&lt;=V$4,$K84&gt;V$4),NETWORKDAYS.INTL($J84,(V$4),1,(Holidays!$A$1:$A$248)),0)+IF(AND($J84&lt;U$4,$K84&lt;V$4,$K84&gt;U$4),NETWORKDAYS.INTL(U$4+1,$K84,1,(Holidays!$A$1:$A$248)),0)+IF(AND($J84&lt;=U$4,$K84&gt;=V$4,$K84&gt;U$4),NETWORKDAYS.INTL(U$4+1,(V$4),1,(Holidays!$A$1:$A$248)),0))*$M84,"")</f>
        <v>0</v>
      </c>
      <c r="W84" s="321">
        <f ca="1">IFERROR((IF(AND($J84&gt;V$4,$J84&lt;=W$4,$K84&lt;=W$4),NETWORKDAYS.INTL($J84,$K84,1,(Holidays!$A$1:$A$248)),0)+IF(AND($J84&gt;V$4,$J84&lt;=W$4,$K84&gt;W$4),NETWORKDAYS.INTL($J84,(W$4),1,(Holidays!$A$1:$A$248)),0)+IF(AND($J84&lt;V$4,$K84&lt;W$4,$K84&gt;V$4),NETWORKDAYS.INTL(V$4+1,$K84,1,(Holidays!$A$1:$A$248)),0)+IF(AND($J84&lt;=V$4,$K84&gt;=W$4,$K84&gt;V$4),NETWORKDAYS.INTL(V$4+1,(W$4),1,(Holidays!$A$1:$A$248)),0))*$M84,"")</f>
        <v>0</v>
      </c>
      <c r="X84" s="190">
        <f ca="1">IFERROR((IF(AND($J84&gt;W$4,$J84&lt;=X$4,$K84&lt;=X$4),NETWORKDAYS.INTL($J84,$K84,1,(Holidays!$A$1:$A$248)),0)+IF(AND($J84&gt;W$4,$J84&lt;=X$4,$K84&gt;X$4),NETWORKDAYS.INTL($J84,(X$4),1,(Holidays!$A$1:$A$248)),0)+IF(AND($J84&lt;W$4,$K84&lt;X$4,$K84&gt;W$4),NETWORKDAYS.INTL(W$4+1,$K84,1,(Holidays!$A$1:$A$248)),0)+IF(AND($J84&lt;=W$4,$K84&gt;=X$4,$K84&gt;W$4),NETWORKDAYS.INTL(W$4+1,(X$4),1,(Holidays!$A$1:$A$248)),0))*$M84,"")</f>
        <v>0</v>
      </c>
      <c r="Y84" s="192">
        <f ca="1">IFERROR((IF(AND($J84&gt;X$4,$J84&lt;=Y$4,$K84&lt;=Y$4),NETWORKDAYS.INTL($J84,$K84,1,(Holidays!$A$1:$A$248)),0)+IF(AND($J84&gt;X$4,$J84&lt;=Y$4,$K84&gt;Y$4),NETWORKDAYS.INTL($J84,(Y$4),1,(Holidays!$A$1:$A$248)),0)+IF(AND($J84&lt;X$4,$K84&lt;Y$4,$K84&gt;X$4),NETWORKDAYS.INTL(X$4+1,$K84,1,(Holidays!$A$1:$A$248)),0)+IF(AND($J84&lt;=X$4,$K84&gt;=Y$4,$K84&gt;X$4),NETWORKDAYS.INTL(X$4+1,(Y$4),1,(Holidays!$A$1:$A$248)),0))*$M84,"")</f>
        <v>0</v>
      </c>
      <c r="Z84" s="321">
        <f ca="1">IFERROR((IF(AND($J84&gt;Y$4,$J84&lt;=Z$4,$K84&lt;=Z$4),NETWORKDAYS.INTL($J84,$K84,1,(Holidays!$A$1:$A$248)),0)+IF(AND($J84&gt;Y$4,$J84&lt;=Z$4,$K84&gt;Z$4),NETWORKDAYS.INTL($J84,(Z$4),1,(Holidays!$A$1:$A$248)),0)+IF(AND($J84&lt;Y$4,$K84&lt;Z$4,$K84&gt;Y$4),NETWORKDAYS.INTL(Y$4+1,$K84,1,(Holidays!$A$1:$A$248)),0)+IF(AND($J84&lt;=Y$4,$K84&gt;=Z$4,$K84&gt;Y$4),NETWORKDAYS.INTL(Y$4+1,(Z$4),1,(Holidays!$A$1:$A$248)),0))*$M84,"")</f>
        <v>0</v>
      </c>
      <c r="AA84" s="190">
        <f ca="1">IFERROR((IF(AND($J84&gt;Z$4,$J84&lt;=AA$4,$K84&lt;=AA$4),NETWORKDAYS.INTL($J84,$K84,1,(Holidays!$A$1:$A$248)),0)+IF(AND($J84&gt;Z$4,$J84&lt;=AA$4,$K84&gt;AA$4),NETWORKDAYS.INTL($J84,(AA$4),1,(Holidays!$A$1:$A$248)),0)+IF(AND($J84&lt;Z$4,$K84&lt;AA$4,$K84&gt;Z$4),NETWORKDAYS.INTL(Z$4+1,$K84,1,(Holidays!$A$1:$A$248)),0)+IF(AND($J84&lt;=Z$4,$K84&gt;=AA$4,$K84&gt;Z$4),NETWORKDAYS.INTL(Z$4+1,(AA$4),1,(Holidays!$A$1:$A$248)),0))*$M84,"")</f>
        <v>0</v>
      </c>
      <c r="AB84" s="192">
        <f ca="1">IFERROR((IF(AND($J84&gt;AA$4,$J84&lt;=AB$4,$K84&lt;=AB$4),NETWORKDAYS.INTL($J84,$K84,1,(Holidays!$A$1:$A$248)),0)+IF(AND($J84&gt;AA$4,$J84&lt;=AB$4,$K84&gt;AB$4),NETWORKDAYS.INTL($J84,(AB$4),1,(Holidays!$A$1:$A$248)),0)+IF(AND($J84&lt;AA$4,$K84&lt;AB$4,$K84&gt;AA$4),NETWORKDAYS.INTL(AA$4+1,$K84,1,(Holidays!$A$1:$A$248)),0)+IF(AND($J84&lt;=AA$4,$K84&gt;=AB$4,$K84&gt;AA$4),NETWORKDAYS.INTL(AA$4+1,(AB$4),1,(Holidays!$A$1:$A$248)),0))*$M84,"")</f>
        <v>0</v>
      </c>
      <c r="AC84" s="321">
        <f ca="1">IFERROR((IF(AND($J84&gt;AB$4,$J84&lt;=AC$4,$K84&lt;=AC$4),NETWORKDAYS.INTL($J84,$K84,1,(Holidays!$A$1:$A$248)),0)+IF(AND($J84&gt;AB$4,$J84&lt;=AC$4,$K84&gt;AC$4),NETWORKDAYS.INTL($J84,(AC$4),1,(Holidays!$A$1:$A$248)),0)+IF(AND($J84&lt;AB$4,$K84&lt;AC$4,$K84&gt;AB$4),NETWORKDAYS.INTL(AB$4+1,$K84,1,(Holidays!$A$1:$A$248)),0)+IF(AND($J84&lt;=AB$4,$K84&gt;=AC$4,$K84&gt;AB$4),NETWORKDAYS.INTL(AB$4+1,(AC$4),1,(Holidays!$A$1:$A$248)),0))*$M84,"")</f>
        <v>0</v>
      </c>
      <c r="AD84" s="190">
        <f ca="1">IFERROR((IF(AND($J84&gt;AC$4,$J84&lt;=AD$4,$K84&lt;=AD$4),NETWORKDAYS.INTL($J84,$K84,1,(Holidays!$A$1:$A$248)),0)+IF(AND($J84&gt;AC$4,$J84&lt;=AD$4,$K84&gt;AD$4),NETWORKDAYS.INTL($J84,(AD$4),1,(Holidays!$A$1:$A$248)),0)+IF(AND($J84&lt;AC$4,$K84&lt;AD$4,$K84&gt;AC$4),NETWORKDAYS.INTL(AC$4+1,$K84,1,(Holidays!$A$1:$A$248)),0)+IF(AND($J84&lt;=AC$4,$K84&gt;=AD$4,$K84&gt;AC$4),NETWORKDAYS.INTL(AC$4+1,(AD$4),1,(Holidays!$A$1:$A$248)),0))*$M84,"")</f>
        <v>0</v>
      </c>
      <c r="AE84" s="192">
        <f ca="1">IFERROR((IF(AND($J84&gt;AD$4,$J84&lt;=AE$4,$K84&lt;=AE$4),NETWORKDAYS.INTL($J84,$K84,1,(Holidays!$A$1:$A$248)),0)+IF(AND($J84&gt;AD$4,$J84&lt;=AE$4,$K84&gt;AE$4),NETWORKDAYS.INTL($J84,(AE$4),1,(Holidays!$A$1:$A$248)),0)+IF(AND($J84&lt;AD$4,$K84&lt;AE$4,$K84&gt;AD$4),NETWORKDAYS.INTL(AD$4+1,$K84,1,(Holidays!$A$1:$A$248)),0)+IF(AND($J84&lt;=AD$4,$K84&gt;=AE$4,$K84&gt;AD$4),NETWORKDAYS.INTL(AD$4+1,(AE$4),1,(Holidays!$A$1:$A$248)),0))*$M84,"")</f>
        <v>0</v>
      </c>
      <c r="AF84" s="321">
        <f ca="1">IFERROR((IF(AND($J84&gt;AE$4,$J84&lt;=AF$4,$K84&lt;=AF$4),NETWORKDAYS.INTL($J84,$K84,1,(Holidays!$A$1:$A$248)),0)+IF(AND($J84&gt;AE$4,$J84&lt;=AF$4,$K84&gt;AF$4),NETWORKDAYS.INTL($J84,(AF$4),1,(Holidays!$A$1:$A$248)),0)+IF(AND($J84&lt;AE$4,$K84&lt;AF$4,$K84&gt;AE$4),NETWORKDAYS.INTL(AE$4+1,$K84,1,(Holidays!$A$1:$A$248)),0)+IF(AND($J84&lt;=AE$4,$K84&gt;=AF$4,$K84&gt;AE$4),NETWORKDAYS.INTL(AE$4+1,(AF$4),1,(Holidays!$A$1:$A$248)),0))*$M84,"")</f>
        <v>0</v>
      </c>
      <c r="AG84" s="190">
        <f ca="1">IFERROR((IF(AND($J84&gt;AF$4,$J84&lt;=AG$4,$K84&lt;=AG$4),NETWORKDAYS.INTL($J84,$K84,1,(Holidays!$A$1:$A$248)),0)+IF(AND($J84&gt;AF$4,$J84&lt;=AG$4,$K84&gt;AG$4),NETWORKDAYS.INTL($J84,(AG$4),1,(Holidays!$A$1:$A$248)),0)+IF(AND($J84&lt;AF$4,$K84&lt;AG$4,$K84&gt;AF$4),NETWORKDAYS.INTL(AF$4+1,$K84,1,(Holidays!$A$1:$A$248)),0)+IF(AND($J84&lt;=AF$4,$K84&gt;=AG$4,$K84&gt;AF$4),NETWORKDAYS.INTL(AF$4+1,(AG$4),1,(Holidays!$A$1:$A$248)),0))*$M84,"")</f>
        <v>0</v>
      </c>
      <c r="AH84" s="192">
        <f ca="1">IFERROR((IF(AND($J84&gt;AG$4,$J84&lt;=AH$4,$K84&lt;=AH$4),NETWORKDAYS.INTL($J84,$K84,1,(Holidays!$A$1:$A$248)),0)+IF(AND($J84&gt;AG$4,$J84&lt;=AH$4,$K84&gt;AH$4),NETWORKDAYS.INTL($J84,(AH$4),1,(Holidays!$A$1:$A$248)),0)+IF(AND($J84&lt;AG$4,$K84&lt;AH$4,$K84&gt;AG$4),NETWORKDAYS.INTL(AG$4+1,$K84,1,(Holidays!$A$1:$A$248)),0)+IF(AND($J84&lt;=AG$4,$K84&gt;=AH$4,$K84&gt;AG$4),NETWORKDAYS.INTL(AG$4+1,(AH$4),1,(Holidays!$A$1:$A$248)),0))*$M84,"")</f>
        <v>0</v>
      </c>
      <c r="AI84" s="321">
        <f ca="1">IFERROR((IF(AND($J84&gt;AH$4,$J84&lt;=AI$4,$K84&lt;=AI$4),NETWORKDAYS.INTL($J84,$K84,1,(Holidays!$A$1:$A$248)),0)+IF(AND($J84&gt;AH$4,$J84&lt;=AI$4,$K84&gt;AI$4),NETWORKDAYS.INTL($J84,(AI$4),1,(Holidays!$A$1:$A$248)),0)+IF(AND($J84&lt;AH$4,$K84&lt;AI$4,$K84&gt;AH$4),NETWORKDAYS.INTL(AH$4+1,$K84,1,(Holidays!$A$1:$A$248)),0)+IF(AND($J84&lt;=AH$4,$K84&gt;=AI$4,$K84&gt;AH$4),NETWORKDAYS.INTL(AH$4+1,(AI$4),1,(Holidays!$A$1:$A$248)),0))*$M84,"")</f>
        <v>0</v>
      </c>
      <c r="AJ84" s="190">
        <f ca="1">IFERROR((IF(AND($J84&gt;AI$4,$J84&lt;=AJ$4,$K84&lt;=AJ$4),NETWORKDAYS.INTL($J84,$K84,1,(Holidays!$A$1:$A$248)),0)+IF(AND($J84&gt;AI$4,$J84&lt;=AJ$4,$K84&gt;AJ$4),NETWORKDAYS.INTL($J84,(AJ$4),1,(Holidays!$A$1:$A$248)),0)+IF(AND($J84&lt;AI$4,$K84&lt;AJ$4,$K84&gt;AI$4),NETWORKDAYS.INTL(AI$4+1,$K84,1,(Holidays!$A$1:$A$248)),0)+IF(AND($J84&lt;=AI$4,$K84&gt;=AJ$4,$K84&gt;AI$4),NETWORKDAYS.INTL(AI$4+1,(AJ$4),1,(Holidays!$A$1:$A$248)),0))*$M84,"")</f>
        <v>0</v>
      </c>
      <c r="AK84" s="192">
        <f ca="1">IFERROR((IF(AND($J84&gt;AJ$4,$J84&lt;=AK$4,$K84&lt;=AK$4),NETWORKDAYS.INTL($J84,$K84,1,(Holidays!$A$1:$A$248)),0)+IF(AND($J84&gt;AJ$4,$J84&lt;=AK$4,$K84&gt;AK$4),NETWORKDAYS.INTL($J84,(AK$4),1,(Holidays!$A$1:$A$248)),0)+IF(AND($J84&lt;AJ$4,$K84&lt;AK$4,$K84&gt;AJ$4),NETWORKDAYS.INTL(AJ$4+1,$K84,1,(Holidays!$A$1:$A$248)),0)+IF(AND($J84&lt;=AJ$4,$K84&gt;=AK$4,$K84&gt;AJ$4),NETWORKDAYS.INTL(AJ$4+1,(AK$4),1,(Holidays!$A$1:$A$248)),0))*$M84,"")</f>
        <v>0</v>
      </c>
      <c r="AL84" s="321">
        <f ca="1">IFERROR((IF(AND($J84&gt;AK$4,$J84&lt;=AL$4,$K84&lt;=AL$4),NETWORKDAYS.INTL($J84,$K84,1,(Holidays!$A$1:$A$248)),0)+IF(AND($J84&gt;AK$4,$J84&lt;=AL$4,$K84&gt;AL$4),NETWORKDAYS.INTL($J84,(AL$4),1,(Holidays!$A$1:$A$248)),0)+IF(AND($J84&lt;AK$4,$K84&lt;AL$4,$K84&gt;AK$4),NETWORKDAYS.INTL(AK$4+1,$K84,1,(Holidays!$A$1:$A$248)),0)+IF(AND($J84&lt;=AK$4,$K84&gt;=AL$4,$K84&gt;AK$4),NETWORKDAYS.INTL(AK$4+1,(AL$4),1,(Holidays!$A$1:$A$248)),0))*$M84,"")</f>
        <v>0</v>
      </c>
      <c r="AM84" s="190">
        <f ca="1">IFERROR((IF(AND($J84&gt;AL$4,$J84&lt;=AM$4,$K84&lt;=AM$4),NETWORKDAYS.INTL($J84,$K84,1,(Holidays!$A$1:$A$248)),0)+IF(AND($J84&gt;AL$4,$J84&lt;=AM$4,$K84&gt;AM$4),NETWORKDAYS.INTL($J84,(AM$4),1,(Holidays!$A$1:$A$248)),0)+IF(AND($J84&lt;AL$4,$K84&lt;AM$4,$K84&gt;AL$4),NETWORKDAYS.INTL(AL$4+1,$K84,1,(Holidays!$A$1:$A$248)),0)+IF(AND($J84&lt;=AL$4,$K84&gt;=AM$4,$K84&gt;AL$4),NETWORKDAYS.INTL(AL$4+1,(AM$4),1,(Holidays!$A$1:$A$248)),0))*$M84,"")</f>
        <v>0</v>
      </c>
      <c r="AN84" s="192">
        <f ca="1">IFERROR((IF(AND($J84&gt;AM$4,$J84&lt;=AN$4,$K84&lt;=AN$4),NETWORKDAYS.INTL($J84,$K84,1,(Holidays!$A$1:$A$248)),0)+IF(AND($J84&gt;AM$4,$J84&lt;=AN$4,$K84&gt;AN$4),NETWORKDAYS.INTL($J84,(AN$4),1,(Holidays!$A$1:$A$248)),0)+IF(AND($J84&lt;AM$4,$K84&lt;AN$4,$K84&gt;AM$4),NETWORKDAYS.INTL(AM$4+1,$K84,1,(Holidays!$A$1:$A$248)),0)+IF(AND($J84&lt;=AM$4,$K84&gt;=AN$4,$K84&gt;AM$4),NETWORKDAYS.INTL(AM$4+1,(AN$4),1,(Holidays!$A$1:$A$248)),0))*$M84,"")</f>
        <v>0</v>
      </c>
      <c r="AO84" s="321">
        <f ca="1">IFERROR((IF(AND($J84&gt;AN$4,$J84&lt;=AO$4,$K84&lt;=AO$4),NETWORKDAYS.INTL($J84,$K84,1,(Holidays!$A$1:$A$248)),0)+IF(AND($J84&gt;AN$4,$J84&lt;=AO$4,$K84&gt;AO$4),NETWORKDAYS.INTL($J84,(AO$4),1,(Holidays!$A$1:$A$248)),0)+IF(AND($J84&lt;AN$4,$K84&lt;AO$4,$K84&gt;AN$4),NETWORKDAYS.INTL(AN$4+1,$K84,1,(Holidays!$A$1:$A$248)),0)+IF(AND($J84&lt;=AN$4,$K84&gt;=AO$4,$K84&gt;AN$4),NETWORKDAYS.INTL(AN$4+1,(AO$4),1,(Holidays!$A$1:$A$248)),0))*$M84,"")</f>
        <v>0</v>
      </c>
      <c r="AP84" s="190">
        <f ca="1">IFERROR((IF(AND($J84&gt;AO$4,$J84&lt;=AP$4,$K84&lt;=AP$4),NETWORKDAYS.INTL($J84,$K84,1,(Holidays!$A$1:$A$248)),0)+IF(AND($J84&gt;AO$4,$J84&lt;=AP$4,$K84&gt;AP$4),NETWORKDAYS.INTL($J84,(AP$4),1,(Holidays!$A$1:$A$248)),0)+IF(AND($J84&lt;AO$4,$K84&lt;AP$4,$K84&gt;AO$4),NETWORKDAYS.INTL(AO$4+1,$K84,1,(Holidays!$A$1:$A$248)),0)+IF(AND($J84&lt;=AO$4,$K84&gt;=AP$4,$K84&gt;AO$4),NETWORKDAYS.INTL(AO$4+1,(AP$4),1,(Holidays!$A$1:$A$248)),0))*$M84,"")</f>
        <v>0</v>
      </c>
      <c r="AQ84" s="192">
        <f ca="1">IFERROR((IF(AND($J84&gt;AP$4,$J84&lt;=AQ$4,$K84&lt;=AQ$4),NETWORKDAYS.INTL($J84,$K84,1,(Holidays!$A$1:$A$248)),0)+IF(AND($J84&gt;AP$4,$J84&lt;=AQ$4,$K84&gt;AQ$4),NETWORKDAYS.INTL($J84,(AQ$4),1,(Holidays!$A$1:$A$248)),0)+IF(AND($J84&lt;AP$4,$K84&lt;AQ$4,$K84&gt;AP$4),NETWORKDAYS.INTL(AP$4+1,$K84,1,(Holidays!$A$1:$A$248)),0)+IF(AND($J84&lt;=AP$4,$K84&gt;=AQ$4,$K84&gt;AP$4),NETWORKDAYS.INTL(AP$4+1,(AQ$4),1,(Holidays!$A$1:$A$248)),0))*$M84,"")</f>
        <v>0</v>
      </c>
      <c r="AR84" s="321">
        <f ca="1">IFERROR((IF(AND($J84&gt;AQ$4,$J84&lt;=AR$4,$K84&lt;=AR$4),NETWORKDAYS.INTL($J84,$K84,1,(Holidays!$A$1:$A$248)),0)+IF(AND($J84&gt;AQ$4,$J84&lt;=AR$4,$K84&gt;AR$4),NETWORKDAYS.INTL($J84,(AR$4),1,(Holidays!$A$1:$A$248)),0)+IF(AND($J84&lt;AQ$4,$K84&lt;AR$4,$K84&gt;AQ$4),NETWORKDAYS.INTL(AQ$4+1,$K84,1,(Holidays!$A$1:$A$248)),0)+IF(AND($J84&lt;=AQ$4,$K84&gt;=AR$4,$K84&gt;AQ$4),NETWORKDAYS.INTL(AQ$4+1,(AR$4),1,(Holidays!$A$1:$A$248)),0))*$M84,"")</f>
        <v>0</v>
      </c>
      <c r="AS84" s="190">
        <f ca="1">IFERROR((IF(AND($J84&gt;AR$4,$J84&lt;=AS$4,$K84&lt;=AS$4),NETWORKDAYS.INTL($J84,$K84,1,(Holidays!$A$1:$A$248)),0)+IF(AND($J84&gt;AR$4,$J84&lt;=AS$4,$K84&gt;AS$4),NETWORKDAYS.INTL($J84,(AS$4),1,(Holidays!$A$1:$A$248)),0)+IF(AND($J84&lt;AR$4,$K84&lt;AS$4,$K84&gt;AR$4),NETWORKDAYS.INTL(AR$4+1,$K84,1,(Holidays!$A$1:$A$248)),0)+IF(AND($J84&lt;=AR$4,$K84&gt;=AS$4,$K84&gt;AR$4),NETWORKDAYS.INTL(AR$4+1,(AS$4),1,(Holidays!$A$1:$A$248)),0))*$M84,"")</f>
        <v>0</v>
      </c>
      <c r="AT84" s="192">
        <f ca="1">IFERROR((IF(AND($J84&gt;AS$4,$J84&lt;=AT$4,$K84&lt;=AT$4),NETWORKDAYS.INTL($J84,$K84,1,(Holidays!$A$1:$A$248)),0)+IF(AND($J84&gt;AS$4,$J84&lt;=AT$4,$K84&gt;AT$4),NETWORKDAYS.INTL($J84,(AT$4),1,(Holidays!$A$1:$A$248)),0)+IF(AND($J84&lt;AS$4,$K84&lt;AT$4,$K84&gt;AS$4),NETWORKDAYS.INTL(AS$4+1,$K84,1,(Holidays!$A$1:$A$248)),0)+IF(AND($J84&lt;=AS$4,$K84&gt;=AT$4,$K84&gt;AS$4),NETWORKDAYS.INTL(AS$4+1,(AT$4),1,(Holidays!$A$1:$A$248)),0))*$M84,"")</f>
        <v>0</v>
      </c>
      <c r="AU84" s="321">
        <f ca="1">IFERROR((IF(AND($J84&gt;AT$4,$J84&lt;=AU$4,$K84&lt;=AU$4),NETWORKDAYS.INTL($J84,$K84,1,(Holidays!$A$1:$A$248)),0)+IF(AND($J84&gt;AT$4,$J84&lt;=AU$4,$K84&gt;AU$4),NETWORKDAYS.INTL($J84,(AU$4),1,(Holidays!$A$1:$A$248)),0)+IF(AND($J84&lt;AT$4,$K84&lt;AU$4,$K84&gt;AT$4),NETWORKDAYS.INTL(AT$4+1,$K84,1,(Holidays!$A$1:$A$248)),0)+IF(AND($J84&lt;=AT$4,$K84&gt;=AU$4,$K84&gt;AT$4),NETWORKDAYS.INTL(AT$4+1,(AU$4),1,(Holidays!$A$1:$A$248)),0))*$M84,"")</f>
        <v>0</v>
      </c>
      <c r="AV84" s="190">
        <f ca="1">IFERROR((IF(AND($J84&gt;AU$4,$J84&lt;=AV$4,$K84&lt;=AV$4),NETWORKDAYS.INTL($J84,$K84,1,(Holidays!$A$1:$A$248)),0)+IF(AND($J84&gt;AU$4,$J84&lt;=AV$4,$K84&gt;AV$4),NETWORKDAYS.INTL($J84,(AV$4),1,(Holidays!$A$1:$A$248)),0)+IF(AND($J84&lt;AU$4,$K84&lt;AV$4,$K84&gt;AU$4),NETWORKDAYS.INTL(AU$4+1,$K84,1,(Holidays!$A$1:$A$248)),0)+IF(AND($J84&lt;=AU$4,$K84&gt;=AV$4,$K84&gt;AU$4),NETWORKDAYS.INTL(AU$4+1,(AV$4),1,(Holidays!$A$1:$A$248)),0))*$M84,"")</f>
        <v>0</v>
      </c>
      <c r="AW84" s="192">
        <f ca="1">IFERROR((IF(AND($J84&gt;AV$4,$J84&lt;=AW$4,$K84&lt;=AW$4),NETWORKDAYS.INTL($J84,$K84,1,(Holidays!$A$1:$A$248)),0)+IF(AND($J84&gt;AV$4,$J84&lt;=AW$4,$K84&gt;AW$4),NETWORKDAYS.INTL($J84,(AW$4),1,(Holidays!$A$1:$A$248)),0)+IF(AND($J84&lt;AV$4,$K84&lt;AW$4,$K84&gt;AV$4),NETWORKDAYS.INTL(AV$4+1,$K84,1,(Holidays!$A$1:$A$248)),0)+IF(AND($J84&lt;=AV$4,$K84&gt;=AW$4,$K84&gt;AV$4),NETWORKDAYS.INTL(AV$4+1,(AW$4),1,(Holidays!$A$1:$A$248)),0))*$M84,"")</f>
        <v>0</v>
      </c>
      <c r="AX84" s="321">
        <f ca="1">IFERROR((IF(AND($J84&gt;AW$4,$J84&lt;=AX$4,$K84&lt;=AX$4),NETWORKDAYS.INTL($J84,$K84,1,(Holidays!$A$1:$A$248)),0)+IF(AND($J84&gt;AW$4,$J84&lt;=AX$4,$K84&gt;AX$4),NETWORKDAYS.INTL($J84,(AX$4),1,(Holidays!$A$1:$A$248)),0)+IF(AND($J84&lt;AW$4,$K84&lt;AX$4,$K84&gt;AW$4),NETWORKDAYS.INTL(AW$4+1,$K84,1,(Holidays!$A$1:$A$248)),0)+IF(AND($J84&lt;=AW$4,$K84&gt;=AX$4,$K84&gt;AW$4),NETWORKDAYS.INTL(AW$4+1,(AX$4),1,(Holidays!$A$1:$A$248)),0))*$M84,"")</f>
        <v>0</v>
      </c>
      <c r="AY84" s="190">
        <f ca="1">IFERROR((IF(AND($J84&gt;AX$4,$J84&lt;=AY$4,$K84&lt;=AY$4),NETWORKDAYS.INTL($J84,$K84,1,(Holidays!$A$1:$A$248)),0)+IF(AND($J84&gt;AX$4,$J84&lt;=AY$4,$K84&gt;AY$4),NETWORKDAYS.INTL($J84,(AY$4),1,(Holidays!$A$1:$A$248)),0)+IF(AND($J84&lt;AX$4,$K84&lt;AY$4,$K84&gt;AX$4),NETWORKDAYS.INTL(AX$4+1,$K84,1,(Holidays!$A$1:$A$248)),0)+IF(AND($J84&lt;=AX$4,$K84&gt;=AY$4,$K84&gt;AX$4),NETWORKDAYS.INTL(AX$4+1,(AY$4),1,(Holidays!$A$1:$A$248)),0))*$M84,"")</f>
        <v>0</v>
      </c>
      <c r="AZ84" s="192">
        <f ca="1">IFERROR((IF(AND($J84&gt;AY$4,$J84&lt;=AZ$4,$K84&lt;=AZ$4),NETWORKDAYS.INTL($J84,$K84,1,(Holidays!$A$1:$A$248)),0)+IF(AND($J84&gt;AY$4,$J84&lt;=AZ$4,$K84&gt;AZ$4),NETWORKDAYS.INTL($J84,(AZ$4),1,(Holidays!$A$1:$A$248)),0)+IF(AND($J84&lt;AY$4,$K84&lt;AZ$4,$K84&gt;AY$4),NETWORKDAYS.INTL(AY$4+1,$K84,1,(Holidays!$A$1:$A$248)),0)+IF(AND($J84&lt;=AY$4,$K84&gt;=AZ$4,$K84&gt;AY$4),NETWORKDAYS.INTL(AY$4+1,(AZ$4),1,(Holidays!$A$1:$A$248)),0))*$M84,"")</f>
        <v>0</v>
      </c>
      <c r="BA84" s="321">
        <f ca="1">IFERROR((IF(AND($J84&gt;AZ$4,$J84&lt;=BA$4,$K84&lt;=BA$4),NETWORKDAYS.INTL($J84,$K84,1,(Holidays!$A$1:$A$248)),0)+IF(AND($J84&gt;AZ$4,$J84&lt;=BA$4,$K84&gt;BA$4),NETWORKDAYS.INTL($J84,(BA$4),1,(Holidays!$A$1:$A$248)),0)+IF(AND($J84&lt;AZ$4,$K84&lt;BA$4,$K84&gt;AZ$4),NETWORKDAYS.INTL(AZ$4+1,$K84,1,(Holidays!$A$1:$A$248)),0)+IF(AND($J84&lt;=AZ$4,$K84&gt;=BA$4,$K84&gt;AZ$4),NETWORKDAYS.INTL(AZ$4+1,(BA$4),1,(Holidays!$A$1:$A$248)),0))*$M84,"")</f>
        <v>0</v>
      </c>
      <c r="BB84" s="190">
        <f ca="1">IFERROR((IF(AND($J84&gt;BA$4,$J84&lt;=BB$4,$K84&lt;=BB$4),NETWORKDAYS.INTL($J84,$K84,1,(Holidays!$A$1:$A$248)),0)+IF(AND($J84&gt;BA$4,$J84&lt;=BB$4,$K84&gt;BB$4),NETWORKDAYS.INTL($J84,(BB$4),1,(Holidays!$A$1:$A$248)),0)+IF(AND($J84&lt;BA$4,$K84&lt;BB$4,$K84&gt;BA$4),NETWORKDAYS.INTL(BA$4+1,$K84,1,(Holidays!$A$1:$A$248)),0)+IF(AND($J84&lt;=BA$4,$K84&gt;=BB$4,$K84&gt;BA$4),NETWORKDAYS.INTL(BA$4+1,(BB$4),1,(Holidays!$A$1:$A$248)),0))*$M84,"")</f>
        <v>0</v>
      </c>
      <c r="BC84" s="192">
        <f ca="1">IFERROR((IF(AND($J84&gt;BB$4,$J84&lt;=BC$4,$K84&lt;=BC$4),NETWORKDAYS.INTL($J84,$K84,1,(Holidays!$A$1:$A$248)),0)+IF(AND($J84&gt;BB$4,$J84&lt;=BC$4,$K84&gt;BC$4),NETWORKDAYS.INTL($J84,(BC$4),1,(Holidays!$A$1:$A$248)),0)+IF(AND($J84&lt;BB$4,$K84&lt;BC$4,$K84&gt;BB$4),NETWORKDAYS.INTL(BB$4+1,$K84,1,(Holidays!$A$1:$A$248)),0)+IF(AND($J84&lt;=BB$4,$K84&gt;=BC$4,$K84&gt;BB$4),NETWORKDAYS.INTL(BB$4+1,(BC$4),1,(Holidays!$A$1:$A$248)),0))*$M84,"")</f>
        <v>0</v>
      </c>
      <c r="BD84" s="321">
        <f ca="1">IFERROR((IF(AND($J84&gt;BC$4,$J84&lt;=BD$4,$K84&lt;=BD$4),NETWORKDAYS.INTL($J84,$K84,1,(Holidays!$A$1:$A$248)),0)+IF(AND($J84&gt;BC$4,$J84&lt;=BD$4,$K84&gt;BD$4),NETWORKDAYS.INTL($J84,(BD$4),1,(Holidays!$A$1:$A$248)),0)+IF(AND($J84&lt;BC$4,$K84&lt;BD$4,$K84&gt;BC$4),NETWORKDAYS.INTL(BC$4+1,$K84,1,(Holidays!$A$1:$A$248)),0)+IF(AND($J84&lt;=BC$4,$K84&gt;=BD$4,$K84&gt;BC$4),NETWORKDAYS.INTL(BC$4+1,(BD$4),1,(Holidays!$A$1:$A$248)),0))*$M84,"")</f>
        <v>0</v>
      </c>
      <c r="BE84" s="190">
        <f ca="1">IFERROR((IF(AND($J84&gt;BD$4,$J84&lt;=BE$4,$K84&lt;=BE$4),NETWORKDAYS.INTL($J84,$K84,1,(Holidays!$A$1:$A$248)),0)+IF(AND($J84&gt;BD$4,$J84&lt;=BE$4,$K84&gt;BE$4),NETWORKDAYS.INTL($J84,(BE$4),1,(Holidays!$A$1:$A$248)),0)+IF(AND($J84&lt;BD$4,$K84&lt;BE$4,$K84&gt;BD$4),NETWORKDAYS.INTL(BD$4+1,$K84,1,(Holidays!$A$1:$A$248)),0)+IF(AND($J84&lt;=BD$4,$K84&gt;=BE$4,$K84&gt;BD$4),NETWORKDAYS.INTL(BD$4+1,(BE$4),1,(Holidays!$A$1:$A$248)),0))*$M84,"")</f>
        <v>0</v>
      </c>
      <c r="BF84" s="192">
        <f ca="1">IFERROR((IF(AND($J84&gt;BE$4,$J84&lt;=BF$4,$K84&lt;=BF$4),NETWORKDAYS.INTL($J84,$K84,1,(Holidays!$A$1:$A$248)),0)+IF(AND($J84&gt;BE$4,$J84&lt;=BF$4,$K84&gt;BF$4),NETWORKDAYS.INTL($J84,(BF$4),1,(Holidays!$A$1:$A$248)),0)+IF(AND($J84&lt;BE$4,$K84&lt;BF$4,$K84&gt;BE$4),NETWORKDAYS.INTL(BE$4+1,$K84,1,(Holidays!$A$1:$A$248)),0)+IF(AND($J84&lt;=BE$4,$K84&gt;=BF$4,$K84&gt;BE$4),NETWORKDAYS.INTL(BE$4+1,(BF$4),1,(Holidays!$A$1:$A$248)),0))*$M84,"")</f>
        <v>0</v>
      </c>
      <c r="BG84" s="321">
        <f ca="1">IFERROR((IF(AND($J84&gt;BF$4,$J84&lt;=BG$4,$K84&lt;=BG$4),NETWORKDAYS.INTL($J84,$K84,1,(Holidays!$A$1:$A$248)),0)+IF(AND($J84&gt;BF$4,$J84&lt;=BG$4,$K84&gt;BG$4),NETWORKDAYS.INTL($J84,(BG$4),1,(Holidays!$A$1:$A$248)),0)+IF(AND($J84&lt;BF$4,$K84&lt;BG$4,$K84&gt;BF$4),NETWORKDAYS.INTL(BF$4+1,$K84,1,(Holidays!$A$1:$A$248)),0)+IF(AND($J84&lt;=BF$4,$K84&gt;=BG$4,$K84&gt;BF$4),NETWORKDAYS.INTL(BF$4+1,(BG$4),1,(Holidays!$A$1:$A$248)),0))*$M84,"")</f>
        <v>0</v>
      </c>
      <c r="BH84" s="190">
        <f ca="1">IFERROR((IF(AND($J84&gt;BG$4,$J84&lt;=BH$4,$K84&lt;=BH$4),NETWORKDAYS.INTL($J84,$K84,1,(Holidays!$A$1:$A$248)),0)+IF(AND($J84&gt;BG$4,$J84&lt;=BH$4,$K84&gt;BH$4),NETWORKDAYS.INTL($J84,(BH$4),1,(Holidays!$A$1:$A$248)),0)+IF(AND($J84&lt;BG$4,$K84&lt;BH$4,$K84&gt;BG$4),NETWORKDAYS.INTL(BG$4+1,$K84,1,(Holidays!$A$1:$A$248)),0)+IF(AND($J84&lt;=BG$4,$K84&gt;=BH$4,$K84&gt;BG$4),NETWORKDAYS.INTL(BG$4+1,(BH$4),1,(Holidays!$A$1:$A$248)),0))*$M84,"")</f>
        <v>0</v>
      </c>
      <c r="BI84" s="192">
        <f ca="1">IFERROR((IF(AND($J84&gt;BH$4,$J84&lt;=BI$4,$K84&lt;=BI$4),NETWORKDAYS.INTL($J84,$K84,1,(Holidays!$A$1:$A$248)),0)+IF(AND($J84&gt;BH$4,$J84&lt;=BI$4,$K84&gt;BI$4),NETWORKDAYS.INTL($J84,(BI$4),1,(Holidays!$A$1:$A$248)),0)+IF(AND($J84&lt;BH$4,$K84&lt;BI$4,$K84&gt;BH$4),NETWORKDAYS.INTL(BH$4+1,$K84,1,(Holidays!$A$1:$A$248)),0)+IF(AND($J84&lt;=BH$4,$K84&gt;=BI$4,$K84&gt;BH$4),NETWORKDAYS.INTL(BH$4+1,(BI$4),1,(Holidays!$A$1:$A$248)),0))*$M84,"")</f>
        <v>0</v>
      </c>
      <c r="BJ84" s="321">
        <f ca="1">IFERROR((IF(AND($J84&gt;BI$4,$J84&lt;=BJ$4,$K84&lt;=BJ$4),NETWORKDAYS.INTL($J84,$K84,1,(Holidays!$A$1:$A$248)),0)+IF(AND($J84&gt;BI$4,$J84&lt;=BJ$4,$K84&gt;BJ$4),NETWORKDAYS.INTL($J84,(BJ$4),1,(Holidays!$A$1:$A$248)),0)+IF(AND($J84&lt;BI$4,$K84&lt;BJ$4,$K84&gt;BI$4),NETWORKDAYS.INTL(BI$4+1,$K84,1,(Holidays!$A$1:$A$248)),0)+IF(AND($J84&lt;=BI$4,$K84&gt;=BJ$4,$K84&gt;BI$4),NETWORKDAYS.INTL(BI$4+1,(BJ$4),1,(Holidays!$A$1:$A$248)),0))*$M84,"")</f>
        <v>0</v>
      </c>
      <c r="BK84" s="190">
        <f ca="1">IFERROR((IF(AND($J84&gt;BJ$4,$J84&lt;=BK$4,$K84&lt;=BK$4),NETWORKDAYS.INTL($J84,$K84,1,(Holidays!$A$1:$A$248)),0)+IF(AND($J84&gt;BJ$4,$J84&lt;=BK$4,$K84&gt;BK$4),NETWORKDAYS.INTL($J84,(BK$4),1,(Holidays!$A$1:$A$248)),0)+IF(AND($J84&lt;BJ$4,$K84&lt;BK$4,$K84&gt;BJ$4),NETWORKDAYS.INTL(BJ$4+1,$K84,1,(Holidays!$A$1:$A$248)),0)+IF(AND($J84&lt;=BJ$4,$K84&gt;=BK$4,$K84&gt;BJ$4),NETWORKDAYS.INTL(BJ$4+1,(BK$4),1,(Holidays!$A$1:$A$248)),0))*$M84,"")</f>
        <v>0</v>
      </c>
      <c r="BL84" s="192">
        <f ca="1">IFERROR((IF(AND($J84&gt;BK$4,$J84&lt;=BL$4,$K84&lt;=BL$4),NETWORKDAYS.INTL($J84,$K84,1,(Holidays!$A$1:$A$248)),0)+IF(AND($J84&gt;BK$4,$J84&lt;=BL$4,$K84&gt;BL$4),NETWORKDAYS.INTL($J84,(BL$4),1,(Holidays!$A$1:$A$248)),0)+IF(AND($J84&lt;BK$4,$K84&lt;BL$4,$K84&gt;BK$4),NETWORKDAYS.INTL(BK$4+1,$K84,1,(Holidays!$A$1:$A$248)),0)+IF(AND($J84&lt;=BK$4,$K84&gt;=BL$4,$K84&gt;BK$4),NETWORKDAYS.INTL(BK$4+1,(BL$4),1,(Holidays!$A$1:$A$248)),0))*$M84,"")</f>
        <v>0</v>
      </c>
      <c r="BM84" s="321">
        <f ca="1">IFERROR((IF(AND($J84&gt;BL$4,$J84&lt;=BM$4,$K84&lt;=BM$4),NETWORKDAYS.INTL($J84,$K84,1,(Holidays!$A$1:$A$248)),0)+IF(AND($J84&gt;BL$4,$J84&lt;=BM$4,$K84&gt;BM$4),NETWORKDAYS.INTL($J84,(BM$4),1,(Holidays!$A$1:$A$248)),0)+IF(AND($J84&lt;BL$4,$K84&lt;BM$4,$K84&gt;BL$4),NETWORKDAYS.INTL(BL$4+1,$K84,1,(Holidays!$A$1:$A$248)),0)+IF(AND($J84&lt;=BL$4,$K84&gt;=BM$4,$K84&gt;BL$4),NETWORKDAYS.INTL(BL$4+1,(BM$4),1,(Holidays!$A$1:$A$248)),0))*$M84,"")</f>
        <v>0</v>
      </c>
      <c r="BN84" s="190">
        <f ca="1">IFERROR((IF(AND($J84&gt;BM$4,$J84&lt;=BN$4,$K84&lt;=BN$4),NETWORKDAYS.INTL($J84,$K84,1,(Holidays!$A$1:$A$248)),0)+IF(AND($J84&gt;BM$4,$J84&lt;=BN$4,$K84&gt;BN$4),NETWORKDAYS.INTL($J84,(BN$4),1,(Holidays!$A$1:$A$248)),0)+IF(AND($J84&lt;BM$4,$K84&lt;BN$4,$K84&gt;BM$4),NETWORKDAYS.INTL(BM$4+1,$K84,1,(Holidays!$A$1:$A$248)),0)+IF(AND($J84&lt;=BM$4,$K84&gt;=BN$4,$K84&gt;BM$4),NETWORKDAYS.INTL(BM$4+1,(BN$4),1,(Holidays!$A$1:$A$248)),0))*$M84,"")</f>
        <v>0</v>
      </c>
      <c r="BO84" s="192">
        <f ca="1">IFERROR((IF(AND($J84&gt;BN$4,$J84&lt;=BO$4,$K84&lt;=BO$4),NETWORKDAYS.INTL($J84,$K84,1,(Holidays!$A$1:$A$248)),0)+IF(AND($J84&gt;BN$4,$J84&lt;=BO$4,$K84&gt;BO$4),NETWORKDAYS.INTL($J84,(BO$4),1,(Holidays!$A$1:$A$248)),0)+IF(AND($J84&lt;BN$4,$K84&lt;BO$4,$K84&gt;BN$4),NETWORKDAYS.INTL(BN$4+1,$K84,1,(Holidays!$A$1:$A$248)),0)+IF(AND($J84&lt;=BN$4,$K84&gt;=BO$4,$K84&gt;BN$4),NETWORKDAYS.INTL(BN$4+1,(BO$4),1,(Holidays!$A$1:$A$248)),0))*$M84,"")</f>
        <v>0</v>
      </c>
      <c r="BP84" s="321">
        <f ca="1">IFERROR((IF(AND($J84&gt;BO$4,$J84&lt;=BP$4,$K84&lt;=BP$4),NETWORKDAYS.INTL($J84,$K84,1,(Holidays!$A$1:$A$248)),0)+IF(AND($J84&gt;BO$4,$J84&lt;=BP$4,$K84&gt;BP$4),NETWORKDAYS.INTL($J84,(BP$4),1,(Holidays!$A$1:$A$248)),0)+IF(AND($J84&lt;BO$4,$K84&lt;BP$4,$K84&gt;BO$4),NETWORKDAYS.INTL(BO$4+1,$K84,1,(Holidays!$A$1:$A$248)),0)+IF(AND($J84&lt;=BO$4,$K84&gt;=BP$4,$K84&gt;BO$4),NETWORKDAYS.INTL(BO$4+1,(BP$4),1,(Holidays!$A$1:$A$248)),0))*$M84,"")</f>
        <v>0</v>
      </c>
      <c r="BQ84" s="190">
        <f ca="1">IFERROR((IF(AND($J84&gt;BP$4,$J84&lt;=BQ$4,$K84&lt;=BQ$4),NETWORKDAYS.INTL($J84,$K84,1,(Holidays!$A$1:$A$248)),0)+IF(AND($J84&gt;BP$4,$J84&lt;=BQ$4,$K84&gt;BQ$4),NETWORKDAYS.INTL($J84,(BQ$4),1,(Holidays!$A$1:$A$248)),0)+IF(AND($J84&lt;BP$4,$K84&lt;BQ$4,$K84&gt;BP$4),NETWORKDAYS.INTL(BP$4+1,$K84,1,(Holidays!$A$1:$A$248)),0)+IF(AND($J84&lt;=BP$4,$K84&gt;=BQ$4,$K84&gt;BP$4),NETWORKDAYS.INTL(BP$4+1,(BQ$4),1,(Holidays!$A$1:$A$248)),0))*$M84,"")</f>
        <v>0</v>
      </c>
      <c r="BR84" s="192">
        <f ca="1">IFERROR((IF(AND($J84&gt;BQ$4,$J84&lt;=BR$4,$K84&lt;=BR$4),NETWORKDAYS.INTL($J84,$K84,1,(Holidays!$A$1:$A$248)),0)+IF(AND($J84&gt;BQ$4,$J84&lt;=BR$4,$K84&gt;BR$4),NETWORKDAYS.INTL($J84,(BR$4),1,(Holidays!$A$1:$A$248)),0)+IF(AND($J84&lt;BQ$4,$K84&lt;BR$4,$K84&gt;BQ$4),NETWORKDAYS.INTL(BQ$4+1,$K84,1,(Holidays!$A$1:$A$248)),0)+IF(AND($J84&lt;=BQ$4,$K84&gt;=BR$4,$K84&gt;BQ$4),NETWORKDAYS.INTL(BQ$4+1,(BR$4),1,(Holidays!$A$1:$A$248)),0))*$M84,"")</f>
        <v>0</v>
      </c>
      <c r="BS84" s="321">
        <f ca="1">IFERROR((IF(AND($J84&gt;BR$4,$J84&lt;=BS$4,$K84&lt;=BS$4),NETWORKDAYS.INTL($J84,$K84,1,(Holidays!$A$1:$A$248)),0)+IF(AND($J84&gt;BR$4,$J84&lt;=BS$4,$K84&gt;BS$4),NETWORKDAYS.INTL($J84,(BS$4),1,(Holidays!$A$1:$A$248)),0)+IF(AND($J84&lt;BR$4,$K84&lt;BS$4,$K84&gt;BR$4),NETWORKDAYS.INTL(BR$4+1,$K84,1,(Holidays!$A$1:$A$248)),0)+IF(AND($J84&lt;=BR$4,$K84&gt;=BS$4,$K84&gt;BR$4),NETWORKDAYS.INTL(BR$4+1,(BS$4),1,(Holidays!$A$1:$A$248)),0))*$M84,"")</f>
        <v>0</v>
      </c>
      <c r="BT84" s="190">
        <f ca="1">IFERROR((IF(AND($J84&gt;BS$4,$J84&lt;=BT$4,$K84&lt;=BT$4),NETWORKDAYS.INTL($J84,$K84,1,(Holidays!$A$1:$A$248)),0)+IF(AND($J84&gt;BS$4,$J84&lt;=BT$4,$K84&gt;BT$4),NETWORKDAYS.INTL($J84,(BT$4),1,(Holidays!$A$1:$A$248)),0)+IF(AND($J84&lt;BS$4,$K84&lt;BT$4,$K84&gt;BS$4),NETWORKDAYS.INTL(BS$4+1,$K84,1,(Holidays!$A$1:$A$248)),0)+IF(AND($J84&lt;=BS$4,$K84&gt;=BT$4,$K84&gt;BS$4),NETWORKDAYS.INTL(BS$4+1,(BT$4),1,(Holidays!$A$1:$A$248)),0))*$M84,"")</f>
        <v>0</v>
      </c>
      <c r="BU84" s="192">
        <f ca="1">IFERROR((IF(AND($J84&gt;BT$4,$J84&lt;=BU$4,$K84&lt;=BU$4),NETWORKDAYS.INTL($J84,$K84,1,(Holidays!$A$1:$A$248)),0)+IF(AND($J84&gt;BT$4,$J84&lt;=BU$4,$K84&gt;BU$4),NETWORKDAYS.INTL($J84,(BU$4),1,(Holidays!$A$1:$A$248)),0)+IF(AND($J84&lt;BT$4,$K84&lt;BU$4,$K84&gt;BT$4),NETWORKDAYS.INTL(BT$4+1,$K84,1,(Holidays!$A$1:$A$248)),0)+IF(AND($J84&lt;=BT$4,$K84&gt;=BU$4,$K84&gt;BT$4),NETWORKDAYS.INTL(BT$4+1,(BU$4),1,(Holidays!$A$1:$A$248)),0))*$M84,"")</f>
        <v>0</v>
      </c>
      <c r="BV84" s="321">
        <f ca="1">IFERROR((IF(AND($J84&gt;BU$4,$J84&lt;=BV$4,$K84&lt;=BV$4),NETWORKDAYS.INTL($J84,$K84,1,(Holidays!$A$1:$A$248)),0)+IF(AND($J84&gt;BU$4,$J84&lt;=BV$4,$K84&gt;BV$4),NETWORKDAYS.INTL($J84,(BV$4),1,(Holidays!$A$1:$A$248)),0)+IF(AND($J84&lt;BU$4,$K84&lt;BV$4,$K84&gt;BU$4),NETWORKDAYS.INTL(BU$4+1,$K84,1,(Holidays!$A$1:$A$248)),0)+IF(AND($J84&lt;=BU$4,$K84&gt;=BV$4,$K84&gt;BU$4),NETWORKDAYS.INTL(BU$4+1,(BV$4),1,(Holidays!$A$1:$A$248)),0))*$M84,"")</f>
        <v>0</v>
      </c>
      <c r="BW84" s="190">
        <f ca="1">IFERROR((IF(AND($J84&gt;BV$4,$J84&lt;=BW$4,$K84&lt;=BW$4),NETWORKDAYS.INTL($J84,$K84,1,(Holidays!$A$1:$A$248)),0)+IF(AND($J84&gt;BV$4,$J84&lt;=BW$4,$K84&gt;BW$4),NETWORKDAYS.INTL($J84,(BW$4),1,(Holidays!$A$1:$A$248)),0)+IF(AND($J84&lt;BV$4,$K84&lt;BW$4,$K84&gt;BV$4),NETWORKDAYS.INTL(BV$4+1,$K84,1,(Holidays!$A$1:$A$248)),0)+IF(AND($J84&lt;=BV$4,$K84&gt;=BW$4,$K84&gt;BV$4),NETWORKDAYS.INTL(BV$4+1,(BW$4),1,(Holidays!$A$1:$A$248)),0))*$M84,"")</f>
        <v>0</v>
      </c>
      <c r="BX84" s="192">
        <f ca="1">IFERROR((IF(AND($J84&gt;BW$4,$J84&lt;=BX$4,$K84&lt;=BX$4),NETWORKDAYS.INTL($J84,$K84,1,(Holidays!$A$1:$A$248)),0)+IF(AND($J84&gt;BW$4,$J84&lt;=BX$4,$K84&gt;BX$4),NETWORKDAYS.INTL($J84,(BX$4),1,(Holidays!$A$1:$A$248)),0)+IF(AND($J84&lt;BW$4,$K84&lt;BX$4,$K84&gt;BW$4),NETWORKDAYS.INTL(BW$4+1,$K84,1,(Holidays!$A$1:$A$248)),0)+IF(AND($J84&lt;=BW$4,$K84&gt;=BX$4,$K84&gt;BW$4),NETWORKDAYS.INTL(BW$4+1,(BX$4),1,(Holidays!$A$1:$A$248)),0))*$M84,"")</f>
        <v>0</v>
      </c>
      <c r="BY84" s="321">
        <f ca="1">IFERROR((IF(AND($J84&gt;BX$4,$J84&lt;=BY$4,$K84&lt;=BY$4),NETWORKDAYS.INTL($J84,$K84,1,(Holidays!$A$1:$A$248)),0)+IF(AND($J84&gt;BX$4,$J84&lt;=BY$4,$K84&gt;BY$4),NETWORKDAYS.INTL($J84,(BY$4),1,(Holidays!$A$1:$A$248)),0)+IF(AND($J84&lt;BX$4,$K84&lt;BY$4,$K84&gt;BX$4),NETWORKDAYS.INTL(BX$4+1,$K84,1,(Holidays!$A$1:$A$248)),0)+IF(AND($J84&lt;=BX$4,$K84&gt;=BY$4,$K84&gt;BX$4),NETWORKDAYS.INTL(BX$4+1,(BY$4),1,(Holidays!$A$1:$A$248)),0))*$M84,"")</f>
        <v>0</v>
      </c>
      <c r="BZ84" s="190">
        <f ca="1">IFERROR((IF(AND($J84&gt;BY$4,$J84&lt;=BZ$4,$K84&lt;=BZ$4),NETWORKDAYS.INTL($J84,$K84,1,(Holidays!$A$1:$A$248)),0)+IF(AND($J84&gt;BY$4,$J84&lt;=BZ$4,$K84&gt;BZ$4),NETWORKDAYS.INTL($J84,(BZ$4),1,(Holidays!$A$1:$A$248)),0)+IF(AND($J84&lt;BY$4,$K84&lt;BZ$4,$K84&gt;BY$4),NETWORKDAYS.INTL(BY$4+1,$K84,1,(Holidays!$A$1:$A$248)),0)+IF(AND($J84&lt;=BY$4,$K84&gt;=BZ$4,$K84&gt;BY$4),NETWORKDAYS.INTL(BY$4+1,(BZ$4),1,(Holidays!$A$1:$A$248)),0))*$M84,"")</f>
        <v>0</v>
      </c>
      <c r="CA84" s="192">
        <f ca="1">IFERROR((IF(AND($J84&gt;BZ$4,$J84&lt;=CA$4,$K84&lt;=CA$4),NETWORKDAYS.INTL($J84,$K84,1,(Holidays!$A$1:$A$248)),0)+IF(AND($J84&gt;BZ$4,$J84&lt;=CA$4,$K84&gt;CA$4),NETWORKDAYS.INTL($J84,(CA$4),1,(Holidays!$A$1:$A$248)),0)+IF(AND($J84&lt;BZ$4,$K84&lt;CA$4,$K84&gt;BZ$4),NETWORKDAYS.INTL(BZ$4+1,$K84,1,(Holidays!$A$1:$A$248)),0)+IF(AND($J84&lt;=BZ$4,$K84&gt;=CA$4,$K84&gt;BZ$4),NETWORKDAYS.INTL(BZ$4+1,(CA$4),1,(Holidays!$A$1:$A$248)),0))*$M84,"")</f>
        <v>0</v>
      </c>
      <c r="CB84" s="321">
        <f ca="1">IFERROR((IF(AND($J84&gt;CA$4,$J84&lt;=CB$4,$K84&lt;=CB$4),NETWORKDAYS.INTL($J84,$K84,1,(Holidays!$A$1:$A$248)),0)+IF(AND($J84&gt;CA$4,$J84&lt;=CB$4,$K84&gt;CB$4),NETWORKDAYS.INTL($J84,(CB$4),1,(Holidays!$A$1:$A$248)),0)+IF(AND($J84&lt;CA$4,$K84&lt;CB$4,$K84&gt;CA$4),NETWORKDAYS.INTL(CA$4+1,$K84,1,(Holidays!$A$1:$A$248)),0)+IF(AND($J84&lt;=CA$4,$K84&gt;=CB$4,$K84&gt;CA$4),NETWORKDAYS.INTL(CA$4+1,(CB$4),1,(Holidays!$A$1:$A$248)),0))*$M84,"")</f>
        <v>0</v>
      </c>
      <c r="CC84" s="190">
        <f ca="1">IFERROR((IF(AND($J84&gt;CB$4,$J84&lt;=CC$4,$K84&lt;=CC$4),NETWORKDAYS.INTL($J84,$K84,1,(Holidays!$A$1:$A$248)),0)+IF(AND($J84&gt;CB$4,$J84&lt;=CC$4,$K84&gt;CC$4),NETWORKDAYS.INTL($J84,(CC$4),1,(Holidays!$A$1:$A$248)),0)+IF(AND($J84&lt;CB$4,$K84&lt;CC$4,$K84&gt;CB$4),NETWORKDAYS.INTL(CB$4+1,$K84,1,(Holidays!$A$1:$A$248)),0)+IF(AND($J84&lt;=CB$4,$K84&gt;=CC$4,$K84&gt;CB$4),NETWORKDAYS.INTL(CB$4+1,(CC$4),1,(Holidays!$A$1:$A$248)),0))*$M84,"")</f>
        <v>0</v>
      </c>
      <c r="CD84" s="192">
        <f ca="1">IFERROR((IF(AND($J84&gt;CC$4,$J84&lt;=CD$4,$K84&lt;=CD$4),NETWORKDAYS.INTL($J84,$K84,1,(Holidays!$A$1:$A$248)),0)+IF(AND($J84&gt;CC$4,$J84&lt;=CD$4,$K84&gt;CD$4),NETWORKDAYS.INTL($J84,(CD$4),1,(Holidays!$A$1:$A$248)),0)+IF(AND($J84&lt;CC$4,$K84&lt;CD$4,$K84&gt;CC$4),NETWORKDAYS.INTL(CC$4+1,$K84,1,(Holidays!$A$1:$A$248)),0)+IF(AND($J84&lt;=CC$4,$K84&gt;=CD$4,$K84&gt;CC$4),NETWORKDAYS.INTL(CC$4+1,(CD$4),1,(Holidays!$A$1:$A$248)),0))*$M84,"")</f>
        <v>0</v>
      </c>
      <c r="CE84" s="321">
        <f ca="1">IFERROR((IF(AND($J84&gt;CD$4,$J84&lt;=CE$4,$K84&lt;=CE$4),NETWORKDAYS.INTL($J84,$K84,1,(Holidays!$A$1:$A$248)),0)+IF(AND($J84&gt;CD$4,$J84&lt;=CE$4,$K84&gt;CE$4),NETWORKDAYS.INTL($J84,(CE$4),1,(Holidays!$A$1:$A$248)),0)+IF(AND($J84&lt;CD$4,$K84&lt;CE$4,$K84&gt;CD$4),NETWORKDAYS.INTL(CD$4+1,$K84,1,(Holidays!$A$1:$A$248)),0)+IF(AND($J84&lt;=CD$4,$K84&gt;=CE$4,$K84&gt;CD$4),NETWORKDAYS.INTL(CD$4+1,(CE$4),1,(Holidays!$A$1:$A$248)),0))*$M84,"")</f>
        <v>0</v>
      </c>
      <c r="CF84" s="190">
        <f ca="1">IFERROR((IF(AND($J84&gt;CE$4,$J84&lt;=CF$4,$K84&lt;=CF$4),NETWORKDAYS.INTL($J84,$K84,1,(Holidays!$A$1:$A$248)),0)+IF(AND($J84&gt;CE$4,$J84&lt;=CF$4,$K84&gt;CF$4),NETWORKDAYS.INTL($J84,(CF$4),1,(Holidays!$A$1:$A$248)),0)+IF(AND($J84&lt;CE$4,$K84&lt;CF$4,$K84&gt;CE$4),NETWORKDAYS.INTL(CE$4+1,$K84,1,(Holidays!$A$1:$A$248)),0)+IF(AND($J84&lt;=CE$4,$K84&gt;=CF$4,$K84&gt;CE$4),NETWORKDAYS.INTL(CE$4+1,(CF$4),1,(Holidays!$A$1:$A$248)),0))*$M84,"")</f>
        <v>0</v>
      </c>
      <c r="CG84" s="192">
        <f ca="1">IFERROR((IF(AND($J84&gt;CF$4,$J84&lt;=CG$4,$K84&lt;=CG$4),NETWORKDAYS.INTL($J84,$K84,1,(Holidays!$A$1:$A$248)),0)+IF(AND($J84&gt;CF$4,$J84&lt;=CG$4,$K84&gt;CG$4),NETWORKDAYS.INTL($J84,(CG$4),1,(Holidays!$A$1:$A$248)),0)+IF(AND($J84&lt;CF$4,$K84&lt;CG$4,$K84&gt;CF$4),NETWORKDAYS.INTL(CF$4+1,$K84,1,(Holidays!$A$1:$A$248)),0)+IF(AND($J84&lt;=CF$4,$K84&gt;=CG$4,$K84&gt;CF$4),NETWORKDAYS.INTL(CF$4+1,(CG$4),1,(Holidays!$A$1:$A$248)),0))*$M84,"")</f>
        <v>0</v>
      </c>
      <c r="CH84" s="321">
        <f ca="1">IFERROR((IF(AND($J84&gt;CG$4,$J84&lt;=CH$4,$K84&lt;=CH$4),NETWORKDAYS.INTL($J84,$K84,1,(Holidays!$A$1:$A$248)),0)+IF(AND($J84&gt;CG$4,$J84&lt;=CH$4,$K84&gt;CH$4),NETWORKDAYS.INTL($J84,(CH$4),1,(Holidays!$A$1:$A$248)),0)+IF(AND($J84&lt;CG$4,$K84&lt;CH$4,$K84&gt;CG$4),NETWORKDAYS.INTL(CG$4+1,$K84,1,(Holidays!$A$1:$A$248)),0)+IF(AND($J84&lt;=CG$4,$K84&gt;=CH$4,$K84&gt;CG$4),NETWORKDAYS.INTL(CG$4+1,(CH$4),1,(Holidays!$A$1:$A$248)),0))*$M84,"")</f>
        <v>0</v>
      </c>
      <c r="CI84" s="190">
        <f ca="1">IFERROR((IF(AND($J84&gt;CH$4,$J84&lt;=CI$4,$K84&lt;=CI$4),NETWORKDAYS.INTL($J84,$K84,1,(Holidays!$A$1:$A$248)),0)+IF(AND($J84&gt;CH$4,$J84&lt;=CI$4,$K84&gt;CI$4),NETWORKDAYS.INTL($J84,(CI$4),1,(Holidays!$A$1:$A$248)),0)+IF(AND($J84&lt;CH$4,$K84&lt;CI$4,$K84&gt;CH$4),NETWORKDAYS.INTL(CH$4+1,$K84,1,(Holidays!$A$1:$A$248)),0)+IF(AND($J84&lt;=CH$4,$K84&gt;=CI$4,$K84&gt;CH$4),NETWORKDAYS.INTL(CH$4+1,(CI$4),1,(Holidays!$A$1:$A$248)),0))*$M84,"")</f>
        <v>0</v>
      </c>
      <c r="CJ84" s="192">
        <f ca="1">IFERROR((IF(AND($J84&gt;CI$4,$J84&lt;=CJ$4,$K84&lt;=CJ$4),NETWORKDAYS.INTL($J84,$K84,1,(Holidays!$A$1:$A$248)),0)+IF(AND($J84&gt;CI$4,$J84&lt;=CJ$4,$K84&gt;CJ$4),NETWORKDAYS.INTL($J84,(CJ$4),1,(Holidays!$A$1:$A$248)),0)+IF(AND($J84&lt;CI$4,$K84&lt;CJ$4,$K84&gt;CI$4),NETWORKDAYS.INTL(CI$4+1,$K84,1,(Holidays!$A$1:$A$248)),0)+IF(AND($J84&lt;=CI$4,$K84&gt;=CJ$4,$K84&gt;CI$4),NETWORKDAYS.INTL(CI$4+1,(CJ$4),1,(Holidays!$A$1:$A$248)),0))*$M84,"")</f>
        <v>0</v>
      </c>
      <c r="CK84" s="321">
        <f ca="1">IFERROR((IF(AND($J84&gt;CJ$4,$J84&lt;=CK$4,$K84&lt;=CK$4),NETWORKDAYS.INTL($J84,$K84,1,(Holidays!$A$1:$A$248)),0)+IF(AND($J84&gt;CJ$4,$J84&lt;=CK$4,$K84&gt;CK$4),NETWORKDAYS.INTL($J84,(CK$4),1,(Holidays!$A$1:$A$248)),0)+IF(AND($J84&lt;CJ$4,$K84&lt;CK$4,$K84&gt;CJ$4),NETWORKDAYS.INTL(CJ$4+1,$K84,1,(Holidays!$A$1:$A$248)),0)+IF(AND($J84&lt;=CJ$4,$K84&gt;=CK$4,$K84&gt;CJ$4),NETWORKDAYS.INTL(CJ$4+1,(CK$4),1,(Holidays!$A$1:$A$248)),0))*$M84,"")</f>
        <v>0</v>
      </c>
      <c r="CL84" s="190">
        <f ca="1">IFERROR((IF(AND($J84&gt;CK$4,$J84&lt;=CL$4,$K84&lt;=CL$4),NETWORKDAYS.INTL($J84,$K84,1,(Holidays!$A$1:$A$248)),0)+IF(AND($J84&gt;CK$4,$J84&lt;=CL$4,$K84&gt;CL$4),NETWORKDAYS.INTL($J84,(CL$4),1,(Holidays!$A$1:$A$248)),0)+IF(AND($J84&lt;CK$4,$K84&lt;CL$4,$K84&gt;CK$4),NETWORKDAYS.INTL(CK$4+1,$K84,1,(Holidays!$A$1:$A$248)),0)+IF(AND($J84&lt;=CK$4,$K84&gt;=CL$4,$K84&gt;CK$4),NETWORKDAYS.INTL(CK$4+1,(CL$4),1,(Holidays!$A$1:$A$248)),0))*$M84,"")</f>
        <v>0</v>
      </c>
      <c r="CM84" s="192">
        <f ca="1">IFERROR((IF(AND($J84&gt;CL$4,$J84&lt;=CM$4,$K84&lt;=CM$4),NETWORKDAYS.INTL($J84,$K84,1,(Holidays!$A$1:$A$248)),0)+IF(AND($J84&gt;CL$4,$J84&lt;=CM$4,$K84&gt;CM$4),NETWORKDAYS.INTL($J84,(CM$4),1,(Holidays!$A$1:$A$248)),0)+IF(AND($J84&lt;CL$4,$K84&lt;CM$4,$K84&gt;CL$4),NETWORKDAYS.INTL(CL$4+1,$K84,1,(Holidays!$A$1:$A$248)),0)+IF(AND($J84&lt;=CL$4,$K84&gt;=CM$4,$K84&gt;CL$4),NETWORKDAYS.INTL(CL$4+1,(CM$4),1,(Holidays!$A$1:$A$248)),0))*$M84,"")</f>
        <v>0</v>
      </c>
      <c r="CN84" s="321">
        <f ca="1">IFERROR((IF(AND($J84&gt;CM$4,$J84&lt;=CN$4,$K84&lt;=CN$4),NETWORKDAYS.INTL($J84,$K84,1,(Holidays!$A$1:$A$248)),0)+IF(AND($J84&gt;CM$4,$J84&lt;=CN$4,$K84&gt;CN$4),NETWORKDAYS.INTL($J84,(CN$4),1,(Holidays!$A$1:$A$248)),0)+IF(AND($J84&lt;CM$4,$K84&lt;CN$4,$K84&gt;CM$4),NETWORKDAYS.INTL(CM$4+1,$K84,1,(Holidays!$A$1:$A$248)),0)+IF(AND($J84&lt;=CM$4,$K84&gt;=CN$4,$K84&gt;CM$4),NETWORKDAYS.INTL(CM$4+1,(CN$4),1,(Holidays!$A$1:$A$248)),0))*$M84,"")</f>
        <v>0</v>
      </c>
      <c r="CO84" s="190">
        <f ca="1">IFERROR((IF(AND($J84&gt;CN$4,$J84&lt;=CO$4,$K84&lt;=CO$4),NETWORKDAYS.INTL($J84,$K84,1,(Holidays!$A$1:$A$248)),0)+IF(AND($J84&gt;CN$4,$J84&lt;=CO$4,$K84&gt;CO$4),NETWORKDAYS.INTL($J84,(CO$4),1,(Holidays!$A$1:$A$248)),0)+IF(AND($J84&lt;CN$4,$K84&lt;CO$4,$K84&gt;CN$4),NETWORKDAYS.INTL(CN$4+1,$K84,1,(Holidays!$A$1:$A$248)),0)+IF(AND($J84&lt;=CN$4,$K84&gt;=CO$4,$K84&gt;CN$4),NETWORKDAYS.INTL(CN$4+1,(CO$4),1,(Holidays!$A$1:$A$248)),0))*$M84,"")</f>
        <v>0</v>
      </c>
      <c r="CP84" s="192">
        <f ca="1">IFERROR((IF(AND($J84&gt;CO$4,$J84&lt;=CP$4,$K84&lt;=CP$4),NETWORKDAYS.INTL($J84,$K84,1,(Holidays!$A$1:$A$248)),0)+IF(AND($J84&gt;CO$4,$J84&lt;=CP$4,$K84&gt;CP$4),NETWORKDAYS.INTL($J84,(CP$4),1,(Holidays!$A$1:$A$248)),0)+IF(AND($J84&lt;CO$4,$K84&lt;CP$4,$K84&gt;CO$4),NETWORKDAYS.INTL(CO$4+1,$K84,1,(Holidays!$A$1:$A$248)),0)+IF(AND($J84&lt;=CO$4,$K84&gt;=CP$4,$K84&gt;CO$4),NETWORKDAYS.INTL(CO$4+1,(CP$4),1,(Holidays!$A$1:$A$248)),0))*$M84,"")</f>
        <v>0</v>
      </c>
      <c r="CQ84" s="321">
        <f ca="1">IFERROR((IF(AND($J84&gt;CP$4,$J84&lt;=CQ$4,$K84&lt;=CQ$4),NETWORKDAYS.INTL($J84,$K84,1,(Holidays!$A$1:$A$248)),0)+IF(AND($J84&gt;CP$4,$J84&lt;=CQ$4,$K84&gt;CQ$4),NETWORKDAYS.INTL($J84,(CQ$4),1,(Holidays!$A$1:$A$248)),0)+IF(AND($J84&lt;CP$4,$K84&lt;CQ$4,$K84&gt;CP$4),NETWORKDAYS.INTL(CP$4+1,$K84,1,(Holidays!$A$1:$A$248)),0)+IF(AND($J84&lt;=CP$4,$K84&gt;=CQ$4,$K84&gt;CP$4),NETWORKDAYS.INTL(CP$4+1,(CQ$4),1,(Holidays!$A$1:$A$248)),0))*$M84,"")</f>
        <v>0</v>
      </c>
      <c r="CR84" s="190">
        <f ca="1">IFERROR((IF(AND($J84&gt;CQ$4,$J84&lt;=CR$4,$K84&lt;=CR$4),NETWORKDAYS.INTL($J84,$K84,1,(Holidays!$A$1:$A$248)),0)+IF(AND($J84&gt;CQ$4,$J84&lt;=CR$4,$K84&gt;CR$4),NETWORKDAYS.INTL($J84,(CR$4),1,(Holidays!$A$1:$A$248)),0)+IF(AND($J84&lt;CQ$4,$K84&lt;CR$4,$K84&gt;CQ$4),NETWORKDAYS.INTL(CQ$4+1,$K84,1,(Holidays!$A$1:$A$248)),0)+IF(AND($J84&lt;=CQ$4,$K84&gt;=CR$4,$K84&gt;CQ$4),NETWORKDAYS.INTL(CQ$4+1,(CR$4),1,(Holidays!$A$1:$A$248)),0))*$M84,"")</f>
        <v>0</v>
      </c>
      <c r="CS84" s="192">
        <f ca="1">IFERROR((IF(AND($J84&gt;CR$4,$J84&lt;=CS$4,$K84&lt;=CS$4),NETWORKDAYS.INTL($J84,$K84,1,(Holidays!$A$1:$A$248)),0)+IF(AND($J84&gt;CR$4,$J84&lt;=CS$4,$K84&gt;CS$4),NETWORKDAYS.INTL($J84,(CS$4),1,(Holidays!$A$1:$A$248)),0)+IF(AND($J84&lt;CR$4,$K84&lt;CS$4,$K84&gt;CR$4),NETWORKDAYS.INTL(CR$4+1,$K84,1,(Holidays!$A$1:$A$248)),0)+IF(AND($J84&lt;=CR$4,$K84&gt;=CS$4,$K84&gt;CR$4),NETWORKDAYS.INTL(CR$4+1,(CS$4),1,(Holidays!$A$1:$A$248)),0))*$M84,"")</f>
        <v>0</v>
      </c>
      <c r="CT84" s="321">
        <f ca="1">IFERROR((IF(AND($J84&gt;CS$4,$J84&lt;=CT$4,$K84&lt;=CT$4),NETWORKDAYS.INTL($J84,$K84,1,(Holidays!$A$1:$A$248)),0)+IF(AND($J84&gt;CS$4,$J84&lt;=CT$4,$K84&gt;CT$4),NETWORKDAYS.INTL($J84,(CT$4),1,(Holidays!$A$1:$A$248)),0)+IF(AND($J84&lt;CS$4,$K84&lt;CT$4,$K84&gt;CS$4),NETWORKDAYS.INTL(CS$4+1,$K84,1,(Holidays!$A$1:$A$248)),0)+IF(AND($J84&lt;=CS$4,$K84&gt;=CT$4,$K84&gt;CS$4),NETWORKDAYS.INTL(CS$4+1,(CT$4),1,(Holidays!$A$1:$A$248)),0))*$M84,"")</f>
        <v>0</v>
      </c>
      <c r="CU84" s="190">
        <f ca="1">IFERROR((IF(AND($J84&gt;CT$4,$J84&lt;=CU$4,$K84&lt;=CU$4),NETWORKDAYS.INTL($J84,$K84,1,(Holidays!$A$1:$A$248)),0)+IF(AND($J84&gt;CT$4,$J84&lt;=CU$4,$K84&gt;CU$4),NETWORKDAYS.INTL($J84,(CU$4),1,(Holidays!$A$1:$A$248)),0)+IF(AND($J84&lt;CT$4,$K84&lt;CU$4,$K84&gt;CT$4),NETWORKDAYS.INTL(CT$4+1,$K84,1,(Holidays!$A$1:$A$248)),0)+IF(AND($J84&lt;=CT$4,$K84&gt;=CU$4,$K84&gt;CT$4),NETWORKDAYS.INTL(CT$4+1,(CU$4),1,(Holidays!$A$1:$A$248)),0))*$M84,"")</f>
        <v>0</v>
      </c>
      <c r="CV84" s="192">
        <f ca="1">IFERROR((IF(AND($J84&gt;CU$4,$J84&lt;=CV$4,$K84&lt;=CV$4),NETWORKDAYS.INTL($J84,$K84,1,(Holidays!$A$1:$A$248)),0)+IF(AND($J84&gt;CU$4,$J84&lt;=CV$4,$K84&gt;CV$4),NETWORKDAYS.INTL($J84,(CV$4),1,(Holidays!$A$1:$A$248)),0)+IF(AND($J84&lt;CU$4,$K84&lt;CV$4,$K84&gt;CU$4),NETWORKDAYS.INTL(CU$4+1,$K84,1,(Holidays!$A$1:$A$248)),0)+IF(AND($J84&lt;=CU$4,$K84&gt;=CV$4,$K84&gt;CU$4),NETWORKDAYS.INTL(CU$4+1,(CV$4),1,(Holidays!$A$1:$A$248)),0))*$M84,"")</f>
        <v>0</v>
      </c>
      <c r="CW84" s="321">
        <f ca="1">IFERROR((IF(AND($J84&gt;CV$4,$J84&lt;=CW$4,$K84&lt;=CW$4),NETWORKDAYS.INTL($J84,$K84,1,(Holidays!$A$1:$A$248)),0)+IF(AND($J84&gt;CV$4,$J84&lt;=CW$4,$K84&gt;CW$4),NETWORKDAYS.INTL($J84,(CW$4),1,(Holidays!$A$1:$A$248)),0)+IF(AND($J84&lt;CV$4,$K84&lt;CW$4,$K84&gt;CV$4),NETWORKDAYS.INTL(CV$4+1,$K84,1,(Holidays!$A$1:$A$248)),0)+IF(AND($J84&lt;=CV$4,$K84&gt;=CW$4,$K84&gt;CV$4),NETWORKDAYS.INTL(CV$4+1,(CW$4),1,(Holidays!$A$1:$A$248)),0))*$M84,"")</f>
        <v>0</v>
      </c>
      <c r="CX84" s="324">
        <f ca="1">IFERROR((IF(AND($J84&gt;CW$4,$J84&lt;=CX$4,$K84&lt;=CX$4),NETWORKDAYS.INTL($J84,$K84,1,(Holidays!$A$1:$A$248)),0)+IF(AND($J84&gt;CW$4,$J84&lt;=CX$4,$K84&gt;CX$4),NETWORKDAYS.INTL($J84,(CX$4),1,(Holidays!$A$1:$A$248)),0)+IF(AND($J84&lt;CW$4,$K84&lt;CX$4,$K84&gt;CW$4),NETWORKDAYS.INTL(CW$4+1,$K84,1,(Holidays!$A$1:$A$248)),0)+IF(AND($J84&lt;=CW$4,$K84&gt;=CX$4,$K84&gt;CW$4),NETWORKDAYS.INTL(CW$4+1,(CX$4),1,(Holidays!$A$1:$A$248)),0))*$M84,"")</f>
        <v>0</v>
      </c>
    </row>
    <row r="85" spans="2:102" ht="15" customHeight="1" outlineLevel="1">
      <c r="B85" s="59" t="str">
        <f t="array" ref="B85">IFERROR(INDEX('A-2_MH Distribution'!$B$1:$B$15014,SMALL(IF('A-2_MH Distribution'!$N$8:$N$63&lt;&gt;0,ROW('A-2_MH Distribution'!$B$8:$B$63)),ROW(A17)),1),"")</f>
        <v/>
      </c>
      <c r="C85" s="458" t="str">
        <f ca="1">IFERROR(VLOOKUP(B85,OFFSET('A-1_MH Estimation'!$B$7,0,0,MATCH("Subtotal LOE",'A-1_MH Estimation'!B:B,0)-7,2),2,0),"")</f>
        <v/>
      </c>
      <c r="D85" s="466" t="str">
        <f ca="1">IFERROR(VLOOKUP(B85,OFFSET('A-1_MH Estimation'!$B$7,0,0,MATCH("Subtotal LOE",'A-1_MH Estimation'!B:B,0)-7,4),4,0),"")</f>
        <v/>
      </c>
      <c r="E85" s="466" t="str">
        <f ca="1">IFERROR(VLOOKUP(B85,OFFSET('A-1_MH Estimation'!$B$7,0,0,MATCH("Subtotal LOE",'A-1_MH Estimation'!B:B,0)-7,3),3,0),"")</f>
        <v/>
      </c>
      <c r="F85" s="462">
        <f>IFERROR(VLOOKUP($B85,'A-2_MH Distribution'!$B$6:$O$16314,3,0)*VLOOKUP($B85,'A-2_MH Distribution'!$B$6:$O$16314,VLOOKUP(G85,SoftwareList,6,0),0)*IFERROR((--(VLOOKUP($B85,'A-2_MH Distribution'!$B$6:$O$16314,VLOOKUP(G85,SoftwareList,8,0),0)=0)+VLOOKUP($B85,'A-2_MH Distribution'!$B$6:$O$16314,VLOOKUP(G85,SoftwareList,8,0),0)),1),0)</f>
        <v>0</v>
      </c>
      <c r="G85" s="403" t="str">
        <f t="shared" si="61"/>
        <v/>
      </c>
      <c r="H85" s="454"/>
      <c r="I85" s="455"/>
      <c r="J85" s="351">
        <f ca="1">IFERROR(INDEX(Activities,MATCH($B85,'A-2_MH Distribution'!B:B,0),MATCH("Start Date",'A-2_MH Distribution'!$A$4:S$4,0))+H85,0)</f>
        <v>0</v>
      </c>
      <c r="K85" s="352">
        <f ca="1">IFERROR(INDEX(Activities,MATCH($B85,'A-2_MH Distribution'!B:B,0),MATCH("Finish Date",'A-2_MH Distribution'!$A$4:S$4,0))+I85,0)</f>
        <v>0</v>
      </c>
      <c r="L85" s="170">
        <f ca="1">NETWORKDAYS.INTL(J85,K85,1,Holidays!$A$1:$A$248)</f>
        <v>0</v>
      </c>
      <c r="M85" s="62">
        <f t="shared" ca="1" si="60"/>
        <v>0</v>
      </c>
      <c r="O85" s="253">
        <f ca="1">SUM($P85:CX85)</f>
        <v>0</v>
      </c>
      <c r="P85" s="320"/>
      <c r="Q85" s="321">
        <f ca="1">IFERROR((IF(AND($J85&gt;P$4,$J85&lt;=Q$4,$K85&lt;=Q$4),NETWORKDAYS.INTL($J85,$K85,1,(Holidays!$A$1:$A$248)),0)+IF(AND($J85&gt;P$4,$J85&lt;=Q$4,$K85&gt;Q$4),NETWORKDAYS.INTL($J85,(Q$4),1,(Holidays!$A$1:$A$248)),0)+IF(AND($J85&lt;P$4,$K85&lt;Q$4,$K85&gt;P$4),NETWORKDAYS.INTL(P$4+1,$K85,1,(Holidays!$A$1:$A$248)),0)+IF(AND($J85&lt;=P$4,$K85&gt;=Q$4,$K85&gt;P$4),NETWORKDAYS.INTL(P$4+1,(Q$4),1,(Holidays!$A$1:$A$248)),0))*$M85,"")</f>
        <v>0</v>
      </c>
      <c r="R85" s="190">
        <f ca="1">IFERROR((IF(AND($J85&gt;Q$4,$J85&lt;=R$4,$K85&lt;=R$4),NETWORKDAYS.INTL($J85,$K85,1,(Holidays!$A$1:$A$248)),0)+IF(AND($J85&gt;Q$4,$J85&lt;=R$4,$K85&gt;R$4),NETWORKDAYS.INTL($J85,(R$4),1,(Holidays!$A$1:$A$248)),0)+IF(AND($J85&lt;Q$4,$K85&lt;R$4,$K85&gt;Q$4),NETWORKDAYS.INTL(Q$4+1,$K85,1,(Holidays!$A$1:$A$248)),0)+IF(AND($J85&lt;=Q$4,$K85&gt;=R$4,$K85&gt;Q$4),NETWORKDAYS.INTL(Q$4+1,(R$4),1,(Holidays!$A$1:$A$248)),0))*$M85,"")</f>
        <v>0</v>
      </c>
      <c r="S85" s="192">
        <f ca="1">IFERROR((IF(AND($J85&gt;R$4,$J85&lt;=S$4,$K85&lt;=S$4),NETWORKDAYS.INTL($J85,$K85,1,(Holidays!$A$1:$A$248)),0)+IF(AND($J85&gt;R$4,$J85&lt;=S$4,$K85&gt;S$4),NETWORKDAYS.INTL($J85,(S$4),1,(Holidays!$A$1:$A$248)),0)+IF(AND($J85&lt;R$4,$K85&lt;S$4,$K85&gt;R$4),NETWORKDAYS.INTL(R$4+1,$K85,1,(Holidays!$A$1:$A$248)),0)+IF(AND($J85&lt;=R$4,$K85&gt;=S$4,$K85&gt;R$4),NETWORKDAYS.INTL(R$4+1,(S$4),1,(Holidays!$A$1:$A$248)),0))*$M85,"")</f>
        <v>0</v>
      </c>
      <c r="T85" s="321">
        <f ca="1">IFERROR((IF(AND($J85&gt;S$4,$J85&lt;=T$4,$K85&lt;=T$4),NETWORKDAYS.INTL($J85,$K85,1,(Holidays!$A$1:$A$248)),0)+IF(AND($J85&gt;S$4,$J85&lt;=T$4,$K85&gt;T$4),NETWORKDAYS.INTL($J85,(T$4),1,(Holidays!$A$1:$A$248)),0)+IF(AND($J85&lt;S$4,$K85&lt;T$4,$K85&gt;S$4),NETWORKDAYS.INTL(S$4+1,$K85,1,(Holidays!$A$1:$A$248)),0)+IF(AND($J85&lt;=S$4,$K85&gt;=T$4,$K85&gt;S$4),NETWORKDAYS.INTL(S$4+1,(T$4),1,(Holidays!$A$1:$A$248)),0))*$M85,"")</f>
        <v>0</v>
      </c>
      <c r="U85" s="190">
        <f ca="1">IFERROR((IF(AND($J85&gt;T$4,$J85&lt;=U$4,$K85&lt;=U$4),NETWORKDAYS.INTL($J85,$K85,1,(Holidays!$A$1:$A$248)),0)+IF(AND($J85&gt;T$4,$J85&lt;=U$4,$K85&gt;U$4),NETWORKDAYS.INTL($J85,(U$4),1,(Holidays!$A$1:$A$248)),0)+IF(AND($J85&lt;T$4,$K85&lt;U$4,$K85&gt;T$4),NETWORKDAYS.INTL(T$4+1,$K85,1,(Holidays!$A$1:$A$248)),0)+IF(AND($J85&lt;=T$4,$K85&gt;=U$4,$K85&gt;T$4),NETWORKDAYS.INTL(T$4+1,(U$4),1,(Holidays!$A$1:$A$248)),0))*$M85,"")</f>
        <v>0</v>
      </c>
      <c r="V85" s="192">
        <f ca="1">IFERROR((IF(AND($J85&gt;U$4,$J85&lt;=V$4,$K85&lt;=V$4),NETWORKDAYS.INTL($J85,$K85,1,(Holidays!$A$1:$A$248)),0)+IF(AND($J85&gt;U$4,$J85&lt;=V$4,$K85&gt;V$4),NETWORKDAYS.INTL($J85,(V$4),1,(Holidays!$A$1:$A$248)),0)+IF(AND($J85&lt;U$4,$K85&lt;V$4,$K85&gt;U$4),NETWORKDAYS.INTL(U$4+1,$K85,1,(Holidays!$A$1:$A$248)),0)+IF(AND($J85&lt;=U$4,$K85&gt;=V$4,$K85&gt;U$4),NETWORKDAYS.INTL(U$4+1,(V$4),1,(Holidays!$A$1:$A$248)),0))*$M85,"")</f>
        <v>0</v>
      </c>
      <c r="W85" s="321">
        <f ca="1">IFERROR((IF(AND($J85&gt;V$4,$J85&lt;=W$4,$K85&lt;=W$4),NETWORKDAYS.INTL($J85,$K85,1,(Holidays!$A$1:$A$248)),0)+IF(AND($J85&gt;V$4,$J85&lt;=W$4,$K85&gt;W$4),NETWORKDAYS.INTL($J85,(W$4),1,(Holidays!$A$1:$A$248)),0)+IF(AND($J85&lt;V$4,$K85&lt;W$4,$K85&gt;V$4),NETWORKDAYS.INTL(V$4+1,$K85,1,(Holidays!$A$1:$A$248)),0)+IF(AND($J85&lt;=V$4,$K85&gt;=W$4,$K85&gt;V$4),NETWORKDAYS.INTL(V$4+1,(W$4),1,(Holidays!$A$1:$A$248)),0))*$M85,"")</f>
        <v>0</v>
      </c>
      <c r="X85" s="190">
        <f ca="1">IFERROR((IF(AND($J85&gt;W$4,$J85&lt;=X$4,$K85&lt;=X$4),NETWORKDAYS.INTL($J85,$K85,1,(Holidays!$A$1:$A$248)),0)+IF(AND($J85&gt;W$4,$J85&lt;=X$4,$K85&gt;X$4),NETWORKDAYS.INTL($J85,(X$4),1,(Holidays!$A$1:$A$248)),0)+IF(AND($J85&lt;W$4,$K85&lt;X$4,$K85&gt;W$4),NETWORKDAYS.INTL(W$4+1,$K85,1,(Holidays!$A$1:$A$248)),0)+IF(AND($J85&lt;=W$4,$K85&gt;=X$4,$K85&gt;W$4),NETWORKDAYS.INTL(W$4+1,(X$4),1,(Holidays!$A$1:$A$248)),0))*$M85,"")</f>
        <v>0</v>
      </c>
      <c r="Y85" s="192">
        <f ca="1">IFERROR((IF(AND($J85&gt;X$4,$J85&lt;=Y$4,$K85&lt;=Y$4),NETWORKDAYS.INTL($J85,$K85,1,(Holidays!$A$1:$A$248)),0)+IF(AND($J85&gt;X$4,$J85&lt;=Y$4,$K85&gt;Y$4),NETWORKDAYS.INTL($J85,(Y$4),1,(Holidays!$A$1:$A$248)),0)+IF(AND($J85&lt;X$4,$K85&lt;Y$4,$K85&gt;X$4),NETWORKDAYS.INTL(X$4+1,$K85,1,(Holidays!$A$1:$A$248)),0)+IF(AND($J85&lt;=X$4,$K85&gt;=Y$4,$K85&gt;X$4),NETWORKDAYS.INTL(X$4+1,(Y$4),1,(Holidays!$A$1:$A$248)),0))*$M85,"")</f>
        <v>0</v>
      </c>
      <c r="Z85" s="321">
        <f ca="1">IFERROR((IF(AND($J85&gt;Y$4,$J85&lt;=Z$4,$K85&lt;=Z$4),NETWORKDAYS.INTL($J85,$K85,1,(Holidays!$A$1:$A$248)),0)+IF(AND($J85&gt;Y$4,$J85&lt;=Z$4,$K85&gt;Z$4),NETWORKDAYS.INTL($J85,(Z$4),1,(Holidays!$A$1:$A$248)),0)+IF(AND($J85&lt;Y$4,$K85&lt;Z$4,$K85&gt;Y$4),NETWORKDAYS.INTL(Y$4+1,$K85,1,(Holidays!$A$1:$A$248)),0)+IF(AND($J85&lt;=Y$4,$K85&gt;=Z$4,$K85&gt;Y$4),NETWORKDAYS.INTL(Y$4+1,(Z$4),1,(Holidays!$A$1:$A$248)),0))*$M85,"")</f>
        <v>0</v>
      </c>
      <c r="AA85" s="190">
        <f ca="1">IFERROR((IF(AND($J85&gt;Z$4,$J85&lt;=AA$4,$K85&lt;=AA$4),NETWORKDAYS.INTL($J85,$K85,1,(Holidays!$A$1:$A$248)),0)+IF(AND($J85&gt;Z$4,$J85&lt;=AA$4,$K85&gt;AA$4),NETWORKDAYS.INTL($J85,(AA$4),1,(Holidays!$A$1:$A$248)),0)+IF(AND($J85&lt;Z$4,$K85&lt;AA$4,$K85&gt;Z$4),NETWORKDAYS.INTL(Z$4+1,$K85,1,(Holidays!$A$1:$A$248)),0)+IF(AND($J85&lt;=Z$4,$K85&gt;=AA$4,$K85&gt;Z$4),NETWORKDAYS.INTL(Z$4+1,(AA$4),1,(Holidays!$A$1:$A$248)),0))*$M85,"")</f>
        <v>0</v>
      </c>
      <c r="AB85" s="192">
        <f ca="1">IFERROR((IF(AND($J85&gt;AA$4,$J85&lt;=AB$4,$K85&lt;=AB$4),NETWORKDAYS.INTL($J85,$K85,1,(Holidays!$A$1:$A$248)),0)+IF(AND($J85&gt;AA$4,$J85&lt;=AB$4,$K85&gt;AB$4),NETWORKDAYS.INTL($J85,(AB$4),1,(Holidays!$A$1:$A$248)),0)+IF(AND($J85&lt;AA$4,$K85&lt;AB$4,$K85&gt;AA$4),NETWORKDAYS.INTL(AA$4+1,$K85,1,(Holidays!$A$1:$A$248)),0)+IF(AND($J85&lt;=AA$4,$K85&gt;=AB$4,$K85&gt;AA$4),NETWORKDAYS.INTL(AA$4+1,(AB$4),1,(Holidays!$A$1:$A$248)),0))*$M85,"")</f>
        <v>0</v>
      </c>
      <c r="AC85" s="321">
        <f ca="1">IFERROR((IF(AND($J85&gt;AB$4,$J85&lt;=AC$4,$K85&lt;=AC$4),NETWORKDAYS.INTL($J85,$K85,1,(Holidays!$A$1:$A$248)),0)+IF(AND($J85&gt;AB$4,$J85&lt;=AC$4,$K85&gt;AC$4),NETWORKDAYS.INTL($J85,(AC$4),1,(Holidays!$A$1:$A$248)),0)+IF(AND($J85&lt;AB$4,$K85&lt;AC$4,$K85&gt;AB$4),NETWORKDAYS.INTL(AB$4+1,$K85,1,(Holidays!$A$1:$A$248)),0)+IF(AND($J85&lt;=AB$4,$K85&gt;=AC$4,$K85&gt;AB$4),NETWORKDAYS.INTL(AB$4+1,(AC$4),1,(Holidays!$A$1:$A$248)),0))*$M85,"")</f>
        <v>0</v>
      </c>
      <c r="AD85" s="190">
        <f ca="1">IFERROR((IF(AND($J85&gt;AC$4,$J85&lt;=AD$4,$K85&lt;=AD$4),NETWORKDAYS.INTL($J85,$K85,1,(Holidays!$A$1:$A$248)),0)+IF(AND($J85&gt;AC$4,$J85&lt;=AD$4,$K85&gt;AD$4),NETWORKDAYS.INTL($J85,(AD$4),1,(Holidays!$A$1:$A$248)),0)+IF(AND($J85&lt;AC$4,$K85&lt;AD$4,$K85&gt;AC$4),NETWORKDAYS.INTL(AC$4+1,$K85,1,(Holidays!$A$1:$A$248)),0)+IF(AND($J85&lt;=AC$4,$K85&gt;=AD$4,$K85&gt;AC$4),NETWORKDAYS.INTL(AC$4+1,(AD$4),1,(Holidays!$A$1:$A$248)),0))*$M85,"")</f>
        <v>0</v>
      </c>
      <c r="AE85" s="192">
        <f ca="1">IFERROR((IF(AND($J85&gt;AD$4,$J85&lt;=AE$4,$K85&lt;=AE$4),NETWORKDAYS.INTL($J85,$K85,1,(Holidays!$A$1:$A$248)),0)+IF(AND($J85&gt;AD$4,$J85&lt;=AE$4,$K85&gt;AE$4),NETWORKDAYS.INTL($J85,(AE$4),1,(Holidays!$A$1:$A$248)),0)+IF(AND($J85&lt;AD$4,$K85&lt;AE$4,$K85&gt;AD$4),NETWORKDAYS.INTL(AD$4+1,$K85,1,(Holidays!$A$1:$A$248)),0)+IF(AND($J85&lt;=AD$4,$K85&gt;=AE$4,$K85&gt;AD$4),NETWORKDAYS.INTL(AD$4+1,(AE$4),1,(Holidays!$A$1:$A$248)),0))*$M85,"")</f>
        <v>0</v>
      </c>
      <c r="AF85" s="321">
        <f ca="1">IFERROR((IF(AND($J85&gt;AE$4,$J85&lt;=AF$4,$K85&lt;=AF$4),NETWORKDAYS.INTL($J85,$K85,1,(Holidays!$A$1:$A$248)),0)+IF(AND($J85&gt;AE$4,$J85&lt;=AF$4,$K85&gt;AF$4),NETWORKDAYS.INTL($J85,(AF$4),1,(Holidays!$A$1:$A$248)),0)+IF(AND($J85&lt;AE$4,$K85&lt;AF$4,$K85&gt;AE$4),NETWORKDAYS.INTL(AE$4+1,$K85,1,(Holidays!$A$1:$A$248)),0)+IF(AND($J85&lt;=AE$4,$K85&gt;=AF$4,$K85&gt;AE$4),NETWORKDAYS.INTL(AE$4+1,(AF$4),1,(Holidays!$A$1:$A$248)),0))*$M85,"")</f>
        <v>0</v>
      </c>
      <c r="AG85" s="190">
        <f ca="1">IFERROR((IF(AND($J85&gt;AF$4,$J85&lt;=AG$4,$K85&lt;=AG$4),NETWORKDAYS.INTL($J85,$K85,1,(Holidays!$A$1:$A$248)),0)+IF(AND($J85&gt;AF$4,$J85&lt;=AG$4,$K85&gt;AG$4),NETWORKDAYS.INTL($J85,(AG$4),1,(Holidays!$A$1:$A$248)),0)+IF(AND($J85&lt;AF$4,$K85&lt;AG$4,$K85&gt;AF$4),NETWORKDAYS.INTL(AF$4+1,$K85,1,(Holidays!$A$1:$A$248)),0)+IF(AND($J85&lt;=AF$4,$K85&gt;=AG$4,$K85&gt;AF$4),NETWORKDAYS.INTL(AF$4+1,(AG$4),1,(Holidays!$A$1:$A$248)),0))*$M85,"")</f>
        <v>0</v>
      </c>
      <c r="AH85" s="192">
        <f ca="1">IFERROR((IF(AND($J85&gt;AG$4,$J85&lt;=AH$4,$K85&lt;=AH$4),NETWORKDAYS.INTL($J85,$K85,1,(Holidays!$A$1:$A$248)),0)+IF(AND($J85&gt;AG$4,$J85&lt;=AH$4,$K85&gt;AH$4),NETWORKDAYS.INTL($J85,(AH$4),1,(Holidays!$A$1:$A$248)),0)+IF(AND($J85&lt;AG$4,$K85&lt;AH$4,$K85&gt;AG$4),NETWORKDAYS.INTL(AG$4+1,$K85,1,(Holidays!$A$1:$A$248)),0)+IF(AND($J85&lt;=AG$4,$K85&gt;=AH$4,$K85&gt;AG$4),NETWORKDAYS.INTL(AG$4+1,(AH$4),1,(Holidays!$A$1:$A$248)),0))*$M85,"")</f>
        <v>0</v>
      </c>
      <c r="AI85" s="321">
        <f ca="1">IFERROR((IF(AND($J85&gt;AH$4,$J85&lt;=AI$4,$K85&lt;=AI$4),NETWORKDAYS.INTL($J85,$K85,1,(Holidays!$A$1:$A$248)),0)+IF(AND($J85&gt;AH$4,$J85&lt;=AI$4,$K85&gt;AI$4),NETWORKDAYS.INTL($J85,(AI$4),1,(Holidays!$A$1:$A$248)),0)+IF(AND($J85&lt;AH$4,$K85&lt;AI$4,$K85&gt;AH$4),NETWORKDAYS.INTL(AH$4+1,$K85,1,(Holidays!$A$1:$A$248)),0)+IF(AND($J85&lt;=AH$4,$K85&gt;=AI$4,$K85&gt;AH$4),NETWORKDAYS.INTL(AH$4+1,(AI$4),1,(Holidays!$A$1:$A$248)),0))*$M85,"")</f>
        <v>0</v>
      </c>
      <c r="AJ85" s="190">
        <f ca="1">IFERROR((IF(AND($J85&gt;AI$4,$J85&lt;=AJ$4,$K85&lt;=AJ$4),NETWORKDAYS.INTL($J85,$K85,1,(Holidays!$A$1:$A$248)),0)+IF(AND($J85&gt;AI$4,$J85&lt;=AJ$4,$K85&gt;AJ$4),NETWORKDAYS.INTL($J85,(AJ$4),1,(Holidays!$A$1:$A$248)),0)+IF(AND($J85&lt;AI$4,$K85&lt;AJ$4,$K85&gt;AI$4),NETWORKDAYS.INTL(AI$4+1,$K85,1,(Holidays!$A$1:$A$248)),0)+IF(AND($J85&lt;=AI$4,$K85&gt;=AJ$4,$K85&gt;AI$4),NETWORKDAYS.INTL(AI$4+1,(AJ$4),1,(Holidays!$A$1:$A$248)),0))*$M85,"")</f>
        <v>0</v>
      </c>
      <c r="AK85" s="192">
        <f ca="1">IFERROR((IF(AND($J85&gt;AJ$4,$J85&lt;=AK$4,$K85&lt;=AK$4),NETWORKDAYS.INTL($J85,$K85,1,(Holidays!$A$1:$A$248)),0)+IF(AND($J85&gt;AJ$4,$J85&lt;=AK$4,$K85&gt;AK$4),NETWORKDAYS.INTL($J85,(AK$4),1,(Holidays!$A$1:$A$248)),0)+IF(AND($J85&lt;AJ$4,$K85&lt;AK$4,$K85&gt;AJ$4),NETWORKDAYS.INTL(AJ$4+1,$K85,1,(Holidays!$A$1:$A$248)),0)+IF(AND($J85&lt;=AJ$4,$K85&gt;=AK$4,$K85&gt;AJ$4),NETWORKDAYS.INTL(AJ$4+1,(AK$4),1,(Holidays!$A$1:$A$248)),0))*$M85,"")</f>
        <v>0</v>
      </c>
      <c r="AL85" s="321">
        <f ca="1">IFERROR((IF(AND($J85&gt;AK$4,$J85&lt;=AL$4,$K85&lt;=AL$4),NETWORKDAYS.INTL($J85,$K85,1,(Holidays!$A$1:$A$248)),0)+IF(AND($J85&gt;AK$4,$J85&lt;=AL$4,$K85&gt;AL$4),NETWORKDAYS.INTL($J85,(AL$4),1,(Holidays!$A$1:$A$248)),0)+IF(AND($J85&lt;AK$4,$K85&lt;AL$4,$K85&gt;AK$4),NETWORKDAYS.INTL(AK$4+1,$K85,1,(Holidays!$A$1:$A$248)),0)+IF(AND($J85&lt;=AK$4,$K85&gt;=AL$4,$K85&gt;AK$4),NETWORKDAYS.INTL(AK$4+1,(AL$4),1,(Holidays!$A$1:$A$248)),0))*$M85,"")</f>
        <v>0</v>
      </c>
      <c r="AM85" s="190">
        <f ca="1">IFERROR((IF(AND($J85&gt;AL$4,$J85&lt;=AM$4,$K85&lt;=AM$4),NETWORKDAYS.INTL($J85,$K85,1,(Holidays!$A$1:$A$248)),0)+IF(AND($J85&gt;AL$4,$J85&lt;=AM$4,$K85&gt;AM$4),NETWORKDAYS.INTL($J85,(AM$4),1,(Holidays!$A$1:$A$248)),0)+IF(AND($J85&lt;AL$4,$K85&lt;AM$4,$K85&gt;AL$4),NETWORKDAYS.INTL(AL$4+1,$K85,1,(Holidays!$A$1:$A$248)),0)+IF(AND($J85&lt;=AL$4,$K85&gt;=AM$4,$K85&gt;AL$4),NETWORKDAYS.INTL(AL$4+1,(AM$4),1,(Holidays!$A$1:$A$248)),0))*$M85,"")</f>
        <v>0</v>
      </c>
      <c r="AN85" s="192">
        <f ca="1">IFERROR((IF(AND($J85&gt;AM$4,$J85&lt;=AN$4,$K85&lt;=AN$4),NETWORKDAYS.INTL($J85,$K85,1,(Holidays!$A$1:$A$248)),0)+IF(AND($J85&gt;AM$4,$J85&lt;=AN$4,$K85&gt;AN$4),NETWORKDAYS.INTL($J85,(AN$4),1,(Holidays!$A$1:$A$248)),0)+IF(AND($J85&lt;AM$4,$K85&lt;AN$4,$K85&gt;AM$4),NETWORKDAYS.INTL(AM$4+1,$K85,1,(Holidays!$A$1:$A$248)),0)+IF(AND($J85&lt;=AM$4,$K85&gt;=AN$4,$K85&gt;AM$4),NETWORKDAYS.INTL(AM$4+1,(AN$4),1,(Holidays!$A$1:$A$248)),0))*$M85,"")</f>
        <v>0</v>
      </c>
      <c r="AO85" s="321">
        <f ca="1">IFERROR((IF(AND($J85&gt;AN$4,$J85&lt;=AO$4,$K85&lt;=AO$4),NETWORKDAYS.INTL($J85,$K85,1,(Holidays!$A$1:$A$248)),0)+IF(AND($J85&gt;AN$4,$J85&lt;=AO$4,$K85&gt;AO$4),NETWORKDAYS.INTL($J85,(AO$4),1,(Holidays!$A$1:$A$248)),0)+IF(AND($J85&lt;AN$4,$K85&lt;AO$4,$K85&gt;AN$4),NETWORKDAYS.INTL(AN$4+1,$K85,1,(Holidays!$A$1:$A$248)),0)+IF(AND($J85&lt;=AN$4,$K85&gt;=AO$4,$K85&gt;AN$4),NETWORKDAYS.INTL(AN$4+1,(AO$4),1,(Holidays!$A$1:$A$248)),0))*$M85,"")</f>
        <v>0</v>
      </c>
      <c r="AP85" s="190">
        <f ca="1">IFERROR((IF(AND($J85&gt;AO$4,$J85&lt;=AP$4,$K85&lt;=AP$4),NETWORKDAYS.INTL($J85,$K85,1,(Holidays!$A$1:$A$248)),0)+IF(AND($J85&gt;AO$4,$J85&lt;=AP$4,$K85&gt;AP$4),NETWORKDAYS.INTL($J85,(AP$4),1,(Holidays!$A$1:$A$248)),0)+IF(AND($J85&lt;AO$4,$K85&lt;AP$4,$K85&gt;AO$4),NETWORKDAYS.INTL(AO$4+1,$K85,1,(Holidays!$A$1:$A$248)),0)+IF(AND($J85&lt;=AO$4,$K85&gt;=AP$4,$K85&gt;AO$4),NETWORKDAYS.INTL(AO$4+1,(AP$4),1,(Holidays!$A$1:$A$248)),0))*$M85,"")</f>
        <v>0</v>
      </c>
      <c r="AQ85" s="192">
        <f ca="1">IFERROR((IF(AND($J85&gt;AP$4,$J85&lt;=AQ$4,$K85&lt;=AQ$4),NETWORKDAYS.INTL($J85,$K85,1,(Holidays!$A$1:$A$248)),0)+IF(AND($J85&gt;AP$4,$J85&lt;=AQ$4,$K85&gt;AQ$4),NETWORKDAYS.INTL($J85,(AQ$4),1,(Holidays!$A$1:$A$248)),0)+IF(AND($J85&lt;AP$4,$K85&lt;AQ$4,$K85&gt;AP$4),NETWORKDAYS.INTL(AP$4+1,$K85,1,(Holidays!$A$1:$A$248)),0)+IF(AND($J85&lt;=AP$4,$K85&gt;=AQ$4,$K85&gt;AP$4),NETWORKDAYS.INTL(AP$4+1,(AQ$4),1,(Holidays!$A$1:$A$248)),0))*$M85,"")</f>
        <v>0</v>
      </c>
      <c r="AR85" s="321">
        <f ca="1">IFERROR((IF(AND($J85&gt;AQ$4,$J85&lt;=AR$4,$K85&lt;=AR$4),NETWORKDAYS.INTL($J85,$K85,1,(Holidays!$A$1:$A$248)),0)+IF(AND($J85&gt;AQ$4,$J85&lt;=AR$4,$K85&gt;AR$4),NETWORKDAYS.INTL($J85,(AR$4),1,(Holidays!$A$1:$A$248)),0)+IF(AND($J85&lt;AQ$4,$K85&lt;AR$4,$K85&gt;AQ$4),NETWORKDAYS.INTL(AQ$4+1,$K85,1,(Holidays!$A$1:$A$248)),0)+IF(AND($J85&lt;=AQ$4,$K85&gt;=AR$4,$K85&gt;AQ$4),NETWORKDAYS.INTL(AQ$4+1,(AR$4),1,(Holidays!$A$1:$A$248)),0))*$M85,"")</f>
        <v>0</v>
      </c>
      <c r="AS85" s="190">
        <f ca="1">IFERROR((IF(AND($J85&gt;AR$4,$J85&lt;=AS$4,$K85&lt;=AS$4),NETWORKDAYS.INTL($J85,$K85,1,(Holidays!$A$1:$A$248)),0)+IF(AND($J85&gt;AR$4,$J85&lt;=AS$4,$K85&gt;AS$4),NETWORKDAYS.INTL($J85,(AS$4),1,(Holidays!$A$1:$A$248)),0)+IF(AND($J85&lt;AR$4,$K85&lt;AS$4,$K85&gt;AR$4),NETWORKDAYS.INTL(AR$4+1,$K85,1,(Holidays!$A$1:$A$248)),0)+IF(AND($J85&lt;=AR$4,$K85&gt;=AS$4,$K85&gt;AR$4),NETWORKDAYS.INTL(AR$4+1,(AS$4),1,(Holidays!$A$1:$A$248)),0))*$M85,"")</f>
        <v>0</v>
      </c>
      <c r="AT85" s="192">
        <f ca="1">IFERROR((IF(AND($J85&gt;AS$4,$J85&lt;=AT$4,$K85&lt;=AT$4),NETWORKDAYS.INTL($J85,$K85,1,(Holidays!$A$1:$A$248)),0)+IF(AND($J85&gt;AS$4,$J85&lt;=AT$4,$K85&gt;AT$4),NETWORKDAYS.INTL($J85,(AT$4),1,(Holidays!$A$1:$A$248)),0)+IF(AND($J85&lt;AS$4,$K85&lt;AT$4,$K85&gt;AS$4),NETWORKDAYS.INTL(AS$4+1,$K85,1,(Holidays!$A$1:$A$248)),0)+IF(AND($J85&lt;=AS$4,$K85&gt;=AT$4,$K85&gt;AS$4),NETWORKDAYS.INTL(AS$4+1,(AT$4),1,(Holidays!$A$1:$A$248)),0))*$M85,"")</f>
        <v>0</v>
      </c>
      <c r="AU85" s="321">
        <f ca="1">IFERROR((IF(AND($J85&gt;AT$4,$J85&lt;=AU$4,$K85&lt;=AU$4),NETWORKDAYS.INTL($J85,$K85,1,(Holidays!$A$1:$A$248)),0)+IF(AND($J85&gt;AT$4,$J85&lt;=AU$4,$K85&gt;AU$4),NETWORKDAYS.INTL($J85,(AU$4),1,(Holidays!$A$1:$A$248)),0)+IF(AND($J85&lt;AT$4,$K85&lt;AU$4,$K85&gt;AT$4),NETWORKDAYS.INTL(AT$4+1,$K85,1,(Holidays!$A$1:$A$248)),0)+IF(AND($J85&lt;=AT$4,$K85&gt;=AU$4,$K85&gt;AT$4),NETWORKDAYS.INTL(AT$4+1,(AU$4),1,(Holidays!$A$1:$A$248)),0))*$M85,"")</f>
        <v>0</v>
      </c>
      <c r="AV85" s="190">
        <f ca="1">IFERROR((IF(AND($J85&gt;AU$4,$J85&lt;=AV$4,$K85&lt;=AV$4),NETWORKDAYS.INTL($J85,$K85,1,(Holidays!$A$1:$A$248)),0)+IF(AND($J85&gt;AU$4,$J85&lt;=AV$4,$K85&gt;AV$4),NETWORKDAYS.INTL($J85,(AV$4),1,(Holidays!$A$1:$A$248)),0)+IF(AND($J85&lt;AU$4,$K85&lt;AV$4,$K85&gt;AU$4),NETWORKDAYS.INTL(AU$4+1,$K85,1,(Holidays!$A$1:$A$248)),0)+IF(AND($J85&lt;=AU$4,$K85&gt;=AV$4,$K85&gt;AU$4),NETWORKDAYS.INTL(AU$4+1,(AV$4),1,(Holidays!$A$1:$A$248)),0))*$M85,"")</f>
        <v>0</v>
      </c>
      <c r="AW85" s="192">
        <f ca="1">IFERROR((IF(AND($J85&gt;AV$4,$J85&lt;=AW$4,$K85&lt;=AW$4),NETWORKDAYS.INTL($J85,$K85,1,(Holidays!$A$1:$A$248)),0)+IF(AND($J85&gt;AV$4,$J85&lt;=AW$4,$K85&gt;AW$4),NETWORKDAYS.INTL($J85,(AW$4),1,(Holidays!$A$1:$A$248)),0)+IF(AND($J85&lt;AV$4,$K85&lt;AW$4,$K85&gt;AV$4),NETWORKDAYS.INTL(AV$4+1,$K85,1,(Holidays!$A$1:$A$248)),0)+IF(AND($J85&lt;=AV$4,$K85&gt;=AW$4,$K85&gt;AV$4),NETWORKDAYS.INTL(AV$4+1,(AW$4),1,(Holidays!$A$1:$A$248)),0))*$M85,"")</f>
        <v>0</v>
      </c>
      <c r="AX85" s="321">
        <f ca="1">IFERROR((IF(AND($J85&gt;AW$4,$J85&lt;=AX$4,$K85&lt;=AX$4),NETWORKDAYS.INTL($J85,$K85,1,(Holidays!$A$1:$A$248)),0)+IF(AND($J85&gt;AW$4,$J85&lt;=AX$4,$K85&gt;AX$4),NETWORKDAYS.INTL($J85,(AX$4),1,(Holidays!$A$1:$A$248)),0)+IF(AND($J85&lt;AW$4,$K85&lt;AX$4,$K85&gt;AW$4),NETWORKDAYS.INTL(AW$4+1,$K85,1,(Holidays!$A$1:$A$248)),0)+IF(AND($J85&lt;=AW$4,$K85&gt;=AX$4,$K85&gt;AW$4),NETWORKDAYS.INTL(AW$4+1,(AX$4),1,(Holidays!$A$1:$A$248)),0))*$M85,"")</f>
        <v>0</v>
      </c>
      <c r="AY85" s="190">
        <f ca="1">IFERROR((IF(AND($J85&gt;AX$4,$J85&lt;=AY$4,$K85&lt;=AY$4),NETWORKDAYS.INTL($J85,$K85,1,(Holidays!$A$1:$A$248)),0)+IF(AND($J85&gt;AX$4,$J85&lt;=AY$4,$K85&gt;AY$4),NETWORKDAYS.INTL($J85,(AY$4),1,(Holidays!$A$1:$A$248)),0)+IF(AND($J85&lt;AX$4,$K85&lt;AY$4,$K85&gt;AX$4),NETWORKDAYS.INTL(AX$4+1,$K85,1,(Holidays!$A$1:$A$248)),0)+IF(AND($J85&lt;=AX$4,$K85&gt;=AY$4,$K85&gt;AX$4),NETWORKDAYS.INTL(AX$4+1,(AY$4),1,(Holidays!$A$1:$A$248)),0))*$M85,"")</f>
        <v>0</v>
      </c>
      <c r="AZ85" s="192">
        <f ca="1">IFERROR((IF(AND($J85&gt;AY$4,$J85&lt;=AZ$4,$K85&lt;=AZ$4),NETWORKDAYS.INTL($J85,$K85,1,(Holidays!$A$1:$A$248)),0)+IF(AND($J85&gt;AY$4,$J85&lt;=AZ$4,$K85&gt;AZ$4),NETWORKDAYS.INTL($J85,(AZ$4),1,(Holidays!$A$1:$A$248)),0)+IF(AND($J85&lt;AY$4,$K85&lt;AZ$4,$K85&gt;AY$4),NETWORKDAYS.INTL(AY$4+1,$K85,1,(Holidays!$A$1:$A$248)),0)+IF(AND($J85&lt;=AY$4,$K85&gt;=AZ$4,$K85&gt;AY$4),NETWORKDAYS.INTL(AY$4+1,(AZ$4),1,(Holidays!$A$1:$A$248)),0))*$M85,"")</f>
        <v>0</v>
      </c>
      <c r="BA85" s="321">
        <f ca="1">IFERROR((IF(AND($J85&gt;AZ$4,$J85&lt;=BA$4,$K85&lt;=BA$4),NETWORKDAYS.INTL($J85,$K85,1,(Holidays!$A$1:$A$248)),0)+IF(AND($J85&gt;AZ$4,$J85&lt;=BA$4,$K85&gt;BA$4),NETWORKDAYS.INTL($J85,(BA$4),1,(Holidays!$A$1:$A$248)),0)+IF(AND($J85&lt;AZ$4,$K85&lt;BA$4,$K85&gt;AZ$4),NETWORKDAYS.INTL(AZ$4+1,$K85,1,(Holidays!$A$1:$A$248)),0)+IF(AND($J85&lt;=AZ$4,$K85&gt;=BA$4,$K85&gt;AZ$4),NETWORKDAYS.INTL(AZ$4+1,(BA$4),1,(Holidays!$A$1:$A$248)),0))*$M85,"")</f>
        <v>0</v>
      </c>
      <c r="BB85" s="190">
        <f ca="1">IFERROR((IF(AND($J85&gt;BA$4,$J85&lt;=BB$4,$K85&lt;=BB$4),NETWORKDAYS.INTL($J85,$K85,1,(Holidays!$A$1:$A$248)),0)+IF(AND($J85&gt;BA$4,$J85&lt;=BB$4,$K85&gt;BB$4),NETWORKDAYS.INTL($J85,(BB$4),1,(Holidays!$A$1:$A$248)),0)+IF(AND($J85&lt;BA$4,$K85&lt;BB$4,$K85&gt;BA$4),NETWORKDAYS.INTL(BA$4+1,$K85,1,(Holidays!$A$1:$A$248)),0)+IF(AND($J85&lt;=BA$4,$K85&gt;=BB$4,$K85&gt;BA$4),NETWORKDAYS.INTL(BA$4+1,(BB$4),1,(Holidays!$A$1:$A$248)),0))*$M85,"")</f>
        <v>0</v>
      </c>
      <c r="BC85" s="192">
        <f ca="1">IFERROR((IF(AND($J85&gt;BB$4,$J85&lt;=BC$4,$K85&lt;=BC$4),NETWORKDAYS.INTL($J85,$K85,1,(Holidays!$A$1:$A$248)),0)+IF(AND($J85&gt;BB$4,$J85&lt;=BC$4,$K85&gt;BC$4),NETWORKDAYS.INTL($J85,(BC$4),1,(Holidays!$A$1:$A$248)),0)+IF(AND($J85&lt;BB$4,$K85&lt;BC$4,$K85&gt;BB$4),NETWORKDAYS.INTL(BB$4+1,$K85,1,(Holidays!$A$1:$A$248)),0)+IF(AND($J85&lt;=BB$4,$K85&gt;=BC$4,$K85&gt;BB$4),NETWORKDAYS.INTL(BB$4+1,(BC$4),1,(Holidays!$A$1:$A$248)),0))*$M85,"")</f>
        <v>0</v>
      </c>
      <c r="BD85" s="321">
        <f ca="1">IFERROR((IF(AND($J85&gt;BC$4,$J85&lt;=BD$4,$K85&lt;=BD$4),NETWORKDAYS.INTL($J85,$K85,1,(Holidays!$A$1:$A$248)),0)+IF(AND($J85&gt;BC$4,$J85&lt;=BD$4,$K85&gt;BD$4),NETWORKDAYS.INTL($J85,(BD$4),1,(Holidays!$A$1:$A$248)),0)+IF(AND($J85&lt;BC$4,$K85&lt;BD$4,$K85&gt;BC$4),NETWORKDAYS.INTL(BC$4+1,$K85,1,(Holidays!$A$1:$A$248)),0)+IF(AND($J85&lt;=BC$4,$K85&gt;=BD$4,$K85&gt;BC$4),NETWORKDAYS.INTL(BC$4+1,(BD$4),1,(Holidays!$A$1:$A$248)),0))*$M85,"")</f>
        <v>0</v>
      </c>
      <c r="BE85" s="190">
        <f ca="1">IFERROR((IF(AND($J85&gt;BD$4,$J85&lt;=BE$4,$K85&lt;=BE$4),NETWORKDAYS.INTL($J85,$K85,1,(Holidays!$A$1:$A$248)),0)+IF(AND($J85&gt;BD$4,$J85&lt;=BE$4,$K85&gt;BE$4),NETWORKDAYS.INTL($J85,(BE$4),1,(Holidays!$A$1:$A$248)),0)+IF(AND($J85&lt;BD$4,$K85&lt;BE$4,$K85&gt;BD$4),NETWORKDAYS.INTL(BD$4+1,$K85,1,(Holidays!$A$1:$A$248)),0)+IF(AND($J85&lt;=BD$4,$K85&gt;=BE$4,$K85&gt;BD$4),NETWORKDAYS.INTL(BD$4+1,(BE$4),1,(Holidays!$A$1:$A$248)),0))*$M85,"")</f>
        <v>0</v>
      </c>
      <c r="BF85" s="192">
        <f ca="1">IFERROR((IF(AND($J85&gt;BE$4,$J85&lt;=BF$4,$K85&lt;=BF$4),NETWORKDAYS.INTL($J85,$K85,1,(Holidays!$A$1:$A$248)),0)+IF(AND($J85&gt;BE$4,$J85&lt;=BF$4,$K85&gt;BF$4),NETWORKDAYS.INTL($J85,(BF$4),1,(Holidays!$A$1:$A$248)),0)+IF(AND($J85&lt;BE$4,$K85&lt;BF$4,$K85&gt;BE$4),NETWORKDAYS.INTL(BE$4+1,$K85,1,(Holidays!$A$1:$A$248)),0)+IF(AND($J85&lt;=BE$4,$K85&gt;=BF$4,$K85&gt;BE$4),NETWORKDAYS.INTL(BE$4+1,(BF$4),1,(Holidays!$A$1:$A$248)),0))*$M85,"")</f>
        <v>0</v>
      </c>
      <c r="BG85" s="321">
        <f ca="1">IFERROR((IF(AND($J85&gt;BF$4,$J85&lt;=BG$4,$K85&lt;=BG$4),NETWORKDAYS.INTL($J85,$K85,1,(Holidays!$A$1:$A$248)),0)+IF(AND($J85&gt;BF$4,$J85&lt;=BG$4,$K85&gt;BG$4),NETWORKDAYS.INTL($J85,(BG$4),1,(Holidays!$A$1:$A$248)),0)+IF(AND($J85&lt;BF$4,$K85&lt;BG$4,$K85&gt;BF$4),NETWORKDAYS.INTL(BF$4+1,$K85,1,(Holidays!$A$1:$A$248)),0)+IF(AND($J85&lt;=BF$4,$K85&gt;=BG$4,$K85&gt;BF$4),NETWORKDAYS.INTL(BF$4+1,(BG$4),1,(Holidays!$A$1:$A$248)),0))*$M85,"")</f>
        <v>0</v>
      </c>
      <c r="BH85" s="190">
        <f ca="1">IFERROR((IF(AND($J85&gt;BG$4,$J85&lt;=BH$4,$K85&lt;=BH$4),NETWORKDAYS.INTL($J85,$K85,1,(Holidays!$A$1:$A$248)),0)+IF(AND($J85&gt;BG$4,$J85&lt;=BH$4,$K85&gt;BH$4),NETWORKDAYS.INTL($J85,(BH$4),1,(Holidays!$A$1:$A$248)),0)+IF(AND($J85&lt;BG$4,$K85&lt;BH$4,$K85&gt;BG$4),NETWORKDAYS.INTL(BG$4+1,$K85,1,(Holidays!$A$1:$A$248)),0)+IF(AND($J85&lt;=BG$4,$K85&gt;=BH$4,$K85&gt;BG$4),NETWORKDAYS.INTL(BG$4+1,(BH$4),1,(Holidays!$A$1:$A$248)),0))*$M85,"")</f>
        <v>0</v>
      </c>
      <c r="BI85" s="192">
        <f ca="1">IFERROR((IF(AND($J85&gt;BH$4,$J85&lt;=BI$4,$K85&lt;=BI$4),NETWORKDAYS.INTL($J85,$K85,1,(Holidays!$A$1:$A$248)),0)+IF(AND($J85&gt;BH$4,$J85&lt;=BI$4,$K85&gt;BI$4),NETWORKDAYS.INTL($J85,(BI$4),1,(Holidays!$A$1:$A$248)),0)+IF(AND($J85&lt;BH$4,$K85&lt;BI$4,$K85&gt;BH$4),NETWORKDAYS.INTL(BH$4+1,$K85,1,(Holidays!$A$1:$A$248)),0)+IF(AND($J85&lt;=BH$4,$K85&gt;=BI$4,$K85&gt;BH$4),NETWORKDAYS.INTL(BH$4+1,(BI$4),1,(Holidays!$A$1:$A$248)),0))*$M85,"")</f>
        <v>0</v>
      </c>
      <c r="BJ85" s="321">
        <f ca="1">IFERROR((IF(AND($J85&gt;BI$4,$J85&lt;=BJ$4,$K85&lt;=BJ$4),NETWORKDAYS.INTL($J85,$K85,1,(Holidays!$A$1:$A$248)),0)+IF(AND($J85&gt;BI$4,$J85&lt;=BJ$4,$K85&gt;BJ$4),NETWORKDAYS.INTL($J85,(BJ$4),1,(Holidays!$A$1:$A$248)),0)+IF(AND($J85&lt;BI$4,$K85&lt;BJ$4,$K85&gt;BI$4),NETWORKDAYS.INTL(BI$4+1,$K85,1,(Holidays!$A$1:$A$248)),0)+IF(AND($J85&lt;=BI$4,$K85&gt;=BJ$4,$K85&gt;BI$4),NETWORKDAYS.INTL(BI$4+1,(BJ$4),1,(Holidays!$A$1:$A$248)),0))*$M85,"")</f>
        <v>0</v>
      </c>
      <c r="BK85" s="190">
        <f ca="1">IFERROR((IF(AND($J85&gt;BJ$4,$J85&lt;=BK$4,$K85&lt;=BK$4),NETWORKDAYS.INTL($J85,$K85,1,(Holidays!$A$1:$A$248)),0)+IF(AND($J85&gt;BJ$4,$J85&lt;=BK$4,$K85&gt;BK$4),NETWORKDAYS.INTL($J85,(BK$4),1,(Holidays!$A$1:$A$248)),0)+IF(AND($J85&lt;BJ$4,$K85&lt;BK$4,$K85&gt;BJ$4),NETWORKDAYS.INTL(BJ$4+1,$K85,1,(Holidays!$A$1:$A$248)),0)+IF(AND($J85&lt;=BJ$4,$K85&gt;=BK$4,$K85&gt;BJ$4),NETWORKDAYS.INTL(BJ$4+1,(BK$4),1,(Holidays!$A$1:$A$248)),0))*$M85,"")</f>
        <v>0</v>
      </c>
      <c r="BL85" s="192">
        <f ca="1">IFERROR((IF(AND($J85&gt;BK$4,$J85&lt;=BL$4,$K85&lt;=BL$4),NETWORKDAYS.INTL($J85,$K85,1,(Holidays!$A$1:$A$248)),0)+IF(AND($J85&gt;BK$4,$J85&lt;=BL$4,$K85&gt;BL$4),NETWORKDAYS.INTL($J85,(BL$4),1,(Holidays!$A$1:$A$248)),0)+IF(AND($J85&lt;BK$4,$K85&lt;BL$4,$K85&gt;BK$4),NETWORKDAYS.INTL(BK$4+1,$K85,1,(Holidays!$A$1:$A$248)),0)+IF(AND($J85&lt;=BK$4,$K85&gt;=BL$4,$K85&gt;BK$4),NETWORKDAYS.INTL(BK$4+1,(BL$4),1,(Holidays!$A$1:$A$248)),0))*$M85,"")</f>
        <v>0</v>
      </c>
      <c r="BM85" s="321">
        <f ca="1">IFERROR((IF(AND($J85&gt;BL$4,$J85&lt;=BM$4,$K85&lt;=BM$4),NETWORKDAYS.INTL($J85,$K85,1,(Holidays!$A$1:$A$248)),0)+IF(AND($J85&gt;BL$4,$J85&lt;=BM$4,$K85&gt;BM$4),NETWORKDAYS.INTL($J85,(BM$4),1,(Holidays!$A$1:$A$248)),0)+IF(AND($J85&lt;BL$4,$K85&lt;BM$4,$K85&gt;BL$4),NETWORKDAYS.INTL(BL$4+1,$K85,1,(Holidays!$A$1:$A$248)),0)+IF(AND($J85&lt;=BL$4,$K85&gt;=BM$4,$K85&gt;BL$4),NETWORKDAYS.INTL(BL$4+1,(BM$4),1,(Holidays!$A$1:$A$248)),0))*$M85,"")</f>
        <v>0</v>
      </c>
      <c r="BN85" s="190">
        <f ca="1">IFERROR((IF(AND($J85&gt;BM$4,$J85&lt;=BN$4,$K85&lt;=BN$4),NETWORKDAYS.INTL($J85,$K85,1,(Holidays!$A$1:$A$248)),0)+IF(AND($J85&gt;BM$4,$J85&lt;=BN$4,$K85&gt;BN$4),NETWORKDAYS.INTL($J85,(BN$4),1,(Holidays!$A$1:$A$248)),0)+IF(AND($J85&lt;BM$4,$K85&lt;BN$4,$K85&gt;BM$4),NETWORKDAYS.INTL(BM$4+1,$K85,1,(Holidays!$A$1:$A$248)),0)+IF(AND($J85&lt;=BM$4,$K85&gt;=BN$4,$K85&gt;BM$4),NETWORKDAYS.INTL(BM$4+1,(BN$4),1,(Holidays!$A$1:$A$248)),0))*$M85,"")</f>
        <v>0</v>
      </c>
      <c r="BO85" s="192">
        <f ca="1">IFERROR((IF(AND($J85&gt;BN$4,$J85&lt;=BO$4,$K85&lt;=BO$4),NETWORKDAYS.INTL($J85,$K85,1,(Holidays!$A$1:$A$248)),0)+IF(AND($J85&gt;BN$4,$J85&lt;=BO$4,$K85&gt;BO$4),NETWORKDAYS.INTL($J85,(BO$4),1,(Holidays!$A$1:$A$248)),0)+IF(AND($J85&lt;BN$4,$K85&lt;BO$4,$K85&gt;BN$4),NETWORKDAYS.INTL(BN$4+1,$K85,1,(Holidays!$A$1:$A$248)),0)+IF(AND($J85&lt;=BN$4,$K85&gt;=BO$4,$K85&gt;BN$4),NETWORKDAYS.INTL(BN$4+1,(BO$4),1,(Holidays!$A$1:$A$248)),0))*$M85,"")</f>
        <v>0</v>
      </c>
      <c r="BP85" s="321">
        <f ca="1">IFERROR((IF(AND($J85&gt;BO$4,$J85&lt;=BP$4,$K85&lt;=BP$4),NETWORKDAYS.INTL($J85,$K85,1,(Holidays!$A$1:$A$248)),0)+IF(AND($J85&gt;BO$4,$J85&lt;=BP$4,$K85&gt;BP$4),NETWORKDAYS.INTL($J85,(BP$4),1,(Holidays!$A$1:$A$248)),0)+IF(AND($J85&lt;BO$4,$K85&lt;BP$4,$K85&gt;BO$4),NETWORKDAYS.INTL(BO$4+1,$K85,1,(Holidays!$A$1:$A$248)),0)+IF(AND($J85&lt;=BO$4,$K85&gt;=BP$4,$K85&gt;BO$4),NETWORKDAYS.INTL(BO$4+1,(BP$4),1,(Holidays!$A$1:$A$248)),0))*$M85,"")</f>
        <v>0</v>
      </c>
      <c r="BQ85" s="190">
        <f ca="1">IFERROR((IF(AND($J85&gt;BP$4,$J85&lt;=BQ$4,$K85&lt;=BQ$4),NETWORKDAYS.INTL($J85,$K85,1,(Holidays!$A$1:$A$248)),0)+IF(AND($J85&gt;BP$4,$J85&lt;=BQ$4,$K85&gt;BQ$4),NETWORKDAYS.INTL($J85,(BQ$4),1,(Holidays!$A$1:$A$248)),0)+IF(AND($J85&lt;BP$4,$K85&lt;BQ$4,$K85&gt;BP$4),NETWORKDAYS.INTL(BP$4+1,$K85,1,(Holidays!$A$1:$A$248)),0)+IF(AND($J85&lt;=BP$4,$K85&gt;=BQ$4,$K85&gt;BP$4),NETWORKDAYS.INTL(BP$4+1,(BQ$4),1,(Holidays!$A$1:$A$248)),0))*$M85,"")</f>
        <v>0</v>
      </c>
      <c r="BR85" s="192">
        <f ca="1">IFERROR((IF(AND($J85&gt;BQ$4,$J85&lt;=BR$4,$K85&lt;=BR$4),NETWORKDAYS.INTL($J85,$K85,1,(Holidays!$A$1:$A$248)),0)+IF(AND($J85&gt;BQ$4,$J85&lt;=BR$4,$K85&gt;BR$4),NETWORKDAYS.INTL($J85,(BR$4),1,(Holidays!$A$1:$A$248)),0)+IF(AND($J85&lt;BQ$4,$K85&lt;BR$4,$K85&gt;BQ$4),NETWORKDAYS.INTL(BQ$4+1,$K85,1,(Holidays!$A$1:$A$248)),0)+IF(AND($J85&lt;=BQ$4,$K85&gt;=BR$4,$K85&gt;BQ$4),NETWORKDAYS.INTL(BQ$4+1,(BR$4),1,(Holidays!$A$1:$A$248)),0))*$M85,"")</f>
        <v>0</v>
      </c>
      <c r="BS85" s="321">
        <f ca="1">IFERROR((IF(AND($J85&gt;BR$4,$J85&lt;=BS$4,$K85&lt;=BS$4),NETWORKDAYS.INTL($J85,$K85,1,(Holidays!$A$1:$A$248)),0)+IF(AND($J85&gt;BR$4,$J85&lt;=BS$4,$K85&gt;BS$4),NETWORKDAYS.INTL($J85,(BS$4),1,(Holidays!$A$1:$A$248)),0)+IF(AND($J85&lt;BR$4,$K85&lt;BS$4,$K85&gt;BR$4),NETWORKDAYS.INTL(BR$4+1,$K85,1,(Holidays!$A$1:$A$248)),0)+IF(AND($J85&lt;=BR$4,$K85&gt;=BS$4,$K85&gt;BR$4),NETWORKDAYS.INTL(BR$4+1,(BS$4),1,(Holidays!$A$1:$A$248)),0))*$M85,"")</f>
        <v>0</v>
      </c>
      <c r="BT85" s="190">
        <f ca="1">IFERROR((IF(AND($J85&gt;BS$4,$J85&lt;=BT$4,$K85&lt;=BT$4),NETWORKDAYS.INTL($J85,$K85,1,(Holidays!$A$1:$A$248)),0)+IF(AND($J85&gt;BS$4,$J85&lt;=BT$4,$K85&gt;BT$4),NETWORKDAYS.INTL($J85,(BT$4),1,(Holidays!$A$1:$A$248)),0)+IF(AND($J85&lt;BS$4,$K85&lt;BT$4,$K85&gt;BS$4),NETWORKDAYS.INTL(BS$4+1,$K85,1,(Holidays!$A$1:$A$248)),0)+IF(AND($J85&lt;=BS$4,$K85&gt;=BT$4,$K85&gt;BS$4),NETWORKDAYS.INTL(BS$4+1,(BT$4),1,(Holidays!$A$1:$A$248)),0))*$M85,"")</f>
        <v>0</v>
      </c>
      <c r="BU85" s="192">
        <f ca="1">IFERROR((IF(AND($J85&gt;BT$4,$J85&lt;=BU$4,$K85&lt;=BU$4),NETWORKDAYS.INTL($J85,$K85,1,(Holidays!$A$1:$A$248)),0)+IF(AND($J85&gt;BT$4,$J85&lt;=BU$4,$K85&gt;BU$4),NETWORKDAYS.INTL($J85,(BU$4),1,(Holidays!$A$1:$A$248)),0)+IF(AND($J85&lt;BT$4,$K85&lt;BU$4,$K85&gt;BT$4),NETWORKDAYS.INTL(BT$4+1,$K85,1,(Holidays!$A$1:$A$248)),0)+IF(AND($J85&lt;=BT$4,$K85&gt;=BU$4,$K85&gt;BT$4),NETWORKDAYS.INTL(BT$4+1,(BU$4),1,(Holidays!$A$1:$A$248)),0))*$M85,"")</f>
        <v>0</v>
      </c>
      <c r="BV85" s="321">
        <f ca="1">IFERROR((IF(AND($J85&gt;BU$4,$J85&lt;=BV$4,$K85&lt;=BV$4),NETWORKDAYS.INTL($J85,$K85,1,(Holidays!$A$1:$A$248)),0)+IF(AND($J85&gt;BU$4,$J85&lt;=BV$4,$K85&gt;BV$4),NETWORKDAYS.INTL($J85,(BV$4),1,(Holidays!$A$1:$A$248)),0)+IF(AND($J85&lt;BU$4,$K85&lt;BV$4,$K85&gt;BU$4),NETWORKDAYS.INTL(BU$4+1,$K85,1,(Holidays!$A$1:$A$248)),0)+IF(AND($J85&lt;=BU$4,$K85&gt;=BV$4,$K85&gt;BU$4),NETWORKDAYS.INTL(BU$4+1,(BV$4),1,(Holidays!$A$1:$A$248)),0))*$M85,"")</f>
        <v>0</v>
      </c>
      <c r="BW85" s="190">
        <f ca="1">IFERROR((IF(AND($J85&gt;BV$4,$J85&lt;=BW$4,$K85&lt;=BW$4),NETWORKDAYS.INTL($J85,$K85,1,(Holidays!$A$1:$A$248)),0)+IF(AND($J85&gt;BV$4,$J85&lt;=BW$4,$K85&gt;BW$4),NETWORKDAYS.INTL($J85,(BW$4),1,(Holidays!$A$1:$A$248)),0)+IF(AND($J85&lt;BV$4,$K85&lt;BW$4,$K85&gt;BV$4),NETWORKDAYS.INTL(BV$4+1,$K85,1,(Holidays!$A$1:$A$248)),0)+IF(AND($J85&lt;=BV$4,$K85&gt;=BW$4,$K85&gt;BV$4),NETWORKDAYS.INTL(BV$4+1,(BW$4),1,(Holidays!$A$1:$A$248)),0))*$M85,"")</f>
        <v>0</v>
      </c>
      <c r="BX85" s="192">
        <f ca="1">IFERROR((IF(AND($J85&gt;BW$4,$J85&lt;=BX$4,$K85&lt;=BX$4),NETWORKDAYS.INTL($J85,$K85,1,(Holidays!$A$1:$A$248)),0)+IF(AND($J85&gt;BW$4,$J85&lt;=BX$4,$K85&gt;BX$4),NETWORKDAYS.INTL($J85,(BX$4),1,(Holidays!$A$1:$A$248)),0)+IF(AND($J85&lt;BW$4,$K85&lt;BX$4,$K85&gt;BW$4),NETWORKDAYS.INTL(BW$4+1,$K85,1,(Holidays!$A$1:$A$248)),0)+IF(AND($J85&lt;=BW$4,$K85&gt;=BX$4,$K85&gt;BW$4),NETWORKDAYS.INTL(BW$4+1,(BX$4),1,(Holidays!$A$1:$A$248)),0))*$M85,"")</f>
        <v>0</v>
      </c>
      <c r="BY85" s="321">
        <f ca="1">IFERROR((IF(AND($J85&gt;BX$4,$J85&lt;=BY$4,$K85&lt;=BY$4),NETWORKDAYS.INTL($J85,$K85,1,(Holidays!$A$1:$A$248)),0)+IF(AND($J85&gt;BX$4,$J85&lt;=BY$4,$K85&gt;BY$4),NETWORKDAYS.INTL($J85,(BY$4),1,(Holidays!$A$1:$A$248)),0)+IF(AND($J85&lt;BX$4,$K85&lt;BY$4,$K85&gt;BX$4),NETWORKDAYS.INTL(BX$4+1,$K85,1,(Holidays!$A$1:$A$248)),0)+IF(AND($J85&lt;=BX$4,$K85&gt;=BY$4,$K85&gt;BX$4),NETWORKDAYS.INTL(BX$4+1,(BY$4),1,(Holidays!$A$1:$A$248)),0))*$M85,"")</f>
        <v>0</v>
      </c>
      <c r="BZ85" s="190">
        <f ca="1">IFERROR((IF(AND($J85&gt;BY$4,$J85&lt;=BZ$4,$K85&lt;=BZ$4),NETWORKDAYS.INTL($J85,$K85,1,(Holidays!$A$1:$A$248)),0)+IF(AND($J85&gt;BY$4,$J85&lt;=BZ$4,$K85&gt;BZ$4),NETWORKDAYS.INTL($J85,(BZ$4),1,(Holidays!$A$1:$A$248)),0)+IF(AND($J85&lt;BY$4,$K85&lt;BZ$4,$K85&gt;BY$4),NETWORKDAYS.INTL(BY$4+1,$K85,1,(Holidays!$A$1:$A$248)),0)+IF(AND($J85&lt;=BY$4,$K85&gt;=BZ$4,$K85&gt;BY$4),NETWORKDAYS.INTL(BY$4+1,(BZ$4),1,(Holidays!$A$1:$A$248)),0))*$M85,"")</f>
        <v>0</v>
      </c>
      <c r="CA85" s="192">
        <f ca="1">IFERROR((IF(AND($J85&gt;BZ$4,$J85&lt;=CA$4,$K85&lt;=CA$4),NETWORKDAYS.INTL($J85,$K85,1,(Holidays!$A$1:$A$248)),0)+IF(AND($J85&gt;BZ$4,$J85&lt;=CA$4,$K85&gt;CA$4),NETWORKDAYS.INTL($J85,(CA$4),1,(Holidays!$A$1:$A$248)),0)+IF(AND($J85&lt;BZ$4,$K85&lt;CA$4,$K85&gt;BZ$4),NETWORKDAYS.INTL(BZ$4+1,$K85,1,(Holidays!$A$1:$A$248)),0)+IF(AND($J85&lt;=BZ$4,$K85&gt;=CA$4,$K85&gt;BZ$4),NETWORKDAYS.INTL(BZ$4+1,(CA$4),1,(Holidays!$A$1:$A$248)),0))*$M85,"")</f>
        <v>0</v>
      </c>
      <c r="CB85" s="321">
        <f ca="1">IFERROR((IF(AND($J85&gt;CA$4,$J85&lt;=CB$4,$K85&lt;=CB$4),NETWORKDAYS.INTL($J85,$K85,1,(Holidays!$A$1:$A$248)),0)+IF(AND($J85&gt;CA$4,$J85&lt;=CB$4,$K85&gt;CB$4),NETWORKDAYS.INTL($J85,(CB$4),1,(Holidays!$A$1:$A$248)),0)+IF(AND($J85&lt;CA$4,$K85&lt;CB$4,$K85&gt;CA$4),NETWORKDAYS.INTL(CA$4+1,$K85,1,(Holidays!$A$1:$A$248)),0)+IF(AND($J85&lt;=CA$4,$K85&gt;=CB$4,$K85&gt;CA$4),NETWORKDAYS.INTL(CA$4+1,(CB$4),1,(Holidays!$A$1:$A$248)),0))*$M85,"")</f>
        <v>0</v>
      </c>
      <c r="CC85" s="190">
        <f ca="1">IFERROR((IF(AND($J85&gt;CB$4,$J85&lt;=CC$4,$K85&lt;=CC$4),NETWORKDAYS.INTL($J85,$K85,1,(Holidays!$A$1:$A$248)),0)+IF(AND($J85&gt;CB$4,$J85&lt;=CC$4,$K85&gt;CC$4),NETWORKDAYS.INTL($J85,(CC$4),1,(Holidays!$A$1:$A$248)),0)+IF(AND($J85&lt;CB$4,$K85&lt;CC$4,$K85&gt;CB$4),NETWORKDAYS.INTL(CB$4+1,$K85,1,(Holidays!$A$1:$A$248)),0)+IF(AND($J85&lt;=CB$4,$K85&gt;=CC$4,$K85&gt;CB$4),NETWORKDAYS.INTL(CB$4+1,(CC$4),1,(Holidays!$A$1:$A$248)),0))*$M85,"")</f>
        <v>0</v>
      </c>
      <c r="CD85" s="192">
        <f ca="1">IFERROR((IF(AND($J85&gt;CC$4,$J85&lt;=CD$4,$K85&lt;=CD$4),NETWORKDAYS.INTL($J85,$K85,1,(Holidays!$A$1:$A$248)),0)+IF(AND($J85&gt;CC$4,$J85&lt;=CD$4,$K85&gt;CD$4),NETWORKDAYS.INTL($J85,(CD$4),1,(Holidays!$A$1:$A$248)),0)+IF(AND($J85&lt;CC$4,$K85&lt;CD$4,$K85&gt;CC$4),NETWORKDAYS.INTL(CC$4+1,$K85,1,(Holidays!$A$1:$A$248)),0)+IF(AND($J85&lt;=CC$4,$K85&gt;=CD$4,$K85&gt;CC$4),NETWORKDAYS.INTL(CC$4+1,(CD$4),1,(Holidays!$A$1:$A$248)),0))*$M85,"")</f>
        <v>0</v>
      </c>
      <c r="CE85" s="321">
        <f ca="1">IFERROR((IF(AND($J85&gt;CD$4,$J85&lt;=CE$4,$K85&lt;=CE$4),NETWORKDAYS.INTL($J85,$K85,1,(Holidays!$A$1:$A$248)),0)+IF(AND($J85&gt;CD$4,$J85&lt;=CE$4,$K85&gt;CE$4),NETWORKDAYS.INTL($J85,(CE$4),1,(Holidays!$A$1:$A$248)),0)+IF(AND($J85&lt;CD$4,$K85&lt;CE$4,$K85&gt;CD$4),NETWORKDAYS.INTL(CD$4+1,$K85,1,(Holidays!$A$1:$A$248)),0)+IF(AND($J85&lt;=CD$4,$K85&gt;=CE$4,$K85&gt;CD$4),NETWORKDAYS.INTL(CD$4+1,(CE$4),1,(Holidays!$A$1:$A$248)),0))*$M85,"")</f>
        <v>0</v>
      </c>
      <c r="CF85" s="190">
        <f ca="1">IFERROR((IF(AND($J85&gt;CE$4,$J85&lt;=CF$4,$K85&lt;=CF$4),NETWORKDAYS.INTL($J85,$K85,1,(Holidays!$A$1:$A$248)),0)+IF(AND($J85&gt;CE$4,$J85&lt;=CF$4,$K85&gt;CF$4),NETWORKDAYS.INTL($J85,(CF$4),1,(Holidays!$A$1:$A$248)),0)+IF(AND($J85&lt;CE$4,$K85&lt;CF$4,$K85&gt;CE$4),NETWORKDAYS.INTL(CE$4+1,$K85,1,(Holidays!$A$1:$A$248)),0)+IF(AND($J85&lt;=CE$4,$K85&gt;=CF$4,$K85&gt;CE$4),NETWORKDAYS.INTL(CE$4+1,(CF$4),1,(Holidays!$A$1:$A$248)),0))*$M85,"")</f>
        <v>0</v>
      </c>
      <c r="CG85" s="192">
        <f ca="1">IFERROR((IF(AND($J85&gt;CF$4,$J85&lt;=CG$4,$K85&lt;=CG$4),NETWORKDAYS.INTL($J85,$K85,1,(Holidays!$A$1:$A$248)),0)+IF(AND($J85&gt;CF$4,$J85&lt;=CG$4,$K85&gt;CG$4),NETWORKDAYS.INTL($J85,(CG$4),1,(Holidays!$A$1:$A$248)),0)+IF(AND($J85&lt;CF$4,$K85&lt;CG$4,$K85&gt;CF$4),NETWORKDAYS.INTL(CF$4+1,$K85,1,(Holidays!$A$1:$A$248)),0)+IF(AND($J85&lt;=CF$4,$K85&gt;=CG$4,$K85&gt;CF$4),NETWORKDAYS.INTL(CF$4+1,(CG$4),1,(Holidays!$A$1:$A$248)),0))*$M85,"")</f>
        <v>0</v>
      </c>
      <c r="CH85" s="321">
        <f ca="1">IFERROR((IF(AND($J85&gt;CG$4,$J85&lt;=CH$4,$K85&lt;=CH$4),NETWORKDAYS.INTL($J85,$K85,1,(Holidays!$A$1:$A$248)),0)+IF(AND($J85&gt;CG$4,$J85&lt;=CH$4,$K85&gt;CH$4),NETWORKDAYS.INTL($J85,(CH$4),1,(Holidays!$A$1:$A$248)),0)+IF(AND($J85&lt;CG$4,$K85&lt;CH$4,$K85&gt;CG$4),NETWORKDAYS.INTL(CG$4+1,$K85,1,(Holidays!$A$1:$A$248)),0)+IF(AND($J85&lt;=CG$4,$K85&gt;=CH$4,$K85&gt;CG$4),NETWORKDAYS.INTL(CG$4+1,(CH$4),1,(Holidays!$A$1:$A$248)),0))*$M85,"")</f>
        <v>0</v>
      </c>
      <c r="CI85" s="190">
        <f ca="1">IFERROR((IF(AND($J85&gt;CH$4,$J85&lt;=CI$4,$K85&lt;=CI$4),NETWORKDAYS.INTL($J85,$K85,1,(Holidays!$A$1:$A$248)),0)+IF(AND($J85&gt;CH$4,$J85&lt;=CI$4,$K85&gt;CI$4),NETWORKDAYS.INTL($J85,(CI$4),1,(Holidays!$A$1:$A$248)),0)+IF(AND($J85&lt;CH$4,$K85&lt;CI$4,$K85&gt;CH$4),NETWORKDAYS.INTL(CH$4+1,$K85,1,(Holidays!$A$1:$A$248)),0)+IF(AND($J85&lt;=CH$4,$K85&gt;=CI$4,$K85&gt;CH$4),NETWORKDAYS.INTL(CH$4+1,(CI$4),1,(Holidays!$A$1:$A$248)),0))*$M85,"")</f>
        <v>0</v>
      </c>
      <c r="CJ85" s="192">
        <f ca="1">IFERROR((IF(AND($J85&gt;CI$4,$J85&lt;=CJ$4,$K85&lt;=CJ$4),NETWORKDAYS.INTL($J85,$K85,1,(Holidays!$A$1:$A$248)),0)+IF(AND($J85&gt;CI$4,$J85&lt;=CJ$4,$K85&gt;CJ$4),NETWORKDAYS.INTL($J85,(CJ$4),1,(Holidays!$A$1:$A$248)),0)+IF(AND($J85&lt;CI$4,$K85&lt;CJ$4,$K85&gt;CI$4),NETWORKDAYS.INTL(CI$4+1,$K85,1,(Holidays!$A$1:$A$248)),0)+IF(AND($J85&lt;=CI$4,$K85&gt;=CJ$4,$K85&gt;CI$4),NETWORKDAYS.INTL(CI$4+1,(CJ$4),1,(Holidays!$A$1:$A$248)),0))*$M85,"")</f>
        <v>0</v>
      </c>
      <c r="CK85" s="321">
        <f ca="1">IFERROR((IF(AND($J85&gt;CJ$4,$J85&lt;=CK$4,$K85&lt;=CK$4),NETWORKDAYS.INTL($J85,$K85,1,(Holidays!$A$1:$A$248)),0)+IF(AND($J85&gt;CJ$4,$J85&lt;=CK$4,$K85&gt;CK$4),NETWORKDAYS.INTL($J85,(CK$4),1,(Holidays!$A$1:$A$248)),0)+IF(AND($J85&lt;CJ$4,$K85&lt;CK$4,$K85&gt;CJ$4),NETWORKDAYS.INTL(CJ$4+1,$K85,1,(Holidays!$A$1:$A$248)),0)+IF(AND($J85&lt;=CJ$4,$K85&gt;=CK$4,$K85&gt;CJ$4),NETWORKDAYS.INTL(CJ$4+1,(CK$4),1,(Holidays!$A$1:$A$248)),0))*$M85,"")</f>
        <v>0</v>
      </c>
      <c r="CL85" s="190">
        <f ca="1">IFERROR((IF(AND($J85&gt;CK$4,$J85&lt;=CL$4,$K85&lt;=CL$4),NETWORKDAYS.INTL($J85,$K85,1,(Holidays!$A$1:$A$248)),0)+IF(AND($J85&gt;CK$4,$J85&lt;=CL$4,$K85&gt;CL$4),NETWORKDAYS.INTL($J85,(CL$4),1,(Holidays!$A$1:$A$248)),0)+IF(AND($J85&lt;CK$4,$K85&lt;CL$4,$K85&gt;CK$4),NETWORKDAYS.INTL(CK$4+1,$K85,1,(Holidays!$A$1:$A$248)),0)+IF(AND($J85&lt;=CK$4,$K85&gt;=CL$4,$K85&gt;CK$4),NETWORKDAYS.INTL(CK$4+1,(CL$4),1,(Holidays!$A$1:$A$248)),0))*$M85,"")</f>
        <v>0</v>
      </c>
      <c r="CM85" s="192">
        <f ca="1">IFERROR((IF(AND($J85&gt;CL$4,$J85&lt;=CM$4,$K85&lt;=CM$4),NETWORKDAYS.INTL($J85,$K85,1,(Holidays!$A$1:$A$248)),0)+IF(AND($J85&gt;CL$4,$J85&lt;=CM$4,$K85&gt;CM$4),NETWORKDAYS.INTL($J85,(CM$4),1,(Holidays!$A$1:$A$248)),0)+IF(AND($J85&lt;CL$4,$K85&lt;CM$4,$K85&gt;CL$4),NETWORKDAYS.INTL(CL$4+1,$K85,1,(Holidays!$A$1:$A$248)),0)+IF(AND($J85&lt;=CL$4,$K85&gt;=CM$4,$K85&gt;CL$4),NETWORKDAYS.INTL(CL$4+1,(CM$4),1,(Holidays!$A$1:$A$248)),0))*$M85,"")</f>
        <v>0</v>
      </c>
      <c r="CN85" s="321">
        <f ca="1">IFERROR((IF(AND($J85&gt;CM$4,$J85&lt;=CN$4,$K85&lt;=CN$4),NETWORKDAYS.INTL($J85,$K85,1,(Holidays!$A$1:$A$248)),0)+IF(AND($J85&gt;CM$4,$J85&lt;=CN$4,$K85&gt;CN$4),NETWORKDAYS.INTL($J85,(CN$4),1,(Holidays!$A$1:$A$248)),0)+IF(AND($J85&lt;CM$4,$K85&lt;CN$4,$K85&gt;CM$4),NETWORKDAYS.INTL(CM$4+1,$K85,1,(Holidays!$A$1:$A$248)),0)+IF(AND($J85&lt;=CM$4,$K85&gt;=CN$4,$K85&gt;CM$4),NETWORKDAYS.INTL(CM$4+1,(CN$4),1,(Holidays!$A$1:$A$248)),0))*$M85,"")</f>
        <v>0</v>
      </c>
      <c r="CO85" s="190">
        <f ca="1">IFERROR((IF(AND($J85&gt;CN$4,$J85&lt;=CO$4,$K85&lt;=CO$4),NETWORKDAYS.INTL($J85,$K85,1,(Holidays!$A$1:$A$248)),0)+IF(AND($J85&gt;CN$4,$J85&lt;=CO$4,$K85&gt;CO$4),NETWORKDAYS.INTL($J85,(CO$4),1,(Holidays!$A$1:$A$248)),0)+IF(AND($J85&lt;CN$4,$K85&lt;CO$4,$K85&gt;CN$4),NETWORKDAYS.INTL(CN$4+1,$K85,1,(Holidays!$A$1:$A$248)),0)+IF(AND($J85&lt;=CN$4,$K85&gt;=CO$4,$K85&gt;CN$4),NETWORKDAYS.INTL(CN$4+1,(CO$4),1,(Holidays!$A$1:$A$248)),0))*$M85,"")</f>
        <v>0</v>
      </c>
      <c r="CP85" s="192">
        <f ca="1">IFERROR((IF(AND($J85&gt;CO$4,$J85&lt;=CP$4,$K85&lt;=CP$4),NETWORKDAYS.INTL($J85,$K85,1,(Holidays!$A$1:$A$248)),0)+IF(AND($J85&gt;CO$4,$J85&lt;=CP$4,$K85&gt;CP$4),NETWORKDAYS.INTL($J85,(CP$4),1,(Holidays!$A$1:$A$248)),0)+IF(AND($J85&lt;CO$4,$K85&lt;CP$4,$K85&gt;CO$4),NETWORKDAYS.INTL(CO$4+1,$K85,1,(Holidays!$A$1:$A$248)),0)+IF(AND($J85&lt;=CO$4,$K85&gt;=CP$4,$K85&gt;CO$4),NETWORKDAYS.INTL(CO$4+1,(CP$4),1,(Holidays!$A$1:$A$248)),0))*$M85,"")</f>
        <v>0</v>
      </c>
      <c r="CQ85" s="321">
        <f ca="1">IFERROR((IF(AND($J85&gt;CP$4,$J85&lt;=CQ$4,$K85&lt;=CQ$4),NETWORKDAYS.INTL($J85,$K85,1,(Holidays!$A$1:$A$248)),0)+IF(AND($J85&gt;CP$4,$J85&lt;=CQ$4,$K85&gt;CQ$4),NETWORKDAYS.INTL($J85,(CQ$4),1,(Holidays!$A$1:$A$248)),0)+IF(AND($J85&lt;CP$4,$K85&lt;CQ$4,$K85&gt;CP$4),NETWORKDAYS.INTL(CP$4+1,$K85,1,(Holidays!$A$1:$A$248)),0)+IF(AND($J85&lt;=CP$4,$K85&gt;=CQ$4,$K85&gt;CP$4),NETWORKDAYS.INTL(CP$4+1,(CQ$4),1,(Holidays!$A$1:$A$248)),0))*$M85,"")</f>
        <v>0</v>
      </c>
      <c r="CR85" s="190">
        <f ca="1">IFERROR((IF(AND($J85&gt;CQ$4,$J85&lt;=CR$4,$K85&lt;=CR$4),NETWORKDAYS.INTL($J85,$K85,1,(Holidays!$A$1:$A$248)),0)+IF(AND($J85&gt;CQ$4,$J85&lt;=CR$4,$K85&gt;CR$4),NETWORKDAYS.INTL($J85,(CR$4),1,(Holidays!$A$1:$A$248)),0)+IF(AND($J85&lt;CQ$4,$K85&lt;CR$4,$K85&gt;CQ$4),NETWORKDAYS.INTL(CQ$4+1,$K85,1,(Holidays!$A$1:$A$248)),0)+IF(AND($J85&lt;=CQ$4,$K85&gt;=CR$4,$K85&gt;CQ$4),NETWORKDAYS.INTL(CQ$4+1,(CR$4),1,(Holidays!$A$1:$A$248)),0))*$M85,"")</f>
        <v>0</v>
      </c>
      <c r="CS85" s="192">
        <f ca="1">IFERROR((IF(AND($J85&gt;CR$4,$J85&lt;=CS$4,$K85&lt;=CS$4),NETWORKDAYS.INTL($J85,$K85,1,(Holidays!$A$1:$A$248)),0)+IF(AND($J85&gt;CR$4,$J85&lt;=CS$4,$K85&gt;CS$4),NETWORKDAYS.INTL($J85,(CS$4),1,(Holidays!$A$1:$A$248)),0)+IF(AND($J85&lt;CR$4,$K85&lt;CS$4,$K85&gt;CR$4),NETWORKDAYS.INTL(CR$4+1,$K85,1,(Holidays!$A$1:$A$248)),0)+IF(AND($J85&lt;=CR$4,$K85&gt;=CS$4,$K85&gt;CR$4),NETWORKDAYS.INTL(CR$4+1,(CS$4),1,(Holidays!$A$1:$A$248)),0))*$M85,"")</f>
        <v>0</v>
      </c>
      <c r="CT85" s="321">
        <f ca="1">IFERROR((IF(AND($J85&gt;CS$4,$J85&lt;=CT$4,$K85&lt;=CT$4),NETWORKDAYS.INTL($J85,$K85,1,(Holidays!$A$1:$A$248)),0)+IF(AND($J85&gt;CS$4,$J85&lt;=CT$4,$K85&gt;CT$4),NETWORKDAYS.INTL($J85,(CT$4),1,(Holidays!$A$1:$A$248)),0)+IF(AND($J85&lt;CS$4,$K85&lt;CT$4,$K85&gt;CS$4),NETWORKDAYS.INTL(CS$4+1,$K85,1,(Holidays!$A$1:$A$248)),0)+IF(AND($J85&lt;=CS$4,$K85&gt;=CT$4,$K85&gt;CS$4),NETWORKDAYS.INTL(CS$4+1,(CT$4),1,(Holidays!$A$1:$A$248)),0))*$M85,"")</f>
        <v>0</v>
      </c>
      <c r="CU85" s="190">
        <f ca="1">IFERROR((IF(AND($J85&gt;CT$4,$J85&lt;=CU$4,$K85&lt;=CU$4),NETWORKDAYS.INTL($J85,$K85,1,(Holidays!$A$1:$A$248)),0)+IF(AND($J85&gt;CT$4,$J85&lt;=CU$4,$K85&gt;CU$4),NETWORKDAYS.INTL($J85,(CU$4),1,(Holidays!$A$1:$A$248)),0)+IF(AND($J85&lt;CT$4,$K85&lt;CU$4,$K85&gt;CT$4),NETWORKDAYS.INTL(CT$4+1,$K85,1,(Holidays!$A$1:$A$248)),0)+IF(AND($J85&lt;=CT$4,$K85&gt;=CU$4,$K85&gt;CT$4),NETWORKDAYS.INTL(CT$4+1,(CU$4),1,(Holidays!$A$1:$A$248)),0))*$M85,"")</f>
        <v>0</v>
      </c>
      <c r="CV85" s="192">
        <f ca="1">IFERROR((IF(AND($J85&gt;CU$4,$J85&lt;=CV$4,$K85&lt;=CV$4),NETWORKDAYS.INTL($J85,$K85,1,(Holidays!$A$1:$A$248)),0)+IF(AND($J85&gt;CU$4,$J85&lt;=CV$4,$K85&gt;CV$4),NETWORKDAYS.INTL($J85,(CV$4),1,(Holidays!$A$1:$A$248)),0)+IF(AND($J85&lt;CU$4,$K85&lt;CV$4,$K85&gt;CU$4),NETWORKDAYS.INTL(CU$4+1,$K85,1,(Holidays!$A$1:$A$248)),0)+IF(AND($J85&lt;=CU$4,$K85&gt;=CV$4,$K85&gt;CU$4),NETWORKDAYS.INTL(CU$4+1,(CV$4),1,(Holidays!$A$1:$A$248)),0))*$M85,"")</f>
        <v>0</v>
      </c>
      <c r="CW85" s="321">
        <f ca="1">IFERROR((IF(AND($J85&gt;CV$4,$J85&lt;=CW$4,$K85&lt;=CW$4),NETWORKDAYS.INTL($J85,$K85,1,(Holidays!$A$1:$A$248)),0)+IF(AND($J85&gt;CV$4,$J85&lt;=CW$4,$K85&gt;CW$4),NETWORKDAYS.INTL($J85,(CW$4),1,(Holidays!$A$1:$A$248)),0)+IF(AND($J85&lt;CV$4,$K85&lt;CW$4,$K85&gt;CV$4),NETWORKDAYS.INTL(CV$4+1,$K85,1,(Holidays!$A$1:$A$248)),0)+IF(AND($J85&lt;=CV$4,$K85&gt;=CW$4,$K85&gt;CV$4),NETWORKDAYS.INTL(CV$4+1,(CW$4),1,(Holidays!$A$1:$A$248)),0))*$M85,"")</f>
        <v>0</v>
      </c>
      <c r="CX85" s="324">
        <f ca="1">IFERROR((IF(AND($J85&gt;CW$4,$J85&lt;=CX$4,$K85&lt;=CX$4),NETWORKDAYS.INTL($J85,$K85,1,(Holidays!$A$1:$A$248)),0)+IF(AND($J85&gt;CW$4,$J85&lt;=CX$4,$K85&gt;CX$4),NETWORKDAYS.INTL($J85,(CX$4),1,(Holidays!$A$1:$A$248)),0)+IF(AND($J85&lt;CW$4,$K85&lt;CX$4,$K85&gt;CW$4),NETWORKDAYS.INTL(CW$4+1,$K85,1,(Holidays!$A$1:$A$248)),0)+IF(AND($J85&lt;=CW$4,$K85&gt;=CX$4,$K85&gt;CW$4),NETWORKDAYS.INTL(CW$4+1,(CX$4),1,(Holidays!$A$1:$A$248)),0))*$M85,"")</f>
        <v>0</v>
      </c>
    </row>
    <row r="86" spans="2:102" ht="15" customHeight="1" outlineLevel="1">
      <c r="B86" s="59" t="str">
        <f t="array" ref="B86">IFERROR(INDEX('A-2_MH Distribution'!$B$1:$B$15014,SMALL(IF('A-2_MH Distribution'!$N$8:$N$63&lt;&gt;0,ROW('A-2_MH Distribution'!$B$8:$B$63)),ROW(A18)),1),"")</f>
        <v/>
      </c>
      <c r="C86" s="458" t="str">
        <f ca="1">IFERROR(VLOOKUP(B86,OFFSET('A-1_MH Estimation'!$B$7,0,0,MATCH("Subtotal LOE",'A-1_MH Estimation'!B:B,0)-7,2),2,0),"")</f>
        <v/>
      </c>
      <c r="D86" s="466" t="str">
        <f ca="1">IFERROR(VLOOKUP(B86,OFFSET('A-1_MH Estimation'!$B$7,0,0,MATCH("Subtotal LOE",'A-1_MH Estimation'!B:B,0)-7,4),4,0),"")</f>
        <v/>
      </c>
      <c r="E86" s="466" t="str">
        <f ca="1">IFERROR(VLOOKUP(B86,OFFSET('A-1_MH Estimation'!$B$7,0,0,MATCH("Subtotal LOE",'A-1_MH Estimation'!B:B,0)-7,3),3,0),"")</f>
        <v/>
      </c>
      <c r="F86" s="462">
        <f>IFERROR(VLOOKUP($B86,'A-2_MH Distribution'!$B$6:$O$16314,3,0)*VLOOKUP($B86,'A-2_MH Distribution'!$B$6:$O$16314,VLOOKUP(G86,SoftwareList,6,0),0)*IFERROR((--(VLOOKUP($B86,'A-2_MH Distribution'!$B$6:$O$16314,VLOOKUP(G86,SoftwareList,8,0),0)=0)+VLOOKUP($B86,'A-2_MH Distribution'!$B$6:$O$16314,VLOOKUP(G86,SoftwareList,8,0),0)),1),0)</f>
        <v>0</v>
      </c>
      <c r="G86" s="403" t="str">
        <f t="shared" si="61"/>
        <v/>
      </c>
      <c r="H86" s="454"/>
      <c r="I86" s="455"/>
      <c r="J86" s="351">
        <f ca="1">IFERROR(INDEX(Activities,MATCH($B86,'A-2_MH Distribution'!B:B,0),MATCH("Start Date",'A-2_MH Distribution'!$A$4:S$4,0))+H86,0)</f>
        <v>0</v>
      </c>
      <c r="K86" s="352">
        <f ca="1">IFERROR(INDEX(Activities,MATCH($B86,'A-2_MH Distribution'!B:B,0),MATCH("Finish Date",'A-2_MH Distribution'!$A$4:S$4,0))+I86,0)</f>
        <v>0</v>
      </c>
      <c r="L86" s="170">
        <f ca="1">NETWORKDAYS.INTL(J86,K86,1,Holidays!$A$1:$A$248)</f>
        <v>0</v>
      </c>
      <c r="M86" s="62">
        <f t="shared" ca="1" si="60"/>
        <v>0</v>
      </c>
      <c r="O86" s="253">
        <f ca="1">SUM($P86:CX86)</f>
        <v>0</v>
      </c>
      <c r="P86" s="320"/>
      <c r="Q86" s="321">
        <f ca="1">IFERROR((IF(AND($J86&gt;P$4,$J86&lt;=Q$4,$K86&lt;=Q$4),NETWORKDAYS.INTL($J86,$K86,1,(Holidays!$A$1:$A$248)),0)+IF(AND($J86&gt;P$4,$J86&lt;=Q$4,$K86&gt;Q$4),NETWORKDAYS.INTL($J86,(Q$4),1,(Holidays!$A$1:$A$248)),0)+IF(AND($J86&lt;P$4,$K86&lt;Q$4,$K86&gt;P$4),NETWORKDAYS.INTL(P$4+1,$K86,1,(Holidays!$A$1:$A$248)),0)+IF(AND($J86&lt;=P$4,$K86&gt;=Q$4,$K86&gt;P$4),NETWORKDAYS.INTL(P$4+1,(Q$4),1,(Holidays!$A$1:$A$248)),0))*$M86,"")</f>
        <v>0</v>
      </c>
      <c r="R86" s="190">
        <f ca="1">IFERROR((IF(AND($J86&gt;Q$4,$J86&lt;=R$4,$K86&lt;=R$4),NETWORKDAYS.INTL($J86,$K86,1,(Holidays!$A$1:$A$248)),0)+IF(AND($J86&gt;Q$4,$J86&lt;=R$4,$K86&gt;R$4),NETWORKDAYS.INTL($J86,(R$4),1,(Holidays!$A$1:$A$248)),0)+IF(AND($J86&lt;Q$4,$K86&lt;R$4,$K86&gt;Q$4),NETWORKDAYS.INTL(Q$4+1,$K86,1,(Holidays!$A$1:$A$248)),0)+IF(AND($J86&lt;=Q$4,$K86&gt;=R$4,$K86&gt;Q$4),NETWORKDAYS.INTL(Q$4+1,(R$4),1,(Holidays!$A$1:$A$248)),0))*$M86,"")</f>
        <v>0</v>
      </c>
      <c r="S86" s="192">
        <f ca="1">IFERROR((IF(AND($J86&gt;R$4,$J86&lt;=S$4,$K86&lt;=S$4),NETWORKDAYS.INTL($J86,$K86,1,(Holidays!$A$1:$A$248)),0)+IF(AND($J86&gt;R$4,$J86&lt;=S$4,$K86&gt;S$4),NETWORKDAYS.INTL($J86,(S$4),1,(Holidays!$A$1:$A$248)),0)+IF(AND($J86&lt;R$4,$K86&lt;S$4,$K86&gt;R$4),NETWORKDAYS.INTL(R$4+1,$K86,1,(Holidays!$A$1:$A$248)),0)+IF(AND($J86&lt;=R$4,$K86&gt;=S$4,$K86&gt;R$4),NETWORKDAYS.INTL(R$4+1,(S$4),1,(Holidays!$A$1:$A$248)),0))*$M86,"")</f>
        <v>0</v>
      </c>
      <c r="T86" s="321">
        <f ca="1">IFERROR((IF(AND($J86&gt;S$4,$J86&lt;=T$4,$K86&lt;=T$4),NETWORKDAYS.INTL($J86,$K86,1,(Holidays!$A$1:$A$248)),0)+IF(AND($J86&gt;S$4,$J86&lt;=T$4,$K86&gt;T$4),NETWORKDAYS.INTL($J86,(T$4),1,(Holidays!$A$1:$A$248)),0)+IF(AND($J86&lt;S$4,$K86&lt;T$4,$K86&gt;S$4),NETWORKDAYS.INTL(S$4+1,$K86,1,(Holidays!$A$1:$A$248)),0)+IF(AND($J86&lt;=S$4,$K86&gt;=T$4,$K86&gt;S$4),NETWORKDAYS.INTL(S$4+1,(T$4),1,(Holidays!$A$1:$A$248)),0))*$M86,"")</f>
        <v>0</v>
      </c>
      <c r="U86" s="190">
        <f ca="1">IFERROR((IF(AND($J86&gt;T$4,$J86&lt;=U$4,$K86&lt;=U$4),NETWORKDAYS.INTL($J86,$K86,1,(Holidays!$A$1:$A$248)),0)+IF(AND($J86&gt;T$4,$J86&lt;=U$4,$K86&gt;U$4),NETWORKDAYS.INTL($J86,(U$4),1,(Holidays!$A$1:$A$248)),0)+IF(AND($J86&lt;T$4,$K86&lt;U$4,$K86&gt;T$4),NETWORKDAYS.INTL(T$4+1,$K86,1,(Holidays!$A$1:$A$248)),0)+IF(AND($J86&lt;=T$4,$K86&gt;=U$4,$K86&gt;T$4),NETWORKDAYS.INTL(T$4+1,(U$4),1,(Holidays!$A$1:$A$248)),0))*$M86,"")</f>
        <v>0</v>
      </c>
      <c r="V86" s="192">
        <f ca="1">IFERROR((IF(AND($J86&gt;U$4,$J86&lt;=V$4,$K86&lt;=V$4),NETWORKDAYS.INTL($J86,$K86,1,(Holidays!$A$1:$A$248)),0)+IF(AND($J86&gt;U$4,$J86&lt;=V$4,$K86&gt;V$4),NETWORKDAYS.INTL($J86,(V$4),1,(Holidays!$A$1:$A$248)),0)+IF(AND($J86&lt;U$4,$K86&lt;V$4,$K86&gt;U$4),NETWORKDAYS.INTL(U$4+1,$K86,1,(Holidays!$A$1:$A$248)),0)+IF(AND($J86&lt;=U$4,$K86&gt;=V$4,$K86&gt;U$4),NETWORKDAYS.INTL(U$4+1,(V$4),1,(Holidays!$A$1:$A$248)),0))*$M86,"")</f>
        <v>0</v>
      </c>
      <c r="W86" s="321">
        <f ca="1">IFERROR((IF(AND($J86&gt;V$4,$J86&lt;=W$4,$K86&lt;=W$4),NETWORKDAYS.INTL($J86,$K86,1,(Holidays!$A$1:$A$248)),0)+IF(AND($J86&gt;V$4,$J86&lt;=W$4,$K86&gt;W$4),NETWORKDAYS.INTL($J86,(W$4),1,(Holidays!$A$1:$A$248)),0)+IF(AND($J86&lt;V$4,$K86&lt;W$4,$K86&gt;V$4),NETWORKDAYS.INTL(V$4+1,$K86,1,(Holidays!$A$1:$A$248)),0)+IF(AND($J86&lt;=V$4,$K86&gt;=W$4,$K86&gt;V$4),NETWORKDAYS.INTL(V$4+1,(W$4),1,(Holidays!$A$1:$A$248)),0))*$M86,"")</f>
        <v>0</v>
      </c>
      <c r="X86" s="190">
        <f ca="1">IFERROR((IF(AND($J86&gt;W$4,$J86&lt;=X$4,$K86&lt;=X$4),NETWORKDAYS.INTL($J86,$K86,1,(Holidays!$A$1:$A$248)),0)+IF(AND($J86&gt;W$4,$J86&lt;=X$4,$K86&gt;X$4),NETWORKDAYS.INTL($J86,(X$4),1,(Holidays!$A$1:$A$248)),0)+IF(AND($J86&lt;W$4,$K86&lt;X$4,$K86&gt;W$4),NETWORKDAYS.INTL(W$4+1,$K86,1,(Holidays!$A$1:$A$248)),0)+IF(AND($J86&lt;=W$4,$K86&gt;=X$4,$K86&gt;W$4),NETWORKDAYS.INTL(W$4+1,(X$4),1,(Holidays!$A$1:$A$248)),0))*$M86,"")</f>
        <v>0</v>
      </c>
      <c r="Y86" s="192">
        <f ca="1">IFERROR((IF(AND($J86&gt;X$4,$J86&lt;=Y$4,$K86&lt;=Y$4),NETWORKDAYS.INTL($J86,$K86,1,(Holidays!$A$1:$A$248)),0)+IF(AND($J86&gt;X$4,$J86&lt;=Y$4,$K86&gt;Y$4),NETWORKDAYS.INTL($J86,(Y$4),1,(Holidays!$A$1:$A$248)),0)+IF(AND($J86&lt;X$4,$K86&lt;Y$4,$K86&gt;X$4),NETWORKDAYS.INTL(X$4+1,$K86,1,(Holidays!$A$1:$A$248)),0)+IF(AND($J86&lt;=X$4,$K86&gt;=Y$4,$K86&gt;X$4),NETWORKDAYS.INTL(X$4+1,(Y$4),1,(Holidays!$A$1:$A$248)),0))*$M86,"")</f>
        <v>0</v>
      </c>
      <c r="Z86" s="321">
        <f ca="1">IFERROR((IF(AND($J86&gt;Y$4,$J86&lt;=Z$4,$K86&lt;=Z$4),NETWORKDAYS.INTL($J86,$K86,1,(Holidays!$A$1:$A$248)),0)+IF(AND($J86&gt;Y$4,$J86&lt;=Z$4,$K86&gt;Z$4),NETWORKDAYS.INTL($J86,(Z$4),1,(Holidays!$A$1:$A$248)),0)+IF(AND($J86&lt;Y$4,$K86&lt;Z$4,$K86&gt;Y$4),NETWORKDAYS.INTL(Y$4+1,$K86,1,(Holidays!$A$1:$A$248)),0)+IF(AND($J86&lt;=Y$4,$K86&gt;=Z$4,$K86&gt;Y$4),NETWORKDAYS.INTL(Y$4+1,(Z$4),1,(Holidays!$A$1:$A$248)),0))*$M86,"")</f>
        <v>0</v>
      </c>
      <c r="AA86" s="190">
        <f ca="1">IFERROR((IF(AND($J86&gt;Z$4,$J86&lt;=AA$4,$K86&lt;=AA$4),NETWORKDAYS.INTL($J86,$K86,1,(Holidays!$A$1:$A$248)),0)+IF(AND($J86&gt;Z$4,$J86&lt;=AA$4,$K86&gt;AA$4),NETWORKDAYS.INTL($J86,(AA$4),1,(Holidays!$A$1:$A$248)),0)+IF(AND($J86&lt;Z$4,$K86&lt;AA$4,$K86&gt;Z$4),NETWORKDAYS.INTL(Z$4+1,$K86,1,(Holidays!$A$1:$A$248)),0)+IF(AND($J86&lt;=Z$4,$K86&gt;=AA$4,$K86&gt;Z$4),NETWORKDAYS.INTL(Z$4+1,(AA$4),1,(Holidays!$A$1:$A$248)),0))*$M86,"")</f>
        <v>0</v>
      </c>
      <c r="AB86" s="192">
        <f ca="1">IFERROR((IF(AND($J86&gt;AA$4,$J86&lt;=AB$4,$K86&lt;=AB$4),NETWORKDAYS.INTL($J86,$K86,1,(Holidays!$A$1:$A$248)),0)+IF(AND($J86&gt;AA$4,$J86&lt;=AB$4,$K86&gt;AB$4),NETWORKDAYS.INTL($J86,(AB$4),1,(Holidays!$A$1:$A$248)),0)+IF(AND($J86&lt;AA$4,$K86&lt;AB$4,$K86&gt;AA$4),NETWORKDAYS.INTL(AA$4+1,$K86,1,(Holidays!$A$1:$A$248)),0)+IF(AND($J86&lt;=AA$4,$K86&gt;=AB$4,$K86&gt;AA$4),NETWORKDAYS.INTL(AA$4+1,(AB$4),1,(Holidays!$A$1:$A$248)),0))*$M86,"")</f>
        <v>0</v>
      </c>
      <c r="AC86" s="321">
        <f ca="1">IFERROR((IF(AND($J86&gt;AB$4,$J86&lt;=AC$4,$K86&lt;=AC$4),NETWORKDAYS.INTL($J86,$K86,1,(Holidays!$A$1:$A$248)),0)+IF(AND($J86&gt;AB$4,$J86&lt;=AC$4,$K86&gt;AC$4),NETWORKDAYS.INTL($J86,(AC$4),1,(Holidays!$A$1:$A$248)),0)+IF(AND($J86&lt;AB$4,$K86&lt;AC$4,$K86&gt;AB$4),NETWORKDAYS.INTL(AB$4+1,$K86,1,(Holidays!$A$1:$A$248)),0)+IF(AND($J86&lt;=AB$4,$K86&gt;=AC$4,$K86&gt;AB$4),NETWORKDAYS.INTL(AB$4+1,(AC$4),1,(Holidays!$A$1:$A$248)),0))*$M86,"")</f>
        <v>0</v>
      </c>
      <c r="AD86" s="190">
        <f ca="1">IFERROR((IF(AND($J86&gt;AC$4,$J86&lt;=AD$4,$K86&lt;=AD$4),NETWORKDAYS.INTL($J86,$K86,1,(Holidays!$A$1:$A$248)),0)+IF(AND($J86&gt;AC$4,$J86&lt;=AD$4,$K86&gt;AD$4),NETWORKDAYS.INTL($J86,(AD$4),1,(Holidays!$A$1:$A$248)),0)+IF(AND($J86&lt;AC$4,$K86&lt;AD$4,$K86&gt;AC$4),NETWORKDAYS.INTL(AC$4+1,$K86,1,(Holidays!$A$1:$A$248)),0)+IF(AND($J86&lt;=AC$4,$K86&gt;=AD$4,$K86&gt;AC$4),NETWORKDAYS.INTL(AC$4+1,(AD$4),1,(Holidays!$A$1:$A$248)),0))*$M86,"")</f>
        <v>0</v>
      </c>
      <c r="AE86" s="192">
        <f ca="1">IFERROR((IF(AND($J86&gt;AD$4,$J86&lt;=AE$4,$K86&lt;=AE$4),NETWORKDAYS.INTL($J86,$K86,1,(Holidays!$A$1:$A$248)),0)+IF(AND($J86&gt;AD$4,$J86&lt;=AE$4,$K86&gt;AE$4),NETWORKDAYS.INTL($J86,(AE$4),1,(Holidays!$A$1:$A$248)),0)+IF(AND($J86&lt;AD$4,$K86&lt;AE$4,$K86&gt;AD$4),NETWORKDAYS.INTL(AD$4+1,$K86,1,(Holidays!$A$1:$A$248)),0)+IF(AND($J86&lt;=AD$4,$K86&gt;=AE$4,$K86&gt;AD$4),NETWORKDAYS.INTL(AD$4+1,(AE$4),1,(Holidays!$A$1:$A$248)),0))*$M86,"")</f>
        <v>0</v>
      </c>
      <c r="AF86" s="321">
        <f ca="1">IFERROR((IF(AND($J86&gt;AE$4,$J86&lt;=AF$4,$K86&lt;=AF$4),NETWORKDAYS.INTL($J86,$K86,1,(Holidays!$A$1:$A$248)),0)+IF(AND($J86&gt;AE$4,$J86&lt;=AF$4,$K86&gt;AF$4),NETWORKDAYS.INTL($J86,(AF$4),1,(Holidays!$A$1:$A$248)),0)+IF(AND($J86&lt;AE$4,$K86&lt;AF$4,$K86&gt;AE$4),NETWORKDAYS.INTL(AE$4+1,$K86,1,(Holidays!$A$1:$A$248)),0)+IF(AND($J86&lt;=AE$4,$K86&gt;=AF$4,$K86&gt;AE$4),NETWORKDAYS.INTL(AE$4+1,(AF$4),1,(Holidays!$A$1:$A$248)),0))*$M86,"")</f>
        <v>0</v>
      </c>
      <c r="AG86" s="190">
        <f ca="1">IFERROR((IF(AND($J86&gt;AF$4,$J86&lt;=AG$4,$K86&lt;=AG$4),NETWORKDAYS.INTL($J86,$K86,1,(Holidays!$A$1:$A$248)),0)+IF(AND($J86&gt;AF$4,$J86&lt;=AG$4,$K86&gt;AG$4),NETWORKDAYS.INTL($J86,(AG$4),1,(Holidays!$A$1:$A$248)),0)+IF(AND($J86&lt;AF$4,$K86&lt;AG$4,$K86&gt;AF$4),NETWORKDAYS.INTL(AF$4+1,$K86,1,(Holidays!$A$1:$A$248)),0)+IF(AND($J86&lt;=AF$4,$K86&gt;=AG$4,$K86&gt;AF$4),NETWORKDAYS.INTL(AF$4+1,(AG$4),1,(Holidays!$A$1:$A$248)),0))*$M86,"")</f>
        <v>0</v>
      </c>
      <c r="AH86" s="192">
        <f ca="1">IFERROR((IF(AND($J86&gt;AG$4,$J86&lt;=AH$4,$K86&lt;=AH$4),NETWORKDAYS.INTL($J86,$K86,1,(Holidays!$A$1:$A$248)),0)+IF(AND($J86&gt;AG$4,$J86&lt;=AH$4,$K86&gt;AH$4),NETWORKDAYS.INTL($J86,(AH$4),1,(Holidays!$A$1:$A$248)),0)+IF(AND($J86&lt;AG$4,$K86&lt;AH$4,$K86&gt;AG$4),NETWORKDAYS.INTL(AG$4+1,$K86,1,(Holidays!$A$1:$A$248)),0)+IF(AND($J86&lt;=AG$4,$K86&gt;=AH$4,$K86&gt;AG$4),NETWORKDAYS.INTL(AG$4+1,(AH$4),1,(Holidays!$A$1:$A$248)),0))*$M86,"")</f>
        <v>0</v>
      </c>
      <c r="AI86" s="321">
        <f ca="1">IFERROR((IF(AND($J86&gt;AH$4,$J86&lt;=AI$4,$K86&lt;=AI$4),NETWORKDAYS.INTL($J86,$K86,1,(Holidays!$A$1:$A$248)),0)+IF(AND($J86&gt;AH$4,$J86&lt;=AI$4,$K86&gt;AI$4),NETWORKDAYS.INTL($J86,(AI$4),1,(Holidays!$A$1:$A$248)),0)+IF(AND($J86&lt;AH$4,$K86&lt;AI$4,$K86&gt;AH$4),NETWORKDAYS.INTL(AH$4+1,$K86,1,(Holidays!$A$1:$A$248)),0)+IF(AND($J86&lt;=AH$4,$K86&gt;=AI$4,$K86&gt;AH$4),NETWORKDAYS.INTL(AH$4+1,(AI$4),1,(Holidays!$A$1:$A$248)),0))*$M86,"")</f>
        <v>0</v>
      </c>
      <c r="AJ86" s="190">
        <f ca="1">IFERROR((IF(AND($J86&gt;AI$4,$J86&lt;=AJ$4,$K86&lt;=AJ$4),NETWORKDAYS.INTL($J86,$K86,1,(Holidays!$A$1:$A$248)),0)+IF(AND($J86&gt;AI$4,$J86&lt;=AJ$4,$K86&gt;AJ$4),NETWORKDAYS.INTL($J86,(AJ$4),1,(Holidays!$A$1:$A$248)),0)+IF(AND($J86&lt;AI$4,$K86&lt;AJ$4,$K86&gt;AI$4),NETWORKDAYS.INTL(AI$4+1,$K86,1,(Holidays!$A$1:$A$248)),0)+IF(AND($J86&lt;=AI$4,$K86&gt;=AJ$4,$K86&gt;AI$4),NETWORKDAYS.INTL(AI$4+1,(AJ$4),1,(Holidays!$A$1:$A$248)),0))*$M86,"")</f>
        <v>0</v>
      </c>
      <c r="AK86" s="192">
        <f ca="1">IFERROR((IF(AND($J86&gt;AJ$4,$J86&lt;=AK$4,$K86&lt;=AK$4),NETWORKDAYS.INTL($J86,$K86,1,(Holidays!$A$1:$A$248)),0)+IF(AND($J86&gt;AJ$4,$J86&lt;=AK$4,$K86&gt;AK$4),NETWORKDAYS.INTL($J86,(AK$4),1,(Holidays!$A$1:$A$248)),0)+IF(AND($J86&lt;AJ$4,$K86&lt;AK$4,$K86&gt;AJ$4),NETWORKDAYS.INTL(AJ$4+1,$K86,1,(Holidays!$A$1:$A$248)),0)+IF(AND($J86&lt;=AJ$4,$K86&gt;=AK$4,$K86&gt;AJ$4),NETWORKDAYS.INTL(AJ$4+1,(AK$4),1,(Holidays!$A$1:$A$248)),0))*$M86,"")</f>
        <v>0</v>
      </c>
      <c r="AL86" s="321">
        <f ca="1">IFERROR((IF(AND($J86&gt;AK$4,$J86&lt;=AL$4,$K86&lt;=AL$4),NETWORKDAYS.INTL($J86,$K86,1,(Holidays!$A$1:$A$248)),0)+IF(AND($J86&gt;AK$4,$J86&lt;=AL$4,$K86&gt;AL$4),NETWORKDAYS.INTL($J86,(AL$4),1,(Holidays!$A$1:$A$248)),0)+IF(AND($J86&lt;AK$4,$K86&lt;AL$4,$K86&gt;AK$4),NETWORKDAYS.INTL(AK$4+1,$K86,1,(Holidays!$A$1:$A$248)),0)+IF(AND($J86&lt;=AK$4,$K86&gt;=AL$4,$K86&gt;AK$4),NETWORKDAYS.INTL(AK$4+1,(AL$4),1,(Holidays!$A$1:$A$248)),0))*$M86,"")</f>
        <v>0</v>
      </c>
      <c r="AM86" s="190">
        <f ca="1">IFERROR((IF(AND($J86&gt;AL$4,$J86&lt;=AM$4,$K86&lt;=AM$4),NETWORKDAYS.INTL($J86,$K86,1,(Holidays!$A$1:$A$248)),0)+IF(AND($J86&gt;AL$4,$J86&lt;=AM$4,$K86&gt;AM$4),NETWORKDAYS.INTL($J86,(AM$4),1,(Holidays!$A$1:$A$248)),0)+IF(AND($J86&lt;AL$4,$K86&lt;AM$4,$K86&gt;AL$4),NETWORKDAYS.INTL(AL$4+1,$K86,1,(Holidays!$A$1:$A$248)),0)+IF(AND($J86&lt;=AL$4,$K86&gt;=AM$4,$K86&gt;AL$4),NETWORKDAYS.INTL(AL$4+1,(AM$4),1,(Holidays!$A$1:$A$248)),0))*$M86,"")</f>
        <v>0</v>
      </c>
      <c r="AN86" s="192">
        <f ca="1">IFERROR((IF(AND($J86&gt;AM$4,$J86&lt;=AN$4,$K86&lt;=AN$4),NETWORKDAYS.INTL($J86,$K86,1,(Holidays!$A$1:$A$248)),0)+IF(AND($J86&gt;AM$4,$J86&lt;=AN$4,$K86&gt;AN$4),NETWORKDAYS.INTL($J86,(AN$4),1,(Holidays!$A$1:$A$248)),0)+IF(AND($J86&lt;AM$4,$K86&lt;AN$4,$K86&gt;AM$4),NETWORKDAYS.INTL(AM$4+1,$K86,1,(Holidays!$A$1:$A$248)),0)+IF(AND($J86&lt;=AM$4,$K86&gt;=AN$4,$K86&gt;AM$4),NETWORKDAYS.INTL(AM$4+1,(AN$4),1,(Holidays!$A$1:$A$248)),0))*$M86,"")</f>
        <v>0</v>
      </c>
      <c r="AO86" s="321">
        <f ca="1">IFERROR((IF(AND($J86&gt;AN$4,$J86&lt;=AO$4,$K86&lt;=AO$4),NETWORKDAYS.INTL($J86,$K86,1,(Holidays!$A$1:$A$248)),0)+IF(AND($J86&gt;AN$4,$J86&lt;=AO$4,$K86&gt;AO$4),NETWORKDAYS.INTL($J86,(AO$4),1,(Holidays!$A$1:$A$248)),0)+IF(AND($J86&lt;AN$4,$K86&lt;AO$4,$K86&gt;AN$4),NETWORKDAYS.INTL(AN$4+1,$K86,1,(Holidays!$A$1:$A$248)),0)+IF(AND($J86&lt;=AN$4,$K86&gt;=AO$4,$K86&gt;AN$4),NETWORKDAYS.INTL(AN$4+1,(AO$4),1,(Holidays!$A$1:$A$248)),0))*$M86,"")</f>
        <v>0</v>
      </c>
      <c r="AP86" s="190">
        <f ca="1">IFERROR((IF(AND($J86&gt;AO$4,$J86&lt;=AP$4,$K86&lt;=AP$4),NETWORKDAYS.INTL($J86,$K86,1,(Holidays!$A$1:$A$248)),0)+IF(AND($J86&gt;AO$4,$J86&lt;=AP$4,$K86&gt;AP$4),NETWORKDAYS.INTL($J86,(AP$4),1,(Holidays!$A$1:$A$248)),0)+IF(AND($J86&lt;AO$4,$K86&lt;AP$4,$K86&gt;AO$4),NETWORKDAYS.INTL(AO$4+1,$K86,1,(Holidays!$A$1:$A$248)),0)+IF(AND($J86&lt;=AO$4,$K86&gt;=AP$4,$K86&gt;AO$4),NETWORKDAYS.INTL(AO$4+1,(AP$4),1,(Holidays!$A$1:$A$248)),0))*$M86,"")</f>
        <v>0</v>
      </c>
      <c r="AQ86" s="192">
        <f ca="1">IFERROR((IF(AND($J86&gt;AP$4,$J86&lt;=AQ$4,$K86&lt;=AQ$4),NETWORKDAYS.INTL($J86,$K86,1,(Holidays!$A$1:$A$248)),0)+IF(AND($J86&gt;AP$4,$J86&lt;=AQ$4,$K86&gt;AQ$4),NETWORKDAYS.INTL($J86,(AQ$4),1,(Holidays!$A$1:$A$248)),0)+IF(AND($J86&lt;AP$4,$K86&lt;AQ$4,$K86&gt;AP$4),NETWORKDAYS.INTL(AP$4+1,$K86,1,(Holidays!$A$1:$A$248)),0)+IF(AND($J86&lt;=AP$4,$K86&gt;=AQ$4,$K86&gt;AP$4),NETWORKDAYS.INTL(AP$4+1,(AQ$4),1,(Holidays!$A$1:$A$248)),0))*$M86,"")</f>
        <v>0</v>
      </c>
      <c r="AR86" s="321">
        <f ca="1">IFERROR((IF(AND($J86&gt;AQ$4,$J86&lt;=AR$4,$K86&lt;=AR$4),NETWORKDAYS.INTL($J86,$K86,1,(Holidays!$A$1:$A$248)),0)+IF(AND($J86&gt;AQ$4,$J86&lt;=AR$4,$K86&gt;AR$4),NETWORKDAYS.INTL($J86,(AR$4),1,(Holidays!$A$1:$A$248)),0)+IF(AND($J86&lt;AQ$4,$K86&lt;AR$4,$K86&gt;AQ$4),NETWORKDAYS.INTL(AQ$4+1,$K86,1,(Holidays!$A$1:$A$248)),0)+IF(AND($J86&lt;=AQ$4,$K86&gt;=AR$4,$K86&gt;AQ$4),NETWORKDAYS.INTL(AQ$4+1,(AR$4),1,(Holidays!$A$1:$A$248)),0))*$M86,"")</f>
        <v>0</v>
      </c>
      <c r="AS86" s="190">
        <f ca="1">IFERROR((IF(AND($J86&gt;AR$4,$J86&lt;=AS$4,$K86&lt;=AS$4),NETWORKDAYS.INTL($J86,$K86,1,(Holidays!$A$1:$A$248)),0)+IF(AND($J86&gt;AR$4,$J86&lt;=AS$4,$K86&gt;AS$4),NETWORKDAYS.INTL($J86,(AS$4),1,(Holidays!$A$1:$A$248)),0)+IF(AND($J86&lt;AR$4,$K86&lt;AS$4,$K86&gt;AR$4),NETWORKDAYS.INTL(AR$4+1,$K86,1,(Holidays!$A$1:$A$248)),0)+IF(AND($J86&lt;=AR$4,$K86&gt;=AS$4,$K86&gt;AR$4),NETWORKDAYS.INTL(AR$4+1,(AS$4),1,(Holidays!$A$1:$A$248)),0))*$M86,"")</f>
        <v>0</v>
      </c>
      <c r="AT86" s="192">
        <f ca="1">IFERROR((IF(AND($J86&gt;AS$4,$J86&lt;=AT$4,$K86&lt;=AT$4),NETWORKDAYS.INTL($J86,$K86,1,(Holidays!$A$1:$A$248)),0)+IF(AND($J86&gt;AS$4,$J86&lt;=AT$4,$K86&gt;AT$4),NETWORKDAYS.INTL($J86,(AT$4),1,(Holidays!$A$1:$A$248)),0)+IF(AND($J86&lt;AS$4,$K86&lt;AT$4,$K86&gt;AS$4),NETWORKDAYS.INTL(AS$4+1,$K86,1,(Holidays!$A$1:$A$248)),0)+IF(AND($J86&lt;=AS$4,$K86&gt;=AT$4,$K86&gt;AS$4),NETWORKDAYS.INTL(AS$4+1,(AT$4),1,(Holidays!$A$1:$A$248)),0))*$M86,"")</f>
        <v>0</v>
      </c>
      <c r="AU86" s="321">
        <f ca="1">IFERROR((IF(AND($J86&gt;AT$4,$J86&lt;=AU$4,$K86&lt;=AU$4),NETWORKDAYS.INTL($J86,$K86,1,(Holidays!$A$1:$A$248)),0)+IF(AND($J86&gt;AT$4,$J86&lt;=AU$4,$K86&gt;AU$4),NETWORKDAYS.INTL($J86,(AU$4),1,(Holidays!$A$1:$A$248)),0)+IF(AND($J86&lt;AT$4,$K86&lt;AU$4,$K86&gt;AT$4),NETWORKDAYS.INTL(AT$4+1,$K86,1,(Holidays!$A$1:$A$248)),0)+IF(AND($J86&lt;=AT$4,$K86&gt;=AU$4,$K86&gt;AT$4),NETWORKDAYS.INTL(AT$4+1,(AU$4),1,(Holidays!$A$1:$A$248)),0))*$M86,"")</f>
        <v>0</v>
      </c>
      <c r="AV86" s="190">
        <f ca="1">IFERROR((IF(AND($J86&gt;AU$4,$J86&lt;=AV$4,$K86&lt;=AV$4),NETWORKDAYS.INTL($J86,$K86,1,(Holidays!$A$1:$A$248)),0)+IF(AND($J86&gt;AU$4,$J86&lt;=AV$4,$K86&gt;AV$4),NETWORKDAYS.INTL($J86,(AV$4),1,(Holidays!$A$1:$A$248)),0)+IF(AND($J86&lt;AU$4,$K86&lt;AV$4,$K86&gt;AU$4),NETWORKDAYS.INTL(AU$4+1,$K86,1,(Holidays!$A$1:$A$248)),0)+IF(AND($J86&lt;=AU$4,$K86&gt;=AV$4,$K86&gt;AU$4),NETWORKDAYS.INTL(AU$4+1,(AV$4),1,(Holidays!$A$1:$A$248)),0))*$M86,"")</f>
        <v>0</v>
      </c>
      <c r="AW86" s="192">
        <f ca="1">IFERROR((IF(AND($J86&gt;AV$4,$J86&lt;=AW$4,$K86&lt;=AW$4),NETWORKDAYS.INTL($J86,$K86,1,(Holidays!$A$1:$A$248)),0)+IF(AND($J86&gt;AV$4,$J86&lt;=AW$4,$K86&gt;AW$4),NETWORKDAYS.INTL($J86,(AW$4),1,(Holidays!$A$1:$A$248)),0)+IF(AND($J86&lt;AV$4,$K86&lt;AW$4,$K86&gt;AV$4),NETWORKDAYS.INTL(AV$4+1,$K86,1,(Holidays!$A$1:$A$248)),0)+IF(AND($J86&lt;=AV$4,$K86&gt;=AW$4,$K86&gt;AV$4),NETWORKDAYS.INTL(AV$4+1,(AW$4),1,(Holidays!$A$1:$A$248)),0))*$M86,"")</f>
        <v>0</v>
      </c>
      <c r="AX86" s="321">
        <f ca="1">IFERROR((IF(AND($J86&gt;AW$4,$J86&lt;=AX$4,$K86&lt;=AX$4),NETWORKDAYS.INTL($J86,$K86,1,(Holidays!$A$1:$A$248)),0)+IF(AND($J86&gt;AW$4,$J86&lt;=AX$4,$K86&gt;AX$4),NETWORKDAYS.INTL($J86,(AX$4),1,(Holidays!$A$1:$A$248)),0)+IF(AND($J86&lt;AW$4,$K86&lt;AX$4,$K86&gt;AW$4),NETWORKDAYS.INTL(AW$4+1,$K86,1,(Holidays!$A$1:$A$248)),0)+IF(AND($J86&lt;=AW$4,$K86&gt;=AX$4,$K86&gt;AW$4),NETWORKDAYS.INTL(AW$4+1,(AX$4),1,(Holidays!$A$1:$A$248)),0))*$M86,"")</f>
        <v>0</v>
      </c>
      <c r="AY86" s="190">
        <f ca="1">IFERROR((IF(AND($J86&gt;AX$4,$J86&lt;=AY$4,$K86&lt;=AY$4),NETWORKDAYS.INTL($J86,$K86,1,(Holidays!$A$1:$A$248)),0)+IF(AND($J86&gt;AX$4,$J86&lt;=AY$4,$K86&gt;AY$4),NETWORKDAYS.INTL($J86,(AY$4),1,(Holidays!$A$1:$A$248)),0)+IF(AND($J86&lt;AX$4,$K86&lt;AY$4,$K86&gt;AX$4),NETWORKDAYS.INTL(AX$4+1,$K86,1,(Holidays!$A$1:$A$248)),0)+IF(AND($J86&lt;=AX$4,$K86&gt;=AY$4,$K86&gt;AX$4),NETWORKDAYS.INTL(AX$4+1,(AY$4),1,(Holidays!$A$1:$A$248)),0))*$M86,"")</f>
        <v>0</v>
      </c>
      <c r="AZ86" s="192">
        <f ca="1">IFERROR((IF(AND($J86&gt;AY$4,$J86&lt;=AZ$4,$K86&lt;=AZ$4),NETWORKDAYS.INTL($J86,$K86,1,(Holidays!$A$1:$A$248)),0)+IF(AND($J86&gt;AY$4,$J86&lt;=AZ$4,$K86&gt;AZ$4),NETWORKDAYS.INTL($J86,(AZ$4),1,(Holidays!$A$1:$A$248)),0)+IF(AND($J86&lt;AY$4,$K86&lt;AZ$4,$K86&gt;AY$4),NETWORKDAYS.INTL(AY$4+1,$K86,1,(Holidays!$A$1:$A$248)),0)+IF(AND($J86&lt;=AY$4,$K86&gt;=AZ$4,$K86&gt;AY$4),NETWORKDAYS.INTL(AY$4+1,(AZ$4),1,(Holidays!$A$1:$A$248)),0))*$M86,"")</f>
        <v>0</v>
      </c>
      <c r="BA86" s="321">
        <f ca="1">IFERROR((IF(AND($J86&gt;AZ$4,$J86&lt;=BA$4,$K86&lt;=BA$4),NETWORKDAYS.INTL($J86,$K86,1,(Holidays!$A$1:$A$248)),0)+IF(AND($J86&gt;AZ$4,$J86&lt;=BA$4,$K86&gt;BA$4),NETWORKDAYS.INTL($J86,(BA$4),1,(Holidays!$A$1:$A$248)),0)+IF(AND($J86&lt;AZ$4,$K86&lt;BA$4,$K86&gt;AZ$4),NETWORKDAYS.INTL(AZ$4+1,$K86,1,(Holidays!$A$1:$A$248)),0)+IF(AND($J86&lt;=AZ$4,$K86&gt;=BA$4,$K86&gt;AZ$4),NETWORKDAYS.INTL(AZ$4+1,(BA$4),1,(Holidays!$A$1:$A$248)),0))*$M86,"")</f>
        <v>0</v>
      </c>
      <c r="BB86" s="190">
        <f ca="1">IFERROR((IF(AND($J86&gt;BA$4,$J86&lt;=BB$4,$K86&lt;=BB$4),NETWORKDAYS.INTL($J86,$K86,1,(Holidays!$A$1:$A$248)),0)+IF(AND($J86&gt;BA$4,$J86&lt;=BB$4,$K86&gt;BB$4),NETWORKDAYS.INTL($J86,(BB$4),1,(Holidays!$A$1:$A$248)),0)+IF(AND($J86&lt;BA$4,$K86&lt;BB$4,$K86&gt;BA$4),NETWORKDAYS.INTL(BA$4+1,$K86,1,(Holidays!$A$1:$A$248)),0)+IF(AND($J86&lt;=BA$4,$K86&gt;=BB$4,$K86&gt;BA$4),NETWORKDAYS.INTL(BA$4+1,(BB$4),1,(Holidays!$A$1:$A$248)),0))*$M86,"")</f>
        <v>0</v>
      </c>
      <c r="BC86" s="192">
        <f ca="1">IFERROR((IF(AND($J86&gt;BB$4,$J86&lt;=BC$4,$K86&lt;=BC$4),NETWORKDAYS.INTL($J86,$K86,1,(Holidays!$A$1:$A$248)),0)+IF(AND($J86&gt;BB$4,$J86&lt;=BC$4,$K86&gt;BC$4),NETWORKDAYS.INTL($J86,(BC$4),1,(Holidays!$A$1:$A$248)),0)+IF(AND($J86&lt;BB$4,$K86&lt;BC$4,$K86&gt;BB$4),NETWORKDAYS.INTL(BB$4+1,$K86,1,(Holidays!$A$1:$A$248)),0)+IF(AND($J86&lt;=BB$4,$K86&gt;=BC$4,$K86&gt;BB$4),NETWORKDAYS.INTL(BB$4+1,(BC$4),1,(Holidays!$A$1:$A$248)),0))*$M86,"")</f>
        <v>0</v>
      </c>
      <c r="BD86" s="321">
        <f ca="1">IFERROR((IF(AND($J86&gt;BC$4,$J86&lt;=BD$4,$K86&lt;=BD$4),NETWORKDAYS.INTL($J86,$K86,1,(Holidays!$A$1:$A$248)),0)+IF(AND($J86&gt;BC$4,$J86&lt;=BD$4,$K86&gt;BD$4),NETWORKDAYS.INTL($J86,(BD$4),1,(Holidays!$A$1:$A$248)),0)+IF(AND($J86&lt;BC$4,$K86&lt;BD$4,$K86&gt;BC$4),NETWORKDAYS.INTL(BC$4+1,$K86,1,(Holidays!$A$1:$A$248)),0)+IF(AND($J86&lt;=BC$4,$K86&gt;=BD$4,$K86&gt;BC$4),NETWORKDAYS.INTL(BC$4+1,(BD$4),1,(Holidays!$A$1:$A$248)),0))*$M86,"")</f>
        <v>0</v>
      </c>
      <c r="BE86" s="190">
        <f ca="1">IFERROR((IF(AND($J86&gt;BD$4,$J86&lt;=BE$4,$K86&lt;=BE$4),NETWORKDAYS.INTL($J86,$K86,1,(Holidays!$A$1:$A$248)),0)+IF(AND($J86&gt;BD$4,$J86&lt;=BE$4,$K86&gt;BE$4),NETWORKDAYS.INTL($J86,(BE$4),1,(Holidays!$A$1:$A$248)),0)+IF(AND($J86&lt;BD$4,$K86&lt;BE$4,$K86&gt;BD$4),NETWORKDAYS.INTL(BD$4+1,$K86,1,(Holidays!$A$1:$A$248)),0)+IF(AND($J86&lt;=BD$4,$K86&gt;=BE$4,$K86&gt;BD$4),NETWORKDAYS.INTL(BD$4+1,(BE$4),1,(Holidays!$A$1:$A$248)),0))*$M86,"")</f>
        <v>0</v>
      </c>
      <c r="BF86" s="192">
        <f ca="1">IFERROR((IF(AND($J86&gt;BE$4,$J86&lt;=BF$4,$K86&lt;=BF$4),NETWORKDAYS.INTL($J86,$K86,1,(Holidays!$A$1:$A$248)),0)+IF(AND($J86&gt;BE$4,$J86&lt;=BF$4,$K86&gt;BF$4),NETWORKDAYS.INTL($J86,(BF$4),1,(Holidays!$A$1:$A$248)),0)+IF(AND($J86&lt;BE$4,$K86&lt;BF$4,$K86&gt;BE$4),NETWORKDAYS.INTL(BE$4+1,$K86,1,(Holidays!$A$1:$A$248)),0)+IF(AND($J86&lt;=BE$4,$K86&gt;=BF$4,$K86&gt;BE$4),NETWORKDAYS.INTL(BE$4+1,(BF$4),1,(Holidays!$A$1:$A$248)),0))*$M86,"")</f>
        <v>0</v>
      </c>
      <c r="BG86" s="321">
        <f ca="1">IFERROR((IF(AND($J86&gt;BF$4,$J86&lt;=BG$4,$K86&lt;=BG$4),NETWORKDAYS.INTL($J86,$K86,1,(Holidays!$A$1:$A$248)),0)+IF(AND($J86&gt;BF$4,$J86&lt;=BG$4,$K86&gt;BG$4),NETWORKDAYS.INTL($J86,(BG$4),1,(Holidays!$A$1:$A$248)),0)+IF(AND($J86&lt;BF$4,$K86&lt;BG$4,$K86&gt;BF$4),NETWORKDAYS.INTL(BF$4+1,$K86,1,(Holidays!$A$1:$A$248)),0)+IF(AND($J86&lt;=BF$4,$K86&gt;=BG$4,$K86&gt;BF$4),NETWORKDAYS.INTL(BF$4+1,(BG$4),1,(Holidays!$A$1:$A$248)),0))*$M86,"")</f>
        <v>0</v>
      </c>
      <c r="BH86" s="190">
        <f ca="1">IFERROR((IF(AND($J86&gt;BG$4,$J86&lt;=BH$4,$K86&lt;=BH$4),NETWORKDAYS.INTL($J86,$K86,1,(Holidays!$A$1:$A$248)),0)+IF(AND($J86&gt;BG$4,$J86&lt;=BH$4,$K86&gt;BH$4),NETWORKDAYS.INTL($J86,(BH$4),1,(Holidays!$A$1:$A$248)),0)+IF(AND($J86&lt;BG$4,$K86&lt;BH$4,$K86&gt;BG$4),NETWORKDAYS.INTL(BG$4+1,$K86,1,(Holidays!$A$1:$A$248)),0)+IF(AND($J86&lt;=BG$4,$K86&gt;=BH$4,$K86&gt;BG$4),NETWORKDAYS.INTL(BG$4+1,(BH$4),1,(Holidays!$A$1:$A$248)),0))*$M86,"")</f>
        <v>0</v>
      </c>
      <c r="BI86" s="192">
        <f ca="1">IFERROR((IF(AND($J86&gt;BH$4,$J86&lt;=BI$4,$K86&lt;=BI$4),NETWORKDAYS.INTL($J86,$K86,1,(Holidays!$A$1:$A$248)),0)+IF(AND($J86&gt;BH$4,$J86&lt;=BI$4,$K86&gt;BI$4),NETWORKDAYS.INTL($J86,(BI$4),1,(Holidays!$A$1:$A$248)),0)+IF(AND($J86&lt;BH$4,$K86&lt;BI$4,$K86&gt;BH$4),NETWORKDAYS.INTL(BH$4+1,$K86,1,(Holidays!$A$1:$A$248)),0)+IF(AND($J86&lt;=BH$4,$K86&gt;=BI$4,$K86&gt;BH$4),NETWORKDAYS.INTL(BH$4+1,(BI$4),1,(Holidays!$A$1:$A$248)),0))*$M86,"")</f>
        <v>0</v>
      </c>
      <c r="BJ86" s="321">
        <f ca="1">IFERROR((IF(AND($J86&gt;BI$4,$J86&lt;=BJ$4,$K86&lt;=BJ$4),NETWORKDAYS.INTL($J86,$K86,1,(Holidays!$A$1:$A$248)),0)+IF(AND($J86&gt;BI$4,$J86&lt;=BJ$4,$K86&gt;BJ$4),NETWORKDAYS.INTL($J86,(BJ$4),1,(Holidays!$A$1:$A$248)),0)+IF(AND($J86&lt;BI$4,$K86&lt;BJ$4,$K86&gt;BI$4),NETWORKDAYS.INTL(BI$4+1,$K86,1,(Holidays!$A$1:$A$248)),0)+IF(AND($J86&lt;=BI$4,$K86&gt;=BJ$4,$K86&gt;BI$4),NETWORKDAYS.INTL(BI$4+1,(BJ$4),1,(Holidays!$A$1:$A$248)),0))*$M86,"")</f>
        <v>0</v>
      </c>
      <c r="BK86" s="190">
        <f ca="1">IFERROR((IF(AND($J86&gt;BJ$4,$J86&lt;=BK$4,$K86&lt;=BK$4),NETWORKDAYS.INTL($J86,$K86,1,(Holidays!$A$1:$A$248)),0)+IF(AND($J86&gt;BJ$4,$J86&lt;=BK$4,$K86&gt;BK$4),NETWORKDAYS.INTL($J86,(BK$4),1,(Holidays!$A$1:$A$248)),0)+IF(AND($J86&lt;BJ$4,$K86&lt;BK$4,$K86&gt;BJ$4),NETWORKDAYS.INTL(BJ$4+1,$K86,1,(Holidays!$A$1:$A$248)),0)+IF(AND($J86&lt;=BJ$4,$K86&gt;=BK$4,$K86&gt;BJ$4),NETWORKDAYS.INTL(BJ$4+1,(BK$4),1,(Holidays!$A$1:$A$248)),0))*$M86,"")</f>
        <v>0</v>
      </c>
      <c r="BL86" s="192">
        <f ca="1">IFERROR((IF(AND($J86&gt;BK$4,$J86&lt;=BL$4,$K86&lt;=BL$4),NETWORKDAYS.INTL($J86,$K86,1,(Holidays!$A$1:$A$248)),0)+IF(AND($J86&gt;BK$4,$J86&lt;=BL$4,$K86&gt;BL$4),NETWORKDAYS.INTL($J86,(BL$4),1,(Holidays!$A$1:$A$248)),0)+IF(AND($J86&lt;BK$4,$K86&lt;BL$4,$K86&gt;BK$4),NETWORKDAYS.INTL(BK$4+1,$K86,1,(Holidays!$A$1:$A$248)),0)+IF(AND($J86&lt;=BK$4,$K86&gt;=BL$4,$K86&gt;BK$4),NETWORKDAYS.INTL(BK$4+1,(BL$4),1,(Holidays!$A$1:$A$248)),0))*$M86,"")</f>
        <v>0</v>
      </c>
      <c r="BM86" s="321">
        <f ca="1">IFERROR((IF(AND($J86&gt;BL$4,$J86&lt;=BM$4,$K86&lt;=BM$4),NETWORKDAYS.INTL($J86,$K86,1,(Holidays!$A$1:$A$248)),0)+IF(AND($J86&gt;BL$4,$J86&lt;=BM$4,$K86&gt;BM$4),NETWORKDAYS.INTL($J86,(BM$4),1,(Holidays!$A$1:$A$248)),0)+IF(AND($J86&lt;BL$4,$K86&lt;BM$4,$K86&gt;BL$4),NETWORKDAYS.INTL(BL$4+1,$K86,1,(Holidays!$A$1:$A$248)),0)+IF(AND($J86&lt;=BL$4,$K86&gt;=BM$4,$K86&gt;BL$4),NETWORKDAYS.INTL(BL$4+1,(BM$4),1,(Holidays!$A$1:$A$248)),0))*$M86,"")</f>
        <v>0</v>
      </c>
      <c r="BN86" s="190">
        <f ca="1">IFERROR((IF(AND($J86&gt;BM$4,$J86&lt;=BN$4,$K86&lt;=BN$4),NETWORKDAYS.INTL($J86,$K86,1,(Holidays!$A$1:$A$248)),0)+IF(AND($J86&gt;BM$4,$J86&lt;=BN$4,$K86&gt;BN$4),NETWORKDAYS.INTL($J86,(BN$4),1,(Holidays!$A$1:$A$248)),0)+IF(AND($J86&lt;BM$4,$K86&lt;BN$4,$K86&gt;BM$4),NETWORKDAYS.INTL(BM$4+1,$K86,1,(Holidays!$A$1:$A$248)),0)+IF(AND($J86&lt;=BM$4,$K86&gt;=BN$4,$K86&gt;BM$4),NETWORKDAYS.INTL(BM$4+1,(BN$4),1,(Holidays!$A$1:$A$248)),0))*$M86,"")</f>
        <v>0</v>
      </c>
      <c r="BO86" s="192">
        <f ca="1">IFERROR((IF(AND($J86&gt;BN$4,$J86&lt;=BO$4,$K86&lt;=BO$4),NETWORKDAYS.INTL($J86,$K86,1,(Holidays!$A$1:$A$248)),0)+IF(AND($J86&gt;BN$4,$J86&lt;=BO$4,$K86&gt;BO$4),NETWORKDAYS.INTL($J86,(BO$4),1,(Holidays!$A$1:$A$248)),0)+IF(AND($J86&lt;BN$4,$K86&lt;BO$4,$K86&gt;BN$4),NETWORKDAYS.INTL(BN$4+1,$K86,1,(Holidays!$A$1:$A$248)),0)+IF(AND($J86&lt;=BN$4,$K86&gt;=BO$4,$K86&gt;BN$4),NETWORKDAYS.INTL(BN$4+1,(BO$4),1,(Holidays!$A$1:$A$248)),0))*$M86,"")</f>
        <v>0</v>
      </c>
      <c r="BP86" s="321">
        <f ca="1">IFERROR((IF(AND($J86&gt;BO$4,$J86&lt;=BP$4,$K86&lt;=BP$4),NETWORKDAYS.INTL($J86,$K86,1,(Holidays!$A$1:$A$248)),0)+IF(AND($J86&gt;BO$4,$J86&lt;=BP$4,$K86&gt;BP$4),NETWORKDAYS.INTL($J86,(BP$4),1,(Holidays!$A$1:$A$248)),0)+IF(AND($J86&lt;BO$4,$K86&lt;BP$4,$K86&gt;BO$4),NETWORKDAYS.INTL(BO$4+1,$K86,1,(Holidays!$A$1:$A$248)),0)+IF(AND($J86&lt;=BO$4,$K86&gt;=BP$4,$K86&gt;BO$4),NETWORKDAYS.INTL(BO$4+1,(BP$4),1,(Holidays!$A$1:$A$248)),0))*$M86,"")</f>
        <v>0</v>
      </c>
      <c r="BQ86" s="190">
        <f ca="1">IFERROR((IF(AND($J86&gt;BP$4,$J86&lt;=BQ$4,$K86&lt;=BQ$4),NETWORKDAYS.INTL($J86,$K86,1,(Holidays!$A$1:$A$248)),0)+IF(AND($J86&gt;BP$4,$J86&lt;=BQ$4,$K86&gt;BQ$4),NETWORKDAYS.INTL($J86,(BQ$4),1,(Holidays!$A$1:$A$248)),0)+IF(AND($J86&lt;BP$4,$K86&lt;BQ$4,$K86&gt;BP$4),NETWORKDAYS.INTL(BP$4+1,$K86,1,(Holidays!$A$1:$A$248)),0)+IF(AND($J86&lt;=BP$4,$K86&gt;=BQ$4,$K86&gt;BP$4),NETWORKDAYS.INTL(BP$4+1,(BQ$4),1,(Holidays!$A$1:$A$248)),0))*$M86,"")</f>
        <v>0</v>
      </c>
      <c r="BR86" s="192">
        <f ca="1">IFERROR((IF(AND($J86&gt;BQ$4,$J86&lt;=BR$4,$K86&lt;=BR$4),NETWORKDAYS.INTL($J86,$K86,1,(Holidays!$A$1:$A$248)),0)+IF(AND($J86&gt;BQ$4,$J86&lt;=BR$4,$K86&gt;BR$4),NETWORKDAYS.INTL($J86,(BR$4),1,(Holidays!$A$1:$A$248)),0)+IF(AND($J86&lt;BQ$4,$K86&lt;BR$4,$K86&gt;BQ$4),NETWORKDAYS.INTL(BQ$4+1,$K86,1,(Holidays!$A$1:$A$248)),0)+IF(AND($J86&lt;=BQ$4,$K86&gt;=BR$4,$K86&gt;BQ$4),NETWORKDAYS.INTL(BQ$4+1,(BR$4),1,(Holidays!$A$1:$A$248)),0))*$M86,"")</f>
        <v>0</v>
      </c>
      <c r="BS86" s="321">
        <f ca="1">IFERROR((IF(AND($J86&gt;BR$4,$J86&lt;=BS$4,$K86&lt;=BS$4),NETWORKDAYS.INTL($J86,$K86,1,(Holidays!$A$1:$A$248)),0)+IF(AND($J86&gt;BR$4,$J86&lt;=BS$4,$K86&gt;BS$4),NETWORKDAYS.INTL($J86,(BS$4),1,(Holidays!$A$1:$A$248)),0)+IF(AND($J86&lt;BR$4,$K86&lt;BS$4,$K86&gt;BR$4),NETWORKDAYS.INTL(BR$4+1,$K86,1,(Holidays!$A$1:$A$248)),0)+IF(AND($J86&lt;=BR$4,$K86&gt;=BS$4,$K86&gt;BR$4),NETWORKDAYS.INTL(BR$4+1,(BS$4),1,(Holidays!$A$1:$A$248)),0))*$M86,"")</f>
        <v>0</v>
      </c>
      <c r="BT86" s="190">
        <f ca="1">IFERROR((IF(AND($J86&gt;BS$4,$J86&lt;=BT$4,$K86&lt;=BT$4),NETWORKDAYS.INTL($J86,$K86,1,(Holidays!$A$1:$A$248)),0)+IF(AND($J86&gt;BS$4,$J86&lt;=BT$4,$K86&gt;BT$4),NETWORKDAYS.INTL($J86,(BT$4),1,(Holidays!$A$1:$A$248)),0)+IF(AND($J86&lt;BS$4,$K86&lt;BT$4,$K86&gt;BS$4),NETWORKDAYS.INTL(BS$4+1,$K86,1,(Holidays!$A$1:$A$248)),0)+IF(AND($J86&lt;=BS$4,$K86&gt;=BT$4,$K86&gt;BS$4),NETWORKDAYS.INTL(BS$4+1,(BT$4),1,(Holidays!$A$1:$A$248)),0))*$M86,"")</f>
        <v>0</v>
      </c>
      <c r="BU86" s="192">
        <f ca="1">IFERROR((IF(AND($J86&gt;BT$4,$J86&lt;=BU$4,$K86&lt;=BU$4),NETWORKDAYS.INTL($J86,$K86,1,(Holidays!$A$1:$A$248)),0)+IF(AND($J86&gt;BT$4,$J86&lt;=BU$4,$K86&gt;BU$4),NETWORKDAYS.INTL($J86,(BU$4),1,(Holidays!$A$1:$A$248)),0)+IF(AND($J86&lt;BT$4,$K86&lt;BU$4,$K86&gt;BT$4),NETWORKDAYS.INTL(BT$4+1,$K86,1,(Holidays!$A$1:$A$248)),0)+IF(AND($J86&lt;=BT$4,$K86&gt;=BU$4,$K86&gt;BT$4),NETWORKDAYS.INTL(BT$4+1,(BU$4),1,(Holidays!$A$1:$A$248)),0))*$M86,"")</f>
        <v>0</v>
      </c>
      <c r="BV86" s="321">
        <f ca="1">IFERROR((IF(AND($J86&gt;BU$4,$J86&lt;=BV$4,$K86&lt;=BV$4),NETWORKDAYS.INTL($J86,$K86,1,(Holidays!$A$1:$A$248)),0)+IF(AND($J86&gt;BU$4,$J86&lt;=BV$4,$K86&gt;BV$4),NETWORKDAYS.INTL($J86,(BV$4),1,(Holidays!$A$1:$A$248)),0)+IF(AND($J86&lt;BU$4,$K86&lt;BV$4,$K86&gt;BU$4),NETWORKDAYS.INTL(BU$4+1,$K86,1,(Holidays!$A$1:$A$248)),0)+IF(AND($J86&lt;=BU$4,$K86&gt;=BV$4,$K86&gt;BU$4),NETWORKDAYS.INTL(BU$4+1,(BV$4),1,(Holidays!$A$1:$A$248)),0))*$M86,"")</f>
        <v>0</v>
      </c>
      <c r="BW86" s="190">
        <f ca="1">IFERROR((IF(AND($J86&gt;BV$4,$J86&lt;=BW$4,$K86&lt;=BW$4),NETWORKDAYS.INTL($J86,$K86,1,(Holidays!$A$1:$A$248)),0)+IF(AND($J86&gt;BV$4,$J86&lt;=BW$4,$K86&gt;BW$4),NETWORKDAYS.INTL($J86,(BW$4),1,(Holidays!$A$1:$A$248)),0)+IF(AND($J86&lt;BV$4,$K86&lt;BW$4,$K86&gt;BV$4),NETWORKDAYS.INTL(BV$4+1,$K86,1,(Holidays!$A$1:$A$248)),0)+IF(AND($J86&lt;=BV$4,$K86&gt;=BW$4,$K86&gt;BV$4),NETWORKDAYS.INTL(BV$4+1,(BW$4),1,(Holidays!$A$1:$A$248)),0))*$M86,"")</f>
        <v>0</v>
      </c>
      <c r="BX86" s="192">
        <f ca="1">IFERROR((IF(AND($J86&gt;BW$4,$J86&lt;=BX$4,$K86&lt;=BX$4),NETWORKDAYS.INTL($J86,$K86,1,(Holidays!$A$1:$A$248)),0)+IF(AND($J86&gt;BW$4,$J86&lt;=BX$4,$K86&gt;BX$4),NETWORKDAYS.INTL($J86,(BX$4),1,(Holidays!$A$1:$A$248)),0)+IF(AND($J86&lt;BW$4,$K86&lt;BX$4,$K86&gt;BW$4),NETWORKDAYS.INTL(BW$4+1,$K86,1,(Holidays!$A$1:$A$248)),0)+IF(AND($J86&lt;=BW$4,$K86&gt;=BX$4,$K86&gt;BW$4),NETWORKDAYS.INTL(BW$4+1,(BX$4),1,(Holidays!$A$1:$A$248)),0))*$M86,"")</f>
        <v>0</v>
      </c>
      <c r="BY86" s="321">
        <f ca="1">IFERROR((IF(AND($J86&gt;BX$4,$J86&lt;=BY$4,$K86&lt;=BY$4),NETWORKDAYS.INTL($J86,$K86,1,(Holidays!$A$1:$A$248)),0)+IF(AND($J86&gt;BX$4,$J86&lt;=BY$4,$K86&gt;BY$4),NETWORKDAYS.INTL($J86,(BY$4),1,(Holidays!$A$1:$A$248)),0)+IF(AND($J86&lt;BX$4,$K86&lt;BY$4,$K86&gt;BX$4),NETWORKDAYS.INTL(BX$4+1,$K86,1,(Holidays!$A$1:$A$248)),0)+IF(AND($J86&lt;=BX$4,$K86&gt;=BY$4,$K86&gt;BX$4),NETWORKDAYS.INTL(BX$4+1,(BY$4),1,(Holidays!$A$1:$A$248)),0))*$M86,"")</f>
        <v>0</v>
      </c>
      <c r="BZ86" s="190">
        <f ca="1">IFERROR((IF(AND($J86&gt;BY$4,$J86&lt;=BZ$4,$K86&lt;=BZ$4),NETWORKDAYS.INTL($J86,$K86,1,(Holidays!$A$1:$A$248)),0)+IF(AND($J86&gt;BY$4,$J86&lt;=BZ$4,$K86&gt;BZ$4),NETWORKDAYS.INTL($J86,(BZ$4),1,(Holidays!$A$1:$A$248)),0)+IF(AND($J86&lt;BY$4,$K86&lt;BZ$4,$K86&gt;BY$4),NETWORKDAYS.INTL(BY$4+1,$K86,1,(Holidays!$A$1:$A$248)),0)+IF(AND($J86&lt;=BY$4,$K86&gt;=BZ$4,$K86&gt;BY$4),NETWORKDAYS.INTL(BY$4+1,(BZ$4),1,(Holidays!$A$1:$A$248)),0))*$M86,"")</f>
        <v>0</v>
      </c>
      <c r="CA86" s="192">
        <f ca="1">IFERROR((IF(AND($J86&gt;BZ$4,$J86&lt;=CA$4,$K86&lt;=CA$4),NETWORKDAYS.INTL($J86,$K86,1,(Holidays!$A$1:$A$248)),0)+IF(AND($J86&gt;BZ$4,$J86&lt;=CA$4,$K86&gt;CA$4),NETWORKDAYS.INTL($J86,(CA$4),1,(Holidays!$A$1:$A$248)),0)+IF(AND($J86&lt;BZ$4,$K86&lt;CA$4,$K86&gt;BZ$4),NETWORKDAYS.INTL(BZ$4+1,$K86,1,(Holidays!$A$1:$A$248)),0)+IF(AND($J86&lt;=BZ$4,$K86&gt;=CA$4,$K86&gt;BZ$4),NETWORKDAYS.INTL(BZ$4+1,(CA$4),1,(Holidays!$A$1:$A$248)),0))*$M86,"")</f>
        <v>0</v>
      </c>
      <c r="CB86" s="321">
        <f ca="1">IFERROR((IF(AND($J86&gt;CA$4,$J86&lt;=CB$4,$K86&lt;=CB$4),NETWORKDAYS.INTL($J86,$K86,1,(Holidays!$A$1:$A$248)),0)+IF(AND($J86&gt;CA$4,$J86&lt;=CB$4,$K86&gt;CB$4),NETWORKDAYS.INTL($J86,(CB$4),1,(Holidays!$A$1:$A$248)),0)+IF(AND($J86&lt;CA$4,$K86&lt;CB$4,$K86&gt;CA$4),NETWORKDAYS.INTL(CA$4+1,$K86,1,(Holidays!$A$1:$A$248)),0)+IF(AND($J86&lt;=CA$4,$K86&gt;=CB$4,$K86&gt;CA$4),NETWORKDAYS.INTL(CA$4+1,(CB$4),1,(Holidays!$A$1:$A$248)),0))*$M86,"")</f>
        <v>0</v>
      </c>
      <c r="CC86" s="190">
        <f ca="1">IFERROR((IF(AND($J86&gt;CB$4,$J86&lt;=CC$4,$K86&lt;=CC$4),NETWORKDAYS.INTL($J86,$K86,1,(Holidays!$A$1:$A$248)),0)+IF(AND($J86&gt;CB$4,$J86&lt;=CC$4,$K86&gt;CC$4),NETWORKDAYS.INTL($J86,(CC$4),1,(Holidays!$A$1:$A$248)),0)+IF(AND($J86&lt;CB$4,$K86&lt;CC$4,$K86&gt;CB$4),NETWORKDAYS.INTL(CB$4+1,$K86,1,(Holidays!$A$1:$A$248)),0)+IF(AND($J86&lt;=CB$4,$K86&gt;=CC$4,$K86&gt;CB$4),NETWORKDAYS.INTL(CB$4+1,(CC$4),1,(Holidays!$A$1:$A$248)),0))*$M86,"")</f>
        <v>0</v>
      </c>
      <c r="CD86" s="192">
        <f ca="1">IFERROR((IF(AND($J86&gt;CC$4,$J86&lt;=CD$4,$K86&lt;=CD$4),NETWORKDAYS.INTL($J86,$K86,1,(Holidays!$A$1:$A$248)),0)+IF(AND($J86&gt;CC$4,$J86&lt;=CD$4,$K86&gt;CD$4),NETWORKDAYS.INTL($J86,(CD$4),1,(Holidays!$A$1:$A$248)),0)+IF(AND($J86&lt;CC$4,$K86&lt;CD$4,$K86&gt;CC$4),NETWORKDAYS.INTL(CC$4+1,$K86,1,(Holidays!$A$1:$A$248)),0)+IF(AND($J86&lt;=CC$4,$K86&gt;=CD$4,$K86&gt;CC$4),NETWORKDAYS.INTL(CC$4+1,(CD$4),1,(Holidays!$A$1:$A$248)),0))*$M86,"")</f>
        <v>0</v>
      </c>
      <c r="CE86" s="321">
        <f ca="1">IFERROR((IF(AND($J86&gt;CD$4,$J86&lt;=CE$4,$K86&lt;=CE$4),NETWORKDAYS.INTL($J86,$K86,1,(Holidays!$A$1:$A$248)),0)+IF(AND($J86&gt;CD$4,$J86&lt;=CE$4,$K86&gt;CE$4),NETWORKDAYS.INTL($J86,(CE$4),1,(Holidays!$A$1:$A$248)),0)+IF(AND($J86&lt;CD$4,$K86&lt;CE$4,$K86&gt;CD$4),NETWORKDAYS.INTL(CD$4+1,$K86,1,(Holidays!$A$1:$A$248)),0)+IF(AND($J86&lt;=CD$4,$K86&gt;=CE$4,$K86&gt;CD$4),NETWORKDAYS.INTL(CD$4+1,(CE$4),1,(Holidays!$A$1:$A$248)),0))*$M86,"")</f>
        <v>0</v>
      </c>
      <c r="CF86" s="190">
        <f ca="1">IFERROR((IF(AND($J86&gt;CE$4,$J86&lt;=CF$4,$K86&lt;=CF$4),NETWORKDAYS.INTL($J86,$K86,1,(Holidays!$A$1:$A$248)),0)+IF(AND($J86&gt;CE$4,$J86&lt;=CF$4,$K86&gt;CF$4),NETWORKDAYS.INTL($J86,(CF$4),1,(Holidays!$A$1:$A$248)),0)+IF(AND($J86&lt;CE$4,$K86&lt;CF$4,$K86&gt;CE$4),NETWORKDAYS.INTL(CE$4+1,$K86,1,(Holidays!$A$1:$A$248)),0)+IF(AND($J86&lt;=CE$4,$K86&gt;=CF$4,$K86&gt;CE$4),NETWORKDAYS.INTL(CE$4+1,(CF$4),1,(Holidays!$A$1:$A$248)),0))*$M86,"")</f>
        <v>0</v>
      </c>
      <c r="CG86" s="192">
        <f ca="1">IFERROR((IF(AND($J86&gt;CF$4,$J86&lt;=CG$4,$K86&lt;=CG$4),NETWORKDAYS.INTL($J86,$K86,1,(Holidays!$A$1:$A$248)),0)+IF(AND($J86&gt;CF$4,$J86&lt;=CG$4,$K86&gt;CG$4),NETWORKDAYS.INTL($J86,(CG$4),1,(Holidays!$A$1:$A$248)),0)+IF(AND($J86&lt;CF$4,$K86&lt;CG$4,$K86&gt;CF$4),NETWORKDAYS.INTL(CF$4+1,$K86,1,(Holidays!$A$1:$A$248)),0)+IF(AND($J86&lt;=CF$4,$K86&gt;=CG$4,$K86&gt;CF$4),NETWORKDAYS.INTL(CF$4+1,(CG$4),1,(Holidays!$A$1:$A$248)),0))*$M86,"")</f>
        <v>0</v>
      </c>
      <c r="CH86" s="321">
        <f ca="1">IFERROR((IF(AND($J86&gt;CG$4,$J86&lt;=CH$4,$K86&lt;=CH$4),NETWORKDAYS.INTL($J86,$K86,1,(Holidays!$A$1:$A$248)),0)+IF(AND($J86&gt;CG$4,$J86&lt;=CH$4,$K86&gt;CH$4),NETWORKDAYS.INTL($J86,(CH$4),1,(Holidays!$A$1:$A$248)),0)+IF(AND($J86&lt;CG$4,$K86&lt;CH$4,$K86&gt;CG$4),NETWORKDAYS.INTL(CG$4+1,$K86,1,(Holidays!$A$1:$A$248)),0)+IF(AND($J86&lt;=CG$4,$K86&gt;=CH$4,$K86&gt;CG$4),NETWORKDAYS.INTL(CG$4+1,(CH$4),1,(Holidays!$A$1:$A$248)),0))*$M86,"")</f>
        <v>0</v>
      </c>
      <c r="CI86" s="190">
        <f ca="1">IFERROR((IF(AND($J86&gt;CH$4,$J86&lt;=CI$4,$K86&lt;=CI$4),NETWORKDAYS.INTL($J86,$K86,1,(Holidays!$A$1:$A$248)),0)+IF(AND($J86&gt;CH$4,$J86&lt;=CI$4,$K86&gt;CI$4),NETWORKDAYS.INTL($J86,(CI$4),1,(Holidays!$A$1:$A$248)),0)+IF(AND($J86&lt;CH$4,$K86&lt;CI$4,$K86&gt;CH$4),NETWORKDAYS.INTL(CH$4+1,$K86,1,(Holidays!$A$1:$A$248)),0)+IF(AND($J86&lt;=CH$4,$K86&gt;=CI$4,$K86&gt;CH$4),NETWORKDAYS.INTL(CH$4+1,(CI$4),1,(Holidays!$A$1:$A$248)),0))*$M86,"")</f>
        <v>0</v>
      </c>
      <c r="CJ86" s="192">
        <f ca="1">IFERROR((IF(AND($J86&gt;CI$4,$J86&lt;=CJ$4,$K86&lt;=CJ$4),NETWORKDAYS.INTL($J86,$K86,1,(Holidays!$A$1:$A$248)),0)+IF(AND($J86&gt;CI$4,$J86&lt;=CJ$4,$K86&gt;CJ$4),NETWORKDAYS.INTL($J86,(CJ$4),1,(Holidays!$A$1:$A$248)),0)+IF(AND($J86&lt;CI$4,$K86&lt;CJ$4,$K86&gt;CI$4),NETWORKDAYS.INTL(CI$4+1,$K86,1,(Holidays!$A$1:$A$248)),0)+IF(AND($J86&lt;=CI$4,$K86&gt;=CJ$4,$K86&gt;CI$4),NETWORKDAYS.INTL(CI$4+1,(CJ$4),1,(Holidays!$A$1:$A$248)),0))*$M86,"")</f>
        <v>0</v>
      </c>
      <c r="CK86" s="321">
        <f ca="1">IFERROR((IF(AND($J86&gt;CJ$4,$J86&lt;=CK$4,$K86&lt;=CK$4),NETWORKDAYS.INTL($J86,$K86,1,(Holidays!$A$1:$A$248)),0)+IF(AND($J86&gt;CJ$4,$J86&lt;=CK$4,$K86&gt;CK$4),NETWORKDAYS.INTL($J86,(CK$4),1,(Holidays!$A$1:$A$248)),0)+IF(AND($J86&lt;CJ$4,$K86&lt;CK$4,$K86&gt;CJ$4),NETWORKDAYS.INTL(CJ$4+1,$K86,1,(Holidays!$A$1:$A$248)),0)+IF(AND($J86&lt;=CJ$4,$K86&gt;=CK$4,$K86&gt;CJ$4),NETWORKDAYS.INTL(CJ$4+1,(CK$4),1,(Holidays!$A$1:$A$248)),0))*$M86,"")</f>
        <v>0</v>
      </c>
      <c r="CL86" s="190">
        <f ca="1">IFERROR((IF(AND($J86&gt;CK$4,$J86&lt;=CL$4,$K86&lt;=CL$4),NETWORKDAYS.INTL($J86,$K86,1,(Holidays!$A$1:$A$248)),0)+IF(AND($J86&gt;CK$4,$J86&lt;=CL$4,$K86&gt;CL$4),NETWORKDAYS.INTL($J86,(CL$4),1,(Holidays!$A$1:$A$248)),0)+IF(AND($J86&lt;CK$4,$K86&lt;CL$4,$K86&gt;CK$4),NETWORKDAYS.INTL(CK$4+1,$K86,1,(Holidays!$A$1:$A$248)),0)+IF(AND($J86&lt;=CK$4,$K86&gt;=CL$4,$K86&gt;CK$4),NETWORKDAYS.INTL(CK$4+1,(CL$4),1,(Holidays!$A$1:$A$248)),0))*$M86,"")</f>
        <v>0</v>
      </c>
      <c r="CM86" s="192">
        <f ca="1">IFERROR((IF(AND($J86&gt;CL$4,$J86&lt;=CM$4,$K86&lt;=CM$4),NETWORKDAYS.INTL($J86,$K86,1,(Holidays!$A$1:$A$248)),0)+IF(AND($J86&gt;CL$4,$J86&lt;=CM$4,$K86&gt;CM$4),NETWORKDAYS.INTL($J86,(CM$4),1,(Holidays!$A$1:$A$248)),0)+IF(AND($J86&lt;CL$4,$K86&lt;CM$4,$K86&gt;CL$4),NETWORKDAYS.INTL(CL$4+1,$K86,1,(Holidays!$A$1:$A$248)),0)+IF(AND($J86&lt;=CL$4,$K86&gt;=CM$4,$K86&gt;CL$4),NETWORKDAYS.INTL(CL$4+1,(CM$4),1,(Holidays!$A$1:$A$248)),0))*$M86,"")</f>
        <v>0</v>
      </c>
      <c r="CN86" s="321">
        <f ca="1">IFERROR((IF(AND($J86&gt;CM$4,$J86&lt;=CN$4,$K86&lt;=CN$4),NETWORKDAYS.INTL($J86,$K86,1,(Holidays!$A$1:$A$248)),0)+IF(AND($J86&gt;CM$4,$J86&lt;=CN$4,$K86&gt;CN$4),NETWORKDAYS.INTL($J86,(CN$4),1,(Holidays!$A$1:$A$248)),0)+IF(AND($J86&lt;CM$4,$K86&lt;CN$4,$K86&gt;CM$4),NETWORKDAYS.INTL(CM$4+1,$K86,1,(Holidays!$A$1:$A$248)),0)+IF(AND($J86&lt;=CM$4,$K86&gt;=CN$4,$K86&gt;CM$4),NETWORKDAYS.INTL(CM$4+1,(CN$4),1,(Holidays!$A$1:$A$248)),0))*$M86,"")</f>
        <v>0</v>
      </c>
      <c r="CO86" s="190">
        <f ca="1">IFERROR((IF(AND($J86&gt;CN$4,$J86&lt;=CO$4,$K86&lt;=CO$4),NETWORKDAYS.INTL($J86,$K86,1,(Holidays!$A$1:$A$248)),0)+IF(AND($J86&gt;CN$4,$J86&lt;=CO$4,$K86&gt;CO$4),NETWORKDAYS.INTL($J86,(CO$4),1,(Holidays!$A$1:$A$248)),0)+IF(AND($J86&lt;CN$4,$K86&lt;CO$4,$K86&gt;CN$4),NETWORKDAYS.INTL(CN$4+1,$K86,1,(Holidays!$A$1:$A$248)),0)+IF(AND($J86&lt;=CN$4,$K86&gt;=CO$4,$K86&gt;CN$4),NETWORKDAYS.INTL(CN$4+1,(CO$4),1,(Holidays!$A$1:$A$248)),0))*$M86,"")</f>
        <v>0</v>
      </c>
      <c r="CP86" s="192">
        <f ca="1">IFERROR((IF(AND($J86&gt;CO$4,$J86&lt;=CP$4,$K86&lt;=CP$4),NETWORKDAYS.INTL($J86,$K86,1,(Holidays!$A$1:$A$248)),0)+IF(AND($J86&gt;CO$4,$J86&lt;=CP$4,$K86&gt;CP$4),NETWORKDAYS.INTL($J86,(CP$4),1,(Holidays!$A$1:$A$248)),0)+IF(AND($J86&lt;CO$4,$K86&lt;CP$4,$K86&gt;CO$4),NETWORKDAYS.INTL(CO$4+1,$K86,1,(Holidays!$A$1:$A$248)),0)+IF(AND($J86&lt;=CO$4,$K86&gt;=CP$4,$K86&gt;CO$4),NETWORKDAYS.INTL(CO$4+1,(CP$4),1,(Holidays!$A$1:$A$248)),0))*$M86,"")</f>
        <v>0</v>
      </c>
      <c r="CQ86" s="321">
        <f ca="1">IFERROR((IF(AND($J86&gt;CP$4,$J86&lt;=CQ$4,$K86&lt;=CQ$4),NETWORKDAYS.INTL($J86,$K86,1,(Holidays!$A$1:$A$248)),0)+IF(AND($J86&gt;CP$4,$J86&lt;=CQ$4,$K86&gt;CQ$4),NETWORKDAYS.INTL($J86,(CQ$4),1,(Holidays!$A$1:$A$248)),0)+IF(AND($J86&lt;CP$4,$K86&lt;CQ$4,$K86&gt;CP$4),NETWORKDAYS.INTL(CP$4+1,$K86,1,(Holidays!$A$1:$A$248)),0)+IF(AND($J86&lt;=CP$4,$K86&gt;=CQ$4,$K86&gt;CP$4),NETWORKDAYS.INTL(CP$4+1,(CQ$4),1,(Holidays!$A$1:$A$248)),0))*$M86,"")</f>
        <v>0</v>
      </c>
      <c r="CR86" s="190">
        <f ca="1">IFERROR((IF(AND($J86&gt;CQ$4,$J86&lt;=CR$4,$K86&lt;=CR$4),NETWORKDAYS.INTL($J86,$K86,1,(Holidays!$A$1:$A$248)),0)+IF(AND($J86&gt;CQ$4,$J86&lt;=CR$4,$K86&gt;CR$4),NETWORKDAYS.INTL($J86,(CR$4),1,(Holidays!$A$1:$A$248)),0)+IF(AND($J86&lt;CQ$4,$K86&lt;CR$4,$K86&gt;CQ$4),NETWORKDAYS.INTL(CQ$4+1,$K86,1,(Holidays!$A$1:$A$248)),0)+IF(AND($J86&lt;=CQ$4,$K86&gt;=CR$4,$K86&gt;CQ$4),NETWORKDAYS.INTL(CQ$4+1,(CR$4),1,(Holidays!$A$1:$A$248)),0))*$M86,"")</f>
        <v>0</v>
      </c>
      <c r="CS86" s="192">
        <f ca="1">IFERROR((IF(AND($J86&gt;CR$4,$J86&lt;=CS$4,$K86&lt;=CS$4),NETWORKDAYS.INTL($J86,$K86,1,(Holidays!$A$1:$A$248)),0)+IF(AND($J86&gt;CR$4,$J86&lt;=CS$4,$K86&gt;CS$4),NETWORKDAYS.INTL($J86,(CS$4),1,(Holidays!$A$1:$A$248)),0)+IF(AND($J86&lt;CR$4,$K86&lt;CS$4,$K86&gt;CR$4),NETWORKDAYS.INTL(CR$4+1,$K86,1,(Holidays!$A$1:$A$248)),0)+IF(AND($J86&lt;=CR$4,$K86&gt;=CS$4,$K86&gt;CR$4),NETWORKDAYS.INTL(CR$4+1,(CS$4),1,(Holidays!$A$1:$A$248)),0))*$M86,"")</f>
        <v>0</v>
      </c>
      <c r="CT86" s="321">
        <f ca="1">IFERROR((IF(AND($J86&gt;CS$4,$J86&lt;=CT$4,$K86&lt;=CT$4),NETWORKDAYS.INTL($J86,$K86,1,(Holidays!$A$1:$A$248)),0)+IF(AND($J86&gt;CS$4,$J86&lt;=CT$4,$K86&gt;CT$4),NETWORKDAYS.INTL($J86,(CT$4),1,(Holidays!$A$1:$A$248)),0)+IF(AND($J86&lt;CS$4,$K86&lt;CT$4,$K86&gt;CS$4),NETWORKDAYS.INTL(CS$4+1,$K86,1,(Holidays!$A$1:$A$248)),0)+IF(AND($J86&lt;=CS$4,$K86&gt;=CT$4,$K86&gt;CS$4),NETWORKDAYS.INTL(CS$4+1,(CT$4),1,(Holidays!$A$1:$A$248)),0))*$M86,"")</f>
        <v>0</v>
      </c>
      <c r="CU86" s="190">
        <f ca="1">IFERROR((IF(AND($J86&gt;CT$4,$J86&lt;=CU$4,$K86&lt;=CU$4),NETWORKDAYS.INTL($J86,$K86,1,(Holidays!$A$1:$A$248)),0)+IF(AND($J86&gt;CT$4,$J86&lt;=CU$4,$K86&gt;CU$4),NETWORKDAYS.INTL($J86,(CU$4),1,(Holidays!$A$1:$A$248)),0)+IF(AND($J86&lt;CT$4,$K86&lt;CU$4,$K86&gt;CT$4),NETWORKDAYS.INTL(CT$4+1,$K86,1,(Holidays!$A$1:$A$248)),0)+IF(AND($J86&lt;=CT$4,$K86&gt;=CU$4,$K86&gt;CT$4),NETWORKDAYS.INTL(CT$4+1,(CU$4),1,(Holidays!$A$1:$A$248)),0))*$M86,"")</f>
        <v>0</v>
      </c>
      <c r="CV86" s="192">
        <f ca="1">IFERROR((IF(AND($J86&gt;CU$4,$J86&lt;=CV$4,$K86&lt;=CV$4),NETWORKDAYS.INTL($J86,$K86,1,(Holidays!$A$1:$A$248)),0)+IF(AND($J86&gt;CU$4,$J86&lt;=CV$4,$K86&gt;CV$4),NETWORKDAYS.INTL($J86,(CV$4),1,(Holidays!$A$1:$A$248)),0)+IF(AND($J86&lt;CU$4,$K86&lt;CV$4,$K86&gt;CU$4),NETWORKDAYS.INTL(CU$4+1,$K86,1,(Holidays!$A$1:$A$248)),0)+IF(AND($J86&lt;=CU$4,$K86&gt;=CV$4,$K86&gt;CU$4),NETWORKDAYS.INTL(CU$4+1,(CV$4),1,(Holidays!$A$1:$A$248)),0))*$M86,"")</f>
        <v>0</v>
      </c>
      <c r="CW86" s="321">
        <f ca="1">IFERROR((IF(AND($J86&gt;CV$4,$J86&lt;=CW$4,$K86&lt;=CW$4),NETWORKDAYS.INTL($J86,$K86,1,(Holidays!$A$1:$A$248)),0)+IF(AND($J86&gt;CV$4,$J86&lt;=CW$4,$K86&gt;CW$4),NETWORKDAYS.INTL($J86,(CW$4),1,(Holidays!$A$1:$A$248)),0)+IF(AND($J86&lt;CV$4,$K86&lt;CW$4,$K86&gt;CV$4),NETWORKDAYS.INTL(CV$4+1,$K86,1,(Holidays!$A$1:$A$248)),0)+IF(AND($J86&lt;=CV$4,$K86&gt;=CW$4,$K86&gt;CV$4),NETWORKDAYS.INTL(CV$4+1,(CW$4),1,(Holidays!$A$1:$A$248)),0))*$M86,"")</f>
        <v>0</v>
      </c>
      <c r="CX86" s="324">
        <f ca="1">IFERROR((IF(AND($J86&gt;CW$4,$J86&lt;=CX$4,$K86&lt;=CX$4),NETWORKDAYS.INTL($J86,$K86,1,(Holidays!$A$1:$A$248)),0)+IF(AND($J86&gt;CW$4,$J86&lt;=CX$4,$K86&gt;CX$4),NETWORKDAYS.INTL($J86,(CX$4),1,(Holidays!$A$1:$A$248)),0)+IF(AND($J86&lt;CW$4,$K86&lt;CX$4,$K86&gt;CW$4),NETWORKDAYS.INTL(CW$4+1,$K86,1,(Holidays!$A$1:$A$248)),0)+IF(AND($J86&lt;=CW$4,$K86&gt;=CX$4,$K86&gt;CW$4),NETWORKDAYS.INTL(CW$4+1,(CX$4),1,(Holidays!$A$1:$A$248)),0))*$M86,"")</f>
        <v>0</v>
      </c>
    </row>
    <row r="87" spans="2:102" ht="15" customHeight="1" outlineLevel="1">
      <c r="B87" s="59" t="str">
        <f t="array" ref="B87">IFERROR(INDEX('A-2_MH Distribution'!$B$1:$B$15014,SMALL(IF('A-2_MH Distribution'!$N$8:$N$63&lt;&gt;0,ROW('A-2_MH Distribution'!$B$8:$B$63)),ROW(A19)),1),"")</f>
        <v/>
      </c>
      <c r="C87" s="458" t="str">
        <f ca="1">IFERROR(VLOOKUP(B87,OFFSET('A-1_MH Estimation'!$B$7,0,0,MATCH("Subtotal LOE",'A-1_MH Estimation'!B:B,0)-7,2),2,0),"")</f>
        <v/>
      </c>
      <c r="D87" s="466" t="str">
        <f ca="1">IFERROR(VLOOKUP(B87,OFFSET('A-1_MH Estimation'!$B$7,0,0,MATCH("Subtotal LOE",'A-1_MH Estimation'!B:B,0)-7,4),4,0),"")</f>
        <v/>
      </c>
      <c r="E87" s="466" t="str">
        <f ca="1">IFERROR(VLOOKUP(B87,OFFSET('A-1_MH Estimation'!$B$7,0,0,MATCH("Subtotal LOE",'A-1_MH Estimation'!B:B,0)-7,3),3,0),"")</f>
        <v/>
      </c>
      <c r="F87" s="462">
        <f>IFERROR(VLOOKUP($B87,'A-2_MH Distribution'!$B$6:$O$16314,3,0)*VLOOKUP($B87,'A-2_MH Distribution'!$B$6:$O$16314,VLOOKUP(G87,SoftwareList,6,0),0)*IFERROR((--(VLOOKUP($B87,'A-2_MH Distribution'!$B$6:$O$16314,VLOOKUP(G87,SoftwareList,8,0),0)=0)+VLOOKUP($B87,'A-2_MH Distribution'!$B$6:$O$16314,VLOOKUP(G87,SoftwareList,8,0),0)),1),0)</f>
        <v>0</v>
      </c>
      <c r="G87" s="403" t="str">
        <f t="shared" si="61"/>
        <v/>
      </c>
      <c r="H87" s="454"/>
      <c r="I87" s="455"/>
      <c r="J87" s="351">
        <f ca="1">IFERROR(INDEX(Activities,MATCH($B87,'A-2_MH Distribution'!B:B,0),MATCH("Start Date",'A-2_MH Distribution'!$A$4:S$4,0))+H87,0)</f>
        <v>0</v>
      </c>
      <c r="K87" s="352">
        <f ca="1">IFERROR(INDEX(Activities,MATCH($B87,'A-2_MH Distribution'!B:B,0),MATCH("Finish Date",'A-2_MH Distribution'!$A$4:S$4,0))+I87,0)</f>
        <v>0</v>
      </c>
      <c r="L87" s="170">
        <f ca="1">NETWORKDAYS.INTL(J87,K87,1,Holidays!$A$1:$A$248)</f>
        <v>0</v>
      </c>
      <c r="M87" s="62">
        <f t="shared" ca="1" si="60"/>
        <v>0</v>
      </c>
      <c r="O87" s="253">
        <f ca="1">SUM($P87:CX87)</f>
        <v>0</v>
      </c>
      <c r="P87" s="320"/>
      <c r="Q87" s="321">
        <f ca="1">IFERROR((IF(AND($J87&gt;P$4,$J87&lt;=Q$4,$K87&lt;=Q$4),NETWORKDAYS.INTL($J87,$K87,1,(Holidays!$A$1:$A$248)),0)+IF(AND($J87&gt;P$4,$J87&lt;=Q$4,$K87&gt;Q$4),NETWORKDAYS.INTL($J87,(Q$4),1,(Holidays!$A$1:$A$248)),0)+IF(AND($J87&lt;P$4,$K87&lt;Q$4,$K87&gt;P$4),NETWORKDAYS.INTL(P$4+1,$K87,1,(Holidays!$A$1:$A$248)),0)+IF(AND($J87&lt;=P$4,$K87&gt;=Q$4,$K87&gt;P$4),NETWORKDAYS.INTL(P$4+1,(Q$4),1,(Holidays!$A$1:$A$248)),0))*$M87,"")</f>
        <v>0</v>
      </c>
      <c r="R87" s="190">
        <f ca="1">IFERROR((IF(AND($J87&gt;Q$4,$J87&lt;=R$4,$K87&lt;=R$4),NETWORKDAYS.INTL($J87,$K87,1,(Holidays!$A$1:$A$248)),0)+IF(AND($J87&gt;Q$4,$J87&lt;=R$4,$K87&gt;R$4),NETWORKDAYS.INTL($J87,(R$4),1,(Holidays!$A$1:$A$248)),0)+IF(AND($J87&lt;Q$4,$K87&lt;R$4,$K87&gt;Q$4),NETWORKDAYS.INTL(Q$4+1,$K87,1,(Holidays!$A$1:$A$248)),0)+IF(AND($J87&lt;=Q$4,$K87&gt;=R$4,$K87&gt;Q$4),NETWORKDAYS.INTL(Q$4+1,(R$4),1,(Holidays!$A$1:$A$248)),0))*$M87,"")</f>
        <v>0</v>
      </c>
      <c r="S87" s="192">
        <f ca="1">IFERROR((IF(AND($J87&gt;R$4,$J87&lt;=S$4,$K87&lt;=S$4),NETWORKDAYS.INTL($J87,$K87,1,(Holidays!$A$1:$A$248)),0)+IF(AND($J87&gt;R$4,$J87&lt;=S$4,$K87&gt;S$4),NETWORKDAYS.INTL($J87,(S$4),1,(Holidays!$A$1:$A$248)),0)+IF(AND($J87&lt;R$4,$K87&lt;S$4,$K87&gt;R$4),NETWORKDAYS.INTL(R$4+1,$K87,1,(Holidays!$A$1:$A$248)),0)+IF(AND($J87&lt;=R$4,$K87&gt;=S$4,$K87&gt;R$4),NETWORKDAYS.INTL(R$4+1,(S$4),1,(Holidays!$A$1:$A$248)),0))*$M87,"")</f>
        <v>0</v>
      </c>
      <c r="T87" s="321">
        <f ca="1">IFERROR((IF(AND($J87&gt;S$4,$J87&lt;=T$4,$K87&lt;=T$4),NETWORKDAYS.INTL($J87,$K87,1,(Holidays!$A$1:$A$248)),0)+IF(AND($J87&gt;S$4,$J87&lt;=T$4,$K87&gt;T$4),NETWORKDAYS.INTL($J87,(T$4),1,(Holidays!$A$1:$A$248)),0)+IF(AND($J87&lt;S$4,$K87&lt;T$4,$K87&gt;S$4),NETWORKDAYS.INTL(S$4+1,$K87,1,(Holidays!$A$1:$A$248)),0)+IF(AND($J87&lt;=S$4,$K87&gt;=T$4,$K87&gt;S$4),NETWORKDAYS.INTL(S$4+1,(T$4),1,(Holidays!$A$1:$A$248)),0))*$M87,"")</f>
        <v>0</v>
      </c>
      <c r="U87" s="190">
        <f ca="1">IFERROR((IF(AND($J87&gt;T$4,$J87&lt;=U$4,$K87&lt;=U$4),NETWORKDAYS.INTL($J87,$K87,1,(Holidays!$A$1:$A$248)),0)+IF(AND($J87&gt;T$4,$J87&lt;=U$4,$K87&gt;U$4),NETWORKDAYS.INTL($J87,(U$4),1,(Holidays!$A$1:$A$248)),0)+IF(AND($J87&lt;T$4,$K87&lt;U$4,$K87&gt;T$4),NETWORKDAYS.INTL(T$4+1,$K87,1,(Holidays!$A$1:$A$248)),0)+IF(AND($J87&lt;=T$4,$K87&gt;=U$4,$K87&gt;T$4),NETWORKDAYS.INTL(T$4+1,(U$4),1,(Holidays!$A$1:$A$248)),0))*$M87,"")</f>
        <v>0</v>
      </c>
      <c r="V87" s="192">
        <f ca="1">IFERROR((IF(AND($J87&gt;U$4,$J87&lt;=V$4,$K87&lt;=V$4),NETWORKDAYS.INTL($J87,$K87,1,(Holidays!$A$1:$A$248)),0)+IF(AND($J87&gt;U$4,$J87&lt;=V$4,$K87&gt;V$4),NETWORKDAYS.INTL($J87,(V$4),1,(Holidays!$A$1:$A$248)),0)+IF(AND($J87&lt;U$4,$K87&lt;V$4,$K87&gt;U$4),NETWORKDAYS.INTL(U$4+1,$K87,1,(Holidays!$A$1:$A$248)),0)+IF(AND($J87&lt;=U$4,$K87&gt;=V$4,$K87&gt;U$4),NETWORKDAYS.INTL(U$4+1,(V$4),1,(Holidays!$A$1:$A$248)),0))*$M87,"")</f>
        <v>0</v>
      </c>
      <c r="W87" s="321">
        <f ca="1">IFERROR((IF(AND($J87&gt;V$4,$J87&lt;=W$4,$K87&lt;=W$4),NETWORKDAYS.INTL($J87,$K87,1,(Holidays!$A$1:$A$248)),0)+IF(AND($J87&gt;V$4,$J87&lt;=W$4,$K87&gt;W$4),NETWORKDAYS.INTL($J87,(W$4),1,(Holidays!$A$1:$A$248)),0)+IF(AND($J87&lt;V$4,$K87&lt;W$4,$K87&gt;V$4),NETWORKDAYS.INTL(V$4+1,$K87,1,(Holidays!$A$1:$A$248)),0)+IF(AND($J87&lt;=V$4,$K87&gt;=W$4,$K87&gt;V$4),NETWORKDAYS.INTL(V$4+1,(W$4),1,(Holidays!$A$1:$A$248)),0))*$M87,"")</f>
        <v>0</v>
      </c>
      <c r="X87" s="190">
        <f ca="1">IFERROR((IF(AND($J87&gt;W$4,$J87&lt;=X$4,$K87&lt;=X$4),NETWORKDAYS.INTL($J87,$K87,1,(Holidays!$A$1:$A$248)),0)+IF(AND($J87&gt;W$4,$J87&lt;=X$4,$K87&gt;X$4),NETWORKDAYS.INTL($J87,(X$4),1,(Holidays!$A$1:$A$248)),0)+IF(AND($J87&lt;W$4,$K87&lt;X$4,$K87&gt;W$4),NETWORKDAYS.INTL(W$4+1,$K87,1,(Holidays!$A$1:$A$248)),0)+IF(AND($J87&lt;=W$4,$K87&gt;=X$4,$K87&gt;W$4),NETWORKDAYS.INTL(W$4+1,(X$4),1,(Holidays!$A$1:$A$248)),0))*$M87,"")</f>
        <v>0</v>
      </c>
      <c r="Y87" s="192">
        <f ca="1">IFERROR((IF(AND($J87&gt;X$4,$J87&lt;=Y$4,$K87&lt;=Y$4),NETWORKDAYS.INTL($J87,$K87,1,(Holidays!$A$1:$A$248)),0)+IF(AND($J87&gt;X$4,$J87&lt;=Y$4,$K87&gt;Y$4),NETWORKDAYS.INTL($J87,(Y$4),1,(Holidays!$A$1:$A$248)),0)+IF(AND($J87&lt;X$4,$K87&lt;Y$4,$K87&gt;X$4),NETWORKDAYS.INTL(X$4+1,$K87,1,(Holidays!$A$1:$A$248)),0)+IF(AND($J87&lt;=X$4,$K87&gt;=Y$4,$K87&gt;X$4),NETWORKDAYS.INTL(X$4+1,(Y$4),1,(Holidays!$A$1:$A$248)),0))*$M87,"")</f>
        <v>0</v>
      </c>
      <c r="Z87" s="321">
        <f ca="1">IFERROR((IF(AND($J87&gt;Y$4,$J87&lt;=Z$4,$K87&lt;=Z$4),NETWORKDAYS.INTL($J87,$K87,1,(Holidays!$A$1:$A$248)),0)+IF(AND($J87&gt;Y$4,$J87&lt;=Z$4,$K87&gt;Z$4),NETWORKDAYS.INTL($J87,(Z$4),1,(Holidays!$A$1:$A$248)),0)+IF(AND($J87&lt;Y$4,$K87&lt;Z$4,$K87&gt;Y$4),NETWORKDAYS.INTL(Y$4+1,$K87,1,(Holidays!$A$1:$A$248)),0)+IF(AND($J87&lt;=Y$4,$K87&gt;=Z$4,$K87&gt;Y$4),NETWORKDAYS.INTL(Y$4+1,(Z$4),1,(Holidays!$A$1:$A$248)),0))*$M87,"")</f>
        <v>0</v>
      </c>
      <c r="AA87" s="190">
        <f ca="1">IFERROR((IF(AND($J87&gt;Z$4,$J87&lt;=AA$4,$K87&lt;=AA$4),NETWORKDAYS.INTL($J87,$K87,1,(Holidays!$A$1:$A$248)),0)+IF(AND($J87&gt;Z$4,$J87&lt;=AA$4,$K87&gt;AA$4),NETWORKDAYS.INTL($J87,(AA$4),1,(Holidays!$A$1:$A$248)),0)+IF(AND($J87&lt;Z$4,$K87&lt;AA$4,$K87&gt;Z$4),NETWORKDAYS.INTL(Z$4+1,$K87,1,(Holidays!$A$1:$A$248)),0)+IF(AND($J87&lt;=Z$4,$K87&gt;=AA$4,$K87&gt;Z$4),NETWORKDAYS.INTL(Z$4+1,(AA$4),1,(Holidays!$A$1:$A$248)),0))*$M87,"")</f>
        <v>0</v>
      </c>
      <c r="AB87" s="192">
        <f ca="1">IFERROR((IF(AND($J87&gt;AA$4,$J87&lt;=AB$4,$K87&lt;=AB$4),NETWORKDAYS.INTL($J87,$K87,1,(Holidays!$A$1:$A$248)),0)+IF(AND($J87&gt;AA$4,$J87&lt;=AB$4,$K87&gt;AB$4),NETWORKDAYS.INTL($J87,(AB$4),1,(Holidays!$A$1:$A$248)),0)+IF(AND($J87&lt;AA$4,$K87&lt;AB$4,$K87&gt;AA$4),NETWORKDAYS.INTL(AA$4+1,$K87,1,(Holidays!$A$1:$A$248)),0)+IF(AND($J87&lt;=AA$4,$K87&gt;=AB$4,$K87&gt;AA$4),NETWORKDAYS.INTL(AA$4+1,(AB$4),1,(Holidays!$A$1:$A$248)),0))*$M87,"")</f>
        <v>0</v>
      </c>
      <c r="AC87" s="321">
        <f ca="1">IFERROR((IF(AND($J87&gt;AB$4,$J87&lt;=AC$4,$K87&lt;=AC$4),NETWORKDAYS.INTL($J87,$K87,1,(Holidays!$A$1:$A$248)),0)+IF(AND($J87&gt;AB$4,$J87&lt;=AC$4,$K87&gt;AC$4),NETWORKDAYS.INTL($J87,(AC$4),1,(Holidays!$A$1:$A$248)),0)+IF(AND($J87&lt;AB$4,$K87&lt;AC$4,$K87&gt;AB$4),NETWORKDAYS.INTL(AB$4+1,$K87,1,(Holidays!$A$1:$A$248)),0)+IF(AND($J87&lt;=AB$4,$K87&gt;=AC$4,$K87&gt;AB$4),NETWORKDAYS.INTL(AB$4+1,(AC$4),1,(Holidays!$A$1:$A$248)),0))*$M87,"")</f>
        <v>0</v>
      </c>
      <c r="AD87" s="190">
        <f ca="1">IFERROR((IF(AND($J87&gt;AC$4,$J87&lt;=AD$4,$K87&lt;=AD$4),NETWORKDAYS.INTL($J87,$K87,1,(Holidays!$A$1:$A$248)),0)+IF(AND($J87&gt;AC$4,$J87&lt;=AD$4,$K87&gt;AD$4),NETWORKDAYS.INTL($J87,(AD$4),1,(Holidays!$A$1:$A$248)),0)+IF(AND($J87&lt;AC$4,$K87&lt;AD$4,$K87&gt;AC$4),NETWORKDAYS.INTL(AC$4+1,$K87,1,(Holidays!$A$1:$A$248)),0)+IF(AND($J87&lt;=AC$4,$K87&gt;=AD$4,$K87&gt;AC$4),NETWORKDAYS.INTL(AC$4+1,(AD$4),1,(Holidays!$A$1:$A$248)),0))*$M87,"")</f>
        <v>0</v>
      </c>
      <c r="AE87" s="192">
        <f ca="1">IFERROR((IF(AND($J87&gt;AD$4,$J87&lt;=AE$4,$K87&lt;=AE$4),NETWORKDAYS.INTL($J87,$K87,1,(Holidays!$A$1:$A$248)),0)+IF(AND($J87&gt;AD$4,$J87&lt;=AE$4,$K87&gt;AE$4),NETWORKDAYS.INTL($J87,(AE$4),1,(Holidays!$A$1:$A$248)),0)+IF(AND($J87&lt;AD$4,$K87&lt;AE$4,$K87&gt;AD$4),NETWORKDAYS.INTL(AD$4+1,$K87,1,(Holidays!$A$1:$A$248)),0)+IF(AND($J87&lt;=AD$4,$K87&gt;=AE$4,$K87&gt;AD$4),NETWORKDAYS.INTL(AD$4+1,(AE$4),1,(Holidays!$A$1:$A$248)),0))*$M87,"")</f>
        <v>0</v>
      </c>
      <c r="AF87" s="321">
        <f ca="1">IFERROR((IF(AND($J87&gt;AE$4,$J87&lt;=AF$4,$K87&lt;=AF$4),NETWORKDAYS.INTL($J87,$K87,1,(Holidays!$A$1:$A$248)),0)+IF(AND($J87&gt;AE$4,$J87&lt;=AF$4,$K87&gt;AF$4),NETWORKDAYS.INTL($J87,(AF$4),1,(Holidays!$A$1:$A$248)),0)+IF(AND($J87&lt;AE$4,$K87&lt;AF$4,$K87&gt;AE$4),NETWORKDAYS.INTL(AE$4+1,$K87,1,(Holidays!$A$1:$A$248)),0)+IF(AND($J87&lt;=AE$4,$K87&gt;=AF$4,$K87&gt;AE$4),NETWORKDAYS.INTL(AE$4+1,(AF$4),1,(Holidays!$A$1:$A$248)),0))*$M87,"")</f>
        <v>0</v>
      </c>
      <c r="AG87" s="190">
        <f ca="1">IFERROR((IF(AND($J87&gt;AF$4,$J87&lt;=AG$4,$K87&lt;=AG$4),NETWORKDAYS.INTL($J87,$K87,1,(Holidays!$A$1:$A$248)),0)+IF(AND($J87&gt;AF$4,$J87&lt;=AG$4,$K87&gt;AG$4),NETWORKDAYS.INTL($J87,(AG$4),1,(Holidays!$A$1:$A$248)),0)+IF(AND($J87&lt;AF$4,$K87&lt;AG$4,$K87&gt;AF$4),NETWORKDAYS.INTL(AF$4+1,$K87,1,(Holidays!$A$1:$A$248)),0)+IF(AND($J87&lt;=AF$4,$K87&gt;=AG$4,$K87&gt;AF$4),NETWORKDAYS.INTL(AF$4+1,(AG$4),1,(Holidays!$A$1:$A$248)),0))*$M87,"")</f>
        <v>0</v>
      </c>
      <c r="AH87" s="192">
        <f ca="1">IFERROR((IF(AND($J87&gt;AG$4,$J87&lt;=AH$4,$K87&lt;=AH$4),NETWORKDAYS.INTL($J87,$K87,1,(Holidays!$A$1:$A$248)),0)+IF(AND($J87&gt;AG$4,$J87&lt;=AH$4,$K87&gt;AH$4),NETWORKDAYS.INTL($J87,(AH$4),1,(Holidays!$A$1:$A$248)),0)+IF(AND($J87&lt;AG$4,$K87&lt;AH$4,$K87&gt;AG$4),NETWORKDAYS.INTL(AG$4+1,$K87,1,(Holidays!$A$1:$A$248)),0)+IF(AND($J87&lt;=AG$4,$K87&gt;=AH$4,$K87&gt;AG$4),NETWORKDAYS.INTL(AG$4+1,(AH$4),1,(Holidays!$A$1:$A$248)),0))*$M87,"")</f>
        <v>0</v>
      </c>
      <c r="AI87" s="321">
        <f ca="1">IFERROR((IF(AND($J87&gt;AH$4,$J87&lt;=AI$4,$K87&lt;=AI$4),NETWORKDAYS.INTL($J87,$K87,1,(Holidays!$A$1:$A$248)),0)+IF(AND($J87&gt;AH$4,$J87&lt;=AI$4,$K87&gt;AI$4),NETWORKDAYS.INTL($J87,(AI$4),1,(Holidays!$A$1:$A$248)),0)+IF(AND($J87&lt;AH$4,$K87&lt;AI$4,$K87&gt;AH$4),NETWORKDAYS.INTL(AH$4+1,$K87,1,(Holidays!$A$1:$A$248)),0)+IF(AND($J87&lt;=AH$4,$K87&gt;=AI$4,$K87&gt;AH$4),NETWORKDAYS.INTL(AH$4+1,(AI$4),1,(Holidays!$A$1:$A$248)),0))*$M87,"")</f>
        <v>0</v>
      </c>
      <c r="AJ87" s="190">
        <f ca="1">IFERROR((IF(AND($J87&gt;AI$4,$J87&lt;=AJ$4,$K87&lt;=AJ$4),NETWORKDAYS.INTL($J87,$K87,1,(Holidays!$A$1:$A$248)),0)+IF(AND($J87&gt;AI$4,$J87&lt;=AJ$4,$K87&gt;AJ$4),NETWORKDAYS.INTL($J87,(AJ$4),1,(Holidays!$A$1:$A$248)),0)+IF(AND($J87&lt;AI$4,$K87&lt;AJ$4,$K87&gt;AI$4),NETWORKDAYS.INTL(AI$4+1,$K87,1,(Holidays!$A$1:$A$248)),0)+IF(AND($J87&lt;=AI$4,$K87&gt;=AJ$4,$K87&gt;AI$4),NETWORKDAYS.INTL(AI$4+1,(AJ$4),1,(Holidays!$A$1:$A$248)),0))*$M87,"")</f>
        <v>0</v>
      </c>
      <c r="AK87" s="192">
        <f ca="1">IFERROR((IF(AND($J87&gt;AJ$4,$J87&lt;=AK$4,$K87&lt;=AK$4),NETWORKDAYS.INTL($J87,$K87,1,(Holidays!$A$1:$A$248)),0)+IF(AND($J87&gt;AJ$4,$J87&lt;=AK$4,$K87&gt;AK$4),NETWORKDAYS.INTL($J87,(AK$4),1,(Holidays!$A$1:$A$248)),0)+IF(AND($J87&lt;AJ$4,$K87&lt;AK$4,$K87&gt;AJ$4),NETWORKDAYS.INTL(AJ$4+1,$K87,1,(Holidays!$A$1:$A$248)),0)+IF(AND($J87&lt;=AJ$4,$K87&gt;=AK$4,$K87&gt;AJ$4),NETWORKDAYS.INTL(AJ$4+1,(AK$4),1,(Holidays!$A$1:$A$248)),0))*$M87,"")</f>
        <v>0</v>
      </c>
      <c r="AL87" s="321">
        <f ca="1">IFERROR((IF(AND($J87&gt;AK$4,$J87&lt;=AL$4,$K87&lt;=AL$4),NETWORKDAYS.INTL($J87,$K87,1,(Holidays!$A$1:$A$248)),0)+IF(AND($J87&gt;AK$4,$J87&lt;=AL$4,$K87&gt;AL$4),NETWORKDAYS.INTL($J87,(AL$4),1,(Holidays!$A$1:$A$248)),0)+IF(AND($J87&lt;AK$4,$K87&lt;AL$4,$K87&gt;AK$4),NETWORKDAYS.INTL(AK$4+1,$K87,1,(Holidays!$A$1:$A$248)),0)+IF(AND($J87&lt;=AK$4,$K87&gt;=AL$4,$K87&gt;AK$4),NETWORKDAYS.INTL(AK$4+1,(AL$4),1,(Holidays!$A$1:$A$248)),0))*$M87,"")</f>
        <v>0</v>
      </c>
      <c r="AM87" s="190">
        <f ca="1">IFERROR((IF(AND($J87&gt;AL$4,$J87&lt;=AM$4,$K87&lt;=AM$4),NETWORKDAYS.INTL($J87,$K87,1,(Holidays!$A$1:$A$248)),0)+IF(AND($J87&gt;AL$4,$J87&lt;=AM$4,$K87&gt;AM$4),NETWORKDAYS.INTL($J87,(AM$4),1,(Holidays!$A$1:$A$248)),0)+IF(AND($J87&lt;AL$4,$K87&lt;AM$4,$K87&gt;AL$4),NETWORKDAYS.INTL(AL$4+1,$K87,1,(Holidays!$A$1:$A$248)),0)+IF(AND($J87&lt;=AL$4,$K87&gt;=AM$4,$K87&gt;AL$4),NETWORKDAYS.INTL(AL$4+1,(AM$4),1,(Holidays!$A$1:$A$248)),0))*$M87,"")</f>
        <v>0</v>
      </c>
      <c r="AN87" s="192">
        <f ca="1">IFERROR((IF(AND($J87&gt;AM$4,$J87&lt;=AN$4,$K87&lt;=AN$4),NETWORKDAYS.INTL($J87,$K87,1,(Holidays!$A$1:$A$248)),0)+IF(AND($J87&gt;AM$4,$J87&lt;=AN$4,$K87&gt;AN$4),NETWORKDAYS.INTL($J87,(AN$4),1,(Holidays!$A$1:$A$248)),0)+IF(AND($J87&lt;AM$4,$K87&lt;AN$4,$K87&gt;AM$4),NETWORKDAYS.INTL(AM$4+1,$K87,1,(Holidays!$A$1:$A$248)),0)+IF(AND($J87&lt;=AM$4,$K87&gt;=AN$4,$K87&gt;AM$4),NETWORKDAYS.INTL(AM$4+1,(AN$4),1,(Holidays!$A$1:$A$248)),0))*$M87,"")</f>
        <v>0</v>
      </c>
      <c r="AO87" s="321">
        <f ca="1">IFERROR((IF(AND($J87&gt;AN$4,$J87&lt;=AO$4,$K87&lt;=AO$4),NETWORKDAYS.INTL($J87,$K87,1,(Holidays!$A$1:$A$248)),0)+IF(AND($J87&gt;AN$4,$J87&lt;=AO$4,$K87&gt;AO$4),NETWORKDAYS.INTL($J87,(AO$4),1,(Holidays!$A$1:$A$248)),0)+IF(AND($J87&lt;AN$4,$K87&lt;AO$4,$K87&gt;AN$4),NETWORKDAYS.INTL(AN$4+1,$K87,1,(Holidays!$A$1:$A$248)),0)+IF(AND($J87&lt;=AN$4,$K87&gt;=AO$4,$K87&gt;AN$4),NETWORKDAYS.INTL(AN$4+1,(AO$4),1,(Holidays!$A$1:$A$248)),0))*$M87,"")</f>
        <v>0</v>
      </c>
      <c r="AP87" s="190">
        <f ca="1">IFERROR((IF(AND($J87&gt;AO$4,$J87&lt;=AP$4,$K87&lt;=AP$4),NETWORKDAYS.INTL($J87,$K87,1,(Holidays!$A$1:$A$248)),0)+IF(AND($J87&gt;AO$4,$J87&lt;=AP$4,$K87&gt;AP$4),NETWORKDAYS.INTL($J87,(AP$4),1,(Holidays!$A$1:$A$248)),0)+IF(AND($J87&lt;AO$4,$K87&lt;AP$4,$K87&gt;AO$4),NETWORKDAYS.INTL(AO$4+1,$K87,1,(Holidays!$A$1:$A$248)),0)+IF(AND($J87&lt;=AO$4,$K87&gt;=AP$4,$K87&gt;AO$4),NETWORKDAYS.INTL(AO$4+1,(AP$4),1,(Holidays!$A$1:$A$248)),0))*$M87,"")</f>
        <v>0</v>
      </c>
      <c r="AQ87" s="192">
        <f ca="1">IFERROR((IF(AND($J87&gt;AP$4,$J87&lt;=AQ$4,$K87&lt;=AQ$4),NETWORKDAYS.INTL($J87,$K87,1,(Holidays!$A$1:$A$248)),0)+IF(AND($J87&gt;AP$4,$J87&lt;=AQ$4,$K87&gt;AQ$4),NETWORKDAYS.INTL($J87,(AQ$4),1,(Holidays!$A$1:$A$248)),0)+IF(AND($J87&lt;AP$4,$K87&lt;AQ$4,$K87&gt;AP$4),NETWORKDAYS.INTL(AP$4+1,$K87,1,(Holidays!$A$1:$A$248)),0)+IF(AND($J87&lt;=AP$4,$K87&gt;=AQ$4,$K87&gt;AP$4),NETWORKDAYS.INTL(AP$4+1,(AQ$4),1,(Holidays!$A$1:$A$248)),0))*$M87,"")</f>
        <v>0</v>
      </c>
      <c r="AR87" s="321">
        <f ca="1">IFERROR((IF(AND($J87&gt;AQ$4,$J87&lt;=AR$4,$K87&lt;=AR$4),NETWORKDAYS.INTL($J87,$K87,1,(Holidays!$A$1:$A$248)),0)+IF(AND($J87&gt;AQ$4,$J87&lt;=AR$4,$K87&gt;AR$4),NETWORKDAYS.INTL($J87,(AR$4),1,(Holidays!$A$1:$A$248)),0)+IF(AND($J87&lt;AQ$4,$K87&lt;AR$4,$K87&gt;AQ$4),NETWORKDAYS.INTL(AQ$4+1,$K87,1,(Holidays!$A$1:$A$248)),0)+IF(AND($J87&lt;=AQ$4,$K87&gt;=AR$4,$K87&gt;AQ$4),NETWORKDAYS.INTL(AQ$4+1,(AR$4),1,(Holidays!$A$1:$A$248)),0))*$M87,"")</f>
        <v>0</v>
      </c>
      <c r="AS87" s="190">
        <f ca="1">IFERROR((IF(AND($J87&gt;AR$4,$J87&lt;=AS$4,$K87&lt;=AS$4),NETWORKDAYS.INTL($J87,$K87,1,(Holidays!$A$1:$A$248)),0)+IF(AND($J87&gt;AR$4,$J87&lt;=AS$4,$K87&gt;AS$4),NETWORKDAYS.INTL($J87,(AS$4),1,(Holidays!$A$1:$A$248)),0)+IF(AND($J87&lt;AR$4,$K87&lt;AS$4,$K87&gt;AR$4),NETWORKDAYS.INTL(AR$4+1,$K87,1,(Holidays!$A$1:$A$248)),0)+IF(AND($J87&lt;=AR$4,$K87&gt;=AS$4,$K87&gt;AR$4),NETWORKDAYS.INTL(AR$4+1,(AS$4),1,(Holidays!$A$1:$A$248)),0))*$M87,"")</f>
        <v>0</v>
      </c>
      <c r="AT87" s="192">
        <f ca="1">IFERROR((IF(AND($J87&gt;AS$4,$J87&lt;=AT$4,$K87&lt;=AT$4),NETWORKDAYS.INTL($J87,$K87,1,(Holidays!$A$1:$A$248)),0)+IF(AND($J87&gt;AS$4,$J87&lt;=AT$4,$K87&gt;AT$4),NETWORKDAYS.INTL($J87,(AT$4),1,(Holidays!$A$1:$A$248)),0)+IF(AND($J87&lt;AS$4,$K87&lt;AT$4,$K87&gt;AS$4),NETWORKDAYS.INTL(AS$4+1,$K87,1,(Holidays!$A$1:$A$248)),0)+IF(AND($J87&lt;=AS$4,$K87&gt;=AT$4,$K87&gt;AS$4),NETWORKDAYS.INTL(AS$4+1,(AT$4),1,(Holidays!$A$1:$A$248)),0))*$M87,"")</f>
        <v>0</v>
      </c>
      <c r="AU87" s="321">
        <f ca="1">IFERROR((IF(AND($J87&gt;AT$4,$J87&lt;=AU$4,$K87&lt;=AU$4),NETWORKDAYS.INTL($J87,$K87,1,(Holidays!$A$1:$A$248)),0)+IF(AND($J87&gt;AT$4,$J87&lt;=AU$4,$K87&gt;AU$4),NETWORKDAYS.INTL($J87,(AU$4),1,(Holidays!$A$1:$A$248)),0)+IF(AND($J87&lt;AT$4,$K87&lt;AU$4,$K87&gt;AT$4),NETWORKDAYS.INTL(AT$4+1,$K87,1,(Holidays!$A$1:$A$248)),0)+IF(AND($J87&lt;=AT$4,$K87&gt;=AU$4,$K87&gt;AT$4),NETWORKDAYS.INTL(AT$4+1,(AU$4),1,(Holidays!$A$1:$A$248)),0))*$M87,"")</f>
        <v>0</v>
      </c>
      <c r="AV87" s="190">
        <f ca="1">IFERROR((IF(AND($J87&gt;AU$4,$J87&lt;=AV$4,$K87&lt;=AV$4),NETWORKDAYS.INTL($J87,$K87,1,(Holidays!$A$1:$A$248)),0)+IF(AND($J87&gt;AU$4,$J87&lt;=AV$4,$K87&gt;AV$4),NETWORKDAYS.INTL($J87,(AV$4),1,(Holidays!$A$1:$A$248)),0)+IF(AND($J87&lt;AU$4,$K87&lt;AV$4,$K87&gt;AU$4),NETWORKDAYS.INTL(AU$4+1,$K87,1,(Holidays!$A$1:$A$248)),0)+IF(AND($J87&lt;=AU$4,$K87&gt;=AV$4,$K87&gt;AU$4),NETWORKDAYS.INTL(AU$4+1,(AV$4),1,(Holidays!$A$1:$A$248)),0))*$M87,"")</f>
        <v>0</v>
      </c>
      <c r="AW87" s="192">
        <f ca="1">IFERROR((IF(AND($J87&gt;AV$4,$J87&lt;=AW$4,$K87&lt;=AW$4),NETWORKDAYS.INTL($J87,$K87,1,(Holidays!$A$1:$A$248)),0)+IF(AND($J87&gt;AV$4,$J87&lt;=AW$4,$K87&gt;AW$4),NETWORKDAYS.INTL($J87,(AW$4),1,(Holidays!$A$1:$A$248)),0)+IF(AND($J87&lt;AV$4,$K87&lt;AW$4,$K87&gt;AV$4),NETWORKDAYS.INTL(AV$4+1,$K87,1,(Holidays!$A$1:$A$248)),0)+IF(AND($J87&lt;=AV$4,$K87&gt;=AW$4,$K87&gt;AV$4),NETWORKDAYS.INTL(AV$4+1,(AW$4),1,(Holidays!$A$1:$A$248)),0))*$M87,"")</f>
        <v>0</v>
      </c>
      <c r="AX87" s="321">
        <f ca="1">IFERROR((IF(AND($J87&gt;AW$4,$J87&lt;=AX$4,$K87&lt;=AX$4),NETWORKDAYS.INTL($J87,$K87,1,(Holidays!$A$1:$A$248)),0)+IF(AND($J87&gt;AW$4,$J87&lt;=AX$4,$K87&gt;AX$4),NETWORKDAYS.INTL($J87,(AX$4),1,(Holidays!$A$1:$A$248)),0)+IF(AND($J87&lt;AW$4,$K87&lt;AX$4,$K87&gt;AW$4),NETWORKDAYS.INTL(AW$4+1,$K87,1,(Holidays!$A$1:$A$248)),0)+IF(AND($J87&lt;=AW$4,$K87&gt;=AX$4,$K87&gt;AW$4),NETWORKDAYS.INTL(AW$4+1,(AX$4),1,(Holidays!$A$1:$A$248)),0))*$M87,"")</f>
        <v>0</v>
      </c>
      <c r="AY87" s="190">
        <f ca="1">IFERROR((IF(AND($J87&gt;AX$4,$J87&lt;=AY$4,$K87&lt;=AY$4),NETWORKDAYS.INTL($J87,$K87,1,(Holidays!$A$1:$A$248)),0)+IF(AND($J87&gt;AX$4,$J87&lt;=AY$4,$K87&gt;AY$4),NETWORKDAYS.INTL($J87,(AY$4),1,(Holidays!$A$1:$A$248)),0)+IF(AND($J87&lt;AX$4,$K87&lt;AY$4,$K87&gt;AX$4),NETWORKDAYS.INTL(AX$4+1,$K87,1,(Holidays!$A$1:$A$248)),0)+IF(AND($J87&lt;=AX$4,$K87&gt;=AY$4,$K87&gt;AX$4),NETWORKDAYS.INTL(AX$4+1,(AY$4),1,(Holidays!$A$1:$A$248)),0))*$M87,"")</f>
        <v>0</v>
      </c>
      <c r="AZ87" s="192">
        <f ca="1">IFERROR((IF(AND($J87&gt;AY$4,$J87&lt;=AZ$4,$K87&lt;=AZ$4),NETWORKDAYS.INTL($J87,$K87,1,(Holidays!$A$1:$A$248)),0)+IF(AND($J87&gt;AY$4,$J87&lt;=AZ$4,$K87&gt;AZ$4),NETWORKDAYS.INTL($J87,(AZ$4),1,(Holidays!$A$1:$A$248)),0)+IF(AND($J87&lt;AY$4,$K87&lt;AZ$4,$K87&gt;AY$4),NETWORKDAYS.INTL(AY$4+1,$K87,1,(Holidays!$A$1:$A$248)),0)+IF(AND($J87&lt;=AY$4,$K87&gt;=AZ$4,$K87&gt;AY$4),NETWORKDAYS.INTL(AY$4+1,(AZ$4),1,(Holidays!$A$1:$A$248)),0))*$M87,"")</f>
        <v>0</v>
      </c>
      <c r="BA87" s="321">
        <f ca="1">IFERROR((IF(AND($J87&gt;AZ$4,$J87&lt;=BA$4,$K87&lt;=BA$4),NETWORKDAYS.INTL($J87,$K87,1,(Holidays!$A$1:$A$248)),0)+IF(AND($J87&gt;AZ$4,$J87&lt;=BA$4,$K87&gt;BA$4),NETWORKDAYS.INTL($J87,(BA$4),1,(Holidays!$A$1:$A$248)),0)+IF(AND($J87&lt;AZ$4,$K87&lt;BA$4,$K87&gt;AZ$4),NETWORKDAYS.INTL(AZ$4+1,$K87,1,(Holidays!$A$1:$A$248)),0)+IF(AND($J87&lt;=AZ$4,$K87&gt;=BA$4,$K87&gt;AZ$4),NETWORKDAYS.INTL(AZ$4+1,(BA$4),1,(Holidays!$A$1:$A$248)),0))*$M87,"")</f>
        <v>0</v>
      </c>
      <c r="BB87" s="190">
        <f ca="1">IFERROR((IF(AND($J87&gt;BA$4,$J87&lt;=BB$4,$K87&lt;=BB$4),NETWORKDAYS.INTL($J87,$K87,1,(Holidays!$A$1:$A$248)),0)+IF(AND($J87&gt;BA$4,$J87&lt;=BB$4,$K87&gt;BB$4),NETWORKDAYS.INTL($J87,(BB$4),1,(Holidays!$A$1:$A$248)),0)+IF(AND($J87&lt;BA$4,$K87&lt;BB$4,$K87&gt;BA$4),NETWORKDAYS.INTL(BA$4+1,$K87,1,(Holidays!$A$1:$A$248)),0)+IF(AND($J87&lt;=BA$4,$K87&gt;=BB$4,$K87&gt;BA$4),NETWORKDAYS.INTL(BA$4+1,(BB$4),1,(Holidays!$A$1:$A$248)),0))*$M87,"")</f>
        <v>0</v>
      </c>
      <c r="BC87" s="192">
        <f ca="1">IFERROR((IF(AND($J87&gt;BB$4,$J87&lt;=BC$4,$K87&lt;=BC$4),NETWORKDAYS.INTL($J87,$K87,1,(Holidays!$A$1:$A$248)),0)+IF(AND($J87&gt;BB$4,$J87&lt;=BC$4,$K87&gt;BC$4),NETWORKDAYS.INTL($J87,(BC$4),1,(Holidays!$A$1:$A$248)),0)+IF(AND($J87&lt;BB$4,$K87&lt;BC$4,$K87&gt;BB$4),NETWORKDAYS.INTL(BB$4+1,$K87,1,(Holidays!$A$1:$A$248)),0)+IF(AND($J87&lt;=BB$4,$K87&gt;=BC$4,$K87&gt;BB$4),NETWORKDAYS.INTL(BB$4+1,(BC$4),1,(Holidays!$A$1:$A$248)),0))*$M87,"")</f>
        <v>0</v>
      </c>
      <c r="BD87" s="321">
        <f ca="1">IFERROR((IF(AND($J87&gt;BC$4,$J87&lt;=BD$4,$K87&lt;=BD$4),NETWORKDAYS.INTL($J87,$K87,1,(Holidays!$A$1:$A$248)),0)+IF(AND($J87&gt;BC$4,$J87&lt;=BD$4,$K87&gt;BD$4),NETWORKDAYS.INTL($J87,(BD$4),1,(Holidays!$A$1:$A$248)),0)+IF(AND($J87&lt;BC$4,$K87&lt;BD$4,$K87&gt;BC$4),NETWORKDAYS.INTL(BC$4+1,$K87,1,(Holidays!$A$1:$A$248)),0)+IF(AND($J87&lt;=BC$4,$K87&gt;=BD$4,$K87&gt;BC$4),NETWORKDAYS.INTL(BC$4+1,(BD$4),1,(Holidays!$A$1:$A$248)),0))*$M87,"")</f>
        <v>0</v>
      </c>
      <c r="BE87" s="190">
        <f ca="1">IFERROR((IF(AND($J87&gt;BD$4,$J87&lt;=BE$4,$K87&lt;=BE$4),NETWORKDAYS.INTL($J87,$K87,1,(Holidays!$A$1:$A$248)),0)+IF(AND($J87&gt;BD$4,$J87&lt;=BE$4,$K87&gt;BE$4),NETWORKDAYS.INTL($J87,(BE$4),1,(Holidays!$A$1:$A$248)),0)+IF(AND($J87&lt;BD$4,$K87&lt;BE$4,$K87&gt;BD$4),NETWORKDAYS.INTL(BD$4+1,$K87,1,(Holidays!$A$1:$A$248)),0)+IF(AND($J87&lt;=BD$4,$K87&gt;=BE$4,$K87&gt;BD$4),NETWORKDAYS.INTL(BD$4+1,(BE$4),1,(Holidays!$A$1:$A$248)),0))*$M87,"")</f>
        <v>0</v>
      </c>
      <c r="BF87" s="192">
        <f ca="1">IFERROR((IF(AND($J87&gt;BE$4,$J87&lt;=BF$4,$K87&lt;=BF$4),NETWORKDAYS.INTL($J87,$K87,1,(Holidays!$A$1:$A$248)),0)+IF(AND($J87&gt;BE$4,$J87&lt;=BF$4,$K87&gt;BF$4),NETWORKDAYS.INTL($J87,(BF$4),1,(Holidays!$A$1:$A$248)),0)+IF(AND($J87&lt;BE$4,$K87&lt;BF$4,$K87&gt;BE$4),NETWORKDAYS.INTL(BE$4+1,$K87,1,(Holidays!$A$1:$A$248)),0)+IF(AND($J87&lt;=BE$4,$K87&gt;=BF$4,$K87&gt;BE$4),NETWORKDAYS.INTL(BE$4+1,(BF$4),1,(Holidays!$A$1:$A$248)),0))*$M87,"")</f>
        <v>0</v>
      </c>
      <c r="BG87" s="321">
        <f ca="1">IFERROR((IF(AND($J87&gt;BF$4,$J87&lt;=BG$4,$K87&lt;=BG$4),NETWORKDAYS.INTL($J87,$K87,1,(Holidays!$A$1:$A$248)),0)+IF(AND($J87&gt;BF$4,$J87&lt;=BG$4,$K87&gt;BG$4),NETWORKDAYS.INTL($J87,(BG$4),1,(Holidays!$A$1:$A$248)),0)+IF(AND($J87&lt;BF$4,$K87&lt;BG$4,$K87&gt;BF$4),NETWORKDAYS.INTL(BF$4+1,$K87,1,(Holidays!$A$1:$A$248)),0)+IF(AND($J87&lt;=BF$4,$K87&gt;=BG$4,$K87&gt;BF$4),NETWORKDAYS.INTL(BF$4+1,(BG$4),1,(Holidays!$A$1:$A$248)),0))*$M87,"")</f>
        <v>0</v>
      </c>
      <c r="BH87" s="190">
        <f ca="1">IFERROR((IF(AND($J87&gt;BG$4,$J87&lt;=BH$4,$K87&lt;=BH$4),NETWORKDAYS.INTL($J87,$K87,1,(Holidays!$A$1:$A$248)),0)+IF(AND($J87&gt;BG$4,$J87&lt;=BH$4,$K87&gt;BH$4),NETWORKDAYS.INTL($J87,(BH$4),1,(Holidays!$A$1:$A$248)),0)+IF(AND($J87&lt;BG$4,$K87&lt;BH$4,$K87&gt;BG$4),NETWORKDAYS.INTL(BG$4+1,$K87,1,(Holidays!$A$1:$A$248)),0)+IF(AND($J87&lt;=BG$4,$K87&gt;=BH$4,$K87&gt;BG$4),NETWORKDAYS.INTL(BG$4+1,(BH$4),1,(Holidays!$A$1:$A$248)),0))*$M87,"")</f>
        <v>0</v>
      </c>
      <c r="BI87" s="192">
        <f ca="1">IFERROR((IF(AND($J87&gt;BH$4,$J87&lt;=BI$4,$K87&lt;=BI$4),NETWORKDAYS.INTL($J87,$K87,1,(Holidays!$A$1:$A$248)),0)+IF(AND($J87&gt;BH$4,$J87&lt;=BI$4,$K87&gt;BI$4),NETWORKDAYS.INTL($J87,(BI$4),1,(Holidays!$A$1:$A$248)),0)+IF(AND($J87&lt;BH$4,$K87&lt;BI$4,$K87&gt;BH$4),NETWORKDAYS.INTL(BH$4+1,$K87,1,(Holidays!$A$1:$A$248)),0)+IF(AND($J87&lt;=BH$4,$K87&gt;=BI$4,$K87&gt;BH$4),NETWORKDAYS.INTL(BH$4+1,(BI$4),1,(Holidays!$A$1:$A$248)),0))*$M87,"")</f>
        <v>0</v>
      </c>
      <c r="BJ87" s="321">
        <f ca="1">IFERROR((IF(AND($J87&gt;BI$4,$J87&lt;=BJ$4,$K87&lt;=BJ$4),NETWORKDAYS.INTL($J87,$K87,1,(Holidays!$A$1:$A$248)),0)+IF(AND($J87&gt;BI$4,$J87&lt;=BJ$4,$K87&gt;BJ$4),NETWORKDAYS.INTL($J87,(BJ$4),1,(Holidays!$A$1:$A$248)),0)+IF(AND($J87&lt;BI$4,$K87&lt;BJ$4,$K87&gt;BI$4),NETWORKDAYS.INTL(BI$4+1,$K87,1,(Holidays!$A$1:$A$248)),0)+IF(AND($J87&lt;=BI$4,$K87&gt;=BJ$4,$K87&gt;BI$4),NETWORKDAYS.INTL(BI$4+1,(BJ$4),1,(Holidays!$A$1:$A$248)),0))*$M87,"")</f>
        <v>0</v>
      </c>
      <c r="BK87" s="190">
        <f ca="1">IFERROR((IF(AND($J87&gt;BJ$4,$J87&lt;=BK$4,$K87&lt;=BK$4),NETWORKDAYS.INTL($J87,$K87,1,(Holidays!$A$1:$A$248)),0)+IF(AND($J87&gt;BJ$4,$J87&lt;=BK$4,$K87&gt;BK$4),NETWORKDAYS.INTL($J87,(BK$4),1,(Holidays!$A$1:$A$248)),0)+IF(AND($J87&lt;BJ$4,$K87&lt;BK$4,$K87&gt;BJ$4),NETWORKDAYS.INTL(BJ$4+1,$K87,1,(Holidays!$A$1:$A$248)),0)+IF(AND($J87&lt;=BJ$4,$K87&gt;=BK$4,$K87&gt;BJ$4),NETWORKDAYS.INTL(BJ$4+1,(BK$4),1,(Holidays!$A$1:$A$248)),0))*$M87,"")</f>
        <v>0</v>
      </c>
      <c r="BL87" s="192">
        <f ca="1">IFERROR((IF(AND($J87&gt;BK$4,$J87&lt;=BL$4,$K87&lt;=BL$4),NETWORKDAYS.INTL($J87,$K87,1,(Holidays!$A$1:$A$248)),0)+IF(AND($J87&gt;BK$4,$J87&lt;=BL$4,$K87&gt;BL$4),NETWORKDAYS.INTL($J87,(BL$4),1,(Holidays!$A$1:$A$248)),0)+IF(AND($J87&lt;BK$4,$K87&lt;BL$4,$K87&gt;BK$4),NETWORKDAYS.INTL(BK$4+1,$K87,1,(Holidays!$A$1:$A$248)),0)+IF(AND($J87&lt;=BK$4,$K87&gt;=BL$4,$K87&gt;BK$4),NETWORKDAYS.INTL(BK$4+1,(BL$4),1,(Holidays!$A$1:$A$248)),0))*$M87,"")</f>
        <v>0</v>
      </c>
      <c r="BM87" s="321">
        <f ca="1">IFERROR((IF(AND($J87&gt;BL$4,$J87&lt;=BM$4,$K87&lt;=BM$4),NETWORKDAYS.INTL($J87,$K87,1,(Holidays!$A$1:$A$248)),0)+IF(AND($J87&gt;BL$4,$J87&lt;=BM$4,$K87&gt;BM$4),NETWORKDAYS.INTL($J87,(BM$4),1,(Holidays!$A$1:$A$248)),0)+IF(AND($J87&lt;BL$4,$K87&lt;BM$4,$K87&gt;BL$4),NETWORKDAYS.INTL(BL$4+1,$K87,1,(Holidays!$A$1:$A$248)),0)+IF(AND($J87&lt;=BL$4,$K87&gt;=BM$4,$K87&gt;BL$4),NETWORKDAYS.INTL(BL$4+1,(BM$4),1,(Holidays!$A$1:$A$248)),0))*$M87,"")</f>
        <v>0</v>
      </c>
      <c r="BN87" s="190">
        <f ca="1">IFERROR((IF(AND($J87&gt;BM$4,$J87&lt;=BN$4,$K87&lt;=BN$4),NETWORKDAYS.INTL($J87,$K87,1,(Holidays!$A$1:$A$248)),0)+IF(AND($J87&gt;BM$4,$J87&lt;=BN$4,$K87&gt;BN$4),NETWORKDAYS.INTL($J87,(BN$4),1,(Holidays!$A$1:$A$248)),0)+IF(AND($J87&lt;BM$4,$K87&lt;BN$4,$K87&gt;BM$4),NETWORKDAYS.INTL(BM$4+1,$K87,1,(Holidays!$A$1:$A$248)),0)+IF(AND($J87&lt;=BM$4,$K87&gt;=BN$4,$K87&gt;BM$4),NETWORKDAYS.INTL(BM$4+1,(BN$4),1,(Holidays!$A$1:$A$248)),0))*$M87,"")</f>
        <v>0</v>
      </c>
      <c r="BO87" s="192">
        <f ca="1">IFERROR((IF(AND($J87&gt;BN$4,$J87&lt;=BO$4,$K87&lt;=BO$4),NETWORKDAYS.INTL($J87,$K87,1,(Holidays!$A$1:$A$248)),0)+IF(AND($J87&gt;BN$4,$J87&lt;=BO$4,$K87&gt;BO$4),NETWORKDAYS.INTL($J87,(BO$4),1,(Holidays!$A$1:$A$248)),0)+IF(AND($J87&lt;BN$4,$K87&lt;BO$4,$K87&gt;BN$4),NETWORKDAYS.INTL(BN$4+1,$K87,1,(Holidays!$A$1:$A$248)),0)+IF(AND($J87&lt;=BN$4,$K87&gt;=BO$4,$K87&gt;BN$4),NETWORKDAYS.INTL(BN$4+1,(BO$4),1,(Holidays!$A$1:$A$248)),0))*$M87,"")</f>
        <v>0</v>
      </c>
      <c r="BP87" s="321">
        <f ca="1">IFERROR((IF(AND($J87&gt;BO$4,$J87&lt;=BP$4,$K87&lt;=BP$4),NETWORKDAYS.INTL($J87,$K87,1,(Holidays!$A$1:$A$248)),0)+IF(AND($J87&gt;BO$4,$J87&lt;=BP$4,$K87&gt;BP$4),NETWORKDAYS.INTL($J87,(BP$4),1,(Holidays!$A$1:$A$248)),0)+IF(AND($J87&lt;BO$4,$K87&lt;BP$4,$K87&gt;BO$4),NETWORKDAYS.INTL(BO$4+1,$K87,1,(Holidays!$A$1:$A$248)),0)+IF(AND($J87&lt;=BO$4,$K87&gt;=BP$4,$K87&gt;BO$4),NETWORKDAYS.INTL(BO$4+1,(BP$4),1,(Holidays!$A$1:$A$248)),0))*$M87,"")</f>
        <v>0</v>
      </c>
      <c r="BQ87" s="190">
        <f ca="1">IFERROR((IF(AND($J87&gt;BP$4,$J87&lt;=BQ$4,$K87&lt;=BQ$4),NETWORKDAYS.INTL($J87,$K87,1,(Holidays!$A$1:$A$248)),0)+IF(AND($J87&gt;BP$4,$J87&lt;=BQ$4,$K87&gt;BQ$4),NETWORKDAYS.INTL($J87,(BQ$4),1,(Holidays!$A$1:$A$248)),0)+IF(AND($J87&lt;BP$4,$K87&lt;BQ$4,$K87&gt;BP$4),NETWORKDAYS.INTL(BP$4+1,$K87,1,(Holidays!$A$1:$A$248)),0)+IF(AND($J87&lt;=BP$4,$K87&gt;=BQ$4,$K87&gt;BP$4),NETWORKDAYS.INTL(BP$4+1,(BQ$4),1,(Holidays!$A$1:$A$248)),0))*$M87,"")</f>
        <v>0</v>
      </c>
      <c r="BR87" s="192">
        <f ca="1">IFERROR((IF(AND($J87&gt;BQ$4,$J87&lt;=BR$4,$K87&lt;=BR$4),NETWORKDAYS.INTL($J87,$K87,1,(Holidays!$A$1:$A$248)),0)+IF(AND($J87&gt;BQ$4,$J87&lt;=BR$4,$K87&gt;BR$4),NETWORKDAYS.INTL($J87,(BR$4),1,(Holidays!$A$1:$A$248)),0)+IF(AND($J87&lt;BQ$4,$K87&lt;BR$4,$K87&gt;BQ$4),NETWORKDAYS.INTL(BQ$4+1,$K87,1,(Holidays!$A$1:$A$248)),0)+IF(AND($J87&lt;=BQ$4,$K87&gt;=BR$4,$K87&gt;BQ$4),NETWORKDAYS.INTL(BQ$4+1,(BR$4),1,(Holidays!$A$1:$A$248)),0))*$M87,"")</f>
        <v>0</v>
      </c>
      <c r="BS87" s="321">
        <f ca="1">IFERROR((IF(AND($J87&gt;BR$4,$J87&lt;=BS$4,$K87&lt;=BS$4),NETWORKDAYS.INTL($J87,$K87,1,(Holidays!$A$1:$A$248)),0)+IF(AND($J87&gt;BR$4,$J87&lt;=BS$4,$K87&gt;BS$4),NETWORKDAYS.INTL($J87,(BS$4),1,(Holidays!$A$1:$A$248)),0)+IF(AND($J87&lt;BR$4,$K87&lt;BS$4,$K87&gt;BR$4),NETWORKDAYS.INTL(BR$4+1,$K87,1,(Holidays!$A$1:$A$248)),0)+IF(AND($J87&lt;=BR$4,$K87&gt;=BS$4,$K87&gt;BR$4),NETWORKDAYS.INTL(BR$4+1,(BS$4),1,(Holidays!$A$1:$A$248)),0))*$M87,"")</f>
        <v>0</v>
      </c>
      <c r="BT87" s="190">
        <f ca="1">IFERROR((IF(AND($J87&gt;BS$4,$J87&lt;=BT$4,$K87&lt;=BT$4),NETWORKDAYS.INTL($J87,$K87,1,(Holidays!$A$1:$A$248)),0)+IF(AND($J87&gt;BS$4,$J87&lt;=BT$4,$K87&gt;BT$4),NETWORKDAYS.INTL($J87,(BT$4),1,(Holidays!$A$1:$A$248)),0)+IF(AND($J87&lt;BS$4,$K87&lt;BT$4,$K87&gt;BS$4),NETWORKDAYS.INTL(BS$4+1,$K87,1,(Holidays!$A$1:$A$248)),0)+IF(AND($J87&lt;=BS$4,$K87&gt;=BT$4,$K87&gt;BS$4),NETWORKDAYS.INTL(BS$4+1,(BT$4),1,(Holidays!$A$1:$A$248)),0))*$M87,"")</f>
        <v>0</v>
      </c>
      <c r="BU87" s="192">
        <f ca="1">IFERROR((IF(AND($J87&gt;BT$4,$J87&lt;=BU$4,$K87&lt;=BU$4),NETWORKDAYS.INTL($J87,$K87,1,(Holidays!$A$1:$A$248)),0)+IF(AND($J87&gt;BT$4,$J87&lt;=BU$4,$K87&gt;BU$4),NETWORKDAYS.INTL($J87,(BU$4),1,(Holidays!$A$1:$A$248)),0)+IF(AND($J87&lt;BT$4,$K87&lt;BU$4,$K87&gt;BT$4),NETWORKDAYS.INTL(BT$4+1,$K87,1,(Holidays!$A$1:$A$248)),0)+IF(AND($J87&lt;=BT$4,$K87&gt;=BU$4,$K87&gt;BT$4),NETWORKDAYS.INTL(BT$4+1,(BU$4),1,(Holidays!$A$1:$A$248)),0))*$M87,"")</f>
        <v>0</v>
      </c>
      <c r="BV87" s="321">
        <f ca="1">IFERROR((IF(AND($J87&gt;BU$4,$J87&lt;=BV$4,$K87&lt;=BV$4),NETWORKDAYS.INTL($J87,$K87,1,(Holidays!$A$1:$A$248)),0)+IF(AND($J87&gt;BU$4,$J87&lt;=BV$4,$K87&gt;BV$4),NETWORKDAYS.INTL($J87,(BV$4),1,(Holidays!$A$1:$A$248)),0)+IF(AND($J87&lt;BU$4,$K87&lt;BV$4,$K87&gt;BU$4),NETWORKDAYS.INTL(BU$4+1,$K87,1,(Holidays!$A$1:$A$248)),0)+IF(AND($J87&lt;=BU$4,$K87&gt;=BV$4,$K87&gt;BU$4),NETWORKDAYS.INTL(BU$4+1,(BV$4),1,(Holidays!$A$1:$A$248)),0))*$M87,"")</f>
        <v>0</v>
      </c>
      <c r="BW87" s="190">
        <f ca="1">IFERROR((IF(AND($J87&gt;BV$4,$J87&lt;=BW$4,$K87&lt;=BW$4),NETWORKDAYS.INTL($J87,$K87,1,(Holidays!$A$1:$A$248)),0)+IF(AND($J87&gt;BV$4,$J87&lt;=BW$4,$K87&gt;BW$4),NETWORKDAYS.INTL($J87,(BW$4),1,(Holidays!$A$1:$A$248)),0)+IF(AND($J87&lt;BV$4,$K87&lt;BW$4,$K87&gt;BV$4),NETWORKDAYS.INTL(BV$4+1,$K87,1,(Holidays!$A$1:$A$248)),0)+IF(AND($J87&lt;=BV$4,$K87&gt;=BW$4,$K87&gt;BV$4),NETWORKDAYS.INTL(BV$4+1,(BW$4),1,(Holidays!$A$1:$A$248)),0))*$M87,"")</f>
        <v>0</v>
      </c>
      <c r="BX87" s="192">
        <f ca="1">IFERROR((IF(AND($J87&gt;BW$4,$J87&lt;=BX$4,$K87&lt;=BX$4),NETWORKDAYS.INTL($J87,$K87,1,(Holidays!$A$1:$A$248)),0)+IF(AND($J87&gt;BW$4,$J87&lt;=BX$4,$K87&gt;BX$4),NETWORKDAYS.INTL($J87,(BX$4),1,(Holidays!$A$1:$A$248)),0)+IF(AND($J87&lt;BW$4,$K87&lt;BX$4,$K87&gt;BW$4),NETWORKDAYS.INTL(BW$4+1,$K87,1,(Holidays!$A$1:$A$248)),0)+IF(AND($J87&lt;=BW$4,$K87&gt;=BX$4,$K87&gt;BW$4),NETWORKDAYS.INTL(BW$4+1,(BX$4),1,(Holidays!$A$1:$A$248)),0))*$M87,"")</f>
        <v>0</v>
      </c>
      <c r="BY87" s="321">
        <f ca="1">IFERROR((IF(AND($J87&gt;BX$4,$J87&lt;=BY$4,$K87&lt;=BY$4),NETWORKDAYS.INTL($J87,$K87,1,(Holidays!$A$1:$A$248)),0)+IF(AND($J87&gt;BX$4,$J87&lt;=BY$4,$K87&gt;BY$4),NETWORKDAYS.INTL($J87,(BY$4),1,(Holidays!$A$1:$A$248)),0)+IF(AND($J87&lt;BX$4,$K87&lt;BY$4,$K87&gt;BX$4),NETWORKDAYS.INTL(BX$4+1,$K87,1,(Holidays!$A$1:$A$248)),0)+IF(AND($J87&lt;=BX$4,$K87&gt;=BY$4,$K87&gt;BX$4),NETWORKDAYS.INTL(BX$4+1,(BY$4),1,(Holidays!$A$1:$A$248)),0))*$M87,"")</f>
        <v>0</v>
      </c>
      <c r="BZ87" s="190">
        <f ca="1">IFERROR((IF(AND($J87&gt;BY$4,$J87&lt;=BZ$4,$K87&lt;=BZ$4),NETWORKDAYS.INTL($J87,$K87,1,(Holidays!$A$1:$A$248)),0)+IF(AND($J87&gt;BY$4,$J87&lt;=BZ$4,$K87&gt;BZ$4),NETWORKDAYS.INTL($J87,(BZ$4),1,(Holidays!$A$1:$A$248)),0)+IF(AND($J87&lt;BY$4,$K87&lt;BZ$4,$K87&gt;BY$4),NETWORKDAYS.INTL(BY$4+1,$K87,1,(Holidays!$A$1:$A$248)),0)+IF(AND($J87&lt;=BY$4,$K87&gt;=BZ$4,$K87&gt;BY$4),NETWORKDAYS.INTL(BY$4+1,(BZ$4),1,(Holidays!$A$1:$A$248)),0))*$M87,"")</f>
        <v>0</v>
      </c>
      <c r="CA87" s="192">
        <f ca="1">IFERROR((IF(AND($J87&gt;BZ$4,$J87&lt;=CA$4,$K87&lt;=CA$4),NETWORKDAYS.INTL($J87,$K87,1,(Holidays!$A$1:$A$248)),0)+IF(AND($J87&gt;BZ$4,$J87&lt;=CA$4,$K87&gt;CA$4),NETWORKDAYS.INTL($J87,(CA$4),1,(Holidays!$A$1:$A$248)),0)+IF(AND($J87&lt;BZ$4,$K87&lt;CA$4,$K87&gt;BZ$4),NETWORKDAYS.INTL(BZ$4+1,$K87,1,(Holidays!$A$1:$A$248)),0)+IF(AND($J87&lt;=BZ$4,$K87&gt;=CA$4,$K87&gt;BZ$4),NETWORKDAYS.INTL(BZ$4+1,(CA$4),1,(Holidays!$A$1:$A$248)),0))*$M87,"")</f>
        <v>0</v>
      </c>
      <c r="CB87" s="321">
        <f ca="1">IFERROR((IF(AND($J87&gt;CA$4,$J87&lt;=CB$4,$K87&lt;=CB$4),NETWORKDAYS.INTL($J87,$K87,1,(Holidays!$A$1:$A$248)),0)+IF(AND($J87&gt;CA$4,$J87&lt;=CB$4,$K87&gt;CB$4),NETWORKDAYS.INTL($J87,(CB$4),1,(Holidays!$A$1:$A$248)),0)+IF(AND($J87&lt;CA$4,$K87&lt;CB$4,$K87&gt;CA$4),NETWORKDAYS.INTL(CA$4+1,$K87,1,(Holidays!$A$1:$A$248)),0)+IF(AND($J87&lt;=CA$4,$K87&gt;=CB$4,$K87&gt;CA$4),NETWORKDAYS.INTL(CA$4+1,(CB$4),1,(Holidays!$A$1:$A$248)),0))*$M87,"")</f>
        <v>0</v>
      </c>
      <c r="CC87" s="190">
        <f ca="1">IFERROR((IF(AND($J87&gt;CB$4,$J87&lt;=CC$4,$K87&lt;=CC$4),NETWORKDAYS.INTL($J87,$K87,1,(Holidays!$A$1:$A$248)),0)+IF(AND($J87&gt;CB$4,$J87&lt;=CC$4,$K87&gt;CC$4),NETWORKDAYS.INTL($J87,(CC$4),1,(Holidays!$A$1:$A$248)),0)+IF(AND($J87&lt;CB$4,$K87&lt;CC$4,$K87&gt;CB$4),NETWORKDAYS.INTL(CB$4+1,$K87,1,(Holidays!$A$1:$A$248)),0)+IF(AND($J87&lt;=CB$4,$K87&gt;=CC$4,$K87&gt;CB$4),NETWORKDAYS.INTL(CB$4+1,(CC$4),1,(Holidays!$A$1:$A$248)),0))*$M87,"")</f>
        <v>0</v>
      </c>
      <c r="CD87" s="192">
        <f ca="1">IFERROR((IF(AND($J87&gt;CC$4,$J87&lt;=CD$4,$K87&lt;=CD$4),NETWORKDAYS.INTL($J87,$K87,1,(Holidays!$A$1:$A$248)),0)+IF(AND($J87&gt;CC$4,$J87&lt;=CD$4,$K87&gt;CD$4),NETWORKDAYS.INTL($J87,(CD$4),1,(Holidays!$A$1:$A$248)),0)+IF(AND($J87&lt;CC$4,$K87&lt;CD$4,$K87&gt;CC$4),NETWORKDAYS.INTL(CC$4+1,$K87,1,(Holidays!$A$1:$A$248)),0)+IF(AND($J87&lt;=CC$4,$K87&gt;=CD$4,$K87&gt;CC$4),NETWORKDAYS.INTL(CC$4+1,(CD$4),1,(Holidays!$A$1:$A$248)),0))*$M87,"")</f>
        <v>0</v>
      </c>
      <c r="CE87" s="321">
        <f ca="1">IFERROR((IF(AND($J87&gt;CD$4,$J87&lt;=CE$4,$K87&lt;=CE$4),NETWORKDAYS.INTL($J87,$K87,1,(Holidays!$A$1:$A$248)),0)+IF(AND($J87&gt;CD$4,$J87&lt;=CE$4,$K87&gt;CE$4),NETWORKDAYS.INTL($J87,(CE$4),1,(Holidays!$A$1:$A$248)),0)+IF(AND($J87&lt;CD$4,$K87&lt;CE$4,$K87&gt;CD$4),NETWORKDAYS.INTL(CD$4+1,$K87,1,(Holidays!$A$1:$A$248)),0)+IF(AND($J87&lt;=CD$4,$K87&gt;=CE$4,$K87&gt;CD$4),NETWORKDAYS.INTL(CD$4+1,(CE$4),1,(Holidays!$A$1:$A$248)),0))*$M87,"")</f>
        <v>0</v>
      </c>
      <c r="CF87" s="190">
        <f ca="1">IFERROR((IF(AND($J87&gt;CE$4,$J87&lt;=CF$4,$K87&lt;=CF$4),NETWORKDAYS.INTL($J87,$K87,1,(Holidays!$A$1:$A$248)),0)+IF(AND($J87&gt;CE$4,$J87&lt;=CF$4,$K87&gt;CF$4),NETWORKDAYS.INTL($J87,(CF$4),1,(Holidays!$A$1:$A$248)),0)+IF(AND($J87&lt;CE$4,$K87&lt;CF$4,$K87&gt;CE$4),NETWORKDAYS.INTL(CE$4+1,$K87,1,(Holidays!$A$1:$A$248)),0)+IF(AND($J87&lt;=CE$4,$K87&gt;=CF$4,$K87&gt;CE$4),NETWORKDAYS.INTL(CE$4+1,(CF$4),1,(Holidays!$A$1:$A$248)),0))*$M87,"")</f>
        <v>0</v>
      </c>
      <c r="CG87" s="192">
        <f ca="1">IFERROR((IF(AND($J87&gt;CF$4,$J87&lt;=CG$4,$K87&lt;=CG$4),NETWORKDAYS.INTL($J87,$K87,1,(Holidays!$A$1:$A$248)),0)+IF(AND($J87&gt;CF$4,$J87&lt;=CG$4,$K87&gt;CG$4),NETWORKDAYS.INTL($J87,(CG$4),1,(Holidays!$A$1:$A$248)),0)+IF(AND($J87&lt;CF$4,$K87&lt;CG$4,$K87&gt;CF$4),NETWORKDAYS.INTL(CF$4+1,$K87,1,(Holidays!$A$1:$A$248)),0)+IF(AND($J87&lt;=CF$4,$K87&gt;=CG$4,$K87&gt;CF$4),NETWORKDAYS.INTL(CF$4+1,(CG$4),1,(Holidays!$A$1:$A$248)),0))*$M87,"")</f>
        <v>0</v>
      </c>
      <c r="CH87" s="321">
        <f ca="1">IFERROR((IF(AND($J87&gt;CG$4,$J87&lt;=CH$4,$K87&lt;=CH$4),NETWORKDAYS.INTL($J87,$K87,1,(Holidays!$A$1:$A$248)),0)+IF(AND($J87&gt;CG$4,$J87&lt;=CH$4,$K87&gt;CH$4),NETWORKDAYS.INTL($J87,(CH$4),1,(Holidays!$A$1:$A$248)),0)+IF(AND($J87&lt;CG$4,$K87&lt;CH$4,$K87&gt;CG$4),NETWORKDAYS.INTL(CG$4+1,$K87,1,(Holidays!$A$1:$A$248)),0)+IF(AND($J87&lt;=CG$4,$K87&gt;=CH$4,$K87&gt;CG$4),NETWORKDAYS.INTL(CG$4+1,(CH$4),1,(Holidays!$A$1:$A$248)),0))*$M87,"")</f>
        <v>0</v>
      </c>
      <c r="CI87" s="190">
        <f ca="1">IFERROR((IF(AND($J87&gt;CH$4,$J87&lt;=CI$4,$K87&lt;=CI$4),NETWORKDAYS.INTL($J87,$K87,1,(Holidays!$A$1:$A$248)),0)+IF(AND($J87&gt;CH$4,$J87&lt;=CI$4,$K87&gt;CI$4),NETWORKDAYS.INTL($J87,(CI$4),1,(Holidays!$A$1:$A$248)),0)+IF(AND($J87&lt;CH$4,$K87&lt;CI$4,$K87&gt;CH$4),NETWORKDAYS.INTL(CH$4+1,$K87,1,(Holidays!$A$1:$A$248)),0)+IF(AND($J87&lt;=CH$4,$K87&gt;=CI$4,$K87&gt;CH$4),NETWORKDAYS.INTL(CH$4+1,(CI$4),1,(Holidays!$A$1:$A$248)),0))*$M87,"")</f>
        <v>0</v>
      </c>
      <c r="CJ87" s="192">
        <f ca="1">IFERROR((IF(AND($J87&gt;CI$4,$J87&lt;=CJ$4,$K87&lt;=CJ$4),NETWORKDAYS.INTL($J87,$K87,1,(Holidays!$A$1:$A$248)),0)+IF(AND($J87&gt;CI$4,$J87&lt;=CJ$4,$K87&gt;CJ$4),NETWORKDAYS.INTL($J87,(CJ$4),1,(Holidays!$A$1:$A$248)),0)+IF(AND($J87&lt;CI$4,$K87&lt;CJ$4,$K87&gt;CI$4),NETWORKDAYS.INTL(CI$4+1,$K87,1,(Holidays!$A$1:$A$248)),0)+IF(AND($J87&lt;=CI$4,$K87&gt;=CJ$4,$K87&gt;CI$4),NETWORKDAYS.INTL(CI$4+1,(CJ$4),1,(Holidays!$A$1:$A$248)),0))*$M87,"")</f>
        <v>0</v>
      </c>
      <c r="CK87" s="321">
        <f ca="1">IFERROR((IF(AND($J87&gt;CJ$4,$J87&lt;=CK$4,$K87&lt;=CK$4),NETWORKDAYS.INTL($J87,$K87,1,(Holidays!$A$1:$A$248)),0)+IF(AND($J87&gt;CJ$4,$J87&lt;=CK$4,$K87&gt;CK$4),NETWORKDAYS.INTL($J87,(CK$4),1,(Holidays!$A$1:$A$248)),0)+IF(AND($J87&lt;CJ$4,$K87&lt;CK$4,$K87&gt;CJ$4),NETWORKDAYS.INTL(CJ$4+1,$K87,1,(Holidays!$A$1:$A$248)),0)+IF(AND($J87&lt;=CJ$4,$K87&gt;=CK$4,$K87&gt;CJ$4),NETWORKDAYS.INTL(CJ$4+1,(CK$4),1,(Holidays!$A$1:$A$248)),0))*$M87,"")</f>
        <v>0</v>
      </c>
      <c r="CL87" s="190">
        <f ca="1">IFERROR((IF(AND($J87&gt;CK$4,$J87&lt;=CL$4,$K87&lt;=CL$4),NETWORKDAYS.INTL($J87,$K87,1,(Holidays!$A$1:$A$248)),0)+IF(AND($J87&gt;CK$4,$J87&lt;=CL$4,$K87&gt;CL$4),NETWORKDAYS.INTL($J87,(CL$4),1,(Holidays!$A$1:$A$248)),0)+IF(AND($J87&lt;CK$4,$K87&lt;CL$4,$K87&gt;CK$4),NETWORKDAYS.INTL(CK$4+1,$K87,1,(Holidays!$A$1:$A$248)),0)+IF(AND($J87&lt;=CK$4,$K87&gt;=CL$4,$K87&gt;CK$4),NETWORKDAYS.INTL(CK$4+1,(CL$4),1,(Holidays!$A$1:$A$248)),0))*$M87,"")</f>
        <v>0</v>
      </c>
      <c r="CM87" s="192">
        <f ca="1">IFERROR((IF(AND($J87&gt;CL$4,$J87&lt;=CM$4,$K87&lt;=CM$4),NETWORKDAYS.INTL($J87,$K87,1,(Holidays!$A$1:$A$248)),0)+IF(AND($J87&gt;CL$4,$J87&lt;=CM$4,$K87&gt;CM$4),NETWORKDAYS.INTL($J87,(CM$4),1,(Holidays!$A$1:$A$248)),0)+IF(AND($J87&lt;CL$4,$K87&lt;CM$4,$K87&gt;CL$4),NETWORKDAYS.INTL(CL$4+1,$K87,1,(Holidays!$A$1:$A$248)),0)+IF(AND($J87&lt;=CL$4,$K87&gt;=CM$4,$K87&gt;CL$4),NETWORKDAYS.INTL(CL$4+1,(CM$4),1,(Holidays!$A$1:$A$248)),0))*$M87,"")</f>
        <v>0</v>
      </c>
      <c r="CN87" s="321">
        <f ca="1">IFERROR((IF(AND($J87&gt;CM$4,$J87&lt;=CN$4,$K87&lt;=CN$4),NETWORKDAYS.INTL($J87,$K87,1,(Holidays!$A$1:$A$248)),0)+IF(AND($J87&gt;CM$4,$J87&lt;=CN$4,$K87&gt;CN$4),NETWORKDAYS.INTL($J87,(CN$4),1,(Holidays!$A$1:$A$248)),0)+IF(AND($J87&lt;CM$4,$K87&lt;CN$4,$K87&gt;CM$4),NETWORKDAYS.INTL(CM$4+1,$K87,1,(Holidays!$A$1:$A$248)),0)+IF(AND($J87&lt;=CM$4,$K87&gt;=CN$4,$K87&gt;CM$4),NETWORKDAYS.INTL(CM$4+1,(CN$4),1,(Holidays!$A$1:$A$248)),0))*$M87,"")</f>
        <v>0</v>
      </c>
      <c r="CO87" s="190">
        <f ca="1">IFERROR((IF(AND($J87&gt;CN$4,$J87&lt;=CO$4,$K87&lt;=CO$4),NETWORKDAYS.INTL($J87,$K87,1,(Holidays!$A$1:$A$248)),0)+IF(AND($J87&gt;CN$4,$J87&lt;=CO$4,$K87&gt;CO$4),NETWORKDAYS.INTL($J87,(CO$4),1,(Holidays!$A$1:$A$248)),0)+IF(AND($J87&lt;CN$4,$K87&lt;CO$4,$K87&gt;CN$4),NETWORKDAYS.INTL(CN$4+1,$K87,1,(Holidays!$A$1:$A$248)),0)+IF(AND($J87&lt;=CN$4,$K87&gt;=CO$4,$K87&gt;CN$4),NETWORKDAYS.INTL(CN$4+1,(CO$4),1,(Holidays!$A$1:$A$248)),0))*$M87,"")</f>
        <v>0</v>
      </c>
      <c r="CP87" s="192">
        <f ca="1">IFERROR((IF(AND($J87&gt;CO$4,$J87&lt;=CP$4,$K87&lt;=CP$4),NETWORKDAYS.INTL($J87,$K87,1,(Holidays!$A$1:$A$248)),0)+IF(AND($J87&gt;CO$4,$J87&lt;=CP$4,$K87&gt;CP$4),NETWORKDAYS.INTL($J87,(CP$4),1,(Holidays!$A$1:$A$248)),0)+IF(AND($J87&lt;CO$4,$K87&lt;CP$4,$K87&gt;CO$4),NETWORKDAYS.INTL(CO$4+1,$K87,1,(Holidays!$A$1:$A$248)),0)+IF(AND($J87&lt;=CO$4,$K87&gt;=CP$4,$K87&gt;CO$4),NETWORKDAYS.INTL(CO$4+1,(CP$4),1,(Holidays!$A$1:$A$248)),0))*$M87,"")</f>
        <v>0</v>
      </c>
      <c r="CQ87" s="321">
        <f ca="1">IFERROR((IF(AND($J87&gt;CP$4,$J87&lt;=CQ$4,$K87&lt;=CQ$4),NETWORKDAYS.INTL($J87,$K87,1,(Holidays!$A$1:$A$248)),0)+IF(AND($J87&gt;CP$4,$J87&lt;=CQ$4,$K87&gt;CQ$4),NETWORKDAYS.INTL($J87,(CQ$4),1,(Holidays!$A$1:$A$248)),0)+IF(AND($J87&lt;CP$4,$K87&lt;CQ$4,$K87&gt;CP$4),NETWORKDAYS.INTL(CP$4+1,$K87,1,(Holidays!$A$1:$A$248)),0)+IF(AND($J87&lt;=CP$4,$K87&gt;=CQ$4,$K87&gt;CP$4),NETWORKDAYS.INTL(CP$4+1,(CQ$4),1,(Holidays!$A$1:$A$248)),0))*$M87,"")</f>
        <v>0</v>
      </c>
      <c r="CR87" s="190">
        <f ca="1">IFERROR((IF(AND($J87&gt;CQ$4,$J87&lt;=CR$4,$K87&lt;=CR$4),NETWORKDAYS.INTL($J87,$K87,1,(Holidays!$A$1:$A$248)),0)+IF(AND($J87&gt;CQ$4,$J87&lt;=CR$4,$K87&gt;CR$4),NETWORKDAYS.INTL($J87,(CR$4),1,(Holidays!$A$1:$A$248)),0)+IF(AND($J87&lt;CQ$4,$K87&lt;CR$4,$K87&gt;CQ$4),NETWORKDAYS.INTL(CQ$4+1,$K87,1,(Holidays!$A$1:$A$248)),0)+IF(AND($J87&lt;=CQ$4,$K87&gt;=CR$4,$K87&gt;CQ$4),NETWORKDAYS.INTL(CQ$4+1,(CR$4),1,(Holidays!$A$1:$A$248)),0))*$M87,"")</f>
        <v>0</v>
      </c>
      <c r="CS87" s="192">
        <f ca="1">IFERROR((IF(AND($J87&gt;CR$4,$J87&lt;=CS$4,$K87&lt;=CS$4),NETWORKDAYS.INTL($J87,$K87,1,(Holidays!$A$1:$A$248)),0)+IF(AND($J87&gt;CR$4,$J87&lt;=CS$4,$K87&gt;CS$4),NETWORKDAYS.INTL($J87,(CS$4),1,(Holidays!$A$1:$A$248)),0)+IF(AND($J87&lt;CR$4,$K87&lt;CS$4,$K87&gt;CR$4),NETWORKDAYS.INTL(CR$4+1,$K87,1,(Holidays!$A$1:$A$248)),0)+IF(AND($J87&lt;=CR$4,$K87&gt;=CS$4,$K87&gt;CR$4),NETWORKDAYS.INTL(CR$4+1,(CS$4),1,(Holidays!$A$1:$A$248)),0))*$M87,"")</f>
        <v>0</v>
      </c>
      <c r="CT87" s="321">
        <f ca="1">IFERROR((IF(AND($J87&gt;CS$4,$J87&lt;=CT$4,$K87&lt;=CT$4),NETWORKDAYS.INTL($J87,$K87,1,(Holidays!$A$1:$A$248)),0)+IF(AND($J87&gt;CS$4,$J87&lt;=CT$4,$K87&gt;CT$4),NETWORKDAYS.INTL($J87,(CT$4),1,(Holidays!$A$1:$A$248)),0)+IF(AND($J87&lt;CS$4,$K87&lt;CT$4,$K87&gt;CS$4),NETWORKDAYS.INTL(CS$4+1,$K87,1,(Holidays!$A$1:$A$248)),0)+IF(AND($J87&lt;=CS$4,$K87&gt;=CT$4,$K87&gt;CS$4),NETWORKDAYS.INTL(CS$4+1,(CT$4),1,(Holidays!$A$1:$A$248)),0))*$M87,"")</f>
        <v>0</v>
      </c>
      <c r="CU87" s="190">
        <f ca="1">IFERROR((IF(AND($J87&gt;CT$4,$J87&lt;=CU$4,$K87&lt;=CU$4),NETWORKDAYS.INTL($J87,$K87,1,(Holidays!$A$1:$A$248)),0)+IF(AND($J87&gt;CT$4,$J87&lt;=CU$4,$K87&gt;CU$4),NETWORKDAYS.INTL($J87,(CU$4),1,(Holidays!$A$1:$A$248)),0)+IF(AND($J87&lt;CT$4,$K87&lt;CU$4,$K87&gt;CT$4),NETWORKDAYS.INTL(CT$4+1,$K87,1,(Holidays!$A$1:$A$248)),0)+IF(AND($J87&lt;=CT$4,$K87&gt;=CU$4,$K87&gt;CT$4),NETWORKDAYS.INTL(CT$4+1,(CU$4),1,(Holidays!$A$1:$A$248)),0))*$M87,"")</f>
        <v>0</v>
      </c>
      <c r="CV87" s="192">
        <f ca="1">IFERROR((IF(AND($J87&gt;CU$4,$J87&lt;=CV$4,$K87&lt;=CV$4),NETWORKDAYS.INTL($J87,$K87,1,(Holidays!$A$1:$A$248)),0)+IF(AND($J87&gt;CU$4,$J87&lt;=CV$4,$K87&gt;CV$4),NETWORKDAYS.INTL($J87,(CV$4),1,(Holidays!$A$1:$A$248)),0)+IF(AND($J87&lt;CU$4,$K87&lt;CV$4,$K87&gt;CU$4),NETWORKDAYS.INTL(CU$4+1,$K87,1,(Holidays!$A$1:$A$248)),0)+IF(AND($J87&lt;=CU$4,$K87&gt;=CV$4,$K87&gt;CU$4),NETWORKDAYS.INTL(CU$4+1,(CV$4),1,(Holidays!$A$1:$A$248)),0))*$M87,"")</f>
        <v>0</v>
      </c>
      <c r="CW87" s="321">
        <f ca="1">IFERROR((IF(AND($J87&gt;CV$4,$J87&lt;=CW$4,$K87&lt;=CW$4),NETWORKDAYS.INTL($J87,$K87,1,(Holidays!$A$1:$A$248)),0)+IF(AND($J87&gt;CV$4,$J87&lt;=CW$4,$K87&gt;CW$4),NETWORKDAYS.INTL($J87,(CW$4),1,(Holidays!$A$1:$A$248)),0)+IF(AND($J87&lt;CV$4,$K87&lt;CW$4,$K87&gt;CV$4),NETWORKDAYS.INTL(CV$4+1,$K87,1,(Holidays!$A$1:$A$248)),0)+IF(AND($J87&lt;=CV$4,$K87&gt;=CW$4,$K87&gt;CV$4),NETWORKDAYS.INTL(CV$4+1,(CW$4),1,(Holidays!$A$1:$A$248)),0))*$M87,"")</f>
        <v>0</v>
      </c>
      <c r="CX87" s="324">
        <f ca="1">IFERROR((IF(AND($J87&gt;CW$4,$J87&lt;=CX$4,$K87&lt;=CX$4),NETWORKDAYS.INTL($J87,$K87,1,(Holidays!$A$1:$A$248)),0)+IF(AND($J87&gt;CW$4,$J87&lt;=CX$4,$K87&gt;CX$4),NETWORKDAYS.INTL($J87,(CX$4),1,(Holidays!$A$1:$A$248)),0)+IF(AND($J87&lt;CW$4,$K87&lt;CX$4,$K87&gt;CW$4),NETWORKDAYS.INTL(CW$4+1,$K87,1,(Holidays!$A$1:$A$248)),0)+IF(AND($J87&lt;=CW$4,$K87&gt;=CX$4,$K87&gt;CW$4),NETWORKDAYS.INTL(CW$4+1,(CX$4),1,(Holidays!$A$1:$A$248)),0))*$M87,"")</f>
        <v>0</v>
      </c>
    </row>
    <row r="88" spans="2:102" ht="15" customHeight="1" outlineLevel="1">
      <c r="B88" s="59" t="str">
        <f t="array" ref="B88">IFERROR(INDEX('A-2_MH Distribution'!$B$1:$B$15014,SMALL(IF('A-2_MH Distribution'!$N$8:$N$63&lt;&gt;0,ROW('A-2_MH Distribution'!$B$8:$B$63)),ROW(A20)),1),"")</f>
        <v/>
      </c>
      <c r="C88" s="458" t="str">
        <f ca="1">IFERROR(VLOOKUP(B88,OFFSET('A-1_MH Estimation'!$B$7,0,0,MATCH("Subtotal LOE",'A-1_MH Estimation'!B:B,0)-7,2),2,0),"")</f>
        <v/>
      </c>
      <c r="D88" s="466" t="str">
        <f ca="1">IFERROR(VLOOKUP(B88,OFFSET('A-1_MH Estimation'!$B$7,0,0,MATCH("Subtotal LOE",'A-1_MH Estimation'!B:B,0)-7,4),4,0),"")</f>
        <v/>
      </c>
      <c r="E88" s="466" t="str">
        <f ca="1">IFERROR(VLOOKUP(B88,OFFSET('A-1_MH Estimation'!$B$7,0,0,MATCH("Subtotal LOE",'A-1_MH Estimation'!B:B,0)-7,3),3,0),"")</f>
        <v/>
      </c>
      <c r="F88" s="462">
        <f>IFERROR(VLOOKUP($B88,'A-2_MH Distribution'!$B$6:$O$16314,3,0)*VLOOKUP($B88,'A-2_MH Distribution'!$B$6:$O$16314,VLOOKUP(G88,SoftwareList,6,0),0)*IFERROR((--(VLOOKUP($B88,'A-2_MH Distribution'!$B$6:$O$16314,VLOOKUP(G88,SoftwareList,8,0),0)=0)+VLOOKUP($B88,'A-2_MH Distribution'!$B$6:$O$16314,VLOOKUP(G88,SoftwareList,8,0),0)),1),0)</f>
        <v>0</v>
      </c>
      <c r="G88" s="403" t="str">
        <f t="shared" si="61"/>
        <v/>
      </c>
      <c r="H88" s="454"/>
      <c r="I88" s="455"/>
      <c r="J88" s="351">
        <f ca="1">IFERROR(INDEX(Activities,MATCH($B88,'A-2_MH Distribution'!B:B,0),MATCH("Start Date",'A-2_MH Distribution'!$A$4:S$4,0))+H88,0)</f>
        <v>0</v>
      </c>
      <c r="K88" s="352">
        <f ca="1">IFERROR(INDEX(Activities,MATCH($B88,'A-2_MH Distribution'!B:B,0),MATCH("Finish Date",'A-2_MH Distribution'!$A$4:S$4,0))+I88,0)</f>
        <v>0</v>
      </c>
      <c r="L88" s="170">
        <f ca="1">NETWORKDAYS.INTL(J88,K88,1,Holidays!$A$1:$A$248)</f>
        <v>0</v>
      </c>
      <c r="M88" s="62">
        <f t="shared" ca="1" si="60"/>
        <v>0</v>
      </c>
      <c r="O88" s="253">
        <f ca="1">SUM($P88:CX88)</f>
        <v>0</v>
      </c>
      <c r="P88" s="320"/>
      <c r="Q88" s="321">
        <f ca="1">IFERROR((IF(AND($J88&gt;P$4,$J88&lt;=Q$4,$K88&lt;=Q$4),NETWORKDAYS.INTL($J88,$K88,1,(Holidays!$A$1:$A$248)),0)+IF(AND($J88&gt;P$4,$J88&lt;=Q$4,$K88&gt;Q$4),NETWORKDAYS.INTL($J88,(Q$4),1,(Holidays!$A$1:$A$248)),0)+IF(AND($J88&lt;P$4,$K88&lt;Q$4,$K88&gt;P$4),NETWORKDAYS.INTL(P$4+1,$K88,1,(Holidays!$A$1:$A$248)),0)+IF(AND($J88&lt;=P$4,$K88&gt;=Q$4,$K88&gt;P$4),NETWORKDAYS.INTL(P$4+1,(Q$4),1,(Holidays!$A$1:$A$248)),0))*$M88,"")</f>
        <v>0</v>
      </c>
      <c r="R88" s="190">
        <f ca="1">IFERROR((IF(AND($J88&gt;Q$4,$J88&lt;=R$4,$K88&lt;=R$4),NETWORKDAYS.INTL($J88,$K88,1,(Holidays!$A$1:$A$248)),0)+IF(AND($J88&gt;Q$4,$J88&lt;=R$4,$K88&gt;R$4),NETWORKDAYS.INTL($J88,(R$4),1,(Holidays!$A$1:$A$248)),0)+IF(AND($J88&lt;Q$4,$K88&lt;R$4,$K88&gt;Q$4),NETWORKDAYS.INTL(Q$4+1,$K88,1,(Holidays!$A$1:$A$248)),0)+IF(AND($J88&lt;=Q$4,$K88&gt;=R$4,$K88&gt;Q$4),NETWORKDAYS.INTL(Q$4+1,(R$4),1,(Holidays!$A$1:$A$248)),0))*$M88,"")</f>
        <v>0</v>
      </c>
      <c r="S88" s="192">
        <f ca="1">IFERROR((IF(AND($J88&gt;R$4,$J88&lt;=S$4,$K88&lt;=S$4),NETWORKDAYS.INTL($J88,$K88,1,(Holidays!$A$1:$A$248)),0)+IF(AND($J88&gt;R$4,$J88&lt;=S$4,$K88&gt;S$4),NETWORKDAYS.INTL($J88,(S$4),1,(Holidays!$A$1:$A$248)),0)+IF(AND($J88&lt;R$4,$K88&lt;S$4,$K88&gt;R$4),NETWORKDAYS.INTL(R$4+1,$K88,1,(Holidays!$A$1:$A$248)),0)+IF(AND($J88&lt;=R$4,$K88&gt;=S$4,$K88&gt;R$4),NETWORKDAYS.INTL(R$4+1,(S$4),1,(Holidays!$A$1:$A$248)),0))*$M88,"")</f>
        <v>0</v>
      </c>
      <c r="T88" s="321">
        <f ca="1">IFERROR((IF(AND($J88&gt;S$4,$J88&lt;=T$4,$K88&lt;=T$4),NETWORKDAYS.INTL($J88,$K88,1,(Holidays!$A$1:$A$248)),0)+IF(AND($J88&gt;S$4,$J88&lt;=T$4,$K88&gt;T$4),NETWORKDAYS.INTL($J88,(T$4),1,(Holidays!$A$1:$A$248)),0)+IF(AND($J88&lt;S$4,$K88&lt;T$4,$K88&gt;S$4),NETWORKDAYS.INTL(S$4+1,$K88,1,(Holidays!$A$1:$A$248)),0)+IF(AND($J88&lt;=S$4,$K88&gt;=T$4,$K88&gt;S$4),NETWORKDAYS.INTL(S$4+1,(T$4),1,(Holidays!$A$1:$A$248)),0))*$M88,"")</f>
        <v>0</v>
      </c>
      <c r="U88" s="190">
        <f ca="1">IFERROR((IF(AND($J88&gt;T$4,$J88&lt;=U$4,$K88&lt;=U$4),NETWORKDAYS.INTL($J88,$K88,1,(Holidays!$A$1:$A$248)),0)+IF(AND($J88&gt;T$4,$J88&lt;=U$4,$K88&gt;U$4),NETWORKDAYS.INTL($J88,(U$4),1,(Holidays!$A$1:$A$248)),0)+IF(AND($J88&lt;T$4,$K88&lt;U$4,$K88&gt;T$4),NETWORKDAYS.INTL(T$4+1,$K88,1,(Holidays!$A$1:$A$248)),0)+IF(AND($J88&lt;=T$4,$K88&gt;=U$4,$K88&gt;T$4),NETWORKDAYS.INTL(T$4+1,(U$4),1,(Holidays!$A$1:$A$248)),0))*$M88,"")</f>
        <v>0</v>
      </c>
      <c r="V88" s="192">
        <f ca="1">IFERROR((IF(AND($J88&gt;U$4,$J88&lt;=V$4,$K88&lt;=V$4),NETWORKDAYS.INTL($J88,$K88,1,(Holidays!$A$1:$A$248)),0)+IF(AND($J88&gt;U$4,$J88&lt;=V$4,$K88&gt;V$4),NETWORKDAYS.INTL($J88,(V$4),1,(Holidays!$A$1:$A$248)),0)+IF(AND($J88&lt;U$4,$K88&lt;V$4,$K88&gt;U$4),NETWORKDAYS.INTL(U$4+1,$K88,1,(Holidays!$A$1:$A$248)),0)+IF(AND($J88&lt;=U$4,$K88&gt;=V$4,$K88&gt;U$4),NETWORKDAYS.INTL(U$4+1,(V$4),1,(Holidays!$A$1:$A$248)),0))*$M88,"")</f>
        <v>0</v>
      </c>
      <c r="W88" s="321">
        <f ca="1">IFERROR((IF(AND($J88&gt;V$4,$J88&lt;=W$4,$K88&lt;=W$4),NETWORKDAYS.INTL($J88,$K88,1,(Holidays!$A$1:$A$248)),0)+IF(AND($J88&gt;V$4,$J88&lt;=W$4,$K88&gt;W$4),NETWORKDAYS.INTL($J88,(W$4),1,(Holidays!$A$1:$A$248)),0)+IF(AND($J88&lt;V$4,$K88&lt;W$4,$K88&gt;V$4),NETWORKDAYS.INTL(V$4+1,$K88,1,(Holidays!$A$1:$A$248)),0)+IF(AND($J88&lt;=V$4,$K88&gt;=W$4,$K88&gt;V$4),NETWORKDAYS.INTL(V$4+1,(W$4),1,(Holidays!$A$1:$A$248)),0))*$M88,"")</f>
        <v>0</v>
      </c>
      <c r="X88" s="190">
        <f ca="1">IFERROR((IF(AND($J88&gt;W$4,$J88&lt;=X$4,$K88&lt;=X$4),NETWORKDAYS.INTL($J88,$K88,1,(Holidays!$A$1:$A$248)),0)+IF(AND($J88&gt;W$4,$J88&lt;=X$4,$K88&gt;X$4),NETWORKDAYS.INTL($J88,(X$4),1,(Holidays!$A$1:$A$248)),0)+IF(AND($J88&lt;W$4,$K88&lt;X$4,$K88&gt;W$4),NETWORKDAYS.INTL(W$4+1,$K88,1,(Holidays!$A$1:$A$248)),0)+IF(AND($J88&lt;=W$4,$K88&gt;=X$4,$K88&gt;W$4),NETWORKDAYS.INTL(W$4+1,(X$4),1,(Holidays!$A$1:$A$248)),0))*$M88,"")</f>
        <v>0</v>
      </c>
      <c r="Y88" s="192">
        <f ca="1">IFERROR((IF(AND($J88&gt;X$4,$J88&lt;=Y$4,$K88&lt;=Y$4),NETWORKDAYS.INTL($J88,$K88,1,(Holidays!$A$1:$A$248)),0)+IF(AND($J88&gt;X$4,$J88&lt;=Y$4,$K88&gt;Y$4),NETWORKDAYS.INTL($J88,(Y$4),1,(Holidays!$A$1:$A$248)),0)+IF(AND($J88&lt;X$4,$K88&lt;Y$4,$K88&gt;X$4),NETWORKDAYS.INTL(X$4+1,$K88,1,(Holidays!$A$1:$A$248)),0)+IF(AND($J88&lt;=X$4,$K88&gt;=Y$4,$K88&gt;X$4),NETWORKDAYS.INTL(X$4+1,(Y$4),1,(Holidays!$A$1:$A$248)),0))*$M88,"")</f>
        <v>0</v>
      </c>
      <c r="Z88" s="321">
        <f ca="1">IFERROR((IF(AND($J88&gt;Y$4,$J88&lt;=Z$4,$K88&lt;=Z$4),NETWORKDAYS.INTL($J88,$K88,1,(Holidays!$A$1:$A$248)),0)+IF(AND($J88&gt;Y$4,$J88&lt;=Z$4,$K88&gt;Z$4),NETWORKDAYS.INTL($J88,(Z$4),1,(Holidays!$A$1:$A$248)),0)+IF(AND($J88&lt;Y$4,$K88&lt;Z$4,$K88&gt;Y$4),NETWORKDAYS.INTL(Y$4+1,$K88,1,(Holidays!$A$1:$A$248)),0)+IF(AND($J88&lt;=Y$4,$K88&gt;=Z$4,$K88&gt;Y$4),NETWORKDAYS.INTL(Y$4+1,(Z$4),1,(Holidays!$A$1:$A$248)),0))*$M88,"")</f>
        <v>0</v>
      </c>
      <c r="AA88" s="190">
        <f ca="1">IFERROR((IF(AND($J88&gt;Z$4,$J88&lt;=AA$4,$K88&lt;=AA$4),NETWORKDAYS.INTL($J88,$K88,1,(Holidays!$A$1:$A$248)),0)+IF(AND($J88&gt;Z$4,$J88&lt;=AA$4,$K88&gt;AA$4),NETWORKDAYS.INTL($J88,(AA$4),1,(Holidays!$A$1:$A$248)),0)+IF(AND($J88&lt;Z$4,$K88&lt;AA$4,$K88&gt;Z$4),NETWORKDAYS.INTL(Z$4+1,$K88,1,(Holidays!$A$1:$A$248)),0)+IF(AND($J88&lt;=Z$4,$K88&gt;=AA$4,$K88&gt;Z$4),NETWORKDAYS.INTL(Z$4+1,(AA$4),1,(Holidays!$A$1:$A$248)),0))*$M88,"")</f>
        <v>0</v>
      </c>
      <c r="AB88" s="192">
        <f ca="1">IFERROR((IF(AND($J88&gt;AA$4,$J88&lt;=AB$4,$K88&lt;=AB$4),NETWORKDAYS.INTL($J88,$K88,1,(Holidays!$A$1:$A$248)),0)+IF(AND($J88&gt;AA$4,$J88&lt;=AB$4,$K88&gt;AB$4),NETWORKDAYS.INTL($J88,(AB$4),1,(Holidays!$A$1:$A$248)),0)+IF(AND($J88&lt;AA$4,$K88&lt;AB$4,$K88&gt;AA$4),NETWORKDAYS.INTL(AA$4+1,$K88,1,(Holidays!$A$1:$A$248)),0)+IF(AND($J88&lt;=AA$4,$K88&gt;=AB$4,$K88&gt;AA$4),NETWORKDAYS.INTL(AA$4+1,(AB$4),1,(Holidays!$A$1:$A$248)),0))*$M88,"")</f>
        <v>0</v>
      </c>
      <c r="AC88" s="321">
        <f ca="1">IFERROR((IF(AND($J88&gt;AB$4,$J88&lt;=AC$4,$K88&lt;=AC$4),NETWORKDAYS.INTL($J88,$K88,1,(Holidays!$A$1:$A$248)),0)+IF(AND($J88&gt;AB$4,$J88&lt;=AC$4,$K88&gt;AC$4),NETWORKDAYS.INTL($J88,(AC$4),1,(Holidays!$A$1:$A$248)),0)+IF(AND($J88&lt;AB$4,$K88&lt;AC$4,$K88&gt;AB$4),NETWORKDAYS.INTL(AB$4+1,$K88,1,(Holidays!$A$1:$A$248)),0)+IF(AND($J88&lt;=AB$4,$K88&gt;=AC$4,$K88&gt;AB$4),NETWORKDAYS.INTL(AB$4+1,(AC$4),1,(Holidays!$A$1:$A$248)),0))*$M88,"")</f>
        <v>0</v>
      </c>
      <c r="AD88" s="190">
        <f ca="1">IFERROR((IF(AND($J88&gt;AC$4,$J88&lt;=AD$4,$K88&lt;=AD$4),NETWORKDAYS.INTL($J88,$K88,1,(Holidays!$A$1:$A$248)),0)+IF(AND($J88&gt;AC$4,$J88&lt;=AD$4,$K88&gt;AD$4),NETWORKDAYS.INTL($J88,(AD$4),1,(Holidays!$A$1:$A$248)),0)+IF(AND($J88&lt;AC$4,$K88&lt;AD$4,$K88&gt;AC$4),NETWORKDAYS.INTL(AC$4+1,$K88,1,(Holidays!$A$1:$A$248)),0)+IF(AND($J88&lt;=AC$4,$K88&gt;=AD$4,$K88&gt;AC$4),NETWORKDAYS.INTL(AC$4+1,(AD$4),1,(Holidays!$A$1:$A$248)),0))*$M88,"")</f>
        <v>0</v>
      </c>
      <c r="AE88" s="192">
        <f ca="1">IFERROR((IF(AND($J88&gt;AD$4,$J88&lt;=AE$4,$K88&lt;=AE$4),NETWORKDAYS.INTL($J88,$K88,1,(Holidays!$A$1:$A$248)),0)+IF(AND($J88&gt;AD$4,$J88&lt;=AE$4,$K88&gt;AE$4),NETWORKDAYS.INTL($J88,(AE$4),1,(Holidays!$A$1:$A$248)),0)+IF(AND($J88&lt;AD$4,$K88&lt;AE$4,$K88&gt;AD$4),NETWORKDAYS.INTL(AD$4+1,$K88,1,(Holidays!$A$1:$A$248)),0)+IF(AND($J88&lt;=AD$4,$K88&gt;=AE$4,$K88&gt;AD$4),NETWORKDAYS.INTL(AD$4+1,(AE$4),1,(Holidays!$A$1:$A$248)),0))*$M88,"")</f>
        <v>0</v>
      </c>
      <c r="AF88" s="321">
        <f ca="1">IFERROR((IF(AND($J88&gt;AE$4,$J88&lt;=AF$4,$K88&lt;=AF$4),NETWORKDAYS.INTL($J88,$K88,1,(Holidays!$A$1:$A$248)),0)+IF(AND($J88&gt;AE$4,$J88&lt;=AF$4,$K88&gt;AF$4),NETWORKDAYS.INTL($J88,(AF$4),1,(Holidays!$A$1:$A$248)),0)+IF(AND($J88&lt;AE$4,$K88&lt;AF$4,$K88&gt;AE$4),NETWORKDAYS.INTL(AE$4+1,$K88,1,(Holidays!$A$1:$A$248)),0)+IF(AND($J88&lt;=AE$4,$K88&gt;=AF$4,$K88&gt;AE$4),NETWORKDAYS.INTL(AE$4+1,(AF$4),1,(Holidays!$A$1:$A$248)),0))*$M88,"")</f>
        <v>0</v>
      </c>
      <c r="AG88" s="190">
        <f ca="1">IFERROR((IF(AND($J88&gt;AF$4,$J88&lt;=AG$4,$K88&lt;=AG$4),NETWORKDAYS.INTL($J88,$K88,1,(Holidays!$A$1:$A$248)),0)+IF(AND($J88&gt;AF$4,$J88&lt;=AG$4,$K88&gt;AG$4),NETWORKDAYS.INTL($J88,(AG$4),1,(Holidays!$A$1:$A$248)),0)+IF(AND($J88&lt;AF$4,$K88&lt;AG$4,$K88&gt;AF$4),NETWORKDAYS.INTL(AF$4+1,$K88,1,(Holidays!$A$1:$A$248)),0)+IF(AND($J88&lt;=AF$4,$K88&gt;=AG$4,$K88&gt;AF$4),NETWORKDAYS.INTL(AF$4+1,(AG$4),1,(Holidays!$A$1:$A$248)),0))*$M88,"")</f>
        <v>0</v>
      </c>
      <c r="AH88" s="192">
        <f ca="1">IFERROR((IF(AND($J88&gt;AG$4,$J88&lt;=AH$4,$K88&lt;=AH$4),NETWORKDAYS.INTL($J88,$K88,1,(Holidays!$A$1:$A$248)),0)+IF(AND($J88&gt;AG$4,$J88&lt;=AH$4,$K88&gt;AH$4),NETWORKDAYS.INTL($J88,(AH$4),1,(Holidays!$A$1:$A$248)),0)+IF(AND($J88&lt;AG$4,$K88&lt;AH$4,$K88&gt;AG$4),NETWORKDAYS.INTL(AG$4+1,$K88,1,(Holidays!$A$1:$A$248)),0)+IF(AND($J88&lt;=AG$4,$K88&gt;=AH$4,$K88&gt;AG$4),NETWORKDAYS.INTL(AG$4+1,(AH$4),1,(Holidays!$A$1:$A$248)),0))*$M88,"")</f>
        <v>0</v>
      </c>
      <c r="AI88" s="321">
        <f ca="1">IFERROR((IF(AND($J88&gt;AH$4,$J88&lt;=AI$4,$K88&lt;=AI$4),NETWORKDAYS.INTL($J88,$K88,1,(Holidays!$A$1:$A$248)),0)+IF(AND($J88&gt;AH$4,$J88&lt;=AI$4,$K88&gt;AI$4),NETWORKDAYS.INTL($J88,(AI$4),1,(Holidays!$A$1:$A$248)),0)+IF(AND($J88&lt;AH$4,$K88&lt;AI$4,$K88&gt;AH$4),NETWORKDAYS.INTL(AH$4+1,$K88,1,(Holidays!$A$1:$A$248)),0)+IF(AND($J88&lt;=AH$4,$K88&gt;=AI$4,$K88&gt;AH$4),NETWORKDAYS.INTL(AH$4+1,(AI$4),1,(Holidays!$A$1:$A$248)),0))*$M88,"")</f>
        <v>0</v>
      </c>
      <c r="AJ88" s="190">
        <f ca="1">IFERROR((IF(AND($J88&gt;AI$4,$J88&lt;=AJ$4,$K88&lt;=AJ$4),NETWORKDAYS.INTL($J88,$K88,1,(Holidays!$A$1:$A$248)),0)+IF(AND($J88&gt;AI$4,$J88&lt;=AJ$4,$K88&gt;AJ$4),NETWORKDAYS.INTL($J88,(AJ$4),1,(Holidays!$A$1:$A$248)),0)+IF(AND($J88&lt;AI$4,$K88&lt;AJ$4,$K88&gt;AI$4),NETWORKDAYS.INTL(AI$4+1,$K88,1,(Holidays!$A$1:$A$248)),0)+IF(AND($J88&lt;=AI$4,$K88&gt;=AJ$4,$K88&gt;AI$4),NETWORKDAYS.INTL(AI$4+1,(AJ$4),1,(Holidays!$A$1:$A$248)),0))*$M88,"")</f>
        <v>0</v>
      </c>
      <c r="AK88" s="192">
        <f ca="1">IFERROR((IF(AND($J88&gt;AJ$4,$J88&lt;=AK$4,$K88&lt;=AK$4),NETWORKDAYS.INTL($J88,$K88,1,(Holidays!$A$1:$A$248)),0)+IF(AND($J88&gt;AJ$4,$J88&lt;=AK$4,$K88&gt;AK$4),NETWORKDAYS.INTL($J88,(AK$4),1,(Holidays!$A$1:$A$248)),0)+IF(AND($J88&lt;AJ$4,$K88&lt;AK$4,$K88&gt;AJ$4),NETWORKDAYS.INTL(AJ$4+1,$K88,1,(Holidays!$A$1:$A$248)),0)+IF(AND($J88&lt;=AJ$4,$K88&gt;=AK$4,$K88&gt;AJ$4),NETWORKDAYS.INTL(AJ$4+1,(AK$4),1,(Holidays!$A$1:$A$248)),0))*$M88,"")</f>
        <v>0</v>
      </c>
      <c r="AL88" s="321">
        <f ca="1">IFERROR((IF(AND($J88&gt;AK$4,$J88&lt;=AL$4,$K88&lt;=AL$4),NETWORKDAYS.INTL($J88,$K88,1,(Holidays!$A$1:$A$248)),0)+IF(AND($J88&gt;AK$4,$J88&lt;=AL$4,$K88&gt;AL$4),NETWORKDAYS.INTL($J88,(AL$4),1,(Holidays!$A$1:$A$248)),0)+IF(AND($J88&lt;AK$4,$K88&lt;AL$4,$K88&gt;AK$4),NETWORKDAYS.INTL(AK$4+1,$K88,1,(Holidays!$A$1:$A$248)),0)+IF(AND($J88&lt;=AK$4,$K88&gt;=AL$4,$K88&gt;AK$4),NETWORKDAYS.INTL(AK$4+1,(AL$4),1,(Holidays!$A$1:$A$248)),0))*$M88,"")</f>
        <v>0</v>
      </c>
      <c r="AM88" s="190">
        <f ca="1">IFERROR((IF(AND($J88&gt;AL$4,$J88&lt;=AM$4,$K88&lt;=AM$4),NETWORKDAYS.INTL($J88,$K88,1,(Holidays!$A$1:$A$248)),0)+IF(AND($J88&gt;AL$4,$J88&lt;=AM$4,$K88&gt;AM$4),NETWORKDAYS.INTL($J88,(AM$4),1,(Holidays!$A$1:$A$248)),0)+IF(AND($J88&lt;AL$4,$K88&lt;AM$4,$K88&gt;AL$4),NETWORKDAYS.INTL(AL$4+1,$K88,1,(Holidays!$A$1:$A$248)),0)+IF(AND($J88&lt;=AL$4,$K88&gt;=AM$4,$K88&gt;AL$4),NETWORKDAYS.INTL(AL$4+1,(AM$4),1,(Holidays!$A$1:$A$248)),0))*$M88,"")</f>
        <v>0</v>
      </c>
      <c r="AN88" s="192">
        <f ca="1">IFERROR((IF(AND($J88&gt;AM$4,$J88&lt;=AN$4,$K88&lt;=AN$4),NETWORKDAYS.INTL($J88,$K88,1,(Holidays!$A$1:$A$248)),0)+IF(AND($J88&gt;AM$4,$J88&lt;=AN$4,$K88&gt;AN$4),NETWORKDAYS.INTL($J88,(AN$4),1,(Holidays!$A$1:$A$248)),0)+IF(AND($J88&lt;AM$4,$K88&lt;AN$4,$K88&gt;AM$4),NETWORKDAYS.INTL(AM$4+1,$K88,1,(Holidays!$A$1:$A$248)),0)+IF(AND($J88&lt;=AM$4,$K88&gt;=AN$4,$K88&gt;AM$4),NETWORKDAYS.INTL(AM$4+1,(AN$4),1,(Holidays!$A$1:$A$248)),0))*$M88,"")</f>
        <v>0</v>
      </c>
      <c r="AO88" s="321">
        <f ca="1">IFERROR((IF(AND($J88&gt;AN$4,$J88&lt;=AO$4,$K88&lt;=AO$4),NETWORKDAYS.INTL($J88,$K88,1,(Holidays!$A$1:$A$248)),0)+IF(AND($J88&gt;AN$4,$J88&lt;=AO$4,$K88&gt;AO$4),NETWORKDAYS.INTL($J88,(AO$4),1,(Holidays!$A$1:$A$248)),0)+IF(AND($J88&lt;AN$4,$K88&lt;AO$4,$K88&gt;AN$4),NETWORKDAYS.INTL(AN$4+1,$K88,1,(Holidays!$A$1:$A$248)),0)+IF(AND($J88&lt;=AN$4,$K88&gt;=AO$4,$K88&gt;AN$4),NETWORKDAYS.INTL(AN$4+1,(AO$4),1,(Holidays!$A$1:$A$248)),0))*$M88,"")</f>
        <v>0</v>
      </c>
      <c r="AP88" s="190">
        <f ca="1">IFERROR((IF(AND($J88&gt;AO$4,$J88&lt;=AP$4,$K88&lt;=AP$4),NETWORKDAYS.INTL($J88,$K88,1,(Holidays!$A$1:$A$248)),0)+IF(AND($J88&gt;AO$4,$J88&lt;=AP$4,$K88&gt;AP$4),NETWORKDAYS.INTL($J88,(AP$4),1,(Holidays!$A$1:$A$248)),0)+IF(AND($J88&lt;AO$4,$K88&lt;AP$4,$K88&gt;AO$4),NETWORKDAYS.INTL(AO$4+1,$K88,1,(Holidays!$A$1:$A$248)),0)+IF(AND($J88&lt;=AO$4,$K88&gt;=AP$4,$K88&gt;AO$4),NETWORKDAYS.INTL(AO$4+1,(AP$4),1,(Holidays!$A$1:$A$248)),0))*$M88,"")</f>
        <v>0</v>
      </c>
      <c r="AQ88" s="192">
        <f ca="1">IFERROR((IF(AND($J88&gt;AP$4,$J88&lt;=AQ$4,$K88&lt;=AQ$4),NETWORKDAYS.INTL($J88,$K88,1,(Holidays!$A$1:$A$248)),0)+IF(AND($J88&gt;AP$4,$J88&lt;=AQ$4,$K88&gt;AQ$4),NETWORKDAYS.INTL($J88,(AQ$4),1,(Holidays!$A$1:$A$248)),0)+IF(AND($J88&lt;AP$4,$K88&lt;AQ$4,$K88&gt;AP$4),NETWORKDAYS.INTL(AP$4+1,$K88,1,(Holidays!$A$1:$A$248)),0)+IF(AND($J88&lt;=AP$4,$K88&gt;=AQ$4,$K88&gt;AP$4),NETWORKDAYS.INTL(AP$4+1,(AQ$4),1,(Holidays!$A$1:$A$248)),0))*$M88,"")</f>
        <v>0</v>
      </c>
      <c r="AR88" s="321">
        <f ca="1">IFERROR((IF(AND($J88&gt;AQ$4,$J88&lt;=AR$4,$K88&lt;=AR$4),NETWORKDAYS.INTL($J88,$K88,1,(Holidays!$A$1:$A$248)),0)+IF(AND($J88&gt;AQ$4,$J88&lt;=AR$4,$K88&gt;AR$4),NETWORKDAYS.INTL($J88,(AR$4),1,(Holidays!$A$1:$A$248)),0)+IF(AND($J88&lt;AQ$4,$K88&lt;AR$4,$K88&gt;AQ$4),NETWORKDAYS.INTL(AQ$4+1,$K88,1,(Holidays!$A$1:$A$248)),0)+IF(AND($J88&lt;=AQ$4,$K88&gt;=AR$4,$K88&gt;AQ$4),NETWORKDAYS.INTL(AQ$4+1,(AR$4),1,(Holidays!$A$1:$A$248)),0))*$M88,"")</f>
        <v>0</v>
      </c>
      <c r="AS88" s="190">
        <f ca="1">IFERROR((IF(AND($J88&gt;AR$4,$J88&lt;=AS$4,$K88&lt;=AS$4),NETWORKDAYS.INTL($J88,$K88,1,(Holidays!$A$1:$A$248)),0)+IF(AND($J88&gt;AR$4,$J88&lt;=AS$4,$K88&gt;AS$4),NETWORKDAYS.INTL($J88,(AS$4),1,(Holidays!$A$1:$A$248)),0)+IF(AND($J88&lt;AR$4,$K88&lt;AS$4,$K88&gt;AR$4),NETWORKDAYS.INTL(AR$4+1,$K88,1,(Holidays!$A$1:$A$248)),0)+IF(AND($J88&lt;=AR$4,$K88&gt;=AS$4,$K88&gt;AR$4),NETWORKDAYS.INTL(AR$4+1,(AS$4),1,(Holidays!$A$1:$A$248)),0))*$M88,"")</f>
        <v>0</v>
      </c>
      <c r="AT88" s="192">
        <f ca="1">IFERROR((IF(AND($J88&gt;AS$4,$J88&lt;=AT$4,$K88&lt;=AT$4),NETWORKDAYS.INTL($J88,$K88,1,(Holidays!$A$1:$A$248)),0)+IF(AND($J88&gt;AS$4,$J88&lt;=AT$4,$K88&gt;AT$4),NETWORKDAYS.INTL($J88,(AT$4),1,(Holidays!$A$1:$A$248)),0)+IF(AND($J88&lt;AS$4,$K88&lt;AT$4,$K88&gt;AS$4),NETWORKDAYS.INTL(AS$4+1,$K88,1,(Holidays!$A$1:$A$248)),0)+IF(AND($J88&lt;=AS$4,$K88&gt;=AT$4,$K88&gt;AS$4),NETWORKDAYS.INTL(AS$4+1,(AT$4),1,(Holidays!$A$1:$A$248)),0))*$M88,"")</f>
        <v>0</v>
      </c>
      <c r="AU88" s="321">
        <f ca="1">IFERROR((IF(AND($J88&gt;AT$4,$J88&lt;=AU$4,$K88&lt;=AU$4),NETWORKDAYS.INTL($J88,$K88,1,(Holidays!$A$1:$A$248)),0)+IF(AND($J88&gt;AT$4,$J88&lt;=AU$4,$K88&gt;AU$4),NETWORKDAYS.INTL($J88,(AU$4),1,(Holidays!$A$1:$A$248)),0)+IF(AND($J88&lt;AT$4,$K88&lt;AU$4,$K88&gt;AT$4),NETWORKDAYS.INTL(AT$4+1,$K88,1,(Holidays!$A$1:$A$248)),0)+IF(AND($J88&lt;=AT$4,$K88&gt;=AU$4,$K88&gt;AT$4),NETWORKDAYS.INTL(AT$4+1,(AU$4),1,(Holidays!$A$1:$A$248)),0))*$M88,"")</f>
        <v>0</v>
      </c>
      <c r="AV88" s="190">
        <f ca="1">IFERROR((IF(AND($J88&gt;AU$4,$J88&lt;=AV$4,$K88&lt;=AV$4),NETWORKDAYS.INTL($J88,$K88,1,(Holidays!$A$1:$A$248)),0)+IF(AND($J88&gt;AU$4,$J88&lt;=AV$4,$K88&gt;AV$4),NETWORKDAYS.INTL($J88,(AV$4),1,(Holidays!$A$1:$A$248)),0)+IF(AND($J88&lt;AU$4,$K88&lt;AV$4,$K88&gt;AU$4),NETWORKDAYS.INTL(AU$4+1,$K88,1,(Holidays!$A$1:$A$248)),0)+IF(AND($J88&lt;=AU$4,$K88&gt;=AV$4,$K88&gt;AU$4),NETWORKDAYS.INTL(AU$4+1,(AV$4),1,(Holidays!$A$1:$A$248)),0))*$M88,"")</f>
        <v>0</v>
      </c>
      <c r="AW88" s="192">
        <f ca="1">IFERROR((IF(AND($J88&gt;AV$4,$J88&lt;=AW$4,$K88&lt;=AW$4),NETWORKDAYS.INTL($J88,$K88,1,(Holidays!$A$1:$A$248)),0)+IF(AND($J88&gt;AV$4,$J88&lt;=AW$4,$K88&gt;AW$4),NETWORKDAYS.INTL($J88,(AW$4),1,(Holidays!$A$1:$A$248)),0)+IF(AND($J88&lt;AV$4,$K88&lt;AW$4,$K88&gt;AV$4),NETWORKDAYS.INTL(AV$4+1,$K88,1,(Holidays!$A$1:$A$248)),0)+IF(AND($J88&lt;=AV$4,$K88&gt;=AW$4,$K88&gt;AV$4),NETWORKDAYS.INTL(AV$4+1,(AW$4),1,(Holidays!$A$1:$A$248)),0))*$M88,"")</f>
        <v>0</v>
      </c>
      <c r="AX88" s="321">
        <f ca="1">IFERROR((IF(AND($J88&gt;AW$4,$J88&lt;=AX$4,$K88&lt;=AX$4),NETWORKDAYS.INTL($J88,$K88,1,(Holidays!$A$1:$A$248)),0)+IF(AND($J88&gt;AW$4,$J88&lt;=AX$4,$K88&gt;AX$4),NETWORKDAYS.INTL($J88,(AX$4),1,(Holidays!$A$1:$A$248)),0)+IF(AND($J88&lt;AW$4,$K88&lt;AX$4,$K88&gt;AW$4),NETWORKDAYS.INTL(AW$4+1,$K88,1,(Holidays!$A$1:$A$248)),0)+IF(AND($J88&lt;=AW$4,$K88&gt;=AX$4,$K88&gt;AW$4),NETWORKDAYS.INTL(AW$4+1,(AX$4),1,(Holidays!$A$1:$A$248)),0))*$M88,"")</f>
        <v>0</v>
      </c>
      <c r="AY88" s="190">
        <f ca="1">IFERROR((IF(AND($J88&gt;AX$4,$J88&lt;=AY$4,$K88&lt;=AY$4),NETWORKDAYS.INTL($J88,$K88,1,(Holidays!$A$1:$A$248)),0)+IF(AND($J88&gt;AX$4,$J88&lt;=AY$4,$K88&gt;AY$4),NETWORKDAYS.INTL($J88,(AY$4),1,(Holidays!$A$1:$A$248)),0)+IF(AND($J88&lt;AX$4,$K88&lt;AY$4,$K88&gt;AX$4),NETWORKDAYS.INTL(AX$4+1,$K88,1,(Holidays!$A$1:$A$248)),0)+IF(AND($J88&lt;=AX$4,$K88&gt;=AY$4,$K88&gt;AX$4),NETWORKDAYS.INTL(AX$4+1,(AY$4),1,(Holidays!$A$1:$A$248)),0))*$M88,"")</f>
        <v>0</v>
      </c>
      <c r="AZ88" s="192">
        <f ca="1">IFERROR((IF(AND($J88&gt;AY$4,$J88&lt;=AZ$4,$K88&lt;=AZ$4),NETWORKDAYS.INTL($J88,$K88,1,(Holidays!$A$1:$A$248)),0)+IF(AND($J88&gt;AY$4,$J88&lt;=AZ$4,$K88&gt;AZ$4),NETWORKDAYS.INTL($J88,(AZ$4),1,(Holidays!$A$1:$A$248)),0)+IF(AND($J88&lt;AY$4,$K88&lt;AZ$4,$K88&gt;AY$4),NETWORKDAYS.INTL(AY$4+1,$K88,1,(Holidays!$A$1:$A$248)),0)+IF(AND($J88&lt;=AY$4,$K88&gt;=AZ$4,$K88&gt;AY$4),NETWORKDAYS.INTL(AY$4+1,(AZ$4),1,(Holidays!$A$1:$A$248)),0))*$M88,"")</f>
        <v>0</v>
      </c>
      <c r="BA88" s="321">
        <f ca="1">IFERROR((IF(AND($J88&gt;AZ$4,$J88&lt;=BA$4,$K88&lt;=BA$4),NETWORKDAYS.INTL($J88,$K88,1,(Holidays!$A$1:$A$248)),0)+IF(AND($J88&gt;AZ$4,$J88&lt;=BA$4,$K88&gt;BA$4),NETWORKDAYS.INTL($J88,(BA$4),1,(Holidays!$A$1:$A$248)),0)+IF(AND($J88&lt;AZ$4,$K88&lt;BA$4,$K88&gt;AZ$4),NETWORKDAYS.INTL(AZ$4+1,$K88,1,(Holidays!$A$1:$A$248)),0)+IF(AND($J88&lt;=AZ$4,$K88&gt;=BA$4,$K88&gt;AZ$4),NETWORKDAYS.INTL(AZ$4+1,(BA$4),1,(Holidays!$A$1:$A$248)),0))*$M88,"")</f>
        <v>0</v>
      </c>
      <c r="BB88" s="190">
        <f ca="1">IFERROR((IF(AND($J88&gt;BA$4,$J88&lt;=BB$4,$K88&lt;=BB$4),NETWORKDAYS.INTL($J88,$K88,1,(Holidays!$A$1:$A$248)),0)+IF(AND($J88&gt;BA$4,$J88&lt;=BB$4,$K88&gt;BB$4),NETWORKDAYS.INTL($J88,(BB$4),1,(Holidays!$A$1:$A$248)),0)+IF(AND($J88&lt;BA$4,$K88&lt;BB$4,$K88&gt;BA$4),NETWORKDAYS.INTL(BA$4+1,$K88,1,(Holidays!$A$1:$A$248)),0)+IF(AND($J88&lt;=BA$4,$K88&gt;=BB$4,$K88&gt;BA$4),NETWORKDAYS.INTL(BA$4+1,(BB$4),1,(Holidays!$A$1:$A$248)),0))*$M88,"")</f>
        <v>0</v>
      </c>
      <c r="BC88" s="192">
        <f ca="1">IFERROR((IF(AND($J88&gt;BB$4,$J88&lt;=BC$4,$K88&lt;=BC$4),NETWORKDAYS.INTL($J88,$K88,1,(Holidays!$A$1:$A$248)),0)+IF(AND($J88&gt;BB$4,$J88&lt;=BC$4,$K88&gt;BC$4),NETWORKDAYS.INTL($J88,(BC$4),1,(Holidays!$A$1:$A$248)),0)+IF(AND($J88&lt;BB$4,$K88&lt;BC$4,$K88&gt;BB$4),NETWORKDAYS.INTL(BB$4+1,$K88,1,(Holidays!$A$1:$A$248)),0)+IF(AND($J88&lt;=BB$4,$K88&gt;=BC$4,$K88&gt;BB$4),NETWORKDAYS.INTL(BB$4+1,(BC$4),1,(Holidays!$A$1:$A$248)),0))*$M88,"")</f>
        <v>0</v>
      </c>
      <c r="BD88" s="321">
        <f ca="1">IFERROR((IF(AND($J88&gt;BC$4,$J88&lt;=BD$4,$K88&lt;=BD$4),NETWORKDAYS.INTL($J88,$K88,1,(Holidays!$A$1:$A$248)),0)+IF(AND($J88&gt;BC$4,$J88&lt;=BD$4,$K88&gt;BD$4),NETWORKDAYS.INTL($J88,(BD$4),1,(Holidays!$A$1:$A$248)),0)+IF(AND($J88&lt;BC$4,$K88&lt;BD$4,$K88&gt;BC$4),NETWORKDAYS.INTL(BC$4+1,$K88,1,(Holidays!$A$1:$A$248)),0)+IF(AND($J88&lt;=BC$4,$K88&gt;=BD$4,$K88&gt;BC$4),NETWORKDAYS.INTL(BC$4+1,(BD$4),1,(Holidays!$A$1:$A$248)),0))*$M88,"")</f>
        <v>0</v>
      </c>
      <c r="BE88" s="190">
        <f ca="1">IFERROR((IF(AND($J88&gt;BD$4,$J88&lt;=BE$4,$K88&lt;=BE$4),NETWORKDAYS.INTL($J88,$K88,1,(Holidays!$A$1:$A$248)),0)+IF(AND($J88&gt;BD$4,$J88&lt;=BE$4,$K88&gt;BE$4),NETWORKDAYS.INTL($J88,(BE$4),1,(Holidays!$A$1:$A$248)),0)+IF(AND($J88&lt;BD$4,$K88&lt;BE$4,$K88&gt;BD$4),NETWORKDAYS.INTL(BD$4+1,$K88,1,(Holidays!$A$1:$A$248)),0)+IF(AND($J88&lt;=BD$4,$K88&gt;=BE$4,$K88&gt;BD$4),NETWORKDAYS.INTL(BD$4+1,(BE$4),1,(Holidays!$A$1:$A$248)),0))*$M88,"")</f>
        <v>0</v>
      </c>
      <c r="BF88" s="192">
        <f ca="1">IFERROR((IF(AND($J88&gt;BE$4,$J88&lt;=BF$4,$K88&lt;=BF$4),NETWORKDAYS.INTL($J88,$K88,1,(Holidays!$A$1:$A$248)),0)+IF(AND($J88&gt;BE$4,$J88&lt;=BF$4,$K88&gt;BF$4),NETWORKDAYS.INTL($J88,(BF$4),1,(Holidays!$A$1:$A$248)),0)+IF(AND($J88&lt;BE$4,$K88&lt;BF$4,$K88&gt;BE$4),NETWORKDAYS.INTL(BE$4+1,$K88,1,(Holidays!$A$1:$A$248)),0)+IF(AND($J88&lt;=BE$4,$K88&gt;=BF$4,$K88&gt;BE$4),NETWORKDAYS.INTL(BE$4+1,(BF$4),1,(Holidays!$A$1:$A$248)),0))*$M88,"")</f>
        <v>0</v>
      </c>
      <c r="BG88" s="321">
        <f ca="1">IFERROR((IF(AND($J88&gt;BF$4,$J88&lt;=BG$4,$K88&lt;=BG$4),NETWORKDAYS.INTL($J88,$K88,1,(Holidays!$A$1:$A$248)),0)+IF(AND($J88&gt;BF$4,$J88&lt;=BG$4,$K88&gt;BG$4),NETWORKDAYS.INTL($J88,(BG$4),1,(Holidays!$A$1:$A$248)),0)+IF(AND($J88&lt;BF$4,$K88&lt;BG$4,$K88&gt;BF$4),NETWORKDAYS.INTL(BF$4+1,$K88,1,(Holidays!$A$1:$A$248)),0)+IF(AND($J88&lt;=BF$4,$K88&gt;=BG$4,$K88&gt;BF$4),NETWORKDAYS.INTL(BF$4+1,(BG$4),1,(Holidays!$A$1:$A$248)),0))*$M88,"")</f>
        <v>0</v>
      </c>
      <c r="BH88" s="190">
        <f ca="1">IFERROR((IF(AND($J88&gt;BG$4,$J88&lt;=BH$4,$K88&lt;=BH$4),NETWORKDAYS.INTL($J88,$K88,1,(Holidays!$A$1:$A$248)),0)+IF(AND($J88&gt;BG$4,$J88&lt;=BH$4,$K88&gt;BH$4),NETWORKDAYS.INTL($J88,(BH$4),1,(Holidays!$A$1:$A$248)),0)+IF(AND($J88&lt;BG$4,$K88&lt;BH$4,$K88&gt;BG$4),NETWORKDAYS.INTL(BG$4+1,$K88,1,(Holidays!$A$1:$A$248)),0)+IF(AND($J88&lt;=BG$4,$K88&gt;=BH$4,$K88&gt;BG$4),NETWORKDAYS.INTL(BG$4+1,(BH$4),1,(Holidays!$A$1:$A$248)),0))*$M88,"")</f>
        <v>0</v>
      </c>
      <c r="BI88" s="192">
        <f ca="1">IFERROR((IF(AND($J88&gt;BH$4,$J88&lt;=BI$4,$K88&lt;=BI$4),NETWORKDAYS.INTL($J88,$K88,1,(Holidays!$A$1:$A$248)),0)+IF(AND($J88&gt;BH$4,$J88&lt;=BI$4,$K88&gt;BI$4),NETWORKDAYS.INTL($J88,(BI$4),1,(Holidays!$A$1:$A$248)),0)+IF(AND($J88&lt;BH$4,$K88&lt;BI$4,$K88&gt;BH$4),NETWORKDAYS.INTL(BH$4+1,$K88,1,(Holidays!$A$1:$A$248)),0)+IF(AND($J88&lt;=BH$4,$K88&gt;=BI$4,$K88&gt;BH$4),NETWORKDAYS.INTL(BH$4+1,(BI$4),1,(Holidays!$A$1:$A$248)),0))*$M88,"")</f>
        <v>0</v>
      </c>
      <c r="BJ88" s="321">
        <f ca="1">IFERROR((IF(AND($J88&gt;BI$4,$J88&lt;=BJ$4,$K88&lt;=BJ$4),NETWORKDAYS.INTL($J88,$K88,1,(Holidays!$A$1:$A$248)),0)+IF(AND($J88&gt;BI$4,$J88&lt;=BJ$4,$K88&gt;BJ$4),NETWORKDAYS.INTL($J88,(BJ$4),1,(Holidays!$A$1:$A$248)),0)+IF(AND($J88&lt;BI$4,$K88&lt;BJ$4,$K88&gt;BI$4),NETWORKDAYS.INTL(BI$4+1,$K88,1,(Holidays!$A$1:$A$248)),0)+IF(AND($J88&lt;=BI$4,$K88&gt;=BJ$4,$K88&gt;BI$4),NETWORKDAYS.INTL(BI$4+1,(BJ$4),1,(Holidays!$A$1:$A$248)),0))*$M88,"")</f>
        <v>0</v>
      </c>
      <c r="BK88" s="190">
        <f ca="1">IFERROR((IF(AND($J88&gt;BJ$4,$J88&lt;=BK$4,$K88&lt;=BK$4),NETWORKDAYS.INTL($J88,$K88,1,(Holidays!$A$1:$A$248)),0)+IF(AND($J88&gt;BJ$4,$J88&lt;=BK$4,$K88&gt;BK$4),NETWORKDAYS.INTL($J88,(BK$4),1,(Holidays!$A$1:$A$248)),0)+IF(AND($J88&lt;BJ$4,$K88&lt;BK$4,$K88&gt;BJ$4),NETWORKDAYS.INTL(BJ$4+1,$K88,1,(Holidays!$A$1:$A$248)),0)+IF(AND($J88&lt;=BJ$4,$K88&gt;=BK$4,$K88&gt;BJ$4),NETWORKDAYS.INTL(BJ$4+1,(BK$4),1,(Holidays!$A$1:$A$248)),0))*$M88,"")</f>
        <v>0</v>
      </c>
      <c r="BL88" s="192">
        <f ca="1">IFERROR((IF(AND($J88&gt;BK$4,$J88&lt;=BL$4,$K88&lt;=BL$4),NETWORKDAYS.INTL($J88,$K88,1,(Holidays!$A$1:$A$248)),0)+IF(AND($J88&gt;BK$4,$J88&lt;=BL$4,$K88&gt;BL$4),NETWORKDAYS.INTL($J88,(BL$4),1,(Holidays!$A$1:$A$248)),0)+IF(AND($J88&lt;BK$4,$K88&lt;BL$4,$K88&gt;BK$4),NETWORKDAYS.INTL(BK$4+1,$K88,1,(Holidays!$A$1:$A$248)),0)+IF(AND($J88&lt;=BK$4,$K88&gt;=BL$4,$K88&gt;BK$4),NETWORKDAYS.INTL(BK$4+1,(BL$4),1,(Holidays!$A$1:$A$248)),0))*$M88,"")</f>
        <v>0</v>
      </c>
      <c r="BM88" s="321">
        <f ca="1">IFERROR((IF(AND($J88&gt;BL$4,$J88&lt;=BM$4,$K88&lt;=BM$4),NETWORKDAYS.INTL($J88,$K88,1,(Holidays!$A$1:$A$248)),0)+IF(AND($J88&gt;BL$4,$J88&lt;=BM$4,$K88&gt;BM$4),NETWORKDAYS.INTL($J88,(BM$4),1,(Holidays!$A$1:$A$248)),0)+IF(AND($J88&lt;BL$4,$K88&lt;BM$4,$K88&gt;BL$4),NETWORKDAYS.INTL(BL$4+1,$K88,1,(Holidays!$A$1:$A$248)),0)+IF(AND($J88&lt;=BL$4,$K88&gt;=BM$4,$K88&gt;BL$4),NETWORKDAYS.INTL(BL$4+1,(BM$4),1,(Holidays!$A$1:$A$248)),0))*$M88,"")</f>
        <v>0</v>
      </c>
      <c r="BN88" s="190">
        <f ca="1">IFERROR((IF(AND($J88&gt;BM$4,$J88&lt;=BN$4,$K88&lt;=BN$4),NETWORKDAYS.INTL($J88,$K88,1,(Holidays!$A$1:$A$248)),0)+IF(AND($J88&gt;BM$4,$J88&lt;=BN$4,$K88&gt;BN$4),NETWORKDAYS.INTL($J88,(BN$4),1,(Holidays!$A$1:$A$248)),0)+IF(AND($J88&lt;BM$4,$K88&lt;BN$4,$K88&gt;BM$4),NETWORKDAYS.INTL(BM$4+1,$K88,1,(Holidays!$A$1:$A$248)),0)+IF(AND($J88&lt;=BM$4,$K88&gt;=BN$4,$K88&gt;BM$4),NETWORKDAYS.INTL(BM$4+1,(BN$4),1,(Holidays!$A$1:$A$248)),0))*$M88,"")</f>
        <v>0</v>
      </c>
      <c r="BO88" s="192">
        <f ca="1">IFERROR((IF(AND($J88&gt;BN$4,$J88&lt;=BO$4,$K88&lt;=BO$4),NETWORKDAYS.INTL($J88,$K88,1,(Holidays!$A$1:$A$248)),0)+IF(AND($J88&gt;BN$4,$J88&lt;=BO$4,$K88&gt;BO$4),NETWORKDAYS.INTL($J88,(BO$4),1,(Holidays!$A$1:$A$248)),0)+IF(AND($J88&lt;BN$4,$K88&lt;BO$4,$K88&gt;BN$4),NETWORKDAYS.INTL(BN$4+1,$K88,1,(Holidays!$A$1:$A$248)),0)+IF(AND($J88&lt;=BN$4,$K88&gt;=BO$4,$K88&gt;BN$4),NETWORKDAYS.INTL(BN$4+1,(BO$4),1,(Holidays!$A$1:$A$248)),0))*$M88,"")</f>
        <v>0</v>
      </c>
      <c r="BP88" s="321">
        <f ca="1">IFERROR((IF(AND($J88&gt;BO$4,$J88&lt;=BP$4,$K88&lt;=BP$4),NETWORKDAYS.INTL($J88,$K88,1,(Holidays!$A$1:$A$248)),0)+IF(AND($J88&gt;BO$4,$J88&lt;=BP$4,$K88&gt;BP$4),NETWORKDAYS.INTL($J88,(BP$4),1,(Holidays!$A$1:$A$248)),0)+IF(AND($J88&lt;BO$4,$K88&lt;BP$4,$K88&gt;BO$4),NETWORKDAYS.INTL(BO$4+1,$K88,1,(Holidays!$A$1:$A$248)),0)+IF(AND($J88&lt;=BO$4,$K88&gt;=BP$4,$K88&gt;BO$4),NETWORKDAYS.INTL(BO$4+1,(BP$4),1,(Holidays!$A$1:$A$248)),0))*$M88,"")</f>
        <v>0</v>
      </c>
      <c r="BQ88" s="190">
        <f ca="1">IFERROR((IF(AND($J88&gt;BP$4,$J88&lt;=BQ$4,$K88&lt;=BQ$4),NETWORKDAYS.INTL($J88,$K88,1,(Holidays!$A$1:$A$248)),0)+IF(AND($J88&gt;BP$4,$J88&lt;=BQ$4,$K88&gt;BQ$4),NETWORKDAYS.INTL($J88,(BQ$4),1,(Holidays!$A$1:$A$248)),0)+IF(AND($J88&lt;BP$4,$K88&lt;BQ$4,$K88&gt;BP$4),NETWORKDAYS.INTL(BP$4+1,$K88,1,(Holidays!$A$1:$A$248)),0)+IF(AND($J88&lt;=BP$4,$K88&gt;=BQ$4,$K88&gt;BP$4),NETWORKDAYS.INTL(BP$4+1,(BQ$4),1,(Holidays!$A$1:$A$248)),0))*$M88,"")</f>
        <v>0</v>
      </c>
      <c r="BR88" s="192">
        <f ca="1">IFERROR((IF(AND($J88&gt;BQ$4,$J88&lt;=BR$4,$K88&lt;=BR$4),NETWORKDAYS.INTL($J88,$K88,1,(Holidays!$A$1:$A$248)),0)+IF(AND($J88&gt;BQ$4,$J88&lt;=BR$4,$K88&gt;BR$4),NETWORKDAYS.INTL($J88,(BR$4),1,(Holidays!$A$1:$A$248)),0)+IF(AND($J88&lt;BQ$4,$K88&lt;BR$4,$K88&gt;BQ$4),NETWORKDAYS.INTL(BQ$4+1,$K88,1,(Holidays!$A$1:$A$248)),0)+IF(AND($J88&lt;=BQ$4,$K88&gt;=BR$4,$K88&gt;BQ$4),NETWORKDAYS.INTL(BQ$4+1,(BR$4),1,(Holidays!$A$1:$A$248)),0))*$M88,"")</f>
        <v>0</v>
      </c>
      <c r="BS88" s="321">
        <f ca="1">IFERROR((IF(AND($J88&gt;BR$4,$J88&lt;=BS$4,$K88&lt;=BS$4),NETWORKDAYS.INTL($J88,$K88,1,(Holidays!$A$1:$A$248)),0)+IF(AND($J88&gt;BR$4,$J88&lt;=BS$4,$K88&gt;BS$4),NETWORKDAYS.INTL($J88,(BS$4),1,(Holidays!$A$1:$A$248)),0)+IF(AND($J88&lt;BR$4,$K88&lt;BS$4,$K88&gt;BR$4),NETWORKDAYS.INTL(BR$4+1,$K88,1,(Holidays!$A$1:$A$248)),0)+IF(AND($J88&lt;=BR$4,$K88&gt;=BS$4,$K88&gt;BR$4),NETWORKDAYS.INTL(BR$4+1,(BS$4),1,(Holidays!$A$1:$A$248)),0))*$M88,"")</f>
        <v>0</v>
      </c>
      <c r="BT88" s="190">
        <f ca="1">IFERROR((IF(AND($J88&gt;BS$4,$J88&lt;=BT$4,$K88&lt;=BT$4),NETWORKDAYS.INTL($J88,$K88,1,(Holidays!$A$1:$A$248)),0)+IF(AND($J88&gt;BS$4,$J88&lt;=BT$4,$K88&gt;BT$4),NETWORKDAYS.INTL($J88,(BT$4),1,(Holidays!$A$1:$A$248)),0)+IF(AND($J88&lt;BS$4,$K88&lt;BT$4,$K88&gt;BS$4),NETWORKDAYS.INTL(BS$4+1,$K88,1,(Holidays!$A$1:$A$248)),0)+IF(AND($J88&lt;=BS$4,$K88&gt;=BT$4,$K88&gt;BS$4),NETWORKDAYS.INTL(BS$4+1,(BT$4),1,(Holidays!$A$1:$A$248)),0))*$M88,"")</f>
        <v>0</v>
      </c>
      <c r="BU88" s="192">
        <f ca="1">IFERROR((IF(AND($J88&gt;BT$4,$J88&lt;=BU$4,$K88&lt;=BU$4),NETWORKDAYS.INTL($J88,$K88,1,(Holidays!$A$1:$A$248)),0)+IF(AND($J88&gt;BT$4,$J88&lt;=BU$4,$K88&gt;BU$4),NETWORKDAYS.INTL($J88,(BU$4),1,(Holidays!$A$1:$A$248)),0)+IF(AND($J88&lt;BT$4,$K88&lt;BU$4,$K88&gt;BT$4),NETWORKDAYS.INTL(BT$4+1,$K88,1,(Holidays!$A$1:$A$248)),0)+IF(AND($J88&lt;=BT$4,$K88&gt;=BU$4,$K88&gt;BT$4),NETWORKDAYS.INTL(BT$4+1,(BU$4),1,(Holidays!$A$1:$A$248)),0))*$M88,"")</f>
        <v>0</v>
      </c>
      <c r="BV88" s="321">
        <f ca="1">IFERROR((IF(AND($J88&gt;BU$4,$J88&lt;=BV$4,$K88&lt;=BV$4),NETWORKDAYS.INTL($J88,$K88,1,(Holidays!$A$1:$A$248)),0)+IF(AND($J88&gt;BU$4,$J88&lt;=BV$4,$K88&gt;BV$4),NETWORKDAYS.INTL($J88,(BV$4),1,(Holidays!$A$1:$A$248)),0)+IF(AND($J88&lt;BU$4,$K88&lt;BV$4,$K88&gt;BU$4),NETWORKDAYS.INTL(BU$4+1,$K88,1,(Holidays!$A$1:$A$248)),0)+IF(AND($J88&lt;=BU$4,$K88&gt;=BV$4,$K88&gt;BU$4),NETWORKDAYS.INTL(BU$4+1,(BV$4),1,(Holidays!$A$1:$A$248)),0))*$M88,"")</f>
        <v>0</v>
      </c>
      <c r="BW88" s="190">
        <f ca="1">IFERROR((IF(AND($J88&gt;BV$4,$J88&lt;=BW$4,$K88&lt;=BW$4),NETWORKDAYS.INTL($J88,$K88,1,(Holidays!$A$1:$A$248)),0)+IF(AND($J88&gt;BV$4,$J88&lt;=BW$4,$K88&gt;BW$4),NETWORKDAYS.INTL($J88,(BW$4),1,(Holidays!$A$1:$A$248)),0)+IF(AND($J88&lt;BV$4,$K88&lt;BW$4,$K88&gt;BV$4),NETWORKDAYS.INTL(BV$4+1,$K88,1,(Holidays!$A$1:$A$248)),0)+IF(AND($J88&lt;=BV$4,$K88&gt;=BW$4,$K88&gt;BV$4),NETWORKDAYS.INTL(BV$4+1,(BW$4),1,(Holidays!$A$1:$A$248)),0))*$M88,"")</f>
        <v>0</v>
      </c>
      <c r="BX88" s="192">
        <f ca="1">IFERROR((IF(AND($J88&gt;BW$4,$J88&lt;=BX$4,$K88&lt;=BX$4),NETWORKDAYS.INTL($J88,$K88,1,(Holidays!$A$1:$A$248)),0)+IF(AND($J88&gt;BW$4,$J88&lt;=BX$4,$K88&gt;BX$4),NETWORKDAYS.INTL($J88,(BX$4),1,(Holidays!$A$1:$A$248)),0)+IF(AND($J88&lt;BW$4,$K88&lt;BX$4,$K88&gt;BW$4),NETWORKDAYS.INTL(BW$4+1,$K88,1,(Holidays!$A$1:$A$248)),0)+IF(AND($J88&lt;=BW$4,$K88&gt;=BX$4,$K88&gt;BW$4),NETWORKDAYS.INTL(BW$4+1,(BX$4),1,(Holidays!$A$1:$A$248)),0))*$M88,"")</f>
        <v>0</v>
      </c>
      <c r="BY88" s="321">
        <f ca="1">IFERROR((IF(AND($J88&gt;BX$4,$J88&lt;=BY$4,$K88&lt;=BY$4),NETWORKDAYS.INTL($J88,$K88,1,(Holidays!$A$1:$A$248)),0)+IF(AND($J88&gt;BX$4,$J88&lt;=BY$4,$K88&gt;BY$4),NETWORKDAYS.INTL($J88,(BY$4),1,(Holidays!$A$1:$A$248)),0)+IF(AND($J88&lt;BX$4,$K88&lt;BY$4,$K88&gt;BX$4),NETWORKDAYS.INTL(BX$4+1,$K88,1,(Holidays!$A$1:$A$248)),0)+IF(AND($J88&lt;=BX$4,$K88&gt;=BY$4,$K88&gt;BX$4),NETWORKDAYS.INTL(BX$4+1,(BY$4),1,(Holidays!$A$1:$A$248)),0))*$M88,"")</f>
        <v>0</v>
      </c>
      <c r="BZ88" s="190">
        <f ca="1">IFERROR((IF(AND($J88&gt;BY$4,$J88&lt;=BZ$4,$K88&lt;=BZ$4),NETWORKDAYS.INTL($J88,$K88,1,(Holidays!$A$1:$A$248)),0)+IF(AND($J88&gt;BY$4,$J88&lt;=BZ$4,$K88&gt;BZ$4),NETWORKDAYS.INTL($J88,(BZ$4),1,(Holidays!$A$1:$A$248)),0)+IF(AND($J88&lt;BY$4,$K88&lt;BZ$4,$K88&gt;BY$4),NETWORKDAYS.INTL(BY$4+1,$K88,1,(Holidays!$A$1:$A$248)),0)+IF(AND($J88&lt;=BY$4,$K88&gt;=BZ$4,$K88&gt;BY$4),NETWORKDAYS.INTL(BY$4+1,(BZ$4),1,(Holidays!$A$1:$A$248)),0))*$M88,"")</f>
        <v>0</v>
      </c>
      <c r="CA88" s="192">
        <f ca="1">IFERROR((IF(AND($J88&gt;BZ$4,$J88&lt;=CA$4,$K88&lt;=CA$4),NETWORKDAYS.INTL($J88,$K88,1,(Holidays!$A$1:$A$248)),0)+IF(AND($J88&gt;BZ$4,$J88&lt;=CA$4,$K88&gt;CA$4),NETWORKDAYS.INTL($J88,(CA$4),1,(Holidays!$A$1:$A$248)),0)+IF(AND($J88&lt;BZ$4,$K88&lt;CA$4,$K88&gt;BZ$4),NETWORKDAYS.INTL(BZ$4+1,$K88,1,(Holidays!$A$1:$A$248)),0)+IF(AND($J88&lt;=BZ$4,$K88&gt;=CA$4,$K88&gt;BZ$4),NETWORKDAYS.INTL(BZ$4+1,(CA$4),1,(Holidays!$A$1:$A$248)),0))*$M88,"")</f>
        <v>0</v>
      </c>
      <c r="CB88" s="321">
        <f ca="1">IFERROR((IF(AND($J88&gt;CA$4,$J88&lt;=CB$4,$K88&lt;=CB$4),NETWORKDAYS.INTL($J88,$K88,1,(Holidays!$A$1:$A$248)),0)+IF(AND($J88&gt;CA$4,$J88&lt;=CB$4,$K88&gt;CB$4),NETWORKDAYS.INTL($J88,(CB$4),1,(Holidays!$A$1:$A$248)),0)+IF(AND($J88&lt;CA$4,$K88&lt;CB$4,$K88&gt;CA$4),NETWORKDAYS.INTL(CA$4+1,$K88,1,(Holidays!$A$1:$A$248)),0)+IF(AND($J88&lt;=CA$4,$K88&gt;=CB$4,$K88&gt;CA$4),NETWORKDAYS.INTL(CA$4+1,(CB$4),1,(Holidays!$A$1:$A$248)),0))*$M88,"")</f>
        <v>0</v>
      </c>
      <c r="CC88" s="190">
        <f ca="1">IFERROR((IF(AND($J88&gt;CB$4,$J88&lt;=CC$4,$K88&lt;=CC$4),NETWORKDAYS.INTL($J88,$K88,1,(Holidays!$A$1:$A$248)),0)+IF(AND($J88&gt;CB$4,$J88&lt;=CC$4,$K88&gt;CC$4),NETWORKDAYS.INTL($J88,(CC$4),1,(Holidays!$A$1:$A$248)),0)+IF(AND($J88&lt;CB$4,$K88&lt;CC$4,$K88&gt;CB$4),NETWORKDAYS.INTL(CB$4+1,$K88,1,(Holidays!$A$1:$A$248)),0)+IF(AND($J88&lt;=CB$4,$K88&gt;=CC$4,$K88&gt;CB$4),NETWORKDAYS.INTL(CB$4+1,(CC$4),1,(Holidays!$A$1:$A$248)),0))*$M88,"")</f>
        <v>0</v>
      </c>
      <c r="CD88" s="192">
        <f ca="1">IFERROR((IF(AND($J88&gt;CC$4,$J88&lt;=CD$4,$K88&lt;=CD$4),NETWORKDAYS.INTL($J88,$K88,1,(Holidays!$A$1:$A$248)),0)+IF(AND($J88&gt;CC$4,$J88&lt;=CD$4,$K88&gt;CD$4),NETWORKDAYS.INTL($J88,(CD$4),1,(Holidays!$A$1:$A$248)),0)+IF(AND($J88&lt;CC$4,$K88&lt;CD$4,$K88&gt;CC$4),NETWORKDAYS.INTL(CC$4+1,$K88,1,(Holidays!$A$1:$A$248)),0)+IF(AND($J88&lt;=CC$4,$K88&gt;=CD$4,$K88&gt;CC$4),NETWORKDAYS.INTL(CC$4+1,(CD$4),1,(Holidays!$A$1:$A$248)),0))*$M88,"")</f>
        <v>0</v>
      </c>
      <c r="CE88" s="321">
        <f ca="1">IFERROR((IF(AND($J88&gt;CD$4,$J88&lt;=CE$4,$K88&lt;=CE$4),NETWORKDAYS.INTL($J88,$K88,1,(Holidays!$A$1:$A$248)),0)+IF(AND($J88&gt;CD$4,$J88&lt;=CE$4,$K88&gt;CE$4),NETWORKDAYS.INTL($J88,(CE$4),1,(Holidays!$A$1:$A$248)),0)+IF(AND($J88&lt;CD$4,$K88&lt;CE$4,$K88&gt;CD$4),NETWORKDAYS.INTL(CD$4+1,$K88,1,(Holidays!$A$1:$A$248)),0)+IF(AND($J88&lt;=CD$4,$K88&gt;=CE$4,$K88&gt;CD$4),NETWORKDAYS.INTL(CD$4+1,(CE$4),1,(Holidays!$A$1:$A$248)),0))*$M88,"")</f>
        <v>0</v>
      </c>
      <c r="CF88" s="190">
        <f ca="1">IFERROR((IF(AND($J88&gt;CE$4,$J88&lt;=CF$4,$K88&lt;=CF$4),NETWORKDAYS.INTL($J88,$K88,1,(Holidays!$A$1:$A$248)),0)+IF(AND($J88&gt;CE$4,$J88&lt;=CF$4,$K88&gt;CF$4),NETWORKDAYS.INTL($J88,(CF$4),1,(Holidays!$A$1:$A$248)),0)+IF(AND($J88&lt;CE$4,$K88&lt;CF$4,$K88&gt;CE$4),NETWORKDAYS.INTL(CE$4+1,$K88,1,(Holidays!$A$1:$A$248)),0)+IF(AND($J88&lt;=CE$4,$K88&gt;=CF$4,$K88&gt;CE$4),NETWORKDAYS.INTL(CE$4+1,(CF$4),1,(Holidays!$A$1:$A$248)),0))*$M88,"")</f>
        <v>0</v>
      </c>
      <c r="CG88" s="192">
        <f ca="1">IFERROR((IF(AND($J88&gt;CF$4,$J88&lt;=CG$4,$K88&lt;=CG$4),NETWORKDAYS.INTL($J88,$K88,1,(Holidays!$A$1:$A$248)),0)+IF(AND($J88&gt;CF$4,$J88&lt;=CG$4,$K88&gt;CG$4),NETWORKDAYS.INTL($J88,(CG$4),1,(Holidays!$A$1:$A$248)),0)+IF(AND($J88&lt;CF$4,$K88&lt;CG$4,$K88&gt;CF$4),NETWORKDAYS.INTL(CF$4+1,$K88,1,(Holidays!$A$1:$A$248)),0)+IF(AND($J88&lt;=CF$4,$K88&gt;=CG$4,$K88&gt;CF$4),NETWORKDAYS.INTL(CF$4+1,(CG$4),1,(Holidays!$A$1:$A$248)),0))*$M88,"")</f>
        <v>0</v>
      </c>
      <c r="CH88" s="321">
        <f ca="1">IFERROR((IF(AND($J88&gt;CG$4,$J88&lt;=CH$4,$K88&lt;=CH$4),NETWORKDAYS.INTL($J88,$K88,1,(Holidays!$A$1:$A$248)),0)+IF(AND($J88&gt;CG$4,$J88&lt;=CH$4,$K88&gt;CH$4),NETWORKDAYS.INTL($J88,(CH$4),1,(Holidays!$A$1:$A$248)),0)+IF(AND($J88&lt;CG$4,$K88&lt;CH$4,$K88&gt;CG$4),NETWORKDAYS.INTL(CG$4+1,$K88,1,(Holidays!$A$1:$A$248)),0)+IF(AND($J88&lt;=CG$4,$K88&gt;=CH$4,$K88&gt;CG$4),NETWORKDAYS.INTL(CG$4+1,(CH$4),1,(Holidays!$A$1:$A$248)),0))*$M88,"")</f>
        <v>0</v>
      </c>
      <c r="CI88" s="190">
        <f ca="1">IFERROR((IF(AND($J88&gt;CH$4,$J88&lt;=CI$4,$K88&lt;=CI$4),NETWORKDAYS.INTL($J88,$K88,1,(Holidays!$A$1:$A$248)),0)+IF(AND($J88&gt;CH$4,$J88&lt;=CI$4,$K88&gt;CI$4),NETWORKDAYS.INTL($J88,(CI$4),1,(Holidays!$A$1:$A$248)),0)+IF(AND($J88&lt;CH$4,$K88&lt;CI$4,$K88&gt;CH$4),NETWORKDAYS.INTL(CH$4+1,$K88,1,(Holidays!$A$1:$A$248)),0)+IF(AND($J88&lt;=CH$4,$K88&gt;=CI$4,$K88&gt;CH$4),NETWORKDAYS.INTL(CH$4+1,(CI$4),1,(Holidays!$A$1:$A$248)),0))*$M88,"")</f>
        <v>0</v>
      </c>
      <c r="CJ88" s="192">
        <f ca="1">IFERROR((IF(AND($J88&gt;CI$4,$J88&lt;=CJ$4,$K88&lt;=CJ$4),NETWORKDAYS.INTL($J88,$K88,1,(Holidays!$A$1:$A$248)),0)+IF(AND($J88&gt;CI$4,$J88&lt;=CJ$4,$K88&gt;CJ$4),NETWORKDAYS.INTL($J88,(CJ$4),1,(Holidays!$A$1:$A$248)),0)+IF(AND($J88&lt;CI$4,$K88&lt;CJ$4,$K88&gt;CI$4),NETWORKDAYS.INTL(CI$4+1,$K88,1,(Holidays!$A$1:$A$248)),0)+IF(AND($J88&lt;=CI$4,$K88&gt;=CJ$4,$K88&gt;CI$4),NETWORKDAYS.INTL(CI$4+1,(CJ$4),1,(Holidays!$A$1:$A$248)),0))*$M88,"")</f>
        <v>0</v>
      </c>
      <c r="CK88" s="321">
        <f ca="1">IFERROR((IF(AND($J88&gt;CJ$4,$J88&lt;=CK$4,$K88&lt;=CK$4),NETWORKDAYS.INTL($J88,$K88,1,(Holidays!$A$1:$A$248)),0)+IF(AND($J88&gt;CJ$4,$J88&lt;=CK$4,$K88&gt;CK$4),NETWORKDAYS.INTL($J88,(CK$4),1,(Holidays!$A$1:$A$248)),0)+IF(AND($J88&lt;CJ$4,$K88&lt;CK$4,$K88&gt;CJ$4),NETWORKDAYS.INTL(CJ$4+1,$K88,1,(Holidays!$A$1:$A$248)),0)+IF(AND($J88&lt;=CJ$4,$K88&gt;=CK$4,$K88&gt;CJ$4),NETWORKDAYS.INTL(CJ$4+1,(CK$4),1,(Holidays!$A$1:$A$248)),0))*$M88,"")</f>
        <v>0</v>
      </c>
      <c r="CL88" s="190">
        <f ca="1">IFERROR((IF(AND($J88&gt;CK$4,$J88&lt;=CL$4,$K88&lt;=CL$4),NETWORKDAYS.INTL($J88,$K88,1,(Holidays!$A$1:$A$248)),0)+IF(AND($J88&gt;CK$4,$J88&lt;=CL$4,$K88&gt;CL$4),NETWORKDAYS.INTL($J88,(CL$4),1,(Holidays!$A$1:$A$248)),0)+IF(AND($J88&lt;CK$4,$K88&lt;CL$4,$K88&gt;CK$4),NETWORKDAYS.INTL(CK$4+1,$K88,1,(Holidays!$A$1:$A$248)),0)+IF(AND($J88&lt;=CK$4,$K88&gt;=CL$4,$K88&gt;CK$4),NETWORKDAYS.INTL(CK$4+1,(CL$4),1,(Holidays!$A$1:$A$248)),0))*$M88,"")</f>
        <v>0</v>
      </c>
      <c r="CM88" s="192">
        <f ca="1">IFERROR((IF(AND($J88&gt;CL$4,$J88&lt;=CM$4,$K88&lt;=CM$4),NETWORKDAYS.INTL($J88,$K88,1,(Holidays!$A$1:$A$248)),0)+IF(AND($J88&gt;CL$4,$J88&lt;=CM$4,$K88&gt;CM$4),NETWORKDAYS.INTL($J88,(CM$4),1,(Holidays!$A$1:$A$248)),0)+IF(AND($J88&lt;CL$4,$K88&lt;CM$4,$K88&gt;CL$4),NETWORKDAYS.INTL(CL$4+1,$K88,1,(Holidays!$A$1:$A$248)),0)+IF(AND($J88&lt;=CL$4,$K88&gt;=CM$4,$K88&gt;CL$4),NETWORKDAYS.INTL(CL$4+1,(CM$4),1,(Holidays!$A$1:$A$248)),0))*$M88,"")</f>
        <v>0</v>
      </c>
      <c r="CN88" s="321">
        <f ca="1">IFERROR((IF(AND($J88&gt;CM$4,$J88&lt;=CN$4,$K88&lt;=CN$4),NETWORKDAYS.INTL($J88,$K88,1,(Holidays!$A$1:$A$248)),0)+IF(AND($J88&gt;CM$4,$J88&lt;=CN$4,$K88&gt;CN$4),NETWORKDAYS.INTL($J88,(CN$4),1,(Holidays!$A$1:$A$248)),0)+IF(AND($J88&lt;CM$4,$K88&lt;CN$4,$K88&gt;CM$4),NETWORKDAYS.INTL(CM$4+1,$K88,1,(Holidays!$A$1:$A$248)),0)+IF(AND($J88&lt;=CM$4,$K88&gt;=CN$4,$K88&gt;CM$4),NETWORKDAYS.INTL(CM$4+1,(CN$4),1,(Holidays!$A$1:$A$248)),0))*$M88,"")</f>
        <v>0</v>
      </c>
      <c r="CO88" s="190">
        <f ca="1">IFERROR((IF(AND($J88&gt;CN$4,$J88&lt;=CO$4,$K88&lt;=CO$4),NETWORKDAYS.INTL($J88,$K88,1,(Holidays!$A$1:$A$248)),0)+IF(AND($J88&gt;CN$4,$J88&lt;=CO$4,$K88&gt;CO$4),NETWORKDAYS.INTL($J88,(CO$4),1,(Holidays!$A$1:$A$248)),0)+IF(AND($J88&lt;CN$4,$K88&lt;CO$4,$K88&gt;CN$4),NETWORKDAYS.INTL(CN$4+1,$K88,1,(Holidays!$A$1:$A$248)),0)+IF(AND($J88&lt;=CN$4,$K88&gt;=CO$4,$K88&gt;CN$4),NETWORKDAYS.INTL(CN$4+1,(CO$4),1,(Holidays!$A$1:$A$248)),0))*$M88,"")</f>
        <v>0</v>
      </c>
      <c r="CP88" s="192">
        <f ca="1">IFERROR((IF(AND($J88&gt;CO$4,$J88&lt;=CP$4,$K88&lt;=CP$4),NETWORKDAYS.INTL($J88,$K88,1,(Holidays!$A$1:$A$248)),0)+IF(AND($J88&gt;CO$4,$J88&lt;=CP$4,$K88&gt;CP$4),NETWORKDAYS.INTL($J88,(CP$4),1,(Holidays!$A$1:$A$248)),0)+IF(AND($J88&lt;CO$4,$K88&lt;CP$4,$K88&gt;CO$4),NETWORKDAYS.INTL(CO$4+1,$K88,1,(Holidays!$A$1:$A$248)),0)+IF(AND($J88&lt;=CO$4,$K88&gt;=CP$4,$K88&gt;CO$4),NETWORKDAYS.INTL(CO$4+1,(CP$4),1,(Holidays!$A$1:$A$248)),0))*$M88,"")</f>
        <v>0</v>
      </c>
      <c r="CQ88" s="321">
        <f ca="1">IFERROR((IF(AND($J88&gt;CP$4,$J88&lt;=CQ$4,$K88&lt;=CQ$4),NETWORKDAYS.INTL($J88,$K88,1,(Holidays!$A$1:$A$248)),0)+IF(AND($J88&gt;CP$4,$J88&lt;=CQ$4,$K88&gt;CQ$4),NETWORKDAYS.INTL($J88,(CQ$4),1,(Holidays!$A$1:$A$248)),0)+IF(AND($J88&lt;CP$4,$K88&lt;CQ$4,$K88&gt;CP$4),NETWORKDAYS.INTL(CP$4+1,$K88,1,(Holidays!$A$1:$A$248)),0)+IF(AND($J88&lt;=CP$4,$K88&gt;=CQ$4,$K88&gt;CP$4),NETWORKDAYS.INTL(CP$4+1,(CQ$4),1,(Holidays!$A$1:$A$248)),0))*$M88,"")</f>
        <v>0</v>
      </c>
      <c r="CR88" s="190">
        <f ca="1">IFERROR((IF(AND($J88&gt;CQ$4,$J88&lt;=CR$4,$K88&lt;=CR$4),NETWORKDAYS.INTL($J88,$K88,1,(Holidays!$A$1:$A$248)),0)+IF(AND($J88&gt;CQ$4,$J88&lt;=CR$4,$K88&gt;CR$4),NETWORKDAYS.INTL($J88,(CR$4),1,(Holidays!$A$1:$A$248)),0)+IF(AND($J88&lt;CQ$4,$K88&lt;CR$4,$K88&gt;CQ$4),NETWORKDAYS.INTL(CQ$4+1,$K88,1,(Holidays!$A$1:$A$248)),0)+IF(AND($J88&lt;=CQ$4,$K88&gt;=CR$4,$K88&gt;CQ$4),NETWORKDAYS.INTL(CQ$4+1,(CR$4),1,(Holidays!$A$1:$A$248)),0))*$M88,"")</f>
        <v>0</v>
      </c>
      <c r="CS88" s="192">
        <f ca="1">IFERROR((IF(AND($J88&gt;CR$4,$J88&lt;=CS$4,$K88&lt;=CS$4),NETWORKDAYS.INTL($J88,$K88,1,(Holidays!$A$1:$A$248)),0)+IF(AND($J88&gt;CR$4,$J88&lt;=CS$4,$K88&gt;CS$4),NETWORKDAYS.INTL($J88,(CS$4),1,(Holidays!$A$1:$A$248)),0)+IF(AND($J88&lt;CR$4,$K88&lt;CS$4,$K88&gt;CR$4),NETWORKDAYS.INTL(CR$4+1,$K88,1,(Holidays!$A$1:$A$248)),0)+IF(AND($J88&lt;=CR$4,$K88&gt;=CS$4,$K88&gt;CR$4),NETWORKDAYS.INTL(CR$4+1,(CS$4),1,(Holidays!$A$1:$A$248)),0))*$M88,"")</f>
        <v>0</v>
      </c>
      <c r="CT88" s="321">
        <f ca="1">IFERROR((IF(AND($J88&gt;CS$4,$J88&lt;=CT$4,$K88&lt;=CT$4),NETWORKDAYS.INTL($J88,$K88,1,(Holidays!$A$1:$A$248)),0)+IF(AND($J88&gt;CS$4,$J88&lt;=CT$4,$K88&gt;CT$4),NETWORKDAYS.INTL($J88,(CT$4),1,(Holidays!$A$1:$A$248)),0)+IF(AND($J88&lt;CS$4,$K88&lt;CT$4,$K88&gt;CS$4),NETWORKDAYS.INTL(CS$4+1,$K88,1,(Holidays!$A$1:$A$248)),0)+IF(AND($J88&lt;=CS$4,$K88&gt;=CT$4,$K88&gt;CS$4),NETWORKDAYS.INTL(CS$4+1,(CT$4),1,(Holidays!$A$1:$A$248)),0))*$M88,"")</f>
        <v>0</v>
      </c>
      <c r="CU88" s="190">
        <f ca="1">IFERROR((IF(AND($J88&gt;CT$4,$J88&lt;=CU$4,$K88&lt;=CU$4),NETWORKDAYS.INTL($J88,$K88,1,(Holidays!$A$1:$A$248)),0)+IF(AND($J88&gt;CT$4,$J88&lt;=CU$4,$K88&gt;CU$4),NETWORKDAYS.INTL($J88,(CU$4),1,(Holidays!$A$1:$A$248)),0)+IF(AND($J88&lt;CT$4,$K88&lt;CU$4,$K88&gt;CT$4),NETWORKDAYS.INTL(CT$4+1,$K88,1,(Holidays!$A$1:$A$248)),0)+IF(AND($J88&lt;=CT$4,$K88&gt;=CU$4,$K88&gt;CT$4),NETWORKDAYS.INTL(CT$4+1,(CU$4),1,(Holidays!$A$1:$A$248)),0))*$M88,"")</f>
        <v>0</v>
      </c>
      <c r="CV88" s="192">
        <f ca="1">IFERROR((IF(AND($J88&gt;CU$4,$J88&lt;=CV$4,$K88&lt;=CV$4),NETWORKDAYS.INTL($J88,$K88,1,(Holidays!$A$1:$A$248)),0)+IF(AND($J88&gt;CU$4,$J88&lt;=CV$4,$K88&gt;CV$4),NETWORKDAYS.INTL($J88,(CV$4),1,(Holidays!$A$1:$A$248)),0)+IF(AND($J88&lt;CU$4,$K88&lt;CV$4,$K88&gt;CU$4),NETWORKDAYS.INTL(CU$4+1,$K88,1,(Holidays!$A$1:$A$248)),0)+IF(AND($J88&lt;=CU$4,$K88&gt;=CV$4,$K88&gt;CU$4),NETWORKDAYS.INTL(CU$4+1,(CV$4),1,(Holidays!$A$1:$A$248)),0))*$M88,"")</f>
        <v>0</v>
      </c>
      <c r="CW88" s="321">
        <f ca="1">IFERROR((IF(AND($J88&gt;CV$4,$J88&lt;=CW$4,$K88&lt;=CW$4),NETWORKDAYS.INTL($J88,$K88,1,(Holidays!$A$1:$A$248)),0)+IF(AND($J88&gt;CV$4,$J88&lt;=CW$4,$K88&gt;CW$4),NETWORKDAYS.INTL($J88,(CW$4),1,(Holidays!$A$1:$A$248)),0)+IF(AND($J88&lt;CV$4,$K88&lt;CW$4,$K88&gt;CV$4),NETWORKDAYS.INTL(CV$4+1,$K88,1,(Holidays!$A$1:$A$248)),0)+IF(AND($J88&lt;=CV$4,$K88&gt;=CW$4,$K88&gt;CV$4),NETWORKDAYS.INTL(CV$4+1,(CW$4),1,(Holidays!$A$1:$A$248)),0))*$M88,"")</f>
        <v>0</v>
      </c>
      <c r="CX88" s="324">
        <f ca="1">IFERROR((IF(AND($J88&gt;CW$4,$J88&lt;=CX$4,$K88&lt;=CX$4),NETWORKDAYS.INTL($J88,$K88,1,(Holidays!$A$1:$A$248)),0)+IF(AND($J88&gt;CW$4,$J88&lt;=CX$4,$K88&gt;CX$4),NETWORKDAYS.INTL($J88,(CX$4),1,(Holidays!$A$1:$A$248)),0)+IF(AND($J88&lt;CW$4,$K88&lt;CX$4,$K88&gt;CW$4),NETWORKDAYS.INTL(CW$4+1,$K88,1,(Holidays!$A$1:$A$248)),0)+IF(AND($J88&lt;=CW$4,$K88&gt;=CX$4,$K88&gt;CW$4),NETWORKDAYS.INTL(CW$4+1,(CX$4),1,(Holidays!$A$1:$A$248)),0))*$M88,"")</f>
        <v>0</v>
      </c>
    </row>
    <row r="89" spans="2:102" ht="15" customHeight="1" outlineLevel="1">
      <c r="B89" s="59" t="str">
        <f t="array" ref="B89">IFERROR(INDEX('A-2_MH Distribution'!$B$1:$B$15014,SMALL(IF('A-2_MH Distribution'!$N$8:$N$63&lt;&gt;0,ROW('A-2_MH Distribution'!$B$8:$B$63)),ROW(A21)),1),"")</f>
        <v/>
      </c>
      <c r="C89" s="458" t="str">
        <f ca="1">IFERROR(VLOOKUP(B89,OFFSET('A-1_MH Estimation'!$B$7,0,0,MATCH("Subtotal LOE",'A-1_MH Estimation'!B:B,0)-7,2),2,0),"")</f>
        <v/>
      </c>
      <c r="D89" s="466" t="str">
        <f ca="1">IFERROR(VLOOKUP(B89,OFFSET('A-1_MH Estimation'!$B$7,0,0,MATCH("Subtotal LOE",'A-1_MH Estimation'!B:B,0)-7,4),4,0),"")</f>
        <v/>
      </c>
      <c r="E89" s="466" t="str">
        <f ca="1">IFERROR(VLOOKUP(B89,OFFSET('A-1_MH Estimation'!$B$7,0,0,MATCH("Subtotal LOE",'A-1_MH Estimation'!B:B,0)-7,3),3,0),"")</f>
        <v/>
      </c>
      <c r="F89" s="462">
        <f>IFERROR(VLOOKUP($B89,'A-2_MH Distribution'!$B$6:$O$16314,3,0)*VLOOKUP($B89,'A-2_MH Distribution'!$B$6:$O$16314,VLOOKUP(G89,SoftwareList,6,0),0)*IFERROR((--(VLOOKUP($B89,'A-2_MH Distribution'!$B$6:$O$16314,VLOOKUP(G89,SoftwareList,8,0),0)=0)+VLOOKUP($B89,'A-2_MH Distribution'!$B$6:$O$16314,VLOOKUP(G89,SoftwareList,8,0),0)),1),0)</f>
        <v>0</v>
      </c>
      <c r="G89" s="403" t="str">
        <f t="shared" si="61"/>
        <v/>
      </c>
      <c r="H89" s="454"/>
      <c r="I89" s="455"/>
      <c r="J89" s="351">
        <f ca="1">IFERROR(INDEX(Activities,MATCH($B89,'A-2_MH Distribution'!B:B,0),MATCH("Start Date",'A-2_MH Distribution'!$A$4:S$4,0))+H89,0)</f>
        <v>0</v>
      </c>
      <c r="K89" s="352">
        <f ca="1">IFERROR(INDEX(Activities,MATCH($B89,'A-2_MH Distribution'!B:B,0),MATCH("Finish Date",'A-2_MH Distribution'!$A$4:S$4,0))+I89,0)</f>
        <v>0</v>
      </c>
      <c r="L89" s="170">
        <f ca="1">NETWORKDAYS.INTL(J89,K89,1,Holidays!$A$1:$A$248)</f>
        <v>0</v>
      </c>
      <c r="M89" s="62">
        <f t="shared" ca="1" si="60"/>
        <v>0</v>
      </c>
      <c r="O89" s="253">
        <f ca="1">SUM($P89:CX89)</f>
        <v>0</v>
      </c>
      <c r="P89" s="320"/>
      <c r="Q89" s="321">
        <f ca="1">IFERROR((IF(AND($J89&gt;P$4,$J89&lt;=Q$4,$K89&lt;=Q$4),NETWORKDAYS.INTL($J89,$K89,1,(Holidays!$A$1:$A$248)),0)+IF(AND($J89&gt;P$4,$J89&lt;=Q$4,$K89&gt;Q$4),NETWORKDAYS.INTL($J89,(Q$4),1,(Holidays!$A$1:$A$248)),0)+IF(AND($J89&lt;P$4,$K89&lt;Q$4,$K89&gt;P$4),NETWORKDAYS.INTL(P$4+1,$K89,1,(Holidays!$A$1:$A$248)),0)+IF(AND($J89&lt;=P$4,$K89&gt;=Q$4,$K89&gt;P$4),NETWORKDAYS.INTL(P$4+1,(Q$4),1,(Holidays!$A$1:$A$248)),0))*$M89,"")</f>
        <v>0</v>
      </c>
      <c r="R89" s="190">
        <f ca="1">IFERROR((IF(AND($J89&gt;Q$4,$J89&lt;=R$4,$K89&lt;=R$4),NETWORKDAYS.INTL($J89,$K89,1,(Holidays!$A$1:$A$248)),0)+IF(AND($J89&gt;Q$4,$J89&lt;=R$4,$K89&gt;R$4),NETWORKDAYS.INTL($J89,(R$4),1,(Holidays!$A$1:$A$248)),0)+IF(AND($J89&lt;Q$4,$K89&lt;R$4,$K89&gt;Q$4),NETWORKDAYS.INTL(Q$4+1,$K89,1,(Holidays!$A$1:$A$248)),0)+IF(AND($J89&lt;=Q$4,$K89&gt;=R$4,$K89&gt;Q$4),NETWORKDAYS.INTL(Q$4+1,(R$4),1,(Holidays!$A$1:$A$248)),0))*$M89,"")</f>
        <v>0</v>
      </c>
      <c r="S89" s="192">
        <f ca="1">IFERROR((IF(AND($J89&gt;R$4,$J89&lt;=S$4,$K89&lt;=S$4),NETWORKDAYS.INTL($J89,$K89,1,(Holidays!$A$1:$A$248)),0)+IF(AND($J89&gt;R$4,$J89&lt;=S$4,$K89&gt;S$4),NETWORKDAYS.INTL($J89,(S$4),1,(Holidays!$A$1:$A$248)),0)+IF(AND($J89&lt;R$4,$K89&lt;S$4,$K89&gt;R$4),NETWORKDAYS.INTL(R$4+1,$K89,1,(Holidays!$A$1:$A$248)),0)+IF(AND($J89&lt;=R$4,$K89&gt;=S$4,$K89&gt;R$4),NETWORKDAYS.INTL(R$4+1,(S$4),1,(Holidays!$A$1:$A$248)),0))*$M89,"")</f>
        <v>0</v>
      </c>
      <c r="T89" s="321">
        <f ca="1">IFERROR((IF(AND($J89&gt;S$4,$J89&lt;=T$4,$K89&lt;=T$4),NETWORKDAYS.INTL($J89,$K89,1,(Holidays!$A$1:$A$248)),0)+IF(AND($J89&gt;S$4,$J89&lt;=T$4,$K89&gt;T$4),NETWORKDAYS.INTL($J89,(T$4),1,(Holidays!$A$1:$A$248)),0)+IF(AND($J89&lt;S$4,$K89&lt;T$4,$K89&gt;S$4),NETWORKDAYS.INTL(S$4+1,$K89,1,(Holidays!$A$1:$A$248)),0)+IF(AND($J89&lt;=S$4,$K89&gt;=T$4,$K89&gt;S$4),NETWORKDAYS.INTL(S$4+1,(T$4),1,(Holidays!$A$1:$A$248)),0))*$M89,"")</f>
        <v>0</v>
      </c>
      <c r="U89" s="190">
        <f ca="1">IFERROR((IF(AND($J89&gt;T$4,$J89&lt;=U$4,$K89&lt;=U$4),NETWORKDAYS.INTL($J89,$K89,1,(Holidays!$A$1:$A$248)),0)+IF(AND($J89&gt;T$4,$J89&lt;=U$4,$K89&gt;U$4),NETWORKDAYS.INTL($J89,(U$4),1,(Holidays!$A$1:$A$248)),0)+IF(AND($J89&lt;T$4,$K89&lt;U$4,$K89&gt;T$4),NETWORKDAYS.INTL(T$4+1,$K89,1,(Holidays!$A$1:$A$248)),0)+IF(AND($J89&lt;=T$4,$K89&gt;=U$4,$K89&gt;T$4),NETWORKDAYS.INTL(T$4+1,(U$4),1,(Holidays!$A$1:$A$248)),0))*$M89,"")</f>
        <v>0</v>
      </c>
      <c r="V89" s="192">
        <f ca="1">IFERROR((IF(AND($J89&gt;U$4,$J89&lt;=V$4,$K89&lt;=V$4),NETWORKDAYS.INTL($J89,$K89,1,(Holidays!$A$1:$A$248)),0)+IF(AND($J89&gt;U$4,$J89&lt;=V$4,$K89&gt;V$4),NETWORKDAYS.INTL($J89,(V$4),1,(Holidays!$A$1:$A$248)),0)+IF(AND($J89&lt;U$4,$K89&lt;V$4,$K89&gt;U$4),NETWORKDAYS.INTL(U$4+1,$K89,1,(Holidays!$A$1:$A$248)),0)+IF(AND($J89&lt;=U$4,$K89&gt;=V$4,$K89&gt;U$4),NETWORKDAYS.INTL(U$4+1,(V$4),1,(Holidays!$A$1:$A$248)),0))*$M89,"")</f>
        <v>0</v>
      </c>
      <c r="W89" s="321">
        <f ca="1">IFERROR((IF(AND($J89&gt;V$4,$J89&lt;=W$4,$K89&lt;=W$4),NETWORKDAYS.INTL($J89,$K89,1,(Holidays!$A$1:$A$248)),0)+IF(AND($J89&gt;V$4,$J89&lt;=W$4,$K89&gt;W$4),NETWORKDAYS.INTL($J89,(W$4),1,(Holidays!$A$1:$A$248)),0)+IF(AND($J89&lt;V$4,$K89&lt;W$4,$K89&gt;V$4),NETWORKDAYS.INTL(V$4+1,$K89,1,(Holidays!$A$1:$A$248)),0)+IF(AND($J89&lt;=V$4,$K89&gt;=W$4,$K89&gt;V$4),NETWORKDAYS.INTL(V$4+1,(W$4),1,(Holidays!$A$1:$A$248)),0))*$M89,"")</f>
        <v>0</v>
      </c>
      <c r="X89" s="190">
        <f ca="1">IFERROR((IF(AND($J89&gt;W$4,$J89&lt;=X$4,$K89&lt;=X$4),NETWORKDAYS.INTL($J89,$K89,1,(Holidays!$A$1:$A$248)),0)+IF(AND($J89&gt;W$4,$J89&lt;=X$4,$K89&gt;X$4),NETWORKDAYS.INTL($J89,(X$4),1,(Holidays!$A$1:$A$248)),0)+IF(AND($J89&lt;W$4,$K89&lt;X$4,$K89&gt;W$4),NETWORKDAYS.INTL(W$4+1,$K89,1,(Holidays!$A$1:$A$248)),0)+IF(AND($J89&lt;=W$4,$K89&gt;=X$4,$K89&gt;W$4),NETWORKDAYS.INTL(W$4+1,(X$4),1,(Holidays!$A$1:$A$248)),0))*$M89,"")</f>
        <v>0</v>
      </c>
      <c r="Y89" s="192">
        <f ca="1">IFERROR((IF(AND($J89&gt;X$4,$J89&lt;=Y$4,$K89&lt;=Y$4),NETWORKDAYS.INTL($J89,$K89,1,(Holidays!$A$1:$A$248)),0)+IF(AND($J89&gt;X$4,$J89&lt;=Y$4,$K89&gt;Y$4),NETWORKDAYS.INTL($J89,(Y$4),1,(Holidays!$A$1:$A$248)),0)+IF(AND($J89&lt;X$4,$K89&lt;Y$4,$K89&gt;X$4),NETWORKDAYS.INTL(X$4+1,$K89,1,(Holidays!$A$1:$A$248)),0)+IF(AND($J89&lt;=X$4,$K89&gt;=Y$4,$K89&gt;X$4),NETWORKDAYS.INTL(X$4+1,(Y$4),1,(Holidays!$A$1:$A$248)),0))*$M89,"")</f>
        <v>0</v>
      </c>
      <c r="Z89" s="321">
        <f ca="1">IFERROR((IF(AND($J89&gt;Y$4,$J89&lt;=Z$4,$K89&lt;=Z$4),NETWORKDAYS.INTL($J89,$K89,1,(Holidays!$A$1:$A$248)),0)+IF(AND($J89&gt;Y$4,$J89&lt;=Z$4,$K89&gt;Z$4),NETWORKDAYS.INTL($J89,(Z$4),1,(Holidays!$A$1:$A$248)),0)+IF(AND($J89&lt;Y$4,$K89&lt;Z$4,$K89&gt;Y$4),NETWORKDAYS.INTL(Y$4+1,$K89,1,(Holidays!$A$1:$A$248)),0)+IF(AND($J89&lt;=Y$4,$K89&gt;=Z$4,$K89&gt;Y$4),NETWORKDAYS.INTL(Y$4+1,(Z$4),1,(Holidays!$A$1:$A$248)),0))*$M89,"")</f>
        <v>0</v>
      </c>
      <c r="AA89" s="190">
        <f ca="1">IFERROR((IF(AND($J89&gt;Z$4,$J89&lt;=AA$4,$K89&lt;=AA$4),NETWORKDAYS.INTL($J89,$K89,1,(Holidays!$A$1:$A$248)),0)+IF(AND($J89&gt;Z$4,$J89&lt;=AA$4,$K89&gt;AA$4),NETWORKDAYS.INTL($J89,(AA$4),1,(Holidays!$A$1:$A$248)),0)+IF(AND($J89&lt;Z$4,$K89&lt;AA$4,$K89&gt;Z$4),NETWORKDAYS.INTL(Z$4+1,$K89,1,(Holidays!$A$1:$A$248)),0)+IF(AND($J89&lt;=Z$4,$K89&gt;=AA$4,$K89&gt;Z$4),NETWORKDAYS.INTL(Z$4+1,(AA$4),1,(Holidays!$A$1:$A$248)),0))*$M89,"")</f>
        <v>0</v>
      </c>
      <c r="AB89" s="192">
        <f ca="1">IFERROR((IF(AND($J89&gt;AA$4,$J89&lt;=AB$4,$K89&lt;=AB$4),NETWORKDAYS.INTL($J89,$K89,1,(Holidays!$A$1:$A$248)),0)+IF(AND($J89&gt;AA$4,$J89&lt;=AB$4,$K89&gt;AB$4),NETWORKDAYS.INTL($J89,(AB$4),1,(Holidays!$A$1:$A$248)),0)+IF(AND($J89&lt;AA$4,$K89&lt;AB$4,$K89&gt;AA$4),NETWORKDAYS.INTL(AA$4+1,$K89,1,(Holidays!$A$1:$A$248)),0)+IF(AND($J89&lt;=AA$4,$K89&gt;=AB$4,$K89&gt;AA$4),NETWORKDAYS.INTL(AA$4+1,(AB$4),1,(Holidays!$A$1:$A$248)),0))*$M89,"")</f>
        <v>0</v>
      </c>
      <c r="AC89" s="321">
        <f ca="1">IFERROR((IF(AND($J89&gt;AB$4,$J89&lt;=AC$4,$K89&lt;=AC$4),NETWORKDAYS.INTL($J89,$K89,1,(Holidays!$A$1:$A$248)),0)+IF(AND($J89&gt;AB$4,$J89&lt;=AC$4,$K89&gt;AC$4),NETWORKDAYS.INTL($J89,(AC$4),1,(Holidays!$A$1:$A$248)),0)+IF(AND($J89&lt;AB$4,$K89&lt;AC$4,$K89&gt;AB$4),NETWORKDAYS.INTL(AB$4+1,$K89,1,(Holidays!$A$1:$A$248)),0)+IF(AND($J89&lt;=AB$4,$K89&gt;=AC$4,$K89&gt;AB$4),NETWORKDAYS.INTL(AB$4+1,(AC$4),1,(Holidays!$A$1:$A$248)),0))*$M89,"")</f>
        <v>0</v>
      </c>
      <c r="AD89" s="190">
        <f ca="1">IFERROR((IF(AND($J89&gt;AC$4,$J89&lt;=AD$4,$K89&lt;=AD$4),NETWORKDAYS.INTL($J89,$K89,1,(Holidays!$A$1:$A$248)),0)+IF(AND($J89&gt;AC$4,$J89&lt;=AD$4,$K89&gt;AD$4),NETWORKDAYS.INTL($J89,(AD$4),1,(Holidays!$A$1:$A$248)),0)+IF(AND($J89&lt;AC$4,$K89&lt;AD$4,$K89&gt;AC$4),NETWORKDAYS.INTL(AC$4+1,$K89,1,(Holidays!$A$1:$A$248)),0)+IF(AND($J89&lt;=AC$4,$K89&gt;=AD$4,$K89&gt;AC$4),NETWORKDAYS.INTL(AC$4+1,(AD$4),1,(Holidays!$A$1:$A$248)),0))*$M89,"")</f>
        <v>0</v>
      </c>
      <c r="AE89" s="192">
        <f ca="1">IFERROR((IF(AND($J89&gt;AD$4,$J89&lt;=AE$4,$K89&lt;=AE$4),NETWORKDAYS.INTL($J89,$K89,1,(Holidays!$A$1:$A$248)),0)+IF(AND($J89&gt;AD$4,$J89&lt;=AE$4,$K89&gt;AE$4),NETWORKDAYS.INTL($J89,(AE$4),1,(Holidays!$A$1:$A$248)),0)+IF(AND($J89&lt;AD$4,$K89&lt;AE$4,$K89&gt;AD$4),NETWORKDAYS.INTL(AD$4+1,$K89,1,(Holidays!$A$1:$A$248)),0)+IF(AND($J89&lt;=AD$4,$K89&gt;=AE$4,$K89&gt;AD$4),NETWORKDAYS.INTL(AD$4+1,(AE$4),1,(Holidays!$A$1:$A$248)),0))*$M89,"")</f>
        <v>0</v>
      </c>
      <c r="AF89" s="321">
        <f ca="1">IFERROR((IF(AND($J89&gt;AE$4,$J89&lt;=AF$4,$K89&lt;=AF$4),NETWORKDAYS.INTL($J89,$K89,1,(Holidays!$A$1:$A$248)),0)+IF(AND($J89&gt;AE$4,$J89&lt;=AF$4,$K89&gt;AF$4),NETWORKDAYS.INTL($J89,(AF$4),1,(Holidays!$A$1:$A$248)),0)+IF(AND($J89&lt;AE$4,$K89&lt;AF$4,$K89&gt;AE$4),NETWORKDAYS.INTL(AE$4+1,$K89,1,(Holidays!$A$1:$A$248)),0)+IF(AND($J89&lt;=AE$4,$K89&gt;=AF$4,$K89&gt;AE$4),NETWORKDAYS.INTL(AE$4+1,(AF$4),1,(Holidays!$A$1:$A$248)),0))*$M89,"")</f>
        <v>0</v>
      </c>
      <c r="AG89" s="190">
        <f ca="1">IFERROR((IF(AND($J89&gt;AF$4,$J89&lt;=AG$4,$K89&lt;=AG$4),NETWORKDAYS.INTL($J89,$K89,1,(Holidays!$A$1:$A$248)),0)+IF(AND($J89&gt;AF$4,$J89&lt;=AG$4,$K89&gt;AG$4),NETWORKDAYS.INTL($J89,(AG$4),1,(Holidays!$A$1:$A$248)),0)+IF(AND($J89&lt;AF$4,$K89&lt;AG$4,$K89&gt;AF$4),NETWORKDAYS.INTL(AF$4+1,$K89,1,(Holidays!$A$1:$A$248)),0)+IF(AND($J89&lt;=AF$4,$K89&gt;=AG$4,$K89&gt;AF$4),NETWORKDAYS.INTL(AF$4+1,(AG$4),1,(Holidays!$A$1:$A$248)),0))*$M89,"")</f>
        <v>0</v>
      </c>
      <c r="AH89" s="192">
        <f ca="1">IFERROR((IF(AND($J89&gt;AG$4,$J89&lt;=AH$4,$K89&lt;=AH$4),NETWORKDAYS.INTL($J89,$K89,1,(Holidays!$A$1:$A$248)),0)+IF(AND($J89&gt;AG$4,$J89&lt;=AH$4,$K89&gt;AH$4),NETWORKDAYS.INTL($J89,(AH$4),1,(Holidays!$A$1:$A$248)),0)+IF(AND($J89&lt;AG$4,$K89&lt;AH$4,$K89&gt;AG$4),NETWORKDAYS.INTL(AG$4+1,$K89,1,(Holidays!$A$1:$A$248)),0)+IF(AND($J89&lt;=AG$4,$K89&gt;=AH$4,$K89&gt;AG$4),NETWORKDAYS.INTL(AG$4+1,(AH$4),1,(Holidays!$A$1:$A$248)),0))*$M89,"")</f>
        <v>0</v>
      </c>
      <c r="AI89" s="321">
        <f ca="1">IFERROR((IF(AND($J89&gt;AH$4,$J89&lt;=AI$4,$K89&lt;=AI$4),NETWORKDAYS.INTL($J89,$K89,1,(Holidays!$A$1:$A$248)),0)+IF(AND($J89&gt;AH$4,$J89&lt;=AI$4,$K89&gt;AI$4),NETWORKDAYS.INTL($J89,(AI$4),1,(Holidays!$A$1:$A$248)),0)+IF(AND($J89&lt;AH$4,$K89&lt;AI$4,$K89&gt;AH$4),NETWORKDAYS.INTL(AH$4+1,$K89,1,(Holidays!$A$1:$A$248)),0)+IF(AND($J89&lt;=AH$4,$K89&gt;=AI$4,$K89&gt;AH$4),NETWORKDAYS.INTL(AH$4+1,(AI$4),1,(Holidays!$A$1:$A$248)),0))*$M89,"")</f>
        <v>0</v>
      </c>
      <c r="AJ89" s="190">
        <f ca="1">IFERROR((IF(AND($J89&gt;AI$4,$J89&lt;=AJ$4,$K89&lt;=AJ$4),NETWORKDAYS.INTL($J89,$K89,1,(Holidays!$A$1:$A$248)),0)+IF(AND($J89&gt;AI$4,$J89&lt;=AJ$4,$K89&gt;AJ$4),NETWORKDAYS.INTL($J89,(AJ$4),1,(Holidays!$A$1:$A$248)),0)+IF(AND($J89&lt;AI$4,$K89&lt;AJ$4,$K89&gt;AI$4),NETWORKDAYS.INTL(AI$4+1,$K89,1,(Holidays!$A$1:$A$248)),0)+IF(AND($J89&lt;=AI$4,$K89&gt;=AJ$4,$K89&gt;AI$4),NETWORKDAYS.INTL(AI$4+1,(AJ$4),1,(Holidays!$A$1:$A$248)),0))*$M89,"")</f>
        <v>0</v>
      </c>
      <c r="AK89" s="192">
        <f ca="1">IFERROR((IF(AND($J89&gt;AJ$4,$J89&lt;=AK$4,$K89&lt;=AK$4),NETWORKDAYS.INTL($J89,$K89,1,(Holidays!$A$1:$A$248)),0)+IF(AND($J89&gt;AJ$4,$J89&lt;=AK$4,$K89&gt;AK$4),NETWORKDAYS.INTL($J89,(AK$4),1,(Holidays!$A$1:$A$248)),0)+IF(AND($J89&lt;AJ$4,$K89&lt;AK$4,$K89&gt;AJ$4),NETWORKDAYS.INTL(AJ$4+1,$K89,1,(Holidays!$A$1:$A$248)),0)+IF(AND($J89&lt;=AJ$4,$K89&gt;=AK$4,$K89&gt;AJ$4),NETWORKDAYS.INTL(AJ$4+1,(AK$4),1,(Holidays!$A$1:$A$248)),0))*$M89,"")</f>
        <v>0</v>
      </c>
      <c r="AL89" s="321">
        <f ca="1">IFERROR((IF(AND($J89&gt;AK$4,$J89&lt;=AL$4,$K89&lt;=AL$4),NETWORKDAYS.INTL($J89,$K89,1,(Holidays!$A$1:$A$248)),0)+IF(AND($J89&gt;AK$4,$J89&lt;=AL$4,$K89&gt;AL$4),NETWORKDAYS.INTL($J89,(AL$4),1,(Holidays!$A$1:$A$248)),0)+IF(AND($J89&lt;AK$4,$K89&lt;AL$4,$K89&gt;AK$4),NETWORKDAYS.INTL(AK$4+1,$K89,1,(Holidays!$A$1:$A$248)),0)+IF(AND($J89&lt;=AK$4,$K89&gt;=AL$4,$K89&gt;AK$4),NETWORKDAYS.INTL(AK$4+1,(AL$4),1,(Holidays!$A$1:$A$248)),0))*$M89,"")</f>
        <v>0</v>
      </c>
      <c r="AM89" s="190">
        <f ca="1">IFERROR((IF(AND($J89&gt;AL$4,$J89&lt;=AM$4,$K89&lt;=AM$4),NETWORKDAYS.INTL($J89,$K89,1,(Holidays!$A$1:$A$248)),0)+IF(AND($J89&gt;AL$4,$J89&lt;=AM$4,$K89&gt;AM$4),NETWORKDAYS.INTL($J89,(AM$4),1,(Holidays!$A$1:$A$248)),0)+IF(AND($J89&lt;AL$4,$K89&lt;AM$4,$K89&gt;AL$4),NETWORKDAYS.INTL(AL$4+1,$K89,1,(Holidays!$A$1:$A$248)),0)+IF(AND($J89&lt;=AL$4,$K89&gt;=AM$4,$K89&gt;AL$4),NETWORKDAYS.INTL(AL$4+1,(AM$4),1,(Holidays!$A$1:$A$248)),0))*$M89,"")</f>
        <v>0</v>
      </c>
      <c r="AN89" s="192">
        <f ca="1">IFERROR((IF(AND($J89&gt;AM$4,$J89&lt;=AN$4,$K89&lt;=AN$4),NETWORKDAYS.INTL($J89,$K89,1,(Holidays!$A$1:$A$248)),0)+IF(AND($J89&gt;AM$4,$J89&lt;=AN$4,$K89&gt;AN$4),NETWORKDAYS.INTL($J89,(AN$4),1,(Holidays!$A$1:$A$248)),0)+IF(AND($J89&lt;AM$4,$K89&lt;AN$4,$K89&gt;AM$4),NETWORKDAYS.INTL(AM$4+1,$K89,1,(Holidays!$A$1:$A$248)),0)+IF(AND($J89&lt;=AM$4,$K89&gt;=AN$4,$K89&gt;AM$4),NETWORKDAYS.INTL(AM$4+1,(AN$4),1,(Holidays!$A$1:$A$248)),0))*$M89,"")</f>
        <v>0</v>
      </c>
      <c r="AO89" s="321">
        <f ca="1">IFERROR((IF(AND($J89&gt;AN$4,$J89&lt;=AO$4,$K89&lt;=AO$4),NETWORKDAYS.INTL($J89,$K89,1,(Holidays!$A$1:$A$248)),0)+IF(AND($J89&gt;AN$4,$J89&lt;=AO$4,$K89&gt;AO$4),NETWORKDAYS.INTL($J89,(AO$4),1,(Holidays!$A$1:$A$248)),0)+IF(AND($J89&lt;AN$4,$K89&lt;AO$4,$K89&gt;AN$4),NETWORKDAYS.INTL(AN$4+1,$K89,1,(Holidays!$A$1:$A$248)),0)+IF(AND($J89&lt;=AN$4,$K89&gt;=AO$4,$K89&gt;AN$4),NETWORKDAYS.INTL(AN$4+1,(AO$4),1,(Holidays!$A$1:$A$248)),0))*$M89,"")</f>
        <v>0</v>
      </c>
      <c r="AP89" s="190">
        <f ca="1">IFERROR((IF(AND($J89&gt;AO$4,$J89&lt;=AP$4,$K89&lt;=AP$4),NETWORKDAYS.INTL($J89,$K89,1,(Holidays!$A$1:$A$248)),0)+IF(AND($J89&gt;AO$4,$J89&lt;=AP$4,$K89&gt;AP$4),NETWORKDAYS.INTL($J89,(AP$4),1,(Holidays!$A$1:$A$248)),0)+IF(AND($J89&lt;AO$4,$K89&lt;AP$4,$K89&gt;AO$4),NETWORKDAYS.INTL(AO$4+1,$K89,1,(Holidays!$A$1:$A$248)),0)+IF(AND($J89&lt;=AO$4,$K89&gt;=AP$4,$K89&gt;AO$4),NETWORKDAYS.INTL(AO$4+1,(AP$4),1,(Holidays!$A$1:$A$248)),0))*$M89,"")</f>
        <v>0</v>
      </c>
      <c r="AQ89" s="192">
        <f ca="1">IFERROR((IF(AND($J89&gt;AP$4,$J89&lt;=AQ$4,$K89&lt;=AQ$4),NETWORKDAYS.INTL($J89,$K89,1,(Holidays!$A$1:$A$248)),0)+IF(AND($J89&gt;AP$4,$J89&lt;=AQ$4,$K89&gt;AQ$4),NETWORKDAYS.INTL($J89,(AQ$4),1,(Holidays!$A$1:$A$248)),0)+IF(AND($J89&lt;AP$4,$K89&lt;AQ$4,$K89&gt;AP$4),NETWORKDAYS.INTL(AP$4+1,$K89,1,(Holidays!$A$1:$A$248)),0)+IF(AND($J89&lt;=AP$4,$K89&gt;=AQ$4,$K89&gt;AP$4),NETWORKDAYS.INTL(AP$4+1,(AQ$4),1,(Holidays!$A$1:$A$248)),0))*$M89,"")</f>
        <v>0</v>
      </c>
      <c r="AR89" s="321">
        <f ca="1">IFERROR((IF(AND($J89&gt;AQ$4,$J89&lt;=AR$4,$K89&lt;=AR$4),NETWORKDAYS.INTL($J89,$K89,1,(Holidays!$A$1:$A$248)),0)+IF(AND($J89&gt;AQ$4,$J89&lt;=AR$4,$K89&gt;AR$4),NETWORKDAYS.INTL($J89,(AR$4),1,(Holidays!$A$1:$A$248)),0)+IF(AND($J89&lt;AQ$4,$K89&lt;AR$4,$K89&gt;AQ$4),NETWORKDAYS.INTL(AQ$4+1,$K89,1,(Holidays!$A$1:$A$248)),0)+IF(AND($J89&lt;=AQ$4,$K89&gt;=AR$4,$K89&gt;AQ$4),NETWORKDAYS.INTL(AQ$4+1,(AR$4),1,(Holidays!$A$1:$A$248)),0))*$M89,"")</f>
        <v>0</v>
      </c>
      <c r="AS89" s="190">
        <f ca="1">IFERROR((IF(AND($J89&gt;AR$4,$J89&lt;=AS$4,$K89&lt;=AS$4),NETWORKDAYS.INTL($J89,$K89,1,(Holidays!$A$1:$A$248)),0)+IF(AND($J89&gt;AR$4,$J89&lt;=AS$4,$K89&gt;AS$4),NETWORKDAYS.INTL($J89,(AS$4),1,(Holidays!$A$1:$A$248)),0)+IF(AND($J89&lt;AR$4,$K89&lt;AS$4,$K89&gt;AR$4),NETWORKDAYS.INTL(AR$4+1,$K89,1,(Holidays!$A$1:$A$248)),0)+IF(AND($J89&lt;=AR$4,$K89&gt;=AS$4,$K89&gt;AR$4),NETWORKDAYS.INTL(AR$4+1,(AS$4),1,(Holidays!$A$1:$A$248)),0))*$M89,"")</f>
        <v>0</v>
      </c>
      <c r="AT89" s="192">
        <f ca="1">IFERROR((IF(AND($J89&gt;AS$4,$J89&lt;=AT$4,$K89&lt;=AT$4),NETWORKDAYS.INTL($J89,$K89,1,(Holidays!$A$1:$A$248)),0)+IF(AND($J89&gt;AS$4,$J89&lt;=AT$4,$K89&gt;AT$4),NETWORKDAYS.INTL($J89,(AT$4),1,(Holidays!$A$1:$A$248)),0)+IF(AND($J89&lt;AS$4,$K89&lt;AT$4,$K89&gt;AS$4),NETWORKDAYS.INTL(AS$4+1,$K89,1,(Holidays!$A$1:$A$248)),0)+IF(AND($J89&lt;=AS$4,$K89&gt;=AT$4,$K89&gt;AS$4),NETWORKDAYS.INTL(AS$4+1,(AT$4),1,(Holidays!$A$1:$A$248)),0))*$M89,"")</f>
        <v>0</v>
      </c>
      <c r="AU89" s="321">
        <f ca="1">IFERROR((IF(AND($J89&gt;AT$4,$J89&lt;=AU$4,$K89&lt;=AU$4),NETWORKDAYS.INTL($J89,$K89,1,(Holidays!$A$1:$A$248)),0)+IF(AND($J89&gt;AT$4,$J89&lt;=AU$4,$K89&gt;AU$4),NETWORKDAYS.INTL($J89,(AU$4),1,(Holidays!$A$1:$A$248)),0)+IF(AND($J89&lt;AT$4,$K89&lt;AU$4,$K89&gt;AT$4),NETWORKDAYS.INTL(AT$4+1,$K89,1,(Holidays!$A$1:$A$248)),0)+IF(AND($J89&lt;=AT$4,$K89&gt;=AU$4,$K89&gt;AT$4),NETWORKDAYS.INTL(AT$4+1,(AU$4),1,(Holidays!$A$1:$A$248)),0))*$M89,"")</f>
        <v>0</v>
      </c>
      <c r="AV89" s="190">
        <f ca="1">IFERROR((IF(AND($J89&gt;AU$4,$J89&lt;=AV$4,$K89&lt;=AV$4),NETWORKDAYS.INTL($J89,$K89,1,(Holidays!$A$1:$A$248)),0)+IF(AND($J89&gt;AU$4,$J89&lt;=AV$4,$K89&gt;AV$4),NETWORKDAYS.INTL($J89,(AV$4),1,(Holidays!$A$1:$A$248)),0)+IF(AND($J89&lt;AU$4,$K89&lt;AV$4,$K89&gt;AU$4),NETWORKDAYS.INTL(AU$4+1,$K89,1,(Holidays!$A$1:$A$248)),0)+IF(AND($J89&lt;=AU$4,$K89&gt;=AV$4,$K89&gt;AU$4),NETWORKDAYS.INTL(AU$4+1,(AV$4),1,(Holidays!$A$1:$A$248)),0))*$M89,"")</f>
        <v>0</v>
      </c>
      <c r="AW89" s="192">
        <f ca="1">IFERROR((IF(AND($J89&gt;AV$4,$J89&lt;=AW$4,$K89&lt;=AW$4),NETWORKDAYS.INTL($J89,$K89,1,(Holidays!$A$1:$A$248)),0)+IF(AND($J89&gt;AV$4,$J89&lt;=AW$4,$K89&gt;AW$4),NETWORKDAYS.INTL($J89,(AW$4),1,(Holidays!$A$1:$A$248)),0)+IF(AND($J89&lt;AV$4,$K89&lt;AW$4,$K89&gt;AV$4),NETWORKDAYS.INTL(AV$4+1,$K89,1,(Holidays!$A$1:$A$248)),0)+IF(AND($J89&lt;=AV$4,$K89&gt;=AW$4,$K89&gt;AV$4),NETWORKDAYS.INTL(AV$4+1,(AW$4),1,(Holidays!$A$1:$A$248)),0))*$M89,"")</f>
        <v>0</v>
      </c>
      <c r="AX89" s="321">
        <f ca="1">IFERROR((IF(AND($J89&gt;AW$4,$J89&lt;=AX$4,$K89&lt;=AX$4),NETWORKDAYS.INTL($J89,$K89,1,(Holidays!$A$1:$A$248)),0)+IF(AND($J89&gt;AW$4,$J89&lt;=AX$4,$K89&gt;AX$4),NETWORKDAYS.INTL($J89,(AX$4),1,(Holidays!$A$1:$A$248)),0)+IF(AND($J89&lt;AW$4,$K89&lt;AX$4,$K89&gt;AW$4),NETWORKDAYS.INTL(AW$4+1,$K89,1,(Holidays!$A$1:$A$248)),0)+IF(AND($J89&lt;=AW$4,$K89&gt;=AX$4,$K89&gt;AW$4),NETWORKDAYS.INTL(AW$4+1,(AX$4),1,(Holidays!$A$1:$A$248)),0))*$M89,"")</f>
        <v>0</v>
      </c>
      <c r="AY89" s="190">
        <f ca="1">IFERROR((IF(AND($J89&gt;AX$4,$J89&lt;=AY$4,$K89&lt;=AY$4),NETWORKDAYS.INTL($J89,$K89,1,(Holidays!$A$1:$A$248)),0)+IF(AND($J89&gt;AX$4,$J89&lt;=AY$4,$K89&gt;AY$4),NETWORKDAYS.INTL($J89,(AY$4),1,(Holidays!$A$1:$A$248)),0)+IF(AND($J89&lt;AX$4,$K89&lt;AY$4,$K89&gt;AX$4),NETWORKDAYS.INTL(AX$4+1,$K89,1,(Holidays!$A$1:$A$248)),0)+IF(AND($J89&lt;=AX$4,$K89&gt;=AY$4,$K89&gt;AX$4),NETWORKDAYS.INTL(AX$4+1,(AY$4),1,(Holidays!$A$1:$A$248)),0))*$M89,"")</f>
        <v>0</v>
      </c>
      <c r="AZ89" s="192">
        <f ca="1">IFERROR((IF(AND($J89&gt;AY$4,$J89&lt;=AZ$4,$K89&lt;=AZ$4),NETWORKDAYS.INTL($J89,$K89,1,(Holidays!$A$1:$A$248)),0)+IF(AND($J89&gt;AY$4,$J89&lt;=AZ$4,$K89&gt;AZ$4),NETWORKDAYS.INTL($J89,(AZ$4),1,(Holidays!$A$1:$A$248)),0)+IF(AND($J89&lt;AY$4,$K89&lt;AZ$4,$K89&gt;AY$4),NETWORKDAYS.INTL(AY$4+1,$K89,1,(Holidays!$A$1:$A$248)),0)+IF(AND($J89&lt;=AY$4,$K89&gt;=AZ$4,$K89&gt;AY$4),NETWORKDAYS.INTL(AY$4+1,(AZ$4),1,(Holidays!$A$1:$A$248)),0))*$M89,"")</f>
        <v>0</v>
      </c>
      <c r="BA89" s="321">
        <f ca="1">IFERROR((IF(AND($J89&gt;AZ$4,$J89&lt;=BA$4,$K89&lt;=BA$4),NETWORKDAYS.INTL($J89,$K89,1,(Holidays!$A$1:$A$248)),0)+IF(AND($J89&gt;AZ$4,$J89&lt;=BA$4,$K89&gt;BA$4),NETWORKDAYS.INTL($J89,(BA$4),1,(Holidays!$A$1:$A$248)),0)+IF(AND($J89&lt;AZ$4,$K89&lt;BA$4,$K89&gt;AZ$4),NETWORKDAYS.INTL(AZ$4+1,$K89,1,(Holidays!$A$1:$A$248)),0)+IF(AND($J89&lt;=AZ$4,$K89&gt;=BA$4,$K89&gt;AZ$4),NETWORKDAYS.INTL(AZ$4+1,(BA$4),1,(Holidays!$A$1:$A$248)),0))*$M89,"")</f>
        <v>0</v>
      </c>
      <c r="BB89" s="190">
        <f ca="1">IFERROR((IF(AND($J89&gt;BA$4,$J89&lt;=BB$4,$K89&lt;=BB$4),NETWORKDAYS.INTL($J89,$K89,1,(Holidays!$A$1:$A$248)),0)+IF(AND($J89&gt;BA$4,$J89&lt;=BB$4,$K89&gt;BB$4),NETWORKDAYS.INTL($J89,(BB$4),1,(Holidays!$A$1:$A$248)),0)+IF(AND($J89&lt;BA$4,$K89&lt;BB$4,$K89&gt;BA$4),NETWORKDAYS.INTL(BA$4+1,$K89,1,(Holidays!$A$1:$A$248)),0)+IF(AND($J89&lt;=BA$4,$K89&gt;=BB$4,$K89&gt;BA$4),NETWORKDAYS.INTL(BA$4+1,(BB$4),1,(Holidays!$A$1:$A$248)),0))*$M89,"")</f>
        <v>0</v>
      </c>
      <c r="BC89" s="192">
        <f ca="1">IFERROR((IF(AND($J89&gt;BB$4,$J89&lt;=BC$4,$K89&lt;=BC$4),NETWORKDAYS.INTL($J89,$K89,1,(Holidays!$A$1:$A$248)),0)+IF(AND($J89&gt;BB$4,$J89&lt;=BC$4,$K89&gt;BC$4),NETWORKDAYS.INTL($J89,(BC$4),1,(Holidays!$A$1:$A$248)),0)+IF(AND($J89&lt;BB$4,$K89&lt;BC$4,$K89&gt;BB$4),NETWORKDAYS.INTL(BB$4+1,$K89,1,(Holidays!$A$1:$A$248)),0)+IF(AND($J89&lt;=BB$4,$K89&gt;=BC$4,$K89&gt;BB$4),NETWORKDAYS.INTL(BB$4+1,(BC$4),1,(Holidays!$A$1:$A$248)),0))*$M89,"")</f>
        <v>0</v>
      </c>
      <c r="BD89" s="321">
        <f ca="1">IFERROR((IF(AND($J89&gt;BC$4,$J89&lt;=BD$4,$K89&lt;=BD$4),NETWORKDAYS.INTL($J89,$K89,1,(Holidays!$A$1:$A$248)),0)+IF(AND($J89&gt;BC$4,$J89&lt;=BD$4,$K89&gt;BD$4),NETWORKDAYS.INTL($J89,(BD$4),1,(Holidays!$A$1:$A$248)),0)+IF(AND($J89&lt;BC$4,$K89&lt;BD$4,$K89&gt;BC$4),NETWORKDAYS.INTL(BC$4+1,$K89,1,(Holidays!$A$1:$A$248)),0)+IF(AND($J89&lt;=BC$4,$K89&gt;=BD$4,$K89&gt;BC$4),NETWORKDAYS.INTL(BC$4+1,(BD$4),1,(Holidays!$A$1:$A$248)),0))*$M89,"")</f>
        <v>0</v>
      </c>
      <c r="BE89" s="190">
        <f ca="1">IFERROR((IF(AND($J89&gt;BD$4,$J89&lt;=BE$4,$K89&lt;=BE$4),NETWORKDAYS.INTL($J89,$K89,1,(Holidays!$A$1:$A$248)),0)+IF(AND($J89&gt;BD$4,$J89&lt;=BE$4,$K89&gt;BE$4),NETWORKDAYS.INTL($J89,(BE$4),1,(Holidays!$A$1:$A$248)),0)+IF(AND($J89&lt;BD$4,$K89&lt;BE$4,$K89&gt;BD$4),NETWORKDAYS.INTL(BD$4+1,$K89,1,(Holidays!$A$1:$A$248)),0)+IF(AND($J89&lt;=BD$4,$K89&gt;=BE$4,$K89&gt;BD$4),NETWORKDAYS.INTL(BD$4+1,(BE$4),1,(Holidays!$A$1:$A$248)),0))*$M89,"")</f>
        <v>0</v>
      </c>
      <c r="BF89" s="192">
        <f ca="1">IFERROR((IF(AND($J89&gt;BE$4,$J89&lt;=BF$4,$K89&lt;=BF$4),NETWORKDAYS.INTL($J89,$K89,1,(Holidays!$A$1:$A$248)),0)+IF(AND($J89&gt;BE$4,$J89&lt;=BF$4,$K89&gt;BF$4),NETWORKDAYS.INTL($J89,(BF$4),1,(Holidays!$A$1:$A$248)),0)+IF(AND($J89&lt;BE$4,$K89&lt;BF$4,$K89&gt;BE$4),NETWORKDAYS.INTL(BE$4+1,$K89,1,(Holidays!$A$1:$A$248)),0)+IF(AND($J89&lt;=BE$4,$K89&gt;=BF$4,$K89&gt;BE$4),NETWORKDAYS.INTL(BE$4+1,(BF$4),1,(Holidays!$A$1:$A$248)),0))*$M89,"")</f>
        <v>0</v>
      </c>
      <c r="BG89" s="321">
        <f ca="1">IFERROR((IF(AND($J89&gt;BF$4,$J89&lt;=BG$4,$K89&lt;=BG$4),NETWORKDAYS.INTL($J89,$K89,1,(Holidays!$A$1:$A$248)),0)+IF(AND($J89&gt;BF$4,$J89&lt;=BG$4,$K89&gt;BG$4),NETWORKDAYS.INTL($J89,(BG$4),1,(Holidays!$A$1:$A$248)),0)+IF(AND($J89&lt;BF$4,$K89&lt;BG$4,$K89&gt;BF$4),NETWORKDAYS.INTL(BF$4+1,$K89,1,(Holidays!$A$1:$A$248)),0)+IF(AND($J89&lt;=BF$4,$K89&gt;=BG$4,$K89&gt;BF$4),NETWORKDAYS.INTL(BF$4+1,(BG$4),1,(Holidays!$A$1:$A$248)),0))*$M89,"")</f>
        <v>0</v>
      </c>
      <c r="BH89" s="190">
        <f ca="1">IFERROR((IF(AND($J89&gt;BG$4,$J89&lt;=BH$4,$K89&lt;=BH$4),NETWORKDAYS.INTL($J89,$K89,1,(Holidays!$A$1:$A$248)),0)+IF(AND($J89&gt;BG$4,$J89&lt;=BH$4,$K89&gt;BH$4),NETWORKDAYS.INTL($J89,(BH$4),1,(Holidays!$A$1:$A$248)),0)+IF(AND($J89&lt;BG$4,$K89&lt;BH$4,$K89&gt;BG$4),NETWORKDAYS.INTL(BG$4+1,$K89,1,(Holidays!$A$1:$A$248)),0)+IF(AND($J89&lt;=BG$4,$K89&gt;=BH$4,$K89&gt;BG$4),NETWORKDAYS.INTL(BG$4+1,(BH$4),1,(Holidays!$A$1:$A$248)),0))*$M89,"")</f>
        <v>0</v>
      </c>
      <c r="BI89" s="192">
        <f ca="1">IFERROR((IF(AND($J89&gt;BH$4,$J89&lt;=BI$4,$K89&lt;=BI$4),NETWORKDAYS.INTL($J89,$K89,1,(Holidays!$A$1:$A$248)),0)+IF(AND($J89&gt;BH$4,$J89&lt;=BI$4,$K89&gt;BI$4),NETWORKDAYS.INTL($J89,(BI$4),1,(Holidays!$A$1:$A$248)),0)+IF(AND($J89&lt;BH$4,$K89&lt;BI$4,$K89&gt;BH$4),NETWORKDAYS.INTL(BH$4+1,$K89,1,(Holidays!$A$1:$A$248)),0)+IF(AND($J89&lt;=BH$4,$K89&gt;=BI$4,$K89&gt;BH$4),NETWORKDAYS.INTL(BH$4+1,(BI$4),1,(Holidays!$A$1:$A$248)),0))*$M89,"")</f>
        <v>0</v>
      </c>
      <c r="BJ89" s="321">
        <f ca="1">IFERROR((IF(AND($J89&gt;BI$4,$J89&lt;=BJ$4,$K89&lt;=BJ$4),NETWORKDAYS.INTL($J89,$K89,1,(Holidays!$A$1:$A$248)),0)+IF(AND($J89&gt;BI$4,$J89&lt;=BJ$4,$K89&gt;BJ$4),NETWORKDAYS.INTL($J89,(BJ$4),1,(Holidays!$A$1:$A$248)),0)+IF(AND($J89&lt;BI$4,$K89&lt;BJ$4,$K89&gt;BI$4),NETWORKDAYS.INTL(BI$4+1,$K89,1,(Holidays!$A$1:$A$248)),0)+IF(AND($J89&lt;=BI$4,$K89&gt;=BJ$4,$K89&gt;BI$4),NETWORKDAYS.INTL(BI$4+1,(BJ$4),1,(Holidays!$A$1:$A$248)),0))*$M89,"")</f>
        <v>0</v>
      </c>
      <c r="BK89" s="190">
        <f ca="1">IFERROR((IF(AND($J89&gt;BJ$4,$J89&lt;=BK$4,$K89&lt;=BK$4),NETWORKDAYS.INTL($J89,$K89,1,(Holidays!$A$1:$A$248)),0)+IF(AND($J89&gt;BJ$4,$J89&lt;=BK$4,$K89&gt;BK$4),NETWORKDAYS.INTL($J89,(BK$4),1,(Holidays!$A$1:$A$248)),0)+IF(AND($J89&lt;BJ$4,$K89&lt;BK$4,$K89&gt;BJ$4),NETWORKDAYS.INTL(BJ$4+1,$K89,1,(Holidays!$A$1:$A$248)),0)+IF(AND($J89&lt;=BJ$4,$K89&gt;=BK$4,$K89&gt;BJ$4),NETWORKDAYS.INTL(BJ$4+1,(BK$4),1,(Holidays!$A$1:$A$248)),0))*$M89,"")</f>
        <v>0</v>
      </c>
      <c r="BL89" s="192">
        <f ca="1">IFERROR((IF(AND($J89&gt;BK$4,$J89&lt;=BL$4,$K89&lt;=BL$4),NETWORKDAYS.INTL($J89,$K89,1,(Holidays!$A$1:$A$248)),0)+IF(AND($J89&gt;BK$4,$J89&lt;=BL$4,$K89&gt;BL$4),NETWORKDAYS.INTL($J89,(BL$4),1,(Holidays!$A$1:$A$248)),0)+IF(AND($J89&lt;BK$4,$K89&lt;BL$4,$K89&gt;BK$4),NETWORKDAYS.INTL(BK$4+1,$K89,1,(Holidays!$A$1:$A$248)),0)+IF(AND($J89&lt;=BK$4,$K89&gt;=BL$4,$K89&gt;BK$4),NETWORKDAYS.INTL(BK$4+1,(BL$4),1,(Holidays!$A$1:$A$248)),0))*$M89,"")</f>
        <v>0</v>
      </c>
      <c r="BM89" s="321">
        <f ca="1">IFERROR((IF(AND($J89&gt;BL$4,$J89&lt;=BM$4,$K89&lt;=BM$4),NETWORKDAYS.INTL($J89,$K89,1,(Holidays!$A$1:$A$248)),0)+IF(AND($J89&gt;BL$4,$J89&lt;=BM$4,$K89&gt;BM$4),NETWORKDAYS.INTL($J89,(BM$4),1,(Holidays!$A$1:$A$248)),0)+IF(AND($J89&lt;BL$4,$K89&lt;BM$4,$K89&gt;BL$4),NETWORKDAYS.INTL(BL$4+1,$K89,1,(Holidays!$A$1:$A$248)),0)+IF(AND($J89&lt;=BL$4,$K89&gt;=BM$4,$K89&gt;BL$4),NETWORKDAYS.INTL(BL$4+1,(BM$4),1,(Holidays!$A$1:$A$248)),0))*$M89,"")</f>
        <v>0</v>
      </c>
      <c r="BN89" s="190">
        <f ca="1">IFERROR((IF(AND($J89&gt;BM$4,$J89&lt;=BN$4,$K89&lt;=BN$4),NETWORKDAYS.INTL($J89,$K89,1,(Holidays!$A$1:$A$248)),0)+IF(AND($J89&gt;BM$4,$J89&lt;=BN$4,$K89&gt;BN$4),NETWORKDAYS.INTL($J89,(BN$4),1,(Holidays!$A$1:$A$248)),0)+IF(AND($J89&lt;BM$4,$K89&lt;BN$4,$K89&gt;BM$4),NETWORKDAYS.INTL(BM$4+1,$K89,1,(Holidays!$A$1:$A$248)),0)+IF(AND($J89&lt;=BM$4,$K89&gt;=BN$4,$K89&gt;BM$4),NETWORKDAYS.INTL(BM$4+1,(BN$4),1,(Holidays!$A$1:$A$248)),0))*$M89,"")</f>
        <v>0</v>
      </c>
      <c r="BO89" s="192">
        <f ca="1">IFERROR((IF(AND($J89&gt;BN$4,$J89&lt;=BO$4,$K89&lt;=BO$4),NETWORKDAYS.INTL($J89,$K89,1,(Holidays!$A$1:$A$248)),0)+IF(AND($J89&gt;BN$4,$J89&lt;=BO$4,$K89&gt;BO$4),NETWORKDAYS.INTL($J89,(BO$4),1,(Holidays!$A$1:$A$248)),0)+IF(AND($J89&lt;BN$4,$K89&lt;BO$4,$K89&gt;BN$4),NETWORKDAYS.INTL(BN$4+1,$K89,1,(Holidays!$A$1:$A$248)),0)+IF(AND($J89&lt;=BN$4,$K89&gt;=BO$4,$K89&gt;BN$4),NETWORKDAYS.INTL(BN$4+1,(BO$4),1,(Holidays!$A$1:$A$248)),0))*$M89,"")</f>
        <v>0</v>
      </c>
      <c r="BP89" s="321">
        <f ca="1">IFERROR((IF(AND($J89&gt;BO$4,$J89&lt;=BP$4,$K89&lt;=BP$4),NETWORKDAYS.INTL($J89,$K89,1,(Holidays!$A$1:$A$248)),0)+IF(AND($J89&gt;BO$4,$J89&lt;=BP$4,$K89&gt;BP$4),NETWORKDAYS.INTL($J89,(BP$4),1,(Holidays!$A$1:$A$248)),0)+IF(AND($J89&lt;BO$4,$K89&lt;BP$4,$K89&gt;BO$4),NETWORKDAYS.INTL(BO$4+1,$K89,1,(Holidays!$A$1:$A$248)),0)+IF(AND($J89&lt;=BO$4,$K89&gt;=BP$4,$K89&gt;BO$4),NETWORKDAYS.INTL(BO$4+1,(BP$4),1,(Holidays!$A$1:$A$248)),0))*$M89,"")</f>
        <v>0</v>
      </c>
      <c r="BQ89" s="190">
        <f ca="1">IFERROR((IF(AND($J89&gt;BP$4,$J89&lt;=BQ$4,$K89&lt;=BQ$4),NETWORKDAYS.INTL($J89,$K89,1,(Holidays!$A$1:$A$248)),0)+IF(AND($J89&gt;BP$4,$J89&lt;=BQ$4,$K89&gt;BQ$4),NETWORKDAYS.INTL($J89,(BQ$4),1,(Holidays!$A$1:$A$248)),0)+IF(AND($J89&lt;BP$4,$K89&lt;BQ$4,$K89&gt;BP$4),NETWORKDAYS.INTL(BP$4+1,$K89,1,(Holidays!$A$1:$A$248)),0)+IF(AND($J89&lt;=BP$4,$K89&gt;=BQ$4,$K89&gt;BP$4),NETWORKDAYS.INTL(BP$4+1,(BQ$4),1,(Holidays!$A$1:$A$248)),0))*$M89,"")</f>
        <v>0</v>
      </c>
      <c r="BR89" s="192">
        <f ca="1">IFERROR((IF(AND($J89&gt;BQ$4,$J89&lt;=BR$4,$K89&lt;=BR$4),NETWORKDAYS.INTL($J89,$K89,1,(Holidays!$A$1:$A$248)),0)+IF(AND($J89&gt;BQ$4,$J89&lt;=BR$4,$K89&gt;BR$4),NETWORKDAYS.INTL($J89,(BR$4),1,(Holidays!$A$1:$A$248)),0)+IF(AND($J89&lt;BQ$4,$K89&lt;BR$4,$K89&gt;BQ$4),NETWORKDAYS.INTL(BQ$4+1,$K89,1,(Holidays!$A$1:$A$248)),0)+IF(AND($J89&lt;=BQ$4,$K89&gt;=BR$4,$K89&gt;BQ$4),NETWORKDAYS.INTL(BQ$4+1,(BR$4),1,(Holidays!$A$1:$A$248)),0))*$M89,"")</f>
        <v>0</v>
      </c>
      <c r="BS89" s="321">
        <f ca="1">IFERROR((IF(AND($J89&gt;BR$4,$J89&lt;=BS$4,$K89&lt;=BS$4),NETWORKDAYS.INTL($J89,$K89,1,(Holidays!$A$1:$A$248)),0)+IF(AND($J89&gt;BR$4,$J89&lt;=BS$4,$K89&gt;BS$4),NETWORKDAYS.INTL($J89,(BS$4),1,(Holidays!$A$1:$A$248)),0)+IF(AND($J89&lt;BR$4,$K89&lt;BS$4,$K89&gt;BR$4),NETWORKDAYS.INTL(BR$4+1,$K89,1,(Holidays!$A$1:$A$248)),0)+IF(AND($J89&lt;=BR$4,$K89&gt;=BS$4,$K89&gt;BR$4),NETWORKDAYS.INTL(BR$4+1,(BS$4),1,(Holidays!$A$1:$A$248)),0))*$M89,"")</f>
        <v>0</v>
      </c>
      <c r="BT89" s="190">
        <f ca="1">IFERROR((IF(AND($J89&gt;BS$4,$J89&lt;=BT$4,$K89&lt;=BT$4),NETWORKDAYS.INTL($J89,$K89,1,(Holidays!$A$1:$A$248)),0)+IF(AND($J89&gt;BS$4,$J89&lt;=BT$4,$K89&gt;BT$4),NETWORKDAYS.INTL($J89,(BT$4),1,(Holidays!$A$1:$A$248)),0)+IF(AND($J89&lt;BS$4,$K89&lt;BT$4,$K89&gt;BS$4),NETWORKDAYS.INTL(BS$4+1,$K89,1,(Holidays!$A$1:$A$248)),0)+IF(AND($J89&lt;=BS$4,$K89&gt;=BT$4,$K89&gt;BS$4),NETWORKDAYS.INTL(BS$4+1,(BT$4),1,(Holidays!$A$1:$A$248)),0))*$M89,"")</f>
        <v>0</v>
      </c>
      <c r="BU89" s="192">
        <f ca="1">IFERROR((IF(AND($J89&gt;BT$4,$J89&lt;=BU$4,$K89&lt;=BU$4),NETWORKDAYS.INTL($J89,$K89,1,(Holidays!$A$1:$A$248)),0)+IF(AND($J89&gt;BT$4,$J89&lt;=BU$4,$K89&gt;BU$4),NETWORKDAYS.INTL($J89,(BU$4),1,(Holidays!$A$1:$A$248)),0)+IF(AND($J89&lt;BT$4,$K89&lt;BU$4,$K89&gt;BT$4),NETWORKDAYS.INTL(BT$4+1,$K89,1,(Holidays!$A$1:$A$248)),0)+IF(AND($J89&lt;=BT$4,$K89&gt;=BU$4,$K89&gt;BT$4),NETWORKDAYS.INTL(BT$4+1,(BU$4),1,(Holidays!$A$1:$A$248)),0))*$M89,"")</f>
        <v>0</v>
      </c>
      <c r="BV89" s="321">
        <f ca="1">IFERROR((IF(AND($J89&gt;BU$4,$J89&lt;=BV$4,$K89&lt;=BV$4),NETWORKDAYS.INTL($J89,$K89,1,(Holidays!$A$1:$A$248)),0)+IF(AND($J89&gt;BU$4,$J89&lt;=BV$4,$K89&gt;BV$4),NETWORKDAYS.INTL($J89,(BV$4),1,(Holidays!$A$1:$A$248)),0)+IF(AND($J89&lt;BU$4,$K89&lt;BV$4,$K89&gt;BU$4),NETWORKDAYS.INTL(BU$4+1,$K89,1,(Holidays!$A$1:$A$248)),0)+IF(AND($J89&lt;=BU$4,$K89&gt;=BV$4,$K89&gt;BU$4),NETWORKDAYS.INTL(BU$4+1,(BV$4),1,(Holidays!$A$1:$A$248)),0))*$M89,"")</f>
        <v>0</v>
      </c>
      <c r="BW89" s="190">
        <f ca="1">IFERROR((IF(AND($J89&gt;BV$4,$J89&lt;=BW$4,$K89&lt;=BW$4),NETWORKDAYS.INTL($J89,$K89,1,(Holidays!$A$1:$A$248)),0)+IF(AND($J89&gt;BV$4,$J89&lt;=BW$4,$K89&gt;BW$4),NETWORKDAYS.INTL($J89,(BW$4),1,(Holidays!$A$1:$A$248)),0)+IF(AND($J89&lt;BV$4,$K89&lt;BW$4,$K89&gt;BV$4),NETWORKDAYS.INTL(BV$4+1,$K89,1,(Holidays!$A$1:$A$248)),0)+IF(AND($J89&lt;=BV$4,$K89&gt;=BW$4,$K89&gt;BV$4),NETWORKDAYS.INTL(BV$4+1,(BW$4),1,(Holidays!$A$1:$A$248)),0))*$M89,"")</f>
        <v>0</v>
      </c>
      <c r="BX89" s="192">
        <f ca="1">IFERROR((IF(AND($J89&gt;BW$4,$J89&lt;=BX$4,$K89&lt;=BX$4),NETWORKDAYS.INTL($J89,$K89,1,(Holidays!$A$1:$A$248)),0)+IF(AND($J89&gt;BW$4,$J89&lt;=BX$4,$K89&gt;BX$4),NETWORKDAYS.INTL($J89,(BX$4),1,(Holidays!$A$1:$A$248)),0)+IF(AND($J89&lt;BW$4,$K89&lt;BX$4,$K89&gt;BW$4),NETWORKDAYS.INTL(BW$4+1,$K89,1,(Holidays!$A$1:$A$248)),0)+IF(AND($J89&lt;=BW$4,$K89&gt;=BX$4,$K89&gt;BW$4),NETWORKDAYS.INTL(BW$4+1,(BX$4),1,(Holidays!$A$1:$A$248)),0))*$M89,"")</f>
        <v>0</v>
      </c>
      <c r="BY89" s="321">
        <f ca="1">IFERROR((IF(AND($J89&gt;BX$4,$J89&lt;=BY$4,$K89&lt;=BY$4),NETWORKDAYS.INTL($J89,$K89,1,(Holidays!$A$1:$A$248)),0)+IF(AND($J89&gt;BX$4,$J89&lt;=BY$4,$K89&gt;BY$4),NETWORKDAYS.INTL($J89,(BY$4),1,(Holidays!$A$1:$A$248)),0)+IF(AND($J89&lt;BX$4,$K89&lt;BY$4,$K89&gt;BX$4),NETWORKDAYS.INTL(BX$4+1,$K89,1,(Holidays!$A$1:$A$248)),0)+IF(AND($J89&lt;=BX$4,$K89&gt;=BY$4,$K89&gt;BX$4),NETWORKDAYS.INTL(BX$4+1,(BY$4),1,(Holidays!$A$1:$A$248)),0))*$M89,"")</f>
        <v>0</v>
      </c>
      <c r="BZ89" s="190">
        <f ca="1">IFERROR((IF(AND($J89&gt;BY$4,$J89&lt;=BZ$4,$K89&lt;=BZ$4),NETWORKDAYS.INTL($J89,$K89,1,(Holidays!$A$1:$A$248)),0)+IF(AND($J89&gt;BY$4,$J89&lt;=BZ$4,$K89&gt;BZ$4),NETWORKDAYS.INTL($J89,(BZ$4),1,(Holidays!$A$1:$A$248)),0)+IF(AND($J89&lt;BY$4,$K89&lt;BZ$4,$K89&gt;BY$4),NETWORKDAYS.INTL(BY$4+1,$K89,1,(Holidays!$A$1:$A$248)),0)+IF(AND($J89&lt;=BY$4,$K89&gt;=BZ$4,$K89&gt;BY$4),NETWORKDAYS.INTL(BY$4+1,(BZ$4),1,(Holidays!$A$1:$A$248)),0))*$M89,"")</f>
        <v>0</v>
      </c>
      <c r="CA89" s="192">
        <f ca="1">IFERROR((IF(AND($J89&gt;BZ$4,$J89&lt;=CA$4,$K89&lt;=CA$4),NETWORKDAYS.INTL($J89,$K89,1,(Holidays!$A$1:$A$248)),0)+IF(AND($J89&gt;BZ$4,$J89&lt;=CA$4,$K89&gt;CA$4),NETWORKDAYS.INTL($J89,(CA$4),1,(Holidays!$A$1:$A$248)),0)+IF(AND($J89&lt;BZ$4,$K89&lt;CA$4,$K89&gt;BZ$4),NETWORKDAYS.INTL(BZ$4+1,$K89,1,(Holidays!$A$1:$A$248)),0)+IF(AND($J89&lt;=BZ$4,$K89&gt;=CA$4,$K89&gt;BZ$4),NETWORKDAYS.INTL(BZ$4+1,(CA$4),1,(Holidays!$A$1:$A$248)),0))*$M89,"")</f>
        <v>0</v>
      </c>
      <c r="CB89" s="321">
        <f ca="1">IFERROR((IF(AND($J89&gt;CA$4,$J89&lt;=CB$4,$K89&lt;=CB$4),NETWORKDAYS.INTL($J89,$K89,1,(Holidays!$A$1:$A$248)),0)+IF(AND($J89&gt;CA$4,$J89&lt;=CB$4,$K89&gt;CB$4),NETWORKDAYS.INTL($J89,(CB$4),1,(Holidays!$A$1:$A$248)),0)+IF(AND($J89&lt;CA$4,$K89&lt;CB$4,$K89&gt;CA$4),NETWORKDAYS.INTL(CA$4+1,$K89,1,(Holidays!$A$1:$A$248)),0)+IF(AND($J89&lt;=CA$4,$K89&gt;=CB$4,$K89&gt;CA$4),NETWORKDAYS.INTL(CA$4+1,(CB$4),1,(Holidays!$A$1:$A$248)),0))*$M89,"")</f>
        <v>0</v>
      </c>
      <c r="CC89" s="190">
        <f ca="1">IFERROR((IF(AND($J89&gt;CB$4,$J89&lt;=CC$4,$K89&lt;=CC$4),NETWORKDAYS.INTL($J89,$K89,1,(Holidays!$A$1:$A$248)),0)+IF(AND($J89&gt;CB$4,$J89&lt;=CC$4,$K89&gt;CC$4),NETWORKDAYS.INTL($J89,(CC$4),1,(Holidays!$A$1:$A$248)),0)+IF(AND($J89&lt;CB$4,$K89&lt;CC$4,$K89&gt;CB$4),NETWORKDAYS.INTL(CB$4+1,$K89,1,(Holidays!$A$1:$A$248)),0)+IF(AND($J89&lt;=CB$4,$K89&gt;=CC$4,$K89&gt;CB$4),NETWORKDAYS.INTL(CB$4+1,(CC$4),1,(Holidays!$A$1:$A$248)),0))*$M89,"")</f>
        <v>0</v>
      </c>
      <c r="CD89" s="192">
        <f ca="1">IFERROR((IF(AND($J89&gt;CC$4,$J89&lt;=CD$4,$K89&lt;=CD$4),NETWORKDAYS.INTL($J89,$K89,1,(Holidays!$A$1:$A$248)),0)+IF(AND($J89&gt;CC$4,$J89&lt;=CD$4,$K89&gt;CD$4),NETWORKDAYS.INTL($J89,(CD$4),1,(Holidays!$A$1:$A$248)),0)+IF(AND($J89&lt;CC$4,$K89&lt;CD$4,$K89&gt;CC$4),NETWORKDAYS.INTL(CC$4+1,$K89,1,(Holidays!$A$1:$A$248)),0)+IF(AND($J89&lt;=CC$4,$K89&gt;=CD$4,$K89&gt;CC$4),NETWORKDAYS.INTL(CC$4+1,(CD$4),1,(Holidays!$A$1:$A$248)),0))*$M89,"")</f>
        <v>0</v>
      </c>
      <c r="CE89" s="321">
        <f ca="1">IFERROR((IF(AND($J89&gt;CD$4,$J89&lt;=CE$4,$K89&lt;=CE$4),NETWORKDAYS.INTL($J89,$K89,1,(Holidays!$A$1:$A$248)),0)+IF(AND($J89&gt;CD$4,$J89&lt;=CE$4,$K89&gt;CE$4),NETWORKDAYS.INTL($J89,(CE$4),1,(Holidays!$A$1:$A$248)),0)+IF(AND($J89&lt;CD$4,$K89&lt;CE$4,$K89&gt;CD$4),NETWORKDAYS.INTL(CD$4+1,$K89,1,(Holidays!$A$1:$A$248)),0)+IF(AND($J89&lt;=CD$4,$K89&gt;=CE$4,$K89&gt;CD$4),NETWORKDAYS.INTL(CD$4+1,(CE$4),1,(Holidays!$A$1:$A$248)),0))*$M89,"")</f>
        <v>0</v>
      </c>
      <c r="CF89" s="190">
        <f ca="1">IFERROR((IF(AND($J89&gt;CE$4,$J89&lt;=CF$4,$K89&lt;=CF$4),NETWORKDAYS.INTL($J89,$K89,1,(Holidays!$A$1:$A$248)),0)+IF(AND($J89&gt;CE$4,$J89&lt;=CF$4,$K89&gt;CF$4),NETWORKDAYS.INTL($J89,(CF$4),1,(Holidays!$A$1:$A$248)),0)+IF(AND($J89&lt;CE$4,$K89&lt;CF$4,$K89&gt;CE$4),NETWORKDAYS.INTL(CE$4+1,$K89,1,(Holidays!$A$1:$A$248)),0)+IF(AND($J89&lt;=CE$4,$K89&gt;=CF$4,$K89&gt;CE$4),NETWORKDAYS.INTL(CE$4+1,(CF$4),1,(Holidays!$A$1:$A$248)),0))*$M89,"")</f>
        <v>0</v>
      </c>
      <c r="CG89" s="192">
        <f ca="1">IFERROR((IF(AND($J89&gt;CF$4,$J89&lt;=CG$4,$K89&lt;=CG$4),NETWORKDAYS.INTL($J89,$K89,1,(Holidays!$A$1:$A$248)),0)+IF(AND($J89&gt;CF$4,$J89&lt;=CG$4,$K89&gt;CG$4),NETWORKDAYS.INTL($J89,(CG$4),1,(Holidays!$A$1:$A$248)),0)+IF(AND($J89&lt;CF$4,$K89&lt;CG$4,$K89&gt;CF$4),NETWORKDAYS.INTL(CF$4+1,$K89,1,(Holidays!$A$1:$A$248)),0)+IF(AND($J89&lt;=CF$4,$K89&gt;=CG$4,$K89&gt;CF$4),NETWORKDAYS.INTL(CF$4+1,(CG$4),1,(Holidays!$A$1:$A$248)),0))*$M89,"")</f>
        <v>0</v>
      </c>
      <c r="CH89" s="321">
        <f ca="1">IFERROR((IF(AND($J89&gt;CG$4,$J89&lt;=CH$4,$K89&lt;=CH$4),NETWORKDAYS.INTL($J89,$K89,1,(Holidays!$A$1:$A$248)),0)+IF(AND($J89&gt;CG$4,$J89&lt;=CH$4,$K89&gt;CH$4),NETWORKDAYS.INTL($J89,(CH$4),1,(Holidays!$A$1:$A$248)),0)+IF(AND($J89&lt;CG$4,$K89&lt;CH$4,$K89&gt;CG$4),NETWORKDAYS.INTL(CG$4+1,$K89,1,(Holidays!$A$1:$A$248)),0)+IF(AND($J89&lt;=CG$4,$K89&gt;=CH$4,$K89&gt;CG$4),NETWORKDAYS.INTL(CG$4+1,(CH$4),1,(Holidays!$A$1:$A$248)),0))*$M89,"")</f>
        <v>0</v>
      </c>
      <c r="CI89" s="190">
        <f ca="1">IFERROR((IF(AND($J89&gt;CH$4,$J89&lt;=CI$4,$K89&lt;=CI$4),NETWORKDAYS.INTL($J89,$K89,1,(Holidays!$A$1:$A$248)),0)+IF(AND($J89&gt;CH$4,$J89&lt;=CI$4,$K89&gt;CI$4),NETWORKDAYS.INTL($J89,(CI$4),1,(Holidays!$A$1:$A$248)),0)+IF(AND($J89&lt;CH$4,$K89&lt;CI$4,$K89&gt;CH$4),NETWORKDAYS.INTL(CH$4+1,$K89,1,(Holidays!$A$1:$A$248)),0)+IF(AND($J89&lt;=CH$4,$K89&gt;=CI$4,$K89&gt;CH$4),NETWORKDAYS.INTL(CH$4+1,(CI$4),1,(Holidays!$A$1:$A$248)),0))*$M89,"")</f>
        <v>0</v>
      </c>
      <c r="CJ89" s="192">
        <f ca="1">IFERROR((IF(AND($J89&gt;CI$4,$J89&lt;=CJ$4,$K89&lt;=CJ$4),NETWORKDAYS.INTL($J89,$K89,1,(Holidays!$A$1:$A$248)),0)+IF(AND($J89&gt;CI$4,$J89&lt;=CJ$4,$K89&gt;CJ$4),NETWORKDAYS.INTL($J89,(CJ$4),1,(Holidays!$A$1:$A$248)),0)+IF(AND($J89&lt;CI$4,$K89&lt;CJ$4,$K89&gt;CI$4),NETWORKDAYS.INTL(CI$4+1,$K89,1,(Holidays!$A$1:$A$248)),0)+IF(AND($J89&lt;=CI$4,$K89&gt;=CJ$4,$K89&gt;CI$4),NETWORKDAYS.INTL(CI$4+1,(CJ$4),1,(Holidays!$A$1:$A$248)),0))*$M89,"")</f>
        <v>0</v>
      </c>
      <c r="CK89" s="321">
        <f ca="1">IFERROR((IF(AND($J89&gt;CJ$4,$J89&lt;=CK$4,$K89&lt;=CK$4),NETWORKDAYS.INTL($J89,$K89,1,(Holidays!$A$1:$A$248)),0)+IF(AND($J89&gt;CJ$4,$J89&lt;=CK$4,$K89&gt;CK$4),NETWORKDAYS.INTL($J89,(CK$4),1,(Holidays!$A$1:$A$248)),0)+IF(AND($J89&lt;CJ$4,$K89&lt;CK$4,$K89&gt;CJ$4),NETWORKDAYS.INTL(CJ$4+1,$K89,1,(Holidays!$A$1:$A$248)),0)+IF(AND($J89&lt;=CJ$4,$K89&gt;=CK$4,$K89&gt;CJ$4),NETWORKDAYS.INTL(CJ$4+1,(CK$4),1,(Holidays!$A$1:$A$248)),0))*$M89,"")</f>
        <v>0</v>
      </c>
      <c r="CL89" s="190">
        <f ca="1">IFERROR((IF(AND($J89&gt;CK$4,$J89&lt;=CL$4,$K89&lt;=CL$4),NETWORKDAYS.INTL($J89,$K89,1,(Holidays!$A$1:$A$248)),0)+IF(AND($J89&gt;CK$4,$J89&lt;=CL$4,$K89&gt;CL$4),NETWORKDAYS.INTL($J89,(CL$4),1,(Holidays!$A$1:$A$248)),0)+IF(AND($J89&lt;CK$4,$K89&lt;CL$4,$K89&gt;CK$4),NETWORKDAYS.INTL(CK$4+1,$K89,1,(Holidays!$A$1:$A$248)),0)+IF(AND($J89&lt;=CK$4,$K89&gt;=CL$4,$K89&gt;CK$4),NETWORKDAYS.INTL(CK$4+1,(CL$4),1,(Holidays!$A$1:$A$248)),0))*$M89,"")</f>
        <v>0</v>
      </c>
      <c r="CM89" s="192">
        <f ca="1">IFERROR((IF(AND($J89&gt;CL$4,$J89&lt;=CM$4,$K89&lt;=CM$4),NETWORKDAYS.INTL($J89,$K89,1,(Holidays!$A$1:$A$248)),0)+IF(AND($J89&gt;CL$4,$J89&lt;=CM$4,$K89&gt;CM$4),NETWORKDAYS.INTL($J89,(CM$4),1,(Holidays!$A$1:$A$248)),0)+IF(AND($J89&lt;CL$4,$K89&lt;CM$4,$K89&gt;CL$4),NETWORKDAYS.INTL(CL$4+1,$K89,1,(Holidays!$A$1:$A$248)),0)+IF(AND($J89&lt;=CL$4,$K89&gt;=CM$4,$K89&gt;CL$4),NETWORKDAYS.INTL(CL$4+1,(CM$4),1,(Holidays!$A$1:$A$248)),0))*$M89,"")</f>
        <v>0</v>
      </c>
      <c r="CN89" s="321">
        <f ca="1">IFERROR((IF(AND($J89&gt;CM$4,$J89&lt;=CN$4,$K89&lt;=CN$4),NETWORKDAYS.INTL($J89,$K89,1,(Holidays!$A$1:$A$248)),0)+IF(AND($J89&gt;CM$4,$J89&lt;=CN$4,$K89&gt;CN$4),NETWORKDAYS.INTL($J89,(CN$4),1,(Holidays!$A$1:$A$248)),0)+IF(AND($J89&lt;CM$4,$K89&lt;CN$4,$K89&gt;CM$4),NETWORKDAYS.INTL(CM$4+1,$K89,1,(Holidays!$A$1:$A$248)),0)+IF(AND($J89&lt;=CM$4,$K89&gt;=CN$4,$K89&gt;CM$4),NETWORKDAYS.INTL(CM$4+1,(CN$4),1,(Holidays!$A$1:$A$248)),0))*$M89,"")</f>
        <v>0</v>
      </c>
      <c r="CO89" s="190">
        <f ca="1">IFERROR((IF(AND($J89&gt;CN$4,$J89&lt;=CO$4,$K89&lt;=CO$4),NETWORKDAYS.INTL($J89,$K89,1,(Holidays!$A$1:$A$248)),0)+IF(AND($J89&gt;CN$4,$J89&lt;=CO$4,$K89&gt;CO$4),NETWORKDAYS.INTL($J89,(CO$4),1,(Holidays!$A$1:$A$248)),0)+IF(AND($J89&lt;CN$4,$K89&lt;CO$4,$K89&gt;CN$4),NETWORKDAYS.INTL(CN$4+1,$K89,1,(Holidays!$A$1:$A$248)),0)+IF(AND($J89&lt;=CN$4,$K89&gt;=CO$4,$K89&gt;CN$4),NETWORKDAYS.INTL(CN$4+1,(CO$4),1,(Holidays!$A$1:$A$248)),0))*$M89,"")</f>
        <v>0</v>
      </c>
      <c r="CP89" s="192">
        <f ca="1">IFERROR((IF(AND($J89&gt;CO$4,$J89&lt;=CP$4,$K89&lt;=CP$4),NETWORKDAYS.INTL($J89,$K89,1,(Holidays!$A$1:$A$248)),0)+IF(AND($J89&gt;CO$4,$J89&lt;=CP$4,$K89&gt;CP$4),NETWORKDAYS.INTL($J89,(CP$4),1,(Holidays!$A$1:$A$248)),0)+IF(AND($J89&lt;CO$4,$K89&lt;CP$4,$K89&gt;CO$4),NETWORKDAYS.INTL(CO$4+1,$K89,1,(Holidays!$A$1:$A$248)),0)+IF(AND($J89&lt;=CO$4,$K89&gt;=CP$4,$K89&gt;CO$4),NETWORKDAYS.INTL(CO$4+1,(CP$4),1,(Holidays!$A$1:$A$248)),0))*$M89,"")</f>
        <v>0</v>
      </c>
      <c r="CQ89" s="321">
        <f ca="1">IFERROR((IF(AND($J89&gt;CP$4,$J89&lt;=CQ$4,$K89&lt;=CQ$4),NETWORKDAYS.INTL($J89,$K89,1,(Holidays!$A$1:$A$248)),0)+IF(AND($J89&gt;CP$4,$J89&lt;=CQ$4,$K89&gt;CQ$4),NETWORKDAYS.INTL($J89,(CQ$4),1,(Holidays!$A$1:$A$248)),0)+IF(AND($J89&lt;CP$4,$K89&lt;CQ$4,$K89&gt;CP$4),NETWORKDAYS.INTL(CP$4+1,$K89,1,(Holidays!$A$1:$A$248)),0)+IF(AND($J89&lt;=CP$4,$K89&gt;=CQ$4,$K89&gt;CP$4),NETWORKDAYS.INTL(CP$4+1,(CQ$4),1,(Holidays!$A$1:$A$248)),0))*$M89,"")</f>
        <v>0</v>
      </c>
      <c r="CR89" s="190">
        <f ca="1">IFERROR((IF(AND($J89&gt;CQ$4,$J89&lt;=CR$4,$K89&lt;=CR$4),NETWORKDAYS.INTL($J89,$K89,1,(Holidays!$A$1:$A$248)),0)+IF(AND($J89&gt;CQ$4,$J89&lt;=CR$4,$K89&gt;CR$4),NETWORKDAYS.INTL($J89,(CR$4),1,(Holidays!$A$1:$A$248)),0)+IF(AND($J89&lt;CQ$4,$K89&lt;CR$4,$K89&gt;CQ$4),NETWORKDAYS.INTL(CQ$4+1,$K89,1,(Holidays!$A$1:$A$248)),0)+IF(AND($J89&lt;=CQ$4,$K89&gt;=CR$4,$K89&gt;CQ$4),NETWORKDAYS.INTL(CQ$4+1,(CR$4),1,(Holidays!$A$1:$A$248)),0))*$M89,"")</f>
        <v>0</v>
      </c>
      <c r="CS89" s="192">
        <f ca="1">IFERROR((IF(AND($J89&gt;CR$4,$J89&lt;=CS$4,$K89&lt;=CS$4),NETWORKDAYS.INTL($J89,$K89,1,(Holidays!$A$1:$A$248)),0)+IF(AND($J89&gt;CR$4,$J89&lt;=CS$4,$K89&gt;CS$4),NETWORKDAYS.INTL($J89,(CS$4),1,(Holidays!$A$1:$A$248)),0)+IF(AND($J89&lt;CR$4,$K89&lt;CS$4,$K89&gt;CR$4),NETWORKDAYS.INTL(CR$4+1,$K89,1,(Holidays!$A$1:$A$248)),0)+IF(AND($J89&lt;=CR$4,$K89&gt;=CS$4,$K89&gt;CR$4),NETWORKDAYS.INTL(CR$4+1,(CS$4),1,(Holidays!$A$1:$A$248)),0))*$M89,"")</f>
        <v>0</v>
      </c>
      <c r="CT89" s="321">
        <f ca="1">IFERROR((IF(AND($J89&gt;CS$4,$J89&lt;=CT$4,$K89&lt;=CT$4),NETWORKDAYS.INTL($J89,$K89,1,(Holidays!$A$1:$A$248)),0)+IF(AND($J89&gt;CS$4,$J89&lt;=CT$4,$K89&gt;CT$4),NETWORKDAYS.INTL($J89,(CT$4),1,(Holidays!$A$1:$A$248)),0)+IF(AND($J89&lt;CS$4,$K89&lt;CT$4,$K89&gt;CS$4),NETWORKDAYS.INTL(CS$4+1,$K89,1,(Holidays!$A$1:$A$248)),0)+IF(AND($J89&lt;=CS$4,$K89&gt;=CT$4,$K89&gt;CS$4),NETWORKDAYS.INTL(CS$4+1,(CT$4),1,(Holidays!$A$1:$A$248)),0))*$M89,"")</f>
        <v>0</v>
      </c>
      <c r="CU89" s="190">
        <f ca="1">IFERROR((IF(AND($J89&gt;CT$4,$J89&lt;=CU$4,$K89&lt;=CU$4),NETWORKDAYS.INTL($J89,$K89,1,(Holidays!$A$1:$A$248)),0)+IF(AND($J89&gt;CT$4,$J89&lt;=CU$4,$K89&gt;CU$4),NETWORKDAYS.INTL($J89,(CU$4),1,(Holidays!$A$1:$A$248)),0)+IF(AND($J89&lt;CT$4,$K89&lt;CU$4,$K89&gt;CT$4),NETWORKDAYS.INTL(CT$4+1,$K89,1,(Holidays!$A$1:$A$248)),0)+IF(AND($J89&lt;=CT$4,$K89&gt;=CU$4,$K89&gt;CT$4),NETWORKDAYS.INTL(CT$4+1,(CU$4),1,(Holidays!$A$1:$A$248)),0))*$M89,"")</f>
        <v>0</v>
      </c>
      <c r="CV89" s="192">
        <f ca="1">IFERROR((IF(AND($J89&gt;CU$4,$J89&lt;=CV$4,$K89&lt;=CV$4),NETWORKDAYS.INTL($J89,$K89,1,(Holidays!$A$1:$A$248)),0)+IF(AND($J89&gt;CU$4,$J89&lt;=CV$4,$K89&gt;CV$4),NETWORKDAYS.INTL($J89,(CV$4),1,(Holidays!$A$1:$A$248)),0)+IF(AND($J89&lt;CU$4,$K89&lt;CV$4,$K89&gt;CU$4),NETWORKDAYS.INTL(CU$4+1,$K89,1,(Holidays!$A$1:$A$248)),0)+IF(AND($J89&lt;=CU$4,$K89&gt;=CV$4,$K89&gt;CU$4),NETWORKDAYS.INTL(CU$4+1,(CV$4),1,(Holidays!$A$1:$A$248)),0))*$M89,"")</f>
        <v>0</v>
      </c>
      <c r="CW89" s="321">
        <f ca="1">IFERROR((IF(AND($J89&gt;CV$4,$J89&lt;=CW$4,$K89&lt;=CW$4),NETWORKDAYS.INTL($J89,$K89,1,(Holidays!$A$1:$A$248)),0)+IF(AND($J89&gt;CV$4,$J89&lt;=CW$4,$K89&gt;CW$4),NETWORKDAYS.INTL($J89,(CW$4),1,(Holidays!$A$1:$A$248)),0)+IF(AND($J89&lt;CV$4,$K89&lt;CW$4,$K89&gt;CV$4),NETWORKDAYS.INTL(CV$4+1,$K89,1,(Holidays!$A$1:$A$248)),0)+IF(AND($J89&lt;=CV$4,$K89&gt;=CW$4,$K89&gt;CV$4),NETWORKDAYS.INTL(CV$4+1,(CW$4),1,(Holidays!$A$1:$A$248)),0))*$M89,"")</f>
        <v>0</v>
      </c>
      <c r="CX89" s="324">
        <f ca="1">IFERROR((IF(AND($J89&gt;CW$4,$J89&lt;=CX$4,$K89&lt;=CX$4),NETWORKDAYS.INTL($J89,$K89,1,(Holidays!$A$1:$A$248)),0)+IF(AND($J89&gt;CW$4,$J89&lt;=CX$4,$K89&gt;CX$4),NETWORKDAYS.INTL($J89,(CX$4),1,(Holidays!$A$1:$A$248)),0)+IF(AND($J89&lt;CW$4,$K89&lt;CX$4,$K89&gt;CW$4),NETWORKDAYS.INTL(CW$4+1,$K89,1,(Holidays!$A$1:$A$248)),0)+IF(AND($J89&lt;=CW$4,$K89&gt;=CX$4,$K89&gt;CW$4),NETWORKDAYS.INTL(CW$4+1,(CX$4),1,(Holidays!$A$1:$A$248)),0))*$M89,"")</f>
        <v>0</v>
      </c>
    </row>
    <row r="90" spans="2:102" ht="15" customHeight="1" outlineLevel="1">
      <c r="B90" s="59" t="str">
        <f t="array" ref="B90">IFERROR(INDEX('A-2_MH Distribution'!$B$1:$B$15014,SMALL(IF('A-2_MH Distribution'!$N$8:$N$63&lt;&gt;0,ROW('A-2_MH Distribution'!$B$8:$B$63)),ROW(A22)),1),"")</f>
        <v/>
      </c>
      <c r="C90" s="458" t="str">
        <f ca="1">IFERROR(VLOOKUP(B90,OFFSET('A-1_MH Estimation'!$B$7,0,0,MATCH("Subtotal LOE",'A-1_MH Estimation'!B:B,0)-7,2),2,0),"")</f>
        <v/>
      </c>
      <c r="D90" s="466" t="str">
        <f ca="1">IFERROR(VLOOKUP(B90,OFFSET('A-1_MH Estimation'!$B$7,0,0,MATCH("Subtotal LOE",'A-1_MH Estimation'!B:B,0)-7,4),4,0),"")</f>
        <v/>
      </c>
      <c r="E90" s="466" t="str">
        <f ca="1">IFERROR(VLOOKUP(B90,OFFSET('A-1_MH Estimation'!$B$7,0,0,MATCH("Subtotal LOE",'A-1_MH Estimation'!B:B,0)-7,3),3,0),"")</f>
        <v/>
      </c>
      <c r="F90" s="462">
        <f>IFERROR(VLOOKUP($B90,'A-2_MH Distribution'!$B$6:$O$16314,3,0)*VLOOKUP($B90,'A-2_MH Distribution'!$B$6:$O$16314,VLOOKUP(G90,SoftwareList,6,0),0)*IFERROR((--(VLOOKUP($B90,'A-2_MH Distribution'!$B$6:$O$16314,VLOOKUP(G90,SoftwareList,8,0),0)=0)+VLOOKUP($B90,'A-2_MH Distribution'!$B$6:$O$16314,VLOOKUP(G90,SoftwareList,8,0),0)),1),0)</f>
        <v>0</v>
      </c>
      <c r="G90" s="403" t="str">
        <f t="shared" si="61"/>
        <v/>
      </c>
      <c r="H90" s="454"/>
      <c r="I90" s="455"/>
      <c r="J90" s="351">
        <f ca="1">IFERROR(INDEX(Activities,MATCH($B90,'A-2_MH Distribution'!B:B,0),MATCH("Start Date",'A-2_MH Distribution'!$A$4:S$4,0))+H90,0)</f>
        <v>0</v>
      </c>
      <c r="K90" s="352">
        <f ca="1">IFERROR(INDEX(Activities,MATCH($B90,'A-2_MH Distribution'!B:B,0),MATCH("Finish Date",'A-2_MH Distribution'!$A$4:S$4,0))+I90,0)</f>
        <v>0</v>
      </c>
      <c r="L90" s="170">
        <f ca="1">NETWORKDAYS.INTL(J90,K90,1,Holidays!$A$1:$A$248)</f>
        <v>0</v>
      </c>
      <c r="M90" s="62">
        <f t="shared" ca="1" si="60"/>
        <v>0</v>
      </c>
      <c r="O90" s="253">
        <f ca="1">SUM($P90:CX90)</f>
        <v>0</v>
      </c>
      <c r="P90" s="320"/>
      <c r="Q90" s="321">
        <f ca="1">IFERROR((IF(AND($J90&gt;P$4,$J90&lt;=Q$4,$K90&lt;=Q$4),NETWORKDAYS.INTL($J90,$K90,1,(Holidays!$A$1:$A$248)),0)+IF(AND($J90&gt;P$4,$J90&lt;=Q$4,$K90&gt;Q$4),NETWORKDAYS.INTL($J90,(Q$4),1,(Holidays!$A$1:$A$248)),0)+IF(AND($J90&lt;P$4,$K90&lt;Q$4,$K90&gt;P$4),NETWORKDAYS.INTL(P$4+1,$K90,1,(Holidays!$A$1:$A$248)),0)+IF(AND($J90&lt;=P$4,$K90&gt;=Q$4,$K90&gt;P$4),NETWORKDAYS.INTL(P$4+1,(Q$4),1,(Holidays!$A$1:$A$248)),0))*$M90,"")</f>
        <v>0</v>
      </c>
      <c r="R90" s="190">
        <f ca="1">IFERROR((IF(AND($J90&gt;Q$4,$J90&lt;=R$4,$K90&lt;=R$4),NETWORKDAYS.INTL($J90,$K90,1,(Holidays!$A$1:$A$248)),0)+IF(AND($J90&gt;Q$4,$J90&lt;=R$4,$K90&gt;R$4),NETWORKDAYS.INTL($J90,(R$4),1,(Holidays!$A$1:$A$248)),0)+IF(AND($J90&lt;Q$4,$K90&lt;R$4,$K90&gt;Q$4),NETWORKDAYS.INTL(Q$4+1,$K90,1,(Holidays!$A$1:$A$248)),0)+IF(AND($J90&lt;=Q$4,$K90&gt;=R$4,$K90&gt;Q$4),NETWORKDAYS.INTL(Q$4+1,(R$4),1,(Holidays!$A$1:$A$248)),0))*$M90,"")</f>
        <v>0</v>
      </c>
      <c r="S90" s="192">
        <f ca="1">IFERROR((IF(AND($J90&gt;R$4,$J90&lt;=S$4,$K90&lt;=S$4),NETWORKDAYS.INTL($J90,$K90,1,(Holidays!$A$1:$A$248)),0)+IF(AND($J90&gt;R$4,$J90&lt;=S$4,$K90&gt;S$4),NETWORKDAYS.INTL($J90,(S$4),1,(Holidays!$A$1:$A$248)),0)+IF(AND($J90&lt;R$4,$K90&lt;S$4,$K90&gt;R$4),NETWORKDAYS.INTL(R$4+1,$K90,1,(Holidays!$A$1:$A$248)),0)+IF(AND($J90&lt;=R$4,$K90&gt;=S$4,$K90&gt;R$4),NETWORKDAYS.INTL(R$4+1,(S$4),1,(Holidays!$A$1:$A$248)),0))*$M90,"")</f>
        <v>0</v>
      </c>
      <c r="T90" s="321">
        <f ca="1">IFERROR((IF(AND($J90&gt;S$4,$J90&lt;=T$4,$K90&lt;=T$4),NETWORKDAYS.INTL($J90,$K90,1,(Holidays!$A$1:$A$248)),0)+IF(AND($J90&gt;S$4,$J90&lt;=T$4,$K90&gt;T$4),NETWORKDAYS.INTL($J90,(T$4),1,(Holidays!$A$1:$A$248)),0)+IF(AND($J90&lt;S$4,$K90&lt;T$4,$K90&gt;S$4),NETWORKDAYS.INTL(S$4+1,$K90,1,(Holidays!$A$1:$A$248)),0)+IF(AND($J90&lt;=S$4,$K90&gt;=T$4,$K90&gt;S$4),NETWORKDAYS.INTL(S$4+1,(T$4),1,(Holidays!$A$1:$A$248)),0))*$M90,"")</f>
        <v>0</v>
      </c>
      <c r="U90" s="190">
        <f ca="1">IFERROR((IF(AND($J90&gt;T$4,$J90&lt;=U$4,$K90&lt;=U$4),NETWORKDAYS.INTL($J90,$K90,1,(Holidays!$A$1:$A$248)),0)+IF(AND($J90&gt;T$4,$J90&lt;=U$4,$K90&gt;U$4),NETWORKDAYS.INTL($J90,(U$4),1,(Holidays!$A$1:$A$248)),0)+IF(AND($J90&lt;T$4,$K90&lt;U$4,$K90&gt;T$4),NETWORKDAYS.INTL(T$4+1,$K90,1,(Holidays!$A$1:$A$248)),0)+IF(AND($J90&lt;=T$4,$K90&gt;=U$4,$K90&gt;T$4),NETWORKDAYS.INTL(T$4+1,(U$4),1,(Holidays!$A$1:$A$248)),0))*$M90,"")</f>
        <v>0</v>
      </c>
      <c r="V90" s="192">
        <f ca="1">IFERROR((IF(AND($J90&gt;U$4,$J90&lt;=V$4,$K90&lt;=V$4),NETWORKDAYS.INTL($J90,$K90,1,(Holidays!$A$1:$A$248)),0)+IF(AND($J90&gt;U$4,$J90&lt;=V$4,$K90&gt;V$4),NETWORKDAYS.INTL($J90,(V$4),1,(Holidays!$A$1:$A$248)),0)+IF(AND($J90&lt;U$4,$K90&lt;V$4,$K90&gt;U$4),NETWORKDAYS.INTL(U$4+1,$K90,1,(Holidays!$A$1:$A$248)),0)+IF(AND($J90&lt;=U$4,$K90&gt;=V$4,$K90&gt;U$4),NETWORKDAYS.INTL(U$4+1,(V$4),1,(Holidays!$A$1:$A$248)),0))*$M90,"")</f>
        <v>0</v>
      </c>
      <c r="W90" s="321">
        <f ca="1">IFERROR((IF(AND($J90&gt;V$4,$J90&lt;=W$4,$K90&lt;=W$4),NETWORKDAYS.INTL($J90,$K90,1,(Holidays!$A$1:$A$248)),0)+IF(AND($J90&gt;V$4,$J90&lt;=W$4,$K90&gt;W$4),NETWORKDAYS.INTL($J90,(W$4),1,(Holidays!$A$1:$A$248)),0)+IF(AND($J90&lt;V$4,$K90&lt;W$4,$K90&gt;V$4),NETWORKDAYS.INTL(V$4+1,$K90,1,(Holidays!$A$1:$A$248)),0)+IF(AND($J90&lt;=V$4,$K90&gt;=W$4,$K90&gt;V$4),NETWORKDAYS.INTL(V$4+1,(W$4),1,(Holidays!$A$1:$A$248)),0))*$M90,"")</f>
        <v>0</v>
      </c>
      <c r="X90" s="190">
        <f ca="1">IFERROR((IF(AND($J90&gt;W$4,$J90&lt;=X$4,$K90&lt;=X$4),NETWORKDAYS.INTL($J90,$K90,1,(Holidays!$A$1:$A$248)),0)+IF(AND($J90&gt;W$4,$J90&lt;=X$4,$K90&gt;X$4),NETWORKDAYS.INTL($J90,(X$4),1,(Holidays!$A$1:$A$248)),0)+IF(AND($J90&lt;W$4,$K90&lt;X$4,$K90&gt;W$4),NETWORKDAYS.INTL(W$4+1,$K90,1,(Holidays!$A$1:$A$248)),0)+IF(AND($J90&lt;=W$4,$K90&gt;=X$4,$K90&gt;W$4),NETWORKDAYS.INTL(W$4+1,(X$4),1,(Holidays!$A$1:$A$248)),0))*$M90,"")</f>
        <v>0</v>
      </c>
      <c r="Y90" s="192">
        <f ca="1">IFERROR((IF(AND($J90&gt;X$4,$J90&lt;=Y$4,$K90&lt;=Y$4),NETWORKDAYS.INTL($J90,$K90,1,(Holidays!$A$1:$A$248)),0)+IF(AND($J90&gt;X$4,$J90&lt;=Y$4,$K90&gt;Y$4),NETWORKDAYS.INTL($J90,(Y$4),1,(Holidays!$A$1:$A$248)),0)+IF(AND($J90&lt;X$4,$K90&lt;Y$4,$K90&gt;X$4),NETWORKDAYS.INTL(X$4+1,$K90,1,(Holidays!$A$1:$A$248)),0)+IF(AND($J90&lt;=X$4,$K90&gt;=Y$4,$K90&gt;X$4),NETWORKDAYS.INTL(X$4+1,(Y$4),1,(Holidays!$A$1:$A$248)),0))*$M90,"")</f>
        <v>0</v>
      </c>
      <c r="Z90" s="321">
        <f ca="1">IFERROR((IF(AND($J90&gt;Y$4,$J90&lt;=Z$4,$K90&lt;=Z$4),NETWORKDAYS.INTL($J90,$K90,1,(Holidays!$A$1:$A$248)),0)+IF(AND($J90&gt;Y$4,$J90&lt;=Z$4,$K90&gt;Z$4),NETWORKDAYS.INTL($J90,(Z$4),1,(Holidays!$A$1:$A$248)),0)+IF(AND($J90&lt;Y$4,$K90&lt;Z$4,$K90&gt;Y$4),NETWORKDAYS.INTL(Y$4+1,$K90,1,(Holidays!$A$1:$A$248)),0)+IF(AND($J90&lt;=Y$4,$K90&gt;=Z$4,$K90&gt;Y$4),NETWORKDAYS.INTL(Y$4+1,(Z$4),1,(Holidays!$A$1:$A$248)),0))*$M90,"")</f>
        <v>0</v>
      </c>
      <c r="AA90" s="190">
        <f ca="1">IFERROR((IF(AND($J90&gt;Z$4,$J90&lt;=AA$4,$K90&lt;=AA$4),NETWORKDAYS.INTL($J90,$K90,1,(Holidays!$A$1:$A$248)),0)+IF(AND($J90&gt;Z$4,$J90&lt;=AA$4,$K90&gt;AA$4),NETWORKDAYS.INTL($J90,(AA$4),1,(Holidays!$A$1:$A$248)),0)+IF(AND($J90&lt;Z$4,$K90&lt;AA$4,$K90&gt;Z$4),NETWORKDAYS.INTL(Z$4+1,$K90,1,(Holidays!$A$1:$A$248)),0)+IF(AND($J90&lt;=Z$4,$K90&gt;=AA$4,$K90&gt;Z$4),NETWORKDAYS.INTL(Z$4+1,(AA$4),1,(Holidays!$A$1:$A$248)),0))*$M90,"")</f>
        <v>0</v>
      </c>
      <c r="AB90" s="192">
        <f ca="1">IFERROR((IF(AND($J90&gt;AA$4,$J90&lt;=AB$4,$K90&lt;=AB$4),NETWORKDAYS.INTL($J90,$K90,1,(Holidays!$A$1:$A$248)),0)+IF(AND($J90&gt;AA$4,$J90&lt;=AB$4,$K90&gt;AB$4),NETWORKDAYS.INTL($J90,(AB$4),1,(Holidays!$A$1:$A$248)),0)+IF(AND($J90&lt;AA$4,$K90&lt;AB$4,$K90&gt;AA$4),NETWORKDAYS.INTL(AA$4+1,$K90,1,(Holidays!$A$1:$A$248)),0)+IF(AND($J90&lt;=AA$4,$K90&gt;=AB$4,$K90&gt;AA$4),NETWORKDAYS.INTL(AA$4+1,(AB$4),1,(Holidays!$A$1:$A$248)),0))*$M90,"")</f>
        <v>0</v>
      </c>
      <c r="AC90" s="321">
        <f ca="1">IFERROR((IF(AND($J90&gt;AB$4,$J90&lt;=AC$4,$K90&lt;=AC$4),NETWORKDAYS.INTL($J90,$K90,1,(Holidays!$A$1:$A$248)),0)+IF(AND($J90&gt;AB$4,$J90&lt;=AC$4,$K90&gt;AC$4),NETWORKDAYS.INTL($J90,(AC$4),1,(Holidays!$A$1:$A$248)),0)+IF(AND($J90&lt;AB$4,$K90&lt;AC$4,$K90&gt;AB$4),NETWORKDAYS.INTL(AB$4+1,$K90,1,(Holidays!$A$1:$A$248)),0)+IF(AND($J90&lt;=AB$4,$K90&gt;=AC$4,$K90&gt;AB$4),NETWORKDAYS.INTL(AB$4+1,(AC$4),1,(Holidays!$A$1:$A$248)),0))*$M90,"")</f>
        <v>0</v>
      </c>
      <c r="AD90" s="190">
        <f ca="1">IFERROR((IF(AND($J90&gt;AC$4,$J90&lt;=AD$4,$K90&lt;=AD$4),NETWORKDAYS.INTL($J90,$K90,1,(Holidays!$A$1:$A$248)),0)+IF(AND($J90&gt;AC$4,$J90&lt;=AD$4,$K90&gt;AD$4),NETWORKDAYS.INTL($J90,(AD$4),1,(Holidays!$A$1:$A$248)),0)+IF(AND($J90&lt;AC$4,$K90&lt;AD$4,$K90&gt;AC$4),NETWORKDAYS.INTL(AC$4+1,$K90,1,(Holidays!$A$1:$A$248)),0)+IF(AND($J90&lt;=AC$4,$K90&gt;=AD$4,$K90&gt;AC$4),NETWORKDAYS.INTL(AC$4+1,(AD$4),1,(Holidays!$A$1:$A$248)),0))*$M90,"")</f>
        <v>0</v>
      </c>
      <c r="AE90" s="192">
        <f ca="1">IFERROR((IF(AND($J90&gt;AD$4,$J90&lt;=AE$4,$K90&lt;=AE$4),NETWORKDAYS.INTL($J90,$K90,1,(Holidays!$A$1:$A$248)),0)+IF(AND($J90&gt;AD$4,$J90&lt;=AE$4,$K90&gt;AE$4),NETWORKDAYS.INTL($J90,(AE$4),1,(Holidays!$A$1:$A$248)),0)+IF(AND($J90&lt;AD$4,$K90&lt;AE$4,$K90&gt;AD$4),NETWORKDAYS.INTL(AD$4+1,$K90,1,(Holidays!$A$1:$A$248)),0)+IF(AND($J90&lt;=AD$4,$K90&gt;=AE$4,$K90&gt;AD$4),NETWORKDAYS.INTL(AD$4+1,(AE$4),1,(Holidays!$A$1:$A$248)),0))*$M90,"")</f>
        <v>0</v>
      </c>
      <c r="AF90" s="321">
        <f ca="1">IFERROR((IF(AND($J90&gt;AE$4,$J90&lt;=AF$4,$K90&lt;=AF$4),NETWORKDAYS.INTL($J90,$K90,1,(Holidays!$A$1:$A$248)),0)+IF(AND($J90&gt;AE$4,$J90&lt;=AF$4,$K90&gt;AF$4),NETWORKDAYS.INTL($J90,(AF$4),1,(Holidays!$A$1:$A$248)),0)+IF(AND($J90&lt;AE$4,$K90&lt;AF$4,$K90&gt;AE$4),NETWORKDAYS.INTL(AE$4+1,$K90,1,(Holidays!$A$1:$A$248)),0)+IF(AND($J90&lt;=AE$4,$K90&gt;=AF$4,$K90&gt;AE$4),NETWORKDAYS.INTL(AE$4+1,(AF$4),1,(Holidays!$A$1:$A$248)),0))*$M90,"")</f>
        <v>0</v>
      </c>
      <c r="AG90" s="190">
        <f ca="1">IFERROR((IF(AND($J90&gt;AF$4,$J90&lt;=AG$4,$K90&lt;=AG$4),NETWORKDAYS.INTL($J90,$K90,1,(Holidays!$A$1:$A$248)),0)+IF(AND($J90&gt;AF$4,$J90&lt;=AG$4,$K90&gt;AG$4),NETWORKDAYS.INTL($J90,(AG$4),1,(Holidays!$A$1:$A$248)),0)+IF(AND($J90&lt;AF$4,$K90&lt;AG$4,$K90&gt;AF$4),NETWORKDAYS.INTL(AF$4+1,$K90,1,(Holidays!$A$1:$A$248)),0)+IF(AND($J90&lt;=AF$4,$K90&gt;=AG$4,$K90&gt;AF$4),NETWORKDAYS.INTL(AF$4+1,(AG$4),1,(Holidays!$A$1:$A$248)),0))*$M90,"")</f>
        <v>0</v>
      </c>
      <c r="AH90" s="192">
        <f ca="1">IFERROR((IF(AND($J90&gt;AG$4,$J90&lt;=AH$4,$K90&lt;=AH$4),NETWORKDAYS.INTL($J90,$K90,1,(Holidays!$A$1:$A$248)),0)+IF(AND($J90&gt;AG$4,$J90&lt;=AH$4,$K90&gt;AH$4),NETWORKDAYS.INTL($J90,(AH$4),1,(Holidays!$A$1:$A$248)),0)+IF(AND($J90&lt;AG$4,$K90&lt;AH$4,$K90&gt;AG$4),NETWORKDAYS.INTL(AG$4+1,$K90,1,(Holidays!$A$1:$A$248)),0)+IF(AND($J90&lt;=AG$4,$K90&gt;=AH$4,$K90&gt;AG$4),NETWORKDAYS.INTL(AG$4+1,(AH$4),1,(Holidays!$A$1:$A$248)),0))*$M90,"")</f>
        <v>0</v>
      </c>
      <c r="AI90" s="321">
        <f ca="1">IFERROR((IF(AND($J90&gt;AH$4,$J90&lt;=AI$4,$K90&lt;=AI$4),NETWORKDAYS.INTL($J90,$K90,1,(Holidays!$A$1:$A$248)),0)+IF(AND($J90&gt;AH$4,$J90&lt;=AI$4,$K90&gt;AI$4),NETWORKDAYS.INTL($J90,(AI$4),1,(Holidays!$A$1:$A$248)),0)+IF(AND($J90&lt;AH$4,$K90&lt;AI$4,$K90&gt;AH$4),NETWORKDAYS.INTL(AH$4+1,$K90,1,(Holidays!$A$1:$A$248)),0)+IF(AND($J90&lt;=AH$4,$K90&gt;=AI$4,$K90&gt;AH$4),NETWORKDAYS.INTL(AH$4+1,(AI$4),1,(Holidays!$A$1:$A$248)),0))*$M90,"")</f>
        <v>0</v>
      </c>
      <c r="AJ90" s="190">
        <f ca="1">IFERROR((IF(AND($J90&gt;AI$4,$J90&lt;=AJ$4,$K90&lt;=AJ$4),NETWORKDAYS.INTL($J90,$K90,1,(Holidays!$A$1:$A$248)),0)+IF(AND($J90&gt;AI$4,$J90&lt;=AJ$4,$K90&gt;AJ$4),NETWORKDAYS.INTL($J90,(AJ$4),1,(Holidays!$A$1:$A$248)),0)+IF(AND($J90&lt;AI$4,$K90&lt;AJ$4,$K90&gt;AI$4),NETWORKDAYS.INTL(AI$4+1,$K90,1,(Holidays!$A$1:$A$248)),0)+IF(AND($J90&lt;=AI$4,$K90&gt;=AJ$4,$K90&gt;AI$4),NETWORKDAYS.INTL(AI$4+1,(AJ$4),1,(Holidays!$A$1:$A$248)),0))*$M90,"")</f>
        <v>0</v>
      </c>
      <c r="AK90" s="192">
        <f ca="1">IFERROR((IF(AND($J90&gt;AJ$4,$J90&lt;=AK$4,$K90&lt;=AK$4),NETWORKDAYS.INTL($J90,$K90,1,(Holidays!$A$1:$A$248)),0)+IF(AND($J90&gt;AJ$4,$J90&lt;=AK$4,$K90&gt;AK$4),NETWORKDAYS.INTL($J90,(AK$4),1,(Holidays!$A$1:$A$248)),0)+IF(AND($J90&lt;AJ$4,$K90&lt;AK$4,$K90&gt;AJ$4),NETWORKDAYS.INTL(AJ$4+1,$K90,1,(Holidays!$A$1:$A$248)),0)+IF(AND($J90&lt;=AJ$4,$K90&gt;=AK$4,$K90&gt;AJ$4),NETWORKDAYS.INTL(AJ$4+1,(AK$4),1,(Holidays!$A$1:$A$248)),0))*$M90,"")</f>
        <v>0</v>
      </c>
      <c r="AL90" s="321">
        <f ca="1">IFERROR((IF(AND($J90&gt;AK$4,$J90&lt;=AL$4,$K90&lt;=AL$4),NETWORKDAYS.INTL($J90,$K90,1,(Holidays!$A$1:$A$248)),0)+IF(AND($J90&gt;AK$4,$J90&lt;=AL$4,$K90&gt;AL$4),NETWORKDAYS.INTL($J90,(AL$4),1,(Holidays!$A$1:$A$248)),0)+IF(AND($J90&lt;AK$4,$K90&lt;AL$4,$K90&gt;AK$4),NETWORKDAYS.INTL(AK$4+1,$K90,1,(Holidays!$A$1:$A$248)),0)+IF(AND($J90&lt;=AK$4,$K90&gt;=AL$4,$K90&gt;AK$4),NETWORKDAYS.INTL(AK$4+1,(AL$4),1,(Holidays!$A$1:$A$248)),0))*$M90,"")</f>
        <v>0</v>
      </c>
      <c r="AM90" s="190">
        <f ca="1">IFERROR((IF(AND($J90&gt;AL$4,$J90&lt;=AM$4,$K90&lt;=AM$4),NETWORKDAYS.INTL($J90,$K90,1,(Holidays!$A$1:$A$248)),0)+IF(AND($J90&gt;AL$4,$J90&lt;=AM$4,$K90&gt;AM$4),NETWORKDAYS.INTL($J90,(AM$4),1,(Holidays!$A$1:$A$248)),0)+IF(AND($J90&lt;AL$4,$K90&lt;AM$4,$K90&gt;AL$4),NETWORKDAYS.INTL(AL$4+1,$K90,1,(Holidays!$A$1:$A$248)),0)+IF(AND($J90&lt;=AL$4,$K90&gt;=AM$4,$K90&gt;AL$4),NETWORKDAYS.INTL(AL$4+1,(AM$4),1,(Holidays!$A$1:$A$248)),0))*$M90,"")</f>
        <v>0</v>
      </c>
      <c r="AN90" s="192">
        <f ca="1">IFERROR((IF(AND($J90&gt;AM$4,$J90&lt;=AN$4,$K90&lt;=AN$4),NETWORKDAYS.INTL($J90,$K90,1,(Holidays!$A$1:$A$248)),0)+IF(AND($J90&gt;AM$4,$J90&lt;=AN$4,$K90&gt;AN$4),NETWORKDAYS.INTL($J90,(AN$4),1,(Holidays!$A$1:$A$248)),0)+IF(AND($J90&lt;AM$4,$K90&lt;AN$4,$K90&gt;AM$4),NETWORKDAYS.INTL(AM$4+1,$K90,1,(Holidays!$A$1:$A$248)),0)+IF(AND($J90&lt;=AM$4,$K90&gt;=AN$4,$K90&gt;AM$4),NETWORKDAYS.INTL(AM$4+1,(AN$4),1,(Holidays!$A$1:$A$248)),0))*$M90,"")</f>
        <v>0</v>
      </c>
      <c r="AO90" s="321">
        <f ca="1">IFERROR((IF(AND($J90&gt;AN$4,$J90&lt;=AO$4,$K90&lt;=AO$4),NETWORKDAYS.INTL($J90,$K90,1,(Holidays!$A$1:$A$248)),0)+IF(AND($J90&gt;AN$4,$J90&lt;=AO$4,$K90&gt;AO$4),NETWORKDAYS.INTL($J90,(AO$4),1,(Holidays!$A$1:$A$248)),0)+IF(AND($J90&lt;AN$4,$K90&lt;AO$4,$K90&gt;AN$4),NETWORKDAYS.INTL(AN$4+1,$K90,1,(Holidays!$A$1:$A$248)),0)+IF(AND($J90&lt;=AN$4,$K90&gt;=AO$4,$K90&gt;AN$4),NETWORKDAYS.INTL(AN$4+1,(AO$4),1,(Holidays!$A$1:$A$248)),0))*$M90,"")</f>
        <v>0</v>
      </c>
      <c r="AP90" s="190">
        <f ca="1">IFERROR((IF(AND($J90&gt;AO$4,$J90&lt;=AP$4,$K90&lt;=AP$4),NETWORKDAYS.INTL($J90,$K90,1,(Holidays!$A$1:$A$248)),0)+IF(AND($J90&gt;AO$4,$J90&lt;=AP$4,$K90&gt;AP$4),NETWORKDAYS.INTL($J90,(AP$4),1,(Holidays!$A$1:$A$248)),0)+IF(AND($J90&lt;AO$4,$K90&lt;AP$4,$K90&gt;AO$4),NETWORKDAYS.INTL(AO$4+1,$K90,1,(Holidays!$A$1:$A$248)),0)+IF(AND($J90&lt;=AO$4,$K90&gt;=AP$4,$K90&gt;AO$4),NETWORKDAYS.INTL(AO$4+1,(AP$4),1,(Holidays!$A$1:$A$248)),0))*$M90,"")</f>
        <v>0</v>
      </c>
      <c r="AQ90" s="192">
        <f ca="1">IFERROR((IF(AND($J90&gt;AP$4,$J90&lt;=AQ$4,$K90&lt;=AQ$4),NETWORKDAYS.INTL($J90,$K90,1,(Holidays!$A$1:$A$248)),0)+IF(AND($J90&gt;AP$4,$J90&lt;=AQ$4,$K90&gt;AQ$4),NETWORKDAYS.INTL($J90,(AQ$4),1,(Holidays!$A$1:$A$248)),0)+IF(AND($J90&lt;AP$4,$K90&lt;AQ$4,$K90&gt;AP$4),NETWORKDAYS.INTL(AP$4+1,$K90,1,(Holidays!$A$1:$A$248)),0)+IF(AND($J90&lt;=AP$4,$K90&gt;=AQ$4,$K90&gt;AP$4),NETWORKDAYS.INTL(AP$4+1,(AQ$4),1,(Holidays!$A$1:$A$248)),0))*$M90,"")</f>
        <v>0</v>
      </c>
      <c r="AR90" s="321">
        <f ca="1">IFERROR((IF(AND($J90&gt;AQ$4,$J90&lt;=AR$4,$K90&lt;=AR$4),NETWORKDAYS.INTL($J90,$K90,1,(Holidays!$A$1:$A$248)),0)+IF(AND($J90&gt;AQ$4,$J90&lt;=AR$4,$K90&gt;AR$4),NETWORKDAYS.INTL($J90,(AR$4),1,(Holidays!$A$1:$A$248)),0)+IF(AND($J90&lt;AQ$4,$K90&lt;AR$4,$K90&gt;AQ$4),NETWORKDAYS.INTL(AQ$4+1,$K90,1,(Holidays!$A$1:$A$248)),0)+IF(AND($J90&lt;=AQ$4,$K90&gt;=AR$4,$K90&gt;AQ$4),NETWORKDAYS.INTL(AQ$4+1,(AR$4),1,(Holidays!$A$1:$A$248)),0))*$M90,"")</f>
        <v>0</v>
      </c>
      <c r="AS90" s="190">
        <f ca="1">IFERROR((IF(AND($J90&gt;AR$4,$J90&lt;=AS$4,$K90&lt;=AS$4),NETWORKDAYS.INTL($J90,$K90,1,(Holidays!$A$1:$A$248)),0)+IF(AND($J90&gt;AR$4,$J90&lt;=AS$4,$K90&gt;AS$4),NETWORKDAYS.INTL($J90,(AS$4),1,(Holidays!$A$1:$A$248)),0)+IF(AND($J90&lt;AR$4,$K90&lt;AS$4,$K90&gt;AR$4),NETWORKDAYS.INTL(AR$4+1,$K90,1,(Holidays!$A$1:$A$248)),0)+IF(AND($J90&lt;=AR$4,$K90&gt;=AS$4,$K90&gt;AR$4),NETWORKDAYS.INTL(AR$4+1,(AS$4),1,(Holidays!$A$1:$A$248)),0))*$M90,"")</f>
        <v>0</v>
      </c>
      <c r="AT90" s="192">
        <f ca="1">IFERROR((IF(AND($J90&gt;AS$4,$J90&lt;=AT$4,$K90&lt;=AT$4),NETWORKDAYS.INTL($J90,$K90,1,(Holidays!$A$1:$A$248)),0)+IF(AND($J90&gt;AS$4,$J90&lt;=AT$4,$K90&gt;AT$4),NETWORKDAYS.INTL($J90,(AT$4),1,(Holidays!$A$1:$A$248)),0)+IF(AND($J90&lt;AS$4,$K90&lt;AT$4,$K90&gt;AS$4),NETWORKDAYS.INTL(AS$4+1,$K90,1,(Holidays!$A$1:$A$248)),0)+IF(AND($J90&lt;=AS$4,$K90&gt;=AT$4,$K90&gt;AS$4),NETWORKDAYS.INTL(AS$4+1,(AT$4),1,(Holidays!$A$1:$A$248)),0))*$M90,"")</f>
        <v>0</v>
      </c>
      <c r="AU90" s="321">
        <f ca="1">IFERROR((IF(AND($J90&gt;AT$4,$J90&lt;=AU$4,$K90&lt;=AU$4),NETWORKDAYS.INTL($J90,$K90,1,(Holidays!$A$1:$A$248)),0)+IF(AND($J90&gt;AT$4,$J90&lt;=AU$4,$K90&gt;AU$4),NETWORKDAYS.INTL($J90,(AU$4),1,(Holidays!$A$1:$A$248)),0)+IF(AND($J90&lt;AT$4,$K90&lt;AU$4,$K90&gt;AT$4),NETWORKDAYS.INTL(AT$4+1,$K90,1,(Holidays!$A$1:$A$248)),0)+IF(AND($J90&lt;=AT$4,$K90&gt;=AU$4,$K90&gt;AT$4),NETWORKDAYS.INTL(AT$4+1,(AU$4),1,(Holidays!$A$1:$A$248)),0))*$M90,"")</f>
        <v>0</v>
      </c>
      <c r="AV90" s="190">
        <f ca="1">IFERROR((IF(AND($J90&gt;AU$4,$J90&lt;=AV$4,$K90&lt;=AV$4),NETWORKDAYS.INTL($J90,$K90,1,(Holidays!$A$1:$A$248)),0)+IF(AND($J90&gt;AU$4,$J90&lt;=AV$4,$K90&gt;AV$4),NETWORKDAYS.INTL($J90,(AV$4),1,(Holidays!$A$1:$A$248)),0)+IF(AND($J90&lt;AU$4,$K90&lt;AV$4,$K90&gt;AU$4),NETWORKDAYS.INTL(AU$4+1,$K90,1,(Holidays!$A$1:$A$248)),0)+IF(AND($J90&lt;=AU$4,$K90&gt;=AV$4,$K90&gt;AU$4),NETWORKDAYS.INTL(AU$4+1,(AV$4),1,(Holidays!$A$1:$A$248)),0))*$M90,"")</f>
        <v>0</v>
      </c>
      <c r="AW90" s="192">
        <f ca="1">IFERROR((IF(AND($J90&gt;AV$4,$J90&lt;=AW$4,$K90&lt;=AW$4),NETWORKDAYS.INTL($J90,$K90,1,(Holidays!$A$1:$A$248)),0)+IF(AND($J90&gt;AV$4,$J90&lt;=AW$4,$K90&gt;AW$4),NETWORKDAYS.INTL($J90,(AW$4),1,(Holidays!$A$1:$A$248)),0)+IF(AND($J90&lt;AV$4,$K90&lt;AW$4,$K90&gt;AV$4),NETWORKDAYS.INTL(AV$4+1,$K90,1,(Holidays!$A$1:$A$248)),0)+IF(AND($J90&lt;=AV$4,$K90&gt;=AW$4,$K90&gt;AV$4),NETWORKDAYS.INTL(AV$4+1,(AW$4),1,(Holidays!$A$1:$A$248)),0))*$M90,"")</f>
        <v>0</v>
      </c>
      <c r="AX90" s="321">
        <f ca="1">IFERROR((IF(AND($J90&gt;AW$4,$J90&lt;=AX$4,$K90&lt;=AX$4),NETWORKDAYS.INTL($J90,$K90,1,(Holidays!$A$1:$A$248)),0)+IF(AND($J90&gt;AW$4,$J90&lt;=AX$4,$K90&gt;AX$4),NETWORKDAYS.INTL($J90,(AX$4),1,(Holidays!$A$1:$A$248)),0)+IF(AND($J90&lt;AW$4,$K90&lt;AX$4,$K90&gt;AW$4),NETWORKDAYS.INTL(AW$4+1,$K90,1,(Holidays!$A$1:$A$248)),0)+IF(AND($J90&lt;=AW$4,$K90&gt;=AX$4,$K90&gt;AW$4),NETWORKDAYS.INTL(AW$4+1,(AX$4),1,(Holidays!$A$1:$A$248)),0))*$M90,"")</f>
        <v>0</v>
      </c>
      <c r="AY90" s="190">
        <f ca="1">IFERROR((IF(AND($J90&gt;AX$4,$J90&lt;=AY$4,$K90&lt;=AY$4),NETWORKDAYS.INTL($J90,$K90,1,(Holidays!$A$1:$A$248)),0)+IF(AND($J90&gt;AX$4,$J90&lt;=AY$4,$K90&gt;AY$4),NETWORKDAYS.INTL($J90,(AY$4),1,(Holidays!$A$1:$A$248)),0)+IF(AND($J90&lt;AX$4,$K90&lt;AY$4,$K90&gt;AX$4),NETWORKDAYS.INTL(AX$4+1,$K90,1,(Holidays!$A$1:$A$248)),0)+IF(AND($J90&lt;=AX$4,$K90&gt;=AY$4,$K90&gt;AX$4),NETWORKDAYS.INTL(AX$4+1,(AY$4),1,(Holidays!$A$1:$A$248)),0))*$M90,"")</f>
        <v>0</v>
      </c>
      <c r="AZ90" s="192">
        <f ca="1">IFERROR((IF(AND($J90&gt;AY$4,$J90&lt;=AZ$4,$K90&lt;=AZ$4),NETWORKDAYS.INTL($J90,$K90,1,(Holidays!$A$1:$A$248)),0)+IF(AND($J90&gt;AY$4,$J90&lt;=AZ$4,$K90&gt;AZ$4),NETWORKDAYS.INTL($J90,(AZ$4),1,(Holidays!$A$1:$A$248)),0)+IF(AND($J90&lt;AY$4,$K90&lt;AZ$4,$K90&gt;AY$4),NETWORKDAYS.INTL(AY$4+1,$K90,1,(Holidays!$A$1:$A$248)),0)+IF(AND($J90&lt;=AY$4,$K90&gt;=AZ$4,$K90&gt;AY$4),NETWORKDAYS.INTL(AY$4+1,(AZ$4),1,(Holidays!$A$1:$A$248)),0))*$M90,"")</f>
        <v>0</v>
      </c>
      <c r="BA90" s="321">
        <f ca="1">IFERROR((IF(AND($J90&gt;AZ$4,$J90&lt;=BA$4,$K90&lt;=BA$4),NETWORKDAYS.INTL($J90,$K90,1,(Holidays!$A$1:$A$248)),0)+IF(AND($J90&gt;AZ$4,$J90&lt;=BA$4,$K90&gt;BA$4),NETWORKDAYS.INTL($J90,(BA$4),1,(Holidays!$A$1:$A$248)),0)+IF(AND($J90&lt;AZ$4,$K90&lt;BA$4,$K90&gt;AZ$4),NETWORKDAYS.INTL(AZ$4+1,$K90,1,(Holidays!$A$1:$A$248)),0)+IF(AND($J90&lt;=AZ$4,$K90&gt;=BA$4,$K90&gt;AZ$4),NETWORKDAYS.INTL(AZ$4+1,(BA$4),1,(Holidays!$A$1:$A$248)),0))*$M90,"")</f>
        <v>0</v>
      </c>
      <c r="BB90" s="190">
        <f ca="1">IFERROR((IF(AND($J90&gt;BA$4,$J90&lt;=BB$4,$K90&lt;=BB$4),NETWORKDAYS.INTL($J90,$K90,1,(Holidays!$A$1:$A$248)),0)+IF(AND($J90&gt;BA$4,$J90&lt;=BB$4,$K90&gt;BB$4),NETWORKDAYS.INTL($J90,(BB$4),1,(Holidays!$A$1:$A$248)),0)+IF(AND($J90&lt;BA$4,$K90&lt;BB$4,$K90&gt;BA$4),NETWORKDAYS.INTL(BA$4+1,$K90,1,(Holidays!$A$1:$A$248)),0)+IF(AND($J90&lt;=BA$4,$K90&gt;=BB$4,$K90&gt;BA$4),NETWORKDAYS.INTL(BA$4+1,(BB$4),1,(Holidays!$A$1:$A$248)),0))*$M90,"")</f>
        <v>0</v>
      </c>
      <c r="BC90" s="192">
        <f ca="1">IFERROR((IF(AND($J90&gt;BB$4,$J90&lt;=BC$4,$K90&lt;=BC$4),NETWORKDAYS.INTL($J90,$K90,1,(Holidays!$A$1:$A$248)),0)+IF(AND($J90&gt;BB$4,$J90&lt;=BC$4,$K90&gt;BC$4),NETWORKDAYS.INTL($J90,(BC$4),1,(Holidays!$A$1:$A$248)),0)+IF(AND($J90&lt;BB$4,$K90&lt;BC$4,$K90&gt;BB$4),NETWORKDAYS.INTL(BB$4+1,$K90,1,(Holidays!$A$1:$A$248)),0)+IF(AND($J90&lt;=BB$4,$K90&gt;=BC$4,$K90&gt;BB$4),NETWORKDAYS.INTL(BB$4+1,(BC$4),1,(Holidays!$A$1:$A$248)),0))*$M90,"")</f>
        <v>0</v>
      </c>
      <c r="BD90" s="321">
        <f ca="1">IFERROR((IF(AND($J90&gt;BC$4,$J90&lt;=BD$4,$K90&lt;=BD$4),NETWORKDAYS.INTL($J90,$K90,1,(Holidays!$A$1:$A$248)),0)+IF(AND($J90&gt;BC$4,$J90&lt;=BD$4,$K90&gt;BD$4),NETWORKDAYS.INTL($J90,(BD$4),1,(Holidays!$A$1:$A$248)),0)+IF(AND($J90&lt;BC$4,$K90&lt;BD$4,$K90&gt;BC$4),NETWORKDAYS.INTL(BC$4+1,$K90,1,(Holidays!$A$1:$A$248)),0)+IF(AND($J90&lt;=BC$4,$K90&gt;=BD$4,$K90&gt;BC$4),NETWORKDAYS.INTL(BC$4+1,(BD$4),1,(Holidays!$A$1:$A$248)),0))*$M90,"")</f>
        <v>0</v>
      </c>
      <c r="BE90" s="190">
        <f ca="1">IFERROR((IF(AND($J90&gt;BD$4,$J90&lt;=BE$4,$K90&lt;=BE$4),NETWORKDAYS.INTL($J90,$K90,1,(Holidays!$A$1:$A$248)),0)+IF(AND($J90&gt;BD$4,$J90&lt;=BE$4,$K90&gt;BE$4),NETWORKDAYS.INTL($J90,(BE$4),1,(Holidays!$A$1:$A$248)),0)+IF(AND($J90&lt;BD$4,$K90&lt;BE$4,$K90&gt;BD$4),NETWORKDAYS.INTL(BD$4+1,$K90,1,(Holidays!$A$1:$A$248)),0)+IF(AND($J90&lt;=BD$4,$K90&gt;=BE$4,$K90&gt;BD$4),NETWORKDAYS.INTL(BD$4+1,(BE$4),1,(Holidays!$A$1:$A$248)),0))*$M90,"")</f>
        <v>0</v>
      </c>
      <c r="BF90" s="192">
        <f ca="1">IFERROR((IF(AND($J90&gt;BE$4,$J90&lt;=BF$4,$K90&lt;=BF$4),NETWORKDAYS.INTL($J90,$K90,1,(Holidays!$A$1:$A$248)),0)+IF(AND($J90&gt;BE$4,$J90&lt;=BF$4,$K90&gt;BF$4),NETWORKDAYS.INTL($J90,(BF$4),1,(Holidays!$A$1:$A$248)),0)+IF(AND($J90&lt;BE$4,$K90&lt;BF$4,$K90&gt;BE$4),NETWORKDAYS.INTL(BE$4+1,$K90,1,(Holidays!$A$1:$A$248)),0)+IF(AND($J90&lt;=BE$4,$K90&gt;=BF$4,$K90&gt;BE$4),NETWORKDAYS.INTL(BE$4+1,(BF$4),1,(Holidays!$A$1:$A$248)),0))*$M90,"")</f>
        <v>0</v>
      </c>
      <c r="BG90" s="321">
        <f ca="1">IFERROR((IF(AND($J90&gt;BF$4,$J90&lt;=BG$4,$K90&lt;=BG$4),NETWORKDAYS.INTL($J90,$K90,1,(Holidays!$A$1:$A$248)),0)+IF(AND($J90&gt;BF$4,$J90&lt;=BG$4,$K90&gt;BG$4),NETWORKDAYS.INTL($J90,(BG$4),1,(Holidays!$A$1:$A$248)),0)+IF(AND($J90&lt;BF$4,$K90&lt;BG$4,$K90&gt;BF$4),NETWORKDAYS.INTL(BF$4+1,$K90,1,(Holidays!$A$1:$A$248)),0)+IF(AND($J90&lt;=BF$4,$K90&gt;=BG$4,$K90&gt;BF$4),NETWORKDAYS.INTL(BF$4+1,(BG$4),1,(Holidays!$A$1:$A$248)),0))*$M90,"")</f>
        <v>0</v>
      </c>
      <c r="BH90" s="190">
        <f ca="1">IFERROR((IF(AND($J90&gt;BG$4,$J90&lt;=BH$4,$K90&lt;=BH$4),NETWORKDAYS.INTL($J90,$K90,1,(Holidays!$A$1:$A$248)),0)+IF(AND($J90&gt;BG$4,$J90&lt;=BH$4,$K90&gt;BH$4),NETWORKDAYS.INTL($J90,(BH$4),1,(Holidays!$A$1:$A$248)),0)+IF(AND($J90&lt;BG$4,$K90&lt;BH$4,$K90&gt;BG$4),NETWORKDAYS.INTL(BG$4+1,$K90,1,(Holidays!$A$1:$A$248)),0)+IF(AND($J90&lt;=BG$4,$K90&gt;=BH$4,$K90&gt;BG$4),NETWORKDAYS.INTL(BG$4+1,(BH$4),1,(Holidays!$A$1:$A$248)),0))*$M90,"")</f>
        <v>0</v>
      </c>
      <c r="BI90" s="192">
        <f ca="1">IFERROR((IF(AND($J90&gt;BH$4,$J90&lt;=BI$4,$K90&lt;=BI$4),NETWORKDAYS.INTL($J90,$K90,1,(Holidays!$A$1:$A$248)),0)+IF(AND($J90&gt;BH$4,$J90&lt;=BI$4,$K90&gt;BI$4),NETWORKDAYS.INTL($J90,(BI$4),1,(Holidays!$A$1:$A$248)),0)+IF(AND($J90&lt;BH$4,$K90&lt;BI$4,$K90&gt;BH$4),NETWORKDAYS.INTL(BH$4+1,$K90,1,(Holidays!$A$1:$A$248)),0)+IF(AND($J90&lt;=BH$4,$K90&gt;=BI$4,$K90&gt;BH$4),NETWORKDAYS.INTL(BH$4+1,(BI$4),1,(Holidays!$A$1:$A$248)),0))*$M90,"")</f>
        <v>0</v>
      </c>
      <c r="BJ90" s="321">
        <f ca="1">IFERROR((IF(AND($J90&gt;BI$4,$J90&lt;=BJ$4,$K90&lt;=BJ$4),NETWORKDAYS.INTL($J90,$K90,1,(Holidays!$A$1:$A$248)),0)+IF(AND($J90&gt;BI$4,$J90&lt;=BJ$4,$K90&gt;BJ$4),NETWORKDAYS.INTL($J90,(BJ$4),1,(Holidays!$A$1:$A$248)),0)+IF(AND($J90&lt;BI$4,$K90&lt;BJ$4,$K90&gt;BI$4),NETWORKDAYS.INTL(BI$4+1,$K90,1,(Holidays!$A$1:$A$248)),0)+IF(AND($J90&lt;=BI$4,$K90&gt;=BJ$4,$K90&gt;BI$4),NETWORKDAYS.INTL(BI$4+1,(BJ$4),1,(Holidays!$A$1:$A$248)),0))*$M90,"")</f>
        <v>0</v>
      </c>
      <c r="BK90" s="190">
        <f ca="1">IFERROR((IF(AND($J90&gt;BJ$4,$J90&lt;=BK$4,$K90&lt;=BK$4),NETWORKDAYS.INTL($J90,$K90,1,(Holidays!$A$1:$A$248)),0)+IF(AND($J90&gt;BJ$4,$J90&lt;=BK$4,$K90&gt;BK$4),NETWORKDAYS.INTL($J90,(BK$4),1,(Holidays!$A$1:$A$248)),0)+IF(AND($J90&lt;BJ$4,$K90&lt;BK$4,$K90&gt;BJ$4),NETWORKDAYS.INTL(BJ$4+1,$K90,1,(Holidays!$A$1:$A$248)),0)+IF(AND($J90&lt;=BJ$4,$K90&gt;=BK$4,$K90&gt;BJ$4),NETWORKDAYS.INTL(BJ$4+1,(BK$4),1,(Holidays!$A$1:$A$248)),0))*$M90,"")</f>
        <v>0</v>
      </c>
      <c r="BL90" s="192">
        <f ca="1">IFERROR((IF(AND($J90&gt;BK$4,$J90&lt;=BL$4,$K90&lt;=BL$4),NETWORKDAYS.INTL($J90,$K90,1,(Holidays!$A$1:$A$248)),0)+IF(AND($J90&gt;BK$4,$J90&lt;=BL$4,$K90&gt;BL$4),NETWORKDAYS.INTL($J90,(BL$4),1,(Holidays!$A$1:$A$248)),0)+IF(AND($J90&lt;BK$4,$K90&lt;BL$4,$K90&gt;BK$4),NETWORKDAYS.INTL(BK$4+1,$K90,1,(Holidays!$A$1:$A$248)),0)+IF(AND($J90&lt;=BK$4,$K90&gt;=BL$4,$K90&gt;BK$4),NETWORKDAYS.INTL(BK$4+1,(BL$4),1,(Holidays!$A$1:$A$248)),0))*$M90,"")</f>
        <v>0</v>
      </c>
      <c r="BM90" s="321">
        <f ca="1">IFERROR((IF(AND($J90&gt;BL$4,$J90&lt;=BM$4,$K90&lt;=BM$4),NETWORKDAYS.INTL($J90,$K90,1,(Holidays!$A$1:$A$248)),0)+IF(AND($J90&gt;BL$4,$J90&lt;=BM$4,$K90&gt;BM$4),NETWORKDAYS.INTL($J90,(BM$4),1,(Holidays!$A$1:$A$248)),0)+IF(AND($J90&lt;BL$4,$K90&lt;BM$4,$K90&gt;BL$4),NETWORKDAYS.INTL(BL$4+1,$K90,1,(Holidays!$A$1:$A$248)),0)+IF(AND($J90&lt;=BL$4,$K90&gt;=BM$4,$K90&gt;BL$4),NETWORKDAYS.INTL(BL$4+1,(BM$4),1,(Holidays!$A$1:$A$248)),0))*$M90,"")</f>
        <v>0</v>
      </c>
      <c r="BN90" s="190">
        <f ca="1">IFERROR((IF(AND($J90&gt;BM$4,$J90&lt;=BN$4,$K90&lt;=BN$4),NETWORKDAYS.INTL($J90,$K90,1,(Holidays!$A$1:$A$248)),0)+IF(AND($J90&gt;BM$4,$J90&lt;=BN$4,$K90&gt;BN$4),NETWORKDAYS.INTL($J90,(BN$4),1,(Holidays!$A$1:$A$248)),0)+IF(AND($J90&lt;BM$4,$K90&lt;BN$4,$K90&gt;BM$4),NETWORKDAYS.INTL(BM$4+1,$K90,1,(Holidays!$A$1:$A$248)),0)+IF(AND($J90&lt;=BM$4,$K90&gt;=BN$4,$K90&gt;BM$4),NETWORKDAYS.INTL(BM$4+1,(BN$4),1,(Holidays!$A$1:$A$248)),0))*$M90,"")</f>
        <v>0</v>
      </c>
      <c r="BO90" s="192">
        <f ca="1">IFERROR((IF(AND($J90&gt;BN$4,$J90&lt;=BO$4,$K90&lt;=BO$4),NETWORKDAYS.INTL($J90,$K90,1,(Holidays!$A$1:$A$248)),0)+IF(AND($J90&gt;BN$4,$J90&lt;=BO$4,$K90&gt;BO$4),NETWORKDAYS.INTL($J90,(BO$4),1,(Holidays!$A$1:$A$248)),0)+IF(AND($J90&lt;BN$4,$K90&lt;BO$4,$K90&gt;BN$4),NETWORKDAYS.INTL(BN$4+1,$K90,1,(Holidays!$A$1:$A$248)),0)+IF(AND($J90&lt;=BN$4,$K90&gt;=BO$4,$K90&gt;BN$4),NETWORKDAYS.INTL(BN$4+1,(BO$4),1,(Holidays!$A$1:$A$248)),0))*$M90,"")</f>
        <v>0</v>
      </c>
      <c r="BP90" s="321">
        <f ca="1">IFERROR((IF(AND($J90&gt;BO$4,$J90&lt;=BP$4,$K90&lt;=BP$4),NETWORKDAYS.INTL($J90,$K90,1,(Holidays!$A$1:$A$248)),0)+IF(AND($J90&gt;BO$4,$J90&lt;=BP$4,$K90&gt;BP$4),NETWORKDAYS.INTL($J90,(BP$4),1,(Holidays!$A$1:$A$248)),0)+IF(AND($J90&lt;BO$4,$K90&lt;BP$4,$K90&gt;BO$4),NETWORKDAYS.INTL(BO$4+1,$K90,1,(Holidays!$A$1:$A$248)),0)+IF(AND($J90&lt;=BO$4,$K90&gt;=BP$4,$K90&gt;BO$4),NETWORKDAYS.INTL(BO$4+1,(BP$4),1,(Holidays!$A$1:$A$248)),0))*$M90,"")</f>
        <v>0</v>
      </c>
      <c r="BQ90" s="190">
        <f ca="1">IFERROR((IF(AND($J90&gt;BP$4,$J90&lt;=BQ$4,$K90&lt;=BQ$4),NETWORKDAYS.INTL($J90,$K90,1,(Holidays!$A$1:$A$248)),0)+IF(AND($J90&gt;BP$4,$J90&lt;=BQ$4,$K90&gt;BQ$4),NETWORKDAYS.INTL($J90,(BQ$4),1,(Holidays!$A$1:$A$248)),0)+IF(AND($J90&lt;BP$4,$K90&lt;BQ$4,$K90&gt;BP$4),NETWORKDAYS.INTL(BP$4+1,$K90,1,(Holidays!$A$1:$A$248)),0)+IF(AND($J90&lt;=BP$4,$K90&gt;=BQ$4,$K90&gt;BP$4),NETWORKDAYS.INTL(BP$4+1,(BQ$4),1,(Holidays!$A$1:$A$248)),0))*$M90,"")</f>
        <v>0</v>
      </c>
      <c r="BR90" s="192">
        <f ca="1">IFERROR((IF(AND($J90&gt;BQ$4,$J90&lt;=BR$4,$K90&lt;=BR$4),NETWORKDAYS.INTL($J90,$K90,1,(Holidays!$A$1:$A$248)),0)+IF(AND($J90&gt;BQ$4,$J90&lt;=BR$4,$K90&gt;BR$4),NETWORKDAYS.INTL($J90,(BR$4),1,(Holidays!$A$1:$A$248)),0)+IF(AND($J90&lt;BQ$4,$K90&lt;BR$4,$K90&gt;BQ$4),NETWORKDAYS.INTL(BQ$4+1,$K90,1,(Holidays!$A$1:$A$248)),0)+IF(AND($J90&lt;=BQ$4,$K90&gt;=BR$4,$K90&gt;BQ$4),NETWORKDAYS.INTL(BQ$4+1,(BR$4),1,(Holidays!$A$1:$A$248)),0))*$M90,"")</f>
        <v>0</v>
      </c>
      <c r="BS90" s="321">
        <f ca="1">IFERROR((IF(AND($J90&gt;BR$4,$J90&lt;=BS$4,$K90&lt;=BS$4),NETWORKDAYS.INTL($J90,$K90,1,(Holidays!$A$1:$A$248)),0)+IF(AND($J90&gt;BR$4,$J90&lt;=BS$4,$K90&gt;BS$4),NETWORKDAYS.INTL($J90,(BS$4),1,(Holidays!$A$1:$A$248)),0)+IF(AND($J90&lt;BR$4,$K90&lt;BS$4,$K90&gt;BR$4),NETWORKDAYS.INTL(BR$4+1,$K90,1,(Holidays!$A$1:$A$248)),0)+IF(AND($J90&lt;=BR$4,$K90&gt;=BS$4,$K90&gt;BR$4),NETWORKDAYS.INTL(BR$4+1,(BS$4),1,(Holidays!$A$1:$A$248)),0))*$M90,"")</f>
        <v>0</v>
      </c>
      <c r="BT90" s="190">
        <f ca="1">IFERROR((IF(AND($J90&gt;BS$4,$J90&lt;=BT$4,$K90&lt;=BT$4),NETWORKDAYS.INTL($J90,$K90,1,(Holidays!$A$1:$A$248)),0)+IF(AND($J90&gt;BS$4,$J90&lt;=BT$4,$K90&gt;BT$4),NETWORKDAYS.INTL($J90,(BT$4),1,(Holidays!$A$1:$A$248)),0)+IF(AND($J90&lt;BS$4,$K90&lt;BT$4,$K90&gt;BS$4),NETWORKDAYS.INTL(BS$4+1,$K90,1,(Holidays!$A$1:$A$248)),0)+IF(AND($J90&lt;=BS$4,$K90&gt;=BT$4,$K90&gt;BS$4),NETWORKDAYS.INTL(BS$4+1,(BT$4),1,(Holidays!$A$1:$A$248)),0))*$M90,"")</f>
        <v>0</v>
      </c>
      <c r="BU90" s="192">
        <f ca="1">IFERROR((IF(AND($J90&gt;BT$4,$J90&lt;=BU$4,$K90&lt;=BU$4),NETWORKDAYS.INTL($J90,$K90,1,(Holidays!$A$1:$A$248)),0)+IF(AND($J90&gt;BT$4,$J90&lt;=BU$4,$K90&gt;BU$4),NETWORKDAYS.INTL($J90,(BU$4),1,(Holidays!$A$1:$A$248)),0)+IF(AND($J90&lt;BT$4,$K90&lt;BU$4,$K90&gt;BT$4),NETWORKDAYS.INTL(BT$4+1,$K90,1,(Holidays!$A$1:$A$248)),0)+IF(AND($J90&lt;=BT$4,$K90&gt;=BU$4,$K90&gt;BT$4),NETWORKDAYS.INTL(BT$4+1,(BU$4),1,(Holidays!$A$1:$A$248)),0))*$M90,"")</f>
        <v>0</v>
      </c>
      <c r="BV90" s="321">
        <f ca="1">IFERROR((IF(AND($J90&gt;BU$4,$J90&lt;=BV$4,$K90&lt;=BV$4),NETWORKDAYS.INTL($J90,$K90,1,(Holidays!$A$1:$A$248)),0)+IF(AND($J90&gt;BU$4,$J90&lt;=BV$4,$K90&gt;BV$4),NETWORKDAYS.INTL($J90,(BV$4),1,(Holidays!$A$1:$A$248)),0)+IF(AND($J90&lt;BU$4,$K90&lt;BV$4,$K90&gt;BU$4),NETWORKDAYS.INTL(BU$4+1,$K90,1,(Holidays!$A$1:$A$248)),0)+IF(AND($J90&lt;=BU$4,$K90&gt;=BV$4,$K90&gt;BU$4),NETWORKDAYS.INTL(BU$4+1,(BV$4),1,(Holidays!$A$1:$A$248)),0))*$M90,"")</f>
        <v>0</v>
      </c>
      <c r="BW90" s="190">
        <f ca="1">IFERROR((IF(AND($J90&gt;BV$4,$J90&lt;=BW$4,$K90&lt;=BW$4),NETWORKDAYS.INTL($J90,$K90,1,(Holidays!$A$1:$A$248)),0)+IF(AND($J90&gt;BV$4,$J90&lt;=BW$4,$K90&gt;BW$4),NETWORKDAYS.INTL($J90,(BW$4),1,(Holidays!$A$1:$A$248)),0)+IF(AND($J90&lt;BV$4,$K90&lt;BW$4,$K90&gt;BV$4),NETWORKDAYS.INTL(BV$4+1,$K90,1,(Holidays!$A$1:$A$248)),0)+IF(AND($J90&lt;=BV$4,$K90&gt;=BW$4,$K90&gt;BV$4),NETWORKDAYS.INTL(BV$4+1,(BW$4),1,(Holidays!$A$1:$A$248)),0))*$M90,"")</f>
        <v>0</v>
      </c>
      <c r="BX90" s="192">
        <f ca="1">IFERROR((IF(AND($J90&gt;BW$4,$J90&lt;=BX$4,$K90&lt;=BX$4),NETWORKDAYS.INTL($J90,$K90,1,(Holidays!$A$1:$A$248)),0)+IF(AND($J90&gt;BW$4,$J90&lt;=BX$4,$K90&gt;BX$4),NETWORKDAYS.INTL($J90,(BX$4),1,(Holidays!$A$1:$A$248)),0)+IF(AND($J90&lt;BW$4,$K90&lt;BX$4,$K90&gt;BW$4),NETWORKDAYS.INTL(BW$4+1,$K90,1,(Holidays!$A$1:$A$248)),0)+IF(AND($J90&lt;=BW$4,$K90&gt;=BX$4,$K90&gt;BW$4),NETWORKDAYS.INTL(BW$4+1,(BX$4),1,(Holidays!$A$1:$A$248)),0))*$M90,"")</f>
        <v>0</v>
      </c>
      <c r="BY90" s="321">
        <f ca="1">IFERROR((IF(AND($J90&gt;BX$4,$J90&lt;=BY$4,$K90&lt;=BY$4),NETWORKDAYS.INTL($J90,$K90,1,(Holidays!$A$1:$A$248)),0)+IF(AND($J90&gt;BX$4,$J90&lt;=BY$4,$K90&gt;BY$4),NETWORKDAYS.INTL($J90,(BY$4),1,(Holidays!$A$1:$A$248)),0)+IF(AND($J90&lt;BX$4,$K90&lt;BY$4,$K90&gt;BX$4),NETWORKDAYS.INTL(BX$4+1,$K90,1,(Holidays!$A$1:$A$248)),0)+IF(AND($J90&lt;=BX$4,$K90&gt;=BY$4,$K90&gt;BX$4),NETWORKDAYS.INTL(BX$4+1,(BY$4),1,(Holidays!$A$1:$A$248)),0))*$M90,"")</f>
        <v>0</v>
      </c>
      <c r="BZ90" s="190">
        <f ca="1">IFERROR((IF(AND($J90&gt;BY$4,$J90&lt;=BZ$4,$K90&lt;=BZ$4),NETWORKDAYS.INTL($J90,$K90,1,(Holidays!$A$1:$A$248)),0)+IF(AND($J90&gt;BY$4,$J90&lt;=BZ$4,$K90&gt;BZ$4),NETWORKDAYS.INTL($J90,(BZ$4),1,(Holidays!$A$1:$A$248)),0)+IF(AND($J90&lt;BY$4,$K90&lt;BZ$4,$K90&gt;BY$4),NETWORKDAYS.INTL(BY$4+1,$K90,1,(Holidays!$A$1:$A$248)),0)+IF(AND($J90&lt;=BY$4,$K90&gt;=BZ$4,$K90&gt;BY$4),NETWORKDAYS.INTL(BY$4+1,(BZ$4),1,(Holidays!$A$1:$A$248)),0))*$M90,"")</f>
        <v>0</v>
      </c>
      <c r="CA90" s="192">
        <f ca="1">IFERROR((IF(AND($J90&gt;BZ$4,$J90&lt;=CA$4,$K90&lt;=CA$4),NETWORKDAYS.INTL($J90,$K90,1,(Holidays!$A$1:$A$248)),0)+IF(AND($J90&gt;BZ$4,$J90&lt;=CA$4,$K90&gt;CA$4),NETWORKDAYS.INTL($J90,(CA$4),1,(Holidays!$A$1:$A$248)),0)+IF(AND($J90&lt;BZ$4,$K90&lt;CA$4,$K90&gt;BZ$4),NETWORKDAYS.INTL(BZ$4+1,$K90,1,(Holidays!$A$1:$A$248)),0)+IF(AND($J90&lt;=BZ$4,$K90&gt;=CA$4,$K90&gt;BZ$4),NETWORKDAYS.INTL(BZ$4+1,(CA$4),1,(Holidays!$A$1:$A$248)),0))*$M90,"")</f>
        <v>0</v>
      </c>
      <c r="CB90" s="321">
        <f ca="1">IFERROR((IF(AND($J90&gt;CA$4,$J90&lt;=CB$4,$K90&lt;=CB$4),NETWORKDAYS.INTL($J90,$K90,1,(Holidays!$A$1:$A$248)),0)+IF(AND($J90&gt;CA$4,$J90&lt;=CB$4,$K90&gt;CB$4),NETWORKDAYS.INTL($J90,(CB$4),1,(Holidays!$A$1:$A$248)),0)+IF(AND($J90&lt;CA$4,$K90&lt;CB$4,$K90&gt;CA$4),NETWORKDAYS.INTL(CA$4+1,$K90,1,(Holidays!$A$1:$A$248)),0)+IF(AND($J90&lt;=CA$4,$K90&gt;=CB$4,$K90&gt;CA$4),NETWORKDAYS.INTL(CA$4+1,(CB$4),1,(Holidays!$A$1:$A$248)),0))*$M90,"")</f>
        <v>0</v>
      </c>
      <c r="CC90" s="190">
        <f ca="1">IFERROR((IF(AND($J90&gt;CB$4,$J90&lt;=CC$4,$K90&lt;=CC$4),NETWORKDAYS.INTL($J90,$K90,1,(Holidays!$A$1:$A$248)),0)+IF(AND($J90&gt;CB$4,$J90&lt;=CC$4,$K90&gt;CC$4),NETWORKDAYS.INTL($J90,(CC$4),1,(Holidays!$A$1:$A$248)),0)+IF(AND($J90&lt;CB$4,$K90&lt;CC$4,$K90&gt;CB$4),NETWORKDAYS.INTL(CB$4+1,$K90,1,(Holidays!$A$1:$A$248)),0)+IF(AND($J90&lt;=CB$4,$K90&gt;=CC$4,$K90&gt;CB$4),NETWORKDAYS.INTL(CB$4+1,(CC$4),1,(Holidays!$A$1:$A$248)),0))*$M90,"")</f>
        <v>0</v>
      </c>
      <c r="CD90" s="192">
        <f ca="1">IFERROR((IF(AND($J90&gt;CC$4,$J90&lt;=CD$4,$K90&lt;=CD$4),NETWORKDAYS.INTL($J90,$K90,1,(Holidays!$A$1:$A$248)),0)+IF(AND($J90&gt;CC$4,$J90&lt;=CD$4,$K90&gt;CD$4),NETWORKDAYS.INTL($J90,(CD$4),1,(Holidays!$A$1:$A$248)),0)+IF(AND($J90&lt;CC$4,$K90&lt;CD$4,$K90&gt;CC$4),NETWORKDAYS.INTL(CC$4+1,$K90,1,(Holidays!$A$1:$A$248)),0)+IF(AND($J90&lt;=CC$4,$K90&gt;=CD$4,$K90&gt;CC$4),NETWORKDAYS.INTL(CC$4+1,(CD$4),1,(Holidays!$A$1:$A$248)),0))*$M90,"")</f>
        <v>0</v>
      </c>
      <c r="CE90" s="321">
        <f ca="1">IFERROR((IF(AND($J90&gt;CD$4,$J90&lt;=CE$4,$K90&lt;=CE$4),NETWORKDAYS.INTL($J90,$K90,1,(Holidays!$A$1:$A$248)),0)+IF(AND($J90&gt;CD$4,$J90&lt;=CE$4,$K90&gt;CE$4),NETWORKDAYS.INTL($J90,(CE$4),1,(Holidays!$A$1:$A$248)),0)+IF(AND($J90&lt;CD$4,$K90&lt;CE$4,$K90&gt;CD$4),NETWORKDAYS.INTL(CD$4+1,$K90,1,(Holidays!$A$1:$A$248)),0)+IF(AND($J90&lt;=CD$4,$K90&gt;=CE$4,$K90&gt;CD$4),NETWORKDAYS.INTL(CD$4+1,(CE$4),1,(Holidays!$A$1:$A$248)),0))*$M90,"")</f>
        <v>0</v>
      </c>
      <c r="CF90" s="190">
        <f ca="1">IFERROR((IF(AND($J90&gt;CE$4,$J90&lt;=CF$4,$K90&lt;=CF$4),NETWORKDAYS.INTL($J90,$K90,1,(Holidays!$A$1:$A$248)),0)+IF(AND($J90&gt;CE$4,$J90&lt;=CF$4,$K90&gt;CF$4),NETWORKDAYS.INTL($J90,(CF$4),1,(Holidays!$A$1:$A$248)),0)+IF(AND($J90&lt;CE$4,$K90&lt;CF$4,$K90&gt;CE$4),NETWORKDAYS.INTL(CE$4+1,$K90,1,(Holidays!$A$1:$A$248)),0)+IF(AND($J90&lt;=CE$4,$K90&gt;=CF$4,$K90&gt;CE$4),NETWORKDAYS.INTL(CE$4+1,(CF$4),1,(Holidays!$A$1:$A$248)),0))*$M90,"")</f>
        <v>0</v>
      </c>
      <c r="CG90" s="192">
        <f ca="1">IFERROR((IF(AND($J90&gt;CF$4,$J90&lt;=CG$4,$K90&lt;=CG$4),NETWORKDAYS.INTL($J90,$K90,1,(Holidays!$A$1:$A$248)),0)+IF(AND($J90&gt;CF$4,$J90&lt;=CG$4,$K90&gt;CG$4),NETWORKDAYS.INTL($J90,(CG$4),1,(Holidays!$A$1:$A$248)),0)+IF(AND($J90&lt;CF$4,$K90&lt;CG$4,$K90&gt;CF$4),NETWORKDAYS.INTL(CF$4+1,$K90,1,(Holidays!$A$1:$A$248)),0)+IF(AND($J90&lt;=CF$4,$K90&gt;=CG$4,$K90&gt;CF$4),NETWORKDAYS.INTL(CF$4+1,(CG$4),1,(Holidays!$A$1:$A$248)),0))*$M90,"")</f>
        <v>0</v>
      </c>
      <c r="CH90" s="321">
        <f ca="1">IFERROR((IF(AND($J90&gt;CG$4,$J90&lt;=CH$4,$K90&lt;=CH$4),NETWORKDAYS.INTL($J90,$K90,1,(Holidays!$A$1:$A$248)),0)+IF(AND($J90&gt;CG$4,$J90&lt;=CH$4,$K90&gt;CH$4),NETWORKDAYS.INTL($J90,(CH$4),1,(Holidays!$A$1:$A$248)),0)+IF(AND($J90&lt;CG$4,$K90&lt;CH$4,$K90&gt;CG$4),NETWORKDAYS.INTL(CG$4+1,$K90,1,(Holidays!$A$1:$A$248)),0)+IF(AND($J90&lt;=CG$4,$K90&gt;=CH$4,$K90&gt;CG$4),NETWORKDAYS.INTL(CG$4+1,(CH$4),1,(Holidays!$A$1:$A$248)),0))*$M90,"")</f>
        <v>0</v>
      </c>
      <c r="CI90" s="190">
        <f ca="1">IFERROR((IF(AND($J90&gt;CH$4,$J90&lt;=CI$4,$K90&lt;=CI$4),NETWORKDAYS.INTL($J90,$K90,1,(Holidays!$A$1:$A$248)),0)+IF(AND($J90&gt;CH$4,$J90&lt;=CI$4,$K90&gt;CI$4),NETWORKDAYS.INTL($J90,(CI$4),1,(Holidays!$A$1:$A$248)),0)+IF(AND($J90&lt;CH$4,$K90&lt;CI$4,$K90&gt;CH$4),NETWORKDAYS.INTL(CH$4+1,$K90,1,(Holidays!$A$1:$A$248)),0)+IF(AND($J90&lt;=CH$4,$K90&gt;=CI$4,$K90&gt;CH$4),NETWORKDAYS.INTL(CH$4+1,(CI$4),1,(Holidays!$A$1:$A$248)),0))*$M90,"")</f>
        <v>0</v>
      </c>
      <c r="CJ90" s="192">
        <f ca="1">IFERROR((IF(AND($J90&gt;CI$4,$J90&lt;=CJ$4,$K90&lt;=CJ$4),NETWORKDAYS.INTL($J90,$K90,1,(Holidays!$A$1:$A$248)),0)+IF(AND($J90&gt;CI$4,$J90&lt;=CJ$4,$K90&gt;CJ$4),NETWORKDAYS.INTL($J90,(CJ$4),1,(Holidays!$A$1:$A$248)),0)+IF(AND($J90&lt;CI$4,$K90&lt;CJ$4,$K90&gt;CI$4),NETWORKDAYS.INTL(CI$4+1,$K90,1,(Holidays!$A$1:$A$248)),0)+IF(AND($J90&lt;=CI$4,$K90&gt;=CJ$4,$K90&gt;CI$4),NETWORKDAYS.INTL(CI$4+1,(CJ$4),1,(Holidays!$A$1:$A$248)),0))*$M90,"")</f>
        <v>0</v>
      </c>
      <c r="CK90" s="321">
        <f ca="1">IFERROR((IF(AND($J90&gt;CJ$4,$J90&lt;=CK$4,$K90&lt;=CK$4),NETWORKDAYS.INTL($J90,$K90,1,(Holidays!$A$1:$A$248)),0)+IF(AND($J90&gt;CJ$4,$J90&lt;=CK$4,$K90&gt;CK$4),NETWORKDAYS.INTL($J90,(CK$4),1,(Holidays!$A$1:$A$248)),0)+IF(AND($J90&lt;CJ$4,$K90&lt;CK$4,$K90&gt;CJ$4),NETWORKDAYS.INTL(CJ$4+1,$K90,1,(Holidays!$A$1:$A$248)),0)+IF(AND($J90&lt;=CJ$4,$K90&gt;=CK$4,$K90&gt;CJ$4),NETWORKDAYS.INTL(CJ$4+1,(CK$4),1,(Holidays!$A$1:$A$248)),0))*$M90,"")</f>
        <v>0</v>
      </c>
      <c r="CL90" s="190">
        <f ca="1">IFERROR((IF(AND($J90&gt;CK$4,$J90&lt;=CL$4,$K90&lt;=CL$4),NETWORKDAYS.INTL($J90,$K90,1,(Holidays!$A$1:$A$248)),0)+IF(AND($J90&gt;CK$4,$J90&lt;=CL$4,$K90&gt;CL$4),NETWORKDAYS.INTL($J90,(CL$4),1,(Holidays!$A$1:$A$248)),0)+IF(AND($J90&lt;CK$4,$K90&lt;CL$4,$K90&gt;CK$4),NETWORKDAYS.INTL(CK$4+1,$K90,1,(Holidays!$A$1:$A$248)),0)+IF(AND($J90&lt;=CK$4,$K90&gt;=CL$4,$K90&gt;CK$4),NETWORKDAYS.INTL(CK$4+1,(CL$4),1,(Holidays!$A$1:$A$248)),0))*$M90,"")</f>
        <v>0</v>
      </c>
      <c r="CM90" s="192">
        <f ca="1">IFERROR((IF(AND($J90&gt;CL$4,$J90&lt;=CM$4,$K90&lt;=CM$4),NETWORKDAYS.INTL($J90,$K90,1,(Holidays!$A$1:$A$248)),0)+IF(AND($J90&gt;CL$4,$J90&lt;=CM$4,$K90&gt;CM$4),NETWORKDAYS.INTL($J90,(CM$4),1,(Holidays!$A$1:$A$248)),0)+IF(AND($J90&lt;CL$4,$K90&lt;CM$4,$K90&gt;CL$4),NETWORKDAYS.INTL(CL$4+1,$K90,1,(Holidays!$A$1:$A$248)),0)+IF(AND($J90&lt;=CL$4,$K90&gt;=CM$4,$K90&gt;CL$4),NETWORKDAYS.INTL(CL$4+1,(CM$4),1,(Holidays!$A$1:$A$248)),0))*$M90,"")</f>
        <v>0</v>
      </c>
      <c r="CN90" s="321">
        <f ca="1">IFERROR((IF(AND($J90&gt;CM$4,$J90&lt;=CN$4,$K90&lt;=CN$4),NETWORKDAYS.INTL($J90,$K90,1,(Holidays!$A$1:$A$248)),0)+IF(AND($J90&gt;CM$4,$J90&lt;=CN$4,$K90&gt;CN$4),NETWORKDAYS.INTL($J90,(CN$4),1,(Holidays!$A$1:$A$248)),0)+IF(AND($J90&lt;CM$4,$K90&lt;CN$4,$K90&gt;CM$4),NETWORKDAYS.INTL(CM$4+1,$K90,1,(Holidays!$A$1:$A$248)),0)+IF(AND($J90&lt;=CM$4,$K90&gt;=CN$4,$K90&gt;CM$4),NETWORKDAYS.INTL(CM$4+1,(CN$4),1,(Holidays!$A$1:$A$248)),0))*$M90,"")</f>
        <v>0</v>
      </c>
      <c r="CO90" s="190">
        <f ca="1">IFERROR((IF(AND($J90&gt;CN$4,$J90&lt;=CO$4,$K90&lt;=CO$4),NETWORKDAYS.INTL($J90,$K90,1,(Holidays!$A$1:$A$248)),0)+IF(AND($J90&gt;CN$4,$J90&lt;=CO$4,$K90&gt;CO$4),NETWORKDAYS.INTL($J90,(CO$4),1,(Holidays!$A$1:$A$248)),0)+IF(AND($J90&lt;CN$4,$K90&lt;CO$4,$K90&gt;CN$4),NETWORKDAYS.INTL(CN$4+1,$K90,1,(Holidays!$A$1:$A$248)),0)+IF(AND($J90&lt;=CN$4,$K90&gt;=CO$4,$K90&gt;CN$4),NETWORKDAYS.INTL(CN$4+1,(CO$4),1,(Holidays!$A$1:$A$248)),0))*$M90,"")</f>
        <v>0</v>
      </c>
      <c r="CP90" s="192">
        <f ca="1">IFERROR((IF(AND($J90&gt;CO$4,$J90&lt;=CP$4,$K90&lt;=CP$4),NETWORKDAYS.INTL($J90,$K90,1,(Holidays!$A$1:$A$248)),0)+IF(AND($J90&gt;CO$4,$J90&lt;=CP$4,$K90&gt;CP$4),NETWORKDAYS.INTL($J90,(CP$4),1,(Holidays!$A$1:$A$248)),0)+IF(AND($J90&lt;CO$4,$K90&lt;CP$4,$K90&gt;CO$4),NETWORKDAYS.INTL(CO$4+1,$K90,1,(Holidays!$A$1:$A$248)),0)+IF(AND($J90&lt;=CO$4,$K90&gt;=CP$4,$K90&gt;CO$4),NETWORKDAYS.INTL(CO$4+1,(CP$4),1,(Holidays!$A$1:$A$248)),0))*$M90,"")</f>
        <v>0</v>
      </c>
      <c r="CQ90" s="321">
        <f ca="1">IFERROR((IF(AND($J90&gt;CP$4,$J90&lt;=CQ$4,$K90&lt;=CQ$4),NETWORKDAYS.INTL($J90,$K90,1,(Holidays!$A$1:$A$248)),0)+IF(AND($J90&gt;CP$4,$J90&lt;=CQ$4,$K90&gt;CQ$4),NETWORKDAYS.INTL($J90,(CQ$4),1,(Holidays!$A$1:$A$248)),0)+IF(AND($J90&lt;CP$4,$K90&lt;CQ$4,$K90&gt;CP$4),NETWORKDAYS.INTL(CP$4+1,$K90,1,(Holidays!$A$1:$A$248)),0)+IF(AND($J90&lt;=CP$4,$K90&gt;=CQ$4,$K90&gt;CP$4),NETWORKDAYS.INTL(CP$4+1,(CQ$4),1,(Holidays!$A$1:$A$248)),0))*$M90,"")</f>
        <v>0</v>
      </c>
      <c r="CR90" s="190">
        <f ca="1">IFERROR((IF(AND($J90&gt;CQ$4,$J90&lt;=CR$4,$K90&lt;=CR$4),NETWORKDAYS.INTL($J90,$K90,1,(Holidays!$A$1:$A$248)),0)+IF(AND($J90&gt;CQ$4,$J90&lt;=CR$4,$K90&gt;CR$4),NETWORKDAYS.INTL($J90,(CR$4),1,(Holidays!$A$1:$A$248)),0)+IF(AND($J90&lt;CQ$4,$K90&lt;CR$4,$K90&gt;CQ$4),NETWORKDAYS.INTL(CQ$4+1,$K90,1,(Holidays!$A$1:$A$248)),0)+IF(AND($J90&lt;=CQ$4,$K90&gt;=CR$4,$K90&gt;CQ$4),NETWORKDAYS.INTL(CQ$4+1,(CR$4),1,(Holidays!$A$1:$A$248)),0))*$M90,"")</f>
        <v>0</v>
      </c>
      <c r="CS90" s="192">
        <f ca="1">IFERROR((IF(AND($J90&gt;CR$4,$J90&lt;=CS$4,$K90&lt;=CS$4),NETWORKDAYS.INTL($J90,$K90,1,(Holidays!$A$1:$A$248)),0)+IF(AND($J90&gt;CR$4,$J90&lt;=CS$4,$K90&gt;CS$4),NETWORKDAYS.INTL($J90,(CS$4),1,(Holidays!$A$1:$A$248)),0)+IF(AND($J90&lt;CR$4,$K90&lt;CS$4,$K90&gt;CR$4),NETWORKDAYS.INTL(CR$4+1,$K90,1,(Holidays!$A$1:$A$248)),0)+IF(AND($J90&lt;=CR$4,$K90&gt;=CS$4,$K90&gt;CR$4),NETWORKDAYS.INTL(CR$4+1,(CS$4),1,(Holidays!$A$1:$A$248)),0))*$M90,"")</f>
        <v>0</v>
      </c>
      <c r="CT90" s="321">
        <f ca="1">IFERROR((IF(AND($J90&gt;CS$4,$J90&lt;=CT$4,$K90&lt;=CT$4),NETWORKDAYS.INTL($J90,$K90,1,(Holidays!$A$1:$A$248)),0)+IF(AND($J90&gt;CS$4,$J90&lt;=CT$4,$K90&gt;CT$4),NETWORKDAYS.INTL($J90,(CT$4),1,(Holidays!$A$1:$A$248)),0)+IF(AND($J90&lt;CS$4,$K90&lt;CT$4,$K90&gt;CS$4),NETWORKDAYS.INTL(CS$4+1,$K90,1,(Holidays!$A$1:$A$248)),0)+IF(AND($J90&lt;=CS$4,$K90&gt;=CT$4,$K90&gt;CS$4),NETWORKDAYS.INTL(CS$4+1,(CT$4),1,(Holidays!$A$1:$A$248)),0))*$M90,"")</f>
        <v>0</v>
      </c>
      <c r="CU90" s="190">
        <f ca="1">IFERROR((IF(AND($J90&gt;CT$4,$J90&lt;=CU$4,$K90&lt;=CU$4),NETWORKDAYS.INTL($J90,$K90,1,(Holidays!$A$1:$A$248)),0)+IF(AND($J90&gt;CT$4,$J90&lt;=CU$4,$K90&gt;CU$4),NETWORKDAYS.INTL($J90,(CU$4),1,(Holidays!$A$1:$A$248)),0)+IF(AND($J90&lt;CT$4,$K90&lt;CU$4,$K90&gt;CT$4),NETWORKDAYS.INTL(CT$4+1,$K90,1,(Holidays!$A$1:$A$248)),0)+IF(AND($J90&lt;=CT$4,$K90&gt;=CU$4,$K90&gt;CT$4),NETWORKDAYS.INTL(CT$4+1,(CU$4),1,(Holidays!$A$1:$A$248)),0))*$M90,"")</f>
        <v>0</v>
      </c>
      <c r="CV90" s="192">
        <f ca="1">IFERROR((IF(AND($J90&gt;CU$4,$J90&lt;=CV$4,$K90&lt;=CV$4),NETWORKDAYS.INTL($J90,$K90,1,(Holidays!$A$1:$A$248)),0)+IF(AND($J90&gt;CU$4,$J90&lt;=CV$4,$K90&gt;CV$4),NETWORKDAYS.INTL($J90,(CV$4),1,(Holidays!$A$1:$A$248)),0)+IF(AND($J90&lt;CU$4,$K90&lt;CV$4,$K90&gt;CU$4),NETWORKDAYS.INTL(CU$4+1,$K90,1,(Holidays!$A$1:$A$248)),0)+IF(AND($J90&lt;=CU$4,$K90&gt;=CV$4,$K90&gt;CU$4),NETWORKDAYS.INTL(CU$4+1,(CV$4),1,(Holidays!$A$1:$A$248)),0))*$M90,"")</f>
        <v>0</v>
      </c>
      <c r="CW90" s="321">
        <f ca="1">IFERROR((IF(AND($J90&gt;CV$4,$J90&lt;=CW$4,$K90&lt;=CW$4),NETWORKDAYS.INTL($J90,$K90,1,(Holidays!$A$1:$A$248)),0)+IF(AND($J90&gt;CV$4,$J90&lt;=CW$4,$K90&gt;CW$4),NETWORKDAYS.INTL($J90,(CW$4),1,(Holidays!$A$1:$A$248)),0)+IF(AND($J90&lt;CV$4,$K90&lt;CW$4,$K90&gt;CV$4),NETWORKDAYS.INTL(CV$4+1,$K90,1,(Holidays!$A$1:$A$248)),0)+IF(AND($J90&lt;=CV$4,$K90&gt;=CW$4,$K90&gt;CV$4),NETWORKDAYS.INTL(CV$4+1,(CW$4),1,(Holidays!$A$1:$A$248)),0))*$M90,"")</f>
        <v>0</v>
      </c>
      <c r="CX90" s="324">
        <f ca="1">IFERROR((IF(AND($J90&gt;CW$4,$J90&lt;=CX$4,$K90&lt;=CX$4),NETWORKDAYS.INTL($J90,$K90,1,(Holidays!$A$1:$A$248)),0)+IF(AND($J90&gt;CW$4,$J90&lt;=CX$4,$K90&gt;CX$4),NETWORKDAYS.INTL($J90,(CX$4),1,(Holidays!$A$1:$A$248)),0)+IF(AND($J90&lt;CW$4,$K90&lt;CX$4,$K90&gt;CW$4),NETWORKDAYS.INTL(CW$4+1,$K90,1,(Holidays!$A$1:$A$248)),0)+IF(AND($J90&lt;=CW$4,$K90&gt;=CX$4,$K90&gt;CW$4),NETWORKDAYS.INTL(CW$4+1,(CX$4),1,(Holidays!$A$1:$A$248)),0))*$M90,"")</f>
        <v>0</v>
      </c>
    </row>
    <row r="91" spans="2:102" ht="15" customHeight="1" outlineLevel="1">
      <c r="B91" s="59" t="str">
        <f t="array" ref="B91">IFERROR(INDEX('A-2_MH Distribution'!$B$1:$B$15014,SMALL(IF('A-2_MH Distribution'!$N$8:$N$63&lt;&gt;0,ROW('A-2_MH Distribution'!$B$8:$B$63)),ROW(A23)),1),"")</f>
        <v/>
      </c>
      <c r="C91" s="458" t="str">
        <f ca="1">IFERROR(VLOOKUP(B91,OFFSET('A-1_MH Estimation'!$B$7,0,0,MATCH("Subtotal LOE",'A-1_MH Estimation'!B:B,0)-7,2),2,0),"")</f>
        <v/>
      </c>
      <c r="D91" s="466" t="str">
        <f ca="1">IFERROR(VLOOKUP(B91,OFFSET('A-1_MH Estimation'!$B$7,0,0,MATCH("Subtotal LOE",'A-1_MH Estimation'!B:B,0)-7,4),4,0),"")</f>
        <v/>
      </c>
      <c r="E91" s="466" t="str">
        <f ca="1">IFERROR(VLOOKUP(B91,OFFSET('A-1_MH Estimation'!$B$7,0,0,MATCH("Subtotal LOE",'A-1_MH Estimation'!B:B,0)-7,3),3,0),"")</f>
        <v/>
      </c>
      <c r="F91" s="462">
        <f>IFERROR(VLOOKUP($B91,'A-2_MH Distribution'!$B$6:$O$16314,3,0)*VLOOKUP($B91,'A-2_MH Distribution'!$B$6:$O$16314,VLOOKUP(G91,SoftwareList,6,0),0)*IFERROR((--(VLOOKUP($B91,'A-2_MH Distribution'!$B$6:$O$16314,VLOOKUP(G91,SoftwareList,8,0),0)=0)+VLOOKUP($B91,'A-2_MH Distribution'!$B$6:$O$16314,VLOOKUP(G91,SoftwareList,8,0),0)),1),0)</f>
        <v>0</v>
      </c>
      <c r="G91" s="403" t="str">
        <f t="shared" si="61"/>
        <v/>
      </c>
      <c r="H91" s="454"/>
      <c r="I91" s="455"/>
      <c r="J91" s="351">
        <f ca="1">IFERROR(INDEX(Activities,MATCH($B91,'A-2_MH Distribution'!B:B,0),MATCH("Start Date",'A-2_MH Distribution'!$A$4:S$4,0))+H91,0)</f>
        <v>0</v>
      </c>
      <c r="K91" s="352">
        <f ca="1">IFERROR(INDEX(Activities,MATCH($B91,'A-2_MH Distribution'!B:B,0),MATCH("Finish Date",'A-2_MH Distribution'!$A$4:S$4,0))+I91,0)</f>
        <v>0</v>
      </c>
      <c r="L91" s="170">
        <f ca="1">NETWORKDAYS.INTL(J91,K91,1,Holidays!$A$1:$A$248)</f>
        <v>0</v>
      </c>
      <c r="M91" s="62">
        <f t="shared" ca="1" si="60"/>
        <v>0</v>
      </c>
      <c r="O91" s="253">
        <f ca="1">SUM($P91:CX91)</f>
        <v>0</v>
      </c>
      <c r="P91" s="320"/>
      <c r="Q91" s="321">
        <f ca="1">IFERROR((IF(AND($J91&gt;P$4,$J91&lt;=Q$4,$K91&lt;=Q$4),NETWORKDAYS.INTL($J91,$K91,1,(Holidays!$A$1:$A$248)),0)+IF(AND($J91&gt;P$4,$J91&lt;=Q$4,$K91&gt;Q$4),NETWORKDAYS.INTL($J91,(Q$4),1,(Holidays!$A$1:$A$248)),0)+IF(AND($J91&lt;P$4,$K91&lt;Q$4,$K91&gt;P$4),NETWORKDAYS.INTL(P$4+1,$K91,1,(Holidays!$A$1:$A$248)),0)+IF(AND($J91&lt;=P$4,$K91&gt;=Q$4,$K91&gt;P$4),NETWORKDAYS.INTL(P$4+1,(Q$4),1,(Holidays!$A$1:$A$248)),0))*$M91,"")</f>
        <v>0</v>
      </c>
      <c r="R91" s="190">
        <f ca="1">IFERROR((IF(AND($J91&gt;Q$4,$J91&lt;=R$4,$K91&lt;=R$4),NETWORKDAYS.INTL($J91,$K91,1,(Holidays!$A$1:$A$248)),0)+IF(AND($J91&gt;Q$4,$J91&lt;=R$4,$K91&gt;R$4),NETWORKDAYS.INTL($J91,(R$4),1,(Holidays!$A$1:$A$248)),0)+IF(AND($J91&lt;Q$4,$K91&lt;R$4,$K91&gt;Q$4),NETWORKDAYS.INTL(Q$4+1,$K91,1,(Holidays!$A$1:$A$248)),0)+IF(AND($J91&lt;=Q$4,$K91&gt;=R$4,$K91&gt;Q$4),NETWORKDAYS.INTL(Q$4+1,(R$4),1,(Holidays!$A$1:$A$248)),0))*$M91,"")</f>
        <v>0</v>
      </c>
      <c r="S91" s="192">
        <f ca="1">IFERROR((IF(AND($J91&gt;R$4,$J91&lt;=S$4,$K91&lt;=S$4),NETWORKDAYS.INTL($J91,$K91,1,(Holidays!$A$1:$A$248)),0)+IF(AND($J91&gt;R$4,$J91&lt;=S$4,$K91&gt;S$4),NETWORKDAYS.INTL($J91,(S$4),1,(Holidays!$A$1:$A$248)),0)+IF(AND($J91&lt;R$4,$K91&lt;S$4,$K91&gt;R$4),NETWORKDAYS.INTL(R$4+1,$K91,1,(Holidays!$A$1:$A$248)),0)+IF(AND($J91&lt;=R$4,$K91&gt;=S$4,$K91&gt;R$4),NETWORKDAYS.INTL(R$4+1,(S$4),1,(Holidays!$A$1:$A$248)),0))*$M91,"")</f>
        <v>0</v>
      </c>
      <c r="T91" s="321">
        <f ca="1">IFERROR((IF(AND($J91&gt;S$4,$J91&lt;=T$4,$K91&lt;=T$4),NETWORKDAYS.INTL($J91,$K91,1,(Holidays!$A$1:$A$248)),0)+IF(AND($J91&gt;S$4,$J91&lt;=T$4,$K91&gt;T$4),NETWORKDAYS.INTL($J91,(T$4),1,(Holidays!$A$1:$A$248)),0)+IF(AND($J91&lt;S$4,$K91&lt;T$4,$K91&gt;S$4),NETWORKDAYS.INTL(S$4+1,$K91,1,(Holidays!$A$1:$A$248)),0)+IF(AND($J91&lt;=S$4,$K91&gt;=T$4,$K91&gt;S$4),NETWORKDAYS.INTL(S$4+1,(T$4),1,(Holidays!$A$1:$A$248)),0))*$M91,"")</f>
        <v>0</v>
      </c>
      <c r="U91" s="190">
        <f ca="1">IFERROR((IF(AND($J91&gt;T$4,$J91&lt;=U$4,$K91&lt;=U$4),NETWORKDAYS.INTL($J91,$K91,1,(Holidays!$A$1:$A$248)),0)+IF(AND($J91&gt;T$4,$J91&lt;=U$4,$K91&gt;U$4),NETWORKDAYS.INTL($J91,(U$4),1,(Holidays!$A$1:$A$248)),0)+IF(AND($J91&lt;T$4,$K91&lt;U$4,$K91&gt;T$4),NETWORKDAYS.INTL(T$4+1,$K91,1,(Holidays!$A$1:$A$248)),0)+IF(AND($J91&lt;=T$4,$K91&gt;=U$4,$K91&gt;T$4),NETWORKDAYS.INTL(T$4+1,(U$4),1,(Holidays!$A$1:$A$248)),0))*$M91,"")</f>
        <v>0</v>
      </c>
      <c r="V91" s="192">
        <f ca="1">IFERROR((IF(AND($J91&gt;U$4,$J91&lt;=V$4,$K91&lt;=V$4),NETWORKDAYS.INTL($J91,$K91,1,(Holidays!$A$1:$A$248)),0)+IF(AND($J91&gt;U$4,$J91&lt;=V$4,$K91&gt;V$4),NETWORKDAYS.INTL($J91,(V$4),1,(Holidays!$A$1:$A$248)),0)+IF(AND($J91&lt;U$4,$K91&lt;V$4,$K91&gt;U$4),NETWORKDAYS.INTL(U$4+1,$K91,1,(Holidays!$A$1:$A$248)),0)+IF(AND($J91&lt;=U$4,$K91&gt;=V$4,$K91&gt;U$4),NETWORKDAYS.INTL(U$4+1,(V$4),1,(Holidays!$A$1:$A$248)),0))*$M91,"")</f>
        <v>0</v>
      </c>
      <c r="W91" s="321">
        <f ca="1">IFERROR((IF(AND($J91&gt;V$4,$J91&lt;=W$4,$K91&lt;=W$4),NETWORKDAYS.INTL($J91,$K91,1,(Holidays!$A$1:$A$248)),0)+IF(AND($J91&gt;V$4,$J91&lt;=W$4,$K91&gt;W$4),NETWORKDAYS.INTL($J91,(W$4),1,(Holidays!$A$1:$A$248)),0)+IF(AND($J91&lt;V$4,$K91&lt;W$4,$K91&gt;V$4),NETWORKDAYS.INTL(V$4+1,$K91,1,(Holidays!$A$1:$A$248)),0)+IF(AND($J91&lt;=V$4,$K91&gt;=W$4,$K91&gt;V$4),NETWORKDAYS.INTL(V$4+1,(W$4),1,(Holidays!$A$1:$A$248)),0))*$M91,"")</f>
        <v>0</v>
      </c>
      <c r="X91" s="190">
        <f ca="1">IFERROR((IF(AND($J91&gt;W$4,$J91&lt;=X$4,$K91&lt;=X$4),NETWORKDAYS.INTL($J91,$K91,1,(Holidays!$A$1:$A$248)),0)+IF(AND($J91&gt;W$4,$J91&lt;=X$4,$K91&gt;X$4),NETWORKDAYS.INTL($J91,(X$4),1,(Holidays!$A$1:$A$248)),0)+IF(AND($J91&lt;W$4,$K91&lt;X$4,$K91&gt;W$4),NETWORKDAYS.INTL(W$4+1,$K91,1,(Holidays!$A$1:$A$248)),0)+IF(AND($J91&lt;=W$4,$K91&gt;=X$4,$K91&gt;W$4),NETWORKDAYS.INTL(W$4+1,(X$4),1,(Holidays!$A$1:$A$248)),0))*$M91,"")</f>
        <v>0</v>
      </c>
      <c r="Y91" s="192">
        <f ca="1">IFERROR((IF(AND($J91&gt;X$4,$J91&lt;=Y$4,$K91&lt;=Y$4),NETWORKDAYS.INTL($J91,$K91,1,(Holidays!$A$1:$A$248)),0)+IF(AND($J91&gt;X$4,$J91&lt;=Y$4,$K91&gt;Y$4),NETWORKDAYS.INTL($J91,(Y$4),1,(Holidays!$A$1:$A$248)),0)+IF(AND($J91&lt;X$4,$K91&lt;Y$4,$K91&gt;X$4),NETWORKDAYS.INTL(X$4+1,$K91,1,(Holidays!$A$1:$A$248)),0)+IF(AND($J91&lt;=X$4,$K91&gt;=Y$4,$K91&gt;X$4),NETWORKDAYS.INTL(X$4+1,(Y$4),1,(Holidays!$A$1:$A$248)),0))*$M91,"")</f>
        <v>0</v>
      </c>
      <c r="Z91" s="321">
        <f ca="1">IFERROR((IF(AND($J91&gt;Y$4,$J91&lt;=Z$4,$K91&lt;=Z$4),NETWORKDAYS.INTL($J91,$K91,1,(Holidays!$A$1:$A$248)),0)+IF(AND($J91&gt;Y$4,$J91&lt;=Z$4,$K91&gt;Z$4),NETWORKDAYS.INTL($J91,(Z$4),1,(Holidays!$A$1:$A$248)),0)+IF(AND($J91&lt;Y$4,$K91&lt;Z$4,$K91&gt;Y$4),NETWORKDAYS.INTL(Y$4+1,$K91,1,(Holidays!$A$1:$A$248)),0)+IF(AND($J91&lt;=Y$4,$K91&gt;=Z$4,$K91&gt;Y$4),NETWORKDAYS.INTL(Y$4+1,(Z$4),1,(Holidays!$A$1:$A$248)),0))*$M91,"")</f>
        <v>0</v>
      </c>
      <c r="AA91" s="190">
        <f ca="1">IFERROR((IF(AND($J91&gt;Z$4,$J91&lt;=AA$4,$K91&lt;=AA$4),NETWORKDAYS.INTL($J91,$K91,1,(Holidays!$A$1:$A$248)),0)+IF(AND($J91&gt;Z$4,$J91&lt;=AA$4,$K91&gt;AA$4),NETWORKDAYS.INTL($J91,(AA$4),1,(Holidays!$A$1:$A$248)),0)+IF(AND($J91&lt;Z$4,$K91&lt;AA$4,$K91&gt;Z$4),NETWORKDAYS.INTL(Z$4+1,$K91,1,(Holidays!$A$1:$A$248)),0)+IF(AND($J91&lt;=Z$4,$K91&gt;=AA$4,$K91&gt;Z$4),NETWORKDAYS.INTL(Z$4+1,(AA$4),1,(Holidays!$A$1:$A$248)),0))*$M91,"")</f>
        <v>0</v>
      </c>
      <c r="AB91" s="192">
        <f ca="1">IFERROR((IF(AND($J91&gt;AA$4,$J91&lt;=AB$4,$K91&lt;=AB$4),NETWORKDAYS.INTL($J91,$K91,1,(Holidays!$A$1:$A$248)),0)+IF(AND($J91&gt;AA$4,$J91&lt;=AB$4,$K91&gt;AB$4),NETWORKDAYS.INTL($J91,(AB$4),1,(Holidays!$A$1:$A$248)),0)+IF(AND($J91&lt;AA$4,$K91&lt;AB$4,$K91&gt;AA$4),NETWORKDAYS.INTL(AA$4+1,$K91,1,(Holidays!$A$1:$A$248)),0)+IF(AND($J91&lt;=AA$4,$K91&gt;=AB$4,$K91&gt;AA$4),NETWORKDAYS.INTL(AA$4+1,(AB$4),1,(Holidays!$A$1:$A$248)),0))*$M91,"")</f>
        <v>0</v>
      </c>
      <c r="AC91" s="321">
        <f ca="1">IFERROR((IF(AND($J91&gt;AB$4,$J91&lt;=AC$4,$K91&lt;=AC$4),NETWORKDAYS.INTL($J91,$K91,1,(Holidays!$A$1:$A$248)),0)+IF(AND($J91&gt;AB$4,$J91&lt;=AC$4,$K91&gt;AC$4),NETWORKDAYS.INTL($J91,(AC$4),1,(Holidays!$A$1:$A$248)),0)+IF(AND($J91&lt;AB$4,$K91&lt;AC$4,$K91&gt;AB$4),NETWORKDAYS.INTL(AB$4+1,$K91,1,(Holidays!$A$1:$A$248)),0)+IF(AND($J91&lt;=AB$4,$K91&gt;=AC$4,$K91&gt;AB$4),NETWORKDAYS.INTL(AB$4+1,(AC$4),1,(Holidays!$A$1:$A$248)),0))*$M91,"")</f>
        <v>0</v>
      </c>
      <c r="AD91" s="190">
        <f ca="1">IFERROR((IF(AND($J91&gt;AC$4,$J91&lt;=AD$4,$K91&lt;=AD$4),NETWORKDAYS.INTL($J91,$K91,1,(Holidays!$A$1:$A$248)),0)+IF(AND($J91&gt;AC$4,$J91&lt;=AD$4,$K91&gt;AD$4),NETWORKDAYS.INTL($J91,(AD$4),1,(Holidays!$A$1:$A$248)),0)+IF(AND($J91&lt;AC$4,$K91&lt;AD$4,$K91&gt;AC$4),NETWORKDAYS.INTL(AC$4+1,$K91,1,(Holidays!$A$1:$A$248)),0)+IF(AND($J91&lt;=AC$4,$K91&gt;=AD$4,$K91&gt;AC$4),NETWORKDAYS.INTL(AC$4+1,(AD$4),1,(Holidays!$A$1:$A$248)),0))*$M91,"")</f>
        <v>0</v>
      </c>
      <c r="AE91" s="192">
        <f ca="1">IFERROR((IF(AND($J91&gt;AD$4,$J91&lt;=AE$4,$K91&lt;=AE$4),NETWORKDAYS.INTL($J91,$K91,1,(Holidays!$A$1:$A$248)),0)+IF(AND($J91&gt;AD$4,$J91&lt;=AE$4,$K91&gt;AE$4),NETWORKDAYS.INTL($J91,(AE$4),1,(Holidays!$A$1:$A$248)),0)+IF(AND($J91&lt;AD$4,$K91&lt;AE$4,$K91&gt;AD$4),NETWORKDAYS.INTL(AD$4+1,$K91,1,(Holidays!$A$1:$A$248)),0)+IF(AND($J91&lt;=AD$4,$K91&gt;=AE$4,$K91&gt;AD$4),NETWORKDAYS.INTL(AD$4+1,(AE$4),1,(Holidays!$A$1:$A$248)),0))*$M91,"")</f>
        <v>0</v>
      </c>
      <c r="AF91" s="321">
        <f ca="1">IFERROR((IF(AND($J91&gt;AE$4,$J91&lt;=AF$4,$K91&lt;=AF$4),NETWORKDAYS.INTL($J91,$K91,1,(Holidays!$A$1:$A$248)),0)+IF(AND($J91&gt;AE$4,$J91&lt;=AF$4,$K91&gt;AF$4),NETWORKDAYS.INTL($J91,(AF$4),1,(Holidays!$A$1:$A$248)),0)+IF(AND($J91&lt;AE$4,$K91&lt;AF$4,$K91&gt;AE$4),NETWORKDAYS.INTL(AE$4+1,$K91,1,(Holidays!$A$1:$A$248)),0)+IF(AND($J91&lt;=AE$4,$K91&gt;=AF$4,$K91&gt;AE$4),NETWORKDAYS.INTL(AE$4+1,(AF$4),1,(Holidays!$A$1:$A$248)),0))*$M91,"")</f>
        <v>0</v>
      </c>
      <c r="AG91" s="190">
        <f ca="1">IFERROR((IF(AND($J91&gt;AF$4,$J91&lt;=AG$4,$K91&lt;=AG$4),NETWORKDAYS.INTL($J91,$K91,1,(Holidays!$A$1:$A$248)),0)+IF(AND($J91&gt;AF$4,$J91&lt;=AG$4,$K91&gt;AG$4),NETWORKDAYS.INTL($J91,(AG$4),1,(Holidays!$A$1:$A$248)),0)+IF(AND($J91&lt;AF$4,$K91&lt;AG$4,$K91&gt;AF$4),NETWORKDAYS.INTL(AF$4+1,$K91,1,(Holidays!$A$1:$A$248)),0)+IF(AND($J91&lt;=AF$4,$K91&gt;=AG$4,$K91&gt;AF$4),NETWORKDAYS.INTL(AF$4+1,(AG$4),1,(Holidays!$A$1:$A$248)),0))*$M91,"")</f>
        <v>0</v>
      </c>
      <c r="AH91" s="192">
        <f ca="1">IFERROR((IF(AND($J91&gt;AG$4,$J91&lt;=AH$4,$K91&lt;=AH$4),NETWORKDAYS.INTL($J91,$K91,1,(Holidays!$A$1:$A$248)),0)+IF(AND($J91&gt;AG$4,$J91&lt;=AH$4,$K91&gt;AH$4),NETWORKDAYS.INTL($J91,(AH$4),1,(Holidays!$A$1:$A$248)),0)+IF(AND($J91&lt;AG$4,$K91&lt;AH$4,$K91&gt;AG$4),NETWORKDAYS.INTL(AG$4+1,$K91,1,(Holidays!$A$1:$A$248)),0)+IF(AND($J91&lt;=AG$4,$K91&gt;=AH$4,$K91&gt;AG$4),NETWORKDAYS.INTL(AG$4+1,(AH$4),1,(Holidays!$A$1:$A$248)),0))*$M91,"")</f>
        <v>0</v>
      </c>
      <c r="AI91" s="321">
        <f ca="1">IFERROR((IF(AND($J91&gt;AH$4,$J91&lt;=AI$4,$K91&lt;=AI$4),NETWORKDAYS.INTL($J91,$K91,1,(Holidays!$A$1:$A$248)),0)+IF(AND($J91&gt;AH$4,$J91&lt;=AI$4,$K91&gt;AI$4),NETWORKDAYS.INTL($J91,(AI$4),1,(Holidays!$A$1:$A$248)),0)+IF(AND($J91&lt;AH$4,$K91&lt;AI$4,$K91&gt;AH$4),NETWORKDAYS.INTL(AH$4+1,$K91,1,(Holidays!$A$1:$A$248)),0)+IF(AND($J91&lt;=AH$4,$K91&gt;=AI$4,$K91&gt;AH$4),NETWORKDAYS.INTL(AH$4+1,(AI$4),1,(Holidays!$A$1:$A$248)),0))*$M91,"")</f>
        <v>0</v>
      </c>
      <c r="AJ91" s="190">
        <f ca="1">IFERROR((IF(AND($J91&gt;AI$4,$J91&lt;=AJ$4,$K91&lt;=AJ$4),NETWORKDAYS.INTL($J91,$K91,1,(Holidays!$A$1:$A$248)),0)+IF(AND($J91&gt;AI$4,$J91&lt;=AJ$4,$K91&gt;AJ$4),NETWORKDAYS.INTL($J91,(AJ$4),1,(Holidays!$A$1:$A$248)),0)+IF(AND($J91&lt;AI$4,$K91&lt;AJ$4,$K91&gt;AI$4),NETWORKDAYS.INTL(AI$4+1,$K91,1,(Holidays!$A$1:$A$248)),0)+IF(AND($J91&lt;=AI$4,$K91&gt;=AJ$4,$K91&gt;AI$4),NETWORKDAYS.INTL(AI$4+1,(AJ$4),1,(Holidays!$A$1:$A$248)),0))*$M91,"")</f>
        <v>0</v>
      </c>
      <c r="AK91" s="192">
        <f ca="1">IFERROR((IF(AND($J91&gt;AJ$4,$J91&lt;=AK$4,$K91&lt;=AK$4),NETWORKDAYS.INTL($J91,$K91,1,(Holidays!$A$1:$A$248)),0)+IF(AND($J91&gt;AJ$4,$J91&lt;=AK$4,$K91&gt;AK$4),NETWORKDAYS.INTL($J91,(AK$4),1,(Holidays!$A$1:$A$248)),0)+IF(AND($J91&lt;AJ$4,$K91&lt;AK$4,$K91&gt;AJ$4),NETWORKDAYS.INTL(AJ$4+1,$K91,1,(Holidays!$A$1:$A$248)),0)+IF(AND($J91&lt;=AJ$4,$K91&gt;=AK$4,$K91&gt;AJ$4),NETWORKDAYS.INTL(AJ$4+1,(AK$4),1,(Holidays!$A$1:$A$248)),0))*$M91,"")</f>
        <v>0</v>
      </c>
      <c r="AL91" s="321">
        <f ca="1">IFERROR((IF(AND($J91&gt;AK$4,$J91&lt;=AL$4,$K91&lt;=AL$4),NETWORKDAYS.INTL($J91,$K91,1,(Holidays!$A$1:$A$248)),0)+IF(AND($J91&gt;AK$4,$J91&lt;=AL$4,$K91&gt;AL$4),NETWORKDAYS.INTL($J91,(AL$4),1,(Holidays!$A$1:$A$248)),0)+IF(AND($J91&lt;AK$4,$K91&lt;AL$4,$K91&gt;AK$4),NETWORKDAYS.INTL(AK$4+1,$K91,1,(Holidays!$A$1:$A$248)),0)+IF(AND($J91&lt;=AK$4,$K91&gt;=AL$4,$K91&gt;AK$4),NETWORKDAYS.INTL(AK$4+1,(AL$4),1,(Holidays!$A$1:$A$248)),0))*$M91,"")</f>
        <v>0</v>
      </c>
      <c r="AM91" s="190">
        <f ca="1">IFERROR((IF(AND($J91&gt;AL$4,$J91&lt;=AM$4,$K91&lt;=AM$4),NETWORKDAYS.INTL($J91,$K91,1,(Holidays!$A$1:$A$248)),0)+IF(AND($J91&gt;AL$4,$J91&lt;=AM$4,$K91&gt;AM$4),NETWORKDAYS.INTL($J91,(AM$4),1,(Holidays!$A$1:$A$248)),0)+IF(AND($J91&lt;AL$4,$K91&lt;AM$4,$K91&gt;AL$4),NETWORKDAYS.INTL(AL$4+1,$K91,1,(Holidays!$A$1:$A$248)),0)+IF(AND($J91&lt;=AL$4,$K91&gt;=AM$4,$K91&gt;AL$4),NETWORKDAYS.INTL(AL$4+1,(AM$4),1,(Holidays!$A$1:$A$248)),0))*$M91,"")</f>
        <v>0</v>
      </c>
      <c r="AN91" s="192">
        <f ca="1">IFERROR((IF(AND($J91&gt;AM$4,$J91&lt;=AN$4,$K91&lt;=AN$4),NETWORKDAYS.INTL($J91,$K91,1,(Holidays!$A$1:$A$248)),0)+IF(AND($J91&gt;AM$4,$J91&lt;=AN$4,$K91&gt;AN$4),NETWORKDAYS.INTL($J91,(AN$4),1,(Holidays!$A$1:$A$248)),0)+IF(AND($J91&lt;AM$4,$K91&lt;AN$4,$K91&gt;AM$4),NETWORKDAYS.INTL(AM$4+1,$K91,1,(Holidays!$A$1:$A$248)),0)+IF(AND($J91&lt;=AM$4,$K91&gt;=AN$4,$K91&gt;AM$4),NETWORKDAYS.INTL(AM$4+1,(AN$4),1,(Holidays!$A$1:$A$248)),0))*$M91,"")</f>
        <v>0</v>
      </c>
      <c r="AO91" s="321">
        <f ca="1">IFERROR((IF(AND($J91&gt;AN$4,$J91&lt;=AO$4,$K91&lt;=AO$4),NETWORKDAYS.INTL($J91,$K91,1,(Holidays!$A$1:$A$248)),0)+IF(AND($J91&gt;AN$4,$J91&lt;=AO$4,$K91&gt;AO$4),NETWORKDAYS.INTL($J91,(AO$4),1,(Holidays!$A$1:$A$248)),0)+IF(AND($J91&lt;AN$4,$K91&lt;AO$4,$K91&gt;AN$4),NETWORKDAYS.INTL(AN$4+1,$K91,1,(Holidays!$A$1:$A$248)),0)+IF(AND($J91&lt;=AN$4,$K91&gt;=AO$4,$K91&gt;AN$4),NETWORKDAYS.INTL(AN$4+1,(AO$4),1,(Holidays!$A$1:$A$248)),0))*$M91,"")</f>
        <v>0</v>
      </c>
      <c r="AP91" s="190">
        <f ca="1">IFERROR((IF(AND($J91&gt;AO$4,$J91&lt;=AP$4,$K91&lt;=AP$4),NETWORKDAYS.INTL($J91,$K91,1,(Holidays!$A$1:$A$248)),0)+IF(AND($J91&gt;AO$4,$J91&lt;=AP$4,$K91&gt;AP$4),NETWORKDAYS.INTL($J91,(AP$4),1,(Holidays!$A$1:$A$248)),0)+IF(AND($J91&lt;AO$4,$K91&lt;AP$4,$K91&gt;AO$4),NETWORKDAYS.INTL(AO$4+1,$K91,1,(Holidays!$A$1:$A$248)),0)+IF(AND($J91&lt;=AO$4,$K91&gt;=AP$4,$K91&gt;AO$4),NETWORKDAYS.INTL(AO$4+1,(AP$4),1,(Holidays!$A$1:$A$248)),0))*$M91,"")</f>
        <v>0</v>
      </c>
      <c r="AQ91" s="192">
        <f ca="1">IFERROR((IF(AND($J91&gt;AP$4,$J91&lt;=AQ$4,$K91&lt;=AQ$4),NETWORKDAYS.INTL($J91,$K91,1,(Holidays!$A$1:$A$248)),0)+IF(AND($J91&gt;AP$4,$J91&lt;=AQ$4,$K91&gt;AQ$4),NETWORKDAYS.INTL($J91,(AQ$4),1,(Holidays!$A$1:$A$248)),0)+IF(AND($J91&lt;AP$4,$K91&lt;AQ$4,$K91&gt;AP$4),NETWORKDAYS.INTL(AP$4+1,$K91,1,(Holidays!$A$1:$A$248)),0)+IF(AND($J91&lt;=AP$4,$K91&gt;=AQ$4,$K91&gt;AP$4),NETWORKDAYS.INTL(AP$4+1,(AQ$4),1,(Holidays!$A$1:$A$248)),0))*$M91,"")</f>
        <v>0</v>
      </c>
      <c r="AR91" s="321">
        <f ca="1">IFERROR((IF(AND($J91&gt;AQ$4,$J91&lt;=AR$4,$K91&lt;=AR$4),NETWORKDAYS.INTL($J91,$K91,1,(Holidays!$A$1:$A$248)),0)+IF(AND($J91&gt;AQ$4,$J91&lt;=AR$4,$K91&gt;AR$4),NETWORKDAYS.INTL($J91,(AR$4),1,(Holidays!$A$1:$A$248)),0)+IF(AND($J91&lt;AQ$4,$K91&lt;AR$4,$K91&gt;AQ$4),NETWORKDAYS.INTL(AQ$4+1,$K91,1,(Holidays!$A$1:$A$248)),0)+IF(AND($J91&lt;=AQ$4,$K91&gt;=AR$4,$K91&gt;AQ$4),NETWORKDAYS.INTL(AQ$4+1,(AR$4),1,(Holidays!$A$1:$A$248)),0))*$M91,"")</f>
        <v>0</v>
      </c>
      <c r="AS91" s="190">
        <f ca="1">IFERROR((IF(AND($J91&gt;AR$4,$J91&lt;=AS$4,$K91&lt;=AS$4),NETWORKDAYS.INTL($J91,$K91,1,(Holidays!$A$1:$A$248)),0)+IF(AND($J91&gt;AR$4,$J91&lt;=AS$4,$K91&gt;AS$4),NETWORKDAYS.INTL($J91,(AS$4),1,(Holidays!$A$1:$A$248)),0)+IF(AND($J91&lt;AR$4,$K91&lt;AS$4,$K91&gt;AR$4),NETWORKDAYS.INTL(AR$4+1,$K91,1,(Holidays!$A$1:$A$248)),0)+IF(AND($J91&lt;=AR$4,$K91&gt;=AS$4,$K91&gt;AR$4),NETWORKDAYS.INTL(AR$4+1,(AS$4),1,(Holidays!$A$1:$A$248)),0))*$M91,"")</f>
        <v>0</v>
      </c>
      <c r="AT91" s="192">
        <f ca="1">IFERROR((IF(AND($J91&gt;AS$4,$J91&lt;=AT$4,$K91&lt;=AT$4),NETWORKDAYS.INTL($J91,$K91,1,(Holidays!$A$1:$A$248)),0)+IF(AND($J91&gt;AS$4,$J91&lt;=AT$4,$K91&gt;AT$4),NETWORKDAYS.INTL($J91,(AT$4),1,(Holidays!$A$1:$A$248)),0)+IF(AND($J91&lt;AS$4,$K91&lt;AT$4,$K91&gt;AS$4),NETWORKDAYS.INTL(AS$4+1,$K91,1,(Holidays!$A$1:$A$248)),0)+IF(AND($J91&lt;=AS$4,$K91&gt;=AT$4,$K91&gt;AS$4),NETWORKDAYS.INTL(AS$4+1,(AT$4),1,(Holidays!$A$1:$A$248)),0))*$M91,"")</f>
        <v>0</v>
      </c>
      <c r="AU91" s="321">
        <f ca="1">IFERROR((IF(AND($J91&gt;AT$4,$J91&lt;=AU$4,$K91&lt;=AU$4),NETWORKDAYS.INTL($J91,$K91,1,(Holidays!$A$1:$A$248)),0)+IF(AND($J91&gt;AT$4,$J91&lt;=AU$4,$K91&gt;AU$4),NETWORKDAYS.INTL($J91,(AU$4),1,(Holidays!$A$1:$A$248)),0)+IF(AND($J91&lt;AT$4,$K91&lt;AU$4,$K91&gt;AT$4),NETWORKDAYS.INTL(AT$4+1,$K91,1,(Holidays!$A$1:$A$248)),0)+IF(AND($J91&lt;=AT$4,$K91&gt;=AU$4,$K91&gt;AT$4),NETWORKDAYS.INTL(AT$4+1,(AU$4),1,(Holidays!$A$1:$A$248)),0))*$M91,"")</f>
        <v>0</v>
      </c>
      <c r="AV91" s="190">
        <f ca="1">IFERROR((IF(AND($J91&gt;AU$4,$J91&lt;=AV$4,$K91&lt;=AV$4),NETWORKDAYS.INTL($J91,$K91,1,(Holidays!$A$1:$A$248)),0)+IF(AND($J91&gt;AU$4,$J91&lt;=AV$4,$K91&gt;AV$4),NETWORKDAYS.INTL($J91,(AV$4),1,(Holidays!$A$1:$A$248)),0)+IF(AND($J91&lt;AU$4,$K91&lt;AV$4,$K91&gt;AU$4),NETWORKDAYS.INTL(AU$4+1,$K91,1,(Holidays!$A$1:$A$248)),0)+IF(AND($J91&lt;=AU$4,$K91&gt;=AV$4,$K91&gt;AU$4),NETWORKDAYS.INTL(AU$4+1,(AV$4),1,(Holidays!$A$1:$A$248)),0))*$M91,"")</f>
        <v>0</v>
      </c>
      <c r="AW91" s="192">
        <f ca="1">IFERROR((IF(AND($J91&gt;AV$4,$J91&lt;=AW$4,$K91&lt;=AW$4),NETWORKDAYS.INTL($J91,$K91,1,(Holidays!$A$1:$A$248)),0)+IF(AND($J91&gt;AV$4,$J91&lt;=AW$4,$K91&gt;AW$4),NETWORKDAYS.INTL($J91,(AW$4),1,(Holidays!$A$1:$A$248)),0)+IF(AND($J91&lt;AV$4,$K91&lt;AW$4,$K91&gt;AV$4),NETWORKDAYS.INTL(AV$4+1,$K91,1,(Holidays!$A$1:$A$248)),0)+IF(AND($J91&lt;=AV$4,$K91&gt;=AW$4,$K91&gt;AV$4),NETWORKDAYS.INTL(AV$4+1,(AW$4),1,(Holidays!$A$1:$A$248)),0))*$M91,"")</f>
        <v>0</v>
      </c>
      <c r="AX91" s="321">
        <f ca="1">IFERROR((IF(AND($J91&gt;AW$4,$J91&lt;=AX$4,$K91&lt;=AX$4),NETWORKDAYS.INTL($J91,$K91,1,(Holidays!$A$1:$A$248)),0)+IF(AND($J91&gt;AW$4,$J91&lt;=AX$4,$K91&gt;AX$4),NETWORKDAYS.INTL($J91,(AX$4),1,(Holidays!$A$1:$A$248)),0)+IF(AND($J91&lt;AW$4,$K91&lt;AX$4,$K91&gt;AW$4),NETWORKDAYS.INTL(AW$4+1,$K91,1,(Holidays!$A$1:$A$248)),0)+IF(AND($J91&lt;=AW$4,$K91&gt;=AX$4,$K91&gt;AW$4),NETWORKDAYS.INTL(AW$4+1,(AX$4),1,(Holidays!$A$1:$A$248)),0))*$M91,"")</f>
        <v>0</v>
      </c>
      <c r="AY91" s="190">
        <f ca="1">IFERROR((IF(AND($J91&gt;AX$4,$J91&lt;=AY$4,$K91&lt;=AY$4),NETWORKDAYS.INTL($J91,$K91,1,(Holidays!$A$1:$A$248)),0)+IF(AND($J91&gt;AX$4,$J91&lt;=AY$4,$K91&gt;AY$4),NETWORKDAYS.INTL($J91,(AY$4),1,(Holidays!$A$1:$A$248)),0)+IF(AND($J91&lt;AX$4,$K91&lt;AY$4,$K91&gt;AX$4),NETWORKDAYS.INTL(AX$4+1,$K91,1,(Holidays!$A$1:$A$248)),0)+IF(AND($J91&lt;=AX$4,$K91&gt;=AY$4,$K91&gt;AX$4),NETWORKDAYS.INTL(AX$4+1,(AY$4),1,(Holidays!$A$1:$A$248)),0))*$M91,"")</f>
        <v>0</v>
      </c>
      <c r="AZ91" s="192">
        <f ca="1">IFERROR((IF(AND($J91&gt;AY$4,$J91&lt;=AZ$4,$K91&lt;=AZ$4),NETWORKDAYS.INTL($J91,$K91,1,(Holidays!$A$1:$A$248)),0)+IF(AND($J91&gt;AY$4,$J91&lt;=AZ$4,$K91&gt;AZ$4),NETWORKDAYS.INTL($J91,(AZ$4),1,(Holidays!$A$1:$A$248)),0)+IF(AND($J91&lt;AY$4,$K91&lt;AZ$4,$K91&gt;AY$4),NETWORKDAYS.INTL(AY$4+1,$K91,1,(Holidays!$A$1:$A$248)),0)+IF(AND($J91&lt;=AY$4,$K91&gt;=AZ$4,$K91&gt;AY$4),NETWORKDAYS.INTL(AY$4+1,(AZ$4),1,(Holidays!$A$1:$A$248)),0))*$M91,"")</f>
        <v>0</v>
      </c>
      <c r="BA91" s="321">
        <f ca="1">IFERROR((IF(AND($J91&gt;AZ$4,$J91&lt;=BA$4,$K91&lt;=BA$4),NETWORKDAYS.INTL($J91,$K91,1,(Holidays!$A$1:$A$248)),0)+IF(AND($J91&gt;AZ$4,$J91&lt;=BA$4,$K91&gt;BA$4),NETWORKDAYS.INTL($J91,(BA$4),1,(Holidays!$A$1:$A$248)),0)+IF(AND($J91&lt;AZ$4,$K91&lt;BA$4,$K91&gt;AZ$4),NETWORKDAYS.INTL(AZ$4+1,$K91,1,(Holidays!$A$1:$A$248)),0)+IF(AND($J91&lt;=AZ$4,$K91&gt;=BA$4,$K91&gt;AZ$4),NETWORKDAYS.INTL(AZ$4+1,(BA$4),1,(Holidays!$A$1:$A$248)),0))*$M91,"")</f>
        <v>0</v>
      </c>
      <c r="BB91" s="190">
        <f ca="1">IFERROR((IF(AND($J91&gt;BA$4,$J91&lt;=BB$4,$K91&lt;=BB$4),NETWORKDAYS.INTL($J91,$K91,1,(Holidays!$A$1:$A$248)),0)+IF(AND($J91&gt;BA$4,$J91&lt;=BB$4,$K91&gt;BB$4),NETWORKDAYS.INTL($J91,(BB$4),1,(Holidays!$A$1:$A$248)),0)+IF(AND($J91&lt;BA$4,$K91&lt;BB$4,$K91&gt;BA$4),NETWORKDAYS.INTL(BA$4+1,$K91,1,(Holidays!$A$1:$A$248)),0)+IF(AND($J91&lt;=BA$4,$K91&gt;=BB$4,$K91&gt;BA$4),NETWORKDAYS.INTL(BA$4+1,(BB$4),1,(Holidays!$A$1:$A$248)),0))*$M91,"")</f>
        <v>0</v>
      </c>
      <c r="BC91" s="192">
        <f ca="1">IFERROR((IF(AND($J91&gt;BB$4,$J91&lt;=BC$4,$K91&lt;=BC$4),NETWORKDAYS.INTL($J91,$K91,1,(Holidays!$A$1:$A$248)),0)+IF(AND($J91&gt;BB$4,$J91&lt;=BC$4,$K91&gt;BC$4),NETWORKDAYS.INTL($J91,(BC$4),1,(Holidays!$A$1:$A$248)),0)+IF(AND($J91&lt;BB$4,$K91&lt;BC$4,$K91&gt;BB$4),NETWORKDAYS.INTL(BB$4+1,$K91,1,(Holidays!$A$1:$A$248)),0)+IF(AND($J91&lt;=BB$4,$K91&gt;=BC$4,$K91&gt;BB$4),NETWORKDAYS.INTL(BB$4+1,(BC$4),1,(Holidays!$A$1:$A$248)),0))*$M91,"")</f>
        <v>0</v>
      </c>
      <c r="BD91" s="321">
        <f ca="1">IFERROR((IF(AND($J91&gt;BC$4,$J91&lt;=BD$4,$K91&lt;=BD$4),NETWORKDAYS.INTL($J91,$K91,1,(Holidays!$A$1:$A$248)),0)+IF(AND($J91&gt;BC$4,$J91&lt;=BD$4,$K91&gt;BD$4),NETWORKDAYS.INTL($J91,(BD$4),1,(Holidays!$A$1:$A$248)),0)+IF(AND($J91&lt;BC$4,$K91&lt;BD$4,$K91&gt;BC$4),NETWORKDAYS.INTL(BC$4+1,$K91,1,(Holidays!$A$1:$A$248)),0)+IF(AND($J91&lt;=BC$4,$K91&gt;=BD$4,$K91&gt;BC$4),NETWORKDAYS.INTL(BC$4+1,(BD$4),1,(Holidays!$A$1:$A$248)),0))*$M91,"")</f>
        <v>0</v>
      </c>
      <c r="BE91" s="190">
        <f ca="1">IFERROR((IF(AND($J91&gt;BD$4,$J91&lt;=BE$4,$K91&lt;=BE$4),NETWORKDAYS.INTL($J91,$K91,1,(Holidays!$A$1:$A$248)),0)+IF(AND($J91&gt;BD$4,$J91&lt;=BE$4,$K91&gt;BE$4),NETWORKDAYS.INTL($J91,(BE$4),1,(Holidays!$A$1:$A$248)),0)+IF(AND($J91&lt;BD$4,$K91&lt;BE$4,$K91&gt;BD$4),NETWORKDAYS.INTL(BD$4+1,$K91,1,(Holidays!$A$1:$A$248)),0)+IF(AND($J91&lt;=BD$4,$K91&gt;=BE$4,$K91&gt;BD$4),NETWORKDAYS.INTL(BD$4+1,(BE$4),1,(Holidays!$A$1:$A$248)),0))*$M91,"")</f>
        <v>0</v>
      </c>
      <c r="BF91" s="192">
        <f ca="1">IFERROR((IF(AND($J91&gt;BE$4,$J91&lt;=BF$4,$K91&lt;=BF$4),NETWORKDAYS.INTL($J91,$K91,1,(Holidays!$A$1:$A$248)),0)+IF(AND($J91&gt;BE$4,$J91&lt;=BF$4,$K91&gt;BF$4),NETWORKDAYS.INTL($J91,(BF$4),1,(Holidays!$A$1:$A$248)),0)+IF(AND($J91&lt;BE$4,$K91&lt;BF$4,$K91&gt;BE$4),NETWORKDAYS.INTL(BE$4+1,$K91,1,(Holidays!$A$1:$A$248)),0)+IF(AND($J91&lt;=BE$4,$K91&gt;=BF$4,$K91&gt;BE$4),NETWORKDAYS.INTL(BE$4+1,(BF$4),1,(Holidays!$A$1:$A$248)),0))*$M91,"")</f>
        <v>0</v>
      </c>
      <c r="BG91" s="321">
        <f ca="1">IFERROR((IF(AND($J91&gt;BF$4,$J91&lt;=BG$4,$K91&lt;=BG$4),NETWORKDAYS.INTL($J91,$K91,1,(Holidays!$A$1:$A$248)),0)+IF(AND($J91&gt;BF$4,$J91&lt;=BG$4,$K91&gt;BG$4),NETWORKDAYS.INTL($J91,(BG$4),1,(Holidays!$A$1:$A$248)),0)+IF(AND($J91&lt;BF$4,$K91&lt;BG$4,$K91&gt;BF$4),NETWORKDAYS.INTL(BF$4+1,$K91,1,(Holidays!$A$1:$A$248)),0)+IF(AND($J91&lt;=BF$4,$K91&gt;=BG$4,$K91&gt;BF$4),NETWORKDAYS.INTL(BF$4+1,(BG$4),1,(Holidays!$A$1:$A$248)),0))*$M91,"")</f>
        <v>0</v>
      </c>
      <c r="BH91" s="190">
        <f ca="1">IFERROR((IF(AND($J91&gt;BG$4,$J91&lt;=BH$4,$K91&lt;=BH$4),NETWORKDAYS.INTL($J91,$K91,1,(Holidays!$A$1:$A$248)),0)+IF(AND($J91&gt;BG$4,$J91&lt;=BH$4,$K91&gt;BH$4),NETWORKDAYS.INTL($J91,(BH$4),1,(Holidays!$A$1:$A$248)),0)+IF(AND($J91&lt;BG$4,$K91&lt;BH$4,$K91&gt;BG$4),NETWORKDAYS.INTL(BG$4+1,$K91,1,(Holidays!$A$1:$A$248)),0)+IF(AND($J91&lt;=BG$4,$K91&gt;=BH$4,$K91&gt;BG$4),NETWORKDAYS.INTL(BG$4+1,(BH$4),1,(Holidays!$A$1:$A$248)),0))*$M91,"")</f>
        <v>0</v>
      </c>
      <c r="BI91" s="192">
        <f ca="1">IFERROR((IF(AND($J91&gt;BH$4,$J91&lt;=BI$4,$K91&lt;=BI$4),NETWORKDAYS.INTL($J91,$K91,1,(Holidays!$A$1:$A$248)),0)+IF(AND($J91&gt;BH$4,$J91&lt;=BI$4,$K91&gt;BI$4),NETWORKDAYS.INTL($J91,(BI$4),1,(Holidays!$A$1:$A$248)),0)+IF(AND($J91&lt;BH$4,$K91&lt;BI$4,$K91&gt;BH$4),NETWORKDAYS.INTL(BH$4+1,$K91,1,(Holidays!$A$1:$A$248)),0)+IF(AND($J91&lt;=BH$4,$K91&gt;=BI$4,$K91&gt;BH$4),NETWORKDAYS.INTL(BH$4+1,(BI$4),1,(Holidays!$A$1:$A$248)),0))*$M91,"")</f>
        <v>0</v>
      </c>
      <c r="BJ91" s="321">
        <f ca="1">IFERROR((IF(AND($J91&gt;BI$4,$J91&lt;=BJ$4,$K91&lt;=BJ$4),NETWORKDAYS.INTL($J91,$K91,1,(Holidays!$A$1:$A$248)),0)+IF(AND($J91&gt;BI$4,$J91&lt;=BJ$4,$K91&gt;BJ$4),NETWORKDAYS.INTL($J91,(BJ$4),1,(Holidays!$A$1:$A$248)),0)+IF(AND($J91&lt;BI$4,$K91&lt;BJ$4,$K91&gt;BI$4),NETWORKDAYS.INTL(BI$4+1,$K91,1,(Holidays!$A$1:$A$248)),0)+IF(AND($J91&lt;=BI$4,$K91&gt;=BJ$4,$K91&gt;BI$4),NETWORKDAYS.INTL(BI$4+1,(BJ$4),1,(Holidays!$A$1:$A$248)),0))*$M91,"")</f>
        <v>0</v>
      </c>
      <c r="BK91" s="190">
        <f ca="1">IFERROR((IF(AND($J91&gt;BJ$4,$J91&lt;=BK$4,$K91&lt;=BK$4),NETWORKDAYS.INTL($J91,$K91,1,(Holidays!$A$1:$A$248)),0)+IF(AND($J91&gt;BJ$4,$J91&lt;=BK$4,$K91&gt;BK$4),NETWORKDAYS.INTL($J91,(BK$4),1,(Holidays!$A$1:$A$248)),0)+IF(AND($J91&lt;BJ$4,$K91&lt;BK$4,$K91&gt;BJ$4),NETWORKDAYS.INTL(BJ$4+1,$K91,1,(Holidays!$A$1:$A$248)),0)+IF(AND($J91&lt;=BJ$4,$K91&gt;=BK$4,$K91&gt;BJ$4),NETWORKDAYS.INTL(BJ$4+1,(BK$4),1,(Holidays!$A$1:$A$248)),0))*$M91,"")</f>
        <v>0</v>
      </c>
      <c r="BL91" s="192">
        <f ca="1">IFERROR((IF(AND($J91&gt;BK$4,$J91&lt;=BL$4,$K91&lt;=BL$4),NETWORKDAYS.INTL($J91,$K91,1,(Holidays!$A$1:$A$248)),0)+IF(AND($J91&gt;BK$4,$J91&lt;=BL$4,$K91&gt;BL$4),NETWORKDAYS.INTL($J91,(BL$4),1,(Holidays!$A$1:$A$248)),0)+IF(AND($J91&lt;BK$4,$K91&lt;BL$4,$K91&gt;BK$4),NETWORKDAYS.INTL(BK$4+1,$K91,1,(Holidays!$A$1:$A$248)),0)+IF(AND($J91&lt;=BK$4,$K91&gt;=BL$4,$K91&gt;BK$4),NETWORKDAYS.INTL(BK$4+1,(BL$4),1,(Holidays!$A$1:$A$248)),0))*$M91,"")</f>
        <v>0</v>
      </c>
      <c r="BM91" s="321">
        <f ca="1">IFERROR((IF(AND($J91&gt;BL$4,$J91&lt;=BM$4,$K91&lt;=BM$4),NETWORKDAYS.INTL($J91,$K91,1,(Holidays!$A$1:$A$248)),0)+IF(AND($J91&gt;BL$4,$J91&lt;=BM$4,$K91&gt;BM$4),NETWORKDAYS.INTL($J91,(BM$4),1,(Holidays!$A$1:$A$248)),0)+IF(AND($J91&lt;BL$4,$K91&lt;BM$4,$K91&gt;BL$4),NETWORKDAYS.INTL(BL$4+1,$K91,1,(Holidays!$A$1:$A$248)),0)+IF(AND($J91&lt;=BL$4,$K91&gt;=BM$4,$K91&gt;BL$4),NETWORKDAYS.INTL(BL$4+1,(BM$4),1,(Holidays!$A$1:$A$248)),0))*$M91,"")</f>
        <v>0</v>
      </c>
      <c r="BN91" s="190">
        <f ca="1">IFERROR((IF(AND($J91&gt;BM$4,$J91&lt;=BN$4,$K91&lt;=BN$4),NETWORKDAYS.INTL($J91,$K91,1,(Holidays!$A$1:$A$248)),0)+IF(AND($J91&gt;BM$4,$J91&lt;=BN$4,$K91&gt;BN$4),NETWORKDAYS.INTL($J91,(BN$4),1,(Holidays!$A$1:$A$248)),0)+IF(AND($J91&lt;BM$4,$K91&lt;BN$4,$K91&gt;BM$4),NETWORKDAYS.INTL(BM$4+1,$K91,1,(Holidays!$A$1:$A$248)),0)+IF(AND($J91&lt;=BM$4,$K91&gt;=BN$4,$K91&gt;BM$4),NETWORKDAYS.INTL(BM$4+1,(BN$4),1,(Holidays!$A$1:$A$248)),0))*$M91,"")</f>
        <v>0</v>
      </c>
      <c r="BO91" s="192">
        <f ca="1">IFERROR((IF(AND($J91&gt;BN$4,$J91&lt;=BO$4,$K91&lt;=BO$4),NETWORKDAYS.INTL($J91,$K91,1,(Holidays!$A$1:$A$248)),0)+IF(AND($J91&gt;BN$4,$J91&lt;=BO$4,$K91&gt;BO$4),NETWORKDAYS.INTL($J91,(BO$4),1,(Holidays!$A$1:$A$248)),0)+IF(AND($J91&lt;BN$4,$K91&lt;BO$4,$K91&gt;BN$4),NETWORKDAYS.INTL(BN$4+1,$K91,1,(Holidays!$A$1:$A$248)),0)+IF(AND($J91&lt;=BN$4,$K91&gt;=BO$4,$K91&gt;BN$4),NETWORKDAYS.INTL(BN$4+1,(BO$4),1,(Holidays!$A$1:$A$248)),0))*$M91,"")</f>
        <v>0</v>
      </c>
      <c r="BP91" s="321">
        <f ca="1">IFERROR((IF(AND($J91&gt;BO$4,$J91&lt;=BP$4,$K91&lt;=BP$4),NETWORKDAYS.INTL($J91,$K91,1,(Holidays!$A$1:$A$248)),0)+IF(AND($J91&gt;BO$4,$J91&lt;=BP$4,$K91&gt;BP$4),NETWORKDAYS.INTL($J91,(BP$4),1,(Holidays!$A$1:$A$248)),0)+IF(AND($J91&lt;BO$4,$K91&lt;BP$4,$K91&gt;BO$4),NETWORKDAYS.INTL(BO$4+1,$K91,1,(Holidays!$A$1:$A$248)),0)+IF(AND($J91&lt;=BO$4,$K91&gt;=BP$4,$K91&gt;BO$4),NETWORKDAYS.INTL(BO$4+1,(BP$4),1,(Holidays!$A$1:$A$248)),0))*$M91,"")</f>
        <v>0</v>
      </c>
      <c r="BQ91" s="190">
        <f ca="1">IFERROR((IF(AND($J91&gt;BP$4,$J91&lt;=BQ$4,$K91&lt;=BQ$4),NETWORKDAYS.INTL($J91,$K91,1,(Holidays!$A$1:$A$248)),0)+IF(AND($J91&gt;BP$4,$J91&lt;=BQ$4,$K91&gt;BQ$4),NETWORKDAYS.INTL($J91,(BQ$4),1,(Holidays!$A$1:$A$248)),0)+IF(AND($J91&lt;BP$4,$K91&lt;BQ$4,$K91&gt;BP$4),NETWORKDAYS.INTL(BP$4+1,$K91,1,(Holidays!$A$1:$A$248)),0)+IF(AND($J91&lt;=BP$4,$K91&gt;=BQ$4,$K91&gt;BP$4),NETWORKDAYS.INTL(BP$4+1,(BQ$4),1,(Holidays!$A$1:$A$248)),0))*$M91,"")</f>
        <v>0</v>
      </c>
      <c r="BR91" s="192">
        <f ca="1">IFERROR((IF(AND($J91&gt;BQ$4,$J91&lt;=BR$4,$K91&lt;=BR$4),NETWORKDAYS.INTL($J91,$K91,1,(Holidays!$A$1:$A$248)),0)+IF(AND($J91&gt;BQ$4,$J91&lt;=BR$4,$K91&gt;BR$4),NETWORKDAYS.INTL($J91,(BR$4),1,(Holidays!$A$1:$A$248)),0)+IF(AND($J91&lt;BQ$4,$K91&lt;BR$4,$K91&gt;BQ$4),NETWORKDAYS.INTL(BQ$4+1,$K91,1,(Holidays!$A$1:$A$248)),0)+IF(AND($J91&lt;=BQ$4,$K91&gt;=BR$4,$K91&gt;BQ$4),NETWORKDAYS.INTL(BQ$4+1,(BR$4),1,(Holidays!$A$1:$A$248)),0))*$M91,"")</f>
        <v>0</v>
      </c>
      <c r="BS91" s="321">
        <f ca="1">IFERROR((IF(AND($J91&gt;BR$4,$J91&lt;=BS$4,$K91&lt;=BS$4),NETWORKDAYS.INTL($J91,$K91,1,(Holidays!$A$1:$A$248)),0)+IF(AND($J91&gt;BR$4,$J91&lt;=BS$4,$K91&gt;BS$4),NETWORKDAYS.INTL($J91,(BS$4),1,(Holidays!$A$1:$A$248)),0)+IF(AND($J91&lt;BR$4,$K91&lt;BS$4,$K91&gt;BR$4),NETWORKDAYS.INTL(BR$4+1,$K91,1,(Holidays!$A$1:$A$248)),0)+IF(AND($J91&lt;=BR$4,$K91&gt;=BS$4,$K91&gt;BR$4),NETWORKDAYS.INTL(BR$4+1,(BS$4),1,(Holidays!$A$1:$A$248)),0))*$M91,"")</f>
        <v>0</v>
      </c>
      <c r="BT91" s="190">
        <f ca="1">IFERROR((IF(AND($J91&gt;BS$4,$J91&lt;=BT$4,$K91&lt;=BT$4),NETWORKDAYS.INTL($J91,$K91,1,(Holidays!$A$1:$A$248)),0)+IF(AND($J91&gt;BS$4,$J91&lt;=BT$4,$K91&gt;BT$4),NETWORKDAYS.INTL($J91,(BT$4),1,(Holidays!$A$1:$A$248)),0)+IF(AND($J91&lt;BS$4,$K91&lt;BT$4,$K91&gt;BS$4),NETWORKDAYS.INTL(BS$4+1,$K91,1,(Holidays!$A$1:$A$248)),0)+IF(AND($J91&lt;=BS$4,$K91&gt;=BT$4,$K91&gt;BS$4),NETWORKDAYS.INTL(BS$4+1,(BT$4),1,(Holidays!$A$1:$A$248)),0))*$M91,"")</f>
        <v>0</v>
      </c>
      <c r="BU91" s="192">
        <f ca="1">IFERROR((IF(AND($J91&gt;BT$4,$J91&lt;=BU$4,$K91&lt;=BU$4),NETWORKDAYS.INTL($J91,$K91,1,(Holidays!$A$1:$A$248)),0)+IF(AND($J91&gt;BT$4,$J91&lt;=BU$4,$K91&gt;BU$4),NETWORKDAYS.INTL($J91,(BU$4),1,(Holidays!$A$1:$A$248)),0)+IF(AND($J91&lt;BT$4,$K91&lt;BU$4,$K91&gt;BT$4),NETWORKDAYS.INTL(BT$4+1,$K91,1,(Holidays!$A$1:$A$248)),0)+IF(AND($J91&lt;=BT$4,$K91&gt;=BU$4,$K91&gt;BT$4),NETWORKDAYS.INTL(BT$4+1,(BU$4),1,(Holidays!$A$1:$A$248)),0))*$M91,"")</f>
        <v>0</v>
      </c>
      <c r="BV91" s="321">
        <f ca="1">IFERROR((IF(AND($J91&gt;BU$4,$J91&lt;=BV$4,$K91&lt;=BV$4),NETWORKDAYS.INTL($J91,$K91,1,(Holidays!$A$1:$A$248)),0)+IF(AND($J91&gt;BU$4,$J91&lt;=BV$4,$K91&gt;BV$4),NETWORKDAYS.INTL($J91,(BV$4),1,(Holidays!$A$1:$A$248)),0)+IF(AND($J91&lt;BU$4,$K91&lt;BV$4,$K91&gt;BU$4),NETWORKDAYS.INTL(BU$4+1,$K91,1,(Holidays!$A$1:$A$248)),0)+IF(AND($J91&lt;=BU$4,$K91&gt;=BV$4,$K91&gt;BU$4),NETWORKDAYS.INTL(BU$4+1,(BV$4),1,(Holidays!$A$1:$A$248)),0))*$M91,"")</f>
        <v>0</v>
      </c>
      <c r="BW91" s="190">
        <f ca="1">IFERROR((IF(AND($J91&gt;BV$4,$J91&lt;=BW$4,$K91&lt;=BW$4),NETWORKDAYS.INTL($J91,$K91,1,(Holidays!$A$1:$A$248)),0)+IF(AND($J91&gt;BV$4,$J91&lt;=BW$4,$K91&gt;BW$4),NETWORKDAYS.INTL($J91,(BW$4),1,(Holidays!$A$1:$A$248)),0)+IF(AND($J91&lt;BV$4,$K91&lt;BW$4,$K91&gt;BV$4),NETWORKDAYS.INTL(BV$4+1,$K91,1,(Holidays!$A$1:$A$248)),0)+IF(AND($J91&lt;=BV$4,$K91&gt;=BW$4,$K91&gt;BV$4),NETWORKDAYS.INTL(BV$4+1,(BW$4),1,(Holidays!$A$1:$A$248)),0))*$M91,"")</f>
        <v>0</v>
      </c>
      <c r="BX91" s="192">
        <f ca="1">IFERROR((IF(AND($J91&gt;BW$4,$J91&lt;=BX$4,$K91&lt;=BX$4),NETWORKDAYS.INTL($J91,$K91,1,(Holidays!$A$1:$A$248)),0)+IF(AND($J91&gt;BW$4,$J91&lt;=BX$4,$K91&gt;BX$4),NETWORKDAYS.INTL($J91,(BX$4),1,(Holidays!$A$1:$A$248)),0)+IF(AND($J91&lt;BW$4,$K91&lt;BX$4,$K91&gt;BW$4),NETWORKDAYS.INTL(BW$4+1,$K91,1,(Holidays!$A$1:$A$248)),0)+IF(AND($J91&lt;=BW$4,$K91&gt;=BX$4,$K91&gt;BW$4),NETWORKDAYS.INTL(BW$4+1,(BX$4),1,(Holidays!$A$1:$A$248)),0))*$M91,"")</f>
        <v>0</v>
      </c>
      <c r="BY91" s="321">
        <f ca="1">IFERROR((IF(AND($J91&gt;BX$4,$J91&lt;=BY$4,$K91&lt;=BY$4),NETWORKDAYS.INTL($J91,$K91,1,(Holidays!$A$1:$A$248)),0)+IF(AND($J91&gt;BX$4,$J91&lt;=BY$4,$K91&gt;BY$4),NETWORKDAYS.INTL($J91,(BY$4),1,(Holidays!$A$1:$A$248)),0)+IF(AND($J91&lt;BX$4,$K91&lt;BY$4,$K91&gt;BX$4),NETWORKDAYS.INTL(BX$4+1,$K91,1,(Holidays!$A$1:$A$248)),0)+IF(AND($J91&lt;=BX$4,$K91&gt;=BY$4,$K91&gt;BX$4),NETWORKDAYS.INTL(BX$4+1,(BY$4),1,(Holidays!$A$1:$A$248)),0))*$M91,"")</f>
        <v>0</v>
      </c>
      <c r="BZ91" s="190">
        <f ca="1">IFERROR((IF(AND($J91&gt;BY$4,$J91&lt;=BZ$4,$K91&lt;=BZ$4),NETWORKDAYS.INTL($J91,$K91,1,(Holidays!$A$1:$A$248)),0)+IF(AND($J91&gt;BY$4,$J91&lt;=BZ$4,$K91&gt;BZ$4),NETWORKDAYS.INTL($J91,(BZ$4),1,(Holidays!$A$1:$A$248)),0)+IF(AND($J91&lt;BY$4,$K91&lt;BZ$4,$K91&gt;BY$4),NETWORKDAYS.INTL(BY$4+1,$K91,1,(Holidays!$A$1:$A$248)),0)+IF(AND($J91&lt;=BY$4,$K91&gt;=BZ$4,$K91&gt;BY$4),NETWORKDAYS.INTL(BY$4+1,(BZ$4),1,(Holidays!$A$1:$A$248)),0))*$M91,"")</f>
        <v>0</v>
      </c>
      <c r="CA91" s="192">
        <f ca="1">IFERROR((IF(AND($J91&gt;BZ$4,$J91&lt;=CA$4,$K91&lt;=CA$4),NETWORKDAYS.INTL($J91,$K91,1,(Holidays!$A$1:$A$248)),0)+IF(AND($J91&gt;BZ$4,$J91&lt;=CA$4,$K91&gt;CA$4),NETWORKDAYS.INTL($J91,(CA$4),1,(Holidays!$A$1:$A$248)),0)+IF(AND($J91&lt;BZ$4,$K91&lt;CA$4,$K91&gt;BZ$4),NETWORKDAYS.INTL(BZ$4+1,$K91,1,(Holidays!$A$1:$A$248)),0)+IF(AND($J91&lt;=BZ$4,$K91&gt;=CA$4,$K91&gt;BZ$4),NETWORKDAYS.INTL(BZ$4+1,(CA$4),1,(Holidays!$A$1:$A$248)),0))*$M91,"")</f>
        <v>0</v>
      </c>
      <c r="CB91" s="321">
        <f ca="1">IFERROR((IF(AND($J91&gt;CA$4,$J91&lt;=CB$4,$K91&lt;=CB$4),NETWORKDAYS.INTL($J91,$K91,1,(Holidays!$A$1:$A$248)),0)+IF(AND($J91&gt;CA$4,$J91&lt;=CB$4,$K91&gt;CB$4),NETWORKDAYS.INTL($J91,(CB$4),1,(Holidays!$A$1:$A$248)),0)+IF(AND($J91&lt;CA$4,$K91&lt;CB$4,$K91&gt;CA$4),NETWORKDAYS.INTL(CA$4+1,$K91,1,(Holidays!$A$1:$A$248)),0)+IF(AND($J91&lt;=CA$4,$K91&gt;=CB$4,$K91&gt;CA$4),NETWORKDAYS.INTL(CA$4+1,(CB$4),1,(Holidays!$A$1:$A$248)),0))*$M91,"")</f>
        <v>0</v>
      </c>
      <c r="CC91" s="190">
        <f ca="1">IFERROR((IF(AND($J91&gt;CB$4,$J91&lt;=CC$4,$K91&lt;=CC$4),NETWORKDAYS.INTL($J91,$K91,1,(Holidays!$A$1:$A$248)),0)+IF(AND($J91&gt;CB$4,$J91&lt;=CC$4,$K91&gt;CC$4),NETWORKDAYS.INTL($J91,(CC$4),1,(Holidays!$A$1:$A$248)),0)+IF(AND($J91&lt;CB$4,$K91&lt;CC$4,$K91&gt;CB$4),NETWORKDAYS.INTL(CB$4+1,$K91,1,(Holidays!$A$1:$A$248)),0)+IF(AND($J91&lt;=CB$4,$K91&gt;=CC$4,$K91&gt;CB$4),NETWORKDAYS.INTL(CB$4+1,(CC$4),1,(Holidays!$A$1:$A$248)),0))*$M91,"")</f>
        <v>0</v>
      </c>
      <c r="CD91" s="192">
        <f ca="1">IFERROR((IF(AND($J91&gt;CC$4,$J91&lt;=CD$4,$K91&lt;=CD$4),NETWORKDAYS.INTL($J91,$K91,1,(Holidays!$A$1:$A$248)),0)+IF(AND($J91&gt;CC$4,$J91&lt;=CD$4,$K91&gt;CD$4),NETWORKDAYS.INTL($J91,(CD$4),1,(Holidays!$A$1:$A$248)),0)+IF(AND($J91&lt;CC$4,$K91&lt;CD$4,$K91&gt;CC$4),NETWORKDAYS.INTL(CC$4+1,$K91,1,(Holidays!$A$1:$A$248)),0)+IF(AND($J91&lt;=CC$4,$K91&gt;=CD$4,$K91&gt;CC$4),NETWORKDAYS.INTL(CC$4+1,(CD$4),1,(Holidays!$A$1:$A$248)),0))*$M91,"")</f>
        <v>0</v>
      </c>
      <c r="CE91" s="321">
        <f ca="1">IFERROR((IF(AND($J91&gt;CD$4,$J91&lt;=CE$4,$K91&lt;=CE$4),NETWORKDAYS.INTL($J91,$K91,1,(Holidays!$A$1:$A$248)),0)+IF(AND($J91&gt;CD$4,$J91&lt;=CE$4,$K91&gt;CE$4),NETWORKDAYS.INTL($J91,(CE$4),1,(Holidays!$A$1:$A$248)),0)+IF(AND($J91&lt;CD$4,$K91&lt;CE$4,$K91&gt;CD$4),NETWORKDAYS.INTL(CD$4+1,$K91,1,(Holidays!$A$1:$A$248)),0)+IF(AND($J91&lt;=CD$4,$K91&gt;=CE$4,$K91&gt;CD$4),NETWORKDAYS.INTL(CD$4+1,(CE$4),1,(Holidays!$A$1:$A$248)),0))*$M91,"")</f>
        <v>0</v>
      </c>
      <c r="CF91" s="190">
        <f ca="1">IFERROR((IF(AND($J91&gt;CE$4,$J91&lt;=CF$4,$K91&lt;=CF$4),NETWORKDAYS.INTL($J91,$K91,1,(Holidays!$A$1:$A$248)),0)+IF(AND($J91&gt;CE$4,$J91&lt;=CF$4,$K91&gt;CF$4),NETWORKDAYS.INTL($J91,(CF$4),1,(Holidays!$A$1:$A$248)),0)+IF(AND($J91&lt;CE$4,$K91&lt;CF$4,$K91&gt;CE$4),NETWORKDAYS.INTL(CE$4+1,$K91,1,(Holidays!$A$1:$A$248)),0)+IF(AND($J91&lt;=CE$4,$K91&gt;=CF$4,$K91&gt;CE$4),NETWORKDAYS.INTL(CE$4+1,(CF$4),1,(Holidays!$A$1:$A$248)),0))*$M91,"")</f>
        <v>0</v>
      </c>
      <c r="CG91" s="192">
        <f ca="1">IFERROR((IF(AND($J91&gt;CF$4,$J91&lt;=CG$4,$K91&lt;=CG$4),NETWORKDAYS.INTL($J91,$K91,1,(Holidays!$A$1:$A$248)),0)+IF(AND($J91&gt;CF$4,$J91&lt;=CG$4,$K91&gt;CG$4),NETWORKDAYS.INTL($J91,(CG$4),1,(Holidays!$A$1:$A$248)),0)+IF(AND($J91&lt;CF$4,$K91&lt;CG$4,$K91&gt;CF$4),NETWORKDAYS.INTL(CF$4+1,$K91,1,(Holidays!$A$1:$A$248)),0)+IF(AND($J91&lt;=CF$4,$K91&gt;=CG$4,$K91&gt;CF$4),NETWORKDAYS.INTL(CF$4+1,(CG$4),1,(Holidays!$A$1:$A$248)),0))*$M91,"")</f>
        <v>0</v>
      </c>
      <c r="CH91" s="321">
        <f ca="1">IFERROR((IF(AND($J91&gt;CG$4,$J91&lt;=CH$4,$K91&lt;=CH$4),NETWORKDAYS.INTL($J91,$K91,1,(Holidays!$A$1:$A$248)),0)+IF(AND($J91&gt;CG$4,$J91&lt;=CH$4,$K91&gt;CH$4),NETWORKDAYS.INTL($J91,(CH$4),1,(Holidays!$A$1:$A$248)),0)+IF(AND($J91&lt;CG$4,$K91&lt;CH$4,$K91&gt;CG$4),NETWORKDAYS.INTL(CG$4+1,$K91,1,(Holidays!$A$1:$A$248)),0)+IF(AND($J91&lt;=CG$4,$K91&gt;=CH$4,$K91&gt;CG$4),NETWORKDAYS.INTL(CG$4+1,(CH$4),1,(Holidays!$A$1:$A$248)),0))*$M91,"")</f>
        <v>0</v>
      </c>
      <c r="CI91" s="190">
        <f ca="1">IFERROR((IF(AND($J91&gt;CH$4,$J91&lt;=CI$4,$K91&lt;=CI$4),NETWORKDAYS.INTL($J91,$K91,1,(Holidays!$A$1:$A$248)),0)+IF(AND($J91&gt;CH$4,$J91&lt;=CI$4,$K91&gt;CI$4),NETWORKDAYS.INTL($J91,(CI$4),1,(Holidays!$A$1:$A$248)),0)+IF(AND($J91&lt;CH$4,$K91&lt;CI$4,$K91&gt;CH$4),NETWORKDAYS.INTL(CH$4+1,$K91,1,(Holidays!$A$1:$A$248)),0)+IF(AND($J91&lt;=CH$4,$K91&gt;=CI$4,$K91&gt;CH$4),NETWORKDAYS.INTL(CH$4+1,(CI$4),1,(Holidays!$A$1:$A$248)),0))*$M91,"")</f>
        <v>0</v>
      </c>
      <c r="CJ91" s="192">
        <f ca="1">IFERROR((IF(AND($J91&gt;CI$4,$J91&lt;=CJ$4,$K91&lt;=CJ$4),NETWORKDAYS.INTL($J91,$K91,1,(Holidays!$A$1:$A$248)),0)+IF(AND($J91&gt;CI$4,$J91&lt;=CJ$4,$K91&gt;CJ$4),NETWORKDAYS.INTL($J91,(CJ$4),1,(Holidays!$A$1:$A$248)),0)+IF(AND($J91&lt;CI$4,$K91&lt;CJ$4,$K91&gt;CI$4),NETWORKDAYS.INTL(CI$4+1,$K91,1,(Holidays!$A$1:$A$248)),0)+IF(AND($J91&lt;=CI$4,$K91&gt;=CJ$4,$K91&gt;CI$4),NETWORKDAYS.INTL(CI$4+1,(CJ$4),1,(Holidays!$A$1:$A$248)),0))*$M91,"")</f>
        <v>0</v>
      </c>
      <c r="CK91" s="321">
        <f ca="1">IFERROR((IF(AND($J91&gt;CJ$4,$J91&lt;=CK$4,$K91&lt;=CK$4),NETWORKDAYS.INTL($J91,$K91,1,(Holidays!$A$1:$A$248)),0)+IF(AND($J91&gt;CJ$4,$J91&lt;=CK$4,$K91&gt;CK$4),NETWORKDAYS.INTL($J91,(CK$4),1,(Holidays!$A$1:$A$248)),0)+IF(AND($J91&lt;CJ$4,$K91&lt;CK$4,$K91&gt;CJ$4),NETWORKDAYS.INTL(CJ$4+1,$K91,1,(Holidays!$A$1:$A$248)),0)+IF(AND($J91&lt;=CJ$4,$K91&gt;=CK$4,$K91&gt;CJ$4),NETWORKDAYS.INTL(CJ$4+1,(CK$4),1,(Holidays!$A$1:$A$248)),0))*$M91,"")</f>
        <v>0</v>
      </c>
      <c r="CL91" s="190">
        <f ca="1">IFERROR((IF(AND($J91&gt;CK$4,$J91&lt;=CL$4,$K91&lt;=CL$4),NETWORKDAYS.INTL($J91,$K91,1,(Holidays!$A$1:$A$248)),0)+IF(AND($J91&gt;CK$4,$J91&lt;=CL$4,$K91&gt;CL$4),NETWORKDAYS.INTL($J91,(CL$4),1,(Holidays!$A$1:$A$248)),0)+IF(AND($J91&lt;CK$4,$K91&lt;CL$4,$K91&gt;CK$4),NETWORKDAYS.INTL(CK$4+1,$K91,1,(Holidays!$A$1:$A$248)),0)+IF(AND($J91&lt;=CK$4,$K91&gt;=CL$4,$K91&gt;CK$4),NETWORKDAYS.INTL(CK$4+1,(CL$4),1,(Holidays!$A$1:$A$248)),0))*$M91,"")</f>
        <v>0</v>
      </c>
      <c r="CM91" s="192">
        <f ca="1">IFERROR((IF(AND($J91&gt;CL$4,$J91&lt;=CM$4,$K91&lt;=CM$4),NETWORKDAYS.INTL($J91,$K91,1,(Holidays!$A$1:$A$248)),0)+IF(AND($J91&gt;CL$4,$J91&lt;=CM$4,$K91&gt;CM$4),NETWORKDAYS.INTL($J91,(CM$4),1,(Holidays!$A$1:$A$248)),0)+IF(AND($J91&lt;CL$4,$K91&lt;CM$4,$K91&gt;CL$4),NETWORKDAYS.INTL(CL$4+1,$K91,1,(Holidays!$A$1:$A$248)),0)+IF(AND($J91&lt;=CL$4,$K91&gt;=CM$4,$K91&gt;CL$4),NETWORKDAYS.INTL(CL$4+1,(CM$4),1,(Holidays!$A$1:$A$248)),0))*$M91,"")</f>
        <v>0</v>
      </c>
      <c r="CN91" s="321">
        <f ca="1">IFERROR((IF(AND($J91&gt;CM$4,$J91&lt;=CN$4,$K91&lt;=CN$4),NETWORKDAYS.INTL($J91,$K91,1,(Holidays!$A$1:$A$248)),0)+IF(AND($J91&gt;CM$4,$J91&lt;=CN$4,$K91&gt;CN$4),NETWORKDAYS.INTL($J91,(CN$4),1,(Holidays!$A$1:$A$248)),0)+IF(AND($J91&lt;CM$4,$K91&lt;CN$4,$K91&gt;CM$4),NETWORKDAYS.INTL(CM$4+1,$K91,1,(Holidays!$A$1:$A$248)),0)+IF(AND($J91&lt;=CM$4,$K91&gt;=CN$4,$K91&gt;CM$4),NETWORKDAYS.INTL(CM$4+1,(CN$4),1,(Holidays!$A$1:$A$248)),0))*$M91,"")</f>
        <v>0</v>
      </c>
      <c r="CO91" s="190">
        <f ca="1">IFERROR((IF(AND($J91&gt;CN$4,$J91&lt;=CO$4,$K91&lt;=CO$4),NETWORKDAYS.INTL($J91,$K91,1,(Holidays!$A$1:$A$248)),0)+IF(AND($J91&gt;CN$4,$J91&lt;=CO$4,$K91&gt;CO$4),NETWORKDAYS.INTL($J91,(CO$4),1,(Holidays!$A$1:$A$248)),0)+IF(AND($J91&lt;CN$4,$K91&lt;CO$4,$K91&gt;CN$4),NETWORKDAYS.INTL(CN$4+1,$K91,1,(Holidays!$A$1:$A$248)),0)+IF(AND($J91&lt;=CN$4,$K91&gt;=CO$4,$K91&gt;CN$4),NETWORKDAYS.INTL(CN$4+1,(CO$4),1,(Holidays!$A$1:$A$248)),0))*$M91,"")</f>
        <v>0</v>
      </c>
      <c r="CP91" s="192">
        <f ca="1">IFERROR((IF(AND($J91&gt;CO$4,$J91&lt;=CP$4,$K91&lt;=CP$4),NETWORKDAYS.INTL($J91,$K91,1,(Holidays!$A$1:$A$248)),0)+IF(AND($J91&gt;CO$4,$J91&lt;=CP$4,$K91&gt;CP$4),NETWORKDAYS.INTL($J91,(CP$4),1,(Holidays!$A$1:$A$248)),0)+IF(AND($J91&lt;CO$4,$K91&lt;CP$4,$K91&gt;CO$4),NETWORKDAYS.INTL(CO$4+1,$K91,1,(Holidays!$A$1:$A$248)),0)+IF(AND($J91&lt;=CO$4,$K91&gt;=CP$4,$K91&gt;CO$4),NETWORKDAYS.INTL(CO$4+1,(CP$4),1,(Holidays!$A$1:$A$248)),0))*$M91,"")</f>
        <v>0</v>
      </c>
      <c r="CQ91" s="321">
        <f ca="1">IFERROR((IF(AND($J91&gt;CP$4,$J91&lt;=CQ$4,$K91&lt;=CQ$4),NETWORKDAYS.INTL($J91,$K91,1,(Holidays!$A$1:$A$248)),0)+IF(AND($J91&gt;CP$4,$J91&lt;=CQ$4,$K91&gt;CQ$4),NETWORKDAYS.INTL($J91,(CQ$4),1,(Holidays!$A$1:$A$248)),0)+IF(AND($J91&lt;CP$4,$K91&lt;CQ$4,$K91&gt;CP$4),NETWORKDAYS.INTL(CP$4+1,$K91,1,(Holidays!$A$1:$A$248)),0)+IF(AND($J91&lt;=CP$4,$K91&gt;=CQ$4,$K91&gt;CP$4),NETWORKDAYS.INTL(CP$4+1,(CQ$4),1,(Holidays!$A$1:$A$248)),0))*$M91,"")</f>
        <v>0</v>
      </c>
      <c r="CR91" s="190">
        <f ca="1">IFERROR((IF(AND($J91&gt;CQ$4,$J91&lt;=CR$4,$K91&lt;=CR$4),NETWORKDAYS.INTL($J91,$K91,1,(Holidays!$A$1:$A$248)),0)+IF(AND($J91&gt;CQ$4,$J91&lt;=CR$4,$K91&gt;CR$4),NETWORKDAYS.INTL($J91,(CR$4),1,(Holidays!$A$1:$A$248)),0)+IF(AND($J91&lt;CQ$4,$K91&lt;CR$4,$K91&gt;CQ$4),NETWORKDAYS.INTL(CQ$4+1,$K91,1,(Holidays!$A$1:$A$248)),0)+IF(AND($J91&lt;=CQ$4,$K91&gt;=CR$4,$K91&gt;CQ$4),NETWORKDAYS.INTL(CQ$4+1,(CR$4),1,(Holidays!$A$1:$A$248)),0))*$M91,"")</f>
        <v>0</v>
      </c>
      <c r="CS91" s="192">
        <f ca="1">IFERROR((IF(AND($J91&gt;CR$4,$J91&lt;=CS$4,$K91&lt;=CS$4),NETWORKDAYS.INTL($J91,$K91,1,(Holidays!$A$1:$A$248)),0)+IF(AND($J91&gt;CR$4,$J91&lt;=CS$4,$K91&gt;CS$4),NETWORKDAYS.INTL($J91,(CS$4),1,(Holidays!$A$1:$A$248)),0)+IF(AND($J91&lt;CR$4,$K91&lt;CS$4,$K91&gt;CR$4),NETWORKDAYS.INTL(CR$4+1,$K91,1,(Holidays!$A$1:$A$248)),0)+IF(AND($J91&lt;=CR$4,$K91&gt;=CS$4,$K91&gt;CR$4),NETWORKDAYS.INTL(CR$4+1,(CS$4),1,(Holidays!$A$1:$A$248)),0))*$M91,"")</f>
        <v>0</v>
      </c>
      <c r="CT91" s="321">
        <f ca="1">IFERROR((IF(AND($J91&gt;CS$4,$J91&lt;=CT$4,$K91&lt;=CT$4),NETWORKDAYS.INTL($J91,$K91,1,(Holidays!$A$1:$A$248)),0)+IF(AND($J91&gt;CS$4,$J91&lt;=CT$4,$K91&gt;CT$4),NETWORKDAYS.INTL($J91,(CT$4),1,(Holidays!$A$1:$A$248)),0)+IF(AND($J91&lt;CS$4,$K91&lt;CT$4,$K91&gt;CS$4),NETWORKDAYS.INTL(CS$4+1,$K91,1,(Holidays!$A$1:$A$248)),0)+IF(AND($J91&lt;=CS$4,$K91&gt;=CT$4,$K91&gt;CS$4),NETWORKDAYS.INTL(CS$4+1,(CT$4),1,(Holidays!$A$1:$A$248)),0))*$M91,"")</f>
        <v>0</v>
      </c>
      <c r="CU91" s="190">
        <f ca="1">IFERROR((IF(AND($J91&gt;CT$4,$J91&lt;=CU$4,$K91&lt;=CU$4),NETWORKDAYS.INTL($J91,$K91,1,(Holidays!$A$1:$A$248)),0)+IF(AND($J91&gt;CT$4,$J91&lt;=CU$4,$K91&gt;CU$4),NETWORKDAYS.INTL($J91,(CU$4),1,(Holidays!$A$1:$A$248)),0)+IF(AND($J91&lt;CT$4,$K91&lt;CU$4,$K91&gt;CT$4),NETWORKDAYS.INTL(CT$4+1,$K91,1,(Holidays!$A$1:$A$248)),0)+IF(AND($J91&lt;=CT$4,$K91&gt;=CU$4,$K91&gt;CT$4),NETWORKDAYS.INTL(CT$4+1,(CU$4),1,(Holidays!$A$1:$A$248)),0))*$M91,"")</f>
        <v>0</v>
      </c>
      <c r="CV91" s="192">
        <f ca="1">IFERROR((IF(AND($J91&gt;CU$4,$J91&lt;=CV$4,$K91&lt;=CV$4),NETWORKDAYS.INTL($J91,$K91,1,(Holidays!$A$1:$A$248)),0)+IF(AND($J91&gt;CU$4,$J91&lt;=CV$4,$K91&gt;CV$4),NETWORKDAYS.INTL($J91,(CV$4),1,(Holidays!$A$1:$A$248)),0)+IF(AND($J91&lt;CU$4,$K91&lt;CV$4,$K91&gt;CU$4),NETWORKDAYS.INTL(CU$4+1,$K91,1,(Holidays!$A$1:$A$248)),0)+IF(AND($J91&lt;=CU$4,$K91&gt;=CV$4,$K91&gt;CU$4),NETWORKDAYS.INTL(CU$4+1,(CV$4),1,(Holidays!$A$1:$A$248)),0))*$M91,"")</f>
        <v>0</v>
      </c>
      <c r="CW91" s="321">
        <f ca="1">IFERROR((IF(AND($J91&gt;CV$4,$J91&lt;=CW$4,$K91&lt;=CW$4),NETWORKDAYS.INTL($J91,$K91,1,(Holidays!$A$1:$A$248)),0)+IF(AND($J91&gt;CV$4,$J91&lt;=CW$4,$K91&gt;CW$4),NETWORKDAYS.INTL($J91,(CW$4),1,(Holidays!$A$1:$A$248)),0)+IF(AND($J91&lt;CV$4,$K91&lt;CW$4,$K91&gt;CV$4),NETWORKDAYS.INTL(CV$4+1,$K91,1,(Holidays!$A$1:$A$248)),0)+IF(AND($J91&lt;=CV$4,$K91&gt;=CW$4,$K91&gt;CV$4),NETWORKDAYS.INTL(CV$4+1,(CW$4),1,(Holidays!$A$1:$A$248)),0))*$M91,"")</f>
        <v>0</v>
      </c>
      <c r="CX91" s="324">
        <f ca="1">IFERROR((IF(AND($J91&gt;CW$4,$J91&lt;=CX$4,$K91&lt;=CX$4),NETWORKDAYS.INTL($J91,$K91,1,(Holidays!$A$1:$A$248)),0)+IF(AND($J91&gt;CW$4,$J91&lt;=CX$4,$K91&gt;CX$4),NETWORKDAYS.INTL($J91,(CX$4),1,(Holidays!$A$1:$A$248)),0)+IF(AND($J91&lt;CW$4,$K91&lt;CX$4,$K91&gt;CW$4),NETWORKDAYS.INTL(CW$4+1,$K91,1,(Holidays!$A$1:$A$248)),0)+IF(AND($J91&lt;=CW$4,$K91&gt;=CX$4,$K91&gt;CW$4),NETWORKDAYS.INTL(CW$4+1,(CX$4),1,(Holidays!$A$1:$A$248)),0))*$M91,"")</f>
        <v>0</v>
      </c>
    </row>
    <row r="92" spans="2:102" ht="15" customHeight="1" outlineLevel="1">
      <c r="B92" s="59" t="str">
        <f t="array" ref="B92">IFERROR(INDEX('A-2_MH Distribution'!$B$1:$B$15014,SMALL(IF('A-2_MH Distribution'!$N$8:$N$63&lt;&gt;0,ROW('A-2_MH Distribution'!$B$8:$B$63)),ROW(A24)),1),"")</f>
        <v/>
      </c>
      <c r="C92" s="458" t="str">
        <f ca="1">IFERROR(VLOOKUP(B92,OFFSET('A-1_MH Estimation'!$B$7,0,0,MATCH("Subtotal LOE",'A-1_MH Estimation'!B:B,0)-7,2),2,0),"")</f>
        <v/>
      </c>
      <c r="D92" s="466" t="str">
        <f ca="1">IFERROR(VLOOKUP(B92,OFFSET('A-1_MH Estimation'!$B$7,0,0,MATCH("Subtotal LOE",'A-1_MH Estimation'!B:B,0)-7,4),4,0),"")</f>
        <v/>
      </c>
      <c r="E92" s="466" t="str">
        <f ca="1">IFERROR(VLOOKUP(B92,OFFSET('A-1_MH Estimation'!$B$7,0,0,MATCH("Subtotal LOE",'A-1_MH Estimation'!B:B,0)-7,3),3,0),"")</f>
        <v/>
      </c>
      <c r="F92" s="462">
        <f>IFERROR(VLOOKUP($B92,'A-2_MH Distribution'!$B$6:$O$16314,3,0)*VLOOKUP($B92,'A-2_MH Distribution'!$B$6:$O$16314,VLOOKUP(G92,SoftwareList,6,0),0)*IFERROR((--(VLOOKUP($B92,'A-2_MH Distribution'!$B$6:$O$16314,VLOOKUP(G92,SoftwareList,8,0),0)=0)+VLOOKUP($B92,'A-2_MH Distribution'!$B$6:$O$16314,VLOOKUP(G92,SoftwareList,8,0),0)),1),0)</f>
        <v>0</v>
      </c>
      <c r="G92" s="403" t="str">
        <f t="shared" si="61"/>
        <v/>
      </c>
      <c r="H92" s="454"/>
      <c r="I92" s="455"/>
      <c r="J92" s="351">
        <f ca="1">IFERROR(INDEX(Activities,MATCH($B92,'A-2_MH Distribution'!B:B,0),MATCH("Start Date",'A-2_MH Distribution'!$A$4:S$4,0))+H92,0)</f>
        <v>0</v>
      </c>
      <c r="K92" s="352">
        <f ca="1">IFERROR(INDEX(Activities,MATCH($B92,'A-2_MH Distribution'!B:B,0),MATCH("Finish Date",'A-2_MH Distribution'!$A$4:S$4,0))+I92,0)</f>
        <v>0</v>
      </c>
      <c r="L92" s="170">
        <f ca="1">NETWORKDAYS.INTL(J92,K92,1,Holidays!$A$1:$A$248)</f>
        <v>0</v>
      </c>
      <c r="M92" s="62">
        <f t="shared" ca="1" si="60"/>
        <v>0</v>
      </c>
      <c r="O92" s="253">
        <f ca="1">SUM($P92:CX92)</f>
        <v>0</v>
      </c>
      <c r="P92" s="320"/>
      <c r="Q92" s="321">
        <f ca="1">IFERROR((IF(AND($J92&gt;P$4,$J92&lt;=Q$4,$K92&lt;=Q$4),NETWORKDAYS.INTL($J92,$K92,1,(Holidays!$A$1:$A$248)),0)+IF(AND($J92&gt;P$4,$J92&lt;=Q$4,$K92&gt;Q$4),NETWORKDAYS.INTL($J92,(Q$4),1,(Holidays!$A$1:$A$248)),0)+IF(AND($J92&lt;P$4,$K92&lt;Q$4,$K92&gt;P$4),NETWORKDAYS.INTL(P$4+1,$K92,1,(Holidays!$A$1:$A$248)),0)+IF(AND($J92&lt;=P$4,$K92&gt;=Q$4,$K92&gt;P$4),NETWORKDAYS.INTL(P$4+1,(Q$4),1,(Holidays!$A$1:$A$248)),0))*$M92,"")</f>
        <v>0</v>
      </c>
      <c r="R92" s="190">
        <f ca="1">IFERROR((IF(AND($J92&gt;Q$4,$J92&lt;=R$4,$K92&lt;=R$4),NETWORKDAYS.INTL($J92,$K92,1,(Holidays!$A$1:$A$248)),0)+IF(AND($J92&gt;Q$4,$J92&lt;=R$4,$K92&gt;R$4),NETWORKDAYS.INTL($J92,(R$4),1,(Holidays!$A$1:$A$248)),0)+IF(AND($J92&lt;Q$4,$K92&lt;R$4,$K92&gt;Q$4),NETWORKDAYS.INTL(Q$4+1,$K92,1,(Holidays!$A$1:$A$248)),0)+IF(AND($J92&lt;=Q$4,$K92&gt;=R$4,$K92&gt;Q$4),NETWORKDAYS.INTL(Q$4+1,(R$4),1,(Holidays!$A$1:$A$248)),0))*$M92,"")</f>
        <v>0</v>
      </c>
      <c r="S92" s="192">
        <f ca="1">IFERROR((IF(AND($J92&gt;R$4,$J92&lt;=S$4,$K92&lt;=S$4),NETWORKDAYS.INTL($J92,$K92,1,(Holidays!$A$1:$A$248)),0)+IF(AND($J92&gt;R$4,$J92&lt;=S$4,$K92&gt;S$4),NETWORKDAYS.INTL($J92,(S$4),1,(Holidays!$A$1:$A$248)),0)+IF(AND($J92&lt;R$4,$K92&lt;S$4,$K92&gt;R$4),NETWORKDAYS.INTL(R$4+1,$K92,1,(Holidays!$A$1:$A$248)),0)+IF(AND($J92&lt;=R$4,$K92&gt;=S$4,$K92&gt;R$4),NETWORKDAYS.INTL(R$4+1,(S$4),1,(Holidays!$A$1:$A$248)),0))*$M92,"")</f>
        <v>0</v>
      </c>
      <c r="T92" s="321">
        <f ca="1">IFERROR((IF(AND($J92&gt;S$4,$J92&lt;=T$4,$K92&lt;=T$4),NETWORKDAYS.INTL($J92,$K92,1,(Holidays!$A$1:$A$248)),0)+IF(AND($J92&gt;S$4,$J92&lt;=T$4,$K92&gt;T$4),NETWORKDAYS.INTL($J92,(T$4),1,(Holidays!$A$1:$A$248)),0)+IF(AND($J92&lt;S$4,$K92&lt;T$4,$K92&gt;S$4),NETWORKDAYS.INTL(S$4+1,$K92,1,(Holidays!$A$1:$A$248)),0)+IF(AND($J92&lt;=S$4,$K92&gt;=T$4,$K92&gt;S$4),NETWORKDAYS.INTL(S$4+1,(T$4),1,(Holidays!$A$1:$A$248)),0))*$M92,"")</f>
        <v>0</v>
      </c>
      <c r="U92" s="190">
        <f ca="1">IFERROR((IF(AND($J92&gt;T$4,$J92&lt;=U$4,$K92&lt;=U$4),NETWORKDAYS.INTL($J92,$K92,1,(Holidays!$A$1:$A$248)),0)+IF(AND($J92&gt;T$4,$J92&lt;=U$4,$K92&gt;U$4),NETWORKDAYS.INTL($J92,(U$4),1,(Holidays!$A$1:$A$248)),0)+IF(AND($J92&lt;T$4,$K92&lt;U$4,$K92&gt;T$4),NETWORKDAYS.INTL(T$4+1,$K92,1,(Holidays!$A$1:$A$248)),0)+IF(AND($J92&lt;=T$4,$K92&gt;=U$4,$K92&gt;T$4),NETWORKDAYS.INTL(T$4+1,(U$4),1,(Holidays!$A$1:$A$248)),0))*$M92,"")</f>
        <v>0</v>
      </c>
      <c r="V92" s="192">
        <f ca="1">IFERROR((IF(AND($J92&gt;U$4,$J92&lt;=V$4,$K92&lt;=V$4),NETWORKDAYS.INTL($J92,$K92,1,(Holidays!$A$1:$A$248)),0)+IF(AND($J92&gt;U$4,$J92&lt;=V$4,$K92&gt;V$4),NETWORKDAYS.INTL($J92,(V$4),1,(Holidays!$A$1:$A$248)),0)+IF(AND($J92&lt;U$4,$K92&lt;V$4,$K92&gt;U$4),NETWORKDAYS.INTL(U$4+1,$K92,1,(Holidays!$A$1:$A$248)),0)+IF(AND($J92&lt;=U$4,$K92&gt;=V$4,$K92&gt;U$4),NETWORKDAYS.INTL(U$4+1,(V$4),1,(Holidays!$A$1:$A$248)),0))*$M92,"")</f>
        <v>0</v>
      </c>
      <c r="W92" s="321">
        <f ca="1">IFERROR((IF(AND($J92&gt;V$4,$J92&lt;=W$4,$K92&lt;=W$4),NETWORKDAYS.INTL($J92,$K92,1,(Holidays!$A$1:$A$248)),0)+IF(AND($J92&gt;V$4,$J92&lt;=W$4,$K92&gt;W$4),NETWORKDAYS.INTL($J92,(W$4),1,(Holidays!$A$1:$A$248)),0)+IF(AND($J92&lt;V$4,$K92&lt;W$4,$K92&gt;V$4),NETWORKDAYS.INTL(V$4+1,$K92,1,(Holidays!$A$1:$A$248)),0)+IF(AND($J92&lt;=V$4,$K92&gt;=W$4,$K92&gt;V$4),NETWORKDAYS.INTL(V$4+1,(W$4),1,(Holidays!$A$1:$A$248)),0))*$M92,"")</f>
        <v>0</v>
      </c>
      <c r="X92" s="190">
        <f ca="1">IFERROR((IF(AND($J92&gt;W$4,$J92&lt;=X$4,$K92&lt;=X$4),NETWORKDAYS.INTL($J92,$K92,1,(Holidays!$A$1:$A$248)),0)+IF(AND($J92&gt;W$4,$J92&lt;=X$4,$K92&gt;X$4),NETWORKDAYS.INTL($J92,(X$4),1,(Holidays!$A$1:$A$248)),0)+IF(AND($J92&lt;W$4,$K92&lt;X$4,$K92&gt;W$4),NETWORKDAYS.INTL(W$4+1,$K92,1,(Holidays!$A$1:$A$248)),0)+IF(AND($J92&lt;=W$4,$K92&gt;=X$4,$K92&gt;W$4),NETWORKDAYS.INTL(W$4+1,(X$4),1,(Holidays!$A$1:$A$248)),0))*$M92,"")</f>
        <v>0</v>
      </c>
      <c r="Y92" s="192">
        <f ca="1">IFERROR((IF(AND($J92&gt;X$4,$J92&lt;=Y$4,$K92&lt;=Y$4),NETWORKDAYS.INTL($J92,$K92,1,(Holidays!$A$1:$A$248)),0)+IF(AND($J92&gt;X$4,$J92&lt;=Y$4,$K92&gt;Y$4),NETWORKDAYS.INTL($J92,(Y$4),1,(Holidays!$A$1:$A$248)),0)+IF(AND($J92&lt;X$4,$K92&lt;Y$4,$K92&gt;X$4),NETWORKDAYS.INTL(X$4+1,$K92,1,(Holidays!$A$1:$A$248)),0)+IF(AND($J92&lt;=X$4,$K92&gt;=Y$4,$K92&gt;X$4),NETWORKDAYS.INTL(X$4+1,(Y$4),1,(Holidays!$A$1:$A$248)),0))*$M92,"")</f>
        <v>0</v>
      </c>
      <c r="Z92" s="321">
        <f ca="1">IFERROR((IF(AND($J92&gt;Y$4,$J92&lt;=Z$4,$K92&lt;=Z$4),NETWORKDAYS.INTL($J92,$K92,1,(Holidays!$A$1:$A$248)),0)+IF(AND($J92&gt;Y$4,$J92&lt;=Z$4,$K92&gt;Z$4),NETWORKDAYS.INTL($J92,(Z$4),1,(Holidays!$A$1:$A$248)),0)+IF(AND($J92&lt;Y$4,$K92&lt;Z$4,$K92&gt;Y$4),NETWORKDAYS.INTL(Y$4+1,$K92,1,(Holidays!$A$1:$A$248)),0)+IF(AND($J92&lt;=Y$4,$K92&gt;=Z$4,$K92&gt;Y$4),NETWORKDAYS.INTL(Y$4+1,(Z$4),1,(Holidays!$A$1:$A$248)),0))*$M92,"")</f>
        <v>0</v>
      </c>
      <c r="AA92" s="190">
        <f ca="1">IFERROR((IF(AND($J92&gt;Z$4,$J92&lt;=AA$4,$K92&lt;=AA$4),NETWORKDAYS.INTL($J92,$K92,1,(Holidays!$A$1:$A$248)),0)+IF(AND($J92&gt;Z$4,$J92&lt;=AA$4,$K92&gt;AA$4),NETWORKDAYS.INTL($J92,(AA$4),1,(Holidays!$A$1:$A$248)),0)+IF(AND($J92&lt;Z$4,$K92&lt;AA$4,$K92&gt;Z$4),NETWORKDAYS.INTL(Z$4+1,$K92,1,(Holidays!$A$1:$A$248)),0)+IF(AND($J92&lt;=Z$4,$K92&gt;=AA$4,$K92&gt;Z$4),NETWORKDAYS.INTL(Z$4+1,(AA$4),1,(Holidays!$A$1:$A$248)),0))*$M92,"")</f>
        <v>0</v>
      </c>
      <c r="AB92" s="192">
        <f ca="1">IFERROR((IF(AND($J92&gt;AA$4,$J92&lt;=AB$4,$K92&lt;=AB$4),NETWORKDAYS.INTL($J92,$K92,1,(Holidays!$A$1:$A$248)),0)+IF(AND($J92&gt;AA$4,$J92&lt;=AB$4,$K92&gt;AB$4),NETWORKDAYS.INTL($J92,(AB$4),1,(Holidays!$A$1:$A$248)),0)+IF(AND($J92&lt;AA$4,$K92&lt;AB$4,$K92&gt;AA$4),NETWORKDAYS.INTL(AA$4+1,$K92,1,(Holidays!$A$1:$A$248)),0)+IF(AND($J92&lt;=AA$4,$K92&gt;=AB$4,$K92&gt;AA$4),NETWORKDAYS.INTL(AA$4+1,(AB$4),1,(Holidays!$A$1:$A$248)),0))*$M92,"")</f>
        <v>0</v>
      </c>
      <c r="AC92" s="321">
        <f ca="1">IFERROR((IF(AND($J92&gt;AB$4,$J92&lt;=AC$4,$K92&lt;=AC$4),NETWORKDAYS.INTL($J92,$K92,1,(Holidays!$A$1:$A$248)),0)+IF(AND($J92&gt;AB$4,$J92&lt;=AC$4,$K92&gt;AC$4),NETWORKDAYS.INTL($J92,(AC$4),1,(Holidays!$A$1:$A$248)),0)+IF(AND($J92&lt;AB$4,$K92&lt;AC$4,$K92&gt;AB$4),NETWORKDAYS.INTL(AB$4+1,$K92,1,(Holidays!$A$1:$A$248)),0)+IF(AND($J92&lt;=AB$4,$K92&gt;=AC$4,$K92&gt;AB$4),NETWORKDAYS.INTL(AB$4+1,(AC$4),1,(Holidays!$A$1:$A$248)),0))*$M92,"")</f>
        <v>0</v>
      </c>
      <c r="AD92" s="190">
        <f ca="1">IFERROR((IF(AND($J92&gt;AC$4,$J92&lt;=AD$4,$K92&lt;=AD$4),NETWORKDAYS.INTL($J92,$K92,1,(Holidays!$A$1:$A$248)),0)+IF(AND($J92&gt;AC$4,$J92&lt;=AD$4,$K92&gt;AD$4),NETWORKDAYS.INTL($J92,(AD$4),1,(Holidays!$A$1:$A$248)),0)+IF(AND($J92&lt;AC$4,$K92&lt;AD$4,$K92&gt;AC$4),NETWORKDAYS.INTL(AC$4+1,$K92,1,(Holidays!$A$1:$A$248)),0)+IF(AND($J92&lt;=AC$4,$K92&gt;=AD$4,$K92&gt;AC$4),NETWORKDAYS.INTL(AC$4+1,(AD$4),1,(Holidays!$A$1:$A$248)),0))*$M92,"")</f>
        <v>0</v>
      </c>
      <c r="AE92" s="192">
        <f ca="1">IFERROR((IF(AND($J92&gt;AD$4,$J92&lt;=AE$4,$K92&lt;=AE$4),NETWORKDAYS.INTL($J92,$K92,1,(Holidays!$A$1:$A$248)),0)+IF(AND($J92&gt;AD$4,$J92&lt;=AE$4,$K92&gt;AE$4),NETWORKDAYS.INTL($J92,(AE$4),1,(Holidays!$A$1:$A$248)),0)+IF(AND($J92&lt;AD$4,$K92&lt;AE$4,$K92&gt;AD$4),NETWORKDAYS.INTL(AD$4+1,$K92,1,(Holidays!$A$1:$A$248)),0)+IF(AND($J92&lt;=AD$4,$K92&gt;=AE$4,$K92&gt;AD$4),NETWORKDAYS.INTL(AD$4+1,(AE$4),1,(Holidays!$A$1:$A$248)),0))*$M92,"")</f>
        <v>0</v>
      </c>
      <c r="AF92" s="321">
        <f ca="1">IFERROR((IF(AND($J92&gt;AE$4,$J92&lt;=AF$4,$K92&lt;=AF$4),NETWORKDAYS.INTL($J92,$K92,1,(Holidays!$A$1:$A$248)),0)+IF(AND($J92&gt;AE$4,$J92&lt;=AF$4,$K92&gt;AF$4),NETWORKDAYS.INTL($J92,(AF$4),1,(Holidays!$A$1:$A$248)),0)+IF(AND($J92&lt;AE$4,$K92&lt;AF$4,$K92&gt;AE$4),NETWORKDAYS.INTL(AE$4+1,$K92,1,(Holidays!$A$1:$A$248)),0)+IF(AND($J92&lt;=AE$4,$K92&gt;=AF$4,$K92&gt;AE$4),NETWORKDAYS.INTL(AE$4+1,(AF$4),1,(Holidays!$A$1:$A$248)),0))*$M92,"")</f>
        <v>0</v>
      </c>
      <c r="AG92" s="190">
        <f ca="1">IFERROR((IF(AND($J92&gt;AF$4,$J92&lt;=AG$4,$K92&lt;=AG$4),NETWORKDAYS.INTL($J92,$K92,1,(Holidays!$A$1:$A$248)),0)+IF(AND($J92&gt;AF$4,$J92&lt;=AG$4,$K92&gt;AG$4),NETWORKDAYS.INTL($J92,(AG$4),1,(Holidays!$A$1:$A$248)),0)+IF(AND($J92&lt;AF$4,$K92&lt;AG$4,$K92&gt;AF$4),NETWORKDAYS.INTL(AF$4+1,$K92,1,(Holidays!$A$1:$A$248)),0)+IF(AND($J92&lt;=AF$4,$K92&gt;=AG$4,$K92&gt;AF$4),NETWORKDAYS.INTL(AF$4+1,(AG$4),1,(Holidays!$A$1:$A$248)),0))*$M92,"")</f>
        <v>0</v>
      </c>
      <c r="AH92" s="192">
        <f ca="1">IFERROR((IF(AND($J92&gt;AG$4,$J92&lt;=AH$4,$K92&lt;=AH$4),NETWORKDAYS.INTL($J92,$K92,1,(Holidays!$A$1:$A$248)),0)+IF(AND($J92&gt;AG$4,$J92&lt;=AH$4,$K92&gt;AH$4),NETWORKDAYS.INTL($J92,(AH$4),1,(Holidays!$A$1:$A$248)),0)+IF(AND($J92&lt;AG$4,$K92&lt;AH$4,$K92&gt;AG$4),NETWORKDAYS.INTL(AG$4+1,$K92,1,(Holidays!$A$1:$A$248)),0)+IF(AND($J92&lt;=AG$4,$K92&gt;=AH$4,$K92&gt;AG$4),NETWORKDAYS.INTL(AG$4+1,(AH$4),1,(Holidays!$A$1:$A$248)),0))*$M92,"")</f>
        <v>0</v>
      </c>
      <c r="AI92" s="321">
        <f ca="1">IFERROR((IF(AND($J92&gt;AH$4,$J92&lt;=AI$4,$K92&lt;=AI$4),NETWORKDAYS.INTL($J92,$K92,1,(Holidays!$A$1:$A$248)),0)+IF(AND($J92&gt;AH$4,$J92&lt;=AI$4,$K92&gt;AI$4),NETWORKDAYS.INTL($J92,(AI$4),1,(Holidays!$A$1:$A$248)),0)+IF(AND($J92&lt;AH$4,$K92&lt;AI$4,$K92&gt;AH$4),NETWORKDAYS.INTL(AH$4+1,$K92,1,(Holidays!$A$1:$A$248)),0)+IF(AND($J92&lt;=AH$4,$K92&gt;=AI$4,$K92&gt;AH$4),NETWORKDAYS.INTL(AH$4+1,(AI$4),1,(Holidays!$A$1:$A$248)),0))*$M92,"")</f>
        <v>0</v>
      </c>
      <c r="AJ92" s="190">
        <f ca="1">IFERROR((IF(AND($J92&gt;AI$4,$J92&lt;=AJ$4,$K92&lt;=AJ$4),NETWORKDAYS.INTL($J92,$K92,1,(Holidays!$A$1:$A$248)),0)+IF(AND($J92&gt;AI$4,$J92&lt;=AJ$4,$K92&gt;AJ$4),NETWORKDAYS.INTL($J92,(AJ$4),1,(Holidays!$A$1:$A$248)),0)+IF(AND($J92&lt;AI$4,$K92&lt;AJ$4,$K92&gt;AI$4),NETWORKDAYS.INTL(AI$4+1,$K92,1,(Holidays!$A$1:$A$248)),0)+IF(AND($J92&lt;=AI$4,$K92&gt;=AJ$4,$K92&gt;AI$4),NETWORKDAYS.INTL(AI$4+1,(AJ$4),1,(Holidays!$A$1:$A$248)),0))*$M92,"")</f>
        <v>0</v>
      </c>
      <c r="AK92" s="192">
        <f ca="1">IFERROR((IF(AND($J92&gt;AJ$4,$J92&lt;=AK$4,$K92&lt;=AK$4),NETWORKDAYS.INTL($J92,$K92,1,(Holidays!$A$1:$A$248)),0)+IF(AND($J92&gt;AJ$4,$J92&lt;=AK$4,$K92&gt;AK$4),NETWORKDAYS.INTL($J92,(AK$4),1,(Holidays!$A$1:$A$248)),0)+IF(AND($J92&lt;AJ$4,$K92&lt;AK$4,$K92&gt;AJ$4),NETWORKDAYS.INTL(AJ$4+1,$K92,1,(Holidays!$A$1:$A$248)),0)+IF(AND($J92&lt;=AJ$4,$K92&gt;=AK$4,$K92&gt;AJ$4),NETWORKDAYS.INTL(AJ$4+1,(AK$4),1,(Holidays!$A$1:$A$248)),0))*$M92,"")</f>
        <v>0</v>
      </c>
      <c r="AL92" s="321">
        <f ca="1">IFERROR((IF(AND($J92&gt;AK$4,$J92&lt;=AL$4,$K92&lt;=AL$4),NETWORKDAYS.INTL($J92,$K92,1,(Holidays!$A$1:$A$248)),0)+IF(AND($J92&gt;AK$4,$J92&lt;=AL$4,$K92&gt;AL$4),NETWORKDAYS.INTL($J92,(AL$4),1,(Holidays!$A$1:$A$248)),0)+IF(AND($J92&lt;AK$4,$K92&lt;AL$4,$K92&gt;AK$4),NETWORKDAYS.INTL(AK$4+1,$K92,1,(Holidays!$A$1:$A$248)),0)+IF(AND($J92&lt;=AK$4,$K92&gt;=AL$4,$K92&gt;AK$4),NETWORKDAYS.INTL(AK$4+1,(AL$4),1,(Holidays!$A$1:$A$248)),0))*$M92,"")</f>
        <v>0</v>
      </c>
      <c r="AM92" s="190">
        <f ca="1">IFERROR((IF(AND($J92&gt;AL$4,$J92&lt;=AM$4,$K92&lt;=AM$4),NETWORKDAYS.INTL($J92,$K92,1,(Holidays!$A$1:$A$248)),0)+IF(AND($J92&gt;AL$4,$J92&lt;=AM$4,$K92&gt;AM$4),NETWORKDAYS.INTL($J92,(AM$4),1,(Holidays!$A$1:$A$248)),0)+IF(AND($J92&lt;AL$4,$K92&lt;AM$4,$K92&gt;AL$4),NETWORKDAYS.INTL(AL$4+1,$K92,1,(Holidays!$A$1:$A$248)),0)+IF(AND($J92&lt;=AL$4,$K92&gt;=AM$4,$K92&gt;AL$4),NETWORKDAYS.INTL(AL$4+1,(AM$4),1,(Holidays!$A$1:$A$248)),0))*$M92,"")</f>
        <v>0</v>
      </c>
      <c r="AN92" s="192">
        <f ca="1">IFERROR((IF(AND($J92&gt;AM$4,$J92&lt;=AN$4,$K92&lt;=AN$4),NETWORKDAYS.INTL($J92,$K92,1,(Holidays!$A$1:$A$248)),0)+IF(AND($J92&gt;AM$4,$J92&lt;=AN$4,$K92&gt;AN$4),NETWORKDAYS.INTL($J92,(AN$4),1,(Holidays!$A$1:$A$248)),0)+IF(AND($J92&lt;AM$4,$K92&lt;AN$4,$K92&gt;AM$4),NETWORKDAYS.INTL(AM$4+1,$K92,1,(Holidays!$A$1:$A$248)),0)+IF(AND($J92&lt;=AM$4,$K92&gt;=AN$4,$K92&gt;AM$4),NETWORKDAYS.INTL(AM$4+1,(AN$4),1,(Holidays!$A$1:$A$248)),0))*$M92,"")</f>
        <v>0</v>
      </c>
      <c r="AO92" s="321">
        <f ca="1">IFERROR((IF(AND($J92&gt;AN$4,$J92&lt;=AO$4,$K92&lt;=AO$4),NETWORKDAYS.INTL($J92,$K92,1,(Holidays!$A$1:$A$248)),0)+IF(AND($J92&gt;AN$4,$J92&lt;=AO$4,$K92&gt;AO$4),NETWORKDAYS.INTL($J92,(AO$4),1,(Holidays!$A$1:$A$248)),0)+IF(AND($J92&lt;AN$4,$K92&lt;AO$4,$K92&gt;AN$4),NETWORKDAYS.INTL(AN$4+1,$K92,1,(Holidays!$A$1:$A$248)),0)+IF(AND($J92&lt;=AN$4,$K92&gt;=AO$4,$K92&gt;AN$4),NETWORKDAYS.INTL(AN$4+1,(AO$4),1,(Holidays!$A$1:$A$248)),0))*$M92,"")</f>
        <v>0</v>
      </c>
      <c r="AP92" s="190">
        <f ca="1">IFERROR((IF(AND($J92&gt;AO$4,$J92&lt;=AP$4,$K92&lt;=AP$4),NETWORKDAYS.INTL($J92,$K92,1,(Holidays!$A$1:$A$248)),0)+IF(AND($J92&gt;AO$4,$J92&lt;=AP$4,$K92&gt;AP$4),NETWORKDAYS.INTL($J92,(AP$4),1,(Holidays!$A$1:$A$248)),0)+IF(AND($J92&lt;AO$4,$K92&lt;AP$4,$K92&gt;AO$4),NETWORKDAYS.INTL(AO$4+1,$K92,1,(Holidays!$A$1:$A$248)),0)+IF(AND($J92&lt;=AO$4,$K92&gt;=AP$4,$K92&gt;AO$4),NETWORKDAYS.INTL(AO$4+1,(AP$4),1,(Holidays!$A$1:$A$248)),0))*$M92,"")</f>
        <v>0</v>
      </c>
      <c r="AQ92" s="192">
        <f ca="1">IFERROR((IF(AND($J92&gt;AP$4,$J92&lt;=AQ$4,$K92&lt;=AQ$4),NETWORKDAYS.INTL($J92,$K92,1,(Holidays!$A$1:$A$248)),0)+IF(AND($J92&gt;AP$4,$J92&lt;=AQ$4,$K92&gt;AQ$4),NETWORKDAYS.INTL($J92,(AQ$4),1,(Holidays!$A$1:$A$248)),0)+IF(AND($J92&lt;AP$4,$K92&lt;AQ$4,$K92&gt;AP$4),NETWORKDAYS.INTL(AP$4+1,$K92,1,(Holidays!$A$1:$A$248)),0)+IF(AND($J92&lt;=AP$4,$K92&gt;=AQ$4,$K92&gt;AP$4),NETWORKDAYS.INTL(AP$4+1,(AQ$4),1,(Holidays!$A$1:$A$248)),0))*$M92,"")</f>
        <v>0</v>
      </c>
      <c r="AR92" s="321">
        <f ca="1">IFERROR((IF(AND($J92&gt;AQ$4,$J92&lt;=AR$4,$K92&lt;=AR$4),NETWORKDAYS.INTL($J92,$K92,1,(Holidays!$A$1:$A$248)),0)+IF(AND($J92&gt;AQ$4,$J92&lt;=AR$4,$K92&gt;AR$4),NETWORKDAYS.INTL($J92,(AR$4),1,(Holidays!$A$1:$A$248)),0)+IF(AND($J92&lt;AQ$4,$K92&lt;AR$4,$K92&gt;AQ$4),NETWORKDAYS.INTL(AQ$4+1,$K92,1,(Holidays!$A$1:$A$248)),0)+IF(AND($J92&lt;=AQ$4,$K92&gt;=AR$4,$K92&gt;AQ$4),NETWORKDAYS.INTL(AQ$4+1,(AR$4),1,(Holidays!$A$1:$A$248)),0))*$M92,"")</f>
        <v>0</v>
      </c>
      <c r="AS92" s="190">
        <f ca="1">IFERROR((IF(AND($J92&gt;AR$4,$J92&lt;=AS$4,$K92&lt;=AS$4),NETWORKDAYS.INTL($J92,$K92,1,(Holidays!$A$1:$A$248)),0)+IF(AND($J92&gt;AR$4,$J92&lt;=AS$4,$K92&gt;AS$4),NETWORKDAYS.INTL($J92,(AS$4),1,(Holidays!$A$1:$A$248)),0)+IF(AND($J92&lt;AR$4,$K92&lt;AS$4,$K92&gt;AR$4),NETWORKDAYS.INTL(AR$4+1,$K92,1,(Holidays!$A$1:$A$248)),0)+IF(AND($J92&lt;=AR$4,$K92&gt;=AS$4,$K92&gt;AR$4),NETWORKDAYS.INTL(AR$4+1,(AS$4),1,(Holidays!$A$1:$A$248)),0))*$M92,"")</f>
        <v>0</v>
      </c>
      <c r="AT92" s="192">
        <f ca="1">IFERROR((IF(AND($J92&gt;AS$4,$J92&lt;=AT$4,$K92&lt;=AT$4),NETWORKDAYS.INTL($J92,$K92,1,(Holidays!$A$1:$A$248)),0)+IF(AND($J92&gt;AS$4,$J92&lt;=AT$4,$K92&gt;AT$4),NETWORKDAYS.INTL($J92,(AT$4),1,(Holidays!$A$1:$A$248)),0)+IF(AND($J92&lt;AS$4,$K92&lt;AT$4,$K92&gt;AS$4),NETWORKDAYS.INTL(AS$4+1,$K92,1,(Holidays!$A$1:$A$248)),0)+IF(AND($J92&lt;=AS$4,$K92&gt;=AT$4,$K92&gt;AS$4),NETWORKDAYS.INTL(AS$4+1,(AT$4),1,(Holidays!$A$1:$A$248)),0))*$M92,"")</f>
        <v>0</v>
      </c>
      <c r="AU92" s="321">
        <f ca="1">IFERROR((IF(AND($J92&gt;AT$4,$J92&lt;=AU$4,$K92&lt;=AU$4),NETWORKDAYS.INTL($J92,$K92,1,(Holidays!$A$1:$A$248)),0)+IF(AND($J92&gt;AT$4,$J92&lt;=AU$4,$K92&gt;AU$4),NETWORKDAYS.INTL($J92,(AU$4),1,(Holidays!$A$1:$A$248)),0)+IF(AND($J92&lt;AT$4,$K92&lt;AU$4,$K92&gt;AT$4),NETWORKDAYS.INTL(AT$4+1,$K92,1,(Holidays!$A$1:$A$248)),0)+IF(AND($J92&lt;=AT$4,$K92&gt;=AU$4,$K92&gt;AT$4),NETWORKDAYS.INTL(AT$4+1,(AU$4),1,(Holidays!$A$1:$A$248)),0))*$M92,"")</f>
        <v>0</v>
      </c>
      <c r="AV92" s="190">
        <f ca="1">IFERROR((IF(AND($J92&gt;AU$4,$J92&lt;=AV$4,$K92&lt;=AV$4),NETWORKDAYS.INTL($J92,$K92,1,(Holidays!$A$1:$A$248)),0)+IF(AND($J92&gt;AU$4,$J92&lt;=AV$4,$K92&gt;AV$4),NETWORKDAYS.INTL($J92,(AV$4),1,(Holidays!$A$1:$A$248)),0)+IF(AND($J92&lt;AU$4,$K92&lt;AV$4,$K92&gt;AU$4),NETWORKDAYS.INTL(AU$4+1,$K92,1,(Holidays!$A$1:$A$248)),0)+IF(AND($J92&lt;=AU$4,$K92&gt;=AV$4,$K92&gt;AU$4),NETWORKDAYS.INTL(AU$4+1,(AV$4),1,(Holidays!$A$1:$A$248)),0))*$M92,"")</f>
        <v>0</v>
      </c>
      <c r="AW92" s="192">
        <f ca="1">IFERROR((IF(AND($J92&gt;AV$4,$J92&lt;=AW$4,$K92&lt;=AW$4),NETWORKDAYS.INTL($J92,$K92,1,(Holidays!$A$1:$A$248)),0)+IF(AND($J92&gt;AV$4,$J92&lt;=AW$4,$K92&gt;AW$4),NETWORKDAYS.INTL($J92,(AW$4),1,(Holidays!$A$1:$A$248)),0)+IF(AND($J92&lt;AV$4,$K92&lt;AW$4,$K92&gt;AV$4),NETWORKDAYS.INTL(AV$4+1,$K92,1,(Holidays!$A$1:$A$248)),0)+IF(AND($J92&lt;=AV$4,$K92&gt;=AW$4,$K92&gt;AV$4),NETWORKDAYS.INTL(AV$4+1,(AW$4),1,(Holidays!$A$1:$A$248)),0))*$M92,"")</f>
        <v>0</v>
      </c>
      <c r="AX92" s="321">
        <f ca="1">IFERROR((IF(AND($J92&gt;AW$4,$J92&lt;=AX$4,$K92&lt;=AX$4),NETWORKDAYS.INTL($J92,$K92,1,(Holidays!$A$1:$A$248)),0)+IF(AND($J92&gt;AW$4,$J92&lt;=AX$4,$K92&gt;AX$4),NETWORKDAYS.INTL($J92,(AX$4),1,(Holidays!$A$1:$A$248)),0)+IF(AND($J92&lt;AW$4,$K92&lt;AX$4,$K92&gt;AW$4),NETWORKDAYS.INTL(AW$4+1,$K92,1,(Holidays!$A$1:$A$248)),0)+IF(AND($J92&lt;=AW$4,$K92&gt;=AX$4,$K92&gt;AW$4),NETWORKDAYS.INTL(AW$4+1,(AX$4),1,(Holidays!$A$1:$A$248)),0))*$M92,"")</f>
        <v>0</v>
      </c>
      <c r="AY92" s="190">
        <f ca="1">IFERROR((IF(AND($J92&gt;AX$4,$J92&lt;=AY$4,$K92&lt;=AY$4),NETWORKDAYS.INTL($J92,$K92,1,(Holidays!$A$1:$A$248)),0)+IF(AND($J92&gt;AX$4,$J92&lt;=AY$4,$K92&gt;AY$4),NETWORKDAYS.INTL($J92,(AY$4),1,(Holidays!$A$1:$A$248)),0)+IF(AND($J92&lt;AX$4,$K92&lt;AY$4,$K92&gt;AX$4),NETWORKDAYS.INTL(AX$4+1,$K92,1,(Holidays!$A$1:$A$248)),0)+IF(AND($J92&lt;=AX$4,$K92&gt;=AY$4,$K92&gt;AX$4),NETWORKDAYS.INTL(AX$4+1,(AY$4),1,(Holidays!$A$1:$A$248)),0))*$M92,"")</f>
        <v>0</v>
      </c>
      <c r="AZ92" s="192">
        <f ca="1">IFERROR((IF(AND($J92&gt;AY$4,$J92&lt;=AZ$4,$K92&lt;=AZ$4),NETWORKDAYS.INTL($J92,$K92,1,(Holidays!$A$1:$A$248)),0)+IF(AND($J92&gt;AY$4,$J92&lt;=AZ$4,$K92&gt;AZ$4),NETWORKDAYS.INTL($J92,(AZ$4),1,(Holidays!$A$1:$A$248)),0)+IF(AND($J92&lt;AY$4,$K92&lt;AZ$4,$K92&gt;AY$4),NETWORKDAYS.INTL(AY$4+1,$K92,1,(Holidays!$A$1:$A$248)),0)+IF(AND($J92&lt;=AY$4,$K92&gt;=AZ$4,$K92&gt;AY$4),NETWORKDAYS.INTL(AY$4+1,(AZ$4),1,(Holidays!$A$1:$A$248)),0))*$M92,"")</f>
        <v>0</v>
      </c>
      <c r="BA92" s="321">
        <f ca="1">IFERROR((IF(AND($J92&gt;AZ$4,$J92&lt;=BA$4,$K92&lt;=BA$4),NETWORKDAYS.INTL($J92,$K92,1,(Holidays!$A$1:$A$248)),0)+IF(AND($J92&gt;AZ$4,$J92&lt;=BA$4,$K92&gt;BA$4),NETWORKDAYS.INTL($J92,(BA$4),1,(Holidays!$A$1:$A$248)),0)+IF(AND($J92&lt;AZ$4,$K92&lt;BA$4,$K92&gt;AZ$4),NETWORKDAYS.INTL(AZ$4+1,$K92,1,(Holidays!$A$1:$A$248)),0)+IF(AND($J92&lt;=AZ$4,$K92&gt;=BA$4,$K92&gt;AZ$4),NETWORKDAYS.INTL(AZ$4+1,(BA$4),1,(Holidays!$A$1:$A$248)),0))*$M92,"")</f>
        <v>0</v>
      </c>
      <c r="BB92" s="190">
        <f ca="1">IFERROR((IF(AND($J92&gt;BA$4,$J92&lt;=BB$4,$K92&lt;=BB$4),NETWORKDAYS.INTL($J92,$K92,1,(Holidays!$A$1:$A$248)),0)+IF(AND($J92&gt;BA$4,$J92&lt;=BB$4,$K92&gt;BB$4),NETWORKDAYS.INTL($J92,(BB$4),1,(Holidays!$A$1:$A$248)),0)+IF(AND($J92&lt;BA$4,$K92&lt;BB$4,$K92&gt;BA$4),NETWORKDAYS.INTL(BA$4+1,$K92,1,(Holidays!$A$1:$A$248)),0)+IF(AND($J92&lt;=BA$4,$K92&gt;=BB$4,$K92&gt;BA$4),NETWORKDAYS.INTL(BA$4+1,(BB$4),1,(Holidays!$A$1:$A$248)),0))*$M92,"")</f>
        <v>0</v>
      </c>
      <c r="BC92" s="192">
        <f ca="1">IFERROR((IF(AND($J92&gt;BB$4,$J92&lt;=BC$4,$K92&lt;=BC$4),NETWORKDAYS.INTL($J92,$K92,1,(Holidays!$A$1:$A$248)),0)+IF(AND($J92&gt;BB$4,$J92&lt;=BC$4,$K92&gt;BC$4),NETWORKDAYS.INTL($J92,(BC$4),1,(Holidays!$A$1:$A$248)),0)+IF(AND($J92&lt;BB$4,$K92&lt;BC$4,$K92&gt;BB$4),NETWORKDAYS.INTL(BB$4+1,$K92,1,(Holidays!$A$1:$A$248)),0)+IF(AND($J92&lt;=BB$4,$K92&gt;=BC$4,$K92&gt;BB$4),NETWORKDAYS.INTL(BB$4+1,(BC$4),1,(Holidays!$A$1:$A$248)),0))*$M92,"")</f>
        <v>0</v>
      </c>
      <c r="BD92" s="321">
        <f ca="1">IFERROR((IF(AND($J92&gt;BC$4,$J92&lt;=BD$4,$K92&lt;=BD$4),NETWORKDAYS.INTL($J92,$K92,1,(Holidays!$A$1:$A$248)),0)+IF(AND($J92&gt;BC$4,$J92&lt;=BD$4,$K92&gt;BD$4),NETWORKDAYS.INTL($J92,(BD$4),1,(Holidays!$A$1:$A$248)),0)+IF(AND($J92&lt;BC$4,$K92&lt;BD$4,$K92&gt;BC$4),NETWORKDAYS.INTL(BC$4+1,$K92,1,(Holidays!$A$1:$A$248)),0)+IF(AND($J92&lt;=BC$4,$K92&gt;=BD$4,$K92&gt;BC$4),NETWORKDAYS.INTL(BC$4+1,(BD$4),1,(Holidays!$A$1:$A$248)),0))*$M92,"")</f>
        <v>0</v>
      </c>
      <c r="BE92" s="190">
        <f ca="1">IFERROR((IF(AND($J92&gt;BD$4,$J92&lt;=BE$4,$K92&lt;=BE$4),NETWORKDAYS.INTL($J92,$K92,1,(Holidays!$A$1:$A$248)),0)+IF(AND($J92&gt;BD$4,$J92&lt;=BE$4,$K92&gt;BE$4),NETWORKDAYS.INTL($J92,(BE$4),1,(Holidays!$A$1:$A$248)),0)+IF(AND($J92&lt;BD$4,$K92&lt;BE$4,$K92&gt;BD$4),NETWORKDAYS.INTL(BD$4+1,$K92,1,(Holidays!$A$1:$A$248)),0)+IF(AND($J92&lt;=BD$4,$K92&gt;=BE$4,$K92&gt;BD$4),NETWORKDAYS.INTL(BD$4+1,(BE$4),1,(Holidays!$A$1:$A$248)),0))*$M92,"")</f>
        <v>0</v>
      </c>
      <c r="BF92" s="192">
        <f ca="1">IFERROR((IF(AND($J92&gt;BE$4,$J92&lt;=BF$4,$K92&lt;=BF$4),NETWORKDAYS.INTL($J92,$K92,1,(Holidays!$A$1:$A$248)),0)+IF(AND($J92&gt;BE$4,$J92&lt;=BF$4,$K92&gt;BF$4),NETWORKDAYS.INTL($J92,(BF$4),1,(Holidays!$A$1:$A$248)),0)+IF(AND($J92&lt;BE$4,$K92&lt;BF$4,$K92&gt;BE$4),NETWORKDAYS.INTL(BE$4+1,$K92,1,(Holidays!$A$1:$A$248)),0)+IF(AND($J92&lt;=BE$4,$K92&gt;=BF$4,$K92&gt;BE$4),NETWORKDAYS.INTL(BE$4+1,(BF$4),1,(Holidays!$A$1:$A$248)),0))*$M92,"")</f>
        <v>0</v>
      </c>
      <c r="BG92" s="321">
        <f ca="1">IFERROR((IF(AND($J92&gt;BF$4,$J92&lt;=BG$4,$K92&lt;=BG$4),NETWORKDAYS.INTL($J92,$K92,1,(Holidays!$A$1:$A$248)),0)+IF(AND($J92&gt;BF$4,$J92&lt;=BG$4,$K92&gt;BG$4),NETWORKDAYS.INTL($J92,(BG$4),1,(Holidays!$A$1:$A$248)),0)+IF(AND($J92&lt;BF$4,$K92&lt;BG$4,$K92&gt;BF$4),NETWORKDAYS.INTL(BF$4+1,$K92,1,(Holidays!$A$1:$A$248)),0)+IF(AND($J92&lt;=BF$4,$K92&gt;=BG$4,$K92&gt;BF$4),NETWORKDAYS.INTL(BF$4+1,(BG$4),1,(Holidays!$A$1:$A$248)),0))*$M92,"")</f>
        <v>0</v>
      </c>
      <c r="BH92" s="190">
        <f ca="1">IFERROR((IF(AND($J92&gt;BG$4,$J92&lt;=BH$4,$K92&lt;=BH$4),NETWORKDAYS.INTL($J92,$K92,1,(Holidays!$A$1:$A$248)),0)+IF(AND($J92&gt;BG$4,$J92&lt;=BH$4,$K92&gt;BH$4),NETWORKDAYS.INTL($J92,(BH$4),1,(Holidays!$A$1:$A$248)),0)+IF(AND($J92&lt;BG$4,$K92&lt;BH$4,$K92&gt;BG$4),NETWORKDAYS.INTL(BG$4+1,$K92,1,(Holidays!$A$1:$A$248)),0)+IF(AND($J92&lt;=BG$4,$K92&gt;=BH$4,$K92&gt;BG$4),NETWORKDAYS.INTL(BG$4+1,(BH$4),1,(Holidays!$A$1:$A$248)),0))*$M92,"")</f>
        <v>0</v>
      </c>
      <c r="BI92" s="192">
        <f ca="1">IFERROR((IF(AND($J92&gt;BH$4,$J92&lt;=BI$4,$K92&lt;=BI$4),NETWORKDAYS.INTL($J92,$K92,1,(Holidays!$A$1:$A$248)),0)+IF(AND($J92&gt;BH$4,$J92&lt;=BI$4,$K92&gt;BI$4),NETWORKDAYS.INTL($J92,(BI$4),1,(Holidays!$A$1:$A$248)),0)+IF(AND($J92&lt;BH$4,$K92&lt;BI$4,$K92&gt;BH$4),NETWORKDAYS.INTL(BH$4+1,$K92,1,(Holidays!$A$1:$A$248)),0)+IF(AND($J92&lt;=BH$4,$K92&gt;=BI$4,$K92&gt;BH$4),NETWORKDAYS.INTL(BH$4+1,(BI$4),1,(Holidays!$A$1:$A$248)),0))*$M92,"")</f>
        <v>0</v>
      </c>
      <c r="BJ92" s="321">
        <f ca="1">IFERROR((IF(AND($J92&gt;BI$4,$J92&lt;=BJ$4,$K92&lt;=BJ$4),NETWORKDAYS.INTL($J92,$K92,1,(Holidays!$A$1:$A$248)),0)+IF(AND($J92&gt;BI$4,$J92&lt;=BJ$4,$K92&gt;BJ$4),NETWORKDAYS.INTL($J92,(BJ$4),1,(Holidays!$A$1:$A$248)),0)+IF(AND($J92&lt;BI$4,$K92&lt;BJ$4,$K92&gt;BI$4),NETWORKDAYS.INTL(BI$4+1,$K92,1,(Holidays!$A$1:$A$248)),0)+IF(AND($J92&lt;=BI$4,$K92&gt;=BJ$4,$K92&gt;BI$4),NETWORKDAYS.INTL(BI$4+1,(BJ$4),1,(Holidays!$A$1:$A$248)),0))*$M92,"")</f>
        <v>0</v>
      </c>
      <c r="BK92" s="190">
        <f ca="1">IFERROR((IF(AND($J92&gt;BJ$4,$J92&lt;=BK$4,$K92&lt;=BK$4),NETWORKDAYS.INTL($J92,$K92,1,(Holidays!$A$1:$A$248)),0)+IF(AND($J92&gt;BJ$4,$J92&lt;=BK$4,$K92&gt;BK$4),NETWORKDAYS.INTL($J92,(BK$4),1,(Holidays!$A$1:$A$248)),0)+IF(AND($J92&lt;BJ$4,$K92&lt;BK$4,$K92&gt;BJ$4),NETWORKDAYS.INTL(BJ$4+1,$K92,1,(Holidays!$A$1:$A$248)),0)+IF(AND($J92&lt;=BJ$4,$K92&gt;=BK$4,$K92&gt;BJ$4),NETWORKDAYS.INTL(BJ$4+1,(BK$4),1,(Holidays!$A$1:$A$248)),0))*$M92,"")</f>
        <v>0</v>
      </c>
      <c r="BL92" s="192">
        <f ca="1">IFERROR((IF(AND($J92&gt;BK$4,$J92&lt;=BL$4,$K92&lt;=BL$4),NETWORKDAYS.INTL($J92,$K92,1,(Holidays!$A$1:$A$248)),0)+IF(AND($J92&gt;BK$4,$J92&lt;=BL$4,$K92&gt;BL$4),NETWORKDAYS.INTL($J92,(BL$4),1,(Holidays!$A$1:$A$248)),0)+IF(AND($J92&lt;BK$4,$K92&lt;BL$4,$K92&gt;BK$4),NETWORKDAYS.INTL(BK$4+1,$K92,1,(Holidays!$A$1:$A$248)),0)+IF(AND($J92&lt;=BK$4,$K92&gt;=BL$4,$K92&gt;BK$4),NETWORKDAYS.INTL(BK$4+1,(BL$4),1,(Holidays!$A$1:$A$248)),0))*$M92,"")</f>
        <v>0</v>
      </c>
      <c r="BM92" s="321">
        <f ca="1">IFERROR((IF(AND($J92&gt;BL$4,$J92&lt;=BM$4,$K92&lt;=BM$4),NETWORKDAYS.INTL($J92,$K92,1,(Holidays!$A$1:$A$248)),0)+IF(AND($J92&gt;BL$4,$J92&lt;=BM$4,$K92&gt;BM$4),NETWORKDAYS.INTL($J92,(BM$4),1,(Holidays!$A$1:$A$248)),0)+IF(AND($J92&lt;BL$4,$K92&lt;BM$4,$K92&gt;BL$4),NETWORKDAYS.INTL(BL$4+1,$K92,1,(Holidays!$A$1:$A$248)),0)+IF(AND($J92&lt;=BL$4,$K92&gt;=BM$4,$K92&gt;BL$4),NETWORKDAYS.INTL(BL$4+1,(BM$4),1,(Holidays!$A$1:$A$248)),0))*$M92,"")</f>
        <v>0</v>
      </c>
      <c r="BN92" s="190">
        <f ca="1">IFERROR((IF(AND($J92&gt;BM$4,$J92&lt;=BN$4,$K92&lt;=BN$4),NETWORKDAYS.INTL($J92,$K92,1,(Holidays!$A$1:$A$248)),0)+IF(AND($J92&gt;BM$4,$J92&lt;=BN$4,$K92&gt;BN$4),NETWORKDAYS.INTL($J92,(BN$4),1,(Holidays!$A$1:$A$248)),0)+IF(AND($J92&lt;BM$4,$K92&lt;BN$4,$K92&gt;BM$4),NETWORKDAYS.INTL(BM$4+1,$K92,1,(Holidays!$A$1:$A$248)),0)+IF(AND($J92&lt;=BM$4,$K92&gt;=BN$4,$K92&gt;BM$4),NETWORKDAYS.INTL(BM$4+1,(BN$4),1,(Holidays!$A$1:$A$248)),0))*$M92,"")</f>
        <v>0</v>
      </c>
      <c r="BO92" s="192">
        <f ca="1">IFERROR((IF(AND($J92&gt;BN$4,$J92&lt;=BO$4,$K92&lt;=BO$4),NETWORKDAYS.INTL($J92,$K92,1,(Holidays!$A$1:$A$248)),0)+IF(AND($J92&gt;BN$4,$J92&lt;=BO$4,$K92&gt;BO$4),NETWORKDAYS.INTL($J92,(BO$4),1,(Holidays!$A$1:$A$248)),0)+IF(AND($J92&lt;BN$4,$K92&lt;BO$4,$K92&gt;BN$4),NETWORKDAYS.INTL(BN$4+1,$K92,1,(Holidays!$A$1:$A$248)),0)+IF(AND($J92&lt;=BN$4,$K92&gt;=BO$4,$K92&gt;BN$4),NETWORKDAYS.INTL(BN$4+1,(BO$4),1,(Holidays!$A$1:$A$248)),0))*$M92,"")</f>
        <v>0</v>
      </c>
      <c r="BP92" s="321">
        <f ca="1">IFERROR((IF(AND($J92&gt;BO$4,$J92&lt;=BP$4,$K92&lt;=BP$4),NETWORKDAYS.INTL($J92,$K92,1,(Holidays!$A$1:$A$248)),0)+IF(AND($J92&gt;BO$4,$J92&lt;=BP$4,$K92&gt;BP$4),NETWORKDAYS.INTL($J92,(BP$4),1,(Holidays!$A$1:$A$248)),0)+IF(AND($J92&lt;BO$4,$K92&lt;BP$4,$K92&gt;BO$4),NETWORKDAYS.INTL(BO$4+1,$K92,1,(Holidays!$A$1:$A$248)),0)+IF(AND($J92&lt;=BO$4,$K92&gt;=BP$4,$K92&gt;BO$4),NETWORKDAYS.INTL(BO$4+1,(BP$4),1,(Holidays!$A$1:$A$248)),0))*$M92,"")</f>
        <v>0</v>
      </c>
      <c r="BQ92" s="190">
        <f ca="1">IFERROR((IF(AND($J92&gt;BP$4,$J92&lt;=BQ$4,$K92&lt;=BQ$4),NETWORKDAYS.INTL($J92,$K92,1,(Holidays!$A$1:$A$248)),0)+IF(AND($J92&gt;BP$4,$J92&lt;=BQ$4,$K92&gt;BQ$4),NETWORKDAYS.INTL($J92,(BQ$4),1,(Holidays!$A$1:$A$248)),0)+IF(AND($J92&lt;BP$4,$K92&lt;BQ$4,$K92&gt;BP$4),NETWORKDAYS.INTL(BP$4+1,$K92,1,(Holidays!$A$1:$A$248)),0)+IF(AND($J92&lt;=BP$4,$K92&gt;=BQ$4,$K92&gt;BP$4),NETWORKDAYS.INTL(BP$4+1,(BQ$4),1,(Holidays!$A$1:$A$248)),0))*$M92,"")</f>
        <v>0</v>
      </c>
      <c r="BR92" s="192">
        <f ca="1">IFERROR((IF(AND($J92&gt;BQ$4,$J92&lt;=BR$4,$K92&lt;=BR$4),NETWORKDAYS.INTL($J92,$K92,1,(Holidays!$A$1:$A$248)),0)+IF(AND($J92&gt;BQ$4,$J92&lt;=BR$4,$K92&gt;BR$4),NETWORKDAYS.INTL($J92,(BR$4),1,(Holidays!$A$1:$A$248)),0)+IF(AND($J92&lt;BQ$4,$K92&lt;BR$4,$K92&gt;BQ$4),NETWORKDAYS.INTL(BQ$4+1,$K92,1,(Holidays!$A$1:$A$248)),0)+IF(AND($J92&lt;=BQ$4,$K92&gt;=BR$4,$K92&gt;BQ$4),NETWORKDAYS.INTL(BQ$4+1,(BR$4),1,(Holidays!$A$1:$A$248)),0))*$M92,"")</f>
        <v>0</v>
      </c>
      <c r="BS92" s="321">
        <f ca="1">IFERROR((IF(AND($J92&gt;BR$4,$J92&lt;=BS$4,$K92&lt;=BS$4),NETWORKDAYS.INTL($J92,$K92,1,(Holidays!$A$1:$A$248)),0)+IF(AND($J92&gt;BR$4,$J92&lt;=BS$4,$K92&gt;BS$4),NETWORKDAYS.INTL($J92,(BS$4),1,(Holidays!$A$1:$A$248)),0)+IF(AND($J92&lt;BR$4,$K92&lt;BS$4,$K92&gt;BR$4),NETWORKDAYS.INTL(BR$4+1,$K92,1,(Holidays!$A$1:$A$248)),0)+IF(AND($J92&lt;=BR$4,$K92&gt;=BS$4,$K92&gt;BR$4),NETWORKDAYS.INTL(BR$4+1,(BS$4),1,(Holidays!$A$1:$A$248)),0))*$M92,"")</f>
        <v>0</v>
      </c>
      <c r="BT92" s="190">
        <f ca="1">IFERROR((IF(AND($J92&gt;BS$4,$J92&lt;=BT$4,$K92&lt;=BT$4),NETWORKDAYS.INTL($J92,$K92,1,(Holidays!$A$1:$A$248)),0)+IF(AND($J92&gt;BS$4,$J92&lt;=BT$4,$K92&gt;BT$4),NETWORKDAYS.INTL($J92,(BT$4),1,(Holidays!$A$1:$A$248)),0)+IF(AND($J92&lt;BS$4,$K92&lt;BT$4,$K92&gt;BS$4),NETWORKDAYS.INTL(BS$4+1,$K92,1,(Holidays!$A$1:$A$248)),0)+IF(AND($J92&lt;=BS$4,$K92&gt;=BT$4,$K92&gt;BS$4),NETWORKDAYS.INTL(BS$4+1,(BT$4),1,(Holidays!$A$1:$A$248)),0))*$M92,"")</f>
        <v>0</v>
      </c>
      <c r="BU92" s="192">
        <f ca="1">IFERROR((IF(AND($J92&gt;BT$4,$J92&lt;=BU$4,$K92&lt;=BU$4),NETWORKDAYS.INTL($J92,$K92,1,(Holidays!$A$1:$A$248)),0)+IF(AND($J92&gt;BT$4,$J92&lt;=BU$4,$K92&gt;BU$4),NETWORKDAYS.INTL($J92,(BU$4),1,(Holidays!$A$1:$A$248)),0)+IF(AND($J92&lt;BT$4,$K92&lt;BU$4,$K92&gt;BT$4),NETWORKDAYS.INTL(BT$4+1,$K92,1,(Holidays!$A$1:$A$248)),0)+IF(AND($J92&lt;=BT$4,$K92&gt;=BU$4,$K92&gt;BT$4),NETWORKDAYS.INTL(BT$4+1,(BU$4),1,(Holidays!$A$1:$A$248)),0))*$M92,"")</f>
        <v>0</v>
      </c>
      <c r="BV92" s="321">
        <f ca="1">IFERROR((IF(AND($J92&gt;BU$4,$J92&lt;=BV$4,$K92&lt;=BV$4),NETWORKDAYS.INTL($J92,$K92,1,(Holidays!$A$1:$A$248)),0)+IF(AND($J92&gt;BU$4,$J92&lt;=BV$4,$K92&gt;BV$4),NETWORKDAYS.INTL($J92,(BV$4),1,(Holidays!$A$1:$A$248)),0)+IF(AND($J92&lt;BU$4,$K92&lt;BV$4,$K92&gt;BU$4),NETWORKDAYS.INTL(BU$4+1,$K92,1,(Holidays!$A$1:$A$248)),0)+IF(AND($J92&lt;=BU$4,$K92&gt;=BV$4,$K92&gt;BU$4),NETWORKDAYS.INTL(BU$4+1,(BV$4),1,(Holidays!$A$1:$A$248)),0))*$M92,"")</f>
        <v>0</v>
      </c>
      <c r="BW92" s="190">
        <f ca="1">IFERROR((IF(AND($J92&gt;BV$4,$J92&lt;=BW$4,$K92&lt;=BW$4),NETWORKDAYS.INTL($J92,$K92,1,(Holidays!$A$1:$A$248)),0)+IF(AND($J92&gt;BV$4,$J92&lt;=BW$4,$K92&gt;BW$4),NETWORKDAYS.INTL($J92,(BW$4),1,(Holidays!$A$1:$A$248)),0)+IF(AND($J92&lt;BV$4,$K92&lt;BW$4,$K92&gt;BV$4),NETWORKDAYS.INTL(BV$4+1,$K92,1,(Holidays!$A$1:$A$248)),0)+IF(AND($J92&lt;=BV$4,$K92&gt;=BW$4,$K92&gt;BV$4),NETWORKDAYS.INTL(BV$4+1,(BW$4),1,(Holidays!$A$1:$A$248)),0))*$M92,"")</f>
        <v>0</v>
      </c>
      <c r="BX92" s="192">
        <f ca="1">IFERROR((IF(AND($J92&gt;BW$4,$J92&lt;=BX$4,$K92&lt;=BX$4),NETWORKDAYS.INTL($J92,$K92,1,(Holidays!$A$1:$A$248)),0)+IF(AND($J92&gt;BW$4,$J92&lt;=BX$4,$K92&gt;BX$4),NETWORKDAYS.INTL($J92,(BX$4),1,(Holidays!$A$1:$A$248)),0)+IF(AND($J92&lt;BW$4,$K92&lt;BX$4,$K92&gt;BW$4),NETWORKDAYS.INTL(BW$4+1,$K92,1,(Holidays!$A$1:$A$248)),0)+IF(AND($J92&lt;=BW$4,$K92&gt;=BX$4,$K92&gt;BW$4),NETWORKDAYS.INTL(BW$4+1,(BX$4),1,(Holidays!$A$1:$A$248)),0))*$M92,"")</f>
        <v>0</v>
      </c>
      <c r="BY92" s="321">
        <f ca="1">IFERROR((IF(AND($J92&gt;BX$4,$J92&lt;=BY$4,$K92&lt;=BY$4),NETWORKDAYS.INTL($J92,$K92,1,(Holidays!$A$1:$A$248)),0)+IF(AND($J92&gt;BX$4,$J92&lt;=BY$4,$K92&gt;BY$4),NETWORKDAYS.INTL($J92,(BY$4),1,(Holidays!$A$1:$A$248)),0)+IF(AND($J92&lt;BX$4,$K92&lt;BY$4,$K92&gt;BX$4),NETWORKDAYS.INTL(BX$4+1,$K92,1,(Holidays!$A$1:$A$248)),0)+IF(AND($J92&lt;=BX$4,$K92&gt;=BY$4,$K92&gt;BX$4),NETWORKDAYS.INTL(BX$4+1,(BY$4),1,(Holidays!$A$1:$A$248)),0))*$M92,"")</f>
        <v>0</v>
      </c>
      <c r="BZ92" s="190">
        <f ca="1">IFERROR((IF(AND($J92&gt;BY$4,$J92&lt;=BZ$4,$K92&lt;=BZ$4),NETWORKDAYS.INTL($J92,$K92,1,(Holidays!$A$1:$A$248)),0)+IF(AND($J92&gt;BY$4,$J92&lt;=BZ$4,$K92&gt;BZ$4),NETWORKDAYS.INTL($J92,(BZ$4),1,(Holidays!$A$1:$A$248)),0)+IF(AND($J92&lt;BY$4,$K92&lt;BZ$4,$K92&gt;BY$4),NETWORKDAYS.INTL(BY$4+1,$K92,1,(Holidays!$A$1:$A$248)),0)+IF(AND($J92&lt;=BY$4,$K92&gt;=BZ$4,$K92&gt;BY$4),NETWORKDAYS.INTL(BY$4+1,(BZ$4),1,(Holidays!$A$1:$A$248)),0))*$M92,"")</f>
        <v>0</v>
      </c>
      <c r="CA92" s="192">
        <f ca="1">IFERROR((IF(AND($J92&gt;BZ$4,$J92&lt;=CA$4,$K92&lt;=CA$4),NETWORKDAYS.INTL($J92,$K92,1,(Holidays!$A$1:$A$248)),0)+IF(AND($J92&gt;BZ$4,$J92&lt;=CA$4,$K92&gt;CA$4),NETWORKDAYS.INTL($J92,(CA$4),1,(Holidays!$A$1:$A$248)),0)+IF(AND($J92&lt;BZ$4,$K92&lt;CA$4,$K92&gt;BZ$4),NETWORKDAYS.INTL(BZ$4+1,$K92,1,(Holidays!$A$1:$A$248)),0)+IF(AND($J92&lt;=BZ$4,$K92&gt;=CA$4,$K92&gt;BZ$4),NETWORKDAYS.INTL(BZ$4+1,(CA$4),1,(Holidays!$A$1:$A$248)),0))*$M92,"")</f>
        <v>0</v>
      </c>
      <c r="CB92" s="321">
        <f ca="1">IFERROR((IF(AND($J92&gt;CA$4,$J92&lt;=CB$4,$K92&lt;=CB$4),NETWORKDAYS.INTL($J92,$K92,1,(Holidays!$A$1:$A$248)),0)+IF(AND($J92&gt;CA$4,$J92&lt;=CB$4,$K92&gt;CB$4),NETWORKDAYS.INTL($J92,(CB$4),1,(Holidays!$A$1:$A$248)),0)+IF(AND($J92&lt;CA$4,$K92&lt;CB$4,$K92&gt;CA$4),NETWORKDAYS.INTL(CA$4+1,$K92,1,(Holidays!$A$1:$A$248)),0)+IF(AND($J92&lt;=CA$4,$K92&gt;=CB$4,$K92&gt;CA$4),NETWORKDAYS.INTL(CA$4+1,(CB$4),1,(Holidays!$A$1:$A$248)),0))*$M92,"")</f>
        <v>0</v>
      </c>
      <c r="CC92" s="190">
        <f ca="1">IFERROR((IF(AND($J92&gt;CB$4,$J92&lt;=CC$4,$K92&lt;=CC$4),NETWORKDAYS.INTL($J92,$K92,1,(Holidays!$A$1:$A$248)),0)+IF(AND($J92&gt;CB$4,$J92&lt;=CC$4,$K92&gt;CC$4),NETWORKDAYS.INTL($J92,(CC$4),1,(Holidays!$A$1:$A$248)),0)+IF(AND($J92&lt;CB$4,$K92&lt;CC$4,$K92&gt;CB$4),NETWORKDAYS.INTL(CB$4+1,$K92,1,(Holidays!$A$1:$A$248)),0)+IF(AND($J92&lt;=CB$4,$K92&gt;=CC$4,$K92&gt;CB$4),NETWORKDAYS.INTL(CB$4+1,(CC$4),1,(Holidays!$A$1:$A$248)),0))*$M92,"")</f>
        <v>0</v>
      </c>
      <c r="CD92" s="192">
        <f ca="1">IFERROR((IF(AND($J92&gt;CC$4,$J92&lt;=CD$4,$K92&lt;=CD$4),NETWORKDAYS.INTL($J92,$K92,1,(Holidays!$A$1:$A$248)),0)+IF(AND($J92&gt;CC$4,$J92&lt;=CD$4,$K92&gt;CD$4),NETWORKDAYS.INTL($J92,(CD$4),1,(Holidays!$A$1:$A$248)),0)+IF(AND($J92&lt;CC$4,$K92&lt;CD$4,$K92&gt;CC$4),NETWORKDAYS.INTL(CC$4+1,$K92,1,(Holidays!$A$1:$A$248)),0)+IF(AND($J92&lt;=CC$4,$K92&gt;=CD$4,$K92&gt;CC$4),NETWORKDAYS.INTL(CC$4+1,(CD$4),1,(Holidays!$A$1:$A$248)),0))*$M92,"")</f>
        <v>0</v>
      </c>
      <c r="CE92" s="321">
        <f ca="1">IFERROR((IF(AND($J92&gt;CD$4,$J92&lt;=CE$4,$K92&lt;=CE$4),NETWORKDAYS.INTL($J92,$K92,1,(Holidays!$A$1:$A$248)),0)+IF(AND($J92&gt;CD$4,$J92&lt;=CE$4,$K92&gt;CE$4),NETWORKDAYS.INTL($J92,(CE$4),1,(Holidays!$A$1:$A$248)),0)+IF(AND($J92&lt;CD$4,$K92&lt;CE$4,$K92&gt;CD$4),NETWORKDAYS.INTL(CD$4+1,$K92,1,(Holidays!$A$1:$A$248)),0)+IF(AND($J92&lt;=CD$4,$K92&gt;=CE$4,$K92&gt;CD$4),NETWORKDAYS.INTL(CD$4+1,(CE$4),1,(Holidays!$A$1:$A$248)),0))*$M92,"")</f>
        <v>0</v>
      </c>
      <c r="CF92" s="190">
        <f ca="1">IFERROR((IF(AND($J92&gt;CE$4,$J92&lt;=CF$4,$K92&lt;=CF$4),NETWORKDAYS.INTL($J92,$K92,1,(Holidays!$A$1:$A$248)),0)+IF(AND($J92&gt;CE$4,$J92&lt;=CF$4,$K92&gt;CF$4),NETWORKDAYS.INTL($J92,(CF$4),1,(Holidays!$A$1:$A$248)),0)+IF(AND($J92&lt;CE$4,$K92&lt;CF$4,$K92&gt;CE$4),NETWORKDAYS.INTL(CE$4+1,$K92,1,(Holidays!$A$1:$A$248)),0)+IF(AND($J92&lt;=CE$4,$K92&gt;=CF$4,$K92&gt;CE$4),NETWORKDAYS.INTL(CE$4+1,(CF$4),1,(Holidays!$A$1:$A$248)),0))*$M92,"")</f>
        <v>0</v>
      </c>
      <c r="CG92" s="192">
        <f ca="1">IFERROR((IF(AND($J92&gt;CF$4,$J92&lt;=CG$4,$K92&lt;=CG$4),NETWORKDAYS.INTL($J92,$K92,1,(Holidays!$A$1:$A$248)),0)+IF(AND($J92&gt;CF$4,$J92&lt;=CG$4,$K92&gt;CG$4),NETWORKDAYS.INTL($J92,(CG$4),1,(Holidays!$A$1:$A$248)),0)+IF(AND($J92&lt;CF$4,$K92&lt;CG$4,$K92&gt;CF$4),NETWORKDAYS.INTL(CF$4+1,$K92,1,(Holidays!$A$1:$A$248)),0)+IF(AND($J92&lt;=CF$4,$K92&gt;=CG$4,$K92&gt;CF$4),NETWORKDAYS.INTL(CF$4+1,(CG$4),1,(Holidays!$A$1:$A$248)),0))*$M92,"")</f>
        <v>0</v>
      </c>
      <c r="CH92" s="321">
        <f ca="1">IFERROR((IF(AND($J92&gt;CG$4,$J92&lt;=CH$4,$K92&lt;=CH$4),NETWORKDAYS.INTL($J92,$K92,1,(Holidays!$A$1:$A$248)),0)+IF(AND($J92&gt;CG$4,$J92&lt;=CH$4,$K92&gt;CH$4),NETWORKDAYS.INTL($J92,(CH$4),1,(Holidays!$A$1:$A$248)),0)+IF(AND($J92&lt;CG$4,$K92&lt;CH$4,$K92&gt;CG$4),NETWORKDAYS.INTL(CG$4+1,$K92,1,(Holidays!$A$1:$A$248)),0)+IF(AND($J92&lt;=CG$4,$K92&gt;=CH$4,$K92&gt;CG$4),NETWORKDAYS.INTL(CG$4+1,(CH$4),1,(Holidays!$A$1:$A$248)),0))*$M92,"")</f>
        <v>0</v>
      </c>
      <c r="CI92" s="190">
        <f ca="1">IFERROR((IF(AND($J92&gt;CH$4,$J92&lt;=CI$4,$K92&lt;=CI$4),NETWORKDAYS.INTL($J92,$K92,1,(Holidays!$A$1:$A$248)),0)+IF(AND($J92&gt;CH$4,$J92&lt;=CI$4,$K92&gt;CI$4),NETWORKDAYS.INTL($J92,(CI$4),1,(Holidays!$A$1:$A$248)),0)+IF(AND($J92&lt;CH$4,$K92&lt;CI$4,$K92&gt;CH$4),NETWORKDAYS.INTL(CH$4+1,$K92,1,(Holidays!$A$1:$A$248)),0)+IF(AND($J92&lt;=CH$4,$K92&gt;=CI$4,$K92&gt;CH$4),NETWORKDAYS.INTL(CH$4+1,(CI$4),1,(Holidays!$A$1:$A$248)),0))*$M92,"")</f>
        <v>0</v>
      </c>
      <c r="CJ92" s="192">
        <f ca="1">IFERROR((IF(AND($J92&gt;CI$4,$J92&lt;=CJ$4,$K92&lt;=CJ$4),NETWORKDAYS.INTL($J92,$K92,1,(Holidays!$A$1:$A$248)),0)+IF(AND($J92&gt;CI$4,$J92&lt;=CJ$4,$K92&gt;CJ$4),NETWORKDAYS.INTL($J92,(CJ$4),1,(Holidays!$A$1:$A$248)),0)+IF(AND($J92&lt;CI$4,$K92&lt;CJ$4,$K92&gt;CI$4),NETWORKDAYS.INTL(CI$4+1,$K92,1,(Holidays!$A$1:$A$248)),0)+IF(AND($J92&lt;=CI$4,$K92&gt;=CJ$4,$K92&gt;CI$4),NETWORKDAYS.INTL(CI$4+1,(CJ$4),1,(Holidays!$A$1:$A$248)),0))*$M92,"")</f>
        <v>0</v>
      </c>
      <c r="CK92" s="321">
        <f ca="1">IFERROR((IF(AND($J92&gt;CJ$4,$J92&lt;=CK$4,$K92&lt;=CK$4),NETWORKDAYS.INTL($J92,$K92,1,(Holidays!$A$1:$A$248)),0)+IF(AND($J92&gt;CJ$4,$J92&lt;=CK$4,$K92&gt;CK$4),NETWORKDAYS.INTL($J92,(CK$4),1,(Holidays!$A$1:$A$248)),0)+IF(AND($J92&lt;CJ$4,$K92&lt;CK$4,$K92&gt;CJ$4),NETWORKDAYS.INTL(CJ$4+1,$K92,1,(Holidays!$A$1:$A$248)),0)+IF(AND($J92&lt;=CJ$4,$K92&gt;=CK$4,$K92&gt;CJ$4),NETWORKDAYS.INTL(CJ$4+1,(CK$4),1,(Holidays!$A$1:$A$248)),0))*$M92,"")</f>
        <v>0</v>
      </c>
      <c r="CL92" s="190">
        <f ca="1">IFERROR((IF(AND($J92&gt;CK$4,$J92&lt;=CL$4,$K92&lt;=CL$4),NETWORKDAYS.INTL($J92,$K92,1,(Holidays!$A$1:$A$248)),0)+IF(AND($J92&gt;CK$4,$J92&lt;=CL$4,$K92&gt;CL$4),NETWORKDAYS.INTL($J92,(CL$4),1,(Holidays!$A$1:$A$248)),0)+IF(AND($J92&lt;CK$4,$K92&lt;CL$4,$K92&gt;CK$4),NETWORKDAYS.INTL(CK$4+1,$K92,1,(Holidays!$A$1:$A$248)),0)+IF(AND($J92&lt;=CK$4,$K92&gt;=CL$4,$K92&gt;CK$4),NETWORKDAYS.INTL(CK$4+1,(CL$4),1,(Holidays!$A$1:$A$248)),0))*$M92,"")</f>
        <v>0</v>
      </c>
      <c r="CM92" s="192">
        <f ca="1">IFERROR((IF(AND($J92&gt;CL$4,$J92&lt;=CM$4,$K92&lt;=CM$4),NETWORKDAYS.INTL($J92,$K92,1,(Holidays!$A$1:$A$248)),0)+IF(AND($J92&gt;CL$4,$J92&lt;=CM$4,$K92&gt;CM$4),NETWORKDAYS.INTL($J92,(CM$4),1,(Holidays!$A$1:$A$248)),0)+IF(AND($J92&lt;CL$4,$K92&lt;CM$4,$K92&gt;CL$4),NETWORKDAYS.INTL(CL$4+1,$K92,1,(Holidays!$A$1:$A$248)),0)+IF(AND($J92&lt;=CL$4,$K92&gt;=CM$4,$K92&gt;CL$4),NETWORKDAYS.INTL(CL$4+1,(CM$4),1,(Holidays!$A$1:$A$248)),0))*$M92,"")</f>
        <v>0</v>
      </c>
      <c r="CN92" s="321">
        <f ca="1">IFERROR((IF(AND($J92&gt;CM$4,$J92&lt;=CN$4,$K92&lt;=CN$4),NETWORKDAYS.INTL($J92,$K92,1,(Holidays!$A$1:$A$248)),0)+IF(AND($J92&gt;CM$4,$J92&lt;=CN$4,$K92&gt;CN$4),NETWORKDAYS.INTL($J92,(CN$4),1,(Holidays!$A$1:$A$248)),0)+IF(AND($J92&lt;CM$4,$K92&lt;CN$4,$K92&gt;CM$4),NETWORKDAYS.INTL(CM$4+1,$K92,1,(Holidays!$A$1:$A$248)),0)+IF(AND($J92&lt;=CM$4,$K92&gt;=CN$4,$K92&gt;CM$4),NETWORKDAYS.INTL(CM$4+1,(CN$4),1,(Holidays!$A$1:$A$248)),0))*$M92,"")</f>
        <v>0</v>
      </c>
      <c r="CO92" s="190">
        <f ca="1">IFERROR((IF(AND($J92&gt;CN$4,$J92&lt;=CO$4,$K92&lt;=CO$4),NETWORKDAYS.INTL($J92,$K92,1,(Holidays!$A$1:$A$248)),0)+IF(AND($J92&gt;CN$4,$J92&lt;=CO$4,$K92&gt;CO$4),NETWORKDAYS.INTL($J92,(CO$4),1,(Holidays!$A$1:$A$248)),0)+IF(AND($J92&lt;CN$4,$K92&lt;CO$4,$K92&gt;CN$4),NETWORKDAYS.INTL(CN$4+1,$K92,1,(Holidays!$A$1:$A$248)),0)+IF(AND($J92&lt;=CN$4,$K92&gt;=CO$4,$K92&gt;CN$4),NETWORKDAYS.INTL(CN$4+1,(CO$4),1,(Holidays!$A$1:$A$248)),0))*$M92,"")</f>
        <v>0</v>
      </c>
      <c r="CP92" s="192">
        <f ca="1">IFERROR((IF(AND($J92&gt;CO$4,$J92&lt;=CP$4,$K92&lt;=CP$4),NETWORKDAYS.INTL($J92,$K92,1,(Holidays!$A$1:$A$248)),0)+IF(AND($J92&gt;CO$4,$J92&lt;=CP$4,$K92&gt;CP$4),NETWORKDAYS.INTL($J92,(CP$4),1,(Holidays!$A$1:$A$248)),0)+IF(AND($J92&lt;CO$4,$K92&lt;CP$4,$K92&gt;CO$4),NETWORKDAYS.INTL(CO$4+1,$K92,1,(Holidays!$A$1:$A$248)),0)+IF(AND($J92&lt;=CO$4,$K92&gt;=CP$4,$K92&gt;CO$4),NETWORKDAYS.INTL(CO$4+1,(CP$4),1,(Holidays!$A$1:$A$248)),0))*$M92,"")</f>
        <v>0</v>
      </c>
      <c r="CQ92" s="321">
        <f ca="1">IFERROR((IF(AND($J92&gt;CP$4,$J92&lt;=CQ$4,$K92&lt;=CQ$4),NETWORKDAYS.INTL($J92,$K92,1,(Holidays!$A$1:$A$248)),0)+IF(AND($J92&gt;CP$4,$J92&lt;=CQ$4,$K92&gt;CQ$4),NETWORKDAYS.INTL($J92,(CQ$4),1,(Holidays!$A$1:$A$248)),0)+IF(AND($J92&lt;CP$4,$K92&lt;CQ$4,$K92&gt;CP$4),NETWORKDAYS.INTL(CP$4+1,$K92,1,(Holidays!$A$1:$A$248)),0)+IF(AND($J92&lt;=CP$4,$K92&gt;=CQ$4,$K92&gt;CP$4),NETWORKDAYS.INTL(CP$4+1,(CQ$4),1,(Holidays!$A$1:$A$248)),0))*$M92,"")</f>
        <v>0</v>
      </c>
      <c r="CR92" s="190">
        <f ca="1">IFERROR((IF(AND($J92&gt;CQ$4,$J92&lt;=CR$4,$K92&lt;=CR$4),NETWORKDAYS.INTL($J92,$K92,1,(Holidays!$A$1:$A$248)),0)+IF(AND($J92&gt;CQ$4,$J92&lt;=CR$4,$K92&gt;CR$4),NETWORKDAYS.INTL($J92,(CR$4),1,(Holidays!$A$1:$A$248)),0)+IF(AND($J92&lt;CQ$4,$K92&lt;CR$4,$K92&gt;CQ$4),NETWORKDAYS.INTL(CQ$4+1,$K92,1,(Holidays!$A$1:$A$248)),0)+IF(AND($J92&lt;=CQ$4,$K92&gt;=CR$4,$K92&gt;CQ$4),NETWORKDAYS.INTL(CQ$4+1,(CR$4),1,(Holidays!$A$1:$A$248)),0))*$M92,"")</f>
        <v>0</v>
      </c>
      <c r="CS92" s="192">
        <f ca="1">IFERROR((IF(AND($J92&gt;CR$4,$J92&lt;=CS$4,$K92&lt;=CS$4),NETWORKDAYS.INTL($J92,$K92,1,(Holidays!$A$1:$A$248)),0)+IF(AND($J92&gt;CR$4,$J92&lt;=CS$4,$K92&gt;CS$4),NETWORKDAYS.INTL($J92,(CS$4),1,(Holidays!$A$1:$A$248)),0)+IF(AND($J92&lt;CR$4,$K92&lt;CS$4,$K92&gt;CR$4),NETWORKDAYS.INTL(CR$4+1,$K92,1,(Holidays!$A$1:$A$248)),0)+IF(AND($J92&lt;=CR$4,$K92&gt;=CS$4,$K92&gt;CR$4),NETWORKDAYS.INTL(CR$4+1,(CS$4),1,(Holidays!$A$1:$A$248)),0))*$M92,"")</f>
        <v>0</v>
      </c>
      <c r="CT92" s="321">
        <f ca="1">IFERROR((IF(AND($J92&gt;CS$4,$J92&lt;=CT$4,$K92&lt;=CT$4),NETWORKDAYS.INTL($J92,$K92,1,(Holidays!$A$1:$A$248)),0)+IF(AND($J92&gt;CS$4,$J92&lt;=CT$4,$K92&gt;CT$4),NETWORKDAYS.INTL($J92,(CT$4),1,(Holidays!$A$1:$A$248)),0)+IF(AND($J92&lt;CS$4,$K92&lt;CT$4,$K92&gt;CS$4),NETWORKDAYS.INTL(CS$4+1,$K92,1,(Holidays!$A$1:$A$248)),0)+IF(AND($J92&lt;=CS$4,$K92&gt;=CT$4,$K92&gt;CS$4),NETWORKDAYS.INTL(CS$4+1,(CT$4),1,(Holidays!$A$1:$A$248)),0))*$M92,"")</f>
        <v>0</v>
      </c>
      <c r="CU92" s="190">
        <f ca="1">IFERROR((IF(AND($J92&gt;CT$4,$J92&lt;=CU$4,$K92&lt;=CU$4),NETWORKDAYS.INTL($J92,$K92,1,(Holidays!$A$1:$A$248)),0)+IF(AND($J92&gt;CT$4,$J92&lt;=CU$4,$K92&gt;CU$4),NETWORKDAYS.INTL($J92,(CU$4),1,(Holidays!$A$1:$A$248)),0)+IF(AND($J92&lt;CT$4,$K92&lt;CU$4,$K92&gt;CT$4),NETWORKDAYS.INTL(CT$4+1,$K92,1,(Holidays!$A$1:$A$248)),0)+IF(AND($J92&lt;=CT$4,$K92&gt;=CU$4,$K92&gt;CT$4),NETWORKDAYS.INTL(CT$4+1,(CU$4),1,(Holidays!$A$1:$A$248)),0))*$M92,"")</f>
        <v>0</v>
      </c>
      <c r="CV92" s="192">
        <f ca="1">IFERROR((IF(AND($J92&gt;CU$4,$J92&lt;=CV$4,$K92&lt;=CV$4),NETWORKDAYS.INTL($J92,$K92,1,(Holidays!$A$1:$A$248)),0)+IF(AND($J92&gt;CU$4,$J92&lt;=CV$4,$K92&gt;CV$4),NETWORKDAYS.INTL($J92,(CV$4),1,(Holidays!$A$1:$A$248)),0)+IF(AND($J92&lt;CU$4,$K92&lt;CV$4,$K92&gt;CU$4),NETWORKDAYS.INTL(CU$4+1,$K92,1,(Holidays!$A$1:$A$248)),0)+IF(AND($J92&lt;=CU$4,$K92&gt;=CV$4,$K92&gt;CU$4),NETWORKDAYS.INTL(CU$4+1,(CV$4),1,(Holidays!$A$1:$A$248)),0))*$M92,"")</f>
        <v>0</v>
      </c>
      <c r="CW92" s="321">
        <f ca="1">IFERROR((IF(AND($J92&gt;CV$4,$J92&lt;=CW$4,$K92&lt;=CW$4),NETWORKDAYS.INTL($J92,$K92,1,(Holidays!$A$1:$A$248)),0)+IF(AND($J92&gt;CV$4,$J92&lt;=CW$4,$K92&gt;CW$4),NETWORKDAYS.INTL($J92,(CW$4),1,(Holidays!$A$1:$A$248)),0)+IF(AND($J92&lt;CV$4,$K92&lt;CW$4,$K92&gt;CV$4),NETWORKDAYS.INTL(CV$4+1,$K92,1,(Holidays!$A$1:$A$248)),0)+IF(AND($J92&lt;=CV$4,$K92&gt;=CW$4,$K92&gt;CV$4),NETWORKDAYS.INTL(CV$4+1,(CW$4),1,(Holidays!$A$1:$A$248)),0))*$M92,"")</f>
        <v>0</v>
      </c>
      <c r="CX92" s="324">
        <f ca="1">IFERROR((IF(AND($J92&gt;CW$4,$J92&lt;=CX$4,$K92&lt;=CX$4),NETWORKDAYS.INTL($J92,$K92,1,(Holidays!$A$1:$A$248)),0)+IF(AND($J92&gt;CW$4,$J92&lt;=CX$4,$K92&gt;CX$4),NETWORKDAYS.INTL($J92,(CX$4),1,(Holidays!$A$1:$A$248)),0)+IF(AND($J92&lt;CW$4,$K92&lt;CX$4,$K92&gt;CW$4),NETWORKDAYS.INTL(CW$4+1,$K92,1,(Holidays!$A$1:$A$248)),0)+IF(AND($J92&lt;=CW$4,$K92&gt;=CX$4,$K92&gt;CW$4),NETWORKDAYS.INTL(CW$4+1,(CX$4),1,(Holidays!$A$1:$A$248)),0))*$M92,"")</f>
        <v>0</v>
      </c>
    </row>
    <row r="93" spans="2:102" ht="15" customHeight="1" outlineLevel="1">
      <c r="B93" s="59" t="str">
        <f t="array" ref="B93">IFERROR(INDEX('A-2_MH Distribution'!$B$1:$B$15014,SMALL(IF('A-2_MH Distribution'!$N$8:$N$63&lt;&gt;0,ROW('A-2_MH Distribution'!$B$8:$B$63)),ROW(A25)),1),"")</f>
        <v/>
      </c>
      <c r="C93" s="458" t="str">
        <f ca="1">IFERROR(VLOOKUP(B93,OFFSET('A-1_MH Estimation'!$B$7,0,0,MATCH("Subtotal LOE",'A-1_MH Estimation'!B:B,0)-7,2),2,0),"")</f>
        <v/>
      </c>
      <c r="D93" s="466" t="str">
        <f ca="1">IFERROR(VLOOKUP(B93,OFFSET('A-1_MH Estimation'!$B$7,0,0,MATCH("Subtotal LOE",'A-1_MH Estimation'!B:B,0)-7,4),4,0),"")</f>
        <v/>
      </c>
      <c r="E93" s="466" t="str">
        <f ca="1">IFERROR(VLOOKUP(B93,OFFSET('A-1_MH Estimation'!$B$7,0,0,MATCH("Subtotal LOE",'A-1_MH Estimation'!B:B,0)-7,3),3,0),"")</f>
        <v/>
      </c>
      <c r="F93" s="462">
        <f>IFERROR(VLOOKUP($B93,'A-2_MH Distribution'!$B$6:$O$16314,3,0)*VLOOKUP($B93,'A-2_MH Distribution'!$B$6:$O$16314,VLOOKUP(G93,SoftwareList,6,0),0)*IFERROR((--(VLOOKUP($B93,'A-2_MH Distribution'!$B$6:$O$16314,VLOOKUP(G93,SoftwareList,8,0),0)=0)+VLOOKUP($B93,'A-2_MH Distribution'!$B$6:$O$16314,VLOOKUP(G93,SoftwareList,8,0),0)),1),0)</f>
        <v>0</v>
      </c>
      <c r="G93" s="403" t="str">
        <f t="shared" si="61"/>
        <v/>
      </c>
      <c r="H93" s="454"/>
      <c r="I93" s="455"/>
      <c r="J93" s="351">
        <f ca="1">IFERROR(INDEX(Activities,MATCH($B93,'A-2_MH Distribution'!B:B,0),MATCH("Start Date",'A-2_MH Distribution'!$A$4:S$4,0))+H93,0)</f>
        <v>0</v>
      </c>
      <c r="K93" s="352">
        <f ca="1">IFERROR(INDEX(Activities,MATCH($B93,'A-2_MH Distribution'!B:B,0),MATCH("Finish Date",'A-2_MH Distribution'!$A$4:S$4,0))+I93,0)</f>
        <v>0</v>
      </c>
      <c r="L93" s="170">
        <f ca="1">NETWORKDAYS.INTL(J93,K93,1,Holidays!$A$1:$A$248)</f>
        <v>0</v>
      </c>
      <c r="M93" s="62">
        <f t="shared" ca="1" si="60"/>
        <v>0</v>
      </c>
      <c r="O93" s="253">
        <f ca="1">SUM($P93:CX93)</f>
        <v>0</v>
      </c>
      <c r="P93" s="320"/>
      <c r="Q93" s="321">
        <f ca="1">IFERROR((IF(AND($J93&gt;P$4,$J93&lt;=Q$4,$K93&lt;=Q$4),NETWORKDAYS.INTL($J93,$K93,1,(Holidays!$A$1:$A$248)),0)+IF(AND($J93&gt;P$4,$J93&lt;=Q$4,$K93&gt;Q$4),NETWORKDAYS.INTL($J93,(Q$4),1,(Holidays!$A$1:$A$248)),0)+IF(AND($J93&lt;P$4,$K93&lt;Q$4,$K93&gt;P$4),NETWORKDAYS.INTL(P$4+1,$K93,1,(Holidays!$A$1:$A$248)),0)+IF(AND($J93&lt;=P$4,$K93&gt;=Q$4,$K93&gt;P$4),NETWORKDAYS.INTL(P$4+1,(Q$4),1,(Holidays!$A$1:$A$248)),0))*$M93,"")</f>
        <v>0</v>
      </c>
      <c r="R93" s="190">
        <f ca="1">IFERROR((IF(AND($J93&gt;Q$4,$J93&lt;=R$4,$K93&lt;=R$4),NETWORKDAYS.INTL($J93,$K93,1,(Holidays!$A$1:$A$248)),0)+IF(AND($J93&gt;Q$4,$J93&lt;=R$4,$K93&gt;R$4),NETWORKDAYS.INTL($J93,(R$4),1,(Holidays!$A$1:$A$248)),0)+IF(AND($J93&lt;Q$4,$K93&lt;R$4,$K93&gt;Q$4),NETWORKDAYS.INTL(Q$4+1,$K93,1,(Holidays!$A$1:$A$248)),0)+IF(AND($J93&lt;=Q$4,$K93&gt;=R$4,$K93&gt;Q$4),NETWORKDAYS.INTL(Q$4+1,(R$4),1,(Holidays!$A$1:$A$248)),0))*$M93,"")</f>
        <v>0</v>
      </c>
      <c r="S93" s="192">
        <f ca="1">IFERROR((IF(AND($J93&gt;R$4,$J93&lt;=S$4,$K93&lt;=S$4),NETWORKDAYS.INTL($J93,$K93,1,(Holidays!$A$1:$A$248)),0)+IF(AND($J93&gt;R$4,$J93&lt;=S$4,$K93&gt;S$4),NETWORKDAYS.INTL($J93,(S$4),1,(Holidays!$A$1:$A$248)),0)+IF(AND($J93&lt;R$4,$K93&lt;S$4,$K93&gt;R$4),NETWORKDAYS.INTL(R$4+1,$K93,1,(Holidays!$A$1:$A$248)),0)+IF(AND($J93&lt;=R$4,$K93&gt;=S$4,$K93&gt;R$4),NETWORKDAYS.INTL(R$4+1,(S$4),1,(Holidays!$A$1:$A$248)),0))*$M93,"")</f>
        <v>0</v>
      </c>
      <c r="T93" s="321">
        <f ca="1">IFERROR((IF(AND($J93&gt;S$4,$J93&lt;=T$4,$K93&lt;=T$4),NETWORKDAYS.INTL($J93,$K93,1,(Holidays!$A$1:$A$248)),0)+IF(AND($J93&gt;S$4,$J93&lt;=T$4,$K93&gt;T$4),NETWORKDAYS.INTL($J93,(T$4),1,(Holidays!$A$1:$A$248)),0)+IF(AND($J93&lt;S$4,$K93&lt;T$4,$K93&gt;S$4),NETWORKDAYS.INTL(S$4+1,$K93,1,(Holidays!$A$1:$A$248)),0)+IF(AND($J93&lt;=S$4,$K93&gt;=T$4,$K93&gt;S$4),NETWORKDAYS.INTL(S$4+1,(T$4),1,(Holidays!$A$1:$A$248)),0))*$M93,"")</f>
        <v>0</v>
      </c>
      <c r="U93" s="190">
        <f ca="1">IFERROR((IF(AND($J93&gt;T$4,$J93&lt;=U$4,$K93&lt;=U$4),NETWORKDAYS.INTL($J93,$K93,1,(Holidays!$A$1:$A$248)),0)+IF(AND($J93&gt;T$4,$J93&lt;=U$4,$K93&gt;U$4),NETWORKDAYS.INTL($J93,(U$4),1,(Holidays!$A$1:$A$248)),0)+IF(AND($J93&lt;T$4,$K93&lt;U$4,$K93&gt;T$4),NETWORKDAYS.INTL(T$4+1,$K93,1,(Holidays!$A$1:$A$248)),0)+IF(AND($J93&lt;=T$4,$K93&gt;=U$4,$K93&gt;T$4),NETWORKDAYS.INTL(T$4+1,(U$4),1,(Holidays!$A$1:$A$248)),0))*$M93,"")</f>
        <v>0</v>
      </c>
      <c r="V93" s="192">
        <f ca="1">IFERROR((IF(AND($J93&gt;U$4,$J93&lt;=V$4,$K93&lt;=V$4),NETWORKDAYS.INTL($J93,$K93,1,(Holidays!$A$1:$A$248)),0)+IF(AND($J93&gt;U$4,$J93&lt;=V$4,$K93&gt;V$4),NETWORKDAYS.INTL($J93,(V$4),1,(Holidays!$A$1:$A$248)),0)+IF(AND($J93&lt;U$4,$K93&lt;V$4,$K93&gt;U$4),NETWORKDAYS.INTL(U$4+1,$K93,1,(Holidays!$A$1:$A$248)),0)+IF(AND($J93&lt;=U$4,$K93&gt;=V$4,$K93&gt;U$4),NETWORKDAYS.INTL(U$4+1,(V$4),1,(Holidays!$A$1:$A$248)),0))*$M93,"")</f>
        <v>0</v>
      </c>
      <c r="W93" s="321">
        <f ca="1">IFERROR((IF(AND($J93&gt;V$4,$J93&lt;=W$4,$K93&lt;=W$4),NETWORKDAYS.INTL($J93,$K93,1,(Holidays!$A$1:$A$248)),0)+IF(AND($J93&gt;V$4,$J93&lt;=W$4,$K93&gt;W$4),NETWORKDAYS.INTL($J93,(W$4),1,(Holidays!$A$1:$A$248)),0)+IF(AND($J93&lt;V$4,$K93&lt;W$4,$K93&gt;V$4),NETWORKDAYS.INTL(V$4+1,$K93,1,(Holidays!$A$1:$A$248)),0)+IF(AND($J93&lt;=V$4,$K93&gt;=W$4,$K93&gt;V$4),NETWORKDAYS.INTL(V$4+1,(W$4),1,(Holidays!$A$1:$A$248)),0))*$M93,"")</f>
        <v>0</v>
      </c>
      <c r="X93" s="190">
        <f ca="1">IFERROR((IF(AND($J93&gt;W$4,$J93&lt;=X$4,$K93&lt;=X$4),NETWORKDAYS.INTL($J93,$K93,1,(Holidays!$A$1:$A$248)),0)+IF(AND($J93&gt;W$4,$J93&lt;=X$4,$K93&gt;X$4),NETWORKDAYS.INTL($J93,(X$4),1,(Holidays!$A$1:$A$248)),0)+IF(AND($J93&lt;W$4,$K93&lt;X$4,$K93&gt;W$4),NETWORKDAYS.INTL(W$4+1,$K93,1,(Holidays!$A$1:$A$248)),0)+IF(AND($J93&lt;=W$4,$K93&gt;=X$4,$K93&gt;W$4),NETWORKDAYS.INTL(W$4+1,(X$4),1,(Holidays!$A$1:$A$248)),0))*$M93,"")</f>
        <v>0</v>
      </c>
      <c r="Y93" s="192">
        <f ca="1">IFERROR((IF(AND($J93&gt;X$4,$J93&lt;=Y$4,$K93&lt;=Y$4),NETWORKDAYS.INTL($J93,$K93,1,(Holidays!$A$1:$A$248)),0)+IF(AND($J93&gt;X$4,$J93&lt;=Y$4,$K93&gt;Y$4),NETWORKDAYS.INTL($J93,(Y$4),1,(Holidays!$A$1:$A$248)),0)+IF(AND($J93&lt;X$4,$K93&lt;Y$4,$K93&gt;X$4),NETWORKDAYS.INTL(X$4+1,$K93,1,(Holidays!$A$1:$A$248)),0)+IF(AND($J93&lt;=X$4,$K93&gt;=Y$4,$K93&gt;X$4),NETWORKDAYS.INTL(X$4+1,(Y$4),1,(Holidays!$A$1:$A$248)),0))*$M93,"")</f>
        <v>0</v>
      </c>
      <c r="Z93" s="321">
        <f ca="1">IFERROR((IF(AND($J93&gt;Y$4,$J93&lt;=Z$4,$K93&lt;=Z$4),NETWORKDAYS.INTL($J93,$K93,1,(Holidays!$A$1:$A$248)),0)+IF(AND($J93&gt;Y$4,$J93&lt;=Z$4,$K93&gt;Z$4),NETWORKDAYS.INTL($J93,(Z$4),1,(Holidays!$A$1:$A$248)),0)+IF(AND($J93&lt;Y$4,$K93&lt;Z$4,$K93&gt;Y$4),NETWORKDAYS.INTL(Y$4+1,$K93,1,(Holidays!$A$1:$A$248)),0)+IF(AND($J93&lt;=Y$4,$K93&gt;=Z$4,$K93&gt;Y$4),NETWORKDAYS.INTL(Y$4+1,(Z$4),1,(Holidays!$A$1:$A$248)),0))*$M93,"")</f>
        <v>0</v>
      </c>
      <c r="AA93" s="190">
        <f ca="1">IFERROR((IF(AND($J93&gt;Z$4,$J93&lt;=AA$4,$K93&lt;=AA$4),NETWORKDAYS.INTL($J93,$K93,1,(Holidays!$A$1:$A$248)),0)+IF(AND($J93&gt;Z$4,$J93&lt;=AA$4,$K93&gt;AA$4),NETWORKDAYS.INTL($J93,(AA$4),1,(Holidays!$A$1:$A$248)),0)+IF(AND($J93&lt;Z$4,$K93&lt;AA$4,$K93&gt;Z$4),NETWORKDAYS.INTL(Z$4+1,$K93,1,(Holidays!$A$1:$A$248)),0)+IF(AND($J93&lt;=Z$4,$K93&gt;=AA$4,$K93&gt;Z$4),NETWORKDAYS.INTL(Z$4+1,(AA$4),1,(Holidays!$A$1:$A$248)),0))*$M93,"")</f>
        <v>0</v>
      </c>
      <c r="AB93" s="192">
        <f ca="1">IFERROR((IF(AND($J93&gt;AA$4,$J93&lt;=AB$4,$K93&lt;=AB$4),NETWORKDAYS.INTL($J93,$K93,1,(Holidays!$A$1:$A$248)),0)+IF(AND($J93&gt;AA$4,$J93&lt;=AB$4,$K93&gt;AB$4),NETWORKDAYS.INTL($J93,(AB$4),1,(Holidays!$A$1:$A$248)),0)+IF(AND($J93&lt;AA$4,$K93&lt;AB$4,$K93&gt;AA$4),NETWORKDAYS.INTL(AA$4+1,$K93,1,(Holidays!$A$1:$A$248)),0)+IF(AND($J93&lt;=AA$4,$K93&gt;=AB$4,$K93&gt;AA$4),NETWORKDAYS.INTL(AA$4+1,(AB$4),1,(Holidays!$A$1:$A$248)),0))*$M93,"")</f>
        <v>0</v>
      </c>
      <c r="AC93" s="321">
        <f ca="1">IFERROR((IF(AND($J93&gt;AB$4,$J93&lt;=AC$4,$K93&lt;=AC$4),NETWORKDAYS.INTL($J93,$K93,1,(Holidays!$A$1:$A$248)),0)+IF(AND($J93&gt;AB$4,$J93&lt;=AC$4,$K93&gt;AC$4),NETWORKDAYS.INTL($J93,(AC$4),1,(Holidays!$A$1:$A$248)),0)+IF(AND($J93&lt;AB$4,$K93&lt;AC$4,$K93&gt;AB$4),NETWORKDAYS.INTL(AB$4+1,$K93,1,(Holidays!$A$1:$A$248)),0)+IF(AND($J93&lt;=AB$4,$K93&gt;=AC$4,$K93&gt;AB$4),NETWORKDAYS.INTL(AB$4+1,(AC$4),1,(Holidays!$A$1:$A$248)),0))*$M93,"")</f>
        <v>0</v>
      </c>
      <c r="AD93" s="190">
        <f ca="1">IFERROR((IF(AND($J93&gt;AC$4,$J93&lt;=AD$4,$K93&lt;=AD$4),NETWORKDAYS.INTL($J93,$K93,1,(Holidays!$A$1:$A$248)),0)+IF(AND($J93&gt;AC$4,$J93&lt;=AD$4,$K93&gt;AD$4),NETWORKDAYS.INTL($J93,(AD$4),1,(Holidays!$A$1:$A$248)),0)+IF(AND($J93&lt;AC$4,$K93&lt;AD$4,$K93&gt;AC$4),NETWORKDAYS.INTL(AC$4+1,$K93,1,(Holidays!$A$1:$A$248)),0)+IF(AND($J93&lt;=AC$4,$K93&gt;=AD$4,$K93&gt;AC$4),NETWORKDAYS.INTL(AC$4+1,(AD$4),1,(Holidays!$A$1:$A$248)),0))*$M93,"")</f>
        <v>0</v>
      </c>
      <c r="AE93" s="192">
        <f ca="1">IFERROR((IF(AND($J93&gt;AD$4,$J93&lt;=AE$4,$K93&lt;=AE$4),NETWORKDAYS.INTL($J93,$K93,1,(Holidays!$A$1:$A$248)),0)+IF(AND($J93&gt;AD$4,$J93&lt;=AE$4,$K93&gt;AE$4),NETWORKDAYS.INTL($J93,(AE$4),1,(Holidays!$A$1:$A$248)),0)+IF(AND($J93&lt;AD$4,$K93&lt;AE$4,$K93&gt;AD$4),NETWORKDAYS.INTL(AD$4+1,$K93,1,(Holidays!$A$1:$A$248)),0)+IF(AND($J93&lt;=AD$4,$K93&gt;=AE$4,$K93&gt;AD$4),NETWORKDAYS.INTL(AD$4+1,(AE$4),1,(Holidays!$A$1:$A$248)),0))*$M93,"")</f>
        <v>0</v>
      </c>
      <c r="AF93" s="321">
        <f ca="1">IFERROR((IF(AND($J93&gt;AE$4,$J93&lt;=AF$4,$K93&lt;=AF$4),NETWORKDAYS.INTL($J93,$K93,1,(Holidays!$A$1:$A$248)),0)+IF(AND($J93&gt;AE$4,$J93&lt;=AF$4,$K93&gt;AF$4),NETWORKDAYS.INTL($J93,(AF$4),1,(Holidays!$A$1:$A$248)),0)+IF(AND($J93&lt;AE$4,$K93&lt;AF$4,$K93&gt;AE$4),NETWORKDAYS.INTL(AE$4+1,$K93,1,(Holidays!$A$1:$A$248)),0)+IF(AND($J93&lt;=AE$4,$K93&gt;=AF$4,$K93&gt;AE$4),NETWORKDAYS.INTL(AE$4+1,(AF$4),1,(Holidays!$A$1:$A$248)),0))*$M93,"")</f>
        <v>0</v>
      </c>
      <c r="AG93" s="190">
        <f ca="1">IFERROR((IF(AND($J93&gt;AF$4,$J93&lt;=AG$4,$K93&lt;=AG$4),NETWORKDAYS.INTL($J93,$K93,1,(Holidays!$A$1:$A$248)),0)+IF(AND($J93&gt;AF$4,$J93&lt;=AG$4,$K93&gt;AG$4),NETWORKDAYS.INTL($J93,(AG$4),1,(Holidays!$A$1:$A$248)),0)+IF(AND($J93&lt;AF$4,$K93&lt;AG$4,$K93&gt;AF$4),NETWORKDAYS.INTL(AF$4+1,$K93,1,(Holidays!$A$1:$A$248)),0)+IF(AND($J93&lt;=AF$4,$K93&gt;=AG$4,$K93&gt;AF$4),NETWORKDAYS.INTL(AF$4+1,(AG$4),1,(Holidays!$A$1:$A$248)),0))*$M93,"")</f>
        <v>0</v>
      </c>
      <c r="AH93" s="192">
        <f ca="1">IFERROR((IF(AND($J93&gt;AG$4,$J93&lt;=AH$4,$K93&lt;=AH$4),NETWORKDAYS.INTL($J93,$K93,1,(Holidays!$A$1:$A$248)),0)+IF(AND($J93&gt;AG$4,$J93&lt;=AH$4,$K93&gt;AH$4),NETWORKDAYS.INTL($J93,(AH$4),1,(Holidays!$A$1:$A$248)),0)+IF(AND($J93&lt;AG$4,$K93&lt;AH$4,$K93&gt;AG$4),NETWORKDAYS.INTL(AG$4+1,$K93,1,(Holidays!$A$1:$A$248)),0)+IF(AND($J93&lt;=AG$4,$K93&gt;=AH$4,$K93&gt;AG$4),NETWORKDAYS.INTL(AG$4+1,(AH$4),1,(Holidays!$A$1:$A$248)),0))*$M93,"")</f>
        <v>0</v>
      </c>
      <c r="AI93" s="321">
        <f ca="1">IFERROR((IF(AND($J93&gt;AH$4,$J93&lt;=AI$4,$K93&lt;=AI$4),NETWORKDAYS.INTL($J93,$K93,1,(Holidays!$A$1:$A$248)),0)+IF(AND($J93&gt;AH$4,$J93&lt;=AI$4,$K93&gt;AI$4),NETWORKDAYS.INTL($J93,(AI$4),1,(Holidays!$A$1:$A$248)),0)+IF(AND($J93&lt;AH$4,$K93&lt;AI$4,$K93&gt;AH$4),NETWORKDAYS.INTL(AH$4+1,$K93,1,(Holidays!$A$1:$A$248)),0)+IF(AND($J93&lt;=AH$4,$K93&gt;=AI$4,$K93&gt;AH$4),NETWORKDAYS.INTL(AH$4+1,(AI$4),1,(Holidays!$A$1:$A$248)),0))*$M93,"")</f>
        <v>0</v>
      </c>
      <c r="AJ93" s="190">
        <f ca="1">IFERROR((IF(AND($J93&gt;AI$4,$J93&lt;=AJ$4,$K93&lt;=AJ$4),NETWORKDAYS.INTL($J93,$K93,1,(Holidays!$A$1:$A$248)),0)+IF(AND($J93&gt;AI$4,$J93&lt;=AJ$4,$K93&gt;AJ$4),NETWORKDAYS.INTL($J93,(AJ$4),1,(Holidays!$A$1:$A$248)),0)+IF(AND($J93&lt;AI$4,$K93&lt;AJ$4,$K93&gt;AI$4),NETWORKDAYS.INTL(AI$4+1,$K93,1,(Holidays!$A$1:$A$248)),0)+IF(AND($J93&lt;=AI$4,$K93&gt;=AJ$4,$K93&gt;AI$4),NETWORKDAYS.INTL(AI$4+1,(AJ$4),1,(Holidays!$A$1:$A$248)),0))*$M93,"")</f>
        <v>0</v>
      </c>
      <c r="AK93" s="192">
        <f ca="1">IFERROR((IF(AND($J93&gt;AJ$4,$J93&lt;=AK$4,$K93&lt;=AK$4),NETWORKDAYS.INTL($J93,$K93,1,(Holidays!$A$1:$A$248)),0)+IF(AND($J93&gt;AJ$4,$J93&lt;=AK$4,$K93&gt;AK$4),NETWORKDAYS.INTL($J93,(AK$4),1,(Holidays!$A$1:$A$248)),0)+IF(AND($J93&lt;AJ$4,$K93&lt;AK$4,$K93&gt;AJ$4),NETWORKDAYS.INTL(AJ$4+1,$K93,1,(Holidays!$A$1:$A$248)),0)+IF(AND($J93&lt;=AJ$4,$K93&gt;=AK$4,$K93&gt;AJ$4),NETWORKDAYS.INTL(AJ$4+1,(AK$4),1,(Holidays!$A$1:$A$248)),0))*$M93,"")</f>
        <v>0</v>
      </c>
      <c r="AL93" s="321">
        <f ca="1">IFERROR((IF(AND($J93&gt;AK$4,$J93&lt;=AL$4,$K93&lt;=AL$4),NETWORKDAYS.INTL($J93,$K93,1,(Holidays!$A$1:$A$248)),0)+IF(AND($J93&gt;AK$4,$J93&lt;=AL$4,$K93&gt;AL$4),NETWORKDAYS.INTL($J93,(AL$4),1,(Holidays!$A$1:$A$248)),0)+IF(AND($J93&lt;AK$4,$K93&lt;AL$4,$K93&gt;AK$4),NETWORKDAYS.INTL(AK$4+1,$K93,1,(Holidays!$A$1:$A$248)),0)+IF(AND($J93&lt;=AK$4,$K93&gt;=AL$4,$K93&gt;AK$4),NETWORKDAYS.INTL(AK$4+1,(AL$4),1,(Holidays!$A$1:$A$248)),0))*$M93,"")</f>
        <v>0</v>
      </c>
      <c r="AM93" s="190">
        <f ca="1">IFERROR((IF(AND($J93&gt;AL$4,$J93&lt;=AM$4,$K93&lt;=AM$4),NETWORKDAYS.INTL($J93,$K93,1,(Holidays!$A$1:$A$248)),0)+IF(AND($J93&gt;AL$4,$J93&lt;=AM$4,$K93&gt;AM$4),NETWORKDAYS.INTL($J93,(AM$4),1,(Holidays!$A$1:$A$248)),0)+IF(AND($J93&lt;AL$4,$K93&lt;AM$4,$K93&gt;AL$4),NETWORKDAYS.INTL(AL$4+1,$K93,1,(Holidays!$A$1:$A$248)),0)+IF(AND($J93&lt;=AL$4,$K93&gt;=AM$4,$K93&gt;AL$4),NETWORKDAYS.INTL(AL$4+1,(AM$4),1,(Holidays!$A$1:$A$248)),0))*$M93,"")</f>
        <v>0</v>
      </c>
      <c r="AN93" s="192">
        <f ca="1">IFERROR((IF(AND($J93&gt;AM$4,$J93&lt;=AN$4,$K93&lt;=AN$4),NETWORKDAYS.INTL($J93,$K93,1,(Holidays!$A$1:$A$248)),0)+IF(AND($J93&gt;AM$4,$J93&lt;=AN$4,$K93&gt;AN$4),NETWORKDAYS.INTL($J93,(AN$4),1,(Holidays!$A$1:$A$248)),0)+IF(AND($J93&lt;AM$4,$K93&lt;AN$4,$K93&gt;AM$4),NETWORKDAYS.INTL(AM$4+1,$K93,1,(Holidays!$A$1:$A$248)),0)+IF(AND($J93&lt;=AM$4,$K93&gt;=AN$4,$K93&gt;AM$4),NETWORKDAYS.INTL(AM$4+1,(AN$4),1,(Holidays!$A$1:$A$248)),0))*$M93,"")</f>
        <v>0</v>
      </c>
      <c r="AO93" s="321">
        <f ca="1">IFERROR((IF(AND($J93&gt;AN$4,$J93&lt;=AO$4,$K93&lt;=AO$4),NETWORKDAYS.INTL($J93,$K93,1,(Holidays!$A$1:$A$248)),0)+IF(AND($J93&gt;AN$4,$J93&lt;=AO$4,$K93&gt;AO$4),NETWORKDAYS.INTL($J93,(AO$4),1,(Holidays!$A$1:$A$248)),0)+IF(AND($J93&lt;AN$4,$K93&lt;AO$4,$K93&gt;AN$4),NETWORKDAYS.INTL(AN$4+1,$K93,1,(Holidays!$A$1:$A$248)),0)+IF(AND($J93&lt;=AN$4,$K93&gt;=AO$4,$K93&gt;AN$4),NETWORKDAYS.INTL(AN$4+1,(AO$4),1,(Holidays!$A$1:$A$248)),0))*$M93,"")</f>
        <v>0</v>
      </c>
      <c r="AP93" s="190">
        <f ca="1">IFERROR((IF(AND($J93&gt;AO$4,$J93&lt;=AP$4,$K93&lt;=AP$4),NETWORKDAYS.INTL($J93,$K93,1,(Holidays!$A$1:$A$248)),0)+IF(AND($J93&gt;AO$4,$J93&lt;=AP$4,$K93&gt;AP$4),NETWORKDAYS.INTL($J93,(AP$4),1,(Holidays!$A$1:$A$248)),0)+IF(AND($J93&lt;AO$4,$K93&lt;AP$4,$K93&gt;AO$4),NETWORKDAYS.INTL(AO$4+1,$K93,1,(Holidays!$A$1:$A$248)),0)+IF(AND($J93&lt;=AO$4,$K93&gt;=AP$4,$K93&gt;AO$4),NETWORKDAYS.INTL(AO$4+1,(AP$4),1,(Holidays!$A$1:$A$248)),0))*$M93,"")</f>
        <v>0</v>
      </c>
      <c r="AQ93" s="192">
        <f ca="1">IFERROR((IF(AND($J93&gt;AP$4,$J93&lt;=AQ$4,$K93&lt;=AQ$4),NETWORKDAYS.INTL($J93,$K93,1,(Holidays!$A$1:$A$248)),0)+IF(AND($J93&gt;AP$4,$J93&lt;=AQ$4,$K93&gt;AQ$4),NETWORKDAYS.INTL($J93,(AQ$4),1,(Holidays!$A$1:$A$248)),0)+IF(AND($J93&lt;AP$4,$K93&lt;AQ$4,$K93&gt;AP$4),NETWORKDAYS.INTL(AP$4+1,$K93,1,(Holidays!$A$1:$A$248)),0)+IF(AND($J93&lt;=AP$4,$K93&gt;=AQ$4,$K93&gt;AP$4),NETWORKDAYS.INTL(AP$4+1,(AQ$4),1,(Holidays!$A$1:$A$248)),0))*$M93,"")</f>
        <v>0</v>
      </c>
      <c r="AR93" s="321">
        <f ca="1">IFERROR((IF(AND($J93&gt;AQ$4,$J93&lt;=AR$4,$K93&lt;=AR$4),NETWORKDAYS.INTL($J93,$K93,1,(Holidays!$A$1:$A$248)),0)+IF(AND($J93&gt;AQ$4,$J93&lt;=AR$4,$K93&gt;AR$4),NETWORKDAYS.INTL($J93,(AR$4),1,(Holidays!$A$1:$A$248)),0)+IF(AND($J93&lt;AQ$4,$K93&lt;AR$4,$K93&gt;AQ$4),NETWORKDAYS.INTL(AQ$4+1,$K93,1,(Holidays!$A$1:$A$248)),0)+IF(AND($J93&lt;=AQ$4,$K93&gt;=AR$4,$K93&gt;AQ$4),NETWORKDAYS.INTL(AQ$4+1,(AR$4),1,(Holidays!$A$1:$A$248)),0))*$M93,"")</f>
        <v>0</v>
      </c>
      <c r="AS93" s="190">
        <f ca="1">IFERROR((IF(AND($J93&gt;AR$4,$J93&lt;=AS$4,$K93&lt;=AS$4),NETWORKDAYS.INTL($J93,$K93,1,(Holidays!$A$1:$A$248)),0)+IF(AND($J93&gt;AR$4,$J93&lt;=AS$4,$K93&gt;AS$4),NETWORKDAYS.INTL($J93,(AS$4),1,(Holidays!$A$1:$A$248)),0)+IF(AND($J93&lt;AR$4,$K93&lt;AS$4,$K93&gt;AR$4),NETWORKDAYS.INTL(AR$4+1,$K93,1,(Holidays!$A$1:$A$248)),0)+IF(AND($J93&lt;=AR$4,$K93&gt;=AS$4,$K93&gt;AR$4),NETWORKDAYS.INTL(AR$4+1,(AS$4),1,(Holidays!$A$1:$A$248)),0))*$M93,"")</f>
        <v>0</v>
      </c>
      <c r="AT93" s="192">
        <f ca="1">IFERROR((IF(AND($J93&gt;AS$4,$J93&lt;=AT$4,$K93&lt;=AT$4),NETWORKDAYS.INTL($J93,$K93,1,(Holidays!$A$1:$A$248)),0)+IF(AND($J93&gt;AS$4,$J93&lt;=AT$4,$K93&gt;AT$4),NETWORKDAYS.INTL($J93,(AT$4),1,(Holidays!$A$1:$A$248)),0)+IF(AND($J93&lt;AS$4,$K93&lt;AT$4,$K93&gt;AS$4),NETWORKDAYS.INTL(AS$4+1,$K93,1,(Holidays!$A$1:$A$248)),0)+IF(AND($J93&lt;=AS$4,$K93&gt;=AT$4,$K93&gt;AS$4),NETWORKDAYS.INTL(AS$4+1,(AT$4),1,(Holidays!$A$1:$A$248)),0))*$M93,"")</f>
        <v>0</v>
      </c>
      <c r="AU93" s="321">
        <f ca="1">IFERROR((IF(AND($J93&gt;AT$4,$J93&lt;=AU$4,$K93&lt;=AU$4),NETWORKDAYS.INTL($J93,$K93,1,(Holidays!$A$1:$A$248)),0)+IF(AND($J93&gt;AT$4,$J93&lt;=AU$4,$K93&gt;AU$4),NETWORKDAYS.INTL($J93,(AU$4),1,(Holidays!$A$1:$A$248)),0)+IF(AND($J93&lt;AT$4,$K93&lt;AU$4,$K93&gt;AT$4),NETWORKDAYS.INTL(AT$4+1,$K93,1,(Holidays!$A$1:$A$248)),0)+IF(AND($J93&lt;=AT$4,$K93&gt;=AU$4,$K93&gt;AT$4),NETWORKDAYS.INTL(AT$4+1,(AU$4),1,(Holidays!$A$1:$A$248)),0))*$M93,"")</f>
        <v>0</v>
      </c>
      <c r="AV93" s="190">
        <f ca="1">IFERROR((IF(AND($J93&gt;AU$4,$J93&lt;=AV$4,$K93&lt;=AV$4),NETWORKDAYS.INTL($J93,$K93,1,(Holidays!$A$1:$A$248)),0)+IF(AND($J93&gt;AU$4,$J93&lt;=AV$4,$K93&gt;AV$4),NETWORKDAYS.INTL($J93,(AV$4),1,(Holidays!$A$1:$A$248)),0)+IF(AND($J93&lt;AU$4,$K93&lt;AV$4,$K93&gt;AU$4),NETWORKDAYS.INTL(AU$4+1,$K93,1,(Holidays!$A$1:$A$248)),0)+IF(AND($J93&lt;=AU$4,$K93&gt;=AV$4,$K93&gt;AU$4),NETWORKDAYS.INTL(AU$4+1,(AV$4),1,(Holidays!$A$1:$A$248)),0))*$M93,"")</f>
        <v>0</v>
      </c>
      <c r="AW93" s="192">
        <f ca="1">IFERROR((IF(AND($J93&gt;AV$4,$J93&lt;=AW$4,$K93&lt;=AW$4),NETWORKDAYS.INTL($J93,$K93,1,(Holidays!$A$1:$A$248)),0)+IF(AND($J93&gt;AV$4,$J93&lt;=AW$4,$K93&gt;AW$4),NETWORKDAYS.INTL($J93,(AW$4),1,(Holidays!$A$1:$A$248)),0)+IF(AND($J93&lt;AV$4,$K93&lt;AW$4,$K93&gt;AV$4),NETWORKDAYS.INTL(AV$4+1,$K93,1,(Holidays!$A$1:$A$248)),0)+IF(AND($J93&lt;=AV$4,$K93&gt;=AW$4,$K93&gt;AV$4),NETWORKDAYS.INTL(AV$4+1,(AW$4),1,(Holidays!$A$1:$A$248)),0))*$M93,"")</f>
        <v>0</v>
      </c>
      <c r="AX93" s="321">
        <f ca="1">IFERROR((IF(AND($J93&gt;AW$4,$J93&lt;=AX$4,$K93&lt;=AX$4),NETWORKDAYS.INTL($J93,$K93,1,(Holidays!$A$1:$A$248)),0)+IF(AND($J93&gt;AW$4,$J93&lt;=AX$4,$K93&gt;AX$4),NETWORKDAYS.INTL($J93,(AX$4),1,(Holidays!$A$1:$A$248)),0)+IF(AND($J93&lt;AW$4,$K93&lt;AX$4,$K93&gt;AW$4),NETWORKDAYS.INTL(AW$4+1,$K93,1,(Holidays!$A$1:$A$248)),0)+IF(AND($J93&lt;=AW$4,$K93&gt;=AX$4,$K93&gt;AW$4),NETWORKDAYS.INTL(AW$4+1,(AX$4),1,(Holidays!$A$1:$A$248)),0))*$M93,"")</f>
        <v>0</v>
      </c>
      <c r="AY93" s="190">
        <f ca="1">IFERROR((IF(AND($J93&gt;AX$4,$J93&lt;=AY$4,$K93&lt;=AY$4),NETWORKDAYS.INTL($J93,$K93,1,(Holidays!$A$1:$A$248)),0)+IF(AND($J93&gt;AX$4,$J93&lt;=AY$4,$K93&gt;AY$4),NETWORKDAYS.INTL($J93,(AY$4),1,(Holidays!$A$1:$A$248)),0)+IF(AND($J93&lt;AX$4,$K93&lt;AY$4,$K93&gt;AX$4),NETWORKDAYS.INTL(AX$4+1,$K93,1,(Holidays!$A$1:$A$248)),0)+IF(AND($J93&lt;=AX$4,$K93&gt;=AY$4,$K93&gt;AX$4),NETWORKDAYS.INTL(AX$4+1,(AY$4),1,(Holidays!$A$1:$A$248)),0))*$M93,"")</f>
        <v>0</v>
      </c>
      <c r="AZ93" s="192">
        <f ca="1">IFERROR((IF(AND($J93&gt;AY$4,$J93&lt;=AZ$4,$K93&lt;=AZ$4),NETWORKDAYS.INTL($J93,$K93,1,(Holidays!$A$1:$A$248)),0)+IF(AND($J93&gt;AY$4,$J93&lt;=AZ$4,$K93&gt;AZ$4),NETWORKDAYS.INTL($J93,(AZ$4),1,(Holidays!$A$1:$A$248)),0)+IF(AND($J93&lt;AY$4,$K93&lt;AZ$4,$K93&gt;AY$4),NETWORKDAYS.INTL(AY$4+1,$K93,1,(Holidays!$A$1:$A$248)),0)+IF(AND($J93&lt;=AY$4,$K93&gt;=AZ$4,$K93&gt;AY$4),NETWORKDAYS.INTL(AY$4+1,(AZ$4),1,(Holidays!$A$1:$A$248)),0))*$M93,"")</f>
        <v>0</v>
      </c>
      <c r="BA93" s="321">
        <f ca="1">IFERROR((IF(AND($J93&gt;AZ$4,$J93&lt;=BA$4,$K93&lt;=BA$4),NETWORKDAYS.INTL($J93,$K93,1,(Holidays!$A$1:$A$248)),0)+IF(AND($J93&gt;AZ$4,$J93&lt;=BA$4,$K93&gt;BA$4),NETWORKDAYS.INTL($J93,(BA$4),1,(Holidays!$A$1:$A$248)),0)+IF(AND($J93&lt;AZ$4,$K93&lt;BA$4,$K93&gt;AZ$4),NETWORKDAYS.INTL(AZ$4+1,$K93,1,(Holidays!$A$1:$A$248)),0)+IF(AND($J93&lt;=AZ$4,$K93&gt;=BA$4,$K93&gt;AZ$4),NETWORKDAYS.INTL(AZ$4+1,(BA$4),1,(Holidays!$A$1:$A$248)),0))*$M93,"")</f>
        <v>0</v>
      </c>
      <c r="BB93" s="190">
        <f ca="1">IFERROR((IF(AND($J93&gt;BA$4,$J93&lt;=BB$4,$K93&lt;=BB$4),NETWORKDAYS.INTL($J93,$K93,1,(Holidays!$A$1:$A$248)),0)+IF(AND($J93&gt;BA$4,$J93&lt;=BB$4,$K93&gt;BB$4),NETWORKDAYS.INTL($J93,(BB$4),1,(Holidays!$A$1:$A$248)),0)+IF(AND($J93&lt;BA$4,$K93&lt;BB$4,$K93&gt;BA$4),NETWORKDAYS.INTL(BA$4+1,$K93,1,(Holidays!$A$1:$A$248)),0)+IF(AND($J93&lt;=BA$4,$K93&gt;=BB$4,$K93&gt;BA$4),NETWORKDAYS.INTL(BA$4+1,(BB$4),1,(Holidays!$A$1:$A$248)),0))*$M93,"")</f>
        <v>0</v>
      </c>
      <c r="BC93" s="192">
        <f ca="1">IFERROR((IF(AND($J93&gt;BB$4,$J93&lt;=BC$4,$K93&lt;=BC$4),NETWORKDAYS.INTL($J93,$K93,1,(Holidays!$A$1:$A$248)),0)+IF(AND($J93&gt;BB$4,$J93&lt;=BC$4,$K93&gt;BC$4),NETWORKDAYS.INTL($J93,(BC$4),1,(Holidays!$A$1:$A$248)),0)+IF(AND($J93&lt;BB$4,$K93&lt;BC$4,$K93&gt;BB$4),NETWORKDAYS.INTL(BB$4+1,$K93,1,(Holidays!$A$1:$A$248)),0)+IF(AND($J93&lt;=BB$4,$K93&gt;=BC$4,$K93&gt;BB$4),NETWORKDAYS.INTL(BB$4+1,(BC$4),1,(Holidays!$A$1:$A$248)),0))*$M93,"")</f>
        <v>0</v>
      </c>
      <c r="BD93" s="321">
        <f ca="1">IFERROR((IF(AND($J93&gt;BC$4,$J93&lt;=BD$4,$K93&lt;=BD$4),NETWORKDAYS.INTL($J93,$K93,1,(Holidays!$A$1:$A$248)),0)+IF(AND($J93&gt;BC$4,$J93&lt;=BD$4,$K93&gt;BD$4),NETWORKDAYS.INTL($J93,(BD$4),1,(Holidays!$A$1:$A$248)),0)+IF(AND($J93&lt;BC$4,$K93&lt;BD$4,$K93&gt;BC$4),NETWORKDAYS.INTL(BC$4+1,$K93,1,(Holidays!$A$1:$A$248)),0)+IF(AND($J93&lt;=BC$4,$K93&gt;=BD$4,$K93&gt;BC$4),NETWORKDAYS.INTL(BC$4+1,(BD$4),1,(Holidays!$A$1:$A$248)),0))*$M93,"")</f>
        <v>0</v>
      </c>
      <c r="BE93" s="190">
        <f ca="1">IFERROR((IF(AND($J93&gt;BD$4,$J93&lt;=BE$4,$K93&lt;=BE$4),NETWORKDAYS.INTL($J93,$K93,1,(Holidays!$A$1:$A$248)),0)+IF(AND($J93&gt;BD$4,$J93&lt;=BE$4,$K93&gt;BE$4),NETWORKDAYS.INTL($J93,(BE$4),1,(Holidays!$A$1:$A$248)),0)+IF(AND($J93&lt;BD$4,$K93&lt;BE$4,$K93&gt;BD$4),NETWORKDAYS.INTL(BD$4+1,$K93,1,(Holidays!$A$1:$A$248)),0)+IF(AND($J93&lt;=BD$4,$K93&gt;=BE$4,$K93&gt;BD$4),NETWORKDAYS.INTL(BD$4+1,(BE$4),1,(Holidays!$A$1:$A$248)),0))*$M93,"")</f>
        <v>0</v>
      </c>
      <c r="BF93" s="192">
        <f ca="1">IFERROR((IF(AND($J93&gt;BE$4,$J93&lt;=BF$4,$K93&lt;=BF$4),NETWORKDAYS.INTL($J93,$K93,1,(Holidays!$A$1:$A$248)),0)+IF(AND($J93&gt;BE$4,$J93&lt;=BF$4,$K93&gt;BF$4),NETWORKDAYS.INTL($J93,(BF$4),1,(Holidays!$A$1:$A$248)),0)+IF(AND($J93&lt;BE$4,$K93&lt;BF$4,$K93&gt;BE$4),NETWORKDAYS.INTL(BE$4+1,$K93,1,(Holidays!$A$1:$A$248)),0)+IF(AND($J93&lt;=BE$4,$K93&gt;=BF$4,$K93&gt;BE$4),NETWORKDAYS.INTL(BE$4+1,(BF$4),1,(Holidays!$A$1:$A$248)),0))*$M93,"")</f>
        <v>0</v>
      </c>
      <c r="BG93" s="321">
        <f ca="1">IFERROR((IF(AND($J93&gt;BF$4,$J93&lt;=BG$4,$K93&lt;=BG$4),NETWORKDAYS.INTL($J93,$K93,1,(Holidays!$A$1:$A$248)),0)+IF(AND($J93&gt;BF$4,$J93&lt;=BG$4,$K93&gt;BG$4),NETWORKDAYS.INTL($J93,(BG$4),1,(Holidays!$A$1:$A$248)),0)+IF(AND($J93&lt;BF$4,$K93&lt;BG$4,$K93&gt;BF$4),NETWORKDAYS.INTL(BF$4+1,$K93,1,(Holidays!$A$1:$A$248)),0)+IF(AND($J93&lt;=BF$4,$K93&gt;=BG$4,$K93&gt;BF$4),NETWORKDAYS.INTL(BF$4+1,(BG$4),1,(Holidays!$A$1:$A$248)),0))*$M93,"")</f>
        <v>0</v>
      </c>
      <c r="BH93" s="190">
        <f ca="1">IFERROR((IF(AND($J93&gt;BG$4,$J93&lt;=BH$4,$K93&lt;=BH$4),NETWORKDAYS.INTL($J93,$K93,1,(Holidays!$A$1:$A$248)),0)+IF(AND($J93&gt;BG$4,$J93&lt;=BH$4,$K93&gt;BH$4),NETWORKDAYS.INTL($J93,(BH$4),1,(Holidays!$A$1:$A$248)),0)+IF(AND($J93&lt;BG$4,$K93&lt;BH$4,$K93&gt;BG$4),NETWORKDAYS.INTL(BG$4+1,$K93,1,(Holidays!$A$1:$A$248)),0)+IF(AND($J93&lt;=BG$4,$K93&gt;=BH$4,$K93&gt;BG$4),NETWORKDAYS.INTL(BG$4+1,(BH$4),1,(Holidays!$A$1:$A$248)),0))*$M93,"")</f>
        <v>0</v>
      </c>
      <c r="BI93" s="192">
        <f ca="1">IFERROR((IF(AND($J93&gt;BH$4,$J93&lt;=BI$4,$K93&lt;=BI$4),NETWORKDAYS.INTL($J93,$K93,1,(Holidays!$A$1:$A$248)),0)+IF(AND($J93&gt;BH$4,$J93&lt;=BI$4,$K93&gt;BI$4),NETWORKDAYS.INTL($J93,(BI$4),1,(Holidays!$A$1:$A$248)),0)+IF(AND($J93&lt;BH$4,$K93&lt;BI$4,$K93&gt;BH$4),NETWORKDAYS.INTL(BH$4+1,$K93,1,(Holidays!$A$1:$A$248)),0)+IF(AND($J93&lt;=BH$4,$K93&gt;=BI$4,$K93&gt;BH$4),NETWORKDAYS.INTL(BH$4+1,(BI$4),1,(Holidays!$A$1:$A$248)),0))*$M93,"")</f>
        <v>0</v>
      </c>
      <c r="BJ93" s="321">
        <f ca="1">IFERROR((IF(AND($J93&gt;BI$4,$J93&lt;=BJ$4,$K93&lt;=BJ$4),NETWORKDAYS.INTL($J93,$K93,1,(Holidays!$A$1:$A$248)),0)+IF(AND($J93&gt;BI$4,$J93&lt;=BJ$4,$K93&gt;BJ$4),NETWORKDAYS.INTL($J93,(BJ$4),1,(Holidays!$A$1:$A$248)),0)+IF(AND($J93&lt;BI$4,$K93&lt;BJ$4,$K93&gt;BI$4),NETWORKDAYS.INTL(BI$4+1,$K93,1,(Holidays!$A$1:$A$248)),0)+IF(AND($J93&lt;=BI$4,$K93&gt;=BJ$4,$K93&gt;BI$4),NETWORKDAYS.INTL(BI$4+1,(BJ$4),1,(Holidays!$A$1:$A$248)),0))*$M93,"")</f>
        <v>0</v>
      </c>
      <c r="BK93" s="190">
        <f ca="1">IFERROR((IF(AND($J93&gt;BJ$4,$J93&lt;=BK$4,$K93&lt;=BK$4),NETWORKDAYS.INTL($J93,$K93,1,(Holidays!$A$1:$A$248)),0)+IF(AND($J93&gt;BJ$4,$J93&lt;=BK$4,$K93&gt;BK$4),NETWORKDAYS.INTL($J93,(BK$4),1,(Holidays!$A$1:$A$248)),0)+IF(AND($J93&lt;BJ$4,$K93&lt;BK$4,$K93&gt;BJ$4),NETWORKDAYS.INTL(BJ$4+1,$K93,1,(Holidays!$A$1:$A$248)),0)+IF(AND($J93&lt;=BJ$4,$K93&gt;=BK$4,$K93&gt;BJ$4),NETWORKDAYS.INTL(BJ$4+1,(BK$4),1,(Holidays!$A$1:$A$248)),0))*$M93,"")</f>
        <v>0</v>
      </c>
      <c r="BL93" s="192">
        <f ca="1">IFERROR((IF(AND($J93&gt;BK$4,$J93&lt;=BL$4,$K93&lt;=BL$4),NETWORKDAYS.INTL($J93,$K93,1,(Holidays!$A$1:$A$248)),0)+IF(AND($J93&gt;BK$4,$J93&lt;=BL$4,$K93&gt;BL$4),NETWORKDAYS.INTL($J93,(BL$4),1,(Holidays!$A$1:$A$248)),0)+IF(AND($J93&lt;BK$4,$K93&lt;BL$4,$K93&gt;BK$4),NETWORKDAYS.INTL(BK$4+1,$K93,1,(Holidays!$A$1:$A$248)),0)+IF(AND($J93&lt;=BK$4,$K93&gt;=BL$4,$K93&gt;BK$4),NETWORKDAYS.INTL(BK$4+1,(BL$4),1,(Holidays!$A$1:$A$248)),0))*$M93,"")</f>
        <v>0</v>
      </c>
      <c r="BM93" s="321">
        <f ca="1">IFERROR((IF(AND($J93&gt;BL$4,$J93&lt;=BM$4,$K93&lt;=BM$4),NETWORKDAYS.INTL($J93,$K93,1,(Holidays!$A$1:$A$248)),0)+IF(AND($J93&gt;BL$4,$J93&lt;=BM$4,$K93&gt;BM$4),NETWORKDAYS.INTL($J93,(BM$4),1,(Holidays!$A$1:$A$248)),0)+IF(AND($J93&lt;BL$4,$K93&lt;BM$4,$K93&gt;BL$4),NETWORKDAYS.INTL(BL$4+1,$K93,1,(Holidays!$A$1:$A$248)),0)+IF(AND($J93&lt;=BL$4,$K93&gt;=BM$4,$K93&gt;BL$4),NETWORKDAYS.INTL(BL$4+1,(BM$4),1,(Holidays!$A$1:$A$248)),0))*$M93,"")</f>
        <v>0</v>
      </c>
      <c r="BN93" s="190">
        <f ca="1">IFERROR((IF(AND($J93&gt;BM$4,$J93&lt;=BN$4,$K93&lt;=BN$4),NETWORKDAYS.INTL($J93,$K93,1,(Holidays!$A$1:$A$248)),0)+IF(AND($J93&gt;BM$4,$J93&lt;=BN$4,$K93&gt;BN$4),NETWORKDAYS.INTL($J93,(BN$4),1,(Holidays!$A$1:$A$248)),0)+IF(AND($J93&lt;BM$4,$K93&lt;BN$4,$K93&gt;BM$4),NETWORKDAYS.INTL(BM$4+1,$K93,1,(Holidays!$A$1:$A$248)),0)+IF(AND($J93&lt;=BM$4,$K93&gt;=BN$4,$K93&gt;BM$4),NETWORKDAYS.INTL(BM$4+1,(BN$4),1,(Holidays!$A$1:$A$248)),0))*$M93,"")</f>
        <v>0</v>
      </c>
      <c r="BO93" s="192">
        <f ca="1">IFERROR((IF(AND($J93&gt;BN$4,$J93&lt;=BO$4,$K93&lt;=BO$4),NETWORKDAYS.INTL($J93,$K93,1,(Holidays!$A$1:$A$248)),0)+IF(AND($J93&gt;BN$4,$J93&lt;=BO$4,$K93&gt;BO$4),NETWORKDAYS.INTL($J93,(BO$4),1,(Holidays!$A$1:$A$248)),0)+IF(AND($J93&lt;BN$4,$K93&lt;BO$4,$K93&gt;BN$4),NETWORKDAYS.INTL(BN$4+1,$K93,1,(Holidays!$A$1:$A$248)),0)+IF(AND($J93&lt;=BN$4,$K93&gt;=BO$4,$K93&gt;BN$4),NETWORKDAYS.INTL(BN$4+1,(BO$4),1,(Holidays!$A$1:$A$248)),0))*$M93,"")</f>
        <v>0</v>
      </c>
      <c r="BP93" s="321">
        <f ca="1">IFERROR((IF(AND($J93&gt;BO$4,$J93&lt;=BP$4,$K93&lt;=BP$4),NETWORKDAYS.INTL($J93,$K93,1,(Holidays!$A$1:$A$248)),0)+IF(AND($J93&gt;BO$4,$J93&lt;=BP$4,$K93&gt;BP$4),NETWORKDAYS.INTL($J93,(BP$4),1,(Holidays!$A$1:$A$248)),0)+IF(AND($J93&lt;BO$4,$K93&lt;BP$4,$K93&gt;BO$4),NETWORKDAYS.INTL(BO$4+1,$K93,1,(Holidays!$A$1:$A$248)),0)+IF(AND($J93&lt;=BO$4,$K93&gt;=BP$4,$K93&gt;BO$4),NETWORKDAYS.INTL(BO$4+1,(BP$4),1,(Holidays!$A$1:$A$248)),0))*$M93,"")</f>
        <v>0</v>
      </c>
      <c r="BQ93" s="190">
        <f ca="1">IFERROR((IF(AND($J93&gt;BP$4,$J93&lt;=BQ$4,$K93&lt;=BQ$4),NETWORKDAYS.INTL($J93,$K93,1,(Holidays!$A$1:$A$248)),0)+IF(AND($J93&gt;BP$4,$J93&lt;=BQ$4,$K93&gt;BQ$4),NETWORKDAYS.INTL($J93,(BQ$4),1,(Holidays!$A$1:$A$248)),0)+IF(AND($J93&lt;BP$4,$K93&lt;BQ$4,$K93&gt;BP$4),NETWORKDAYS.INTL(BP$4+1,$K93,1,(Holidays!$A$1:$A$248)),0)+IF(AND($J93&lt;=BP$4,$K93&gt;=BQ$4,$K93&gt;BP$4),NETWORKDAYS.INTL(BP$4+1,(BQ$4),1,(Holidays!$A$1:$A$248)),0))*$M93,"")</f>
        <v>0</v>
      </c>
      <c r="BR93" s="192">
        <f ca="1">IFERROR((IF(AND($J93&gt;BQ$4,$J93&lt;=BR$4,$K93&lt;=BR$4),NETWORKDAYS.INTL($J93,$K93,1,(Holidays!$A$1:$A$248)),0)+IF(AND($J93&gt;BQ$4,$J93&lt;=BR$4,$K93&gt;BR$4),NETWORKDAYS.INTL($J93,(BR$4),1,(Holidays!$A$1:$A$248)),0)+IF(AND($J93&lt;BQ$4,$K93&lt;BR$4,$K93&gt;BQ$4),NETWORKDAYS.INTL(BQ$4+1,$K93,1,(Holidays!$A$1:$A$248)),0)+IF(AND($J93&lt;=BQ$4,$K93&gt;=BR$4,$K93&gt;BQ$4),NETWORKDAYS.INTL(BQ$4+1,(BR$4),1,(Holidays!$A$1:$A$248)),0))*$M93,"")</f>
        <v>0</v>
      </c>
      <c r="BS93" s="321">
        <f ca="1">IFERROR((IF(AND($J93&gt;BR$4,$J93&lt;=BS$4,$K93&lt;=BS$4),NETWORKDAYS.INTL($J93,$K93,1,(Holidays!$A$1:$A$248)),0)+IF(AND($J93&gt;BR$4,$J93&lt;=BS$4,$K93&gt;BS$4),NETWORKDAYS.INTL($J93,(BS$4),1,(Holidays!$A$1:$A$248)),0)+IF(AND($J93&lt;BR$4,$K93&lt;BS$4,$K93&gt;BR$4),NETWORKDAYS.INTL(BR$4+1,$K93,1,(Holidays!$A$1:$A$248)),0)+IF(AND($J93&lt;=BR$4,$K93&gt;=BS$4,$K93&gt;BR$4),NETWORKDAYS.INTL(BR$4+1,(BS$4),1,(Holidays!$A$1:$A$248)),0))*$M93,"")</f>
        <v>0</v>
      </c>
      <c r="BT93" s="190">
        <f ca="1">IFERROR((IF(AND($J93&gt;BS$4,$J93&lt;=BT$4,$K93&lt;=BT$4),NETWORKDAYS.INTL($J93,$K93,1,(Holidays!$A$1:$A$248)),0)+IF(AND($J93&gt;BS$4,$J93&lt;=BT$4,$K93&gt;BT$4),NETWORKDAYS.INTL($J93,(BT$4),1,(Holidays!$A$1:$A$248)),0)+IF(AND($J93&lt;BS$4,$K93&lt;BT$4,$K93&gt;BS$4),NETWORKDAYS.INTL(BS$4+1,$K93,1,(Holidays!$A$1:$A$248)),0)+IF(AND($J93&lt;=BS$4,$K93&gt;=BT$4,$K93&gt;BS$4),NETWORKDAYS.INTL(BS$4+1,(BT$4),1,(Holidays!$A$1:$A$248)),0))*$M93,"")</f>
        <v>0</v>
      </c>
      <c r="BU93" s="192">
        <f ca="1">IFERROR((IF(AND($J93&gt;BT$4,$J93&lt;=BU$4,$K93&lt;=BU$4),NETWORKDAYS.INTL($J93,$K93,1,(Holidays!$A$1:$A$248)),0)+IF(AND($J93&gt;BT$4,$J93&lt;=BU$4,$K93&gt;BU$4),NETWORKDAYS.INTL($J93,(BU$4),1,(Holidays!$A$1:$A$248)),0)+IF(AND($J93&lt;BT$4,$K93&lt;BU$4,$K93&gt;BT$4),NETWORKDAYS.INTL(BT$4+1,$K93,1,(Holidays!$A$1:$A$248)),0)+IF(AND($J93&lt;=BT$4,$K93&gt;=BU$4,$K93&gt;BT$4),NETWORKDAYS.INTL(BT$4+1,(BU$4),1,(Holidays!$A$1:$A$248)),0))*$M93,"")</f>
        <v>0</v>
      </c>
      <c r="BV93" s="321">
        <f ca="1">IFERROR((IF(AND($J93&gt;BU$4,$J93&lt;=BV$4,$K93&lt;=BV$4),NETWORKDAYS.INTL($J93,$K93,1,(Holidays!$A$1:$A$248)),0)+IF(AND($J93&gt;BU$4,$J93&lt;=BV$4,$K93&gt;BV$4),NETWORKDAYS.INTL($J93,(BV$4),1,(Holidays!$A$1:$A$248)),0)+IF(AND($J93&lt;BU$4,$K93&lt;BV$4,$K93&gt;BU$4),NETWORKDAYS.INTL(BU$4+1,$K93,1,(Holidays!$A$1:$A$248)),0)+IF(AND($J93&lt;=BU$4,$K93&gt;=BV$4,$K93&gt;BU$4),NETWORKDAYS.INTL(BU$4+1,(BV$4),1,(Holidays!$A$1:$A$248)),0))*$M93,"")</f>
        <v>0</v>
      </c>
      <c r="BW93" s="190">
        <f ca="1">IFERROR((IF(AND($J93&gt;BV$4,$J93&lt;=BW$4,$K93&lt;=BW$4),NETWORKDAYS.INTL($J93,$K93,1,(Holidays!$A$1:$A$248)),0)+IF(AND($J93&gt;BV$4,$J93&lt;=BW$4,$K93&gt;BW$4),NETWORKDAYS.INTL($J93,(BW$4),1,(Holidays!$A$1:$A$248)),0)+IF(AND($J93&lt;BV$4,$K93&lt;BW$4,$K93&gt;BV$4),NETWORKDAYS.INTL(BV$4+1,$K93,1,(Holidays!$A$1:$A$248)),0)+IF(AND($J93&lt;=BV$4,$K93&gt;=BW$4,$K93&gt;BV$4),NETWORKDAYS.INTL(BV$4+1,(BW$4),1,(Holidays!$A$1:$A$248)),0))*$M93,"")</f>
        <v>0</v>
      </c>
      <c r="BX93" s="192">
        <f ca="1">IFERROR((IF(AND($J93&gt;BW$4,$J93&lt;=BX$4,$K93&lt;=BX$4),NETWORKDAYS.INTL($J93,$K93,1,(Holidays!$A$1:$A$248)),0)+IF(AND($J93&gt;BW$4,$J93&lt;=BX$4,$K93&gt;BX$4),NETWORKDAYS.INTL($J93,(BX$4),1,(Holidays!$A$1:$A$248)),0)+IF(AND($J93&lt;BW$4,$K93&lt;BX$4,$K93&gt;BW$4),NETWORKDAYS.INTL(BW$4+1,$K93,1,(Holidays!$A$1:$A$248)),0)+IF(AND($J93&lt;=BW$4,$K93&gt;=BX$4,$K93&gt;BW$4),NETWORKDAYS.INTL(BW$4+1,(BX$4),1,(Holidays!$A$1:$A$248)),0))*$M93,"")</f>
        <v>0</v>
      </c>
      <c r="BY93" s="321">
        <f ca="1">IFERROR((IF(AND($J93&gt;BX$4,$J93&lt;=BY$4,$K93&lt;=BY$4),NETWORKDAYS.INTL($J93,$K93,1,(Holidays!$A$1:$A$248)),0)+IF(AND($J93&gt;BX$4,$J93&lt;=BY$4,$K93&gt;BY$4),NETWORKDAYS.INTL($J93,(BY$4),1,(Holidays!$A$1:$A$248)),0)+IF(AND($J93&lt;BX$4,$K93&lt;BY$4,$K93&gt;BX$4),NETWORKDAYS.INTL(BX$4+1,$K93,1,(Holidays!$A$1:$A$248)),0)+IF(AND($J93&lt;=BX$4,$K93&gt;=BY$4,$K93&gt;BX$4),NETWORKDAYS.INTL(BX$4+1,(BY$4),1,(Holidays!$A$1:$A$248)),0))*$M93,"")</f>
        <v>0</v>
      </c>
      <c r="BZ93" s="190">
        <f ca="1">IFERROR((IF(AND($J93&gt;BY$4,$J93&lt;=BZ$4,$K93&lt;=BZ$4),NETWORKDAYS.INTL($J93,$K93,1,(Holidays!$A$1:$A$248)),0)+IF(AND($J93&gt;BY$4,$J93&lt;=BZ$4,$K93&gt;BZ$4),NETWORKDAYS.INTL($J93,(BZ$4),1,(Holidays!$A$1:$A$248)),0)+IF(AND($J93&lt;BY$4,$K93&lt;BZ$4,$K93&gt;BY$4),NETWORKDAYS.INTL(BY$4+1,$K93,1,(Holidays!$A$1:$A$248)),0)+IF(AND($J93&lt;=BY$4,$K93&gt;=BZ$4,$K93&gt;BY$4),NETWORKDAYS.INTL(BY$4+1,(BZ$4),1,(Holidays!$A$1:$A$248)),0))*$M93,"")</f>
        <v>0</v>
      </c>
      <c r="CA93" s="192">
        <f ca="1">IFERROR((IF(AND($J93&gt;BZ$4,$J93&lt;=CA$4,$K93&lt;=CA$4),NETWORKDAYS.INTL($J93,$K93,1,(Holidays!$A$1:$A$248)),0)+IF(AND($J93&gt;BZ$4,$J93&lt;=CA$4,$K93&gt;CA$4),NETWORKDAYS.INTL($J93,(CA$4),1,(Holidays!$A$1:$A$248)),0)+IF(AND($J93&lt;BZ$4,$K93&lt;CA$4,$K93&gt;BZ$4),NETWORKDAYS.INTL(BZ$4+1,$K93,1,(Holidays!$A$1:$A$248)),0)+IF(AND($J93&lt;=BZ$4,$K93&gt;=CA$4,$K93&gt;BZ$4),NETWORKDAYS.INTL(BZ$4+1,(CA$4),1,(Holidays!$A$1:$A$248)),0))*$M93,"")</f>
        <v>0</v>
      </c>
      <c r="CB93" s="321">
        <f ca="1">IFERROR((IF(AND($J93&gt;CA$4,$J93&lt;=CB$4,$K93&lt;=CB$4),NETWORKDAYS.INTL($J93,$K93,1,(Holidays!$A$1:$A$248)),0)+IF(AND($J93&gt;CA$4,$J93&lt;=CB$4,$K93&gt;CB$4),NETWORKDAYS.INTL($J93,(CB$4),1,(Holidays!$A$1:$A$248)),0)+IF(AND($J93&lt;CA$4,$K93&lt;CB$4,$K93&gt;CA$4),NETWORKDAYS.INTL(CA$4+1,$K93,1,(Holidays!$A$1:$A$248)),0)+IF(AND($J93&lt;=CA$4,$K93&gt;=CB$4,$K93&gt;CA$4),NETWORKDAYS.INTL(CA$4+1,(CB$4),1,(Holidays!$A$1:$A$248)),0))*$M93,"")</f>
        <v>0</v>
      </c>
      <c r="CC93" s="190">
        <f ca="1">IFERROR((IF(AND($J93&gt;CB$4,$J93&lt;=CC$4,$K93&lt;=CC$4),NETWORKDAYS.INTL($J93,$K93,1,(Holidays!$A$1:$A$248)),0)+IF(AND($J93&gt;CB$4,$J93&lt;=CC$4,$K93&gt;CC$4),NETWORKDAYS.INTL($J93,(CC$4),1,(Holidays!$A$1:$A$248)),0)+IF(AND($J93&lt;CB$4,$K93&lt;CC$4,$K93&gt;CB$4),NETWORKDAYS.INTL(CB$4+1,$K93,1,(Holidays!$A$1:$A$248)),0)+IF(AND($J93&lt;=CB$4,$K93&gt;=CC$4,$K93&gt;CB$4),NETWORKDAYS.INTL(CB$4+1,(CC$4),1,(Holidays!$A$1:$A$248)),0))*$M93,"")</f>
        <v>0</v>
      </c>
      <c r="CD93" s="192">
        <f ca="1">IFERROR((IF(AND($J93&gt;CC$4,$J93&lt;=CD$4,$K93&lt;=CD$4),NETWORKDAYS.INTL($J93,$K93,1,(Holidays!$A$1:$A$248)),0)+IF(AND($J93&gt;CC$4,$J93&lt;=CD$4,$K93&gt;CD$4),NETWORKDAYS.INTL($J93,(CD$4),1,(Holidays!$A$1:$A$248)),0)+IF(AND($J93&lt;CC$4,$K93&lt;CD$4,$K93&gt;CC$4),NETWORKDAYS.INTL(CC$4+1,$K93,1,(Holidays!$A$1:$A$248)),0)+IF(AND($J93&lt;=CC$4,$K93&gt;=CD$4,$K93&gt;CC$4),NETWORKDAYS.INTL(CC$4+1,(CD$4),1,(Holidays!$A$1:$A$248)),0))*$M93,"")</f>
        <v>0</v>
      </c>
      <c r="CE93" s="321">
        <f ca="1">IFERROR((IF(AND($J93&gt;CD$4,$J93&lt;=CE$4,$K93&lt;=CE$4),NETWORKDAYS.INTL($J93,$K93,1,(Holidays!$A$1:$A$248)),0)+IF(AND($J93&gt;CD$4,$J93&lt;=CE$4,$K93&gt;CE$4),NETWORKDAYS.INTL($J93,(CE$4),1,(Holidays!$A$1:$A$248)),0)+IF(AND($J93&lt;CD$4,$K93&lt;CE$4,$K93&gt;CD$4),NETWORKDAYS.INTL(CD$4+1,$K93,1,(Holidays!$A$1:$A$248)),0)+IF(AND($J93&lt;=CD$4,$K93&gt;=CE$4,$K93&gt;CD$4),NETWORKDAYS.INTL(CD$4+1,(CE$4),1,(Holidays!$A$1:$A$248)),0))*$M93,"")</f>
        <v>0</v>
      </c>
      <c r="CF93" s="190">
        <f ca="1">IFERROR((IF(AND($J93&gt;CE$4,$J93&lt;=CF$4,$K93&lt;=CF$4),NETWORKDAYS.INTL($J93,$K93,1,(Holidays!$A$1:$A$248)),0)+IF(AND($J93&gt;CE$4,$J93&lt;=CF$4,$K93&gt;CF$4),NETWORKDAYS.INTL($J93,(CF$4),1,(Holidays!$A$1:$A$248)),0)+IF(AND($J93&lt;CE$4,$K93&lt;CF$4,$K93&gt;CE$4),NETWORKDAYS.INTL(CE$4+1,$K93,1,(Holidays!$A$1:$A$248)),0)+IF(AND($J93&lt;=CE$4,$K93&gt;=CF$4,$K93&gt;CE$4),NETWORKDAYS.INTL(CE$4+1,(CF$4),1,(Holidays!$A$1:$A$248)),0))*$M93,"")</f>
        <v>0</v>
      </c>
      <c r="CG93" s="192">
        <f ca="1">IFERROR((IF(AND($J93&gt;CF$4,$J93&lt;=CG$4,$K93&lt;=CG$4),NETWORKDAYS.INTL($J93,$K93,1,(Holidays!$A$1:$A$248)),0)+IF(AND($J93&gt;CF$4,$J93&lt;=CG$4,$K93&gt;CG$4),NETWORKDAYS.INTL($J93,(CG$4),1,(Holidays!$A$1:$A$248)),0)+IF(AND($J93&lt;CF$4,$K93&lt;CG$4,$K93&gt;CF$4),NETWORKDAYS.INTL(CF$4+1,$K93,1,(Holidays!$A$1:$A$248)),0)+IF(AND($J93&lt;=CF$4,$K93&gt;=CG$4,$K93&gt;CF$4),NETWORKDAYS.INTL(CF$4+1,(CG$4),1,(Holidays!$A$1:$A$248)),0))*$M93,"")</f>
        <v>0</v>
      </c>
      <c r="CH93" s="321">
        <f ca="1">IFERROR((IF(AND($J93&gt;CG$4,$J93&lt;=CH$4,$K93&lt;=CH$4),NETWORKDAYS.INTL($J93,$K93,1,(Holidays!$A$1:$A$248)),0)+IF(AND($J93&gt;CG$4,$J93&lt;=CH$4,$K93&gt;CH$4),NETWORKDAYS.INTL($J93,(CH$4),1,(Holidays!$A$1:$A$248)),0)+IF(AND($J93&lt;CG$4,$K93&lt;CH$4,$K93&gt;CG$4),NETWORKDAYS.INTL(CG$4+1,$K93,1,(Holidays!$A$1:$A$248)),0)+IF(AND($J93&lt;=CG$4,$K93&gt;=CH$4,$K93&gt;CG$4),NETWORKDAYS.INTL(CG$4+1,(CH$4),1,(Holidays!$A$1:$A$248)),0))*$M93,"")</f>
        <v>0</v>
      </c>
      <c r="CI93" s="190">
        <f ca="1">IFERROR((IF(AND($J93&gt;CH$4,$J93&lt;=CI$4,$K93&lt;=CI$4),NETWORKDAYS.INTL($J93,$K93,1,(Holidays!$A$1:$A$248)),0)+IF(AND($J93&gt;CH$4,$J93&lt;=CI$4,$K93&gt;CI$4),NETWORKDAYS.INTL($J93,(CI$4),1,(Holidays!$A$1:$A$248)),0)+IF(AND($J93&lt;CH$4,$K93&lt;CI$4,$K93&gt;CH$4),NETWORKDAYS.INTL(CH$4+1,$K93,1,(Holidays!$A$1:$A$248)),0)+IF(AND($J93&lt;=CH$4,$K93&gt;=CI$4,$K93&gt;CH$4),NETWORKDAYS.INTL(CH$4+1,(CI$4),1,(Holidays!$A$1:$A$248)),0))*$M93,"")</f>
        <v>0</v>
      </c>
      <c r="CJ93" s="192">
        <f ca="1">IFERROR((IF(AND($J93&gt;CI$4,$J93&lt;=CJ$4,$K93&lt;=CJ$4),NETWORKDAYS.INTL($J93,$K93,1,(Holidays!$A$1:$A$248)),0)+IF(AND($J93&gt;CI$4,$J93&lt;=CJ$4,$K93&gt;CJ$4),NETWORKDAYS.INTL($J93,(CJ$4),1,(Holidays!$A$1:$A$248)),0)+IF(AND($J93&lt;CI$4,$K93&lt;CJ$4,$K93&gt;CI$4),NETWORKDAYS.INTL(CI$4+1,$K93,1,(Holidays!$A$1:$A$248)),0)+IF(AND($J93&lt;=CI$4,$K93&gt;=CJ$4,$K93&gt;CI$4),NETWORKDAYS.INTL(CI$4+1,(CJ$4),1,(Holidays!$A$1:$A$248)),0))*$M93,"")</f>
        <v>0</v>
      </c>
      <c r="CK93" s="321">
        <f ca="1">IFERROR((IF(AND($J93&gt;CJ$4,$J93&lt;=CK$4,$K93&lt;=CK$4),NETWORKDAYS.INTL($J93,$K93,1,(Holidays!$A$1:$A$248)),0)+IF(AND($J93&gt;CJ$4,$J93&lt;=CK$4,$K93&gt;CK$4),NETWORKDAYS.INTL($J93,(CK$4),1,(Holidays!$A$1:$A$248)),0)+IF(AND($J93&lt;CJ$4,$K93&lt;CK$4,$K93&gt;CJ$4),NETWORKDAYS.INTL(CJ$4+1,$K93,1,(Holidays!$A$1:$A$248)),0)+IF(AND($J93&lt;=CJ$4,$K93&gt;=CK$4,$K93&gt;CJ$4),NETWORKDAYS.INTL(CJ$4+1,(CK$4),1,(Holidays!$A$1:$A$248)),0))*$M93,"")</f>
        <v>0</v>
      </c>
      <c r="CL93" s="190">
        <f ca="1">IFERROR((IF(AND($J93&gt;CK$4,$J93&lt;=CL$4,$K93&lt;=CL$4),NETWORKDAYS.INTL($J93,$K93,1,(Holidays!$A$1:$A$248)),0)+IF(AND($J93&gt;CK$4,$J93&lt;=CL$4,$K93&gt;CL$4),NETWORKDAYS.INTL($J93,(CL$4),1,(Holidays!$A$1:$A$248)),0)+IF(AND($J93&lt;CK$4,$K93&lt;CL$4,$K93&gt;CK$4),NETWORKDAYS.INTL(CK$4+1,$K93,1,(Holidays!$A$1:$A$248)),0)+IF(AND($J93&lt;=CK$4,$K93&gt;=CL$4,$K93&gt;CK$4),NETWORKDAYS.INTL(CK$4+1,(CL$4),1,(Holidays!$A$1:$A$248)),0))*$M93,"")</f>
        <v>0</v>
      </c>
      <c r="CM93" s="192">
        <f ca="1">IFERROR((IF(AND($J93&gt;CL$4,$J93&lt;=CM$4,$K93&lt;=CM$4),NETWORKDAYS.INTL($J93,$K93,1,(Holidays!$A$1:$A$248)),0)+IF(AND($J93&gt;CL$4,$J93&lt;=CM$4,$K93&gt;CM$4),NETWORKDAYS.INTL($J93,(CM$4),1,(Holidays!$A$1:$A$248)),0)+IF(AND($J93&lt;CL$4,$K93&lt;CM$4,$K93&gt;CL$4),NETWORKDAYS.INTL(CL$4+1,$K93,1,(Holidays!$A$1:$A$248)),0)+IF(AND($J93&lt;=CL$4,$K93&gt;=CM$4,$K93&gt;CL$4),NETWORKDAYS.INTL(CL$4+1,(CM$4),1,(Holidays!$A$1:$A$248)),0))*$M93,"")</f>
        <v>0</v>
      </c>
      <c r="CN93" s="321">
        <f ca="1">IFERROR((IF(AND($J93&gt;CM$4,$J93&lt;=CN$4,$K93&lt;=CN$4),NETWORKDAYS.INTL($J93,$K93,1,(Holidays!$A$1:$A$248)),0)+IF(AND($J93&gt;CM$4,$J93&lt;=CN$4,$K93&gt;CN$4),NETWORKDAYS.INTL($J93,(CN$4),1,(Holidays!$A$1:$A$248)),0)+IF(AND($J93&lt;CM$4,$K93&lt;CN$4,$K93&gt;CM$4),NETWORKDAYS.INTL(CM$4+1,$K93,1,(Holidays!$A$1:$A$248)),0)+IF(AND($J93&lt;=CM$4,$K93&gt;=CN$4,$K93&gt;CM$4),NETWORKDAYS.INTL(CM$4+1,(CN$4),1,(Holidays!$A$1:$A$248)),0))*$M93,"")</f>
        <v>0</v>
      </c>
      <c r="CO93" s="190">
        <f ca="1">IFERROR((IF(AND($J93&gt;CN$4,$J93&lt;=CO$4,$K93&lt;=CO$4),NETWORKDAYS.INTL($J93,$K93,1,(Holidays!$A$1:$A$248)),0)+IF(AND($J93&gt;CN$4,$J93&lt;=CO$4,$K93&gt;CO$4),NETWORKDAYS.INTL($J93,(CO$4),1,(Holidays!$A$1:$A$248)),0)+IF(AND($J93&lt;CN$4,$K93&lt;CO$4,$K93&gt;CN$4),NETWORKDAYS.INTL(CN$4+1,$K93,1,(Holidays!$A$1:$A$248)),0)+IF(AND($J93&lt;=CN$4,$K93&gt;=CO$4,$K93&gt;CN$4),NETWORKDAYS.INTL(CN$4+1,(CO$4),1,(Holidays!$A$1:$A$248)),0))*$M93,"")</f>
        <v>0</v>
      </c>
      <c r="CP93" s="192">
        <f ca="1">IFERROR((IF(AND($J93&gt;CO$4,$J93&lt;=CP$4,$K93&lt;=CP$4),NETWORKDAYS.INTL($J93,$K93,1,(Holidays!$A$1:$A$248)),0)+IF(AND($J93&gt;CO$4,$J93&lt;=CP$4,$K93&gt;CP$4),NETWORKDAYS.INTL($J93,(CP$4),1,(Holidays!$A$1:$A$248)),0)+IF(AND($J93&lt;CO$4,$K93&lt;CP$4,$K93&gt;CO$4),NETWORKDAYS.INTL(CO$4+1,$K93,1,(Holidays!$A$1:$A$248)),0)+IF(AND($J93&lt;=CO$4,$K93&gt;=CP$4,$K93&gt;CO$4),NETWORKDAYS.INTL(CO$4+1,(CP$4),1,(Holidays!$A$1:$A$248)),0))*$M93,"")</f>
        <v>0</v>
      </c>
      <c r="CQ93" s="321">
        <f ca="1">IFERROR((IF(AND($J93&gt;CP$4,$J93&lt;=CQ$4,$K93&lt;=CQ$4),NETWORKDAYS.INTL($J93,$K93,1,(Holidays!$A$1:$A$248)),0)+IF(AND($J93&gt;CP$4,$J93&lt;=CQ$4,$K93&gt;CQ$4),NETWORKDAYS.INTL($J93,(CQ$4),1,(Holidays!$A$1:$A$248)),0)+IF(AND($J93&lt;CP$4,$K93&lt;CQ$4,$K93&gt;CP$4),NETWORKDAYS.INTL(CP$4+1,$K93,1,(Holidays!$A$1:$A$248)),0)+IF(AND($J93&lt;=CP$4,$K93&gt;=CQ$4,$K93&gt;CP$4),NETWORKDAYS.INTL(CP$4+1,(CQ$4),1,(Holidays!$A$1:$A$248)),0))*$M93,"")</f>
        <v>0</v>
      </c>
      <c r="CR93" s="190">
        <f ca="1">IFERROR((IF(AND($J93&gt;CQ$4,$J93&lt;=CR$4,$K93&lt;=CR$4),NETWORKDAYS.INTL($J93,$K93,1,(Holidays!$A$1:$A$248)),0)+IF(AND($J93&gt;CQ$4,$J93&lt;=CR$4,$K93&gt;CR$4),NETWORKDAYS.INTL($J93,(CR$4),1,(Holidays!$A$1:$A$248)),0)+IF(AND($J93&lt;CQ$4,$K93&lt;CR$4,$K93&gt;CQ$4),NETWORKDAYS.INTL(CQ$4+1,$K93,1,(Holidays!$A$1:$A$248)),0)+IF(AND($J93&lt;=CQ$4,$K93&gt;=CR$4,$K93&gt;CQ$4),NETWORKDAYS.INTL(CQ$4+1,(CR$4),1,(Holidays!$A$1:$A$248)),0))*$M93,"")</f>
        <v>0</v>
      </c>
      <c r="CS93" s="192">
        <f ca="1">IFERROR((IF(AND($J93&gt;CR$4,$J93&lt;=CS$4,$K93&lt;=CS$4),NETWORKDAYS.INTL($J93,$K93,1,(Holidays!$A$1:$A$248)),0)+IF(AND($J93&gt;CR$4,$J93&lt;=CS$4,$K93&gt;CS$4),NETWORKDAYS.INTL($J93,(CS$4),1,(Holidays!$A$1:$A$248)),0)+IF(AND($J93&lt;CR$4,$K93&lt;CS$4,$K93&gt;CR$4),NETWORKDAYS.INTL(CR$4+1,$K93,1,(Holidays!$A$1:$A$248)),0)+IF(AND($J93&lt;=CR$4,$K93&gt;=CS$4,$K93&gt;CR$4),NETWORKDAYS.INTL(CR$4+1,(CS$4),1,(Holidays!$A$1:$A$248)),0))*$M93,"")</f>
        <v>0</v>
      </c>
      <c r="CT93" s="321">
        <f ca="1">IFERROR((IF(AND($J93&gt;CS$4,$J93&lt;=CT$4,$K93&lt;=CT$4),NETWORKDAYS.INTL($J93,$K93,1,(Holidays!$A$1:$A$248)),0)+IF(AND($J93&gt;CS$4,$J93&lt;=CT$4,$K93&gt;CT$4),NETWORKDAYS.INTL($J93,(CT$4),1,(Holidays!$A$1:$A$248)),0)+IF(AND($J93&lt;CS$4,$K93&lt;CT$4,$K93&gt;CS$4),NETWORKDAYS.INTL(CS$4+1,$K93,1,(Holidays!$A$1:$A$248)),0)+IF(AND($J93&lt;=CS$4,$K93&gt;=CT$4,$K93&gt;CS$4),NETWORKDAYS.INTL(CS$4+1,(CT$4),1,(Holidays!$A$1:$A$248)),0))*$M93,"")</f>
        <v>0</v>
      </c>
      <c r="CU93" s="190">
        <f ca="1">IFERROR((IF(AND($J93&gt;CT$4,$J93&lt;=CU$4,$K93&lt;=CU$4),NETWORKDAYS.INTL($J93,$K93,1,(Holidays!$A$1:$A$248)),0)+IF(AND($J93&gt;CT$4,$J93&lt;=CU$4,$K93&gt;CU$4),NETWORKDAYS.INTL($J93,(CU$4),1,(Holidays!$A$1:$A$248)),0)+IF(AND($J93&lt;CT$4,$K93&lt;CU$4,$K93&gt;CT$4),NETWORKDAYS.INTL(CT$4+1,$K93,1,(Holidays!$A$1:$A$248)),0)+IF(AND($J93&lt;=CT$4,$K93&gt;=CU$4,$K93&gt;CT$4),NETWORKDAYS.INTL(CT$4+1,(CU$4),1,(Holidays!$A$1:$A$248)),0))*$M93,"")</f>
        <v>0</v>
      </c>
      <c r="CV93" s="192">
        <f ca="1">IFERROR((IF(AND($J93&gt;CU$4,$J93&lt;=CV$4,$K93&lt;=CV$4),NETWORKDAYS.INTL($J93,$K93,1,(Holidays!$A$1:$A$248)),0)+IF(AND($J93&gt;CU$4,$J93&lt;=CV$4,$K93&gt;CV$4),NETWORKDAYS.INTL($J93,(CV$4),1,(Holidays!$A$1:$A$248)),0)+IF(AND($J93&lt;CU$4,$K93&lt;CV$4,$K93&gt;CU$4),NETWORKDAYS.INTL(CU$4+1,$K93,1,(Holidays!$A$1:$A$248)),0)+IF(AND($J93&lt;=CU$4,$K93&gt;=CV$4,$K93&gt;CU$4),NETWORKDAYS.INTL(CU$4+1,(CV$4),1,(Holidays!$A$1:$A$248)),0))*$M93,"")</f>
        <v>0</v>
      </c>
      <c r="CW93" s="321">
        <f ca="1">IFERROR((IF(AND($J93&gt;CV$4,$J93&lt;=CW$4,$K93&lt;=CW$4),NETWORKDAYS.INTL($J93,$K93,1,(Holidays!$A$1:$A$248)),0)+IF(AND($J93&gt;CV$4,$J93&lt;=CW$4,$K93&gt;CW$4),NETWORKDAYS.INTL($J93,(CW$4),1,(Holidays!$A$1:$A$248)),0)+IF(AND($J93&lt;CV$4,$K93&lt;CW$4,$K93&gt;CV$4),NETWORKDAYS.INTL(CV$4+1,$K93,1,(Holidays!$A$1:$A$248)),0)+IF(AND($J93&lt;=CV$4,$K93&gt;=CW$4,$K93&gt;CV$4),NETWORKDAYS.INTL(CV$4+1,(CW$4),1,(Holidays!$A$1:$A$248)),0))*$M93,"")</f>
        <v>0</v>
      </c>
      <c r="CX93" s="324">
        <f ca="1">IFERROR((IF(AND($J93&gt;CW$4,$J93&lt;=CX$4,$K93&lt;=CX$4),NETWORKDAYS.INTL($J93,$K93,1,(Holidays!$A$1:$A$248)),0)+IF(AND($J93&gt;CW$4,$J93&lt;=CX$4,$K93&gt;CX$4),NETWORKDAYS.INTL($J93,(CX$4),1,(Holidays!$A$1:$A$248)),0)+IF(AND($J93&lt;CW$4,$K93&lt;CX$4,$K93&gt;CW$4),NETWORKDAYS.INTL(CW$4+1,$K93,1,(Holidays!$A$1:$A$248)),0)+IF(AND($J93&lt;=CW$4,$K93&gt;=CX$4,$K93&gt;CW$4),NETWORKDAYS.INTL(CW$4+1,(CX$4),1,(Holidays!$A$1:$A$248)),0))*$M93,"")</f>
        <v>0</v>
      </c>
    </row>
    <row r="94" spans="2:102" ht="15" customHeight="1" outlineLevel="1">
      <c r="B94" s="59" t="str">
        <f t="array" ref="B94">IFERROR(INDEX('A-2_MH Distribution'!$B$1:$B$15014,SMALL(IF('A-2_MH Distribution'!$N$8:$N$63&lt;&gt;0,ROW('A-2_MH Distribution'!$B$8:$B$63)),ROW(A26)),1),"")</f>
        <v/>
      </c>
      <c r="C94" s="458" t="str">
        <f ca="1">IFERROR(VLOOKUP(B94,OFFSET('A-1_MH Estimation'!$B$7,0,0,MATCH("Subtotal LOE",'A-1_MH Estimation'!B:B,0)-7,2),2,0),"")</f>
        <v/>
      </c>
      <c r="D94" s="466" t="str">
        <f ca="1">IFERROR(VLOOKUP(B94,OFFSET('A-1_MH Estimation'!$B$7,0,0,MATCH("Subtotal LOE",'A-1_MH Estimation'!B:B,0)-7,4),4,0),"")</f>
        <v/>
      </c>
      <c r="E94" s="466" t="str">
        <f ca="1">IFERROR(VLOOKUP(B94,OFFSET('A-1_MH Estimation'!$B$7,0,0,MATCH("Subtotal LOE",'A-1_MH Estimation'!B:B,0)-7,3),3,0),"")</f>
        <v/>
      </c>
      <c r="F94" s="462">
        <f>IFERROR(VLOOKUP($B94,'A-2_MH Distribution'!$B$6:$O$16314,3,0)*VLOOKUP($B94,'A-2_MH Distribution'!$B$6:$O$16314,VLOOKUP(G94,SoftwareList,6,0),0)*IFERROR((--(VLOOKUP($B94,'A-2_MH Distribution'!$B$6:$O$16314,VLOOKUP(G94,SoftwareList,8,0),0)=0)+VLOOKUP($B94,'A-2_MH Distribution'!$B$6:$O$16314,VLOOKUP(G94,SoftwareList,8,0),0)),1),0)</f>
        <v>0</v>
      </c>
      <c r="G94" s="403" t="str">
        <f t="shared" si="61"/>
        <v/>
      </c>
      <c r="H94" s="454"/>
      <c r="I94" s="455"/>
      <c r="J94" s="351">
        <f ca="1">IFERROR(INDEX(Activities,MATCH($B94,'A-2_MH Distribution'!B:B,0),MATCH("Start Date",'A-2_MH Distribution'!$A$4:S$4,0))+H94,0)</f>
        <v>0</v>
      </c>
      <c r="K94" s="352">
        <f ca="1">IFERROR(INDEX(Activities,MATCH($B94,'A-2_MH Distribution'!B:B,0),MATCH("Finish Date",'A-2_MH Distribution'!$A$4:S$4,0))+I94,0)</f>
        <v>0</v>
      </c>
      <c r="L94" s="170">
        <f ca="1">NETWORKDAYS.INTL(J94,K94,1,Holidays!$A$1:$A$248)</f>
        <v>0</v>
      </c>
      <c r="M94" s="62">
        <f t="shared" ca="1" si="60"/>
        <v>0</v>
      </c>
      <c r="O94" s="253">
        <f ca="1">SUM($P94:CX94)</f>
        <v>0</v>
      </c>
      <c r="P94" s="320"/>
      <c r="Q94" s="321">
        <f ca="1">IFERROR((IF(AND($J94&gt;P$4,$J94&lt;=Q$4,$K94&lt;=Q$4),NETWORKDAYS.INTL($J94,$K94,1,(Holidays!$A$1:$A$248)),0)+IF(AND($J94&gt;P$4,$J94&lt;=Q$4,$K94&gt;Q$4),NETWORKDAYS.INTL($J94,(Q$4),1,(Holidays!$A$1:$A$248)),0)+IF(AND($J94&lt;P$4,$K94&lt;Q$4,$K94&gt;P$4),NETWORKDAYS.INTL(P$4+1,$K94,1,(Holidays!$A$1:$A$248)),0)+IF(AND($J94&lt;=P$4,$K94&gt;=Q$4,$K94&gt;P$4),NETWORKDAYS.INTL(P$4+1,(Q$4),1,(Holidays!$A$1:$A$248)),0))*$M94,"")</f>
        <v>0</v>
      </c>
      <c r="R94" s="190">
        <f ca="1">IFERROR((IF(AND($J94&gt;Q$4,$J94&lt;=R$4,$K94&lt;=R$4),NETWORKDAYS.INTL($J94,$K94,1,(Holidays!$A$1:$A$248)),0)+IF(AND($J94&gt;Q$4,$J94&lt;=R$4,$K94&gt;R$4),NETWORKDAYS.INTL($J94,(R$4),1,(Holidays!$A$1:$A$248)),0)+IF(AND($J94&lt;Q$4,$K94&lt;R$4,$K94&gt;Q$4),NETWORKDAYS.INTL(Q$4+1,$K94,1,(Holidays!$A$1:$A$248)),0)+IF(AND($J94&lt;=Q$4,$K94&gt;=R$4,$K94&gt;Q$4),NETWORKDAYS.INTL(Q$4+1,(R$4),1,(Holidays!$A$1:$A$248)),0))*$M94,"")</f>
        <v>0</v>
      </c>
      <c r="S94" s="192">
        <f ca="1">IFERROR((IF(AND($J94&gt;R$4,$J94&lt;=S$4,$K94&lt;=S$4),NETWORKDAYS.INTL($J94,$K94,1,(Holidays!$A$1:$A$248)),0)+IF(AND($J94&gt;R$4,$J94&lt;=S$4,$K94&gt;S$4),NETWORKDAYS.INTL($J94,(S$4),1,(Holidays!$A$1:$A$248)),0)+IF(AND($J94&lt;R$4,$K94&lt;S$4,$K94&gt;R$4),NETWORKDAYS.INTL(R$4+1,$K94,1,(Holidays!$A$1:$A$248)),0)+IF(AND($J94&lt;=R$4,$K94&gt;=S$4,$K94&gt;R$4),NETWORKDAYS.INTL(R$4+1,(S$4),1,(Holidays!$A$1:$A$248)),0))*$M94,"")</f>
        <v>0</v>
      </c>
      <c r="T94" s="321">
        <f ca="1">IFERROR((IF(AND($J94&gt;S$4,$J94&lt;=T$4,$K94&lt;=T$4),NETWORKDAYS.INTL($J94,$K94,1,(Holidays!$A$1:$A$248)),0)+IF(AND($J94&gt;S$4,$J94&lt;=T$4,$K94&gt;T$4),NETWORKDAYS.INTL($J94,(T$4),1,(Holidays!$A$1:$A$248)),0)+IF(AND($J94&lt;S$4,$K94&lt;T$4,$K94&gt;S$4),NETWORKDAYS.INTL(S$4+1,$K94,1,(Holidays!$A$1:$A$248)),0)+IF(AND($J94&lt;=S$4,$K94&gt;=T$4,$K94&gt;S$4),NETWORKDAYS.INTL(S$4+1,(T$4),1,(Holidays!$A$1:$A$248)),0))*$M94,"")</f>
        <v>0</v>
      </c>
      <c r="U94" s="190">
        <f ca="1">IFERROR((IF(AND($J94&gt;T$4,$J94&lt;=U$4,$K94&lt;=U$4),NETWORKDAYS.INTL($J94,$K94,1,(Holidays!$A$1:$A$248)),0)+IF(AND($J94&gt;T$4,$J94&lt;=U$4,$K94&gt;U$4),NETWORKDAYS.INTL($J94,(U$4),1,(Holidays!$A$1:$A$248)),0)+IF(AND($J94&lt;T$4,$K94&lt;U$4,$K94&gt;T$4),NETWORKDAYS.INTL(T$4+1,$K94,1,(Holidays!$A$1:$A$248)),0)+IF(AND($J94&lt;=T$4,$K94&gt;=U$4,$K94&gt;T$4),NETWORKDAYS.INTL(T$4+1,(U$4),1,(Holidays!$A$1:$A$248)),0))*$M94,"")</f>
        <v>0</v>
      </c>
      <c r="V94" s="192">
        <f ca="1">IFERROR((IF(AND($J94&gt;U$4,$J94&lt;=V$4,$K94&lt;=V$4),NETWORKDAYS.INTL($J94,$K94,1,(Holidays!$A$1:$A$248)),0)+IF(AND($J94&gt;U$4,$J94&lt;=V$4,$K94&gt;V$4),NETWORKDAYS.INTL($J94,(V$4),1,(Holidays!$A$1:$A$248)),0)+IF(AND($J94&lt;U$4,$K94&lt;V$4,$K94&gt;U$4),NETWORKDAYS.INTL(U$4+1,$K94,1,(Holidays!$A$1:$A$248)),0)+IF(AND($J94&lt;=U$4,$K94&gt;=V$4,$K94&gt;U$4),NETWORKDAYS.INTL(U$4+1,(V$4),1,(Holidays!$A$1:$A$248)),0))*$M94,"")</f>
        <v>0</v>
      </c>
      <c r="W94" s="321">
        <f ca="1">IFERROR((IF(AND($J94&gt;V$4,$J94&lt;=W$4,$K94&lt;=W$4),NETWORKDAYS.INTL($J94,$K94,1,(Holidays!$A$1:$A$248)),0)+IF(AND($J94&gt;V$4,$J94&lt;=W$4,$K94&gt;W$4),NETWORKDAYS.INTL($J94,(W$4),1,(Holidays!$A$1:$A$248)),0)+IF(AND($J94&lt;V$4,$K94&lt;W$4,$K94&gt;V$4),NETWORKDAYS.INTL(V$4+1,$K94,1,(Holidays!$A$1:$A$248)),0)+IF(AND($J94&lt;=V$4,$K94&gt;=W$4,$K94&gt;V$4),NETWORKDAYS.INTL(V$4+1,(W$4),1,(Holidays!$A$1:$A$248)),0))*$M94,"")</f>
        <v>0</v>
      </c>
      <c r="X94" s="190">
        <f ca="1">IFERROR((IF(AND($J94&gt;W$4,$J94&lt;=X$4,$K94&lt;=X$4),NETWORKDAYS.INTL($J94,$K94,1,(Holidays!$A$1:$A$248)),0)+IF(AND($J94&gt;W$4,$J94&lt;=X$4,$K94&gt;X$4),NETWORKDAYS.INTL($J94,(X$4),1,(Holidays!$A$1:$A$248)),0)+IF(AND($J94&lt;W$4,$K94&lt;X$4,$K94&gt;W$4),NETWORKDAYS.INTL(W$4+1,$K94,1,(Holidays!$A$1:$A$248)),0)+IF(AND($J94&lt;=W$4,$K94&gt;=X$4,$K94&gt;W$4),NETWORKDAYS.INTL(W$4+1,(X$4),1,(Holidays!$A$1:$A$248)),0))*$M94,"")</f>
        <v>0</v>
      </c>
      <c r="Y94" s="192">
        <f ca="1">IFERROR((IF(AND($J94&gt;X$4,$J94&lt;=Y$4,$K94&lt;=Y$4),NETWORKDAYS.INTL($J94,$K94,1,(Holidays!$A$1:$A$248)),0)+IF(AND($J94&gt;X$4,$J94&lt;=Y$4,$K94&gt;Y$4),NETWORKDAYS.INTL($J94,(Y$4),1,(Holidays!$A$1:$A$248)),0)+IF(AND($J94&lt;X$4,$K94&lt;Y$4,$K94&gt;X$4),NETWORKDAYS.INTL(X$4+1,$K94,1,(Holidays!$A$1:$A$248)),0)+IF(AND($J94&lt;=X$4,$K94&gt;=Y$4,$K94&gt;X$4),NETWORKDAYS.INTL(X$4+1,(Y$4),1,(Holidays!$A$1:$A$248)),0))*$M94,"")</f>
        <v>0</v>
      </c>
      <c r="Z94" s="321">
        <f ca="1">IFERROR((IF(AND($J94&gt;Y$4,$J94&lt;=Z$4,$K94&lt;=Z$4),NETWORKDAYS.INTL($J94,$K94,1,(Holidays!$A$1:$A$248)),0)+IF(AND($J94&gt;Y$4,$J94&lt;=Z$4,$K94&gt;Z$4),NETWORKDAYS.INTL($J94,(Z$4),1,(Holidays!$A$1:$A$248)),0)+IF(AND($J94&lt;Y$4,$K94&lt;Z$4,$K94&gt;Y$4),NETWORKDAYS.INTL(Y$4+1,$K94,1,(Holidays!$A$1:$A$248)),0)+IF(AND($J94&lt;=Y$4,$K94&gt;=Z$4,$K94&gt;Y$4),NETWORKDAYS.INTL(Y$4+1,(Z$4),1,(Holidays!$A$1:$A$248)),0))*$M94,"")</f>
        <v>0</v>
      </c>
      <c r="AA94" s="190">
        <f ca="1">IFERROR((IF(AND($J94&gt;Z$4,$J94&lt;=AA$4,$K94&lt;=AA$4),NETWORKDAYS.INTL($J94,$K94,1,(Holidays!$A$1:$A$248)),0)+IF(AND($J94&gt;Z$4,$J94&lt;=AA$4,$K94&gt;AA$4),NETWORKDAYS.INTL($J94,(AA$4),1,(Holidays!$A$1:$A$248)),0)+IF(AND($J94&lt;Z$4,$K94&lt;AA$4,$K94&gt;Z$4),NETWORKDAYS.INTL(Z$4+1,$K94,1,(Holidays!$A$1:$A$248)),0)+IF(AND($J94&lt;=Z$4,$K94&gt;=AA$4,$K94&gt;Z$4),NETWORKDAYS.INTL(Z$4+1,(AA$4),1,(Holidays!$A$1:$A$248)),0))*$M94,"")</f>
        <v>0</v>
      </c>
      <c r="AB94" s="192">
        <f ca="1">IFERROR((IF(AND($J94&gt;AA$4,$J94&lt;=AB$4,$K94&lt;=AB$4),NETWORKDAYS.INTL($J94,$K94,1,(Holidays!$A$1:$A$248)),0)+IF(AND($J94&gt;AA$4,$J94&lt;=AB$4,$K94&gt;AB$4),NETWORKDAYS.INTL($J94,(AB$4),1,(Holidays!$A$1:$A$248)),0)+IF(AND($J94&lt;AA$4,$K94&lt;AB$4,$K94&gt;AA$4),NETWORKDAYS.INTL(AA$4+1,$K94,1,(Holidays!$A$1:$A$248)),0)+IF(AND($J94&lt;=AA$4,$K94&gt;=AB$4,$K94&gt;AA$4),NETWORKDAYS.INTL(AA$4+1,(AB$4),1,(Holidays!$A$1:$A$248)),0))*$M94,"")</f>
        <v>0</v>
      </c>
      <c r="AC94" s="321">
        <f ca="1">IFERROR((IF(AND($J94&gt;AB$4,$J94&lt;=AC$4,$K94&lt;=AC$4),NETWORKDAYS.INTL($J94,$K94,1,(Holidays!$A$1:$A$248)),0)+IF(AND($J94&gt;AB$4,$J94&lt;=AC$4,$K94&gt;AC$4),NETWORKDAYS.INTL($J94,(AC$4),1,(Holidays!$A$1:$A$248)),0)+IF(AND($J94&lt;AB$4,$K94&lt;AC$4,$K94&gt;AB$4),NETWORKDAYS.INTL(AB$4+1,$K94,1,(Holidays!$A$1:$A$248)),0)+IF(AND($J94&lt;=AB$4,$K94&gt;=AC$4,$K94&gt;AB$4),NETWORKDAYS.INTL(AB$4+1,(AC$4),1,(Holidays!$A$1:$A$248)),0))*$M94,"")</f>
        <v>0</v>
      </c>
      <c r="AD94" s="190">
        <f ca="1">IFERROR((IF(AND($J94&gt;AC$4,$J94&lt;=AD$4,$K94&lt;=AD$4),NETWORKDAYS.INTL($J94,$K94,1,(Holidays!$A$1:$A$248)),0)+IF(AND($J94&gt;AC$4,$J94&lt;=AD$4,$K94&gt;AD$4),NETWORKDAYS.INTL($J94,(AD$4),1,(Holidays!$A$1:$A$248)),0)+IF(AND($J94&lt;AC$4,$K94&lt;AD$4,$K94&gt;AC$4),NETWORKDAYS.INTL(AC$4+1,$K94,1,(Holidays!$A$1:$A$248)),0)+IF(AND($J94&lt;=AC$4,$K94&gt;=AD$4,$K94&gt;AC$4),NETWORKDAYS.INTL(AC$4+1,(AD$4),1,(Holidays!$A$1:$A$248)),0))*$M94,"")</f>
        <v>0</v>
      </c>
      <c r="AE94" s="192">
        <f ca="1">IFERROR((IF(AND($J94&gt;AD$4,$J94&lt;=AE$4,$K94&lt;=AE$4),NETWORKDAYS.INTL($J94,$K94,1,(Holidays!$A$1:$A$248)),0)+IF(AND($J94&gt;AD$4,$J94&lt;=AE$4,$K94&gt;AE$4),NETWORKDAYS.INTL($J94,(AE$4),1,(Holidays!$A$1:$A$248)),0)+IF(AND($J94&lt;AD$4,$K94&lt;AE$4,$K94&gt;AD$4),NETWORKDAYS.INTL(AD$4+1,$K94,1,(Holidays!$A$1:$A$248)),0)+IF(AND($J94&lt;=AD$4,$K94&gt;=AE$4,$K94&gt;AD$4),NETWORKDAYS.INTL(AD$4+1,(AE$4),1,(Holidays!$A$1:$A$248)),0))*$M94,"")</f>
        <v>0</v>
      </c>
      <c r="AF94" s="321">
        <f ca="1">IFERROR((IF(AND($J94&gt;AE$4,$J94&lt;=AF$4,$K94&lt;=AF$4),NETWORKDAYS.INTL($J94,$K94,1,(Holidays!$A$1:$A$248)),0)+IF(AND($J94&gt;AE$4,$J94&lt;=AF$4,$K94&gt;AF$4),NETWORKDAYS.INTL($J94,(AF$4),1,(Holidays!$A$1:$A$248)),0)+IF(AND($J94&lt;AE$4,$K94&lt;AF$4,$K94&gt;AE$4),NETWORKDAYS.INTL(AE$4+1,$K94,1,(Holidays!$A$1:$A$248)),0)+IF(AND($J94&lt;=AE$4,$K94&gt;=AF$4,$K94&gt;AE$4),NETWORKDAYS.INTL(AE$4+1,(AF$4),1,(Holidays!$A$1:$A$248)),0))*$M94,"")</f>
        <v>0</v>
      </c>
      <c r="AG94" s="190">
        <f ca="1">IFERROR((IF(AND($J94&gt;AF$4,$J94&lt;=AG$4,$K94&lt;=AG$4),NETWORKDAYS.INTL($J94,$K94,1,(Holidays!$A$1:$A$248)),0)+IF(AND($J94&gt;AF$4,$J94&lt;=AG$4,$K94&gt;AG$4),NETWORKDAYS.INTL($J94,(AG$4),1,(Holidays!$A$1:$A$248)),0)+IF(AND($J94&lt;AF$4,$K94&lt;AG$4,$K94&gt;AF$4),NETWORKDAYS.INTL(AF$4+1,$K94,1,(Holidays!$A$1:$A$248)),0)+IF(AND($J94&lt;=AF$4,$K94&gt;=AG$4,$K94&gt;AF$4),NETWORKDAYS.INTL(AF$4+1,(AG$4),1,(Holidays!$A$1:$A$248)),0))*$M94,"")</f>
        <v>0</v>
      </c>
      <c r="AH94" s="192">
        <f ca="1">IFERROR((IF(AND($J94&gt;AG$4,$J94&lt;=AH$4,$K94&lt;=AH$4),NETWORKDAYS.INTL($J94,$K94,1,(Holidays!$A$1:$A$248)),0)+IF(AND($J94&gt;AG$4,$J94&lt;=AH$4,$K94&gt;AH$4),NETWORKDAYS.INTL($J94,(AH$4),1,(Holidays!$A$1:$A$248)),0)+IF(AND($J94&lt;AG$4,$K94&lt;AH$4,$K94&gt;AG$4),NETWORKDAYS.INTL(AG$4+1,$K94,1,(Holidays!$A$1:$A$248)),0)+IF(AND($J94&lt;=AG$4,$K94&gt;=AH$4,$K94&gt;AG$4),NETWORKDAYS.INTL(AG$4+1,(AH$4),1,(Holidays!$A$1:$A$248)),0))*$M94,"")</f>
        <v>0</v>
      </c>
      <c r="AI94" s="321">
        <f ca="1">IFERROR((IF(AND($J94&gt;AH$4,$J94&lt;=AI$4,$K94&lt;=AI$4),NETWORKDAYS.INTL($J94,$K94,1,(Holidays!$A$1:$A$248)),0)+IF(AND($J94&gt;AH$4,$J94&lt;=AI$4,$K94&gt;AI$4),NETWORKDAYS.INTL($J94,(AI$4),1,(Holidays!$A$1:$A$248)),0)+IF(AND($J94&lt;AH$4,$K94&lt;AI$4,$K94&gt;AH$4),NETWORKDAYS.INTL(AH$4+1,$K94,1,(Holidays!$A$1:$A$248)),0)+IF(AND($J94&lt;=AH$4,$K94&gt;=AI$4,$K94&gt;AH$4),NETWORKDAYS.INTL(AH$4+1,(AI$4),1,(Holidays!$A$1:$A$248)),0))*$M94,"")</f>
        <v>0</v>
      </c>
      <c r="AJ94" s="190">
        <f ca="1">IFERROR((IF(AND($J94&gt;AI$4,$J94&lt;=AJ$4,$K94&lt;=AJ$4),NETWORKDAYS.INTL($J94,$K94,1,(Holidays!$A$1:$A$248)),0)+IF(AND($J94&gt;AI$4,$J94&lt;=AJ$4,$K94&gt;AJ$4),NETWORKDAYS.INTL($J94,(AJ$4),1,(Holidays!$A$1:$A$248)),0)+IF(AND($J94&lt;AI$4,$K94&lt;AJ$4,$K94&gt;AI$4),NETWORKDAYS.INTL(AI$4+1,$K94,1,(Holidays!$A$1:$A$248)),0)+IF(AND($J94&lt;=AI$4,$K94&gt;=AJ$4,$K94&gt;AI$4),NETWORKDAYS.INTL(AI$4+1,(AJ$4),1,(Holidays!$A$1:$A$248)),0))*$M94,"")</f>
        <v>0</v>
      </c>
      <c r="AK94" s="192">
        <f ca="1">IFERROR((IF(AND($J94&gt;AJ$4,$J94&lt;=AK$4,$K94&lt;=AK$4),NETWORKDAYS.INTL($J94,$K94,1,(Holidays!$A$1:$A$248)),0)+IF(AND($J94&gt;AJ$4,$J94&lt;=AK$4,$K94&gt;AK$4),NETWORKDAYS.INTL($J94,(AK$4),1,(Holidays!$A$1:$A$248)),0)+IF(AND($J94&lt;AJ$4,$K94&lt;AK$4,$K94&gt;AJ$4),NETWORKDAYS.INTL(AJ$4+1,$K94,1,(Holidays!$A$1:$A$248)),0)+IF(AND($J94&lt;=AJ$4,$K94&gt;=AK$4,$K94&gt;AJ$4),NETWORKDAYS.INTL(AJ$4+1,(AK$4),1,(Holidays!$A$1:$A$248)),0))*$M94,"")</f>
        <v>0</v>
      </c>
      <c r="AL94" s="321">
        <f ca="1">IFERROR((IF(AND($J94&gt;AK$4,$J94&lt;=AL$4,$K94&lt;=AL$4),NETWORKDAYS.INTL($J94,$K94,1,(Holidays!$A$1:$A$248)),0)+IF(AND($J94&gt;AK$4,$J94&lt;=AL$4,$K94&gt;AL$4),NETWORKDAYS.INTL($J94,(AL$4),1,(Holidays!$A$1:$A$248)),0)+IF(AND($J94&lt;AK$4,$K94&lt;AL$4,$K94&gt;AK$4),NETWORKDAYS.INTL(AK$4+1,$K94,1,(Holidays!$A$1:$A$248)),0)+IF(AND($J94&lt;=AK$4,$K94&gt;=AL$4,$K94&gt;AK$4),NETWORKDAYS.INTL(AK$4+1,(AL$4),1,(Holidays!$A$1:$A$248)),0))*$M94,"")</f>
        <v>0</v>
      </c>
      <c r="AM94" s="190">
        <f ca="1">IFERROR((IF(AND($J94&gt;AL$4,$J94&lt;=AM$4,$K94&lt;=AM$4),NETWORKDAYS.INTL($J94,$K94,1,(Holidays!$A$1:$A$248)),0)+IF(AND($J94&gt;AL$4,$J94&lt;=AM$4,$K94&gt;AM$4),NETWORKDAYS.INTL($J94,(AM$4),1,(Holidays!$A$1:$A$248)),0)+IF(AND($J94&lt;AL$4,$K94&lt;AM$4,$K94&gt;AL$4),NETWORKDAYS.INTL(AL$4+1,$K94,1,(Holidays!$A$1:$A$248)),0)+IF(AND($J94&lt;=AL$4,$K94&gt;=AM$4,$K94&gt;AL$4),NETWORKDAYS.INTL(AL$4+1,(AM$4),1,(Holidays!$A$1:$A$248)),0))*$M94,"")</f>
        <v>0</v>
      </c>
      <c r="AN94" s="192">
        <f ca="1">IFERROR((IF(AND($J94&gt;AM$4,$J94&lt;=AN$4,$K94&lt;=AN$4),NETWORKDAYS.INTL($J94,$K94,1,(Holidays!$A$1:$A$248)),0)+IF(AND($J94&gt;AM$4,$J94&lt;=AN$4,$K94&gt;AN$4),NETWORKDAYS.INTL($J94,(AN$4),1,(Holidays!$A$1:$A$248)),0)+IF(AND($J94&lt;AM$4,$K94&lt;AN$4,$K94&gt;AM$4),NETWORKDAYS.INTL(AM$4+1,$K94,1,(Holidays!$A$1:$A$248)),0)+IF(AND($J94&lt;=AM$4,$K94&gt;=AN$4,$K94&gt;AM$4),NETWORKDAYS.INTL(AM$4+1,(AN$4),1,(Holidays!$A$1:$A$248)),0))*$M94,"")</f>
        <v>0</v>
      </c>
      <c r="AO94" s="321">
        <f ca="1">IFERROR((IF(AND($J94&gt;AN$4,$J94&lt;=AO$4,$K94&lt;=AO$4),NETWORKDAYS.INTL($J94,$K94,1,(Holidays!$A$1:$A$248)),0)+IF(AND($J94&gt;AN$4,$J94&lt;=AO$4,$K94&gt;AO$4),NETWORKDAYS.INTL($J94,(AO$4),1,(Holidays!$A$1:$A$248)),0)+IF(AND($J94&lt;AN$4,$K94&lt;AO$4,$K94&gt;AN$4),NETWORKDAYS.INTL(AN$4+1,$K94,1,(Holidays!$A$1:$A$248)),0)+IF(AND($J94&lt;=AN$4,$K94&gt;=AO$4,$K94&gt;AN$4),NETWORKDAYS.INTL(AN$4+1,(AO$4),1,(Holidays!$A$1:$A$248)),0))*$M94,"")</f>
        <v>0</v>
      </c>
      <c r="AP94" s="190">
        <f ca="1">IFERROR((IF(AND($J94&gt;AO$4,$J94&lt;=AP$4,$K94&lt;=AP$4),NETWORKDAYS.INTL($J94,$K94,1,(Holidays!$A$1:$A$248)),0)+IF(AND($J94&gt;AO$4,$J94&lt;=AP$4,$K94&gt;AP$4),NETWORKDAYS.INTL($J94,(AP$4),1,(Holidays!$A$1:$A$248)),0)+IF(AND($J94&lt;AO$4,$K94&lt;AP$4,$K94&gt;AO$4),NETWORKDAYS.INTL(AO$4+1,$K94,1,(Holidays!$A$1:$A$248)),0)+IF(AND($J94&lt;=AO$4,$K94&gt;=AP$4,$K94&gt;AO$4),NETWORKDAYS.INTL(AO$4+1,(AP$4),1,(Holidays!$A$1:$A$248)),0))*$M94,"")</f>
        <v>0</v>
      </c>
      <c r="AQ94" s="192">
        <f ca="1">IFERROR((IF(AND($J94&gt;AP$4,$J94&lt;=AQ$4,$K94&lt;=AQ$4),NETWORKDAYS.INTL($J94,$K94,1,(Holidays!$A$1:$A$248)),0)+IF(AND($J94&gt;AP$4,$J94&lt;=AQ$4,$K94&gt;AQ$4),NETWORKDAYS.INTL($J94,(AQ$4),1,(Holidays!$A$1:$A$248)),0)+IF(AND($J94&lt;AP$4,$K94&lt;AQ$4,$K94&gt;AP$4),NETWORKDAYS.INTL(AP$4+1,$K94,1,(Holidays!$A$1:$A$248)),0)+IF(AND($J94&lt;=AP$4,$K94&gt;=AQ$4,$K94&gt;AP$4),NETWORKDAYS.INTL(AP$4+1,(AQ$4),1,(Holidays!$A$1:$A$248)),0))*$M94,"")</f>
        <v>0</v>
      </c>
      <c r="AR94" s="321">
        <f ca="1">IFERROR((IF(AND($J94&gt;AQ$4,$J94&lt;=AR$4,$K94&lt;=AR$4),NETWORKDAYS.INTL($J94,$K94,1,(Holidays!$A$1:$A$248)),0)+IF(AND($J94&gt;AQ$4,$J94&lt;=AR$4,$K94&gt;AR$4),NETWORKDAYS.INTL($J94,(AR$4),1,(Holidays!$A$1:$A$248)),0)+IF(AND($J94&lt;AQ$4,$K94&lt;AR$4,$K94&gt;AQ$4),NETWORKDAYS.INTL(AQ$4+1,$K94,1,(Holidays!$A$1:$A$248)),0)+IF(AND($J94&lt;=AQ$4,$K94&gt;=AR$4,$K94&gt;AQ$4),NETWORKDAYS.INTL(AQ$4+1,(AR$4),1,(Holidays!$A$1:$A$248)),0))*$M94,"")</f>
        <v>0</v>
      </c>
      <c r="AS94" s="190">
        <f ca="1">IFERROR((IF(AND($J94&gt;AR$4,$J94&lt;=AS$4,$K94&lt;=AS$4),NETWORKDAYS.INTL($J94,$K94,1,(Holidays!$A$1:$A$248)),0)+IF(AND($J94&gt;AR$4,$J94&lt;=AS$4,$K94&gt;AS$4),NETWORKDAYS.INTL($J94,(AS$4),1,(Holidays!$A$1:$A$248)),0)+IF(AND($J94&lt;AR$4,$K94&lt;AS$4,$K94&gt;AR$4),NETWORKDAYS.INTL(AR$4+1,$K94,1,(Holidays!$A$1:$A$248)),0)+IF(AND($J94&lt;=AR$4,$K94&gt;=AS$4,$K94&gt;AR$4),NETWORKDAYS.INTL(AR$4+1,(AS$4),1,(Holidays!$A$1:$A$248)),0))*$M94,"")</f>
        <v>0</v>
      </c>
      <c r="AT94" s="192">
        <f ca="1">IFERROR((IF(AND($J94&gt;AS$4,$J94&lt;=AT$4,$K94&lt;=AT$4),NETWORKDAYS.INTL($J94,$K94,1,(Holidays!$A$1:$A$248)),0)+IF(AND($J94&gt;AS$4,$J94&lt;=AT$4,$K94&gt;AT$4),NETWORKDAYS.INTL($J94,(AT$4),1,(Holidays!$A$1:$A$248)),0)+IF(AND($J94&lt;AS$4,$K94&lt;AT$4,$K94&gt;AS$4),NETWORKDAYS.INTL(AS$4+1,$K94,1,(Holidays!$A$1:$A$248)),0)+IF(AND($J94&lt;=AS$4,$K94&gt;=AT$4,$K94&gt;AS$4),NETWORKDAYS.INTL(AS$4+1,(AT$4),1,(Holidays!$A$1:$A$248)),0))*$M94,"")</f>
        <v>0</v>
      </c>
      <c r="AU94" s="321">
        <f ca="1">IFERROR((IF(AND($J94&gt;AT$4,$J94&lt;=AU$4,$K94&lt;=AU$4),NETWORKDAYS.INTL($J94,$K94,1,(Holidays!$A$1:$A$248)),0)+IF(AND($J94&gt;AT$4,$J94&lt;=AU$4,$K94&gt;AU$4),NETWORKDAYS.INTL($J94,(AU$4),1,(Holidays!$A$1:$A$248)),0)+IF(AND($J94&lt;AT$4,$K94&lt;AU$4,$K94&gt;AT$4),NETWORKDAYS.INTL(AT$4+1,$K94,1,(Holidays!$A$1:$A$248)),0)+IF(AND($J94&lt;=AT$4,$K94&gt;=AU$4,$K94&gt;AT$4),NETWORKDAYS.INTL(AT$4+1,(AU$4),1,(Holidays!$A$1:$A$248)),0))*$M94,"")</f>
        <v>0</v>
      </c>
      <c r="AV94" s="190">
        <f ca="1">IFERROR((IF(AND($J94&gt;AU$4,$J94&lt;=AV$4,$K94&lt;=AV$4),NETWORKDAYS.INTL($J94,$K94,1,(Holidays!$A$1:$A$248)),0)+IF(AND($J94&gt;AU$4,$J94&lt;=AV$4,$K94&gt;AV$4),NETWORKDAYS.INTL($J94,(AV$4),1,(Holidays!$A$1:$A$248)),0)+IF(AND($J94&lt;AU$4,$K94&lt;AV$4,$K94&gt;AU$4),NETWORKDAYS.INTL(AU$4+1,$K94,1,(Holidays!$A$1:$A$248)),0)+IF(AND($J94&lt;=AU$4,$K94&gt;=AV$4,$K94&gt;AU$4),NETWORKDAYS.INTL(AU$4+1,(AV$4),1,(Holidays!$A$1:$A$248)),0))*$M94,"")</f>
        <v>0</v>
      </c>
      <c r="AW94" s="192">
        <f ca="1">IFERROR((IF(AND($J94&gt;AV$4,$J94&lt;=AW$4,$K94&lt;=AW$4),NETWORKDAYS.INTL($J94,$K94,1,(Holidays!$A$1:$A$248)),0)+IF(AND($J94&gt;AV$4,$J94&lt;=AW$4,$K94&gt;AW$4),NETWORKDAYS.INTL($J94,(AW$4),1,(Holidays!$A$1:$A$248)),0)+IF(AND($J94&lt;AV$4,$K94&lt;AW$4,$K94&gt;AV$4),NETWORKDAYS.INTL(AV$4+1,$K94,1,(Holidays!$A$1:$A$248)),0)+IF(AND($J94&lt;=AV$4,$K94&gt;=AW$4,$K94&gt;AV$4),NETWORKDAYS.INTL(AV$4+1,(AW$4),1,(Holidays!$A$1:$A$248)),0))*$M94,"")</f>
        <v>0</v>
      </c>
      <c r="AX94" s="321">
        <f ca="1">IFERROR((IF(AND($J94&gt;AW$4,$J94&lt;=AX$4,$K94&lt;=AX$4),NETWORKDAYS.INTL($J94,$K94,1,(Holidays!$A$1:$A$248)),0)+IF(AND($J94&gt;AW$4,$J94&lt;=AX$4,$K94&gt;AX$4),NETWORKDAYS.INTL($J94,(AX$4),1,(Holidays!$A$1:$A$248)),0)+IF(AND($J94&lt;AW$4,$K94&lt;AX$4,$K94&gt;AW$4),NETWORKDAYS.INTL(AW$4+1,$K94,1,(Holidays!$A$1:$A$248)),0)+IF(AND($J94&lt;=AW$4,$K94&gt;=AX$4,$K94&gt;AW$4),NETWORKDAYS.INTL(AW$4+1,(AX$4),1,(Holidays!$A$1:$A$248)),0))*$M94,"")</f>
        <v>0</v>
      </c>
      <c r="AY94" s="190">
        <f ca="1">IFERROR((IF(AND($J94&gt;AX$4,$J94&lt;=AY$4,$K94&lt;=AY$4),NETWORKDAYS.INTL($J94,$K94,1,(Holidays!$A$1:$A$248)),0)+IF(AND($J94&gt;AX$4,$J94&lt;=AY$4,$K94&gt;AY$4),NETWORKDAYS.INTL($J94,(AY$4),1,(Holidays!$A$1:$A$248)),0)+IF(AND($J94&lt;AX$4,$K94&lt;AY$4,$K94&gt;AX$4),NETWORKDAYS.INTL(AX$4+1,$K94,1,(Holidays!$A$1:$A$248)),0)+IF(AND($J94&lt;=AX$4,$K94&gt;=AY$4,$K94&gt;AX$4),NETWORKDAYS.INTL(AX$4+1,(AY$4),1,(Holidays!$A$1:$A$248)),0))*$M94,"")</f>
        <v>0</v>
      </c>
      <c r="AZ94" s="192">
        <f ca="1">IFERROR((IF(AND($J94&gt;AY$4,$J94&lt;=AZ$4,$K94&lt;=AZ$4),NETWORKDAYS.INTL($J94,$K94,1,(Holidays!$A$1:$A$248)),0)+IF(AND($J94&gt;AY$4,$J94&lt;=AZ$4,$K94&gt;AZ$4),NETWORKDAYS.INTL($J94,(AZ$4),1,(Holidays!$A$1:$A$248)),0)+IF(AND($J94&lt;AY$4,$K94&lt;AZ$4,$K94&gt;AY$4),NETWORKDAYS.INTL(AY$4+1,$K94,1,(Holidays!$A$1:$A$248)),0)+IF(AND($J94&lt;=AY$4,$K94&gt;=AZ$4,$K94&gt;AY$4),NETWORKDAYS.INTL(AY$4+1,(AZ$4),1,(Holidays!$A$1:$A$248)),0))*$M94,"")</f>
        <v>0</v>
      </c>
      <c r="BA94" s="321">
        <f ca="1">IFERROR((IF(AND($J94&gt;AZ$4,$J94&lt;=BA$4,$K94&lt;=BA$4),NETWORKDAYS.INTL($J94,$K94,1,(Holidays!$A$1:$A$248)),0)+IF(AND($J94&gt;AZ$4,$J94&lt;=BA$4,$K94&gt;BA$4),NETWORKDAYS.INTL($J94,(BA$4),1,(Holidays!$A$1:$A$248)),0)+IF(AND($J94&lt;AZ$4,$K94&lt;BA$4,$K94&gt;AZ$4),NETWORKDAYS.INTL(AZ$4+1,$K94,1,(Holidays!$A$1:$A$248)),0)+IF(AND($J94&lt;=AZ$4,$K94&gt;=BA$4,$K94&gt;AZ$4),NETWORKDAYS.INTL(AZ$4+1,(BA$4),1,(Holidays!$A$1:$A$248)),0))*$M94,"")</f>
        <v>0</v>
      </c>
      <c r="BB94" s="190">
        <f ca="1">IFERROR((IF(AND($J94&gt;BA$4,$J94&lt;=BB$4,$K94&lt;=BB$4),NETWORKDAYS.INTL($J94,$K94,1,(Holidays!$A$1:$A$248)),0)+IF(AND($J94&gt;BA$4,$J94&lt;=BB$4,$K94&gt;BB$4),NETWORKDAYS.INTL($J94,(BB$4),1,(Holidays!$A$1:$A$248)),0)+IF(AND($J94&lt;BA$4,$K94&lt;BB$4,$K94&gt;BA$4),NETWORKDAYS.INTL(BA$4+1,$K94,1,(Holidays!$A$1:$A$248)),0)+IF(AND($J94&lt;=BA$4,$K94&gt;=BB$4,$K94&gt;BA$4),NETWORKDAYS.INTL(BA$4+1,(BB$4),1,(Holidays!$A$1:$A$248)),0))*$M94,"")</f>
        <v>0</v>
      </c>
      <c r="BC94" s="192">
        <f ca="1">IFERROR((IF(AND($J94&gt;BB$4,$J94&lt;=BC$4,$K94&lt;=BC$4),NETWORKDAYS.INTL($J94,$K94,1,(Holidays!$A$1:$A$248)),0)+IF(AND($J94&gt;BB$4,$J94&lt;=BC$4,$K94&gt;BC$4),NETWORKDAYS.INTL($J94,(BC$4),1,(Holidays!$A$1:$A$248)),0)+IF(AND($J94&lt;BB$4,$K94&lt;BC$4,$K94&gt;BB$4),NETWORKDAYS.INTL(BB$4+1,$K94,1,(Holidays!$A$1:$A$248)),0)+IF(AND($J94&lt;=BB$4,$K94&gt;=BC$4,$K94&gt;BB$4),NETWORKDAYS.INTL(BB$4+1,(BC$4),1,(Holidays!$A$1:$A$248)),0))*$M94,"")</f>
        <v>0</v>
      </c>
      <c r="BD94" s="321">
        <f ca="1">IFERROR((IF(AND($J94&gt;BC$4,$J94&lt;=BD$4,$K94&lt;=BD$4),NETWORKDAYS.INTL($J94,$K94,1,(Holidays!$A$1:$A$248)),0)+IF(AND($J94&gt;BC$4,$J94&lt;=BD$4,$K94&gt;BD$4),NETWORKDAYS.INTL($J94,(BD$4),1,(Holidays!$A$1:$A$248)),0)+IF(AND($J94&lt;BC$4,$K94&lt;BD$4,$K94&gt;BC$4),NETWORKDAYS.INTL(BC$4+1,$K94,1,(Holidays!$A$1:$A$248)),0)+IF(AND($J94&lt;=BC$4,$K94&gt;=BD$4,$K94&gt;BC$4),NETWORKDAYS.INTL(BC$4+1,(BD$4),1,(Holidays!$A$1:$A$248)),0))*$M94,"")</f>
        <v>0</v>
      </c>
      <c r="BE94" s="190">
        <f ca="1">IFERROR((IF(AND($J94&gt;BD$4,$J94&lt;=BE$4,$K94&lt;=BE$4),NETWORKDAYS.INTL($J94,$K94,1,(Holidays!$A$1:$A$248)),0)+IF(AND($J94&gt;BD$4,$J94&lt;=BE$4,$K94&gt;BE$4),NETWORKDAYS.INTL($J94,(BE$4),1,(Holidays!$A$1:$A$248)),0)+IF(AND($J94&lt;BD$4,$K94&lt;BE$4,$K94&gt;BD$4),NETWORKDAYS.INTL(BD$4+1,$K94,1,(Holidays!$A$1:$A$248)),0)+IF(AND($J94&lt;=BD$4,$K94&gt;=BE$4,$K94&gt;BD$4),NETWORKDAYS.INTL(BD$4+1,(BE$4),1,(Holidays!$A$1:$A$248)),0))*$M94,"")</f>
        <v>0</v>
      </c>
      <c r="BF94" s="192">
        <f ca="1">IFERROR((IF(AND($J94&gt;BE$4,$J94&lt;=BF$4,$K94&lt;=BF$4),NETWORKDAYS.INTL($J94,$K94,1,(Holidays!$A$1:$A$248)),0)+IF(AND($J94&gt;BE$4,$J94&lt;=BF$4,$K94&gt;BF$4),NETWORKDAYS.INTL($J94,(BF$4),1,(Holidays!$A$1:$A$248)),0)+IF(AND($J94&lt;BE$4,$K94&lt;BF$4,$K94&gt;BE$4),NETWORKDAYS.INTL(BE$4+1,$K94,1,(Holidays!$A$1:$A$248)),0)+IF(AND($J94&lt;=BE$4,$K94&gt;=BF$4,$K94&gt;BE$4),NETWORKDAYS.INTL(BE$4+1,(BF$4),1,(Holidays!$A$1:$A$248)),0))*$M94,"")</f>
        <v>0</v>
      </c>
      <c r="BG94" s="321">
        <f ca="1">IFERROR((IF(AND($J94&gt;BF$4,$J94&lt;=BG$4,$K94&lt;=BG$4),NETWORKDAYS.INTL($J94,$K94,1,(Holidays!$A$1:$A$248)),0)+IF(AND($J94&gt;BF$4,$J94&lt;=BG$4,$K94&gt;BG$4),NETWORKDAYS.INTL($J94,(BG$4),1,(Holidays!$A$1:$A$248)),0)+IF(AND($J94&lt;BF$4,$K94&lt;BG$4,$K94&gt;BF$4),NETWORKDAYS.INTL(BF$4+1,$K94,1,(Holidays!$A$1:$A$248)),0)+IF(AND($J94&lt;=BF$4,$K94&gt;=BG$4,$K94&gt;BF$4),NETWORKDAYS.INTL(BF$4+1,(BG$4),1,(Holidays!$A$1:$A$248)),0))*$M94,"")</f>
        <v>0</v>
      </c>
      <c r="BH94" s="190">
        <f ca="1">IFERROR((IF(AND($J94&gt;BG$4,$J94&lt;=BH$4,$K94&lt;=BH$4),NETWORKDAYS.INTL($J94,$K94,1,(Holidays!$A$1:$A$248)),0)+IF(AND($J94&gt;BG$4,$J94&lt;=BH$4,$K94&gt;BH$4),NETWORKDAYS.INTL($J94,(BH$4),1,(Holidays!$A$1:$A$248)),0)+IF(AND($J94&lt;BG$4,$K94&lt;BH$4,$K94&gt;BG$4),NETWORKDAYS.INTL(BG$4+1,$K94,1,(Holidays!$A$1:$A$248)),0)+IF(AND($J94&lt;=BG$4,$K94&gt;=BH$4,$K94&gt;BG$4),NETWORKDAYS.INTL(BG$4+1,(BH$4),1,(Holidays!$A$1:$A$248)),0))*$M94,"")</f>
        <v>0</v>
      </c>
      <c r="BI94" s="192">
        <f ca="1">IFERROR((IF(AND($J94&gt;BH$4,$J94&lt;=BI$4,$K94&lt;=BI$4),NETWORKDAYS.INTL($J94,$K94,1,(Holidays!$A$1:$A$248)),0)+IF(AND($J94&gt;BH$4,$J94&lt;=BI$4,$K94&gt;BI$4),NETWORKDAYS.INTL($J94,(BI$4),1,(Holidays!$A$1:$A$248)),0)+IF(AND($J94&lt;BH$4,$K94&lt;BI$4,$K94&gt;BH$4),NETWORKDAYS.INTL(BH$4+1,$K94,1,(Holidays!$A$1:$A$248)),0)+IF(AND($J94&lt;=BH$4,$K94&gt;=BI$4,$K94&gt;BH$4),NETWORKDAYS.INTL(BH$4+1,(BI$4),1,(Holidays!$A$1:$A$248)),0))*$M94,"")</f>
        <v>0</v>
      </c>
      <c r="BJ94" s="321">
        <f ca="1">IFERROR((IF(AND($J94&gt;BI$4,$J94&lt;=BJ$4,$K94&lt;=BJ$4),NETWORKDAYS.INTL($J94,$K94,1,(Holidays!$A$1:$A$248)),0)+IF(AND($J94&gt;BI$4,$J94&lt;=BJ$4,$K94&gt;BJ$4),NETWORKDAYS.INTL($J94,(BJ$4),1,(Holidays!$A$1:$A$248)),0)+IF(AND($J94&lt;BI$4,$K94&lt;BJ$4,$K94&gt;BI$4),NETWORKDAYS.INTL(BI$4+1,$K94,1,(Holidays!$A$1:$A$248)),0)+IF(AND($J94&lt;=BI$4,$K94&gt;=BJ$4,$K94&gt;BI$4),NETWORKDAYS.INTL(BI$4+1,(BJ$4),1,(Holidays!$A$1:$A$248)),0))*$M94,"")</f>
        <v>0</v>
      </c>
      <c r="BK94" s="190">
        <f ca="1">IFERROR((IF(AND($J94&gt;BJ$4,$J94&lt;=BK$4,$K94&lt;=BK$4),NETWORKDAYS.INTL($J94,$K94,1,(Holidays!$A$1:$A$248)),0)+IF(AND($J94&gt;BJ$4,$J94&lt;=BK$4,$K94&gt;BK$4),NETWORKDAYS.INTL($J94,(BK$4),1,(Holidays!$A$1:$A$248)),0)+IF(AND($J94&lt;BJ$4,$K94&lt;BK$4,$K94&gt;BJ$4),NETWORKDAYS.INTL(BJ$4+1,$K94,1,(Holidays!$A$1:$A$248)),0)+IF(AND($J94&lt;=BJ$4,$K94&gt;=BK$4,$K94&gt;BJ$4),NETWORKDAYS.INTL(BJ$4+1,(BK$4),1,(Holidays!$A$1:$A$248)),0))*$M94,"")</f>
        <v>0</v>
      </c>
      <c r="BL94" s="192">
        <f ca="1">IFERROR((IF(AND($J94&gt;BK$4,$J94&lt;=BL$4,$K94&lt;=BL$4),NETWORKDAYS.INTL($J94,$K94,1,(Holidays!$A$1:$A$248)),0)+IF(AND($J94&gt;BK$4,$J94&lt;=BL$4,$K94&gt;BL$4),NETWORKDAYS.INTL($J94,(BL$4),1,(Holidays!$A$1:$A$248)),0)+IF(AND($J94&lt;BK$4,$K94&lt;BL$4,$K94&gt;BK$4),NETWORKDAYS.INTL(BK$4+1,$K94,1,(Holidays!$A$1:$A$248)),0)+IF(AND($J94&lt;=BK$4,$K94&gt;=BL$4,$K94&gt;BK$4),NETWORKDAYS.INTL(BK$4+1,(BL$4),1,(Holidays!$A$1:$A$248)),0))*$M94,"")</f>
        <v>0</v>
      </c>
      <c r="BM94" s="321">
        <f ca="1">IFERROR((IF(AND($J94&gt;BL$4,$J94&lt;=BM$4,$K94&lt;=BM$4),NETWORKDAYS.INTL($J94,$K94,1,(Holidays!$A$1:$A$248)),0)+IF(AND($J94&gt;BL$4,$J94&lt;=BM$4,$K94&gt;BM$4),NETWORKDAYS.INTL($J94,(BM$4),1,(Holidays!$A$1:$A$248)),0)+IF(AND($J94&lt;BL$4,$K94&lt;BM$4,$K94&gt;BL$4),NETWORKDAYS.INTL(BL$4+1,$K94,1,(Holidays!$A$1:$A$248)),0)+IF(AND($J94&lt;=BL$4,$K94&gt;=BM$4,$K94&gt;BL$4),NETWORKDAYS.INTL(BL$4+1,(BM$4),1,(Holidays!$A$1:$A$248)),0))*$M94,"")</f>
        <v>0</v>
      </c>
      <c r="BN94" s="190">
        <f ca="1">IFERROR((IF(AND($J94&gt;BM$4,$J94&lt;=BN$4,$K94&lt;=BN$4),NETWORKDAYS.INTL($J94,$K94,1,(Holidays!$A$1:$A$248)),0)+IF(AND($J94&gt;BM$4,$J94&lt;=BN$4,$K94&gt;BN$4),NETWORKDAYS.INTL($J94,(BN$4),1,(Holidays!$A$1:$A$248)),0)+IF(AND($J94&lt;BM$4,$K94&lt;BN$4,$K94&gt;BM$4),NETWORKDAYS.INTL(BM$4+1,$K94,1,(Holidays!$A$1:$A$248)),0)+IF(AND($J94&lt;=BM$4,$K94&gt;=BN$4,$K94&gt;BM$4),NETWORKDAYS.INTL(BM$4+1,(BN$4),1,(Holidays!$A$1:$A$248)),0))*$M94,"")</f>
        <v>0</v>
      </c>
      <c r="BO94" s="192">
        <f ca="1">IFERROR((IF(AND($J94&gt;BN$4,$J94&lt;=BO$4,$K94&lt;=BO$4),NETWORKDAYS.INTL($J94,$K94,1,(Holidays!$A$1:$A$248)),0)+IF(AND($J94&gt;BN$4,$J94&lt;=BO$4,$K94&gt;BO$4),NETWORKDAYS.INTL($J94,(BO$4),1,(Holidays!$A$1:$A$248)),0)+IF(AND($J94&lt;BN$4,$K94&lt;BO$4,$K94&gt;BN$4),NETWORKDAYS.INTL(BN$4+1,$K94,1,(Holidays!$A$1:$A$248)),0)+IF(AND($J94&lt;=BN$4,$K94&gt;=BO$4,$K94&gt;BN$4),NETWORKDAYS.INTL(BN$4+1,(BO$4),1,(Holidays!$A$1:$A$248)),0))*$M94,"")</f>
        <v>0</v>
      </c>
      <c r="BP94" s="321">
        <f ca="1">IFERROR((IF(AND($J94&gt;BO$4,$J94&lt;=BP$4,$K94&lt;=BP$4),NETWORKDAYS.INTL($J94,$K94,1,(Holidays!$A$1:$A$248)),0)+IF(AND($J94&gt;BO$4,$J94&lt;=BP$4,$K94&gt;BP$4),NETWORKDAYS.INTL($J94,(BP$4),1,(Holidays!$A$1:$A$248)),0)+IF(AND($J94&lt;BO$4,$K94&lt;BP$4,$K94&gt;BO$4),NETWORKDAYS.INTL(BO$4+1,$K94,1,(Holidays!$A$1:$A$248)),0)+IF(AND($J94&lt;=BO$4,$K94&gt;=BP$4,$K94&gt;BO$4),NETWORKDAYS.INTL(BO$4+1,(BP$4),1,(Holidays!$A$1:$A$248)),0))*$M94,"")</f>
        <v>0</v>
      </c>
      <c r="BQ94" s="190">
        <f ca="1">IFERROR((IF(AND($J94&gt;BP$4,$J94&lt;=BQ$4,$K94&lt;=BQ$4),NETWORKDAYS.INTL($J94,$K94,1,(Holidays!$A$1:$A$248)),0)+IF(AND($J94&gt;BP$4,$J94&lt;=BQ$4,$K94&gt;BQ$4),NETWORKDAYS.INTL($J94,(BQ$4),1,(Holidays!$A$1:$A$248)),0)+IF(AND($J94&lt;BP$4,$K94&lt;BQ$4,$K94&gt;BP$4),NETWORKDAYS.INTL(BP$4+1,$K94,1,(Holidays!$A$1:$A$248)),0)+IF(AND($J94&lt;=BP$4,$K94&gt;=BQ$4,$K94&gt;BP$4),NETWORKDAYS.INTL(BP$4+1,(BQ$4),1,(Holidays!$A$1:$A$248)),0))*$M94,"")</f>
        <v>0</v>
      </c>
      <c r="BR94" s="192">
        <f ca="1">IFERROR((IF(AND($J94&gt;BQ$4,$J94&lt;=BR$4,$K94&lt;=BR$4),NETWORKDAYS.INTL($J94,$K94,1,(Holidays!$A$1:$A$248)),0)+IF(AND($J94&gt;BQ$4,$J94&lt;=BR$4,$K94&gt;BR$4),NETWORKDAYS.INTL($J94,(BR$4),1,(Holidays!$A$1:$A$248)),0)+IF(AND($J94&lt;BQ$4,$K94&lt;BR$4,$K94&gt;BQ$4),NETWORKDAYS.INTL(BQ$4+1,$K94,1,(Holidays!$A$1:$A$248)),0)+IF(AND($J94&lt;=BQ$4,$K94&gt;=BR$4,$K94&gt;BQ$4),NETWORKDAYS.INTL(BQ$4+1,(BR$4),1,(Holidays!$A$1:$A$248)),0))*$M94,"")</f>
        <v>0</v>
      </c>
      <c r="BS94" s="321">
        <f ca="1">IFERROR((IF(AND($J94&gt;BR$4,$J94&lt;=BS$4,$K94&lt;=BS$4),NETWORKDAYS.INTL($J94,$K94,1,(Holidays!$A$1:$A$248)),0)+IF(AND($J94&gt;BR$4,$J94&lt;=BS$4,$K94&gt;BS$4),NETWORKDAYS.INTL($J94,(BS$4),1,(Holidays!$A$1:$A$248)),0)+IF(AND($J94&lt;BR$4,$K94&lt;BS$4,$K94&gt;BR$4),NETWORKDAYS.INTL(BR$4+1,$K94,1,(Holidays!$A$1:$A$248)),0)+IF(AND($J94&lt;=BR$4,$K94&gt;=BS$4,$K94&gt;BR$4),NETWORKDAYS.INTL(BR$4+1,(BS$4),1,(Holidays!$A$1:$A$248)),0))*$M94,"")</f>
        <v>0</v>
      </c>
      <c r="BT94" s="190">
        <f ca="1">IFERROR((IF(AND($J94&gt;BS$4,$J94&lt;=BT$4,$K94&lt;=BT$4),NETWORKDAYS.INTL($J94,$K94,1,(Holidays!$A$1:$A$248)),0)+IF(AND($J94&gt;BS$4,$J94&lt;=BT$4,$K94&gt;BT$4),NETWORKDAYS.INTL($J94,(BT$4),1,(Holidays!$A$1:$A$248)),0)+IF(AND($J94&lt;BS$4,$K94&lt;BT$4,$K94&gt;BS$4),NETWORKDAYS.INTL(BS$4+1,$K94,1,(Holidays!$A$1:$A$248)),0)+IF(AND($J94&lt;=BS$4,$K94&gt;=BT$4,$K94&gt;BS$4),NETWORKDAYS.INTL(BS$4+1,(BT$4),1,(Holidays!$A$1:$A$248)),0))*$M94,"")</f>
        <v>0</v>
      </c>
      <c r="BU94" s="192">
        <f ca="1">IFERROR((IF(AND($J94&gt;BT$4,$J94&lt;=BU$4,$K94&lt;=BU$4),NETWORKDAYS.INTL($J94,$K94,1,(Holidays!$A$1:$A$248)),0)+IF(AND($J94&gt;BT$4,$J94&lt;=BU$4,$K94&gt;BU$4),NETWORKDAYS.INTL($J94,(BU$4),1,(Holidays!$A$1:$A$248)),0)+IF(AND($J94&lt;BT$4,$K94&lt;BU$4,$K94&gt;BT$4),NETWORKDAYS.INTL(BT$4+1,$K94,1,(Holidays!$A$1:$A$248)),0)+IF(AND($J94&lt;=BT$4,$K94&gt;=BU$4,$K94&gt;BT$4),NETWORKDAYS.INTL(BT$4+1,(BU$4),1,(Holidays!$A$1:$A$248)),0))*$M94,"")</f>
        <v>0</v>
      </c>
      <c r="BV94" s="321">
        <f ca="1">IFERROR((IF(AND($J94&gt;BU$4,$J94&lt;=BV$4,$K94&lt;=BV$4),NETWORKDAYS.INTL($J94,$K94,1,(Holidays!$A$1:$A$248)),0)+IF(AND($J94&gt;BU$4,$J94&lt;=BV$4,$K94&gt;BV$4),NETWORKDAYS.INTL($J94,(BV$4),1,(Holidays!$A$1:$A$248)),0)+IF(AND($J94&lt;BU$4,$K94&lt;BV$4,$K94&gt;BU$4),NETWORKDAYS.INTL(BU$4+1,$K94,1,(Holidays!$A$1:$A$248)),0)+IF(AND($J94&lt;=BU$4,$K94&gt;=BV$4,$K94&gt;BU$4),NETWORKDAYS.INTL(BU$4+1,(BV$4),1,(Holidays!$A$1:$A$248)),0))*$M94,"")</f>
        <v>0</v>
      </c>
      <c r="BW94" s="190">
        <f ca="1">IFERROR((IF(AND($J94&gt;BV$4,$J94&lt;=BW$4,$K94&lt;=BW$4),NETWORKDAYS.INTL($J94,$K94,1,(Holidays!$A$1:$A$248)),0)+IF(AND($J94&gt;BV$4,$J94&lt;=BW$4,$K94&gt;BW$4),NETWORKDAYS.INTL($J94,(BW$4),1,(Holidays!$A$1:$A$248)),0)+IF(AND($J94&lt;BV$4,$K94&lt;BW$4,$K94&gt;BV$4),NETWORKDAYS.INTL(BV$4+1,$K94,1,(Holidays!$A$1:$A$248)),0)+IF(AND($J94&lt;=BV$4,$K94&gt;=BW$4,$K94&gt;BV$4),NETWORKDAYS.INTL(BV$4+1,(BW$4),1,(Holidays!$A$1:$A$248)),0))*$M94,"")</f>
        <v>0</v>
      </c>
      <c r="BX94" s="192">
        <f ca="1">IFERROR((IF(AND($J94&gt;BW$4,$J94&lt;=BX$4,$K94&lt;=BX$4),NETWORKDAYS.INTL($J94,$K94,1,(Holidays!$A$1:$A$248)),0)+IF(AND($J94&gt;BW$4,$J94&lt;=BX$4,$K94&gt;BX$4),NETWORKDAYS.INTL($J94,(BX$4),1,(Holidays!$A$1:$A$248)),0)+IF(AND($J94&lt;BW$4,$K94&lt;BX$4,$K94&gt;BW$4),NETWORKDAYS.INTL(BW$4+1,$K94,1,(Holidays!$A$1:$A$248)),0)+IF(AND($J94&lt;=BW$4,$K94&gt;=BX$4,$K94&gt;BW$4),NETWORKDAYS.INTL(BW$4+1,(BX$4),1,(Holidays!$A$1:$A$248)),0))*$M94,"")</f>
        <v>0</v>
      </c>
      <c r="BY94" s="321">
        <f ca="1">IFERROR((IF(AND($J94&gt;BX$4,$J94&lt;=BY$4,$K94&lt;=BY$4),NETWORKDAYS.INTL($J94,$K94,1,(Holidays!$A$1:$A$248)),0)+IF(AND($J94&gt;BX$4,$J94&lt;=BY$4,$K94&gt;BY$4),NETWORKDAYS.INTL($J94,(BY$4),1,(Holidays!$A$1:$A$248)),0)+IF(AND($J94&lt;BX$4,$K94&lt;BY$4,$K94&gt;BX$4),NETWORKDAYS.INTL(BX$4+1,$K94,1,(Holidays!$A$1:$A$248)),0)+IF(AND($J94&lt;=BX$4,$K94&gt;=BY$4,$K94&gt;BX$4),NETWORKDAYS.INTL(BX$4+1,(BY$4),1,(Holidays!$A$1:$A$248)),0))*$M94,"")</f>
        <v>0</v>
      </c>
      <c r="BZ94" s="190">
        <f ca="1">IFERROR((IF(AND($J94&gt;BY$4,$J94&lt;=BZ$4,$K94&lt;=BZ$4),NETWORKDAYS.INTL($J94,$K94,1,(Holidays!$A$1:$A$248)),0)+IF(AND($J94&gt;BY$4,$J94&lt;=BZ$4,$K94&gt;BZ$4),NETWORKDAYS.INTL($J94,(BZ$4),1,(Holidays!$A$1:$A$248)),0)+IF(AND($J94&lt;BY$4,$K94&lt;BZ$4,$K94&gt;BY$4),NETWORKDAYS.INTL(BY$4+1,$K94,1,(Holidays!$A$1:$A$248)),0)+IF(AND($J94&lt;=BY$4,$K94&gt;=BZ$4,$K94&gt;BY$4),NETWORKDAYS.INTL(BY$4+1,(BZ$4),1,(Holidays!$A$1:$A$248)),0))*$M94,"")</f>
        <v>0</v>
      </c>
      <c r="CA94" s="192">
        <f ca="1">IFERROR((IF(AND($J94&gt;BZ$4,$J94&lt;=CA$4,$K94&lt;=CA$4),NETWORKDAYS.INTL($J94,$K94,1,(Holidays!$A$1:$A$248)),0)+IF(AND($J94&gt;BZ$4,$J94&lt;=CA$4,$K94&gt;CA$4),NETWORKDAYS.INTL($J94,(CA$4),1,(Holidays!$A$1:$A$248)),0)+IF(AND($J94&lt;BZ$4,$K94&lt;CA$4,$K94&gt;BZ$4),NETWORKDAYS.INTL(BZ$4+1,$K94,1,(Holidays!$A$1:$A$248)),0)+IF(AND($J94&lt;=BZ$4,$K94&gt;=CA$4,$K94&gt;BZ$4),NETWORKDAYS.INTL(BZ$4+1,(CA$4),1,(Holidays!$A$1:$A$248)),0))*$M94,"")</f>
        <v>0</v>
      </c>
      <c r="CB94" s="321">
        <f ca="1">IFERROR((IF(AND($J94&gt;CA$4,$J94&lt;=CB$4,$K94&lt;=CB$4),NETWORKDAYS.INTL($J94,$K94,1,(Holidays!$A$1:$A$248)),0)+IF(AND($J94&gt;CA$4,$J94&lt;=CB$4,$K94&gt;CB$4),NETWORKDAYS.INTL($J94,(CB$4),1,(Holidays!$A$1:$A$248)),0)+IF(AND($J94&lt;CA$4,$K94&lt;CB$4,$K94&gt;CA$4),NETWORKDAYS.INTL(CA$4+1,$K94,1,(Holidays!$A$1:$A$248)),0)+IF(AND($J94&lt;=CA$4,$K94&gt;=CB$4,$K94&gt;CA$4),NETWORKDAYS.INTL(CA$4+1,(CB$4),1,(Holidays!$A$1:$A$248)),0))*$M94,"")</f>
        <v>0</v>
      </c>
      <c r="CC94" s="190">
        <f ca="1">IFERROR((IF(AND($J94&gt;CB$4,$J94&lt;=CC$4,$K94&lt;=CC$4),NETWORKDAYS.INTL($J94,$K94,1,(Holidays!$A$1:$A$248)),0)+IF(AND($J94&gt;CB$4,$J94&lt;=CC$4,$K94&gt;CC$4),NETWORKDAYS.INTL($J94,(CC$4),1,(Holidays!$A$1:$A$248)),0)+IF(AND($J94&lt;CB$4,$K94&lt;CC$4,$K94&gt;CB$4),NETWORKDAYS.INTL(CB$4+1,$K94,1,(Holidays!$A$1:$A$248)),0)+IF(AND($J94&lt;=CB$4,$K94&gt;=CC$4,$K94&gt;CB$4),NETWORKDAYS.INTL(CB$4+1,(CC$4),1,(Holidays!$A$1:$A$248)),0))*$M94,"")</f>
        <v>0</v>
      </c>
      <c r="CD94" s="192">
        <f ca="1">IFERROR((IF(AND($J94&gt;CC$4,$J94&lt;=CD$4,$K94&lt;=CD$4),NETWORKDAYS.INTL($J94,$K94,1,(Holidays!$A$1:$A$248)),0)+IF(AND($J94&gt;CC$4,$J94&lt;=CD$4,$K94&gt;CD$4),NETWORKDAYS.INTL($J94,(CD$4),1,(Holidays!$A$1:$A$248)),0)+IF(AND($J94&lt;CC$4,$K94&lt;CD$4,$K94&gt;CC$4),NETWORKDAYS.INTL(CC$4+1,$K94,1,(Holidays!$A$1:$A$248)),0)+IF(AND($J94&lt;=CC$4,$K94&gt;=CD$4,$K94&gt;CC$4),NETWORKDAYS.INTL(CC$4+1,(CD$4),1,(Holidays!$A$1:$A$248)),0))*$M94,"")</f>
        <v>0</v>
      </c>
      <c r="CE94" s="321">
        <f ca="1">IFERROR((IF(AND($J94&gt;CD$4,$J94&lt;=CE$4,$K94&lt;=CE$4),NETWORKDAYS.INTL($J94,$K94,1,(Holidays!$A$1:$A$248)),0)+IF(AND($J94&gt;CD$4,$J94&lt;=CE$4,$K94&gt;CE$4),NETWORKDAYS.INTL($J94,(CE$4),1,(Holidays!$A$1:$A$248)),0)+IF(AND($J94&lt;CD$4,$K94&lt;CE$4,$K94&gt;CD$4),NETWORKDAYS.INTL(CD$4+1,$K94,1,(Holidays!$A$1:$A$248)),0)+IF(AND($J94&lt;=CD$4,$K94&gt;=CE$4,$K94&gt;CD$4),NETWORKDAYS.INTL(CD$4+1,(CE$4),1,(Holidays!$A$1:$A$248)),0))*$M94,"")</f>
        <v>0</v>
      </c>
      <c r="CF94" s="190">
        <f ca="1">IFERROR((IF(AND($J94&gt;CE$4,$J94&lt;=CF$4,$K94&lt;=CF$4),NETWORKDAYS.INTL($J94,$K94,1,(Holidays!$A$1:$A$248)),0)+IF(AND($J94&gt;CE$4,$J94&lt;=CF$4,$K94&gt;CF$4),NETWORKDAYS.INTL($J94,(CF$4),1,(Holidays!$A$1:$A$248)),0)+IF(AND($J94&lt;CE$4,$K94&lt;CF$4,$K94&gt;CE$4),NETWORKDAYS.INTL(CE$4+1,$K94,1,(Holidays!$A$1:$A$248)),0)+IF(AND($J94&lt;=CE$4,$K94&gt;=CF$4,$K94&gt;CE$4),NETWORKDAYS.INTL(CE$4+1,(CF$4),1,(Holidays!$A$1:$A$248)),0))*$M94,"")</f>
        <v>0</v>
      </c>
      <c r="CG94" s="192">
        <f ca="1">IFERROR((IF(AND($J94&gt;CF$4,$J94&lt;=CG$4,$K94&lt;=CG$4),NETWORKDAYS.INTL($J94,$K94,1,(Holidays!$A$1:$A$248)),0)+IF(AND($J94&gt;CF$4,$J94&lt;=CG$4,$K94&gt;CG$4),NETWORKDAYS.INTL($J94,(CG$4),1,(Holidays!$A$1:$A$248)),0)+IF(AND($J94&lt;CF$4,$K94&lt;CG$4,$K94&gt;CF$4),NETWORKDAYS.INTL(CF$4+1,$K94,1,(Holidays!$A$1:$A$248)),0)+IF(AND($J94&lt;=CF$4,$K94&gt;=CG$4,$K94&gt;CF$4),NETWORKDAYS.INTL(CF$4+1,(CG$4),1,(Holidays!$A$1:$A$248)),0))*$M94,"")</f>
        <v>0</v>
      </c>
      <c r="CH94" s="321">
        <f ca="1">IFERROR((IF(AND($J94&gt;CG$4,$J94&lt;=CH$4,$K94&lt;=CH$4),NETWORKDAYS.INTL($J94,$K94,1,(Holidays!$A$1:$A$248)),0)+IF(AND($J94&gt;CG$4,$J94&lt;=CH$4,$K94&gt;CH$4),NETWORKDAYS.INTL($J94,(CH$4),1,(Holidays!$A$1:$A$248)),0)+IF(AND($J94&lt;CG$4,$K94&lt;CH$4,$K94&gt;CG$4),NETWORKDAYS.INTL(CG$4+1,$K94,1,(Holidays!$A$1:$A$248)),0)+IF(AND($J94&lt;=CG$4,$K94&gt;=CH$4,$K94&gt;CG$4),NETWORKDAYS.INTL(CG$4+1,(CH$4),1,(Holidays!$A$1:$A$248)),0))*$M94,"")</f>
        <v>0</v>
      </c>
      <c r="CI94" s="190">
        <f ca="1">IFERROR((IF(AND($J94&gt;CH$4,$J94&lt;=CI$4,$K94&lt;=CI$4),NETWORKDAYS.INTL($J94,$K94,1,(Holidays!$A$1:$A$248)),0)+IF(AND($J94&gt;CH$4,$J94&lt;=CI$4,$K94&gt;CI$4),NETWORKDAYS.INTL($J94,(CI$4),1,(Holidays!$A$1:$A$248)),0)+IF(AND($J94&lt;CH$4,$K94&lt;CI$4,$K94&gt;CH$4),NETWORKDAYS.INTL(CH$4+1,$K94,1,(Holidays!$A$1:$A$248)),0)+IF(AND($J94&lt;=CH$4,$K94&gt;=CI$4,$K94&gt;CH$4),NETWORKDAYS.INTL(CH$4+1,(CI$4),1,(Holidays!$A$1:$A$248)),0))*$M94,"")</f>
        <v>0</v>
      </c>
      <c r="CJ94" s="192">
        <f ca="1">IFERROR((IF(AND($J94&gt;CI$4,$J94&lt;=CJ$4,$K94&lt;=CJ$4),NETWORKDAYS.INTL($J94,$K94,1,(Holidays!$A$1:$A$248)),0)+IF(AND($J94&gt;CI$4,$J94&lt;=CJ$4,$K94&gt;CJ$4),NETWORKDAYS.INTL($J94,(CJ$4),1,(Holidays!$A$1:$A$248)),0)+IF(AND($J94&lt;CI$4,$K94&lt;CJ$4,$K94&gt;CI$4),NETWORKDAYS.INTL(CI$4+1,$K94,1,(Holidays!$A$1:$A$248)),0)+IF(AND($J94&lt;=CI$4,$K94&gt;=CJ$4,$K94&gt;CI$4),NETWORKDAYS.INTL(CI$4+1,(CJ$4),1,(Holidays!$A$1:$A$248)),0))*$M94,"")</f>
        <v>0</v>
      </c>
      <c r="CK94" s="321">
        <f ca="1">IFERROR((IF(AND($J94&gt;CJ$4,$J94&lt;=CK$4,$K94&lt;=CK$4),NETWORKDAYS.INTL($J94,$K94,1,(Holidays!$A$1:$A$248)),0)+IF(AND($J94&gt;CJ$4,$J94&lt;=CK$4,$K94&gt;CK$4),NETWORKDAYS.INTL($J94,(CK$4),1,(Holidays!$A$1:$A$248)),0)+IF(AND($J94&lt;CJ$4,$K94&lt;CK$4,$K94&gt;CJ$4),NETWORKDAYS.INTL(CJ$4+1,$K94,1,(Holidays!$A$1:$A$248)),0)+IF(AND($J94&lt;=CJ$4,$K94&gt;=CK$4,$K94&gt;CJ$4),NETWORKDAYS.INTL(CJ$4+1,(CK$4),1,(Holidays!$A$1:$A$248)),0))*$M94,"")</f>
        <v>0</v>
      </c>
      <c r="CL94" s="190">
        <f ca="1">IFERROR((IF(AND($J94&gt;CK$4,$J94&lt;=CL$4,$K94&lt;=CL$4),NETWORKDAYS.INTL($J94,$K94,1,(Holidays!$A$1:$A$248)),0)+IF(AND($J94&gt;CK$4,$J94&lt;=CL$4,$K94&gt;CL$4),NETWORKDAYS.INTL($J94,(CL$4),1,(Holidays!$A$1:$A$248)),0)+IF(AND($J94&lt;CK$4,$K94&lt;CL$4,$K94&gt;CK$4),NETWORKDAYS.INTL(CK$4+1,$K94,1,(Holidays!$A$1:$A$248)),0)+IF(AND($J94&lt;=CK$4,$K94&gt;=CL$4,$K94&gt;CK$4),NETWORKDAYS.INTL(CK$4+1,(CL$4),1,(Holidays!$A$1:$A$248)),0))*$M94,"")</f>
        <v>0</v>
      </c>
      <c r="CM94" s="192">
        <f ca="1">IFERROR((IF(AND($J94&gt;CL$4,$J94&lt;=CM$4,$K94&lt;=CM$4),NETWORKDAYS.INTL($J94,$K94,1,(Holidays!$A$1:$A$248)),0)+IF(AND($J94&gt;CL$4,$J94&lt;=CM$4,$K94&gt;CM$4),NETWORKDAYS.INTL($J94,(CM$4),1,(Holidays!$A$1:$A$248)),0)+IF(AND($J94&lt;CL$4,$K94&lt;CM$4,$K94&gt;CL$4),NETWORKDAYS.INTL(CL$4+1,$K94,1,(Holidays!$A$1:$A$248)),0)+IF(AND($J94&lt;=CL$4,$K94&gt;=CM$4,$K94&gt;CL$4),NETWORKDAYS.INTL(CL$4+1,(CM$4),1,(Holidays!$A$1:$A$248)),0))*$M94,"")</f>
        <v>0</v>
      </c>
      <c r="CN94" s="321">
        <f ca="1">IFERROR((IF(AND($J94&gt;CM$4,$J94&lt;=CN$4,$K94&lt;=CN$4),NETWORKDAYS.INTL($J94,$K94,1,(Holidays!$A$1:$A$248)),0)+IF(AND($J94&gt;CM$4,$J94&lt;=CN$4,$K94&gt;CN$4),NETWORKDAYS.INTL($J94,(CN$4),1,(Holidays!$A$1:$A$248)),0)+IF(AND($J94&lt;CM$4,$K94&lt;CN$4,$K94&gt;CM$4),NETWORKDAYS.INTL(CM$4+1,$K94,1,(Holidays!$A$1:$A$248)),0)+IF(AND($J94&lt;=CM$4,$K94&gt;=CN$4,$K94&gt;CM$4),NETWORKDAYS.INTL(CM$4+1,(CN$4),1,(Holidays!$A$1:$A$248)),0))*$M94,"")</f>
        <v>0</v>
      </c>
      <c r="CO94" s="190">
        <f ca="1">IFERROR((IF(AND($J94&gt;CN$4,$J94&lt;=CO$4,$K94&lt;=CO$4),NETWORKDAYS.INTL($J94,$K94,1,(Holidays!$A$1:$A$248)),0)+IF(AND($J94&gt;CN$4,$J94&lt;=CO$4,$K94&gt;CO$4),NETWORKDAYS.INTL($J94,(CO$4),1,(Holidays!$A$1:$A$248)),0)+IF(AND($J94&lt;CN$4,$K94&lt;CO$4,$K94&gt;CN$4),NETWORKDAYS.INTL(CN$4+1,$K94,1,(Holidays!$A$1:$A$248)),0)+IF(AND($J94&lt;=CN$4,$K94&gt;=CO$4,$K94&gt;CN$4),NETWORKDAYS.INTL(CN$4+1,(CO$4),1,(Holidays!$A$1:$A$248)),0))*$M94,"")</f>
        <v>0</v>
      </c>
      <c r="CP94" s="192">
        <f ca="1">IFERROR((IF(AND($J94&gt;CO$4,$J94&lt;=CP$4,$K94&lt;=CP$4),NETWORKDAYS.INTL($J94,$K94,1,(Holidays!$A$1:$A$248)),0)+IF(AND($J94&gt;CO$4,$J94&lt;=CP$4,$K94&gt;CP$4),NETWORKDAYS.INTL($J94,(CP$4),1,(Holidays!$A$1:$A$248)),0)+IF(AND($J94&lt;CO$4,$K94&lt;CP$4,$K94&gt;CO$4),NETWORKDAYS.INTL(CO$4+1,$K94,1,(Holidays!$A$1:$A$248)),0)+IF(AND($J94&lt;=CO$4,$K94&gt;=CP$4,$K94&gt;CO$4),NETWORKDAYS.INTL(CO$4+1,(CP$4),1,(Holidays!$A$1:$A$248)),0))*$M94,"")</f>
        <v>0</v>
      </c>
      <c r="CQ94" s="321">
        <f ca="1">IFERROR((IF(AND($J94&gt;CP$4,$J94&lt;=CQ$4,$K94&lt;=CQ$4),NETWORKDAYS.INTL($J94,$K94,1,(Holidays!$A$1:$A$248)),0)+IF(AND($J94&gt;CP$4,$J94&lt;=CQ$4,$K94&gt;CQ$4),NETWORKDAYS.INTL($J94,(CQ$4),1,(Holidays!$A$1:$A$248)),0)+IF(AND($J94&lt;CP$4,$K94&lt;CQ$4,$K94&gt;CP$4),NETWORKDAYS.INTL(CP$4+1,$K94,1,(Holidays!$A$1:$A$248)),0)+IF(AND($J94&lt;=CP$4,$K94&gt;=CQ$4,$K94&gt;CP$4),NETWORKDAYS.INTL(CP$4+1,(CQ$4),1,(Holidays!$A$1:$A$248)),0))*$M94,"")</f>
        <v>0</v>
      </c>
      <c r="CR94" s="190">
        <f ca="1">IFERROR((IF(AND($J94&gt;CQ$4,$J94&lt;=CR$4,$K94&lt;=CR$4),NETWORKDAYS.INTL($J94,$K94,1,(Holidays!$A$1:$A$248)),0)+IF(AND($J94&gt;CQ$4,$J94&lt;=CR$4,$K94&gt;CR$4),NETWORKDAYS.INTL($J94,(CR$4),1,(Holidays!$A$1:$A$248)),0)+IF(AND($J94&lt;CQ$4,$K94&lt;CR$4,$K94&gt;CQ$4),NETWORKDAYS.INTL(CQ$4+1,$K94,1,(Holidays!$A$1:$A$248)),0)+IF(AND($J94&lt;=CQ$4,$K94&gt;=CR$4,$K94&gt;CQ$4),NETWORKDAYS.INTL(CQ$4+1,(CR$4),1,(Holidays!$A$1:$A$248)),0))*$M94,"")</f>
        <v>0</v>
      </c>
      <c r="CS94" s="192">
        <f ca="1">IFERROR((IF(AND($J94&gt;CR$4,$J94&lt;=CS$4,$K94&lt;=CS$4),NETWORKDAYS.INTL($J94,$K94,1,(Holidays!$A$1:$A$248)),0)+IF(AND($J94&gt;CR$4,$J94&lt;=CS$4,$K94&gt;CS$4),NETWORKDAYS.INTL($J94,(CS$4),1,(Holidays!$A$1:$A$248)),0)+IF(AND($J94&lt;CR$4,$K94&lt;CS$4,$K94&gt;CR$4),NETWORKDAYS.INTL(CR$4+1,$K94,1,(Holidays!$A$1:$A$248)),0)+IF(AND($J94&lt;=CR$4,$K94&gt;=CS$4,$K94&gt;CR$4),NETWORKDAYS.INTL(CR$4+1,(CS$4),1,(Holidays!$A$1:$A$248)),0))*$M94,"")</f>
        <v>0</v>
      </c>
      <c r="CT94" s="321">
        <f ca="1">IFERROR((IF(AND($J94&gt;CS$4,$J94&lt;=CT$4,$K94&lt;=CT$4),NETWORKDAYS.INTL($J94,$K94,1,(Holidays!$A$1:$A$248)),0)+IF(AND($J94&gt;CS$4,$J94&lt;=CT$4,$K94&gt;CT$4),NETWORKDAYS.INTL($J94,(CT$4),1,(Holidays!$A$1:$A$248)),0)+IF(AND($J94&lt;CS$4,$K94&lt;CT$4,$K94&gt;CS$4),NETWORKDAYS.INTL(CS$4+1,$K94,1,(Holidays!$A$1:$A$248)),0)+IF(AND($J94&lt;=CS$4,$K94&gt;=CT$4,$K94&gt;CS$4),NETWORKDAYS.INTL(CS$4+1,(CT$4),1,(Holidays!$A$1:$A$248)),0))*$M94,"")</f>
        <v>0</v>
      </c>
      <c r="CU94" s="190">
        <f ca="1">IFERROR((IF(AND($J94&gt;CT$4,$J94&lt;=CU$4,$K94&lt;=CU$4),NETWORKDAYS.INTL($J94,$K94,1,(Holidays!$A$1:$A$248)),0)+IF(AND($J94&gt;CT$4,$J94&lt;=CU$4,$K94&gt;CU$4),NETWORKDAYS.INTL($J94,(CU$4),1,(Holidays!$A$1:$A$248)),0)+IF(AND($J94&lt;CT$4,$K94&lt;CU$4,$K94&gt;CT$4),NETWORKDAYS.INTL(CT$4+1,$K94,1,(Holidays!$A$1:$A$248)),0)+IF(AND($J94&lt;=CT$4,$K94&gt;=CU$4,$K94&gt;CT$4),NETWORKDAYS.INTL(CT$4+1,(CU$4),1,(Holidays!$A$1:$A$248)),0))*$M94,"")</f>
        <v>0</v>
      </c>
      <c r="CV94" s="192">
        <f ca="1">IFERROR((IF(AND($J94&gt;CU$4,$J94&lt;=CV$4,$K94&lt;=CV$4),NETWORKDAYS.INTL($J94,$K94,1,(Holidays!$A$1:$A$248)),0)+IF(AND($J94&gt;CU$4,$J94&lt;=CV$4,$K94&gt;CV$4),NETWORKDAYS.INTL($J94,(CV$4),1,(Holidays!$A$1:$A$248)),0)+IF(AND($J94&lt;CU$4,$K94&lt;CV$4,$K94&gt;CU$4),NETWORKDAYS.INTL(CU$4+1,$K94,1,(Holidays!$A$1:$A$248)),0)+IF(AND($J94&lt;=CU$4,$K94&gt;=CV$4,$K94&gt;CU$4),NETWORKDAYS.INTL(CU$4+1,(CV$4),1,(Holidays!$A$1:$A$248)),0))*$M94,"")</f>
        <v>0</v>
      </c>
      <c r="CW94" s="321">
        <f ca="1">IFERROR((IF(AND($J94&gt;CV$4,$J94&lt;=CW$4,$K94&lt;=CW$4),NETWORKDAYS.INTL($J94,$K94,1,(Holidays!$A$1:$A$248)),0)+IF(AND($J94&gt;CV$4,$J94&lt;=CW$4,$K94&gt;CW$4),NETWORKDAYS.INTL($J94,(CW$4),1,(Holidays!$A$1:$A$248)),0)+IF(AND($J94&lt;CV$4,$K94&lt;CW$4,$K94&gt;CV$4),NETWORKDAYS.INTL(CV$4+1,$K94,1,(Holidays!$A$1:$A$248)),0)+IF(AND($J94&lt;=CV$4,$K94&gt;=CW$4,$K94&gt;CV$4),NETWORKDAYS.INTL(CV$4+1,(CW$4),1,(Holidays!$A$1:$A$248)),0))*$M94,"")</f>
        <v>0</v>
      </c>
      <c r="CX94" s="324">
        <f ca="1">IFERROR((IF(AND($J94&gt;CW$4,$J94&lt;=CX$4,$K94&lt;=CX$4),NETWORKDAYS.INTL($J94,$K94,1,(Holidays!$A$1:$A$248)),0)+IF(AND($J94&gt;CW$4,$J94&lt;=CX$4,$K94&gt;CX$4),NETWORKDAYS.INTL($J94,(CX$4),1,(Holidays!$A$1:$A$248)),0)+IF(AND($J94&lt;CW$4,$K94&lt;CX$4,$K94&gt;CW$4),NETWORKDAYS.INTL(CW$4+1,$K94,1,(Holidays!$A$1:$A$248)),0)+IF(AND($J94&lt;=CW$4,$K94&gt;=CX$4,$K94&gt;CW$4),NETWORKDAYS.INTL(CW$4+1,(CX$4),1,(Holidays!$A$1:$A$248)),0))*$M94,"")</f>
        <v>0</v>
      </c>
    </row>
    <row r="95" spans="2:102" ht="15" customHeight="1" outlineLevel="1">
      <c r="B95" s="59" t="str">
        <f t="array" ref="B95">IFERROR(INDEX('A-2_MH Distribution'!$B$1:$B$15014,SMALL(IF('A-2_MH Distribution'!$N$8:$N$63&lt;&gt;0,ROW('A-2_MH Distribution'!$B$8:$B$63)),ROW(A27)),1),"")</f>
        <v/>
      </c>
      <c r="C95" s="458" t="str">
        <f ca="1">IFERROR(VLOOKUP(B95,OFFSET('A-1_MH Estimation'!$B$7,0,0,MATCH("Subtotal LOE",'A-1_MH Estimation'!B:B,0)-7,2),2,0),"")</f>
        <v/>
      </c>
      <c r="D95" s="466" t="str">
        <f ca="1">IFERROR(VLOOKUP(B95,OFFSET('A-1_MH Estimation'!$B$7,0,0,MATCH("Subtotal LOE",'A-1_MH Estimation'!B:B,0)-7,4),4,0),"")</f>
        <v/>
      </c>
      <c r="E95" s="466" t="str">
        <f ca="1">IFERROR(VLOOKUP(B95,OFFSET('A-1_MH Estimation'!$B$7,0,0,MATCH("Subtotal LOE",'A-1_MH Estimation'!B:B,0)-7,3),3,0),"")</f>
        <v/>
      </c>
      <c r="F95" s="462">
        <f>IFERROR(VLOOKUP($B95,'A-2_MH Distribution'!$B$6:$O$16314,3,0)*VLOOKUP($B95,'A-2_MH Distribution'!$B$6:$O$16314,VLOOKUP(G95,SoftwareList,6,0),0)*IFERROR((--(VLOOKUP($B95,'A-2_MH Distribution'!$B$6:$O$16314,VLOOKUP(G95,SoftwareList,8,0),0)=0)+VLOOKUP($B95,'A-2_MH Distribution'!$B$6:$O$16314,VLOOKUP(G95,SoftwareList,8,0),0)),1),0)</f>
        <v>0</v>
      </c>
      <c r="G95" s="403" t="str">
        <f t="shared" si="61"/>
        <v/>
      </c>
      <c r="H95" s="454"/>
      <c r="I95" s="455"/>
      <c r="J95" s="351">
        <f ca="1">IFERROR(INDEX(Activities,MATCH($B95,'A-2_MH Distribution'!B:B,0),MATCH("Start Date",'A-2_MH Distribution'!$A$4:S$4,0))+H95,0)</f>
        <v>0</v>
      </c>
      <c r="K95" s="352">
        <f ca="1">IFERROR(INDEX(Activities,MATCH($B95,'A-2_MH Distribution'!B:B,0),MATCH("Finish Date",'A-2_MH Distribution'!$A$4:S$4,0))+I95,0)</f>
        <v>0</v>
      </c>
      <c r="L95" s="170">
        <f ca="1">NETWORKDAYS.INTL(J95,K95,1,Holidays!$A$1:$A$248)</f>
        <v>0</v>
      </c>
      <c r="M95" s="62">
        <f t="shared" ca="1" si="60"/>
        <v>0</v>
      </c>
      <c r="O95" s="253">
        <f ca="1">SUM($P95:CX95)</f>
        <v>0</v>
      </c>
      <c r="P95" s="320"/>
      <c r="Q95" s="321">
        <f ca="1">IFERROR((IF(AND($J95&gt;P$4,$J95&lt;=Q$4,$K95&lt;=Q$4),NETWORKDAYS.INTL($J95,$K95,1,(Holidays!$A$1:$A$248)),0)+IF(AND($J95&gt;P$4,$J95&lt;=Q$4,$K95&gt;Q$4),NETWORKDAYS.INTL($J95,(Q$4),1,(Holidays!$A$1:$A$248)),0)+IF(AND($J95&lt;P$4,$K95&lt;Q$4,$K95&gt;P$4),NETWORKDAYS.INTL(P$4+1,$K95,1,(Holidays!$A$1:$A$248)),0)+IF(AND($J95&lt;=P$4,$K95&gt;=Q$4,$K95&gt;P$4),NETWORKDAYS.INTL(P$4+1,(Q$4),1,(Holidays!$A$1:$A$248)),0))*$M95,"")</f>
        <v>0</v>
      </c>
      <c r="R95" s="190">
        <f ca="1">IFERROR((IF(AND($J95&gt;Q$4,$J95&lt;=R$4,$K95&lt;=R$4),NETWORKDAYS.INTL($J95,$K95,1,(Holidays!$A$1:$A$248)),0)+IF(AND($J95&gt;Q$4,$J95&lt;=R$4,$K95&gt;R$4),NETWORKDAYS.INTL($J95,(R$4),1,(Holidays!$A$1:$A$248)),0)+IF(AND($J95&lt;Q$4,$K95&lt;R$4,$K95&gt;Q$4),NETWORKDAYS.INTL(Q$4+1,$K95,1,(Holidays!$A$1:$A$248)),0)+IF(AND($J95&lt;=Q$4,$K95&gt;=R$4,$K95&gt;Q$4),NETWORKDAYS.INTL(Q$4+1,(R$4),1,(Holidays!$A$1:$A$248)),0))*$M95,"")</f>
        <v>0</v>
      </c>
      <c r="S95" s="192">
        <f ca="1">IFERROR((IF(AND($J95&gt;R$4,$J95&lt;=S$4,$K95&lt;=S$4),NETWORKDAYS.INTL($J95,$K95,1,(Holidays!$A$1:$A$248)),0)+IF(AND($J95&gt;R$4,$J95&lt;=S$4,$K95&gt;S$4),NETWORKDAYS.INTL($J95,(S$4),1,(Holidays!$A$1:$A$248)),0)+IF(AND($J95&lt;R$4,$K95&lt;S$4,$K95&gt;R$4),NETWORKDAYS.INTL(R$4+1,$K95,1,(Holidays!$A$1:$A$248)),0)+IF(AND($J95&lt;=R$4,$K95&gt;=S$4,$K95&gt;R$4),NETWORKDAYS.INTL(R$4+1,(S$4),1,(Holidays!$A$1:$A$248)),0))*$M95,"")</f>
        <v>0</v>
      </c>
      <c r="T95" s="321">
        <f ca="1">IFERROR((IF(AND($J95&gt;S$4,$J95&lt;=T$4,$K95&lt;=T$4),NETWORKDAYS.INTL($J95,$K95,1,(Holidays!$A$1:$A$248)),0)+IF(AND($J95&gt;S$4,$J95&lt;=T$4,$K95&gt;T$4),NETWORKDAYS.INTL($J95,(T$4),1,(Holidays!$A$1:$A$248)),0)+IF(AND($J95&lt;S$4,$K95&lt;T$4,$K95&gt;S$4),NETWORKDAYS.INTL(S$4+1,$K95,1,(Holidays!$A$1:$A$248)),0)+IF(AND($J95&lt;=S$4,$K95&gt;=T$4,$K95&gt;S$4),NETWORKDAYS.INTL(S$4+1,(T$4),1,(Holidays!$A$1:$A$248)),0))*$M95,"")</f>
        <v>0</v>
      </c>
      <c r="U95" s="190">
        <f ca="1">IFERROR((IF(AND($J95&gt;T$4,$J95&lt;=U$4,$K95&lt;=U$4),NETWORKDAYS.INTL($J95,$K95,1,(Holidays!$A$1:$A$248)),0)+IF(AND($J95&gt;T$4,$J95&lt;=U$4,$K95&gt;U$4),NETWORKDAYS.INTL($J95,(U$4),1,(Holidays!$A$1:$A$248)),0)+IF(AND($J95&lt;T$4,$K95&lt;U$4,$K95&gt;T$4),NETWORKDAYS.INTL(T$4+1,$K95,1,(Holidays!$A$1:$A$248)),0)+IF(AND($J95&lt;=T$4,$K95&gt;=U$4,$K95&gt;T$4),NETWORKDAYS.INTL(T$4+1,(U$4),1,(Holidays!$A$1:$A$248)),0))*$M95,"")</f>
        <v>0</v>
      </c>
      <c r="V95" s="192">
        <f ca="1">IFERROR((IF(AND($J95&gt;U$4,$J95&lt;=V$4,$K95&lt;=V$4),NETWORKDAYS.INTL($J95,$K95,1,(Holidays!$A$1:$A$248)),0)+IF(AND($J95&gt;U$4,$J95&lt;=V$4,$K95&gt;V$4),NETWORKDAYS.INTL($J95,(V$4),1,(Holidays!$A$1:$A$248)),0)+IF(AND($J95&lt;U$4,$K95&lt;V$4,$K95&gt;U$4),NETWORKDAYS.INTL(U$4+1,$K95,1,(Holidays!$A$1:$A$248)),0)+IF(AND($J95&lt;=U$4,$K95&gt;=V$4,$K95&gt;U$4),NETWORKDAYS.INTL(U$4+1,(V$4),1,(Holidays!$A$1:$A$248)),0))*$M95,"")</f>
        <v>0</v>
      </c>
      <c r="W95" s="321">
        <f ca="1">IFERROR((IF(AND($J95&gt;V$4,$J95&lt;=W$4,$K95&lt;=W$4),NETWORKDAYS.INTL($J95,$K95,1,(Holidays!$A$1:$A$248)),0)+IF(AND($J95&gt;V$4,$J95&lt;=W$4,$K95&gt;W$4),NETWORKDAYS.INTL($J95,(W$4),1,(Holidays!$A$1:$A$248)),0)+IF(AND($J95&lt;V$4,$K95&lt;W$4,$K95&gt;V$4),NETWORKDAYS.INTL(V$4+1,$K95,1,(Holidays!$A$1:$A$248)),0)+IF(AND($J95&lt;=V$4,$K95&gt;=W$4,$K95&gt;V$4),NETWORKDAYS.INTL(V$4+1,(W$4),1,(Holidays!$A$1:$A$248)),0))*$M95,"")</f>
        <v>0</v>
      </c>
      <c r="X95" s="190">
        <f ca="1">IFERROR((IF(AND($J95&gt;W$4,$J95&lt;=X$4,$K95&lt;=X$4),NETWORKDAYS.INTL($J95,$K95,1,(Holidays!$A$1:$A$248)),0)+IF(AND($J95&gt;W$4,$J95&lt;=X$4,$K95&gt;X$4),NETWORKDAYS.INTL($J95,(X$4),1,(Holidays!$A$1:$A$248)),0)+IF(AND($J95&lt;W$4,$K95&lt;X$4,$K95&gt;W$4),NETWORKDAYS.INTL(W$4+1,$K95,1,(Holidays!$A$1:$A$248)),0)+IF(AND($J95&lt;=W$4,$K95&gt;=X$4,$K95&gt;W$4),NETWORKDAYS.INTL(W$4+1,(X$4),1,(Holidays!$A$1:$A$248)),0))*$M95,"")</f>
        <v>0</v>
      </c>
      <c r="Y95" s="192">
        <f ca="1">IFERROR((IF(AND($J95&gt;X$4,$J95&lt;=Y$4,$K95&lt;=Y$4),NETWORKDAYS.INTL($J95,$K95,1,(Holidays!$A$1:$A$248)),0)+IF(AND($J95&gt;X$4,$J95&lt;=Y$4,$K95&gt;Y$4),NETWORKDAYS.INTL($J95,(Y$4),1,(Holidays!$A$1:$A$248)),0)+IF(AND($J95&lt;X$4,$K95&lt;Y$4,$K95&gt;X$4),NETWORKDAYS.INTL(X$4+1,$K95,1,(Holidays!$A$1:$A$248)),0)+IF(AND($J95&lt;=X$4,$K95&gt;=Y$4,$K95&gt;X$4),NETWORKDAYS.INTL(X$4+1,(Y$4),1,(Holidays!$A$1:$A$248)),0))*$M95,"")</f>
        <v>0</v>
      </c>
      <c r="Z95" s="321">
        <f ca="1">IFERROR((IF(AND($J95&gt;Y$4,$J95&lt;=Z$4,$K95&lt;=Z$4),NETWORKDAYS.INTL($J95,$K95,1,(Holidays!$A$1:$A$248)),0)+IF(AND($J95&gt;Y$4,$J95&lt;=Z$4,$K95&gt;Z$4),NETWORKDAYS.INTL($J95,(Z$4),1,(Holidays!$A$1:$A$248)),0)+IF(AND($J95&lt;Y$4,$K95&lt;Z$4,$K95&gt;Y$4),NETWORKDAYS.INTL(Y$4+1,$K95,1,(Holidays!$A$1:$A$248)),0)+IF(AND($J95&lt;=Y$4,$K95&gt;=Z$4,$K95&gt;Y$4),NETWORKDAYS.INTL(Y$4+1,(Z$4),1,(Holidays!$A$1:$A$248)),0))*$M95,"")</f>
        <v>0</v>
      </c>
      <c r="AA95" s="190">
        <f ca="1">IFERROR((IF(AND($J95&gt;Z$4,$J95&lt;=AA$4,$K95&lt;=AA$4),NETWORKDAYS.INTL($J95,$K95,1,(Holidays!$A$1:$A$248)),0)+IF(AND($J95&gt;Z$4,$J95&lt;=AA$4,$K95&gt;AA$4),NETWORKDAYS.INTL($J95,(AA$4),1,(Holidays!$A$1:$A$248)),0)+IF(AND($J95&lt;Z$4,$K95&lt;AA$4,$K95&gt;Z$4),NETWORKDAYS.INTL(Z$4+1,$K95,1,(Holidays!$A$1:$A$248)),0)+IF(AND($J95&lt;=Z$4,$K95&gt;=AA$4,$K95&gt;Z$4),NETWORKDAYS.INTL(Z$4+1,(AA$4),1,(Holidays!$A$1:$A$248)),0))*$M95,"")</f>
        <v>0</v>
      </c>
      <c r="AB95" s="192">
        <f ca="1">IFERROR((IF(AND($J95&gt;AA$4,$J95&lt;=AB$4,$K95&lt;=AB$4),NETWORKDAYS.INTL($J95,$K95,1,(Holidays!$A$1:$A$248)),0)+IF(AND($J95&gt;AA$4,$J95&lt;=AB$4,$K95&gt;AB$4),NETWORKDAYS.INTL($J95,(AB$4),1,(Holidays!$A$1:$A$248)),0)+IF(AND($J95&lt;AA$4,$K95&lt;AB$4,$K95&gt;AA$4),NETWORKDAYS.INTL(AA$4+1,$K95,1,(Holidays!$A$1:$A$248)),0)+IF(AND($J95&lt;=AA$4,$K95&gt;=AB$4,$K95&gt;AA$4),NETWORKDAYS.INTL(AA$4+1,(AB$4),1,(Holidays!$A$1:$A$248)),0))*$M95,"")</f>
        <v>0</v>
      </c>
      <c r="AC95" s="321">
        <f ca="1">IFERROR((IF(AND($J95&gt;AB$4,$J95&lt;=AC$4,$K95&lt;=AC$4),NETWORKDAYS.INTL($J95,$K95,1,(Holidays!$A$1:$A$248)),0)+IF(AND($J95&gt;AB$4,$J95&lt;=AC$4,$K95&gt;AC$4),NETWORKDAYS.INTL($J95,(AC$4),1,(Holidays!$A$1:$A$248)),0)+IF(AND($J95&lt;AB$4,$K95&lt;AC$4,$K95&gt;AB$4),NETWORKDAYS.INTL(AB$4+1,$K95,1,(Holidays!$A$1:$A$248)),0)+IF(AND($J95&lt;=AB$4,$K95&gt;=AC$4,$K95&gt;AB$4),NETWORKDAYS.INTL(AB$4+1,(AC$4),1,(Holidays!$A$1:$A$248)),0))*$M95,"")</f>
        <v>0</v>
      </c>
      <c r="AD95" s="190">
        <f ca="1">IFERROR((IF(AND($J95&gt;AC$4,$J95&lt;=AD$4,$K95&lt;=AD$4),NETWORKDAYS.INTL($J95,$K95,1,(Holidays!$A$1:$A$248)),0)+IF(AND($J95&gt;AC$4,$J95&lt;=AD$4,$K95&gt;AD$4),NETWORKDAYS.INTL($J95,(AD$4),1,(Holidays!$A$1:$A$248)),0)+IF(AND($J95&lt;AC$4,$K95&lt;AD$4,$K95&gt;AC$4),NETWORKDAYS.INTL(AC$4+1,$K95,1,(Holidays!$A$1:$A$248)),0)+IF(AND($J95&lt;=AC$4,$K95&gt;=AD$4,$K95&gt;AC$4),NETWORKDAYS.INTL(AC$4+1,(AD$4),1,(Holidays!$A$1:$A$248)),0))*$M95,"")</f>
        <v>0</v>
      </c>
      <c r="AE95" s="192">
        <f ca="1">IFERROR((IF(AND($J95&gt;AD$4,$J95&lt;=AE$4,$K95&lt;=AE$4),NETWORKDAYS.INTL($J95,$K95,1,(Holidays!$A$1:$A$248)),0)+IF(AND($J95&gt;AD$4,$J95&lt;=AE$4,$K95&gt;AE$4),NETWORKDAYS.INTL($J95,(AE$4),1,(Holidays!$A$1:$A$248)),0)+IF(AND($J95&lt;AD$4,$K95&lt;AE$4,$K95&gt;AD$4),NETWORKDAYS.INTL(AD$4+1,$K95,1,(Holidays!$A$1:$A$248)),0)+IF(AND($J95&lt;=AD$4,$K95&gt;=AE$4,$K95&gt;AD$4),NETWORKDAYS.INTL(AD$4+1,(AE$4),1,(Holidays!$A$1:$A$248)),0))*$M95,"")</f>
        <v>0</v>
      </c>
      <c r="AF95" s="321">
        <f ca="1">IFERROR((IF(AND($J95&gt;AE$4,$J95&lt;=AF$4,$K95&lt;=AF$4),NETWORKDAYS.INTL($J95,$K95,1,(Holidays!$A$1:$A$248)),0)+IF(AND($J95&gt;AE$4,$J95&lt;=AF$4,$K95&gt;AF$4),NETWORKDAYS.INTL($J95,(AF$4),1,(Holidays!$A$1:$A$248)),0)+IF(AND($J95&lt;AE$4,$K95&lt;AF$4,$K95&gt;AE$4),NETWORKDAYS.INTL(AE$4+1,$K95,1,(Holidays!$A$1:$A$248)),0)+IF(AND($J95&lt;=AE$4,$K95&gt;=AF$4,$K95&gt;AE$4),NETWORKDAYS.INTL(AE$4+1,(AF$4),1,(Holidays!$A$1:$A$248)),0))*$M95,"")</f>
        <v>0</v>
      </c>
      <c r="AG95" s="190">
        <f ca="1">IFERROR((IF(AND($J95&gt;AF$4,$J95&lt;=AG$4,$K95&lt;=AG$4),NETWORKDAYS.INTL($J95,$K95,1,(Holidays!$A$1:$A$248)),0)+IF(AND($J95&gt;AF$4,$J95&lt;=AG$4,$K95&gt;AG$4),NETWORKDAYS.INTL($J95,(AG$4),1,(Holidays!$A$1:$A$248)),0)+IF(AND($J95&lt;AF$4,$K95&lt;AG$4,$K95&gt;AF$4),NETWORKDAYS.INTL(AF$4+1,$K95,1,(Holidays!$A$1:$A$248)),0)+IF(AND($J95&lt;=AF$4,$K95&gt;=AG$4,$K95&gt;AF$4),NETWORKDAYS.INTL(AF$4+1,(AG$4),1,(Holidays!$A$1:$A$248)),0))*$M95,"")</f>
        <v>0</v>
      </c>
      <c r="AH95" s="192">
        <f ca="1">IFERROR((IF(AND($J95&gt;AG$4,$J95&lt;=AH$4,$K95&lt;=AH$4),NETWORKDAYS.INTL($J95,$K95,1,(Holidays!$A$1:$A$248)),0)+IF(AND($J95&gt;AG$4,$J95&lt;=AH$4,$K95&gt;AH$4),NETWORKDAYS.INTL($J95,(AH$4),1,(Holidays!$A$1:$A$248)),0)+IF(AND($J95&lt;AG$4,$K95&lt;AH$4,$K95&gt;AG$4),NETWORKDAYS.INTL(AG$4+1,$K95,1,(Holidays!$A$1:$A$248)),0)+IF(AND($J95&lt;=AG$4,$K95&gt;=AH$4,$K95&gt;AG$4),NETWORKDAYS.INTL(AG$4+1,(AH$4),1,(Holidays!$A$1:$A$248)),0))*$M95,"")</f>
        <v>0</v>
      </c>
      <c r="AI95" s="321">
        <f ca="1">IFERROR((IF(AND($J95&gt;AH$4,$J95&lt;=AI$4,$K95&lt;=AI$4),NETWORKDAYS.INTL($J95,$K95,1,(Holidays!$A$1:$A$248)),0)+IF(AND($J95&gt;AH$4,$J95&lt;=AI$4,$K95&gt;AI$4),NETWORKDAYS.INTL($J95,(AI$4),1,(Holidays!$A$1:$A$248)),0)+IF(AND($J95&lt;AH$4,$K95&lt;AI$4,$K95&gt;AH$4),NETWORKDAYS.INTL(AH$4+1,$K95,1,(Holidays!$A$1:$A$248)),0)+IF(AND($J95&lt;=AH$4,$K95&gt;=AI$4,$K95&gt;AH$4),NETWORKDAYS.INTL(AH$4+1,(AI$4),1,(Holidays!$A$1:$A$248)),0))*$M95,"")</f>
        <v>0</v>
      </c>
      <c r="AJ95" s="190">
        <f ca="1">IFERROR((IF(AND($J95&gt;AI$4,$J95&lt;=AJ$4,$K95&lt;=AJ$4),NETWORKDAYS.INTL($J95,$K95,1,(Holidays!$A$1:$A$248)),0)+IF(AND($J95&gt;AI$4,$J95&lt;=AJ$4,$K95&gt;AJ$4),NETWORKDAYS.INTL($J95,(AJ$4),1,(Holidays!$A$1:$A$248)),0)+IF(AND($J95&lt;AI$4,$K95&lt;AJ$4,$K95&gt;AI$4),NETWORKDAYS.INTL(AI$4+1,$K95,1,(Holidays!$A$1:$A$248)),0)+IF(AND($J95&lt;=AI$4,$K95&gt;=AJ$4,$K95&gt;AI$4),NETWORKDAYS.INTL(AI$4+1,(AJ$4),1,(Holidays!$A$1:$A$248)),0))*$M95,"")</f>
        <v>0</v>
      </c>
      <c r="AK95" s="192">
        <f ca="1">IFERROR((IF(AND($J95&gt;AJ$4,$J95&lt;=AK$4,$K95&lt;=AK$4),NETWORKDAYS.INTL($J95,$K95,1,(Holidays!$A$1:$A$248)),0)+IF(AND($J95&gt;AJ$4,$J95&lt;=AK$4,$K95&gt;AK$4),NETWORKDAYS.INTL($J95,(AK$4),1,(Holidays!$A$1:$A$248)),0)+IF(AND($J95&lt;AJ$4,$K95&lt;AK$4,$K95&gt;AJ$4),NETWORKDAYS.INTL(AJ$4+1,$K95,1,(Holidays!$A$1:$A$248)),0)+IF(AND($J95&lt;=AJ$4,$K95&gt;=AK$4,$K95&gt;AJ$4),NETWORKDAYS.INTL(AJ$4+1,(AK$4),1,(Holidays!$A$1:$A$248)),0))*$M95,"")</f>
        <v>0</v>
      </c>
      <c r="AL95" s="321">
        <f ca="1">IFERROR((IF(AND($J95&gt;AK$4,$J95&lt;=AL$4,$K95&lt;=AL$4),NETWORKDAYS.INTL($J95,$K95,1,(Holidays!$A$1:$A$248)),0)+IF(AND($J95&gt;AK$4,$J95&lt;=AL$4,$K95&gt;AL$4),NETWORKDAYS.INTL($J95,(AL$4),1,(Holidays!$A$1:$A$248)),0)+IF(AND($J95&lt;AK$4,$K95&lt;AL$4,$K95&gt;AK$4),NETWORKDAYS.INTL(AK$4+1,$K95,1,(Holidays!$A$1:$A$248)),0)+IF(AND($J95&lt;=AK$4,$K95&gt;=AL$4,$K95&gt;AK$4),NETWORKDAYS.INTL(AK$4+1,(AL$4),1,(Holidays!$A$1:$A$248)),0))*$M95,"")</f>
        <v>0</v>
      </c>
      <c r="AM95" s="190">
        <f ca="1">IFERROR((IF(AND($J95&gt;AL$4,$J95&lt;=AM$4,$K95&lt;=AM$4),NETWORKDAYS.INTL($J95,$K95,1,(Holidays!$A$1:$A$248)),0)+IF(AND($J95&gt;AL$4,$J95&lt;=AM$4,$K95&gt;AM$4),NETWORKDAYS.INTL($J95,(AM$4),1,(Holidays!$A$1:$A$248)),0)+IF(AND($J95&lt;AL$4,$K95&lt;AM$4,$K95&gt;AL$4),NETWORKDAYS.INTL(AL$4+1,$K95,1,(Holidays!$A$1:$A$248)),0)+IF(AND($J95&lt;=AL$4,$K95&gt;=AM$4,$K95&gt;AL$4),NETWORKDAYS.INTL(AL$4+1,(AM$4),1,(Holidays!$A$1:$A$248)),0))*$M95,"")</f>
        <v>0</v>
      </c>
      <c r="AN95" s="192">
        <f ca="1">IFERROR((IF(AND($J95&gt;AM$4,$J95&lt;=AN$4,$K95&lt;=AN$4),NETWORKDAYS.INTL($J95,$K95,1,(Holidays!$A$1:$A$248)),0)+IF(AND($J95&gt;AM$4,$J95&lt;=AN$4,$K95&gt;AN$4),NETWORKDAYS.INTL($J95,(AN$4),1,(Holidays!$A$1:$A$248)),0)+IF(AND($J95&lt;AM$4,$K95&lt;AN$4,$K95&gt;AM$4),NETWORKDAYS.INTL(AM$4+1,$K95,1,(Holidays!$A$1:$A$248)),0)+IF(AND($J95&lt;=AM$4,$K95&gt;=AN$4,$K95&gt;AM$4),NETWORKDAYS.INTL(AM$4+1,(AN$4),1,(Holidays!$A$1:$A$248)),0))*$M95,"")</f>
        <v>0</v>
      </c>
      <c r="AO95" s="321">
        <f ca="1">IFERROR((IF(AND($J95&gt;AN$4,$J95&lt;=AO$4,$K95&lt;=AO$4),NETWORKDAYS.INTL($J95,$K95,1,(Holidays!$A$1:$A$248)),0)+IF(AND($J95&gt;AN$4,$J95&lt;=AO$4,$K95&gt;AO$4),NETWORKDAYS.INTL($J95,(AO$4),1,(Holidays!$A$1:$A$248)),0)+IF(AND($J95&lt;AN$4,$K95&lt;AO$4,$K95&gt;AN$4),NETWORKDAYS.INTL(AN$4+1,$K95,1,(Holidays!$A$1:$A$248)),0)+IF(AND($J95&lt;=AN$4,$K95&gt;=AO$4,$K95&gt;AN$4),NETWORKDAYS.INTL(AN$4+1,(AO$4),1,(Holidays!$A$1:$A$248)),0))*$M95,"")</f>
        <v>0</v>
      </c>
      <c r="AP95" s="190">
        <f ca="1">IFERROR((IF(AND($J95&gt;AO$4,$J95&lt;=AP$4,$K95&lt;=AP$4),NETWORKDAYS.INTL($J95,$K95,1,(Holidays!$A$1:$A$248)),0)+IF(AND($J95&gt;AO$4,$J95&lt;=AP$4,$K95&gt;AP$4),NETWORKDAYS.INTL($J95,(AP$4),1,(Holidays!$A$1:$A$248)),0)+IF(AND($J95&lt;AO$4,$K95&lt;AP$4,$K95&gt;AO$4),NETWORKDAYS.INTL(AO$4+1,$K95,1,(Holidays!$A$1:$A$248)),0)+IF(AND($J95&lt;=AO$4,$K95&gt;=AP$4,$K95&gt;AO$4),NETWORKDAYS.INTL(AO$4+1,(AP$4),1,(Holidays!$A$1:$A$248)),0))*$M95,"")</f>
        <v>0</v>
      </c>
      <c r="AQ95" s="192">
        <f ca="1">IFERROR((IF(AND($J95&gt;AP$4,$J95&lt;=AQ$4,$K95&lt;=AQ$4),NETWORKDAYS.INTL($J95,$K95,1,(Holidays!$A$1:$A$248)),0)+IF(AND($J95&gt;AP$4,$J95&lt;=AQ$4,$K95&gt;AQ$4),NETWORKDAYS.INTL($J95,(AQ$4),1,(Holidays!$A$1:$A$248)),0)+IF(AND($J95&lt;AP$4,$K95&lt;AQ$4,$K95&gt;AP$4),NETWORKDAYS.INTL(AP$4+1,$K95,1,(Holidays!$A$1:$A$248)),0)+IF(AND($J95&lt;=AP$4,$K95&gt;=AQ$4,$K95&gt;AP$4),NETWORKDAYS.INTL(AP$4+1,(AQ$4),1,(Holidays!$A$1:$A$248)),0))*$M95,"")</f>
        <v>0</v>
      </c>
      <c r="AR95" s="321">
        <f ca="1">IFERROR((IF(AND($J95&gt;AQ$4,$J95&lt;=AR$4,$K95&lt;=AR$4),NETWORKDAYS.INTL($J95,$K95,1,(Holidays!$A$1:$A$248)),0)+IF(AND($J95&gt;AQ$4,$J95&lt;=AR$4,$K95&gt;AR$4),NETWORKDAYS.INTL($J95,(AR$4),1,(Holidays!$A$1:$A$248)),0)+IF(AND($J95&lt;AQ$4,$K95&lt;AR$4,$K95&gt;AQ$4),NETWORKDAYS.INTL(AQ$4+1,$K95,1,(Holidays!$A$1:$A$248)),0)+IF(AND($J95&lt;=AQ$4,$K95&gt;=AR$4,$K95&gt;AQ$4),NETWORKDAYS.INTL(AQ$4+1,(AR$4),1,(Holidays!$A$1:$A$248)),0))*$M95,"")</f>
        <v>0</v>
      </c>
      <c r="AS95" s="190">
        <f ca="1">IFERROR((IF(AND($J95&gt;AR$4,$J95&lt;=AS$4,$K95&lt;=AS$4),NETWORKDAYS.INTL($J95,$K95,1,(Holidays!$A$1:$A$248)),0)+IF(AND($J95&gt;AR$4,$J95&lt;=AS$4,$K95&gt;AS$4),NETWORKDAYS.INTL($J95,(AS$4),1,(Holidays!$A$1:$A$248)),0)+IF(AND($J95&lt;AR$4,$K95&lt;AS$4,$K95&gt;AR$4),NETWORKDAYS.INTL(AR$4+1,$K95,1,(Holidays!$A$1:$A$248)),0)+IF(AND($J95&lt;=AR$4,$K95&gt;=AS$4,$K95&gt;AR$4),NETWORKDAYS.INTL(AR$4+1,(AS$4),1,(Holidays!$A$1:$A$248)),0))*$M95,"")</f>
        <v>0</v>
      </c>
      <c r="AT95" s="192">
        <f ca="1">IFERROR((IF(AND($J95&gt;AS$4,$J95&lt;=AT$4,$K95&lt;=AT$4),NETWORKDAYS.INTL($J95,$K95,1,(Holidays!$A$1:$A$248)),0)+IF(AND($J95&gt;AS$4,$J95&lt;=AT$4,$K95&gt;AT$4),NETWORKDAYS.INTL($J95,(AT$4),1,(Holidays!$A$1:$A$248)),0)+IF(AND($J95&lt;AS$4,$K95&lt;AT$4,$K95&gt;AS$4),NETWORKDAYS.INTL(AS$4+1,$K95,1,(Holidays!$A$1:$A$248)),0)+IF(AND($J95&lt;=AS$4,$K95&gt;=AT$4,$K95&gt;AS$4),NETWORKDAYS.INTL(AS$4+1,(AT$4),1,(Holidays!$A$1:$A$248)),0))*$M95,"")</f>
        <v>0</v>
      </c>
      <c r="AU95" s="321">
        <f ca="1">IFERROR((IF(AND($J95&gt;AT$4,$J95&lt;=AU$4,$K95&lt;=AU$4),NETWORKDAYS.INTL($J95,$K95,1,(Holidays!$A$1:$A$248)),0)+IF(AND($J95&gt;AT$4,$J95&lt;=AU$4,$K95&gt;AU$4),NETWORKDAYS.INTL($J95,(AU$4),1,(Holidays!$A$1:$A$248)),0)+IF(AND($J95&lt;AT$4,$K95&lt;AU$4,$K95&gt;AT$4),NETWORKDAYS.INTL(AT$4+1,$K95,1,(Holidays!$A$1:$A$248)),0)+IF(AND($J95&lt;=AT$4,$K95&gt;=AU$4,$K95&gt;AT$4),NETWORKDAYS.INTL(AT$4+1,(AU$4),1,(Holidays!$A$1:$A$248)),0))*$M95,"")</f>
        <v>0</v>
      </c>
      <c r="AV95" s="190">
        <f ca="1">IFERROR((IF(AND($J95&gt;AU$4,$J95&lt;=AV$4,$K95&lt;=AV$4),NETWORKDAYS.INTL($J95,$K95,1,(Holidays!$A$1:$A$248)),0)+IF(AND($J95&gt;AU$4,$J95&lt;=AV$4,$K95&gt;AV$4),NETWORKDAYS.INTL($J95,(AV$4),1,(Holidays!$A$1:$A$248)),0)+IF(AND($J95&lt;AU$4,$K95&lt;AV$4,$K95&gt;AU$4),NETWORKDAYS.INTL(AU$4+1,$K95,1,(Holidays!$A$1:$A$248)),0)+IF(AND($J95&lt;=AU$4,$K95&gt;=AV$4,$K95&gt;AU$4),NETWORKDAYS.INTL(AU$4+1,(AV$4),1,(Holidays!$A$1:$A$248)),0))*$M95,"")</f>
        <v>0</v>
      </c>
      <c r="AW95" s="192">
        <f ca="1">IFERROR((IF(AND($J95&gt;AV$4,$J95&lt;=AW$4,$K95&lt;=AW$4),NETWORKDAYS.INTL($J95,$K95,1,(Holidays!$A$1:$A$248)),0)+IF(AND($J95&gt;AV$4,$J95&lt;=AW$4,$K95&gt;AW$4),NETWORKDAYS.INTL($J95,(AW$4),1,(Holidays!$A$1:$A$248)),0)+IF(AND($J95&lt;AV$4,$K95&lt;AW$4,$K95&gt;AV$4),NETWORKDAYS.INTL(AV$4+1,$K95,1,(Holidays!$A$1:$A$248)),0)+IF(AND($J95&lt;=AV$4,$K95&gt;=AW$4,$K95&gt;AV$4),NETWORKDAYS.INTL(AV$4+1,(AW$4),1,(Holidays!$A$1:$A$248)),0))*$M95,"")</f>
        <v>0</v>
      </c>
      <c r="AX95" s="321">
        <f ca="1">IFERROR((IF(AND($J95&gt;AW$4,$J95&lt;=AX$4,$K95&lt;=AX$4),NETWORKDAYS.INTL($J95,$K95,1,(Holidays!$A$1:$A$248)),0)+IF(AND($J95&gt;AW$4,$J95&lt;=AX$4,$K95&gt;AX$4),NETWORKDAYS.INTL($J95,(AX$4),1,(Holidays!$A$1:$A$248)),0)+IF(AND($J95&lt;AW$4,$K95&lt;AX$4,$K95&gt;AW$4),NETWORKDAYS.INTL(AW$4+1,$K95,1,(Holidays!$A$1:$A$248)),0)+IF(AND($J95&lt;=AW$4,$K95&gt;=AX$4,$K95&gt;AW$4),NETWORKDAYS.INTL(AW$4+1,(AX$4),1,(Holidays!$A$1:$A$248)),0))*$M95,"")</f>
        <v>0</v>
      </c>
      <c r="AY95" s="190">
        <f ca="1">IFERROR((IF(AND($J95&gt;AX$4,$J95&lt;=AY$4,$K95&lt;=AY$4),NETWORKDAYS.INTL($J95,$K95,1,(Holidays!$A$1:$A$248)),0)+IF(AND($J95&gt;AX$4,$J95&lt;=AY$4,$K95&gt;AY$4),NETWORKDAYS.INTL($J95,(AY$4),1,(Holidays!$A$1:$A$248)),0)+IF(AND($J95&lt;AX$4,$K95&lt;AY$4,$K95&gt;AX$4),NETWORKDAYS.INTL(AX$4+1,$K95,1,(Holidays!$A$1:$A$248)),0)+IF(AND($J95&lt;=AX$4,$K95&gt;=AY$4,$K95&gt;AX$4),NETWORKDAYS.INTL(AX$4+1,(AY$4),1,(Holidays!$A$1:$A$248)),0))*$M95,"")</f>
        <v>0</v>
      </c>
      <c r="AZ95" s="192">
        <f ca="1">IFERROR((IF(AND($J95&gt;AY$4,$J95&lt;=AZ$4,$K95&lt;=AZ$4),NETWORKDAYS.INTL($J95,$K95,1,(Holidays!$A$1:$A$248)),0)+IF(AND($J95&gt;AY$4,$J95&lt;=AZ$4,$K95&gt;AZ$4),NETWORKDAYS.INTL($J95,(AZ$4),1,(Holidays!$A$1:$A$248)),0)+IF(AND($J95&lt;AY$4,$K95&lt;AZ$4,$K95&gt;AY$4),NETWORKDAYS.INTL(AY$4+1,$K95,1,(Holidays!$A$1:$A$248)),0)+IF(AND($J95&lt;=AY$4,$K95&gt;=AZ$4,$K95&gt;AY$4),NETWORKDAYS.INTL(AY$4+1,(AZ$4),1,(Holidays!$A$1:$A$248)),0))*$M95,"")</f>
        <v>0</v>
      </c>
      <c r="BA95" s="321">
        <f ca="1">IFERROR((IF(AND($J95&gt;AZ$4,$J95&lt;=BA$4,$K95&lt;=BA$4),NETWORKDAYS.INTL($J95,$K95,1,(Holidays!$A$1:$A$248)),0)+IF(AND($J95&gt;AZ$4,$J95&lt;=BA$4,$K95&gt;BA$4),NETWORKDAYS.INTL($J95,(BA$4),1,(Holidays!$A$1:$A$248)),0)+IF(AND($J95&lt;AZ$4,$K95&lt;BA$4,$K95&gt;AZ$4),NETWORKDAYS.INTL(AZ$4+1,$K95,1,(Holidays!$A$1:$A$248)),0)+IF(AND($J95&lt;=AZ$4,$K95&gt;=BA$4,$K95&gt;AZ$4),NETWORKDAYS.INTL(AZ$4+1,(BA$4),1,(Holidays!$A$1:$A$248)),0))*$M95,"")</f>
        <v>0</v>
      </c>
      <c r="BB95" s="190">
        <f ca="1">IFERROR((IF(AND($J95&gt;BA$4,$J95&lt;=BB$4,$K95&lt;=BB$4),NETWORKDAYS.INTL($J95,$K95,1,(Holidays!$A$1:$A$248)),0)+IF(AND($J95&gt;BA$4,$J95&lt;=BB$4,$K95&gt;BB$4),NETWORKDAYS.INTL($J95,(BB$4),1,(Holidays!$A$1:$A$248)),0)+IF(AND($J95&lt;BA$4,$K95&lt;BB$4,$K95&gt;BA$4),NETWORKDAYS.INTL(BA$4+1,$K95,1,(Holidays!$A$1:$A$248)),0)+IF(AND($J95&lt;=BA$4,$K95&gt;=BB$4,$K95&gt;BA$4),NETWORKDAYS.INTL(BA$4+1,(BB$4),1,(Holidays!$A$1:$A$248)),0))*$M95,"")</f>
        <v>0</v>
      </c>
      <c r="BC95" s="192">
        <f ca="1">IFERROR((IF(AND($J95&gt;BB$4,$J95&lt;=BC$4,$K95&lt;=BC$4),NETWORKDAYS.INTL($J95,$K95,1,(Holidays!$A$1:$A$248)),0)+IF(AND($J95&gt;BB$4,$J95&lt;=BC$4,$K95&gt;BC$4),NETWORKDAYS.INTL($J95,(BC$4),1,(Holidays!$A$1:$A$248)),0)+IF(AND($J95&lt;BB$4,$K95&lt;BC$4,$K95&gt;BB$4),NETWORKDAYS.INTL(BB$4+1,$K95,1,(Holidays!$A$1:$A$248)),0)+IF(AND($J95&lt;=BB$4,$K95&gt;=BC$4,$K95&gt;BB$4),NETWORKDAYS.INTL(BB$4+1,(BC$4),1,(Holidays!$A$1:$A$248)),0))*$M95,"")</f>
        <v>0</v>
      </c>
      <c r="BD95" s="321">
        <f ca="1">IFERROR((IF(AND($J95&gt;BC$4,$J95&lt;=BD$4,$K95&lt;=BD$4),NETWORKDAYS.INTL($J95,$K95,1,(Holidays!$A$1:$A$248)),0)+IF(AND($J95&gt;BC$4,$J95&lt;=BD$4,$K95&gt;BD$4),NETWORKDAYS.INTL($J95,(BD$4),1,(Holidays!$A$1:$A$248)),0)+IF(AND($J95&lt;BC$4,$K95&lt;BD$4,$K95&gt;BC$4),NETWORKDAYS.INTL(BC$4+1,$K95,1,(Holidays!$A$1:$A$248)),0)+IF(AND($J95&lt;=BC$4,$K95&gt;=BD$4,$K95&gt;BC$4),NETWORKDAYS.INTL(BC$4+1,(BD$4),1,(Holidays!$A$1:$A$248)),0))*$M95,"")</f>
        <v>0</v>
      </c>
      <c r="BE95" s="190">
        <f ca="1">IFERROR((IF(AND($J95&gt;BD$4,$J95&lt;=BE$4,$K95&lt;=BE$4),NETWORKDAYS.INTL($J95,$K95,1,(Holidays!$A$1:$A$248)),0)+IF(AND($J95&gt;BD$4,$J95&lt;=BE$4,$K95&gt;BE$4),NETWORKDAYS.INTL($J95,(BE$4),1,(Holidays!$A$1:$A$248)),0)+IF(AND($J95&lt;BD$4,$K95&lt;BE$4,$K95&gt;BD$4),NETWORKDAYS.INTL(BD$4+1,$K95,1,(Holidays!$A$1:$A$248)),0)+IF(AND($J95&lt;=BD$4,$K95&gt;=BE$4,$K95&gt;BD$4),NETWORKDAYS.INTL(BD$4+1,(BE$4),1,(Holidays!$A$1:$A$248)),0))*$M95,"")</f>
        <v>0</v>
      </c>
      <c r="BF95" s="192">
        <f ca="1">IFERROR((IF(AND($J95&gt;BE$4,$J95&lt;=BF$4,$K95&lt;=BF$4),NETWORKDAYS.INTL($J95,$K95,1,(Holidays!$A$1:$A$248)),0)+IF(AND($J95&gt;BE$4,$J95&lt;=BF$4,$K95&gt;BF$4),NETWORKDAYS.INTL($J95,(BF$4),1,(Holidays!$A$1:$A$248)),0)+IF(AND($J95&lt;BE$4,$K95&lt;BF$4,$K95&gt;BE$4),NETWORKDAYS.INTL(BE$4+1,$K95,1,(Holidays!$A$1:$A$248)),0)+IF(AND($J95&lt;=BE$4,$K95&gt;=BF$4,$K95&gt;BE$4),NETWORKDAYS.INTL(BE$4+1,(BF$4),1,(Holidays!$A$1:$A$248)),0))*$M95,"")</f>
        <v>0</v>
      </c>
      <c r="BG95" s="321">
        <f ca="1">IFERROR((IF(AND($J95&gt;BF$4,$J95&lt;=BG$4,$K95&lt;=BG$4),NETWORKDAYS.INTL($J95,$K95,1,(Holidays!$A$1:$A$248)),0)+IF(AND($J95&gt;BF$4,$J95&lt;=BG$4,$K95&gt;BG$4),NETWORKDAYS.INTL($J95,(BG$4),1,(Holidays!$A$1:$A$248)),0)+IF(AND($J95&lt;BF$4,$K95&lt;BG$4,$K95&gt;BF$4),NETWORKDAYS.INTL(BF$4+1,$K95,1,(Holidays!$A$1:$A$248)),0)+IF(AND($J95&lt;=BF$4,$K95&gt;=BG$4,$K95&gt;BF$4),NETWORKDAYS.INTL(BF$4+1,(BG$4),1,(Holidays!$A$1:$A$248)),0))*$M95,"")</f>
        <v>0</v>
      </c>
      <c r="BH95" s="190">
        <f ca="1">IFERROR((IF(AND($J95&gt;BG$4,$J95&lt;=BH$4,$K95&lt;=BH$4),NETWORKDAYS.INTL($J95,$K95,1,(Holidays!$A$1:$A$248)),0)+IF(AND($J95&gt;BG$4,$J95&lt;=BH$4,$K95&gt;BH$4),NETWORKDAYS.INTL($J95,(BH$4),1,(Holidays!$A$1:$A$248)),0)+IF(AND($J95&lt;BG$4,$K95&lt;BH$4,$K95&gt;BG$4),NETWORKDAYS.INTL(BG$4+1,$K95,1,(Holidays!$A$1:$A$248)),0)+IF(AND($J95&lt;=BG$4,$K95&gt;=BH$4,$K95&gt;BG$4),NETWORKDAYS.INTL(BG$4+1,(BH$4),1,(Holidays!$A$1:$A$248)),0))*$M95,"")</f>
        <v>0</v>
      </c>
      <c r="BI95" s="192">
        <f ca="1">IFERROR((IF(AND($J95&gt;BH$4,$J95&lt;=BI$4,$K95&lt;=BI$4),NETWORKDAYS.INTL($J95,$K95,1,(Holidays!$A$1:$A$248)),0)+IF(AND($J95&gt;BH$4,$J95&lt;=BI$4,$K95&gt;BI$4),NETWORKDAYS.INTL($J95,(BI$4),1,(Holidays!$A$1:$A$248)),0)+IF(AND($J95&lt;BH$4,$K95&lt;BI$4,$K95&gt;BH$4),NETWORKDAYS.INTL(BH$4+1,$K95,1,(Holidays!$A$1:$A$248)),0)+IF(AND($J95&lt;=BH$4,$K95&gt;=BI$4,$K95&gt;BH$4),NETWORKDAYS.INTL(BH$4+1,(BI$4),1,(Holidays!$A$1:$A$248)),0))*$M95,"")</f>
        <v>0</v>
      </c>
      <c r="BJ95" s="321">
        <f ca="1">IFERROR((IF(AND($J95&gt;BI$4,$J95&lt;=BJ$4,$K95&lt;=BJ$4),NETWORKDAYS.INTL($J95,$K95,1,(Holidays!$A$1:$A$248)),0)+IF(AND($J95&gt;BI$4,$J95&lt;=BJ$4,$K95&gt;BJ$4),NETWORKDAYS.INTL($J95,(BJ$4),1,(Holidays!$A$1:$A$248)),0)+IF(AND($J95&lt;BI$4,$K95&lt;BJ$4,$K95&gt;BI$4),NETWORKDAYS.INTL(BI$4+1,$K95,1,(Holidays!$A$1:$A$248)),0)+IF(AND($J95&lt;=BI$4,$K95&gt;=BJ$4,$K95&gt;BI$4),NETWORKDAYS.INTL(BI$4+1,(BJ$4),1,(Holidays!$A$1:$A$248)),0))*$M95,"")</f>
        <v>0</v>
      </c>
      <c r="BK95" s="190">
        <f ca="1">IFERROR((IF(AND($J95&gt;BJ$4,$J95&lt;=BK$4,$K95&lt;=BK$4),NETWORKDAYS.INTL($J95,$K95,1,(Holidays!$A$1:$A$248)),0)+IF(AND($J95&gt;BJ$4,$J95&lt;=BK$4,$K95&gt;BK$4),NETWORKDAYS.INTL($J95,(BK$4),1,(Holidays!$A$1:$A$248)),0)+IF(AND($J95&lt;BJ$4,$K95&lt;BK$4,$K95&gt;BJ$4),NETWORKDAYS.INTL(BJ$4+1,$K95,1,(Holidays!$A$1:$A$248)),0)+IF(AND($J95&lt;=BJ$4,$K95&gt;=BK$4,$K95&gt;BJ$4),NETWORKDAYS.INTL(BJ$4+1,(BK$4),1,(Holidays!$A$1:$A$248)),0))*$M95,"")</f>
        <v>0</v>
      </c>
      <c r="BL95" s="192">
        <f ca="1">IFERROR((IF(AND($J95&gt;BK$4,$J95&lt;=BL$4,$K95&lt;=BL$4),NETWORKDAYS.INTL($J95,$K95,1,(Holidays!$A$1:$A$248)),0)+IF(AND($J95&gt;BK$4,$J95&lt;=BL$4,$K95&gt;BL$4),NETWORKDAYS.INTL($J95,(BL$4),1,(Holidays!$A$1:$A$248)),0)+IF(AND($J95&lt;BK$4,$K95&lt;BL$4,$K95&gt;BK$4),NETWORKDAYS.INTL(BK$4+1,$K95,1,(Holidays!$A$1:$A$248)),0)+IF(AND($J95&lt;=BK$4,$K95&gt;=BL$4,$K95&gt;BK$4),NETWORKDAYS.INTL(BK$4+1,(BL$4),1,(Holidays!$A$1:$A$248)),0))*$M95,"")</f>
        <v>0</v>
      </c>
      <c r="BM95" s="321">
        <f ca="1">IFERROR((IF(AND($J95&gt;BL$4,$J95&lt;=BM$4,$K95&lt;=BM$4),NETWORKDAYS.INTL($J95,$K95,1,(Holidays!$A$1:$A$248)),0)+IF(AND($J95&gt;BL$4,$J95&lt;=BM$4,$K95&gt;BM$4),NETWORKDAYS.INTL($J95,(BM$4),1,(Holidays!$A$1:$A$248)),0)+IF(AND($J95&lt;BL$4,$K95&lt;BM$4,$K95&gt;BL$4),NETWORKDAYS.INTL(BL$4+1,$K95,1,(Holidays!$A$1:$A$248)),0)+IF(AND($J95&lt;=BL$4,$K95&gt;=BM$4,$K95&gt;BL$4),NETWORKDAYS.INTL(BL$4+1,(BM$4),1,(Holidays!$A$1:$A$248)),0))*$M95,"")</f>
        <v>0</v>
      </c>
      <c r="BN95" s="190">
        <f ca="1">IFERROR((IF(AND($J95&gt;BM$4,$J95&lt;=BN$4,$K95&lt;=BN$4),NETWORKDAYS.INTL($J95,$K95,1,(Holidays!$A$1:$A$248)),0)+IF(AND($J95&gt;BM$4,$J95&lt;=BN$4,$K95&gt;BN$4),NETWORKDAYS.INTL($J95,(BN$4),1,(Holidays!$A$1:$A$248)),0)+IF(AND($J95&lt;BM$4,$K95&lt;BN$4,$K95&gt;BM$4),NETWORKDAYS.INTL(BM$4+1,$K95,1,(Holidays!$A$1:$A$248)),0)+IF(AND($J95&lt;=BM$4,$K95&gt;=BN$4,$K95&gt;BM$4),NETWORKDAYS.INTL(BM$4+1,(BN$4),1,(Holidays!$A$1:$A$248)),0))*$M95,"")</f>
        <v>0</v>
      </c>
      <c r="BO95" s="192">
        <f ca="1">IFERROR((IF(AND($J95&gt;BN$4,$J95&lt;=BO$4,$K95&lt;=BO$4),NETWORKDAYS.INTL($J95,$K95,1,(Holidays!$A$1:$A$248)),0)+IF(AND($J95&gt;BN$4,$J95&lt;=BO$4,$K95&gt;BO$4),NETWORKDAYS.INTL($J95,(BO$4),1,(Holidays!$A$1:$A$248)),0)+IF(AND($J95&lt;BN$4,$K95&lt;BO$4,$K95&gt;BN$4),NETWORKDAYS.INTL(BN$4+1,$K95,1,(Holidays!$A$1:$A$248)),0)+IF(AND($J95&lt;=BN$4,$K95&gt;=BO$4,$K95&gt;BN$4),NETWORKDAYS.INTL(BN$4+1,(BO$4),1,(Holidays!$A$1:$A$248)),0))*$M95,"")</f>
        <v>0</v>
      </c>
      <c r="BP95" s="321">
        <f ca="1">IFERROR((IF(AND($J95&gt;BO$4,$J95&lt;=BP$4,$K95&lt;=BP$4),NETWORKDAYS.INTL($J95,$K95,1,(Holidays!$A$1:$A$248)),0)+IF(AND($J95&gt;BO$4,$J95&lt;=BP$4,$K95&gt;BP$4),NETWORKDAYS.INTL($J95,(BP$4),1,(Holidays!$A$1:$A$248)),0)+IF(AND($J95&lt;BO$4,$K95&lt;BP$4,$K95&gt;BO$4),NETWORKDAYS.INTL(BO$4+1,$K95,1,(Holidays!$A$1:$A$248)),0)+IF(AND($J95&lt;=BO$4,$K95&gt;=BP$4,$K95&gt;BO$4),NETWORKDAYS.INTL(BO$4+1,(BP$4),1,(Holidays!$A$1:$A$248)),0))*$M95,"")</f>
        <v>0</v>
      </c>
      <c r="BQ95" s="190">
        <f ca="1">IFERROR((IF(AND($J95&gt;BP$4,$J95&lt;=BQ$4,$K95&lt;=BQ$4),NETWORKDAYS.INTL($J95,$K95,1,(Holidays!$A$1:$A$248)),0)+IF(AND($J95&gt;BP$4,$J95&lt;=BQ$4,$K95&gt;BQ$4),NETWORKDAYS.INTL($J95,(BQ$4),1,(Holidays!$A$1:$A$248)),0)+IF(AND($J95&lt;BP$4,$K95&lt;BQ$4,$K95&gt;BP$4),NETWORKDAYS.INTL(BP$4+1,$K95,1,(Holidays!$A$1:$A$248)),0)+IF(AND($J95&lt;=BP$4,$K95&gt;=BQ$4,$K95&gt;BP$4),NETWORKDAYS.INTL(BP$4+1,(BQ$4),1,(Holidays!$A$1:$A$248)),0))*$M95,"")</f>
        <v>0</v>
      </c>
      <c r="BR95" s="192">
        <f ca="1">IFERROR((IF(AND($J95&gt;BQ$4,$J95&lt;=BR$4,$K95&lt;=BR$4),NETWORKDAYS.INTL($J95,$K95,1,(Holidays!$A$1:$A$248)),0)+IF(AND($J95&gt;BQ$4,$J95&lt;=BR$4,$K95&gt;BR$4),NETWORKDAYS.INTL($J95,(BR$4),1,(Holidays!$A$1:$A$248)),0)+IF(AND($J95&lt;BQ$4,$K95&lt;BR$4,$K95&gt;BQ$4),NETWORKDAYS.INTL(BQ$4+1,$K95,1,(Holidays!$A$1:$A$248)),0)+IF(AND($J95&lt;=BQ$4,$K95&gt;=BR$4,$K95&gt;BQ$4),NETWORKDAYS.INTL(BQ$4+1,(BR$4),1,(Holidays!$A$1:$A$248)),0))*$M95,"")</f>
        <v>0</v>
      </c>
      <c r="BS95" s="321">
        <f ca="1">IFERROR((IF(AND($J95&gt;BR$4,$J95&lt;=BS$4,$K95&lt;=BS$4),NETWORKDAYS.INTL($J95,$K95,1,(Holidays!$A$1:$A$248)),0)+IF(AND($J95&gt;BR$4,$J95&lt;=BS$4,$K95&gt;BS$4),NETWORKDAYS.INTL($J95,(BS$4),1,(Holidays!$A$1:$A$248)),0)+IF(AND($J95&lt;BR$4,$K95&lt;BS$4,$K95&gt;BR$4),NETWORKDAYS.INTL(BR$4+1,$K95,1,(Holidays!$A$1:$A$248)),0)+IF(AND($J95&lt;=BR$4,$K95&gt;=BS$4,$K95&gt;BR$4),NETWORKDAYS.INTL(BR$4+1,(BS$4),1,(Holidays!$A$1:$A$248)),0))*$M95,"")</f>
        <v>0</v>
      </c>
      <c r="BT95" s="190">
        <f ca="1">IFERROR((IF(AND($J95&gt;BS$4,$J95&lt;=BT$4,$K95&lt;=BT$4),NETWORKDAYS.INTL($J95,$K95,1,(Holidays!$A$1:$A$248)),0)+IF(AND($J95&gt;BS$4,$J95&lt;=BT$4,$K95&gt;BT$4),NETWORKDAYS.INTL($J95,(BT$4),1,(Holidays!$A$1:$A$248)),0)+IF(AND($J95&lt;BS$4,$K95&lt;BT$4,$K95&gt;BS$4),NETWORKDAYS.INTL(BS$4+1,$K95,1,(Holidays!$A$1:$A$248)),0)+IF(AND($J95&lt;=BS$4,$K95&gt;=BT$4,$K95&gt;BS$4),NETWORKDAYS.INTL(BS$4+1,(BT$4),1,(Holidays!$A$1:$A$248)),0))*$M95,"")</f>
        <v>0</v>
      </c>
      <c r="BU95" s="192">
        <f ca="1">IFERROR((IF(AND($J95&gt;BT$4,$J95&lt;=BU$4,$K95&lt;=BU$4),NETWORKDAYS.INTL($J95,$K95,1,(Holidays!$A$1:$A$248)),0)+IF(AND($J95&gt;BT$4,$J95&lt;=BU$4,$K95&gt;BU$4),NETWORKDAYS.INTL($J95,(BU$4),1,(Holidays!$A$1:$A$248)),0)+IF(AND($J95&lt;BT$4,$K95&lt;BU$4,$K95&gt;BT$4),NETWORKDAYS.INTL(BT$4+1,$K95,1,(Holidays!$A$1:$A$248)),0)+IF(AND($J95&lt;=BT$4,$K95&gt;=BU$4,$K95&gt;BT$4),NETWORKDAYS.INTL(BT$4+1,(BU$4),1,(Holidays!$A$1:$A$248)),0))*$M95,"")</f>
        <v>0</v>
      </c>
      <c r="BV95" s="321">
        <f ca="1">IFERROR((IF(AND($J95&gt;BU$4,$J95&lt;=BV$4,$K95&lt;=BV$4),NETWORKDAYS.INTL($J95,$K95,1,(Holidays!$A$1:$A$248)),0)+IF(AND($J95&gt;BU$4,$J95&lt;=BV$4,$K95&gt;BV$4),NETWORKDAYS.INTL($J95,(BV$4),1,(Holidays!$A$1:$A$248)),0)+IF(AND($J95&lt;BU$4,$K95&lt;BV$4,$K95&gt;BU$4),NETWORKDAYS.INTL(BU$4+1,$K95,1,(Holidays!$A$1:$A$248)),0)+IF(AND($J95&lt;=BU$4,$K95&gt;=BV$4,$K95&gt;BU$4),NETWORKDAYS.INTL(BU$4+1,(BV$4),1,(Holidays!$A$1:$A$248)),0))*$M95,"")</f>
        <v>0</v>
      </c>
      <c r="BW95" s="190">
        <f ca="1">IFERROR((IF(AND($J95&gt;BV$4,$J95&lt;=BW$4,$K95&lt;=BW$4),NETWORKDAYS.INTL($J95,$K95,1,(Holidays!$A$1:$A$248)),0)+IF(AND($J95&gt;BV$4,$J95&lt;=BW$4,$K95&gt;BW$4),NETWORKDAYS.INTL($J95,(BW$4),1,(Holidays!$A$1:$A$248)),0)+IF(AND($J95&lt;BV$4,$K95&lt;BW$4,$K95&gt;BV$4),NETWORKDAYS.INTL(BV$4+1,$K95,1,(Holidays!$A$1:$A$248)),0)+IF(AND($J95&lt;=BV$4,$K95&gt;=BW$4,$K95&gt;BV$4),NETWORKDAYS.INTL(BV$4+1,(BW$4),1,(Holidays!$A$1:$A$248)),0))*$M95,"")</f>
        <v>0</v>
      </c>
      <c r="BX95" s="192">
        <f ca="1">IFERROR((IF(AND($J95&gt;BW$4,$J95&lt;=BX$4,$K95&lt;=BX$4),NETWORKDAYS.INTL($J95,$K95,1,(Holidays!$A$1:$A$248)),0)+IF(AND($J95&gt;BW$4,$J95&lt;=BX$4,$K95&gt;BX$4),NETWORKDAYS.INTL($J95,(BX$4),1,(Holidays!$A$1:$A$248)),0)+IF(AND($J95&lt;BW$4,$K95&lt;BX$4,$K95&gt;BW$4),NETWORKDAYS.INTL(BW$4+1,$K95,1,(Holidays!$A$1:$A$248)),0)+IF(AND($J95&lt;=BW$4,$K95&gt;=BX$4,$K95&gt;BW$4),NETWORKDAYS.INTL(BW$4+1,(BX$4),1,(Holidays!$A$1:$A$248)),0))*$M95,"")</f>
        <v>0</v>
      </c>
      <c r="BY95" s="321">
        <f ca="1">IFERROR((IF(AND($J95&gt;BX$4,$J95&lt;=BY$4,$K95&lt;=BY$4),NETWORKDAYS.INTL($J95,$K95,1,(Holidays!$A$1:$A$248)),0)+IF(AND($J95&gt;BX$4,$J95&lt;=BY$4,$K95&gt;BY$4),NETWORKDAYS.INTL($J95,(BY$4),1,(Holidays!$A$1:$A$248)),0)+IF(AND($J95&lt;BX$4,$K95&lt;BY$4,$K95&gt;BX$4),NETWORKDAYS.INTL(BX$4+1,$K95,1,(Holidays!$A$1:$A$248)),0)+IF(AND($J95&lt;=BX$4,$K95&gt;=BY$4,$K95&gt;BX$4),NETWORKDAYS.INTL(BX$4+1,(BY$4),1,(Holidays!$A$1:$A$248)),0))*$M95,"")</f>
        <v>0</v>
      </c>
      <c r="BZ95" s="190">
        <f ca="1">IFERROR((IF(AND($J95&gt;BY$4,$J95&lt;=BZ$4,$K95&lt;=BZ$4),NETWORKDAYS.INTL($J95,$K95,1,(Holidays!$A$1:$A$248)),0)+IF(AND($J95&gt;BY$4,$J95&lt;=BZ$4,$K95&gt;BZ$4),NETWORKDAYS.INTL($J95,(BZ$4),1,(Holidays!$A$1:$A$248)),0)+IF(AND($J95&lt;BY$4,$K95&lt;BZ$4,$K95&gt;BY$4),NETWORKDAYS.INTL(BY$4+1,$K95,1,(Holidays!$A$1:$A$248)),0)+IF(AND($J95&lt;=BY$4,$K95&gt;=BZ$4,$K95&gt;BY$4),NETWORKDAYS.INTL(BY$4+1,(BZ$4),1,(Holidays!$A$1:$A$248)),0))*$M95,"")</f>
        <v>0</v>
      </c>
      <c r="CA95" s="192">
        <f ca="1">IFERROR((IF(AND($J95&gt;BZ$4,$J95&lt;=CA$4,$K95&lt;=CA$4),NETWORKDAYS.INTL($J95,$K95,1,(Holidays!$A$1:$A$248)),0)+IF(AND($J95&gt;BZ$4,$J95&lt;=CA$4,$K95&gt;CA$4),NETWORKDAYS.INTL($J95,(CA$4),1,(Holidays!$A$1:$A$248)),0)+IF(AND($J95&lt;BZ$4,$K95&lt;CA$4,$K95&gt;BZ$4),NETWORKDAYS.INTL(BZ$4+1,$K95,1,(Holidays!$A$1:$A$248)),0)+IF(AND($J95&lt;=BZ$4,$K95&gt;=CA$4,$K95&gt;BZ$4),NETWORKDAYS.INTL(BZ$4+1,(CA$4),1,(Holidays!$A$1:$A$248)),0))*$M95,"")</f>
        <v>0</v>
      </c>
      <c r="CB95" s="321">
        <f ca="1">IFERROR((IF(AND($J95&gt;CA$4,$J95&lt;=CB$4,$K95&lt;=CB$4),NETWORKDAYS.INTL($J95,$K95,1,(Holidays!$A$1:$A$248)),0)+IF(AND($J95&gt;CA$4,$J95&lt;=CB$4,$K95&gt;CB$4),NETWORKDAYS.INTL($J95,(CB$4),1,(Holidays!$A$1:$A$248)),0)+IF(AND($J95&lt;CA$4,$K95&lt;CB$4,$K95&gt;CA$4),NETWORKDAYS.INTL(CA$4+1,$K95,1,(Holidays!$A$1:$A$248)),0)+IF(AND($J95&lt;=CA$4,$K95&gt;=CB$4,$K95&gt;CA$4),NETWORKDAYS.INTL(CA$4+1,(CB$4),1,(Holidays!$A$1:$A$248)),0))*$M95,"")</f>
        <v>0</v>
      </c>
      <c r="CC95" s="190">
        <f ca="1">IFERROR((IF(AND($J95&gt;CB$4,$J95&lt;=CC$4,$K95&lt;=CC$4),NETWORKDAYS.INTL($J95,$K95,1,(Holidays!$A$1:$A$248)),0)+IF(AND($J95&gt;CB$4,$J95&lt;=CC$4,$K95&gt;CC$4),NETWORKDAYS.INTL($J95,(CC$4),1,(Holidays!$A$1:$A$248)),0)+IF(AND($J95&lt;CB$4,$K95&lt;CC$4,$K95&gt;CB$4),NETWORKDAYS.INTL(CB$4+1,$K95,1,(Holidays!$A$1:$A$248)),0)+IF(AND($J95&lt;=CB$4,$K95&gt;=CC$4,$K95&gt;CB$4),NETWORKDAYS.INTL(CB$4+1,(CC$4),1,(Holidays!$A$1:$A$248)),0))*$M95,"")</f>
        <v>0</v>
      </c>
      <c r="CD95" s="192">
        <f ca="1">IFERROR((IF(AND($J95&gt;CC$4,$J95&lt;=CD$4,$K95&lt;=CD$4),NETWORKDAYS.INTL($J95,$K95,1,(Holidays!$A$1:$A$248)),0)+IF(AND($J95&gt;CC$4,$J95&lt;=CD$4,$K95&gt;CD$4),NETWORKDAYS.INTL($J95,(CD$4),1,(Holidays!$A$1:$A$248)),0)+IF(AND($J95&lt;CC$4,$K95&lt;CD$4,$K95&gt;CC$4),NETWORKDAYS.INTL(CC$4+1,$K95,1,(Holidays!$A$1:$A$248)),0)+IF(AND($J95&lt;=CC$4,$K95&gt;=CD$4,$K95&gt;CC$4),NETWORKDAYS.INTL(CC$4+1,(CD$4),1,(Holidays!$A$1:$A$248)),0))*$M95,"")</f>
        <v>0</v>
      </c>
      <c r="CE95" s="321">
        <f ca="1">IFERROR((IF(AND($J95&gt;CD$4,$J95&lt;=CE$4,$K95&lt;=CE$4),NETWORKDAYS.INTL($J95,$K95,1,(Holidays!$A$1:$A$248)),0)+IF(AND($J95&gt;CD$4,$J95&lt;=CE$4,$K95&gt;CE$4),NETWORKDAYS.INTL($J95,(CE$4),1,(Holidays!$A$1:$A$248)),0)+IF(AND($J95&lt;CD$4,$K95&lt;CE$4,$K95&gt;CD$4),NETWORKDAYS.INTL(CD$4+1,$K95,1,(Holidays!$A$1:$A$248)),0)+IF(AND($J95&lt;=CD$4,$K95&gt;=CE$4,$K95&gt;CD$4),NETWORKDAYS.INTL(CD$4+1,(CE$4),1,(Holidays!$A$1:$A$248)),0))*$M95,"")</f>
        <v>0</v>
      </c>
      <c r="CF95" s="190">
        <f ca="1">IFERROR((IF(AND($J95&gt;CE$4,$J95&lt;=CF$4,$K95&lt;=CF$4),NETWORKDAYS.INTL($J95,$K95,1,(Holidays!$A$1:$A$248)),0)+IF(AND($J95&gt;CE$4,$J95&lt;=CF$4,$K95&gt;CF$4),NETWORKDAYS.INTL($J95,(CF$4),1,(Holidays!$A$1:$A$248)),0)+IF(AND($J95&lt;CE$4,$K95&lt;CF$4,$K95&gt;CE$4),NETWORKDAYS.INTL(CE$4+1,$K95,1,(Holidays!$A$1:$A$248)),0)+IF(AND($J95&lt;=CE$4,$K95&gt;=CF$4,$K95&gt;CE$4),NETWORKDAYS.INTL(CE$4+1,(CF$4),1,(Holidays!$A$1:$A$248)),0))*$M95,"")</f>
        <v>0</v>
      </c>
      <c r="CG95" s="192">
        <f ca="1">IFERROR((IF(AND($J95&gt;CF$4,$J95&lt;=CG$4,$K95&lt;=CG$4),NETWORKDAYS.INTL($J95,$K95,1,(Holidays!$A$1:$A$248)),0)+IF(AND($J95&gt;CF$4,$J95&lt;=CG$4,$K95&gt;CG$4),NETWORKDAYS.INTL($J95,(CG$4),1,(Holidays!$A$1:$A$248)),0)+IF(AND($J95&lt;CF$4,$K95&lt;CG$4,$K95&gt;CF$4),NETWORKDAYS.INTL(CF$4+1,$K95,1,(Holidays!$A$1:$A$248)),0)+IF(AND($J95&lt;=CF$4,$K95&gt;=CG$4,$K95&gt;CF$4),NETWORKDAYS.INTL(CF$4+1,(CG$4),1,(Holidays!$A$1:$A$248)),0))*$M95,"")</f>
        <v>0</v>
      </c>
      <c r="CH95" s="321">
        <f ca="1">IFERROR((IF(AND($J95&gt;CG$4,$J95&lt;=CH$4,$K95&lt;=CH$4),NETWORKDAYS.INTL($J95,$K95,1,(Holidays!$A$1:$A$248)),0)+IF(AND($J95&gt;CG$4,$J95&lt;=CH$4,$K95&gt;CH$4),NETWORKDAYS.INTL($J95,(CH$4),1,(Holidays!$A$1:$A$248)),0)+IF(AND($J95&lt;CG$4,$K95&lt;CH$4,$K95&gt;CG$4),NETWORKDAYS.INTL(CG$4+1,$K95,1,(Holidays!$A$1:$A$248)),0)+IF(AND($J95&lt;=CG$4,$K95&gt;=CH$4,$K95&gt;CG$4),NETWORKDAYS.INTL(CG$4+1,(CH$4),1,(Holidays!$A$1:$A$248)),0))*$M95,"")</f>
        <v>0</v>
      </c>
      <c r="CI95" s="190">
        <f ca="1">IFERROR((IF(AND($J95&gt;CH$4,$J95&lt;=CI$4,$K95&lt;=CI$4),NETWORKDAYS.INTL($J95,$K95,1,(Holidays!$A$1:$A$248)),0)+IF(AND($J95&gt;CH$4,$J95&lt;=CI$4,$K95&gt;CI$4),NETWORKDAYS.INTL($J95,(CI$4),1,(Holidays!$A$1:$A$248)),0)+IF(AND($J95&lt;CH$4,$K95&lt;CI$4,$K95&gt;CH$4),NETWORKDAYS.INTL(CH$4+1,$K95,1,(Holidays!$A$1:$A$248)),0)+IF(AND($J95&lt;=CH$4,$K95&gt;=CI$4,$K95&gt;CH$4),NETWORKDAYS.INTL(CH$4+1,(CI$4),1,(Holidays!$A$1:$A$248)),0))*$M95,"")</f>
        <v>0</v>
      </c>
      <c r="CJ95" s="192">
        <f ca="1">IFERROR((IF(AND($J95&gt;CI$4,$J95&lt;=CJ$4,$K95&lt;=CJ$4),NETWORKDAYS.INTL($J95,$K95,1,(Holidays!$A$1:$A$248)),0)+IF(AND($J95&gt;CI$4,$J95&lt;=CJ$4,$K95&gt;CJ$4),NETWORKDAYS.INTL($J95,(CJ$4),1,(Holidays!$A$1:$A$248)),0)+IF(AND($J95&lt;CI$4,$K95&lt;CJ$4,$K95&gt;CI$4),NETWORKDAYS.INTL(CI$4+1,$K95,1,(Holidays!$A$1:$A$248)),0)+IF(AND($J95&lt;=CI$4,$K95&gt;=CJ$4,$K95&gt;CI$4),NETWORKDAYS.INTL(CI$4+1,(CJ$4),1,(Holidays!$A$1:$A$248)),0))*$M95,"")</f>
        <v>0</v>
      </c>
      <c r="CK95" s="321">
        <f ca="1">IFERROR((IF(AND($J95&gt;CJ$4,$J95&lt;=CK$4,$K95&lt;=CK$4),NETWORKDAYS.INTL($J95,$K95,1,(Holidays!$A$1:$A$248)),0)+IF(AND($J95&gt;CJ$4,$J95&lt;=CK$4,$K95&gt;CK$4),NETWORKDAYS.INTL($J95,(CK$4),1,(Holidays!$A$1:$A$248)),0)+IF(AND($J95&lt;CJ$4,$K95&lt;CK$4,$K95&gt;CJ$4),NETWORKDAYS.INTL(CJ$4+1,$K95,1,(Holidays!$A$1:$A$248)),0)+IF(AND($J95&lt;=CJ$4,$K95&gt;=CK$4,$K95&gt;CJ$4),NETWORKDAYS.INTL(CJ$4+1,(CK$4),1,(Holidays!$A$1:$A$248)),0))*$M95,"")</f>
        <v>0</v>
      </c>
      <c r="CL95" s="190">
        <f ca="1">IFERROR((IF(AND($J95&gt;CK$4,$J95&lt;=CL$4,$K95&lt;=CL$4),NETWORKDAYS.INTL($J95,$K95,1,(Holidays!$A$1:$A$248)),0)+IF(AND($J95&gt;CK$4,$J95&lt;=CL$4,$K95&gt;CL$4),NETWORKDAYS.INTL($J95,(CL$4),1,(Holidays!$A$1:$A$248)),0)+IF(AND($J95&lt;CK$4,$K95&lt;CL$4,$K95&gt;CK$4),NETWORKDAYS.INTL(CK$4+1,$K95,1,(Holidays!$A$1:$A$248)),0)+IF(AND($J95&lt;=CK$4,$K95&gt;=CL$4,$K95&gt;CK$4),NETWORKDAYS.INTL(CK$4+1,(CL$4),1,(Holidays!$A$1:$A$248)),0))*$M95,"")</f>
        <v>0</v>
      </c>
      <c r="CM95" s="192">
        <f ca="1">IFERROR((IF(AND($J95&gt;CL$4,$J95&lt;=CM$4,$K95&lt;=CM$4),NETWORKDAYS.INTL($J95,$K95,1,(Holidays!$A$1:$A$248)),0)+IF(AND($J95&gt;CL$4,$J95&lt;=CM$4,$K95&gt;CM$4),NETWORKDAYS.INTL($J95,(CM$4),1,(Holidays!$A$1:$A$248)),0)+IF(AND($J95&lt;CL$4,$K95&lt;CM$4,$K95&gt;CL$4),NETWORKDAYS.INTL(CL$4+1,$K95,1,(Holidays!$A$1:$A$248)),0)+IF(AND($J95&lt;=CL$4,$K95&gt;=CM$4,$K95&gt;CL$4),NETWORKDAYS.INTL(CL$4+1,(CM$4),1,(Holidays!$A$1:$A$248)),0))*$M95,"")</f>
        <v>0</v>
      </c>
      <c r="CN95" s="321">
        <f ca="1">IFERROR((IF(AND($J95&gt;CM$4,$J95&lt;=CN$4,$K95&lt;=CN$4),NETWORKDAYS.INTL($J95,$K95,1,(Holidays!$A$1:$A$248)),0)+IF(AND($J95&gt;CM$4,$J95&lt;=CN$4,$K95&gt;CN$4),NETWORKDAYS.INTL($J95,(CN$4),1,(Holidays!$A$1:$A$248)),0)+IF(AND($J95&lt;CM$4,$K95&lt;CN$4,$K95&gt;CM$4),NETWORKDAYS.INTL(CM$4+1,$K95,1,(Holidays!$A$1:$A$248)),0)+IF(AND($J95&lt;=CM$4,$K95&gt;=CN$4,$K95&gt;CM$4),NETWORKDAYS.INTL(CM$4+1,(CN$4),1,(Holidays!$A$1:$A$248)),0))*$M95,"")</f>
        <v>0</v>
      </c>
      <c r="CO95" s="190">
        <f ca="1">IFERROR((IF(AND($J95&gt;CN$4,$J95&lt;=CO$4,$K95&lt;=CO$4),NETWORKDAYS.INTL($J95,$K95,1,(Holidays!$A$1:$A$248)),0)+IF(AND($J95&gt;CN$4,$J95&lt;=CO$4,$K95&gt;CO$4),NETWORKDAYS.INTL($J95,(CO$4),1,(Holidays!$A$1:$A$248)),0)+IF(AND($J95&lt;CN$4,$K95&lt;CO$4,$K95&gt;CN$4),NETWORKDAYS.INTL(CN$4+1,$K95,1,(Holidays!$A$1:$A$248)),0)+IF(AND($J95&lt;=CN$4,$K95&gt;=CO$4,$K95&gt;CN$4),NETWORKDAYS.INTL(CN$4+1,(CO$4),1,(Holidays!$A$1:$A$248)),0))*$M95,"")</f>
        <v>0</v>
      </c>
      <c r="CP95" s="192">
        <f ca="1">IFERROR((IF(AND($J95&gt;CO$4,$J95&lt;=CP$4,$K95&lt;=CP$4),NETWORKDAYS.INTL($J95,$K95,1,(Holidays!$A$1:$A$248)),0)+IF(AND($J95&gt;CO$4,$J95&lt;=CP$4,$K95&gt;CP$4),NETWORKDAYS.INTL($J95,(CP$4),1,(Holidays!$A$1:$A$248)),0)+IF(AND($J95&lt;CO$4,$K95&lt;CP$4,$K95&gt;CO$4),NETWORKDAYS.INTL(CO$4+1,$K95,1,(Holidays!$A$1:$A$248)),0)+IF(AND($J95&lt;=CO$4,$K95&gt;=CP$4,$K95&gt;CO$4),NETWORKDAYS.INTL(CO$4+1,(CP$4),1,(Holidays!$A$1:$A$248)),0))*$M95,"")</f>
        <v>0</v>
      </c>
      <c r="CQ95" s="321">
        <f ca="1">IFERROR((IF(AND($J95&gt;CP$4,$J95&lt;=CQ$4,$K95&lt;=CQ$4),NETWORKDAYS.INTL($J95,$K95,1,(Holidays!$A$1:$A$248)),0)+IF(AND($J95&gt;CP$4,$J95&lt;=CQ$4,$K95&gt;CQ$4),NETWORKDAYS.INTL($J95,(CQ$4),1,(Holidays!$A$1:$A$248)),0)+IF(AND($J95&lt;CP$4,$K95&lt;CQ$4,$K95&gt;CP$4),NETWORKDAYS.INTL(CP$4+1,$K95,1,(Holidays!$A$1:$A$248)),0)+IF(AND($J95&lt;=CP$4,$K95&gt;=CQ$4,$K95&gt;CP$4),NETWORKDAYS.INTL(CP$4+1,(CQ$4),1,(Holidays!$A$1:$A$248)),0))*$M95,"")</f>
        <v>0</v>
      </c>
      <c r="CR95" s="190">
        <f ca="1">IFERROR((IF(AND($J95&gt;CQ$4,$J95&lt;=CR$4,$K95&lt;=CR$4),NETWORKDAYS.INTL($J95,$K95,1,(Holidays!$A$1:$A$248)),0)+IF(AND($J95&gt;CQ$4,$J95&lt;=CR$4,$K95&gt;CR$4),NETWORKDAYS.INTL($J95,(CR$4),1,(Holidays!$A$1:$A$248)),0)+IF(AND($J95&lt;CQ$4,$K95&lt;CR$4,$K95&gt;CQ$4),NETWORKDAYS.INTL(CQ$4+1,$K95,1,(Holidays!$A$1:$A$248)),0)+IF(AND($J95&lt;=CQ$4,$K95&gt;=CR$4,$K95&gt;CQ$4),NETWORKDAYS.INTL(CQ$4+1,(CR$4),1,(Holidays!$A$1:$A$248)),0))*$M95,"")</f>
        <v>0</v>
      </c>
      <c r="CS95" s="192">
        <f ca="1">IFERROR((IF(AND($J95&gt;CR$4,$J95&lt;=CS$4,$K95&lt;=CS$4),NETWORKDAYS.INTL($J95,$K95,1,(Holidays!$A$1:$A$248)),0)+IF(AND($J95&gt;CR$4,$J95&lt;=CS$4,$K95&gt;CS$4),NETWORKDAYS.INTL($J95,(CS$4),1,(Holidays!$A$1:$A$248)),0)+IF(AND($J95&lt;CR$4,$K95&lt;CS$4,$K95&gt;CR$4),NETWORKDAYS.INTL(CR$4+1,$K95,1,(Holidays!$A$1:$A$248)),0)+IF(AND($J95&lt;=CR$4,$K95&gt;=CS$4,$K95&gt;CR$4),NETWORKDAYS.INTL(CR$4+1,(CS$4),1,(Holidays!$A$1:$A$248)),0))*$M95,"")</f>
        <v>0</v>
      </c>
      <c r="CT95" s="321">
        <f ca="1">IFERROR((IF(AND($J95&gt;CS$4,$J95&lt;=CT$4,$K95&lt;=CT$4),NETWORKDAYS.INTL($J95,$K95,1,(Holidays!$A$1:$A$248)),0)+IF(AND($J95&gt;CS$4,$J95&lt;=CT$4,$K95&gt;CT$4),NETWORKDAYS.INTL($J95,(CT$4),1,(Holidays!$A$1:$A$248)),0)+IF(AND($J95&lt;CS$4,$K95&lt;CT$4,$K95&gt;CS$4),NETWORKDAYS.INTL(CS$4+1,$K95,1,(Holidays!$A$1:$A$248)),0)+IF(AND($J95&lt;=CS$4,$K95&gt;=CT$4,$K95&gt;CS$4),NETWORKDAYS.INTL(CS$4+1,(CT$4),1,(Holidays!$A$1:$A$248)),0))*$M95,"")</f>
        <v>0</v>
      </c>
      <c r="CU95" s="190">
        <f ca="1">IFERROR((IF(AND($J95&gt;CT$4,$J95&lt;=CU$4,$K95&lt;=CU$4),NETWORKDAYS.INTL($J95,$K95,1,(Holidays!$A$1:$A$248)),0)+IF(AND($J95&gt;CT$4,$J95&lt;=CU$4,$K95&gt;CU$4),NETWORKDAYS.INTL($J95,(CU$4),1,(Holidays!$A$1:$A$248)),0)+IF(AND($J95&lt;CT$4,$K95&lt;CU$4,$K95&gt;CT$4),NETWORKDAYS.INTL(CT$4+1,$K95,1,(Holidays!$A$1:$A$248)),0)+IF(AND($J95&lt;=CT$4,$K95&gt;=CU$4,$K95&gt;CT$4),NETWORKDAYS.INTL(CT$4+1,(CU$4),1,(Holidays!$A$1:$A$248)),0))*$M95,"")</f>
        <v>0</v>
      </c>
      <c r="CV95" s="192">
        <f ca="1">IFERROR((IF(AND($J95&gt;CU$4,$J95&lt;=CV$4,$K95&lt;=CV$4),NETWORKDAYS.INTL($J95,$K95,1,(Holidays!$A$1:$A$248)),0)+IF(AND($J95&gt;CU$4,$J95&lt;=CV$4,$K95&gt;CV$4),NETWORKDAYS.INTL($J95,(CV$4),1,(Holidays!$A$1:$A$248)),0)+IF(AND($J95&lt;CU$4,$K95&lt;CV$4,$K95&gt;CU$4),NETWORKDAYS.INTL(CU$4+1,$K95,1,(Holidays!$A$1:$A$248)),0)+IF(AND($J95&lt;=CU$4,$K95&gt;=CV$4,$K95&gt;CU$4),NETWORKDAYS.INTL(CU$4+1,(CV$4),1,(Holidays!$A$1:$A$248)),0))*$M95,"")</f>
        <v>0</v>
      </c>
      <c r="CW95" s="321">
        <f ca="1">IFERROR((IF(AND($J95&gt;CV$4,$J95&lt;=CW$4,$K95&lt;=CW$4),NETWORKDAYS.INTL($J95,$K95,1,(Holidays!$A$1:$A$248)),0)+IF(AND($J95&gt;CV$4,$J95&lt;=CW$4,$K95&gt;CW$4),NETWORKDAYS.INTL($J95,(CW$4),1,(Holidays!$A$1:$A$248)),0)+IF(AND($J95&lt;CV$4,$K95&lt;CW$4,$K95&gt;CV$4),NETWORKDAYS.INTL(CV$4+1,$K95,1,(Holidays!$A$1:$A$248)),0)+IF(AND($J95&lt;=CV$4,$K95&gt;=CW$4,$K95&gt;CV$4),NETWORKDAYS.INTL(CV$4+1,(CW$4),1,(Holidays!$A$1:$A$248)),0))*$M95,"")</f>
        <v>0</v>
      </c>
      <c r="CX95" s="324">
        <f ca="1">IFERROR((IF(AND($J95&gt;CW$4,$J95&lt;=CX$4,$K95&lt;=CX$4),NETWORKDAYS.INTL($J95,$K95,1,(Holidays!$A$1:$A$248)),0)+IF(AND($J95&gt;CW$4,$J95&lt;=CX$4,$K95&gt;CX$4),NETWORKDAYS.INTL($J95,(CX$4),1,(Holidays!$A$1:$A$248)),0)+IF(AND($J95&lt;CW$4,$K95&lt;CX$4,$K95&gt;CW$4),NETWORKDAYS.INTL(CW$4+1,$K95,1,(Holidays!$A$1:$A$248)),0)+IF(AND($J95&lt;=CW$4,$K95&gt;=CX$4,$K95&gt;CW$4),NETWORKDAYS.INTL(CW$4+1,(CX$4),1,(Holidays!$A$1:$A$248)),0))*$M95,"")</f>
        <v>0</v>
      </c>
    </row>
    <row r="96" spans="2:102" ht="15" customHeight="1" outlineLevel="1">
      <c r="B96" s="59" t="str">
        <f t="array" ref="B96">IFERROR(INDEX('A-2_MH Distribution'!$B$1:$B$15014,SMALL(IF('A-2_MH Distribution'!$N$8:$N$63&lt;&gt;0,ROW('A-2_MH Distribution'!$B$8:$B$63)),ROW(A28)),1),"")</f>
        <v/>
      </c>
      <c r="C96" s="458" t="str">
        <f ca="1">IFERROR(VLOOKUP(B96,OFFSET('A-1_MH Estimation'!$B$7,0,0,MATCH("Subtotal LOE",'A-1_MH Estimation'!B:B,0)-7,2),2,0),"")</f>
        <v/>
      </c>
      <c r="D96" s="466" t="str">
        <f ca="1">IFERROR(VLOOKUP(B96,OFFSET('A-1_MH Estimation'!$B$7,0,0,MATCH("Subtotal LOE",'A-1_MH Estimation'!B:B,0)-7,4),4,0),"")</f>
        <v/>
      </c>
      <c r="E96" s="466" t="str">
        <f ca="1">IFERROR(VLOOKUP(B96,OFFSET('A-1_MH Estimation'!$B$7,0,0,MATCH("Subtotal LOE",'A-1_MH Estimation'!B:B,0)-7,3),3,0),"")</f>
        <v/>
      </c>
      <c r="F96" s="462">
        <f>IFERROR(VLOOKUP($B96,'A-2_MH Distribution'!$B$6:$O$16314,3,0)*VLOOKUP($B96,'A-2_MH Distribution'!$B$6:$O$16314,VLOOKUP(G96,SoftwareList,6,0),0)*IFERROR((--(VLOOKUP($B96,'A-2_MH Distribution'!$B$6:$O$16314,VLOOKUP(G96,SoftwareList,8,0),0)=0)+VLOOKUP($B96,'A-2_MH Distribution'!$B$6:$O$16314,VLOOKUP(G96,SoftwareList,8,0),0)),1),0)</f>
        <v>0</v>
      </c>
      <c r="G96" s="403" t="str">
        <f t="shared" si="61"/>
        <v/>
      </c>
      <c r="H96" s="454"/>
      <c r="I96" s="455"/>
      <c r="J96" s="351">
        <f ca="1">IFERROR(INDEX(Activities,MATCH($B96,'A-2_MH Distribution'!B:B,0),MATCH("Start Date",'A-2_MH Distribution'!$A$4:S$4,0))+H96,0)</f>
        <v>0</v>
      </c>
      <c r="K96" s="352">
        <f ca="1">IFERROR(INDEX(Activities,MATCH($B96,'A-2_MH Distribution'!B:B,0),MATCH("Finish Date",'A-2_MH Distribution'!$A$4:S$4,0))+I96,0)</f>
        <v>0</v>
      </c>
      <c r="L96" s="170">
        <f ca="1">NETWORKDAYS.INTL(J96,K96,1,Holidays!$A$1:$A$248)</f>
        <v>0</v>
      </c>
      <c r="M96" s="62">
        <f t="shared" ca="1" si="60"/>
        <v>0</v>
      </c>
      <c r="O96" s="253">
        <f ca="1">SUM($P96:CX96)</f>
        <v>0</v>
      </c>
      <c r="P96" s="320"/>
      <c r="Q96" s="321">
        <f ca="1">IFERROR((IF(AND($J96&gt;P$4,$J96&lt;=Q$4,$K96&lt;=Q$4),NETWORKDAYS.INTL($J96,$K96,1,(Holidays!$A$1:$A$248)),0)+IF(AND($J96&gt;P$4,$J96&lt;=Q$4,$K96&gt;Q$4),NETWORKDAYS.INTL($J96,(Q$4),1,(Holidays!$A$1:$A$248)),0)+IF(AND($J96&lt;P$4,$K96&lt;Q$4,$K96&gt;P$4),NETWORKDAYS.INTL(P$4+1,$K96,1,(Holidays!$A$1:$A$248)),0)+IF(AND($J96&lt;=P$4,$K96&gt;=Q$4,$K96&gt;P$4),NETWORKDAYS.INTL(P$4+1,(Q$4),1,(Holidays!$A$1:$A$248)),0))*$M96,"")</f>
        <v>0</v>
      </c>
      <c r="R96" s="190">
        <f ca="1">IFERROR((IF(AND($J96&gt;Q$4,$J96&lt;=R$4,$K96&lt;=R$4),NETWORKDAYS.INTL($J96,$K96,1,(Holidays!$A$1:$A$248)),0)+IF(AND($J96&gt;Q$4,$J96&lt;=R$4,$K96&gt;R$4),NETWORKDAYS.INTL($J96,(R$4),1,(Holidays!$A$1:$A$248)),0)+IF(AND($J96&lt;Q$4,$K96&lt;R$4,$K96&gt;Q$4),NETWORKDAYS.INTL(Q$4+1,$K96,1,(Holidays!$A$1:$A$248)),0)+IF(AND($J96&lt;=Q$4,$K96&gt;=R$4,$K96&gt;Q$4),NETWORKDAYS.INTL(Q$4+1,(R$4),1,(Holidays!$A$1:$A$248)),0))*$M96,"")</f>
        <v>0</v>
      </c>
      <c r="S96" s="192">
        <f ca="1">IFERROR((IF(AND($J96&gt;R$4,$J96&lt;=S$4,$K96&lt;=S$4),NETWORKDAYS.INTL($J96,$K96,1,(Holidays!$A$1:$A$248)),0)+IF(AND($J96&gt;R$4,$J96&lt;=S$4,$K96&gt;S$4),NETWORKDAYS.INTL($J96,(S$4),1,(Holidays!$A$1:$A$248)),0)+IF(AND($J96&lt;R$4,$K96&lt;S$4,$K96&gt;R$4),NETWORKDAYS.INTL(R$4+1,$K96,1,(Holidays!$A$1:$A$248)),0)+IF(AND($J96&lt;=R$4,$K96&gt;=S$4,$K96&gt;R$4),NETWORKDAYS.INTL(R$4+1,(S$4),1,(Holidays!$A$1:$A$248)),0))*$M96,"")</f>
        <v>0</v>
      </c>
      <c r="T96" s="321">
        <f ca="1">IFERROR((IF(AND($J96&gt;S$4,$J96&lt;=T$4,$K96&lt;=T$4),NETWORKDAYS.INTL($J96,$K96,1,(Holidays!$A$1:$A$248)),0)+IF(AND($J96&gt;S$4,$J96&lt;=T$4,$K96&gt;T$4),NETWORKDAYS.INTL($J96,(T$4),1,(Holidays!$A$1:$A$248)),0)+IF(AND($J96&lt;S$4,$K96&lt;T$4,$K96&gt;S$4),NETWORKDAYS.INTL(S$4+1,$K96,1,(Holidays!$A$1:$A$248)),0)+IF(AND($J96&lt;=S$4,$K96&gt;=T$4,$K96&gt;S$4),NETWORKDAYS.INTL(S$4+1,(T$4),1,(Holidays!$A$1:$A$248)),0))*$M96,"")</f>
        <v>0</v>
      </c>
      <c r="U96" s="190">
        <f ca="1">IFERROR((IF(AND($J96&gt;T$4,$J96&lt;=U$4,$K96&lt;=U$4),NETWORKDAYS.INTL($J96,$K96,1,(Holidays!$A$1:$A$248)),0)+IF(AND($J96&gt;T$4,$J96&lt;=U$4,$K96&gt;U$4),NETWORKDAYS.INTL($J96,(U$4),1,(Holidays!$A$1:$A$248)),0)+IF(AND($J96&lt;T$4,$K96&lt;U$4,$K96&gt;T$4),NETWORKDAYS.INTL(T$4+1,$K96,1,(Holidays!$A$1:$A$248)),0)+IF(AND($J96&lt;=T$4,$K96&gt;=U$4,$K96&gt;T$4),NETWORKDAYS.INTL(T$4+1,(U$4),1,(Holidays!$A$1:$A$248)),0))*$M96,"")</f>
        <v>0</v>
      </c>
      <c r="V96" s="192">
        <f ca="1">IFERROR((IF(AND($J96&gt;U$4,$J96&lt;=V$4,$K96&lt;=V$4),NETWORKDAYS.INTL($J96,$K96,1,(Holidays!$A$1:$A$248)),0)+IF(AND($J96&gt;U$4,$J96&lt;=V$4,$K96&gt;V$4),NETWORKDAYS.INTL($J96,(V$4),1,(Holidays!$A$1:$A$248)),0)+IF(AND($J96&lt;U$4,$K96&lt;V$4,$K96&gt;U$4),NETWORKDAYS.INTL(U$4+1,$K96,1,(Holidays!$A$1:$A$248)),0)+IF(AND($J96&lt;=U$4,$K96&gt;=V$4,$K96&gt;U$4),NETWORKDAYS.INTL(U$4+1,(V$4),1,(Holidays!$A$1:$A$248)),0))*$M96,"")</f>
        <v>0</v>
      </c>
      <c r="W96" s="321">
        <f ca="1">IFERROR((IF(AND($J96&gt;V$4,$J96&lt;=W$4,$K96&lt;=W$4),NETWORKDAYS.INTL($J96,$K96,1,(Holidays!$A$1:$A$248)),0)+IF(AND($J96&gt;V$4,$J96&lt;=W$4,$K96&gt;W$4),NETWORKDAYS.INTL($J96,(W$4),1,(Holidays!$A$1:$A$248)),0)+IF(AND($J96&lt;V$4,$K96&lt;W$4,$K96&gt;V$4),NETWORKDAYS.INTL(V$4+1,$K96,1,(Holidays!$A$1:$A$248)),0)+IF(AND($J96&lt;=V$4,$K96&gt;=W$4,$K96&gt;V$4),NETWORKDAYS.INTL(V$4+1,(W$4),1,(Holidays!$A$1:$A$248)),0))*$M96,"")</f>
        <v>0</v>
      </c>
      <c r="X96" s="190">
        <f ca="1">IFERROR((IF(AND($J96&gt;W$4,$J96&lt;=X$4,$K96&lt;=X$4),NETWORKDAYS.INTL($J96,$K96,1,(Holidays!$A$1:$A$248)),0)+IF(AND($J96&gt;W$4,$J96&lt;=X$4,$K96&gt;X$4),NETWORKDAYS.INTL($J96,(X$4),1,(Holidays!$A$1:$A$248)),0)+IF(AND($J96&lt;W$4,$K96&lt;X$4,$K96&gt;W$4),NETWORKDAYS.INTL(W$4+1,$K96,1,(Holidays!$A$1:$A$248)),0)+IF(AND($J96&lt;=W$4,$K96&gt;=X$4,$K96&gt;W$4),NETWORKDAYS.INTL(W$4+1,(X$4),1,(Holidays!$A$1:$A$248)),0))*$M96,"")</f>
        <v>0</v>
      </c>
      <c r="Y96" s="192">
        <f ca="1">IFERROR((IF(AND($J96&gt;X$4,$J96&lt;=Y$4,$K96&lt;=Y$4),NETWORKDAYS.INTL($J96,$K96,1,(Holidays!$A$1:$A$248)),0)+IF(AND($J96&gt;X$4,$J96&lt;=Y$4,$K96&gt;Y$4),NETWORKDAYS.INTL($J96,(Y$4),1,(Holidays!$A$1:$A$248)),0)+IF(AND($J96&lt;X$4,$K96&lt;Y$4,$K96&gt;X$4),NETWORKDAYS.INTL(X$4+1,$K96,1,(Holidays!$A$1:$A$248)),0)+IF(AND($J96&lt;=X$4,$K96&gt;=Y$4,$K96&gt;X$4),NETWORKDAYS.INTL(X$4+1,(Y$4),1,(Holidays!$A$1:$A$248)),0))*$M96,"")</f>
        <v>0</v>
      </c>
      <c r="Z96" s="321">
        <f ca="1">IFERROR((IF(AND($J96&gt;Y$4,$J96&lt;=Z$4,$K96&lt;=Z$4),NETWORKDAYS.INTL($J96,$K96,1,(Holidays!$A$1:$A$248)),0)+IF(AND($J96&gt;Y$4,$J96&lt;=Z$4,$K96&gt;Z$4),NETWORKDAYS.INTL($J96,(Z$4),1,(Holidays!$A$1:$A$248)),0)+IF(AND($J96&lt;Y$4,$K96&lt;Z$4,$K96&gt;Y$4),NETWORKDAYS.INTL(Y$4+1,$K96,1,(Holidays!$A$1:$A$248)),0)+IF(AND($J96&lt;=Y$4,$K96&gt;=Z$4,$K96&gt;Y$4),NETWORKDAYS.INTL(Y$4+1,(Z$4),1,(Holidays!$A$1:$A$248)),0))*$M96,"")</f>
        <v>0</v>
      </c>
      <c r="AA96" s="190">
        <f ca="1">IFERROR((IF(AND($J96&gt;Z$4,$J96&lt;=AA$4,$K96&lt;=AA$4),NETWORKDAYS.INTL($J96,$K96,1,(Holidays!$A$1:$A$248)),0)+IF(AND($J96&gt;Z$4,$J96&lt;=AA$4,$K96&gt;AA$4),NETWORKDAYS.INTL($J96,(AA$4),1,(Holidays!$A$1:$A$248)),0)+IF(AND($J96&lt;Z$4,$K96&lt;AA$4,$K96&gt;Z$4),NETWORKDAYS.INTL(Z$4+1,$K96,1,(Holidays!$A$1:$A$248)),0)+IF(AND($J96&lt;=Z$4,$K96&gt;=AA$4,$K96&gt;Z$4),NETWORKDAYS.INTL(Z$4+1,(AA$4),1,(Holidays!$A$1:$A$248)),0))*$M96,"")</f>
        <v>0</v>
      </c>
      <c r="AB96" s="192">
        <f ca="1">IFERROR((IF(AND($J96&gt;AA$4,$J96&lt;=AB$4,$K96&lt;=AB$4),NETWORKDAYS.INTL($J96,$K96,1,(Holidays!$A$1:$A$248)),0)+IF(AND($J96&gt;AA$4,$J96&lt;=AB$4,$K96&gt;AB$4),NETWORKDAYS.INTL($J96,(AB$4),1,(Holidays!$A$1:$A$248)),0)+IF(AND($J96&lt;AA$4,$K96&lt;AB$4,$K96&gt;AA$4),NETWORKDAYS.INTL(AA$4+1,$K96,1,(Holidays!$A$1:$A$248)),0)+IF(AND($J96&lt;=AA$4,$K96&gt;=AB$4,$K96&gt;AA$4),NETWORKDAYS.INTL(AA$4+1,(AB$4),1,(Holidays!$A$1:$A$248)),0))*$M96,"")</f>
        <v>0</v>
      </c>
      <c r="AC96" s="321">
        <f ca="1">IFERROR((IF(AND($J96&gt;AB$4,$J96&lt;=AC$4,$K96&lt;=AC$4),NETWORKDAYS.INTL($J96,$K96,1,(Holidays!$A$1:$A$248)),0)+IF(AND($J96&gt;AB$4,$J96&lt;=AC$4,$K96&gt;AC$4),NETWORKDAYS.INTL($J96,(AC$4),1,(Holidays!$A$1:$A$248)),0)+IF(AND($J96&lt;AB$4,$K96&lt;AC$4,$K96&gt;AB$4),NETWORKDAYS.INTL(AB$4+1,$K96,1,(Holidays!$A$1:$A$248)),0)+IF(AND($J96&lt;=AB$4,$K96&gt;=AC$4,$K96&gt;AB$4),NETWORKDAYS.INTL(AB$4+1,(AC$4),1,(Holidays!$A$1:$A$248)),0))*$M96,"")</f>
        <v>0</v>
      </c>
      <c r="AD96" s="190">
        <f ca="1">IFERROR((IF(AND($J96&gt;AC$4,$J96&lt;=AD$4,$K96&lt;=AD$4),NETWORKDAYS.INTL($J96,$K96,1,(Holidays!$A$1:$A$248)),0)+IF(AND($J96&gt;AC$4,$J96&lt;=AD$4,$K96&gt;AD$4),NETWORKDAYS.INTL($J96,(AD$4),1,(Holidays!$A$1:$A$248)),0)+IF(AND($J96&lt;AC$4,$K96&lt;AD$4,$K96&gt;AC$4),NETWORKDAYS.INTL(AC$4+1,$K96,1,(Holidays!$A$1:$A$248)),0)+IF(AND($J96&lt;=AC$4,$K96&gt;=AD$4,$K96&gt;AC$4),NETWORKDAYS.INTL(AC$4+1,(AD$4),1,(Holidays!$A$1:$A$248)),0))*$M96,"")</f>
        <v>0</v>
      </c>
      <c r="AE96" s="192">
        <f ca="1">IFERROR((IF(AND($J96&gt;AD$4,$J96&lt;=AE$4,$K96&lt;=AE$4),NETWORKDAYS.INTL($J96,$K96,1,(Holidays!$A$1:$A$248)),0)+IF(AND($J96&gt;AD$4,$J96&lt;=AE$4,$K96&gt;AE$4),NETWORKDAYS.INTL($J96,(AE$4),1,(Holidays!$A$1:$A$248)),0)+IF(AND($J96&lt;AD$4,$K96&lt;AE$4,$K96&gt;AD$4),NETWORKDAYS.INTL(AD$4+1,$K96,1,(Holidays!$A$1:$A$248)),0)+IF(AND($J96&lt;=AD$4,$K96&gt;=AE$4,$K96&gt;AD$4),NETWORKDAYS.INTL(AD$4+1,(AE$4),1,(Holidays!$A$1:$A$248)),0))*$M96,"")</f>
        <v>0</v>
      </c>
      <c r="AF96" s="321">
        <f ca="1">IFERROR((IF(AND($J96&gt;AE$4,$J96&lt;=AF$4,$K96&lt;=AF$4),NETWORKDAYS.INTL($J96,$K96,1,(Holidays!$A$1:$A$248)),0)+IF(AND($J96&gt;AE$4,$J96&lt;=AF$4,$K96&gt;AF$4),NETWORKDAYS.INTL($J96,(AF$4),1,(Holidays!$A$1:$A$248)),0)+IF(AND($J96&lt;AE$4,$K96&lt;AF$4,$K96&gt;AE$4),NETWORKDAYS.INTL(AE$4+1,$K96,1,(Holidays!$A$1:$A$248)),0)+IF(AND($J96&lt;=AE$4,$K96&gt;=AF$4,$K96&gt;AE$4),NETWORKDAYS.INTL(AE$4+1,(AF$4),1,(Holidays!$A$1:$A$248)),0))*$M96,"")</f>
        <v>0</v>
      </c>
      <c r="AG96" s="190">
        <f ca="1">IFERROR((IF(AND($J96&gt;AF$4,$J96&lt;=AG$4,$K96&lt;=AG$4),NETWORKDAYS.INTL($J96,$K96,1,(Holidays!$A$1:$A$248)),0)+IF(AND($J96&gt;AF$4,$J96&lt;=AG$4,$K96&gt;AG$4),NETWORKDAYS.INTL($J96,(AG$4),1,(Holidays!$A$1:$A$248)),0)+IF(AND($J96&lt;AF$4,$K96&lt;AG$4,$K96&gt;AF$4),NETWORKDAYS.INTL(AF$4+1,$K96,1,(Holidays!$A$1:$A$248)),0)+IF(AND($J96&lt;=AF$4,$K96&gt;=AG$4,$K96&gt;AF$4),NETWORKDAYS.INTL(AF$4+1,(AG$4),1,(Holidays!$A$1:$A$248)),0))*$M96,"")</f>
        <v>0</v>
      </c>
      <c r="AH96" s="192">
        <f ca="1">IFERROR((IF(AND($J96&gt;AG$4,$J96&lt;=AH$4,$K96&lt;=AH$4),NETWORKDAYS.INTL($J96,$K96,1,(Holidays!$A$1:$A$248)),0)+IF(AND($J96&gt;AG$4,$J96&lt;=AH$4,$K96&gt;AH$4),NETWORKDAYS.INTL($J96,(AH$4),1,(Holidays!$A$1:$A$248)),0)+IF(AND($J96&lt;AG$4,$K96&lt;AH$4,$K96&gt;AG$4),NETWORKDAYS.INTL(AG$4+1,$K96,1,(Holidays!$A$1:$A$248)),0)+IF(AND($J96&lt;=AG$4,$K96&gt;=AH$4,$K96&gt;AG$4),NETWORKDAYS.INTL(AG$4+1,(AH$4),1,(Holidays!$A$1:$A$248)),0))*$M96,"")</f>
        <v>0</v>
      </c>
      <c r="AI96" s="321">
        <f ca="1">IFERROR((IF(AND($J96&gt;AH$4,$J96&lt;=AI$4,$K96&lt;=AI$4),NETWORKDAYS.INTL($J96,$K96,1,(Holidays!$A$1:$A$248)),0)+IF(AND($J96&gt;AH$4,$J96&lt;=AI$4,$K96&gt;AI$4),NETWORKDAYS.INTL($J96,(AI$4),1,(Holidays!$A$1:$A$248)),0)+IF(AND($J96&lt;AH$4,$K96&lt;AI$4,$K96&gt;AH$4),NETWORKDAYS.INTL(AH$4+1,$K96,1,(Holidays!$A$1:$A$248)),0)+IF(AND($J96&lt;=AH$4,$K96&gt;=AI$4,$K96&gt;AH$4),NETWORKDAYS.INTL(AH$4+1,(AI$4),1,(Holidays!$A$1:$A$248)),0))*$M96,"")</f>
        <v>0</v>
      </c>
      <c r="AJ96" s="190">
        <f ca="1">IFERROR((IF(AND($J96&gt;AI$4,$J96&lt;=AJ$4,$K96&lt;=AJ$4),NETWORKDAYS.INTL($J96,$K96,1,(Holidays!$A$1:$A$248)),0)+IF(AND($J96&gt;AI$4,$J96&lt;=AJ$4,$K96&gt;AJ$4),NETWORKDAYS.INTL($J96,(AJ$4),1,(Holidays!$A$1:$A$248)),0)+IF(AND($J96&lt;AI$4,$K96&lt;AJ$4,$K96&gt;AI$4),NETWORKDAYS.INTL(AI$4+1,$K96,1,(Holidays!$A$1:$A$248)),0)+IF(AND($J96&lt;=AI$4,$K96&gt;=AJ$4,$K96&gt;AI$4),NETWORKDAYS.INTL(AI$4+1,(AJ$4),1,(Holidays!$A$1:$A$248)),0))*$M96,"")</f>
        <v>0</v>
      </c>
      <c r="AK96" s="192">
        <f ca="1">IFERROR((IF(AND($J96&gt;AJ$4,$J96&lt;=AK$4,$K96&lt;=AK$4),NETWORKDAYS.INTL($J96,$K96,1,(Holidays!$A$1:$A$248)),0)+IF(AND($J96&gt;AJ$4,$J96&lt;=AK$4,$K96&gt;AK$4),NETWORKDAYS.INTL($J96,(AK$4),1,(Holidays!$A$1:$A$248)),0)+IF(AND($J96&lt;AJ$4,$K96&lt;AK$4,$K96&gt;AJ$4),NETWORKDAYS.INTL(AJ$4+1,$K96,1,(Holidays!$A$1:$A$248)),0)+IF(AND($J96&lt;=AJ$4,$K96&gt;=AK$4,$K96&gt;AJ$4),NETWORKDAYS.INTL(AJ$4+1,(AK$4),1,(Holidays!$A$1:$A$248)),0))*$M96,"")</f>
        <v>0</v>
      </c>
      <c r="AL96" s="321">
        <f ca="1">IFERROR((IF(AND($J96&gt;AK$4,$J96&lt;=AL$4,$K96&lt;=AL$4),NETWORKDAYS.INTL($J96,$K96,1,(Holidays!$A$1:$A$248)),0)+IF(AND($J96&gt;AK$4,$J96&lt;=AL$4,$K96&gt;AL$4),NETWORKDAYS.INTL($J96,(AL$4),1,(Holidays!$A$1:$A$248)),0)+IF(AND($J96&lt;AK$4,$K96&lt;AL$4,$K96&gt;AK$4),NETWORKDAYS.INTL(AK$4+1,$K96,1,(Holidays!$A$1:$A$248)),0)+IF(AND($J96&lt;=AK$4,$K96&gt;=AL$4,$K96&gt;AK$4),NETWORKDAYS.INTL(AK$4+1,(AL$4),1,(Holidays!$A$1:$A$248)),0))*$M96,"")</f>
        <v>0</v>
      </c>
      <c r="AM96" s="190">
        <f ca="1">IFERROR((IF(AND($J96&gt;AL$4,$J96&lt;=AM$4,$K96&lt;=AM$4),NETWORKDAYS.INTL($J96,$K96,1,(Holidays!$A$1:$A$248)),0)+IF(AND($J96&gt;AL$4,$J96&lt;=AM$4,$K96&gt;AM$4),NETWORKDAYS.INTL($J96,(AM$4),1,(Holidays!$A$1:$A$248)),0)+IF(AND($J96&lt;AL$4,$K96&lt;AM$4,$K96&gt;AL$4),NETWORKDAYS.INTL(AL$4+1,$K96,1,(Holidays!$A$1:$A$248)),0)+IF(AND($J96&lt;=AL$4,$K96&gt;=AM$4,$K96&gt;AL$4),NETWORKDAYS.INTL(AL$4+1,(AM$4),1,(Holidays!$A$1:$A$248)),0))*$M96,"")</f>
        <v>0</v>
      </c>
      <c r="AN96" s="192">
        <f ca="1">IFERROR((IF(AND($J96&gt;AM$4,$J96&lt;=AN$4,$K96&lt;=AN$4),NETWORKDAYS.INTL($J96,$K96,1,(Holidays!$A$1:$A$248)),0)+IF(AND($J96&gt;AM$4,$J96&lt;=AN$4,$K96&gt;AN$4),NETWORKDAYS.INTL($J96,(AN$4),1,(Holidays!$A$1:$A$248)),0)+IF(AND($J96&lt;AM$4,$K96&lt;AN$4,$K96&gt;AM$4),NETWORKDAYS.INTL(AM$4+1,$K96,1,(Holidays!$A$1:$A$248)),0)+IF(AND($J96&lt;=AM$4,$K96&gt;=AN$4,$K96&gt;AM$4),NETWORKDAYS.INTL(AM$4+1,(AN$4),1,(Holidays!$A$1:$A$248)),0))*$M96,"")</f>
        <v>0</v>
      </c>
      <c r="AO96" s="321">
        <f ca="1">IFERROR((IF(AND($J96&gt;AN$4,$J96&lt;=AO$4,$K96&lt;=AO$4),NETWORKDAYS.INTL($J96,$K96,1,(Holidays!$A$1:$A$248)),0)+IF(AND($J96&gt;AN$4,$J96&lt;=AO$4,$K96&gt;AO$4),NETWORKDAYS.INTL($J96,(AO$4),1,(Holidays!$A$1:$A$248)),0)+IF(AND($J96&lt;AN$4,$K96&lt;AO$4,$K96&gt;AN$4),NETWORKDAYS.INTL(AN$4+1,$K96,1,(Holidays!$A$1:$A$248)),0)+IF(AND($J96&lt;=AN$4,$K96&gt;=AO$4,$K96&gt;AN$4),NETWORKDAYS.INTL(AN$4+1,(AO$4),1,(Holidays!$A$1:$A$248)),0))*$M96,"")</f>
        <v>0</v>
      </c>
      <c r="AP96" s="190">
        <f ca="1">IFERROR((IF(AND($J96&gt;AO$4,$J96&lt;=AP$4,$K96&lt;=AP$4),NETWORKDAYS.INTL($J96,$K96,1,(Holidays!$A$1:$A$248)),0)+IF(AND($J96&gt;AO$4,$J96&lt;=AP$4,$K96&gt;AP$4),NETWORKDAYS.INTL($J96,(AP$4),1,(Holidays!$A$1:$A$248)),0)+IF(AND($J96&lt;AO$4,$K96&lt;AP$4,$K96&gt;AO$4),NETWORKDAYS.INTL(AO$4+1,$K96,1,(Holidays!$A$1:$A$248)),0)+IF(AND($J96&lt;=AO$4,$K96&gt;=AP$4,$K96&gt;AO$4),NETWORKDAYS.INTL(AO$4+1,(AP$4),1,(Holidays!$A$1:$A$248)),0))*$M96,"")</f>
        <v>0</v>
      </c>
      <c r="AQ96" s="192">
        <f ca="1">IFERROR((IF(AND($J96&gt;AP$4,$J96&lt;=AQ$4,$K96&lt;=AQ$4),NETWORKDAYS.INTL($J96,$K96,1,(Holidays!$A$1:$A$248)),0)+IF(AND($J96&gt;AP$4,$J96&lt;=AQ$4,$K96&gt;AQ$4),NETWORKDAYS.INTL($J96,(AQ$4),1,(Holidays!$A$1:$A$248)),0)+IF(AND($J96&lt;AP$4,$K96&lt;AQ$4,$K96&gt;AP$4),NETWORKDAYS.INTL(AP$4+1,$K96,1,(Holidays!$A$1:$A$248)),0)+IF(AND($J96&lt;=AP$4,$K96&gt;=AQ$4,$K96&gt;AP$4),NETWORKDAYS.INTL(AP$4+1,(AQ$4),1,(Holidays!$A$1:$A$248)),0))*$M96,"")</f>
        <v>0</v>
      </c>
      <c r="AR96" s="321">
        <f ca="1">IFERROR((IF(AND($J96&gt;AQ$4,$J96&lt;=AR$4,$K96&lt;=AR$4),NETWORKDAYS.INTL($J96,$K96,1,(Holidays!$A$1:$A$248)),0)+IF(AND($J96&gt;AQ$4,$J96&lt;=AR$4,$K96&gt;AR$4),NETWORKDAYS.INTL($J96,(AR$4),1,(Holidays!$A$1:$A$248)),0)+IF(AND($J96&lt;AQ$4,$K96&lt;AR$4,$K96&gt;AQ$4),NETWORKDAYS.INTL(AQ$4+1,$K96,1,(Holidays!$A$1:$A$248)),0)+IF(AND($J96&lt;=AQ$4,$K96&gt;=AR$4,$K96&gt;AQ$4),NETWORKDAYS.INTL(AQ$4+1,(AR$4),1,(Holidays!$A$1:$A$248)),0))*$M96,"")</f>
        <v>0</v>
      </c>
      <c r="AS96" s="190">
        <f ca="1">IFERROR((IF(AND($J96&gt;AR$4,$J96&lt;=AS$4,$K96&lt;=AS$4),NETWORKDAYS.INTL($J96,$K96,1,(Holidays!$A$1:$A$248)),0)+IF(AND($J96&gt;AR$4,$J96&lt;=AS$4,$K96&gt;AS$4),NETWORKDAYS.INTL($J96,(AS$4),1,(Holidays!$A$1:$A$248)),0)+IF(AND($J96&lt;AR$4,$K96&lt;AS$4,$K96&gt;AR$4),NETWORKDAYS.INTL(AR$4+1,$K96,1,(Holidays!$A$1:$A$248)),0)+IF(AND($J96&lt;=AR$4,$K96&gt;=AS$4,$K96&gt;AR$4),NETWORKDAYS.INTL(AR$4+1,(AS$4),1,(Holidays!$A$1:$A$248)),0))*$M96,"")</f>
        <v>0</v>
      </c>
      <c r="AT96" s="192">
        <f ca="1">IFERROR((IF(AND($J96&gt;AS$4,$J96&lt;=AT$4,$K96&lt;=AT$4),NETWORKDAYS.INTL($J96,$K96,1,(Holidays!$A$1:$A$248)),0)+IF(AND($J96&gt;AS$4,$J96&lt;=AT$4,$K96&gt;AT$4),NETWORKDAYS.INTL($J96,(AT$4),1,(Holidays!$A$1:$A$248)),0)+IF(AND($J96&lt;AS$4,$K96&lt;AT$4,$K96&gt;AS$4),NETWORKDAYS.INTL(AS$4+1,$K96,1,(Holidays!$A$1:$A$248)),0)+IF(AND($J96&lt;=AS$4,$K96&gt;=AT$4,$K96&gt;AS$4),NETWORKDAYS.INTL(AS$4+1,(AT$4),1,(Holidays!$A$1:$A$248)),0))*$M96,"")</f>
        <v>0</v>
      </c>
      <c r="AU96" s="321">
        <f ca="1">IFERROR((IF(AND($J96&gt;AT$4,$J96&lt;=AU$4,$K96&lt;=AU$4),NETWORKDAYS.INTL($J96,$K96,1,(Holidays!$A$1:$A$248)),0)+IF(AND($J96&gt;AT$4,$J96&lt;=AU$4,$K96&gt;AU$4),NETWORKDAYS.INTL($J96,(AU$4),1,(Holidays!$A$1:$A$248)),0)+IF(AND($J96&lt;AT$4,$K96&lt;AU$4,$K96&gt;AT$4),NETWORKDAYS.INTL(AT$4+1,$K96,1,(Holidays!$A$1:$A$248)),0)+IF(AND($J96&lt;=AT$4,$K96&gt;=AU$4,$K96&gt;AT$4),NETWORKDAYS.INTL(AT$4+1,(AU$4),1,(Holidays!$A$1:$A$248)),0))*$M96,"")</f>
        <v>0</v>
      </c>
      <c r="AV96" s="190">
        <f ca="1">IFERROR((IF(AND($J96&gt;AU$4,$J96&lt;=AV$4,$K96&lt;=AV$4),NETWORKDAYS.INTL($J96,$K96,1,(Holidays!$A$1:$A$248)),0)+IF(AND($J96&gt;AU$4,$J96&lt;=AV$4,$K96&gt;AV$4),NETWORKDAYS.INTL($J96,(AV$4),1,(Holidays!$A$1:$A$248)),0)+IF(AND($J96&lt;AU$4,$K96&lt;AV$4,$K96&gt;AU$4),NETWORKDAYS.INTL(AU$4+1,$K96,1,(Holidays!$A$1:$A$248)),0)+IF(AND($J96&lt;=AU$4,$K96&gt;=AV$4,$K96&gt;AU$4),NETWORKDAYS.INTL(AU$4+1,(AV$4),1,(Holidays!$A$1:$A$248)),0))*$M96,"")</f>
        <v>0</v>
      </c>
      <c r="AW96" s="192">
        <f ca="1">IFERROR((IF(AND($J96&gt;AV$4,$J96&lt;=AW$4,$K96&lt;=AW$4),NETWORKDAYS.INTL($J96,$K96,1,(Holidays!$A$1:$A$248)),0)+IF(AND($J96&gt;AV$4,$J96&lt;=AW$4,$K96&gt;AW$4),NETWORKDAYS.INTL($J96,(AW$4),1,(Holidays!$A$1:$A$248)),0)+IF(AND($J96&lt;AV$4,$K96&lt;AW$4,$K96&gt;AV$4),NETWORKDAYS.INTL(AV$4+1,$K96,1,(Holidays!$A$1:$A$248)),0)+IF(AND($J96&lt;=AV$4,$K96&gt;=AW$4,$K96&gt;AV$4),NETWORKDAYS.INTL(AV$4+1,(AW$4),1,(Holidays!$A$1:$A$248)),0))*$M96,"")</f>
        <v>0</v>
      </c>
      <c r="AX96" s="321">
        <f ca="1">IFERROR((IF(AND($J96&gt;AW$4,$J96&lt;=AX$4,$K96&lt;=AX$4),NETWORKDAYS.INTL($J96,$K96,1,(Holidays!$A$1:$A$248)),0)+IF(AND($J96&gt;AW$4,$J96&lt;=AX$4,$K96&gt;AX$4),NETWORKDAYS.INTL($J96,(AX$4),1,(Holidays!$A$1:$A$248)),0)+IF(AND($J96&lt;AW$4,$K96&lt;AX$4,$K96&gt;AW$4),NETWORKDAYS.INTL(AW$4+1,$K96,1,(Holidays!$A$1:$A$248)),0)+IF(AND($J96&lt;=AW$4,$K96&gt;=AX$4,$K96&gt;AW$4),NETWORKDAYS.INTL(AW$4+1,(AX$4),1,(Holidays!$A$1:$A$248)),0))*$M96,"")</f>
        <v>0</v>
      </c>
      <c r="AY96" s="190">
        <f ca="1">IFERROR((IF(AND($J96&gt;AX$4,$J96&lt;=AY$4,$K96&lt;=AY$4),NETWORKDAYS.INTL($J96,$K96,1,(Holidays!$A$1:$A$248)),0)+IF(AND($J96&gt;AX$4,$J96&lt;=AY$4,$K96&gt;AY$4),NETWORKDAYS.INTL($J96,(AY$4),1,(Holidays!$A$1:$A$248)),0)+IF(AND($J96&lt;AX$4,$K96&lt;AY$4,$K96&gt;AX$4),NETWORKDAYS.INTL(AX$4+1,$K96,1,(Holidays!$A$1:$A$248)),0)+IF(AND($J96&lt;=AX$4,$K96&gt;=AY$4,$K96&gt;AX$4),NETWORKDAYS.INTL(AX$4+1,(AY$4),1,(Holidays!$A$1:$A$248)),0))*$M96,"")</f>
        <v>0</v>
      </c>
      <c r="AZ96" s="192">
        <f ca="1">IFERROR((IF(AND($J96&gt;AY$4,$J96&lt;=AZ$4,$K96&lt;=AZ$4),NETWORKDAYS.INTL($J96,$K96,1,(Holidays!$A$1:$A$248)),0)+IF(AND($J96&gt;AY$4,$J96&lt;=AZ$4,$K96&gt;AZ$4),NETWORKDAYS.INTL($J96,(AZ$4),1,(Holidays!$A$1:$A$248)),0)+IF(AND($J96&lt;AY$4,$K96&lt;AZ$4,$K96&gt;AY$4),NETWORKDAYS.INTL(AY$4+1,$K96,1,(Holidays!$A$1:$A$248)),0)+IF(AND($J96&lt;=AY$4,$K96&gt;=AZ$4,$K96&gt;AY$4),NETWORKDAYS.INTL(AY$4+1,(AZ$4),1,(Holidays!$A$1:$A$248)),0))*$M96,"")</f>
        <v>0</v>
      </c>
      <c r="BA96" s="321">
        <f ca="1">IFERROR((IF(AND($J96&gt;AZ$4,$J96&lt;=BA$4,$K96&lt;=BA$4),NETWORKDAYS.INTL($J96,$K96,1,(Holidays!$A$1:$A$248)),0)+IF(AND($J96&gt;AZ$4,$J96&lt;=BA$4,$K96&gt;BA$4),NETWORKDAYS.INTL($J96,(BA$4),1,(Holidays!$A$1:$A$248)),0)+IF(AND($J96&lt;AZ$4,$K96&lt;BA$4,$K96&gt;AZ$4),NETWORKDAYS.INTL(AZ$4+1,$K96,1,(Holidays!$A$1:$A$248)),0)+IF(AND($J96&lt;=AZ$4,$K96&gt;=BA$4,$K96&gt;AZ$4),NETWORKDAYS.INTL(AZ$4+1,(BA$4),1,(Holidays!$A$1:$A$248)),0))*$M96,"")</f>
        <v>0</v>
      </c>
      <c r="BB96" s="190">
        <f ca="1">IFERROR((IF(AND($J96&gt;BA$4,$J96&lt;=BB$4,$K96&lt;=BB$4),NETWORKDAYS.INTL($J96,$K96,1,(Holidays!$A$1:$A$248)),0)+IF(AND($J96&gt;BA$4,$J96&lt;=BB$4,$K96&gt;BB$4),NETWORKDAYS.INTL($J96,(BB$4),1,(Holidays!$A$1:$A$248)),0)+IF(AND($J96&lt;BA$4,$K96&lt;BB$4,$K96&gt;BA$4),NETWORKDAYS.INTL(BA$4+1,$K96,1,(Holidays!$A$1:$A$248)),0)+IF(AND($J96&lt;=BA$4,$K96&gt;=BB$4,$K96&gt;BA$4),NETWORKDAYS.INTL(BA$4+1,(BB$4),1,(Holidays!$A$1:$A$248)),0))*$M96,"")</f>
        <v>0</v>
      </c>
      <c r="BC96" s="192">
        <f ca="1">IFERROR((IF(AND($J96&gt;BB$4,$J96&lt;=BC$4,$K96&lt;=BC$4),NETWORKDAYS.INTL($J96,$K96,1,(Holidays!$A$1:$A$248)),0)+IF(AND($J96&gt;BB$4,$J96&lt;=BC$4,$K96&gt;BC$4),NETWORKDAYS.INTL($J96,(BC$4),1,(Holidays!$A$1:$A$248)),0)+IF(AND($J96&lt;BB$4,$K96&lt;BC$4,$K96&gt;BB$4),NETWORKDAYS.INTL(BB$4+1,$K96,1,(Holidays!$A$1:$A$248)),0)+IF(AND($J96&lt;=BB$4,$K96&gt;=BC$4,$K96&gt;BB$4),NETWORKDAYS.INTL(BB$4+1,(BC$4),1,(Holidays!$A$1:$A$248)),0))*$M96,"")</f>
        <v>0</v>
      </c>
      <c r="BD96" s="321">
        <f ca="1">IFERROR((IF(AND($J96&gt;BC$4,$J96&lt;=BD$4,$K96&lt;=BD$4),NETWORKDAYS.INTL($J96,$K96,1,(Holidays!$A$1:$A$248)),0)+IF(AND($J96&gt;BC$4,$J96&lt;=BD$4,$K96&gt;BD$4),NETWORKDAYS.INTL($J96,(BD$4),1,(Holidays!$A$1:$A$248)),0)+IF(AND($J96&lt;BC$4,$K96&lt;BD$4,$K96&gt;BC$4),NETWORKDAYS.INTL(BC$4+1,$K96,1,(Holidays!$A$1:$A$248)),0)+IF(AND($J96&lt;=BC$4,$K96&gt;=BD$4,$K96&gt;BC$4),NETWORKDAYS.INTL(BC$4+1,(BD$4),1,(Holidays!$A$1:$A$248)),0))*$M96,"")</f>
        <v>0</v>
      </c>
      <c r="BE96" s="190">
        <f ca="1">IFERROR((IF(AND($J96&gt;BD$4,$J96&lt;=BE$4,$K96&lt;=BE$4),NETWORKDAYS.INTL($J96,$K96,1,(Holidays!$A$1:$A$248)),0)+IF(AND($J96&gt;BD$4,$J96&lt;=BE$4,$K96&gt;BE$4),NETWORKDAYS.INTL($J96,(BE$4),1,(Holidays!$A$1:$A$248)),0)+IF(AND($J96&lt;BD$4,$K96&lt;BE$4,$K96&gt;BD$4),NETWORKDAYS.INTL(BD$4+1,$K96,1,(Holidays!$A$1:$A$248)),0)+IF(AND($J96&lt;=BD$4,$K96&gt;=BE$4,$K96&gt;BD$4),NETWORKDAYS.INTL(BD$4+1,(BE$4),1,(Holidays!$A$1:$A$248)),0))*$M96,"")</f>
        <v>0</v>
      </c>
      <c r="BF96" s="192">
        <f ca="1">IFERROR((IF(AND($J96&gt;BE$4,$J96&lt;=BF$4,$K96&lt;=BF$4),NETWORKDAYS.INTL($J96,$K96,1,(Holidays!$A$1:$A$248)),0)+IF(AND($J96&gt;BE$4,$J96&lt;=BF$4,$K96&gt;BF$4),NETWORKDAYS.INTL($J96,(BF$4),1,(Holidays!$A$1:$A$248)),0)+IF(AND($J96&lt;BE$4,$K96&lt;BF$4,$K96&gt;BE$4),NETWORKDAYS.INTL(BE$4+1,$K96,1,(Holidays!$A$1:$A$248)),0)+IF(AND($J96&lt;=BE$4,$K96&gt;=BF$4,$K96&gt;BE$4),NETWORKDAYS.INTL(BE$4+1,(BF$4),1,(Holidays!$A$1:$A$248)),0))*$M96,"")</f>
        <v>0</v>
      </c>
      <c r="BG96" s="321">
        <f ca="1">IFERROR((IF(AND($J96&gt;BF$4,$J96&lt;=BG$4,$K96&lt;=BG$4),NETWORKDAYS.INTL($J96,$K96,1,(Holidays!$A$1:$A$248)),0)+IF(AND($J96&gt;BF$4,$J96&lt;=BG$4,$K96&gt;BG$4),NETWORKDAYS.INTL($J96,(BG$4),1,(Holidays!$A$1:$A$248)),0)+IF(AND($J96&lt;BF$4,$K96&lt;BG$4,$K96&gt;BF$4),NETWORKDAYS.INTL(BF$4+1,$K96,1,(Holidays!$A$1:$A$248)),0)+IF(AND($J96&lt;=BF$4,$K96&gt;=BG$4,$K96&gt;BF$4),NETWORKDAYS.INTL(BF$4+1,(BG$4),1,(Holidays!$A$1:$A$248)),0))*$M96,"")</f>
        <v>0</v>
      </c>
      <c r="BH96" s="190">
        <f ca="1">IFERROR((IF(AND($J96&gt;BG$4,$J96&lt;=BH$4,$K96&lt;=BH$4),NETWORKDAYS.INTL($J96,$K96,1,(Holidays!$A$1:$A$248)),0)+IF(AND($J96&gt;BG$4,$J96&lt;=BH$4,$K96&gt;BH$4),NETWORKDAYS.INTL($J96,(BH$4),1,(Holidays!$A$1:$A$248)),0)+IF(AND($J96&lt;BG$4,$K96&lt;BH$4,$K96&gt;BG$4),NETWORKDAYS.INTL(BG$4+1,$K96,1,(Holidays!$A$1:$A$248)),0)+IF(AND($J96&lt;=BG$4,$K96&gt;=BH$4,$K96&gt;BG$4),NETWORKDAYS.INTL(BG$4+1,(BH$4),1,(Holidays!$A$1:$A$248)),0))*$M96,"")</f>
        <v>0</v>
      </c>
      <c r="BI96" s="192">
        <f ca="1">IFERROR((IF(AND($J96&gt;BH$4,$J96&lt;=BI$4,$K96&lt;=BI$4),NETWORKDAYS.INTL($J96,$K96,1,(Holidays!$A$1:$A$248)),0)+IF(AND($J96&gt;BH$4,$J96&lt;=BI$4,$K96&gt;BI$4),NETWORKDAYS.INTL($J96,(BI$4),1,(Holidays!$A$1:$A$248)),0)+IF(AND($J96&lt;BH$4,$K96&lt;BI$4,$K96&gt;BH$4),NETWORKDAYS.INTL(BH$4+1,$K96,1,(Holidays!$A$1:$A$248)),0)+IF(AND($J96&lt;=BH$4,$K96&gt;=BI$4,$K96&gt;BH$4),NETWORKDAYS.INTL(BH$4+1,(BI$4),1,(Holidays!$A$1:$A$248)),0))*$M96,"")</f>
        <v>0</v>
      </c>
      <c r="BJ96" s="321">
        <f ca="1">IFERROR((IF(AND($J96&gt;BI$4,$J96&lt;=BJ$4,$K96&lt;=BJ$4),NETWORKDAYS.INTL($J96,$K96,1,(Holidays!$A$1:$A$248)),0)+IF(AND($J96&gt;BI$4,$J96&lt;=BJ$4,$K96&gt;BJ$4),NETWORKDAYS.INTL($J96,(BJ$4),1,(Holidays!$A$1:$A$248)),0)+IF(AND($J96&lt;BI$4,$K96&lt;BJ$4,$K96&gt;BI$4),NETWORKDAYS.INTL(BI$4+1,$K96,1,(Holidays!$A$1:$A$248)),0)+IF(AND($J96&lt;=BI$4,$K96&gt;=BJ$4,$K96&gt;BI$4),NETWORKDAYS.INTL(BI$4+1,(BJ$4),1,(Holidays!$A$1:$A$248)),0))*$M96,"")</f>
        <v>0</v>
      </c>
      <c r="BK96" s="190">
        <f ca="1">IFERROR((IF(AND($J96&gt;BJ$4,$J96&lt;=BK$4,$K96&lt;=BK$4),NETWORKDAYS.INTL($J96,$K96,1,(Holidays!$A$1:$A$248)),0)+IF(AND($J96&gt;BJ$4,$J96&lt;=BK$4,$K96&gt;BK$4),NETWORKDAYS.INTL($J96,(BK$4),1,(Holidays!$A$1:$A$248)),0)+IF(AND($J96&lt;BJ$4,$K96&lt;BK$4,$K96&gt;BJ$4),NETWORKDAYS.INTL(BJ$4+1,$K96,1,(Holidays!$A$1:$A$248)),0)+IF(AND($J96&lt;=BJ$4,$K96&gt;=BK$4,$K96&gt;BJ$4),NETWORKDAYS.INTL(BJ$4+1,(BK$4),1,(Holidays!$A$1:$A$248)),0))*$M96,"")</f>
        <v>0</v>
      </c>
      <c r="BL96" s="192">
        <f ca="1">IFERROR((IF(AND($J96&gt;BK$4,$J96&lt;=BL$4,$K96&lt;=BL$4),NETWORKDAYS.INTL($J96,$K96,1,(Holidays!$A$1:$A$248)),0)+IF(AND($J96&gt;BK$4,$J96&lt;=BL$4,$K96&gt;BL$4),NETWORKDAYS.INTL($J96,(BL$4),1,(Holidays!$A$1:$A$248)),0)+IF(AND($J96&lt;BK$4,$K96&lt;BL$4,$K96&gt;BK$4),NETWORKDAYS.INTL(BK$4+1,$K96,1,(Holidays!$A$1:$A$248)),0)+IF(AND($J96&lt;=BK$4,$K96&gt;=BL$4,$K96&gt;BK$4),NETWORKDAYS.INTL(BK$4+1,(BL$4),1,(Holidays!$A$1:$A$248)),0))*$M96,"")</f>
        <v>0</v>
      </c>
      <c r="BM96" s="321">
        <f ca="1">IFERROR((IF(AND($J96&gt;BL$4,$J96&lt;=BM$4,$K96&lt;=BM$4),NETWORKDAYS.INTL($J96,$K96,1,(Holidays!$A$1:$A$248)),0)+IF(AND($J96&gt;BL$4,$J96&lt;=BM$4,$K96&gt;BM$4),NETWORKDAYS.INTL($J96,(BM$4),1,(Holidays!$A$1:$A$248)),0)+IF(AND($J96&lt;BL$4,$K96&lt;BM$4,$K96&gt;BL$4),NETWORKDAYS.INTL(BL$4+1,$K96,1,(Holidays!$A$1:$A$248)),0)+IF(AND($J96&lt;=BL$4,$K96&gt;=BM$4,$K96&gt;BL$4),NETWORKDAYS.INTL(BL$4+1,(BM$4),1,(Holidays!$A$1:$A$248)),0))*$M96,"")</f>
        <v>0</v>
      </c>
      <c r="BN96" s="190">
        <f ca="1">IFERROR((IF(AND($J96&gt;BM$4,$J96&lt;=BN$4,$K96&lt;=BN$4),NETWORKDAYS.INTL($J96,$K96,1,(Holidays!$A$1:$A$248)),0)+IF(AND($J96&gt;BM$4,$J96&lt;=BN$4,$K96&gt;BN$4),NETWORKDAYS.INTL($J96,(BN$4),1,(Holidays!$A$1:$A$248)),0)+IF(AND($J96&lt;BM$4,$K96&lt;BN$4,$K96&gt;BM$4),NETWORKDAYS.INTL(BM$4+1,$K96,1,(Holidays!$A$1:$A$248)),0)+IF(AND($J96&lt;=BM$4,$K96&gt;=BN$4,$K96&gt;BM$4),NETWORKDAYS.INTL(BM$4+1,(BN$4),1,(Holidays!$A$1:$A$248)),0))*$M96,"")</f>
        <v>0</v>
      </c>
      <c r="BO96" s="192">
        <f ca="1">IFERROR((IF(AND($J96&gt;BN$4,$J96&lt;=BO$4,$K96&lt;=BO$4),NETWORKDAYS.INTL($J96,$K96,1,(Holidays!$A$1:$A$248)),0)+IF(AND($J96&gt;BN$4,$J96&lt;=BO$4,$K96&gt;BO$4),NETWORKDAYS.INTL($J96,(BO$4),1,(Holidays!$A$1:$A$248)),0)+IF(AND($J96&lt;BN$4,$K96&lt;BO$4,$K96&gt;BN$4),NETWORKDAYS.INTL(BN$4+1,$K96,1,(Holidays!$A$1:$A$248)),0)+IF(AND($J96&lt;=BN$4,$K96&gt;=BO$4,$K96&gt;BN$4),NETWORKDAYS.INTL(BN$4+1,(BO$4),1,(Holidays!$A$1:$A$248)),0))*$M96,"")</f>
        <v>0</v>
      </c>
      <c r="BP96" s="321">
        <f ca="1">IFERROR((IF(AND($J96&gt;BO$4,$J96&lt;=BP$4,$K96&lt;=BP$4),NETWORKDAYS.INTL($J96,$K96,1,(Holidays!$A$1:$A$248)),0)+IF(AND($J96&gt;BO$4,$J96&lt;=BP$4,$K96&gt;BP$4),NETWORKDAYS.INTL($J96,(BP$4),1,(Holidays!$A$1:$A$248)),0)+IF(AND($J96&lt;BO$4,$K96&lt;BP$4,$K96&gt;BO$4),NETWORKDAYS.INTL(BO$4+1,$K96,1,(Holidays!$A$1:$A$248)),0)+IF(AND($J96&lt;=BO$4,$K96&gt;=BP$4,$K96&gt;BO$4),NETWORKDAYS.INTL(BO$4+1,(BP$4),1,(Holidays!$A$1:$A$248)),0))*$M96,"")</f>
        <v>0</v>
      </c>
      <c r="BQ96" s="190">
        <f ca="1">IFERROR((IF(AND($J96&gt;BP$4,$J96&lt;=BQ$4,$K96&lt;=BQ$4),NETWORKDAYS.INTL($J96,$K96,1,(Holidays!$A$1:$A$248)),0)+IF(AND($J96&gt;BP$4,$J96&lt;=BQ$4,$K96&gt;BQ$4),NETWORKDAYS.INTL($J96,(BQ$4),1,(Holidays!$A$1:$A$248)),0)+IF(AND($J96&lt;BP$4,$K96&lt;BQ$4,$K96&gt;BP$4),NETWORKDAYS.INTL(BP$4+1,$K96,1,(Holidays!$A$1:$A$248)),0)+IF(AND($J96&lt;=BP$4,$K96&gt;=BQ$4,$K96&gt;BP$4),NETWORKDAYS.INTL(BP$4+1,(BQ$4),1,(Holidays!$A$1:$A$248)),0))*$M96,"")</f>
        <v>0</v>
      </c>
      <c r="BR96" s="192">
        <f ca="1">IFERROR((IF(AND($J96&gt;BQ$4,$J96&lt;=BR$4,$K96&lt;=BR$4),NETWORKDAYS.INTL($J96,$K96,1,(Holidays!$A$1:$A$248)),0)+IF(AND($J96&gt;BQ$4,$J96&lt;=BR$4,$K96&gt;BR$4),NETWORKDAYS.INTL($J96,(BR$4),1,(Holidays!$A$1:$A$248)),0)+IF(AND($J96&lt;BQ$4,$K96&lt;BR$4,$K96&gt;BQ$4),NETWORKDAYS.INTL(BQ$4+1,$K96,1,(Holidays!$A$1:$A$248)),0)+IF(AND($J96&lt;=BQ$4,$K96&gt;=BR$4,$K96&gt;BQ$4),NETWORKDAYS.INTL(BQ$4+1,(BR$4),1,(Holidays!$A$1:$A$248)),0))*$M96,"")</f>
        <v>0</v>
      </c>
      <c r="BS96" s="321">
        <f ca="1">IFERROR((IF(AND($J96&gt;BR$4,$J96&lt;=BS$4,$K96&lt;=BS$4),NETWORKDAYS.INTL($J96,$K96,1,(Holidays!$A$1:$A$248)),0)+IF(AND($J96&gt;BR$4,$J96&lt;=BS$4,$K96&gt;BS$4),NETWORKDAYS.INTL($J96,(BS$4),1,(Holidays!$A$1:$A$248)),0)+IF(AND($J96&lt;BR$4,$K96&lt;BS$4,$K96&gt;BR$4),NETWORKDAYS.INTL(BR$4+1,$K96,1,(Holidays!$A$1:$A$248)),0)+IF(AND($J96&lt;=BR$4,$K96&gt;=BS$4,$K96&gt;BR$4),NETWORKDAYS.INTL(BR$4+1,(BS$4),1,(Holidays!$A$1:$A$248)),0))*$M96,"")</f>
        <v>0</v>
      </c>
      <c r="BT96" s="190">
        <f ca="1">IFERROR((IF(AND($J96&gt;BS$4,$J96&lt;=BT$4,$K96&lt;=BT$4),NETWORKDAYS.INTL($J96,$K96,1,(Holidays!$A$1:$A$248)),0)+IF(AND($J96&gt;BS$4,$J96&lt;=BT$4,$K96&gt;BT$4),NETWORKDAYS.INTL($J96,(BT$4),1,(Holidays!$A$1:$A$248)),0)+IF(AND($J96&lt;BS$4,$K96&lt;BT$4,$K96&gt;BS$4),NETWORKDAYS.INTL(BS$4+1,$K96,1,(Holidays!$A$1:$A$248)),0)+IF(AND($J96&lt;=BS$4,$K96&gt;=BT$4,$K96&gt;BS$4),NETWORKDAYS.INTL(BS$4+1,(BT$4),1,(Holidays!$A$1:$A$248)),0))*$M96,"")</f>
        <v>0</v>
      </c>
      <c r="BU96" s="192">
        <f ca="1">IFERROR((IF(AND($J96&gt;BT$4,$J96&lt;=BU$4,$K96&lt;=BU$4),NETWORKDAYS.INTL($J96,$K96,1,(Holidays!$A$1:$A$248)),0)+IF(AND($J96&gt;BT$4,$J96&lt;=BU$4,$K96&gt;BU$4),NETWORKDAYS.INTL($J96,(BU$4),1,(Holidays!$A$1:$A$248)),0)+IF(AND($J96&lt;BT$4,$K96&lt;BU$4,$K96&gt;BT$4),NETWORKDAYS.INTL(BT$4+1,$K96,1,(Holidays!$A$1:$A$248)),0)+IF(AND($J96&lt;=BT$4,$K96&gt;=BU$4,$K96&gt;BT$4),NETWORKDAYS.INTL(BT$4+1,(BU$4),1,(Holidays!$A$1:$A$248)),0))*$M96,"")</f>
        <v>0</v>
      </c>
      <c r="BV96" s="321">
        <f ca="1">IFERROR((IF(AND($J96&gt;BU$4,$J96&lt;=BV$4,$K96&lt;=BV$4),NETWORKDAYS.INTL($J96,$K96,1,(Holidays!$A$1:$A$248)),0)+IF(AND($J96&gt;BU$4,$J96&lt;=BV$4,$K96&gt;BV$4),NETWORKDAYS.INTL($J96,(BV$4),1,(Holidays!$A$1:$A$248)),0)+IF(AND($J96&lt;BU$4,$K96&lt;BV$4,$K96&gt;BU$4),NETWORKDAYS.INTL(BU$4+1,$K96,1,(Holidays!$A$1:$A$248)),0)+IF(AND($J96&lt;=BU$4,$K96&gt;=BV$4,$K96&gt;BU$4),NETWORKDAYS.INTL(BU$4+1,(BV$4),1,(Holidays!$A$1:$A$248)),0))*$M96,"")</f>
        <v>0</v>
      </c>
      <c r="BW96" s="190">
        <f ca="1">IFERROR((IF(AND($J96&gt;BV$4,$J96&lt;=BW$4,$K96&lt;=BW$4),NETWORKDAYS.INTL($J96,$K96,1,(Holidays!$A$1:$A$248)),0)+IF(AND($J96&gt;BV$4,$J96&lt;=BW$4,$K96&gt;BW$4),NETWORKDAYS.INTL($J96,(BW$4),1,(Holidays!$A$1:$A$248)),0)+IF(AND($J96&lt;BV$4,$K96&lt;BW$4,$K96&gt;BV$4),NETWORKDAYS.INTL(BV$4+1,$K96,1,(Holidays!$A$1:$A$248)),0)+IF(AND($J96&lt;=BV$4,$K96&gt;=BW$4,$K96&gt;BV$4),NETWORKDAYS.INTL(BV$4+1,(BW$4),1,(Holidays!$A$1:$A$248)),0))*$M96,"")</f>
        <v>0</v>
      </c>
      <c r="BX96" s="192">
        <f ca="1">IFERROR((IF(AND($J96&gt;BW$4,$J96&lt;=BX$4,$K96&lt;=BX$4),NETWORKDAYS.INTL($J96,$K96,1,(Holidays!$A$1:$A$248)),0)+IF(AND($J96&gt;BW$4,$J96&lt;=BX$4,$K96&gt;BX$4),NETWORKDAYS.INTL($J96,(BX$4),1,(Holidays!$A$1:$A$248)),0)+IF(AND($J96&lt;BW$4,$K96&lt;BX$4,$K96&gt;BW$4),NETWORKDAYS.INTL(BW$4+1,$K96,1,(Holidays!$A$1:$A$248)),0)+IF(AND($J96&lt;=BW$4,$K96&gt;=BX$4,$K96&gt;BW$4),NETWORKDAYS.INTL(BW$4+1,(BX$4),1,(Holidays!$A$1:$A$248)),0))*$M96,"")</f>
        <v>0</v>
      </c>
      <c r="BY96" s="321">
        <f ca="1">IFERROR((IF(AND($J96&gt;BX$4,$J96&lt;=BY$4,$K96&lt;=BY$4),NETWORKDAYS.INTL($J96,$K96,1,(Holidays!$A$1:$A$248)),0)+IF(AND($J96&gt;BX$4,$J96&lt;=BY$4,$K96&gt;BY$4),NETWORKDAYS.INTL($J96,(BY$4),1,(Holidays!$A$1:$A$248)),0)+IF(AND($J96&lt;BX$4,$K96&lt;BY$4,$K96&gt;BX$4),NETWORKDAYS.INTL(BX$4+1,$K96,1,(Holidays!$A$1:$A$248)),0)+IF(AND($J96&lt;=BX$4,$K96&gt;=BY$4,$K96&gt;BX$4),NETWORKDAYS.INTL(BX$4+1,(BY$4),1,(Holidays!$A$1:$A$248)),0))*$M96,"")</f>
        <v>0</v>
      </c>
      <c r="BZ96" s="190">
        <f ca="1">IFERROR((IF(AND($J96&gt;BY$4,$J96&lt;=BZ$4,$K96&lt;=BZ$4),NETWORKDAYS.INTL($J96,$K96,1,(Holidays!$A$1:$A$248)),0)+IF(AND($J96&gt;BY$4,$J96&lt;=BZ$4,$K96&gt;BZ$4),NETWORKDAYS.INTL($J96,(BZ$4),1,(Holidays!$A$1:$A$248)),0)+IF(AND($J96&lt;BY$4,$K96&lt;BZ$4,$K96&gt;BY$4),NETWORKDAYS.INTL(BY$4+1,$K96,1,(Holidays!$A$1:$A$248)),0)+IF(AND($J96&lt;=BY$4,$K96&gt;=BZ$4,$K96&gt;BY$4),NETWORKDAYS.INTL(BY$4+1,(BZ$4),1,(Holidays!$A$1:$A$248)),0))*$M96,"")</f>
        <v>0</v>
      </c>
      <c r="CA96" s="192">
        <f ca="1">IFERROR((IF(AND($J96&gt;BZ$4,$J96&lt;=CA$4,$K96&lt;=CA$4),NETWORKDAYS.INTL($J96,$K96,1,(Holidays!$A$1:$A$248)),0)+IF(AND($J96&gt;BZ$4,$J96&lt;=CA$4,$K96&gt;CA$4),NETWORKDAYS.INTL($J96,(CA$4),1,(Holidays!$A$1:$A$248)),0)+IF(AND($J96&lt;BZ$4,$K96&lt;CA$4,$K96&gt;BZ$4),NETWORKDAYS.INTL(BZ$4+1,$K96,1,(Holidays!$A$1:$A$248)),0)+IF(AND($J96&lt;=BZ$4,$K96&gt;=CA$4,$K96&gt;BZ$4),NETWORKDAYS.INTL(BZ$4+1,(CA$4),1,(Holidays!$A$1:$A$248)),0))*$M96,"")</f>
        <v>0</v>
      </c>
      <c r="CB96" s="321">
        <f ca="1">IFERROR((IF(AND($J96&gt;CA$4,$J96&lt;=CB$4,$K96&lt;=CB$4),NETWORKDAYS.INTL($J96,$K96,1,(Holidays!$A$1:$A$248)),0)+IF(AND($J96&gt;CA$4,$J96&lt;=CB$4,$K96&gt;CB$4),NETWORKDAYS.INTL($J96,(CB$4),1,(Holidays!$A$1:$A$248)),0)+IF(AND($J96&lt;CA$4,$K96&lt;CB$4,$K96&gt;CA$4),NETWORKDAYS.INTL(CA$4+1,$K96,1,(Holidays!$A$1:$A$248)),0)+IF(AND($J96&lt;=CA$4,$K96&gt;=CB$4,$K96&gt;CA$4),NETWORKDAYS.INTL(CA$4+1,(CB$4),1,(Holidays!$A$1:$A$248)),0))*$M96,"")</f>
        <v>0</v>
      </c>
      <c r="CC96" s="190">
        <f ca="1">IFERROR((IF(AND($J96&gt;CB$4,$J96&lt;=CC$4,$K96&lt;=CC$4),NETWORKDAYS.INTL($J96,$K96,1,(Holidays!$A$1:$A$248)),0)+IF(AND($J96&gt;CB$4,$J96&lt;=CC$4,$K96&gt;CC$4),NETWORKDAYS.INTL($J96,(CC$4),1,(Holidays!$A$1:$A$248)),0)+IF(AND($J96&lt;CB$4,$K96&lt;CC$4,$K96&gt;CB$4),NETWORKDAYS.INTL(CB$4+1,$K96,1,(Holidays!$A$1:$A$248)),0)+IF(AND($J96&lt;=CB$4,$K96&gt;=CC$4,$K96&gt;CB$4),NETWORKDAYS.INTL(CB$4+1,(CC$4),1,(Holidays!$A$1:$A$248)),0))*$M96,"")</f>
        <v>0</v>
      </c>
      <c r="CD96" s="192">
        <f ca="1">IFERROR((IF(AND($J96&gt;CC$4,$J96&lt;=CD$4,$K96&lt;=CD$4),NETWORKDAYS.INTL($J96,$K96,1,(Holidays!$A$1:$A$248)),0)+IF(AND($J96&gt;CC$4,$J96&lt;=CD$4,$K96&gt;CD$4),NETWORKDAYS.INTL($J96,(CD$4),1,(Holidays!$A$1:$A$248)),0)+IF(AND($J96&lt;CC$4,$K96&lt;CD$4,$K96&gt;CC$4),NETWORKDAYS.INTL(CC$4+1,$K96,1,(Holidays!$A$1:$A$248)),0)+IF(AND($J96&lt;=CC$4,$K96&gt;=CD$4,$K96&gt;CC$4),NETWORKDAYS.INTL(CC$4+1,(CD$4),1,(Holidays!$A$1:$A$248)),0))*$M96,"")</f>
        <v>0</v>
      </c>
      <c r="CE96" s="321">
        <f ca="1">IFERROR((IF(AND($J96&gt;CD$4,$J96&lt;=CE$4,$K96&lt;=CE$4),NETWORKDAYS.INTL($J96,$K96,1,(Holidays!$A$1:$A$248)),0)+IF(AND($J96&gt;CD$4,$J96&lt;=CE$4,$K96&gt;CE$4),NETWORKDAYS.INTL($J96,(CE$4),1,(Holidays!$A$1:$A$248)),0)+IF(AND($J96&lt;CD$4,$K96&lt;CE$4,$K96&gt;CD$4),NETWORKDAYS.INTL(CD$4+1,$K96,1,(Holidays!$A$1:$A$248)),0)+IF(AND($J96&lt;=CD$4,$K96&gt;=CE$4,$K96&gt;CD$4),NETWORKDAYS.INTL(CD$4+1,(CE$4),1,(Holidays!$A$1:$A$248)),0))*$M96,"")</f>
        <v>0</v>
      </c>
      <c r="CF96" s="190">
        <f ca="1">IFERROR((IF(AND($J96&gt;CE$4,$J96&lt;=CF$4,$K96&lt;=CF$4),NETWORKDAYS.INTL($J96,$K96,1,(Holidays!$A$1:$A$248)),0)+IF(AND($J96&gt;CE$4,$J96&lt;=CF$4,$K96&gt;CF$4),NETWORKDAYS.INTL($J96,(CF$4),1,(Holidays!$A$1:$A$248)),0)+IF(AND($J96&lt;CE$4,$K96&lt;CF$4,$K96&gt;CE$4),NETWORKDAYS.INTL(CE$4+1,$K96,1,(Holidays!$A$1:$A$248)),0)+IF(AND($J96&lt;=CE$4,$K96&gt;=CF$4,$K96&gt;CE$4),NETWORKDAYS.INTL(CE$4+1,(CF$4),1,(Holidays!$A$1:$A$248)),0))*$M96,"")</f>
        <v>0</v>
      </c>
      <c r="CG96" s="192">
        <f ca="1">IFERROR((IF(AND($J96&gt;CF$4,$J96&lt;=CG$4,$K96&lt;=CG$4),NETWORKDAYS.INTL($J96,$K96,1,(Holidays!$A$1:$A$248)),0)+IF(AND($J96&gt;CF$4,$J96&lt;=CG$4,$K96&gt;CG$4),NETWORKDAYS.INTL($J96,(CG$4),1,(Holidays!$A$1:$A$248)),0)+IF(AND($J96&lt;CF$4,$K96&lt;CG$4,$K96&gt;CF$4),NETWORKDAYS.INTL(CF$4+1,$K96,1,(Holidays!$A$1:$A$248)),0)+IF(AND($J96&lt;=CF$4,$K96&gt;=CG$4,$K96&gt;CF$4),NETWORKDAYS.INTL(CF$4+1,(CG$4),1,(Holidays!$A$1:$A$248)),0))*$M96,"")</f>
        <v>0</v>
      </c>
      <c r="CH96" s="321">
        <f ca="1">IFERROR((IF(AND($J96&gt;CG$4,$J96&lt;=CH$4,$K96&lt;=CH$4),NETWORKDAYS.INTL($J96,$K96,1,(Holidays!$A$1:$A$248)),0)+IF(AND($J96&gt;CG$4,$J96&lt;=CH$4,$K96&gt;CH$4),NETWORKDAYS.INTL($J96,(CH$4),1,(Holidays!$A$1:$A$248)),0)+IF(AND($J96&lt;CG$4,$K96&lt;CH$4,$K96&gt;CG$4),NETWORKDAYS.INTL(CG$4+1,$K96,1,(Holidays!$A$1:$A$248)),0)+IF(AND($J96&lt;=CG$4,$K96&gt;=CH$4,$K96&gt;CG$4),NETWORKDAYS.INTL(CG$4+1,(CH$4),1,(Holidays!$A$1:$A$248)),0))*$M96,"")</f>
        <v>0</v>
      </c>
      <c r="CI96" s="190">
        <f ca="1">IFERROR((IF(AND($J96&gt;CH$4,$J96&lt;=CI$4,$K96&lt;=CI$4),NETWORKDAYS.INTL($J96,$K96,1,(Holidays!$A$1:$A$248)),0)+IF(AND($J96&gt;CH$4,$J96&lt;=CI$4,$K96&gt;CI$4),NETWORKDAYS.INTL($J96,(CI$4),1,(Holidays!$A$1:$A$248)),0)+IF(AND($J96&lt;CH$4,$K96&lt;CI$4,$K96&gt;CH$4),NETWORKDAYS.INTL(CH$4+1,$K96,1,(Holidays!$A$1:$A$248)),0)+IF(AND($J96&lt;=CH$4,$K96&gt;=CI$4,$K96&gt;CH$4),NETWORKDAYS.INTL(CH$4+1,(CI$4),1,(Holidays!$A$1:$A$248)),0))*$M96,"")</f>
        <v>0</v>
      </c>
      <c r="CJ96" s="192">
        <f ca="1">IFERROR((IF(AND($J96&gt;CI$4,$J96&lt;=CJ$4,$K96&lt;=CJ$4),NETWORKDAYS.INTL($J96,$K96,1,(Holidays!$A$1:$A$248)),0)+IF(AND($J96&gt;CI$4,$J96&lt;=CJ$4,$K96&gt;CJ$4),NETWORKDAYS.INTL($J96,(CJ$4),1,(Holidays!$A$1:$A$248)),0)+IF(AND($J96&lt;CI$4,$K96&lt;CJ$4,$K96&gt;CI$4),NETWORKDAYS.INTL(CI$4+1,$K96,1,(Holidays!$A$1:$A$248)),0)+IF(AND($J96&lt;=CI$4,$K96&gt;=CJ$4,$K96&gt;CI$4),NETWORKDAYS.INTL(CI$4+1,(CJ$4),1,(Holidays!$A$1:$A$248)),0))*$M96,"")</f>
        <v>0</v>
      </c>
      <c r="CK96" s="321">
        <f ca="1">IFERROR((IF(AND($J96&gt;CJ$4,$J96&lt;=CK$4,$K96&lt;=CK$4),NETWORKDAYS.INTL($J96,$K96,1,(Holidays!$A$1:$A$248)),0)+IF(AND($J96&gt;CJ$4,$J96&lt;=CK$4,$K96&gt;CK$4),NETWORKDAYS.INTL($J96,(CK$4),1,(Holidays!$A$1:$A$248)),0)+IF(AND($J96&lt;CJ$4,$K96&lt;CK$4,$K96&gt;CJ$4),NETWORKDAYS.INTL(CJ$4+1,$K96,1,(Holidays!$A$1:$A$248)),0)+IF(AND($J96&lt;=CJ$4,$K96&gt;=CK$4,$K96&gt;CJ$4),NETWORKDAYS.INTL(CJ$4+1,(CK$4),1,(Holidays!$A$1:$A$248)),0))*$M96,"")</f>
        <v>0</v>
      </c>
      <c r="CL96" s="190">
        <f ca="1">IFERROR((IF(AND($J96&gt;CK$4,$J96&lt;=CL$4,$K96&lt;=CL$4),NETWORKDAYS.INTL($J96,$K96,1,(Holidays!$A$1:$A$248)),0)+IF(AND($J96&gt;CK$4,$J96&lt;=CL$4,$K96&gt;CL$4),NETWORKDAYS.INTL($J96,(CL$4),1,(Holidays!$A$1:$A$248)),0)+IF(AND($J96&lt;CK$4,$K96&lt;CL$4,$K96&gt;CK$4),NETWORKDAYS.INTL(CK$4+1,$K96,1,(Holidays!$A$1:$A$248)),0)+IF(AND($J96&lt;=CK$4,$K96&gt;=CL$4,$K96&gt;CK$4),NETWORKDAYS.INTL(CK$4+1,(CL$4),1,(Holidays!$A$1:$A$248)),0))*$M96,"")</f>
        <v>0</v>
      </c>
      <c r="CM96" s="192">
        <f ca="1">IFERROR((IF(AND($J96&gt;CL$4,$J96&lt;=CM$4,$K96&lt;=CM$4),NETWORKDAYS.INTL($J96,$K96,1,(Holidays!$A$1:$A$248)),0)+IF(AND($J96&gt;CL$4,$J96&lt;=CM$4,$K96&gt;CM$4),NETWORKDAYS.INTL($J96,(CM$4),1,(Holidays!$A$1:$A$248)),0)+IF(AND($J96&lt;CL$4,$K96&lt;CM$4,$K96&gt;CL$4),NETWORKDAYS.INTL(CL$4+1,$K96,1,(Holidays!$A$1:$A$248)),0)+IF(AND($J96&lt;=CL$4,$K96&gt;=CM$4,$K96&gt;CL$4),NETWORKDAYS.INTL(CL$4+1,(CM$4),1,(Holidays!$A$1:$A$248)),0))*$M96,"")</f>
        <v>0</v>
      </c>
      <c r="CN96" s="321">
        <f ca="1">IFERROR((IF(AND($J96&gt;CM$4,$J96&lt;=CN$4,$K96&lt;=CN$4),NETWORKDAYS.INTL($J96,$K96,1,(Holidays!$A$1:$A$248)),0)+IF(AND($J96&gt;CM$4,$J96&lt;=CN$4,$K96&gt;CN$4),NETWORKDAYS.INTL($J96,(CN$4),1,(Holidays!$A$1:$A$248)),0)+IF(AND($J96&lt;CM$4,$K96&lt;CN$4,$K96&gt;CM$4),NETWORKDAYS.INTL(CM$4+1,$K96,1,(Holidays!$A$1:$A$248)),0)+IF(AND($J96&lt;=CM$4,$K96&gt;=CN$4,$K96&gt;CM$4),NETWORKDAYS.INTL(CM$4+1,(CN$4),1,(Holidays!$A$1:$A$248)),0))*$M96,"")</f>
        <v>0</v>
      </c>
      <c r="CO96" s="190">
        <f ca="1">IFERROR((IF(AND($J96&gt;CN$4,$J96&lt;=CO$4,$K96&lt;=CO$4),NETWORKDAYS.INTL($J96,$K96,1,(Holidays!$A$1:$A$248)),0)+IF(AND($J96&gt;CN$4,$J96&lt;=CO$4,$K96&gt;CO$4),NETWORKDAYS.INTL($J96,(CO$4),1,(Holidays!$A$1:$A$248)),0)+IF(AND($J96&lt;CN$4,$K96&lt;CO$4,$K96&gt;CN$4),NETWORKDAYS.INTL(CN$4+1,$K96,1,(Holidays!$A$1:$A$248)),0)+IF(AND($J96&lt;=CN$4,$K96&gt;=CO$4,$K96&gt;CN$4),NETWORKDAYS.INTL(CN$4+1,(CO$4),1,(Holidays!$A$1:$A$248)),0))*$M96,"")</f>
        <v>0</v>
      </c>
      <c r="CP96" s="192">
        <f ca="1">IFERROR((IF(AND($J96&gt;CO$4,$J96&lt;=CP$4,$K96&lt;=CP$4),NETWORKDAYS.INTL($J96,$K96,1,(Holidays!$A$1:$A$248)),0)+IF(AND($J96&gt;CO$4,$J96&lt;=CP$4,$K96&gt;CP$4),NETWORKDAYS.INTL($J96,(CP$4),1,(Holidays!$A$1:$A$248)),0)+IF(AND($J96&lt;CO$4,$K96&lt;CP$4,$K96&gt;CO$4),NETWORKDAYS.INTL(CO$4+1,$K96,1,(Holidays!$A$1:$A$248)),0)+IF(AND($J96&lt;=CO$4,$K96&gt;=CP$4,$K96&gt;CO$4),NETWORKDAYS.INTL(CO$4+1,(CP$4),1,(Holidays!$A$1:$A$248)),0))*$M96,"")</f>
        <v>0</v>
      </c>
      <c r="CQ96" s="321">
        <f ca="1">IFERROR((IF(AND($J96&gt;CP$4,$J96&lt;=CQ$4,$K96&lt;=CQ$4),NETWORKDAYS.INTL($J96,$K96,1,(Holidays!$A$1:$A$248)),0)+IF(AND($J96&gt;CP$4,$J96&lt;=CQ$4,$K96&gt;CQ$4),NETWORKDAYS.INTL($J96,(CQ$4),1,(Holidays!$A$1:$A$248)),0)+IF(AND($J96&lt;CP$4,$K96&lt;CQ$4,$K96&gt;CP$4),NETWORKDAYS.INTL(CP$4+1,$K96,1,(Holidays!$A$1:$A$248)),0)+IF(AND($J96&lt;=CP$4,$K96&gt;=CQ$4,$K96&gt;CP$4),NETWORKDAYS.INTL(CP$4+1,(CQ$4),1,(Holidays!$A$1:$A$248)),0))*$M96,"")</f>
        <v>0</v>
      </c>
      <c r="CR96" s="190">
        <f ca="1">IFERROR((IF(AND($J96&gt;CQ$4,$J96&lt;=CR$4,$K96&lt;=CR$4),NETWORKDAYS.INTL($J96,$K96,1,(Holidays!$A$1:$A$248)),0)+IF(AND($J96&gt;CQ$4,$J96&lt;=CR$4,$K96&gt;CR$4),NETWORKDAYS.INTL($J96,(CR$4),1,(Holidays!$A$1:$A$248)),0)+IF(AND($J96&lt;CQ$4,$K96&lt;CR$4,$K96&gt;CQ$4),NETWORKDAYS.INTL(CQ$4+1,$K96,1,(Holidays!$A$1:$A$248)),0)+IF(AND($J96&lt;=CQ$4,$K96&gt;=CR$4,$K96&gt;CQ$4),NETWORKDAYS.INTL(CQ$4+1,(CR$4),1,(Holidays!$A$1:$A$248)),0))*$M96,"")</f>
        <v>0</v>
      </c>
      <c r="CS96" s="192">
        <f ca="1">IFERROR((IF(AND($J96&gt;CR$4,$J96&lt;=CS$4,$K96&lt;=CS$4),NETWORKDAYS.INTL($J96,$K96,1,(Holidays!$A$1:$A$248)),0)+IF(AND($J96&gt;CR$4,$J96&lt;=CS$4,$K96&gt;CS$4),NETWORKDAYS.INTL($J96,(CS$4),1,(Holidays!$A$1:$A$248)),0)+IF(AND($J96&lt;CR$4,$K96&lt;CS$4,$K96&gt;CR$4),NETWORKDAYS.INTL(CR$4+1,$K96,1,(Holidays!$A$1:$A$248)),0)+IF(AND($J96&lt;=CR$4,$K96&gt;=CS$4,$K96&gt;CR$4),NETWORKDAYS.INTL(CR$4+1,(CS$4),1,(Holidays!$A$1:$A$248)),0))*$M96,"")</f>
        <v>0</v>
      </c>
      <c r="CT96" s="321">
        <f ca="1">IFERROR((IF(AND($J96&gt;CS$4,$J96&lt;=CT$4,$K96&lt;=CT$4),NETWORKDAYS.INTL($J96,$K96,1,(Holidays!$A$1:$A$248)),0)+IF(AND($J96&gt;CS$4,$J96&lt;=CT$4,$K96&gt;CT$4),NETWORKDAYS.INTL($J96,(CT$4),1,(Holidays!$A$1:$A$248)),0)+IF(AND($J96&lt;CS$4,$K96&lt;CT$4,$K96&gt;CS$4),NETWORKDAYS.INTL(CS$4+1,$K96,1,(Holidays!$A$1:$A$248)),0)+IF(AND($J96&lt;=CS$4,$K96&gt;=CT$4,$K96&gt;CS$4),NETWORKDAYS.INTL(CS$4+1,(CT$4),1,(Holidays!$A$1:$A$248)),0))*$M96,"")</f>
        <v>0</v>
      </c>
      <c r="CU96" s="190">
        <f ca="1">IFERROR((IF(AND($J96&gt;CT$4,$J96&lt;=CU$4,$K96&lt;=CU$4),NETWORKDAYS.INTL($J96,$K96,1,(Holidays!$A$1:$A$248)),0)+IF(AND($J96&gt;CT$4,$J96&lt;=CU$4,$K96&gt;CU$4),NETWORKDAYS.INTL($J96,(CU$4),1,(Holidays!$A$1:$A$248)),0)+IF(AND($J96&lt;CT$4,$K96&lt;CU$4,$K96&gt;CT$4),NETWORKDAYS.INTL(CT$4+1,$K96,1,(Holidays!$A$1:$A$248)),0)+IF(AND($J96&lt;=CT$4,$K96&gt;=CU$4,$K96&gt;CT$4),NETWORKDAYS.INTL(CT$4+1,(CU$4),1,(Holidays!$A$1:$A$248)),0))*$M96,"")</f>
        <v>0</v>
      </c>
      <c r="CV96" s="192">
        <f ca="1">IFERROR((IF(AND($J96&gt;CU$4,$J96&lt;=CV$4,$K96&lt;=CV$4),NETWORKDAYS.INTL($J96,$K96,1,(Holidays!$A$1:$A$248)),0)+IF(AND($J96&gt;CU$4,$J96&lt;=CV$4,$K96&gt;CV$4),NETWORKDAYS.INTL($J96,(CV$4),1,(Holidays!$A$1:$A$248)),0)+IF(AND($J96&lt;CU$4,$K96&lt;CV$4,$K96&gt;CU$4),NETWORKDAYS.INTL(CU$4+1,$K96,1,(Holidays!$A$1:$A$248)),0)+IF(AND($J96&lt;=CU$4,$K96&gt;=CV$4,$K96&gt;CU$4),NETWORKDAYS.INTL(CU$4+1,(CV$4),1,(Holidays!$A$1:$A$248)),0))*$M96,"")</f>
        <v>0</v>
      </c>
      <c r="CW96" s="321">
        <f ca="1">IFERROR((IF(AND($J96&gt;CV$4,$J96&lt;=CW$4,$K96&lt;=CW$4),NETWORKDAYS.INTL($J96,$K96,1,(Holidays!$A$1:$A$248)),0)+IF(AND($J96&gt;CV$4,$J96&lt;=CW$4,$K96&gt;CW$4),NETWORKDAYS.INTL($J96,(CW$4),1,(Holidays!$A$1:$A$248)),0)+IF(AND($J96&lt;CV$4,$K96&lt;CW$4,$K96&gt;CV$4),NETWORKDAYS.INTL(CV$4+1,$K96,1,(Holidays!$A$1:$A$248)),0)+IF(AND($J96&lt;=CV$4,$K96&gt;=CW$4,$K96&gt;CV$4),NETWORKDAYS.INTL(CV$4+1,(CW$4),1,(Holidays!$A$1:$A$248)),0))*$M96,"")</f>
        <v>0</v>
      </c>
      <c r="CX96" s="324">
        <f ca="1">IFERROR((IF(AND($J96&gt;CW$4,$J96&lt;=CX$4,$K96&lt;=CX$4),NETWORKDAYS.INTL($J96,$K96,1,(Holidays!$A$1:$A$248)),0)+IF(AND($J96&gt;CW$4,$J96&lt;=CX$4,$K96&gt;CX$4),NETWORKDAYS.INTL($J96,(CX$4),1,(Holidays!$A$1:$A$248)),0)+IF(AND($J96&lt;CW$4,$K96&lt;CX$4,$K96&gt;CW$4),NETWORKDAYS.INTL(CW$4+1,$K96,1,(Holidays!$A$1:$A$248)),0)+IF(AND($J96&lt;=CW$4,$K96&gt;=CX$4,$K96&gt;CW$4),NETWORKDAYS.INTL(CW$4+1,(CX$4),1,(Holidays!$A$1:$A$248)),0))*$M96,"")</f>
        <v>0</v>
      </c>
    </row>
    <row r="97" spans="2:102" ht="15" customHeight="1" outlineLevel="1">
      <c r="B97" s="59" t="str">
        <f t="array" ref="B97">IFERROR(INDEX('A-2_MH Distribution'!$B$1:$B$15014,SMALL(IF('A-2_MH Distribution'!$N$8:$N$63&lt;&gt;0,ROW('A-2_MH Distribution'!$B$8:$B$63)),ROW(A29)),1),"")</f>
        <v/>
      </c>
      <c r="C97" s="458" t="str">
        <f ca="1">IFERROR(VLOOKUP(B97,OFFSET('A-1_MH Estimation'!$B$7,0,0,MATCH("Subtotal LOE",'A-1_MH Estimation'!B:B,0)-7,2),2,0),"")</f>
        <v/>
      </c>
      <c r="D97" s="466" t="str">
        <f ca="1">IFERROR(VLOOKUP(B97,OFFSET('A-1_MH Estimation'!$B$7,0,0,MATCH("Subtotal LOE",'A-1_MH Estimation'!B:B,0)-7,4),4,0),"")</f>
        <v/>
      </c>
      <c r="E97" s="466" t="str">
        <f ca="1">IFERROR(VLOOKUP(B97,OFFSET('A-1_MH Estimation'!$B$7,0,0,MATCH("Subtotal LOE",'A-1_MH Estimation'!B:B,0)-7,3),3,0),"")</f>
        <v/>
      </c>
      <c r="F97" s="462">
        <f>IFERROR(VLOOKUP($B97,'A-2_MH Distribution'!$B$6:$O$16314,3,0)*VLOOKUP($B97,'A-2_MH Distribution'!$B$6:$O$16314,VLOOKUP(G97,SoftwareList,6,0),0)*IFERROR((--(VLOOKUP($B97,'A-2_MH Distribution'!$B$6:$O$16314,VLOOKUP(G97,SoftwareList,8,0),0)=0)+VLOOKUP($B97,'A-2_MH Distribution'!$B$6:$O$16314,VLOOKUP(G97,SoftwareList,8,0),0)),1),0)</f>
        <v>0</v>
      </c>
      <c r="G97" s="403" t="str">
        <f t="shared" si="61"/>
        <v/>
      </c>
      <c r="H97" s="454"/>
      <c r="I97" s="455"/>
      <c r="J97" s="351">
        <f ca="1">IFERROR(INDEX(Activities,MATCH($B97,'A-2_MH Distribution'!B:B,0),MATCH("Start Date",'A-2_MH Distribution'!$A$4:S$4,0))+H97,0)</f>
        <v>0</v>
      </c>
      <c r="K97" s="352">
        <f ca="1">IFERROR(INDEX(Activities,MATCH($B97,'A-2_MH Distribution'!B:B,0),MATCH("Finish Date",'A-2_MH Distribution'!$A$4:S$4,0))+I97,0)</f>
        <v>0</v>
      </c>
      <c r="L97" s="170">
        <f ca="1">NETWORKDAYS.INTL(J97,K97,1,Holidays!$A$1:$A$248)</f>
        <v>0</v>
      </c>
      <c r="M97" s="62">
        <f t="shared" ca="1" si="60"/>
        <v>0</v>
      </c>
      <c r="O97" s="253">
        <f ca="1">SUM($P97:CX97)</f>
        <v>0</v>
      </c>
      <c r="P97" s="320"/>
      <c r="Q97" s="321">
        <f ca="1">IFERROR((IF(AND($J97&gt;P$4,$J97&lt;=Q$4,$K97&lt;=Q$4),NETWORKDAYS.INTL($J97,$K97,1,(Holidays!$A$1:$A$248)),0)+IF(AND($J97&gt;P$4,$J97&lt;=Q$4,$K97&gt;Q$4),NETWORKDAYS.INTL($J97,(Q$4),1,(Holidays!$A$1:$A$248)),0)+IF(AND($J97&lt;P$4,$K97&lt;Q$4,$K97&gt;P$4),NETWORKDAYS.INTL(P$4+1,$K97,1,(Holidays!$A$1:$A$248)),0)+IF(AND($J97&lt;=P$4,$K97&gt;=Q$4,$K97&gt;P$4),NETWORKDAYS.INTL(P$4+1,(Q$4),1,(Holidays!$A$1:$A$248)),0))*$M97,"")</f>
        <v>0</v>
      </c>
      <c r="R97" s="190">
        <f ca="1">IFERROR((IF(AND($J97&gt;Q$4,$J97&lt;=R$4,$K97&lt;=R$4),NETWORKDAYS.INTL($J97,$K97,1,(Holidays!$A$1:$A$248)),0)+IF(AND($J97&gt;Q$4,$J97&lt;=R$4,$K97&gt;R$4),NETWORKDAYS.INTL($J97,(R$4),1,(Holidays!$A$1:$A$248)),0)+IF(AND($J97&lt;Q$4,$K97&lt;R$4,$K97&gt;Q$4),NETWORKDAYS.INTL(Q$4+1,$K97,1,(Holidays!$A$1:$A$248)),0)+IF(AND($J97&lt;=Q$4,$K97&gt;=R$4,$K97&gt;Q$4),NETWORKDAYS.INTL(Q$4+1,(R$4),1,(Holidays!$A$1:$A$248)),0))*$M97,"")</f>
        <v>0</v>
      </c>
      <c r="S97" s="192">
        <f ca="1">IFERROR((IF(AND($J97&gt;R$4,$J97&lt;=S$4,$K97&lt;=S$4),NETWORKDAYS.INTL($J97,$K97,1,(Holidays!$A$1:$A$248)),0)+IF(AND($J97&gt;R$4,$J97&lt;=S$4,$K97&gt;S$4),NETWORKDAYS.INTL($J97,(S$4),1,(Holidays!$A$1:$A$248)),0)+IF(AND($J97&lt;R$4,$K97&lt;S$4,$K97&gt;R$4),NETWORKDAYS.INTL(R$4+1,$K97,1,(Holidays!$A$1:$A$248)),0)+IF(AND($J97&lt;=R$4,$K97&gt;=S$4,$K97&gt;R$4),NETWORKDAYS.INTL(R$4+1,(S$4),1,(Holidays!$A$1:$A$248)),0))*$M97,"")</f>
        <v>0</v>
      </c>
      <c r="T97" s="321">
        <f ca="1">IFERROR((IF(AND($J97&gt;S$4,$J97&lt;=T$4,$K97&lt;=T$4),NETWORKDAYS.INTL($J97,$K97,1,(Holidays!$A$1:$A$248)),0)+IF(AND($J97&gt;S$4,$J97&lt;=T$4,$K97&gt;T$4),NETWORKDAYS.INTL($J97,(T$4),1,(Holidays!$A$1:$A$248)),0)+IF(AND($J97&lt;S$4,$K97&lt;T$4,$K97&gt;S$4),NETWORKDAYS.INTL(S$4+1,$K97,1,(Holidays!$A$1:$A$248)),0)+IF(AND($J97&lt;=S$4,$K97&gt;=T$4,$K97&gt;S$4),NETWORKDAYS.INTL(S$4+1,(T$4),1,(Holidays!$A$1:$A$248)),0))*$M97,"")</f>
        <v>0</v>
      </c>
      <c r="U97" s="190">
        <f ca="1">IFERROR((IF(AND($J97&gt;T$4,$J97&lt;=U$4,$K97&lt;=U$4),NETWORKDAYS.INTL($J97,$K97,1,(Holidays!$A$1:$A$248)),0)+IF(AND($J97&gt;T$4,$J97&lt;=U$4,$K97&gt;U$4),NETWORKDAYS.INTL($J97,(U$4),1,(Holidays!$A$1:$A$248)),0)+IF(AND($J97&lt;T$4,$K97&lt;U$4,$K97&gt;T$4),NETWORKDAYS.INTL(T$4+1,$K97,1,(Holidays!$A$1:$A$248)),0)+IF(AND($J97&lt;=T$4,$K97&gt;=U$4,$K97&gt;T$4),NETWORKDAYS.INTL(T$4+1,(U$4),1,(Holidays!$A$1:$A$248)),0))*$M97,"")</f>
        <v>0</v>
      </c>
      <c r="V97" s="192">
        <f ca="1">IFERROR((IF(AND($J97&gt;U$4,$J97&lt;=V$4,$K97&lt;=V$4),NETWORKDAYS.INTL($J97,$K97,1,(Holidays!$A$1:$A$248)),0)+IF(AND($J97&gt;U$4,$J97&lt;=V$4,$K97&gt;V$4),NETWORKDAYS.INTL($J97,(V$4),1,(Holidays!$A$1:$A$248)),0)+IF(AND($J97&lt;U$4,$K97&lt;V$4,$K97&gt;U$4),NETWORKDAYS.INTL(U$4+1,$K97,1,(Holidays!$A$1:$A$248)),0)+IF(AND($J97&lt;=U$4,$K97&gt;=V$4,$K97&gt;U$4),NETWORKDAYS.INTL(U$4+1,(V$4),1,(Holidays!$A$1:$A$248)),0))*$M97,"")</f>
        <v>0</v>
      </c>
      <c r="W97" s="321">
        <f ca="1">IFERROR((IF(AND($J97&gt;V$4,$J97&lt;=W$4,$K97&lt;=W$4),NETWORKDAYS.INTL($J97,$K97,1,(Holidays!$A$1:$A$248)),0)+IF(AND($J97&gt;V$4,$J97&lt;=W$4,$K97&gt;W$4),NETWORKDAYS.INTL($J97,(W$4),1,(Holidays!$A$1:$A$248)),0)+IF(AND($J97&lt;V$4,$K97&lt;W$4,$K97&gt;V$4),NETWORKDAYS.INTL(V$4+1,$K97,1,(Holidays!$A$1:$A$248)),0)+IF(AND($J97&lt;=V$4,$K97&gt;=W$4,$K97&gt;V$4),NETWORKDAYS.INTL(V$4+1,(W$4),1,(Holidays!$A$1:$A$248)),0))*$M97,"")</f>
        <v>0</v>
      </c>
      <c r="X97" s="190">
        <f ca="1">IFERROR((IF(AND($J97&gt;W$4,$J97&lt;=X$4,$K97&lt;=X$4),NETWORKDAYS.INTL($J97,$K97,1,(Holidays!$A$1:$A$248)),0)+IF(AND($J97&gt;W$4,$J97&lt;=X$4,$K97&gt;X$4),NETWORKDAYS.INTL($J97,(X$4),1,(Holidays!$A$1:$A$248)),0)+IF(AND($J97&lt;W$4,$K97&lt;X$4,$K97&gt;W$4),NETWORKDAYS.INTL(W$4+1,$K97,1,(Holidays!$A$1:$A$248)),0)+IF(AND($J97&lt;=W$4,$K97&gt;=X$4,$K97&gt;W$4),NETWORKDAYS.INTL(W$4+1,(X$4),1,(Holidays!$A$1:$A$248)),0))*$M97,"")</f>
        <v>0</v>
      </c>
      <c r="Y97" s="192">
        <f ca="1">IFERROR((IF(AND($J97&gt;X$4,$J97&lt;=Y$4,$K97&lt;=Y$4),NETWORKDAYS.INTL($J97,$K97,1,(Holidays!$A$1:$A$248)),0)+IF(AND($J97&gt;X$4,$J97&lt;=Y$4,$K97&gt;Y$4),NETWORKDAYS.INTL($J97,(Y$4),1,(Holidays!$A$1:$A$248)),0)+IF(AND($J97&lt;X$4,$K97&lt;Y$4,$K97&gt;X$4),NETWORKDAYS.INTL(X$4+1,$K97,1,(Holidays!$A$1:$A$248)),0)+IF(AND($J97&lt;=X$4,$K97&gt;=Y$4,$K97&gt;X$4),NETWORKDAYS.INTL(X$4+1,(Y$4),1,(Holidays!$A$1:$A$248)),0))*$M97,"")</f>
        <v>0</v>
      </c>
      <c r="Z97" s="321">
        <f ca="1">IFERROR((IF(AND($J97&gt;Y$4,$J97&lt;=Z$4,$K97&lt;=Z$4),NETWORKDAYS.INTL($J97,$K97,1,(Holidays!$A$1:$A$248)),0)+IF(AND($J97&gt;Y$4,$J97&lt;=Z$4,$K97&gt;Z$4),NETWORKDAYS.INTL($J97,(Z$4),1,(Holidays!$A$1:$A$248)),0)+IF(AND($J97&lt;Y$4,$K97&lt;Z$4,$K97&gt;Y$4),NETWORKDAYS.INTL(Y$4+1,$K97,1,(Holidays!$A$1:$A$248)),0)+IF(AND($J97&lt;=Y$4,$K97&gt;=Z$4,$K97&gt;Y$4),NETWORKDAYS.INTL(Y$4+1,(Z$4),1,(Holidays!$A$1:$A$248)),0))*$M97,"")</f>
        <v>0</v>
      </c>
      <c r="AA97" s="190">
        <f ca="1">IFERROR((IF(AND($J97&gt;Z$4,$J97&lt;=AA$4,$K97&lt;=AA$4),NETWORKDAYS.INTL($J97,$K97,1,(Holidays!$A$1:$A$248)),0)+IF(AND($J97&gt;Z$4,$J97&lt;=AA$4,$K97&gt;AA$4),NETWORKDAYS.INTL($J97,(AA$4),1,(Holidays!$A$1:$A$248)),0)+IF(AND($J97&lt;Z$4,$K97&lt;AA$4,$K97&gt;Z$4),NETWORKDAYS.INTL(Z$4+1,$K97,1,(Holidays!$A$1:$A$248)),0)+IF(AND($J97&lt;=Z$4,$K97&gt;=AA$4,$K97&gt;Z$4),NETWORKDAYS.INTL(Z$4+1,(AA$4),1,(Holidays!$A$1:$A$248)),0))*$M97,"")</f>
        <v>0</v>
      </c>
      <c r="AB97" s="192">
        <f ca="1">IFERROR((IF(AND($J97&gt;AA$4,$J97&lt;=AB$4,$K97&lt;=AB$4),NETWORKDAYS.INTL($J97,$K97,1,(Holidays!$A$1:$A$248)),0)+IF(AND($J97&gt;AA$4,$J97&lt;=AB$4,$K97&gt;AB$4),NETWORKDAYS.INTL($J97,(AB$4),1,(Holidays!$A$1:$A$248)),0)+IF(AND($J97&lt;AA$4,$K97&lt;AB$4,$K97&gt;AA$4),NETWORKDAYS.INTL(AA$4+1,$K97,1,(Holidays!$A$1:$A$248)),0)+IF(AND($J97&lt;=AA$4,$K97&gt;=AB$4,$K97&gt;AA$4),NETWORKDAYS.INTL(AA$4+1,(AB$4),1,(Holidays!$A$1:$A$248)),0))*$M97,"")</f>
        <v>0</v>
      </c>
      <c r="AC97" s="321">
        <f ca="1">IFERROR((IF(AND($J97&gt;AB$4,$J97&lt;=AC$4,$K97&lt;=AC$4),NETWORKDAYS.INTL($J97,$K97,1,(Holidays!$A$1:$A$248)),0)+IF(AND($J97&gt;AB$4,$J97&lt;=AC$4,$K97&gt;AC$4),NETWORKDAYS.INTL($J97,(AC$4),1,(Holidays!$A$1:$A$248)),0)+IF(AND($J97&lt;AB$4,$K97&lt;AC$4,$K97&gt;AB$4),NETWORKDAYS.INTL(AB$4+1,$K97,1,(Holidays!$A$1:$A$248)),0)+IF(AND($J97&lt;=AB$4,$K97&gt;=AC$4,$K97&gt;AB$4),NETWORKDAYS.INTL(AB$4+1,(AC$4),1,(Holidays!$A$1:$A$248)),0))*$M97,"")</f>
        <v>0</v>
      </c>
      <c r="AD97" s="190">
        <f ca="1">IFERROR((IF(AND($J97&gt;AC$4,$J97&lt;=AD$4,$K97&lt;=AD$4),NETWORKDAYS.INTL($J97,$K97,1,(Holidays!$A$1:$A$248)),0)+IF(AND($J97&gt;AC$4,$J97&lt;=AD$4,$K97&gt;AD$4),NETWORKDAYS.INTL($J97,(AD$4),1,(Holidays!$A$1:$A$248)),0)+IF(AND($J97&lt;AC$4,$K97&lt;AD$4,$K97&gt;AC$4),NETWORKDAYS.INTL(AC$4+1,$K97,1,(Holidays!$A$1:$A$248)),0)+IF(AND($J97&lt;=AC$4,$K97&gt;=AD$4,$K97&gt;AC$4),NETWORKDAYS.INTL(AC$4+1,(AD$4),1,(Holidays!$A$1:$A$248)),0))*$M97,"")</f>
        <v>0</v>
      </c>
      <c r="AE97" s="192">
        <f ca="1">IFERROR((IF(AND($J97&gt;AD$4,$J97&lt;=AE$4,$K97&lt;=AE$4),NETWORKDAYS.INTL($J97,$K97,1,(Holidays!$A$1:$A$248)),0)+IF(AND($J97&gt;AD$4,$J97&lt;=AE$4,$K97&gt;AE$4),NETWORKDAYS.INTL($J97,(AE$4),1,(Holidays!$A$1:$A$248)),0)+IF(AND($J97&lt;AD$4,$K97&lt;AE$4,$K97&gt;AD$4),NETWORKDAYS.INTL(AD$4+1,$K97,1,(Holidays!$A$1:$A$248)),0)+IF(AND($J97&lt;=AD$4,$K97&gt;=AE$4,$K97&gt;AD$4),NETWORKDAYS.INTL(AD$4+1,(AE$4),1,(Holidays!$A$1:$A$248)),0))*$M97,"")</f>
        <v>0</v>
      </c>
      <c r="AF97" s="321">
        <f ca="1">IFERROR((IF(AND($J97&gt;AE$4,$J97&lt;=AF$4,$K97&lt;=AF$4),NETWORKDAYS.INTL($J97,$K97,1,(Holidays!$A$1:$A$248)),0)+IF(AND($J97&gt;AE$4,$J97&lt;=AF$4,$K97&gt;AF$4),NETWORKDAYS.INTL($J97,(AF$4),1,(Holidays!$A$1:$A$248)),0)+IF(AND($J97&lt;AE$4,$K97&lt;AF$4,$K97&gt;AE$4),NETWORKDAYS.INTL(AE$4+1,$K97,1,(Holidays!$A$1:$A$248)),0)+IF(AND($J97&lt;=AE$4,$K97&gt;=AF$4,$K97&gt;AE$4),NETWORKDAYS.INTL(AE$4+1,(AF$4),1,(Holidays!$A$1:$A$248)),0))*$M97,"")</f>
        <v>0</v>
      </c>
      <c r="AG97" s="190">
        <f ca="1">IFERROR((IF(AND($J97&gt;AF$4,$J97&lt;=AG$4,$K97&lt;=AG$4),NETWORKDAYS.INTL($J97,$K97,1,(Holidays!$A$1:$A$248)),0)+IF(AND($J97&gt;AF$4,$J97&lt;=AG$4,$K97&gt;AG$4),NETWORKDAYS.INTL($J97,(AG$4),1,(Holidays!$A$1:$A$248)),0)+IF(AND($J97&lt;AF$4,$K97&lt;AG$4,$K97&gt;AF$4),NETWORKDAYS.INTL(AF$4+1,$K97,1,(Holidays!$A$1:$A$248)),0)+IF(AND($J97&lt;=AF$4,$K97&gt;=AG$4,$K97&gt;AF$4),NETWORKDAYS.INTL(AF$4+1,(AG$4),1,(Holidays!$A$1:$A$248)),0))*$M97,"")</f>
        <v>0</v>
      </c>
      <c r="AH97" s="192">
        <f ca="1">IFERROR((IF(AND($J97&gt;AG$4,$J97&lt;=AH$4,$K97&lt;=AH$4),NETWORKDAYS.INTL($J97,$K97,1,(Holidays!$A$1:$A$248)),0)+IF(AND($J97&gt;AG$4,$J97&lt;=AH$4,$K97&gt;AH$4),NETWORKDAYS.INTL($J97,(AH$4),1,(Holidays!$A$1:$A$248)),0)+IF(AND($J97&lt;AG$4,$K97&lt;AH$4,$K97&gt;AG$4),NETWORKDAYS.INTL(AG$4+1,$K97,1,(Holidays!$A$1:$A$248)),0)+IF(AND($J97&lt;=AG$4,$K97&gt;=AH$4,$K97&gt;AG$4),NETWORKDAYS.INTL(AG$4+1,(AH$4),1,(Holidays!$A$1:$A$248)),0))*$M97,"")</f>
        <v>0</v>
      </c>
      <c r="AI97" s="321">
        <f ca="1">IFERROR((IF(AND($J97&gt;AH$4,$J97&lt;=AI$4,$K97&lt;=AI$4),NETWORKDAYS.INTL($J97,$K97,1,(Holidays!$A$1:$A$248)),0)+IF(AND($J97&gt;AH$4,$J97&lt;=AI$4,$K97&gt;AI$4),NETWORKDAYS.INTL($J97,(AI$4),1,(Holidays!$A$1:$A$248)),0)+IF(AND($J97&lt;AH$4,$K97&lt;AI$4,$K97&gt;AH$4),NETWORKDAYS.INTL(AH$4+1,$K97,1,(Holidays!$A$1:$A$248)),0)+IF(AND($J97&lt;=AH$4,$K97&gt;=AI$4,$K97&gt;AH$4),NETWORKDAYS.INTL(AH$4+1,(AI$4),1,(Holidays!$A$1:$A$248)),0))*$M97,"")</f>
        <v>0</v>
      </c>
      <c r="AJ97" s="190">
        <f ca="1">IFERROR((IF(AND($J97&gt;AI$4,$J97&lt;=AJ$4,$K97&lt;=AJ$4),NETWORKDAYS.INTL($J97,$K97,1,(Holidays!$A$1:$A$248)),0)+IF(AND($J97&gt;AI$4,$J97&lt;=AJ$4,$K97&gt;AJ$4),NETWORKDAYS.INTL($J97,(AJ$4),1,(Holidays!$A$1:$A$248)),0)+IF(AND($J97&lt;AI$4,$K97&lt;AJ$4,$K97&gt;AI$4),NETWORKDAYS.INTL(AI$4+1,$K97,1,(Holidays!$A$1:$A$248)),0)+IF(AND($J97&lt;=AI$4,$K97&gt;=AJ$4,$K97&gt;AI$4),NETWORKDAYS.INTL(AI$4+1,(AJ$4),1,(Holidays!$A$1:$A$248)),0))*$M97,"")</f>
        <v>0</v>
      </c>
      <c r="AK97" s="192">
        <f ca="1">IFERROR((IF(AND($J97&gt;AJ$4,$J97&lt;=AK$4,$K97&lt;=AK$4),NETWORKDAYS.INTL($J97,$K97,1,(Holidays!$A$1:$A$248)),0)+IF(AND($J97&gt;AJ$4,$J97&lt;=AK$4,$K97&gt;AK$4),NETWORKDAYS.INTL($J97,(AK$4),1,(Holidays!$A$1:$A$248)),0)+IF(AND($J97&lt;AJ$4,$K97&lt;AK$4,$K97&gt;AJ$4),NETWORKDAYS.INTL(AJ$4+1,$K97,1,(Holidays!$A$1:$A$248)),0)+IF(AND($J97&lt;=AJ$4,$K97&gt;=AK$4,$K97&gt;AJ$4),NETWORKDAYS.INTL(AJ$4+1,(AK$4),1,(Holidays!$A$1:$A$248)),0))*$M97,"")</f>
        <v>0</v>
      </c>
      <c r="AL97" s="321">
        <f ca="1">IFERROR((IF(AND($J97&gt;AK$4,$J97&lt;=AL$4,$K97&lt;=AL$4),NETWORKDAYS.INTL($J97,$K97,1,(Holidays!$A$1:$A$248)),0)+IF(AND($J97&gt;AK$4,$J97&lt;=AL$4,$K97&gt;AL$4),NETWORKDAYS.INTL($J97,(AL$4),1,(Holidays!$A$1:$A$248)),0)+IF(AND($J97&lt;AK$4,$K97&lt;AL$4,$K97&gt;AK$4),NETWORKDAYS.INTL(AK$4+1,$K97,1,(Holidays!$A$1:$A$248)),0)+IF(AND($J97&lt;=AK$4,$K97&gt;=AL$4,$K97&gt;AK$4),NETWORKDAYS.INTL(AK$4+1,(AL$4),1,(Holidays!$A$1:$A$248)),0))*$M97,"")</f>
        <v>0</v>
      </c>
      <c r="AM97" s="190">
        <f ca="1">IFERROR((IF(AND($J97&gt;AL$4,$J97&lt;=AM$4,$K97&lt;=AM$4),NETWORKDAYS.INTL($J97,$K97,1,(Holidays!$A$1:$A$248)),0)+IF(AND($J97&gt;AL$4,$J97&lt;=AM$4,$K97&gt;AM$4),NETWORKDAYS.INTL($J97,(AM$4),1,(Holidays!$A$1:$A$248)),0)+IF(AND($J97&lt;AL$4,$K97&lt;AM$4,$K97&gt;AL$4),NETWORKDAYS.INTL(AL$4+1,$K97,1,(Holidays!$A$1:$A$248)),0)+IF(AND($J97&lt;=AL$4,$K97&gt;=AM$4,$K97&gt;AL$4),NETWORKDAYS.INTL(AL$4+1,(AM$4),1,(Holidays!$A$1:$A$248)),0))*$M97,"")</f>
        <v>0</v>
      </c>
      <c r="AN97" s="192">
        <f ca="1">IFERROR((IF(AND($J97&gt;AM$4,$J97&lt;=AN$4,$K97&lt;=AN$4),NETWORKDAYS.INTL($J97,$K97,1,(Holidays!$A$1:$A$248)),0)+IF(AND($J97&gt;AM$4,$J97&lt;=AN$4,$K97&gt;AN$4),NETWORKDAYS.INTL($J97,(AN$4),1,(Holidays!$A$1:$A$248)),0)+IF(AND($J97&lt;AM$4,$K97&lt;AN$4,$K97&gt;AM$4),NETWORKDAYS.INTL(AM$4+1,$K97,1,(Holidays!$A$1:$A$248)),0)+IF(AND($J97&lt;=AM$4,$K97&gt;=AN$4,$K97&gt;AM$4),NETWORKDAYS.INTL(AM$4+1,(AN$4),1,(Holidays!$A$1:$A$248)),0))*$M97,"")</f>
        <v>0</v>
      </c>
      <c r="AO97" s="321">
        <f ca="1">IFERROR((IF(AND($J97&gt;AN$4,$J97&lt;=AO$4,$K97&lt;=AO$4),NETWORKDAYS.INTL($J97,$K97,1,(Holidays!$A$1:$A$248)),0)+IF(AND($J97&gt;AN$4,$J97&lt;=AO$4,$K97&gt;AO$4),NETWORKDAYS.INTL($J97,(AO$4),1,(Holidays!$A$1:$A$248)),0)+IF(AND($J97&lt;AN$4,$K97&lt;AO$4,$K97&gt;AN$4),NETWORKDAYS.INTL(AN$4+1,$K97,1,(Holidays!$A$1:$A$248)),0)+IF(AND($J97&lt;=AN$4,$K97&gt;=AO$4,$K97&gt;AN$4),NETWORKDAYS.INTL(AN$4+1,(AO$4),1,(Holidays!$A$1:$A$248)),0))*$M97,"")</f>
        <v>0</v>
      </c>
      <c r="AP97" s="190">
        <f ca="1">IFERROR((IF(AND($J97&gt;AO$4,$J97&lt;=AP$4,$K97&lt;=AP$4),NETWORKDAYS.INTL($J97,$K97,1,(Holidays!$A$1:$A$248)),0)+IF(AND($J97&gt;AO$4,$J97&lt;=AP$4,$K97&gt;AP$4),NETWORKDAYS.INTL($J97,(AP$4),1,(Holidays!$A$1:$A$248)),0)+IF(AND($J97&lt;AO$4,$K97&lt;AP$4,$K97&gt;AO$4),NETWORKDAYS.INTL(AO$4+1,$K97,1,(Holidays!$A$1:$A$248)),0)+IF(AND($J97&lt;=AO$4,$K97&gt;=AP$4,$K97&gt;AO$4),NETWORKDAYS.INTL(AO$4+1,(AP$4),1,(Holidays!$A$1:$A$248)),0))*$M97,"")</f>
        <v>0</v>
      </c>
      <c r="AQ97" s="192">
        <f ca="1">IFERROR((IF(AND($J97&gt;AP$4,$J97&lt;=AQ$4,$K97&lt;=AQ$4),NETWORKDAYS.INTL($J97,$K97,1,(Holidays!$A$1:$A$248)),0)+IF(AND($J97&gt;AP$4,$J97&lt;=AQ$4,$K97&gt;AQ$4),NETWORKDAYS.INTL($J97,(AQ$4),1,(Holidays!$A$1:$A$248)),0)+IF(AND($J97&lt;AP$4,$K97&lt;AQ$4,$K97&gt;AP$4),NETWORKDAYS.INTL(AP$4+1,$K97,1,(Holidays!$A$1:$A$248)),0)+IF(AND($J97&lt;=AP$4,$K97&gt;=AQ$4,$K97&gt;AP$4),NETWORKDAYS.INTL(AP$4+1,(AQ$4),1,(Holidays!$A$1:$A$248)),0))*$M97,"")</f>
        <v>0</v>
      </c>
      <c r="AR97" s="321">
        <f ca="1">IFERROR((IF(AND($J97&gt;AQ$4,$J97&lt;=AR$4,$K97&lt;=AR$4),NETWORKDAYS.INTL($J97,$K97,1,(Holidays!$A$1:$A$248)),0)+IF(AND($J97&gt;AQ$4,$J97&lt;=AR$4,$K97&gt;AR$4),NETWORKDAYS.INTL($J97,(AR$4),1,(Holidays!$A$1:$A$248)),0)+IF(AND($J97&lt;AQ$4,$K97&lt;AR$4,$K97&gt;AQ$4),NETWORKDAYS.INTL(AQ$4+1,$K97,1,(Holidays!$A$1:$A$248)),0)+IF(AND($J97&lt;=AQ$4,$K97&gt;=AR$4,$K97&gt;AQ$4),NETWORKDAYS.INTL(AQ$4+1,(AR$4),1,(Holidays!$A$1:$A$248)),0))*$M97,"")</f>
        <v>0</v>
      </c>
      <c r="AS97" s="190">
        <f ca="1">IFERROR((IF(AND($J97&gt;AR$4,$J97&lt;=AS$4,$K97&lt;=AS$4),NETWORKDAYS.INTL($J97,$K97,1,(Holidays!$A$1:$A$248)),0)+IF(AND($J97&gt;AR$4,$J97&lt;=AS$4,$K97&gt;AS$4),NETWORKDAYS.INTL($J97,(AS$4),1,(Holidays!$A$1:$A$248)),0)+IF(AND($J97&lt;AR$4,$K97&lt;AS$4,$K97&gt;AR$4),NETWORKDAYS.INTL(AR$4+1,$K97,1,(Holidays!$A$1:$A$248)),0)+IF(AND($J97&lt;=AR$4,$K97&gt;=AS$4,$K97&gt;AR$4),NETWORKDAYS.INTL(AR$4+1,(AS$4),1,(Holidays!$A$1:$A$248)),0))*$M97,"")</f>
        <v>0</v>
      </c>
      <c r="AT97" s="192">
        <f ca="1">IFERROR((IF(AND($J97&gt;AS$4,$J97&lt;=AT$4,$K97&lt;=AT$4),NETWORKDAYS.INTL($J97,$K97,1,(Holidays!$A$1:$A$248)),0)+IF(AND($J97&gt;AS$4,$J97&lt;=AT$4,$K97&gt;AT$4),NETWORKDAYS.INTL($J97,(AT$4),1,(Holidays!$A$1:$A$248)),0)+IF(AND($J97&lt;AS$4,$K97&lt;AT$4,$K97&gt;AS$4),NETWORKDAYS.INTL(AS$4+1,$K97,1,(Holidays!$A$1:$A$248)),0)+IF(AND($J97&lt;=AS$4,$K97&gt;=AT$4,$K97&gt;AS$4),NETWORKDAYS.INTL(AS$4+1,(AT$4),1,(Holidays!$A$1:$A$248)),0))*$M97,"")</f>
        <v>0</v>
      </c>
      <c r="AU97" s="321">
        <f ca="1">IFERROR((IF(AND($J97&gt;AT$4,$J97&lt;=AU$4,$K97&lt;=AU$4),NETWORKDAYS.INTL($J97,$K97,1,(Holidays!$A$1:$A$248)),0)+IF(AND($J97&gt;AT$4,$J97&lt;=AU$4,$K97&gt;AU$4),NETWORKDAYS.INTL($J97,(AU$4),1,(Holidays!$A$1:$A$248)),0)+IF(AND($J97&lt;AT$4,$K97&lt;AU$4,$K97&gt;AT$4),NETWORKDAYS.INTL(AT$4+1,$K97,1,(Holidays!$A$1:$A$248)),0)+IF(AND($J97&lt;=AT$4,$K97&gt;=AU$4,$K97&gt;AT$4),NETWORKDAYS.INTL(AT$4+1,(AU$4),1,(Holidays!$A$1:$A$248)),0))*$M97,"")</f>
        <v>0</v>
      </c>
      <c r="AV97" s="190">
        <f ca="1">IFERROR((IF(AND($J97&gt;AU$4,$J97&lt;=AV$4,$K97&lt;=AV$4),NETWORKDAYS.INTL($J97,$K97,1,(Holidays!$A$1:$A$248)),0)+IF(AND($J97&gt;AU$4,$J97&lt;=AV$4,$K97&gt;AV$4),NETWORKDAYS.INTL($J97,(AV$4),1,(Holidays!$A$1:$A$248)),0)+IF(AND($J97&lt;AU$4,$K97&lt;AV$4,$K97&gt;AU$4),NETWORKDAYS.INTL(AU$4+1,$K97,1,(Holidays!$A$1:$A$248)),0)+IF(AND($J97&lt;=AU$4,$K97&gt;=AV$4,$K97&gt;AU$4),NETWORKDAYS.INTL(AU$4+1,(AV$4),1,(Holidays!$A$1:$A$248)),0))*$M97,"")</f>
        <v>0</v>
      </c>
      <c r="AW97" s="192">
        <f ca="1">IFERROR((IF(AND($J97&gt;AV$4,$J97&lt;=AW$4,$K97&lt;=AW$4),NETWORKDAYS.INTL($J97,$K97,1,(Holidays!$A$1:$A$248)),0)+IF(AND($J97&gt;AV$4,$J97&lt;=AW$4,$K97&gt;AW$4),NETWORKDAYS.INTL($J97,(AW$4),1,(Holidays!$A$1:$A$248)),0)+IF(AND($J97&lt;AV$4,$K97&lt;AW$4,$K97&gt;AV$4),NETWORKDAYS.INTL(AV$4+1,$K97,1,(Holidays!$A$1:$A$248)),0)+IF(AND($J97&lt;=AV$4,$K97&gt;=AW$4,$K97&gt;AV$4),NETWORKDAYS.INTL(AV$4+1,(AW$4),1,(Holidays!$A$1:$A$248)),0))*$M97,"")</f>
        <v>0</v>
      </c>
      <c r="AX97" s="321">
        <f ca="1">IFERROR((IF(AND($J97&gt;AW$4,$J97&lt;=AX$4,$K97&lt;=AX$4),NETWORKDAYS.INTL($J97,$K97,1,(Holidays!$A$1:$A$248)),0)+IF(AND($J97&gt;AW$4,$J97&lt;=AX$4,$K97&gt;AX$4),NETWORKDAYS.INTL($J97,(AX$4),1,(Holidays!$A$1:$A$248)),0)+IF(AND($J97&lt;AW$4,$K97&lt;AX$4,$K97&gt;AW$4),NETWORKDAYS.INTL(AW$4+1,$K97,1,(Holidays!$A$1:$A$248)),0)+IF(AND($J97&lt;=AW$4,$K97&gt;=AX$4,$K97&gt;AW$4),NETWORKDAYS.INTL(AW$4+1,(AX$4),1,(Holidays!$A$1:$A$248)),0))*$M97,"")</f>
        <v>0</v>
      </c>
      <c r="AY97" s="190">
        <f ca="1">IFERROR((IF(AND($J97&gt;AX$4,$J97&lt;=AY$4,$K97&lt;=AY$4),NETWORKDAYS.INTL($J97,$K97,1,(Holidays!$A$1:$A$248)),0)+IF(AND($J97&gt;AX$4,$J97&lt;=AY$4,$K97&gt;AY$4),NETWORKDAYS.INTL($J97,(AY$4),1,(Holidays!$A$1:$A$248)),0)+IF(AND($J97&lt;AX$4,$K97&lt;AY$4,$K97&gt;AX$4),NETWORKDAYS.INTL(AX$4+1,$K97,1,(Holidays!$A$1:$A$248)),0)+IF(AND($J97&lt;=AX$4,$K97&gt;=AY$4,$K97&gt;AX$4),NETWORKDAYS.INTL(AX$4+1,(AY$4),1,(Holidays!$A$1:$A$248)),0))*$M97,"")</f>
        <v>0</v>
      </c>
      <c r="AZ97" s="192">
        <f ca="1">IFERROR((IF(AND($J97&gt;AY$4,$J97&lt;=AZ$4,$K97&lt;=AZ$4),NETWORKDAYS.INTL($J97,$K97,1,(Holidays!$A$1:$A$248)),0)+IF(AND($J97&gt;AY$4,$J97&lt;=AZ$4,$K97&gt;AZ$4),NETWORKDAYS.INTL($J97,(AZ$4),1,(Holidays!$A$1:$A$248)),0)+IF(AND($J97&lt;AY$4,$K97&lt;AZ$4,$K97&gt;AY$4),NETWORKDAYS.INTL(AY$4+1,$K97,1,(Holidays!$A$1:$A$248)),0)+IF(AND($J97&lt;=AY$4,$K97&gt;=AZ$4,$K97&gt;AY$4),NETWORKDAYS.INTL(AY$4+1,(AZ$4),1,(Holidays!$A$1:$A$248)),0))*$M97,"")</f>
        <v>0</v>
      </c>
      <c r="BA97" s="321">
        <f ca="1">IFERROR((IF(AND($J97&gt;AZ$4,$J97&lt;=BA$4,$K97&lt;=BA$4),NETWORKDAYS.INTL($J97,$K97,1,(Holidays!$A$1:$A$248)),0)+IF(AND($J97&gt;AZ$4,$J97&lt;=BA$4,$K97&gt;BA$4),NETWORKDAYS.INTL($J97,(BA$4),1,(Holidays!$A$1:$A$248)),0)+IF(AND($J97&lt;AZ$4,$K97&lt;BA$4,$K97&gt;AZ$4),NETWORKDAYS.INTL(AZ$4+1,$K97,1,(Holidays!$A$1:$A$248)),0)+IF(AND($J97&lt;=AZ$4,$K97&gt;=BA$4,$K97&gt;AZ$4),NETWORKDAYS.INTL(AZ$4+1,(BA$4),1,(Holidays!$A$1:$A$248)),0))*$M97,"")</f>
        <v>0</v>
      </c>
      <c r="BB97" s="190">
        <f ca="1">IFERROR((IF(AND($J97&gt;BA$4,$J97&lt;=BB$4,$K97&lt;=BB$4),NETWORKDAYS.INTL($J97,$K97,1,(Holidays!$A$1:$A$248)),0)+IF(AND($J97&gt;BA$4,$J97&lt;=BB$4,$K97&gt;BB$4),NETWORKDAYS.INTL($J97,(BB$4),1,(Holidays!$A$1:$A$248)),0)+IF(AND($J97&lt;BA$4,$K97&lt;BB$4,$K97&gt;BA$4),NETWORKDAYS.INTL(BA$4+1,$K97,1,(Holidays!$A$1:$A$248)),0)+IF(AND($J97&lt;=BA$4,$K97&gt;=BB$4,$K97&gt;BA$4),NETWORKDAYS.INTL(BA$4+1,(BB$4),1,(Holidays!$A$1:$A$248)),0))*$M97,"")</f>
        <v>0</v>
      </c>
      <c r="BC97" s="192">
        <f ca="1">IFERROR((IF(AND($J97&gt;BB$4,$J97&lt;=BC$4,$K97&lt;=BC$4),NETWORKDAYS.INTL($J97,$K97,1,(Holidays!$A$1:$A$248)),0)+IF(AND($J97&gt;BB$4,$J97&lt;=BC$4,$K97&gt;BC$4),NETWORKDAYS.INTL($J97,(BC$4),1,(Holidays!$A$1:$A$248)),0)+IF(AND($J97&lt;BB$4,$K97&lt;BC$4,$K97&gt;BB$4),NETWORKDAYS.INTL(BB$4+1,$K97,1,(Holidays!$A$1:$A$248)),0)+IF(AND($J97&lt;=BB$4,$K97&gt;=BC$4,$K97&gt;BB$4),NETWORKDAYS.INTL(BB$4+1,(BC$4),1,(Holidays!$A$1:$A$248)),0))*$M97,"")</f>
        <v>0</v>
      </c>
      <c r="BD97" s="321">
        <f ca="1">IFERROR((IF(AND($J97&gt;BC$4,$J97&lt;=BD$4,$K97&lt;=BD$4),NETWORKDAYS.INTL($J97,$K97,1,(Holidays!$A$1:$A$248)),0)+IF(AND($J97&gt;BC$4,$J97&lt;=BD$4,$K97&gt;BD$4),NETWORKDAYS.INTL($J97,(BD$4),1,(Holidays!$A$1:$A$248)),0)+IF(AND($J97&lt;BC$4,$K97&lt;BD$4,$K97&gt;BC$4),NETWORKDAYS.INTL(BC$4+1,$K97,1,(Holidays!$A$1:$A$248)),0)+IF(AND($J97&lt;=BC$4,$K97&gt;=BD$4,$K97&gt;BC$4),NETWORKDAYS.INTL(BC$4+1,(BD$4),1,(Holidays!$A$1:$A$248)),0))*$M97,"")</f>
        <v>0</v>
      </c>
      <c r="BE97" s="190">
        <f ca="1">IFERROR((IF(AND($J97&gt;BD$4,$J97&lt;=BE$4,$K97&lt;=BE$4),NETWORKDAYS.INTL($J97,$K97,1,(Holidays!$A$1:$A$248)),0)+IF(AND($J97&gt;BD$4,$J97&lt;=BE$4,$K97&gt;BE$4),NETWORKDAYS.INTL($J97,(BE$4),1,(Holidays!$A$1:$A$248)),0)+IF(AND($J97&lt;BD$4,$K97&lt;BE$4,$K97&gt;BD$4),NETWORKDAYS.INTL(BD$4+1,$K97,1,(Holidays!$A$1:$A$248)),0)+IF(AND($J97&lt;=BD$4,$K97&gt;=BE$4,$K97&gt;BD$4),NETWORKDAYS.INTL(BD$4+1,(BE$4),1,(Holidays!$A$1:$A$248)),0))*$M97,"")</f>
        <v>0</v>
      </c>
      <c r="BF97" s="192">
        <f ca="1">IFERROR((IF(AND($J97&gt;BE$4,$J97&lt;=BF$4,$K97&lt;=BF$4),NETWORKDAYS.INTL($J97,$K97,1,(Holidays!$A$1:$A$248)),0)+IF(AND($J97&gt;BE$4,$J97&lt;=BF$4,$K97&gt;BF$4),NETWORKDAYS.INTL($J97,(BF$4),1,(Holidays!$A$1:$A$248)),0)+IF(AND($J97&lt;BE$4,$K97&lt;BF$4,$K97&gt;BE$4),NETWORKDAYS.INTL(BE$4+1,$K97,1,(Holidays!$A$1:$A$248)),0)+IF(AND($J97&lt;=BE$4,$K97&gt;=BF$4,$K97&gt;BE$4),NETWORKDAYS.INTL(BE$4+1,(BF$4),1,(Holidays!$A$1:$A$248)),0))*$M97,"")</f>
        <v>0</v>
      </c>
      <c r="BG97" s="321">
        <f ca="1">IFERROR((IF(AND($J97&gt;BF$4,$J97&lt;=BG$4,$K97&lt;=BG$4),NETWORKDAYS.INTL($J97,$K97,1,(Holidays!$A$1:$A$248)),0)+IF(AND($J97&gt;BF$4,$J97&lt;=BG$4,$K97&gt;BG$4),NETWORKDAYS.INTL($J97,(BG$4),1,(Holidays!$A$1:$A$248)),0)+IF(AND($J97&lt;BF$4,$K97&lt;BG$4,$K97&gt;BF$4),NETWORKDAYS.INTL(BF$4+1,$K97,1,(Holidays!$A$1:$A$248)),0)+IF(AND($J97&lt;=BF$4,$K97&gt;=BG$4,$K97&gt;BF$4),NETWORKDAYS.INTL(BF$4+1,(BG$4),1,(Holidays!$A$1:$A$248)),0))*$M97,"")</f>
        <v>0</v>
      </c>
      <c r="BH97" s="190">
        <f ca="1">IFERROR((IF(AND($J97&gt;BG$4,$J97&lt;=BH$4,$K97&lt;=BH$4),NETWORKDAYS.INTL($J97,$K97,1,(Holidays!$A$1:$A$248)),0)+IF(AND($J97&gt;BG$4,$J97&lt;=BH$4,$K97&gt;BH$4),NETWORKDAYS.INTL($J97,(BH$4),1,(Holidays!$A$1:$A$248)),0)+IF(AND($J97&lt;BG$4,$K97&lt;BH$4,$K97&gt;BG$4),NETWORKDAYS.INTL(BG$4+1,$K97,1,(Holidays!$A$1:$A$248)),0)+IF(AND($J97&lt;=BG$4,$K97&gt;=BH$4,$K97&gt;BG$4),NETWORKDAYS.INTL(BG$4+1,(BH$4),1,(Holidays!$A$1:$A$248)),0))*$M97,"")</f>
        <v>0</v>
      </c>
      <c r="BI97" s="192">
        <f ca="1">IFERROR((IF(AND($J97&gt;BH$4,$J97&lt;=BI$4,$K97&lt;=BI$4),NETWORKDAYS.INTL($J97,$K97,1,(Holidays!$A$1:$A$248)),0)+IF(AND($J97&gt;BH$4,$J97&lt;=BI$4,$K97&gt;BI$4),NETWORKDAYS.INTL($J97,(BI$4),1,(Holidays!$A$1:$A$248)),0)+IF(AND($J97&lt;BH$4,$K97&lt;BI$4,$K97&gt;BH$4),NETWORKDAYS.INTL(BH$4+1,$K97,1,(Holidays!$A$1:$A$248)),0)+IF(AND($J97&lt;=BH$4,$K97&gt;=BI$4,$K97&gt;BH$4),NETWORKDAYS.INTL(BH$4+1,(BI$4),1,(Holidays!$A$1:$A$248)),0))*$M97,"")</f>
        <v>0</v>
      </c>
      <c r="BJ97" s="321">
        <f ca="1">IFERROR((IF(AND($J97&gt;BI$4,$J97&lt;=BJ$4,$K97&lt;=BJ$4),NETWORKDAYS.INTL($J97,$K97,1,(Holidays!$A$1:$A$248)),0)+IF(AND($J97&gt;BI$4,$J97&lt;=BJ$4,$K97&gt;BJ$4),NETWORKDAYS.INTL($J97,(BJ$4),1,(Holidays!$A$1:$A$248)),0)+IF(AND($J97&lt;BI$4,$K97&lt;BJ$4,$K97&gt;BI$4),NETWORKDAYS.INTL(BI$4+1,$K97,1,(Holidays!$A$1:$A$248)),0)+IF(AND($J97&lt;=BI$4,$K97&gt;=BJ$4,$K97&gt;BI$4),NETWORKDAYS.INTL(BI$4+1,(BJ$4),1,(Holidays!$A$1:$A$248)),0))*$M97,"")</f>
        <v>0</v>
      </c>
      <c r="BK97" s="190">
        <f ca="1">IFERROR((IF(AND($J97&gt;BJ$4,$J97&lt;=BK$4,$K97&lt;=BK$4),NETWORKDAYS.INTL($J97,$K97,1,(Holidays!$A$1:$A$248)),0)+IF(AND($J97&gt;BJ$4,$J97&lt;=BK$4,$K97&gt;BK$4),NETWORKDAYS.INTL($J97,(BK$4),1,(Holidays!$A$1:$A$248)),0)+IF(AND($J97&lt;BJ$4,$K97&lt;BK$4,$K97&gt;BJ$4),NETWORKDAYS.INTL(BJ$4+1,$K97,1,(Holidays!$A$1:$A$248)),0)+IF(AND($J97&lt;=BJ$4,$K97&gt;=BK$4,$K97&gt;BJ$4),NETWORKDAYS.INTL(BJ$4+1,(BK$4),1,(Holidays!$A$1:$A$248)),0))*$M97,"")</f>
        <v>0</v>
      </c>
      <c r="BL97" s="192">
        <f ca="1">IFERROR((IF(AND($J97&gt;BK$4,$J97&lt;=BL$4,$K97&lt;=BL$4),NETWORKDAYS.INTL($J97,$K97,1,(Holidays!$A$1:$A$248)),0)+IF(AND($J97&gt;BK$4,$J97&lt;=BL$4,$K97&gt;BL$4),NETWORKDAYS.INTL($J97,(BL$4),1,(Holidays!$A$1:$A$248)),0)+IF(AND($J97&lt;BK$4,$K97&lt;BL$4,$K97&gt;BK$4),NETWORKDAYS.INTL(BK$4+1,$K97,1,(Holidays!$A$1:$A$248)),0)+IF(AND($J97&lt;=BK$4,$K97&gt;=BL$4,$K97&gt;BK$4),NETWORKDAYS.INTL(BK$4+1,(BL$4),1,(Holidays!$A$1:$A$248)),0))*$M97,"")</f>
        <v>0</v>
      </c>
      <c r="BM97" s="321">
        <f ca="1">IFERROR((IF(AND($J97&gt;BL$4,$J97&lt;=BM$4,$K97&lt;=BM$4),NETWORKDAYS.INTL($J97,$K97,1,(Holidays!$A$1:$A$248)),0)+IF(AND($J97&gt;BL$4,$J97&lt;=BM$4,$K97&gt;BM$4),NETWORKDAYS.INTL($J97,(BM$4),1,(Holidays!$A$1:$A$248)),0)+IF(AND($J97&lt;BL$4,$K97&lt;BM$4,$K97&gt;BL$4),NETWORKDAYS.INTL(BL$4+1,$K97,1,(Holidays!$A$1:$A$248)),0)+IF(AND($J97&lt;=BL$4,$K97&gt;=BM$4,$K97&gt;BL$4),NETWORKDAYS.INTL(BL$4+1,(BM$4),1,(Holidays!$A$1:$A$248)),0))*$M97,"")</f>
        <v>0</v>
      </c>
      <c r="BN97" s="190">
        <f ca="1">IFERROR((IF(AND($J97&gt;BM$4,$J97&lt;=BN$4,$K97&lt;=BN$4),NETWORKDAYS.INTL($J97,$K97,1,(Holidays!$A$1:$A$248)),0)+IF(AND($J97&gt;BM$4,$J97&lt;=BN$4,$K97&gt;BN$4),NETWORKDAYS.INTL($J97,(BN$4),1,(Holidays!$A$1:$A$248)),0)+IF(AND($J97&lt;BM$4,$K97&lt;BN$4,$K97&gt;BM$4),NETWORKDAYS.INTL(BM$4+1,$K97,1,(Holidays!$A$1:$A$248)),0)+IF(AND($J97&lt;=BM$4,$K97&gt;=BN$4,$K97&gt;BM$4),NETWORKDAYS.INTL(BM$4+1,(BN$4),1,(Holidays!$A$1:$A$248)),0))*$M97,"")</f>
        <v>0</v>
      </c>
      <c r="BO97" s="192">
        <f ca="1">IFERROR((IF(AND($J97&gt;BN$4,$J97&lt;=BO$4,$K97&lt;=BO$4),NETWORKDAYS.INTL($J97,$K97,1,(Holidays!$A$1:$A$248)),0)+IF(AND($J97&gt;BN$4,$J97&lt;=BO$4,$K97&gt;BO$4),NETWORKDAYS.INTL($J97,(BO$4),1,(Holidays!$A$1:$A$248)),0)+IF(AND($J97&lt;BN$4,$K97&lt;BO$4,$K97&gt;BN$4),NETWORKDAYS.INTL(BN$4+1,$K97,1,(Holidays!$A$1:$A$248)),0)+IF(AND($J97&lt;=BN$4,$K97&gt;=BO$4,$K97&gt;BN$4),NETWORKDAYS.INTL(BN$4+1,(BO$4),1,(Holidays!$A$1:$A$248)),0))*$M97,"")</f>
        <v>0</v>
      </c>
      <c r="BP97" s="321">
        <f ca="1">IFERROR((IF(AND($J97&gt;BO$4,$J97&lt;=BP$4,$K97&lt;=BP$4),NETWORKDAYS.INTL($J97,$K97,1,(Holidays!$A$1:$A$248)),0)+IF(AND($J97&gt;BO$4,$J97&lt;=BP$4,$K97&gt;BP$4),NETWORKDAYS.INTL($J97,(BP$4),1,(Holidays!$A$1:$A$248)),0)+IF(AND($J97&lt;BO$4,$K97&lt;BP$4,$K97&gt;BO$4),NETWORKDAYS.INTL(BO$4+1,$K97,1,(Holidays!$A$1:$A$248)),0)+IF(AND($J97&lt;=BO$4,$K97&gt;=BP$4,$K97&gt;BO$4),NETWORKDAYS.INTL(BO$4+1,(BP$4),1,(Holidays!$A$1:$A$248)),0))*$M97,"")</f>
        <v>0</v>
      </c>
      <c r="BQ97" s="190">
        <f ca="1">IFERROR((IF(AND($J97&gt;BP$4,$J97&lt;=BQ$4,$K97&lt;=BQ$4),NETWORKDAYS.INTL($J97,$K97,1,(Holidays!$A$1:$A$248)),0)+IF(AND($J97&gt;BP$4,$J97&lt;=BQ$4,$K97&gt;BQ$4),NETWORKDAYS.INTL($J97,(BQ$4),1,(Holidays!$A$1:$A$248)),0)+IF(AND($J97&lt;BP$4,$K97&lt;BQ$4,$K97&gt;BP$4),NETWORKDAYS.INTL(BP$4+1,$K97,1,(Holidays!$A$1:$A$248)),0)+IF(AND($J97&lt;=BP$4,$K97&gt;=BQ$4,$K97&gt;BP$4),NETWORKDAYS.INTL(BP$4+1,(BQ$4),1,(Holidays!$A$1:$A$248)),0))*$M97,"")</f>
        <v>0</v>
      </c>
      <c r="BR97" s="192">
        <f ca="1">IFERROR((IF(AND($J97&gt;BQ$4,$J97&lt;=BR$4,$K97&lt;=BR$4),NETWORKDAYS.INTL($J97,$K97,1,(Holidays!$A$1:$A$248)),0)+IF(AND($J97&gt;BQ$4,$J97&lt;=BR$4,$K97&gt;BR$4),NETWORKDAYS.INTL($J97,(BR$4),1,(Holidays!$A$1:$A$248)),0)+IF(AND($J97&lt;BQ$4,$K97&lt;BR$4,$K97&gt;BQ$4),NETWORKDAYS.INTL(BQ$4+1,$K97,1,(Holidays!$A$1:$A$248)),0)+IF(AND($J97&lt;=BQ$4,$K97&gt;=BR$4,$K97&gt;BQ$4),NETWORKDAYS.INTL(BQ$4+1,(BR$4),1,(Holidays!$A$1:$A$248)),0))*$M97,"")</f>
        <v>0</v>
      </c>
      <c r="BS97" s="321">
        <f ca="1">IFERROR((IF(AND($J97&gt;BR$4,$J97&lt;=BS$4,$K97&lt;=BS$4),NETWORKDAYS.INTL($J97,$K97,1,(Holidays!$A$1:$A$248)),0)+IF(AND($J97&gt;BR$4,$J97&lt;=BS$4,$K97&gt;BS$4),NETWORKDAYS.INTL($J97,(BS$4),1,(Holidays!$A$1:$A$248)),0)+IF(AND($J97&lt;BR$4,$K97&lt;BS$4,$K97&gt;BR$4),NETWORKDAYS.INTL(BR$4+1,$K97,1,(Holidays!$A$1:$A$248)),0)+IF(AND($J97&lt;=BR$4,$K97&gt;=BS$4,$K97&gt;BR$4),NETWORKDAYS.INTL(BR$4+1,(BS$4),1,(Holidays!$A$1:$A$248)),0))*$M97,"")</f>
        <v>0</v>
      </c>
      <c r="BT97" s="190">
        <f ca="1">IFERROR((IF(AND($J97&gt;BS$4,$J97&lt;=BT$4,$K97&lt;=BT$4),NETWORKDAYS.INTL($J97,$K97,1,(Holidays!$A$1:$A$248)),0)+IF(AND($J97&gt;BS$4,$J97&lt;=BT$4,$K97&gt;BT$4),NETWORKDAYS.INTL($J97,(BT$4),1,(Holidays!$A$1:$A$248)),0)+IF(AND($J97&lt;BS$4,$K97&lt;BT$4,$K97&gt;BS$4),NETWORKDAYS.INTL(BS$4+1,$K97,1,(Holidays!$A$1:$A$248)),0)+IF(AND($J97&lt;=BS$4,$K97&gt;=BT$4,$K97&gt;BS$4),NETWORKDAYS.INTL(BS$4+1,(BT$4),1,(Holidays!$A$1:$A$248)),0))*$M97,"")</f>
        <v>0</v>
      </c>
      <c r="BU97" s="192">
        <f ca="1">IFERROR((IF(AND($J97&gt;BT$4,$J97&lt;=BU$4,$K97&lt;=BU$4),NETWORKDAYS.INTL($J97,$K97,1,(Holidays!$A$1:$A$248)),0)+IF(AND($J97&gt;BT$4,$J97&lt;=BU$4,$K97&gt;BU$4),NETWORKDAYS.INTL($J97,(BU$4),1,(Holidays!$A$1:$A$248)),0)+IF(AND($J97&lt;BT$4,$K97&lt;BU$4,$K97&gt;BT$4),NETWORKDAYS.INTL(BT$4+1,$K97,1,(Holidays!$A$1:$A$248)),0)+IF(AND($J97&lt;=BT$4,$K97&gt;=BU$4,$K97&gt;BT$4),NETWORKDAYS.INTL(BT$4+1,(BU$4),1,(Holidays!$A$1:$A$248)),0))*$M97,"")</f>
        <v>0</v>
      </c>
      <c r="BV97" s="321">
        <f ca="1">IFERROR((IF(AND($J97&gt;BU$4,$J97&lt;=BV$4,$K97&lt;=BV$4),NETWORKDAYS.INTL($J97,$K97,1,(Holidays!$A$1:$A$248)),0)+IF(AND($J97&gt;BU$4,$J97&lt;=BV$4,$K97&gt;BV$4),NETWORKDAYS.INTL($J97,(BV$4),1,(Holidays!$A$1:$A$248)),0)+IF(AND($J97&lt;BU$4,$K97&lt;BV$4,$K97&gt;BU$4),NETWORKDAYS.INTL(BU$4+1,$K97,1,(Holidays!$A$1:$A$248)),0)+IF(AND($J97&lt;=BU$4,$K97&gt;=BV$4,$K97&gt;BU$4),NETWORKDAYS.INTL(BU$4+1,(BV$4),1,(Holidays!$A$1:$A$248)),0))*$M97,"")</f>
        <v>0</v>
      </c>
      <c r="BW97" s="190">
        <f ca="1">IFERROR((IF(AND($J97&gt;BV$4,$J97&lt;=BW$4,$K97&lt;=BW$4),NETWORKDAYS.INTL($J97,$K97,1,(Holidays!$A$1:$A$248)),0)+IF(AND($J97&gt;BV$4,$J97&lt;=BW$4,$K97&gt;BW$4),NETWORKDAYS.INTL($J97,(BW$4),1,(Holidays!$A$1:$A$248)),0)+IF(AND($J97&lt;BV$4,$K97&lt;BW$4,$K97&gt;BV$4),NETWORKDAYS.INTL(BV$4+1,$K97,1,(Holidays!$A$1:$A$248)),0)+IF(AND($J97&lt;=BV$4,$K97&gt;=BW$4,$K97&gt;BV$4),NETWORKDAYS.INTL(BV$4+1,(BW$4),1,(Holidays!$A$1:$A$248)),0))*$M97,"")</f>
        <v>0</v>
      </c>
      <c r="BX97" s="192">
        <f ca="1">IFERROR((IF(AND($J97&gt;BW$4,$J97&lt;=BX$4,$K97&lt;=BX$4),NETWORKDAYS.INTL($J97,$K97,1,(Holidays!$A$1:$A$248)),0)+IF(AND($J97&gt;BW$4,$J97&lt;=BX$4,$K97&gt;BX$4),NETWORKDAYS.INTL($J97,(BX$4),1,(Holidays!$A$1:$A$248)),0)+IF(AND($J97&lt;BW$4,$K97&lt;BX$4,$K97&gt;BW$4),NETWORKDAYS.INTL(BW$4+1,$K97,1,(Holidays!$A$1:$A$248)),0)+IF(AND($J97&lt;=BW$4,$K97&gt;=BX$4,$K97&gt;BW$4),NETWORKDAYS.INTL(BW$4+1,(BX$4),1,(Holidays!$A$1:$A$248)),0))*$M97,"")</f>
        <v>0</v>
      </c>
      <c r="BY97" s="321">
        <f ca="1">IFERROR((IF(AND($J97&gt;BX$4,$J97&lt;=BY$4,$K97&lt;=BY$4),NETWORKDAYS.INTL($J97,$K97,1,(Holidays!$A$1:$A$248)),0)+IF(AND($J97&gt;BX$4,$J97&lt;=BY$4,$K97&gt;BY$4),NETWORKDAYS.INTL($J97,(BY$4),1,(Holidays!$A$1:$A$248)),0)+IF(AND($J97&lt;BX$4,$K97&lt;BY$4,$K97&gt;BX$4),NETWORKDAYS.INTL(BX$4+1,$K97,1,(Holidays!$A$1:$A$248)),0)+IF(AND($J97&lt;=BX$4,$K97&gt;=BY$4,$K97&gt;BX$4),NETWORKDAYS.INTL(BX$4+1,(BY$4),1,(Holidays!$A$1:$A$248)),0))*$M97,"")</f>
        <v>0</v>
      </c>
      <c r="BZ97" s="190">
        <f ca="1">IFERROR((IF(AND($J97&gt;BY$4,$J97&lt;=BZ$4,$K97&lt;=BZ$4),NETWORKDAYS.INTL($J97,$K97,1,(Holidays!$A$1:$A$248)),0)+IF(AND($J97&gt;BY$4,$J97&lt;=BZ$4,$K97&gt;BZ$4),NETWORKDAYS.INTL($J97,(BZ$4),1,(Holidays!$A$1:$A$248)),0)+IF(AND($J97&lt;BY$4,$K97&lt;BZ$4,$K97&gt;BY$4),NETWORKDAYS.INTL(BY$4+1,$K97,1,(Holidays!$A$1:$A$248)),0)+IF(AND($J97&lt;=BY$4,$K97&gt;=BZ$4,$K97&gt;BY$4),NETWORKDAYS.INTL(BY$4+1,(BZ$4),1,(Holidays!$A$1:$A$248)),0))*$M97,"")</f>
        <v>0</v>
      </c>
      <c r="CA97" s="192">
        <f ca="1">IFERROR((IF(AND($J97&gt;BZ$4,$J97&lt;=CA$4,$K97&lt;=CA$4),NETWORKDAYS.INTL($J97,$K97,1,(Holidays!$A$1:$A$248)),0)+IF(AND($J97&gt;BZ$4,$J97&lt;=CA$4,$K97&gt;CA$4),NETWORKDAYS.INTL($J97,(CA$4),1,(Holidays!$A$1:$A$248)),0)+IF(AND($J97&lt;BZ$4,$K97&lt;CA$4,$K97&gt;BZ$4),NETWORKDAYS.INTL(BZ$4+1,$K97,1,(Holidays!$A$1:$A$248)),0)+IF(AND($J97&lt;=BZ$4,$K97&gt;=CA$4,$K97&gt;BZ$4),NETWORKDAYS.INTL(BZ$4+1,(CA$4),1,(Holidays!$A$1:$A$248)),0))*$M97,"")</f>
        <v>0</v>
      </c>
      <c r="CB97" s="321">
        <f ca="1">IFERROR((IF(AND($J97&gt;CA$4,$J97&lt;=CB$4,$K97&lt;=CB$4),NETWORKDAYS.INTL($J97,$K97,1,(Holidays!$A$1:$A$248)),0)+IF(AND($J97&gt;CA$4,$J97&lt;=CB$4,$K97&gt;CB$4),NETWORKDAYS.INTL($J97,(CB$4),1,(Holidays!$A$1:$A$248)),0)+IF(AND($J97&lt;CA$4,$K97&lt;CB$4,$K97&gt;CA$4),NETWORKDAYS.INTL(CA$4+1,$K97,1,(Holidays!$A$1:$A$248)),0)+IF(AND($J97&lt;=CA$4,$K97&gt;=CB$4,$K97&gt;CA$4),NETWORKDAYS.INTL(CA$4+1,(CB$4),1,(Holidays!$A$1:$A$248)),0))*$M97,"")</f>
        <v>0</v>
      </c>
      <c r="CC97" s="190">
        <f ca="1">IFERROR((IF(AND($J97&gt;CB$4,$J97&lt;=CC$4,$K97&lt;=CC$4),NETWORKDAYS.INTL($J97,$K97,1,(Holidays!$A$1:$A$248)),0)+IF(AND($J97&gt;CB$4,$J97&lt;=CC$4,$K97&gt;CC$4),NETWORKDAYS.INTL($J97,(CC$4),1,(Holidays!$A$1:$A$248)),0)+IF(AND($J97&lt;CB$4,$K97&lt;CC$4,$K97&gt;CB$4),NETWORKDAYS.INTL(CB$4+1,$K97,1,(Holidays!$A$1:$A$248)),0)+IF(AND($J97&lt;=CB$4,$K97&gt;=CC$4,$K97&gt;CB$4),NETWORKDAYS.INTL(CB$4+1,(CC$4),1,(Holidays!$A$1:$A$248)),0))*$M97,"")</f>
        <v>0</v>
      </c>
      <c r="CD97" s="192">
        <f ca="1">IFERROR((IF(AND($J97&gt;CC$4,$J97&lt;=CD$4,$K97&lt;=CD$4),NETWORKDAYS.INTL($J97,$K97,1,(Holidays!$A$1:$A$248)),0)+IF(AND($J97&gt;CC$4,$J97&lt;=CD$4,$K97&gt;CD$4),NETWORKDAYS.INTL($J97,(CD$4),1,(Holidays!$A$1:$A$248)),0)+IF(AND($J97&lt;CC$4,$K97&lt;CD$4,$K97&gt;CC$4),NETWORKDAYS.INTL(CC$4+1,$K97,1,(Holidays!$A$1:$A$248)),0)+IF(AND($J97&lt;=CC$4,$K97&gt;=CD$4,$K97&gt;CC$4),NETWORKDAYS.INTL(CC$4+1,(CD$4),1,(Holidays!$A$1:$A$248)),0))*$M97,"")</f>
        <v>0</v>
      </c>
      <c r="CE97" s="321">
        <f ca="1">IFERROR((IF(AND($J97&gt;CD$4,$J97&lt;=CE$4,$K97&lt;=CE$4),NETWORKDAYS.INTL($J97,$K97,1,(Holidays!$A$1:$A$248)),0)+IF(AND($J97&gt;CD$4,$J97&lt;=CE$4,$K97&gt;CE$4),NETWORKDAYS.INTL($J97,(CE$4),1,(Holidays!$A$1:$A$248)),0)+IF(AND($J97&lt;CD$4,$K97&lt;CE$4,$K97&gt;CD$4),NETWORKDAYS.INTL(CD$4+1,$K97,1,(Holidays!$A$1:$A$248)),0)+IF(AND($J97&lt;=CD$4,$K97&gt;=CE$4,$K97&gt;CD$4),NETWORKDAYS.INTL(CD$4+1,(CE$4),1,(Holidays!$A$1:$A$248)),0))*$M97,"")</f>
        <v>0</v>
      </c>
      <c r="CF97" s="190">
        <f ca="1">IFERROR((IF(AND($J97&gt;CE$4,$J97&lt;=CF$4,$K97&lt;=CF$4),NETWORKDAYS.INTL($J97,$K97,1,(Holidays!$A$1:$A$248)),0)+IF(AND($J97&gt;CE$4,$J97&lt;=CF$4,$K97&gt;CF$4),NETWORKDAYS.INTL($J97,(CF$4),1,(Holidays!$A$1:$A$248)),0)+IF(AND($J97&lt;CE$4,$K97&lt;CF$4,$K97&gt;CE$4),NETWORKDAYS.INTL(CE$4+1,$K97,1,(Holidays!$A$1:$A$248)),0)+IF(AND($J97&lt;=CE$4,$K97&gt;=CF$4,$K97&gt;CE$4),NETWORKDAYS.INTL(CE$4+1,(CF$4),1,(Holidays!$A$1:$A$248)),0))*$M97,"")</f>
        <v>0</v>
      </c>
      <c r="CG97" s="192">
        <f ca="1">IFERROR((IF(AND($J97&gt;CF$4,$J97&lt;=CG$4,$K97&lt;=CG$4),NETWORKDAYS.INTL($J97,$K97,1,(Holidays!$A$1:$A$248)),0)+IF(AND($J97&gt;CF$4,$J97&lt;=CG$4,$K97&gt;CG$4),NETWORKDAYS.INTL($J97,(CG$4),1,(Holidays!$A$1:$A$248)),0)+IF(AND($J97&lt;CF$4,$K97&lt;CG$4,$K97&gt;CF$4),NETWORKDAYS.INTL(CF$4+1,$K97,1,(Holidays!$A$1:$A$248)),0)+IF(AND($J97&lt;=CF$4,$K97&gt;=CG$4,$K97&gt;CF$4),NETWORKDAYS.INTL(CF$4+1,(CG$4),1,(Holidays!$A$1:$A$248)),0))*$M97,"")</f>
        <v>0</v>
      </c>
      <c r="CH97" s="321">
        <f ca="1">IFERROR((IF(AND($J97&gt;CG$4,$J97&lt;=CH$4,$K97&lt;=CH$4),NETWORKDAYS.INTL($J97,$K97,1,(Holidays!$A$1:$A$248)),0)+IF(AND($J97&gt;CG$4,$J97&lt;=CH$4,$K97&gt;CH$4),NETWORKDAYS.INTL($J97,(CH$4),1,(Holidays!$A$1:$A$248)),0)+IF(AND($J97&lt;CG$4,$K97&lt;CH$4,$K97&gt;CG$4),NETWORKDAYS.INTL(CG$4+1,$K97,1,(Holidays!$A$1:$A$248)),0)+IF(AND($J97&lt;=CG$4,$K97&gt;=CH$4,$K97&gt;CG$4),NETWORKDAYS.INTL(CG$4+1,(CH$4),1,(Holidays!$A$1:$A$248)),0))*$M97,"")</f>
        <v>0</v>
      </c>
      <c r="CI97" s="190">
        <f ca="1">IFERROR((IF(AND($J97&gt;CH$4,$J97&lt;=CI$4,$K97&lt;=CI$4),NETWORKDAYS.INTL($J97,$K97,1,(Holidays!$A$1:$A$248)),0)+IF(AND($J97&gt;CH$4,$J97&lt;=CI$4,$K97&gt;CI$4),NETWORKDAYS.INTL($J97,(CI$4),1,(Holidays!$A$1:$A$248)),0)+IF(AND($J97&lt;CH$4,$K97&lt;CI$4,$K97&gt;CH$4),NETWORKDAYS.INTL(CH$4+1,$K97,1,(Holidays!$A$1:$A$248)),0)+IF(AND($J97&lt;=CH$4,$K97&gt;=CI$4,$K97&gt;CH$4),NETWORKDAYS.INTL(CH$4+1,(CI$4),1,(Holidays!$A$1:$A$248)),0))*$M97,"")</f>
        <v>0</v>
      </c>
      <c r="CJ97" s="192">
        <f ca="1">IFERROR((IF(AND($J97&gt;CI$4,$J97&lt;=CJ$4,$K97&lt;=CJ$4),NETWORKDAYS.INTL($J97,$K97,1,(Holidays!$A$1:$A$248)),0)+IF(AND($J97&gt;CI$4,$J97&lt;=CJ$4,$K97&gt;CJ$4),NETWORKDAYS.INTL($J97,(CJ$4),1,(Holidays!$A$1:$A$248)),0)+IF(AND($J97&lt;CI$4,$K97&lt;CJ$4,$K97&gt;CI$4),NETWORKDAYS.INTL(CI$4+1,$K97,1,(Holidays!$A$1:$A$248)),0)+IF(AND($J97&lt;=CI$4,$K97&gt;=CJ$4,$K97&gt;CI$4),NETWORKDAYS.INTL(CI$4+1,(CJ$4),1,(Holidays!$A$1:$A$248)),0))*$M97,"")</f>
        <v>0</v>
      </c>
      <c r="CK97" s="321">
        <f ca="1">IFERROR((IF(AND($J97&gt;CJ$4,$J97&lt;=CK$4,$K97&lt;=CK$4),NETWORKDAYS.INTL($J97,$K97,1,(Holidays!$A$1:$A$248)),0)+IF(AND($J97&gt;CJ$4,$J97&lt;=CK$4,$K97&gt;CK$4),NETWORKDAYS.INTL($J97,(CK$4),1,(Holidays!$A$1:$A$248)),0)+IF(AND($J97&lt;CJ$4,$K97&lt;CK$4,$K97&gt;CJ$4),NETWORKDAYS.INTL(CJ$4+1,$K97,1,(Holidays!$A$1:$A$248)),0)+IF(AND($J97&lt;=CJ$4,$K97&gt;=CK$4,$K97&gt;CJ$4),NETWORKDAYS.INTL(CJ$4+1,(CK$4),1,(Holidays!$A$1:$A$248)),0))*$M97,"")</f>
        <v>0</v>
      </c>
      <c r="CL97" s="190">
        <f ca="1">IFERROR((IF(AND($J97&gt;CK$4,$J97&lt;=CL$4,$K97&lt;=CL$4),NETWORKDAYS.INTL($J97,$K97,1,(Holidays!$A$1:$A$248)),0)+IF(AND($J97&gt;CK$4,$J97&lt;=CL$4,$K97&gt;CL$4),NETWORKDAYS.INTL($J97,(CL$4),1,(Holidays!$A$1:$A$248)),0)+IF(AND($J97&lt;CK$4,$K97&lt;CL$4,$K97&gt;CK$4),NETWORKDAYS.INTL(CK$4+1,$K97,1,(Holidays!$A$1:$A$248)),0)+IF(AND($J97&lt;=CK$4,$K97&gt;=CL$4,$K97&gt;CK$4),NETWORKDAYS.INTL(CK$4+1,(CL$4),1,(Holidays!$A$1:$A$248)),0))*$M97,"")</f>
        <v>0</v>
      </c>
      <c r="CM97" s="192">
        <f ca="1">IFERROR((IF(AND($J97&gt;CL$4,$J97&lt;=CM$4,$K97&lt;=CM$4),NETWORKDAYS.INTL($J97,$K97,1,(Holidays!$A$1:$A$248)),0)+IF(AND($J97&gt;CL$4,$J97&lt;=CM$4,$K97&gt;CM$4),NETWORKDAYS.INTL($J97,(CM$4),1,(Holidays!$A$1:$A$248)),0)+IF(AND($J97&lt;CL$4,$K97&lt;CM$4,$K97&gt;CL$4),NETWORKDAYS.INTL(CL$4+1,$K97,1,(Holidays!$A$1:$A$248)),0)+IF(AND($J97&lt;=CL$4,$K97&gt;=CM$4,$K97&gt;CL$4),NETWORKDAYS.INTL(CL$4+1,(CM$4),1,(Holidays!$A$1:$A$248)),0))*$M97,"")</f>
        <v>0</v>
      </c>
      <c r="CN97" s="321">
        <f ca="1">IFERROR((IF(AND($J97&gt;CM$4,$J97&lt;=CN$4,$K97&lt;=CN$4),NETWORKDAYS.INTL($J97,$K97,1,(Holidays!$A$1:$A$248)),0)+IF(AND($J97&gt;CM$4,$J97&lt;=CN$4,$K97&gt;CN$4),NETWORKDAYS.INTL($J97,(CN$4),1,(Holidays!$A$1:$A$248)),0)+IF(AND($J97&lt;CM$4,$K97&lt;CN$4,$K97&gt;CM$4),NETWORKDAYS.INTL(CM$4+1,$K97,1,(Holidays!$A$1:$A$248)),0)+IF(AND($J97&lt;=CM$4,$K97&gt;=CN$4,$K97&gt;CM$4),NETWORKDAYS.INTL(CM$4+1,(CN$4),1,(Holidays!$A$1:$A$248)),0))*$M97,"")</f>
        <v>0</v>
      </c>
      <c r="CO97" s="190">
        <f ca="1">IFERROR((IF(AND($J97&gt;CN$4,$J97&lt;=CO$4,$K97&lt;=CO$4),NETWORKDAYS.INTL($J97,$K97,1,(Holidays!$A$1:$A$248)),0)+IF(AND($J97&gt;CN$4,$J97&lt;=CO$4,$K97&gt;CO$4),NETWORKDAYS.INTL($J97,(CO$4),1,(Holidays!$A$1:$A$248)),0)+IF(AND($J97&lt;CN$4,$K97&lt;CO$4,$K97&gt;CN$4),NETWORKDAYS.INTL(CN$4+1,$K97,1,(Holidays!$A$1:$A$248)),0)+IF(AND($J97&lt;=CN$4,$K97&gt;=CO$4,$K97&gt;CN$4),NETWORKDAYS.INTL(CN$4+1,(CO$4),1,(Holidays!$A$1:$A$248)),0))*$M97,"")</f>
        <v>0</v>
      </c>
      <c r="CP97" s="192">
        <f ca="1">IFERROR((IF(AND($J97&gt;CO$4,$J97&lt;=CP$4,$K97&lt;=CP$4),NETWORKDAYS.INTL($J97,$K97,1,(Holidays!$A$1:$A$248)),0)+IF(AND($J97&gt;CO$4,$J97&lt;=CP$4,$K97&gt;CP$4),NETWORKDAYS.INTL($J97,(CP$4),1,(Holidays!$A$1:$A$248)),0)+IF(AND($J97&lt;CO$4,$K97&lt;CP$4,$K97&gt;CO$4),NETWORKDAYS.INTL(CO$4+1,$K97,1,(Holidays!$A$1:$A$248)),0)+IF(AND($J97&lt;=CO$4,$K97&gt;=CP$4,$K97&gt;CO$4),NETWORKDAYS.INTL(CO$4+1,(CP$4),1,(Holidays!$A$1:$A$248)),0))*$M97,"")</f>
        <v>0</v>
      </c>
      <c r="CQ97" s="321">
        <f ca="1">IFERROR((IF(AND($J97&gt;CP$4,$J97&lt;=CQ$4,$K97&lt;=CQ$4),NETWORKDAYS.INTL($J97,$K97,1,(Holidays!$A$1:$A$248)),0)+IF(AND($J97&gt;CP$4,$J97&lt;=CQ$4,$K97&gt;CQ$4),NETWORKDAYS.INTL($J97,(CQ$4),1,(Holidays!$A$1:$A$248)),0)+IF(AND($J97&lt;CP$4,$K97&lt;CQ$4,$K97&gt;CP$4),NETWORKDAYS.INTL(CP$4+1,$K97,1,(Holidays!$A$1:$A$248)),0)+IF(AND($J97&lt;=CP$4,$K97&gt;=CQ$4,$K97&gt;CP$4),NETWORKDAYS.INTL(CP$4+1,(CQ$4),1,(Holidays!$A$1:$A$248)),0))*$M97,"")</f>
        <v>0</v>
      </c>
      <c r="CR97" s="190">
        <f ca="1">IFERROR((IF(AND($J97&gt;CQ$4,$J97&lt;=CR$4,$K97&lt;=CR$4),NETWORKDAYS.INTL($J97,$K97,1,(Holidays!$A$1:$A$248)),0)+IF(AND($J97&gt;CQ$4,$J97&lt;=CR$4,$K97&gt;CR$4),NETWORKDAYS.INTL($J97,(CR$4),1,(Holidays!$A$1:$A$248)),0)+IF(AND($J97&lt;CQ$4,$K97&lt;CR$4,$K97&gt;CQ$4),NETWORKDAYS.INTL(CQ$4+1,$K97,1,(Holidays!$A$1:$A$248)),0)+IF(AND($J97&lt;=CQ$4,$K97&gt;=CR$4,$K97&gt;CQ$4),NETWORKDAYS.INTL(CQ$4+1,(CR$4),1,(Holidays!$A$1:$A$248)),0))*$M97,"")</f>
        <v>0</v>
      </c>
      <c r="CS97" s="192">
        <f ca="1">IFERROR((IF(AND($J97&gt;CR$4,$J97&lt;=CS$4,$K97&lt;=CS$4),NETWORKDAYS.INTL($J97,$K97,1,(Holidays!$A$1:$A$248)),0)+IF(AND($J97&gt;CR$4,$J97&lt;=CS$4,$K97&gt;CS$4),NETWORKDAYS.INTL($J97,(CS$4),1,(Holidays!$A$1:$A$248)),0)+IF(AND($J97&lt;CR$4,$K97&lt;CS$4,$K97&gt;CR$4),NETWORKDAYS.INTL(CR$4+1,$K97,1,(Holidays!$A$1:$A$248)),0)+IF(AND($J97&lt;=CR$4,$K97&gt;=CS$4,$K97&gt;CR$4),NETWORKDAYS.INTL(CR$4+1,(CS$4),1,(Holidays!$A$1:$A$248)),0))*$M97,"")</f>
        <v>0</v>
      </c>
      <c r="CT97" s="321">
        <f ca="1">IFERROR((IF(AND($J97&gt;CS$4,$J97&lt;=CT$4,$K97&lt;=CT$4),NETWORKDAYS.INTL($J97,$K97,1,(Holidays!$A$1:$A$248)),0)+IF(AND($J97&gt;CS$4,$J97&lt;=CT$4,$K97&gt;CT$4),NETWORKDAYS.INTL($J97,(CT$4),1,(Holidays!$A$1:$A$248)),0)+IF(AND($J97&lt;CS$4,$K97&lt;CT$4,$K97&gt;CS$4),NETWORKDAYS.INTL(CS$4+1,$K97,1,(Holidays!$A$1:$A$248)),0)+IF(AND($J97&lt;=CS$4,$K97&gt;=CT$4,$K97&gt;CS$4),NETWORKDAYS.INTL(CS$4+1,(CT$4),1,(Holidays!$A$1:$A$248)),0))*$M97,"")</f>
        <v>0</v>
      </c>
      <c r="CU97" s="190">
        <f ca="1">IFERROR((IF(AND($J97&gt;CT$4,$J97&lt;=CU$4,$K97&lt;=CU$4),NETWORKDAYS.INTL($J97,$K97,1,(Holidays!$A$1:$A$248)),0)+IF(AND($J97&gt;CT$4,$J97&lt;=CU$4,$K97&gt;CU$4),NETWORKDAYS.INTL($J97,(CU$4),1,(Holidays!$A$1:$A$248)),0)+IF(AND($J97&lt;CT$4,$K97&lt;CU$4,$K97&gt;CT$4),NETWORKDAYS.INTL(CT$4+1,$K97,1,(Holidays!$A$1:$A$248)),0)+IF(AND($J97&lt;=CT$4,$K97&gt;=CU$4,$K97&gt;CT$4),NETWORKDAYS.INTL(CT$4+1,(CU$4),1,(Holidays!$A$1:$A$248)),0))*$M97,"")</f>
        <v>0</v>
      </c>
      <c r="CV97" s="192">
        <f ca="1">IFERROR((IF(AND($J97&gt;CU$4,$J97&lt;=CV$4,$K97&lt;=CV$4),NETWORKDAYS.INTL($J97,$K97,1,(Holidays!$A$1:$A$248)),0)+IF(AND($J97&gt;CU$4,$J97&lt;=CV$4,$K97&gt;CV$4),NETWORKDAYS.INTL($J97,(CV$4),1,(Holidays!$A$1:$A$248)),0)+IF(AND($J97&lt;CU$4,$K97&lt;CV$4,$K97&gt;CU$4),NETWORKDAYS.INTL(CU$4+1,$K97,1,(Holidays!$A$1:$A$248)),0)+IF(AND($J97&lt;=CU$4,$K97&gt;=CV$4,$K97&gt;CU$4),NETWORKDAYS.INTL(CU$4+1,(CV$4),1,(Holidays!$A$1:$A$248)),0))*$M97,"")</f>
        <v>0</v>
      </c>
      <c r="CW97" s="321">
        <f ca="1">IFERROR((IF(AND($J97&gt;CV$4,$J97&lt;=CW$4,$K97&lt;=CW$4),NETWORKDAYS.INTL($J97,$K97,1,(Holidays!$A$1:$A$248)),0)+IF(AND($J97&gt;CV$4,$J97&lt;=CW$4,$K97&gt;CW$4),NETWORKDAYS.INTL($J97,(CW$4),1,(Holidays!$A$1:$A$248)),0)+IF(AND($J97&lt;CV$4,$K97&lt;CW$4,$K97&gt;CV$4),NETWORKDAYS.INTL(CV$4+1,$K97,1,(Holidays!$A$1:$A$248)),0)+IF(AND($J97&lt;=CV$4,$K97&gt;=CW$4,$K97&gt;CV$4),NETWORKDAYS.INTL(CV$4+1,(CW$4),1,(Holidays!$A$1:$A$248)),0))*$M97,"")</f>
        <v>0</v>
      </c>
      <c r="CX97" s="324">
        <f ca="1">IFERROR((IF(AND($J97&gt;CW$4,$J97&lt;=CX$4,$K97&lt;=CX$4),NETWORKDAYS.INTL($J97,$K97,1,(Holidays!$A$1:$A$248)),0)+IF(AND($J97&gt;CW$4,$J97&lt;=CX$4,$K97&gt;CX$4),NETWORKDAYS.INTL($J97,(CX$4),1,(Holidays!$A$1:$A$248)),0)+IF(AND($J97&lt;CW$4,$K97&lt;CX$4,$K97&gt;CW$4),NETWORKDAYS.INTL(CW$4+1,$K97,1,(Holidays!$A$1:$A$248)),0)+IF(AND($J97&lt;=CW$4,$K97&gt;=CX$4,$K97&gt;CW$4),NETWORKDAYS.INTL(CW$4+1,(CX$4),1,(Holidays!$A$1:$A$248)),0))*$M97,"")</f>
        <v>0</v>
      </c>
    </row>
    <row r="98" spans="2:102" ht="15" customHeight="1">
      <c r="B98" s="45" t="str">
        <f>"Subtotal "&amp;$B68</f>
        <v>Subtotal SOFTW3</v>
      </c>
      <c r="C98" s="308"/>
      <c r="D98" s="19"/>
      <c r="E98" s="19"/>
      <c r="F98" s="463">
        <f>SUBTOTAL(9,$F$69:F97)</f>
        <v>0</v>
      </c>
      <c r="G98" s="404">
        <f>IFERROR(VLOOKUP($B98,'A-2_MH Distribution'!$B$6:$O$16314,3,0)*VLOOKUP($B98,'A-2_MH Distribution'!$B$6:$O$16314,VLOOKUP(G$4,SoftwareList,6,0),0)*VLOOKUP($B98,'A-2_MH Distribution'!$B$6:$O$16314,VLOOKUP(G$4,SoftwareList,8,0),0),0)</f>
        <v>0</v>
      </c>
      <c r="H98" s="441"/>
      <c r="I98" s="442"/>
      <c r="J98" s="348">
        <f ca="1">IFERROR(INDEX(Activities,MATCH($B98,'A-2_MH Distribution'!B:B,0),MATCH("Start Date",'A-2_MH Distribution'!$A$4:S$4,0)),0)</f>
        <v>0</v>
      </c>
      <c r="K98" s="349">
        <f ca="1">IFERROR(INDEX(Activities,MATCH($B98,'A-2_MH Distribution'!B:B,0),MATCH("Finish Date",'A-2_MH Distribution'!$A$4:S$4,0)),0)</f>
        <v>0</v>
      </c>
      <c r="L98" s="168"/>
      <c r="M98" s="20"/>
      <c r="O98" s="176">
        <f ca="1">SUBTOTAL(9,O$69:O97)</f>
        <v>0</v>
      </c>
      <c r="P98" s="333">
        <f>SUBTOTAL(9,P$69:P97)</f>
        <v>0</v>
      </c>
      <c r="Q98" s="334">
        <f ca="1">SUBTOTAL(9,Q$69:Q97)</f>
        <v>0</v>
      </c>
      <c r="R98" s="335">
        <f ca="1">SUBTOTAL(9,R$69:R97)</f>
        <v>0</v>
      </c>
      <c r="S98" s="336">
        <f ca="1">SUBTOTAL(9,S$69:S97)</f>
        <v>0</v>
      </c>
      <c r="T98" s="334">
        <f ca="1">SUBTOTAL(9,T$69:T97)</f>
        <v>0</v>
      </c>
      <c r="U98" s="335">
        <f ca="1">SUBTOTAL(9,U$69:U97)</f>
        <v>0</v>
      </c>
      <c r="V98" s="336">
        <f ca="1">SUBTOTAL(9,V$69:V97)</f>
        <v>0</v>
      </c>
      <c r="W98" s="334">
        <f ca="1">SUBTOTAL(9,W$69:W97)</f>
        <v>0</v>
      </c>
      <c r="X98" s="335">
        <f ca="1">SUBTOTAL(9,X$69:X97)</f>
        <v>0</v>
      </c>
      <c r="Y98" s="336">
        <f ca="1">SUBTOTAL(9,Y$69:Y97)</f>
        <v>0</v>
      </c>
      <c r="Z98" s="334">
        <f ca="1">SUBTOTAL(9,Z$69:Z97)</f>
        <v>0</v>
      </c>
      <c r="AA98" s="335">
        <f ca="1">SUBTOTAL(9,AA$69:AA97)</f>
        <v>0</v>
      </c>
      <c r="AB98" s="336">
        <f ca="1">SUBTOTAL(9,AB$69:AB97)</f>
        <v>0</v>
      </c>
      <c r="AC98" s="334">
        <f ca="1">SUBTOTAL(9,AC$69:AC97)</f>
        <v>0</v>
      </c>
      <c r="AD98" s="335">
        <f ca="1">SUBTOTAL(9,AD$69:AD97)</f>
        <v>0</v>
      </c>
      <c r="AE98" s="336">
        <f ca="1">SUBTOTAL(9,AE$69:AE97)</f>
        <v>0</v>
      </c>
      <c r="AF98" s="334">
        <f ca="1">SUBTOTAL(9,AF$69:AF97)</f>
        <v>0</v>
      </c>
      <c r="AG98" s="335">
        <f ca="1">SUBTOTAL(9,AG$69:AG97)</f>
        <v>0</v>
      </c>
      <c r="AH98" s="336">
        <f ca="1">SUBTOTAL(9,AH$69:AH97)</f>
        <v>0</v>
      </c>
      <c r="AI98" s="334">
        <f ca="1">SUBTOTAL(9,AI$69:AI97)</f>
        <v>0</v>
      </c>
      <c r="AJ98" s="335">
        <f ca="1">SUBTOTAL(9,AJ$69:AJ97)</f>
        <v>0</v>
      </c>
      <c r="AK98" s="336">
        <f ca="1">SUBTOTAL(9,AK$69:AK97)</f>
        <v>0</v>
      </c>
      <c r="AL98" s="334">
        <f ca="1">SUBTOTAL(9,AL$69:AL97)</f>
        <v>0</v>
      </c>
      <c r="AM98" s="335">
        <f ca="1">SUBTOTAL(9,AM$69:AM97)</f>
        <v>0</v>
      </c>
      <c r="AN98" s="336">
        <f ca="1">SUBTOTAL(9,AN$69:AN97)</f>
        <v>0</v>
      </c>
      <c r="AO98" s="334">
        <f ca="1">SUBTOTAL(9,AO$69:AO97)</f>
        <v>0</v>
      </c>
      <c r="AP98" s="335">
        <f ca="1">SUBTOTAL(9,AP$69:AP97)</f>
        <v>0</v>
      </c>
      <c r="AQ98" s="336">
        <f ca="1">SUBTOTAL(9,AQ$69:AQ97)</f>
        <v>0</v>
      </c>
      <c r="AR98" s="334">
        <f ca="1">SUBTOTAL(9,AR$69:AR97)</f>
        <v>0</v>
      </c>
      <c r="AS98" s="335">
        <f ca="1">SUBTOTAL(9,AS$69:AS97)</f>
        <v>0</v>
      </c>
      <c r="AT98" s="336">
        <f ca="1">SUBTOTAL(9,AT$69:AT97)</f>
        <v>0</v>
      </c>
      <c r="AU98" s="334">
        <f ca="1">SUBTOTAL(9,AU$69:AU97)</f>
        <v>0</v>
      </c>
      <c r="AV98" s="335">
        <f ca="1">SUBTOTAL(9,AV$69:AV97)</f>
        <v>0</v>
      </c>
      <c r="AW98" s="336">
        <f ca="1">SUBTOTAL(9,AW$69:AW97)</f>
        <v>0</v>
      </c>
      <c r="AX98" s="334">
        <f ca="1">SUBTOTAL(9,AX$69:AX97)</f>
        <v>0</v>
      </c>
      <c r="AY98" s="335">
        <f ca="1">SUBTOTAL(9,AY$69:AY97)</f>
        <v>0</v>
      </c>
      <c r="AZ98" s="336">
        <f ca="1">SUBTOTAL(9,AZ$69:AZ97)</f>
        <v>0</v>
      </c>
      <c r="BA98" s="334">
        <f ca="1">SUBTOTAL(9,BA$69:BA97)</f>
        <v>0</v>
      </c>
      <c r="BB98" s="335">
        <f ca="1">SUBTOTAL(9,BB$69:BB97)</f>
        <v>0</v>
      </c>
      <c r="BC98" s="336">
        <f ca="1">SUBTOTAL(9,BC$69:BC97)</f>
        <v>0</v>
      </c>
      <c r="BD98" s="334">
        <f ca="1">SUBTOTAL(9,BD$69:BD97)</f>
        <v>0</v>
      </c>
      <c r="BE98" s="335">
        <f ca="1">SUBTOTAL(9,BE$69:BE97)</f>
        <v>0</v>
      </c>
      <c r="BF98" s="336">
        <f ca="1">SUBTOTAL(9,BF$69:BF97)</f>
        <v>0</v>
      </c>
      <c r="BG98" s="334">
        <f ca="1">SUBTOTAL(9,BG$69:BG97)</f>
        <v>0</v>
      </c>
      <c r="BH98" s="335">
        <f ca="1">SUBTOTAL(9,BH$69:BH97)</f>
        <v>0</v>
      </c>
      <c r="BI98" s="336">
        <f ca="1">SUBTOTAL(9,BI$69:BI97)</f>
        <v>0</v>
      </c>
      <c r="BJ98" s="334">
        <f ca="1">SUBTOTAL(9,BJ$69:BJ97)</f>
        <v>0</v>
      </c>
      <c r="BK98" s="335">
        <f ca="1">SUBTOTAL(9,BK$69:BK97)</f>
        <v>0</v>
      </c>
      <c r="BL98" s="336">
        <f ca="1">SUBTOTAL(9,BL$69:BL97)</f>
        <v>0</v>
      </c>
      <c r="BM98" s="334">
        <f ca="1">SUBTOTAL(9,BM$69:BM97)</f>
        <v>0</v>
      </c>
      <c r="BN98" s="335">
        <f ca="1">SUBTOTAL(9,BN$69:BN97)</f>
        <v>0</v>
      </c>
      <c r="BO98" s="336">
        <f ca="1">SUBTOTAL(9,BO$69:BO97)</f>
        <v>0</v>
      </c>
      <c r="BP98" s="334">
        <f ca="1">SUBTOTAL(9,BP$69:BP97)</f>
        <v>0</v>
      </c>
      <c r="BQ98" s="335">
        <f ca="1">SUBTOTAL(9,BQ$69:BQ97)</f>
        <v>0</v>
      </c>
      <c r="BR98" s="336">
        <f ca="1">SUBTOTAL(9,BR$69:BR97)</f>
        <v>0</v>
      </c>
      <c r="BS98" s="334">
        <f ca="1">SUBTOTAL(9,BS$69:BS97)</f>
        <v>0</v>
      </c>
      <c r="BT98" s="335">
        <f ca="1">SUBTOTAL(9,BT$69:BT97)</f>
        <v>0</v>
      </c>
      <c r="BU98" s="336">
        <f ca="1">SUBTOTAL(9,BU$69:BU97)</f>
        <v>0</v>
      </c>
      <c r="BV98" s="334">
        <f ca="1">SUBTOTAL(9,BV$69:BV97)</f>
        <v>0</v>
      </c>
      <c r="BW98" s="335">
        <f ca="1">SUBTOTAL(9,BW$69:BW97)</f>
        <v>0</v>
      </c>
      <c r="BX98" s="336">
        <f ca="1">SUBTOTAL(9,BX$69:BX97)</f>
        <v>0</v>
      </c>
      <c r="BY98" s="334">
        <f ca="1">SUBTOTAL(9,BY$69:BY97)</f>
        <v>0</v>
      </c>
      <c r="BZ98" s="335">
        <f ca="1">SUBTOTAL(9,BZ$69:BZ97)</f>
        <v>0</v>
      </c>
      <c r="CA98" s="336">
        <f ca="1">SUBTOTAL(9,CA$69:CA97)</f>
        <v>0</v>
      </c>
      <c r="CB98" s="334">
        <f ca="1">SUBTOTAL(9,CB$69:CB97)</f>
        <v>0</v>
      </c>
      <c r="CC98" s="335">
        <f ca="1">SUBTOTAL(9,CC$69:CC97)</f>
        <v>0</v>
      </c>
      <c r="CD98" s="336">
        <f ca="1">SUBTOTAL(9,CD$69:CD97)</f>
        <v>0</v>
      </c>
      <c r="CE98" s="334">
        <f ca="1">SUBTOTAL(9,CE$69:CE97)</f>
        <v>0</v>
      </c>
      <c r="CF98" s="335">
        <f ca="1">SUBTOTAL(9,CF$69:CF97)</f>
        <v>0</v>
      </c>
      <c r="CG98" s="336">
        <f ca="1">SUBTOTAL(9,CG$69:CG97)</f>
        <v>0</v>
      </c>
      <c r="CH98" s="334">
        <f ca="1">SUBTOTAL(9,CH$69:CH97)</f>
        <v>0</v>
      </c>
      <c r="CI98" s="335">
        <f ca="1">SUBTOTAL(9,CI$69:CI97)</f>
        <v>0</v>
      </c>
      <c r="CJ98" s="336">
        <f ca="1">SUBTOTAL(9,CJ$69:CJ97)</f>
        <v>0</v>
      </c>
      <c r="CK98" s="334">
        <f ca="1">SUBTOTAL(9,CK$69:CK97)</f>
        <v>0</v>
      </c>
      <c r="CL98" s="335">
        <f ca="1">SUBTOTAL(9,CL$69:CL97)</f>
        <v>0</v>
      </c>
      <c r="CM98" s="336">
        <f ca="1">SUBTOTAL(9,CM$69:CM97)</f>
        <v>0</v>
      </c>
      <c r="CN98" s="334">
        <f ca="1">SUBTOTAL(9,CN$69:CN97)</f>
        <v>0</v>
      </c>
      <c r="CO98" s="335">
        <f ca="1">SUBTOTAL(9,CO$69:CO97)</f>
        <v>0</v>
      </c>
      <c r="CP98" s="336">
        <f ca="1">SUBTOTAL(9,CP$69:CP97)</f>
        <v>0</v>
      </c>
      <c r="CQ98" s="334">
        <f ca="1">SUBTOTAL(9,CQ$69:CQ97)</f>
        <v>0</v>
      </c>
      <c r="CR98" s="335">
        <f ca="1">SUBTOTAL(9,CR$69:CR97)</f>
        <v>0</v>
      </c>
      <c r="CS98" s="336">
        <f ca="1">SUBTOTAL(9,CS$69:CS97)</f>
        <v>0</v>
      </c>
      <c r="CT98" s="334">
        <f ca="1">SUBTOTAL(9,CT$69:CT97)</f>
        <v>0</v>
      </c>
      <c r="CU98" s="335">
        <f ca="1">SUBTOTAL(9,CU$69:CU97)</f>
        <v>0</v>
      </c>
      <c r="CV98" s="336">
        <f ca="1">SUBTOTAL(9,CV$69:CV97)</f>
        <v>0</v>
      </c>
      <c r="CW98" s="334">
        <f ca="1">SUBTOTAL(9,CW$69:CW97)</f>
        <v>0</v>
      </c>
      <c r="CX98" s="337">
        <f ca="1">SUBTOTAL(9,CX$69:CX97)</f>
        <v>0</v>
      </c>
    </row>
    <row r="99" spans="2:102" ht="15" customHeight="1">
      <c r="B99" s="47" t="str">
        <f>'A-2_MH Distribution'!O4</f>
        <v>SOFTW4</v>
      </c>
      <c r="C99" s="459"/>
      <c r="D99" s="467"/>
      <c r="E99" s="467"/>
      <c r="F99" s="463"/>
      <c r="G99" s="404">
        <f>IFERROR(VLOOKUP($B99,'A-2_MH Distribution'!$B$6:$O$16314,3,0)*VLOOKUP($B99,'A-2_MH Distribution'!$B$6:$O$16314,VLOOKUP(G$4,SoftwareList,6,0),0)*VLOOKUP($B99,'A-2_MH Distribution'!$B$6:$O$16314,VLOOKUP(G$4,SoftwareList,8,0),0),0)</f>
        <v>0</v>
      </c>
      <c r="H99" s="441"/>
      <c r="I99" s="442"/>
      <c r="J99" s="348">
        <f ca="1">IFERROR(INDEX(Activities,MATCH($B99,'A-2_MH Distribution'!B:B,0),MATCH("Start Date",'A-2_MH Distribution'!$A$4:S$4,0)),0)</f>
        <v>0</v>
      </c>
      <c r="K99" s="349">
        <f ca="1">IFERROR(INDEX(Activities,MATCH($B99,'A-2_MH Distribution'!B:B,0),MATCH("Finish Date",'A-2_MH Distribution'!$A$4:S$4,0)),0)</f>
        <v>0</v>
      </c>
      <c r="L99" s="168"/>
      <c r="M99" s="20"/>
      <c r="O99" s="176"/>
      <c r="P99" s="338"/>
      <c r="Q99" s="339"/>
      <c r="R99" s="340"/>
      <c r="S99" s="341"/>
      <c r="T99" s="339"/>
      <c r="U99" s="340"/>
      <c r="V99" s="341"/>
      <c r="W99" s="339"/>
      <c r="X99" s="340"/>
      <c r="Y99" s="341"/>
      <c r="Z99" s="339"/>
      <c r="AA99" s="340"/>
      <c r="AB99" s="341"/>
      <c r="AC99" s="339"/>
      <c r="AD99" s="340"/>
      <c r="AE99" s="341"/>
      <c r="AF99" s="339"/>
      <c r="AG99" s="340"/>
      <c r="AH99" s="341"/>
      <c r="AI99" s="339"/>
      <c r="AJ99" s="340"/>
      <c r="AK99" s="341"/>
      <c r="AL99" s="339"/>
      <c r="AM99" s="340"/>
      <c r="AN99" s="341"/>
      <c r="AO99" s="339"/>
      <c r="AP99" s="340"/>
      <c r="AQ99" s="341"/>
      <c r="AR99" s="339"/>
      <c r="AS99" s="340"/>
      <c r="AT99" s="341"/>
      <c r="AU99" s="339"/>
      <c r="AV99" s="340"/>
      <c r="AW99" s="341"/>
      <c r="AX99" s="339"/>
      <c r="AY99" s="340"/>
      <c r="AZ99" s="341"/>
      <c r="BA99" s="339"/>
      <c r="BB99" s="340"/>
      <c r="BC99" s="341"/>
      <c r="BD99" s="339"/>
      <c r="BE99" s="340"/>
      <c r="BF99" s="341"/>
      <c r="BG99" s="339"/>
      <c r="BH99" s="340"/>
      <c r="BI99" s="341"/>
      <c r="BJ99" s="339"/>
      <c r="BK99" s="340"/>
      <c r="BL99" s="341"/>
      <c r="BM99" s="339"/>
      <c r="BN99" s="340"/>
      <c r="BO99" s="341"/>
      <c r="BP99" s="339"/>
      <c r="BQ99" s="340"/>
      <c r="BR99" s="341"/>
      <c r="BS99" s="339"/>
      <c r="BT99" s="340"/>
      <c r="BU99" s="341"/>
      <c r="BV99" s="339"/>
      <c r="BW99" s="340"/>
      <c r="BX99" s="341"/>
      <c r="BY99" s="339"/>
      <c r="BZ99" s="340"/>
      <c r="CA99" s="341"/>
      <c r="CB99" s="339"/>
      <c r="CC99" s="340"/>
      <c r="CD99" s="341"/>
      <c r="CE99" s="339"/>
      <c r="CF99" s="340"/>
      <c r="CG99" s="341"/>
      <c r="CH99" s="339"/>
      <c r="CI99" s="340"/>
      <c r="CJ99" s="341"/>
      <c r="CK99" s="339"/>
      <c r="CL99" s="340"/>
      <c r="CM99" s="341"/>
      <c r="CN99" s="339"/>
      <c r="CO99" s="340"/>
      <c r="CP99" s="341"/>
      <c r="CQ99" s="339"/>
      <c r="CR99" s="340"/>
      <c r="CS99" s="341"/>
      <c r="CT99" s="339"/>
      <c r="CU99" s="340"/>
      <c r="CV99" s="341"/>
      <c r="CW99" s="339"/>
      <c r="CX99" s="342"/>
    </row>
    <row r="100" spans="2:102" ht="15" customHeight="1" outlineLevel="1">
      <c r="B100" s="59" t="str">
        <f t="array" ref="B100">IFERROR(INDEX('A-2_MH Distribution'!$B$1:$B$15014,SMALL(IF('A-2_MH Distribution'!$O$8:$O$63&lt;&gt;0,ROW('A-2_MH Distribution'!$B$8:$B$63)),ROW(A1)),1),"")</f>
        <v/>
      </c>
      <c r="C100" s="458" t="str">
        <f ca="1">IFERROR(VLOOKUP(B100,OFFSET('A-1_MH Estimation'!$B$7,0,0,MATCH("Subtotal LOE",'A-1_MH Estimation'!B:B,0)-7,2),2,0),"")</f>
        <v/>
      </c>
      <c r="D100" s="466" t="str">
        <f ca="1">IFERROR(VLOOKUP(B100,OFFSET('A-1_MH Estimation'!$B$7,0,0,MATCH("Subtotal LOE",'A-1_MH Estimation'!B:B,0)-7,4),4,0),"")</f>
        <v/>
      </c>
      <c r="E100" s="466" t="str">
        <f ca="1">IFERROR(VLOOKUP(B100,OFFSET('A-1_MH Estimation'!$B$7,0,0,MATCH("Subtotal LOE",'A-1_MH Estimation'!B:B,0)-7,3),3,0),"")</f>
        <v/>
      </c>
      <c r="F100" s="462">
        <f>IFERROR(VLOOKUP($B100,'A-2_MH Distribution'!$B$6:$O$16314,3,0)*VLOOKUP($B100,'A-2_MH Distribution'!$B$6:$O$16314,VLOOKUP(G100,SoftwareList,6,0),0)*IFERROR((--(VLOOKUP($B100,'A-2_MH Distribution'!$B$6:$O$16314,VLOOKUP(G100,SoftwareList,8,0),0)=0)+VLOOKUP($B100,'A-2_MH Distribution'!$B$6:$O$16314,VLOOKUP(G100,SoftwareList,8,0),0)),1),0)</f>
        <v>0</v>
      </c>
      <c r="G100" s="403" t="str">
        <f>IF(B100&lt;&gt;"",$B$99,"")</f>
        <v/>
      </c>
      <c r="H100" s="454"/>
      <c r="I100" s="455"/>
      <c r="J100" s="351">
        <f ca="1">IFERROR(INDEX(Activities,MATCH($B100,'A-2_MH Distribution'!B:B,0),MATCH("Start Date",'A-2_MH Distribution'!$A$4:S$4,0))+H100,0)</f>
        <v>0</v>
      </c>
      <c r="K100" s="352">
        <f ca="1">IFERROR(INDEX(Activities,MATCH($B100,'A-2_MH Distribution'!B:B,0),MATCH("Finish Date",'A-2_MH Distribution'!$A$4:S$4,0))+I100,0)</f>
        <v>0</v>
      </c>
      <c r="L100" s="170">
        <f ca="1">NETWORKDAYS.INTL(J100,K100,1,Holidays!$A$1:$A$248)</f>
        <v>0</v>
      </c>
      <c r="M100" s="62">
        <f t="shared" ref="M100:M128" ca="1" si="62">IFERROR(F100/L100,0)</f>
        <v>0</v>
      </c>
      <c r="O100" s="253">
        <f ca="1">SUM($P100:CX100)</f>
        <v>0</v>
      </c>
      <c r="P100" s="320"/>
      <c r="Q100" s="321">
        <f ca="1">IFERROR((IF(AND($J100&gt;P$4,$J100&lt;=Q$4,$K100&lt;=Q$4),NETWORKDAYS.INTL($J100,$K100,1,(Holidays!$A$1:$A$248)),0)+IF(AND($J100&gt;P$4,$J100&lt;=Q$4,$K100&gt;Q$4),NETWORKDAYS.INTL($J100,(Q$4),1,(Holidays!$A$1:$A$248)),0)+IF(AND($J100&lt;P$4,$K100&lt;Q$4,$K100&gt;P$4),NETWORKDAYS.INTL(P$4+1,$K100,1,(Holidays!$A$1:$A$248)),0)+IF(AND($J100&lt;=P$4,$K100&gt;=Q$4,$K100&gt;P$4),NETWORKDAYS.INTL(P$4+1,(Q$4),1,(Holidays!$A$1:$A$248)),0))*$M100,"")</f>
        <v>0</v>
      </c>
      <c r="R100" s="190">
        <f ca="1">IFERROR((IF(AND($J100&gt;Q$4,$J100&lt;=R$4,$K100&lt;=R$4),NETWORKDAYS.INTL($J100,$K100,1,(Holidays!$A$1:$A$248)),0)+IF(AND($J100&gt;Q$4,$J100&lt;=R$4,$K100&gt;R$4),NETWORKDAYS.INTL($J100,(R$4),1,(Holidays!$A$1:$A$248)),0)+IF(AND($J100&lt;Q$4,$K100&lt;R$4,$K100&gt;Q$4),NETWORKDAYS.INTL(Q$4+1,$K100,1,(Holidays!$A$1:$A$248)),0)+IF(AND($J100&lt;=Q$4,$K100&gt;=R$4,$K100&gt;Q$4),NETWORKDAYS.INTL(Q$4+1,(R$4),1,(Holidays!$A$1:$A$248)),0))*$M100,"")</f>
        <v>0</v>
      </c>
      <c r="S100" s="192">
        <f ca="1">IFERROR((IF(AND($J100&gt;R$4,$J100&lt;=S$4,$K100&lt;=S$4),NETWORKDAYS.INTL($J100,$K100,1,(Holidays!$A$1:$A$248)),0)+IF(AND($J100&gt;R$4,$J100&lt;=S$4,$K100&gt;S$4),NETWORKDAYS.INTL($J100,(S$4),1,(Holidays!$A$1:$A$248)),0)+IF(AND($J100&lt;R$4,$K100&lt;S$4,$K100&gt;R$4),NETWORKDAYS.INTL(R$4+1,$K100,1,(Holidays!$A$1:$A$248)),0)+IF(AND($J100&lt;=R$4,$K100&gt;=S$4,$K100&gt;R$4),NETWORKDAYS.INTL(R$4+1,(S$4),1,(Holidays!$A$1:$A$248)),0))*$M100,"")</f>
        <v>0</v>
      </c>
      <c r="T100" s="321">
        <f ca="1">IFERROR((IF(AND($J100&gt;S$4,$J100&lt;=T$4,$K100&lt;=T$4),NETWORKDAYS.INTL($J100,$K100,1,(Holidays!$A$1:$A$248)),0)+IF(AND($J100&gt;S$4,$J100&lt;=T$4,$K100&gt;T$4),NETWORKDAYS.INTL($J100,(T$4),1,(Holidays!$A$1:$A$248)),0)+IF(AND($J100&lt;S$4,$K100&lt;T$4,$K100&gt;S$4),NETWORKDAYS.INTL(S$4+1,$K100,1,(Holidays!$A$1:$A$248)),0)+IF(AND($J100&lt;=S$4,$K100&gt;=T$4,$K100&gt;S$4),NETWORKDAYS.INTL(S$4+1,(T$4),1,(Holidays!$A$1:$A$248)),0))*$M100,"")</f>
        <v>0</v>
      </c>
      <c r="U100" s="190">
        <f ca="1">IFERROR((IF(AND($J100&gt;T$4,$J100&lt;=U$4,$K100&lt;=U$4),NETWORKDAYS.INTL($J100,$K100,1,(Holidays!$A$1:$A$248)),0)+IF(AND($J100&gt;T$4,$J100&lt;=U$4,$K100&gt;U$4),NETWORKDAYS.INTL($J100,(U$4),1,(Holidays!$A$1:$A$248)),0)+IF(AND($J100&lt;T$4,$K100&lt;U$4,$K100&gt;T$4),NETWORKDAYS.INTL(T$4+1,$K100,1,(Holidays!$A$1:$A$248)),0)+IF(AND($J100&lt;=T$4,$K100&gt;=U$4,$K100&gt;T$4),NETWORKDAYS.INTL(T$4+1,(U$4),1,(Holidays!$A$1:$A$248)),0))*$M100,"")</f>
        <v>0</v>
      </c>
      <c r="V100" s="192">
        <f ca="1">IFERROR((IF(AND($J100&gt;U$4,$J100&lt;=V$4,$K100&lt;=V$4),NETWORKDAYS.INTL($J100,$K100,1,(Holidays!$A$1:$A$248)),0)+IF(AND($J100&gt;U$4,$J100&lt;=V$4,$K100&gt;V$4),NETWORKDAYS.INTL($J100,(V$4),1,(Holidays!$A$1:$A$248)),0)+IF(AND($J100&lt;U$4,$K100&lt;V$4,$K100&gt;U$4),NETWORKDAYS.INTL(U$4+1,$K100,1,(Holidays!$A$1:$A$248)),0)+IF(AND($J100&lt;=U$4,$K100&gt;=V$4,$K100&gt;U$4),NETWORKDAYS.INTL(U$4+1,(V$4),1,(Holidays!$A$1:$A$248)),0))*$M100,"")</f>
        <v>0</v>
      </c>
      <c r="W100" s="321">
        <f ca="1">IFERROR((IF(AND($J100&gt;V$4,$J100&lt;=W$4,$K100&lt;=W$4),NETWORKDAYS.INTL($J100,$K100,1,(Holidays!$A$1:$A$248)),0)+IF(AND($J100&gt;V$4,$J100&lt;=W$4,$K100&gt;W$4),NETWORKDAYS.INTL($J100,(W$4),1,(Holidays!$A$1:$A$248)),0)+IF(AND($J100&lt;V$4,$K100&lt;W$4,$K100&gt;V$4),NETWORKDAYS.INTL(V$4+1,$K100,1,(Holidays!$A$1:$A$248)),0)+IF(AND($J100&lt;=V$4,$K100&gt;=W$4,$K100&gt;V$4),NETWORKDAYS.INTL(V$4+1,(W$4),1,(Holidays!$A$1:$A$248)),0))*$M100,"")</f>
        <v>0</v>
      </c>
      <c r="X100" s="190">
        <f ca="1">IFERROR((IF(AND($J100&gt;W$4,$J100&lt;=X$4,$K100&lt;=X$4),NETWORKDAYS.INTL($J100,$K100,1,(Holidays!$A$1:$A$248)),0)+IF(AND($J100&gt;W$4,$J100&lt;=X$4,$K100&gt;X$4),NETWORKDAYS.INTL($J100,(X$4),1,(Holidays!$A$1:$A$248)),0)+IF(AND($J100&lt;W$4,$K100&lt;X$4,$K100&gt;W$4),NETWORKDAYS.INTL(W$4+1,$K100,1,(Holidays!$A$1:$A$248)),0)+IF(AND($J100&lt;=W$4,$K100&gt;=X$4,$K100&gt;W$4),NETWORKDAYS.INTL(W$4+1,(X$4),1,(Holidays!$A$1:$A$248)),0))*$M100,"")</f>
        <v>0</v>
      </c>
      <c r="Y100" s="192">
        <f ca="1">IFERROR((IF(AND($J100&gt;X$4,$J100&lt;=Y$4,$K100&lt;=Y$4),NETWORKDAYS.INTL($J100,$K100,1,(Holidays!$A$1:$A$248)),0)+IF(AND($J100&gt;X$4,$J100&lt;=Y$4,$K100&gt;Y$4),NETWORKDAYS.INTL($J100,(Y$4),1,(Holidays!$A$1:$A$248)),0)+IF(AND($J100&lt;X$4,$K100&lt;Y$4,$K100&gt;X$4),NETWORKDAYS.INTL(X$4+1,$K100,1,(Holidays!$A$1:$A$248)),0)+IF(AND($J100&lt;=X$4,$K100&gt;=Y$4,$K100&gt;X$4),NETWORKDAYS.INTL(X$4+1,(Y$4),1,(Holidays!$A$1:$A$248)),0))*$M100,"")</f>
        <v>0</v>
      </c>
      <c r="Z100" s="321">
        <f ca="1">IFERROR((IF(AND($J100&gt;Y$4,$J100&lt;=Z$4,$K100&lt;=Z$4),NETWORKDAYS.INTL($J100,$K100,1,(Holidays!$A$1:$A$248)),0)+IF(AND($J100&gt;Y$4,$J100&lt;=Z$4,$K100&gt;Z$4),NETWORKDAYS.INTL($J100,(Z$4),1,(Holidays!$A$1:$A$248)),0)+IF(AND($J100&lt;Y$4,$K100&lt;Z$4,$K100&gt;Y$4),NETWORKDAYS.INTL(Y$4+1,$K100,1,(Holidays!$A$1:$A$248)),0)+IF(AND($J100&lt;=Y$4,$K100&gt;=Z$4,$K100&gt;Y$4),NETWORKDAYS.INTL(Y$4+1,(Z$4),1,(Holidays!$A$1:$A$248)),0))*$M100,"")</f>
        <v>0</v>
      </c>
      <c r="AA100" s="190">
        <f ca="1">IFERROR((IF(AND($J100&gt;Z$4,$J100&lt;=AA$4,$K100&lt;=AA$4),NETWORKDAYS.INTL($J100,$K100,1,(Holidays!$A$1:$A$248)),0)+IF(AND($J100&gt;Z$4,$J100&lt;=AA$4,$K100&gt;AA$4),NETWORKDAYS.INTL($J100,(AA$4),1,(Holidays!$A$1:$A$248)),0)+IF(AND($J100&lt;Z$4,$K100&lt;AA$4,$K100&gt;Z$4),NETWORKDAYS.INTL(Z$4+1,$K100,1,(Holidays!$A$1:$A$248)),0)+IF(AND($J100&lt;=Z$4,$K100&gt;=AA$4,$K100&gt;Z$4),NETWORKDAYS.INTL(Z$4+1,(AA$4),1,(Holidays!$A$1:$A$248)),0))*$M100,"")</f>
        <v>0</v>
      </c>
      <c r="AB100" s="192">
        <f ca="1">IFERROR((IF(AND($J100&gt;AA$4,$J100&lt;=AB$4,$K100&lt;=AB$4),NETWORKDAYS.INTL($J100,$K100,1,(Holidays!$A$1:$A$248)),0)+IF(AND($J100&gt;AA$4,$J100&lt;=AB$4,$K100&gt;AB$4),NETWORKDAYS.INTL($J100,(AB$4),1,(Holidays!$A$1:$A$248)),0)+IF(AND($J100&lt;AA$4,$K100&lt;AB$4,$K100&gt;AA$4),NETWORKDAYS.INTL(AA$4+1,$K100,1,(Holidays!$A$1:$A$248)),0)+IF(AND($J100&lt;=AA$4,$K100&gt;=AB$4,$K100&gt;AA$4),NETWORKDAYS.INTL(AA$4+1,(AB$4),1,(Holidays!$A$1:$A$248)),0))*$M100,"")</f>
        <v>0</v>
      </c>
      <c r="AC100" s="321">
        <f ca="1">IFERROR((IF(AND($J100&gt;AB$4,$J100&lt;=AC$4,$K100&lt;=AC$4),NETWORKDAYS.INTL($J100,$K100,1,(Holidays!$A$1:$A$248)),0)+IF(AND($J100&gt;AB$4,$J100&lt;=AC$4,$K100&gt;AC$4),NETWORKDAYS.INTL($J100,(AC$4),1,(Holidays!$A$1:$A$248)),0)+IF(AND($J100&lt;AB$4,$K100&lt;AC$4,$K100&gt;AB$4),NETWORKDAYS.INTL(AB$4+1,$K100,1,(Holidays!$A$1:$A$248)),0)+IF(AND($J100&lt;=AB$4,$K100&gt;=AC$4,$K100&gt;AB$4),NETWORKDAYS.INTL(AB$4+1,(AC$4),1,(Holidays!$A$1:$A$248)),0))*$M100,"")</f>
        <v>0</v>
      </c>
      <c r="AD100" s="190">
        <f ca="1">IFERROR((IF(AND($J100&gt;AC$4,$J100&lt;=AD$4,$K100&lt;=AD$4),NETWORKDAYS.INTL($J100,$K100,1,(Holidays!$A$1:$A$248)),0)+IF(AND($J100&gt;AC$4,$J100&lt;=AD$4,$K100&gt;AD$4),NETWORKDAYS.INTL($J100,(AD$4),1,(Holidays!$A$1:$A$248)),0)+IF(AND($J100&lt;AC$4,$K100&lt;AD$4,$K100&gt;AC$4),NETWORKDAYS.INTL(AC$4+1,$K100,1,(Holidays!$A$1:$A$248)),0)+IF(AND($J100&lt;=AC$4,$K100&gt;=AD$4,$K100&gt;AC$4),NETWORKDAYS.INTL(AC$4+1,(AD$4),1,(Holidays!$A$1:$A$248)),0))*$M100,"")</f>
        <v>0</v>
      </c>
      <c r="AE100" s="192">
        <f ca="1">IFERROR((IF(AND($J100&gt;AD$4,$J100&lt;=AE$4,$K100&lt;=AE$4),NETWORKDAYS.INTL($J100,$K100,1,(Holidays!$A$1:$A$248)),0)+IF(AND($J100&gt;AD$4,$J100&lt;=AE$4,$K100&gt;AE$4),NETWORKDAYS.INTL($J100,(AE$4),1,(Holidays!$A$1:$A$248)),0)+IF(AND($J100&lt;AD$4,$K100&lt;AE$4,$K100&gt;AD$4),NETWORKDAYS.INTL(AD$4+1,$K100,1,(Holidays!$A$1:$A$248)),0)+IF(AND($J100&lt;=AD$4,$K100&gt;=AE$4,$K100&gt;AD$4),NETWORKDAYS.INTL(AD$4+1,(AE$4),1,(Holidays!$A$1:$A$248)),0))*$M100,"")</f>
        <v>0</v>
      </c>
      <c r="AF100" s="321">
        <f ca="1">IFERROR((IF(AND($J100&gt;AE$4,$J100&lt;=AF$4,$K100&lt;=AF$4),NETWORKDAYS.INTL($J100,$K100,1,(Holidays!$A$1:$A$248)),0)+IF(AND($J100&gt;AE$4,$J100&lt;=AF$4,$K100&gt;AF$4),NETWORKDAYS.INTL($J100,(AF$4),1,(Holidays!$A$1:$A$248)),0)+IF(AND($J100&lt;AE$4,$K100&lt;AF$4,$K100&gt;AE$4),NETWORKDAYS.INTL(AE$4+1,$K100,1,(Holidays!$A$1:$A$248)),0)+IF(AND($J100&lt;=AE$4,$K100&gt;=AF$4,$K100&gt;AE$4),NETWORKDAYS.INTL(AE$4+1,(AF$4),1,(Holidays!$A$1:$A$248)),0))*$M100,"")</f>
        <v>0</v>
      </c>
      <c r="AG100" s="190">
        <f ca="1">IFERROR((IF(AND($J100&gt;AF$4,$J100&lt;=AG$4,$K100&lt;=AG$4),NETWORKDAYS.INTL($J100,$K100,1,(Holidays!$A$1:$A$248)),0)+IF(AND($J100&gt;AF$4,$J100&lt;=AG$4,$K100&gt;AG$4),NETWORKDAYS.INTL($J100,(AG$4),1,(Holidays!$A$1:$A$248)),0)+IF(AND($J100&lt;AF$4,$K100&lt;AG$4,$K100&gt;AF$4),NETWORKDAYS.INTL(AF$4+1,$K100,1,(Holidays!$A$1:$A$248)),0)+IF(AND($J100&lt;=AF$4,$K100&gt;=AG$4,$K100&gt;AF$4),NETWORKDAYS.INTL(AF$4+1,(AG$4),1,(Holidays!$A$1:$A$248)),0))*$M100,"")</f>
        <v>0</v>
      </c>
      <c r="AH100" s="192">
        <f ca="1">IFERROR((IF(AND($J100&gt;AG$4,$J100&lt;=AH$4,$K100&lt;=AH$4),NETWORKDAYS.INTL($J100,$K100,1,(Holidays!$A$1:$A$248)),0)+IF(AND($J100&gt;AG$4,$J100&lt;=AH$4,$K100&gt;AH$4),NETWORKDAYS.INTL($J100,(AH$4),1,(Holidays!$A$1:$A$248)),0)+IF(AND($J100&lt;AG$4,$K100&lt;AH$4,$K100&gt;AG$4),NETWORKDAYS.INTL(AG$4+1,$K100,1,(Holidays!$A$1:$A$248)),0)+IF(AND($J100&lt;=AG$4,$K100&gt;=AH$4,$K100&gt;AG$4),NETWORKDAYS.INTL(AG$4+1,(AH$4),1,(Holidays!$A$1:$A$248)),0))*$M100,"")</f>
        <v>0</v>
      </c>
      <c r="AI100" s="321">
        <f ca="1">IFERROR((IF(AND($J100&gt;AH$4,$J100&lt;=AI$4,$K100&lt;=AI$4),NETWORKDAYS.INTL($J100,$K100,1,(Holidays!$A$1:$A$248)),0)+IF(AND($J100&gt;AH$4,$J100&lt;=AI$4,$K100&gt;AI$4),NETWORKDAYS.INTL($J100,(AI$4),1,(Holidays!$A$1:$A$248)),0)+IF(AND($J100&lt;AH$4,$K100&lt;AI$4,$K100&gt;AH$4),NETWORKDAYS.INTL(AH$4+1,$K100,1,(Holidays!$A$1:$A$248)),0)+IF(AND($J100&lt;=AH$4,$K100&gt;=AI$4,$K100&gt;AH$4),NETWORKDAYS.INTL(AH$4+1,(AI$4),1,(Holidays!$A$1:$A$248)),0))*$M100,"")</f>
        <v>0</v>
      </c>
      <c r="AJ100" s="190">
        <f ca="1">IFERROR((IF(AND($J100&gt;AI$4,$J100&lt;=AJ$4,$K100&lt;=AJ$4),NETWORKDAYS.INTL($J100,$K100,1,(Holidays!$A$1:$A$248)),0)+IF(AND($J100&gt;AI$4,$J100&lt;=AJ$4,$K100&gt;AJ$4),NETWORKDAYS.INTL($J100,(AJ$4),1,(Holidays!$A$1:$A$248)),0)+IF(AND($J100&lt;AI$4,$K100&lt;AJ$4,$K100&gt;AI$4),NETWORKDAYS.INTL(AI$4+1,$K100,1,(Holidays!$A$1:$A$248)),0)+IF(AND($J100&lt;=AI$4,$K100&gt;=AJ$4,$K100&gt;AI$4),NETWORKDAYS.INTL(AI$4+1,(AJ$4),1,(Holidays!$A$1:$A$248)),0))*$M100,"")</f>
        <v>0</v>
      </c>
      <c r="AK100" s="192">
        <f ca="1">IFERROR((IF(AND($J100&gt;AJ$4,$J100&lt;=AK$4,$K100&lt;=AK$4),NETWORKDAYS.INTL($J100,$K100,1,(Holidays!$A$1:$A$248)),0)+IF(AND($J100&gt;AJ$4,$J100&lt;=AK$4,$K100&gt;AK$4),NETWORKDAYS.INTL($J100,(AK$4),1,(Holidays!$A$1:$A$248)),0)+IF(AND($J100&lt;AJ$4,$K100&lt;AK$4,$K100&gt;AJ$4),NETWORKDAYS.INTL(AJ$4+1,$K100,1,(Holidays!$A$1:$A$248)),0)+IF(AND($J100&lt;=AJ$4,$K100&gt;=AK$4,$K100&gt;AJ$4),NETWORKDAYS.INTL(AJ$4+1,(AK$4),1,(Holidays!$A$1:$A$248)),0))*$M100,"")</f>
        <v>0</v>
      </c>
      <c r="AL100" s="321">
        <f ca="1">IFERROR((IF(AND($J100&gt;AK$4,$J100&lt;=AL$4,$K100&lt;=AL$4),NETWORKDAYS.INTL($J100,$K100,1,(Holidays!$A$1:$A$248)),0)+IF(AND($J100&gt;AK$4,$J100&lt;=AL$4,$K100&gt;AL$4),NETWORKDAYS.INTL($J100,(AL$4),1,(Holidays!$A$1:$A$248)),0)+IF(AND($J100&lt;AK$4,$K100&lt;AL$4,$K100&gt;AK$4),NETWORKDAYS.INTL(AK$4+1,$K100,1,(Holidays!$A$1:$A$248)),0)+IF(AND($J100&lt;=AK$4,$K100&gt;=AL$4,$K100&gt;AK$4),NETWORKDAYS.INTL(AK$4+1,(AL$4),1,(Holidays!$A$1:$A$248)),0))*$M100,"")</f>
        <v>0</v>
      </c>
      <c r="AM100" s="190">
        <f ca="1">IFERROR((IF(AND($J100&gt;AL$4,$J100&lt;=AM$4,$K100&lt;=AM$4),NETWORKDAYS.INTL($J100,$K100,1,(Holidays!$A$1:$A$248)),0)+IF(AND($J100&gt;AL$4,$J100&lt;=AM$4,$K100&gt;AM$4),NETWORKDAYS.INTL($J100,(AM$4),1,(Holidays!$A$1:$A$248)),0)+IF(AND($J100&lt;AL$4,$K100&lt;AM$4,$K100&gt;AL$4),NETWORKDAYS.INTL(AL$4+1,$K100,1,(Holidays!$A$1:$A$248)),0)+IF(AND($J100&lt;=AL$4,$K100&gt;=AM$4,$K100&gt;AL$4),NETWORKDAYS.INTL(AL$4+1,(AM$4),1,(Holidays!$A$1:$A$248)),0))*$M100,"")</f>
        <v>0</v>
      </c>
      <c r="AN100" s="192">
        <f ca="1">IFERROR((IF(AND($J100&gt;AM$4,$J100&lt;=AN$4,$K100&lt;=AN$4),NETWORKDAYS.INTL($J100,$K100,1,(Holidays!$A$1:$A$248)),0)+IF(AND($J100&gt;AM$4,$J100&lt;=AN$4,$K100&gt;AN$4),NETWORKDAYS.INTL($J100,(AN$4),1,(Holidays!$A$1:$A$248)),0)+IF(AND($J100&lt;AM$4,$K100&lt;AN$4,$K100&gt;AM$4),NETWORKDAYS.INTL(AM$4+1,$K100,1,(Holidays!$A$1:$A$248)),0)+IF(AND($J100&lt;=AM$4,$K100&gt;=AN$4,$K100&gt;AM$4),NETWORKDAYS.INTL(AM$4+1,(AN$4),1,(Holidays!$A$1:$A$248)),0))*$M100,"")</f>
        <v>0</v>
      </c>
      <c r="AO100" s="321">
        <f ca="1">IFERROR((IF(AND($J100&gt;AN$4,$J100&lt;=AO$4,$K100&lt;=AO$4),NETWORKDAYS.INTL($J100,$K100,1,(Holidays!$A$1:$A$248)),0)+IF(AND($J100&gt;AN$4,$J100&lt;=AO$4,$K100&gt;AO$4),NETWORKDAYS.INTL($J100,(AO$4),1,(Holidays!$A$1:$A$248)),0)+IF(AND($J100&lt;AN$4,$K100&lt;AO$4,$K100&gt;AN$4),NETWORKDAYS.INTL(AN$4+1,$K100,1,(Holidays!$A$1:$A$248)),0)+IF(AND($J100&lt;=AN$4,$K100&gt;=AO$4,$K100&gt;AN$4),NETWORKDAYS.INTL(AN$4+1,(AO$4),1,(Holidays!$A$1:$A$248)),0))*$M100,"")</f>
        <v>0</v>
      </c>
      <c r="AP100" s="190">
        <f ca="1">IFERROR((IF(AND($J100&gt;AO$4,$J100&lt;=AP$4,$K100&lt;=AP$4),NETWORKDAYS.INTL($J100,$K100,1,(Holidays!$A$1:$A$248)),0)+IF(AND($J100&gt;AO$4,$J100&lt;=AP$4,$K100&gt;AP$4),NETWORKDAYS.INTL($J100,(AP$4),1,(Holidays!$A$1:$A$248)),0)+IF(AND($J100&lt;AO$4,$K100&lt;AP$4,$K100&gt;AO$4),NETWORKDAYS.INTL(AO$4+1,$K100,1,(Holidays!$A$1:$A$248)),0)+IF(AND($J100&lt;=AO$4,$K100&gt;=AP$4,$K100&gt;AO$4),NETWORKDAYS.INTL(AO$4+1,(AP$4),1,(Holidays!$A$1:$A$248)),0))*$M100,"")</f>
        <v>0</v>
      </c>
      <c r="AQ100" s="192">
        <f ca="1">IFERROR((IF(AND($J100&gt;AP$4,$J100&lt;=AQ$4,$K100&lt;=AQ$4),NETWORKDAYS.INTL($J100,$K100,1,(Holidays!$A$1:$A$248)),0)+IF(AND($J100&gt;AP$4,$J100&lt;=AQ$4,$K100&gt;AQ$4),NETWORKDAYS.INTL($J100,(AQ$4),1,(Holidays!$A$1:$A$248)),0)+IF(AND($J100&lt;AP$4,$K100&lt;AQ$4,$K100&gt;AP$4),NETWORKDAYS.INTL(AP$4+1,$K100,1,(Holidays!$A$1:$A$248)),0)+IF(AND($J100&lt;=AP$4,$K100&gt;=AQ$4,$K100&gt;AP$4),NETWORKDAYS.INTL(AP$4+1,(AQ$4),1,(Holidays!$A$1:$A$248)),0))*$M100,"")</f>
        <v>0</v>
      </c>
      <c r="AR100" s="321">
        <f ca="1">IFERROR((IF(AND($J100&gt;AQ$4,$J100&lt;=AR$4,$K100&lt;=AR$4),NETWORKDAYS.INTL($J100,$K100,1,(Holidays!$A$1:$A$248)),0)+IF(AND($J100&gt;AQ$4,$J100&lt;=AR$4,$K100&gt;AR$4),NETWORKDAYS.INTL($J100,(AR$4),1,(Holidays!$A$1:$A$248)),0)+IF(AND($J100&lt;AQ$4,$K100&lt;AR$4,$K100&gt;AQ$4),NETWORKDAYS.INTL(AQ$4+1,$K100,1,(Holidays!$A$1:$A$248)),0)+IF(AND($J100&lt;=AQ$4,$K100&gt;=AR$4,$K100&gt;AQ$4),NETWORKDAYS.INTL(AQ$4+1,(AR$4),1,(Holidays!$A$1:$A$248)),0))*$M100,"")</f>
        <v>0</v>
      </c>
      <c r="AS100" s="190">
        <f ca="1">IFERROR((IF(AND($J100&gt;AR$4,$J100&lt;=AS$4,$K100&lt;=AS$4),NETWORKDAYS.INTL($J100,$K100,1,(Holidays!$A$1:$A$248)),0)+IF(AND($J100&gt;AR$4,$J100&lt;=AS$4,$K100&gt;AS$4),NETWORKDAYS.INTL($J100,(AS$4),1,(Holidays!$A$1:$A$248)),0)+IF(AND($J100&lt;AR$4,$K100&lt;AS$4,$K100&gt;AR$4),NETWORKDAYS.INTL(AR$4+1,$K100,1,(Holidays!$A$1:$A$248)),0)+IF(AND($J100&lt;=AR$4,$K100&gt;=AS$4,$K100&gt;AR$4),NETWORKDAYS.INTL(AR$4+1,(AS$4),1,(Holidays!$A$1:$A$248)),0))*$M100,"")</f>
        <v>0</v>
      </c>
      <c r="AT100" s="192">
        <f ca="1">IFERROR((IF(AND($J100&gt;AS$4,$J100&lt;=AT$4,$K100&lt;=AT$4),NETWORKDAYS.INTL($J100,$K100,1,(Holidays!$A$1:$A$248)),0)+IF(AND($J100&gt;AS$4,$J100&lt;=AT$4,$K100&gt;AT$4),NETWORKDAYS.INTL($J100,(AT$4),1,(Holidays!$A$1:$A$248)),0)+IF(AND($J100&lt;AS$4,$K100&lt;AT$4,$K100&gt;AS$4),NETWORKDAYS.INTL(AS$4+1,$K100,1,(Holidays!$A$1:$A$248)),0)+IF(AND($J100&lt;=AS$4,$K100&gt;=AT$4,$K100&gt;AS$4),NETWORKDAYS.INTL(AS$4+1,(AT$4),1,(Holidays!$A$1:$A$248)),0))*$M100,"")</f>
        <v>0</v>
      </c>
      <c r="AU100" s="321">
        <f ca="1">IFERROR((IF(AND($J100&gt;AT$4,$J100&lt;=AU$4,$K100&lt;=AU$4),NETWORKDAYS.INTL($J100,$K100,1,(Holidays!$A$1:$A$248)),0)+IF(AND($J100&gt;AT$4,$J100&lt;=AU$4,$K100&gt;AU$4),NETWORKDAYS.INTL($J100,(AU$4),1,(Holidays!$A$1:$A$248)),0)+IF(AND($J100&lt;AT$4,$K100&lt;AU$4,$K100&gt;AT$4),NETWORKDAYS.INTL(AT$4+1,$K100,1,(Holidays!$A$1:$A$248)),0)+IF(AND($J100&lt;=AT$4,$K100&gt;=AU$4,$K100&gt;AT$4),NETWORKDAYS.INTL(AT$4+1,(AU$4),1,(Holidays!$A$1:$A$248)),0))*$M100,"")</f>
        <v>0</v>
      </c>
      <c r="AV100" s="190">
        <f ca="1">IFERROR((IF(AND($J100&gt;AU$4,$J100&lt;=AV$4,$K100&lt;=AV$4),NETWORKDAYS.INTL($J100,$K100,1,(Holidays!$A$1:$A$248)),0)+IF(AND($J100&gt;AU$4,$J100&lt;=AV$4,$K100&gt;AV$4),NETWORKDAYS.INTL($J100,(AV$4),1,(Holidays!$A$1:$A$248)),0)+IF(AND($J100&lt;AU$4,$K100&lt;AV$4,$K100&gt;AU$4),NETWORKDAYS.INTL(AU$4+1,$K100,1,(Holidays!$A$1:$A$248)),0)+IF(AND($J100&lt;=AU$4,$K100&gt;=AV$4,$K100&gt;AU$4),NETWORKDAYS.INTL(AU$4+1,(AV$4),1,(Holidays!$A$1:$A$248)),0))*$M100,"")</f>
        <v>0</v>
      </c>
      <c r="AW100" s="192">
        <f ca="1">IFERROR((IF(AND($J100&gt;AV$4,$J100&lt;=AW$4,$K100&lt;=AW$4),NETWORKDAYS.INTL($J100,$K100,1,(Holidays!$A$1:$A$248)),0)+IF(AND($J100&gt;AV$4,$J100&lt;=AW$4,$K100&gt;AW$4),NETWORKDAYS.INTL($J100,(AW$4),1,(Holidays!$A$1:$A$248)),0)+IF(AND($J100&lt;AV$4,$K100&lt;AW$4,$K100&gt;AV$4),NETWORKDAYS.INTL(AV$4+1,$K100,1,(Holidays!$A$1:$A$248)),0)+IF(AND($J100&lt;=AV$4,$K100&gt;=AW$4,$K100&gt;AV$4),NETWORKDAYS.INTL(AV$4+1,(AW$4),1,(Holidays!$A$1:$A$248)),0))*$M100,"")</f>
        <v>0</v>
      </c>
      <c r="AX100" s="321">
        <f ca="1">IFERROR((IF(AND($J100&gt;AW$4,$J100&lt;=AX$4,$K100&lt;=AX$4),NETWORKDAYS.INTL($J100,$K100,1,(Holidays!$A$1:$A$248)),0)+IF(AND($J100&gt;AW$4,$J100&lt;=AX$4,$K100&gt;AX$4),NETWORKDAYS.INTL($J100,(AX$4),1,(Holidays!$A$1:$A$248)),0)+IF(AND($J100&lt;AW$4,$K100&lt;AX$4,$K100&gt;AW$4),NETWORKDAYS.INTL(AW$4+1,$K100,1,(Holidays!$A$1:$A$248)),0)+IF(AND($J100&lt;=AW$4,$K100&gt;=AX$4,$K100&gt;AW$4),NETWORKDAYS.INTL(AW$4+1,(AX$4),1,(Holidays!$A$1:$A$248)),0))*$M100,"")</f>
        <v>0</v>
      </c>
      <c r="AY100" s="190">
        <f ca="1">IFERROR((IF(AND($J100&gt;AX$4,$J100&lt;=AY$4,$K100&lt;=AY$4),NETWORKDAYS.INTL($J100,$K100,1,(Holidays!$A$1:$A$248)),0)+IF(AND($J100&gt;AX$4,$J100&lt;=AY$4,$K100&gt;AY$4),NETWORKDAYS.INTL($J100,(AY$4),1,(Holidays!$A$1:$A$248)),0)+IF(AND($J100&lt;AX$4,$K100&lt;AY$4,$K100&gt;AX$4),NETWORKDAYS.INTL(AX$4+1,$K100,1,(Holidays!$A$1:$A$248)),0)+IF(AND($J100&lt;=AX$4,$K100&gt;=AY$4,$K100&gt;AX$4),NETWORKDAYS.INTL(AX$4+1,(AY$4),1,(Holidays!$A$1:$A$248)),0))*$M100,"")</f>
        <v>0</v>
      </c>
      <c r="AZ100" s="192">
        <f ca="1">IFERROR((IF(AND($J100&gt;AY$4,$J100&lt;=AZ$4,$K100&lt;=AZ$4),NETWORKDAYS.INTL($J100,$K100,1,(Holidays!$A$1:$A$248)),0)+IF(AND($J100&gt;AY$4,$J100&lt;=AZ$4,$K100&gt;AZ$4),NETWORKDAYS.INTL($J100,(AZ$4),1,(Holidays!$A$1:$A$248)),0)+IF(AND($J100&lt;AY$4,$K100&lt;AZ$4,$K100&gt;AY$4),NETWORKDAYS.INTL(AY$4+1,$K100,1,(Holidays!$A$1:$A$248)),0)+IF(AND($J100&lt;=AY$4,$K100&gt;=AZ$4,$K100&gt;AY$4),NETWORKDAYS.INTL(AY$4+1,(AZ$4),1,(Holidays!$A$1:$A$248)),0))*$M100,"")</f>
        <v>0</v>
      </c>
      <c r="BA100" s="321">
        <f ca="1">IFERROR((IF(AND($J100&gt;AZ$4,$J100&lt;=BA$4,$K100&lt;=BA$4),NETWORKDAYS.INTL($J100,$K100,1,(Holidays!$A$1:$A$248)),0)+IF(AND($J100&gt;AZ$4,$J100&lt;=BA$4,$K100&gt;BA$4),NETWORKDAYS.INTL($J100,(BA$4),1,(Holidays!$A$1:$A$248)),0)+IF(AND($J100&lt;AZ$4,$K100&lt;BA$4,$K100&gt;AZ$4),NETWORKDAYS.INTL(AZ$4+1,$K100,1,(Holidays!$A$1:$A$248)),0)+IF(AND($J100&lt;=AZ$4,$K100&gt;=BA$4,$K100&gt;AZ$4),NETWORKDAYS.INTL(AZ$4+1,(BA$4),1,(Holidays!$A$1:$A$248)),0))*$M100,"")</f>
        <v>0</v>
      </c>
      <c r="BB100" s="190">
        <f ca="1">IFERROR((IF(AND($J100&gt;BA$4,$J100&lt;=BB$4,$K100&lt;=BB$4),NETWORKDAYS.INTL($J100,$K100,1,(Holidays!$A$1:$A$248)),0)+IF(AND($J100&gt;BA$4,$J100&lt;=BB$4,$K100&gt;BB$4),NETWORKDAYS.INTL($J100,(BB$4),1,(Holidays!$A$1:$A$248)),0)+IF(AND($J100&lt;BA$4,$K100&lt;BB$4,$K100&gt;BA$4),NETWORKDAYS.INTL(BA$4+1,$K100,1,(Holidays!$A$1:$A$248)),0)+IF(AND($J100&lt;=BA$4,$K100&gt;=BB$4,$K100&gt;BA$4),NETWORKDAYS.INTL(BA$4+1,(BB$4),1,(Holidays!$A$1:$A$248)),0))*$M100,"")</f>
        <v>0</v>
      </c>
      <c r="BC100" s="192">
        <f ca="1">IFERROR((IF(AND($J100&gt;BB$4,$J100&lt;=BC$4,$K100&lt;=BC$4),NETWORKDAYS.INTL($J100,$K100,1,(Holidays!$A$1:$A$248)),0)+IF(AND($J100&gt;BB$4,$J100&lt;=BC$4,$K100&gt;BC$4),NETWORKDAYS.INTL($J100,(BC$4),1,(Holidays!$A$1:$A$248)),0)+IF(AND($J100&lt;BB$4,$K100&lt;BC$4,$K100&gt;BB$4),NETWORKDAYS.INTL(BB$4+1,$K100,1,(Holidays!$A$1:$A$248)),0)+IF(AND($J100&lt;=BB$4,$K100&gt;=BC$4,$K100&gt;BB$4),NETWORKDAYS.INTL(BB$4+1,(BC$4),1,(Holidays!$A$1:$A$248)),0))*$M100,"")</f>
        <v>0</v>
      </c>
      <c r="BD100" s="321">
        <f ca="1">IFERROR((IF(AND($J100&gt;BC$4,$J100&lt;=BD$4,$K100&lt;=BD$4),NETWORKDAYS.INTL($J100,$K100,1,(Holidays!$A$1:$A$248)),0)+IF(AND($J100&gt;BC$4,$J100&lt;=BD$4,$K100&gt;BD$4),NETWORKDAYS.INTL($J100,(BD$4),1,(Holidays!$A$1:$A$248)),0)+IF(AND($J100&lt;BC$4,$K100&lt;BD$4,$K100&gt;BC$4),NETWORKDAYS.INTL(BC$4+1,$K100,1,(Holidays!$A$1:$A$248)),0)+IF(AND($J100&lt;=BC$4,$K100&gt;=BD$4,$K100&gt;BC$4),NETWORKDAYS.INTL(BC$4+1,(BD$4),1,(Holidays!$A$1:$A$248)),0))*$M100,"")</f>
        <v>0</v>
      </c>
      <c r="BE100" s="190">
        <f ca="1">IFERROR((IF(AND($J100&gt;BD$4,$J100&lt;=BE$4,$K100&lt;=BE$4),NETWORKDAYS.INTL($J100,$K100,1,(Holidays!$A$1:$A$248)),0)+IF(AND($J100&gt;BD$4,$J100&lt;=BE$4,$K100&gt;BE$4),NETWORKDAYS.INTL($J100,(BE$4),1,(Holidays!$A$1:$A$248)),0)+IF(AND($J100&lt;BD$4,$K100&lt;BE$4,$K100&gt;BD$4),NETWORKDAYS.INTL(BD$4+1,$K100,1,(Holidays!$A$1:$A$248)),0)+IF(AND($J100&lt;=BD$4,$K100&gt;=BE$4,$K100&gt;BD$4),NETWORKDAYS.INTL(BD$4+1,(BE$4),1,(Holidays!$A$1:$A$248)),0))*$M100,"")</f>
        <v>0</v>
      </c>
      <c r="BF100" s="192">
        <f ca="1">IFERROR((IF(AND($J100&gt;BE$4,$J100&lt;=BF$4,$K100&lt;=BF$4),NETWORKDAYS.INTL($J100,$K100,1,(Holidays!$A$1:$A$248)),0)+IF(AND($J100&gt;BE$4,$J100&lt;=BF$4,$K100&gt;BF$4),NETWORKDAYS.INTL($J100,(BF$4),1,(Holidays!$A$1:$A$248)),0)+IF(AND($J100&lt;BE$4,$K100&lt;BF$4,$K100&gt;BE$4),NETWORKDAYS.INTL(BE$4+1,$K100,1,(Holidays!$A$1:$A$248)),0)+IF(AND($J100&lt;=BE$4,$K100&gt;=BF$4,$K100&gt;BE$4),NETWORKDAYS.INTL(BE$4+1,(BF$4),1,(Holidays!$A$1:$A$248)),0))*$M100,"")</f>
        <v>0</v>
      </c>
      <c r="BG100" s="321">
        <f ca="1">IFERROR((IF(AND($J100&gt;BF$4,$J100&lt;=BG$4,$K100&lt;=BG$4),NETWORKDAYS.INTL($J100,$K100,1,(Holidays!$A$1:$A$248)),0)+IF(AND($J100&gt;BF$4,$J100&lt;=BG$4,$K100&gt;BG$4),NETWORKDAYS.INTL($J100,(BG$4),1,(Holidays!$A$1:$A$248)),0)+IF(AND($J100&lt;BF$4,$K100&lt;BG$4,$K100&gt;BF$4),NETWORKDAYS.INTL(BF$4+1,$K100,1,(Holidays!$A$1:$A$248)),0)+IF(AND($J100&lt;=BF$4,$K100&gt;=BG$4,$K100&gt;BF$4),NETWORKDAYS.INTL(BF$4+1,(BG$4),1,(Holidays!$A$1:$A$248)),0))*$M100,"")</f>
        <v>0</v>
      </c>
      <c r="BH100" s="190">
        <f ca="1">IFERROR((IF(AND($J100&gt;BG$4,$J100&lt;=BH$4,$K100&lt;=BH$4),NETWORKDAYS.INTL($J100,$K100,1,(Holidays!$A$1:$A$248)),0)+IF(AND($J100&gt;BG$4,$J100&lt;=BH$4,$K100&gt;BH$4),NETWORKDAYS.INTL($J100,(BH$4),1,(Holidays!$A$1:$A$248)),0)+IF(AND($J100&lt;BG$4,$K100&lt;BH$4,$K100&gt;BG$4),NETWORKDAYS.INTL(BG$4+1,$K100,1,(Holidays!$A$1:$A$248)),0)+IF(AND($J100&lt;=BG$4,$K100&gt;=BH$4,$K100&gt;BG$4),NETWORKDAYS.INTL(BG$4+1,(BH$4),1,(Holidays!$A$1:$A$248)),0))*$M100,"")</f>
        <v>0</v>
      </c>
      <c r="BI100" s="192">
        <f ca="1">IFERROR((IF(AND($J100&gt;BH$4,$J100&lt;=BI$4,$K100&lt;=BI$4),NETWORKDAYS.INTL($J100,$K100,1,(Holidays!$A$1:$A$248)),0)+IF(AND($J100&gt;BH$4,$J100&lt;=BI$4,$K100&gt;BI$4),NETWORKDAYS.INTL($J100,(BI$4),1,(Holidays!$A$1:$A$248)),0)+IF(AND($J100&lt;BH$4,$K100&lt;BI$4,$K100&gt;BH$4),NETWORKDAYS.INTL(BH$4+1,$K100,1,(Holidays!$A$1:$A$248)),0)+IF(AND($J100&lt;=BH$4,$K100&gt;=BI$4,$K100&gt;BH$4),NETWORKDAYS.INTL(BH$4+1,(BI$4),1,(Holidays!$A$1:$A$248)),0))*$M100,"")</f>
        <v>0</v>
      </c>
      <c r="BJ100" s="321">
        <f ca="1">IFERROR((IF(AND($J100&gt;BI$4,$J100&lt;=BJ$4,$K100&lt;=BJ$4),NETWORKDAYS.INTL($J100,$K100,1,(Holidays!$A$1:$A$248)),0)+IF(AND($J100&gt;BI$4,$J100&lt;=BJ$4,$K100&gt;BJ$4),NETWORKDAYS.INTL($J100,(BJ$4),1,(Holidays!$A$1:$A$248)),0)+IF(AND($J100&lt;BI$4,$K100&lt;BJ$4,$K100&gt;BI$4),NETWORKDAYS.INTL(BI$4+1,$K100,1,(Holidays!$A$1:$A$248)),0)+IF(AND($J100&lt;=BI$4,$K100&gt;=BJ$4,$K100&gt;BI$4),NETWORKDAYS.INTL(BI$4+1,(BJ$4),1,(Holidays!$A$1:$A$248)),0))*$M100,"")</f>
        <v>0</v>
      </c>
      <c r="BK100" s="190">
        <f ca="1">IFERROR((IF(AND($J100&gt;BJ$4,$J100&lt;=BK$4,$K100&lt;=BK$4),NETWORKDAYS.INTL($J100,$K100,1,(Holidays!$A$1:$A$248)),0)+IF(AND($J100&gt;BJ$4,$J100&lt;=BK$4,$K100&gt;BK$4),NETWORKDAYS.INTL($J100,(BK$4),1,(Holidays!$A$1:$A$248)),0)+IF(AND($J100&lt;BJ$4,$K100&lt;BK$4,$K100&gt;BJ$4),NETWORKDAYS.INTL(BJ$4+1,$K100,1,(Holidays!$A$1:$A$248)),0)+IF(AND($J100&lt;=BJ$4,$K100&gt;=BK$4,$K100&gt;BJ$4),NETWORKDAYS.INTL(BJ$4+1,(BK$4),1,(Holidays!$A$1:$A$248)),0))*$M100,"")</f>
        <v>0</v>
      </c>
      <c r="BL100" s="192">
        <f ca="1">IFERROR((IF(AND($J100&gt;BK$4,$J100&lt;=BL$4,$K100&lt;=BL$4),NETWORKDAYS.INTL($J100,$K100,1,(Holidays!$A$1:$A$248)),0)+IF(AND($J100&gt;BK$4,$J100&lt;=BL$4,$K100&gt;BL$4),NETWORKDAYS.INTL($J100,(BL$4),1,(Holidays!$A$1:$A$248)),0)+IF(AND($J100&lt;BK$4,$K100&lt;BL$4,$K100&gt;BK$4),NETWORKDAYS.INTL(BK$4+1,$K100,1,(Holidays!$A$1:$A$248)),0)+IF(AND($J100&lt;=BK$4,$K100&gt;=BL$4,$K100&gt;BK$4),NETWORKDAYS.INTL(BK$4+1,(BL$4),1,(Holidays!$A$1:$A$248)),0))*$M100,"")</f>
        <v>0</v>
      </c>
      <c r="BM100" s="321">
        <f ca="1">IFERROR((IF(AND($J100&gt;BL$4,$J100&lt;=BM$4,$K100&lt;=BM$4),NETWORKDAYS.INTL($J100,$K100,1,(Holidays!$A$1:$A$248)),0)+IF(AND($J100&gt;BL$4,$J100&lt;=BM$4,$K100&gt;BM$4),NETWORKDAYS.INTL($J100,(BM$4),1,(Holidays!$A$1:$A$248)),0)+IF(AND($J100&lt;BL$4,$K100&lt;BM$4,$K100&gt;BL$4),NETWORKDAYS.INTL(BL$4+1,$K100,1,(Holidays!$A$1:$A$248)),0)+IF(AND($J100&lt;=BL$4,$K100&gt;=BM$4,$K100&gt;BL$4),NETWORKDAYS.INTL(BL$4+1,(BM$4),1,(Holidays!$A$1:$A$248)),0))*$M100,"")</f>
        <v>0</v>
      </c>
      <c r="BN100" s="190">
        <f ca="1">IFERROR((IF(AND($J100&gt;BM$4,$J100&lt;=BN$4,$K100&lt;=BN$4),NETWORKDAYS.INTL($J100,$K100,1,(Holidays!$A$1:$A$248)),0)+IF(AND($J100&gt;BM$4,$J100&lt;=BN$4,$K100&gt;BN$4),NETWORKDAYS.INTL($J100,(BN$4),1,(Holidays!$A$1:$A$248)),0)+IF(AND($J100&lt;BM$4,$K100&lt;BN$4,$K100&gt;BM$4),NETWORKDAYS.INTL(BM$4+1,$K100,1,(Holidays!$A$1:$A$248)),0)+IF(AND($J100&lt;=BM$4,$K100&gt;=BN$4,$K100&gt;BM$4),NETWORKDAYS.INTL(BM$4+1,(BN$4),1,(Holidays!$A$1:$A$248)),0))*$M100,"")</f>
        <v>0</v>
      </c>
      <c r="BO100" s="192">
        <f ca="1">IFERROR((IF(AND($J100&gt;BN$4,$J100&lt;=BO$4,$K100&lt;=BO$4),NETWORKDAYS.INTL($J100,$K100,1,(Holidays!$A$1:$A$248)),0)+IF(AND($J100&gt;BN$4,$J100&lt;=BO$4,$K100&gt;BO$4),NETWORKDAYS.INTL($J100,(BO$4),1,(Holidays!$A$1:$A$248)),0)+IF(AND($J100&lt;BN$4,$K100&lt;BO$4,$K100&gt;BN$4),NETWORKDAYS.INTL(BN$4+1,$K100,1,(Holidays!$A$1:$A$248)),0)+IF(AND($J100&lt;=BN$4,$K100&gt;=BO$4,$K100&gt;BN$4),NETWORKDAYS.INTL(BN$4+1,(BO$4),1,(Holidays!$A$1:$A$248)),0))*$M100,"")</f>
        <v>0</v>
      </c>
      <c r="BP100" s="321">
        <f ca="1">IFERROR((IF(AND($J100&gt;BO$4,$J100&lt;=BP$4,$K100&lt;=BP$4),NETWORKDAYS.INTL($J100,$K100,1,(Holidays!$A$1:$A$248)),0)+IF(AND($J100&gt;BO$4,$J100&lt;=BP$4,$K100&gt;BP$4),NETWORKDAYS.INTL($J100,(BP$4),1,(Holidays!$A$1:$A$248)),0)+IF(AND($J100&lt;BO$4,$K100&lt;BP$4,$K100&gt;BO$4),NETWORKDAYS.INTL(BO$4+1,$K100,1,(Holidays!$A$1:$A$248)),0)+IF(AND($J100&lt;=BO$4,$K100&gt;=BP$4,$K100&gt;BO$4),NETWORKDAYS.INTL(BO$4+1,(BP$4),1,(Holidays!$A$1:$A$248)),0))*$M100,"")</f>
        <v>0</v>
      </c>
      <c r="BQ100" s="190">
        <f ca="1">IFERROR((IF(AND($J100&gt;BP$4,$J100&lt;=BQ$4,$K100&lt;=BQ$4),NETWORKDAYS.INTL($J100,$K100,1,(Holidays!$A$1:$A$248)),0)+IF(AND($J100&gt;BP$4,$J100&lt;=BQ$4,$K100&gt;BQ$4),NETWORKDAYS.INTL($J100,(BQ$4),1,(Holidays!$A$1:$A$248)),0)+IF(AND($J100&lt;BP$4,$K100&lt;BQ$4,$K100&gt;BP$4),NETWORKDAYS.INTL(BP$4+1,$K100,1,(Holidays!$A$1:$A$248)),0)+IF(AND($J100&lt;=BP$4,$K100&gt;=BQ$4,$K100&gt;BP$4),NETWORKDAYS.INTL(BP$4+1,(BQ$4),1,(Holidays!$A$1:$A$248)),0))*$M100,"")</f>
        <v>0</v>
      </c>
      <c r="BR100" s="192">
        <f ca="1">IFERROR((IF(AND($J100&gt;BQ$4,$J100&lt;=BR$4,$K100&lt;=BR$4),NETWORKDAYS.INTL($J100,$K100,1,(Holidays!$A$1:$A$248)),0)+IF(AND($J100&gt;BQ$4,$J100&lt;=BR$4,$K100&gt;BR$4),NETWORKDAYS.INTL($J100,(BR$4),1,(Holidays!$A$1:$A$248)),0)+IF(AND($J100&lt;BQ$4,$K100&lt;BR$4,$K100&gt;BQ$4),NETWORKDAYS.INTL(BQ$4+1,$K100,1,(Holidays!$A$1:$A$248)),0)+IF(AND($J100&lt;=BQ$4,$K100&gt;=BR$4,$K100&gt;BQ$4),NETWORKDAYS.INTL(BQ$4+1,(BR$4),1,(Holidays!$A$1:$A$248)),0))*$M100,"")</f>
        <v>0</v>
      </c>
      <c r="BS100" s="321">
        <f ca="1">IFERROR((IF(AND($J100&gt;BR$4,$J100&lt;=BS$4,$K100&lt;=BS$4),NETWORKDAYS.INTL($J100,$K100,1,(Holidays!$A$1:$A$248)),0)+IF(AND($J100&gt;BR$4,$J100&lt;=BS$4,$K100&gt;BS$4),NETWORKDAYS.INTL($J100,(BS$4),1,(Holidays!$A$1:$A$248)),0)+IF(AND($J100&lt;BR$4,$K100&lt;BS$4,$K100&gt;BR$4),NETWORKDAYS.INTL(BR$4+1,$K100,1,(Holidays!$A$1:$A$248)),0)+IF(AND($J100&lt;=BR$4,$K100&gt;=BS$4,$K100&gt;BR$4),NETWORKDAYS.INTL(BR$4+1,(BS$4),1,(Holidays!$A$1:$A$248)),0))*$M100,"")</f>
        <v>0</v>
      </c>
      <c r="BT100" s="190">
        <f ca="1">IFERROR((IF(AND($J100&gt;BS$4,$J100&lt;=BT$4,$K100&lt;=BT$4),NETWORKDAYS.INTL($J100,$K100,1,(Holidays!$A$1:$A$248)),0)+IF(AND($J100&gt;BS$4,$J100&lt;=BT$4,$K100&gt;BT$4),NETWORKDAYS.INTL($J100,(BT$4),1,(Holidays!$A$1:$A$248)),0)+IF(AND($J100&lt;BS$4,$K100&lt;BT$4,$K100&gt;BS$4),NETWORKDAYS.INTL(BS$4+1,$K100,1,(Holidays!$A$1:$A$248)),0)+IF(AND($J100&lt;=BS$4,$K100&gt;=BT$4,$K100&gt;BS$4),NETWORKDAYS.INTL(BS$4+1,(BT$4),1,(Holidays!$A$1:$A$248)),0))*$M100,"")</f>
        <v>0</v>
      </c>
      <c r="BU100" s="192">
        <f ca="1">IFERROR((IF(AND($J100&gt;BT$4,$J100&lt;=BU$4,$K100&lt;=BU$4),NETWORKDAYS.INTL($J100,$K100,1,(Holidays!$A$1:$A$248)),0)+IF(AND($J100&gt;BT$4,$J100&lt;=BU$4,$K100&gt;BU$4),NETWORKDAYS.INTL($J100,(BU$4),1,(Holidays!$A$1:$A$248)),0)+IF(AND($J100&lt;BT$4,$K100&lt;BU$4,$K100&gt;BT$4),NETWORKDAYS.INTL(BT$4+1,$K100,1,(Holidays!$A$1:$A$248)),0)+IF(AND($J100&lt;=BT$4,$K100&gt;=BU$4,$K100&gt;BT$4),NETWORKDAYS.INTL(BT$4+1,(BU$4),1,(Holidays!$A$1:$A$248)),0))*$M100,"")</f>
        <v>0</v>
      </c>
      <c r="BV100" s="321">
        <f ca="1">IFERROR((IF(AND($J100&gt;BU$4,$J100&lt;=BV$4,$K100&lt;=BV$4),NETWORKDAYS.INTL($J100,$K100,1,(Holidays!$A$1:$A$248)),0)+IF(AND($J100&gt;BU$4,$J100&lt;=BV$4,$K100&gt;BV$4),NETWORKDAYS.INTL($J100,(BV$4),1,(Holidays!$A$1:$A$248)),0)+IF(AND($J100&lt;BU$4,$K100&lt;BV$4,$K100&gt;BU$4),NETWORKDAYS.INTL(BU$4+1,$K100,1,(Holidays!$A$1:$A$248)),0)+IF(AND($J100&lt;=BU$4,$K100&gt;=BV$4,$K100&gt;BU$4),NETWORKDAYS.INTL(BU$4+1,(BV$4),1,(Holidays!$A$1:$A$248)),0))*$M100,"")</f>
        <v>0</v>
      </c>
      <c r="BW100" s="190">
        <f ca="1">IFERROR((IF(AND($J100&gt;BV$4,$J100&lt;=BW$4,$K100&lt;=BW$4),NETWORKDAYS.INTL($J100,$K100,1,(Holidays!$A$1:$A$248)),0)+IF(AND($J100&gt;BV$4,$J100&lt;=BW$4,$K100&gt;BW$4),NETWORKDAYS.INTL($J100,(BW$4),1,(Holidays!$A$1:$A$248)),0)+IF(AND($J100&lt;BV$4,$K100&lt;BW$4,$K100&gt;BV$4),NETWORKDAYS.INTL(BV$4+1,$K100,1,(Holidays!$A$1:$A$248)),0)+IF(AND($J100&lt;=BV$4,$K100&gt;=BW$4,$K100&gt;BV$4),NETWORKDAYS.INTL(BV$4+1,(BW$4),1,(Holidays!$A$1:$A$248)),0))*$M100,"")</f>
        <v>0</v>
      </c>
      <c r="BX100" s="192">
        <f ca="1">IFERROR((IF(AND($J100&gt;BW$4,$J100&lt;=BX$4,$K100&lt;=BX$4),NETWORKDAYS.INTL($J100,$K100,1,(Holidays!$A$1:$A$248)),0)+IF(AND($J100&gt;BW$4,$J100&lt;=BX$4,$K100&gt;BX$4),NETWORKDAYS.INTL($J100,(BX$4),1,(Holidays!$A$1:$A$248)),0)+IF(AND($J100&lt;BW$4,$K100&lt;BX$4,$K100&gt;BW$4),NETWORKDAYS.INTL(BW$4+1,$K100,1,(Holidays!$A$1:$A$248)),0)+IF(AND($J100&lt;=BW$4,$K100&gt;=BX$4,$K100&gt;BW$4),NETWORKDAYS.INTL(BW$4+1,(BX$4),1,(Holidays!$A$1:$A$248)),0))*$M100,"")</f>
        <v>0</v>
      </c>
      <c r="BY100" s="321">
        <f ca="1">IFERROR((IF(AND($J100&gt;BX$4,$J100&lt;=BY$4,$K100&lt;=BY$4),NETWORKDAYS.INTL($J100,$K100,1,(Holidays!$A$1:$A$248)),0)+IF(AND($J100&gt;BX$4,$J100&lt;=BY$4,$K100&gt;BY$4),NETWORKDAYS.INTL($J100,(BY$4),1,(Holidays!$A$1:$A$248)),0)+IF(AND($J100&lt;BX$4,$K100&lt;BY$4,$K100&gt;BX$4),NETWORKDAYS.INTL(BX$4+1,$K100,1,(Holidays!$A$1:$A$248)),0)+IF(AND($J100&lt;=BX$4,$K100&gt;=BY$4,$K100&gt;BX$4),NETWORKDAYS.INTL(BX$4+1,(BY$4),1,(Holidays!$A$1:$A$248)),0))*$M100,"")</f>
        <v>0</v>
      </c>
      <c r="BZ100" s="190">
        <f ca="1">IFERROR((IF(AND($J100&gt;BY$4,$J100&lt;=BZ$4,$K100&lt;=BZ$4),NETWORKDAYS.INTL($J100,$K100,1,(Holidays!$A$1:$A$248)),0)+IF(AND($J100&gt;BY$4,$J100&lt;=BZ$4,$K100&gt;BZ$4),NETWORKDAYS.INTL($J100,(BZ$4),1,(Holidays!$A$1:$A$248)),0)+IF(AND($J100&lt;BY$4,$K100&lt;BZ$4,$K100&gt;BY$4),NETWORKDAYS.INTL(BY$4+1,$K100,1,(Holidays!$A$1:$A$248)),0)+IF(AND($J100&lt;=BY$4,$K100&gt;=BZ$4,$K100&gt;BY$4),NETWORKDAYS.INTL(BY$4+1,(BZ$4),1,(Holidays!$A$1:$A$248)),0))*$M100,"")</f>
        <v>0</v>
      </c>
      <c r="CA100" s="192">
        <f ca="1">IFERROR((IF(AND($J100&gt;BZ$4,$J100&lt;=CA$4,$K100&lt;=CA$4),NETWORKDAYS.INTL($J100,$K100,1,(Holidays!$A$1:$A$248)),0)+IF(AND($J100&gt;BZ$4,$J100&lt;=CA$4,$K100&gt;CA$4),NETWORKDAYS.INTL($J100,(CA$4),1,(Holidays!$A$1:$A$248)),0)+IF(AND($J100&lt;BZ$4,$K100&lt;CA$4,$K100&gt;BZ$4),NETWORKDAYS.INTL(BZ$4+1,$K100,1,(Holidays!$A$1:$A$248)),0)+IF(AND($J100&lt;=BZ$4,$K100&gt;=CA$4,$K100&gt;BZ$4),NETWORKDAYS.INTL(BZ$4+1,(CA$4),1,(Holidays!$A$1:$A$248)),0))*$M100,"")</f>
        <v>0</v>
      </c>
      <c r="CB100" s="321">
        <f ca="1">IFERROR((IF(AND($J100&gt;CA$4,$J100&lt;=CB$4,$K100&lt;=CB$4),NETWORKDAYS.INTL($J100,$K100,1,(Holidays!$A$1:$A$248)),0)+IF(AND($J100&gt;CA$4,$J100&lt;=CB$4,$K100&gt;CB$4),NETWORKDAYS.INTL($J100,(CB$4),1,(Holidays!$A$1:$A$248)),0)+IF(AND($J100&lt;CA$4,$K100&lt;CB$4,$K100&gt;CA$4),NETWORKDAYS.INTL(CA$4+1,$K100,1,(Holidays!$A$1:$A$248)),0)+IF(AND($J100&lt;=CA$4,$K100&gt;=CB$4,$K100&gt;CA$4),NETWORKDAYS.INTL(CA$4+1,(CB$4),1,(Holidays!$A$1:$A$248)),0))*$M100,"")</f>
        <v>0</v>
      </c>
      <c r="CC100" s="190">
        <f ca="1">IFERROR((IF(AND($J100&gt;CB$4,$J100&lt;=CC$4,$K100&lt;=CC$4),NETWORKDAYS.INTL($J100,$K100,1,(Holidays!$A$1:$A$248)),0)+IF(AND($J100&gt;CB$4,$J100&lt;=CC$4,$K100&gt;CC$4),NETWORKDAYS.INTL($J100,(CC$4),1,(Holidays!$A$1:$A$248)),0)+IF(AND($J100&lt;CB$4,$K100&lt;CC$4,$K100&gt;CB$4),NETWORKDAYS.INTL(CB$4+1,$K100,1,(Holidays!$A$1:$A$248)),0)+IF(AND($J100&lt;=CB$4,$K100&gt;=CC$4,$K100&gt;CB$4),NETWORKDAYS.INTL(CB$4+1,(CC$4),1,(Holidays!$A$1:$A$248)),0))*$M100,"")</f>
        <v>0</v>
      </c>
      <c r="CD100" s="192">
        <f ca="1">IFERROR((IF(AND($J100&gt;CC$4,$J100&lt;=CD$4,$K100&lt;=CD$4),NETWORKDAYS.INTL($J100,$K100,1,(Holidays!$A$1:$A$248)),0)+IF(AND($J100&gt;CC$4,$J100&lt;=CD$4,$K100&gt;CD$4),NETWORKDAYS.INTL($J100,(CD$4),1,(Holidays!$A$1:$A$248)),0)+IF(AND($J100&lt;CC$4,$K100&lt;CD$4,$K100&gt;CC$4),NETWORKDAYS.INTL(CC$4+1,$K100,1,(Holidays!$A$1:$A$248)),0)+IF(AND($J100&lt;=CC$4,$K100&gt;=CD$4,$K100&gt;CC$4),NETWORKDAYS.INTL(CC$4+1,(CD$4),1,(Holidays!$A$1:$A$248)),0))*$M100,"")</f>
        <v>0</v>
      </c>
      <c r="CE100" s="321">
        <f ca="1">IFERROR((IF(AND($J100&gt;CD$4,$J100&lt;=CE$4,$K100&lt;=CE$4),NETWORKDAYS.INTL($J100,$K100,1,(Holidays!$A$1:$A$248)),0)+IF(AND($J100&gt;CD$4,$J100&lt;=CE$4,$K100&gt;CE$4),NETWORKDAYS.INTL($J100,(CE$4),1,(Holidays!$A$1:$A$248)),0)+IF(AND($J100&lt;CD$4,$K100&lt;CE$4,$K100&gt;CD$4),NETWORKDAYS.INTL(CD$4+1,$K100,1,(Holidays!$A$1:$A$248)),0)+IF(AND($J100&lt;=CD$4,$K100&gt;=CE$4,$K100&gt;CD$4),NETWORKDAYS.INTL(CD$4+1,(CE$4),1,(Holidays!$A$1:$A$248)),0))*$M100,"")</f>
        <v>0</v>
      </c>
      <c r="CF100" s="190">
        <f ca="1">IFERROR((IF(AND($J100&gt;CE$4,$J100&lt;=CF$4,$K100&lt;=CF$4),NETWORKDAYS.INTL($J100,$K100,1,(Holidays!$A$1:$A$248)),0)+IF(AND($J100&gt;CE$4,$J100&lt;=CF$4,$K100&gt;CF$4),NETWORKDAYS.INTL($J100,(CF$4),1,(Holidays!$A$1:$A$248)),0)+IF(AND($J100&lt;CE$4,$K100&lt;CF$4,$K100&gt;CE$4),NETWORKDAYS.INTL(CE$4+1,$K100,1,(Holidays!$A$1:$A$248)),0)+IF(AND($J100&lt;=CE$4,$K100&gt;=CF$4,$K100&gt;CE$4),NETWORKDAYS.INTL(CE$4+1,(CF$4),1,(Holidays!$A$1:$A$248)),0))*$M100,"")</f>
        <v>0</v>
      </c>
      <c r="CG100" s="192">
        <f ca="1">IFERROR((IF(AND($J100&gt;CF$4,$J100&lt;=CG$4,$K100&lt;=CG$4),NETWORKDAYS.INTL($J100,$K100,1,(Holidays!$A$1:$A$248)),0)+IF(AND($J100&gt;CF$4,$J100&lt;=CG$4,$K100&gt;CG$4),NETWORKDAYS.INTL($J100,(CG$4),1,(Holidays!$A$1:$A$248)),0)+IF(AND($J100&lt;CF$4,$K100&lt;CG$4,$K100&gt;CF$4),NETWORKDAYS.INTL(CF$4+1,$K100,1,(Holidays!$A$1:$A$248)),0)+IF(AND($J100&lt;=CF$4,$K100&gt;=CG$4,$K100&gt;CF$4),NETWORKDAYS.INTL(CF$4+1,(CG$4),1,(Holidays!$A$1:$A$248)),0))*$M100,"")</f>
        <v>0</v>
      </c>
      <c r="CH100" s="321">
        <f ca="1">IFERROR((IF(AND($J100&gt;CG$4,$J100&lt;=CH$4,$K100&lt;=CH$4),NETWORKDAYS.INTL($J100,$K100,1,(Holidays!$A$1:$A$248)),0)+IF(AND($J100&gt;CG$4,$J100&lt;=CH$4,$K100&gt;CH$4),NETWORKDAYS.INTL($J100,(CH$4),1,(Holidays!$A$1:$A$248)),0)+IF(AND($J100&lt;CG$4,$K100&lt;CH$4,$K100&gt;CG$4),NETWORKDAYS.INTL(CG$4+1,$K100,1,(Holidays!$A$1:$A$248)),0)+IF(AND($J100&lt;=CG$4,$K100&gt;=CH$4,$K100&gt;CG$4),NETWORKDAYS.INTL(CG$4+1,(CH$4),1,(Holidays!$A$1:$A$248)),0))*$M100,"")</f>
        <v>0</v>
      </c>
      <c r="CI100" s="190">
        <f ca="1">IFERROR((IF(AND($J100&gt;CH$4,$J100&lt;=CI$4,$K100&lt;=CI$4),NETWORKDAYS.INTL($J100,$K100,1,(Holidays!$A$1:$A$248)),0)+IF(AND($J100&gt;CH$4,$J100&lt;=CI$4,$K100&gt;CI$4),NETWORKDAYS.INTL($J100,(CI$4),1,(Holidays!$A$1:$A$248)),0)+IF(AND($J100&lt;CH$4,$K100&lt;CI$4,$K100&gt;CH$4),NETWORKDAYS.INTL(CH$4+1,$K100,1,(Holidays!$A$1:$A$248)),0)+IF(AND($J100&lt;=CH$4,$K100&gt;=CI$4,$K100&gt;CH$4),NETWORKDAYS.INTL(CH$4+1,(CI$4),1,(Holidays!$A$1:$A$248)),0))*$M100,"")</f>
        <v>0</v>
      </c>
      <c r="CJ100" s="192">
        <f ca="1">IFERROR((IF(AND($J100&gt;CI$4,$J100&lt;=CJ$4,$K100&lt;=CJ$4),NETWORKDAYS.INTL($J100,$K100,1,(Holidays!$A$1:$A$248)),0)+IF(AND($J100&gt;CI$4,$J100&lt;=CJ$4,$K100&gt;CJ$4),NETWORKDAYS.INTL($J100,(CJ$4),1,(Holidays!$A$1:$A$248)),0)+IF(AND($J100&lt;CI$4,$K100&lt;CJ$4,$K100&gt;CI$4),NETWORKDAYS.INTL(CI$4+1,$K100,1,(Holidays!$A$1:$A$248)),0)+IF(AND($J100&lt;=CI$4,$K100&gt;=CJ$4,$K100&gt;CI$4),NETWORKDAYS.INTL(CI$4+1,(CJ$4),1,(Holidays!$A$1:$A$248)),0))*$M100,"")</f>
        <v>0</v>
      </c>
      <c r="CK100" s="321">
        <f ca="1">IFERROR((IF(AND($J100&gt;CJ$4,$J100&lt;=CK$4,$K100&lt;=CK$4),NETWORKDAYS.INTL($J100,$K100,1,(Holidays!$A$1:$A$248)),0)+IF(AND($J100&gt;CJ$4,$J100&lt;=CK$4,$K100&gt;CK$4),NETWORKDAYS.INTL($J100,(CK$4),1,(Holidays!$A$1:$A$248)),0)+IF(AND($J100&lt;CJ$4,$K100&lt;CK$4,$K100&gt;CJ$4),NETWORKDAYS.INTL(CJ$4+1,$K100,1,(Holidays!$A$1:$A$248)),0)+IF(AND($J100&lt;=CJ$4,$K100&gt;=CK$4,$K100&gt;CJ$4),NETWORKDAYS.INTL(CJ$4+1,(CK$4),1,(Holidays!$A$1:$A$248)),0))*$M100,"")</f>
        <v>0</v>
      </c>
      <c r="CL100" s="190">
        <f ca="1">IFERROR((IF(AND($J100&gt;CK$4,$J100&lt;=CL$4,$K100&lt;=CL$4),NETWORKDAYS.INTL($J100,$K100,1,(Holidays!$A$1:$A$248)),0)+IF(AND($J100&gt;CK$4,$J100&lt;=CL$4,$K100&gt;CL$4),NETWORKDAYS.INTL($J100,(CL$4),1,(Holidays!$A$1:$A$248)),0)+IF(AND($J100&lt;CK$4,$K100&lt;CL$4,$K100&gt;CK$4),NETWORKDAYS.INTL(CK$4+1,$K100,1,(Holidays!$A$1:$A$248)),0)+IF(AND($J100&lt;=CK$4,$K100&gt;=CL$4,$K100&gt;CK$4),NETWORKDAYS.INTL(CK$4+1,(CL$4),1,(Holidays!$A$1:$A$248)),0))*$M100,"")</f>
        <v>0</v>
      </c>
      <c r="CM100" s="192">
        <f ca="1">IFERROR((IF(AND($J100&gt;CL$4,$J100&lt;=CM$4,$K100&lt;=CM$4),NETWORKDAYS.INTL($J100,$K100,1,(Holidays!$A$1:$A$248)),0)+IF(AND($J100&gt;CL$4,$J100&lt;=CM$4,$K100&gt;CM$4),NETWORKDAYS.INTL($J100,(CM$4),1,(Holidays!$A$1:$A$248)),0)+IF(AND($J100&lt;CL$4,$K100&lt;CM$4,$K100&gt;CL$4),NETWORKDAYS.INTL(CL$4+1,$K100,1,(Holidays!$A$1:$A$248)),0)+IF(AND($J100&lt;=CL$4,$K100&gt;=CM$4,$K100&gt;CL$4),NETWORKDAYS.INTL(CL$4+1,(CM$4),1,(Holidays!$A$1:$A$248)),0))*$M100,"")</f>
        <v>0</v>
      </c>
      <c r="CN100" s="321">
        <f ca="1">IFERROR((IF(AND($J100&gt;CM$4,$J100&lt;=CN$4,$K100&lt;=CN$4),NETWORKDAYS.INTL($J100,$K100,1,(Holidays!$A$1:$A$248)),0)+IF(AND($J100&gt;CM$4,$J100&lt;=CN$4,$K100&gt;CN$4),NETWORKDAYS.INTL($J100,(CN$4),1,(Holidays!$A$1:$A$248)),0)+IF(AND($J100&lt;CM$4,$K100&lt;CN$4,$K100&gt;CM$4),NETWORKDAYS.INTL(CM$4+1,$K100,1,(Holidays!$A$1:$A$248)),0)+IF(AND($J100&lt;=CM$4,$K100&gt;=CN$4,$K100&gt;CM$4),NETWORKDAYS.INTL(CM$4+1,(CN$4),1,(Holidays!$A$1:$A$248)),0))*$M100,"")</f>
        <v>0</v>
      </c>
      <c r="CO100" s="190">
        <f ca="1">IFERROR((IF(AND($J100&gt;CN$4,$J100&lt;=CO$4,$K100&lt;=CO$4),NETWORKDAYS.INTL($J100,$K100,1,(Holidays!$A$1:$A$248)),0)+IF(AND($J100&gt;CN$4,$J100&lt;=CO$4,$K100&gt;CO$4),NETWORKDAYS.INTL($J100,(CO$4),1,(Holidays!$A$1:$A$248)),0)+IF(AND($J100&lt;CN$4,$K100&lt;CO$4,$K100&gt;CN$4),NETWORKDAYS.INTL(CN$4+1,$K100,1,(Holidays!$A$1:$A$248)),0)+IF(AND($J100&lt;=CN$4,$K100&gt;=CO$4,$K100&gt;CN$4),NETWORKDAYS.INTL(CN$4+1,(CO$4),1,(Holidays!$A$1:$A$248)),0))*$M100,"")</f>
        <v>0</v>
      </c>
      <c r="CP100" s="192">
        <f ca="1">IFERROR((IF(AND($J100&gt;CO$4,$J100&lt;=CP$4,$K100&lt;=CP$4),NETWORKDAYS.INTL($J100,$K100,1,(Holidays!$A$1:$A$248)),0)+IF(AND($J100&gt;CO$4,$J100&lt;=CP$4,$K100&gt;CP$4),NETWORKDAYS.INTL($J100,(CP$4),1,(Holidays!$A$1:$A$248)),0)+IF(AND($J100&lt;CO$4,$K100&lt;CP$4,$K100&gt;CO$4),NETWORKDAYS.INTL(CO$4+1,$K100,1,(Holidays!$A$1:$A$248)),0)+IF(AND($J100&lt;=CO$4,$K100&gt;=CP$4,$K100&gt;CO$4),NETWORKDAYS.INTL(CO$4+1,(CP$4),1,(Holidays!$A$1:$A$248)),0))*$M100,"")</f>
        <v>0</v>
      </c>
      <c r="CQ100" s="321">
        <f ca="1">IFERROR((IF(AND($J100&gt;CP$4,$J100&lt;=CQ$4,$K100&lt;=CQ$4),NETWORKDAYS.INTL($J100,$K100,1,(Holidays!$A$1:$A$248)),0)+IF(AND($J100&gt;CP$4,$J100&lt;=CQ$4,$K100&gt;CQ$4),NETWORKDAYS.INTL($J100,(CQ$4),1,(Holidays!$A$1:$A$248)),0)+IF(AND($J100&lt;CP$4,$K100&lt;CQ$4,$K100&gt;CP$4),NETWORKDAYS.INTL(CP$4+1,$K100,1,(Holidays!$A$1:$A$248)),0)+IF(AND($J100&lt;=CP$4,$K100&gt;=CQ$4,$K100&gt;CP$4),NETWORKDAYS.INTL(CP$4+1,(CQ$4),1,(Holidays!$A$1:$A$248)),0))*$M100,"")</f>
        <v>0</v>
      </c>
      <c r="CR100" s="190">
        <f ca="1">IFERROR((IF(AND($J100&gt;CQ$4,$J100&lt;=CR$4,$K100&lt;=CR$4),NETWORKDAYS.INTL($J100,$K100,1,(Holidays!$A$1:$A$248)),0)+IF(AND($J100&gt;CQ$4,$J100&lt;=CR$4,$K100&gt;CR$4),NETWORKDAYS.INTL($J100,(CR$4),1,(Holidays!$A$1:$A$248)),0)+IF(AND($J100&lt;CQ$4,$K100&lt;CR$4,$K100&gt;CQ$4),NETWORKDAYS.INTL(CQ$4+1,$K100,1,(Holidays!$A$1:$A$248)),0)+IF(AND($J100&lt;=CQ$4,$K100&gt;=CR$4,$K100&gt;CQ$4),NETWORKDAYS.INTL(CQ$4+1,(CR$4),1,(Holidays!$A$1:$A$248)),0))*$M100,"")</f>
        <v>0</v>
      </c>
      <c r="CS100" s="192">
        <f ca="1">IFERROR((IF(AND($J100&gt;CR$4,$J100&lt;=CS$4,$K100&lt;=CS$4),NETWORKDAYS.INTL($J100,$K100,1,(Holidays!$A$1:$A$248)),0)+IF(AND($J100&gt;CR$4,$J100&lt;=CS$4,$K100&gt;CS$4),NETWORKDAYS.INTL($J100,(CS$4),1,(Holidays!$A$1:$A$248)),0)+IF(AND($J100&lt;CR$4,$K100&lt;CS$4,$K100&gt;CR$4),NETWORKDAYS.INTL(CR$4+1,$K100,1,(Holidays!$A$1:$A$248)),0)+IF(AND($J100&lt;=CR$4,$K100&gt;=CS$4,$K100&gt;CR$4),NETWORKDAYS.INTL(CR$4+1,(CS$4),1,(Holidays!$A$1:$A$248)),0))*$M100,"")</f>
        <v>0</v>
      </c>
      <c r="CT100" s="321">
        <f ca="1">IFERROR((IF(AND($J100&gt;CS$4,$J100&lt;=CT$4,$K100&lt;=CT$4),NETWORKDAYS.INTL($J100,$K100,1,(Holidays!$A$1:$A$248)),0)+IF(AND($J100&gt;CS$4,$J100&lt;=CT$4,$K100&gt;CT$4),NETWORKDAYS.INTL($J100,(CT$4),1,(Holidays!$A$1:$A$248)),0)+IF(AND($J100&lt;CS$4,$K100&lt;CT$4,$K100&gt;CS$4),NETWORKDAYS.INTL(CS$4+1,$K100,1,(Holidays!$A$1:$A$248)),0)+IF(AND($J100&lt;=CS$4,$K100&gt;=CT$4,$K100&gt;CS$4),NETWORKDAYS.INTL(CS$4+1,(CT$4),1,(Holidays!$A$1:$A$248)),0))*$M100,"")</f>
        <v>0</v>
      </c>
      <c r="CU100" s="190">
        <f ca="1">IFERROR((IF(AND($J100&gt;CT$4,$J100&lt;=CU$4,$K100&lt;=CU$4),NETWORKDAYS.INTL($J100,$K100,1,(Holidays!$A$1:$A$248)),0)+IF(AND($J100&gt;CT$4,$J100&lt;=CU$4,$K100&gt;CU$4),NETWORKDAYS.INTL($J100,(CU$4),1,(Holidays!$A$1:$A$248)),0)+IF(AND($J100&lt;CT$4,$K100&lt;CU$4,$K100&gt;CT$4),NETWORKDAYS.INTL(CT$4+1,$K100,1,(Holidays!$A$1:$A$248)),0)+IF(AND($J100&lt;=CT$4,$K100&gt;=CU$4,$K100&gt;CT$4),NETWORKDAYS.INTL(CT$4+1,(CU$4),1,(Holidays!$A$1:$A$248)),0))*$M100,"")</f>
        <v>0</v>
      </c>
      <c r="CV100" s="192">
        <f ca="1">IFERROR((IF(AND($J100&gt;CU$4,$J100&lt;=CV$4,$K100&lt;=CV$4),NETWORKDAYS.INTL($J100,$K100,1,(Holidays!$A$1:$A$248)),0)+IF(AND($J100&gt;CU$4,$J100&lt;=CV$4,$K100&gt;CV$4),NETWORKDAYS.INTL($J100,(CV$4),1,(Holidays!$A$1:$A$248)),0)+IF(AND($J100&lt;CU$4,$K100&lt;CV$4,$K100&gt;CU$4),NETWORKDAYS.INTL(CU$4+1,$K100,1,(Holidays!$A$1:$A$248)),0)+IF(AND($J100&lt;=CU$4,$K100&gt;=CV$4,$K100&gt;CU$4),NETWORKDAYS.INTL(CU$4+1,(CV$4),1,(Holidays!$A$1:$A$248)),0))*$M100,"")</f>
        <v>0</v>
      </c>
      <c r="CW100" s="321">
        <f ca="1">IFERROR((IF(AND($J100&gt;CV$4,$J100&lt;=CW$4,$K100&lt;=CW$4),NETWORKDAYS.INTL($J100,$K100,1,(Holidays!$A$1:$A$248)),0)+IF(AND($J100&gt;CV$4,$J100&lt;=CW$4,$K100&gt;CW$4),NETWORKDAYS.INTL($J100,(CW$4),1,(Holidays!$A$1:$A$248)),0)+IF(AND($J100&lt;CV$4,$K100&lt;CW$4,$K100&gt;CV$4),NETWORKDAYS.INTL(CV$4+1,$K100,1,(Holidays!$A$1:$A$248)),0)+IF(AND($J100&lt;=CV$4,$K100&gt;=CW$4,$K100&gt;CV$4),NETWORKDAYS.INTL(CV$4+1,(CW$4),1,(Holidays!$A$1:$A$248)),0))*$M100,"")</f>
        <v>0</v>
      </c>
      <c r="CX100" s="324">
        <f ca="1">IFERROR((IF(AND($J100&gt;CW$4,$J100&lt;=CX$4,$K100&lt;=CX$4),NETWORKDAYS.INTL($J100,$K100,1,(Holidays!$A$1:$A$248)),0)+IF(AND($J100&gt;CW$4,$J100&lt;=CX$4,$K100&gt;CX$4),NETWORKDAYS.INTL($J100,(CX$4),1,(Holidays!$A$1:$A$248)),0)+IF(AND($J100&lt;CW$4,$K100&lt;CX$4,$K100&gt;CW$4),NETWORKDAYS.INTL(CW$4+1,$K100,1,(Holidays!$A$1:$A$248)),0)+IF(AND($J100&lt;=CW$4,$K100&gt;=CX$4,$K100&gt;CW$4),NETWORKDAYS.INTL(CW$4+1,(CX$4),1,(Holidays!$A$1:$A$248)),0))*$M100,"")</f>
        <v>0</v>
      </c>
    </row>
    <row r="101" spans="2:102" ht="15" customHeight="1" outlineLevel="1">
      <c r="B101" s="59" t="str">
        <f t="array" ref="B101">IFERROR(INDEX('A-2_MH Distribution'!$B$1:$B$15014,SMALL(IF('A-2_MH Distribution'!$O$8:$O$63&lt;&gt;0,ROW('A-2_MH Distribution'!$B$8:$B$63)),ROW(A2)),1),"")</f>
        <v/>
      </c>
      <c r="C101" s="458" t="str">
        <f ca="1">IFERROR(VLOOKUP(B101,OFFSET('A-1_MH Estimation'!$B$7,0,0,MATCH("Subtotal LOE",'A-1_MH Estimation'!B:B,0)-7,2),2,0),"")</f>
        <v/>
      </c>
      <c r="D101" s="466" t="str">
        <f ca="1">IFERROR(VLOOKUP(B101,OFFSET('A-1_MH Estimation'!$B$7,0,0,MATCH("Subtotal LOE",'A-1_MH Estimation'!B:B,0)-7,4),4,0),"")</f>
        <v/>
      </c>
      <c r="E101" s="466" t="str">
        <f ca="1">IFERROR(VLOOKUP(B101,OFFSET('A-1_MH Estimation'!$B$7,0,0,MATCH("Subtotal LOE",'A-1_MH Estimation'!B:B,0)-7,3),3,0),"")</f>
        <v/>
      </c>
      <c r="F101" s="462">
        <f>IFERROR(VLOOKUP($B101,'A-2_MH Distribution'!$B$6:$O$16314,3,0)*VLOOKUP($B101,'A-2_MH Distribution'!$B$6:$O$16314,VLOOKUP(G101,SoftwareList,6,0),0)*IFERROR((--(VLOOKUP($B101,'A-2_MH Distribution'!$B$6:$O$16314,VLOOKUP(G101,SoftwareList,8,0),0)=0)+VLOOKUP($B101,'A-2_MH Distribution'!$B$6:$O$16314,VLOOKUP(G101,SoftwareList,8,0),0)),1),0)</f>
        <v>0</v>
      </c>
      <c r="G101" s="403" t="str">
        <f t="shared" ref="G101:G128" si="63">IF(B101&lt;&gt;"",$B$99,"")</f>
        <v/>
      </c>
      <c r="H101" s="454"/>
      <c r="I101" s="455"/>
      <c r="J101" s="351">
        <f ca="1">IFERROR(INDEX(Activities,MATCH($B101,'A-2_MH Distribution'!B:B,0),MATCH("Start Date",'A-2_MH Distribution'!$A$4:S$4,0))+H101,0)</f>
        <v>0</v>
      </c>
      <c r="K101" s="352">
        <f ca="1">IFERROR(INDEX(Activities,MATCH($B101,'A-2_MH Distribution'!B:B,0),MATCH("Finish Date",'A-2_MH Distribution'!$A$4:S$4,0))+I101,0)</f>
        <v>0</v>
      </c>
      <c r="L101" s="170">
        <f ca="1">NETWORKDAYS.INTL(J101,K101,1,Holidays!$A$1:$A$248)</f>
        <v>0</v>
      </c>
      <c r="M101" s="62">
        <f t="shared" ca="1" si="62"/>
        <v>0</v>
      </c>
      <c r="O101" s="253">
        <f ca="1">SUM($P101:CX101)</f>
        <v>0</v>
      </c>
      <c r="P101" s="320"/>
      <c r="Q101" s="321">
        <f ca="1">IFERROR((IF(AND($J101&gt;P$4,$J101&lt;=Q$4,$K101&lt;=Q$4),NETWORKDAYS.INTL($J101,$K101,1,(Holidays!$A$1:$A$248)),0)+IF(AND($J101&gt;P$4,$J101&lt;=Q$4,$K101&gt;Q$4),NETWORKDAYS.INTL($J101,(Q$4),1,(Holidays!$A$1:$A$248)),0)+IF(AND($J101&lt;P$4,$K101&lt;Q$4,$K101&gt;P$4),NETWORKDAYS.INTL(P$4+1,$K101,1,(Holidays!$A$1:$A$248)),0)+IF(AND($J101&lt;=P$4,$K101&gt;=Q$4,$K101&gt;P$4),NETWORKDAYS.INTL(P$4+1,(Q$4),1,(Holidays!$A$1:$A$248)),0))*$M101,"")</f>
        <v>0</v>
      </c>
      <c r="R101" s="190">
        <f ca="1">IFERROR((IF(AND($J101&gt;Q$4,$J101&lt;=R$4,$K101&lt;=R$4),NETWORKDAYS.INTL($J101,$K101,1,(Holidays!$A$1:$A$248)),0)+IF(AND($J101&gt;Q$4,$J101&lt;=R$4,$K101&gt;R$4),NETWORKDAYS.INTL($J101,(R$4),1,(Holidays!$A$1:$A$248)),0)+IF(AND($J101&lt;Q$4,$K101&lt;R$4,$K101&gt;Q$4),NETWORKDAYS.INTL(Q$4+1,$K101,1,(Holidays!$A$1:$A$248)),0)+IF(AND($J101&lt;=Q$4,$K101&gt;=R$4,$K101&gt;Q$4),NETWORKDAYS.INTL(Q$4+1,(R$4),1,(Holidays!$A$1:$A$248)),0))*$M101,"")</f>
        <v>0</v>
      </c>
      <c r="S101" s="192">
        <f ca="1">IFERROR((IF(AND($J101&gt;R$4,$J101&lt;=S$4,$K101&lt;=S$4),NETWORKDAYS.INTL($J101,$K101,1,(Holidays!$A$1:$A$248)),0)+IF(AND($J101&gt;R$4,$J101&lt;=S$4,$K101&gt;S$4),NETWORKDAYS.INTL($J101,(S$4),1,(Holidays!$A$1:$A$248)),0)+IF(AND($J101&lt;R$4,$K101&lt;S$4,$K101&gt;R$4),NETWORKDAYS.INTL(R$4+1,$K101,1,(Holidays!$A$1:$A$248)),0)+IF(AND($J101&lt;=R$4,$K101&gt;=S$4,$K101&gt;R$4),NETWORKDAYS.INTL(R$4+1,(S$4),1,(Holidays!$A$1:$A$248)),0))*$M101,"")</f>
        <v>0</v>
      </c>
      <c r="T101" s="321">
        <f ca="1">IFERROR((IF(AND($J101&gt;S$4,$J101&lt;=T$4,$K101&lt;=T$4),NETWORKDAYS.INTL($J101,$K101,1,(Holidays!$A$1:$A$248)),0)+IF(AND($J101&gt;S$4,$J101&lt;=T$4,$K101&gt;T$4),NETWORKDAYS.INTL($J101,(T$4),1,(Holidays!$A$1:$A$248)),0)+IF(AND($J101&lt;S$4,$K101&lt;T$4,$K101&gt;S$4),NETWORKDAYS.INTL(S$4+1,$K101,1,(Holidays!$A$1:$A$248)),0)+IF(AND($J101&lt;=S$4,$K101&gt;=T$4,$K101&gt;S$4),NETWORKDAYS.INTL(S$4+1,(T$4),1,(Holidays!$A$1:$A$248)),0))*$M101,"")</f>
        <v>0</v>
      </c>
      <c r="U101" s="190">
        <f ca="1">IFERROR((IF(AND($J101&gt;T$4,$J101&lt;=U$4,$K101&lt;=U$4),NETWORKDAYS.INTL($J101,$K101,1,(Holidays!$A$1:$A$248)),0)+IF(AND($J101&gt;T$4,$J101&lt;=U$4,$K101&gt;U$4),NETWORKDAYS.INTL($J101,(U$4),1,(Holidays!$A$1:$A$248)),0)+IF(AND($J101&lt;T$4,$K101&lt;U$4,$K101&gt;T$4),NETWORKDAYS.INTL(T$4+1,$K101,1,(Holidays!$A$1:$A$248)),0)+IF(AND($J101&lt;=T$4,$K101&gt;=U$4,$K101&gt;T$4),NETWORKDAYS.INTL(T$4+1,(U$4),1,(Holidays!$A$1:$A$248)),0))*$M101,"")</f>
        <v>0</v>
      </c>
      <c r="V101" s="192">
        <f ca="1">IFERROR((IF(AND($J101&gt;U$4,$J101&lt;=V$4,$K101&lt;=V$4),NETWORKDAYS.INTL($J101,$K101,1,(Holidays!$A$1:$A$248)),0)+IF(AND($J101&gt;U$4,$J101&lt;=V$4,$K101&gt;V$4),NETWORKDAYS.INTL($J101,(V$4),1,(Holidays!$A$1:$A$248)),0)+IF(AND($J101&lt;U$4,$K101&lt;V$4,$K101&gt;U$4),NETWORKDAYS.INTL(U$4+1,$K101,1,(Holidays!$A$1:$A$248)),0)+IF(AND($J101&lt;=U$4,$K101&gt;=V$4,$K101&gt;U$4),NETWORKDAYS.INTL(U$4+1,(V$4),1,(Holidays!$A$1:$A$248)),0))*$M101,"")</f>
        <v>0</v>
      </c>
      <c r="W101" s="321">
        <f ca="1">IFERROR((IF(AND($J101&gt;V$4,$J101&lt;=W$4,$K101&lt;=W$4),NETWORKDAYS.INTL($J101,$K101,1,(Holidays!$A$1:$A$248)),0)+IF(AND($J101&gt;V$4,$J101&lt;=W$4,$K101&gt;W$4),NETWORKDAYS.INTL($J101,(W$4),1,(Holidays!$A$1:$A$248)),0)+IF(AND($J101&lt;V$4,$K101&lt;W$4,$K101&gt;V$4),NETWORKDAYS.INTL(V$4+1,$K101,1,(Holidays!$A$1:$A$248)),0)+IF(AND($J101&lt;=V$4,$K101&gt;=W$4,$K101&gt;V$4),NETWORKDAYS.INTL(V$4+1,(W$4),1,(Holidays!$A$1:$A$248)),0))*$M101,"")</f>
        <v>0</v>
      </c>
      <c r="X101" s="190">
        <f ca="1">IFERROR((IF(AND($J101&gt;W$4,$J101&lt;=X$4,$K101&lt;=X$4),NETWORKDAYS.INTL($J101,$K101,1,(Holidays!$A$1:$A$248)),0)+IF(AND($J101&gt;W$4,$J101&lt;=X$4,$K101&gt;X$4),NETWORKDAYS.INTL($J101,(X$4),1,(Holidays!$A$1:$A$248)),0)+IF(AND($J101&lt;W$4,$K101&lt;X$4,$K101&gt;W$4),NETWORKDAYS.INTL(W$4+1,$K101,1,(Holidays!$A$1:$A$248)),0)+IF(AND($J101&lt;=W$4,$K101&gt;=X$4,$K101&gt;W$4),NETWORKDAYS.INTL(W$4+1,(X$4),1,(Holidays!$A$1:$A$248)),0))*$M101,"")</f>
        <v>0</v>
      </c>
      <c r="Y101" s="192">
        <f ca="1">IFERROR((IF(AND($J101&gt;X$4,$J101&lt;=Y$4,$K101&lt;=Y$4),NETWORKDAYS.INTL($J101,$K101,1,(Holidays!$A$1:$A$248)),0)+IF(AND($J101&gt;X$4,$J101&lt;=Y$4,$K101&gt;Y$4),NETWORKDAYS.INTL($J101,(Y$4),1,(Holidays!$A$1:$A$248)),0)+IF(AND($J101&lt;X$4,$K101&lt;Y$4,$K101&gt;X$4),NETWORKDAYS.INTL(X$4+1,$K101,1,(Holidays!$A$1:$A$248)),0)+IF(AND($J101&lt;=X$4,$K101&gt;=Y$4,$K101&gt;X$4),NETWORKDAYS.INTL(X$4+1,(Y$4),1,(Holidays!$A$1:$A$248)),0))*$M101,"")</f>
        <v>0</v>
      </c>
      <c r="Z101" s="321">
        <f ca="1">IFERROR((IF(AND($J101&gt;Y$4,$J101&lt;=Z$4,$K101&lt;=Z$4),NETWORKDAYS.INTL($J101,$K101,1,(Holidays!$A$1:$A$248)),0)+IF(AND($J101&gt;Y$4,$J101&lt;=Z$4,$K101&gt;Z$4),NETWORKDAYS.INTL($J101,(Z$4),1,(Holidays!$A$1:$A$248)),0)+IF(AND($J101&lt;Y$4,$K101&lt;Z$4,$K101&gt;Y$4),NETWORKDAYS.INTL(Y$4+1,$K101,1,(Holidays!$A$1:$A$248)),0)+IF(AND($J101&lt;=Y$4,$K101&gt;=Z$4,$K101&gt;Y$4),NETWORKDAYS.INTL(Y$4+1,(Z$4),1,(Holidays!$A$1:$A$248)),0))*$M101,"")</f>
        <v>0</v>
      </c>
      <c r="AA101" s="190">
        <f ca="1">IFERROR((IF(AND($J101&gt;Z$4,$J101&lt;=AA$4,$K101&lt;=AA$4),NETWORKDAYS.INTL($J101,$K101,1,(Holidays!$A$1:$A$248)),0)+IF(AND($J101&gt;Z$4,$J101&lt;=AA$4,$K101&gt;AA$4),NETWORKDAYS.INTL($J101,(AA$4),1,(Holidays!$A$1:$A$248)),0)+IF(AND($J101&lt;Z$4,$K101&lt;AA$4,$K101&gt;Z$4),NETWORKDAYS.INTL(Z$4+1,$K101,1,(Holidays!$A$1:$A$248)),0)+IF(AND($J101&lt;=Z$4,$K101&gt;=AA$4,$K101&gt;Z$4),NETWORKDAYS.INTL(Z$4+1,(AA$4),1,(Holidays!$A$1:$A$248)),0))*$M101,"")</f>
        <v>0</v>
      </c>
      <c r="AB101" s="192">
        <f ca="1">IFERROR((IF(AND($J101&gt;AA$4,$J101&lt;=AB$4,$K101&lt;=AB$4),NETWORKDAYS.INTL($J101,$K101,1,(Holidays!$A$1:$A$248)),0)+IF(AND($J101&gt;AA$4,$J101&lt;=AB$4,$K101&gt;AB$4),NETWORKDAYS.INTL($J101,(AB$4),1,(Holidays!$A$1:$A$248)),0)+IF(AND($J101&lt;AA$4,$K101&lt;AB$4,$K101&gt;AA$4),NETWORKDAYS.INTL(AA$4+1,$K101,1,(Holidays!$A$1:$A$248)),0)+IF(AND($J101&lt;=AA$4,$K101&gt;=AB$4,$K101&gt;AA$4),NETWORKDAYS.INTL(AA$4+1,(AB$4),1,(Holidays!$A$1:$A$248)),0))*$M101,"")</f>
        <v>0</v>
      </c>
      <c r="AC101" s="321">
        <f ca="1">IFERROR((IF(AND($J101&gt;AB$4,$J101&lt;=AC$4,$K101&lt;=AC$4),NETWORKDAYS.INTL($J101,$K101,1,(Holidays!$A$1:$A$248)),0)+IF(AND($J101&gt;AB$4,$J101&lt;=AC$4,$K101&gt;AC$4),NETWORKDAYS.INTL($J101,(AC$4),1,(Holidays!$A$1:$A$248)),0)+IF(AND($J101&lt;AB$4,$K101&lt;AC$4,$K101&gt;AB$4),NETWORKDAYS.INTL(AB$4+1,$K101,1,(Holidays!$A$1:$A$248)),0)+IF(AND($J101&lt;=AB$4,$K101&gt;=AC$4,$K101&gt;AB$4),NETWORKDAYS.INTL(AB$4+1,(AC$4),1,(Holidays!$A$1:$A$248)),0))*$M101,"")</f>
        <v>0</v>
      </c>
      <c r="AD101" s="190">
        <f ca="1">IFERROR((IF(AND($J101&gt;AC$4,$J101&lt;=AD$4,$K101&lt;=AD$4),NETWORKDAYS.INTL($J101,$K101,1,(Holidays!$A$1:$A$248)),0)+IF(AND($J101&gt;AC$4,$J101&lt;=AD$4,$K101&gt;AD$4),NETWORKDAYS.INTL($J101,(AD$4),1,(Holidays!$A$1:$A$248)),0)+IF(AND($J101&lt;AC$4,$K101&lt;AD$4,$K101&gt;AC$4),NETWORKDAYS.INTL(AC$4+1,$K101,1,(Holidays!$A$1:$A$248)),0)+IF(AND($J101&lt;=AC$4,$K101&gt;=AD$4,$K101&gt;AC$4),NETWORKDAYS.INTL(AC$4+1,(AD$4),1,(Holidays!$A$1:$A$248)),0))*$M101,"")</f>
        <v>0</v>
      </c>
      <c r="AE101" s="192">
        <f ca="1">IFERROR((IF(AND($J101&gt;AD$4,$J101&lt;=AE$4,$K101&lt;=AE$4),NETWORKDAYS.INTL($J101,$K101,1,(Holidays!$A$1:$A$248)),0)+IF(AND($J101&gt;AD$4,$J101&lt;=AE$4,$K101&gt;AE$4),NETWORKDAYS.INTL($J101,(AE$4),1,(Holidays!$A$1:$A$248)),0)+IF(AND($J101&lt;AD$4,$K101&lt;AE$4,$K101&gt;AD$4),NETWORKDAYS.INTL(AD$4+1,$K101,1,(Holidays!$A$1:$A$248)),0)+IF(AND($J101&lt;=AD$4,$K101&gt;=AE$4,$K101&gt;AD$4),NETWORKDAYS.INTL(AD$4+1,(AE$4),1,(Holidays!$A$1:$A$248)),0))*$M101,"")</f>
        <v>0</v>
      </c>
      <c r="AF101" s="321">
        <f ca="1">IFERROR((IF(AND($J101&gt;AE$4,$J101&lt;=AF$4,$K101&lt;=AF$4),NETWORKDAYS.INTL($J101,$K101,1,(Holidays!$A$1:$A$248)),0)+IF(AND($J101&gt;AE$4,$J101&lt;=AF$4,$K101&gt;AF$4),NETWORKDAYS.INTL($J101,(AF$4),1,(Holidays!$A$1:$A$248)),0)+IF(AND($J101&lt;AE$4,$K101&lt;AF$4,$K101&gt;AE$4),NETWORKDAYS.INTL(AE$4+1,$K101,1,(Holidays!$A$1:$A$248)),0)+IF(AND($J101&lt;=AE$4,$K101&gt;=AF$4,$K101&gt;AE$4),NETWORKDAYS.INTL(AE$4+1,(AF$4),1,(Holidays!$A$1:$A$248)),0))*$M101,"")</f>
        <v>0</v>
      </c>
      <c r="AG101" s="190">
        <f ca="1">IFERROR((IF(AND($J101&gt;AF$4,$J101&lt;=AG$4,$K101&lt;=AG$4),NETWORKDAYS.INTL($J101,$K101,1,(Holidays!$A$1:$A$248)),0)+IF(AND($J101&gt;AF$4,$J101&lt;=AG$4,$K101&gt;AG$4),NETWORKDAYS.INTL($J101,(AG$4),1,(Holidays!$A$1:$A$248)),0)+IF(AND($J101&lt;AF$4,$K101&lt;AG$4,$K101&gt;AF$4),NETWORKDAYS.INTL(AF$4+1,$K101,1,(Holidays!$A$1:$A$248)),0)+IF(AND($J101&lt;=AF$4,$K101&gt;=AG$4,$K101&gt;AF$4),NETWORKDAYS.INTL(AF$4+1,(AG$4),1,(Holidays!$A$1:$A$248)),0))*$M101,"")</f>
        <v>0</v>
      </c>
      <c r="AH101" s="192">
        <f ca="1">IFERROR((IF(AND($J101&gt;AG$4,$J101&lt;=AH$4,$K101&lt;=AH$4),NETWORKDAYS.INTL($J101,$K101,1,(Holidays!$A$1:$A$248)),0)+IF(AND($J101&gt;AG$4,$J101&lt;=AH$4,$K101&gt;AH$4),NETWORKDAYS.INTL($J101,(AH$4),1,(Holidays!$A$1:$A$248)),0)+IF(AND($J101&lt;AG$4,$K101&lt;AH$4,$K101&gt;AG$4),NETWORKDAYS.INTL(AG$4+1,$K101,1,(Holidays!$A$1:$A$248)),0)+IF(AND($J101&lt;=AG$4,$K101&gt;=AH$4,$K101&gt;AG$4),NETWORKDAYS.INTL(AG$4+1,(AH$4),1,(Holidays!$A$1:$A$248)),0))*$M101,"")</f>
        <v>0</v>
      </c>
      <c r="AI101" s="321">
        <f ca="1">IFERROR((IF(AND($J101&gt;AH$4,$J101&lt;=AI$4,$K101&lt;=AI$4),NETWORKDAYS.INTL($J101,$K101,1,(Holidays!$A$1:$A$248)),0)+IF(AND($J101&gt;AH$4,$J101&lt;=AI$4,$K101&gt;AI$4),NETWORKDAYS.INTL($J101,(AI$4),1,(Holidays!$A$1:$A$248)),0)+IF(AND($J101&lt;AH$4,$K101&lt;AI$4,$K101&gt;AH$4),NETWORKDAYS.INTL(AH$4+1,$K101,1,(Holidays!$A$1:$A$248)),0)+IF(AND($J101&lt;=AH$4,$K101&gt;=AI$4,$K101&gt;AH$4),NETWORKDAYS.INTL(AH$4+1,(AI$4),1,(Holidays!$A$1:$A$248)),0))*$M101,"")</f>
        <v>0</v>
      </c>
      <c r="AJ101" s="190">
        <f ca="1">IFERROR((IF(AND($J101&gt;AI$4,$J101&lt;=AJ$4,$K101&lt;=AJ$4),NETWORKDAYS.INTL($J101,$K101,1,(Holidays!$A$1:$A$248)),0)+IF(AND($J101&gt;AI$4,$J101&lt;=AJ$4,$K101&gt;AJ$4),NETWORKDAYS.INTL($J101,(AJ$4),1,(Holidays!$A$1:$A$248)),0)+IF(AND($J101&lt;AI$4,$K101&lt;AJ$4,$K101&gt;AI$4),NETWORKDAYS.INTL(AI$4+1,$K101,1,(Holidays!$A$1:$A$248)),0)+IF(AND($J101&lt;=AI$4,$K101&gt;=AJ$4,$K101&gt;AI$4),NETWORKDAYS.INTL(AI$4+1,(AJ$4),1,(Holidays!$A$1:$A$248)),0))*$M101,"")</f>
        <v>0</v>
      </c>
      <c r="AK101" s="192">
        <f ca="1">IFERROR((IF(AND($J101&gt;AJ$4,$J101&lt;=AK$4,$K101&lt;=AK$4),NETWORKDAYS.INTL($J101,$K101,1,(Holidays!$A$1:$A$248)),0)+IF(AND($J101&gt;AJ$4,$J101&lt;=AK$4,$K101&gt;AK$4),NETWORKDAYS.INTL($J101,(AK$4),1,(Holidays!$A$1:$A$248)),0)+IF(AND($J101&lt;AJ$4,$K101&lt;AK$4,$K101&gt;AJ$4),NETWORKDAYS.INTL(AJ$4+1,$K101,1,(Holidays!$A$1:$A$248)),0)+IF(AND($J101&lt;=AJ$4,$K101&gt;=AK$4,$K101&gt;AJ$4),NETWORKDAYS.INTL(AJ$4+1,(AK$4),1,(Holidays!$A$1:$A$248)),0))*$M101,"")</f>
        <v>0</v>
      </c>
      <c r="AL101" s="321">
        <f ca="1">IFERROR((IF(AND($J101&gt;AK$4,$J101&lt;=AL$4,$K101&lt;=AL$4),NETWORKDAYS.INTL($J101,$K101,1,(Holidays!$A$1:$A$248)),0)+IF(AND($J101&gt;AK$4,$J101&lt;=AL$4,$K101&gt;AL$4),NETWORKDAYS.INTL($J101,(AL$4),1,(Holidays!$A$1:$A$248)),0)+IF(AND($J101&lt;AK$4,$K101&lt;AL$4,$K101&gt;AK$4),NETWORKDAYS.INTL(AK$4+1,$K101,1,(Holidays!$A$1:$A$248)),0)+IF(AND($J101&lt;=AK$4,$K101&gt;=AL$4,$K101&gt;AK$4),NETWORKDAYS.INTL(AK$4+1,(AL$4),1,(Holidays!$A$1:$A$248)),0))*$M101,"")</f>
        <v>0</v>
      </c>
      <c r="AM101" s="190">
        <f ca="1">IFERROR((IF(AND($J101&gt;AL$4,$J101&lt;=AM$4,$K101&lt;=AM$4),NETWORKDAYS.INTL($J101,$K101,1,(Holidays!$A$1:$A$248)),0)+IF(AND($J101&gt;AL$4,$J101&lt;=AM$4,$K101&gt;AM$4),NETWORKDAYS.INTL($J101,(AM$4),1,(Holidays!$A$1:$A$248)),0)+IF(AND($J101&lt;AL$4,$K101&lt;AM$4,$K101&gt;AL$4),NETWORKDAYS.INTL(AL$4+1,$K101,1,(Holidays!$A$1:$A$248)),0)+IF(AND($J101&lt;=AL$4,$K101&gt;=AM$4,$K101&gt;AL$4),NETWORKDAYS.INTL(AL$4+1,(AM$4),1,(Holidays!$A$1:$A$248)),0))*$M101,"")</f>
        <v>0</v>
      </c>
      <c r="AN101" s="192">
        <f ca="1">IFERROR((IF(AND($J101&gt;AM$4,$J101&lt;=AN$4,$K101&lt;=AN$4),NETWORKDAYS.INTL($J101,$K101,1,(Holidays!$A$1:$A$248)),0)+IF(AND($J101&gt;AM$4,$J101&lt;=AN$4,$K101&gt;AN$4),NETWORKDAYS.INTL($J101,(AN$4),1,(Holidays!$A$1:$A$248)),0)+IF(AND($J101&lt;AM$4,$K101&lt;AN$4,$K101&gt;AM$4),NETWORKDAYS.INTL(AM$4+1,$K101,1,(Holidays!$A$1:$A$248)),0)+IF(AND($J101&lt;=AM$4,$K101&gt;=AN$4,$K101&gt;AM$4),NETWORKDAYS.INTL(AM$4+1,(AN$4),1,(Holidays!$A$1:$A$248)),0))*$M101,"")</f>
        <v>0</v>
      </c>
      <c r="AO101" s="321">
        <f ca="1">IFERROR((IF(AND($J101&gt;AN$4,$J101&lt;=AO$4,$K101&lt;=AO$4),NETWORKDAYS.INTL($J101,$K101,1,(Holidays!$A$1:$A$248)),0)+IF(AND($J101&gt;AN$4,$J101&lt;=AO$4,$K101&gt;AO$4),NETWORKDAYS.INTL($J101,(AO$4),1,(Holidays!$A$1:$A$248)),0)+IF(AND($J101&lt;AN$4,$K101&lt;AO$4,$K101&gt;AN$4),NETWORKDAYS.INTL(AN$4+1,$K101,1,(Holidays!$A$1:$A$248)),0)+IF(AND($J101&lt;=AN$4,$K101&gt;=AO$4,$K101&gt;AN$4),NETWORKDAYS.INTL(AN$4+1,(AO$4),1,(Holidays!$A$1:$A$248)),0))*$M101,"")</f>
        <v>0</v>
      </c>
      <c r="AP101" s="190">
        <f ca="1">IFERROR((IF(AND($J101&gt;AO$4,$J101&lt;=AP$4,$K101&lt;=AP$4),NETWORKDAYS.INTL($J101,$K101,1,(Holidays!$A$1:$A$248)),0)+IF(AND($J101&gt;AO$4,$J101&lt;=AP$4,$K101&gt;AP$4),NETWORKDAYS.INTL($J101,(AP$4),1,(Holidays!$A$1:$A$248)),0)+IF(AND($J101&lt;AO$4,$K101&lt;AP$4,$K101&gt;AO$4),NETWORKDAYS.INTL(AO$4+1,$K101,1,(Holidays!$A$1:$A$248)),0)+IF(AND($J101&lt;=AO$4,$K101&gt;=AP$4,$K101&gt;AO$4),NETWORKDAYS.INTL(AO$4+1,(AP$4),1,(Holidays!$A$1:$A$248)),0))*$M101,"")</f>
        <v>0</v>
      </c>
      <c r="AQ101" s="192">
        <f ca="1">IFERROR((IF(AND($J101&gt;AP$4,$J101&lt;=AQ$4,$K101&lt;=AQ$4),NETWORKDAYS.INTL($J101,$K101,1,(Holidays!$A$1:$A$248)),0)+IF(AND($J101&gt;AP$4,$J101&lt;=AQ$4,$K101&gt;AQ$4),NETWORKDAYS.INTL($J101,(AQ$4),1,(Holidays!$A$1:$A$248)),0)+IF(AND($J101&lt;AP$4,$K101&lt;AQ$4,$K101&gt;AP$4),NETWORKDAYS.INTL(AP$4+1,$K101,1,(Holidays!$A$1:$A$248)),0)+IF(AND($J101&lt;=AP$4,$K101&gt;=AQ$4,$K101&gt;AP$4),NETWORKDAYS.INTL(AP$4+1,(AQ$4),1,(Holidays!$A$1:$A$248)),0))*$M101,"")</f>
        <v>0</v>
      </c>
      <c r="AR101" s="321">
        <f ca="1">IFERROR((IF(AND($J101&gt;AQ$4,$J101&lt;=AR$4,$K101&lt;=AR$4),NETWORKDAYS.INTL($J101,$K101,1,(Holidays!$A$1:$A$248)),0)+IF(AND($J101&gt;AQ$4,$J101&lt;=AR$4,$K101&gt;AR$4),NETWORKDAYS.INTL($J101,(AR$4),1,(Holidays!$A$1:$A$248)),0)+IF(AND($J101&lt;AQ$4,$K101&lt;AR$4,$K101&gt;AQ$4),NETWORKDAYS.INTL(AQ$4+1,$K101,1,(Holidays!$A$1:$A$248)),0)+IF(AND($J101&lt;=AQ$4,$K101&gt;=AR$4,$K101&gt;AQ$4),NETWORKDAYS.INTL(AQ$4+1,(AR$4),1,(Holidays!$A$1:$A$248)),0))*$M101,"")</f>
        <v>0</v>
      </c>
      <c r="AS101" s="190">
        <f ca="1">IFERROR((IF(AND($J101&gt;AR$4,$J101&lt;=AS$4,$K101&lt;=AS$4),NETWORKDAYS.INTL($J101,$K101,1,(Holidays!$A$1:$A$248)),0)+IF(AND($J101&gt;AR$4,$J101&lt;=AS$4,$K101&gt;AS$4),NETWORKDAYS.INTL($J101,(AS$4),1,(Holidays!$A$1:$A$248)),0)+IF(AND($J101&lt;AR$4,$K101&lt;AS$4,$K101&gt;AR$4),NETWORKDAYS.INTL(AR$4+1,$K101,1,(Holidays!$A$1:$A$248)),0)+IF(AND($J101&lt;=AR$4,$K101&gt;=AS$4,$K101&gt;AR$4),NETWORKDAYS.INTL(AR$4+1,(AS$4),1,(Holidays!$A$1:$A$248)),0))*$M101,"")</f>
        <v>0</v>
      </c>
      <c r="AT101" s="192">
        <f ca="1">IFERROR((IF(AND($J101&gt;AS$4,$J101&lt;=AT$4,$K101&lt;=AT$4),NETWORKDAYS.INTL($J101,$K101,1,(Holidays!$A$1:$A$248)),0)+IF(AND($J101&gt;AS$4,$J101&lt;=AT$4,$K101&gt;AT$4),NETWORKDAYS.INTL($J101,(AT$4),1,(Holidays!$A$1:$A$248)),0)+IF(AND($J101&lt;AS$4,$K101&lt;AT$4,$K101&gt;AS$4),NETWORKDAYS.INTL(AS$4+1,$K101,1,(Holidays!$A$1:$A$248)),0)+IF(AND($J101&lt;=AS$4,$K101&gt;=AT$4,$K101&gt;AS$4),NETWORKDAYS.INTL(AS$4+1,(AT$4),1,(Holidays!$A$1:$A$248)),0))*$M101,"")</f>
        <v>0</v>
      </c>
      <c r="AU101" s="321">
        <f ca="1">IFERROR((IF(AND($J101&gt;AT$4,$J101&lt;=AU$4,$K101&lt;=AU$4),NETWORKDAYS.INTL($J101,$K101,1,(Holidays!$A$1:$A$248)),0)+IF(AND($J101&gt;AT$4,$J101&lt;=AU$4,$K101&gt;AU$4),NETWORKDAYS.INTL($J101,(AU$4),1,(Holidays!$A$1:$A$248)),0)+IF(AND($J101&lt;AT$4,$K101&lt;AU$4,$K101&gt;AT$4),NETWORKDAYS.INTL(AT$4+1,$K101,1,(Holidays!$A$1:$A$248)),0)+IF(AND($J101&lt;=AT$4,$K101&gt;=AU$4,$K101&gt;AT$4),NETWORKDAYS.INTL(AT$4+1,(AU$4),1,(Holidays!$A$1:$A$248)),0))*$M101,"")</f>
        <v>0</v>
      </c>
      <c r="AV101" s="190">
        <f ca="1">IFERROR((IF(AND($J101&gt;AU$4,$J101&lt;=AV$4,$K101&lt;=AV$4),NETWORKDAYS.INTL($J101,$K101,1,(Holidays!$A$1:$A$248)),0)+IF(AND($J101&gt;AU$4,$J101&lt;=AV$4,$K101&gt;AV$4),NETWORKDAYS.INTL($J101,(AV$4),1,(Holidays!$A$1:$A$248)),0)+IF(AND($J101&lt;AU$4,$K101&lt;AV$4,$K101&gt;AU$4),NETWORKDAYS.INTL(AU$4+1,$K101,1,(Holidays!$A$1:$A$248)),0)+IF(AND($J101&lt;=AU$4,$K101&gt;=AV$4,$K101&gt;AU$4),NETWORKDAYS.INTL(AU$4+1,(AV$4),1,(Holidays!$A$1:$A$248)),0))*$M101,"")</f>
        <v>0</v>
      </c>
      <c r="AW101" s="192">
        <f ca="1">IFERROR((IF(AND($J101&gt;AV$4,$J101&lt;=AW$4,$K101&lt;=AW$4),NETWORKDAYS.INTL($J101,$K101,1,(Holidays!$A$1:$A$248)),0)+IF(AND($J101&gt;AV$4,$J101&lt;=AW$4,$K101&gt;AW$4),NETWORKDAYS.INTL($J101,(AW$4),1,(Holidays!$A$1:$A$248)),0)+IF(AND($J101&lt;AV$4,$K101&lt;AW$4,$K101&gt;AV$4),NETWORKDAYS.INTL(AV$4+1,$K101,1,(Holidays!$A$1:$A$248)),0)+IF(AND($J101&lt;=AV$4,$K101&gt;=AW$4,$K101&gt;AV$4),NETWORKDAYS.INTL(AV$4+1,(AW$4),1,(Holidays!$A$1:$A$248)),0))*$M101,"")</f>
        <v>0</v>
      </c>
      <c r="AX101" s="321">
        <f ca="1">IFERROR((IF(AND($J101&gt;AW$4,$J101&lt;=AX$4,$K101&lt;=AX$4),NETWORKDAYS.INTL($J101,$K101,1,(Holidays!$A$1:$A$248)),0)+IF(AND($J101&gt;AW$4,$J101&lt;=AX$4,$K101&gt;AX$4),NETWORKDAYS.INTL($J101,(AX$4),1,(Holidays!$A$1:$A$248)),0)+IF(AND($J101&lt;AW$4,$K101&lt;AX$4,$K101&gt;AW$4),NETWORKDAYS.INTL(AW$4+1,$K101,1,(Holidays!$A$1:$A$248)),0)+IF(AND($J101&lt;=AW$4,$K101&gt;=AX$4,$K101&gt;AW$4),NETWORKDAYS.INTL(AW$4+1,(AX$4),1,(Holidays!$A$1:$A$248)),0))*$M101,"")</f>
        <v>0</v>
      </c>
      <c r="AY101" s="190">
        <f ca="1">IFERROR((IF(AND($J101&gt;AX$4,$J101&lt;=AY$4,$K101&lt;=AY$4),NETWORKDAYS.INTL($J101,$K101,1,(Holidays!$A$1:$A$248)),0)+IF(AND($J101&gt;AX$4,$J101&lt;=AY$4,$K101&gt;AY$4),NETWORKDAYS.INTL($J101,(AY$4),1,(Holidays!$A$1:$A$248)),0)+IF(AND($J101&lt;AX$4,$K101&lt;AY$4,$K101&gt;AX$4),NETWORKDAYS.INTL(AX$4+1,$K101,1,(Holidays!$A$1:$A$248)),0)+IF(AND($J101&lt;=AX$4,$K101&gt;=AY$4,$K101&gt;AX$4),NETWORKDAYS.INTL(AX$4+1,(AY$4),1,(Holidays!$A$1:$A$248)),0))*$M101,"")</f>
        <v>0</v>
      </c>
      <c r="AZ101" s="192">
        <f ca="1">IFERROR((IF(AND($J101&gt;AY$4,$J101&lt;=AZ$4,$K101&lt;=AZ$4),NETWORKDAYS.INTL($J101,$K101,1,(Holidays!$A$1:$A$248)),0)+IF(AND($J101&gt;AY$4,$J101&lt;=AZ$4,$K101&gt;AZ$4),NETWORKDAYS.INTL($J101,(AZ$4),1,(Holidays!$A$1:$A$248)),0)+IF(AND($J101&lt;AY$4,$K101&lt;AZ$4,$K101&gt;AY$4),NETWORKDAYS.INTL(AY$4+1,$K101,1,(Holidays!$A$1:$A$248)),0)+IF(AND($J101&lt;=AY$4,$K101&gt;=AZ$4,$K101&gt;AY$4),NETWORKDAYS.INTL(AY$4+1,(AZ$4),1,(Holidays!$A$1:$A$248)),0))*$M101,"")</f>
        <v>0</v>
      </c>
      <c r="BA101" s="321">
        <f ca="1">IFERROR((IF(AND($J101&gt;AZ$4,$J101&lt;=BA$4,$K101&lt;=BA$4),NETWORKDAYS.INTL($J101,$K101,1,(Holidays!$A$1:$A$248)),0)+IF(AND($J101&gt;AZ$4,$J101&lt;=BA$4,$K101&gt;BA$4),NETWORKDAYS.INTL($J101,(BA$4),1,(Holidays!$A$1:$A$248)),0)+IF(AND($J101&lt;AZ$4,$K101&lt;BA$4,$K101&gt;AZ$4),NETWORKDAYS.INTL(AZ$4+1,$K101,1,(Holidays!$A$1:$A$248)),0)+IF(AND($J101&lt;=AZ$4,$K101&gt;=BA$4,$K101&gt;AZ$4),NETWORKDAYS.INTL(AZ$4+1,(BA$4),1,(Holidays!$A$1:$A$248)),0))*$M101,"")</f>
        <v>0</v>
      </c>
      <c r="BB101" s="190">
        <f ca="1">IFERROR((IF(AND($J101&gt;BA$4,$J101&lt;=BB$4,$K101&lt;=BB$4),NETWORKDAYS.INTL($J101,$K101,1,(Holidays!$A$1:$A$248)),0)+IF(AND($J101&gt;BA$4,$J101&lt;=BB$4,$K101&gt;BB$4),NETWORKDAYS.INTL($J101,(BB$4),1,(Holidays!$A$1:$A$248)),0)+IF(AND($J101&lt;BA$4,$K101&lt;BB$4,$K101&gt;BA$4),NETWORKDAYS.INTL(BA$4+1,$K101,1,(Holidays!$A$1:$A$248)),0)+IF(AND($J101&lt;=BA$4,$K101&gt;=BB$4,$K101&gt;BA$4),NETWORKDAYS.INTL(BA$4+1,(BB$4),1,(Holidays!$A$1:$A$248)),0))*$M101,"")</f>
        <v>0</v>
      </c>
      <c r="BC101" s="192">
        <f ca="1">IFERROR((IF(AND($J101&gt;BB$4,$J101&lt;=BC$4,$K101&lt;=BC$4),NETWORKDAYS.INTL($J101,$K101,1,(Holidays!$A$1:$A$248)),0)+IF(AND($J101&gt;BB$4,$J101&lt;=BC$4,$K101&gt;BC$4),NETWORKDAYS.INTL($J101,(BC$4),1,(Holidays!$A$1:$A$248)),0)+IF(AND($J101&lt;BB$4,$K101&lt;BC$4,$K101&gt;BB$4),NETWORKDAYS.INTL(BB$4+1,$K101,1,(Holidays!$A$1:$A$248)),0)+IF(AND($J101&lt;=BB$4,$K101&gt;=BC$4,$K101&gt;BB$4),NETWORKDAYS.INTL(BB$4+1,(BC$4),1,(Holidays!$A$1:$A$248)),0))*$M101,"")</f>
        <v>0</v>
      </c>
      <c r="BD101" s="321">
        <f ca="1">IFERROR((IF(AND($J101&gt;BC$4,$J101&lt;=BD$4,$K101&lt;=BD$4),NETWORKDAYS.INTL($J101,$K101,1,(Holidays!$A$1:$A$248)),0)+IF(AND($J101&gt;BC$4,$J101&lt;=BD$4,$K101&gt;BD$4),NETWORKDAYS.INTL($J101,(BD$4),1,(Holidays!$A$1:$A$248)),0)+IF(AND($J101&lt;BC$4,$K101&lt;BD$4,$K101&gt;BC$4),NETWORKDAYS.INTL(BC$4+1,$K101,1,(Holidays!$A$1:$A$248)),0)+IF(AND($J101&lt;=BC$4,$K101&gt;=BD$4,$K101&gt;BC$4),NETWORKDAYS.INTL(BC$4+1,(BD$4),1,(Holidays!$A$1:$A$248)),0))*$M101,"")</f>
        <v>0</v>
      </c>
      <c r="BE101" s="190">
        <f ca="1">IFERROR((IF(AND($J101&gt;BD$4,$J101&lt;=BE$4,$K101&lt;=BE$4),NETWORKDAYS.INTL($J101,$K101,1,(Holidays!$A$1:$A$248)),0)+IF(AND($J101&gt;BD$4,$J101&lt;=BE$4,$K101&gt;BE$4),NETWORKDAYS.INTL($J101,(BE$4),1,(Holidays!$A$1:$A$248)),0)+IF(AND($J101&lt;BD$4,$K101&lt;BE$4,$K101&gt;BD$4),NETWORKDAYS.INTL(BD$4+1,$K101,1,(Holidays!$A$1:$A$248)),0)+IF(AND($J101&lt;=BD$4,$K101&gt;=BE$4,$K101&gt;BD$4),NETWORKDAYS.INTL(BD$4+1,(BE$4),1,(Holidays!$A$1:$A$248)),0))*$M101,"")</f>
        <v>0</v>
      </c>
      <c r="BF101" s="192">
        <f ca="1">IFERROR((IF(AND($J101&gt;BE$4,$J101&lt;=BF$4,$K101&lt;=BF$4),NETWORKDAYS.INTL($J101,$K101,1,(Holidays!$A$1:$A$248)),0)+IF(AND($J101&gt;BE$4,$J101&lt;=BF$4,$K101&gt;BF$4),NETWORKDAYS.INTL($J101,(BF$4),1,(Holidays!$A$1:$A$248)),0)+IF(AND($J101&lt;BE$4,$K101&lt;BF$4,$K101&gt;BE$4),NETWORKDAYS.INTL(BE$4+1,$K101,1,(Holidays!$A$1:$A$248)),0)+IF(AND($J101&lt;=BE$4,$K101&gt;=BF$4,$K101&gt;BE$4),NETWORKDAYS.INTL(BE$4+1,(BF$4),1,(Holidays!$A$1:$A$248)),0))*$M101,"")</f>
        <v>0</v>
      </c>
      <c r="BG101" s="321">
        <f ca="1">IFERROR((IF(AND($J101&gt;BF$4,$J101&lt;=BG$4,$K101&lt;=BG$4),NETWORKDAYS.INTL($J101,$K101,1,(Holidays!$A$1:$A$248)),0)+IF(AND($J101&gt;BF$4,$J101&lt;=BG$4,$K101&gt;BG$4),NETWORKDAYS.INTL($J101,(BG$4),1,(Holidays!$A$1:$A$248)),0)+IF(AND($J101&lt;BF$4,$K101&lt;BG$4,$K101&gt;BF$4),NETWORKDAYS.INTL(BF$4+1,$K101,1,(Holidays!$A$1:$A$248)),0)+IF(AND($J101&lt;=BF$4,$K101&gt;=BG$4,$K101&gt;BF$4),NETWORKDAYS.INTL(BF$4+1,(BG$4),1,(Holidays!$A$1:$A$248)),0))*$M101,"")</f>
        <v>0</v>
      </c>
      <c r="BH101" s="190">
        <f ca="1">IFERROR((IF(AND($J101&gt;BG$4,$J101&lt;=BH$4,$K101&lt;=BH$4),NETWORKDAYS.INTL($J101,$K101,1,(Holidays!$A$1:$A$248)),0)+IF(AND($J101&gt;BG$4,$J101&lt;=BH$4,$K101&gt;BH$4),NETWORKDAYS.INTL($J101,(BH$4),1,(Holidays!$A$1:$A$248)),0)+IF(AND($J101&lt;BG$4,$K101&lt;BH$4,$K101&gt;BG$4),NETWORKDAYS.INTL(BG$4+1,$K101,1,(Holidays!$A$1:$A$248)),0)+IF(AND($J101&lt;=BG$4,$K101&gt;=BH$4,$K101&gt;BG$4),NETWORKDAYS.INTL(BG$4+1,(BH$4),1,(Holidays!$A$1:$A$248)),0))*$M101,"")</f>
        <v>0</v>
      </c>
      <c r="BI101" s="192">
        <f ca="1">IFERROR((IF(AND($J101&gt;BH$4,$J101&lt;=BI$4,$K101&lt;=BI$4),NETWORKDAYS.INTL($J101,$K101,1,(Holidays!$A$1:$A$248)),0)+IF(AND($J101&gt;BH$4,$J101&lt;=BI$4,$K101&gt;BI$4),NETWORKDAYS.INTL($J101,(BI$4),1,(Holidays!$A$1:$A$248)),0)+IF(AND($J101&lt;BH$4,$K101&lt;BI$4,$K101&gt;BH$4),NETWORKDAYS.INTL(BH$4+1,$K101,1,(Holidays!$A$1:$A$248)),0)+IF(AND($J101&lt;=BH$4,$K101&gt;=BI$4,$K101&gt;BH$4),NETWORKDAYS.INTL(BH$4+1,(BI$4),1,(Holidays!$A$1:$A$248)),0))*$M101,"")</f>
        <v>0</v>
      </c>
      <c r="BJ101" s="321">
        <f ca="1">IFERROR((IF(AND($J101&gt;BI$4,$J101&lt;=BJ$4,$K101&lt;=BJ$4),NETWORKDAYS.INTL($J101,$K101,1,(Holidays!$A$1:$A$248)),0)+IF(AND($J101&gt;BI$4,$J101&lt;=BJ$4,$K101&gt;BJ$4),NETWORKDAYS.INTL($J101,(BJ$4),1,(Holidays!$A$1:$A$248)),0)+IF(AND($J101&lt;BI$4,$K101&lt;BJ$4,$K101&gt;BI$4),NETWORKDAYS.INTL(BI$4+1,$K101,1,(Holidays!$A$1:$A$248)),0)+IF(AND($J101&lt;=BI$4,$K101&gt;=BJ$4,$K101&gt;BI$4),NETWORKDAYS.INTL(BI$4+1,(BJ$4),1,(Holidays!$A$1:$A$248)),0))*$M101,"")</f>
        <v>0</v>
      </c>
      <c r="BK101" s="190">
        <f ca="1">IFERROR((IF(AND($J101&gt;BJ$4,$J101&lt;=BK$4,$K101&lt;=BK$4),NETWORKDAYS.INTL($J101,$K101,1,(Holidays!$A$1:$A$248)),0)+IF(AND($J101&gt;BJ$4,$J101&lt;=BK$4,$K101&gt;BK$4),NETWORKDAYS.INTL($J101,(BK$4),1,(Holidays!$A$1:$A$248)),0)+IF(AND($J101&lt;BJ$4,$K101&lt;BK$4,$K101&gt;BJ$4),NETWORKDAYS.INTL(BJ$4+1,$K101,1,(Holidays!$A$1:$A$248)),0)+IF(AND($J101&lt;=BJ$4,$K101&gt;=BK$4,$K101&gt;BJ$4),NETWORKDAYS.INTL(BJ$4+1,(BK$4),1,(Holidays!$A$1:$A$248)),0))*$M101,"")</f>
        <v>0</v>
      </c>
      <c r="BL101" s="192">
        <f ca="1">IFERROR((IF(AND($J101&gt;BK$4,$J101&lt;=BL$4,$K101&lt;=BL$4),NETWORKDAYS.INTL($J101,$K101,1,(Holidays!$A$1:$A$248)),0)+IF(AND($J101&gt;BK$4,$J101&lt;=BL$4,$K101&gt;BL$4),NETWORKDAYS.INTL($J101,(BL$4),1,(Holidays!$A$1:$A$248)),0)+IF(AND($J101&lt;BK$4,$K101&lt;BL$4,$K101&gt;BK$4),NETWORKDAYS.INTL(BK$4+1,$K101,1,(Holidays!$A$1:$A$248)),0)+IF(AND($J101&lt;=BK$4,$K101&gt;=BL$4,$K101&gt;BK$4),NETWORKDAYS.INTL(BK$4+1,(BL$4),1,(Holidays!$A$1:$A$248)),0))*$M101,"")</f>
        <v>0</v>
      </c>
      <c r="BM101" s="321">
        <f ca="1">IFERROR((IF(AND($J101&gt;BL$4,$J101&lt;=BM$4,$K101&lt;=BM$4),NETWORKDAYS.INTL($J101,$K101,1,(Holidays!$A$1:$A$248)),0)+IF(AND($J101&gt;BL$4,$J101&lt;=BM$4,$K101&gt;BM$4),NETWORKDAYS.INTL($J101,(BM$4),1,(Holidays!$A$1:$A$248)),0)+IF(AND($J101&lt;BL$4,$K101&lt;BM$4,$K101&gt;BL$4),NETWORKDAYS.INTL(BL$4+1,$K101,1,(Holidays!$A$1:$A$248)),0)+IF(AND($J101&lt;=BL$4,$K101&gt;=BM$4,$K101&gt;BL$4),NETWORKDAYS.INTL(BL$4+1,(BM$4),1,(Holidays!$A$1:$A$248)),0))*$M101,"")</f>
        <v>0</v>
      </c>
      <c r="BN101" s="190">
        <f ca="1">IFERROR((IF(AND($J101&gt;BM$4,$J101&lt;=BN$4,$K101&lt;=BN$4),NETWORKDAYS.INTL($J101,$K101,1,(Holidays!$A$1:$A$248)),0)+IF(AND($J101&gt;BM$4,$J101&lt;=BN$4,$K101&gt;BN$4),NETWORKDAYS.INTL($J101,(BN$4),1,(Holidays!$A$1:$A$248)),0)+IF(AND($J101&lt;BM$4,$K101&lt;BN$4,$K101&gt;BM$4),NETWORKDAYS.INTL(BM$4+1,$K101,1,(Holidays!$A$1:$A$248)),0)+IF(AND($J101&lt;=BM$4,$K101&gt;=BN$4,$K101&gt;BM$4),NETWORKDAYS.INTL(BM$4+1,(BN$4),1,(Holidays!$A$1:$A$248)),0))*$M101,"")</f>
        <v>0</v>
      </c>
      <c r="BO101" s="192">
        <f ca="1">IFERROR((IF(AND($J101&gt;BN$4,$J101&lt;=BO$4,$K101&lt;=BO$4),NETWORKDAYS.INTL($J101,$K101,1,(Holidays!$A$1:$A$248)),0)+IF(AND($J101&gt;BN$4,$J101&lt;=BO$4,$K101&gt;BO$4),NETWORKDAYS.INTL($J101,(BO$4),1,(Holidays!$A$1:$A$248)),0)+IF(AND($J101&lt;BN$4,$K101&lt;BO$4,$K101&gt;BN$4),NETWORKDAYS.INTL(BN$4+1,$K101,1,(Holidays!$A$1:$A$248)),0)+IF(AND($J101&lt;=BN$4,$K101&gt;=BO$4,$K101&gt;BN$4),NETWORKDAYS.INTL(BN$4+1,(BO$4),1,(Holidays!$A$1:$A$248)),0))*$M101,"")</f>
        <v>0</v>
      </c>
      <c r="BP101" s="321">
        <f ca="1">IFERROR((IF(AND($J101&gt;BO$4,$J101&lt;=BP$4,$K101&lt;=BP$4),NETWORKDAYS.INTL($J101,$K101,1,(Holidays!$A$1:$A$248)),0)+IF(AND($J101&gt;BO$4,$J101&lt;=BP$4,$K101&gt;BP$4),NETWORKDAYS.INTL($J101,(BP$4),1,(Holidays!$A$1:$A$248)),0)+IF(AND($J101&lt;BO$4,$K101&lt;BP$4,$K101&gt;BO$4),NETWORKDAYS.INTL(BO$4+1,$K101,1,(Holidays!$A$1:$A$248)),0)+IF(AND($J101&lt;=BO$4,$K101&gt;=BP$4,$K101&gt;BO$4),NETWORKDAYS.INTL(BO$4+1,(BP$4),1,(Holidays!$A$1:$A$248)),0))*$M101,"")</f>
        <v>0</v>
      </c>
      <c r="BQ101" s="190">
        <f ca="1">IFERROR((IF(AND($J101&gt;BP$4,$J101&lt;=BQ$4,$K101&lt;=BQ$4),NETWORKDAYS.INTL($J101,$K101,1,(Holidays!$A$1:$A$248)),0)+IF(AND($J101&gt;BP$4,$J101&lt;=BQ$4,$K101&gt;BQ$4),NETWORKDAYS.INTL($J101,(BQ$4),1,(Holidays!$A$1:$A$248)),0)+IF(AND($J101&lt;BP$4,$K101&lt;BQ$4,$K101&gt;BP$4),NETWORKDAYS.INTL(BP$4+1,$K101,1,(Holidays!$A$1:$A$248)),0)+IF(AND($J101&lt;=BP$4,$K101&gt;=BQ$4,$K101&gt;BP$4),NETWORKDAYS.INTL(BP$4+1,(BQ$4),1,(Holidays!$A$1:$A$248)),0))*$M101,"")</f>
        <v>0</v>
      </c>
      <c r="BR101" s="192">
        <f ca="1">IFERROR((IF(AND($J101&gt;BQ$4,$J101&lt;=BR$4,$K101&lt;=BR$4),NETWORKDAYS.INTL($J101,$K101,1,(Holidays!$A$1:$A$248)),0)+IF(AND($J101&gt;BQ$4,$J101&lt;=BR$4,$K101&gt;BR$4),NETWORKDAYS.INTL($J101,(BR$4),1,(Holidays!$A$1:$A$248)),0)+IF(AND($J101&lt;BQ$4,$K101&lt;BR$4,$K101&gt;BQ$4),NETWORKDAYS.INTL(BQ$4+1,$K101,1,(Holidays!$A$1:$A$248)),0)+IF(AND($J101&lt;=BQ$4,$K101&gt;=BR$4,$K101&gt;BQ$4),NETWORKDAYS.INTL(BQ$4+1,(BR$4),1,(Holidays!$A$1:$A$248)),0))*$M101,"")</f>
        <v>0</v>
      </c>
      <c r="BS101" s="321">
        <f ca="1">IFERROR((IF(AND($J101&gt;BR$4,$J101&lt;=BS$4,$K101&lt;=BS$4),NETWORKDAYS.INTL($J101,$K101,1,(Holidays!$A$1:$A$248)),0)+IF(AND($J101&gt;BR$4,$J101&lt;=BS$4,$K101&gt;BS$4),NETWORKDAYS.INTL($J101,(BS$4),1,(Holidays!$A$1:$A$248)),0)+IF(AND($J101&lt;BR$4,$K101&lt;BS$4,$K101&gt;BR$4),NETWORKDAYS.INTL(BR$4+1,$K101,1,(Holidays!$A$1:$A$248)),0)+IF(AND($J101&lt;=BR$4,$K101&gt;=BS$4,$K101&gt;BR$4),NETWORKDAYS.INTL(BR$4+1,(BS$4),1,(Holidays!$A$1:$A$248)),0))*$M101,"")</f>
        <v>0</v>
      </c>
      <c r="BT101" s="190">
        <f ca="1">IFERROR((IF(AND($J101&gt;BS$4,$J101&lt;=BT$4,$K101&lt;=BT$4),NETWORKDAYS.INTL($J101,$K101,1,(Holidays!$A$1:$A$248)),0)+IF(AND($J101&gt;BS$4,$J101&lt;=BT$4,$K101&gt;BT$4),NETWORKDAYS.INTL($J101,(BT$4),1,(Holidays!$A$1:$A$248)),0)+IF(AND($J101&lt;BS$4,$K101&lt;BT$4,$K101&gt;BS$4),NETWORKDAYS.INTL(BS$4+1,$K101,1,(Holidays!$A$1:$A$248)),0)+IF(AND($J101&lt;=BS$4,$K101&gt;=BT$4,$K101&gt;BS$4),NETWORKDAYS.INTL(BS$4+1,(BT$4),1,(Holidays!$A$1:$A$248)),0))*$M101,"")</f>
        <v>0</v>
      </c>
      <c r="BU101" s="192">
        <f ca="1">IFERROR((IF(AND($J101&gt;BT$4,$J101&lt;=BU$4,$K101&lt;=BU$4),NETWORKDAYS.INTL($J101,$K101,1,(Holidays!$A$1:$A$248)),0)+IF(AND($J101&gt;BT$4,$J101&lt;=BU$4,$K101&gt;BU$4),NETWORKDAYS.INTL($J101,(BU$4),1,(Holidays!$A$1:$A$248)),0)+IF(AND($J101&lt;BT$4,$K101&lt;BU$4,$K101&gt;BT$4),NETWORKDAYS.INTL(BT$4+1,$K101,1,(Holidays!$A$1:$A$248)),0)+IF(AND($J101&lt;=BT$4,$K101&gt;=BU$4,$K101&gt;BT$4),NETWORKDAYS.INTL(BT$4+1,(BU$4),1,(Holidays!$A$1:$A$248)),0))*$M101,"")</f>
        <v>0</v>
      </c>
      <c r="BV101" s="321">
        <f ca="1">IFERROR((IF(AND($J101&gt;BU$4,$J101&lt;=BV$4,$K101&lt;=BV$4),NETWORKDAYS.INTL($J101,$K101,1,(Holidays!$A$1:$A$248)),0)+IF(AND($J101&gt;BU$4,$J101&lt;=BV$4,$K101&gt;BV$4),NETWORKDAYS.INTL($J101,(BV$4),1,(Holidays!$A$1:$A$248)),0)+IF(AND($J101&lt;BU$4,$K101&lt;BV$4,$K101&gt;BU$4),NETWORKDAYS.INTL(BU$4+1,$K101,1,(Holidays!$A$1:$A$248)),0)+IF(AND($J101&lt;=BU$4,$K101&gt;=BV$4,$K101&gt;BU$4),NETWORKDAYS.INTL(BU$4+1,(BV$4),1,(Holidays!$A$1:$A$248)),0))*$M101,"")</f>
        <v>0</v>
      </c>
      <c r="BW101" s="190">
        <f ca="1">IFERROR((IF(AND($J101&gt;BV$4,$J101&lt;=BW$4,$K101&lt;=BW$4),NETWORKDAYS.INTL($J101,$K101,1,(Holidays!$A$1:$A$248)),0)+IF(AND($J101&gt;BV$4,$J101&lt;=BW$4,$K101&gt;BW$4),NETWORKDAYS.INTL($J101,(BW$4),1,(Holidays!$A$1:$A$248)),0)+IF(AND($J101&lt;BV$4,$K101&lt;BW$4,$K101&gt;BV$4),NETWORKDAYS.INTL(BV$4+1,$K101,1,(Holidays!$A$1:$A$248)),0)+IF(AND($J101&lt;=BV$4,$K101&gt;=BW$4,$K101&gt;BV$4),NETWORKDAYS.INTL(BV$4+1,(BW$4),1,(Holidays!$A$1:$A$248)),0))*$M101,"")</f>
        <v>0</v>
      </c>
      <c r="BX101" s="192">
        <f ca="1">IFERROR((IF(AND($J101&gt;BW$4,$J101&lt;=BX$4,$K101&lt;=BX$4),NETWORKDAYS.INTL($J101,$K101,1,(Holidays!$A$1:$A$248)),0)+IF(AND($J101&gt;BW$4,$J101&lt;=BX$4,$K101&gt;BX$4),NETWORKDAYS.INTL($J101,(BX$4),1,(Holidays!$A$1:$A$248)),0)+IF(AND($J101&lt;BW$4,$K101&lt;BX$4,$K101&gt;BW$4),NETWORKDAYS.INTL(BW$4+1,$K101,1,(Holidays!$A$1:$A$248)),0)+IF(AND($J101&lt;=BW$4,$K101&gt;=BX$4,$K101&gt;BW$4),NETWORKDAYS.INTL(BW$4+1,(BX$4),1,(Holidays!$A$1:$A$248)),0))*$M101,"")</f>
        <v>0</v>
      </c>
      <c r="BY101" s="321">
        <f ca="1">IFERROR((IF(AND($J101&gt;BX$4,$J101&lt;=BY$4,$K101&lt;=BY$4),NETWORKDAYS.INTL($J101,$K101,1,(Holidays!$A$1:$A$248)),0)+IF(AND($J101&gt;BX$4,$J101&lt;=BY$4,$K101&gt;BY$4),NETWORKDAYS.INTL($J101,(BY$4),1,(Holidays!$A$1:$A$248)),0)+IF(AND($J101&lt;BX$4,$K101&lt;BY$4,$K101&gt;BX$4),NETWORKDAYS.INTL(BX$4+1,$K101,1,(Holidays!$A$1:$A$248)),0)+IF(AND($J101&lt;=BX$4,$K101&gt;=BY$4,$K101&gt;BX$4),NETWORKDAYS.INTL(BX$4+1,(BY$4),1,(Holidays!$A$1:$A$248)),0))*$M101,"")</f>
        <v>0</v>
      </c>
      <c r="BZ101" s="190">
        <f ca="1">IFERROR((IF(AND($J101&gt;BY$4,$J101&lt;=BZ$4,$K101&lt;=BZ$4),NETWORKDAYS.INTL($J101,$K101,1,(Holidays!$A$1:$A$248)),0)+IF(AND($J101&gt;BY$4,$J101&lt;=BZ$4,$K101&gt;BZ$4),NETWORKDAYS.INTL($J101,(BZ$4),1,(Holidays!$A$1:$A$248)),0)+IF(AND($J101&lt;BY$4,$K101&lt;BZ$4,$K101&gt;BY$4),NETWORKDAYS.INTL(BY$4+1,$K101,1,(Holidays!$A$1:$A$248)),0)+IF(AND($J101&lt;=BY$4,$K101&gt;=BZ$4,$K101&gt;BY$4),NETWORKDAYS.INTL(BY$4+1,(BZ$4),1,(Holidays!$A$1:$A$248)),0))*$M101,"")</f>
        <v>0</v>
      </c>
      <c r="CA101" s="192">
        <f ca="1">IFERROR((IF(AND($J101&gt;BZ$4,$J101&lt;=CA$4,$K101&lt;=CA$4),NETWORKDAYS.INTL($J101,$K101,1,(Holidays!$A$1:$A$248)),0)+IF(AND($J101&gt;BZ$4,$J101&lt;=CA$4,$K101&gt;CA$4),NETWORKDAYS.INTL($J101,(CA$4),1,(Holidays!$A$1:$A$248)),0)+IF(AND($J101&lt;BZ$4,$K101&lt;CA$4,$K101&gt;BZ$4),NETWORKDAYS.INTL(BZ$4+1,$K101,1,(Holidays!$A$1:$A$248)),0)+IF(AND($J101&lt;=BZ$4,$K101&gt;=CA$4,$K101&gt;BZ$4),NETWORKDAYS.INTL(BZ$4+1,(CA$4),1,(Holidays!$A$1:$A$248)),0))*$M101,"")</f>
        <v>0</v>
      </c>
      <c r="CB101" s="321">
        <f ca="1">IFERROR((IF(AND($J101&gt;CA$4,$J101&lt;=CB$4,$K101&lt;=CB$4),NETWORKDAYS.INTL($J101,$K101,1,(Holidays!$A$1:$A$248)),0)+IF(AND($J101&gt;CA$4,$J101&lt;=CB$4,$K101&gt;CB$4),NETWORKDAYS.INTL($J101,(CB$4),1,(Holidays!$A$1:$A$248)),0)+IF(AND($J101&lt;CA$4,$K101&lt;CB$4,$K101&gt;CA$4),NETWORKDAYS.INTL(CA$4+1,$K101,1,(Holidays!$A$1:$A$248)),0)+IF(AND($J101&lt;=CA$4,$K101&gt;=CB$4,$K101&gt;CA$4),NETWORKDAYS.INTL(CA$4+1,(CB$4),1,(Holidays!$A$1:$A$248)),0))*$M101,"")</f>
        <v>0</v>
      </c>
      <c r="CC101" s="190">
        <f ca="1">IFERROR((IF(AND($J101&gt;CB$4,$J101&lt;=CC$4,$K101&lt;=CC$4),NETWORKDAYS.INTL($J101,$K101,1,(Holidays!$A$1:$A$248)),0)+IF(AND($J101&gt;CB$4,$J101&lt;=CC$4,$K101&gt;CC$4),NETWORKDAYS.INTL($J101,(CC$4),1,(Holidays!$A$1:$A$248)),0)+IF(AND($J101&lt;CB$4,$K101&lt;CC$4,$K101&gt;CB$4),NETWORKDAYS.INTL(CB$4+1,$K101,1,(Holidays!$A$1:$A$248)),0)+IF(AND($J101&lt;=CB$4,$K101&gt;=CC$4,$K101&gt;CB$4),NETWORKDAYS.INTL(CB$4+1,(CC$4),1,(Holidays!$A$1:$A$248)),0))*$M101,"")</f>
        <v>0</v>
      </c>
      <c r="CD101" s="192">
        <f ca="1">IFERROR((IF(AND($J101&gt;CC$4,$J101&lt;=CD$4,$K101&lt;=CD$4),NETWORKDAYS.INTL($J101,$K101,1,(Holidays!$A$1:$A$248)),0)+IF(AND($J101&gt;CC$4,$J101&lt;=CD$4,$K101&gt;CD$4),NETWORKDAYS.INTL($J101,(CD$4),1,(Holidays!$A$1:$A$248)),0)+IF(AND($J101&lt;CC$4,$K101&lt;CD$4,$K101&gt;CC$4),NETWORKDAYS.INTL(CC$4+1,$K101,1,(Holidays!$A$1:$A$248)),0)+IF(AND($J101&lt;=CC$4,$K101&gt;=CD$4,$K101&gt;CC$4),NETWORKDAYS.INTL(CC$4+1,(CD$4),1,(Holidays!$A$1:$A$248)),0))*$M101,"")</f>
        <v>0</v>
      </c>
      <c r="CE101" s="321">
        <f ca="1">IFERROR((IF(AND($J101&gt;CD$4,$J101&lt;=CE$4,$K101&lt;=CE$4),NETWORKDAYS.INTL($J101,$K101,1,(Holidays!$A$1:$A$248)),0)+IF(AND($J101&gt;CD$4,$J101&lt;=CE$4,$K101&gt;CE$4),NETWORKDAYS.INTL($J101,(CE$4),1,(Holidays!$A$1:$A$248)),0)+IF(AND($J101&lt;CD$4,$K101&lt;CE$4,$K101&gt;CD$4),NETWORKDAYS.INTL(CD$4+1,$K101,1,(Holidays!$A$1:$A$248)),0)+IF(AND($J101&lt;=CD$4,$K101&gt;=CE$4,$K101&gt;CD$4),NETWORKDAYS.INTL(CD$4+1,(CE$4),1,(Holidays!$A$1:$A$248)),0))*$M101,"")</f>
        <v>0</v>
      </c>
      <c r="CF101" s="190">
        <f ca="1">IFERROR((IF(AND($J101&gt;CE$4,$J101&lt;=CF$4,$K101&lt;=CF$4),NETWORKDAYS.INTL($J101,$K101,1,(Holidays!$A$1:$A$248)),0)+IF(AND($J101&gt;CE$4,$J101&lt;=CF$4,$K101&gt;CF$4),NETWORKDAYS.INTL($J101,(CF$4),1,(Holidays!$A$1:$A$248)),0)+IF(AND($J101&lt;CE$4,$K101&lt;CF$4,$K101&gt;CE$4),NETWORKDAYS.INTL(CE$4+1,$K101,1,(Holidays!$A$1:$A$248)),0)+IF(AND($J101&lt;=CE$4,$K101&gt;=CF$4,$K101&gt;CE$4),NETWORKDAYS.INTL(CE$4+1,(CF$4),1,(Holidays!$A$1:$A$248)),0))*$M101,"")</f>
        <v>0</v>
      </c>
      <c r="CG101" s="192">
        <f ca="1">IFERROR((IF(AND($J101&gt;CF$4,$J101&lt;=CG$4,$K101&lt;=CG$4),NETWORKDAYS.INTL($J101,$K101,1,(Holidays!$A$1:$A$248)),0)+IF(AND($J101&gt;CF$4,$J101&lt;=CG$4,$K101&gt;CG$4),NETWORKDAYS.INTL($J101,(CG$4),1,(Holidays!$A$1:$A$248)),0)+IF(AND($J101&lt;CF$4,$K101&lt;CG$4,$K101&gt;CF$4),NETWORKDAYS.INTL(CF$4+1,$K101,1,(Holidays!$A$1:$A$248)),0)+IF(AND($J101&lt;=CF$4,$K101&gt;=CG$4,$K101&gt;CF$4),NETWORKDAYS.INTL(CF$4+1,(CG$4),1,(Holidays!$A$1:$A$248)),0))*$M101,"")</f>
        <v>0</v>
      </c>
      <c r="CH101" s="321">
        <f ca="1">IFERROR((IF(AND($J101&gt;CG$4,$J101&lt;=CH$4,$K101&lt;=CH$4),NETWORKDAYS.INTL($J101,$K101,1,(Holidays!$A$1:$A$248)),0)+IF(AND($J101&gt;CG$4,$J101&lt;=CH$4,$K101&gt;CH$4),NETWORKDAYS.INTL($J101,(CH$4),1,(Holidays!$A$1:$A$248)),0)+IF(AND($J101&lt;CG$4,$K101&lt;CH$4,$K101&gt;CG$4),NETWORKDAYS.INTL(CG$4+1,$K101,1,(Holidays!$A$1:$A$248)),0)+IF(AND($J101&lt;=CG$4,$K101&gt;=CH$4,$K101&gt;CG$4),NETWORKDAYS.INTL(CG$4+1,(CH$4),1,(Holidays!$A$1:$A$248)),0))*$M101,"")</f>
        <v>0</v>
      </c>
      <c r="CI101" s="190">
        <f ca="1">IFERROR((IF(AND($J101&gt;CH$4,$J101&lt;=CI$4,$K101&lt;=CI$4),NETWORKDAYS.INTL($J101,$K101,1,(Holidays!$A$1:$A$248)),0)+IF(AND($J101&gt;CH$4,$J101&lt;=CI$4,$K101&gt;CI$4),NETWORKDAYS.INTL($J101,(CI$4),1,(Holidays!$A$1:$A$248)),0)+IF(AND($J101&lt;CH$4,$K101&lt;CI$4,$K101&gt;CH$4),NETWORKDAYS.INTL(CH$4+1,$K101,1,(Holidays!$A$1:$A$248)),0)+IF(AND($J101&lt;=CH$4,$K101&gt;=CI$4,$K101&gt;CH$4),NETWORKDAYS.INTL(CH$4+1,(CI$4),1,(Holidays!$A$1:$A$248)),0))*$M101,"")</f>
        <v>0</v>
      </c>
      <c r="CJ101" s="192">
        <f ca="1">IFERROR((IF(AND($J101&gt;CI$4,$J101&lt;=CJ$4,$K101&lt;=CJ$4),NETWORKDAYS.INTL($J101,$K101,1,(Holidays!$A$1:$A$248)),0)+IF(AND($J101&gt;CI$4,$J101&lt;=CJ$4,$K101&gt;CJ$4),NETWORKDAYS.INTL($J101,(CJ$4),1,(Holidays!$A$1:$A$248)),0)+IF(AND($J101&lt;CI$4,$K101&lt;CJ$4,$K101&gt;CI$4),NETWORKDAYS.INTL(CI$4+1,$K101,1,(Holidays!$A$1:$A$248)),0)+IF(AND($J101&lt;=CI$4,$K101&gt;=CJ$4,$K101&gt;CI$4),NETWORKDAYS.INTL(CI$4+1,(CJ$4),1,(Holidays!$A$1:$A$248)),0))*$M101,"")</f>
        <v>0</v>
      </c>
      <c r="CK101" s="321">
        <f ca="1">IFERROR((IF(AND($J101&gt;CJ$4,$J101&lt;=CK$4,$K101&lt;=CK$4),NETWORKDAYS.INTL($J101,$K101,1,(Holidays!$A$1:$A$248)),0)+IF(AND($J101&gt;CJ$4,$J101&lt;=CK$4,$K101&gt;CK$4),NETWORKDAYS.INTL($J101,(CK$4),1,(Holidays!$A$1:$A$248)),0)+IF(AND($J101&lt;CJ$4,$K101&lt;CK$4,$K101&gt;CJ$4),NETWORKDAYS.INTL(CJ$4+1,$K101,1,(Holidays!$A$1:$A$248)),0)+IF(AND($J101&lt;=CJ$4,$K101&gt;=CK$4,$K101&gt;CJ$4),NETWORKDAYS.INTL(CJ$4+1,(CK$4),1,(Holidays!$A$1:$A$248)),0))*$M101,"")</f>
        <v>0</v>
      </c>
      <c r="CL101" s="190">
        <f ca="1">IFERROR((IF(AND($J101&gt;CK$4,$J101&lt;=CL$4,$K101&lt;=CL$4),NETWORKDAYS.INTL($J101,$K101,1,(Holidays!$A$1:$A$248)),0)+IF(AND($J101&gt;CK$4,$J101&lt;=CL$4,$K101&gt;CL$4),NETWORKDAYS.INTL($J101,(CL$4),1,(Holidays!$A$1:$A$248)),0)+IF(AND($J101&lt;CK$4,$K101&lt;CL$4,$K101&gt;CK$4),NETWORKDAYS.INTL(CK$4+1,$K101,1,(Holidays!$A$1:$A$248)),0)+IF(AND($J101&lt;=CK$4,$K101&gt;=CL$4,$K101&gt;CK$4),NETWORKDAYS.INTL(CK$4+1,(CL$4),1,(Holidays!$A$1:$A$248)),0))*$M101,"")</f>
        <v>0</v>
      </c>
      <c r="CM101" s="192">
        <f ca="1">IFERROR((IF(AND($J101&gt;CL$4,$J101&lt;=CM$4,$K101&lt;=CM$4),NETWORKDAYS.INTL($J101,$K101,1,(Holidays!$A$1:$A$248)),0)+IF(AND($J101&gt;CL$4,$J101&lt;=CM$4,$K101&gt;CM$4),NETWORKDAYS.INTL($J101,(CM$4),1,(Holidays!$A$1:$A$248)),0)+IF(AND($J101&lt;CL$4,$K101&lt;CM$4,$K101&gt;CL$4),NETWORKDAYS.INTL(CL$4+1,$K101,1,(Holidays!$A$1:$A$248)),0)+IF(AND($J101&lt;=CL$4,$K101&gt;=CM$4,$K101&gt;CL$4),NETWORKDAYS.INTL(CL$4+1,(CM$4),1,(Holidays!$A$1:$A$248)),0))*$M101,"")</f>
        <v>0</v>
      </c>
      <c r="CN101" s="321">
        <f ca="1">IFERROR((IF(AND($J101&gt;CM$4,$J101&lt;=CN$4,$K101&lt;=CN$4),NETWORKDAYS.INTL($J101,$K101,1,(Holidays!$A$1:$A$248)),0)+IF(AND($J101&gt;CM$4,$J101&lt;=CN$4,$K101&gt;CN$4),NETWORKDAYS.INTL($J101,(CN$4),1,(Holidays!$A$1:$A$248)),0)+IF(AND($J101&lt;CM$4,$K101&lt;CN$4,$K101&gt;CM$4),NETWORKDAYS.INTL(CM$4+1,$K101,1,(Holidays!$A$1:$A$248)),0)+IF(AND($J101&lt;=CM$4,$K101&gt;=CN$4,$K101&gt;CM$4),NETWORKDAYS.INTL(CM$4+1,(CN$4),1,(Holidays!$A$1:$A$248)),0))*$M101,"")</f>
        <v>0</v>
      </c>
      <c r="CO101" s="190">
        <f ca="1">IFERROR((IF(AND($J101&gt;CN$4,$J101&lt;=CO$4,$K101&lt;=CO$4),NETWORKDAYS.INTL($J101,$K101,1,(Holidays!$A$1:$A$248)),0)+IF(AND($J101&gt;CN$4,$J101&lt;=CO$4,$K101&gt;CO$4),NETWORKDAYS.INTL($J101,(CO$4),1,(Holidays!$A$1:$A$248)),0)+IF(AND($J101&lt;CN$4,$K101&lt;CO$4,$K101&gt;CN$4),NETWORKDAYS.INTL(CN$4+1,$K101,1,(Holidays!$A$1:$A$248)),0)+IF(AND($J101&lt;=CN$4,$K101&gt;=CO$4,$K101&gt;CN$4),NETWORKDAYS.INTL(CN$4+1,(CO$4),1,(Holidays!$A$1:$A$248)),0))*$M101,"")</f>
        <v>0</v>
      </c>
      <c r="CP101" s="192">
        <f ca="1">IFERROR((IF(AND($J101&gt;CO$4,$J101&lt;=CP$4,$K101&lt;=CP$4),NETWORKDAYS.INTL($J101,$K101,1,(Holidays!$A$1:$A$248)),0)+IF(AND($J101&gt;CO$4,$J101&lt;=CP$4,$K101&gt;CP$4),NETWORKDAYS.INTL($J101,(CP$4),1,(Holidays!$A$1:$A$248)),0)+IF(AND($J101&lt;CO$4,$K101&lt;CP$4,$K101&gt;CO$4),NETWORKDAYS.INTL(CO$4+1,$K101,1,(Holidays!$A$1:$A$248)),0)+IF(AND($J101&lt;=CO$4,$K101&gt;=CP$4,$K101&gt;CO$4),NETWORKDAYS.INTL(CO$4+1,(CP$4),1,(Holidays!$A$1:$A$248)),0))*$M101,"")</f>
        <v>0</v>
      </c>
      <c r="CQ101" s="321">
        <f ca="1">IFERROR((IF(AND($J101&gt;CP$4,$J101&lt;=CQ$4,$K101&lt;=CQ$4),NETWORKDAYS.INTL($J101,$K101,1,(Holidays!$A$1:$A$248)),0)+IF(AND($J101&gt;CP$4,$J101&lt;=CQ$4,$K101&gt;CQ$4),NETWORKDAYS.INTL($J101,(CQ$4),1,(Holidays!$A$1:$A$248)),0)+IF(AND($J101&lt;CP$4,$K101&lt;CQ$4,$K101&gt;CP$4),NETWORKDAYS.INTL(CP$4+1,$K101,1,(Holidays!$A$1:$A$248)),0)+IF(AND($J101&lt;=CP$4,$K101&gt;=CQ$4,$K101&gt;CP$4),NETWORKDAYS.INTL(CP$4+1,(CQ$4),1,(Holidays!$A$1:$A$248)),0))*$M101,"")</f>
        <v>0</v>
      </c>
      <c r="CR101" s="190">
        <f ca="1">IFERROR((IF(AND($J101&gt;CQ$4,$J101&lt;=CR$4,$K101&lt;=CR$4),NETWORKDAYS.INTL($J101,$K101,1,(Holidays!$A$1:$A$248)),0)+IF(AND($J101&gt;CQ$4,$J101&lt;=CR$4,$K101&gt;CR$4),NETWORKDAYS.INTL($J101,(CR$4),1,(Holidays!$A$1:$A$248)),0)+IF(AND($J101&lt;CQ$4,$K101&lt;CR$4,$K101&gt;CQ$4),NETWORKDAYS.INTL(CQ$4+1,$K101,1,(Holidays!$A$1:$A$248)),0)+IF(AND($J101&lt;=CQ$4,$K101&gt;=CR$4,$K101&gt;CQ$4),NETWORKDAYS.INTL(CQ$4+1,(CR$4),1,(Holidays!$A$1:$A$248)),0))*$M101,"")</f>
        <v>0</v>
      </c>
      <c r="CS101" s="192">
        <f ca="1">IFERROR((IF(AND($J101&gt;CR$4,$J101&lt;=CS$4,$K101&lt;=CS$4),NETWORKDAYS.INTL($J101,$K101,1,(Holidays!$A$1:$A$248)),0)+IF(AND($J101&gt;CR$4,$J101&lt;=CS$4,$K101&gt;CS$4),NETWORKDAYS.INTL($J101,(CS$4),1,(Holidays!$A$1:$A$248)),0)+IF(AND($J101&lt;CR$4,$K101&lt;CS$4,$K101&gt;CR$4),NETWORKDAYS.INTL(CR$4+1,$K101,1,(Holidays!$A$1:$A$248)),0)+IF(AND($J101&lt;=CR$4,$K101&gt;=CS$4,$K101&gt;CR$4),NETWORKDAYS.INTL(CR$4+1,(CS$4),1,(Holidays!$A$1:$A$248)),0))*$M101,"")</f>
        <v>0</v>
      </c>
      <c r="CT101" s="321">
        <f ca="1">IFERROR((IF(AND($J101&gt;CS$4,$J101&lt;=CT$4,$K101&lt;=CT$4),NETWORKDAYS.INTL($J101,$K101,1,(Holidays!$A$1:$A$248)),0)+IF(AND($J101&gt;CS$4,$J101&lt;=CT$4,$K101&gt;CT$4),NETWORKDAYS.INTL($J101,(CT$4),1,(Holidays!$A$1:$A$248)),0)+IF(AND($J101&lt;CS$4,$K101&lt;CT$4,$K101&gt;CS$4),NETWORKDAYS.INTL(CS$4+1,$K101,1,(Holidays!$A$1:$A$248)),0)+IF(AND($J101&lt;=CS$4,$K101&gt;=CT$4,$K101&gt;CS$4),NETWORKDAYS.INTL(CS$4+1,(CT$4),1,(Holidays!$A$1:$A$248)),0))*$M101,"")</f>
        <v>0</v>
      </c>
      <c r="CU101" s="190">
        <f ca="1">IFERROR((IF(AND($J101&gt;CT$4,$J101&lt;=CU$4,$K101&lt;=CU$4),NETWORKDAYS.INTL($J101,$K101,1,(Holidays!$A$1:$A$248)),0)+IF(AND($J101&gt;CT$4,$J101&lt;=CU$4,$K101&gt;CU$4),NETWORKDAYS.INTL($J101,(CU$4),1,(Holidays!$A$1:$A$248)),0)+IF(AND($J101&lt;CT$4,$K101&lt;CU$4,$K101&gt;CT$4),NETWORKDAYS.INTL(CT$4+1,$K101,1,(Holidays!$A$1:$A$248)),0)+IF(AND($J101&lt;=CT$4,$K101&gt;=CU$4,$K101&gt;CT$4),NETWORKDAYS.INTL(CT$4+1,(CU$4),1,(Holidays!$A$1:$A$248)),0))*$M101,"")</f>
        <v>0</v>
      </c>
      <c r="CV101" s="192">
        <f ca="1">IFERROR((IF(AND($J101&gt;CU$4,$J101&lt;=CV$4,$K101&lt;=CV$4),NETWORKDAYS.INTL($J101,$K101,1,(Holidays!$A$1:$A$248)),0)+IF(AND($J101&gt;CU$4,$J101&lt;=CV$4,$K101&gt;CV$4),NETWORKDAYS.INTL($J101,(CV$4),1,(Holidays!$A$1:$A$248)),0)+IF(AND($J101&lt;CU$4,$K101&lt;CV$4,$K101&gt;CU$4),NETWORKDAYS.INTL(CU$4+1,$K101,1,(Holidays!$A$1:$A$248)),0)+IF(AND($J101&lt;=CU$4,$K101&gt;=CV$4,$K101&gt;CU$4),NETWORKDAYS.INTL(CU$4+1,(CV$4),1,(Holidays!$A$1:$A$248)),0))*$M101,"")</f>
        <v>0</v>
      </c>
      <c r="CW101" s="321">
        <f ca="1">IFERROR((IF(AND($J101&gt;CV$4,$J101&lt;=CW$4,$K101&lt;=CW$4),NETWORKDAYS.INTL($J101,$K101,1,(Holidays!$A$1:$A$248)),0)+IF(AND($J101&gt;CV$4,$J101&lt;=CW$4,$K101&gt;CW$4),NETWORKDAYS.INTL($J101,(CW$4),1,(Holidays!$A$1:$A$248)),0)+IF(AND($J101&lt;CV$4,$K101&lt;CW$4,$K101&gt;CV$4),NETWORKDAYS.INTL(CV$4+1,$K101,1,(Holidays!$A$1:$A$248)),0)+IF(AND($J101&lt;=CV$4,$K101&gt;=CW$4,$K101&gt;CV$4),NETWORKDAYS.INTL(CV$4+1,(CW$4),1,(Holidays!$A$1:$A$248)),0))*$M101,"")</f>
        <v>0</v>
      </c>
      <c r="CX101" s="324">
        <f ca="1">IFERROR((IF(AND($J101&gt;CW$4,$J101&lt;=CX$4,$K101&lt;=CX$4),NETWORKDAYS.INTL($J101,$K101,1,(Holidays!$A$1:$A$248)),0)+IF(AND($J101&gt;CW$4,$J101&lt;=CX$4,$K101&gt;CX$4),NETWORKDAYS.INTL($J101,(CX$4),1,(Holidays!$A$1:$A$248)),0)+IF(AND($J101&lt;CW$4,$K101&lt;CX$4,$K101&gt;CW$4),NETWORKDAYS.INTL(CW$4+1,$K101,1,(Holidays!$A$1:$A$248)),0)+IF(AND($J101&lt;=CW$4,$K101&gt;=CX$4,$K101&gt;CW$4),NETWORKDAYS.INTL(CW$4+1,(CX$4),1,(Holidays!$A$1:$A$248)),0))*$M101,"")</f>
        <v>0</v>
      </c>
    </row>
    <row r="102" spans="2:102" ht="15" customHeight="1" outlineLevel="1">
      <c r="B102" s="59" t="str">
        <f t="array" ref="B102">IFERROR(INDEX('A-2_MH Distribution'!$B$1:$B$15014,SMALL(IF('A-2_MH Distribution'!$O$8:$O$63&lt;&gt;0,ROW('A-2_MH Distribution'!$B$8:$B$63)),ROW(A3)),1),"")</f>
        <v/>
      </c>
      <c r="C102" s="458" t="str">
        <f ca="1">IFERROR(VLOOKUP(B102,OFFSET('A-1_MH Estimation'!$B$7,0,0,MATCH("Subtotal LOE",'A-1_MH Estimation'!B:B,0)-7,2),2,0),"")</f>
        <v/>
      </c>
      <c r="D102" s="466" t="str">
        <f ca="1">IFERROR(VLOOKUP(B102,OFFSET('A-1_MH Estimation'!$B$7,0,0,MATCH("Subtotal LOE",'A-1_MH Estimation'!B:B,0)-7,4),4,0),"")</f>
        <v/>
      </c>
      <c r="E102" s="466" t="str">
        <f ca="1">IFERROR(VLOOKUP(B102,OFFSET('A-1_MH Estimation'!$B$7,0,0,MATCH("Subtotal LOE",'A-1_MH Estimation'!B:B,0)-7,3),3,0),"")</f>
        <v/>
      </c>
      <c r="F102" s="462">
        <f>IFERROR(VLOOKUP($B102,'A-2_MH Distribution'!$B$6:$O$16314,3,0)*VLOOKUP($B102,'A-2_MH Distribution'!$B$6:$O$16314,VLOOKUP(G102,SoftwareList,6,0),0)*IFERROR((--(VLOOKUP($B102,'A-2_MH Distribution'!$B$6:$O$16314,VLOOKUP(G102,SoftwareList,8,0),0)=0)+VLOOKUP($B102,'A-2_MH Distribution'!$B$6:$O$16314,VLOOKUP(G102,SoftwareList,8,0),0)),1),0)</f>
        <v>0</v>
      </c>
      <c r="G102" s="403" t="str">
        <f t="shared" si="63"/>
        <v/>
      </c>
      <c r="H102" s="454"/>
      <c r="I102" s="455"/>
      <c r="J102" s="351">
        <f ca="1">IFERROR(INDEX(Activities,MATCH($B102,'A-2_MH Distribution'!B:B,0),MATCH("Start Date",'A-2_MH Distribution'!$A$4:S$4,0))+H102,0)</f>
        <v>0</v>
      </c>
      <c r="K102" s="352">
        <f ca="1">IFERROR(INDEX(Activities,MATCH($B102,'A-2_MH Distribution'!B:B,0),MATCH("Finish Date",'A-2_MH Distribution'!$A$4:S$4,0))+I102,0)</f>
        <v>0</v>
      </c>
      <c r="L102" s="170">
        <f ca="1">NETWORKDAYS.INTL(J102,K102,1,Holidays!$A$1:$A$248)</f>
        <v>0</v>
      </c>
      <c r="M102" s="62">
        <f t="shared" ca="1" si="62"/>
        <v>0</v>
      </c>
      <c r="O102" s="253">
        <f ca="1">SUM($P102:CX102)</f>
        <v>0</v>
      </c>
      <c r="P102" s="320"/>
      <c r="Q102" s="321">
        <f ca="1">IFERROR((IF(AND($J102&gt;P$4,$J102&lt;=Q$4,$K102&lt;=Q$4),NETWORKDAYS.INTL($J102,$K102,1,(Holidays!$A$1:$A$248)),0)+IF(AND($J102&gt;P$4,$J102&lt;=Q$4,$K102&gt;Q$4),NETWORKDAYS.INTL($J102,(Q$4),1,(Holidays!$A$1:$A$248)),0)+IF(AND($J102&lt;P$4,$K102&lt;Q$4,$K102&gt;P$4),NETWORKDAYS.INTL(P$4+1,$K102,1,(Holidays!$A$1:$A$248)),0)+IF(AND($J102&lt;=P$4,$K102&gt;=Q$4,$K102&gt;P$4),NETWORKDAYS.INTL(P$4+1,(Q$4),1,(Holidays!$A$1:$A$248)),0))*$M102,"")</f>
        <v>0</v>
      </c>
      <c r="R102" s="190">
        <f ca="1">IFERROR((IF(AND($J102&gt;Q$4,$J102&lt;=R$4,$K102&lt;=R$4),NETWORKDAYS.INTL($J102,$K102,1,(Holidays!$A$1:$A$248)),0)+IF(AND($J102&gt;Q$4,$J102&lt;=R$4,$K102&gt;R$4),NETWORKDAYS.INTL($J102,(R$4),1,(Holidays!$A$1:$A$248)),0)+IF(AND($J102&lt;Q$4,$K102&lt;R$4,$K102&gt;Q$4),NETWORKDAYS.INTL(Q$4+1,$K102,1,(Holidays!$A$1:$A$248)),0)+IF(AND($J102&lt;=Q$4,$K102&gt;=R$4,$K102&gt;Q$4),NETWORKDAYS.INTL(Q$4+1,(R$4),1,(Holidays!$A$1:$A$248)),0))*$M102,"")</f>
        <v>0</v>
      </c>
      <c r="S102" s="192">
        <f ca="1">IFERROR((IF(AND($J102&gt;R$4,$J102&lt;=S$4,$K102&lt;=S$4),NETWORKDAYS.INTL($J102,$K102,1,(Holidays!$A$1:$A$248)),0)+IF(AND($J102&gt;R$4,$J102&lt;=S$4,$K102&gt;S$4),NETWORKDAYS.INTL($J102,(S$4),1,(Holidays!$A$1:$A$248)),0)+IF(AND($J102&lt;R$4,$K102&lt;S$4,$K102&gt;R$4),NETWORKDAYS.INTL(R$4+1,$K102,1,(Holidays!$A$1:$A$248)),0)+IF(AND($J102&lt;=R$4,$K102&gt;=S$4,$K102&gt;R$4),NETWORKDAYS.INTL(R$4+1,(S$4),1,(Holidays!$A$1:$A$248)),0))*$M102,"")</f>
        <v>0</v>
      </c>
      <c r="T102" s="321">
        <f ca="1">IFERROR((IF(AND($J102&gt;S$4,$J102&lt;=T$4,$K102&lt;=T$4),NETWORKDAYS.INTL($J102,$K102,1,(Holidays!$A$1:$A$248)),0)+IF(AND($J102&gt;S$4,$J102&lt;=T$4,$K102&gt;T$4),NETWORKDAYS.INTL($J102,(T$4),1,(Holidays!$A$1:$A$248)),0)+IF(AND($J102&lt;S$4,$K102&lt;T$4,$K102&gt;S$4),NETWORKDAYS.INTL(S$4+1,$K102,1,(Holidays!$A$1:$A$248)),0)+IF(AND($J102&lt;=S$4,$K102&gt;=T$4,$K102&gt;S$4),NETWORKDAYS.INTL(S$4+1,(T$4),1,(Holidays!$A$1:$A$248)),0))*$M102,"")</f>
        <v>0</v>
      </c>
      <c r="U102" s="190">
        <f ca="1">IFERROR((IF(AND($J102&gt;T$4,$J102&lt;=U$4,$K102&lt;=U$4),NETWORKDAYS.INTL($J102,$K102,1,(Holidays!$A$1:$A$248)),0)+IF(AND($J102&gt;T$4,$J102&lt;=U$4,$K102&gt;U$4),NETWORKDAYS.INTL($J102,(U$4),1,(Holidays!$A$1:$A$248)),0)+IF(AND($J102&lt;T$4,$K102&lt;U$4,$K102&gt;T$4),NETWORKDAYS.INTL(T$4+1,$K102,1,(Holidays!$A$1:$A$248)),0)+IF(AND($J102&lt;=T$4,$K102&gt;=U$4,$K102&gt;T$4),NETWORKDAYS.INTL(T$4+1,(U$4),1,(Holidays!$A$1:$A$248)),0))*$M102,"")</f>
        <v>0</v>
      </c>
      <c r="V102" s="192">
        <f ca="1">IFERROR((IF(AND($J102&gt;U$4,$J102&lt;=V$4,$K102&lt;=V$4),NETWORKDAYS.INTL($J102,$K102,1,(Holidays!$A$1:$A$248)),0)+IF(AND($J102&gt;U$4,$J102&lt;=V$4,$K102&gt;V$4),NETWORKDAYS.INTL($J102,(V$4),1,(Holidays!$A$1:$A$248)),0)+IF(AND($J102&lt;U$4,$K102&lt;V$4,$K102&gt;U$4),NETWORKDAYS.INTL(U$4+1,$K102,1,(Holidays!$A$1:$A$248)),0)+IF(AND($J102&lt;=U$4,$K102&gt;=V$4,$K102&gt;U$4),NETWORKDAYS.INTL(U$4+1,(V$4),1,(Holidays!$A$1:$A$248)),0))*$M102,"")</f>
        <v>0</v>
      </c>
      <c r="W102" s="321">
        <f ca="1">IFERROR((IF(AND($J102&gt;V$4,$J102&lt;=W$4,$K102&lt;=W$4),NETWORKDAYS.INTL($J102,$K102,1,(Holidays!$A$1:$A$248)),0)+IF(AND($J102&gt;V$4,$J102&lt;=W$4,$K102&gt;W$4),NETWORKDAYS.INTL($J102,(W$4),1,(Holidays!$A$1:$A$248)),0)+IF(AND($J102&lt;V$4,$K102&lt;W$4,$K102&gt;V$4),NETWORKDAYS.INTL(V$4+1,$K102,1,(Holidays!$A$1:$A$248)),0)+IF(AND($J102&lt;=V$4,$K102&gt;=W$4,$K102&gt;V$4),NETWORKDAYS.INTL(V$4+1,(W$4),1,(Holidays!$A$1:$A$248)),0))*$M102,"")</f>
        <v>0</v>
      </c>
      <c r="X102" s="190">
        <f ca="1">IFERROR((IF(AND($J102&gt;W$4,$J102&lt;=X$4,$K102&lt;=X$4),NETWORKDAYS.INTL($J102,$K102,1,(Holidays!$A$1:$A$248)),0)+IF(AND($J102&gt;W$4,$J102&lt;=X$4,$K102&gt;X$4),NETWORKDAYS.INTL($J102,(X$4),1,(Holidays!$A$1:$A$248)),0)+IF(AND($J102&lt;W$4,$K102&lt;X$4,$K102&gt;W$4),NETWORKDAYS.INTL(W$4+1,$K102,1,(Holidays!$A$1:$A$248)),0)+IF(AND($J102&lt;=W$4,$K102&gt;=X$4,$K102&gt;W$4),NETWORKDAYS.INTL(W$4+1,(X$4),1,(Holidays!$A$1:$A$248)),0))*$M102,"")</f>
        <v>0</v>
      </c>
      <c r="Y102" s="192">
        <f ca="1">IFERROR((IF(AND($J102&gt;X$4,$J102&lt;=Y$4,$K102&lt;=Y$4),NETWORKDAYS.INTL($J102,$K102,1,(Holidays!$A$1:$A$248)),0)+IF(AND($J102&gt;X$4,$J102&lt;=Y$4,$K102&gt;Y$4),NETWORKDAYS.INTL($J102,(Y$4),1,(Holidays!$A$1:$A$248)),0)+IF(AND($J102&lt;X$4,$K102&lt;Y$4,$K102&gt;X$4),NETWORKDAYS.INTL(X$4+1,$K102,1,(Holidays!$A$1:$A$248)),0)+IF(AND($J102&lt;=X$4,$K102&gt;=Y$4,$K102&gt;X$4),NETWORKDAYS.INTL(X$4+1,(Y$4),1,(Holidays!$A$1:$A$248)),0))*$M102,"")</f>
        <v>0</v>
      </c>
      <c r="Z102" s="321">
        <f ca="1">IFERROR((IF(AND($J102&gt;Y$4,$J102&lt;=Z$4,$K102&lt;=Z$4),NETWORKDAYS.INTL($J102,$K102,1,(Holidays!$A$1:$A$248)),0)+IF(AND($J102&gt;Y$4,$J102&lt;=Z$4,$K102&gt;Z$4),NETWORKDAYS.INTL($J102,(Z$4),1,(Holidays!$A$1:$A$248)),0)+IF(AND($J102&lt;Y$4,$K102&lt;Z$4,$K102&gt;Y$4),NETWORKDAYS.INTL(Y$4+1,$K102,1,(Holidays!$A$1:$A$248)),0)+IF(AND($J102&lt;=Y$4,$K102&gt;=Z$4,$K102&gt;Y$4),NETWORKDAYS.INTL(Y$4+1,(Z$4),1,(Holidays!$A$1:$A$248)),0))*$M102,"")</f>
        <v>0</v>
      </c>
      <c r="AA102" s="190">
        <f ca="1">IFERROR((IF(AND($J102&gt;Z$4,$J102&lt;=AA$4,$K102&lt;=AA$4),NETWORKDAYS.INTL($J102,$K102,1,(Holidays!$A$1:$A$248)),0)+IF(AND($J102&gt;Z$4,$J102&lt;=AA$4,$K102&gt;AA$4),NETWORKDAYS.INTL($J102,(AA$4),1,(Holidays!$A$1:$A$248)),0)+IF(AND($J102&lt;Z$4,$K102&lt;AA$4,$K102&gt;Z$4),NETWORKDAYS.INTL(Z$4+1,$K102,1,(Holidays!$A$1:$A$248)),0)+IF(AND($J102&lt;=Z$4,$K102&gt;=AA$4,$K102&gt;Z$4),NETWORKDAYS.INTL(Z$4+1,(AA$4),1,(Holidays!$A$1:$A$248)),0))*$M102,"")</f>
        <v>0</v>
      </c>
      <c r="AB102" s="192">
        <f ca="1">IFERROR((IF(AND($J102&gt;AA$4,$J102&lt;=AB$4,$K102&lt;=AB$4),NETWORKDAYS.INTL($J102,$K102,1,(Holidays!$A$1:$A$248)),0)+IF(AND($J102&gt;AA$4,$J102&lt;=AB$4,$K102&gt;AB$4),NETWORKDAYS.INTL($J102,(AB$4),1,(Holidays!$A$1:$A$248)),0)+IF(AND($J102&lt;AA$4,$K102&lt;AB$4,$K102&gt;AA$4),NETWORKDAYS.INTL(AA$4+1,$K102,1,(Holidays!$A$1:$A$248)),0)+IF(AND($J102&lt;=AA$4,$K102&gt;=AB$4,$K102&gt;AA$4),NETWORKDAYS.INTL(AA$4+1,(AB$4),1,(Holidays!$A$1:$A$248)),0))*$M102,"")</f>
        <v>0</v>
      </c>
      <c r="AC102" s="321">
        <f ca="1">IFERROR((IF(AND($J102&gt;AB$4,$J102&lt;=AC$4,$K102&lt;=AC$4),NETWORKDAYS.INTL($J102,$K102,1,(Holidays!$A$1:$A$248)),0)+IF(AND($J102&gt;AB$4,$J102&lt;=AC$4,$K102&gt;AC$4),NETWORKDAYS.INTL($J102,(AC$4),1,(Holidays!$A$1:$A$248)),0)+IF(AND($J102&lt;AB$4,$K102&lt;AC$4,$K102&gt;AB$4),NETWORKDAYS.INTL(AB$4+1,$K102,1,(Holidays!$A$1:$A$248)),0)+IF(AND($J102&lt;=AB$4,$K102&gt;=AC$4,$K102&gt;AB$4),NETWORKDAYS.INTL(AB$4+1,(AC$4),1,(Holidays!$A$1:$A$248)),0))*$M102,"")</f>
        <v>0</v>
      </c>
      <c r="AD102" s="190">
        <f ca="1">IFERROR((IF(AND($J102&gt;AC$4,$J102&lt;=AD$4,$K102&lt;=AD$4),NETWORKDAYS.INTL($J102,$K102,1,(Holidays!$A$1:$A$248)),0)+IF(AND($J102&gt;AC$4,$J102&lt;=AD$4,$K102&gt;AD$4),NETWORKDAYS.INTL($J102,(AD$4),1,(Holidays!$A$1:$A$248)),0)+IF(AND($J102&lt;AC$4,$K102&lt;AD$4,$K102&gt;AC$4),NETWORKDAYS.INTL(AC$4+1,$K102,1,(Holidays!$A$1:$A$248)),0)+IF(AND($J102&lt;=AC$4,$K102&gt;=AD$4,$K102&gt;AC$4),NETWORKDAYS.INTL(AC$4+1,(AD$4),1,(Holidays!$A$1:$A$248)),0))*$M102,"")</f>
        <v>0</v>
      </c>
      <c r="AE102" s="192">
        <f ca="1">IFERROR((IF(AND($J102&gt;AD$4,$J102&lt;=AE$4,$K102&lt;=AE$4),NETWORKDAYS.INTL($J102,$K102,1,(Holidays!$A$1:$A$248)),0)+IF(AND($J102&gt;AD$4,$J102&lt;=AE$4,$K102&gt;AE$4),NETWORKDAYS.INTL($J102,(AE$4),1,(Holidays!$A$1:$A$248)),0)+IF(AND($J102&lt;AD$4,$K102&lt;AE$4,$K102&gt;AD$4),NETWORKDAYS.INTL(AD$4+1,$K102,1,(Holidays!$A$1:$A$248)),0)+IF(AND($J102&lt;=AD$4,$K102&gt;=AE$4,$K102&gt;AD$4),NETWORKDAYS.INTL(AD$4+1,(AE$4),1,(Holidays!$A$1:$A$248)),0))*$M102,"")</f>
        <v>0</v>
      </c>
      <c r="AF102" s="321">
        <f ca="1">IFERROR((IF(AND($J102&gt;AE$4,$J102&lt;=AF$4,$K102&lt;=AF$4),NETWORKDAYS.INTL($J102,$K102,1,(Holidays!$A$1:$A$248)),0)+IF(AND($J102&gt;AE$4,$J102&lt;=AF$4,$K102&gt;AF$4),NETWORKDAYS.INTL($J102,(AF$4),1,(Holidays!$A$1:$A$248)),0)+IF(AND($J102&lt;AE$4,$K102&lt;AF$4,$K102&gt;AE$4),NETWORKDAYS.INTL(AE$4+1,$K102,1,(Holidays!$A$1:$A$248)),0)+IF(AND($J102&lt;=AE$4,$K102&gt;=AF$4,$K102&gt;AE$4),NETWORKDAYS.INTL(AE$4+1,(AF$4),1,(Holidays!$A$1:$A$248)),0))*$M102,"")</f>
        <v>0</v>
      </c>
      <c r="AG102" s="190">
        <f ca="1">IFERROR((IF(AND($J102&gt;AF$4,$J102&lt;=AG$4,$K102&lt;=AG$4),NETWORKDAYS.INTL($J102,$K102,1,(Holidays!$A$1:$A$248)),0)+IF(AND($J102&gt;AF$4,$J102&lt;=AG$4,$K102&gt;AG$4),NETWORKDAYS.INTL($J102,(AG$4),1,(Holidays!$A$1:$A$248)),0)+IF(AND($J102&lt;AF$4,$K102&lt;AG$4,$K102&gt;AF$4),NETWORKDAYS.INTL(AF$4+1,$K102,1,(Holidays!$A$1:$A$248)),0)+IF(AND($J102&lt;=AF$4,$K102&gt;=AG$4,$K102&gt;AF$4),NETWORKDAYS.INTL(AF$4+1,(AG$4),1,(Holidays!$A$1:$A$248)),0))*$M102,"")</f>
        <v>0</v>
      </c>
      <c r="AH102" s="192">
        <f ca="1">IFERROR((IF(AND($J102&gt;AG$4,$J102&lt;=AH$4,$K102&lt;=AH$4),NETWORKDAYS.INTL($J102,$K102,1,(Holidays!$A$1:$A$248)),0)+IF(AND($J102&gt;AG$4,$J102&lt;=AH$4,$K102&gt;AH$4),NETWORKDAYS.INTL($J102,(AH$4),1,(Holidays!$A$1:$A$248)),0)+IF(AND($J102&lt;AG$4,$K102&lt;AH$4,$K102&gt;AG$4),NETWORKDAYS.INTL(AG$4+1,$K102,1,(Holidays!$A$1:$A$248)),0)+IF(AND($J102&lt;=AG$4,$K102&gt;=AH$4,$K102&gt;AG$4),NETWORKDAYS.INTL(AG$4+1,(AH$4),1,(Holidays!$A$1:$A$248)),0))*$M102,"")</f>
        <v>0</v>
      </c>
      <c r="AI102" s="321">
        <f ca="1">IFERROR((IF(AND($J102&gt;AH$4,$J102&lt;=AI$4,$K102&lt;=AI$4),NETWORKDAYS.INTL($J102,$K102,1,(Holidays!$A$1:$A$248)),0)+IF(AND($J102&gt;AH$4,$J102&lt;=AI$4,$K102&gt;AI$4),NETWORKDAYS.INTL($J102,(AI$4),1,(Holidays!$A$1:$A$248)),0)+IF(AND($J102&lt;AH$4,$K102&lt;AI$4,$K102&gt;AH$4),NETWORKDAYS.INTL(AH$4+1,$K102,1,(Holidays!$A$1:$A$248)),0)+IF(AND($J102&lt;=AH$4,$K102&gt;=AI$4,$K102&gt;AH$4),NETWORKDAYS.INTL(AH$4+1,(AI$4),1,(Holidays!$A$1:$A$248)),0))*$M102,"")</f>
        <v>0</v>
      </c>
      <c r="AJ102" s="190">
        <f ca="1">IFERROR((IF(AND($J102&gt;AI$4,$J102&lt;=AJ$4,$K102&lt;=AJ$4),NETWORKDAYS.INTL($J102,$K102,1,(Holidays!$A$1:$A$248)),0)+IF(AND($J102&gt;AI$4,$J102&lt;=AJ$4,$K102&gt;AJ$4),NETWORKDAYS.INTL($J102,(AJ$4),1,(Holidays!$A$1:$A$248)),0)+IF(AND($J102&lt;AI$4,$K102&lt;AJ$4,$K102&gt;AI$4),NETWORKDAYS.INTL(AI$4+1,$K102,1,(Holidays!$A$1:$A$248)),0)+IF(AND($J102&lt;=AI$4,$K102&gt;=AJ$4,$K102&gt;AI$4),NETWORKDAYS.INTL(AI$4+1,(AJ$4),1,(Holidays!$A$1:$A$248)),0))*$M102,"")</f>
        <v>0</v>
      </c>
      <c r="AK102" s="192">
        <f ca="1">IFERROR((IF(AND($J102&gt;AJ$4,$J102&lt;=AK$4,$K102&lt;=AK$4),NETWORKDAYS.INTL($J102,$K102,1,(Holidays!$A$1:$A$248)),0)+IF(AND($J102&gt;AJ$4,$J102&lt;=AK$4,$K102&gt;AK$4),NETWORKDAYS.INTL($J102,(AK$4),1,(Holidays!$A$1:$A$248)),0)+IF(AND($J102&lt;AJ$4,$K102&lt;AK$4,$K102&gt;AJ$4),NETWORKDAYS.INTL(AJ$4+1,$K102,1,(Holidays!$A$1:$A$248)),0)+IF(AND($J102&lt;=AJ$4,$K102&gt;=AK$4,$K102&gt;AJ$4),NETWORKDAYS.INTL(AJ$4+1,(AK$4),1,(Holidays!$A$1:$A$248)),0))*$M102,"")</f>
        <v>0</v>
      </c>
      <c r="AL102" s="321">
        <f ca="1">IFERROR((IF(AND($J102&gt;AK$4,$J102&lt;=AL$4,$K102&lt;=AL$4),NETWORKDAYS.INTL($J102,$K102,1,(Holidays!$A$1:$A$248)),0)+IF(AND($J102&gt;AK$4,$J102&lt;=AL$4,$K102&gt;AL$4),NETWORKDAYS.INTL($J102,(AL$4),1,(Holidays!$A$1:$A$248)),0)+IF(AND($J102&lt;AK$4,$K102&lt;AL$4,$K102&gt;AK$4),NETWORKDAYS.INTL(AK$4+1,$K102,1,(Holidays!$A$1:$A$248)),0)+IF(AND($J102&lt;=AK$4,$K102&gt;=AL$4,$K102&gt;AK$4),NETWORKDAYS.INTL(AK$4+1,(AL$4),1,(Holidays!$A$1:$A$248)),0))*$M102,"")</f>
        <v>0</v>
      </c>
      <c r="AM102" s="190">
        <f ca="1">IFERROR((IF(AND($J102&gt;AL$4,$J102&lt;=AM$4,$K102&lt;=AM$4),NETWORKDAYS.INTL($J102,$K102,1,(Holidays!$A$1:$A$248)),0)+IF(AND($J102&gt;AL$4,$J102&lt;=AM$4,$K102&gt;AM$4),NETWORKDAYS.INTL($J102,(AM$4),1,(Holidays!$A$1:$A$248)),0)+IF(AND($J102&lt;AL$4,$K102&lt;AM$4,$K102&gt;AL$4),NETWORKDAYS.INTL(AL$4+1,$K102,1,(Holidays!$A$1:$A$248)),0)+IF(AND($J102&lt;=AL$4,$K102&gt;=AM$4,$K102&gt;AL$4),NETWORKDAYS.INTL(AL$4+1,(AM$4),1,(Holidays!$A$1:$A$248)),0))*$M102,"")</f>
        <v>0</v>
      </c>
      <c r="AN102" s="192">
        <f ca="1">IFERROR((IF(AND($J102&gt;AM$4,$J102&lt;=AN$4,$K102&lt;=AN$4),NETWORKDAYS.INTL($J102,$K102,1,(Holidays!$A$1:$A$248)),0)+IF(AND($J102&gt;AM$4,$J102&lt;=AN$4,$K102&gt;AN$4),NETWORKDAYS.INTL($J102,(AN$4),1,(Holidays!$A$1:$A$248)),0)+IF(AND($J102&lt;AM$4,$K102&lt;AN$4,$K102&gt;AM$4),NETWORKDAYS.INTL(AM$4+1,$K102,1,(Holidays!$A$1:$A$248)),0)+IF(AND($J102&lt;=AM$4,$K102&gt;=AN$4,$K102&gt;AM$4),NETWORKDAYS.INTL(AM$4+1,(AN$4),1,(Holidays!$A$1:$A$248)),0))*$M102,"")</f>
        <v>0</v>
      </c>
      <c r="AO102" s="321">
        <f ca="1">IFERROR((IF(AND($J102&gt;AN$4,$J102&lt;=AO$4,$K102&lt;=AO$4),NETWORKDAYS.INTL($J102,$K102,1,(Holidays!$A$1:$A$248)),0)+IF(AND($J102&gt;AN$4,$J102&lt;=AO$4,$K102&gt;AO$4),NETWORKDAYS.INTL($J102,(AO$4),1,(Holidays!$A$1:$A$248)),0)+IF(AND($J102&lt;AN$4,$K102&lt;AO$4,$K102&gt;AN$4),NETWORKDAYS.INTL(AN$4+1,$K102,1,(Holidays!$A$1:$A$248)),0)+IF(AND($J102&lt;=AN$4,$K102&gt;=AO$4,$K102&gt;AN$4),NETWORKDAYS.INTL(AN$4+1,(AO$4),1,(Holidays!$A$1:$A$248)),0))*$M102,"")</f>
        <v>0</v>
      </c>
      <c r="AP102" s="190">
        <f ca="1">IFERROR((IF(AND($J102&gt;AO$4,$J102&lt;=AP$4,$K102&lt;=AP$4),NETWORKDAYS.INTL($J102,$K102,1,(Holidays!$A$1:$A$248)),0)+IF(AND($J102&gt;AO$4,$J102&lt;=AP$4,$K102&gt;AP$4),NETWORKDAYS.INTL($J102,(AP$4),1,(Holidays!$A$1:$A$248)),0)+IF(AND($J102&lt;AO$4,$K102&lt;AP$4,$K102&gt;AO$4),NETWORKDAYS.INTL(AO$4+1,$K102,1,(Holidays!$A$1:$A$248)),0)+IF(AND($J102&lt;=AO$4,$K102&gt;=AP$4,$K102&gt;AO$4),NETWORKDAYS.INTL(AO$4+1,(AP$4),1,(Holidays!$A$1:$A$248)),0))*$M102,"")</f>
        <v>0</v>
      </c>
      <c r="AQ102" s="192">
        <f ca="1">IFERROR((IF(AND($J102&gt;AP$4,$J102&lt;=AQ$4,$K102&lt;=AQ$4),NETWORKDAYS.INTL($J102,$K102,1,(Holidays!$A$1:$A$248)),0)+IF(AND($J102&gt;AP$4,$J102&lt;=AQ$4,$K102&gt;AQ$4),NETWORKDAYS.INTL($J102,(AQ$4),1,(Holidays!$A$1:$A$248)),0)+IF(AND($J102&lt;AP$4,$K102&lt;AQ$4,$K102&gt;AP$4),NETWORKDAYS.INTL(AP$4+1,$K102,1,(Holidays!$A$1:$A$248)),0)+IF(AND($J102&lt;=AP$4,$K102&gt;=AQ$4,$K102&gt;AP$4),NETWORKDAYS.INTL(AP$4+1,(AQ$4),1,(Holidays!$A$1:$A$248)),0))*$M102,"")</f>
        <v>0</v>
      </c>
      <c r="AR102" s="321">
        <f ca="1">IFERROR((IF(AND($J102&gt;AQ$4,$J102&lt;=AR$4,$K102&lt;=AR$4),NETWORKDAYS.INTL($J102,$K102,1,(Holidays!$A$1:$A$248)),0)+IF(AND($J102&gt;AQ$4,$J102&lt;=AR$4,$K102&gt;AR$4),NETWORKDAYS.INTL($J102,(AR$4),1,(Holidays!$A$1:$A$248)),0)+IF(AND($J102&lt;AQ$4,$K102&lt;AR$4,$K102&gt;AQ$4),NETWORKDAYS.INTL(AQ$4+1,$K102,1,(Holidays!$A$1:$A$248)),0)+IF(AND($J102&lt;=AQ$4,$K102&gt;=AR$4,$K102&gt;AQ$4),NETWORKDAYS.INTL(AQ$4+1,(AR$4),1,(Holidays!$A$1:$A$248)),0))*$M102,"")</f>
        <v>0</v>
      </c>
      <c r="AS102" s="190">
        <f ca="1">IFERROR((IF(AND($J102&gt;AR$4,$J102&lt;=AS$4,$K102&lt;=AS$4),NETWORKDAYS.INTL($J102,$K102,1,(Holidays!$A$1:$A$248)),0)+IF(AND($J102&gt;AR$4,$J102&lt;=AS$4,$K102&gt;AS$4),NETWORKDAYS.INTL($J102,(AS$4),1,(Holidays!$A$1:$A$248)),0)+IF(AND($J102&lt;AR$4,$K102&lt;AS$4,$K102&gt;AR$4),NETWORKDAYS.INTL(AR$4+1,$K102,1,(Holidays!$A$1:$A$248)),0)+IF(AND($J102&lt;=AR$4,$K102&gt;=AS$4,$K102&gt;AR$4),NETWORKDAYS.INTL(AR$4+1,(AS$4),1,(Holidays!$A$1:$A$248)),0))*$M102,"")</f>
        <v>0</v>
      </c>
      <c r="AT102" s="192">
        <f ca="1">IFERROR((IF(AND($J102&gt;AS$4,$J102&lt;=AT$4,$K102&lt;=AT$4),NETWORKDAYS.INTL($J102,$K102,1,(Holidays!$A$1:$A$248)),0)+IF(AND($J102&gt;AS$4,$J102&lt;=AT$4,$K102&gt;AT$4),NETWORKDAYS.INTL($J102,(AT$4),1,(Holidays!$A$1:$A$248)),0)+IF(AND($J102&lt;AS$4,$K102&lt;AT$4,$K102&gt;AS$4),NETWORKDAYS.INTL(AS$4+1,$K102,1,(Holidays!$A$1:$A$248)),0)+IF(AND($J102&lt;=AS$4,$K102&gt;=AT$4,$K102&gt;AS$4),NETWORKDAYS.INTL(AS$4+1,(AT$4),1,(Holidays!$A$1:$A$248)),0))*$M102,"")</f>
        <v>0</v>
      </c>
      <c r="AU102" s="321">
        <f ca="1">IFERROR((IF(AND($J102&gt;AT$4,$J102&lt;=AU$4,$K102&lt;=AU$4),NETWORKDAYS.INTL($J102,$K102,1,(Holidays!$A$1:$A$248)),0)+IF(AND($J102&gt;AT$4,$J102&lt;=AU$4,$K102&gt;AU$4),NETWORKDAYS.INTL($J102,(AU$4),1,(Holidays!$A$1:$A$248)),0)+IF(AND($J102&lt;AT$4,$K102&lt;AU$4,$K102&gt;AT$4),NETWORKDAYS.INTL(AT$4+1,$K102,1,(Holidays!$A$1:$A$248)),0)+IF(AND($J102&lt;=AT$4,$K102&gt;=AU$4,$K102&gt;AT$4),NETWORKDAYS.INTL(AT$4+1,(AU$4),1,(Holidays!$A$1:$A$248)),0))*$M102,"")</f>
        <v>0</v>
      </c>
      <c r="AV102" s="190">
        <f ca="1">IFERROR((IF(AND($J102&gt;AU$4,$J102&lt;=AV$4,$K102&lt;=AV$4),NETWORKDAYS.INTL($J102,$K102,1,(Holidays!$A$1:$A$248)),0)+IF(AND($J102&gt;AU$4,$J102&lt;=AV$4,$K102&gt;AV$4),NETWORKDAYS.INTL($J102,(AV$4),1,(Holidays!$A$1:$A$248)),0)+IF(AND($J102&lt;AU$4,$K102&lt;AV$4,$K102&gt;AU$4),NETWORKDAYS.INTL(AU$4+1,$K102,1,(Holidays!$A$1:$A$248)),0)+IF(AND($J102&lt;=AU$4,$K102&gt;=AV$4,$K102&gt;AU$4),NETWORKDAYS.INTL(AU$4+1,(AV$4),1,(Holidays!$A$1:$A$248)),0))*$M102,"")</f>
        <v>0</v>
      </c>
      <c r="AW102" s="192">
        <f ca="1">IFERROR((IF(AND($J102&gt;AV$4,$J102&lt;=AW$4,$K102&lt;=AW$4),NETWORKDAYS.INTL($J102,$K102,1,(Holidays!$A$1:$A$248)),0)+IF(AND($J102&gt;AV$4,$J102&lt;=AW$4,$K102&gt;AW$4),NETWORKDAYS.INTL($J102,(AW$4),1,(Holidays!$A$1:$A$248)),0)+IF(AND($J102&lt;AV$4,$K102&lt;AW$4,$K102&gt;AV$4),NETWORKDAYS.INTL(AV$4+1,$K102,1,(Holidays!$A$1:$A$248)),0)+IF(AND($J102&lt;=AV$4,$K102&gt;=AW$4,$K102&gt;AV$4),NETWORKDAYS.INTL(AV$4+1,(AW$4),1,(Holidays!$A$1:$A$248)),0))*$M102,"")</f>
        <v>0</v>
      </c>
      <c r="AX102" s="321">
        <f ca="1">IFERROR((IF(AND($J102&gt;AW$4,$J102&lt;=AX$4,$K102&lt;=AX$4),NETWORKDAYS.INTL($J102,$K102,1,(Holidays!$A$1:$A$248)),0)+IF(AND($J102&gt;AW$4,$J102&lt;=AX$4,$K102&gt;AX$4),NETWORKDAYS.INTL($J102,(AX$4),1,(Holidays!$A$1:$A$248)),0)+IF(AND($J102&lt;AW$4,$K102&lt;AX$4,$K102&gt;AW$4),NETWORKDAYS.INTL(AW$4+1,$K102,1,(Holidays!$A$1:$A$248)),0)+IF(AND($J102&lt;=AW$4,$K102&gt;=AX$4,$K102&gt;AW$4),NETWORKDAYS.INTL(AW$4+1,(AX$4),1,(Holidays!$A$1:$A$248)),0))*$M102,"")</f>
        <v>0</v>
      </c>
      <c r="AY102" s="190">
        <f ca="1">IFERROR((IF(AND($J102&gt;AX$4,$J102&lt;=AY$4,$K102&lt;=AY$4),NETWORKDAYS.INTL($J102,$K102,1,(Holidays!$A$1:$A$248)),0)+IF(AND($J102&gt;AX$4,$J102&lt;=AY$4,$K102&gt;AY$4),NETWORKDAYS.INTL($J102,(AY$4),1,(Holidays!$A$1:$A$248)),0)+IF(AND($J102&lt;AX$4,$K102&lt;AY$4,$K102&gt;AX$4),NETWORKDAYS.INTL(AX$4+1,$K102,1,(Holidays!$A$1:$A$248)),0)+IF(AND($J102&lt;=AX$4,$K102&gt;=AY$4,$K102&gt;AX$4),NETWORKDAYS.INTL(AX$4+1,(AY$4),1,(Holidays!$A$1:$A$248)),0))*$M102,"")</f>
        <v>0</v>
      </c>
      <c r="AZ102" s="192">
        <f ca="1">IFERROR((IF(AND($J102&gt;AY$4,$J102&lt;=AZ$4,$K102&lt;=AZ$4),NETWORKDAYS.INTL($J102,$K102,1,(Holidays!$A$1:$A$248)),0)+IF(AND($J102&gt;AY$4,$J102&lt;=AZ$4,$K102&gt;AZ$4),NETWORKDAYS.INTL($J102,(AZ$4),1,(Holidays!$A$1:$A$248)),0)+IF(AND($J102&lt;AY$4,$K102&lt;AZ$4,$K102&gt;AY$4),NETWORKDAYS.INTL(AY$4+1,$K102,1,(Holidays!$A$1:$A$248)),0)+IF(AND($J102&lt;=AY$4,$K102&gt;=AZ$4,$K102&gt;AY$4),NETWORKDAYS.INTL(AY$4+1,(AZ$4),1,(Holidays!$A$1:$A$248)),0))*$M102,"")</f>
        <v>0</v>
      </c>
      <c r="BA102" s="321">
        <f ca="1">IFERROR((IF(AND($J102&gt;AZ$4,$J102&lt;=BA$4,$K102&lt;=BA$4),NETWORKDAYS.INTL($J102,$K102,1,(Holidays!$A$1:$A$248)),0)+IF(AND($J102&gt;AZ$4,$J102&lt;=BA$4,$K102&gt;BA$4),NETWORKDAYS.INTL($J102,(BA$4),1,(Holidays!$A$1:$A$248)),0)+IF(AND($J102&lt;AZ$4,$K102&lt;BA$4,$K102&gt;AZ$4),NETWORKDAYS.INTL(AZ$4+1,$K102,1,(Holidays!$A$1:$A$248)),0)+IF(AND($J102&lt;=AZ$4,$K102&gt;=BA$4,$K102&gt;AZ$4),NETWORKDAYS.INTL(AZ$4+1,(BA$4),1,(Holidays!$A$1:$A$248)),0))*$M102,"")</f>
        <v>0</v>
      </c>
      <c r="BB102" s="190">
        <f ca="1">IFERROR((IF(AND($J102&gt;BA$4,$J102&lt;=BB$4,$K102&lt;=BB$4),NETWORKDAYS.INTL($J102,$K102,1,(Holidays!$A$1:$A$248)),0)+IF(AND($J102&gt;BA$4,$J102&lt;=BB$4,$K102&gt;BB$4),NETWORKDAYS.INTL($J102,(BB$4),1,(Holidays!$A$1:$A$248)),0)+IF(AND($J102&lt;BA$4,$K102&lt;BB$4,$K102&gt;BA$4),NETWORKDAYS.INTL(BA$4+1,$K102,1,(Holidays!$A$1:$A$248)),0)+IF(AND($J102&lt;=BA$4,$K102&gt;=BB$4,$K102&gt;BA$4),NETWORKDAYS.INTL(BA$4+1,(BB$4),1,(Holidays!$A$1:$A$248)),0))*$M102,"")</f>
        <v>0</v>
      </c>
      <c r="BC102" s="192">
        <f ca="1">IFERROR((IF(AND($J102&gt;BB$4,$J102&lt;=BC$4,$K102&lt;=BC$4),NETWORKDAYS.INTL($J102,$K102,1,(Holidays!$A$1:$A$248)),0)+IF(AND($J102&gt;BB$4,$J102&lt;=BC$4,$K102&gt;BC$4),NETWORKDAYS.INTL($J102,(BC$4),1,(Holidays!$A$1:$A$248)),0)+IF(AND($J102&lt;BB$4,$K102&lt;BC$4,$K102&gt;BB$4),NETWORKDAYS.INTL(BB$4+1,$K102,1,(Holidays!$A$1:$A$248)),0)+IF(AND($J102&lt;=BB$4,$K102&gt;=BC$4,$K102&gt;BB$4),NETWORKDAYS.INTL(BB$4+1,(BC$4),1,(Holidays!$A$1:$A$248)),0))*$M102,"")</f>
        <v>0</v>
      </c>
      <c r="BD102" s="321">
        <f ca="1">IFERROR((IF(AND($J102&gt;BC$4,$J102&lt;=BD$4,$K102&lt;=BD$4),NETWORKDAYS.INTL($J102,$K102,1,(Holidays!$A$1:$A$248)),0)+IF(AND($J102&gt;BC$4,$J102&lt;=BD$4,$K102&gt;BD$4),NETWORKDAYS.INTL($J102,(BD$4),1,(Holidays!$A$1:$A$248)),0)+IF(AND($J102&lt;BC$4,$K102&lt;BD$4,$K102&gt;BC$4),NETWORKDAYS.INTL(BC$4+1,$K102,1,(Holidays!$A$1:$A$248)),0)+IF(AND($J102&lt;=BC$4,$K102&gt;=BD$4,$K102&gt;BC$4),NETWORKDAYS.INTL(BC$4+1,(BD$4),1,(Holidays!$A$1:$A$248)),0))*$M102,"")</f>
        <v>0</v>
      </c>
      <c r="BE102" s="190">
        <f ca="1">IFERROR((IF(AND($J102&gt;BD$4,$J102&lt;=BE$4,$K102&lt;=BE$4),NETWORKDAYS.INTL($J102,$K102,1,(Holidays!$A$1:$A$248)),0)+IF(AND($J102&gt;BD$4,$J102&lt;=BE$4,$K102&gt;BE$4),NETWORKDAYS.INTL($J102,(BE$4),1,(Holidays!$A$1:$A$248)),0)+IF(AND($J102&lt;BD$4,$K102&lt;BE$4,$K102&gt;BD$4),NETWORKDAYS.INTL(BD$4+1,$K102,1,(Holidays!$A$1:$A$248)),0)+IF(AND($J102&lt;=BD$4,$K102&gt;=BE$4,$K102&gt;BD$4),NETWORKDAYS.INTL(BD$4+1,(BE$4),1,(Holidays!$A$1:$A$248)),0))*$M102,"")</f>
        <v>0</v>
      </c>
      <c r="BF102" s="192">
        <f ca="1">IFERROR((IF(AND($J102&gt;BE$4,$J102&lt;=BF$4,$K102&lt;=BF$4),NETWORKDAYS.INTL($J102,$K102,1,(Holidays!$A$1:$A$248)),0)+IF(AND($J102&gt;BE$4,$J102&lt;=BF$4,$K102&gt;BF$4),NETWORKDAYS.INTL($J102,(BF$4),1,(Holidays!$A$1:$A$248)),0)+IF(AND($J102&lt;BE$4,$K102&lt;BF$4,$K102&gt;BE$4),NETWORKDAYS.INTL(BE$4+1,$K102,1,(Holidays!$A$1:$A$248)),0)+IF(AND($J102&lt;=BE$4,$K102&gt;=BF$4,$K102&gt;BE$4),NETWORKDAYS.INTL(BE$4+1,(BF$4),1,(Holidays!$A$1:$A$248)),0))*$M102,"")</f>
        <v>0</v>
      </c>
      <c r="BG102" s="321">
        <f ca="1">IFERROR((IF(AND($J102&gt;BF$4,$J102&lt;=BG$4,$K102&lt;=BG$4),NETWORKDAYS.INTL($J102,$K102,1,(Holidays!$A$1:$A$248)),0)+IF(AND($J102&gt;BF$4,$J102&lt;=BG$4,$K102&gt;BG$4),NETWORKDAYS.INTL($J102,(BG$4),1,(Holidays!$A$1:$A$248)),0)+IF(AND($J102&lt;BF$4,$K102&lt;BG$4,$K102&gt;BF$4),NETWORKDAYS.INTL(BF$4+1,$K102,1,(Holidays!$A$1:$A$248)),0)+IF(AND($J102&lt;=BF$4,$K102&gt;=BG$4,$K102&gt;BF$4),NETWORKDAYS.INTL(BF$4+1,(BG$4),1,(Holidays!$A$1:$A$248)),0))*$M102,"")</f>
        <v>0</v>
      </c>
      <c r="BH102" s="190">
        <f ca="1">IFERROR((IF(AND($J102&gt;BG$4,$J102&lt;=BH$4,$K102&lt;=BH$4),NETWORKDAYS.INTL($J102,$K102,1,(Holidays!$A$1:$A$248)),0)+IF(AND($J102&gt;BG$4,$J102&lt;=BH$4,$K102&gt;BH$4),NETWORKDAYS.INTL($J102,(BH$4),1,(Holidays!$A$1:$A$248)),0)+IF(AND($J102&lt;BG$4,$K102&lt;BH$4,$K102&gt;BG$4),NETWORKDAYS.INTL(BG$4+1,$K102,1,(Holidays!$A$1:$A$248)),0)+IF(AND($J102&lt;=BG$4,$K102&gt;=BH$4,$K102&gt;BG$4),NETWORKDAYS.INTL(BG$4+1,(BH$4),1,(Holidays!$A$1:$A$248)),0))*$M102,"")</f>
        <v>0</v>
      </c>
      <c r="BI102" s="192">
        <f ca="1">IFERROR((IF(AND($J102&gt;BH$4,$J102&lt;=BI$4,$K102&lt;=BI$4),NETWORKDAYS.INTL($J102,$K102,1,(Holidays!$A$1:$A$248)),0)+IF(AND($J102&gt;BH$4,$J102&lt;=BI$4,$K102&gt;BI$4),NETWORKDAYS.INTL($J102,(BI$4),1,(Holidays!$A$1:$A$248)),0)+IF(AND($J102&lt;BH$4,$K102&lt;BI$4,$K102&gt;BH$4),NETWORKDAYS.INTL(BH$4+1,$K102,1,(Holidays!$A$1:$A$248)),0)+IF(AND($J102&lt;=BH$4,$K102&gt;=BI$4,$K102&gt;BH$4),NETWORKDAYS.INTL(BH$4+1,(BI$4),1,(Holidays!$A$1:$A$248)),0))*$M102,"")</f>
        <v>0</v>
      </c>
      <c r="BJ102" s="321">
        <f ca="1">IFERROR((IF(AND($J102&gt;BI$4,$J102&lt;=BJ$4,$K102&lt;=BJ$4),NETWORKDAYS.INTL($J102,$K102,1,(Holidays!$A$1:$A$248)),0)+IF(AND($J102&gt;BI$4,$J102&lt;=BJ$4,$K102&gt;BJ$4),NETWORKDAYS.INTL($J102,(BJ$4),1,(Holidays!$A$1:$A$248)),0)+IF(AND($J102&lt;BI$4,$K102&lt;BJ$4,$K102&gt;BI$4),NETWORKDAYS.INTL(BI$4+1,$K102,1,(Holidays!$A$1:$A$248)),0)+IF(AND($J102&lt;=BI$4,$K102&gt;=BJ$4,$K102&gt;BI$4),NETWORKDAYS.INTL(BI$4+1,(BJ$4),1,(Holidays!$A$1:$A$248)),0))*$M102,"")</f>
        <v>0</v>
      </c>
      <c r="BK102" s="190">
        <f ca="1">IFERROR((IF(AND($J102&gt;BJ$4,$J102&lt;=BK$4,$K102&lt;=BK$4),NETWORKDAYS.INTL($J102,$K102,1,(Holidays!$A$1:$A$248)),0)+IF(AND($J102&gt;BJ$4,$J102&lt;=BK$4,$K102&gt;BK$4),NETWORKDAYS.INTL($J102,(BK$4),1,(Holidays!$A$1:$A$248)),0)+IF(AND($J102&lt;BJ$4,$K102&lt;BK$4,$K102&gt;BJ$4),NETWORKDAYS.INTL(BJ$4+1,$K102,1,(Holidays!$A$1:$A$248)),0)+IF(AND($J102&lt;=BJ$4,$K102&gt;=BK$4,$K102&gt;BJ$4),NETWORKDAYS.INTL(BJ$4+1,(BK$4),1,(Holidays!$A$1:$A$248)),0))*$M102,"")</f>
        <v>0</v>
      </c>
      <c r="BL102" s="192">
        <f ca="1">IFERROR((IF(AND($J102&gt;BK$4,$J102&lt;=BL$4,$K102&lt;=BL$4),NETWORKDAYS.INTL($J102,$K102,1,(Holidays!$A$1:$A$248)),0)+IF(AND($J102&gt;BK$4,$J102&lt;=BL$4,$K102&gt;BL$4),NETWORKDAYS.INTL($J102,(BL$4),1,(Holidays!$A$1:$A$248)),0)+IF(AND($J102&lt;BK$4,$K102&lt;BL$4,$K102&gt;BK$4),NETWORKDAYS.INTL(BK$4+1,$K102,1,(Holidays!$A$1:$A$248)),0)+IF(AND($J102&lt;=BK$4,$K102&gt;=BL$4,$K102&gt;BK$4),NETWORKDAYS.INTL(BK$4+1,(BL$4),1,(Holidays!$A$1:$A$248)),0))*$M102,"")</f>
        <v>0</v>
      </c>
      <c r="BM102" s="321">
        <f ca="1">IFERROR((IF(AND($J102&gt;BL$4,$J102&lt;=BM$4,$K102&lt;=BM$4),NETWORKDAYS.INTL($J102,$K102,1,(Holidays!$A$1:$A$248)),0)+IF(AND($J102&gt;BL$4,$J102&lt;=BM$4,$K102&gt;BM$4),NETWORKDAYS.INTL($J102,(BM$4),1,(Holidays!$A$1:$A$248)),0)+IF(AND($J102&lt;BL$4,$K102&lt;BM$4,$K102&gt;BL$4),NETWORKDAYS.INTL(BL$4+1,$K102,1,(Holidays!$A$1:$A$248)),0)+IF(AND($J102&lt;=BL$4,$K102&gt;=BM$4,$K102&gt;BL$4),NETWORKDAYS.INTL(BL$4+1,(BM$4),1,(Holidays!$A$1:$A$248)),0))*$M102,"")</f>
        <v>0</v>
      </c>
      <c r="BN102" s="190">
        <f ca="1">IFERROR((IF(AND($J102&gt;BM$4,$J102&lt;=BN$4,$K102&lt;=BN$4),NETWORKDAYS.INTL($J102,$K102,1,(Holidays!$A$1:$A$248)),0)+IF(AND($J102&gt;BM$4,$J102&lt;=BN$4,$K102&gt;BN$4),NETWORKDAYS.INTL($J102,(BN$4),1,(Holidays!$A$1:$A$248)),0)+IF(AND($J102&lt;BM$4,$K102&lt;BN$4,$K102&gt;BM$4),NETWORKDAYS.INTL(BM$4+1,$K102,1,(Holidays!$A$1:$A$248)),0)+IF(AND($J102&lt;=BM$4,$K102&gt;=BN$4,$K102&gt;BM$4),NETWORKDAYS.INTL(BM$4+1,(BN$4),1,(Holidays!$A$1:$A$248)),0))*$M102,"")</f>
        <v>0</v>
      </c>
      <c r="BO102" s="192">
        <f ca="1">IFERROR((IF(AND($J102&gt;BN$4,$J102&lt;=BO$4,$K102&lt;=BO$4),NETWORKDAYS.INTL($J102,$K102,1,(Holidays!$A$1:$A$248)),0)+IF(AND($J102&gt;BN$4,$J102&lt;=BO$4,$K102&gt;BO$4),NETWORKDAYS.INTL($J102,(BO$4),1,(Holidays!$A$1:$A$248)),0)+IF(AND($J102&lt;BN$4,$K102&lt;BO$4,$K102&gt;BN$4),NETWORKDAYS.INTL(BN$4+1,$K102,1,(Holidays!$A$1:$A$248)),0)+IF(AND($J102&lt;=BN$4,$K102&gt;=BO$4,$K102&gt;BN$4),NETWORKDAYS.INTL(BN$4+1,(BO$4),1,(Holidays!$A$1:$A$248)),0))*$M102,"")</f>
        <v>0</v>
      </c>
      <c r="BP102" s="321">
        <f ca="1">IFERROR((IF(AND($J102&gt;BO$4,$J102&lt;=BP$4,$K102&lt;=BP$4),NETWORKDAYS.INTL($J102,$K102,1,(Holidays!$A$1:$A$248)),0)+IF(AND($J102&gt;BO$4,$J102&lt;=BP$4,$K102&gt;BP$4),NETWORKDAYS.INTL($J102,(BP$4),1,(Holidays!$A$1:$A$248)),0)+IF(AND($J102&lt;BO$4,$K102&lt;BP$4,$K102&gt;BO$4),NETWORKDAYS.INTL(BO$4+1,$K102,1,(Holidays!$A$1:$A$248)),0)+IF(AND($J102&lt;=BO$4,$K102&gt;=BP$4,$K102&gt;BO$4),NETWORKDAYS.INTL(BO$4+1,(BP$4),1,(Holidays!$A$1:$A$248)),0))*$M102,"")</f>
        <v>0</v>
      </c>
      <c r="BQ102" s="190">
        <f ca="1">IFERROR((IF(AND($J102&gt;BP$4,$J102&lt;=BQ$4,$K102&lt;=BQ$4),NETWORKDAYS.INTL($J102,$K102,1,(Holidays!$A$1:$A$248)),0)+IF(AND($J102&gt;BP$4,$J102&lt;=BQ$4,$K102&gt;BQ$4),NETWORKDAYS.INTL($J102,(BQ$4),1,(Holidays!$A$1:$A$248)),0)+IF(AND($J102&lt;BP$4,$K102&lt;BQ$4,$K102&gt;BP$4),NETWORKDAYS.INTL(BP$4+1,$K102,1,(Holidays!$A$1:$A$248)),0)+IF(AND($J102&lt;=BP$4,$K102&gt;=BQ$4,$K102&gt;BP$4),NETWORKDAYS.INTL(BP$4+1,(BQ$4),1,(Holidays!$A$1:$A$248)),0))*$M102,"")</f>
        <v>0</v>
      </c>
      <c r="BR102" s="192">
        <f ca="1">IFERROR((IF(AND($J102&gt;BQ$4,$J102&lt;=BR$4,$K102&lt;=BR$4),NETWORKDAYS.INTL($J102,$K102,1,(Holidays!$A$1:$A$248)),0)+IF(AND($J102&gt;BQ$4,$J102&lt;=BR$4,$K102&gt;BR$4),NETWORKDAYS.INTL($J102,(BR$4),1,(Holidays!$A$1:$A$248)),0)+IF(AND($J102&lt;BQ$4,$K102&lt;BR$4,$K102&gt;BQ$4),NETWORKDAYS.INTL(BQ$4+1,$K102,1,(Holidays!$A$1:$A$248)),0)+IF(AND($J102&lt;=BQ$4,$K102&gt;=BR$4,$K102&gt;BQ$4),NETWORKDAYS.INTL(BQ$4+1,(BR$4),1,(Holidays!$A$1:$A$248)),0))*$M102,"")</f>
        <v>0</v>
      </c>
      <c r="BS102" s="321">
        <f ca="1">IFERROR((IF(AND($J102&gt;BR$4,$J102&lt;=BS$4,$K102&lt;=BS$4),NETWORKDAYS.INTL($J102,$K102,1,(Holidays!$A$1:$A$248)),0)+IF(AND($J102&gt;BR$4,$J102&lt;=BS$4,$K102&gt;BS$4),NETWORKDAYS.INTL($J102,(BS$4),1,(Holidays!$A$1:$A$248)),0)+IF(AND($J102&lt;BR$4,$K102&lt;BS$4,$K102&gt;BR$4),NETWORKDAYS.INTL(BR$4+1,$K102,1,(Holidays!$A$1:$A$248)),0)+IF(AND($J102&lt;=BR$4,$K102&gt;=BS$4,$K102&gt;BR$4),NETWORKDAYS.INTL(BR$4+1,(BS$4),1,(Holidays!$A$1:$A$248)),0))*$M102,"")</f>
        <v>0</v>
      </c>
      <c r="BT102" s="190">
        <f ca="1">IFERROR((IF(AND($J102&gt;BS$4,$J102&lt;=BT$4,$K102&lt;=BT$4),NETWORKDAYS.INTL($J102,$K102,1,(Holidays!$A$1:$A$248)),0)+IF(AND($J102&gt;BS$4,$J102&lt;=BT$4,$K102&gt;BT$4),NETWORKDAYS.INTL($J102,(BT$4),1,(Holidays!$A$1:$A$248)),0)+IF(AND($J102&lt;BS$4,$K102&lt;BT$4,$K102&gt;BS$4),NETWORKDAYS.INTL(BS$4+1,$K102,1,(Holidays!$A$1:$A$248)),0)+IF(AND($J102&lt;=BS$4,$K102&gt;=BT$4,$K102&gt;BS$4),NETWORKDAYS.INTL(BS$4+1,(BT$4),1,(Holidays!$A$1:$A$248)),0))*$M102,"")</f>
        <v>0</v>
      </c>
      <c r="BU102" s="192">
        <f ca="1">IFERROR((IF(AND($J102&gt;BT$4,$J102&lt;=BU$4,$K102&lt;=BU$4),NETWORKDAYS.INTL($J102,$K102,1,(Holidays!$A$1:$A$248)),0)+IF(AND($J102&gt;BT$4,$J102&lt;=BU$4,$K102&gt;BU$4),NETWORKDAYS.INTL($J102,(BU$4),1,(Holidays!$A$1:$A$248)),0)+IF(AND($J102&lt;BT$4,$K102&lt;BU$4,$K102&gt;BT$4),NETWORKDAYS.INTL(BT$4+1,$K102,1,(Holidays!$A$1:$A$248)),0)+IF(AND($J102&lt;=BT$4,$K102&gt;=BU$4,$K102&gt;BT$4),NETWORKDAYS.INTL(BT$4+1,(BU$4),1,(Holidays!$A$1:$A$248)),0))*$M102,"")</f>
        <v>0</v>
      </c>
      <c r="BV102" s="321">
        <f ca="1">IFERROR((IF(AND($J102&gt;BU$4,$J102&lt;=BV$4,$K102&lt;=BV$4),NETWORKDAYS.INTL($J102,$K102,1,(Holidays!$A$1:$A$248)),0)+IF(AND($J102&gt;BU$4,$J102&lt;=BV$4,$K102&gt;BV$4),NETWORKDAYS.INTL($J102,(BV$4),1,(Holidays!$A$1:$A$248)),0)+IF(AND($J102&lt;BU$4,$K102&lt;BV$4,$K102&gt;BU$4),NETWORKDAYS.INTL(BU$4+1,$K102,1,(Holidays!$A$1:$A$248)),0)+IF(AND($J102&lt;=BU$4,$K102&gt;=BV$4,$K102&gt;BU$4),NETWORKDAYS.INTL(BU$4+1,(BV$4),1,(Holidays!$A$1:$A$248)),0))*$M102,"")</f>
        <v>0</v>
      </c>
      <c r="BW102" s="190">
        <f ca="1">IFERROR((IF(AND($J102&gt;BV$4,$J102&lt;=BW$4,$K102&lt;=BW$4),NETWORKDAYS.INTL($J102,$K102,1,(Holidays!$A$1:$A$248)),0)+IF(AND($J102&gt;BV$4,$J102&lt;=BW$4,$K102&gt;BW$4),NETWORKDAYS.INTL($J102,(BW$4),1,(Holidays!$A$1:$A$248)),0)+IF(AND($J102&lt;BV$4,$K102&lt;BW$4,$K102&gt;BV$4),NETWORKDAYS.INTL(BV$4+1,$K102,1,(Holidays!$A$1:$A$248)),0)+IF(AND($J102&lt;=BV$4,$K102&gt;=BW$4,$K102&gt;BV$4),NETWORKDAYS.INTL(BV$4+1,(BW$4),1,(Holidays!$A$1:$A$248)),0))*$M102,"")</f>
        <v>0</v>
      </c>
      <c r="BX102" s="192">
        <f ca="1">IFERROR((IF(AND($J102&gt;BW$4,$J102&lt;=BX$4,$K102&lt;=BX$4),NETWORKDAYS.INTL($J102,$K102,1,(Holidays!$A$1:$A$248)),0)+IF(AND($J102&gt;BW$4,$J102&lt;=BX$4,$K102&gt;BX$4),NETWORKDAYS.INTL($J102,(BX$4),1,(Holidays!$A$1:$A$248)),0)+IF(AND($J102&lt;BW$4,$K102&lt;BX$4,$K102&gt;BW$4),NETWORKDAYS.INTL(BW$4+1,$K102,1,(Holidays!$A$1:$A$248)),0)+IF(AND($J102&lt;=BW$4,$K102&gt;=BX$4,$K102&gt;BW$4),NETWORKDAYS.INTL(BW$4+1,(BX$4),1,(Holidays!$A$1:$A$248)),0))*$M102,"")</f>
        <v>0</v>
      </c>
      <c r="BY102" s="321">
        <f ca="1">IFERROR((IF(AND($J102&gt;BX$4,$J102&lt;=BY$4,$K102&lt;=BY$4),NETWORKDAYS.INTL($J102,$K102,1,(Holidays!$A$1:$A$248)),0)+IF(AND($J102&gt;BX$4,$J102&lt;=BY$4,$K102&gt;BY$4),NETWORKDAYS.INTL($J102,(BY$4),1,(Holidays!$A$1:$A$248)),0)+IF(AND($J102&lt;BX$4,$K102&lt;BY$4,$K102&gt;BX$4),NETWORKDAYS.INTL(BX$4+1,$K102,1,(Holidays!$A$1:$A$248)),0)+IF(AND($J102&lt;=BX$4,$K102&gt;=BY$4,$K102&gt;BX$4),NETWORKDAYS.INTL(BX$4+1,(BY$4),1,(Holidays!$A$1:$A$248)),0))*$M102,"")</f>
        <v>0</v>
      </c>
      <c r="BZ102" s="190">
        <f ca="1">IFERROR((IF(AND($J102&gt;BY$4,$J102&lt;=BZ$4,$K102&lt;=BZ$4),NETWORKDAYS.INTL($J102,$K102,1,(Holidays!$A$1:$A$248)),0)+IF(AND($J102&gt;BY$4,$J102&lt;=BZ$4,$K102&gt;BZ$4),NETWORKDAYS.INTL($J102,(BZ$4),1,(Holidays!$A$1:$A$248)),0)+IF(AND($J102&lt;BY$4,$K102&lt;BZ$4,$K102&gt;BY$4),NETWORKDAYS.INTL(BY$4+1,$K102,1,(Holidays!$A$1:$A$248)),0)+IF(AND($J102&lt;=BY$4,$K102&gt;=BZ$4,$K102&gt;BY$4),NETWORKDAYS.INTL(BY$4+1,(BZ$4),1,(Holidays!$A$1:$A$248)),0))*$M102,"")</f>
        <v>0</v>
      </c>
      <c r="CA102" s="192">
        <f ca="1">IFERROR((IF(AND($J102&gt;BZ$4,$J102&lt;=CA$4,$K102&lt;=CA$4),NETWORKDAYS.INTL($J102,$K102,1,(Holidays!$A$1:$A$248)),0)+IF(AND($J102&gt;BZ$4,$J102&lt;=CA$4,$K102&gt;CA$4),NETWORKDAYS.INTL($J102,(CA$4),1,(Holidays!$A$1:$A$248)),0)+IF(AND($J102&lt;BZ$4,$K102&lt;CA$4,$K102&gt;BZ$4),NETWORKDAYS.INTL(BZ$4+1,$K102,1,(Holidays!$A$1:$A$248)),0)+IF(AND($J102&lt;=BZ$4,$K102&gt;=CA$4,$K102&gt;BZ$4),NETWORKDAYS.INTL(BZ$4+1,(CA$4),1,(Holidays!$A$1:$A$248)),0))*$M102,"")</f>
        <v>0</v>
      </c>
      <c r="CB102" s="321">
        <f ca="1">IFERROR((IF(AND($J102&gt;CA$4,$J102&lt;=CB$4,$K102&lt;=CB$4),NETWORKDAYS.INTL($J102,$K102,1,(Holidays!$A$1:$A$248)),0)+IF(AND($J102&gt;CA$4,$J102&lt;=CB$4,$K102&gt;CB$4),NETWORKDAYS.INTL($J102,(CB$4),1,(Holidays!$A$1:$A$248)),0)+IF(AND($J102&lt;CA$4,$K102&lt;CB$4,$K102&gt;CA$4),NETWORKDAYS.INTL(CA$4+1,$K102,1,(Holidays!$A$1:$A$248)),0)+IF(AND($J102&lt;=CA$4,$K102&gt;=CB$4,$K102&gt;CA$4),NETWORKDAYS.INTL(CA$4+1,(CB$4),1,(Holidays!$A$1:$A$248)),0))*$M102,"")</f>
        <v>0</v>
      </c>
      <c r="CC102" s="190">
        <f ca="1">IFERROR((IF(AND($J102&gt;CB$4,$J102&lt;=CC$4,$K102&lt;=CC$4),NETWORKDAYS.INTL($J102,$K102,1,(Holidays!$A$1:$A$248)),0)+IF(AND($J102&gt;CB$4,$J102&lt;=CC$4,$K102&gt;CC$4),NETWORKDAYS.INTL($J102,(CC$4),1,(Holidays!$A$1:$A$248)),0)+IF(AND($J102&lt;CB$4,$K102&lt;CC$4,$K102&gt;CB$4),NETWORKDAYS.INTL(CB$4+1,$K102,1,(Holidays!$A$1:$A$248)),0)+IF(AND($J102&lt;=CB$4,$K102&gt;=CC$4,$K102&gt;CB$4),NETWORKDAYS.INTL(CB$4+1,(CC$4),1,(Holidays!$A$1:$A$248)),0))*$M102,"")</f>
        <v>0</v>
      </c>
      <c r="CD102" s="192">
        <f ca="1">IFERROR((IF(AND($J102&gt;CC$4,$J102&lt;=CD$4,$K102&lt;=CD$4),NETWORKDAYS.INTL($J102,$K102,1,(Holidays!$A$1:$A$248)),0)+IF(AND($J102&gt;CC$4,$J102&lt;=CD$4,$K102&gt;CD$4),NETWORKDAYS.INTL($J102,(CD$4),1,(Holidays!$A$1:$A$248)),0)+IF(AND($J102&lt;CC$4,$K102&lt;CD$4,$K102&gt;CC$4),NETWORKDAYS.INTL(CC$4+1,$K102,1,(Holidays!$A$1:$A$248)),0)+IF(AND($J102&lt;=CC$4,$K102&gt;=CD$4,$K102&gt;CC$4),NETWORKDAYS.INTL(CC$4+1,(CD$4),1,(Holidays!$A$1:$A$248)),0))*$M102,"")</f>
        <v>0</v>
      </c>
      <c r="CE102" s="321">
        <f ca="1">IFERROR((IF(AND($J102&gt;CD$4,$J102&lt;=CE$4,$K102&lt;=CE$4),NETWORKDAYS.INTL($J102,$K102,1,(Holidays!$A$1:$A$248)),0)+IF(AND($J102&gt;CD$4,$J102&lt;=CE$4,$K102&gt;CE$4),NETWORKDAYS.INTL($J102,(CE$4),1,(Holidays!$A$1:$A$248)),0)+IF(AND($J102&lt;CD$4,$K102&lt;CE$4,$K102&gt;CD$4),NETWORKDAYS.INTL(CD$4+1,$K102,1,(Holidays!$A$1:$A$248)),0)+IF(AND($J102&lt;=CD$4,$K102&gt;=CE$4,$K102&gt;CD$4),NETWORKDAYS.INTL(CD$4+1,(CE$4),1,(Holidays!$A$1:$A$248)),0))*$M102,"")</f>
        <v>0</v>
      </c>
      <c r="CF102" s="190">
        <f ca="1">IFERROR((IF(AND($J102&gt;CE$4,$J102&lt;=CF$4,$K102&lt;=CF$4),NETWORKDAYS.INTL($J102,$K102,1,(Holidays!$A$1:$A$248)),0)+IF(AND($J102&gt;CE$4,$J102&lt;=CF$4,$K102&gt;CF$4),NETWORKDAYS.INTL($J102,(CF$4),1,(Holidays!$A$1:$A$248)),0)+IF(AND($J102&lt;CE$4,$K102&lt;CF$4,$K102&gt;CE$4),NETWORKDAYS.INTL(CE$4+1,$K102,1,(Holidays!$A$1:$A$248)),0)+IF(AND($J102&lt;=CE$4,$K102&gt;=CF$4,$K102&gt;CE$4),NETWORKDAYS.INTL(CE$4+1,(CF$4),1,(Holidays!$A$1:$A$248)),0))*$M102,"")</f>
        <v>0</v>
      </c>
      <c r="CG102" s="192">
        <f ca="1">IFERROR((IF(AND($J102&gt;CF$4,$J102&lt;=CG$4,$K102&lt;=CG$4),NETWORKDAYS.INTL($J102,$K102,1,(Holidays!$A$1:$A$248)),0)+IF(AND($J102&gt;CF$4,$J102&lt;=CG$4,$K102&gt;CG$4),NETWORKDAYS.INTL($J102,(CG$4),1,(Holidays!$A$1:$A$248)),0)+IF(AND($J102&lt;CF$4,$K102&lt;CG$4,$K102&gt;CF$4),NETWORKDAYS.INTL(CF$4+1,$K102,1,(Holidays!$A$1:$A$248)),0)+IF(AND($J102&lt;=CF$4,$K102&gt;=CG$4,$K102&gt;CF$4),NETWORKDAYS.INTL(CF$4+1,(CG$4),1,(Holidays!$A$1:$A$248)),0))*$M102,"")</f>
        <v>0</v>
      </c>
      <c r="CH102" s="321">
        <f ca="1">IFERROR((IF(AND($J102&gt;CG$4,$J102&lt;=CH$4,$K102&lt;=CH$4),NETWORKDAYS.INTL($J102,$K102,1,(Holidays!$A$1:$A$248)),0)+IF(AND($J102&gt;CG$4,$J102&lt;=CH$4,$K102&gt;CH$4),NETWORKDAYS.INTL($J102,(CH$4),1,(Holidays!$A$1:$A$248)),0)+IF(AND($J102&lt;CG$4,$K102&lt;CH$4,$K102&gt;CG$4),NETWORKDAYS.INTL(CG$4+1,$K102,1,(Holidays!$A$1:$A$248)),0)+IF(AND($J102&lt;=CG$4,$K102&gt;=CH$4,$K102&gt;CG$4),NETWORKDAYS.INTL(CG$4+1,(CH$4),1,(Holidays!$A$1:$A$248)),0))*$M102,"")</f>
        <v>0</v>
      </c>
      <c r="CI102" s="190">
        <f ca="1">IFERROR((IF(AND($J102&gt;CH$4,$J102&lt;=CI$4,$K102&lt;=CI$4),NETWORKDAYS.INTL($J102,$K102,1,(Holidays!$A$1:$A$248)),0)+IF(AND($J102&gt;CH$4,$J102&lt;=CI$4,$K102&gt;CI$4),NETWORKDAYS.INTL($J102,(CI$4),1,(Holidays!$A$1:$A$248)),0)+IF(AND($J102&lt;CH$4,$K102&lt;CI$4,$K102&gt;CH$4),NETWORKDAYS.INTL(CH$4+1,$K102,1,(Holidays!$A$1:$A$248)),0)+IF(AND($J102&lt;=CH$4,$K102&gt;=CI$4,$K102&gt;CH$4),NETWORKDAYS.INTL(CH$4+1,(CI$4),1,(Holidays!$A$1:$A$248)),0))*$M102,"")</f>
        <v>0</v>
      </c>
      <c r="CJ102" s="192">
        <f ca="1">IFERROR((IF(AND($J102&gt;CI$4,$J102&lt;=CJ$4,$K102&lt;=CJ$4),NETWORKDAYS.INTL($J102,$K102,1,(Holidays!$A$1:$A$248)),0)+IF(AND($J102&gt;CI$4,$J102&lt;=CJ$4,$K102&gt;CJ$4),NETWORKDAYS.INTL($J102,(CJ$4),1,(Holidays!$A$1:$A$248)),0)+IF(AND($J102&lt;CI$4,$K102&lt;CJ$4,$K102&gt;CI$4),NETWORKDAYS.INTL(CI$4+1,$K102,1,(Holidays!$A$1:$A$248)),0)+IF(AND($J102&lt;=CI$4,$K102&gt;=CJ$4,$K102&gt;CI$4),NETWORKDAYS.INTL(CI$4+1,(CJ$4),1,(Holidays!$A$1:$A$248)),0))*$M102,"")</f>
        <v>0</v>
      </c>
      <c r="CK102" s="321">
        <f ca="1">IFERROR((IF(AND($J102&gt;CJ$4,$J102&lt;=CK$4,$K102&lt;=CK$4),NETWORKDAYS.INTL($J102,$K102,1,(Holidays!$A$1:$A$248)),0)+IF(AND($J102&gt;CJ$4,$J102&lt;=CK$4,$K102&gt;CK$4),NETWORKDAYS.INTL($J102,(CK$4),1,(Holidays!$A$1:$A$248)),0)+IF(AND($J102&lt;CJ$4,$K102&lt;CK$4,$K102&gt;CJ$4),NETWORKDAYS.INTL(CJ$4+1,$K102,1,(Holidays!$A$1:$A$248)),0)+IF(AND($J102&lt;=CJ$4,$K102&gt;=CK$4,$K102&gt;CJ$4),NETWORKDAYS.INTL(CJ$4+1,(CK$4),1,(Holidays!$A$1:$A$248)),0))*$M102,"")</f>
        <v>0</v>
      </c>
      <c r="CL102" s="190">
        <f ca="1">IFERROR((IF(AND($J102&gt;CK$4,$J102&lt;=CL$4,$K102&lt;=CL$4),NETWORKDAYS.INTL($J102,$K102,1,(Holidays!$A$1:$A$248)),0)+IF(AND($J102&gt;CK$4,$J102&lt;=CL$4,$K102&gt;CL$4),NETWORKDAYS.INTL($J102,(CL$4),1,(Holidays!$A$1:$A$248)),0)+IF(AND($J102&lt;CK$4,$K102&lt;CL$4,$K102&gt;CK$4),NETWORKDAYS.INTL(CK$4+1,$K102,1,(Holidays!$A$1:$A$248)),0)+IF(AND($J102&lt;=CK$4,$K102&gt;=CL$4,$K102&gt;CK$4),NETWORKDAYS.INTL(CK$4+1,(CL$4),1,(Holidays!$A$1:$A$248)),0))*$M102,"")</f>
        <v>0</v>
      </c>
      <c r="CM102" s="192">
        <f ca="1">IFERROR((IF(AND($J102&gt;CL$4,$J102&lt;=CM$4,$K102&lt;=CM$4),NETWORKDAYS.INTL($J102,$K102,1,(Holidays!$A$1:$A$248)),0)+IF(AND($J102&gt;CL$4,$J102&lt;=CM$4,$K102&gt;CM$4),NETWORKDAYS.INTL($J102,(CM$4),1,(Holidays!$A$1:$A$248)),0)+IF(AND($J102&lt;CL$4,$K102&lt;CM$4,$K102&gt;CL$4),NETWORKDAYS.INTL(CL$4+1,$K102,1,(Holidays!$A$1:$A$248)),0)+IF(AND($J102&lt;=CL$4,$K102&gt;=CM$4,$K102&gt;CL$4),NETWORKDAYS.INTL(CL$4+1,(CM$4),1,(Holidays!$A$1:$A$248)),0))*$M102,"")</f>
        <v>0</v>
      </c>
      <c r="CN102" s="321">
        <f ca="1">IFERROR((IF(AND($J102&gt;CM$4,$J102&lt;=CN$4,$K102&lt;=CN$4),NETWORKDAYS.INTL($J102,$K102,1,(Holidays!$A$1:$A$248)),0)+IF(AND($J102&gt;CM$4,$J102&lt;=CN$4,$K102&gt;CN$4),NETWORKDAYS.INTL($J102,(CN$4),1,(Holidays!$A$1:$A$248)),0)+IF(AND($J102&lt;CM$4,$K102&lt;CN$4,$K102&gt;CM$4),NETWORKDAYS.INTL(CM$4+1,$K102,1,(Holidays!$A$1:$A$248)),0)+IF(AND($J102&lt;=CM$4,$K102&gt;=CN$4,$K102&gt;CM$4),NETWORKDAYS.INTL(CM$4+1,(CN$4),1,(Holidays!$A$1:$A$248)),0))*$M102,"")</f>
        <v>0</v>
      </c>
      <c r="CO102" s="190">
        <f ca="1">IFERROR((IF(AND($J102&gt;CN$4,$J102&lt;=CO$4,$K102&lt;=CO$4),NETWORKDAYS.INTL($J102,$K102,1,(Holidays!$A$1:$A$248)),0)+IF(AND($J102&gt;CN$4,$J102&lt;=CO$4,$K102&gt;CO$4),NETWORKDAYS.INTL($J102,(CO$4),1,(Holidays!$A$1:$A$248)),0)+IF(AND($J102&lt;CN$4,$K102&lt;CO$4,$K102&gt;CN$4),NETWORKDAYS.INTL(CN$4+1,$K102,1,(Holidays!$A$1:$A$248)),0)+IF(AND($J102&lt;=CN$4,$K102&gt;=CO$4,$K102&gt;CN$4),NETWORKDAYS.INTL(CN$4+1,(CO$4),1,(Holidays!$A$1:$A$248)),0))*$M102,"")</f>
        <v>0</v>
      </c>
      <c r="CP102" s="192">
        <f ca="1">IFERROR((IF(AND($J102&gt;CO$4,$J102&lt;=CP$4,$K102&lt;=CP$4),NETWORKDAYS.INTL($J102,$K102,1,(Holidays!$A$1:$A$248)),0)+IF(AND($J102&gt;CO$4,$J102&lt;=CP$4,$K102&gt;CP$4),NETWORKDAYS.INTL($J102,(CP$4),1,(Holidays!$A$1:$A$248)),0)+IF(AND($J102&lt;CO$4,$K102&lt;CP$4,$K102&gt;CO$4),NETWORKDAYS.INTL(CO$4+1,$K102,1,(Holidays!$A$1:$A$248)),0)+IF(AND($J102&lt;=CO$4,$K102&gt;=CP$4,$K102&gt;CO$4),NETWORKDAYS.INTL(CO$4+1,(CP$4),1,(Holidays!$A$1:$A$248)),0))*$M102,"")</f>
        <v>0</v>
      </c>
      <c r="CQ102" s="321">
        <f ca="1">IFERROR((IF(AND($J102&gt;CP$4,$J102&lt;=CQ$4,$K102&lt;=CQ$4),NETWORKDAYS.INTL($J102,$K102,1,(Holidays!$A$1:$A$248)),0)+IF(AND($J102&gt;CP$4,$J102&lt;=CQ$4,$K102&gt;CQ$4),NETWORKDAYS.INTL($J102,(CQ$4),1,(Holidays!$A$1:$A$248)),0)+IF(AND($J102&lt;CP$4,$K102&lt;CQ$4,$K102&gt;CP$4),NETWORKDAYS.INTL(CP$4+1,$K102,1,(Holidays!$A$1:$A$248)),0)+IF(AND($J102&lt;=CP$4,$K102&gt;=CQ$4,$K102&gt;CP$4),NETWORKDAYS.INTL(CP$4+1,(CQ$4),1,(Holidays!$A$1:$A$248)),0))*$M102,"")</f>
        <v>0</v>
      </c>
      <c r="CR102" s="190">
        <f ca="1">IFERROR((IF(AND($J102&gt;CQ$4,$J102&lt;=CR$4,$K102&lt;=CR$4),NETWORKDAYS.INTL($J102,$K102,1,(Holidays!$A$1:$A$248)),0)+IF(AND($J102&gt;CQ$4,$J102&lt;=CR$4,$K102&gt;CR$4),NETWORKDAYS.INTL($J102,(CR$4),1,(Holidays!$A$1:$A$248)),0)+IF(AND($J102&lt;CQ$4,$K102&lt;CR$4,$K102&gt;CQ$4),NETWORKDAYS.INTL(CQ$4+1,$K102,1,(Holidays!$A$1:$A$248)),0)+IF(AND($J102&lt;=CQ$4,$K102&gt;=CR$4,$K102&gt;CQ$4),NETWORKDAYS.INTL(CQ$4+1,(CR$4),1,(Holidays!$A$1:$A$248)),0))*$M102,"")</f>
        <v>0</v>
      </c>
      <c r="CS102" s="192">
        <f ca="1">IFERROR((IF(AND($J102&gt;CR$4,$J102&lt;=CS$4,$K102&lt;=CS$4),NETWORKDAYS.INTL($J102,$K102,1,(Holidays!$A$1:$A$248)),0)+IF(AND($J102&gt;CR$4,$J102&lt;=CS$4,$K102&gt;CS$4),NETWORKDAYS.INTL($J102,(CS$4),1,(Holidays!$A$1:$A$248)),0)+IF(AND($J102&lt;CR$4,$K102&lt;CS$4,$K102&gt;CR$4),NETWORKDAYS.INTL(CR$4+1,$K102,1,(Holidays!$A$1:$A$248)),0)+IF(AND($J102&lt;=CR$4,$K102&gt;=CS$4,$K102&gt;CR$4),NETWORKDAYS.INTL(CR$4+1,(CS$4),1,(Holidays!$A$1:$A$248)),0))*$M102,"")</f>
        <v>0</v>
      </c>
      <c r="CT102" s="321">
        <f ca="1">IFERROR((IF(AND($J102&gt;CS$4,$J102&lt;=CT$4,$K102&lt;=CT$4),NETWORKDAYS.INTL($J102,$K102,1,(Holidays!$A$1:$A$248)),0)+IF(AND($J102&gt;CS$4,$J102&lt;=CT$4,$K102&gt;CT$4),NETWORKDAYS.INTL($J102,(CT$4),1,(Holidays!$A$1:$A$248)),0)+IF(AND($J102&lt;CS$4,$K102&lt;CT$4,$K102&gt;CS$4),NETWORKDAYS.INTL(CS$4+1,$K102,1,(Holidays!$A$1:$A$248)),0)+IF(AND($J102&lt;=CS$4,$K102&gt;=CT$4,$K102&gt;CS$4),NETWORKDAYS.INTL(CS$4+1,(CT$4),1,(Holidays!$A$1:$A$248)),0))*$M102,"")</f>
        <v>0</v>
      </c>
      <c r="CU102" s="190">
        <f ca="1">IFERROR((IF(AND($J102&gt;CT$4,$J102&lt;=CU$4,$K102&lt;=CU$4),NETWORKDAYS.INTL($J102,$K102,1,(Holidays!$A$1:$A$248)),0)+IF(AND($J102&gt;CT$4,$J102&lt;=CU$4,$K102&gt;CU$4),NETWORKDAYS.INTL($J102,(CU$4),1,(Holidays!$A$1:$A$248)),0)+IF(AND($J102&lt;CT$4,$K102&lt;CU$4,$K102&gt;CT$4),NETWORKDAYS.INTL(CT$4+1,$K102,1,(Holidays!$A$1:$A$248)),0)+IF(AND($J102&lt;=CT$4,$K102&gt;=CU$4,$K102&gt;CT$4),NETWORKDAYS.INTL(CT$4+1,(CU$4),1,(Holidays!$A$1:$A$248)),0))*$M102,"")</f>
        <v>0</v>
      </c>
      <c r="CV102" s="192">
        <f ca="1">IFERROR((IF(AND($J102&gt;CU$4,$J102&lt;=CV$4,$K102&lt;=CV$4),NETWORKDAYS.INTL($J102,$K102,1,(Holidays!$A$1:$A$248)),0)+IF(AND($J102&gt;CU$4,$J102&lt;=CV$4,$K102&gt;CV$4),NETWORKDAYS.INTL($J102,(CV$4),1,(Holidays!$A$1:$A$248)),0)+IF(AND($J102&lt;CU$4,$K102&lt;CV$4,$K102&gt;CU$4),NETWORKDAYS.INTL(CU$4+1,$K102,1,(Holidays!$A$1:$A$248)),0)+IF(AND($J102&lt;=CU$4,$K102&gt;=CV$4,$K102&gt;CU$4),NETWORKDAYS.INTL(CU$4+1,(CV$4),1,(Holidays!$A$1:$A$248)),0))*$M102,"")</f>
        <v>0</v>
      </c>
      <c r="CW102" s="321">
        <f ca="1">IFERROR((IF(AND($J102&gt;CV$4,$J102&lt;=CW$4,$K102&lt;=CW$4),NETWORKDAYS.INTL($J102,$K102,1,(Holidays!$A$1:$A$248)),0)+IF(AND($J102&gt;CV$4,$J102&lt;=CW$4,$K102&gt;CW$4),NETWORKDAYS.INTL($J102,(CW$4),1,(Holidays!$A$1:$A$248)),0)+IF(AND($J102&lt;CV$4,$K102&lt;CW$4,$K102&gt;CV$4),NETWORKDAYS.INTL(CV$4+1,$K102,1,(Holidays!$A$1:$A$248)),0)+IF(AND($J102&lt;=CV$4,$K102&gt;=CW$4,$K102&gt;CV$4),NETWORKDAYS.INTL(CV$4+1,(CW$4),1,(Holidays!$A$1:$A$248)),0))*$M102,"")</f>
        <v>0</v>
      </c>
      <c r="CX102" s="324">
        <f ca="1">IFERROR((IF(AND($J102&gt;CW$4,$J102&lt;=CX$4,$K102&lt;=CX$4),NETWORKDAYS.INTL($J102,$K102,1,(Holidays!$A$1:$A$248)),0)+IF(AND($J102&gt;CW$4,$J102&lt;=CX$4,$K102&gt;CX$4),NETWORKDAYS.INTL($J102,(CX$4),1,(Holidays!$A$1:$A$248)),0)+IF(AND($J102&lt;CW$4,$K102&lt;CX$4,$K102&gt;CW$4),NETWORKDAYS.INTL(CW$4+1,$K102,1,(Holidays!$A$1:$A$248)),0)+IF(AND($J102&lt;=CW$4,$K102&gt;=CX$4,$K102&gt;CW$4),NETWORKDAYS.INTL(CW$4+1,(CX$4),1,(Holidays!$A$1:$A$248)),0))*$M102,"")</f>
        <v>0</v>
      </c>
    </row>
    <row r="103" spans="2:102" ht="15" customHeight="1" outlineLevel="1">
      <c r="B103" s="59" t="str">
        <f t="array" ref="B103">IFERROR(INDEX('A-2_MH Distribution'!$B$1:$B$15014,SMALL(IF('A-2_MH Distribution'!$O$8:$O$63&lt;&gt;0,ROW('A-2_MH Distribution'!$B$8:$B$63)),ROW(A4)),1),"")</f>
        <v/>
      </c>
      <c r="C103" s="458" t="str">
        <f ca="1">IFERROR(VLOOKUP(B103,OFFSET('A-1_MH Estimation'!$B$7,0,0,MATCH("Subtotal LOE",'A-1_MH Estimation'!B:B,0)-7,2),2,0),"")</f>
        <v/>
      </c>
      <c r="D103" s="466" t="str">
        <f ca="1">IFERROR(VLOOKUP(B103,OFFSET('A-1_MH Estimation'!$B$7,0,0,MATCH("Subtotal LOE",'A-1_MH Estimation'!B:B,0)-7,4),4,0),"")</f>
        <v/>
      </c>
      <c r="E103" s="466" t="str">
        <f ca="1">IFERROR(VLOOKUP(B103,OFFSET('A-1_MH Estimation'!$B$7,0,0,MATCH("Subtotal LOE",'A-1_MH Estimation'!B:B,0)-7,3),3,0),"")</f>
        <v/>
      </c>
      <c r="F103" s="462">
        <f>IFERROR(VLOOKUP($B103,'A-2_MH Distribution'!$B$6:$O$16314,3,0)*VLOOKUP($B103,'A-2_MH Distribution'!$B$6:$O$16314,VLOOKUP(G103,SoftwareList,6,0),0)*IFERROR((--(VLOOKUP($B103,'A-2_MH Distribution'!$B$6:$O$16314,VLOOKUP(G103,SoftwareList,8,0),0)=0)+VLOOKUP($B103,'A-2_MH Distribution'!$B$6:$O$16314,VLOOKUP(G103,SoftwareList,8,0),0)),1),0)</f>
        <v>0</v>
      </c>
      <c r="G103" s="403" t="str">
        <f t="shared" si="63"/>
        <v/>
      </c>
      <c r="H103" s="454"/>
      <c r="I103" s="455"/>
      <c r="J103" s="351">
        <f ca="1">IFERROR(INDEX(Activities,MATCH($B103,'A-2_MH Distribution'!B:B,0),MATCH("Start Date",'A-2_MH Distribution'!$A$4:S$4,0))+H103,0)</f>
        <v>0</v>
      </c>
      <c r="K103" s="352">
        <f ca="1">IFERROR(INDEX(Activities,MATCH($B103,'A-2_MH Distribution'!B:B,0),MATCH("Finish Date",'A-2_MH Distribution'!$A$4:S$4,0))+I103,0)</f>
        <v>0</v>
      </c>
      <c r="L103" s="170">
        <f ca="1">NETWORKDAYS.INTL(J103,K103,1,Holidays!$A$1:$A$248)</f>
        <v>0</v>
      </c>
      <c r="M103" s="62">
        <f t="shared" ca="1" si="62"/>
        <v>0</v>
      </c>
      <c r="O103" s="253">
        <f ca="1">SUM($P103:CX103)</f>
        <v>0</v>
      </c>
      <c r="P103" s="320"/>
      <c r="Q103" s="321">
        <f ca="1">IFERROR((IF(AND($J103&gt;P$4,$J103&lt;=Q$4,$K103&lt;=Q$4),NETWORKDAYS.INTL($J103,$K103,1,(Holidays!$A$1:$A$248)),0)+IF(AND($J103&gt;P$4,$J103&lt;=Q$4,$K103&gt;Q$4),NETWORKDAYS.INTL($J103,(Q$4),1,(Holidays!$A$1:$A$248)),0)+IF(AND($J103&lt;P$4,$K103&lt;Q$4,$K103&gt;P$4),NETWORKDAYS.INTL(P$4+1,$K103,1,(Holidays!$A$1:$A$248)),0)+IF(AND($J103&lt;=P$4,$K103&gt;=Q$4,$K103&gt;P$4),NETWORKDAYS.INTL(P$4+1,(Q$4),1,(Holidays!$A$1:$A$248)),0))*$M103,"")</f>
        <v>0</v>
      </c>
      <c r="R103" s="190">
        <f ca="1">IFERROR((IF(AND($J103&gt;Q$4,$J103&lt;=R$4,$K103&lt;=R$4),NETWORKDAYS.INTL($J103,$K103,1,(Holidays!$A$1:$A$248)),0)+IF(AND($J103&gt;Q$4,$J103&lt;=R$4,$K103&gt;R$4),NETWORKDAYS.INTL($J103,(R$4),1,(Holidays!$A$1:$A$248)),0)+IF(AND($J103&lt;Q$4,$K103&lt;R$4,$K103&gt;Q$4),NETWORKDAYS.INTL(Q$4+1,$K103,1,(Holidays!$A$1:$A$248)),0)+IF(AND($J103&lt;=Q$4,$K103&gt;=R$4,$K103&gt;Q$4),NETWORKDAYS.INTL(Q$4+1,(R$4),1,(Holidays!$A$1:$A$248)),0))*$M103,"")</f>
        <v>0</v>
      </c>
      <c r="S103" s="192">
        <f ca="1">IFERROR((IF(AND($J103&gt;R$4,$J103&lt;=S$4,$K103&lt;=S$4),NETWORKDAYS.INTL($J103,$K103,1,(Holidays!$A$1:$A$248)),0)+IF(AND($J103&gt;R$4,$J103&lt;=S$4,$K103&gt;S$4),NETWORKDAYS.INTL($J103,(S$4),1,(Holidays!$A$1:$A$248)),0)+IF(AND($J103&lt;R$4,$K103&lt;S$4,$K103&gt;R$4),NETWORKDAYS.INTL(R$4+1,$K103,1,(Holidays!$A$1:$A$248)),0)+IF(AND($J103&lt;=R$4,$K103&gt;=S$4,$K103&gt;R$4),NETWORKDAYS.INTL(R$4+1,(S$4),1,(Holidays!$A$1:$A$248)),0))*$M103,"")</f>
        <v>0</v>
      </c>
      <c r="T103" s="321">
        <f ca="1">IFERROR((IF(AND($J103&gt;S$4,$J103&lt;=T$4,$K103&lt;=T$4),NETWORKDAYS.INTL($J103,$K103,1,(Holidays!$A$1:$A$248)),0)+IF(AND($J103&gt;S$4,$J103&lt;=T$4,$K103&gt;T$4),NETWORKDAYS.INTL($J103,(T$4),1,(Holidays!$A$1:$A$248)),0)+IF(AND($J103&lt;S$4,$K103&lt;T$4,$K103&gt;S$4),NETWORKDAYS.INTL(S$4+1,$K103,1,(Holidays!$A$1:$A$248)),0)+IF(AND($J103&lt;=S$4,$K103&gt;=T$4,$K103&gt;S$4),NETWORKDAYS.INTL(S$4+1,(T$4),1,(Holidays!$A$1:$A$248)),0))*$M103,"")</f>
        <v>0</v>
      </c>
      <c r="U103" s="190">
        <f ca="1">IFERROR((IF(AND($J103&gt;T$4,$J103&lt;=U$4,$K103&lt;=U$4),NETWORKDAYS.INTL($J103,$K103,1,(Holidays!$A$1:$A$248)),0)+IF(AND($J103&gt;T$4,$J103&lt;=U$4,$K103&gt;U$4),NETWORKDAYS.INTL($J103,(U$4),1,(Holidays!$A$1:$A$248)),0)+IF(AND($J103&lt;T$4,$K103&lt;U$4,$K103&gt;T$4),NETWORKDAYS.INTL(T$4+1,$K103,1,(Holidays!$A$1:$A$248)),0)+IF(AND($J103&lt;=T$4,$K103&gt;=U$4,$K103&gt;T$4),NETWORKDAYS.INTL(T$4+1,(U$4),1,(Holidays!$A$1:$A$248)),0))*$M103,"")</f>
        <v>0</v>
      </c>
      <c r="V103" s="192">
        <f ca="1">IFERROR((IF(AND($J103&gt;U$4,$J103&lt;=V$4,$K103&lt;=V$4),NETWORKDAYS.INTL($J103,$K103,1,(Holidays!$A$1:$A$248)),0)+IF(AND($J103&gt;U$4,$J103&lt;=V$4,$K103&gt;V$4),NETWORKDAYS.INTL($J103,(V$4),1,(Holidays!$A$1:$A$248)),0)+IF(AND($J103&lt;U$4,$K103&lt;V$4,$K103&gt;U$4),NETWORKDAYS.INTL(U$4+1,$K103,1,(Holidays!$A$1:$A$248)),0)+IF(AND($J103&lt;=U$4,$K103&gt;=V$4,$K103&gt;U$4),NETWORKDAYS.INTL(U$4+1,(V$4),1,(Holidays!$A$1:$A$248)),0))*$M103,"")</f>
        <v>0</v>
      </c>
      <c r="W103" s="321">
        <f ca="1">IFERROR((IF(AND($J103&gt;V$4,$J103&lt;=W$4,$K103&lt;=W$4),NETWORKDAYS.INTL($J103,$K103,1,(Holidays!$A$1:$A$248)),0)+IF(AND($J103&gt;V$4,$J103&lt;=W$4,$K103&gt;W$4),NETWORKDAYS.INTL($J103,(W$4),1,(Holidays!$A$1:$A$248)),0)+IF(AND($J103&lt;V$4,$K103&lt;W$4,$K103&gt;V$4),NETWORKDAYS.INTL(V$4+1,$K103,1,(Holidays!$A$1:$A$248)),0)+IF(AND($J103&lt;=V$4,$K103&gt;=W$4,$K103&gt;V$4),NETWORKDAYS.INTL(V$4+1,(W$4),1,(Holidays!$A$1:$A$248)),0))*$M103,"")</f>
        <v>0</v>
      </c>
      <c r="X103" s="190">
        <f ca="1">IFERROR((IF(AND($J103&gt;W$4,$J103&lt;=X$4,$K103&lt;=X$4),NETWORKDAYS.INTL($J103,$K103,1,(Holidays!$A$1:$A$248)),0)+IF(AND($J103&gt;W$4,$J103&lt;=X$4,$K103&gt;X$4),NETWORKDAYS.INTL($J103,(X$4),1,(Holidays!$A$1:$A$248)),0)+IF(AND($J103&lt;W$4,$K103&lt;X$4,$K103&gt;W$4),NETWORKDAYS.INTL(W$4+1,$K103,1,(Holidays!$A$1:$A$248)),0)+IF(AND($J103&lt;=W$4,$K103&gt;=X$4,$K103&gt;W$4),NETWORKDAYS.INTL(W$4+1,(X$4),1,(Holidays!$A$1:$A$248)),0))*$M103,"")</f>
        <v>0</v>
      </c>
      <c r="Y103" s="192">
        <f ca="1">IFERROR((IF(AND($J103&gt;X$4,$J103&lt;=Y$4,$K103&lt;=Y$4),NETWORKDAYS.INTL($J103,$K103,1,(Holidays!$A$1:$A$248)),0)+IF(AND($J103&gt;X$4,$J103&lt;=Y$4,$K103&gt;Y$4),NETWORKDAYS.INTL($J103,(Y$4),1,(Holidays!$A$1:$A$248)),0)+IF(AND($J103&lt;X$4,$K103&lt;Y$4,$K103&gt;X$4),NETWORKDAYS.INTL(X$4+1,$K103,1,(Holidays!$A$1:$A$248)),0)+IF(AND($J103&lt;=X$4,$K103&gt;=Y$4,$K103&gt;X$4),NETWORKDAYS.INTL(X$4+1,(Y$4),1,(Holidays!$A$1:$A$248)),0))*$M103,"")</f>
        <v>0</v>
      </c>
      <c r="Z103" s="321">
        <f ca="1">IFERROR((IF(AND($J103&gt;Y$4,$J103&lt;=Z$4,$K103&lt;=Z$4),NETWORKDAYS.INTL($J103,$K103,1,(Holidays!$A$1:$A$248)),0)+IF(AND($J103&gt;Y$4,$J103&lt;=Z$4,$K103&gt;Z$4),NETWORKDAYS.INTL($J103,(Z$4),1,(Holidays!$A$1:$A$248)),0)+IF(AND($J103&lt;Y$4,$K103&lt;Z$4,$K103&gt;Y$4),NETWORKDAYS.INTL(Y$4+1,$K103,1,(Holidays!$A$1:$A$248)),0)+IF(AND($J103&lt;=Y$4,$K103&gt;=Z$4,$K103&gt;Y$4),NETWORKDAYS.INTL(Y$4+1,(Z$4),1,(Holidays!$A$1:$A$248)),0))*$M103,"")</f>
        <v>0</v>
      </c>
      <c r="AA103" s="190">
        <f ca="1">IFERROR((IF(AND($J103&gt;Z$4,$J103&lt;=AA$4,$K103&lt;=AA$4),NETWORKDAYS.INTL($J103,$K103,1,(Holidays!$A$1:$A$248)),0)+IF(AND($J103&gt;Z$4,$J103&lt;=AA$4,$K103&gt;AA$4),NETWORKDAYS.INTL($J103,(AA$4),1,(Holidays!$A$1:$A$248)),0)+IF(AND($J103&lt;Z$4,$K103&lt;AA$4,$K103&gt;Z$4),NETWORKDAYS.INTL(Z$4+1,$K103,1,(Holidays!$A$1:$A$248)),0)+IF(AND($J103&lt;=Z$4,$K103&gt;=AA$4,$K103&gt;Z$4),NETWORKDAYS.INTL(Z$4+1,(AA$4),1,(Holidays!$A$1:$A$248)),0))*$M103,"")</f>
        <v>0</v>
      </c>
      <c r="AB103" s="192">
        <f ca="1">IFERROR((IF(AND($J103&gt;AA$4,$J103&lt;=AB$4,$K103&lt;=AB$4),NETWORKDAYS.INTL($J103,$K103,1,(Holidays!$A$1:$A$248)),0)+IF(AND($J103&gt;AA$4,$J103&lt;=AB$4,$K103&gt;AB$4),NETWORKDAYS.INTL($J103,(AB$4),1,(Holidays!$A$1:$A$248)),0)+IF(AND($J103&lt;AA$4,$K103&lt;AB$4,$K103&gt;AA$4),NETWORKDAYS.INTL(AA$4+1,$K103,1,(Holidays!$A$1:$A$248)),0)+IF(AND($J103&lt;=AA$4,$K103&gt;=AB$4,$K103&gt;AA$4),NETWORKDAYS.INTL(AA$4+1,(AB$4),1,(Holidays!$A$1:$A$248)),0))*$M103,"")</f>
        <v>0</v>
      </c>
      <c r="AC103" s="321">
        <f ca="1">IFERROR((IF(AND($J103&gt;AB$4,$J103&lt;=AC$4,$K103&lt;=AC$4),NETWORKDAYS.INTL($J103,$K103,1,(Holidays!$A$1:$A$248)),0)+IF(AND($J103&gt;AB$4,$J103&lt;=AC$4,$K103&gt;AC$4),NETWORKDAYS.INTL($J103,(AC$4),1,(Holidays!$A$1:$A$248)),0)+IF(AND($J103&lt;AB$4,$K103&lt;AC$4,$K103&gt;AB$4),NETWORKDAYS.INTL(AB$4+1,$K103,1,(Holidays!$A$1:$A$248)),0)+IF(AND($J103&lt;=AB$4,$K103&gt;=AC$4,$K103&gt;AB$4),NETWORKDAYS.INTL(AB$4+1,(AC$4),1,(Holidays!$A$1:$A$248)),0))*$M103,"")</f>
        <v>0</v>
      </c>
      <c r="AD103" s="190">
        <f ca="1">IFERROR((IF(AND($J103&gt;AC$4,$J103&lt;=AD$4,$K103&lt;=AD$4),NETWORKDAYS.INTL($J103,$K103,1,(Holidays!$A$1:$A$248)),0)+IF(AND($J103&gt;AC$4,$J103&lt;=AD$4,$K103&gt;AD$4),NETWORKDAYS.INTL($J103,(AD$4),1,(Holidays!$A$1:$A$248)),0)+IF(AND($J103&lt;AC$4,$K103&lt;AD$4,$K103&gt;AC$4),NETWORKDAYS.INTL(AC$4+1,$K103,1,(Holidays!$A$1:$A$248)),0)+IF(AND($J103&lt;=AC$4,$K103&gt;=AD$4,$K103&gt;AC$4),NETWORKDAYS.INTL(AC$4+1,(AD$4),1,(Holidays!$A$1:$A$248)),0))*$M103,"")</f>
        <v>0</v>
      </c>
      <c r="AE103" s="192">
        <f ca="1">IFERROR((IF(AND($J103&gt;AD$4,$J103&lt;=AE$4,$K103&lt;=AE$4),NETWORKDAYS.INTL($J103,$K103,1,(Holidays!$A$1:$A$248)),0)+IF(AND($J103&gt;AD$4,$J103&lt;=AE$4,$K103&gt;AE$4),NETWORKDAYS.INTL($J103,(AE$4),1,(Holidays!$A$1:$A$248)),0)+IF(AND($J103&lt;AD$4,$K103&lt;AE$4,$K103&gt;AD$4),NETWORKDAYS.INTL(AD$4+1,$K103,1,(Holidays!$A$1:$A$248)),0)+IF(AND($J103&lt;=AD$4,$K103&gt;=AE$4,$K103&gt;AD$4),NETWORKDAYS.INTL(AD$4+1,(AE$4),1,(Holidays!$A$1:$A$248)),0))*$M103,"")</f>
        <v>0</v>
      </c>
      <c r="AF103" s="321">
        <f ca="1">IFERROR((IF(AND($J103&gt;AE$4,$J103&lt;=AF$4,$K103&lt;=AF$4),NETWORKDAYS.INTL($J103,$K103,1,(Holidays!$A$1:$A$248)),0)+IF(AND($J103&gt;AE$4,$J103&lt;=AF$4,$K103&gt;AF$4),NETWORKDAYS.INTL($J103,(AF$4),1,(Holidays!$A$1:$A$248)),0)+IF(AND($J103&lt;AE$4,$K103&lt;AF$4,$K103&gt;AE$4),NETWORKDAYS.INTL(AE$4+1,$K103,1,(Holidays!$A$1:$A$248)),0)+IF(AND($J103&lt;=AE$4,$K103&gt;=AF$4,$K103&gt;AE$4),NETWORKDAYS.INTL(AE$4+1,(AF$4),1,(Holidays!$A$1:$A$248)),0))*$M103,"")</f>
        <v>0</v>
      </c>
      <c r="AG103" s="190">
        <f ca="1">IFERROR((IF(AND($J103&gt;AF$4,$J103&lt;=AG$4,$K103&lt;=AG$4),NETWORKDAYS.INTL($J103,$K103,1,(Holidays!$A$1:$A$248)),0)+IF(AND($J103&gt;AF$4,$J103&lt;=AG$4,$K103&gt;AG$4),NETWORKDAYS.INTL($J103,(AG$4),1,(Holidays!$A$1:$A$248)),0)+IF(AND($J103&lt;AF$4,$K103&lt;AG$4,$K103&gt;AF$4),NETWORKDAYS.INTL(AF$4+1,$K103,1,(Holidays!$A$1:$A$248)),0)+IF(AND($J103&lt;=AF$4,$K103&gt;=AG$4,$K103&gt;AF$4),NETWORKDAYS.INTL(AF$4+1,(AG$4),1,(Holidays!$A$1:$A$248)),0))*$M103,"")</f>
        <v>0</v>
      </c>
      <c r="AH103" s="192">
        <f ca="1">IFERROR((IF(AND($J103&gt;AG$4,$J103&lt;=AH$4,$K103&lt;=AH$4),NETWORKDAYS.INTL($J103,$K103,1,(Holidays!$A$1:$A$248)),0)+IF(AND($J103&gt;AG$4,$J103&lt;=AH$4,$K103&gt;AH$4),NETWORKDAYS.INTL($J103,(AH$4),1,(Holidays!$A$1:$A$248)),0)+IF(AND($J103&lt;AG$4,$K103&lt;AH$4,$K103&gt;AG$4),NETWORKDAYS.INTL(AG$4+1,$K103,1,(Holidays!$A$1:$A$248)),0)+IF(AND($J103&lt;=AG$4,$K103&gt;=AH$4,$K103&gt;AG$4),NETWORKDAYS.INTL(AG$4+1,(AH$4),1,(Holidays!$A$1:$A$248)),0))*$M103,"")</f>
        <v>0</v>
      </c>
      <c r="AI103" s="321">
        <f ca="1">IFERROR((IF(AND($J103&gt;AH$4,$J103&lt;=AI$4,$K103&lt;=AI$4),NETWORKDAYS.INTL($J103,$K103,1,(Holidays!$A$1:$A$248)),0)+IF(AND($J103&gt;AH$4,$J103&lt;=AI$4,$K103&gt;AI$4),NETWORKDAYS.INTL($J103,(AI$4),1,(Holidays!$A$1:$A$248)),0)+IF(AND($J103&lt;AH$4,$K103&lt;AI$4,$K103&gt;AH$4),NETWORKDAYS.INTL(AH$4+1,$K103,1,(Holidays!$A$1:$A$248)),0)+IF(AND($J103&lt;=AH$4,$K103&gt;=AI$4,$K103&gt;AH$4),NETWORKDAYS.INTL(AH$4+1,(AI$4),1,(Holidays!$A$1:$A$248)),0))*$M103,"")</f>
        <v>0</v>
      </c>
      <c r="AJ103" s="190">
        <f ca="1">IFERROR((IF(AND($J103&gt;AI$4,$J103&lt;=AJ$4,$K103&lt;=AJ$4),NETWORKDAYS.INTL($J103,$K103,1,(Holidays!$A$1:$A$248)),0)+IF(AND($J103&gt;AI$4,$J103&lt;=AJ$4,$K103&gt;AJ$4),NETWORKDAYS.INTL($J103,(AJ$4),1,(Holidays!$A$1:$A$248)),0)+IF(AND($J103&lt;AI$4,$K103&lt;AJ$4,$K103&gt;AI$4),NETWORKDAYS.INTL(AI$4+1,$K103,1,(Holidays!$A$1:$A$248)),0)+IF(AND($J103&lt;=AI$4,$K103&gt;=AJ$4,$K103&gt;AI$4),NETWORKDAYS.INTL(AI$4+1,(AJ$4),1,(Holidays!$A$1:$A$248)),0))*$M103,"")</f>
        <v>0</v>
      </c>
      <c r="AK103" s="192">
        <f ca="1">IFERROR((IF(AND($J103&gt;AJ$4,$J103&lt;=AK$4,$K103&lt;=AK$4),NETWORKDAYS.INTL($J103,$K103,1,(Holidays!$A$1:$A$248)),0)+IF(AND($J103&gt;AJ$4,$J103&lt;=AK$4,$K103&gt;AK$4),NETWORKDAYS.INTL($J103,(AK$4),1,(Holidays!$A$1:$A$248)),0)+IF(AND($J103&lt;AJ$4,$K103&lt;AK$4,$K103&gt;AJ$4),NETWORKDAYS.INTL(AJ$4+1,$K103,1,(Holidays!$A$1:$A$248)),0)+IF(AND($J103&lt;=AJ$4,$K103&gt;=AK$4,$K103&gt;AJ$4),NETWORKDAYS.INTL(AJ$4+1,(AK$4),1,(Holidays!$A$1:$A$248)),0))*$M103,"")</f>
        <v>0</v>
      </c>
      <c r="AL103" s="321">
        <f ca="1">IFERROR((IF(AND($J103&gt;AK$4,$J103&lt;=AL$4,$K103&lt;=AL$4),NETWORKDAYS.INTL($J103,$K103,1,(Holidays!$A$1:$A$248)),0)+IF(AND($J103&gt;AK$4,$J103&lt;=AL$4,$K103&gt;AL$4),NETWORKDAYS.INTL($J103,(AL$4),1,(Holidays!$A$1:$A$248)),0)+IF(AND($J103&lt;AK$4,$K103&lt;AL$4,$K103&gt;AK$4),NETWORKDAYS.INTL(AK$4+1,$K103,1,(Holidays!$A$1:$A$248)),0)+IF(AND($J103&lt;=AK$4,$K103&gt;=AL$4,$K103&gt;AK$4),NETWORKDAYS.INTL(AK$4+1,(AL$4),1,(Holidays!$A$1:$A$248)),0))*$M103,"")</f>
        <v>0</v>
      </c>
      <c r="AM103" s="190">
        <f ca="1">IFERROR((IF(AND($J103&gt;AL$4,$J103&lt;=AM$4,$K103&lt;=AM$4),NETWORKDAYS.INTL($J103,$K103,1,(Holidays!$A$1:$A$248)),0)+IF(AND($J103&gt;AL$4,$J103&lt;=AM$4,$K103&gt;AM$4),NETWORKDAYS.INTL($J103,(AM$4),1,(Holidays!$A$1:$A$248)),0)+IF(AND($J103&lt;AL$4,$K103&lt;AM$4,$K103&gt;AL$4),NETWORKDAYS.INTL(AL$4+1,$K103,1,(Holidays!$A$1:$A$248)),0)+IF(AND($J103&lt;=AL$4,$K103&gt;=AM$4,$K103&gt;AL$4),NETWORKDAYS.INTL(AL$4+1,(AM$4),1,(Holidays!$A$1:$A$248)),0))*$M103,"")</f>
        <v>0</v>
      </c>
      <c r="AN103" s="192">
        <f ca="1">IFERROR((IF(AND($J103&gt;AM$4,$J103&lt;=AN$4,$K103&lt;=AN$4),NETWORKDAYS.INTL($J103,$K103,1,(Holidays!$A$1:$A$248)),0)+IF(AND($J103&gt;AM$4,$J103&lt;=AN$4,$K103&gt;AN$4),NETWORKDAYS.INTL($J103,(AN$4),1,(Holidays!$A$1:$A$248)),0)+IF(AND($J103&lt;AM$4,$K103&lt;AN$4,$K103&gt;AM$4),NETWORKDAYS.INTL(AM$4+1,$K103,1,(Holidays!$A$1:$A$248)),0)+IF(AND($J103&lt;=AM$4,$K103&gt;=AN$4,$K103&gt;AM$4),NETWORKDAYS.INTL(AM$4+1,(AN$4),1,(Holidays!$A$1:$A$248)),0))*$M103,"")</f>
        <v>0</v>
      </c>
      <c r="AO103" s="321">
        <f ca="1">IFERROR((IF(AND($J103&gt;AN$4,$J103&lt;=AO$4,$K103&lt;=AO$4),NETWORKDAYS.INTL($J103,$K103,1,(Holidays!$A$1:$A$248)),0)+IF(AND($J103&gt;AN$4,$J103&lt;=AO$4,$K103&gt;AO$4),NETWORKDAYS.INTL($J103,(AO$4),1,(Holidays!$A$1:$A$248)),0)+IF(AND($J103&lt;AN$4,$K103&lt;AO$4,$K103&gt;AN$4),NETWORKDAYS.INTL(AN$4+1,$K103,1,(Holidays!$A$1:$A$248)),0)+IF(AND($J103&lt;=AN$4,$K103&gt;=AO$4,$K103&gt;AN$4),NETWORKDAYS.INTL(AN$4+1,(AO$4),1,(Holidays!$A$1:$A$248)),0))*$M103,"")</f>
        <v>0</v>
      </c>
      <c r="AP103" s="190">
        <f ca="1">IFERROR((IF(AND($J103&gt;AO$4,$J103&lt;=AP$4,$K103&lt;=AP$4),NETWORKDAYS.INTL($J103,$K103,1,(Holidays!$A$1:$A$248)),0)+IF(AND($J103&gt;AO$4,$J103&lt;=AP$4,$K103&gt;AP$4),NETWORKDAYS.INTL($J103,(AP$4),1,(Holidays!$A$1:$A$248)),0)+IF(AND($J103&lt;AO$4,$K103&lt;AP$4,$K103&gt;AO$4),NETWORKDAYS.INTL(AO$4+1,$K103,1,(Holidays!$A$1:$A$248)),0)+IF(AND($J103&lt;=AO$4,$K103&gt;=AP$4,$K103&gt;AO$4),NETWORKDAYS.INTL(AO$4+1,(AP$4),1,(Holidays!$A$1:$A$248)),0))*$M103,"")</f>
        <v>0</v>
      </c>
      <c r="AQ103" s="192">
        <f ca="1">IFERROR((IF(AND($J103&gt;AP$4,$J103&lt;=AQ$4,$K103&lt;=AQ$4),NETWORKDAYS.INTL($J103,$K103,1,(Holidays!$A$1:$A$248)),0)+IF(AND($J103&gt;AP$4,$J103&lt;=AQ$4,$K103&gt;AQ$4),NETWORKDAYS.INTL($J103,(AQ$4),1,(Holidays!$A$1:$A$248)),0)+IF(AND($J103&lt;AP$4,$K103&lt;AQ$4,$K103&gt;AP$4),NETWORKDAYS.INTL(AP$4+1,$K103,1,(Holidays!$A$1:$A$248)),0)+IF(AND($J103&lt;=AP$4,$K103&gt;=AQ$4,$K103&gt;AP$4),NETWORKDAYS.INTL(AP$4+1,(AQ$4),1,(Holidays!$A$1:$A$248)),0))*$M103,"")</f>
        <v>0</v>
      </c>
      <c r="AR103" s="321">
        <f ca="1">IFERROR((IF(AND($J103&gt;AQ$4,$J103&lt;=AR$4,$K103&lt;=AR$4),NETWORKDAYS.INTL($J103,$K103,1,(Holidays!$A$1:$A$248)),0)+IF(AND($J103&gt;AQ$4,$J103&lt;=AR$4,$K103&gt;AR$4),NETWORKDAYS.INTL($J103,(AR$4),1,(Holidays!$A$1:$A$248)),0)+IF(AND($J103&lt;AQ$4,$K103&lt;AR$4,$K103&gt;AQ$4),NETWORKDAYS.INTL(AQ$4+1,$K103,1,(Holidays!$A$1:$A$248)),0)+IF(AND($J103&lt;=AQ$4,$K103&gt;=AR$4,$K103&gt;AQ$4),NETWORKDAYS.INTL(AQ$4+1,(AR$4),1,(Holidays!$A$1:$A$248)),0))*$M103,"")</f>
        <v>0</v>
      </c>
      <c r="AS103" s="190">
        <f ca="1">IFERROR((IF(AND($J103&gt;AR$4,$J103&lt;=AS$4,$K103&lt;=AS$4),NETWORKDAYS.INTL($J103,$K103,1,(Holidays!$A$1:$A$248)),0)+IF(AND($J103&gt;AR$4,$J103&lt;=AS$4,$K103&gt;AS$4),NETWORKDAYS.INTL($J103,(AS$4),1,(Holidays!$A$1:$A$248)),0)+IF(AND($J103&lt;AR$4,$K103&lt;AS$4,$K103&gt;AR$4),NETWORKDAYS.INTL(AR$4+1,$K103,1,(Holidays!$A$1:$A$248)),0)+IF(AND($J103&lt;=AR$4,$K103&gt;=AS$4,$K103&gt;AR$4),NETWORKDAYS.INTL(AR$4+1,(AS$4),1,(Holidays!$A$1:$A$248)),0))*$M103,"")</f>
        <v>0</v>
      </c>
      <c r="AT103" s="192">
        <f ca="1">IFERROR((IF(AND($J103&gt;AS$4,$J103&lt;=AT$4,$K103&lt;=AT$4),NETWORKDAYS.INTL($J103,$K103,1,(Holidays!$A$1:$A$248)),0)+IF(AND($J103&gt;AS$4,$J103&lt;=AT$4,$K103&gt;AT$4),NETWORKDAYS.INTL($J103,(AT$4),1,(Holidays!$A$1:$A$248)),0)+IF(AND($J103&lt;AS$4,$K103&lt;AT$4,$K103&gt;AS$4),NETWORKDAYS.INTL(AS$4+1,$K103,1,(Holidays!$A$1:$A$248)),0)+IF(AND($J103&lt;=AS$4,$K103&gt;=AT$4,$K103&gt;AS$4),NETWORKDAYS.INTL(AS$4+1,(AT$4),1,(Holidays!$A$1:$A$248)),0))*$M103,"")</f>
        <v>0</v>
      </c>
      <c r="AU103" s="321">
        <f ca="1">IFERROR((IF(AND($J103&gt;AT$4,$J103&lt;=AU$4,$K103&lt;=AU$4),NETWORKDAYS.INTL($J103,$K103,1,(Holidays!$A$1:$A$248)),0)+IF(AND($J103&gt;AT$4,$J103&lt;=AU$4,$K103&gt;AU$4),NETWORKDAYS.INTL($J103,(AU$4),1,(Holidays!$A$1:$A$248)),0)+IF(AND($J103&lt;AT$4,$K103&lt;AU$4,$K103&gt;AT$4),NETWORKDAYS.INTL(AT$4+1,$K103,1,(Holidays!$A$1:$A$248)),0)+IF(AND($J103&lt;=AT$4,$K103&gt;=AU$4,$K103&gt;AT$4),NETWORKDAYS.INTL(AT$4+1,(AU$4),1,(Holidays!$A$1:$A$248)),0))*$M103,"")</f>
        <v>0</v>
      </c>
      <c r="AV103" s="190">
        <f ca="1">IFERROR((IF(AND($J103&gt;AU$4,$J103&lt;=AV$4,$K103&lt;=AV$4),NETWORKDAYS.INTL($J103,$K103,1,(Holidays!$A$1:$A$248)),0)+IF(AND($J103&gt;AU$4,$J103&lt;=AV$4,$K103&gt;AV$4),NETWORKDAYS.INTL($J103,(AV$4),1,(Holidays!$A$1:$A$248)),0)+IF(AND($J103&lt;AU$4,$K103&lt;AV$4,$K103&gt;AU$4),NETWORKDAYS.INTL(AU$4+1,$K103,1,(Holidays!$A$1:$A$248)),0)+IF(AND($J103&lt;=AU$4,$K103&gt;=AV$4,$K103&gt;AU$4),NETWORKDAYS.INTL(AU$4+1,(AV$4),1,(Holidays!$A$1:$A$248)),0))*$M103,"")</f>
        <v>0</v>
      </c>
      <c r="AW103" s="192">
        <f ca="1">IFERROR((IF(AND($J103&gt;AV$4,$J103&lt;=AW$4,$K103&lt;=AW$4),NETWORKDAYS.INTL($J103,$K103,1,(Holidays!$A$1:$A$248)),0)+IF(AND($J103&gt;AV$4,$J103&lt;=AW$4,$K103&gt;AW$4),NETWORKDAYS.INTL($J103,(AW$4),1,(Holidays!$A$1:$A$248)),0)+IF(AND($J103&lt;AV$4,$K103&lt;AW$4,$K103&gt;AV$4),NETWORKDAYS.INTL(AV$4+1,$K103,1,(Holidays!$A$1:$A$248)),0)+IF(AND($J103&lt;=AV$4,$K103&gt;=AW$4,$K103&gt;AV$4),NETWORKDAYS.INTL(AV$4+1,(AW$4),1,(Holidays!$A$1:$A$248)),0))*$M103,"")</f>
        <v>0</v>
      </c>
      <c r="AX103" s="321">
        <f ca="1">IFERROR((IF(AND($J103&gt;AW$4,$J103&lt;=AX$4,$K103&lt;=AX$4),NETWORKDAYS.INTL($J103,$K103,1,(Holidays!$A$1:$A$248)),0)+IF(AND($J103&gt;AW$4,$J103&lt;=AX$4,$K103&gt;AX$4),NETWORKDAYS.INTL($J103,(AX$4),1,(Holidays!$A$1:$A$248)),0)+IF(AND($J103&lt;AW$4,$K103&lt;AX$4,$K103&gt;AW$4),NETWORKDAYS.INTL(AW$4+1,$K103,1,(Holidays!$A$1:$A$248)),0)+IF(AND($J103&lt;=AW$4,$K103&gt;=AX$4,$K103&gt;AW$4),NETWORKDAYS.INTL(AW$4+1,(AX$4),1,(Holidays!$A$1:$A$248)),0))*$M103,"")</f>
        <v>0</v>
      </c>
      <c r="AY103" s="190">
        <f ca="1">IFERROR((IF(AND($J103&gt;AX$4,$J103&lt;=AY$4,$K103&lt;=AY$4),NETWORKDAYS.INTL($J103,$K103,1,(Holidays!$A$1:$A$248)),0)+IF(AND($J103&gt;AX$4,$J103&lt;=AY$4,$K103&gt;AY$4),NETWORKDAYS.INTL($J103,(AY$4),1,(Holidays!$A$1:$A$248)),0)+IF(AND($J103&lt;AX$4,$K103&lt;AY$4,$K103&gt;AX$4),NETWORKDAYS.INTL(AX$4+1,$K103,1,(Holidays!$A$1:$A$248)),0)+IF(AND($J103&lt;=AX$4,$K103&gt;=AY$4,$K103&gt;AX$4),NETWORKDAYS.INTL(AX$4+1,(AY$4),1,(Holidays!$A$1:$A$248)),0))*$M103,"")</f>
        <v>0</v>
      </c>
      <c r="AZ103" s="192">
        <f ca="1">IFERROR((IF(AND($J103&gt;AY$4,$J103&lt;=AZ$4,$K103&lt;=AZ$4),NETWORKDAYS.INTL($J103,$K103,1,(Holidays!$A$1:$A$248)),0)+IF(AND($J103&gt;AY$4,$J103&lt;=AZ$4,$K103&gt;AZ$4),NETWORKDAYS.INTL($J103,(AZ$4),1,(Holidays!$A$1:$A$248)),0)+IF(AND($J103&lt;AY$4,$K103&lt;AZ$4,$K103&gt;AY$4),NETWORKDAYS.INTL(AY$4+1,$K103,1,(Holidays!$A$1:$A$248)),0)+IF(AND($J103&lt;=AY$4,$K103&gt;=AZ$4,$K103&gt;AY$4),NETWORKDAYS.INTL(AY$4+1,(AZ$4),1,(Holidays!$A$1:$A$248)),0))*$M103,"")</f>
        <v>0</v>
      </c>
      <c r="BA103" s="321">
        <f ca="1">IFERROR((IF(AND($J103&gt;AZ$4,$J103&lt;=BA$4,$K103&lt;=BA$4),NETWORKDAYS.INTL($J103,$K103,1,(Holidays!$A$1:$A$248)),0)+IF(AND($J103&gt;AZ$4,$J103&lt;=BA$4,$K103&gt;BA$4),NETWORKDAYS.INTL($J103,(BA$4),1,(Holidays!$A$1:$A$248)),0)+IF(AND($J103&lt;AZ$4,$K103&lt;BA$4,$K103&gt;AZ$4),NETWORKDAYS.INTL(AZ$4+1,$K103,1,(Holidays!$A$1:$A$248)),0)+IF(AND($J103&lt;=AZ$4,$K103&gt;=BA$4,$K103&gt;AZ$4),NETWORKDAYS.INTL(AZ$4+1,(BA$4),1,(Holidays!$A$1:$A$248)),0))*$M103,"")</f>
        <v>0</v>
      </c>
      <c r="BB103" s="190">
        <f ca="1">IFERROR((IF(AND($J103&gt;BA$4,$J103&lt;=BB$4,$K103&lt;=BB$4),NETWORKDAYS.INTL($J103,$K103,1,(Holidays!$A$1:$A$248)),0)+IF(AND($J103&gt;BA$4,$J103&lt;=BB$4,$K103&gt;BB$4),NETWORKDAYS.INTL($J103,(BB$4),1,(Holidays!$A$1:$A$248)),0)+IF(AND($J103&lt;BA$4,$K103&lt;BB$4,$K103&gt;BA$4),NETWORKDAYS.INTL(BA$4+1,$K103,1,(Holidays!$A$1:$A$248)),0)+IF(AND($J103&lt;=BA$4,$K103&gt;=BB$4,$K103&gt;BA$4),NETWORKDAYS.INTL(BA$4+1,(BB$4),1,(Holidays!$A$1:$A$248)),0))*$M103,"")</f>
        <v>0</v>
      </c>
      <c r="BC103" s="192">
        <f ca="1">IFERROR((IF(AND($J103&gt;BB$4,$J103&lt;=BC$4,$K103&lt;=BC$4),NETWORKDAYS.INTL($J103,$K103,1,(Holidays!$A$1:$A$248)),0)+IF(AND($J103&gt;BB$4,$J103&lt;=BC$4,$K103&gt;BC$4),NETWORKDAYS.INTL($J103,(BC$4),1,(Holidays!$A$1:$A$248)),0)+IF(AND($J103&lt;BB$4,$K103&lt;BC$4,$K103&gt;BB$4),NETWORKDAYS.INTL(BB$4+1,$K103,1,(Holidays!$A$1:$A$248)),0)+IF(AND($J103&lt;=BB$4,$K103&gt;=BC$4,$K103&gt;BB$4),NETWORKDAYS.INTL(BB$4+1,(BC$4),1,(Holidays!$A$1:$A$248)),0))*$M103,"")</f>
        <v>0</v>
      </c>
      <c r="BD103" s="321">
        <f ca="1">IFERROR((IF(AND($J103&gt;BC$4,$J103&lt;=BD$4,$K103&lt;=BD$4),NETWORKDAYS.INTL($J103,$K103,1,(Holidays!$A$1:$A$248)),0)+IF(AND($J103&gt;BC$4,$J103&lt;=BD$4,$K103&gt;BD$4),NETWORKDAYS.INTL($J103,(BD$4),1,(Holidays!$A$1:$A$248)),0)+IF(AND($J103&lt;BC$4,$K103&lt;BD$4,$K103&gt;BC$4),NETWORKDAYS.INTL(BC$4+1,$K103,1,(Holidays!$A$1:$A$248)),0)+IF(AND($J103&lt;=BC$4,$K103&gt;=BD$4,$K103&gt;BC$4),NETWORKDAYS.INTL(BC$4+1,(BD$4),1,(Holidays!$A$1:$A$248)),0))*$M103,"")</f>
        <v>0</v>
      </c>
      <c r="BE103" s="190">
        <f ca="1">IFERROR((IF(AND($J103&gt;BD$4,$J103&lt;=BE$4,$K103&lt;=BE$4),NETWORKDAYS.INTL($J103,$K103,1,(Holidays!$A$1:$A$248)),0)+IF(AND($J103&gt;BD$4,$J103&lt;=BE$4,$K103&gt;BE$4),NETWORKDAYS.INTL($J103,(BE$4),1,(Holidays!$A$1:$A$248)),0)+IF(AND($J103&lt;BD$4,$K103&lt;BE$4,$K103&gt;BD$4),NETWORKDAYS.INTL(BD$4+1,$K103,1,(Holidays!$A$1:$A$248)),0)+IF(AND($J103&lt;=BD$4,$K103&gt;=BE$4,$K103&gt;BD$4),NETWORKDAYS.INTL(BD$4+1,(BE$4),1,(Holidays!$A$1:$A$248)),0))*$M103,"")</f>
        <v>0</v>
      </c>
      <c r="BF103" s="192">
        <f ca="1">IFERROR((IF(AND($J103&gt;BE$4,$J103&lt;=BF$4,$K103&lt;=BF$4),NETWORKDAYS.INTL($J103,$K103,1,(Holidays!$A$1:$A$248)),0)+IF(AND($J103&gt;BE$4,$J103&lt;=BF$4,$K103&gt;BF$4),NETWORKDAYS.INTL($J103,(BF$4),1,(Holidays!$A$1:$A$248)),0)+IF(AND($J103&lt;BE$4,$K103&lt;BF$4,$K103&gt;BE$4),NETWORKDAYS.INTL(BE$4+1,$K103,1,(Holidays!$A$1:$A$248)),0)+IF(AND($J103&lt;=BE$4,$K103&gt;=BF$4,$K103&gt;BE$4),NETWORKDAYS.INTL(BE$4+1,(BF$4),1,(Holidays!$A$1:$A$248)),0))*$M103,"")</f>
        <v>0</v>
      </c>
      <c r="BG103" s="321">
        <f ca="1">IFERROR((IF(AND($J103&gt;BF$4,$J103&lt;=BG$4,$K103&lt;=BG$4),NETWORKDAYS.INTL($J103,$K103,1,(Holidays!$A$1:$A$248)),0)+IF(AND($J103&gt;BF$4,$J103&lt;=BG$4,$K103&gt;BG$4),NETWORKDAYS.INTL($J103,(BG$4),1,(Holidays!$A$1:$A$248)),0)+IF(AND($J103&lt;BF$4,$K103&lt;BG$4,$K103&gt;BF$4),NETWORKDAYS.INTL(BF$4+1,$K103,1,(Holidays!$A$1:$A$248)),0)+IF(AND($J103&lt;=BF$4,$K103&gt;=BG$4,$K103&gt;BF$4),NETWORKDAYS.INTL(BF$4+1,(BG$4),1,(Holidays!$A$1:$A$248)),0))*$M103,"")</f>
        <v>0</v>
      </c>
      <c r="BH103" s="190">
        <f ca="1">IFERROR((IF(AND($J103&gt;BG$4,$J103&lt;=BH$4,$K103&lt;=BH$4),NETWORKDAYS.INTL($J103,$K103,1,(Holidays!$A$1:$A$248)),0)+IF(AND($J103&gt;BG$4,$J103&lt;=BH$4,$K103&gt;BH$4),NETWORKDAYS.INTL($J103,(BH$4),1,(Holidays!$A$1:$A$248)),0)+IF(AND($J103&lt;BG$4,$K103&lt;BH$4,$K103&gt;BG$4),NETWORKDAYS.INTL(BG$4+1,$K103,1,(Holidays!$A$1:$A$248)),0)+IF(AND($J103&lt;=BG$4,$K103&gt;=BH$4,$K103&gt;BG$4),NETWORKDAYS.INTL(BG$4+1,(BH$4),1,(Holidays!$A$1:$A$248)),0))*$M103,"")</f>
        <v>0</v>
      </c>
      <c r="BI103" s="192">
        <f ca="1">IFERROR((IF(AND($J103&gt;BH$4,$J103&lt;=BI$4,$K103&lt;=BI$4),NETWORKDAYS.INTL($J103,$K103,1,(Holidays!$A$1:$A$248)),0)+IF(AND($J103&gt;BH$4,$J103&lt;=BI$4,$K103&gt;BI$4),NETWORKDAYS.INTL($J103,(BI$4),1,(Holidays!$A$1:$A$248)),0)+IF(AND($J103&lt;BH$4,$K103&lt;BI$4,$K103&gt;BH$4),NETWORKDAYS.INTL(BH$4+1,$K103,1,(Holidays!$A$1:$A$248)),0)+IF(AND($J103&lt;=BH$4,$K103&gt;=BI$4,$K103&gt;BH$4),NETWORKDAYS.INTL(BH$4+1,(BI$4),1,(Holidays!$A$1:$A$248)),0))*$M103,"")</f>
        <v>0</v>
      </c>
      <c r="BJ103" s="321">
        <f ca="1">IFERROR((IF(AND($J103&gt;BI$4,$J103&lt;=BJ$4,$K103&lt;=BJ$4),NETWORKDAYS.INTL($J103,$K103,1,(Holidays!$A$1:$A$248)),0)+IF(AND($J103&gt;BI$4,$J103&lt;=BJ$4,$K103&gt;BJ$4),NETWORKDAYS.INTL($J103,(BJ$4),1,(Holidays!$A$1:$A$248)),0)+IF(AND($J103&lt;BI$4,$K103&lt;BJ$4,$K103&gt;BI$4),NETWORKDAYS.INTL(BI$4+1,$K103,1,(Holidays!$A$1:$A$248)),0)+IF(AND($J103&lt;=BI$4,$K103&gt;=BJ$4,$K103&gt;BI$4),NETWORKDAYS.INTL(BI$4+1,(BJ$4),1,(Holidays!$A$1:$A$248)),0))*$M103,"")</f>
        <v>0</v>
      </c>
      <c r="BK103" s="190">
        <f ca="1">IFERROR((IF(AND($J103&gt;BJ$4,$J103&lt;=BK$4,$K103&lt;=BK$4),NETWORKDAYS.INTL($J103,$K103,1,(Holidays!$A$1:$A$248)),0)+IF(AND($J103&gt;BJ$4,$J103&lt;=BK$4,$K103&gt;BK$4),NETWORKDAYS.INTL($J103,(BK$4),1,(Holidays!$A$1:$A$248)),0)+IF(AND($J103&lt;BJ$4,$K103&lt;BK$4,$K103&gt;BJ$4),NETWORKDAYS.INTL(BJ$4+1,$K103,1,(Holidays!$A$1:$A$248)),0)+IF(AND($J103&lt;=BJ$4,$K103&gt;=BK$4,$K103&gt;BJ$4),NETWORKDAYS.INTL(BJ$4+1,(BK$4),1,(Holidays!$A$1:$A$248)),0))*$M103,"")</f>
        <v>0</v>
      </c>
      <c r="BL103" s="192">
        <f ca="1">IFERROR((IF(AND($J103&gt;BK$4,$J103&lt;=BL$4,$K103&lt;=BL$4),NETWORKDAYS.INTL($J103,$K103,1,(Holidays!$A$1:$A$248)),0)+IF(AND($J103&gt;BK$4,$J103&lt;=BL$4,$K103&gt;BL$4),NETWORKDAYS.INTL($J103,(BL$4),1,(Holidays!$A$1:$A$248)),0)+IF(AND($J103&lt;BK$4,$K103&lt;BL$4,$K103&gt;BK$4),NETWORKDAYS.INTL(BK$4+1,$K103,1,(Holidays!$A$1:$A$248)),0)+IF(AND($J103&lt;=BK$4,$K103&gt;=BL$4,$K103&gt;BK$4),NETWORKDAYS.INTL(BK$4+1,(BL$4),1,(Holidays!$A$1:$A$248)),0))*$M103,"")</f>
        <v>0</v>
      </c>
      <c r="BM103" s="321">
        <f ca="1">IFERROR((IF(AND($J103&gt;BL$4,$J103&lt;=BM$4,$K103&lt;=BM$4),NETWORKDAYS.INTL($J103,$K103,1,(Holidays!$A$1:$A$248)),0)+IF(AND($J103&gt;BL$4,$J103&lt;=BM$4,$K103&gt;BM$4),NETWORKDAYS.INTL($J103,(BM$4),1,(Holidays!$A$1:$A$248)),0)+IF(AND($J103&lt;BL$4,$K103&lt;BM$4,$K103&gt;BL$4),NETWORKDAYS.INTL(BL$4+1,$K103,1,(Holidays!$A$1:$A$248)),0)+IF(AND($J103&lt;=BL$4,$K103&gt;=BM$4,$K103&gt;BL$4),NETWORKDAYS.INTL(BL$4+1,(BM$4),1,(Holidays!$A$1:$A$248)),0))*$M103,"")</f>
        <v>0</v>
      </c>
      <c r="BN103" s="190">
        <f ca="1">IFERROR((IF(AND($J103&gt;BM$4,$J103&lt;=BN$4,$K103&lt;=BN$4),NETWORKDAYS.INTL($J103,$K103,1,(Holidays!$A$1:$A$248)),0)+IF(AND($J103&gt;BM$4,$J103&lt;=BN$4,$K103&gt;BN$4),NETWORKDAYS.INTL($J103,(BN$4),1,(Holidays!$A$1:$A$248)),0)+IF(AND($J103&lt;BM$4,$K103&lt;BN$4,$K103&gt;BM$4),NETWORKDAYS.INTL(BM$4+1,$K103,1,(Holidays!$A$1:$A$248)),0)+IF(AND($J103&lt;=BM$4,$K103&gt;=BN$4,$K103&gt;BM$4),NETWORKDAYS.INTL(BM$4+1,(BN$4),1,(Holidays!$A$1:$A$248)),0))*$M103,"")</f>
        <v>0</v>
      </c>
      <c r="BO103" s="192">
        <f ca="1">IFERROR((IF(AND($J103&gt;BN$4,$J103&lt;=BO$4,$K103&lt;=BO$4),NETWORKDAYS.INTL($J103,$K103,1,(Holidays!$A$1:$A$248)),0)+IF(AND($J103&gt;BN$4,$J103&lt;=BO$4,$K103&gt;BO$4),NETWORKDAYS.INTL($J103,(BO$4),1,(Holidays!$A$1:$A$248)),0)+IF(AND($J103&lt;BN$4,$K103&lt;BO$4,$K103&gt;BN$4),NETWORKDAYS.INTL(BN$4+1,$K103,1,(Holidays!$A$1:$A$248)),0)+IF(AND($J103&lt;=BN$4,$K103&gt;=BO$4,$K103&gt;BN$4),NETWORKDAYS.INTL(BN$4+1,(BO$4),1,(Holidays!$A$1:$A$248)),0))*$M103,"")</f>
        <v>0</v>
      </c>
      <c r="BP103" s="321">
        <f ca="1">IFERROR((IF(AND($J103&gt;BO$4,$J103&lt;=BP$4,$K103&lt;=BP$4),NETWORKDAYS.INTL($J103,$K103,1,(Holidays!$A$1:$A$248)),0)+IF(AND($J103&gt;BO$4,$J103&lt;=BP$4,$K103&gt;BP$4),NETWORKDAYS.INTL($J103,(BP$4),1,(Holidays!$A$1:$A$248)),0)+IF(AND($J103&lt;BO$4,$K103&lt;BP$4,$K103&gt;BO$4),NETWORKDAYS.INTL(BO$4+1,$K103,1,(Holidays!$A$1:$A$248)),0)+IF(AND($J103&lt;=BO$4,$K103&gt;=BP$4,$K103&gt;BO$4),NETWORKDAYS.INTL(BO$4+1,(BP$4),1,(Holidays!$A$1:$A$248)),0))*$M103,"")</f>
        <v>0</v>
      </c>
      <c r="BQ103" s="190">
        <f ca="1">IFERROR((IF(AND($J103&gt;BP$4,$J103&lt;=BQ$4,$K103&lt;=BQ$4),NETWORKDAYS.INTL($J103,$K103,1,(Holidays!$A$1:$A$248)),0)+IF(AND($J103&gt;BP$4,$J103&lt;=BQ$4,$K103&gt;BQ$4),NETWORKDAYS.INTL($J103,(BQ$4),1,(Holidays!$A$1:$A$248)),0)+IF(AND($J103&lt;BP$4,$K103&lt;BQ$4,$K103&gt;BP$4),NETWORKDAYS.INTL(BP$4+1,$K103,1,(Holidays!$A$1:$A$248)),0)+IF(AND($J103&lt;=BP$4,$K103&gt;=BQ$4,$K103&gt;BP$4),NETWORKDAYS.INTL(BP$4+1,(BQ$4),1,(Holidays!$A$1:$A$248)),0))*$M103,"")</f>
        <v>0</v>
      </c>
      <c r="BR103" s="192">
        <f ca="1">IFERROR((IF(AND($J103&gt;BQ$4,$J103&lt;=BR$4,$K103&lt;=BR$4),NETWORKDAYS.INTL($J103,$K103,1,(Holidays!$A$1:$A$248)),0)+IF(AND($J103&gt;BQ$4,$J103&lt;=BR$4,$K103&gt;BR$4),NETWORKDAYS.INTL($J103,(BR$4),1,(Holidays!$A$1:$A$248)),0)+IF(AND($J103&lt;BQ$4,$K103&lt;BR$4,$K103&gt;BQ$4),NETWORKDAYS.INTL(BQ$4+1,$K103,1,(Holidays!$A$1:$A$248)),0)+IF(AND($J103&lt;=BQ$4,$K103&gt;=BR$4,$K103&gt;BQ$4),NETWORKDAYS.INTL(BQ$4+1,(BR$4),1,(Holidays!$A$1:$A$248)),0))*$M103,"")</f>
        <v>0</v>
      </c>
      <c r="BS103" s="321">
        <f ca="1">IFERROR((IF(AND($J103&gt;BR$4,$J103&lt;=BS$4,$K103&lt;=BS$4),NETWORKDAYS.INTL($J103,$K103,1,(Holidays!$A$1:$A$248)),0)+IF(AND($J103&gt;BR$4,$J103&lt;=BS$4,$K103&gt;BS$4),NETWORKDAYS.INTL($J103,(BS$4),1,(Holidays!$A$1:$A$248)),0)+IF(AND($J103&lt;BR$4,$K103&lt;BS$4,$K103&gt;BR$4),NETWORKDAYS.INTL(BR$4+1,$K103,1,(Holidays!$A$1:$A$248)),0)+IF(AND($J103&lt;=BR$4,$K103&gt;=BS$4,$K103&gt;BR$4),NETWORKDAYS.INTL(BR$4+1,(BS$4),1,(Holidays!$A$1:$A$248)),0))*$M103,"")</f>
        <v>0</v>
      </c>
      <c r="BT103" s="190">
        <f ca="1">IFERROR((IF(AND($J103&gt;BS$4,$J103&lt;=BT$4,$K103&lt;=BT$4),NETWORKDAYS.INTL($J103,$K103,1,(Holidays!$A$1:$A$248)),0)+IF(AND($J103&gt;BS$4,$J103&lt;=BT$4,$K103&gt;BT$4),NETWORKDAYS.INTL($J103,(BT$4),1,(Holidays!$A$1:$A$248)),0)+IF(AND($J103&lt;BS$4,$K103&lt;BT$4,$K103&gt;BS$4),NETWORKDAYS.INTL(BS$4+1,$K103,1,(Holidays!$A$1:$A$248)),0)+IF(AND($J103&lt;=BS$4,$K103&gt;=BT$4,$K103&gt;BS$4),NETWORKDAYS.INTL(BS$4+1,(BT$4),1,(Holidays!$A$1:$A$248)),0))*$M103,"")</f>
        <v>0</v>
      </c>
      <c r="BU103" s="192">
        <f ca="1">IFERROR((IF(AND($J103&gt;BT$4,$J103&lt;=BU$4,$K103&lt;=BU$4),NETWORKDAYS.INTL($J103,$K103,1,(Holidays!$A$1:$A$248)),0)+IF(AND($J103&gt;BT$4,$J103&lt;=BU$4,$K103&gt;BU$4),NETWORKDAYS.INTL($J103,(BU$4),1,(Holidays!$A$1:$A$248)),0)+IF(AND($J103&lt;BT$4,$K103&lt;BU$4,$K103&gt;BT$4),NETWORKDAYS.INTL(BT$4+1,$K103,1,(Holidays!$A$1:$A$248)),0)+IF(AND($J103&lt;=BT$4,$K103&gt;=BU$4,$K103&gt;BT$4),NETWORKDAYS.INTL(BT$4+1,(BU$4),1,(Holidays!$A$1:$A$248)),0))*$M103,"")</f>
        <v>0</v>
      </c>
      <c r="BV103" s="321">
        <f ca="1">IFERROR((IF(AND($J103&gt;BU$4,$J103&lt;=BV$4,$K103&lt;=BV$4),NETWORKDAYS.INTL($J103,$K103,1,(Holidays!$A$1:$A$248)),0)+IF(AND($J103&gt;BU$4,$J103&lt;=BV$4,$K103&gt;BV$4),NETWORKDAYS.INTL($J103,(BV$4),1,(Holidays!$A$1:$A$248)),0)+IF(AND($J103&lt;BU$4,$K103&lt;BV$4,$K103&gt;BU$4),NETWORKDAYS.INTL(BU$4+1,$K103,1,(Holidays!$A$1:$A$248)),0)+IF(AND($J103&lt;=BU$4,$K103&gt;=BV$4,$K103&gt;BU$4),NETWORKDAYS.INTL(BU$4+1,(BV$4),1,(Holidays!$A$1:$A$248)),0))*$M103,"")</f>
        <v>0</v>
      </c>
      <c r="BW103" s="190">
        <f ca="1">IFERROR((IF(AND($J103&gt;BV$4,$J103&lt;=BW$4,$K103&lt;=BW$4),NETWORKDAYS.INTL($J103,$K103,1,(Holidays!$A$1:$A$248)),0)+IF(AND($J103&gt;BV$4,$J103&lt;=BW$4,$K103&gt;BW$4),NETWORKDAYS.INTL($J103,(BW$4),1,(Holidays!$A$1:$A$248)),0)+IF(AND($J103&lt;BV$4,$K103&lt;BW$4,$K103&gt;BV$4),NETWORKDAYS.INTL(BV$4+1,$K103,1,(Holidays!$A$1:$A$248)),0)+IF(AND($J103&lt;=BV$4,$K103&gt;=BW$4,$K103&gt;BV$4),NETWORKDAYS.INTL(BV$4+1,(BW$4),1,(Holidays!$A$1:$A$248)),0))*$M103,"")</f>
        <v>0</v>
      </c>
      <c r="BX103" s="192">
        <f ca="1">IFERROR((IF(AND($J103&gt;BW$4,$J103&lt;=BX$4,$K103&lt;=BX$4),NETWORKDAYS.INTL($J103,$K103,1,(Holidays!$A$1:$A$248)),0)+IF(AND($J103&gt;BW$4,$J103&lt;=BX$4,$K103&gt;BX$4),NETWORKDAYS.INTL($J103,(BX$4),1,(Holidays!$A$1:$A$248)),0)+IF(AND($J103&lt;BW$4,$K103&lt;BX$4,$K103&gt;BW$4),NETWORKDAYS.INTL(BW$4+1,$K103,1,(Holidays!$A$1:$A$248)),0)+IF(AND($J103&lt;=BW$4,$K103&gt;=BX$4,$K103&gt;BW$4),NETWORKDAYS.INTL(BW$4+1,(BX$4),1,(Holidays!$A$1:$A$248)),0))*$M103,"")</f>
        <v>0</v>
      </c>
      <c r="BY103" s="321">
        <f ca="1">IFERROR((IF(AND($J103&gt;BX$4,$J103&lt;=BY$4,$K103&lt;=BY$4),NETWORKDAYS.INTL($J103,$K103,1,(Holidays!$A$1:$A$248)),0)+IF(AND($J103&gt;BX$4,$J103&lt;=BY$4,$K103&gt;BY$4),NETWORKDAYS.INTL($J103,(BY$4),1,(Holidays!$A$1:$A$248)),0)+IF(AND($J103&lt;BX$4,$K103&lt;BY$4,$K103&gt;BX$4),NETWORKDAYS.INTL(BX$4+1,$K103,1,(Holidays!$A$1:$A$248)),0)+IF(AND($J103&lt;=BX$4,$K103&gt;=BY$4,$K103&gt;BX$4),NETWORKDAYS.INTL(BX$4+1,(BY$4),1,(Holidays!$A$1:$A$248)),0))*$M103,"")</f>
        <v>0</v>
      </c>
      <c r="BZ103" s="190">
        <f ca="1">IFERROR((IF(AND($J103&gt;BY$4,$J103&lt;=BZ$4,$K103&lt;=BZ$4),NETWORKDAYS.INTL($J103,$K103,1,(Holidays!$A$1:$A$248)),0)+IF(AND($J103&gt;BY$4,$J103&lt;=BZ$4,$K103&gt;BZ$4),NETWORKDAYS.INTL($J103,(BZ$4),1,(Holidays!$A$1:$A$248)),0)+IF(AND($J103&lt;BY$4,$K103&lt;BZ$4,$K103&gt;BY$4),NETWORKDAYS.INTL(BY$4+1,$K103,1,(Holidays!$A$1:$A$248)),0)+IF(AND($J103&lt;=BY$4,$K103&gt;=BZ$4,$K103&gt;BY$4),NETWORKDAYS.INTL(BY$4+1,(BZ$4),1,(Holidays!$A$1:$A$248)),0))*$M103,"")</f>
        <v>0</v>
      </c>
      <c r="CA103" s="192">
        <f ca="1">IFERROR((IF(AND($J103&gt;BZ$4,$J103&lt;=CA$4,$K103&lt;=CA$4),NETWORKDAYS.INTL($J103,$K103,1,(Holidays!$A$1:$A$248)),0)+IF(AND($J103&gt;BZ$4,$J103&lt;=CA$4,$K103&gt;CA$4),NETWORKDAYS.INTL($J103,(CA$4),1,(Holidays!$A$1:$A$248)),0)+IF(AND($J103&lt;BZ$4,$K103&lt;CA$4,$K103&gt;BZ$4),NETWORKDAYS.INTL(BZ$4+1,$K103,1,(Holidays!$A$1:$A$248)),0)+IF(AND($J103&lt;=BZ$4,$K103&gt;=CA$4,$K103&gt;BZ$4),NETWORKDAYS.INTL(BZ$4+1,(CA$4),1,(Holidays!$A$1:$A$248)),0))*$M103,"")</f>
        <v>0</v>
      </c>
      <c r="CB103" s="321">
        <f ca="1">IFERROR((IF(AND($J103&gt;CA$4,$J103&lt;=CB$4,$K103&lt;=CB$4),NETWORKDAYS.INTL($J103,$K103,1,(Holidays!$A$1:$A$248)),0)+IF(AND($J103&gt;CA$4,$J103&lt;=CB$4,$K103&gt;CB$4),NETWORKDAYS.INTL($J103,(CB$4),1,(Holidays!$A$1:$A$248)),0)+IF(AND($J103&lt;CA$4,$K103&lt;CB$4,$K103&gt;CA$4),NETWORKDAYS.INTL(CA$4+1,$K103,1,(Holidays!$A$1:$A$248)),0)+IF(AND($J103&lt;=CA$4,$K103&gt;=CB$4,$K103&gt;CA$4),NETWORKDAYS.INTL(CA$4+1,(CB$4),1,(Holidays!$A$1:$A$248)),0))*$M103,"")</f>
        <v>0</v>
      </c>
      <c r="CC103" s="190">
        <f ca="1">IFERROR((IF(AND($J103&gt;CB$4,$J103&lt;=CC$4,$K103&lt;=CC$4),NETWORKDAYS.INTL($J103,$K103,1,(Holidays!$A$1:$A$248)),0)+IF(AND($J103&gt;CB$4,$J103&lt;=CC$4,$K103&gt;CC$4),NETWORKDAYS.INTL($J103,(CC$4),1,(Holidays!$A$1:$A$248)),0)+IF(AND($J103&lt;CB$4,$K103&lt;CC$4,$K103&gt;CB$4),NETWORKDAYS.INTL(CB$4+1,$K103,1,(Holidays!$A$1:$A$248)),0)+IF(AND($J103&lt;=CB$4,$K103&gt;=CC$4,$K103&gt;CB$4),NETWORKDAYS.INTL(CB$4+1,(CC$4),1,(Holidays!$A$1:$A$248)),0))*$M103,"")</f>
        <v>0</v>
      </c>
      <c r="CD103" s="192">
        <f ca="1">IFERROR((IF(AND($J103&gt;CC$4,$J103&lt;=CD$4,$K103&lt;=CD$4),NETWORKDAYS.INTL($J103,$K103,1,(Holidays!$A$1:$A$248)),0)+IF(AND($J103&gt;CC$4,$J103&lt;=CD$4,$K103&gt;CD$4),NETWORKDAYS.INTL($J103,(CD$4),1,(Holidays!$A$1:$A$248)),0)+IF(AND($J103&lt;CC$4,$K103&lt;CD$4,$K103&gt;CC$4),NETWORKDAYS.INTL(CC$4+1,$K103,1,(Holidays!$A$1:$A$248)),0)+IF(AND($J103&lt;=CC$4,$K103&gt;=CD$4,$K103&gt;CC$4),NETWORKDAYS.INTL(CC$4+1,(CD$4),1,(Holidays!$A$1:$A$248)),0))*$M103,"")</f>
        <v>0</v>
      </c>
      <c r="CE103" s="321">
        <f ca="1">IFERROR((IF(AND($J103&gt;CD$4,$J103&lt;=CE$4,$K103&lt;=CE$4),NETWORKDAYS.INTL($J103,$K103,1,(Holidays!$A$1:$A$248)),0)+IF(AND($J103&gt;CD$4,$J103&lt;=CE$4,$K103&gt;CE$4),NETWORKDAYS.INTL($J103,(CE$4),1,(Holidays!$A$1:$A$248)),0)+IF(AND($J103&lt;CD$4,$K103&lt;CE$4,$K103&gt;CD$4),NETWORKDAYS.INTL(CD$4+1,$K103,1,(Holidays!$A$1:$A$248)),0)+IF(AND($J103&lt;=CD$4,$K103&gt;=CE$4,$K103&gt;CD$4),NETWORKDAYS.INTL(CD$4+1,(CE$4),1,(Holidays!$A$1:$A$248)),0))*$M103,"")</f>
        <v>0</v>
      </c>
      <c r="CF103" s="190">
        <f ca="1">IFERROR((IF(AND($J103&gt;CE$4,$J103&lt;=CF$4,$K103&lt;=CF$4),NETWORKDAYS.INTL($J103,$K103,1,(Holidays!$A$1:$A$248)),0)+IF(AND($J103&gt;CE$4,$J103&lt;=CF$4,$K103&gt;CF$4),NETWORKDAYS.INTL($J103,(CF$4),1,(Holidays!$A$1:$A$248)),0)+IF(AND($J103&lt;CE$4,$K103&lt;CF$4,$K103&gt;CE$4),NETWORKDAYS.INTL(CE$4+1,$K103,1,(Holidays!$A$1:$A$248)),0)+IF(AND($J103&lt;=CE$4,$K103&gt;=CF$4,$K103&gt;CE$4),NETWORKDAYS.INTL(CE$4+1,(CF$4),1,(Holidays!$A$1:$A$248)),0))*$M103,"")</f>
        <v>0</v>
      </c>
      <c r="CG103" s="192">
        <f ca="1">IFERROR((IF(AND($J103&gt;CF$4,$J103&lt;=CG$4,$K103&lt;=CG$4),NETWORKDAYS.INTL($J103,$K103,1,(Holidays!$A$1:$A$248)),0)+IF(AND($J103&gt;CF$4,$J103&lt;=CG$4,$K103&gt;CG$4),NETWORKDAYS.INTL($J103,(CG$4),1,(Holidays!$A$1:$A$248)),0)+IF(AND($J103&lt;CF$4,$K103&lt;CG$4,$K103&gt;CF$4),NETWORKDAYS.INTL(CF$4+1,$K103,1,(Holidays!$A$1:$A$248)),0)+IF(AND($J103&lt;=CF$4,$K103&gt;=CG$4,$K103&gt;CF$4),NETWORKDAYS.INTL(CF$4+1,(CG$4),1,(Holidays!$A$1:$A$248)),0))*$M103,"")</f>
        <v>0</v>
      </c>
      <c r="CH103" s="321">
        <f ca="1">IFERROR((IF(AND($J103&gt;CG$4,$J103&lt;=CH$4,$K103&lt;=CH$4),NETWORKDAYS.INTL($J103,$K103,1,(Holidays!$A$1:$A$248)),0)+IF(AND($J103&gt;CG$4,$J103&lt;=CH$4,$K103&gt;CH$4),NETWORKDAYS.INTL($J103,(CH$4),1,(Holidays!$A$1:$A$248)),0)+IF(AND($J103&lt;CG$4,$K103&lt;CH$4,$K103&gt;CG$4),NETWORKDAYS.INTL(CG$4+1,$K103,1,(Holidays!$A$1:$A$248)),0)+IF(AND($J103&lt;=CG$4,$K103&gt;=CH$4,$K103&gt;CG$4),NETWORKDAYS.INTL(CG$4+1,(CH$4),1,(Holidays!$A$1:$A$248)),0))*$M103,"")</f>
        <v>0</v>
      </c>
      <c r="CI103" s="190">
        <f ca="1">IFERROR((IF(AND($J103&gt;CH$4,$J103&lt;=CI$4,$K103&lt;=CI$4),NETWORKDAYS.INTL($J103,$K103,1,(Holidays!$A$1:$A$248)),0)+IF(AND($J103&gt;CH$4,$J103&lt;=CI$4,$K103&gt;CI$4),NETWORKDAYS.INTL($J103,(CI$4),1,(Holidays!$A$1:$A$248)),0)+IF(AND($J103&lt;CH$4,$K103&lt;CI$4,$K103&gt;CH$4),NETWORKDAYS.INTL(CH$4+1,$K103,1,(Holidays!$A$1:$A$248)),0)+IF(AND($J103&lt;=CH$4,$K103&gt;=CI$4,$K103&gt;CH$4),NETWORKDAYS.INTL(CH$4+1,(CI$4),1,(Holidays!$A$1:$A$248)),0))*$M103,"")</f>
        <v>0</v>
      </c>
      <c r="CJ103" s="192">
        <f ca="1">IFERROR((IF(AND($J103&gt;CI$4,$J103&lt;=CJ$4,$K103&lt;=CJ$4),NETWORKDAYS.INTL($J103,$K103,1,(Holidays!$A$1:$A$248)),0)+IF(AND($J103&gt;CI$4,$J103&lt;=CJ$4,$K103&gt;CJ$4),NETWORKDAYS.INTL($J103,(CJ$4),1,(Holidays!$A$1:$A$248)),0)+IF(AND($J103&lt;CI$4,$K103&lt;CJ$4,$K103&gt;CI$4),NETWORKDAYS.INTL(CI$4+1,$K103,1,(Holidays!$A$1:$A$248)),0)+IF(AND($J103&lt;=CI$4,$K103&gt;=CJ$4,$K103&gt;CI$4),NETWORKDAYS.INTL(CI$4+1,(CJ$4),1,(Holidays!$A$1:$A$248)),0))*$M103,"")</f>
        <v>0</v>
      </c>
      <c r="CK103" s="321">
        <f ca="1">IFERROR((IF(AND($J103&gt;CJ$4,$J103&lt;=CK$4,$K103&lt;=CK$4),NETWORKDAYS.INTL($J103,$K103,1,(Holidays!$A$1:$A$248)),0)+IF(AND($J103&gt;CJ$4,$J103&lt;=CK$4,$K103&gt;CK$4),NETWORKDAYS.INTL($J103,(CK$4),1,(Holidays!$A$1:$A$248)),0)+IF(AND($J103&lt;CJ$4,$K103&lt;CK$4,$K103&gt;CJ$4),NETWORKDAYS.INTL(CJ$4+1,$K103,1,(Holidays!$A$1:$A$248)),0)+IF(AND($J103&lt;=CJ$4,$K103&gt;=CK$4,$K103&gt;CJ$4),NETWORKDAYS.INTL(CJ$4+1,(CK$4),1,(Holidays!$A$1:$A$248)),0))*$M103,"")</f>
        <v>0</v>
      </c>
      <c r="CL103" s="190">
        <f ca="1">IFERROR((IF(AND($J103&gt;CK$4,$J103&lt;=CL$4,$K103&lt;=CL$4),NETWORKDAYS.INTL($J103,$K103,1,(Holidays!$A$1:$A$248)),0)+IF(AND($J103&gt;CK$4,$J103&lt;=CL$4,$K103&gt;CL$4),NETWORKDAYS.INTL($J103,(CL$4),1,(Holidays!$A$1:$A$248)),0)+IF(AND($J103&lt;CK$4,$K103&lt;CL$4,$K103&gt;CK$4),NETWORKDAYS.INTL(CK$4+1,$K103,1,(Holidays!$A$1:$A$248)),0)+IF(AND($J103&lt;=CK$4,$K103&gt;=CL$4,$K103&gt;CK$4),NETWORKDAYS.INTL(CK$4+1,(CL$4),1,(Holidays!$A$1:$A$248)),0))*$M103,"")</f>
        <v>0</v>
      </c>
      <c r="CM103" s="192">
        <f ca="1">IFERROR((IF(AND($J103&gt;CL$4,$J103&lt;=CM$4,$K103&lt;=CM$4),NETWORKDAYS.INTL($J103,$K103,1,(Holidays!$A$1:$A$248)),0)+IF(AND($J103&gt;CL$4,$J103&lt;=CM$4,$K103&gt;CM$4),NETWORKDAYS.INTL($J103,(CM$4),1,(Holidays!$A$1:$A$248)),0)+IF(AND($J103&lt;CL$4,$K103&lt;CM$4,$K103&gt;CL$4),NETWORKDAYS.INTL(CL$4+1,$K103,1,(Holidays!$A$1:$A$248)),0)+IF(AND($J103&lt;=CL$4,$K103&gt;=CM$4,$K103&gt;CL$4),NETWORKDAYS.INTL(CL$4+1,(CM$4),1,(Holidays!$A$1:$A$248)),0))*$M103,"")</f>
        <v>0</v>
      </c>
      <c r="CN103" s="321">
        <f ca="1">IFERROR((IF(AND($J103&gt;CM$4,$J103&lt;=CN$4,$K103&lt;=CN$4),NETWORKDAYS.INTL($J103,$K103,1,(Holidays!$A$1:$A$248)),0)+IF(AND($J103&gt;CM$4,$J103&lt;=CN$4,$K103&gt;CN$4),NETWORKDAYS.INTL($J103,(CN$4),1,(Holidays!$A$1:$A$248)),0)+IF(AND($J103&lt;CM$4,$K103&lt;CN$4,$K103&gt;CM$4),NETWORKDAYS.INTL(CM$4+1,$K103,1,(Holidays!$A$1:$A$248)),0)+IF(AND($J103&lt;=CM$4,$K103&gt;=CN$4,$K103&gt;CM$4),NETWORKDAYS.INTL(CM$4+1,(CN$4),1,(Holidays!$A$1:$A$248)),0))*$M103,"")</f>
        <v>0</v>
      </c>
      <c r="CO103" s="190">
        <f ca="1">IFERROR((IF(AND($J103&gt;CN$4,$J103&lt;=CO$4,$K103&lt;=CO$4),NETWORKDAYS.INTL($J103,$K103,1,(Holidays!$A$1:$A$248)),0)+IF(AND($J103&gt;CN$4,$J103&lt;=CO$4,$K103&gt;CO$4),NETWORKDAYS.INTL($J103,(CO$4),1,(Holidays!$A$1:$A$248)),0)+IF(AND($J103&lt;CN$4,$K103&lt;CO$4,$K103&gt;CN$4),NETWORKDAYS.INTL(CN$4+1,$K103,1,(Holidays!$A$1:$A$248)),0)+IF(AND($J103&lt;=CN$4,$K103&gt;=CO$4,$K103&gt;CN$4),NETWORKDAYS.INTL(CN$4+1,(CO$4),1,(Holidays!$A$1:$A$248)),0))*$M103,"")</f>
        <v>0</v>
      </c>
      <c r="CP103" s="192">
        <f ca="1">IFERROR((IF(AND($J103&gt;CO$4,$J103&lt;=CP$4,$K103&lt;=CP$4),NETWORKDAYS.INTL($J103,$K103,1,(Holidays!$A$1:$A$248)),0)+IF(AND($J103&gt;CO$4,$J103&lt;=CP$4,$K103&gt;CP$4),NETWORKDAYS.INTL($J103,(CP$4),1,(Holidays!$A$1:$A$248)),0)+IF(AND($J103&lt;CO$4,$K103&lt;CP$4,$K103&gt;CO$4),NETWORKDAYS.INTL(CO$4+1,$K103,1,(Holidays!$A$1:$A$248)),0)+IF(AND($J103&lt;=CO$4,$K103&gt;=CP$4,$K103&gt;CO$4),NETWORKDAYS.INTL(CO$4+1,(CP$4),1,(Holidays!$A$1:$A$248)),0))*$M103,"")</f>
        <v>0</v>
      </c>
      <c r="CQ103" s="321">
        <f ca="1">IFERROR((IF(AND($J103&gt;CP$4,$J103&lt;=CQ$4,$K103&lt;=CQ$4),NETWORKDAYS.INTL($J103,$K103,1,(Holidays!$A$1:$A$248)),0)+IF(AND($J103&gt;CP$4,$J103&lt;=CQ$4,$K103&gt;CQ$4),NETWORKDAYS.INTL($J103,(CQ$4),1,(Holidays!$A$1:$A$248)),0)+IF(AND($J103&lt;CP$4,$K103&lt;CQ$4,$K103&gt;CP$4),NETWORKDAYS.INTL(CP$4+1,$K103,1,(Holidays!$A$1:$A$248)),0)+IF(AND($J103&lt;=CP$4,$K103&gt;=CQ$4,$K103&gt;CP$4),NETWORKDAYS.INTL(CP$4+1,(CQ$4),1,(Holidays!$A$1:$A$248)),0))*$M103,"")</f>
        <v>0</v>
      </c>
      <c r="CR103" s="190">
        <f ca="1">IFERROR((IF(AND($J103&gt;CQ$4,$J103&lt;=CR$4,$K103&lt;=CR$4),NETWORKDAYS.INTL($J103,$K103,1,(Holidays!$A$1:$A$248)),0)+IF(AND($J103&gt;CQ$4,$J103&lt;=CR$4,$K103&gt;CR$4),NETWORKDAYS.INTL($J103,(CR$4),1,(Holidays!$A$1:$A$248)),0)+IF(AND($J103&lt;CQ$4,$K103&lt;CR$4,$K103&gt;CQ$4),NETWORKDAYS.INTL(CQ$4+1,$K103,1,(Holidays!$A$1:$A$248)),0)+IF(AND($J103&lt;=CQ$4,$K103&gt;=CR$4,$K103&gt;CQ$4),NETWORKDAYS.INTL(CQ$4+1,(CR$4),1,(Holidays!$A$1:$A$248)),0))*$M103,"")</f>
        <v>0</v>
      </c>
      <c r="CS103" s="192">
        <f ca="1">IFERROR((IF(AND($J103&gt;CR$4,$J103&lt;=CS$4,$K103&lt;=CS$4),NETWORKDAYS.INTL($J103,$K103,1,(Holidays!$A$1:$A$248)),0)+IF(AND($J103&gt;CR$4,$J103&lt;=CS$4,$K103&gt;CS$4),NETWORKDAYS.INTL($J103,(CS$4),1,(Holidays!$A$1:$A$248)),0)+IF(AND($J103&lt;CR$4,$K103&lt;CS$4,$K103&gt;CR$4),NETWORKDAYS.INTL(CR$4+1,$K103,1,(Holidays!$A$1:$A$248)),0)+IF(AND($J103&lt;=CR$4,$K103&gt;=CS$4,$K103&gt;CR$4),NETWORKDAYS.INTL(CR$4+1,(CS$4),1,(Holidays!$A$1:$A$248)),0))*$M103,"")</f>
        <v>0</v>
      </c>
      <c r="CT103" s="321">
        <f ca="1">IFERROR((IF(AND($J103&gt;CS$4,$J103&lt;=CT$4,$K103&lt;=CT$4),NETWORKDAYS.INTL($J103,$K103,1,(Holidays!$A$1:$A$248)),0)+IF(AND($J103&gt;CS$4,$J103&lt;=CT$4,$K103&gt;CT$4),NETWORKDAYS.INTL($J103,(CT$4),1,(Holidays!$A$1:$A$248)),0)+IF(AND($J103&lt;CS$4,$K103&lt;CT$4,$K103&gt;CS$4),NETWORKDAYS.INTL(CS$4+1,$K103,1,(Holidays!$A$1:$A$248)),0)+IF(AND($J103&lt;=CS$4,$K103&gt;=CT$4,$K103&gt;CS$4),NETWORKDAYS.INTL(CS$4+1,(CT$4),1,(Holidays!$A$1:$A$248)),0))*$M103,"")</f>
        <v>0</v>
      </c>
      <c r="CU103" s="190">
        <f ca="1">IFERROR((IF(AND($J103&gt;CT$4,$J103&lt;=CU$4,$K103&lt;=CU$4),NETWORKDAYS.INTL($J103,$K103,1,(Holidays!$A$1:$A$248)),0)+IF(AND($J103&gt;CT$4,$J103&lt;=CU$4,$K103&gt;CU$4),NETWORKDAYS.INTL($J103,(CU$4),1,(Holidays!$A$1:$A$248)),0)+IF(AND($J103&lt;CT$4,$K103&lt;CU$4,$K103&gt;CT$4),NETWORKDAYS.INTL(CT$4+1,$K103,1,(Holidays!$A$1:$A$248)),0)+IF(AND($J103&lt;=CT$4,$K103&gt;=CU$4,$K103&gt;CT$4),NETWORKDAYS.INTL(CT$4+1,(CU$4),1,(Holidays!$A$1:$A$248)),0))*$M103,"")</f>
        <v>0</v>
      </c>
      <c r="CV103" s="192">
        <f ca="1">IFERROR((IF(AND($J103&gt;CU$4,$J103&lt;=CV$4,$K103&lt;=CV$4),NETWORKDAYS.INTL($J103,$K103,1,(Holidays!$A$1:$A$248)),0)+IF(AND($J103&gt;CU$4,$J103&lt;=CV$4,$K103&gt;CV$4),NETWORKDAYS.INTL($J103,(CV$4),1,(Holidays!$A$1:$A$248)),0)+IF(AND($J103&lt;CU$4,$K103&lt;CV$4,$K103&gt;CU$4),NETWORKDAYS.INTL(CU$4+1,$K103,1,(Holidays!$A$1:$A$248)),0)+IF(AND($J103&lt;=CU$4,$K103&gt;=CV$4,$K103&gt;CU$4),NETWORKDAYS.INTL(CU$4+1,(CV$4),1,(Holidays!$A$1:$A$248)),0))*$M103,"")</f>
        <v>0</v>
      </c>
      <c r="CW103" s="321">
        <f ca="1">IFERROR((IF(AND($J103&gt;CV$4,$J103&lt;=CW$4,$K103&lt;=CW$4),NETWORKDAYS.INTL($J103,$K103,1,(Holidays!$A$1:$A$248)),0)+IF(AND($J103&gt;CV$4,$J103&lt;=CW$4,$K103&gt;CW$4),NETWORKDAYS.INTL($J103,(CW$4),1,(Holidays!$A$1:$A$248)),0)+IF(AND($J103&lt;CV$4,$K103&lt;CW$4,$K103&gt;CV$4),NETWORKDAYS.INTL(CV$4+1,$K103,1,(Holidays!$A$1:$A$248)),0)+IF(AND($J103&lt;=CV$4,$K103&gt;=CW$4,$K103&gt;CV$4),NETWORKDAYS.INTL(CV$4+1,(CW$4),1,(Holidays!$A$1:$A$248)),0))*$M103,"")</f>
        <v>0</v>
      </c>
      <c r="CX103" s="324">
        <f ca="1">IFERROR((IF(AND($J103&gt;CW$4,$J103&lt;=CX$4,$K103&lt;=CX$4),NETWORKDAYS.INTL($J103,$K103,1,(Holidays!$A$1:$A$248)),0)+IF(AND($J103&gt;CW$4,$J103&lt;=CX$4,$K103&gt;CX$4),NETWORKDAYS.INTL($J103,(CX$4),1,(Holidays!$A$1:$A$248)),0)+IF(AND($J103&lt;CW$4,$K103&lt;CX$4,$K103&gt;CW$4),NETWORKDAYS.INTL(CW$4+1,$K103,1,(Holidays!$A$1:$A$248)),0)+IF(AND($J103&lt;=CW$4,$K103&gt;=CX$4,$K103&gt;CW$4),NETWORKDAYS.INTL(CW$4+1,(CX$4),1,(Holidays!$A$1:$A$248)),0))*$M103,"")</f>
        <v>0</v>
      </c>
    </row>
    <row r="104" spans="2:102" ht="15" customHeight="1" outlineLevel="1">
      <c r="B104" s="59" t="str">
        <f t="array" ref="B104">IFERROR(INDEX('A-2_MH Distribution'!$B$1:$B$15014,SMALL(IF('A-2_MH Distribution'!$O$8:$O$63&lt;&gt;0,ROW('A-2_MH Distribution'!$B$8:$B$63)),ROW(A5)),1),"")</f>
        <v/>
      </c>
      <c r="C104" s="458" t="str">
        <f ca="1">IFERROR(VLOOKUP(B104,OFFSET('A-1_MH Estimation'!$B$7,0,0,MATCH("Subtotal LOE",'A-1_MH Estimation'!B:B,0)-7,2),2,0),"")</f>
        <v/>
      </c>
      <c r="D104" s="466" t="str">
        <f ca="1">IFERROR(VLOOKUP(B104,OFFSET('A-1_MH Estimation'!$B$7,0,0,MATCH("Subtotal LOE",'A-1_MH Estimation'!B:B,0)-7,4),4,0),"")</f>
        <v/>
      </c>
      <c r="E104" s="466" t="str">
        <f ca="1">IFERROR(VLOOKUP(B104,OFFSET('A-1_MH Estimation'!$B$7,0,0,MATCH("Subtotal LOE",'A-1_MH Estimation'!B:B,0)-7,3),3,0),"")</f>
        <v/>
      </c>
      <c r="F104" s="462">
        <f>IFERROR(VLOOKUP($B104,'A-2_MH Distribution'!$B$6:$O$16314,3,0)*VLOOKUP($B104,'A-2_MH Distribution'!$B$6:$O$16314,VLOOKUP(G104,SoftwareList,6,0),0)*IFERROR((--(VLOOKUP($B104,'A-2_MH Distribution'!$B$6:$O$16314,VLOOKUP(G104,SoftwareList,8,0),0)=0)+VLOOKUP($B104,'A-2_MH Distribution'!$B$6:$O$16314,VLOOKUP(G104,SoftwareList,8,0),0)),1),0)</f>
        <v>0</v>
      </c>
      <c r="G104" s="403" t="str">
        <f t="shared" si="63"/>
        <v/>
      </c>
      <c r="H104" s="454"/>
      <c r="I104" s="455"/>
      <c r="J104" s="351">
        <f ca="1">IFERROR(INDEX(Activities,MATCH($B104,'A-2_MH Distribution'!B:B,0),MATCH("Start Date",'A-2_MH Distribution'!$A$4:S$4,0))+H104,0)</f>
        <v>0</v>
      </c>
      <c r="K104" s="352">
        <f ca="1">IFERROR(INDEX(Activities,MATCH($B104,'A-2_MH Distribution'!B:B,0),MATCH("Finish Date",'A-2_MH Distribution'!$A$4:S$4,0))+I104,0)</f>
        <v>0</v>
      </c>
      <c r="L104" s="170">
        <f ca="1">NETWORKDAYS.INTL(J104,K104,1,Holidays!$A$1:$A$248)</f>
        <v>0</v>
      </c>
      <c r="M104" s="62">
        <f t="shared" ca="1" si="62"/>
        <v>0</v>
      </c>
      <c r="O104" s="253">
        <f ca="1">SUM($P104:CX104)</f>
        <v>0</v>
      </c>
      <c r="P104" s="320"/>
      <c r="Q104" s="321">
        <f ca="1">IFERROR((IF(AND($J104&gt;P$4,$J104&lt;=Q$4,$K104&lt;=Q$4),NETWORKDAYS.INTL($J104,$K104,1,(Holidays!$A$1:$A$248)),0)+IF(AND($J104&gt;P$4,$J104&lt;=Q$4,$K104&gt;Q$4),NETWORKDAYS.INTL($J104,(Q$4),1,(Holidays!$A$1:$A$248)),0)+IF(AND($J104&lt;P$4,$K104&lt;Q$4,$K104&gt;P$4),NETWORKDAYS.INTL(P$4+1,$K104,1,(Holidays!$A$1:$A$248)),0)+IF(AND($J104&lt;=P$4,$K104&gt;=Q$4,$K104&gt;P$4),NETWORKDAYS.INTL(P$4+1,(Q$4),1,(Holidays!$A$1:$A$248)),0))*$M104,"")</f>
        <v>0</v>
      </c>
      <c r="R104" s="190">
        <f ca="1">IFERROR((IF(AND($J104&gt;Q$4,$J104&lt;=R$4,$K104&lt;=R$4),NETWORKDAYS.INTL($J104,$K104,1,(Holidays!$A$1:$A$248)),0)+IF(AND($J104&gt;Q$4,$J104&lt;=R$4,$K104&gt;R$4),NETWORKDAYS.INTL($J104,(R$4),1,(Holidays!$A$1:$A$248)),0)+IF(AND($J104&lt;Q$4,$K104&lt;R$4,$K104&gt;Q$4),NETWORKDAYS.INTL(Q$4+1,$K104,1,(Holidays!$A$1:$A$248)),0)+IF(AND($J104&lt;=Q$4,$K104&gt;=R$4,$K104&gt;Q$4),NETWORKDAYS.INTL(Q$4+1,(R$4),1,(Holidays!$A$1:$A$248)),0))*$M104,"")</f>
        <v>0</v>
      </c>
      <c r="S104" s="192">
        <f ca="1">IFERROR((IF(AND($J104&gt;R$4,$J104&lt;=S$4,$K104&lt;=S$4),NETWORKDAYS.INTL($J104,$K104,1,(Holidays!$A$1:$A$248)),0)+IF(AND($J104&gt;R$4,$J104&lt;=S$4,$K104&gt;S$4),NETWORKDAYS.INTL($J104,(S$4),1,(Holidays!$A$1:$A$248)),0)+IF(AND($J104&lt;R$4,$K104&lt;S$4,$K104&gt;R$4),NETWORKDAYS.INTL(R$4+1,$K104,1,(Holidays!$A$1:$A$248)),0)+IF(AND($J104&lt;=R$4,$K104&gt;=S$4,$K104&gt;R$4),NETWORKDAYS.INTL(R$4+1,(S$4),1,(Holidays!$A$1:$A$248)),0))*$M104,"")</f>
        <v>0</v>
      </c>
      <c r="T104" s="321">
        <f ca="1">IFERROR((IF(AND($J104&gt;S$4,$J104&lt;=T$4,$K104&lt;=T$4),NETWORKDAYS.INTL($J104,$K104,1,(Holidays!$A$1:$A$248)),0)+IF(AND($J104&gt;S$4,$J104&lt;=T$4,$K104&gt;T$4),NETWORKDAYS.INTL($J104,(T$4),1,(Holidays!$A$1:$A$248)),0)+IF(AND($J104&lt;S$4,$K104&lt;T$4,$K104&gt;S$4),NETWORKDAYS.INTL(S$4+1,$K104,1,(Holidays!$A$1:$A$248)),0)+IF(AND($J104&lt;=S$4,$K104&gt;=T$4,$K104&gt;S$4),NETWORKDAYS.INTL(S$4+1,(T$4),1,(Holidays!$A$1:$A$248)),0))*$M104,"")</f>
        <v>0</v>
      </c>
      <c r="U104" s="190">
        <f ca="1">IFERROR((IF(AND($J104&gt;T$4,$J104&lt;=U$4,$K104&lt;=U$4),NETWORKDAYS.INTL($J104,$K104,1,(Holidays!$A$1:$A$248)),0)+IF(AND($J104&gt;T$4,$J104&lt;=U$4,$K104&gt;U$4),NETWORKDAYS.INTL($J104,(U$4),1,(Holidays!$A$1:$A$248)),0)+IF(AND($J104&lt;T$4,$K104&lt;U$4,$K104&gt;T$4),NETWORKDAYS.INTL(T$4+1,$K104,1,(Holidays!$A$1:$A$248)),0)+IF(AND($J104&lt;=T$4,$K104&gt;=U$4,$K104&gt;T$4),NETWORKDAYS.INTL(T$4+1,(U$4),1,(Holidays!$A$1:$A$248)),0))*$M104,"")</f>
        <v>0</v>
      </c>
      <c r="V104" s="192">
        <f ca="1">IFERROR((IF(AND($J104&gt;U$4,$J104&lt;=V$4,$K104&lt;=V$4),NETWORKDAYS.INTL($J104,$K104,1,(Holidays!$A$1:$A$248)),0)+IF(AND($J104&gt;U$4,$J104&lt;=V$4,$K104&gt;V$4),NETWORKDAYS.INTL($J104,(V$4),1,(Holidays!$A$1:$A$248)),0)+IF(AND($J104&lt;U$4,$K104&lt;V$4,$K104&gt;U$4),NETWORKDAYS.INTL(U$4+1,$K104,1,(Holidays!$A$1:$A$248)),0)+IF(AND($J104&lt;=U$4,$K104&gt;=V$4,$K104&gt;U$4),NETWORKDAYS.INTL(U$4+1,(V$4),1,(Holidays!$A$1:$A$248)),0))*$M104,"")</f>
        <v>0</v>
      </c>
      <c r="W104" s="321">
        <f ca="1">IFERROR((IF(AND($J104&gt;V$4,$J104&lt;=W$4,$K104&lt;=W$4),NETWORKDAYS.INTL($J104,$K104,1,(Holidays!$A$1:$A$248)),0)+IF(AND($J104&gt;V$4,$J104&lt;=W$4,$K104&gt;W$4),NETWORKDAYS.INTL($J104,(W$4),1,(Holidays!$A$1:$A$248)),0)+IF(AND($J104&lt;V$4,$K104&lt;W$4,$K104&gt;V$4),NETWORKDAYS.INTL(V$4+1,$K104,1,(Holidays!$A$1:$A$248)),0)+IF(AND($J104&lt;=V$4,$K104&gt;=W$4,$K104&gt;V$4),NETWORKDAYS.INTL(V$4+1,(W$4),1,(Holidays!$A$1:$A$248)),0))*$M104,"")</f>
        <v>0</v>
      </c>
      <c r="X104" s="190">
        <f ca="1">IFERROR((IF(AND($J104&gt;W$4,$J104&lt;=X$4,$K104&lt;=X$4),NETWORKDAYS.INTL($J104,$K104,1,(Holidays!$A$1:$A$248)),0)+IF(AND($J104&gt;W$4,$J104&lt;=X$4,$K104&gt;X$4),NETWORKDAYS.INTL($J104,(X$4),1,(Holidays!$A$1:$A$248)),0)+IF(AND($J104&lt;W$4,$K104&lt;X$4,$K104&gt;W$4),NETWORKDAYS.INTL(W$4+1,$K104,1,(Holidays!$A$1:$A$248)),0)+IF(AND($J104&lt;=W$4,$K104&gt;=X$4,$K104&gt;W$4),NETWORKDAYS.INTL(W$4+1,(X$4),1,(Holidays!$A$1:$A$248)),0))*$M104,"")</f>
        <v>0</v>
      </c>
      <c r="Y104" s="192">
        <f ca="1">IFERROR((IF(AND($J104&gt;X$4,$J104&lt;=Y$4,$K104&lt;=Y$4),NETWORKDAYS.INTL($J104,$K104,1,(Holidays!$A$1:$A$248)),0)+IF(AND($J104&gt;X$4,$J104&lt;=Y$4,$K104&gt;Y$4),NETWORKDAYS.INTL($J104,(Y$4),1,(Holidays!$A$1:$A$248)),0)+IF(AND($J104&lt;X$4,$K104&lt;Y$4,$K104&gt;X$4),NETWORKDAYS.INTL(X$4+1,$K104,1,(Holidays!$A$1:$A$248)),0)+IF(AND($J104&lt;=X$4,$K104&gt;=Y$4,$K104&gt;X$4),NETWORKDAYS.INTL(X$4+1,(Y$4),1,(Holidays!$A$1:$A$248)),0))*$M104,"")</f>
        <v>0</v>
      </c>
      <c r="Z104" s="321">
        <f ca="1">IFERROR((IF(AND($J104&gt;Y$4,$J104&lt;=Z$4,$K104&lt;=Z$4),NETWORKDAYS.INTL($J104,$K104,1,(Holidays!$A$1:$A$248)),0)+IF(AND($J104&gt;Y$4,$J104&lt;=Z$4,$K104&gt;Z$4),NETWORKDAYS.INTL($J104,(Z$4),1,(Holidays!$A$1:$A$248)),0)+IF(AND($J104&lt;Y$4,$K104&lt;Z$4,$K104&gt;Y$4),NETWORKDAYS.INTL(Y$4+1,$K104,1,(Holidays!$A$1:$A$248)),0)+IF(AND($J104&lt;=Y$4,$K104&gt;=Z$4,$K104&gt;Y$4),NETWORKDAYS.INTL(Y$4+1,(Z$4),1,(Holidays!$A$1:$A$248)),0))*$M104,"")</f>
        <v>0</v>
      </c>
      <c r="AA104" s="190">
        <f ca="1">IFERROR((IF(AND($J104&gt;Z$4,$J104&lt;=AA$4,$K104&lt;=AA$4),NETWORKDAYS.INTL($J104,$K104,1,(Holidays!$A$1:$A$248)),0)+IF(AND($J104&gt;Z$4,$J104&lt;=AA$4,$K104&gt;AA$4),NETWORKDAYS.INTL($J104,(AA$4),1,(Holidays!$A$1:$A$248)),0)+IF(AND($J104&lt;Z$4,$K104&lt;AA$4,$K104&gt;Z$4),NETWORKDAYS.INTL(Z$4+1,$K104,1,(Holidays!$A$1:$A$248)),0)+IF(AND($J104&lt;=Z$4,$K104&gt;=AA$4,$K104&gt;Z$4),NETWORKDAYS.INTL(Z$4+1,(AA$4),1,(Holidays!$A$1:$A$248)),0))*$M104,"")</f>
        <v>0</v>
      </c>
      <c r="AB104" s="192">
        <f ca="1">IFERROR((IF(AND($J104&gt;AA$4,$J104&lt;=AB$4,$K104&lt;=AB$4),NETWORKDAYS.INTL($J104,$K104,1,(Holidays!$A$1:$A$248)),0)+IF(AND($J104&gt;AA$4,$J104&lt;=AB$4,$K104&gt;AB$4),NETWORKDAYS.INTL($J104,(AB$4),1,(Holidays!$A$1:$A$248)),0)+IF(AND($J104&lt;AA$4,$K104&lt;AB$4,$K104&gt;AA$4),NETWORKDAYS.INTL(AA$4+1,$K104,1,(Holidays!$A$1:$A$248)),0)+IF(AND($J104&lt;=AA$4,$K104&gt;=AB$4,$K104&gt;AA$4),NETWORKDAYS.INTL(AA$4+1,(AB$4),1,(Holidays!$A$1:$A$248)),0))*$M104,"")</f>
        <v>0</v>
      </c>
      <c r="AC104" s="321">
        <f ca="1">IFERROR((IF(AND($J104&gt;AB$4,$J104&lt;=AC$4,$K104&lt;=AC$4),NETWORKDAYS.INTL($J104,$K104,1,(Holidays!$A$1:$A$248)),0)+IF(AND($J104&gt;AB$4,$J104&lt;=AC$4,$K104&gt;AC$4),NETWORKDAYS.INTL($J104,(AC$4),1,(Holidays!$A$1:$A$248)),0)+IF(AND($J104&lt;AB$4,$K104&lt;AC$4,$K104&gt;AB$4),NETWORKDAYS.INTL(AB$4+1,$K104,1,(Holidays!$A$1:$A$248)),0)+IF(AND($J104&lt;=AB$4,$K104&gt;=AC$4,$K104&gt;AB$4),NETWORKDAYS.INTL(AB$4+1,(AC$4),1,(Holidays!$A$1:$A$248)),0))*$M104,"")</f>
        <v>0</v>
      </c>
      <c r="AD104" s="190">
        <f ca="1">IFERROR((IF(AND($J104&gt;AC$4,$J104&lt;=AD$4,$K104&lt;=AD$4),NETWORKDAYS.INTL($J104,$K104,1,(Holidays!$A$1:$A$248)),0)+IF(AND($J104&gt;AC$4,$J104&lt;=AD$4,$K104&gt;AD$4),NETWORKDAYS.INTL($J104,(AD$4),1,(Holidays!$A$1:$A$248)),0)+IF(AND($J104&lt;AC$4,$K104&lt;AD$4,$K104&gt;AC$4),NETWORKDAYS.INTL(AC$4+1,$K104,1,(Holidays!$A$1:$A$248)),0)+IF(AND($J104&lt;=AC$4,$K104&gt;=AD$4,$K104&gt;AC$4),NETWORKDAYS.INTL(AC$4+1,(AD$4),1,(Holidays!$A$1:$A$248)),0))*$M104,"")</f>
        <v>0</v>
      </c>
      <c r="AE104" s="192">
        <f ca="1">IFERROR((IF(AND($J104&gt;AD$4,$J104&lt;=AE$4,$K104&lt;=AE$4),NETWORKDAYS.INTL($J104,$K104,1,(Holidays!$A$1:$A$248)),0)+IF(AND($J104&gt;AD$4,$J104&lt;=AE$4,$K104&gt;AE$4),NETWORKDAYS.INTL($J104,(AE$4),1,(Holidays!$A$1:$A$248)),0)+IF(AND($J104&lt;AD$4,$K104&lt;AE$4,$K104&gt;AD$4),NETWORKDAYS.INTL(AD$4+1,$K104,1,(Holidays!$A$1:$A$248)),0)+IF(AND($J104&lt;=AD$4,$K104&gt;=AE$4,$K104&gt;AD$4),NETWORKDAYS.INTL(AD$4+1,(AE$4),1,(Holidays!$A$1:$A$248)),0))*$M104,"")</f>
        <v>0</v>
      </c>
      <c r="AF104" s="321">
        <f ca="1">IFERROR((IF(AND($J104&gt;AE$4,$J104&lt;=AF$4,$K104&lt;=AF$4),NETWORKDAYS.INTL($J104,$K104,1,(Holidays!$A$1:$A$248)),0)+IF(AND($J104&gt;AE$4,$J104&lt;=AF$4,$K104&gt;AF$4),NETWORKDAYS.INTL($J104,(AF$4),1,(Holidays!$A$1:$A$248)),0)+IF(AND($J104&lt;AE$4,$K104&lt;AF$4,$K104&gt;AE$4),NETWORKDAYS.INTL(AE$4+1,$K104,1,(Holidays!$A$1:$A$248)),0)+IF(AND($J104&lt;=AE$4,$K104&gt;=AF$4,$K104&gt;AE$4),NETWORKDAYS.INTL(AE$4+1,(AF$4),1,(Holidays!$A$1:$A$248)),0))*$M104,"")</f>
        <v>0</v>
      </c>
      <c r="AG104" s="190">
        <f ca="1">IFERROR((IF(AND($J104&gt;AF$4,$J104&lt;=AG$4,$K104&lt;=AG$4),NETWORKDAYS.INTL($J104,$K104,1,(Holidays!$A$1:$A$248)),0)+IF(AND($J104&gt;AF$4,$J104&lt;=AG$4,$K104&gt;AG$4),NETWORKDAYS.INTL($J104,(AG$4),1,(Holidays!$A$1:$A$248)),0)+IF(AND($J104&lt;AF$4,$K104&lt;AG$4,$K104&gt;AF$4),NETWORKDAYS.INTL(AF$4+1,$K104,1,(Holidays!$A$1:$A$248)),0)+IF(AND($J104&lt;=AF$4,$K104&gt;=AG$4,$K104&gt;AF$4),NETWORKDAYS.INTL(AF$4+1,(AG$4),1,(Holidays!$A$1:$A$248)),0))*$M104,"")</f>
        <v>0</v>
      </c>
      <c r="AH104" s="192">
        <f ca="1">IFERROR((IF(AND($J104&gt;AG$4,$J104&lt;=AH$4,$K104&lt;=AH$4),NETWORKDAYS.INTL($J104,$K104,1,(Holidays!$A$1:$A$248)),0)+IF(AND($J104&gt;AG$4,$J104&lt;=AH$4,$K104&gt;AH$4),NETWORKDAYS.INTL($J104,(AH$4),1,(Holidays!$A$1:$A$248)),0)+IF(AND($J104&lt;AG$4,$K104&lt;AH$4,$K104&gt;AG$4),NETWORKDAYS.INTL(AG$4+1,$K104,1,(Holidays!$A$1:$A$248)),0)+IF(AND($J104&lt;=AG$4,$K104&gt;=AH$4,$K104&gt;AG$4),NETWORKDAYS.INTL(AG$4+1,(AH$4),1,(Holidays!$A$1:$A$248)),0))*$M104,"")</f>
        <v>0</v>
      </c>
      <c r="AI104" s="321">
        <f ca="1">IFERROR((IF(AND($J104&gt;AH$4,$J104&lt;=AI$4,$K104&lt;=AI$4),NETWORKDAYS.INTL($J104,$K104,1,(Holidays!$A$1:$A$248)),0)+IF(AND($J104&gt;AH$4,$J104&lt;=AI$4,$K104&gt;AI$4),NETWORKDAYS.INTL($J104,(AI$4),1,(Holidays!$A$1:$A$248)),0)+IF(AND($J104&lt;AH$4,$K104&lt;AI$4,$K104&gt;AH$4),NETWORKDAYS.INTL(AH$4+1,$K104,1,(Holidays!$A$1:$A$248)),0)+IF(AND($J104&lt;=AH$4,$K104&gt;=AI$4,$K104&gt;AH$4),NETWORKDAYS.INTL(AH$4+1,(AI$4),1,(Holidays!$A$1:$A$248)),0))*$M104,"")</f>
        <v>0</v>
      </c>
      <c r="AJ104" s="190">
        <f ca="1">IFERROR((IF(AND($J104&gt;AI$4,$J104&lt;=AJ$4,$K104&lt;=AJ$4),NETWORKDAYS.INTL($J104,$K104,1,(Holidays!$A$1:$A$248)),0)+IF(AND($J104&gt;AI$4,$J104&lt;=AJ$4,$K104&gt;AJ$4),NETWORKDAYS.INTL($J104,(AJ$4),1,(Holidays!$A$1:$A$248)),0)+IF(AND($J104&lt;AI$4,$K104&lt;AJ$4,$K104&gt;AI$4),NETWORKDAYS.INTL(AI$4+1,$K104,1,(Holidays!$A$1:$A$248)),0)+IF(AND($J104&lt;=AI$4,$K104&gt;=AJ$4,$K104&gt;AI$4),NETWORKDAYS.INTL(AI$4+1,(AJ$4),1,(Holidays!$A$1:$A$248)),0))*$M104,"")</f>
        <v>0</v>
      </c>
      <c r="AK104" s="192">
        <f ca="1">IFERROR((IF(AND($J104&gt;AJ$4,$J104&lt;=AK$4,$K104&lt;=AK$4),NETWORKDAYS.INTL($J104,$K104,1,(Holidays!$A$1:$A$248)),0)+IF(AND($J104&gt;AJ$4,$J104&lt;=AK$4,$K104&gt;AK$4),NETWORKDAYS.INTL($J104,(AK$4),1,(Holidays!$A$1:$A$248)),0)+IF(AND($J104&lt;AJ$4,$K104&lt;AK$4,$K104&gt;AJ$4),NETWORKDAYS.INTL(AJ$4+1,$K104,1,(Holidays!$A$1:$A$248)),0)+IF(AND($J104&lt;=AJ$4,$K104&gt;=AK$4,$K104&gt;AJ$4),NETWORKDAYS.INTL(AJ$4+1,(AK$4),1,(Holidays!$A$1:$A$248)),0))*$M104,"")</f>
        <v>0</v>
      </c>
      <c r="AL104" s="321">
        <f ca="1">IFERROR((IF(AND($J104&gt;AK$4,$J104&lt;=AL$4,$K104&lt;=AL$4),NETWORKDAYS.INTL($J104,$K104,1,(Holidays!$A$1:$A$248)),0)+IF(AND($J104&gt;AK$4,$J104&lt;=AL$4,$K104&gt;AL$4),NETWORKDAYS.INTL($J104,(AL$4),1,(Holidays!$A$1:$A$248)),0)+IF(AND($J104&lt;AK$4,$K104&lt;AL$4,$K104&gt;AK$4),NETWORKDAYS.INTL(AK$4+1,$K104,1,(Holidays!$A$1:$A$248)),0)+IF(AND($J104&lt;=AK$4,$K104&gt;=AL$4,$K104&gt;AK$4),NETWORKDAYS.INTL(AK$4+1,(AL$4),1,(Holidays!$A$1:$A$248)),0))*$M104,"")</f>
        <v>0</v>
      </c>
      <c r="AM104" s="190">
        <f ca="1">IFERROR((IF(AND($J104&gt;AL$4,$J104&lt;=AM$4,$K104&lt;=AM$4),NETWORKDAYS.INTL($J104,$K104,1,(Holidays!$A$1:$A$248)),0)+IF(AND($J104&gt;AL$4,$J104&lt;=AM$4,$K104&gt;AM$4),NETWORKDAYS.INTL($J104,(AM$4),1,(Holidays!$A$1:$A$248)),0)+IF(AND($J104&lt;AL$4,$K104&lt;AM$4,$K104&gt;AL$4),NETWORKDAYS.INTL(AL$4+1,$K104,1,(Holidays!$A$1:$A$248)),0)+IF(AND($J104&lt;=AL$4,$K104&gt;=AM$4,$K104&gt;AL$4),NETWORKDAYS.INTL(AL$4+1,(AM$4),1,(Holidays!$A$1:$A$248)),0))*$M104,"")</f>
        <v>0</v>
      </c>
      <c r="AN104" s="192">
        <f ca="1">IFERROR((IF(AND($J104&gt;AM$4,$J104&lt;=AN$4,$K104&lt;=AN$4),NETWORKDAYS.INTL($J104,$K104,1,(Holidays!$A$1:$A$248)),0)+IF(AND($J104&gt;AM$4,$J104&lt;=AN$4,$K104&gt;AN$4),NETWORKDAYS.INTL($J104,(AN$4),1,(Holidays!$A$1:$A$248)),0)+IF(AND($J104&lt;AM$4,$K104&lt;AN$4,$K104&gt;AM$4),NETWORKDAYS.INTL(AM$4+1,$K104,1,(Holidays!$A$1:$A$248)),0)+IF(AND($J104&lt;=AM$4,$K104&gt;=AN$4,$K104&gt;AM$4),NETWORKDAYS.INTL(AM$4+1,(AN$4),1,(Holidays!$A$1:$A$248)),0))*$M104,"")</f>
        <v>0</v>
      </c>
      <c r="AO104" s="321">
        <f ca="1">IFERROR((IF(AND($J104&gt;AN$4,$J104&lt;=AO$4,$K104&lt;=AO$4),NETWORKDAYS.INTL($J104,$K104,1,(Holidays!$A$1:$A$248)),0)+IF(AND($J104&gt;AN$4,$J104&lt;=AO$4,$K104&gt;AO$4),NETWORKDAYS.INTL($J104,(AO$4),1,(Holidays!$A$1:$A$248)),0)+IF(AND($J104&lt;AN$4,$K104&lt;AO$4,$K104&gt;AN$4),NETWORKDAYS.INTL(AN$4+1,$K104,1,(Holidays!$A$1:$A$248)),0)+IF(AND($J104&lt;=AN$4,$K104&gt;=AO$4,$K104&gt;AN$4),NETWORKDAYS.INTL(AN$4+1,(AO$4),1,(Holidays!$A$1:$A$248)),0))*$M104,"")</f>
        <v>0</v>
      </c>
      <c r="AP104" s="190">
        <f ca="1">IFERROR((IF(AND($J104&gt;AO$4,$J104&lt;=AP$4,$K104&lt;=AP$4),NETWORKDAYS.INTL($J104,$K104,1,(Holidays!$A$1:$A$248)),0)+IF(AND($J104&gt;AO$4,$J104&lt;=AP$4,$K104&gt;AP$4),NETWORKDAYS.INTL($J104,(AP$4),1,(Holidays!$A$1:$A$248)),0)+IF(AND($J104&lt;AO$4,$K104&lt;AP$4,$K104&gt;AO$4),NETWORKDAYS.INTL(AO$4+1,$K104,1,(Holidays!$A$1:$A$248)),0)+IF(AND($J104&lt;=AO$4,$K104&gt;=AP$4,$K104&gt;AO$4),NETWORKDAYS.INTL(AO$4+1,(AP$4),1,(Holidays!$A$1:$A$248)),0))*$M104,"")</f>
        <v>0</v>
      </c>
      <c r="AQ104" s="192">
        <f ca="1">IFERROR((IF(AND($J104&gt;AP$4,$J104&lt;=AQ$4,$K104&lt;=AQ$4),NETWORKDAYS.INTL($J104,$K104,1,(Holidays!$A$1:$A$248)),0)+IF(AND($J104&gt;AP$4,$J104&lt;=AQ$4,$K104&gt;AQ$4),NETWORKDAYS.INTL($J104,(AQ$4),1,(Holidays!$A$1:$A$248)),0)+IF(AND($J104&lt;AP$4,$K104&lt;AQ$4,$K104&gt;AP$4),NETWORKDAYS.INTL(AP$4+1,$K104,1,(Holidays!$A$1:$A$248)),0)+IF(AND($J104&lt;=AP$4,$K104&gt;=AQ$4,$K104&gt;AP$4),NETWORKDAYS.INTL(AP$4+1,(AQ$4),1,(Holidays!$A$1:$A$248)),0))*$M104,"")</f>
        <v>0</v>
      </c>
      <c r="AR104" s="321">
        <f ca="1">IFERROR((IF(AND($J104&gt;AQ$4,$J104&lt;=AR$4,$K104&lt;=AR$4),NETWORKDAYS.INTL($J104,$K104,1,(Holidays!$A$1:$A$248)),0)+IF(AND($J104&gt;AQ$4,$J104&lt;=AR$4,$K104&gt;AR$4),NETWORKDAYS.INTL($J104,(AR$4),1,(Holidays!$A$1:$A$248)),0)+IF(AND($J104&lt;AQ$4,$K104&lt;AR$4,$K104&gt;AQ$4),NETWORKDAYS.INTL(AQ$4+1,$K104,1,(Holidays!$A$1:$A$248)),0)+IF(AND($J104&lt;=AQ$4,$K104&gt;=AR$4,$K104&gt;AQ$4),NETWORKDAYS.INTL(AQ$4+1,(AR$4),1,(Holidays!$A$1:$A$248)),0))*$M104,"")</f>
        <v>0</v>
      </c>
      <c r="AS104" s="190">
        <f ca="1">IFERROR((IF(AND($J104&gt;AR$4,$J104&lt;=AS$4,$K104&lt;=AS$4),NETWORKDAYS.INTL($J104,$K104,1,(Holidays!$A$1:$A$248)),0)+IF(AND($J104&gt;AR$4,$J104&lt;=AS$4,$K104&gt;AS$4),NETWORKDAYS.INTL($J104,(AS$4),1,(Holidays!$A$1:$A$248)),0)+IF(AND($J104&lt;AR$4,$K104&lt;AS$4,$K104&gt;AR$4),NETWORKDAYS.INTL(AR$4+1,$K104,1,(Holidays!$A$1:$A$248)),0)+IF(AND($J104&lt;=AR$4,$K104&gt;=AS$4,$K104&gt;AR$4),NETWORKDAYS.INTL(AR$4+1,(AS$4),1,(Holidays!$A$1:$A$248)),0))*$M104,"")</f>
        <v>0</v>
      </c>
      <c r="AT104" s="192">
        <f ca="1">IFERROR((IF(AND($J104&gt;AS$4,$J104&lt;=AT$4,$K104&lt;=AT$4),NETWORKDAYS.INTL($J104,$K104,1,(Holidays!$A$1:$A$248)),0)+IF(AND($J104&gt;AS$4,$J104&lt;=AT$4,$K104&gt;AT$4),NETWORKDAYS.INTL($J104,(AT$4),1,(Holidays!$A$1:$A$248)),0)+IF(AND($J104&lt;AS$4,$K104&lt;AT$4,$K104&gt;AS$4),NETWORKDAYS.INTL(AS$4+1,$K104,1,(Holidays!$A$1:$A$248)),0)+IF(AND($J104&lt;=AS$4,$K104&gt;=AT$4,$K104&gt;AS$4),NETWORKDAYS.INTL(AS$4+1,(AT$4),1,(Holidays!$A$1:$A$248)),0))*$M104,"")</f>
        <v>0</v>
      </c>
      <c r="AU104" s="321">
        <f ca="1">IFERROR((IF(AND($J104&gt;AT$4,$J104&lt;=AU$4,$K104&lt;=AU$4),NETWORKDAYS.INTL($J104,$K104,1,(Holidays!$A$1:$A$248)),0)+IF(AND($J104&gt;AT$4,$J104&lt;=AU$4,$K104&gt;AU$4),NETWORKDAYS.INTL($J104,(AU$4),1,(Holidays!$A$1:$A$248)),0)+IF(AND($J104&lt;AT$4,$K104&lt;AU$4,$K104&gt;AT$4),NETWORKDAYS.INTL(AT$4+1,$K104,1,(Holidays!$A$1:$A$248)),0)+IF(AND($J104&lt;=AT$4,$K104&gt;=AU$4,$K104&gt;AT$4),NETWORKDAYS.INTL(AT$4+1,(AU$4),1,(Holidays!$A$1:$A$248)),0))*$M104,"")</f>
        <v>0</v>
      </c>
      <c r="AV104" s="190">
        <f ca="1">IFERROR((IF(AND($J104&gt;AU$4,$J104&lt;=AV$4,$K104&lt;=AV$4),NETWORKDAYS.INTL($J104,$K104,1,(Holidays!$A$1:$A$248)),0)+IF(AND($J104&gt;AU$4,$J104&lt;=AV$4,$K104&gt;AV$4),NETWORKDAYS.INTL($J104,(AV$4),1,(Holidays!$A$1:$A$248)),0)+IF(AND($J104&lt;AU$4,$K104&lt;AV$4,$K104&gt;AU$4),NETWORKDAYS.INTL(AU$4+1,$K104,1,(Holidays!$A$1:$A$248)),0)+IF(AND($J104&lt;=AU$4,$K104&gt;=AV$4,$K104&gt;AU$4),NETWORKDAYS.INTL(AU$4+1,(AV$4),1,(Holidays!$A$1:$A$248)),0))*$M104,"")</f>
        <v>0</v>
      </c>
      <c r="AW104" s="192">
        <f ca="1">IFERROR((IF(AND($J104&gt;AV$4,$J104&lt;=AW$4,$K104&lt;=AW$4),NETWORKDAYS.INTL($J104,$K104,1,(Holidays!$A$1:$A$248)),0)+IF(AND($J104&gt;AV$4,$J104&lt;=AW$4,$K104&gt;AW$4),NETWORKDAYS.INTL($J104,(AW$4),1,(Holidays!$A$1:$A$248)),0)+IF(AND($J104&lt;AV$4,$K104&lt;AW$4,$K104&gt;AV$4),NETWORKDAYS.INTL(AV$4+1,$K104,1,(Holidays!$A$1:$A$248)),0)+IF(AND($J104&lt;=AV$4,$K104&gt;=AW$4,$K104&gt;AV$4),NETWORKDAYS.INTL(AV$4+1,(AW$4),1,(Holidays!$A$1:$A$248)),0))*$M104,"")</f>
        <v>0</v>
      </c>
      <c r="AX104" s="321">
        <f ca="1">IFERROR((IF(AND($J104&gt;AW$4,$J104&lt;=AX$4,$K104&lt;=AX$4),NETWORKDAYS.INTL($J104,$K104,1,(Holidays!$A$1:$A$248)),0)+IF(AND($J104&gt;AW$4,$J104&lt;=AX$4,$K104&gt;AX$4),NETWORKDAYS.INTL($J104,(AX$4),1,(Holidays!$A$1:$A$248)),0)+IF(AND($J104&lt;AW$4,$K104&lt;AX$4,$K104&gt;AW$4),NETWORKDAYS.INTL(AW$4+1,$K104,1,(Holidays!$A$1:$A$248)),0)+IF(AND($J104&lt;=AW$4,$K104&gt;=AX$4,$K104&gt;AW$4),NETWORKDAYS.INTL(AW$4+1,(AX$4),1,(Holidays!$A$1:$A$248)),0))*$M104,"")</f>
        <v>0</v>
      </c>
      <c r="AY104" s="190">
        <f ca="1">IFERROR((IF(AND($J104&gt;AX$4,$J104&lt;=AY$4,$K104&lt;=AY$4),NETWORKDAYS.INTL($J104,$K104,1,(Holidays!$A$1:$A$248)),0)+IF(AND($J104&gt;AX$4,$J104&lt;=AY$4,$K104&gt;AY$4),NETWORKDAYS.INTL($J104,(AY$4),1,(Holidays!$A$1:$A$248)),0)+IF(AND($J104&lt;AX$4,$K104&lt;AY$4,$K104&gt;AX$4),NETWORKDAYS.INTL(AX$4+1,$K104,1,(Holidays!$A$1:$A$248)),0)+IF(AND($J104&lt;=AX$4,$K104&gt;=AY$4,$K104&gt;AX$4),NETWORKDAYS.INTL(AX$4+1,(AY$4),1,(Holidays!$A$1:$A$248)),0))*$M104,"")</f>
        <v>0</v>
      </c>
      <c r="AZ104" s="192">
        <f ca="1">IFERROR((IF(AND($J104&gt;AY$4,$J104&lt;=AZ$4,$K104&lt;=AZ$4),NETWORKDAYS.INTL($J104,$K104,1,(Holidays!$A$1:$A$248)),0)+IF(AND($J104&gt;AY$4,$J104&lt;=AZ$4,$K104&gt;AZ$4),NETWORKDAYS.INTL($J104,(AZ$4),1,(Holidays!$A$1:$A$248)),0)+IF(AND($J104&lt;AY$4,$K104&lt;AZ$4,$K104&gt;AY$4),NETWORKDAYS.INTL(AY$4+1,$K104,1,(Holidays!$A$1:$A$248)),0)+IF(AND($J104&lt;=AY$4,$K104&gt;=AZ$4,$K104&gt;AY$4),NETWORKDAYS.INTL(AY$4+1,(AZ$4),1,(Holidays!$A$1:$A$248)),0))*$M104,"")</f>
        <v>0</v>
      </c>
      <c r="BA104" s="321">
        <f ca="1">IFERROR((IF(AND($J104&gt;AZ$4,$J104&lt;=BA$4,$K104&lt;=BA$4),NETWORKDAYS.INTL($J104,$K104,1,(Holidays!$A$1:$A$248)),0)+IF(AND($J104&gt;AZ$4,$J104&lt;=BA$4,$K104&gt;BA$4),NETWORKDAYS.INTL($J104,(BA$4),1,(Holidays!$A$1:$A$248)),0)+IF(AND($J104&lt;AZ$4,$K104&lt;BA$4,$K104&gt;AZ$4),NETWORKDAYS.INTL(AZ$4+1,$K104,1,(Holidays!$A$1:$A$248)),0)+IF(AND($J104&lt;=AZ$4,$K104&gt;=BA$4,$K104&gt;AZ$4),NETWORKDAYS.INTL(AZ$4+1,(BA$4),1,(Holidays!$A$1:$A$248)),0))*$M104,"")</f>
        <v>0</v>
      </c>
      <c r="BB104" s="190">
        <f ca="1">IFERROR((IF(AND($J104&gt;BA$4,$J104&lt;=BB$4,$K104&lt;=BB$4),NETWORKDAYS.INTL($J104,$K104,1,(Holidays!$A$1:$A$248)),0)+IF(AND($J104&gt;BA$4,$J104&lt;=BB$4,$K104&gt;BB$4),NETWORKDAYS.INTL($J104,(BB$4),1,(Holidays!$A$1:$A$248)),0)+IF(AND($J104&lt;BA$4,$K104&lt;BB$4,$K104&gt;BA$4),NETWORKDAYS.INTL(BA$4+1,$K104,1,(Holidays!$A$1:$A$248)),0)+IF(AND($J104&lt;=BA$4,$K104&gt;=BB$4,$K104&gt;BA$4),NETWORKDAYS.INTL(BA$4+1,(BB$4),1,(Holidays!$A$1:$A$248)),0))*$M104,"")</f>
        <v>0</v>
      </c>
      <c r="BC104" s="192">
        <f ca="1">IFERROR((IF(AND($J104&gt;BB$4,$J104&lt;=BC$4,$K104&lt;=BC$4),NETWORKDAYS.INTL($J104,$K104,1,(Holidays!$A$1:$A$248)),0)+IF(AND($J104&gt;BB$4,$J104&lt;=BC$4,$K104&gt;BC$4),NETWORKDAYS.INTL($J104,(BC$4),1,(Holidays!$A$1:$A$248)),0)+IF(AND($J104&lt;BB$4,$K104&lt;BC$4,$K104&gt;BB$4),NETWORKDAYS.INTL(BB$4+1,$K104,1,(Holidays!$A$1:$A$248)),0)+IF(AND($J104&lt;=BB$4,$K104&gt;=BC$4,$K104&gt;BB$4),NETWORKDAYS.INTL(BB$4+1,(BC$4),1,(Holidays!$A$1:$A$248)),0))*$M104,"")</f>
        <v>0</v>
      </c>
      <c r="BD104" s="321">
        <f ca="1">IFERROR((IF(AND($J104&gt;BC$4,$J104&lt;=BD$4,$K104&lt;=BD$4),NETWORKDAYS.INTL($J104,$K104,1,(Holidays!$A$1:$A$248)),0)+IF(AND($J104&gt;BC$4,$J104&lt;=BD$4,$K104&gt;BD$4),NETWORKDAYS.INTL($J104,(BD$4),1,(Holidays!$A$1:$A$248)),0)+IF(AND($J104&lt;BC$4,$K104&lt;BD$4,$K104&gt;BC$4),NETWORKDAYS.INTL(BC$4+1,$K104,1,(Holidays!$A$1:$A$248)),0)+IF(AND($J104&lt;=BC$4,$K104&gt;=BD$4,$K104&gt;BC$4),NETWORKDAYS.INTL(BC$4+1,(BD$4),1,(Holidays!$A$1:$A$248)),0))*$M104,"")</f>
        <v>0</v>
      </c>
      <c r="BE104" s="190">
        <f ca="1">IFERROR((IF(AND($J104&gt;BD$4,$J104&lt;=BE$4,$K104&lt;=BE$4),NETWORKDAYS.INTL($J104,$K104,1,(Holidays!$A$1:$A$248)),0)+IF(AND($J104&gt;BD$4,$J104&lt;=BE$4,$K104&gt;BE$4),NETWORKDAYS.INTL($J104,(BE$4),1,(Holidays!$A$1:$A$248)),0)+IF(AND($J104&lt;BD$4,$K104&lt;BE$4,$K104&gt;BD$4),NETWORKDAYS.INTL(BD$4+1,$K104,1,(Holidays!$A$1:$A$248)),0)+IF(AND($J104&lt;=BD$4,$K104&gt;=BE$4,$K104&gt;BD$4),NETWORKDAYS.INTL(BD$4+1,(BE$4),1,(Holidays!$A$1:$A$248)),0))*$M104,"")</f>
        <v>0</v>
      </c>
      <c r="BF104" s="192">
        <f ca="1">IFERROR((IF(AND($J104&gt;BE$4,$J104&lt;=BF$4,$K104&lt;=BF$4),NETWORKDAYS.INTL($J104,$K104,1,(Holidays!$A$1:$A$248)),0)+IF(AND($J104&gt;BE$4,$J104&lt;=BF$4,$K104&gt;BF$4),NETWORKDAYS.INTL($J104,(BF$4),1,(Holidays!$A$1:$A$248)),0)+IF(AND($J104&lt;BE$4,$K104&lt;BF$4,$K104&gt;BE$4),NETWORKDAYS.INTL(BE$4+1,$K104,1,(Holidays!$A$1:$A$248)),0)+IF(AND($J104&lt;=BE$4,$K104&gt;=BF$4,$K104&gt;BE$4),NETWORKDAYS.INTL(BE$4+1,(BF$4),1,(Holidays!$A$1:$A$248)),0))*$M104,"")</f>
        <v>0</v>
      </c>
      <c r="BG104" s="321">
        <f ca="1">IFERROR((IF(AND($J104&gt;BF$4,$J104&lt;=BG$4,$K104&lt;=BG$4),NETWORKDAYS.INTL($J104,$K104,1,(Holidays!$A$1:$A$248)),0)+IF(AND($J104&gt;BF$4,$J104&lt;=BG$4,$K104&gt;BG$4),NETWORKDAYS.INTL($J104,(BG$4),1,(Holidays!$A$1:$A$248)),0)+IF(AND($J104&lt;BF$4,$K104&lt;BG$4,$K104&gt;BF$4),NETWORKDAYS.INTL(BF$4+1,$K104,1,(Holidays!$A$1:$A$248)),0)+IF(AND($J104&lt;=BF$4,$K104&gt;=BG$4,$K104&gt;BF$4),NETWORKDAYS.INTL(BF$4+1,(BG$4),1,(Holidays!$A$1:$A$248)),0))*$M104,"")</f>
        <v>0</v>
      </c>
      <c r="BH104" s="190">
        <f ca="1">IFERROR((IF(AND($J104&gt;BG$4,$J104&lt;=BH$4,$K104&lt;=BH$4),NETWORKDAYS.INTL($J104,$K104,1,(Holidays!$A$1:$A$248)),0)+IF(AND($J104&gt;BG$4,$J104&lt;=BH$4,$K104&gt;BH$4),NETWORKDAYS.INTL($J104,(BH$4),1,(Holidays!$A$1:$A$248)),0)+IF(AND($J104&lt;BG$4,$K104&lt;BH$4,$K104&gt;BG$4),NETWORKDAYS.INTL(BG$4+1,$K104,1,(Holidays!$A$1:$A$248)),0)+IF(AND($J104&lt;=BG$4,$K104&gt;=BH$4,$K104&gt;BG$4),NETWORKDAYS.INTL(BG$4+1,(BH$4),1,(Holidays!$A$1:$A$248)),0))*$M104,"")</f>
        <v>0</v>
      </c>
      <c r="BI104" s="192">
        <f ca="1">IFERROR((IF(AND($J104&gt;BH$4,$J104&lt;=BI$4,$K104&lt;=BI$4),NETWORKDAYS.INTL($J104,$K104,1,(Holidays!$A$1:$A$248)),0)+IF(AND($J104&gt;BH$4,$J104&lt;=BI$4,$K104&gt;BI$4),NETWORKDAYS.INTL($J104,(BI$4),1,(Holidays!$A$1:$A$248)),0)+IF(AND($J104&lt;BH$4,$K104&lt;BI$4,$K104&gt;BH$4),NETWORKDAYS.INTL(BH$4+1,$K104,1,(Holidays!$A$1:$A$248)),0)+IF(AND($J104&lt;=BH$4,$K104&gt;=BI$4,$K104&gt;BH$4),NETWORKDAYS.INTL(BH$4+1,(BI$4),1,(Holidays!$A$1:$A$248)),0))*$M104,"")</f>
        <v>0</v>
      </c>
      <c r="BJ104" s="321">
        <f ca="1">IFERROR((IF(AND($J104&gt;BI$4,$J104&lt;=BJ$4,$K104&lt;=BJ$4),NETWORKDAYS.INTL($J104,$K104,1,(Holidays!$A$1:$A$248)),0)+IF(AND($J104&gt;BI$4,$J104&lt;=BJ$4,$K104&gt;BJ$4),NETWORKDAYS.INTL($J104,(BJ$4),1,(Holidays!$A$1:$A$248)),0)+IF(AND($J104&lt;BI$4,$K104&lt;BJ$4,$K104&gt;BI$4),NETWORKDAYS.INTL(BI$4+1,$K104,1,(Holidays!$A$1:$A$248)),0)+IF(AND($J104&lt;=BI$4,$K104&gt;=BJ$4,$K104&gt;BI$4),NETWORKDAYS.INTL(BI$4+1,(BJ$4),1,(Holidays!$A$1:$A$248)),0))*$M104,"")</f>
        <v>0</v>
      </c>
      <c r="BK104" s="190">
        <f ca="1">IFERROR((IF(AND($J104&gt;BJ$4,$J104&lt;=BK$4,$K104&lt;=BK$4),NETWORKDAYS.INTL($J104,$K104,1,(Holidays!$A$1:$A$248)),0)+IF(AND($J104&gt;BJ$4,$J104&lt;=BK$4,$K104&gt;BK$4),NETWORKDAYS.INTL($J104,(BK$4),1,(Holidays!$A$1:$A$248)),0)+IF(AND($J104&lt;BJ$4,$K104&lt;BK$4,$K104&gt;BJ$4),NETWORKDAYS.INTL(BJ$4+1,$K104,1,(Holidays!$A$1:$A$248)),0)+IF(AND($J104&lt;=BJ$4,$K104&gt;=BK$4,$K104&gt;BJ$4),NETWORKDAYS.INTL(BJ$4+1,(BK$4),1,(Holidays!$A$1:$A$248)),0))*$M104,"")</f>
        <v>0</v>
      </c>
      <c r="BL104" s="192">
        <f ca="1">IFERROR((IF(AND($J104&gt;BK$4,$J104&lt;=BL$4,$K104&lt;=BL$4),NETWORKDAYS.INTL($J104,$K104,1,(Holidays!$A$1:$A$248)),0)+IF(AND($J104&gt;BK$4,$J104&lt;=BL$4,$K104&gt;BL$4),NETWORKDAYS.INTL($J104,(BL$4),1,(Holidays!$A$1:$A$248)),0)+IF(AND($J104&lt;BK$4,$K104&lt;BL$4,$K104&gt;BK$4),NETWORKDAYS.INTL(BK$4+1,$K104,1,(Holidays!$A$1:$A$248)),0)+IF(AND($J104&lt;=BK$4,$K104&gt;=BL$4,$K104&gt;BK$4),NETWORKDAYS.INTL(BK$4+1,(BL$4),1,(Holidays!$A$1:$A$248)),0))*$M104,"")</f>
        <v>0</v>
      </c>
      <c r="BM104" s="321">
        <f ca="1">IFERROR((IF(AND($J104&gt;BL$4,$J104&lt;=BM$4,$K104&lt;=BM$4),NETWORKDAYS.INTL($J104,$K104,1,(Holidays!$A$1:$A$248)),0)+IF(AND($J104&gt;BL$4,$J104&lt;=BM$4,$K104&gt;BM$4),NETWORKDAYS.INTL($J104,(BM$4),1,(Holidays!$A$1:$A$248)),0)+IF(AND($J104&lt;BL$4,$K104&lt;BM$4,$K104&gt;BL$4),NETWORKDAYS.INTL(BL$4+1,$K104,1,(Holidays!$A$1:$A$248)),0)+IF(AND($J104&lt;=BL$4,$K104&gt;=BM$4,$K104&gt;BL$4),NETWORKDAYS.INTL(BL$4+1,(BM$4),1,(Holidays!$A$1:$A$248)),0))*$M104,"")</f>
        <v>0</v>
      </c>
      <c r="BN104" s="190">
        <f ca="1">IFERROR((IF(AND($J104&gt;BM$4,$J104&lt;=BN$4,$K104&lt;=BN$4),NETWORKDAYS.INTL($J104,$K104,1,(Holidays!$A$1:$A$248)),0)+IF(AND($J104&gt;BM$4,$J104&lt;=BN$4,$K104&gt;BN$4),NETWORKDAYS.INTL($J104,(BN$4),1,(Holidays!$A$1:$A$248)),0)+IF(AND($J104&lt;BM$4,$K104&lt;BN$4,$K104&gt;BM$4),NETWORKDAYS.INTL(BM$4+1,$K104,1,(Holidays!$A$1:$A$248)),0)+IF(AND($J104&lt;=BM$4,$K104&gt;=BN$4,$K104&gt;BM$4),NETWORKDAYS.INTL(BM$4+1,(BN$4),1,(Holidays!$A$1:$A$248)),0))*$M104,"")</f>
        <v>0</v>
      </c>
      <c r="BO104" s="192">
        <f ca="1">IFERROR((IF(AND($J104&gt;BN$4,$J104&lt;=BO$4,$K104&lt;=BO$4),NETWORKDAYS.INTL($J104,$K104,1,(Holidays!$A$1:$A$248)),0)+IF(AND($J104&gt;BN$4,$J104&lt;=BO$4,$K104&gt;BO$4),NETWORKDAYS.INTL($J104,(BO$4),1,(Holidays!$A$1:$A$248)),0)+IF(AND($J104&lt;BN$4,$K104&lt;BO$4,$K104&gt;BN$4),NETWORKDAYS.INTL(BN$4+1,$K104,1,(Holidays!$A$1:$A$248)),0)+IF(AND($J104&lt;=BN$4,$K104&gt;=BO$4,$K104&gt;BN$4),NETWORKDAYS.INTL(BN$4+1,(BO$4),1,(Holidays!$A$1:$A$248)),0))*$M104,"")</f>
        <v>0</v>
      </c>
      <c r="BP104" s="321">
        <f ca="1">IFERROR((IF(AND($J104&gt;BO$4,$J104&lt;=BP$4,$K104&lt;=BP$4),NETWORKDAYS.INTL($J104,$K104,1,(Holidays!$A$1:$A$248)),0)+IF(AND($J104&gt;BO$4,$J104&lt;=BP$4,$K104&gt;BP$4),NETWORKDAYS.INTL($J104,(BP$4),1,(Holidays!$A$1:$A$248)),0)+IF(AND($J104&lt;BO$4,$K104&lt;BP$4,$K104&gt;BO$4),NETWORKDAYS.INTL(BO$4+1,$K104,1,(Holidays!$A$1:$A$248)),0)+IF(AND($J104&lt;=BO$4,$K104&gt;=BP$4,$K104&gt;BO$4),NETWORKDAYS.INTL(BO$4+1,(BP$4),1,(Holidays!$A$1:$A$248)),0))*$M104,"")</f>
        <v>0</v>
      </c>
      <c r="BQ104" s="190">
        <f ca="1">IFERROR((IF(AND($J104&gt;BP$4,$J104&lt;=BQ$4,$K104&lt;=BQ$4),NETWORKDAYS.INTL($J104,$K104,1,(Holidays!$A$1:$A$248)),0)+IF(AND($J104&gt;BP$4,$J104&lt;=BQ$4,$K104&gt;BQ$4),NETWORKDAYS.INTL($J104,(BQ$4),1,(Holidays!$A$1:$A$248)),0)+IF(AND($J104&lt;BP$4,$K104&lt;BQ$4,$K104&gt;BP$4),NETWORKDAYS.INTL(BP$4+1,$K104,1,(Holidays!$A$1:$A$248)),0)+IF(AND($J104&lt;=BP$4,$K104&gt;=BQ$4,$K104&gt;BP$4),NETWORKDAYS.INTL(BP$4+1,(BQ$4),1,(Holidays!$A$1:$A$248)),0))*$M104,"")</f>
        <v>0</v>
      </c>
      <c r="BR104" s="192">
        <f ca="1">IFERROR((IF(AND($J104&gt;BQ$4,$J104&lt;=BR$4,$K104&lt;=BR$4),NETWORKDAYS.INTL($J104,$K104,1,(Holidays!$A$1:$A$248)),0)+IF(AND($J104&gt;BQ$4,$J104&lt;=BR$4,$K104&gt;BR$4),NETWORKDAYS.INTL($J104,(BR$4),1,(Holidays!$A$1:$A$248)),0)+IF(AND($J104&lt;BQ$4,$K104&lt;BR$4,$K104&gt;BQ$4),NETWORKDAYS.INTL(BQ$4+1,$K104,1,(Holidays!$A$1:$A$248)),0)+IF(AND($J104&lt;=BQ$4,$K104&gt;=BR$4,$K104&gt;BQ$4),NETWORKDAYS.INTL(BQ$4+1,(BR$4),1,(Holidays!$A$1:$A$248)),0))*$M104,"")</f>
        <v>0</v>
      </c>
      <c r="BS104" s="321">
        <f ca="1">IFERROR((IF(AND($J104&gt;BR$4,$J104&lt;=BS$4,$K104&lt;=BS$4),NETWORKDAYS.INTL($J104,$K104,1,(Holidays!$A$1:$A$248)),0)+IF(AND($J104&gt;BR$4,$J104&lt;=BS$4,$K104&gt;BS$4),NETWORKDAYS.INTL($J104,(BS$4),1,(Holidays!$A$1:$A$248)),0)+IF(AND($J104&lt;BR$4,$K104&lt;BS$4,$K104&gt;BR$4),NETWORKDAYS.INTL(BR$4+1,$K104,1,(Holidays!$A$1:$A$248)),0)+IF(AND($J104&lt;=BR$4,$K104&gt;=BS$4,$K104&gt;BR$4),NETWORKDAYS.INTL(BR$4+1,(BS$4),1,(Holidays!$A$1:$A$248)),0))*$M104,"")</f>
        <v>0</v>
      </c>
      <c r="BT104" s="190">
        <f ca="1">IFERROR((IF(AND($J104&gt;BS$4,$J104&lt;=BT$4,$K104&lt;=BT$4),NETWORKDAYS.INTL($J104,$K104,1,(Holidays!$A$1:$A$248)),0)+IF(AND($J104&gt;BS$4,$J104&lt;=BT$4,$K104&gt;BT$4),NETWORKDAYS.INTL($J104,(BT$4),1,(Holidays!$A$1:$A$248)),0)+IF(AND($J104&lt;BS$4,$K104&lt;BT$4,$K104&gt;BS$4),NETWORKDAYS.INTL(BS$4+1,$K104,1,(Holidays!$A$1:$A$248)),0)+IF(AND($J104&lt;=BS$4,$K104&gt;=BT$4,$K104&gt;BS$4),NETWORKDAYS.INTL(BS$4+1,(BT$4),1,(Holidays!$A$1:$A$248)),0))*$M104,"")</f>
        <v>0</v>
      </c>
      <c r="BU104" s="192">
        <f ca="1">IFERROR((IF(AND($J104&gt;BT$4,$J104&lt;=BU$4,$K104&lt;=BU$4),NETWORKDAYS.INTL($J104,$K104,1,(Holidays!$A$1:$A$248)),0)+IF(AND($J104&gt;BT$4,$J104&lt;=BU$4,$K104&gt;BU$4),NETWORKDAYS.INTL($J104,(BU$4),1,(Holidays!$A$1:$A$248)),0)+IF(AND($J104&lt;BT$4,$K104&lt;BU$4,$K104&gt;BT$4),NETWORKDAYS.INTL(BT$4+1,$K104,1,(Holidays!$A$1:$A$248)),0)+IF(AND($J104&lt;=BT$4,$K104&gt;=BU$4,$K104&gt;BT$4),NETWORKDAYS.INTL(BT$4+1,(BU$4),1,(Holidays!$A$1:$A$248)),0))*$M104,"")</f>
        <v>0</v>
      </c>
      <c r="BV104" s="321">
        <f ca="1">IFERROR((IF(AND($J104&gt;BU$4,$J104&lt;=BV$4,$K104&lt;=BV$4),NETWORKDAYS.INTL($J104,$K104,1,(Holidays!$A$1:$A$248)),0)+IF(AND($J104&gt;BU$4,$J104&lt;=BV$4,$K104&gt;BV$4),NETWORKDAYS.INTL($J104,(BV$4),1,(Holidays!$A$1:$A$248)),0)+IF(AND($J104&lt;BU$4,$K104&lt;BV$4,$K104&gt;BU$4),NETWORKDAYS.INTL(BU$4+1,$K104,1,(Holidays!$A$1:$A$248)),0)+IF(AND($J104&lt;=BU$4,$K104&gt;=BV$4,$K104&gt;BU$4),NETWORKDAYS.INTL(BU$4+1,(BV$4),1,(Holidays!$A$1:$A$248)),0))*$M104,"")</f>
        <v>0</v>
      </c>
      <c r="BW104" s="190">
        <f ca="1">IFERROR((IF(AND($J104&gt;BV$4,$J104&lt;=BW$4,$K104&lt;=BW$4),NETWORKDAYS.INTL($J104,$K104,1,(Holidays!$A$1:$A$248)),0)+IF(AND($J104&gt;BV$4,$J104&lt;=BW$4,$K104&gt;BW$4),NETWORKDAYS.INTL($J104,(BW$4),1,(Holidays!$A$1:$A$248)),0)+IF(AND($J104&lt;BV$4,$K104&lt;BW$4,$K104&gt;BV$4),NETWORKDAYS.INTL(BV$4+1,$K104,1,(Holidays!$A$1:$A$248)),0)+IF(AND($J104&lt;=BV$4,$K104&gt;=BW$4,$K104&gt;BV$4),NETWORKDAYS.INTL(BV$4+1,(BW$4),1,(Holidays!$A$1:$A$248)),0))*$M104,"")</f>
        <v>0</v>
      </c>
      <c r="BX104" s="192">
        <f ca="1">IFERROR((IF(AND($J104&gt;BW$4,$J104&lt;=BX$4,$K104&lt;=BX$4),NETWORKDAYS.INTL($J104,$K104,1,(Holidays!$A$1:$A$248)),0)+IF(AND($J104&gt;BW$4,$J104&lt;=BX$4,$K104&gt;BX$4),NETWORKDAYS.INTL($J104,(BX$4),1,(Holidays!$A$1:$A$248)),0)+IF(AND($J104&lt;BW$4,$K104&lt;BX$4,$K104&gt;BW$4),NETWORKDAYS.INTL(BW$4+1,$K104,1,(Holidays!$A$1:$A$248)),0)+IF(AND($J104&lt;=BW$4,$K104&gt;=BX$4,$K104&gt;BW$4),NETWORKDAYS.INTL(BW$4+1,(BX$4),1,(Holidays!$A$1:$A$248)),0))*$M104,"")</f>
        <v>0</v>
      </c>
      <c r="BY104" s="321">
        <f ca="1">IFERROR((IF(AND($J104&gt;BX$4,$J104&lt;=BY$4,$K104&lt;=BY$4),NETWORKDAYS.INTL($J104,$K104,1,(Holidays!$A$1:$A$248)),0)+IF(AND($J104&gt;BX$4,$J104&lt;=BY$4,$K104&gt;BY$4),NETWORKDAYS.INTL($J104,(BY$4),1,(Holidays!$A$1:$A$248)),0)+IF(AND($J104&lt;BX$4,$K104&lt;BY$4,$K104&gt;BX$4),NETWORKDAYS.INTL(BX$4+1,$K104,1,(Holidays!$A$1:$A$248)),0)+IF(AND($J104&lt;=BX$4,$K104&gt;=BY$4,$K104&gt;BX$4),NETWORKDAYS.INTL(BX$4+1,(BY$4),1,(Holidays!$A$1:$A$248)),0))*$M104,"")</f>
        <v>0</v>
      </c>
      <c r="BZ104" s="190">
        <f ca="1">IFERROR((IF(AND($J104&gt;BY$4,$J104&lt;=BZ$4,$K104&lt;=BZ$4),NETWORKDAYS.INTL($J104,$K104,1,(Holidays!$A$1:$A$248)),0)+IF(AND($J104&gt;BY$4,$J104&lt;=BZ$4,$K104&gt;BZ$4),NETWORKDAYS.INTL($J104,(BZ$4),1,(Holidays!$A$1:$A$248)),0)+IF(AND($J104&lt;BY$4,$K104&lt;BZ$4,$K104&gt;BY$4),NETWORKDAYS.INTL(BY$4+1,$K104,1,(Holidays!$A$1:$A$248)),0)+IF(AND($J104&lt;=BY$4,$K104&gt;=BZ$4,$K104&gt;BY$4),NETWORKDAYS.INTL(BY$4+1,(BZ$4),1,(Holidays!$A$1:$A$248)),0))*$M104,"")</f>
        <v>0</v>
      </c>
      <c r="CA104" s="192">
        <f ca="1">IFERROR((IF(AND($J104&gt;BZ$4,$J104&lt;=CA$4,$K104&lt;=CA$4),NETWORKDAYS.INTL($J104,$K104,1,(Holidays!$A$1:$A$248)),0)+IF(AND($J104&gt;BZ$4,$J104&lt;=CA$4,$K104&gt;CA$4),NETWORKDAYS.INTL($J104,(CA$4),1,(Holidays!$A$1:$A$248)),0)+IF(AND($J104&lt;BZ$4,$K104&lt;CA$4,$K104&gt;BZ$4),NETWORKDAYS.INTL(BZ$4+1,$K104,1,(Holidays!$A$1:$A$248)),0)+IF(AND($J104&lt;=BZ$4,$K104&gt;=CA$4,$K104&gt;BZ$4),NETWORKDAYS.INTL(BZ$4+1,(CA$4),1,(Holidays!$A$1:$A$248)),0))*$M104,"")</f>
        <v>0</v>
      </c>
      <c r="CB104" s="321">
        <f ca="1">IFERROR((IF(AND($J104&gt;CA$4,$J104&lt;=CB$4,$K104&lt;=CB$4),NETWORKDAYS.INTL($J104,$K104,1,(Holidays!$A$1:$A$248)),0)+IF(AND($J104&gt;CA$4,$J104&lt;=CB$4,$K104&gt;CB$4),NETWORKDAYS.INTL($J104,(CB$4),1,(Holidays!$A$1:$A$248)),0)+IF(AND($J104&lt;CA$4,$K104&lt;CB$4,$K104&gt;CA$4),NETWORKDAYS.INTL(CA$4+1,$K104,1,(Holidays!$A$1:$A$248)),0)+IF(AND($J104&lt;=CA$4,$K104&gt;=CB$4,$K104&gt;CA$4),NETWORKDAYS.INTL(CA$4+1,(CB$4),1,(Holidays!$A$1:$A$248)),0))*$M104,"")</f>
        <v>0</v>
      </c>
      <c r="CC104" s="190">
        <f ca="1">IFERROR((IF(AND($J104&gt;CB$4,$J104&lt;=CC$4,$K104&lt;=CC$4),NETWORKDAYS.INTL($J104,$K104,1,(Holidays!$A$1:$A$248)),0)+IF(AND($J104&gt;CB$4,$J104&lt;=CC$4,$K104&gt;CC$4),NETWORKDAYS.INTL($J104,(CC$4),1,(Holidays!$A$1:$A$248)),0)+IF(AND($J104&lt;CB$4,$K104&lt;CC$4,$K104&gt;CB$4),NETWORKDAYS.INTL(CB$4+1,$K104,1,(Holidays!$A$1:$A$248)),0)+IF(AND($J104&lt;=CB$4,$K104&gt;=CC$4,$K104&gt;CB$4),NETWORKDAYS.INTL(CB$4+1,(CC$4),1,(Holidays!$A$1:$A$248)),0))*$M104,"")</f>
        <v>0</v>
      </c>
      <c r="CD104" s="192">
        <f ca="1">IFERROR((IF(AND($J104&gt;CC$4,$J104&lt;=CD$4,$K104&lt;=CD$4),NETWORKDAYS.INTL($J104,$K104,1,(Holidays!$A$1:$A$248)),0)+IF(AND($J104&gt;CC$4,$J104&lt;=CD$4,$K104&gt;CD$4),NETWORKDAYS.INTL($J104,(CD$4),1,(Holidays!$A$1:$A$248)),0)+IF(AND($J104&lt;CC$4,$K104&lt;CD$4,$K104&gt;CC$4),NETWORKDAYS.INTL(CC$4+1,$K104,1,(Holidays!$A$1:$A$248)),0)+IF(AND($J104&lt;=CC$4,$K104&gt;=CD$4,$K104&gt;CC$4),NETWORKDAYS.INTL(CC$4+1,(CD$4),1,(Holidays!$A$1:$A$248)),0))*$M104,"")</f>
        <v>0</v>
      </c>
      <c r="CE104" s="321">
        <f ca="1">IFERROR((IF(AND($J104&gt;CD$4,$J104&lt;=CE$4,$K104&lt;=CE$4),NETWORKDAYS.INTL($J104,$K104,1,(Holidays!$A$1:$A$248)),0)+IF(AND($J104&gt;CD$4,$J104&lt;=CE$4,$K104&gt;CE$4),NETWORKDAYS.INTL($J104,(CE$4),1,(Holidays!$A$1:$A$248)),0)+IF(AND($J104&lt;CD$4,$K104&lt;CE$4,$K104&gt;CD$4),NETWORKDAYS.INTL(CD$4+1,$K104,1,(Holidays!$A$1:$A$248)),0)+IF(AND($J104&lt;=CD$4,$K104&gt;=CE$4,$K104&gt;CD$4),NETWORKDAYS.INTL(CD$4+1,(CE$4),1,(Holidays!$A$1:$A$248)),0))*$M104,"")</f>
        <v>0</v>
      </c>
      <c r="CF104" s="190">
        <f ca="1">IFERROR((IF(AND($J104&gt;CE$4,$J104&lt;=CF$4,$K104&lt;=CF$4),NETWORKDAYS.INTL($J104,$K104,1,(Holidays!$A$1:$A$248)),0)+IF(AND($J104&gt;CE$4,$J104&lt;=CF$4,$K104&gt;CF$4),NETWORKDAYS.INTL($J104,(CF$4),1,(Holidays!$A$1:$A$248)),0)+IF(AND($J104&lt;CE$4,$K104&lt;CF$4,$K104&gt;CE$4),NETWORKDAYS.INTL(CE$4+1,$K104,1,(Holidays!$A$1:$A$248)),0)+IF(AND($J104&lt;=CE$4,$K104&gt;=CF$4,$K104&gt;CE$4),NETWORKDAYS.INTL(CE$4+1,(CF$4),1,(Holidays!$A$1:$A$248)),0))*$M104,"")</f>
        <v>0</v>
      </c>
      <c r="CG104" s="192">
        <f ca="1">IFERROR((IF(AND($J104&gt;CF$4,$J104&lt;=CG$4,$K104&lt;=CG$4),NETWORKDAYS.INTL($J104,$K104,1,(Holidays!$A$1:$A$248)),0)+IF(AND($J104&gt;CF$4,$J104&lt;=CG$4,$K104&gt;CG$4),NETWORKDAYS.INTL($J104,(CG$4),1,(Holidays!$A$1:$A$248)),0)+IF(AND($J104&lt;CF$4,$K104&lt;CG$4,$K104&gt;CF$4),NETWORKDAYS.INTL(CF$4+1,$K104,1,(Holidays!$A$1:$A$248)),0)+IF(AND($J104&lt;=CF$4,$K104&gt;=CG$4,$K104&gt;CF$4),NETWORKDAYS.INTL(CF$4+1,(CG$4),1,(Holidays!$A$1:$A$248)),0))*$M104,"")</f>
        <v>0</v>
      </c>
      <c r="CH104" s="321">
        <f ca="1">IFERROR((IF(AND($J104&gt;CG$4,$J104&lt;=CH$4,$K104&lt;=CH$4),NETWORKDAYS.INTL($J104,$K104,1,(Holidays!$A$1:$A$248)),0)+IF(AND($J104&gt;CG$4,$J104&lt;=CH$4,$K104&gt;CH$4),NETWORKDAYS.INTL($J104,(CH$4),1,(Holidays!$A$1:$A$248)),0)+IF(AND($J104&lt;CG$4,$K104&lt;CH$4,$K104&gt;CG$4),NETWORKDAYS.INTL(CG$4+1,$K104,1,(Holidays!$A$1:$A$248)),0)+IF(AND($J104&lt;=CG$4,$K104&gt;=CH$4,$K104&gt;CG$4),NETWORKDAYS.INTL(CG$4+1,(CH$4),1,(Holidays!$A$1:$A$248)),0))*$M104,"")</f>
        <v>0</v>
      </c>
      <c r="CI104" s="190">
        <f ca="1">IFERROR((IF(AND($J104&gt;CH$4,$J104&lt;=CI$4,$K104&lt;=CI$4),NETWORKDAYS.INTL($J104,$K104,1,(Holidays!$A$1:$A$248)),0)+IF(AND($J104&gt;CH$4,$J104&lt;=CI$4,$K104&gt;CI$4),NETWORKDAYS.INTL($J104,(CI$4),1,(Holidays!$A$1:$A$248)),0)+IF(AND($J104&lt;CH$4,$K104&lt;CI$4,$K104&gt;CH$4),NETWORKDAYS.INTL(CH$4+1,$K104,1,(Holidays!$A$1:$A$248)),0)+IF(AND($J104&lt;=CH$4,$K104&gt;=CI$4,$K104&gt;CH$4),NETWORKDAYS.INTL(CH$4+1,(CI$4),1,(Holidays!$A$1:$A$248)),0))*$M104,"")</f>
        <v>0</v>
      </c>
      <c r="CJ104" s="192">
        <f ca="1">IFERROR((IF(AND($J104&gt;CI$4,$J104&lt;=CJ$4,$K104&lt;=CJ$4),NETWORKDAYS.INTL($J104,$K104,1,(Holidays!$A$1:$A$248)),0)+IF(AND($J104&gt;CI$4,$J104&lt;=CJ$4,$K104&gt;CJ$4),NETWORKDAYS.INTL($J104,(CJ$4),1,(Holidays!$A$1:$A$248)),0)+IF(AND($J104&lt;CI$4,$K104&lt;CJ$4,$K104&gt;CI$4),NETWORKDAYS.INTL(CI$4+1,$K104,1,(Holidays!$A$1:$A$248)),0)+IF(AND($J104&lt;=CI$4,$K104&gt;=CJ$4,$K104&gt;CI$4),NETWORKDAYS.INTL(CI$4+1,(CJ$4),1,(Holidays!$A$1:$A$248)),0))*$M104,"")</f>
        <v>0</v>
      </c>
      <c r="CK104" s="321">
        <f ca="1">IFERROR((IF(AND($J104&gt;CJ$4,$J104&lt;=CK$4,$K104&lt;=CK$4),NETWORKDAYS.INTL($J104,$K104,1,(Holidays!$A$1:$A$248)),0)+IF(AND($J104&gt;CJ$4,$J104&lt;=CK$4,$K104&gt;CK$4),NETWORKDAYS.INTL($J104,(CK$4),1,(Holidays!$A$1:$A$248)),0)+IF(AND($J104&lt;CJ$4,$K104&lt;CK$4,$K104&gt;CJ$4),NETWORKDAYS.INTL(CJ$4+1,$K104,1,(Holidays!$A$1:$A$248)),0)+IF(AND($J104&lt;=CJ$4,$K104&gt;=CK$4,$K104&gt;CJ$4),NETWORKDAYS.INTL(CJ$4+1,(CK$4),1,(Holidays!$A$1:$A$248)),0))*$M104,"")</f>
        <v>0</v>
      </c>
      <c r="CL104" s="190">
        <f ca="1">IFERROR((IF(AND($J104&gt;CK$4,$J104&lt;=CL$4,$K104&lt;=CL$4),NETWORKDAYS.INTL($J104,$K104,1,(Holidays!$A$1:$A$248)),0)+IF(AND($J104&gt;CK$4,$J104&lt;=CL$4,$K104&gt;CL$4),NETWORKDAYS.INTL($J104,(CL$4),1,(Holidays!$A$1:$A$248)),0)+IF(AND($J104&lt;CK$4,$K104&lt;CL$4,$K104&gt;CK$4),NETWORKDAYS.INTL(CK$4+1,$K104,1,(Holidays!$A$1:$A$248)),0)+IF(AND($J104&lt;=CK$4,$K104&gt;=CL$4,$K104&gt;CK$4),NETWORKDAYS.INTL(CK$4+1,(CL$4),1,(Holidays!$A$1:$A$248)),0))*$M104,"")</f>
        <v>0</v>
      </c>
      <c r="CM104" s="192">
        <f ca="1">IFERROR((IF(AND($J104&gt;CL$4,$J104&lt;=CM$4,$K104&lt;=CM$4),NETWORKDAYS.INTL($J104,$K104,1,(Holidays!$A$1:$A$248)),0)+IF(AND($J104&gt;CL$4,$J104&lt;=CM$4,$K104&gt;CM$4),NETWORKDAYS.INTL($J104,(CM$4),1,(Holidays!$A$1:$A$248)),0)+IF(AND($J104&lt;CL$4,$K104&lt;CM$4,$K104&gt;CL$4),NETWORKDAYS.INTL(CL$4+1,$K104,1,(Holidays!$A$1:$A$248)),0)+IF(AND($J104&lt;=CL$4,$K104&gt;=CM$4,$K104&gt;CL$4),NETWORKDAYS.INTL(CL$4+1,(CM$4),1,(Holidays!$A$1:$A$248)),0))*$M104,"")</f>
        <v>0</v>
      </c>
      <c r="CN104" s="321">
        <f ca="1">IFERROR((IF(AND($J104&gt;CM$4,$J104&lt;=CN$4,$K104&lt;=CN$4),NETWORKDAYS.INTL($J104,$K104,1,(Holidays!$A$1:$A$248)),0)+IF(AND($J104&gt;CM$4,$J104&lt;=CN$4,$K104&gt;CN$4),NETWORKDAYS.INTL($J104,(CN$4),1,(Holidays!$A$1:$A$248)),0)+IF(AND($J104&lt;CM$4,$K104&lt;CN$4,$K104&gt;CM$4),NETWORKDAYS.INTL(CM$4+1,$K104,1,(Holidays!$A$1:$A$248)),0)+IF(AND($J104&lt;=CM$4,$K104&gt;=CN$4,$K104&gt;CM$4),NETWORKDAYS.INTL(CM$4+1,(CN$4),1,(Holidays!$A$1:$A$248)),0))*$M104,"")</f>
        <v>0</v>
      </c>
      <c r="CO104" s="190">
        <f ca="1">IFERROR((IF(AND($J104&gt;CN$4,$J104&lt;=CO$4,$K104&lt;=CO$4),NETWORKDAYS.INTL($J104,$K104,1,(Holidays!$A$1:$A$248)),0)+IF(AND($J104&gt;CN$4,$J104&lt;=CO$4,$K104&gt;CO$4),NETWORKDAYS.INTL($J104,(CO$4),1,(Holidays!$A$1:$A$248)),0)+IF(AND($J104&lt;CN$4,$K104&lt;CO$4,$K104&gt;CN$4),NETWORKDAYS.INTL(CN$4+1,$K104,1,(Holidays!$A$1:$A$248)),0)+IF(AND($J104&lt;=CN$4,$K104&gt;=CO$4,$K104&gt;CN$4),NETWORKDAYS.INTL(CN$4+1,(CO$4),1,(Holidays!$A$1:$A$248)),0))*$M104,"")</f>
        <v>0</v>
      </c>
      <c r="CP104" s="192">
        <f ca="1">IFERROR((IF(AND($J104&gt;CO$4,$J104&lt;=CP$4,$K104&lt;=CP$4),NETWORKDAYS.INTL($J104,$K104,1,(Holidays!$A$1:$A$248)),0)+IF(AND($J104&gt;CO$4,$J104&lt;=CP$4,$K104&gt;CP$4),NETWORKDAYS.INTL($J104,(CP$4),1,(Holidays!$A$1:$A$248)),0)+IF(AND($J104&lt;CO$4,$K104&lt;CP$4,$K104&gt;CO$4),NETWORKDAYS.INTL(CO$4+1,$K104,1,(Holidays!$A$1:$A$248)),0)+IF(AND($J104&lt;=CO$4,$K104&gt;=CP$4,$K104&gt;CO$4),NETWORKDAYS.INTL(CO$4+1,(CP$4),1,(Holidays!$A$1:$A$248)),0))*$M104,"")</f>
        <v>0</v>
      </c>
      <c r="CQ104" s="321">
        <f ca="1">IFERROR((IF(AND($J104&gt;CP$4,$J104&lt;=CQ$4,$K104&lt;=CQ$4),NETWORKDAYS.INTL($J104,$K104,1,(Holidays!$A$1:$A$248)),0)+IF(AND($J104&gt;CP$4,$J104&lt;=CQ$4,$K104&gt;CQ$4),NETWORKDAYS.INTL($J104,(CQ$4),1,(Holidays!$A$1:$A$248)),0)+IF(AND($J104&lt;CP$4,$K104&lt;CQ$4,$K104&gt;CP$4),NETWORKDAYS.INTL(CP$4+1,$K104,1,(Holidays!$A$1:$A$248)),0)+IF(AND($J104&lt;=CP$4,$K104&gt;=CQ$4,$K104&gt;CP$4),NETWORKDAYS.INTL(CP$4+1,(CQ$4),1,(Holidays!$A$1:$A$248)),0))*$M104,"")</f>
        <v>0</v>
      </c>
      <c r="CR104" s="190">
        <f ca="1">IFERROR((IF(AND($J104&gt;CQ$4,$J104&lt;=CR$4,$K104&lt;=CR$4),NETWORKDAYS.INTL($J104,$K104,1,(Holidays!$A$1:$A$248)),0)+IF(AND($J104&gt;CQ$4,$J104&lt;=CR$4,$K104&gt;CR$4),NETWORKDAYS.INTL($J104,(CR$4),1,(Holidays!$A$1:$A$248)),0)+IF(AND($J104&lt;CQ$4,$K104&lt;CR$4,$K104&gt;CQ$4),NETWORKDAYS.INTL(CQ$4+1,$K104,1,(Holidays!$A$1:$A$248)),0)+IF(AND($J104&lt;=CQ$4,$K104&gt;=CR$4,$K104&gt;CQ$4),NETWORKDAYS.INTL(CQ$4+1,(CR$4),1,(Holidays!$A$1:$A$248)),0))*$M104,"")</f>
        <v>0</v>
      </c>
      <c r="CS104" s="192">
        <f ca="1">IFERROR((IF(AND($J104&gt;CR$4,$J104&lt;=CS$4,$K104&lt;=CS$4),NETWORKDAYS.INTL($J104,$K104,1,(Holidays!$A$1:$A$248)),0)+IF(AND($J104&gt;CR$4,$J104&lt;=CS$4,$K104&gt;CS$4),NETWORKDAYS.INTL($J104,(CS$4),1,(Holidays!$A$1:$A$248)),0)+IF(AND($J104&lt;CR$4,$K104&lt;CS$4,$K104&gt;CR$4),NETWORKDAYS.INTL(CR$4+1,$K104,1,(Holidays!$A$1:$A$248)),0)+IF(AND($J104&lt;=CR$4,$K104&gt;=CS$4,$K104&gt;CR$4),NETWORKDAYS.INTL(CR$4+1,(CS$4),1,(Holidays!$A$1:$A$248)),0))*$M104,"")</f>
        <v>0</v>
      </c>
      <c r="CT104" s="321">
        <f ca="1">IFERROR((IF(AND($J104&gt;CS$4,$J104&lt;=CT$4,$K104&lt;=CT$4),NETWORKDAYS.INTL($J104,$K104,1,(Holidays!$A$1:$A$248)),0)+IF(AND($J104&gt;CS$4,$J104&lt;=CT$4,$K104&gt;CT$4),NETWORKDAYS.INTL($J104,(CT$4),1,(Holidays!$A$1:$A$248)),0)+IF(AND($J104&lt;CS$4,$K104&lt;CT$4,$K104&gt;CS$4),NETWORKDAYS.INTL(CS$4+1,$K104,1,(Holidays!$A$1:$A$248)),0)+IF(AND($J104&lt;=CS$4,$K104&gt;=CT$4,$K104&gt;CS$4),NETWORKDAYS.INTL(CS$4+1,(CT$4),1,(Holidays!$A$1:$A$248)),0))*$M104,"")</f>
        <v>0</v>
      </c>
      <c r="CU104" s="190">
        <f ca="1">IFERROR((IF(AND($J104&gt;CT$4,$J104&lt;=CU$4,$K104&lt;=CU$4),NETWORKDAYS.INTL($J104,$K104,1,(Holidays!$A$1:$A$248)),0)+IF(AND($J104&gt;CT$4,$J104&lt;=CU$4,$K104&gt;CU$4),NETWORKDAYS.INTL($J104,(CU$4),1,(Holidays!$A$1:$A$248)),0)+IF(AND($J104&lt;CT$4,$K104&lt;CU$4,$K104&gt;CT$4),NETWORKDAYS.INTL(CT$4+1,$K104,1,(Holidays!$A$1:$A$248)),0)+IF(AND($J104&lt;=CT$4,$K104&gt;=CU$4,$K104&gt;CT$4),NETWORKDAYS.INTL(CT$4+1,(CU$4),1,(Holidays!$A$1:$A$248)),0))*$M104,"")</f>
        <v>0</v>
      </c>
      <c r="CV104" s="192">
        <f ca="1">IFERROR((IF(AND($J104&gt;CU$4,$J104&lt;=CV$4,$K104&lt;=CV$4),NETWORKDAYS.INTL($J104,$K104,1,(Holidays!$A$1:$A$248)),0)+IF(AND($J104&gt;CU$4,$J104&lt;=CV$4,$K104&gt;CV$4),NETWORKDAYS.INTL($J104,(CV$4),1,(Holidays!$A$1:$A$248)),0)+IF(AND($J104&lt;CU$4,$K104&lt;CV$4,$K104&gt;CU$4),NETWORKDAYS.INTL(CU$4+1,$K104,1,(Holidays!$A$1:$A$248)),0)+IF(AND($J104&lt;=CU$4,$K104&gt;=CV$4,$K104&gt;CU$4),NETWORKDAYS.INTL(CU$4+1,(CV$4),1,(Holidays!$A$1:$A$248)),0))*$M104,"")</f>
        <v>0</v>
      </c>
      <c r="CW104" s="321">
        <f ca="1">IFERROR((IF(AND($J104&gt;CV$4,$J104&lt;=CW$4,$K104&lt;=CW$4),NETWORKDAYS.INTL($J104,$K104,1,(Holidays!$A$1:$A$248)),0)+IF(AND($J104&gt;CV$4,$J104&lt;=CW$4,$K104&gt;CW$4),NETWORKDAYS.INTL($J104,(CW$4),1,(Holidays!$A$1:$A$248)),0)+IF(AND($J104&lt;CV$4,$K104&lt;CW$4,$K104&gt;CV$4),NETWORKDAYS.INTL(CV$4+1,$K104,1,(Holidays!$A$1:$A$248)),0)+IF(AND($J104&lt;=CV$4,$K104&gt;=CW$4,$K104&gt;CV$4),NETWORKDAYS.INTL(CV$4+1,(CW$4),1,(Holidays!$A$1:$A$248)),0))*$M104,"")</f>
        <v>0</v>
      </c>
      <c r="CX104" s="324">
        <f ca="1">IFERROR((IF(AND($J104&gt;CW$4,$J104&lt;=CX$4,$K104&lt;=CX$4),NETWORKDAYS.INTL($J104,$K104,1,(Holidays!$A$1:$A$248)),0)+IF(AND($J104&gt;CW$4,$J104&lt;=CX$4,$K104&gt;CX$4),NETWORKDAYS.INTL($J104,(CX$4),1,(Holidays!$A$1:$A$248)),0)+IF(AND($J104&lt;CW$4,$K104&lt;CX$4,$K104&gt;CW$4),NETWORKDAYS.INTL(CW$4+1,$K104,1,(Holidays!$A$1:$A$248)),0)+IF(AND($J104&lt;=CW$4,$K104&gt;=CX$4,$K104&gt;CW$4),NETWORKDAYS.INTL(CW$4+1,(CX$4),1,(Holidays!$A$1:$A$248)),0))*$M104,"")</f>
        <v>0</v>
      </c>
    </row>
    <row r="105" spans="2:102" ht="15" customHeight="1" outlineLevel="1">
      <c r="B105" s="59" t="str">
        <f t="array" ref="B105">IFERROR(INDEX('A-2_MH Distribution'!$B$1:$B$15014,SMALL(IF('A-2_MH Distribution'!$O$8:$O$63&lt;&gt;0,ROW('A-2_MH Distribution'!$B$8:$B$63)),ROW(A6)),1),"")</f>
        <v/>
      </c>
      <c r="C105" s="458" t="str">
        <f ca="1">IFERROR(VLOOKUP(B105,OFFSET('A-1_MH Estimation'!$B$7,0,0,MATCH("Subtotal LOE",'A-1_MH Estimation'!B:B,0)-7,2),2,0),"")</f>
        <v/>
      </c>
      <c r="D105" s="466" t="str">
        <f ca="1">IFERROR(VLOOKUP(B105,OFFSET('A-1_MH Estimation'!$B$7,0,0,MATCH("Subtotal LOE",'A-1_MH Estimation'!B:B,0)-7,4),4,0),"")</f>
        <v/>
      </c>
      <c r="E105" s="466" t="str">
        <f ca="1">IFERROR(VLOOKUP(B105,OFFSET('A-1_MH Estimation'!$B$7,0,0,MATCH("Subtotal LOE",'A-1_MH Estimation'!B:B,0)-7,3),3,0),"")</f>
        <v/>
      </c>
      <c r="F105" s="462">
        <f>IFERROR(VLOOKUP($B105,'A-2_MH Distribution'!$B$6:$O$16314,3,0)*VLOOKUP($B105,'A-2_MH Distribution'!$B$6:$O$16314,VLOOKUP(G105,SoftwareList,6,0),0)*IFERROR((--(VLOOKUP($B105,'A-2_MH Distribution'!$B$6:$O$16314,VLOOKUP(G105,SoftwareList,8,0),0)=0)+VLOOKUP($B105,'A-2_MH Distribution'!$B$6:$O$16314,VLOOKUP(G105,SoftwareList,8,0),0)),1),0)</f>
        <v>0</v>
      </c>
      <c r="G105" s="403" t="str">
        <f t="shared" si="63"/>
        <v/>
      </c>
      <c r="H105" s="454"/>
      <c r="I105" s="455"/>
      <c r="J105" s="351">
        <f ca="1">IFERROR(INDEX(Activities,MATCH($B105,'A-2_MH Distribution'!B:B,0),MATCH("Start Date",'A-2_MH Distribution'!$A$4:S$4,0))+H105,0)</f>
        <v>0</v>
      </c>
      <c r="K105" s="352">
        <f ca="1">IFERROR(INDEX(Activities,MATCH($B105,'A-2_MH Distribution'!B:B,0),MATCH("Finish Date",'A-2_MH Distribution'!$A$4:S$4,0))+I105,0)</f>
        <v>0</v>
      </c>
      <c r="L105" s="170">
        <f ca="1">NETWORKDAYS.INTL(J105,K105,1,Holidays!$A$1:$A$248)</f>
        <v>0</v>
      </c>
      <c r="M105" s="62">
        <f t="shared" ca="1" si="62"/>
        <v>0</v>
      </c>
      <c r="O105" s="253">
        <f ca="1">SUM($P105:CX105)</f>
        <v>0</v>
      </c>
      <c r="P105" s="320"/>
      <c r="Q105" s="321">
        <f ca="1">IFERROR((IF(AND($J105&gt;P$4,$J105&lt;=Q$4,$K105&lt;=Q$4),NETWORKDAYS.INTL($J105,$K105,1,(Holidays!$A$1:$A$248)),0)+IF(AND($J105&gt;P$4,$J105&lt;=Q$4,$K105&gt;Q$4),NETWORKDAYS.INTL($J105,(Q$4),1,(Holidays!$A$1:$A$248)),0)+IF(AND($J105&lt;P$4,$K105&lt;Q$4,$K105&gt;P$4),NETWORKDAYS.INTL(P$4+1,$K105,1,(Holidays!$A$1:$A$248)),0)+IF(AND($J105&lt;=P$4,$K105&gt;=Q$4,$K105&gt;P$4),NETWORKDAYS.INTL(P$4+1,(Q$4),1,(Holidays!$A$1:$A$248)),0))*$M105,"")</f>
        <v>0</v>
      </c>
      <c r="R105" s="190">
        <f ca="1">IFERROR((IF(AND($J105&gt;Q$4,$J105&lt;=R$4,$K105&lt;=R$4),NETWORKDAYS.INTL($J105,$K105,1,(Holidays!$A$1:$A$248)),0)+IF(AND($J105&gt;Q$4,$J105&lt;=R$4,$K105&gt;R$4),NETWORKDAYS.INTL($J105,(R$4),1,(Holidays!$A$1:$A$248)),0)+IF(AND($J105&lt;Q$4,$K105&lt;R$4,$K105&gt;Q$4),NETWORKDAYS.INTL(Q$4+1,$K105,1,(Holidays!$A$1:$A$248)),0)+IF(AND($J105&lt;=Q$4,$K105&gt;=R$4,$K105&gt;Q$4),NETWORKDAYS.INTL(Q$4+1,(R$4),1,(Holidays!$A$1:$A$248)),0))*$M105,"")</f>
        <v>0</v>
      </c>
      <c r="S105" s="192">
        <f ca="1">IFERROR((IF(AND($J105&gt;R$4,$J105&lt;=S$4,$K105&lt;=S$4),NETWORKDAYS.INTL($J105,$K105,1,(Holidays!$A$1:$A$248)),0)+IF(AND($J105&gt;R$4,$J105&lt;=S$4,$K105&gt;S$4),NETWORKDAYS.INTL($J105,(S$4),1,(Holidays!$A$1:$A$248)),0)+IF(AND($J105&lt;R$4,$K105&lt;S$4,$K105&gt;R$4),NETWORKDAYS.INTL(R$4+1,$K105,1,(Holidays!$A$1:$A$248)),0)+IF(AND($J105&lt;=R$4,$K105&gt;=S$4,$K105&gt;R$4),NETWORKDAYS.INTL(R$4+1,(S$4),1,(Holidays!$A$1:$A$248)),0))*$M105,"")</f>
        <v>0</v>
      </c>
      <c r="T105" s="321">
        <f ca="1">IFERROR((IF(AND($J105&gt;S$4,$J105&lt;=T$4,$K105&lt;=T$4),NETWORKDAYS.INTL($J105,$K105,1,(Holidays!$A$1:$A$248)),0)+IF(AND($J105&gt;S$4,$J105&lt;=T$4,$K105&gt;T$4),NETWORKDAYS.INTL($J105,(T$4),1,(Holidays!$A$1:$A$248)),0)+IF(AND($J105&lt;S$4,$K105&lt;T$4,$K105&gt;S$4),NETWORKDAYS.INTL(S$4+1,$K105,1,(Holidays!$A$1:$A$248)),0)+IF(AND($J105&lt;=S$4,$K105&gt;=T$4,$K105&gt;S$4),NETWORKDAYS.INTL(S$4+1,(T$4),1,(Holidays!$A$1:$A$248)),0))*$M105,"")</f>
        <v>0</v>
      </c>
      <c r="U105" s="190">
        <f ca="1">IFERROR((IF(AND($J105&gt;T$4,$J105&lt;=U$4,$K105&lt;=U$4),NETWORKDAYS.INTL($J105,$K105,1,(Holidays!$A$1:$A$248)),0)+IF(AND($J105&gt;T$4,$J105&lt;=U$4,$K105&gt;U$4),NETWORKDAYS.INTL($J105,(U$4),1,(Holidays!$A$1:$A$248)),0)+IF(AND($J105&lt;T$4,$K105&lt;U$4,$K105&gt;T$4),NETWORKDAYS.INTL(T$4+1,$K105,1,(Holidays!$A$1:$A$248)),0)+IF(AND($J105&lt;=T$4,$K105&gt;=U$4,$K105&gt;T$4),NETWORKDAYS.INTL(T$4+1,(U$4),1,(Holidays!$A$1:$A$248)),0))*$M105,"")</f>
        <v>0</v>
      </c>
      <c r="V105" s="192">
        <f ca="1">IFERROR((IF(AND($J105&gt;U$4,$J105&lt;=V$4,$K105&lt;=V$4),NETWORKDAYS.INTL($J105,$K105,1,(Holidays!$A$1:$A$248)),0)+IF(AND($J105&gt;U$4,$J105&lt;=V$4,$K105&gt;V$4),NETWORKDAYS.INTL($J105,(V$4),1,(Holidays!$A$1:$A$248)),0)+IF(AND($J105&lt;U$4,$K105&lt;V$4,$K105&gt;U$4),NETWORKDAYS.INTL(U$4+1,$K105,1,(Holidays!$A$1:$A$248)),0)+IF(AND($J105&lt;=U$4,$K105&gt;=V$4,$K105&gt;U$4),NETWORKDAYS.INTL(U$4+1,(V$4),1,(Holidays!$A$1:$A$248)),0))*$M105,"")</f>
        <v>0</v>
      </c>
      <c r="W105" s="321">
        <f ca="1">IFERROR((IF(AND($J105&gt;V$4,$J105&lt;=W$4,$K105&lt;=W$4),NETWORKDAYS.INTL($J105,$K105,1,(Holidays!$A$1:$A$248)),0)+IF(AND($J105&gt;V$4,$J105&lt;=W$4,$K105&gt;W$4),NETWORKDAYS.INTL($J105,(W$4),1,(Holidays!$A$1:$A$248)),0)+IF(AND($J105&lt;V$4,$K105&lt;W$4,$K105&gt;V$4),NETWORKDAYS.INTL(V$4+1,$K105,1,(Holidays!$A$1:$A$248)),0)+IF(AND($J105&lt;=V$4,$K105&gt;=W$4,$K105&gt;V$4),NETWORKDAYS.INTL(V$4+1,(W$4),1,(Holidays!$A$1:$A$248)),0))*$M105,"")</f>
        <v>0</v>
      </c>
      <c r="X105" s="190">
        <f ca="1">IFERROR((IF(AND($J105&gt;W$4,$J105&lt;=X$4,$K105&lt;=X$4),NETWORKDAYS.INTL($J105,$K105,1,(Holidays!$A$1:$A$248)),0)+IF(AND($J105&gt;W$4,$J105&lt;=X$4,$K105&gt;X$4),NETWORKDAYS.INTL($J105,(X$4),1,(Holidays!$A$1:$A$248)),0)+IF(AND($J105&lt;W$4,$K105&lt;X$4,$K105&gt;W$4),NETWORKDAYS.INTL(W$4+1,$K105,1,(Holidays!$A$1:$A$248)),0)+IF(AND($J105&lt;=W$4,$K105&gt;=X$4,$K105&gt;W$4),NETWORKDAYS.INTL(W$4+1,(X$4),1,(Holidays!$A$1:$A$248)),0))*$M105,"")</f>
        <v>0</v>
      </c>
      <c r="Y105" s="192">
        <f ca="1">IFERROR((IF(AND($J105&gt;X$4,$J105&lt;=Y$4,$K105&lt;=Y$4),NETWORKDAYS.INTL($J105,$K105,1,(Holidays!$A$1:$A$248)),0)+IF(AND($J105&gt;X$4,$J105&lt;=Y$4,$K105&gt;Y$4),NETWORKDAYS.INTL($J105,(Y$4),1,(Holidays!$A$1:$A$248)),0)+IF(AND($J105&lt;X$4,$K105&lt;Y$4,$K105&gt;X$4),NETWORKDAYS.INTL(X$4+1,$K105,1,(Holidays!$A$1:$A$248)),0)+IF(AND($J105&lt;=X$4,$K105&gt;=Y$4,$K105&gt;X$4),NETWORKDAYS.INTL(X$4+1,(Y$4),1,(Holidays!$A$1:$A$248)),0))*$M105,"")</f>
        <v>0</v>
      </c>
      <c r="Z105" s="321">
        <f ca="1">IFERROR((IF(AND($J105&gt;Y$4,$J105&lt;=Z$4,$K105&lt;=Z$4),NETWORKDAYS.INTL($J105,$K105,1,(Holidays!$A$1:$A$248)),0)+IF(AND($J105&gt;Y$4,$J105&lt;=Z$4,$K105&gt;Z$4),NETWORKDAYS.INTL($J105,(Z$4),1,(Holidays!$A$1:$A$248)),0)+IF(AND($J105&lt;Y$4,$K105&lt;Z$4,$K105&gt;Y$4),NETWORKDAYS.INTL(Y$4+1,$K105,1,(Holidays!$A$1:$A$248)),0)+IF(AND($J105&lt;=Y$4,$K105&gt;=Z$4,$K105&gt;Y$4),NETWORKDAYS.INTL(Y$4+1,(Z$4),1,(Holidays!$A$1:$A$248)),0))*$M105,"")</f>
        <v>0</v>
      </c>
      <c r="AA105" s="190">
        <f ca="1">IFERROR((IF(AND($J105&gt;Z$4,$J105&lt;=AA$4,$K105&lt;=AA$4),NETWORKDAYS.INTL($J105,$K105,1,(Holidays!$A$1:$A$248)),0)+IF(AND($J105&gt;Z$4,$J105&lt;=AA$4,$K105&gt;AA$4),NETWORKDAYS.INTL($J105,(AA$4),1,(Holidays!$A$1:$A$248)),0)+IF(AND($J105&lt;Z$4,$K105&lt;AA$4,$K105&gt;Z$4),NETWORKDAYS.INTL(Z$4+1,$K105,1,(Holidays!$A$1:$A$248)),0)+IF(AND($J105&lt;=Z$4,$K105&gt;=AA$4,$K105&gt;Z$4),NETWORKDAYS.INTL(Z$4+1,(AA$4),1,(Holidays!$A$1:$A$248)),0))*$M105,"")</f>
        <v>0</v>
      </c>
      <c r="AB105" s="192">
        <f ca="1">IFERROR((IF(AND($J105&gt;AA$4,$J105&lt;=AB$4,$K105&lt;=AB$4),NETWORKDAYS.INTL($J105,$K105,1,(Holidays!$A$1:$A$248)),0)+IF(AND($J105&gt;AA$4,$J105&lt;=AB$4,$K105&gt;AB$4),NETWORKDAYS.INTL($J105,(AB$4),1,(Holidays!$A$1:$A$248)),0)+IF(AND($J105&lt;AA$4,$K105&lt;AB$4,$K105&gt;AA$4),NETWORKDAYS.INTL(AA$4+1,$K105,1,(Holidays!$A$1:$A$248)),0)+IF(AND($J105&lt;=AA$4,$K105&gt;=AB$4,$K105&gt;AA$4),NETWORKDAYS.INTL(AA$4+1,(AB$4),1,(Holidays!$A$1:$A$248)),0))*$M105,"")</f>
        <v>0</v>
      </c>
      <c r="AC105" s="321">
        <f ca="1">IFERROR((IF(AND($J105&gt;AB$4,$J105&lt;=AC$4,$K105&lt;=AC$4),NETWORKDAYS.INTL($J105,$K105,1,(Holidays!$A$1:$A$248)),0)+IF(AND($J105&gt;AB$4,$J105&lt;=AC$4,$K105&gt;AC$4),NETWORKDAYS.INTL($J105,(AC$4),1,(Holidays!$A$1:$A$248)),0)+IF(AND($J105&lt;AB$4,$K105&lt;AC$4,$K105&gt;AB$4),NETWORKDAYS.INTL(AB$4+1,$K105,1,(Holidays!$A$1:$A$248)),0)+IF(AND($J105&lt;=AB$4,$K105&gt;=AC$4,$K105&gt;AB$4),NETWORKDAYS.INTL(AB$4+1,(AC$4),1,(Holidays!$A$1:$A$248)),0))*$M105,"")</f>
        <v>0</v>
      </c>
      <c r="AD105" s="190">
        <f ca="1">IFERROR((IF(AND($J105&gt;AC$4,$J105&lt;=AD$4,$K105&lt;=AD$4),NETWORKDAYS.INTL($J105,$K105,1,(Holidays!$A$1:$A$248)),0)+IF(AND($J105&gt;AC$4,$J105&lt;=AD$4,$K105&gt;AD$4),NETWORKDAYS.INTL($J105,(AD$4),1,(Holidays!$A$1:$A$248)),0)+IF(AND($J105&lt;AC$4,$K105&lt;AD$4,$K105&gt;AC$4),NETWORKDAYS.INTL(AC$4+1,$K105,1,(Holidays!$A$1:$A$248)),0)+IF(AND($J105&lt;=AC$4,$K105&gt;=AD$4,$K105&gt;AC$4),NETWORKDAYS.INTL(AC$4+1,(AD$4),1,(Holidays!$A$1:$A$248)),0))*$M105,"")</f>
        <v>0</v>
      </c>
      <c r="AE105" s="192">
        <f ca="1">IFERROR((IF(AND($J105&gt;AD$4,$J105&lt;=AE$4,$K105&lt;=AE$4),NETWORKDAYS.INTL($J105,$K105,1,(Holidays!$A$1:$A$248)),0)+IF(AND($J105&gt;AD$4,$J105&lt;=AE$4,$K105&gt;AE$4),NETWORKDAYS.INTL($J105,(AE$4),1,(Holidays!$A$1:$A$248)),0)+IF(AND($J105&lt;AD$4,$K105&lt;AE$4,$K105&gt;AD$4),NETWORKDAYS.INTL(AD$4+1,$K105,1,(Holidays!$A$1:$A$248)),0)+IF(AND($J105&lt;=AD$4,$K105&gt;=AE$4,$K105&gt;AD$4),NETWORKDAYS.INTL(AD$4+1,(AE$4),1,(Holidays!$A$1:$A$248)),0))*$M105,"")</f>
        <v>0</v>
      </c>
      <c r="AF105" s="321">
        <f ca="1">IFERROR((IF(AND($J105&gt;AE$4,$J105&lt;=AF$4,$K105&lt;=AF$4),NETWORKDAYS.INTL($J105,$K105,1,(Holidays!$A$1:$A$248)),0)+IF(AND($J105&gt;AE$4,$J105&lt;=AF$4,$K105&gt;AF$4),NETWORKDAYS.INTL($J105,(AF$4),1,(Holidays!$A$1:$A$248)),0)+IF(AND($J105&lt;AE$4,$K105&lt;AF$4,$K105&gt;AE$4),NETWORKDAYS.INTL(AE$4+1,$K105,1,(Holidays!$A$1:$A$248)),0)+IF(AND($J105&lt;=AE$4,$K105&gt;=AF$4,$K105&gt;AE$4),NETWORKDAYS.INTL(AE$4+1,(AF$4),1,(Holidays!$A$1:$A$248)),0))*$M105,"")</f>
        <v>0</v>
      </c>
      <c r="AG105" s="190">
        <f ca="1">IFERROR((IF(AND($J105&gt;AF$4,$J105&lt;=AG$4,$K105&lt;=AG$4),NETWORKDAYS.INTL($J105,$K105,1,(Holidays!$A$1:$A$248)),0)+IF(AND($J105&gt;AF$4,$J105&lt;=AG$4,$K105&gt;AG$4),NETWORKDAYS.INTL($J105,(AG$4),1,(Holidays!$A$1:$A$248)),0)+IF(AND($J105&lt;AF$4,$K105&lt;AG$4,$K105&gt;AF$4),NETWORKDAYS.INTL(AF$4+1,$K105,1,(Holidays!$A$1:$A$248)),0)+IF(AND($J105&lt;=AF$4,$K105&gt;=AG$4,$K105&gt;AF$4),NETWORKDAYS.INTL(AF$4+1,(AG$4),1,(Holidays!$A$1:$A$248)),0))*$M105,"")</f>
        <v>0</v>
      </c>
      <c r="AH105" s="192">
        <f ca="1">IFERROR((IF(AND($J105&gt;AG$4,$J105&lt;=AH$4,$K105&lt;=AH$4),NETWORKDAYS.INTL($J105,$K105,1,(Holidays!$A$1:$A$248)),0)+IF(AND($J105&gt;AG$4,$J105&lt;=AH$4,$K105&gt;AH$4),NETWORKDAYS.INTL($J105,(AH$4),1,(Holidays!$A$1:$A$248)),0)+IF(AND($J105&lt;AG$4,$K105&lt;AH$4,$K105&gt;AG$4),NETWORKDAYS.INTL(AG$4+1,$K105,1,(Holidays!$A$1:$A$248)),0)+IF(AND($J105&lt;=AG$4,$K105&gt;=AH$4,$K105&gt;AG$4),NETWORKDAYS.INTL(AG$4+1,(AH$4),1,(Holidays!$A$1:$A$248)),0))*$M105,"")</f>
        <v>0</v>
      </c>
      <c r="AI105" s="321">
        <f ca="1">IFERROR((IF(AND($J105&gt;AH$4,$J105&lt;=AI$4,$K105&lt;=AI$4),NETWORKDAYS.INTL($J105,$K105,1,(Holidays!$A$1:$A$248)),0)+IF(AND($J105&gt;AH$4,$J105&lt;=AI$4,$K105&gt;AI$4),NETWORKDAYS.INTL($J105,(AI$4),1,(Holidays!$A$1:$A$248)),0)+IF(AND($J105&lt;AH$4,$K105&lt;AI$4,$K105&gt;AH$4),NETWORKDAYS.INTL(AH$4+1,$K105,1,(Holidays!$A$1:$A$248)),0)+IF(AND($J105&lt;=AH$4,$K105&gt;=AI$4,$K105&gt;AH$4),NETWORKDAYS.INTL(AH$4+1,(AI$4),1,(Holidays!$A$1:$A$248)),0))*$M105,"")</f>
        <v>0</v>
      </c>
      <c r="AJ105" s="190">
        <f ca="1">IFERROR((IF(AND($J105&gt;AI$4,$J105&lt;=AJ$4,$K105&lt;=AJ$4),NETWORKDAYS.INTL($J105,$K105,1,(Holidays!$A$1:$A$248)),0)+IF(AND($J105&gt;AI$4,$J105&lt;=AJ$4,$K105&gt;AJ$4),NETWORKDAYS.INTL($J105,(AJ$4),1,(Holidays!$A$1:$A$248)),0)+IF(AND($J105&lt;AI$4,$K105&lt;AJ$4,$K105&gt;AI$4),NETWORKDAYS.INTL(AI$4+1,$K105,1,(Holidays!$A$1:$A$248)),0)+IF(AND($J105&lt;=AI$4,$K105&gt;=AJ$4,$K105&gt;AI$4),NETWORKDAYS.INTL(AI$4+1,(AJ$4),1,(Holidays!$A$1:$A$248)),0))*$M105,"")</f>
        <v>0</v>
      </c>
      <c r="AK105" s="192">
        <f ca="1">IFERROR((IF(AND($J105&gt;AJ$4,$J105&lt;=AK$4,$K105&lt;=AK$4),NETWORKDAYS.INTL($J105,$K105,1,(Holidays!$A$1:$A$248)),0)+IF(AND($J105&gt;AJ$4,$J105&lt;=AK$4,$K105&gt;AK$4),NETWORKDAYS.INTL($J105,(AK$4),1,(Holidays!$A$1:$A$248)),0)+IF(AND($J105&lt;AJ$4,$K105&lt;AK$4,$K105&gt;AJ$4),NETWORKDAYS.INTL(AJ$4+1,$K105,1,(Holidays!$A$1:$A$248)),0)+IF(AND($J105&lt;=AJ$4,$K105&gt;=AK$4,$K105&gt;AJ$4),NETWORKDAYS.INTL(AJ$4+1,(AK$4),1,(Holidays!$A$1:$A$248)),0))*$M105,"")</f>
        <v>0</v>
      </c>
      <c r="AL105" s="321">
        <f ca="1">IFERROR((IF(AND($J105&gt;AK$4,$J105&lt;=AL$4,$K105&lt;=AL$4),NETWORKDAYS.INTL($J105,$K105,1,(Holidays!$A$1:$A$248)),0)+IF(AND($J105&gt;AK$4,$J105&lt;=AL$4,$K105&gt;AL$4),NETWORKDAYS.INTL($J105,(AL$4),1,(Holidays!$A$1:$A$248)),0)+IF(AND($J105&lt;AK$4,$K105&lt;AL$4,$K105&gt;AK$4),NETWORKDAYS.INTL(AK$4+1,$K105,1,(Holidays!$A$1:$A$248)),0)+IF(AND($J105&lt;=AK$4,$K105&gt;=AL$4,$K105&gt;AK$4),NETWORKDAYS.INTL(AK$4+1,(AL$4),1,(Holidays!$A$1:$A$248)),0))*$M105,"")</f>
        <v>0</v>
      </c>
      <c r="AM105" s="190">
        <f ca="1">IFERROR((IF(AND($J105&gt;AL$4,$J105&lt;=AM$4,$K105&lt;=AM$4),NETWORKDAYS.INTL($J105,$K105,1,(Holidays!$A$1:$A$248)),0)+IF(AND($J105&gt;AL$4,$J105&lt;=AM$4,$K105&gt;AM$4),NETWORKDAYS.INTL($J105,(AM$4),1,(Holidays!$A$1:$A$248)),0)+IF(AND($J105&lt;AL$4,$K105&lt;AM$4,$K105&gt;AL$4),NETWORKDAYS.INTL(AL$4+1,$K105,1,(Holidays!$A$1:$A$248)),0)+IF(AND($J105&lt;=AL$4,$K105&gt;=AM$4,$K105&gt;AL$4),NETWORKDAYS.INTL(AL$4+1,(AM$4),1,(Holidays!$A$1:$A$248)),0))*$M105,"")</f>
        <v>0</v>
      </c>
      <c r="AN105" s="192">
        <f ca="1">IFERROR((IF(AND($J105&gt;AM$4,$J105&lt;=AN$4,$K105&lt;=AN$4),NETWORKDAYS.INTL($J105,$K105,1,(Holidays!$A$1:$A$248)),0)+IF(AND($J105&gt;AM$4,$J105&lt;=AN$4,$K105&gt;AN$4),NETWORKDAYS.INTL($J105,(AN$4),1,(Holidays!$A$1:$A$248)),0)+IF(AND($J105&lt;AM$4,$K105&lt;AN$4,$K105&gt;AM$4),NETWORKDAYS.INTL(AM$4+1,$K105,1,(Holidays!$A$1:$A$248)),0)+IF(AND($J105&lt;=AM$4,$K105&gt;=AN$4,$K105&gt;AM$4),NETWORKDAYS.INTL(AM$4+1,(AN$4),1,(Holidays!$A$1:$A$248)),0))*$M105,"")</f>
        <v>0</v>
      </c>
      <c r="AO105" s="321">
        <f ca="1">IFERROR((IF(AND($J105&gt;AN$4,$J105&lt;=AO$4,$K105&lt;=AO$4),NETWORKDAYS.INTL($J105,$K105,1,(Holidays!$A$1:$A$248)),0)+IF(AND($J105&gt;AN$4,$J105&lt;=AO$4,$K105&gt;AO$4),NETWORKDAYS.INTL($J105,(AO$4),1,(Holidays!$A$1:$A$248)),0)+IF(AND($J105&lt;AN$4,$K105&lt;AO$4,$K105&gt;AN$4),NETWORKDAYS.INTL(AN$4+1,$K105,1,(Holidays!$A$1:$A$248)),0)+IF(AND($J105&lt;=AN$4,$K105&gt;=AO$4,$K105&gt;AN$4),NETWORKDAYS.INTL(AN$4+1,(AO$4),1,(Holidays!$A$1:$A$248)),0))*$M105,"")</f>
        <v>0</v>
      </c>
      <c r="AP105" s="190">
        <f ca="1">IFERROR((IF(AND($J105&gt;AO$4,$J105&lt;=AP$4,$K105&lt;=AP$4),NETWORKDAYS.INTL($J105,$K105,1,(Holidays!$A$1:$A$248)),0)+IF(AND($J105&gt;AO$4,$J105&lt;=AP$4,$K105&gt;AP$4),NETWORKDAYS.INTL($J105,(AP$4),1,(Holidays!$A$1:$A$248)),0)+IF(AND($J105&lt;AO$4,$K105&lt;AP$4,$K105&gt;AO$4),NETWORKDAYS.INTL(AO$4+1,$K105,1,(Holidays!$A$1:$A$248)),0)+IF(AND($J105&lt;=AO$4,$K105&gt;=AP$4,$K105&gt;AO$4),NETWORKDAYS.INTL(AO$4+1,(AP$4),1,(Holidays!$A$1:$A$248)),0))*$M105,"")</f>
        <v>0</v>
      </c>
      <c r="AQ105" s="192">
        <f ca="1">IFERROR((IF(AND($J105&gt;AP$4,$J105&lt;=AQ$4,$K105&lt;=AQ$4),NETWORKDAYS.INTL($J105,$K105,1,(Holidays!$A$1:$A$248)),0)+IF(AND($J105&gt;AP$4,$J105&lt;=AQ$4,$K105&gt;AQ$4),NETWORKDAYS.INTL($J105,(AQ$4),1,(Holidays!$A$1:$A$248)),0)+IF(AND($J105&lt;AP$4,$K105&lt;AQ$4,$K105&gt;AP$4),NETWORKDAYS.INTL(AP$4+1,$K105,1,(Holidays!$A$1:$A$248)),0)+IF(AND($J105&lt;=AP$4,$K105&gt;=AQ$4,$K105&gt;AP$4),NETWORKDAYS.INTL(AP$4+1,(AQ$4),1,(Holidays!$A$1:$A$248)),0))*$M105,"")</f>
        <v>0</v>
      </c>
      <c r="AR105" s="321">
        <f ca="1">IFERROR((IF(AND($J105&gt;AQ$4,$J105&lt;=AR$4,$K105&lt;=AR$4),NETWORKDAYS.INTL($J105,$K105,1,(Holidays!$A$1:$A$248)),0)+IF(AND($J105&gt;AQ$4,$J105&lt;=AR$4,$K105&gt;AR$4),NETWORKDAYS.INTL($J105,(AR$4),1,(Holidays!$A$1:$A$248)),0)+IF(AND($J105&lt;AQ$4,$K105&lt;AR$4,$K105&gt;AQ$4),NETWORKDAYS.INTL(AQ$4+1,$K105,1,(Holidays!$A$1:$A$248)),0)+IF(AND($J105&lt;=AQ$4,$K105&gt;=AR$4,$K105&gt;AQ$4),NETWORKDAYS.INTL(AQ$4+1,(AR$4),1,(Holidays!$A$1:$A$248)),0))*$M105,"")</f>
        <v>0</v>
      </c>
      <c r="AS105" s="190">
        <f ca="1">IFERROR((IF(AND($J105&gt;AR$4,$J105&lt;=AS$4,$K105&lt;=AS$4),NETWORKDAYS.INTL($J105,$K105,1,(Holidays!$A$1:$A$248)),0)+IF(AND($J105&gt;AR$4,$J105&lt;=AS$4,$K105&gt;AS$4),NETWORKDAYS.INTL($J105,(AS$4),1,(Holidays!$A$1:$A$248)),0)+IF(AND($J105&lt;AR$4,$K105&lt;AS$4,$K105&gt;AR$4),NETWORKDAYS.INTL(AR$4+1,$K105,1,(Holidays!$A$1:$A$248)),0)+IF(AND($J105&lt;=AR$4,$K105&gt;=AS$4,$K105&gt;AR$4),NETWORKDAYS.INTL(AR$4+1,(AS$4),1,(Holidays!$A$1:$A$248)),0))*$M105,"")</f>
        <v>0</v>
      </c>
      <c r="AT105" s="192">
        <f ca="1">IFERROR((IF(AND($J105&gt;AS$4,$J105&lt;=AT$4,$K105&lt;=AT$4),NETWORKDAYS.INTL($J105,$K105,1,(Holidays!$A$1:$A$248)),0)+IF(AND($J105&gt;AS$4,$J105&lt;=AT$4,$K105&gt;AT$4),NETWORKDAYS.INTL($J105,(AT$4),1,(Holidays!$A$1:$A$248)),0)+IF(AND($J105&lt;AS$4,$K105&lt;AT$4,$K105&gt;AS$4),NETWORKDAYS.INTL(AS$4+1,$K105,1,(Holidays!$A$1:$A$248)),0)+IF(AND($J105&lt;=AS$4,$K105&gt;=AT$4,$K105&gt;AS$4),NETWORKDAYS.INTL(AS$4+1,(AT$4),1,(Holidays!$A$1:$A$248)),0))*$M105,"")</f>
        <v>0</v>
      </c>
      <c r="AU105" s="321">
        <f ca="1">IFERROR((IF(AND($J105&gt;AT$4,$J105&lt;=AU$4,$K105&lt;=AU$4),NETWORKDAYS.INTL($J105,$K105,1,(Holidays!$A$1:$A$248)),0)+IF(AND($J105&gt;AT$4,$J105&lt;=AU$4,$K105&gt;AU$4),NETWORKDAYS.INTL($J105,(AU$4),1,(Holidays!$A$1:$A$248)),0)+IF(AND($J105&lt;AT$4,$K105&lt;AU$4,$K105&gt;AT$4),NETWORKDAYS.INTL(AT$4+1,$K105,1,(Holidays!$A$1:$A$248)),0)+IF(AND($J105&lt;=AT$4,$K105&gt;=AU$4,$K105&gt;AT$4),NETWORKDAYS.INTL(AT$4+1,(AU$4),1,(Holidays!$A$1:$A$248)),0))*$M105,"")</f>
        <v>0</v>
      </c>
      <c r="AV105" s="190">
        <f ca="1">IFERROR((IF(AND($J105&gt;AU$4,$J105&lt;=AV$4,$K105&lt;=AV$4),NETWORKDAYS.INTL($J105,$K105,1,(Holidays!$A$1:$A$248)),0)+IF(AND($J105&gt;AU$4,$J105&lt;=AV$4,$K105&gt;AV$4),NETWORKDAYS.INTL($J105,(AV$4),1,(Holidays!$A$1:$A$248)),0)+IF(AND($J105&lt;AU$4,$K105&lt;AV$4,$K105&gt;AU$4),NETWORKDAYS.INTL(AU$4+1,$K105,1,(Holidays!$A$1:$A$248)),0)+IF(AND($J105&lt;=AU$4,$K105&gt;=AV$4,$K105&gt;AU$4),NETWORKDAYS.INTL(AU$4+1,(AV$4),1,(Holidays!$A$1:$A$248)),0))*$M105,"")</f>
        <v>0</v>
      </c>
      <c r="AW105" s="192">
        <f ca="1">IFERROR((IF(AND($J105&gt;AV$4,$J105&lt;=AW$4,$K105&lt;=AW$4),NETWORKDAYS.INTL($J105,$K105,1,(Holidays!$A$1:$A$248)),0)+IF(AND($J105&gt;AV$4,$J105&lt;=AW$4,$K105&gt;AW$4),NETWORKDAYS.INTL($J105,(AW$4),1,(Holidays!$A$1:$A$248)),0)+IF(AND($J105&lt;AV$4,$K105&lt;AW$4,$K105&gt;AV$4),NETWORKDAYS.INTL(AV$4+1,$K105,1,(Holidays!$A$1:$A$248)),0)+IF(AND($J105&lt;=AV$4,$K105&gt;=AW$4,$K105&gt;AV$4),NETWORKDAYS.INTL(AV$4+1,(AW$4),1,(Holidays!$A$1:$A$248)),0))*$M105,"")</f>
        <v>0</v>
      </c>
      <c r="AX105" s="321">
        <f ca="1">IFERROR((IF(AND($J105&gt;AW$4,$J105&lt;=AX$4,$K105&lt;=AX$4),NETWORKDAYS.INTL($J105,$K105,1,(Holidays!$A$1:$A$248)),0)+IF(AND($J105&gt;AW$4,$J105&lt;=AX$4,$K105&gt;AX$4),NETWORKDAYS.INTL($J105,(AX$4),1,(Holidays!$A$1:$A$248)),0)+IF(AND($J105&lt;AW$4,$K105&lt;AX$4,$K105&gt;AW$4),NETWORKDAYS.INTL(AW$4+1,$K105,1,(Holidays!$A$1:$A$248)),0)+IF(AND($J105&lt;=AW$4,$K105&gt;=AX$4,$K105&gt;AW$4),NETWORKDAYS.INTL(AW$4+1,(AX$4),1,(Holidays!$A$1:$A$248)),0))*$M105,"")</f>
        <v>0</v>
      </c>
      <c r="AY105" s="190">
        <f ca="1">IFERROR((IF(AND($J105&gt;AX$4,$J105&lt;=AY$4,$K105&lt;=AY$4),NETWORKDAYS.INTL($J105,$K105,1,(Holidays!$A$1:$A$248)),0)+IF(AND($J105&gt;AX$4,$J105&lt;=AY$4,$K105&gt;AY$4),NETWORKDAYS.INTL($J105,(AY$4),1,(Holidays!$A$1:$A$248)),0)+IF(AND($J105&lt;AX$4,$K105&lt;AY$4,$K105&gt;AX$4),NETWORKDAYS.INTL(AX$4+1,$K105,1,(Holidays!$A$1:$A$248)),0)+IF(AND($J105&lt;=AX$4,$K105&gt;=AY$4,$K105&gt;AX$4),NETWORKDAYS.INTL(AX$4+1,(AY$4),1,(Holidays!$A$1:$A$248)),0))*$M105,"")</f>
        <v>0</v>
      </c>
      <c r="AZ105" s="192">
        <f ca="1">IFERROR((IF(AND($J105&gt;AY$4,$J105&lt;=AZ$4,$K105&lt;=AZ$4),NETWORKDAYS.INTL($J105,$K105,1,(Holidays!$A$1:$A$248)),0)+IF(AND($J105&gt;AY$4,$J105&lt;=AZ$4,$K105&gt;AZ$4),NETWORKDAYS.INTL($J105,(AZ$4),1,(Holidays!$A$1:$A$248)),0)+IF(AND($J105&lt;AY$4,$K105&lt;AZ$4,$K105&gt;AY$4),NETWORKDAYS.INTL(AY$4+1,$K105,1,(Holidays!$A$1:$A$248)),0)+IF(AND($J105&lt;=AY$4,$K105&gt;=AZ$4,$K105&gt;AY$4),NETWORKDAYS.INTL(AY$4+1,(AZ$4),1,(Holidays!$A$1:$A$248)),0))*$M105,"")</f>
        <v>0</v>
      </c>
      <c r="BA105" s="321">
        <f ca="1">IFERROR((IF(AND($J105&gt;AZ$4,$J105&lt;=BA$4,$K105&lt;=BA$4),NETWORKDAYS.INTL($J105,$K105,1,(Holidays!$A$1:$A$248)),0)+IF(AND($J105&gt;AZ$4,$J105&lt;=BA$4,$K105&gt;BA$4),NETWORKDAYS.INTL($J105,(BA$4),1,(Holidays!$A$1:$A$248)),0)+IF(AND($J105&lt;AZ$4,$K105&lt;BA$4,$K105&gt;AZ$4),NETWORKDAYS.INTL(AZ$4+1,$K105,1,(Holidays!$A$1:$A$248)),0)+IF(AND($J105&lt;=AZ$4,$K105&gt;=BA$4,$K105&gt;AZ$4),NETWORKDAYS.INTL(AZ$4+1,(BA$4),1,(Holidays!$A$1:$A$248)),0))*$M105,"")</f>
        <v>0</v>
      </c>
      <c r="BB105" s="190">
        <f ca="1">IFERROR((IF(AND($J105&gt;BA$4,$J105&lt;=BB$4,$K105&lt;=BB$4),NETWORKDAYS.INTL($J105,$K105,1,(Holidays!$A$1:$A$248)),0)+IF(AND($J105&gt;BA$4,$J105&lt;=BB$4,$K105&gt;BB$4),NETWORKDAYS.INTL($J105,(BB$4),1,(Holidays!$A$1:$A$248)),0)+IF(AND($J105&lt;BA$4,$K105&lt;BB$4,$K105&gt;BA$4),NETWORKDAYS.INTL(BA$4+1,$K105,1,(Holidays!$A$1:$A$248)),0)+IF(AND($J105&lt;=BA$4,$K105&gt;=BB$4,$K105&gt;BA$4),NETWORKDAYS.INTL(BA$4+1,(BB$4),1,(Holidays!$A$1:$A$248)),0))*$M105,"")</f>
        <v>0</v>
      </c>
      <c r="BC105" s="192">
        <f ca="1">IFERROR((IF(AND($J105&gt;BB$4,$J105&lt;=BC$4,$K105&lt;=BC$4),NETWORKDAYS.INTL($J105,$K105,1,(Holidays!$A$1:$A$248)),0)+IF(AND($J105&gt;BB$4,$J105&lt;=BC$4,$K105&gt;BC$4),NETWORKDAYS.INTL($J105,(BC$4),1,(Holidays!$A$1:$A$248)),0)+IF(AND($J105&lt;BB$4,$K105&lt;BC$4,$K105&gt;BB$4),NETWORKDAYS.INTL(BB$4+1,$K105,1,(Holidays!$A$1:$A$248)),0)+IF(AND($J105&lt;=BB$4,$K105&gt;=BC$4,$K105&gt;BB$4),NETWORKDAYS.INTL(BB$4+1,(BC$4),1,(Holidays!$A$1:$A$248)),0))*$M105,"")</f>
        <v>0</v>
      </c>
      <c r="BD105" s="321">
        <f ca="1">IFERROR((IF(AND($J105&gt;BC$4,$J105&lt;=BD$4,$K105&lt;=BD$4),NETWORKDAYS.INTL($J105,$K105,1,(Holidays!$A$1:$A$248)),0)+IF(AND($J105&gt;BC$4,$J105&lt;=BD$4,$K105&gt;BD$4),NETWORKDAYS.INTL($J105,(BD$4),1,(Holidays!$A$1:$A$248)),0)+IF(AND($J105&lt;BC$4,$K105&lt;BD$4,$K105&gt;BC$4),NETWORKDAYS.INTL(BC$4+1,$K105,1,(Holidays!$A$1:$A$248)),0)+IF(AND($J105&lt;=BC$4,$K105&gt;=BD$4,$K105&gt;BC$4),NETWORKDAYS.INTL(BC$4+1,(BD$4),1,(Holidays!$A$1:$A$248)),0))*$M105,"")</f>
        <v>0</v>
      </c>
      <c r="BE105" s="190">
        <f ca="1">IFERROR((IF(AND($J105&gt;BD$4,$J105&lt;=BE$4,$K105&lt;=BE$4),NETWORKDAYS.INTL($J105,$K105,1,(Holidays!$A$1:$A$248)),0)+IF(AND($J105&gt;BD$4,$J105&lt;=BE$4,$K105&gt;BE$4),NETWORKDAYS.INTL($J105,(BE$4),1,(Holidays!$A$1:$A$248)),0)+IF(AND($J105&lt;BD$4,$K105&lt;BE$4,$K105&gt;BD$4),NETWORKDAYS.INTL(BD$4+1,$K105,1,(Holidays!$A$1:$A$248)),0)+IF(AND($J105&lt;=BD$4,$K105&gt;=BE$4,$K105&gt;BD$4),NETWORKDAYS.INTL(BD$4+1,(BE$4),1,(Holidays!$A$1:$A$248)),0))*$M105,"")</f>
        <v>0</v>
      </c>
      <c r="BF105" s="192">
        <f ca="1">IFERROR((IF(AND($J105&gt;BE$4,$J105&lt;=BF$4,$K105&lt;=BF$4),NETWORKDAYS.INTL($J105,$K105,1,(Holidays!$A$1:$A$248)),0)+IF(AND($J105&gt;BE$4,$J105&lt;=BF$4,$K105&gt;BF$4),NETWORKDAYS.INTL($J105,(BF$4),1,(Holidays!$A$1:$A$248)),0)+IF(AND($J105&lt;BE$4,$K105&lt;BF$4,$K105&gt;BE$4),NETWORKDAYS.INTL(BE$4+1,$K105,1,(Holidays!$A$1:$A$248)),0)+IF(AND($J105&lt;=BE$4,$K105&gt;=BF$4,$K105&gt;BE$4),NETWORKDAYS.INTL(BE$4+1,(BF$4),1,(Holidays!$A$1:$A$248)),0))*$M105,"")</f>
        <v>0</v>
      </c>
      <c r="BG105" s="321">
        <f ca="1">IFERROR((IF(AND($J105&gt;BF$4,$J105&lt;=BG$4,$K105&lt;=BG$4),NETWORKDAYS.INTL($J105,$K105,1,(Holidays!$A$1:$A$248)),0)+IF(AND($J105&gt;BF$4,$J105&lt;=BG$4,$K105&gt;BG$4),NETWORKDAYS.INTL($J105,(BG$4),1,(Holidays!$A$1:$A$248)),0)+IF(AND($J105&lt;BF$4,$K105&lt;BG$4,$K105&gt;BF$4),NETWORKDAYS.INTL(BF$4+1,$K105,1,(Holidays!$A$1:$A$248)),0)+IF(AND($J105&lt;=BF$4,$K105&gt;=BG$4,$K105&gt;BF$4),NETWORKDAYS.INTL(BF$4+1,(BG$4),1,(Holidays!$A$1:$A$248)),0))*$M105,"")</f>
        <v>0</v>
      </c>
      <c r="BH105" s="190">
        <f ca="1">IFERROR((IF(AND($J105&gt;BG$4,$J105&lt;=BH$4,$K105&lt;=BH$4),NETWORKDAYS.INTL($J105,$K105,1,(Holidays!$A$1:$A$248)),0)+IF(AND($J105&gt;BG$4,$J105&lt;=BH$4,$K105&gt;BH$4),NETWORKDAYS.INTL($J105,(BH$4),1,(Holidays!$A$1:$A$248)),0)+IF(AND($J105&lt;BG$4,$K105&lt;BH$4,$K105&gt;BG$4),NETWORKDAYS.INTL(BG$4+1,$K105,1,(Holidays!$A$1:$A$248)),0)+IF(AND($J105&lt;=BG$4,$K105&gt;=BH$4,$K105&gt;BG$4),NETWORKDAYS.INTL(BG$4+1,(BH$4),1,(Holidays!$A$1:$A$248)),0))*$M105,"")</f>
        <v>0</v>
      </c>
      <c r="BI105" s="192">
        <f ca="1">IFERROR((IF(AND($J105&gt;BH$4,$J105&lt;=BI$4,$K105&lt;=BI$4),NETWORKDAYS.INTL($J105,$K105,1,(Holidays!$A$1:$A$248)),0)+IF(AND($J105&gt;BH$4,$J105&lt;=BI$4,$K105&gt;BI$4),NETWORKDAYS.INTL($J105,(BI$4),1,(Holidays!$A$1:$A$248)),0)+IF(AND($J105&lt;BH$4,$K105&lt;BI$4,$K105&gt;BH$4),NETWORKDAYS.INTL(BH$4+1,$K105,1,(Holidays!$A$1:$A$248)),0)+IF(AND($J105&lt;=BH$4,$K105&gt;=BI$4,$K105&gt;BH$4),NETWORKDAYS.INTL(BH$4+1,(BI$4),1,(Holidays!$A$1:$A$248)),0))*$M105,"")</f>
        <v>0</v>
      </c>
      <c r="BJ105" s="321">
        <f ca="1">IFERROR((IF(AND($J105&gt;BI$4,$J105&lt;=BJ$4,$K105&lt;=BJ$4),NETWORKDAYS.INTL($J105,$K105,1,(Holidays!$A$1:$A$248)),0)+IF(AND($J105&gt;BI$4,$J105&lt;=BJ$4,$K105&gt;BJ$4),NETWORKDAYS.INTL($J105,(BJ$4),1,(Holidays!$A$1:$A$248)),0)+IF(AND($J105&lt;BI$4,$K105&lt;BJ$4,$K105&gt;BI$4),NETWORKDAYS.INTL(BI$4+1,$K105,1,(Holidays!$A$1:$A$248)),0)+IF(AND($J105&lt;=BI$4,$K105&gt;=BJ$4,$K105&gt;BI$4),NETWORKDAYS.INTL(BI$4+1,(BJ$4),1,(Holidays!$A$1:$A$248)),0))*$M105,"")</f>
        <v>0</v>
      </c>
      <c r="BK105" s="190">
        <f ca="1">IFERROR((IF(AND($J105&gt;BJ$4,$J105&lt;=BK$4,$K105&lt;=BK$4),NETWORKDAYS.INTL($J105,$K105,1,(Holidays!$A$1:$A$248)),0)+IF(AND($J105&gt;BJ$4,$J105&lt;=BK$4,$K105&gt;BK$4),NETWORKDAYS.INTL($J105,(BK$4),1,(Holidays!$A$1:$A$248)),0)+IF(AND($J105&lt;BJ$4,$K105&lt;BK$4,$K105&gt;BJ$4),NETWORKDAYS.INTL(BJ$4+1,$K105,1,(Holidays!$A$1:$A$248)),0)+IF(AND($J105&lt;=BJ$4,$K105&gt;=BK$4,$K105&gt;BJ$4),NETWORKDAYS.INTL(BJ$4+1,(BK$4),1,(Holidays!$A$1:$A$248)),0))*$M105,"")</f>
        <v>0</v>
      </c>
      <c r="BL105" s="192">
        <f ca="1">IFERROR((IF(AND($J105&gt;BK$4,$J105&lt;=BL$4,$K105&lt;=BL$4),NETWORKDAYS.INTL($J105,$K105,1,(Holidays!$A$1:$A$248)),0)+IF(AND($J105&gt;BK$4,$J105&lt;=BL$4,$K105&gt;BL$4),NETWORKDAYS.INTL($J105,(BL$4),1,(Holidays!$A$1:$A$248)),0)+IF(AND($J105&lt;BK$4,$K105&lt;BL$4,$K105&gt;BK$4),NETWORKDAYS.INTL(BK$4+1,$K105,1,(Holidays!$A$1:$A$248)),0)+IF(AND($J105&lt;=BK$4,$K105&gt;=BL$4,$K105&gt;BK$4),NETWORKDAYS.INTL(BK$4+1,(BL$4),1,(Holidays!$A$1:$A$248)),0))*$M105,"")</f>
        <v>0</v>
      </c>
      <c r="BM105" s="321">
        <f ca="1">IFERROR((IF(AND($J105&gt;BL$4,$J105&lt;=BM$4,$K105&lt;=BM$4),NETWORKDAYS.INTL($J105,$K105,1,(Holidays!$A$1:$A$248)),0)+IF(AND($J105&gt;BL$4,$J105&lt;=BM$4,$K105&gt;BM$4),NETWORKDAYS.INTL($J105,(BM$4),1,(Holidays!$A$1:$A$248)),0)+IF(AND($J105&lt;BL$4,$K105&lt;BM$4,$K105&gt;BL$4),NETWORKDAYS.INTL(BL$4+1,$K105,1,(Holidays!$A$1:$A$248)),0)+IF(AND($J105&lt;=BL$4,$K105&gt;=BM$4,$K105&gt;BL$4),NETWORKDAYS.INTL(BL$4+1,(BM$4),1,(Holidays!$A$1:$A$248)),0))*$M105,"")</f>
        <v>0</v>
      </c>
      <c r="BN105" s="190">
        <f ca="1">IFERROR((IF(AND($J105&gt;BM$4,$J105&lt;=BN$4,$K105&lt;=BN$4),NETWORKDAYS.INTL($J105,$K105,1,(Holidays!$A$1:$A$248)),0)+IF(AND($J105&gt;BM$4,$J105&lt;=BN$4,$K105&gt;BN$4),NETWORKDAYS.INTL($J105,(BN$4),1,(Holidays!$A$1:$A$248)),0)+IF(AND($J105&lt;BM$4,$K105&lt;BN$4,$K105&gt;BM$4),NETWORKDAYS.INTL(BM$4+1,$K105,1,(Holidays!$A$1:$A$248)),0)+IF(AND($J105&lt;=BM$4,$K105&gt;=BN$4,$K105&gt;BM$4),NETWORKDAYS.INTL(BM$4+1,(BN$4),1,(Holidays!$A$1:$A$248)),0))*$M105,"")</f>
        <v>0</v>
      </c>
      <c r="BO105" s="192">
        <f ca="1">IFERROR((IF(AND($J105&gt;BN$4,$J105&lt;=BO$4,$K105&lt;=BO$4),NETWORKDAYS.INTL($J105,$K105,1,(Holidays!$A$1:$A$248)),0)+IF(AND($J105&gt;BN$4,$J105&lt;=BO$4,$K105&gt;BO$4),NETWORKDAYS.INTL($J105,(BO$4),1,(Holidays!$A$1:$A$248)),0)+IF(AND($J105&lt;BN$4,$K105&lt;BO$4,$K105&gt;BN$4),NETWORKDAYS.INTL(BN$4+1,$K105,1,(Holidays!$A$1:$A$248)),0)+IF(AND($J105&lt;=BN$4,$K105&gt;=BO$4,$K105&gt;BN$4),NETWORKDAYS.INTL(BN$4+1,(BO$4),1,(Holidays!$A$1:$A$248)),0))*$M105,"")</f>
        <v>0</v>
      </c>
      <c r="BP105" s="321">
        <f ca="1">IFERROR((IF(AND($J105&gt;BO$4,$J105&lt;=BP$4,$K105&lt;=BP$4),NETWORKDAYS.INTL($J105,$K105,1,(Holidays!$A$1:$A$248)),0)+IF(AND($J105&gt;BO$4,$J105&lt;=BP$4,$K105&gt;BP$4),NETWORKDAYS.INTL($J105,(BP$4),1,(Holidays!$A$1:$A$248)),0)+IF(AND($J105&lt;BO$4,$K105&lt;BP$4,$K105&gt;BO$4),NETWORKDAYS.INTL(BO$4+1,$K105,1,(Holidays!$A$1:$A$248)),0)+IF(AND($J105&lt;=BO$4,$K105&gt;=BP$4,$K105&gt;BO$4),NETWORKDAYS.INTL(BO$4+1,(BP$4),1,(Holidays!$A$1:$A$248)),0))*$M105,"")</f>
        <v>0</v>
      </c>
      <c r="BQ105" s="190">
        <f ca="1">IFERROR((IF(AND($J105&gt;BP$4,$J105&lt;=BQ$4,$K105&lt;=BQ$4),NETWORKDAYS.INTL($J105,$K105,1,(Holidays!$A$1:$A$248)),0)+IF(AND($J105&gt;BP$4,$J105&lt;=BQ$4,$K105&gt;BQ$4),NETWORKDAYS.INTL($J105,(BQ$4),1,(Holidays!$A$1:$A$248)),0)+IF(AND($J105&lt;BP$4,$K105&lt;BQ$4,$K105&gt;BP$4),NETWORKDAYS.INTL(BP$4+1,$K105,1,(Holidays!$A$1:$A$248)),0)+IF(AND($J105&lt;=BP$4,$K105&gt;=BQ$4,$K105&gt;BP$4),NETWORKDAYS.INTL(BP$4+1,(BQ$4),1,(Holidays!$A$1:$A$248)),0))*$M105,"")</f>
        <v>0</v>
      </c>
      <c r="BR105" s="192">
        <f ca="1">IFERROR((IF(AND($J105&gt;BQ$4,$J105&lt;=BR$4,$K105&lt;=BR$4),NETWORKDAYS.INTL($J105,$K105,1,(Holidays!$A$1:$A$248)),0)+IF(AND($J105&gt;BQ$4,$J105&lt;=BR$4,$K105&gt;BR$4),NETWORKDAYS.INTL($J105,(BR$4),1,(Holidays!$A$1:$A$248)),0)+IF(AND($J105&lt;BQ$4,$K105&lt;BR$4,$K105&gt;BQ$4),NETWORKDAYS.INTL(BQ$4+1,$K105,1,(Holidays!$A$1:$A$248)),0)+IF(AND($J105&lt;=BQ$4,$K105&gt;=BR$4,$K105&gt;BQ$4),NETWORKDAYS.INTL(BQ$4+1,(BR$4),1,(Holidays!$A$1:$A$248)),0))*$M105,"")</f>
        <v>0</v>
      </c>
      <c r="BS105" s="321">
        <f ca="1">IFERROR((IF(AND($J105&gt;BR$4,$J105&lt;=BS$4,$K105&lt;=BS$4),NETWORKDAYS.INTL($J105,$K105,1,(Holidays!$A$1:$A$248)),0)+IF(AND($J105&gt;BR$4,$J105&lt;=BS$4,$K105&gt;BS$4),NETWORKDAYS.INTL($J105,(BS$4),1,(Holidays!$A$1:$A$248)),0)+IF(AND($J105&lt;BR$4,$K105&lt;BS$4,$K105&gt;BR$4),NETWORKDAYS.INTL(BR$4+1,$K105,1,(Holidays!$A$1:$A$248)),0)+IF(AND($J105&lt;=BR$4,$K105&gt;=BS$4,$K105&gt;BR$4),NETWORKDAYS.INTL(BR$4+1,(BS$4),1,(Holidays!$A$1:$A$248)),0))*$M105,"")</f>
        <v>0</v>
      </c>
      <c r="BT105" s="190">
        <f ca="1">IFERROR((IF(AND($J105&gt;BS$4,$J105&lt;=BT$4,$K105&lt;=BT$4),NETWORKDAYS.INTL($J105,$K105,1,(Holidays!$A$1:$A$248)),0)+IF(AND($J105&gt;BS$4,$J105&lt;=BT$4,$K105&gt;BT$4),NETWORKDAYS.INTL($J105,(BT$4),1,(Holidays!$A$1:$A$248)),0)+IF(AND($J105&lt;BS$4,$K105&lt;BT$4,$K105&gt;BS$4),NETWORKDAYS.INTL(BS$4+1,$K105,1,(Holidays!$A$1:$A$248)),0)+IF(AND($J105&lt;=BS$4,$K105&gt;=BT$4,$K105&gt;BS$4),NETWORKDAYS.INTL(BS$4+1,(BT$4),1,(Holidays!$A$1:$A$248)),0))*$M105,"")</f>
        <v>0</v>
      </c>
      <c r="BU105" s="192">
        <f ca="1">IFERROR((IF(AND($J105&gt;BT$4,$J105&lt;=BU$4,$K105&lt;=BU$4),NETWORKDAYS.INTL($J105,$K105,1,(Holidays!$A$1:$A$248)),0)+IF(AND($J105&gt;BT$4,$J105&lt;=BU$4,$K105&gt;BU$4),NETWORKDAYS.INTL($J105,(BU$4),1,(Holidays!$A$1:$A$248)),0)+IF(AND($J105&lt;BT$4,$K105&lt;BU$4,$K105&gt;BT$4),NETWORKDAYS.INTL(BT$4+1,$K105,1,(Holidays!$A$1:$A$248)),0)+IF(AND($J105&lt;=BT$4,$K105&gt;=BU$4,$K105&gt;BT$4),NETWORKDAYS.INTL(BT$4+1,(BU$4),1,(Holidays!$A$1:$A$248)),0))*$M105,"")</f>
        <v>0</v>
      </c>
      <c r="BV105" s="321">
        <f ca="1">IFERROR((IF(AND($J105&gt;BU$4,$J105&lt;=BV$4,$K105&lt;=BV$4),NETWORKDAYS.INTL($J105,$K105,1,(Holidays!$A$1:$A$248)),0)+IF(AND($J105&gt;BU$4,$J105&lt;=BV$4,$K105&gt;BV$4),NETWORKDAYS.INTL($J105,(BV$4),1,(Holidays!$A$1:$A$248)),0)+IF(AND($J105&lt;BU$4,$K105&lt;BV$4,$K105&gt;BU$4),NETWORKDAYS.INTL(BU$4+1,$K105,1,(Holidays!$A$1:$A$248)),0)+IF(AND($J105&lt;=BU$4,$K105&gt;=BV$4,$K105&gt;BU$4),NETWORKDAYS.INTL(BU$4+1,(BV$4),1,(Holidays!$A$1:$A$248)),0))*$M105,"")</f>
        <v>0</v>
      </c>
      <c r="BW105" s="190">
        <f ca="1">IFERROR((IF(AND($J105&gt;BV$4,$J105&lt;=BW$4,$K105&lt;=BW$4),NETWORKDAYS.INTL($J105,$K105,1,(Holidays!$A$1:$A$248)),0)+IF(AND($J105&gt;BV$4,$J105&lt;=BW$4,$K105&gt;BW$4),NETWORKDAYS.INTL($J105,(BW$4),1,(Holidays!$A$1:$A$248)),0)+IF(AND($J105&lt;BV$4,$K105&lt;BW$4,$K105&gt;BV$4),NETWORKDAYS.INTL(BV$4+1,$K105,1,(Holidays!$A$1:$A$248)),0)+IF(AND($J105&lt;=BV$4,$K105&gt;=BW$4,$K105&gt;BV$4),NETWORKDAYS.INTL(BV$4+1,(BW$4),1,(Holidays!$A$1:$A$248)),0))*$M105,"")</f>
        <v>0</v>
      </c>
      <c r="BX105" s="192">
        <f ca="1">IFERROR((IF(AND($J105&gt;BW$4,$J105&lt;=BX$4,$K105&lt;=BX$4),NETWORKDAYS.INTL($J105,$K105,1,(Holidays!$A$1:$A$248)),0)+IF(AND($J105&gt;BW$4,$J105&lt;=BX$4,$K105&gt;BX$4),NETWORKDAYS.INTL($J105,(BX$4),1,(Holidays!$A$1:$A$248)),0)+IF(AND($J105&lt;BW$4,$K105&lt;BX$4,$K105&gt;BW$4),NETWORKDAYS.INTL(BW$4+1,$K105,1,(Holidays!$A$1:$A$248)),0)+IF(AND($J105&lt;=BW$4,$K105&gt;=BX$4,$K105&gt;BW$4),NETWORKDAYS.INTL(BW$4+1,(BX$4),1,(Holidays!$A$1:$A$248)),0))*$M105,"")</f>
        <v>0</v>
      </c>
      <c r="BY105" s="321">
        <f ca="1">IFERROR((IF(AND($J105&gt;BX$4,$J105&lt;=BY$4,$K105&lt;=BY$4),NETWORKDAYS.INTL($J105,$K105,1,(Holidays!$A$1:$A$248)),0)+IF(AND($J105&gt;BX$4,$J105&lt;=BY$4,$K105&gt;BY$4),NETWORKDAYS.INTL($J105,(BY$4),1,(Holidays!$A$1:$A$248)),0)+IF(AND($J105&lt;BX$4,$K105&lt;BY$4,$K105&gt;BX$4),NETWORKDAYS.INTL(BX$4+1,$K105,1,(Holidays!$A$1:$A$248)),0)+IF(AND($J105&lt;=BX$4,$K105&gt;=BY$4,$K105&gt;BX$4),NETWORKDAYS.INTL(BX$4+1,(BY$4),1,(Holidays!$A$1:$A$248)),0))*$M105,"")</f>
        <v>0</v>
      </c>
      <c r="BZ105" s="190">
        <f ca="1">IFERROR((IF(AND($J105&gt;BY$4,$J105&lt;=BZ$4,$K105&lt;=BZ$4),NETWORKDAYS.INTL($J105,$K105,1,(Holidays!$A$1:$A$248)),0)+IF(AND($J105&gt;BY$4,$J105&lt;=BZ$4,$K105&gt;BZ$4),NETWORKDAYS.INTL($J105,(BZ$4),1,(Holidays!$A$1:$A$248)),0)+IF(AND($J105&lt;BY$4,$K105&lt;BZ$4,$K105&gt;BY$4),NETWORKDAYS.INTL(BY$4+1,$K105,1,(Holidays!$A$1:$A$248)),0)+IF(AND($J105&lt;=BY$4,$K105&gt;=BZ$4,$K105&gt;BY$4),NETWORKDAYS.INTL(BY$4+1,(BZ$4),1,(Holidays!$A$1:$A$248)),0))*$M105,"")</f>
        <v>0</v>
      </c>
      <c r="CA105" s="192">
        <f ca="1">IFERROR((IF(AND($J105&gt;BZ$4,$J105&lt;=CA$4,$K105&lt;=CA$4),NETWORKDAYS.INTL($J105,$K105,1,(Holidays!$A$1:$A$248)),0)+IF(AND($J105&gt;BZ$4,$J105&lt;=CA$4,$K105&gt;CA$4),NETWORKDAYS.INTL($J105,(CA$4),1,(Holidays!$A$1:$A$248)),0)+IF(AND($J105&lt;BZ$4,$K105&lt;CA$4,$K105&gt;BZ$4),NETWORKDAYS.INTL(BZ$4+1,$K105,1,(Holidays!$A$1:$A$248)),0)+IF(AND($J105&lt;=BZ$4,$K105&gt;=CA$4,$K105&gt;BZ$4),NETWORKDAYS.INTL(BZ$4+1,(CA$4),1,(Holidays!$A$1:$A$248)),0))*$M105,"")</f>
        <v>0</v>
      </c>
      <c r="CB105" s="321">
        <f ca="1">IFERROR((IF(AND($J105&gt;CA$4,$J105&lt;=CB$4,$K105&lt;=CB$4),NETWORKDAYS.INTL($J105,$K105,1,(Holidays!$A$1:$A$248)),0)+IF(AND($J105&gt;CA$4,$J105&lt;=CB$4,$K105&gt;CB$4),NETWORKDAYS.INTL($J105,(CB$4),1,(Holidays!$A$1:$A$248)),0)+IF(AND($J105&lt;CA$4,$K105&lt;CB$4,$K105&gt;CA$4),NETWORKDAYS.INTL(CA$4+1,$K105,1,(Holidays!$A$1:$A$248)),0)+IF(AND($J105&lt;=CA$4,$K105&gt;=CB$4,$K105&gt;CA$4),NETWORKDAYS.INTL(CA$4+1,(CB$4),1,(Holidays!$A$1:$A$248)),0))*$M105,"")</f>
        <v>0</v>
      </c>
      <c r="CC105" s="190">
        <f ca="1">IFERROR((IF(AND($J105&gt;CB$4,$J105&lt;=CC$4,$K105&lt;=CC$4),NETWORKDAYS.INTL($J105,$K105,1,(Holidays!$A$1:$A$248)),0)+IF(AND($J105&gt;CB$4,$J105&lt;=CC$4,$K105&gt;CC$4),NETWORKDAYS.INTL($J105,(CC$4),1,(Holidays!$A$1:$A$248)),0)+IF(AND($J105&lt;CB$4,$K105&lt;CC$4,$K105&gt;CB$4),NETWORKDAYS.INTL(CB$4+1,$K105,1,(Holidays!$A$1:$A$248)),0)+IF(AND($J105&lt;=CB$4,$K105&gt;=CC$4,$K105&gt;CB$4),NETWORKDAYS.INTL(CB$4+1,(CC$4),1,(Holidays!$A$1:$A$248)),0))*$M105,"")</f>
        <v>0</v>
      </c>
      <c r="CD105" s="192">
        <f ca="1">IFERROR((IF(AND($J105&gt;CC$4,$J105&lt;=CD$4,$K105&lt;=CD$4),NETWORKDAYS.INTL($J105,$K105,1,(Holidays!$A$1:$A$248)),0)+IF(AND($J105&gt;CC$4,$J105&lt;=CD$4,$K105&gt;CD$4),NETWORKDAYS.INTL($J105,(CD$4),1,(Holidays!$A$1:$A$248)),0)+IF(AND($J105&lt;CC$4,$K105&lt;CD$4,$K105&gt;CC$4),NETWORKDAYS.INTL(CC$4+1,$K105,1,(Holidays!$A$1:$A$248)),0)+IF(AND($J105&lt;=CC$4,$K105&gt;=CD$4,$K105&gt;CC$4),NETWORKDAYS.INTL(CC$4+1,(CD$4),1,(Holidays!$A$1:$A$248)),0))*$M105,"")</f>
        <v>0</v>
      </c>
      <c r="CE105" s="321">
        <f ca="1">IFERROR((IF(AND($J105&gt;CD$4,$J105&lt;=CE$4,$K105&lt;=CE$4),NETWORKDAYS.INTL($J105,$K105,1,(Holidays!$A$1:$A$248)),0)+IF(AND($J105&gt;CD$4,$J105&lt;=CE$4,$K105&gt;CE$4),NETWORKDAYS.INTL($J105,(CE$4),1,(Holidays!$A$1:$A$248)),0)+IF(AND($J105&lt;CD$4,$K105&lt;CE$4,$K105&gt;CD$4),NETWORKDAYS.INTL(CD$4+1,$K105,1,(Holidays!$A$1:$A$248)),0)+IF(AND($J105&lt;=CD$4,$K105&gt;=CE$4,$K105&gt;CD$4),NETWORKDAYS.INTL(CD$4+1,(CE$4),1,(Holidays!$A$1:$A$248)),0))*$M105,"")</f>
        <v>0</v>
      </c>
      <c r="CF105" s="190">
        <f ca="1">IFERROR((IF(AND($J105&gt;CE$4,$J105&lt;=CF$4,$K105&lt;=CF$4),NETWORKDAYS.INTL($J105,$K105,1,(Holidays!$A$1:$A$248)),0)+IF(AND($J105&gt;CE$4,$J105&lt;=CF$4,$K105&gt;CF$4),NETWORKDAYS.INTL($J105,(CF$4),1,(Holidays!$A$1:$A$248)),0)+IF(AND($J105&lt;CE$4,$K105&lt;CF$4,$K105&gt;CE$4),NETWORKDAYS.INTL(CE$4+1,$K105,1,(Holidays!$A$1:$A$248)),0)+IF(AND($J105&lt;=CE$4,$K105&gt;=CF$4,$K105&gt;CE$4),NETWORKDAYS.INTL(CE$4+1,(CF$4),1,(Holidays!$A$1:$A$248)),0))*$M105,"")</f>
        <v>0</v>
      </c>
      <c r="CG105" s="192">
        <f ca="1">IFERROR((IF(AND($J105&gt;CF$4,$J105&lt;=CG$4,$K105&lt;=CG$4),NETWORKDAYS.INTL($J105,$K105,1,(Holidays!$A$1:$A$248)),0)+IF(AND($J105&gt;CF$4,$J105&lt;=CG$4,$K105&gt;CG$4),NETWORKDAYS.INTL($J105,(CG$4),1,(Holidays!$A$1:$A$248)),0)+IF(AND($J105&lt;CF$4,$K105&lt;CG$4,$K105&gt;CF$4),NETWORKDAYS.INTL(CF$4+1,$K105,1,(Holidays!$A$1:$A$248)),0)+IF(AND($J105&lt;=CF$4,$K105&gt;=CG$4,$K105&gt;CF$4),NETWORKDAYS.INTL(CF$4+1,(CG$4),1,(Holidays!$A$1:$A$248)),0))*$M105,"")</f>
        <v>0</v>
      </c>
      <c r="CH105" s="321">
        <f ca="1">IFERROR((IF(AND($J105&gt;CG$4,$J105&lt;=CH$4,$K105&lt;=CH$4),NETWORKDAYS.INTL($J105,$K105,1,(Holidays!$A$1:$A$248)),0)+IF(AND($J105&gt;CG$4,$J105&lt;=CH$4,$K105&gt;CH$4),NETWORKDAYS.INTL($J105,(CH$4),1,(Holidays!$A$1:$A$248)),0)+IF(AND($J105&lt;CG$4,$K105&lt;CH$4,$K105&gt;CG$4),NETWORKDAYS.INTL(CG$4+1,$K105,1,(Holidays!$A$1:$A$248)),0)+IF(AND($J105&lt;=CG$4,$K105&gt;=CH$4,$K105&gt;CG$4),NETWORKDAYS.INTL(CG$4+1,(CH$4),1,(Holidays!$A$1:$A$248)),0))*$M105,"")</f>
        <v>0</v>
      </c>
      <c r="CI105" s="190">
        <f ca="1">IFERROR((IF(AND($J105&gt;CH$4,$J105&lt;=CI$4,$K105&lt;=CI$4),NETWORKDAYS.INTL($J105,$K105,1,(Holidays!$A$1:$A$248)),0)+IF(AND($J105&gt;CH$4,$J105&lt;=CI$4,$K105&gt;CI$4),NETWORKDAYS.INTL($J105,(CI$4),1,(Holidays!$A$1:$A$248)),0)+IF(AND($J105&lt;CH$4,$K105&lt;CI$4,$K105&gt;CH$4),NETWORKDAYS.INTL(CH$4+1,$K105,1,(Holidays!$A$1:$A$248)),0)+IF(AND($J105&lt;=CH$4,$K105&gt;=CI$4,$K105&gt;CH$4),NETWORKDAYS.INTL(CH$4+1,(CI$4),1,(Holidays!$A$1:$A$248)),0))*$M105,"")</f>
        <v>0</v>
      </c>
      <c r="CJ105" s="192">
        <f ca="1">IFERROR((IF(AND($J105&gt;CI$4,$J105&lt;=CJ$4,$K105&lt;=CJ$4),NETWORKDAYS.INTL($J105,$K105,1,(Holidays!$A$1:$A$248)),0)+IF(AND($J105&gt;CI$4,$J105&lt;=CJ$4,$K105&gt;CJ$4),NETWORKDAYS.INTL($J105,(CJ$4),1,(Holidays!$A$1:$A$248)),0)+IF(AND($J105&lt;CI$4,$K105&lt;CJ$4,$K105&gt;CI$4),NETWORKDAYS.INTL(CI$4+1,$K105,1,(Holidays!$A$1:$A$248)),0)+IF(AND($J105&lt;=CI$4,$K105&gt;=CJ$4,$K105&gt;CI$4),NETWORKDAYS.INTL(CI$4+1,(CJ$4),1,(Holidays!$A$1:$A$248)),0))*$M105,"")</f>
        <v>0</v>
      </c>
      <c r="CK105" s="321">
        <f ca="1">IFERROR((IF(AND($J105&gt;CJ$4,$J105&lt;=CK$4,$K105&lt;=CK$4),NETWORKDAYS.INTL($J105,$K105,1,(Holidays!$A$1:$A$248)),0)+IF(AND($J105&gt;CJ$4,$J105&lt;=CK$4,$K105&gt;CK$4),NETWORKDAYS.INTL($J105,(CK$4),1,(Holidays!$A$1:$A$248)),0)+IF(AND($J105&lt;CJ$4,$K105&lt;CK$4,$K105&gt;CJ$4),NETWORKDAYS.INTL(CJ$4+1,$K105,1,(Holidays!$A$1:$A$248)),0)+IF(AND($J105&lt;=CJ$4,$K105&gt;=CK$4,$K105&gt;CJ$4),NETWORKDAYS.INTL(CJ$4+1,(CK$4),1,(Holidays!$A$1:$A$248)),0))*$M105,"")</f>
        <v>0</v>
      </c>
      <c r="CL105" s="190">
        <f ca="1">IFERROR((IF(AND($J105&gt;CK$4,$J105&lt;=CL$4,$K105&lt;=CL$4),NETWORKDAYS.INTL($J105,$K105,1,(Holidays!$A$1:$A$248)),0)+IF(AND($J105&gt;CK$4,$J105&lt;=CL$4,$K105&gt;CL$4),NETWORKDAYS.INTL($J105,(CL$4),1,(Holidays!$A$1:$A$248)),0)+IF(AND($J105&lt;CK$4,$K105&lt;CL$4,$K105&gt;CK$4),NETWORKDAYS.INTL(CK$4+1,$K105,1,(Holidays!$A$1:$A$248)),0)+IF(AND($J105&lt;=CK$4,$K105&gt;=CL$4,$K105&gt;CK$4),NETWORKDAYS.INTL(CK$4+1,(CL$4),1,(Holidays!$A$1:$A$248)),0))*$M105,"")</f>
        <v>0</v>
      </c>
      <c r="CM105" s="192">
        <f ca="1">IFERROR((IF(AND($J105&gt;CL$4,$J105&lt;=CM$4,$K105&lt;=CM$4),NETWORKDAYS.INTL($J105,$K105,1,(Holidays!$A$1:$A$248)),0)+IF(AND($J105&gt;CL$4,$J105&lt;=CM$4,$K105&gt;CM$4),NETWORKDAYS.INTL($J105,(CM$4),1,(Holidays!$A$1:$A$248)),0)+IF(AND($J105&lt;CL$4,$K105&lt;CM$4,$K105&gt;CL$4),NETWORKDAYS.INTL(CL$4+1,$K105,1,(Holidays!$A$1:$A$248)),0)+IF(AND($J105&lt;=CL$4,$K105&gt;=CM$4,$K105&gt;CL$4),NETWORKDAYS.INTL(CL$4+1,(CM$4),1,(Holidays!$A$1:$A$248)),0))*$M105,"")</f>
        <v>0</v>
      </c>
      <c r="CN105" s="321">
        <f ca="1">IFERROR((IF(AND($J105&gt;CM$4,$J105&lt;=CN$4,$K105&lt;=CN$4),NETWORKDAYS.INTL($J105,$K105,1,(Holidays!$A$1:$A$248)),0)+IF(AND($J105&gt;CM$4,$J105&lt;=CN$4,$K105&gt;CN$4),NETWORKDAYS.INTL($J105,(CN$4),1,(Holidays!$A$1:$A$248)),0)+IF(AND($J105&lt;CM$4,$K105&lt;CN$4,$K105&gt;CM$4),NETWORKDAYS.INTL(CM$4+1,$K105,1,(Holidays!$A$1:$A$248)),0)+IF(AND($J105&lt;=CM$4,$K105&gt;=CN$4,$K105&gt;CM$4),NETWORKDAYS.INTL(CM$4+1,(CN$4),1,(Holidays!$A$1:$A$248)),0))*$M105,"")</f>
        <v>0</v>
      </c>
      <c r="CO105" s="190">
        <f ca="1">IFERROR((IF(AND($J105&gt;CN$4,$J105&lt;=CO$4,$K105&lt;=CO$4),NETWORKDAYS.INTL($J105,$K105,1,(Holidays!$A$1:$A$248)),0)+IF(AND($J105&gt;CN$4,$J105&lt;=CO$4,$K105&gt;CO$4),NETWORKDAYS.INTL($J105,(CO$4),1,(Holidays!$A$1:$A$248)),0)+IF(AND($J105&lt;CN$4,$K105&lt;CO$4,$K105&gt;CN$4),NETWORKDAYS.INTL(CN$4+1,$K105,1,(Holidays!$A$1:$A$248)),0)+IF(AND($J105&lt;=CN$4,$K105&gt;=CO$4,$K105&gt;CN$4),NETWORKDAYS.INTL(CN$4+1,(CO$4),1,(Holidays!$A$1:$A$248)),0))*$M105,"")</f>
        <v>0</v>
      </c>
      <c r="CP105" s="192">
        <f ca="1">IFERROR((IF(AND($J105&gt;CO$4,$J105&lt;=CP$4,$K105&lt;=CP$4),NETWORKDAYS.INTL($J105,$K105,1,(Holidays!$A$1:$A$248)),0)+IF(AND($J105&gt;CO$4,$J105&lt;=CP$4,$K105&gt;CP$4),NETWORKDAYS.INTL($J105,(CP$4),1,(Holidays!$A$1:$A$248)),0)+IF(AND($J105&lt;CO$4,$K105&lt;CP$4,$K105&gt;CO$4),NETWORKDAYS.INTL(CO$4+1,$K105,1,(Holidays!$A$1:$A$248)),0)+IF(AND($J105&lt;=CO$4,$K105&gt;=CP$4,$K105&gt;CO$4),NETWORKDAYS.INTL(CO$4+1,(CP$4),1,(Holidays!$A$1:$A$248)),0))*$M105,"")</f>
        <v>0</v>
      </c>
      <c r="CQ105" s="321">
        <f ca="1">IFERROR((IF(AND($J105&gt;CP$4,$J105&lt;=CQ$4,$K105&lt;=CQ$4),NETWORKDAYS.INTL($J105,$K105,1,(Holidays!$A$1:$A$248)),0)+IF(AND($J105&gt;CP$4,$J105&lt;=CQ$4,$K105&gt;CQ$4),NETWORKDAYS.INTL($J105,(CQ$4),1,(Holidays!$A$1:$A$248)),0)+IF(AND($J105&lt;CP$4,$K105&lt;CQ$4,$K105&gt;CP$4),NETWORKDAYS.INTL(CP$4+1,$K105,1,(Holidays!$A$1:$A$248)),0)+IF(AND($J105&lt;=CP$4,$K105&gt;=CQ$4,$K105&gt;CP$4),NETWORKDAYS.INTL(CP$4+1,(CQ$4),1,(Holidays!$A$1:$A$248)),0))*$M105,"")</f>
        <v>0</v>
      </c>
      <c r="CR105" s="190">
        <f ca="1">IFERROR((IF(AND($J105&gt;CQ$4,$J105&lt;=CR$4,$K105&lt;=CR$4),NETWORKDAYS.INTL($J105,$K105,1,(Holidays!$A$1:$A$248)),0)+IF(AND($J105&gt;CQ$4,$J105&lt;=CR$4,$K105&gt;CR$4),NETWORKDAYS.INTL($J105,(CR$4),1,(Holidays!$A$1:$A$248)),0)+IF(AND($J105&lt;CQ$4,$K105&lt;CR$4,$K105&gt;CQ$4),NETWORKDAYS.INTL(CQ$4+1,$K105,1,(Holidays!$A$1:$A$248)),0)+IF(AND($J105&lt;=CQ$4,$K105&gt;=CR$4,$K105&gt;CQ$4),NETWORKDAYS.INTL(CQ$4+1,(CR$4),1,(Holidays!$A$1:$A$248)),0))*$M105,"")</f>
        <v>0</v>
      </c>
      <c r="CS105" s="192">
        <f ca="1">IFERROR((IF(AND($J105&gt;CR$4,$J105&lt;=CS$4,$K105&lt;=CS$4),NETWORKDAYS.INTL($J105,$K105,1,(Holidays!$A$1:$A$248)),0)+IF(AND($J105&gt;CR$4,$J105&lt;=CS$4,$K105&gt;CS$4),NETWORKDAYS.INTL($J105,(CS$4),1,(Holidays!$A$1:$A$248)),0)+IF(AND($J105&lt;CR$4,$K105&lt;CS$4,$K105&gt;CR$4),NETWORKDAYS.INTL(CR$4+1,$K105,1,(Holidays!$A$1:$A$248)),0)+IF(AND($J105&lt;=CR$4,$K105&gt;=CS$4,$K105&gt;CR$4),NETWORKDAYS.INTL(CR$4+1,(CS$4),1,(Holidays!$A$1:$A$248)),0))*$M105,"")</f>
        <v>0</v>
      </c>
      <c r="CT105" s="321">
        <f ca="1">IFERROR((IF(AND($J105&gt;CS$4,$J105&lt;=CT$4,$K105&lt;=CT$4),NETWORKDAYS.INTL($J105,$K105,1,(Holidays!$A$1:$A$248)),0)+IF(AND($J105&gt;CS$4,$J105&lt;=CT$4,$K105&gt;CT$4),NETWORKDAYS.INTL($J105,(CT$4),1,(Holidays!$A$1:$A$248)),0)+IF(AND($J105&lt;CS$4,$K105&lt;CT$4,$K105&gt;CS$4),NETWORKDAYS.INTL(CS$4+1,$K105,1,(Holidays!$A$1:$A$248)),0)+IF(AND($J105&lt;=CS$4,$K105&gt;=CT$4,$K105&gt;CS$4),NETWORKDAYS.INTL(CS$4+1,(CT$4),1,(Holidays!$A$1:$A$248)),0))*$M105,"")</f>
        <v>0</v>
      </c>
      <c r="CU105" s="190">
        <f ca="1">IFERROR((IF(AND($J105&gt;CT$4,$J105&lt;=CU$4,$K105&lt;=CU$4),NETWORKDAYS.INTL($J105,$K105,1,(Holidays!$A$1:$A$248)),0)+IF(AND($J105&gt;CT$4,$J105&lt;=CU$4,$K105&gt;CU$4),NETWORKDAYS.INTL($J105,(CU$4),1,(Holidays!$A$1:$A$248)),0)+IF(AND($J105&lt;CT$4,$K105&lt;CU$4,$K105&gt;CT$4),NETWORKDAYS.INTL(CT$4+1,$K105,1,(Holidays!$A$1:$A$248)),0)+IF(AND($J105&lt;=CT$4,$K105&gt;=CU$4,$K105&gt;CT$4),NETWORKDAYS.INTL(CT$4+1,(CU$4),1,(Holidays!$A$1:$A$248)),0))*$M105,"")</f>
        <v>0</v>
      </c>
      <c r="CV105" s="192">
        <f ca="1">IFERROR((IF(AND($J105&gt;CU$4,$J105&lt;=CV$4,$K105&lt;=CV$4),NETWORKDAYS.INTL($J105,$K105,1,(Holidays!$A$1:$A$248)),0)+IF(AND($J105&gt;CU$4,$J105&lt;=CV$4,$K105&gt;CV$4),NETWORKDAYS.INTL($J105,(CV$4),1,(Holidays!$A$1:$A$248)),0)+IF(AND($J105&lt;CU$4,$K105&lt;CV$4,$K105&gt;CU$4),NETWORKDAYS.INTL(CU$4+1,$K105,1,(Holidays!$A$1:$A$248)),0)+IF(AND($J105&lt;=CU$4,$K105&gt;=CV$4,$K105&gt;CU$4),NETWORKDAYS.INTL(CU$4+1,(CV$4),1,(Holidays!$A$1:$A$248)),0))*$M105,"")</f>
        <v>0</v>
      </c>
      <c r="CW105" s="321">
        <f ca="1">IFERROR((IF(AND($J105&gt;CV$4,$J105&lt;=CW$4,$K105&lt;=CW$4),NETWORKDAYS.INTL($J105,$K105,1,(Holidays!$A$1:$A$248)),0)+IF(AND($J105&gt;CV$4,$J105&lt;=CW$4,$K105&gt;CW$4),NETWORKDAYS.INTL($J105,(CW$4),1,(Holidays!$A$1:$A$248)),0)+IF(AND($J105&lt;CV$4,$K105&lt;CW$4,$K105&gt;CV$4),NETWORKDAYS.INTL(CV$4+1,$K105,1,(Holidays!$A$1:$A$248)),0)+IF(AND($J105&lt;=CV$4,$K105&gt;=CW$4,$K105&gt;CV$4),NETWORKDAYS.INTL(CV$4+1,(CW$4),1,(Holidays!$A$1:$A$248)),0))*$M105,"")</f>
        <v>0</v>
      </c>
      <c r="CX105" s="324">
        <f ca="1">IFERROR((IF(AND($J105&gt;CW$4,$J105&lt;=CX$4,$K105&lt;=CX$4),NETWORKDAYS.INTL($J105,$K105,1,(Holidays!$A$1:$A$248)),0)+IF(AND($J105&gt;CW$4,$J105&lt;=CX$4,$K105&gt;CX$4),NETWORKDAYS.INTL($J105,(CX$4),1,(Holidays!$A$1:$A$248)),0)+IF(AND($J105&lt;CW$4,$K105&lt;CX$4,$K105&gt;CW$4),NETWORKDAYS.INTL(CW$4+1,$K105,1,(Holidays!$A$1:$A$248)),0)+IF(AND($J105&lt;=CW$4,$K105&gt;=CX$4,$K105&gt;CW$4),NETWORKDAYS.INTL(CW$4+1,(CX$4),1,(Holidays!$A$1:$A$248)),0))*$M105,"")</f>
        <v>0</v>
      </c>
    </row>
    <row r="106" spans="2:102" ht="15" customHeight="1" outlineLevel="1">
      <c r="B106" s="59" t="str">
        <f t="array" ref="B106">IFERROR(INDEX('A-2_MH Distribution'!$B$1:$B$15014,SMALL(IF('A-2_MH Distribution'!$O$8:$O$63&lt;&gt;0,ROW('A-2_MH Distribution'!$B$8:$B$63)),ROW(A7)),1),"")</f>
        <v/>
      </c>
      <c r="C106" s="458" t="str">
        <f ca="1">IFERROR(VLOOKUP(B106,OFFSET('A-1_MH Estimation'!$B$7,0,0,MATCH("Subtotal LOE",'A-1_MH Estimation'!B:B,0)-7,2),2,0),"")</f>
        <v/>
      </c>
      <c r="D106" s="466" t="str">
        <f ca="1">IFERROR(VLOOKUP(B106,OFFSET('A-1_MH Estimation'!$B$7,0,0,MATCH("Subtotal LOE",'A-1_MH Estimation'!B:B,0)-7,4),4,0),"")</f>
        <v/>
      </c>
      <c r="E106" s="466" t="str">
        <f ca="1">IFERROR(VLOOKUP(B106,OFFSET('A-1_MH Estimation'!$B$7,0,0,MATCH("Subtotal LOE",'A-1_MH Estimation'!B:B,0)-7,3),3,0),"")</f>
        <v/>
      </c>
      <c r="F106" s="462">
        <f>IFERROR(VLOOKUP($B106,'A-2_MH Distribution'!$B$6:$O$16314,3,0)*VLOOKUP($B106,'A-2_MH Distribution'!$B$6:$O$16314,VLOOKUP(G106,SoftwareList,6,0),0)*IFERROR((--(VLOOKUP($B106,'A-2_MH Distribution'!$B$6:$O$16314,VLOOKUP(G106,SoftwareList,8,0),0)=0)+VLOOKUP($B106,'A-2_MH Distribution'!$B$6:$O$16314,VLOOKUP(G106,SoftwareList,8,0),0)),1),0)</f>
        <v>0</v>
      </c>
      <c r="G106" s="403" t="str">
        <f t="shared" si="63"/>
        <v/>
      </c>
      <c r="H106" s="454"/>
      <c r="I106" s="455"/>
      <c r="J106" s="351">
        <f ca="1">IFERROR(INDEX(Activities,MATCH($B106,'A-2_MH Distribution'!B:B,0),MATCH("Start Date",'A-2_MH Distribution'!$A$4:S$4,0))+H106,0)</f>
        <v>0</v>
      </c>
      <c r="K106" s="352">
        <f ca="1">IFERROR(INDEX(Activities,MATCH($B106,'A-2_MH Distribution'!B:B,0),MATCH("Finish Date",'A-2_MH Distribution'!$A$4:S$4,0))+I106,0)</f>
        <v>0</v>
      </c>
      <c r="L106" s="170">
        <f ca="1">NETWORKDAYS.INTL(J106,K106,1,Holidays!$A$1:$A$248)</f>
        <v>0</v>
      </c>
      <c r="M106" s="62">
        <f t="shared" ca="1" si="62"/>
        <v>0</v>
      </c>
      <c r="O106" s="253">
        <f ca="1">SUM($P106:CX106)</f>
        <v>0</v>
      </c>
      <c r="P106" s="320"/>
      <c r="Q106" s="321">
        <f ca="1">IFERROR((IF(AND($J106&gt;P$4,$J106&lt;=Q$4,$K106&lt;=Q$4),NETWORKDAYS.INTL($J106,$K106,1,(Holidays!$A$1:$A$248)),0)+IF(AND($J106&gt;P$4,$J106&lt;=Q$4,$K106&gt;Q$4),NETWORKDAYS.INTL($J106,(Q$4),1,(Holidays!$A$1:$A$248)),0)+IF(AND($J106&lt;P$4,$K106&lt;Q$4,$K106&gt;P$4),NETWORKDAYS.INTL(P$4+1,$K106,1,(Holidays!$A$1:$A$248)),0)+IF(AND($J106&lt;=P$4,$K106&gt;=Q$4,$K106&gt;P$4),NETWORKDAYS.INTL(P$4+1,(Q$4),1,(Holidays!$A$1:$A$248)),0))*$M106,"")</f>
        <v>0</v>
      </c>
      <c r="R106" s="190">
        <f ca="1">IFERROR((IF(AND($J106&gt;Q$4,$J106&lt;=R$4,$K106&lt;=R$4),NETWORKDAYS.INTL($J106,$K106,1,(Holidays!$A$1:$A$248)),0)+IF(AND($J106&gt;Q$4,$J106&lt;=R$4,$K106&gt;R$4),NETWORKDAYS.INTL($J106,(R$4),1,(Holidays!$A$1:$A$248)),0)+IF(AND($J106&lt;Q$4,$K106&lt;R$4,$K106&gt;Q$4),NETWORKDAYS.INTL(Q$4+1,$K106,1,(Holidays!$A$1:$A$248)),0)+IF(AND($J106&lt;=Q$4,$K106&gt;=R$4,$K106&gt;Q$4),NETWORKDAYS.INTL(Q$4+1,(R$4),1,(Holidays!$A$1:$A$248)),0))*$M106,"")</f>
        <v>0</v>
      </c>
      <c r="S106" s="192">
        <f ca="1">IFERROR((IF(AND($J106&gt;R$4,$J106&lt;=S$4,$K106&lt;=S$4),NETWORKDAYS.INTL($J106,$K106,1,(Holidays!$A$1:$A$248)),0)+IF(AND($J106&gt;R$4,$J106&lt;=S$4,$K106&gt;S$4),NETWORKDAYS.INTL($J106,(S$4),1,(Holidays!$A$1:$A$248)),0)+IF(AND($J106&lt;R$4,$K106&lt;S$4,$K106&gt;R$4),NETWORKDAYS.INTL(R$4+1,$K106,1,(Holidays!$A$1:$A$248)),0)+IF(AND($J106&lt;=R$4,$K106&gt;=S$4,$K106&gt;R$4),NETWORKDAYS.INTL(R$4+1,(S$4),1,(Holidays!$A$1:$A$248)),0))*$M106,"")</f>
        <v>0</v>
      </c>
      <c r="T106" s="321">
        <f ca="1">IFERROR((IF(AND($J106&gt;S$4,$J106&lt;=T$4,$K106&lt;=T$4),NETWORKDAYS.INTL($J106,$K106,1,(Holidays!$A$1:$A$248)),0)+IF(AND($J106&gt;S$4,$J106&lt;=T$4,$K106&gt;T$4),NETWORKDAYS.INTL($J106,(T$4),1,(Holidays!$A$1:$A$248)),0)+IF(AND($J106&lt;S$4,$K106&lt;T$4,$K106&gt;S$4),NETWORKDAYS.INTL(S$4+1,$K106,1,(Holidays!$A$1:$A$248)),0)+IF(AND($J106&lt;=S$4,$K106&gt;=T$4,$K106&gt;S$4),NETWORKDAYS.INTL(S$4+1,(T$4),1,(Holidays!$A$1:$A$248)),0))*$M106,"")</f>
        <v>0</v>
      </c>
      <c r="U106" s="190">
        <f ca="1">IFERROR((IF(AND($J106&gt;T$4,$J106&lt;=U$4,$K106&lt;=U$4),NETWORKDAYS.INTL($J106,$K106,1,(Holidays!$A$1:$A$248)),0)+IF(AND($J106&gt;T$4,$J106&lt;=U$4,$K106&gt;U$4),NETWORKDAYS.INTL($J106,(U$4),1,(Holidays!$A$1:$A$248)),0)+IF(AND($J106&lt;T$4,$K106&lt;U$4,$K106&gt;T$4),NETWORKDAYS.INTL(T$4+1,$K106,1,(Holidays!$A$1:$A$248)),0)+IF(AND($J106&lt;=T$4,$K106&gt;=U$4,$K106&gt;T$4),NETWORKDAYS.INTL(T$4+1,(U$4),1,(Holidays!$A$1:$A$248)),0))*$M106,"")</f>
        <v>0</v>
      </c>
      <c r="V106" s="192">
        <f ca="1">IFERROR((IF(AND($J106&gt;U$4,$J106&lt;=V$4,$K106&lt;=V$4),NETWORKDAYS.INTL($J106,$K106,1,(Holidays!$A$1:$A$248)),0)+IF(AND($J106&gt;U$4,$J106&lt;=V$4,$K106&gt;V$4),NETWORKDAYS.INTL($J106,(V$4),1,(Holidays!$A$1:$A$248)),0)+IF(AND($J106&lt;U$4,$K106&lt;V$4,$K106&gt;U$4),NETWORKDAYS.INTL(U$4+1,$K106,1,(Holidays!$A$1:$A$248)),0)+IF(AND($J106&lt;=U$4,$K106&gt;=V$4,$K106&gt;U$4),NETWORKDAYS.INTL(U$4+1,(V$4),1,(Holidays!$A$1:$A$248)),0))*$M106,"")</f>
        <v>0</v>
      </c>
      <c r="W106" s="321">
        <f ca="1">IFERROR((IF(AND($J106&gt;V$4,$J106&lt;=W$4,$K106&lt;=W$4),NETWORKDAYS.INTL($J106,$K106,1,(Holidays!$A$1:$A$248)),0)+IF(AND($J106&gt;V$4,$J106&lt;=W$4,$K106&gt;W$4),NETWORKDAYS.INTL($J106,(W$4),1,(Holidays!$A$1:$A$248)),0)+IF(AND($J106&lt;V$4,$K106&lt;W$4,$K106&gt;V$4),NETWORKDAYS.INTL(V$4+1,$K106,1,(Holidays!$A$1:$A$248)),0)+IF(AND($J106&lt;=V$4,$K106&gt;=W$4,$K106&gt;V$4),NETWORKDAYS.INTL(V$4+1,(W$4),1,(Holidays!$A$1:$A$248)),0))*$M106,"")</f>
        <v>0</v>
      </c>
      <c r="X106" s="190">
        <f ca="1">IFERROR((IF(AND($J106&gt;W$4,$J106&lt;=X$4,$K106&lt;=X$4),NETWORKDAYS.INTL($J106,$K106,1,(Holidays!$A$1:$A$248)),0)+IF(AND($J106&gt;W$4,$J106&lt;=X$4,$K106&gt;X$4),NETWORKDAYS.INTL($J106,(X$4),1,(Holidays!$A$1:$A$248)),0)+IF(AND($J106&lt;W$4,$K106&lt;X$4,$K106&gt;W$4),NETWORKDAYS.INTL(W$4+1,$K106,1,(Holidays!$A$1:$A$248)),0)+IF(AND($J106&lt;=W$4,$K106&gt;=X$4,$K106&gt;W$4),NETWORKDAYS.INTL(W$4+1,(X$4),1,(Holidays!$A$1:$A$248)),0))*$M106,"")</f>
        <v>0</v>
      </c>
      <c r="Y106" s="192">
        <f ca="1">IFERROR((IF(AND($J106&gt;X$4,$J106&lt;=Y$4,$K106&lt;=Y$4),NETWORKDAYS.INTL($J106,$K106,1,(Holidays!$A$1:$A$248)),0)+IF(AND($J106&gt;X$4,$J106&lt;=Y$4,$K106&gt;Y$4),NETWORKDAYS.INTL($J106,(Y$4),1,(Holidays!$A$1:$A$248)),0)+IF(AND($J106&lt;X$4,$K106&lt;Y$4,$K106&gt;X$4),NETWORKDAYS.INTL(X$4+1,$K106,1,(Holidays!$A$1:$A$248)),0)+IF(AND($J106&lt;=X$4,$K106&gt;=Y$4,$K106&gt;X$4),NETWORKDAYS.INTL(X$4+1,(Y$4),1,(Holidays!$A$1:$A$248)),0))*$M106,"")</f>
        <v>0</v>
      </c>
      <c r="Z106" s="321">
        <f ca="1">IFERROR((IF(AND($J106&gt;Y$4,$J106&lt;=Z$4,$K106&lt;=Z$4),NETWORKDAYS.INTL($J106,$K106,1,(Holidays!$A$1:$A$248)),0)+IF(AND($J106&gt;Y$4,$J106&lt;=Z$4,$K106&gt;Z$4),NETWORKDAYS.INTL($J106,(Z$4),1,(Holidays!$A$1:$A$248)),0)+IF(AND($J106&lt;Y$4,$K106&lt;Z$4,$K106&gt;Y$4),NETWORKDAYS.INTL(Y$4+1,$K106,1,(Holidays!$A$1:$A$248)),0)+IF(AND($J106&lt;=Y$4,$K106&gt;=Z$4,$K106&gt;Y$4),NETWORKDAYS.INTL(Y$4+1,(Z$4),1,(Holidays!$A$1:$A$248)),0))*$M106,"")</f>
        <v>0</v>
      </c>
      <c r="AA106" s="190">
        <f ca="1">IFERROR((IF(AND($J106&gt;Z$4,$J106&lt;=AA$4,$K106&lt;=AA$4),NETWORKDAYS.INTL($J106,$K106,1,(Holidays!$A$1:$A$248)),0)+IF(AND($J106&gt;Z$4,$J106&lt;=AA$4,$K106&gt;AA$4),NETWORKDAYS.INTL($J106,(AA$4),1,(Holidays!$A$1:$A$248)),0)+IF(AND($J106&lt;Z$4,$K106&lt;AA$4,$K106&gt;Z$4),NETWORKDAYS.INTL(Z$4+1,$K106,1,(Holidays!$A$1:$A$248)),0)+IF(AND($J106&lt;=Z$4,$K106&gt;=AA$4,$K106&gt;Z$4),NETWORKDAYS.INTL(Z$4+1,(AA$4),1,(Holidays!$A$1:$A$248)),0))*$M106,"")</f>
        <v>0</v>
      </c>
      <c r="AB106" s="192">
        <f ca="1">IFERROR((IF(AND($J106&gt;AA$4,$J106&lt;=AB$4,$K106&lt;=AB$4),NETWORKDAYS.INTL($J106,$K106,1,(Holidays!$A$1:$A$248)),0)+IF(AND($J106&gt;AA$4,$J106&lt;=AB$4,$K106&gt;AB$4),NETWORKDAYS.INTL($J106,(AB$4),1,(Holidays!$A$1:$A$248)),0)+IF(AND($J106&lt;AA$4,$K106&lt;AB$4,$K106&gt;AA$4),NETWORKDAYS.INTL(AA$4+1,$K106,1,(Holidays!$A$1:$A$248)),0)+IF(AND($J106&lt;=AA$4,$K106&gt;=AB$4,$K106&gt;AA$4),NETWORKDAYS.INTL(AA$4+1,(AB$4),1,(Holidays!$A$1:$A$248)),0))*$M106,"")</f>
        <v>0</v>
      </c>
      <c r="AC106" s="321">
        <f ca="1">IFERROR((IF(AND($J106&gt;AB$4,$J106&lt;=AC$4,$K106&lt;=AC$4),NETWORKDAYS.INTL($J106,$K106,1,(Holidays!$A$1:$A$248)),0)+IF(AND($J106&gt;AB$4,$J106&lt;=AC$4,$K106&gt;AC$4),NETWORKDAYS.INTL($J106,(AC$4),1,(Holidays!$A$1:$A$248)),0)+IF(AND($J106&lt;AB$4,$K106&lt;AC$4,$K106&gt;AB$4),NETWORKDAYS.INTL(AB$4+1,$K106,1,(Holidays!$A$1:$A$248)),0)+IF(AND($J106&lt;=AB$4,$K106&gt;=AC$4,$K106&gt;AB$4),NETWORKDAYS.INTL(AB$4+1,(AC$4),1,(Holidays!$A$1:$A$248)),0))*$M106,"")</f>
        <v>0</v>
      </c>
      <c r="AD106" s="190">
        <f ca="1">IFERROR((IF(AND($J106&gt;AC$4,$J106&lt;=AD$4,$K106&lt;=AD$4),NETWORKDAYS.INTL($J106,$K106,1,(Holidays!$A$1:$A$248)),0)+IF(AND($J106&gt;AC$4,$J106&lt;=AD$4,$K106&gt;AD$4),NETWORKDAYS.INTL($J106,(AD$4),1,(Holidays!$A$1:$A$248)),0)+IF(AND($J106&lt;AC$4,$K106&lt;AD$4,$K106&gt;AC$4),NETWORKDAYS.INTL(AC$4+1,$K106,1,(Holidays!$A$1:$A$248)),0)+IF(AND($J106&lt;=AC$4,$K106&gt;=AD$4,$K106&gt;AC$4),NETWORKDAYS.INTL(AC$4+1,(AD$4),1,(Holidays!$A$1:$A$248)),0))*$M106,"")</f>
        <v>0</v>
      </c>
      <c r="AE106" s="192">
        <f ca="1">IFERROR((IF(AND($J106&gt;AD$4,$J106&lt;=AE$4,$K106&lt;=AE$4),NETWORKDAYS.INTL($J106,$K106,1,(Holidays!$A$1:$A$248)),0)+IF(AND($J106&gt;AD$4,$J106&lt;=AE$4,$K106&gt;AE$4),NETWORKDAYS.INTL($J106,(AE$4),1,(Holidays!$A$1:$A$248)),0)+IF(AND($J106&lt;AD$4,$K106&lt;AE$4,$K106&gt;AD$4),NETWORKDAYS.INTL(AD$4+1,$K106,1,(Holidays!$A$1:$A$248)),0)+IF(AND($J106&lt;=AD$4,$K106&gt;=AE$4,$K106&gt;AD$4),NETWORKDAYS.INTL(AD$4+1,(AE$4),1,(Holidays!$A$1:$A$248)),0))*$M106,"")</f>
        <v>0</v>
      </c>
      <c r="AF106" s="321">
        <f ca="1">IFERROR((IF(AND($J106&gt;AE$4,$J106&lt;=AF$4,$K106&lt;=AF$4),NETWORKDAYS.INTL($J106,$K106,1,(Holidays!$A$1:$A$248)),0)+IF(AND($J106&gt;AE$4,$J106&lt;=AF$4,$K106&gt;AF$4),NETWORKDAYS.INTL($J106,(AF$4),1,(Holidays!$A$1:$A$248)),0)+IF(AND($J106&lt;AE$4,$K106&lt;AF$4,$K106&gt;AE$4),NETWORKDAYS.INTL(AE$4+1,$K106,1,(Holidays!$A$1:$A$248)),0)+IF(AND($J106&lt;=AE$4,$K106&gt;=AF$4,$K106&gt;AE$4),NETWORKDAYS.INTL(AE$4+1,(AF$4),1,(Holidays!$A$1:$A$248)),0))*$M106,"")</f>
        <v>0</v>
      </c>
      <c r="AG106" s="190">
        <f ca="1">IFERROR((IF(AND($J106&gt;AF$4,$J106&lt;=AG$4,$K106&lt;=AG$4),NETWORKDAYS.INTL($J106,$K106,1,(Holidays!$A$1:$A$248)),0)+IF(AND($J106&gt;AF$4,$J106&lt;=AG$4,$K106&gt;AG$4),NETWORKDAYS.INTL($J106,(AG$4),1,(Holidays!$A$1:$A$248)),0)+IF(AND($J106&lt;AF$4,$K106&lt;AG$4,$K106&gt;AF$4),NETWORKDAYS.INTL(AF$4+1,$K106,1,(Holidays!$A$1:$A$248)),0)+IF(AND($J106&lt;=AF$4,$K106&gt;=AG$4,$K106&gt;AF$4),NETWORKDAYS.INTL(AF$4+1,(AG$4),1,(Holidays!$A$1:$A$248)),0))*$M106,"")</f>
        <v>0</v>
      </c>
      <c r="AH106" s="192">
        <f ca="1">IFERROR((IF(AND($J106&gt;AG$4,$J106&lt;=AH$4,$K106&lt;=AH$4),NETWORKDAYS.INTL($J106,$K106,1,(Holidays!$A$1:$A$248)),0)+IF(AND($J106&gt;AG$4,$J106&lt;=AH$4,$K106&gt;AH$4),NETWORKDAYS.INTL($J106,(AH$4),1,(Holidays!$A$1:$A$248)),0)+IF(AND($J106&lt;AG$4,$K106&lt;AH$4,$K106&gt;AG$4),NETWORKDAYS.INTL(AG$4+1,$K106,1,(Holidays!$A$1:$A$248)),0)+IF(AND($J106&lt;=AG$4,$K106&gt;=AH$4,$K106&gt;AG$4),NETWORKDAYS.INTL(AG$4+1,(AH$4),1,(Holidays!$A$1:$A$248)),0))*$M106,"")</f>
        <v>0</v>
      </c>
      <c r="AI106" s="321">
        <f ca="1">IFERROR((IF(AND($J106&gt;AH$4,$J106&lt;=AI$4,$K106&lt;=AI$4),NETWORKDAYS.INTL($J106,$K106,1,(Holidays!$A$1:$A$248)),0)+IF(AND($J106&gt;AH$4,$J106&lt;=AI$4,$K106&gt;AI$4),NETWORKDAYS.INTL($J106,(AI$4),1,(Holidays!$A$1:$A$248)),0)+IF(AND($J106&lt;AH$4,$K106&lt;AI$4,$K106&gt;AH$4),NETWORKDAYS.INTL(AH$4+1,$K106,1,(Holidays!$A$1:$A$248)),0)+IF(AND($J106&lt;=AH$4,$K106&gt;=AI$4,$K106&gt;AH$4),NETWORKDAYS.INTL(AH$4+1,(AI$4),1,(Holidays!$A$1:$A$248)),0))*$M106,"")</f>
        <v>0</v>
      </c>
      <c r="AJ106" s="190">
        <f ca="1">IFERROR((IF(AND($J106&gt;AI$4,$J106&lt;=AJ$4,$K106&lt;=AJ$4),NETWORKDAYS.INTL($J106,$K106,1,(Holidays!$A$1:$A$248)),0)+IF(AND($J106&gt;AI$4,$J106&lt;=AJ$4,$K106&gt;AJ$4),NETWORKDAYS.INTL($J106,(AJ$4),1,(Holidays!$A$1:$A$248)),0)+IF(AND($J106&lt;AI$4,$K106&lt;AJ$4,$K106&gt;AI$4),NETWORKDAYS.INTL(AI$4+1,$K106,1,(Holidays!$A$1:$A$248)),0)+IF(AND($J106&lt;=AI$4,$K106&gt;=AJ$4,$K106&gt;AI$4),NETWORKDAYS.INTL(AI$4+1,(AJ$4),1,(Holidays!$A$1:$A$248)),0))*$M106,"")</f>
        <v>0</v>
      </c>
      <c r="AK106" s="192">
        <f ca="1">IFERROR((IF(AND($J106&gt;AJ$4,$J106&lt;=AK$4,$K106&lt;=AK$4),NETWORKDAYS.INTL($J106,$K106,1,(Holidays!$A$1:$A$248)),0)+IF(AND($J106&gt;AJ$4,$J106&lt;=AK$4,$K106&gt;AK$4),NETWORKDAYS.INTL($J106,(AK$4),1,(Holidays!$A$1:$A$248)),0)+IF(AND($J106&lt;AJ$4,$K106&lt;AK$4,$K106&gt;AJ$4),NETWORKDAYS.INTL(AJ$4+1,$K106,1,(Holidays!$A$1:$A$248)),0)+IF(AND($J106&lt;=AJ$4,$K106&gt;=AK$4,$K106&gt;AJ$4),NETWORKDAYS.INTL(AJ$4+1,(AK$4),1,(Holidays!$A$1:$A$248)),0))*$M106,"")</f>
        <v>0</v>
      </c>
      <c r="AL106" s="321">
        <f ca="1">IFERROR((IF(AND($J106&gt;AK$4,$J106&lt;=AL$4,$K106&lt;=AL$4),NETWORKDAYS.INTL($J106,$K106,1,(Holidays!$A$1:$A$248)),0)+IF(AND($J106&gt;AK$4,$J106&lt;=AL$4,$K106&gt;AL$4),NETWORKDAYS.INTL($J106,(AL$4),1,(Holidays!$A$1:$A$248)),0)+IF(AND($J106&lt;AK$4,$K106&lt;AL$4,$K106&gt;AK$4),NETWORKDAYS.INTL(AK$4+1,$K106,1,(Holidays!$A$1:$A$248)),0)+IF(AND($J106&lt;=AK$4,$K106&gt;=AL$4,$K106&gt;AK$4),NETWORKDAYS.INTL(AK$4+1,(AL$4),1,(Holidays!$A$1:$A$248)),0))*$M106,"")</f>
        <v>0</v>
      </c>
      <c r="AM106" s="190">
        <f ca="1">IFERROR((IF(AND($J106&gt;AL$4,$J106&lt;=AM$4,$K106&lt;=AM$4),NETWORKDAYS.INTL($J106,$K106,1,(Holidays!$A$1:$A$248)),0)+IF(AND($J106&gt;AL$4,$J106&lt;=AM$4,$K106&gt;AM$4),NETWORKDAYS.INTL($J106,(AM$4),1,(Holidays!$A$1:$A$248)),0)+IF(AND($J106&lt;AL$4,$K106&lt;AM$4,$K106&gt;AL$4),NETWORKDAYS.INTL(AL$4+1,$K106,1,(Holidays!$A$1:$A$248)),0)+IF(AND($J106&lt;=AL$4,$K106&gt;=AM$4,$K106&gt;AL$4),NETWORKDAYS.INTL(AL$4+1,(AM$4),1,(Holidays!$A$1:$A$248)),0))*$M106,"")</f>
        <v>0</v>
      </c>
      <c r="AN106" s="192">
        <f ca="1">IFERROR((IF(AND($J106&gt;AM$4,$J106&lt;=AN$4,$K106&lt;=AN$4),NETWORKDAYS.INTL($J106,$K106,1,(Holidays!$A$1:$A$248)),0)+IF(AND($J106&gt;AM$4,$J106&lt;=AN$4,$K106&gt;AN$4),NETWORKDAYS.INTL($J106,(AN$4),1,(Holidays!$A$1:$A$248)),0)+IF(AND($J106&lt;AM$4,$K106&lt;AN$4,$K106&gt;AM$4),NETWORKDAYS.INTL(AM$4+1,$K106,1,(Holidays!$A$1:$A$248)),0)+IF(AND($J106&lt;=AM$4,$K106&gt;=AN$4,$K106&gt;AM$4),NETWORKDAYS.INTL(AM$4+1,(AN$4),1,(Holidays!$A$1:$A$248)),0))*$M106,"")</f>
        <v>0</v>
      </c>
      <c r="AO106" s="321">
        <f ca="1">IFERROR((IF(AND($J106&gt;AN$4,$J106&lt;=AO$4,$K106&lt;=AO$4),NETWORKDAYS.INTL($J106,$K106,1,(Holidays!$A$1:$A$248)),0)+IF(AND($J106&gt;AN$4,$J106&lt;=AO$4,$K106&gt;AO$4),NETWORKDAYS.INTL($J106,(AO$4),1,(Holidays!$A$1:$A$248)),0)+IF(AND($J106&lt;AN$4,$K106&lt;AO$4,$K106&gt;AN$4),NETWORKDAYS.INTL(AN$4+1,$K106,1,(Holidays!$A$1:$A$248)),0)+IF(AND($J106&lt;=AN$4,$K106&gt;=AO$4,$K106&gt;AN$4),NETWORKDAYS.INTL(AN$4+1,(AO$4),1,(Holidays!$A$1:$A$248)),0))*$M106,"")</f>
        <v>0</v>
      </c>
      <c r="AP106" s="190">
        <f ca="1">IFERROR((IF(AND($J106&gt;AO$4,$J106&lt;=AP$4,$K106&lt;=AP$4),NETWORKDAYS.INTL($J106,$K106,1,(Holidays!$A$1:$A$248)),0)+IF(AND($J106&gt;AO$4,$J106&lt;=AP$4,$K106&gt;AP$4),NETWORKDAYS.INTL($J106,(AP$4),1,(Holidays!$A$1:$A$248)),0)+IF(AND($J106&lt;AO$4,$K106&lt;AP$4,$K106&gt;AO$4),NETWORKDAYS.INTL(AO$4+1,$K106,1,(Holidays!$A$1:$A$248)),0)+IF(AND($J106&lt;=AO$4,$K106&gt;=AP$4,$K106&gt;AO$4),NETWORKDAYS.INTL(AO$4+1,(AP$4),1,(Holidays!$A$1:$A$248)),0))*$M106,"")</f>
        <v>0</v>
      </c>
      <c r="AQ106" s="192">
        <f ca="1">IFERROR((IF(AND($J106&gt;AP$4,$J106&lt;=AQ$4,$K106&lt;=AQ$4),NETWORKDAYS.INTL($J106,$K106,1,(Holidays!$A$1:$A$248)),0)+IF(AND($J106&gt;AP$4,$J106&lt;=AQ$4,$K106&gt;AQ$4),NETWORKDAYS.INTL($J106,(AQ$4),1,(Holidays!$A$1:$A$248)),0)+IF(AND($J106&lt;AP$4,$K106&lt;AQ$4,$K106&gt;AP$4),NETWORKDAYS.INTL(AP$4+1,$K106,1,(Holidays!$A$1:$A$248)),0)+IF(AND($J106&lt;=AP$4,$K106&gt;=AQ$4,$K106&gt;AP$4),NETWORKDAYS.INTL(AP$4+1,(AQ$4),1,(Holidays!$A$1:$A$248)),0))*$M106,"")</f>
        <v>0</v>
      </c>
      <c r="AR106" s="321">
        <f ca="1">IFERROR((IF(AND($J106&gt;AQ$4,$J106&lt;=AR$4,$K106&lt;=AR$4),NETWORKDAYS.INTL($J106,$K106,1,(Holidays!$A$1:$A$248)),0)+IF(AND($J106&gt;AQ$4,$J106&lt;=AR$4,$K106&gt;AR$4),NETWORKDAYS.INTL($J106,(AR$4),1,(Holidays!$A$1:$A$248)),0)+IF(AND($J106&lt;AQ$4,$K106&lt;AR$4,$K106&gt;AQ$4),NETWORKDAYS.INTL(AQ$4+1,$K106,1,(Holidays!$A$1:$A$248)),0)+IF(AND($J106&lt;=AQ$4,$K106&gt;=AR$4,$K106&gt;AQ$4),NETWORKDAYS.INTL(AQ$4+1,(AR$4),1,(Holidays!$A$1:$A$248)),0))*$M106,"")</f>
        <v>0</v>
      </c>
      <c r="AS106" s="190">
        <f ca="1">IFERROR((IF(AND($J106&gt;AR$4,$J106&lt;=AS$4,$K106&lt;=AS$4),NETWORKDAYS.INTL($J106,$K106,1,(Holidays!$A$1:$A$248)),0)+IF(AND($J106&gt;AR$4,$J106&lt;=AS$4,$K106&gt;AS$4),NETWORKDAYS.INTL($J106,(AS$4),1,(Holidays!$A$1:$A$248)),0)+IF(AND($J106&lt;AR$4,$K106&lt;AS$4,$K106&gt;AR$4),NETWORKDAYS.INTL(AR$4+1,$K106,1,(Holidays!$A$1:$A$248)),0)+IF(AND($J106&lt;=AR$4,$K106&gt;=AS$4,$K106&gt;AR$4),NETWORKDAYS.INTL(AR$4+1,(AS$4),1,(Holidays!$A$1:$A$248)),0))*$M106,"")</f>
        <v>0</v>
      </c>
      <c r="AT106" s="192">
        <f ca="1">IFERROR((IF(AND($J106&gt;AS$4,$J106&lt;=AT$4,$K106&lt;=AT$4),NETWORKDAYS.INTL($J106,$K106,1,(Holidays!$A$1:$A$248)),0)+IF(AND($J106&gt;AS$4,$J106&lt;=AT$4,$K106&gt;AT$4),NETWORKDAYS.INTL($J106,(AT$4),1,(Holidays!$A$1:$A$248)),0)+IF(AND($J106&lt;AS$4,$K106&lt;AT$4,$K106&gt;AS$4),NETWORKDAYS.INTL(AS$4+1,$K106,1,(Holidays!$A$1:$A$248)),0)+IF(AND($J106&lt;=AS$4,$K106&gt;=AT$4,$K106&gt;AS$4),NETWORKDAYS.INTL(AS$4+1,(AT$4),1,(Holidays!$A$1:$A$248)),0))*$M106,"")</f>
        <v>0</v>
      </c>
      <c r="AU106" s="321">
        <f ca="1">IFERROR((IF(AND($J106&gt;AT$4,$J106&lt;=AU$4,$K106&lt;=AU$4),NETWORKDAYS.INTL($J106,$K106,1,(Holidays!$A$1:$A$248)),0)+IF(AND($J106&gt;AT$4,$J106&lt;=AU$4,$K106&gt;AU$4),NETWORKDAYS.INTL($J106,(AU$4),1,(Holidays!$A$1:$A$248)),0)+IF(AND($J106&lt;AT$4,$K106&lt;AU$4,$K106&gt;AT$4),NETWORKDAYS.INTL(AT$4+1,$K106,1,(Holidays!$A$1:$A$248)),0)+IF(AND($J106&lt;=AT$4,$K106&gt;=AU$4,$K106&gt;AT$4),NETWORKDAYS.INTL(AT$4+1,(AU$4),1,(Holidays!$A$1:$A$248)),0))*$M106,"")</f>
        <v>0</v>
      </c>
      <c r="AV106" s="190">
        <f ca="1">IFERROR((IF(AND($J106&gt;AU$4,$J106&lt;=AV$4,$K106&lt;=AV$4),NETWORKDAYS.INTL($J106,$K106,1,(Holidays!$A$1:$A$248)),0)+IF(AND($J106&gt;AU$4,$J106&lt;=AV$4,$K106&gt;AV$4),NETWORKDAYS.INTL($J106,(AV$4),1,(Holidays!$A$1:$A$248)),0)+IF(AND($J106&lt;AU$4,$K106&lt;AV$4,$K106&gt;AU$4),NETWORKDAYS.INTL(AU$4+1,$K106,1,(Holidays!$A$1:$A$248)),0)+IF(AND($J106&lt;=AU$4,$K106&gt;=AV$4,$K106&gt;AU$4),NETWORKDAYS.INTL(AU$4+1,(AV$4),1,(Holidays!$A$1:$A$248)),0))*$M106,"")</f>
        <v>0</v>
      </c>
      <c r="AW106" s="192">
        <f ca="1">IFERROR((IF(AND($J106&gt;AV$4,$J106&lt;=AW$4,$K106&lt;=AW$4),NETWORKDAYS.INTL($J106,$K106,1,(Holidays!$A$1:$A$248)),0)+IF(AND($J106&gt;AV$4,$J106&lt;=AW$4,$K106&gt;AW$4),NETWORKDAYS.INTL($J106,(AW$4),1,(Holidays!$A$1:$A$248)),0)+IF(AND($J106&lt;AV$4,$K106&lt;AW$4,$K106&gt;AV$4),NETWORKDAYS.INTL(AV$4+1,$K106,1,(Holidays!$A$1:$A$248)),0)+IF(AND($J106&lt;=AV$4,$K106&gt;=AW$4,$K106&gt;AV$4),NETWORKDAYS.INTL(AV$4+1,(AW$4),1,(Holidays!$A$1:$A$248)),0))*$M106,"")</f>
        <v>0</v>
      </c>
      <c r="AX106" s="321">
        <f ca="1">IFERROR((IF(AND($J106&gt;AW$4,$J106&lt;=AX$4,$K106&lt;=AX$4),NETWORKDAYS.INTL($J106,$K106,1,(Holidays!$A$1:$A$248)),0)+IF(AND($J106&gt;AW$4,$J106&lt;=AX$4,$K106&gt;AX$4),NETWORKDAYS.INTL($J106,(AX$4),1,(Holidays!$A$1:$A$248)),0)+IF(AND($J106&lt;AW$4,$K106&lt;AX$4,$K106&gt;AW$4),NETWORKDAYS.INTL(AW$4+1,$K106,1,(Holidays!$A$1:$A$248)),0)+IF(AND($J106&lt;=AW$4,$K106&gt;=AX$4,$K106&gt;AW$4),NETWORKDAYS.INTL(AW$4+1,(AX$4),1,(Holidays!$A$1:$A$248)),0))*$M106,"")</f>
        <v>0</v>
      </c>
      <c r="AY106" s="190">
        <f ca="1">IFERROR((IF(AND($J106&gt;AX$4,$J106&lt;=AY$4,$K106&lt;=AY$4),NETWORKDAYS.INTL($J106,$K106,1,(Holidays!$A$1:$A$248)),0)+IF(AND($J106&gt;AX$4,$J106&lt;=AY$4,$K106&gt;AY$4),NETWORKDAYS.INTL($J106,(AY$4),1,(Holidays!$A$1:$A$248)),0)+IF(AND($J106&lt;AX$4,$K106&lt;AY$4,$K106&gt;AX$4),NETWORKDAYS.INTL(AX$4+1,$K106,1,(Holidays!$A$1:$A$248)),0)+IF(AND($J106&lt;=AX$4,$K106&gt;=AY$4,$K106&gt;AX$4),NETWORKDAYS.INTL(AX$4+1,(AY$4),1,(Holidays!$A$1:$A$248)),0))*$M106,"")</f>
        <v>0</v>
      </c>
      <c r="AZ106" s="192">
        <f ca="1">IFERROR((IF(AND($J106&gt;AY$4,$J106&lt;=AZ$4,$K106&lt;=AZ$4),NETWORKDAYS.INTL($J106,$K106,1,(Holidays!$A$1:$A$248)),0)+IF(AND($J106&gt;AY$4,$J106&lt;=AZ$4,$K106&gt;AZ$4),NETWORKDAYS.INTL($J106,(AZ$4),1,(Holidays!$A$1:$A$248)),0)+IF(AND($J106&lt;AY$4,$K106&lt;AZ$4,$K106&gt;AY$4),NETWORKDAYS.INTL(AY$4+1,$K106,1,(Holidays!$A$1:$A$248)),0)+IF(AND($J106&lt;=AY$4,$K106&gt;=AZ$4,$K106&gt;AY$4),NETWORKDAYS.INTL(AY$4+1,(AZ$4),1,(Holidays!$A$1:$A$248)),0))*$M106,"")</f>
        <v>0</v>
      </c>
      <c r="BA106" s="321">
        <f ca="1">IFERROR((IF(AND($J106&gt;AZ$4,$J106&lt;=BA$4,$K106&lt;=BA$4),NETWORKDAYS.INTL($J106,$K106,1,(Holidays!$A$1:$A$248)),0)+IF(AND($J106&gt;AZ$4,$J106&lt;=BA$4,$K106&gt;BA$4),NETWORKDAYS.INTL($J106,(BA$4),1,(Holidays!$A$1:$A$248)),0)+IF(AND($J106&lt;AZ$4,$K106&lt;BA$4,$K106&gt;AZ$4),NETWORKDAYS.INTL(AZ$4+1,$K106,1,(Holidays!$A$1:$A$248)),0)+IF(AND($J106&lt;=AZ$4,$K106&gt;=BA$4,$K106&gt;AZ$4),NETWORKDAYS.INTL(AZ$4+1,(BA$4),1,(Holidays!$A$1:$A$248)),0))*$M106,"")</f>
        <v>0</v>
      </c>
      <c r="BB106" s="190">
        <f ca="1">IFERROR((IF(AND($J106&gt;BA$4,$J106&lt;=BB$4,$K106&lt;=BB$4),NETWORKDAYS.INTL($J106,$K106,1,(Holidays!$A$1:$A$248)),0)+IF(AND($J106&gt;BA$4,$J106&lt;=BB$4,$K106&gt;BB$4),NETWORKDAYS.INTL($J106,(BB$4),1,(Holidays!$A$1:$A$248)),0)+IF(AND($J106&lt;BA$4,$K106&lt;BB$4,$K106&gt;BA$4),NETWORKDAYS.INTL(BA$4+1,$K106,1,(Holidays!$A$1:$A$248)),0)+IF(AND($J106&lt;=BA$4,$K106&gt;=BB$4,$K106&gt;BA$4),NETWORKDAYS.INTL(BA$4+1,(BB$4),1,(Holidays!$A$1:$A$248)),0))*$M106,"")</f>
        <v>0</v>
      </c>
      <c r="BC106" s="192">
        <f ca="1">IFERROR((IF(AND($J106&gt;BB$4,$J106&lt;=BC$4,$K106&lt;=BC$4),NETWORKDAYS.INTL($J106,$K106,1,(Holidays!$A$1:$A$248)),0)+IF(AND($J106&gt;BB$4,$J106&lt;=BC$4,$K106&gt;BC$4),NETWORKDAYS.INTL($J106,(BC$4),1,(Holidays!$A$1:$A$248)),0)+IF(AND($J106&lt;BB$4,$K106&lt;BC$4,$K106&gt;BB$4),NETWORKDAYS.INTL(BB$4+1,$K106,1,(Holidays!$A$1:$A$248)),0)+IF(AND($J106&lt;=BB$4,$K106&gt;=BC$4,$K106&gt;BB$4),NETWORKDAYS.INTL(BB$4+1,(BC$4),1,(Holidays!$A$1:$A$248)),0))*$M106,"")</f>
        <v>0</v>
      </c>
      <c r="BD106" s="321">
        <f ca="1">IFERROR((IF(AND($J106&gt;BC$4,$J106&lt;=BD$4,$K106&lt;=BD$4),NETWORKDAYS.INTL($J106,$K106,1,(Holidays!$A$1:$A$248)),0)+IF(AND($J106&gt;BC$4,$J106&lt;=BD$4,$K106&gt;BD$4),NETWORKDAYS.INTL($J106,(BD$4),1,(Holidays!$A$1:$A$248)),0)+IF(AND($J106&lt;BC$4,$K106&lt;BD$4,$K106&gt;BC$4),NETWORKDAYS.INTL(BC$4+1,$K106,1,(Holidays!$A$1:$A$248)),0)+IF(AND($J106&lt;=BC$4,$K106&gt;=BD$4,$K106&gt;BC$4),NETWORKDAYS.INTL(BC$4+1,(BD$4),1,(Holidays!$A$1:$A$248)),0))*$M106,"")</f>
        <v>0</v>
      </c>
      <c r="BE106" s="190">
        <f ca="1">IFERROR((IF(AND($J106&gt;BD$4,$J106&lt;=BE$4,$K106&lt;=BE$4),NETWORKDAYS.INTL($J106,$K106,1,(Holidays!$A$1:$A$248)),0)+IF(AND($J106&gt;BD$4,$J106&lt;=BE$4,$K106&gt;BE$4),NETWORKDAYS.INTL($J106,(BE$4),1,(Holidays!$A$1:$A$248)),0)+IF(AND($J106&lt;BD$4,$K106&lt;BE$4,$K106&gt;BD$4),NETWORKDAYS.INTL(BD$4+1,$K106,1,(Holidays!$A$1:$A$248)),0)+IF(AND($J106&lt;=BD$4,$K106&gt;=BE$4,$K106&gt;BD$4),NETWORKDAYS.INTL(BD$4+1,(BE$4),1,(Holidays!$A$1:$A$248)),0))*$M106,"")</f>
        <v>0</v>
      </c>
      <c r="BF106" s="192">
        <f ca="1">IFERROR((IF(AND($J106&gt;BE$4,$J106&lt;=BF$4,$K106&lt;=BF$4),NETWORKDAYS.INTL($J106,$K106,1,(Holidays!$A$1:$A$248)),0)+IF(AND($J106&gt;BE$4,$J106&lt;=BF$4,$K106&gt;BF$4),NETWORKDAYS.INTL($J106,(BF$4),1,(Holidays!$A$1:$A$248)),0)+IF(AND($J106&lt;BE$4,$K106&lt;BF$4,$K106&gt;BE$4),NETWORKDAYS.INTL(BE$4+1,$K106,1,(Holidays!$A$1:$A$248)),0)+IF(AND($J106&lt;=BE$4,$K106&gt;=BF$4,$K106&gt;BE$4),NETWORKDAYS.INTL(BE$4+1,(BF$4),1,(Holidays!$A$1:$A$248)),0))*$M106,"")</f>
        <v>0</v>
      </c>
      <c r="BG106" s="321">
        <f ca="1">IFERROR((IF(AND($J106&gt;BF$4,$J106&lt;=BG$4,$K106&lt;=BG$4),NETWORKDAYS.INTL($J106,$K106,1,(Holidays!$A$1:$A$248)),0)+IF(AND($J106&gt;BF$4,$J106&lt;=BG$4,$K106&gt;BG$4),NETWORKDAYS.INTL($J106,(BG$4),1,(Holidays!$A$1:$A$248)),0)+IF(AND($J106&lt;BF$4,$K106&lt;BG$4,$K106&gt;BF$4),NETWORKDAYS.INTL(BF$4+1,$K106,1,(Holidays!$A$1:$A$248)),0)+IF(AND($J106&lt;=BF$4,$K106&gt;=BG$4,$K106&gt;BF$4),NETWORKDAYS.INTL(BF$4+1,(BG$4),1,(Holidays!$A$1:$A$248)),0))*$M106,"")</f>
        <v>0</v>
      </c>
      <c r="BH106" s="190">
        <f ca="1">IFERROR((IF(AND($J106&gt;BG$4,$J106&lt;=BH$4,$K106&lt;=BH$4),NETWORKDAYS.INTL($J106,$K106,1,(Holidays!$A$1:$A$248)),0)+IF(AND($J106&gt;BG$4,$J106&lt;=BH$4,$K106&gt;BH$4),NETWORKDAYS.INTL($J106,(BH$4),1,(Holidays!$A$1:$A$248)),0)+IF(AND($J106&lt;BG$4,$K106&lt;BH$4,$K106&gt;BG$4),NETWORKDAYS.INTL(BG$4+1,$K106,1,(Holidays!$A$1:$A$248)),0)+IF(AND($J106&lt;=BG$4,$K106&gt;=BH$4,$K106&gt;BG$4),NETWORKDAYS.INTL(BG$4+1,(BH$4),1,(Holidays!$A$1:$A$248)),0))*$M106,"")</f>
        <v>0</v>
      </c>
      <c r="BI106" s="192">
        <f ca="1">IFERROR((IF(AND($J106&gt;BH$4,$J106&lt;=BI$4,$K106&lt;=BI$4),NETWORKDAYS.INTL($J106,$K106,1,(Holidays!$A$1:$A$248)),0)+IF(AND($J106&gt;BH$4,$J106&lt;=BI$4,$K106&gt;BI$4),NETWORKDAYS.INTL($J106,(BI$4),1,(Holidays!$A$1:$A$248)),0)+IF(AND($J106&lt;BH$4,$K106&lt;BI$4,$K106&gt;BH$4),NETWORKDAYS.INTL(BH$4+1,$K106,1,(Holidays!$A$1:$A$248)),0)+IF(AND($J106&lt;=BH$4,$K106&gt;=BI$4,$K106&gt;BH$4),NETWORKDAYS.INTL(BH$4+1,(BI$4),1,(Holidays!$A$1:$A$248)),0))*$M106,"")</f>
        <v>0</v>
      </c>
      <c r="BJ106" s="321">
        <f ca="1">IFERROR((IF(AND($J106&gt;BI$4,$J106&lt;=BJ$4,$K106&lt;=BJ$4),NETWORKDAYS.INTL($J106,$K106,1,(Holidays!$A$1:$A$248)),0)+IF(AND($J106&gt;BI$4,$J106&lt;=BJ$4,$K106&gt;BJ$4),NETWORKDAYS.INTL($J106,(BJ$4),1,(Holidays!$A$1:$A$248)),0)+IF(AND($J106&lt;BI$4,$K106&lt;BJ$4,$K106&gt;BI$4),NETWORKDAYS.INTL(BI$4+1,$K106,1,(Holidays!$A$1:$A$248)),0)+IF(AND($J106&lt;=BI$4,$K106&gt;=BJ$4,$K106&gt;BI$4),NETWORKDAYS.INTL(BI$4+1,(BJ$4),1,(Holidays!$A$1:$A$248)),0))*$M106,"")</f>
        <v>0</v>
      </c>
      <c r="BK106" s="190">
        <f ca="1">IFERROR((IF(AND($J106&gt;BJ$4,$J106&lt;=BK$4,$K106&lt;=BK$4),NETWORKDAYS.INTL($J106,$K106,1,(Holidays!$A$1:$A$248)),0)+IF(AND($J106&gt;BJ$4,$J106&lt;=BK$4,$K106&gt;BK$4),NETWORKDAYS.INTL($J106,(BK$4),1,(Holidays!$A$1:$A$248)),0)+IF(AND($J106&lt;BJ$4,$K106&lt;BK$4,$K106&gt;BJ$4),NETWORKDAYS.INTL(BJ$4+1,$K106,1,(Holidays!$A$1:$A$248)),0)+IF(AND($J106&lt;=BJ$4,$K106&gt;=BK$4,$K106&gt;BJ$4),NETWORKDAYS.INTL(BJ$4+1,(BK$4),1,(Holidays!$A$1:$A$248)),0))*$M106,"")</f>
        <v>0</v>
      </c>
      <c r="BL106" s="192">
        <f ca="1">IFERROR((IF(AND($J106&gt;BK$4,$J106&lt;=BL$4,$K106&lt;=BL$4),NETWORKDAYS.INTL($J106,$K106,1,(Holidays!$A$1:$A$248)),0)+IF(AND($J106&gt;BK$4,$J106&lt;=BL$4,$K106&gt;BL$4),NETWORKDAYS.INTL($J106,(BL$4),1,(Holidays!$A$1:$A$248)),0)+IF(AND($J106&lt;BK$4,$K106&lt;BL$4,$K106&gt;BK$4),NETWORKDAYS.INTL(BK$4+1,$K106,1,(Holidays!$A$1:$A$248)),0)+IF(AND($J106&lt;=BK$4,$K106&gt;=BL$4,$K106&gt;BK$4),NETWORKDAYS.INTL(BK$4+1,(BL$4),1,(Holidays!$A$1:$A$248)),0))*$M106,"")</f>
        <v>0</v>
      </c>
      <c r="BM106" s="321">
        <f ca="1">IFERROR((IF(AND($J106&gt;BL$4,$J106&lt;=BM$4,$K106&lt;=BM$4),NETWORKDAYS.INTL($J106,$K106,1,(Holidays!$A$1:$A$248)),0)+IF(AND($J106&gt;BL$4,$J106&lt;=BM$4,$K106&gt;BM$4),NETWORKDAYS.INTL($J106,(BM$4),1,(Holidays!$A$1:$A$248)),0)+IF(AND($J106&lt;BL$4,$K106&lt;BM$4,$K106&gt;BL$4),NETWORKDAYS.INTL(BL$4+1,$K106,1,(Holidays!$A$1:$A$248)),0)+IF(AND($J106&lt;=BL$4,$K106&gt;=BM$4,$K106&gt;BL$4),NETWORKDAYS.INTL(BL$4+1,(BM$4),1,(Holidays!$A$1:$A$248)),0))*$M106,"")</f>
        <v>0</v>
      </c>
      <c r="BN106" s="190">
        <f ca="1">IFERROR((IF(AND($J106&gt;BM$4,$J106&lt;=BN$4,$K106&lt;=BN$4),NETWORKDAYS.INTL($J106,$K106,1,(Holidays!$A$1:$A$248)),0)+IF(AND($J106&gt;BM$4,$J106&lt;=BN$4,$K106&gt;BN$4),NETWORKDAYS.INTL($J106,(BN$4),1,(Holidays!$A$1:$A$248)),0)+IF(AND($J106&lt;BM$4,$K106&lt;BN$4,$K106&gt;BM$4),NETWORKDAYS.INTL(BM$4+1,$K106,1,(Holidays!$A$1:$A$248)),0)+IF(AND($J106&lt;=BM$4,$K106&gt;=BN$4,$K106&gt;BM$4),NETWORKDAYS.INTL(BM$4+1,(BN$4),1,(Holidays!$A$1:$A$248)),0))*$M106,"")</f>
        <v>0</v>
      </c>
      <c r="BO106" s="192">
        <f ca="1">IFERROR((IF(AND($J106&gt;BN$4,$J106&lt;=BO$4,$K106&lt;=BO$4),NETWORKDAYS.INTL($J106,$K106,1,(Holidays!$A$1:$A$248)),0)+IF(AND($J106&gt;BN$4,$J106&lt;=BO$4,$K106&gt;BO$4),NETWORKDAYS.INTL($J106,(BO$4),1,(Holidays!$A$1:$A$248)),0)+IF(AND($J106&lt;BN$4,$K106&lt;BO$4,$K106&gt;BN$4),NETWORKDAYS.INTL(BN$4+1,$K106,1,(Holidays!$A$1:$A$248)),0)+IF(AND($J106&lt;=BN$4,$K106&gt;=BO$4,$K106&gt;BN$4),NETWORKDAYS.INTL(BN$4+1,(BO$4),1,(Holidays!$A$1:$A$248)),0))*$M106,"")</f>
        <v>0</v>
      </c>
      <c r="BP106" s="321">
        <f ca="1">IFERROR((IF(AND($J106&gt;BO$4,$J106&lt;=BP$4,$K106&lt;=BP$4),NETWORKDAYS.INTL($J106,$K106,1,(Holidays!$A$1:$A$248)),0)+IF(AND($J106&gt;BO$4,$J106&lt;=BP$4,$K106&gt;BP$4),NETWORKDAYS.INTL($J106,(BP$4),1,(Holidays!$A$1:$A$248)),0)+IF(AND($J106&lt;BO$4,$K106&lt;BP$4,$K106&gt;BO$4),NETWORKDAYS.INTL(BO$4+1,$K106,1,(Holidays!$A$1:$A$248)),0)+IF(AND($J106&lt;=BO$4,$K106&gt;=BP$4,$K106&gt;BO$4),NETWORKDAYS.INTL(BO$4+1,(BP$4),1,(Holidays!$A$1:$A$248)),0))*$M106,"")</f>
        <v>0</v>
      </c>
      <c r="BQ106" s="190">
        <f ca="1">IFERROR((IF(AND($J106&gt;BP$4,$J106&lt;=BQ$4,$K106&lt;=BQ$4),NETWORKDAYS.INTL($J106,$K106,1,(Holidays!$A$1:$A$248)),0)+IF(AND($J106&gt;BP$4,$J106&lt;=BQ$4,$K106&gt;BQ$4),NETWORKDAYS.INTL($J106,(BQ$4),1,(Holidays!$A$1:$A$248)),0)+IF(AND($J106&lt;BP$4,$K106&lt;BQ$4,$K106&gt;BP$4),NETWORKDAYS.INTL(BP$4+1,$K106,1,(Holidays!$A$1:$A$248)),0)+IF(AND($J106&lt;=BP$4,$K106&gt;=BQ$4,$K106&gt;BP$4),NETWORKDAYS.INTL(BP$4+1,(BQ$4),1,(Holidays!$A$1:$A$248)),0))*$M106,"")</f>
        <v>0</v>
      </c>
      <c r="BR106" s="192">
        <f ca="1">IFERROR((IF(AND($J106&gt;BQ$4,$J106&lt;=BR$4,$K106&lt;=BR$4),NETWORKDAYS.INTL($J106,$K106,1,(Holidays!$A$1:$A$248)),0)+IF(AND($J106&gt;BQ$4,$J106&lt;=BR$4,$K106&gt;BR$4),NETWORKDAYS.INTL($J106,(BR$4),1,(Holidays!$A$1:$A$248)),0)+IF(AND($J106&lt;BQ$4,$K106&lt;BR$4,$K106&gt;BQ$4),NETWORKDAYS.INTL(BQ$4+1,$K106,1,(Holidays!$A$1:$A$248)),0)+IF(AND($J106&lt;=BQ$4,$K106&gt;=BR$4,$K106&gt;BQ$4),NETWORKDAYS.INTL(BQ$4+1,(BR$4),1,(Holidays!$A$1:$A$248)),0))*$M106,"")</f>
        <v>0</v>
      </c>
      <c r="BS106" s="321">
        <f ca="1">IFERROR((IF(AND($J106&gt;BR$4,$J106&lt;=BS$4,$K106&lt;=BS$4),NETWORKDAYS.INTL($J106,$K106,1,(Holidays!$A$1:$A$248)),0)+IF(AND($J106&gt;BR$4,$J106&lt;=BS$4,$K106&gt;BS$4),NETWORKDAYS.INTL($J106,(BS$4),1,(Holidays!$A$1:$A$248)),0)+IF(AND($J106&lt;BR$4,$K106&lt;BS$4,$K106&gt;BR$4),NETWORKDAYS.INTL(BR$4+1,$K106,1,(Holidays!$A$1:$A$248)),0)+IF(AND($J106&lt;=BR$4,$K106&gt;=BS$4,$K106&gt;BR$4),NETWORKDAYS.INTL(BR$4+1,(BS$4),1,(Holidays!$A$1:$A$248)),0))*$M106,"")</f>
        <v>0</v>
      </c>
      <c r="BT106" s="190">
        <f ca="1">IFERROR((IF(AND($J106&gt;BS$4,$J106&lt;=BT$4,$K106&lt;=BT$4),NETWORKDAYS.INTL($J106,$K106,1,(Holidays!$A$1:$A$248)),0)+IF(AND($J106&gt;BS$4,$J106&lt;=BT$4,$K106&gt;BT$4),NETWORKDAYS.INTL($J106,(BT$4),1,(Holidays!$A$1:$A$248)),0)+IF(AND($J106&lt;BS$4,$K106&lt;BT$4,$K106&gt;BS$4),NETWORKDAYS.INTL(BS$4+1,$K106,1,(Holidays!$A$1:$A$248)),0)+IF(AND($J106&lt;=BS$4,$K106&gt;=BT$4,$K106&gt;BS$4),NETWORKDAYS.INTL(BS$4+1,(BT$4),1,(Holidays!$A$1:$A$248)),0))*$M106,"")</f>
        <v>0</v>
      </c>
      <c r="BU106" s="192">
        <f ca="1">IFERROR((IF(AND($J106&gt;BT$4,$J106&lt;=BU$4,$K106&lt;=BU$4),NETWORKDAYS.INTL($J106,$K106,1,(Holidays!$A$1:$A$248)),0)+IF(AND($J106&gt;BT$4,$J106&lt;=BU$4,$K106&gt;BU$4),NETWORKDAYS.INTL($J106,(BU$4),1,(Holidays!$A$1:$A$248)),0)+IF(AND($J106&lt;BT$4,$K106&lt;BU$4,$K106&gt;BT$4),NETWORKDAYS.INTL(BT$4+1,$K106,1,(Holidays!$A$1:$A$248)),0)+IF(AND($J106&lt;=BT$4,$K106&gt;=BU$4,$K106&gt;BT$4),NETWORKDAYS.INTL(BT$4+1,(BU$4),1,(Holidays!$A$1:$A$248)),0))*$M106,"")</f>
        <v>0</v>
      </c>
      <c r="BV106" s="321">
        <f ca="1">IFERROR((IF(AND($J106&gt;BU$4,$J106&lt;=BV$4,$K106&lt;=BV$4),NETWORKDAYS.INTL($J106,$K106,1,(Holidays!$A$1:$A$248)),0)+IF(AND($J106&gt;BU$4,$J106&lt;=BV$4,$K106&gt;BV$4),NETWORKDAYS.INTL($J106,(BV$4),1,(Holidays!$A$1:$A$248)),0)+IF(AND($J106&lt;BU$4,$K106&lt;BV$4,$K106&gt;BU$4),NETWORKDAYS.INTL(BU$4+1,$K106,1,(Holidays!$A$1:$A$248)),0)+IF(AND($J106&lt;=BU$4,$K106&gt;=BV$4,$K106&gt;BU$4),NETWORKDAYS.INTL(BU$4+1,(BV$4),1,(Holidays!$A$1:$A$248)),0))*$M106,"")</f>
        <v>0</v>
      </c>
      <c r="BW106" s="190">
        <f ca="1">IFERROR((IF(AND($J106&gt;BV$4,$J106&lt;=BW$4,$K106&lt;=BW$4),NETWORKDAYS.INTL($J106,$K106,1,(Holidays!$A$1:$A$248)),0)+IF(AND($J106&gt;BV$4,$J106&lt;=BW$4,$K106&gt;BW$4),NETWORKDAYS.INTL($J106,(BW$4),1,(Holidays!$A$1:$A$248)),0)+IF(AND($J106&lt;BV$4,$K106&lt;BW$4,$K106&gt;BV$4),NETWORKDAYS.INTL(BV$4+1,$K106,1,(Holidays!$A$1:$A$248)),0)+IF(AND($J106&lt;=BV$4,$K106&gt;=BW$4,$K106&gt;BV$4),NETWORKDAYS.INTL(BV$4+1,(BW$4),1,(Holidays!$A$1:$A$248)),0))*$M106,"")</f>
        <v>0</v>
      </c>
      <c r="BX106" s="192">
        <f ca="1">IFERROR((IF(AND($J106&gt;BW$4,$J106&lt;=BX$4,$K106&lt;=BX$4),NETWORKDAYS.INTL($J106,$K106,1,(Holidays!$A$1:$A$248)),0)+IF(AND($J106&gt;BW$4,$J106&lt;=BX$4,$K106&gt;BX$4),NETWORKDAYS.INTL($J106,(BX$4),1,(Holidays!$A$1:$A$248)),0)+IF(AND($J106&lt;BW$4,$K106&lt;BX$4,$K106&gt;BW$4),NETWORKDAYS.INTL(BW$4+1,$K106,1,(Holidays!$A$1:$A$248)),0)+IF(AND($J106&lt;=BW$4,$K106&gt;=BX$4,$K106&gt;BW$4),NETWORKDAYS.INTL(BW$4+1,(BX$4),1,(Holidays!$A$1:$A$248)),0))*$M106,"")</f>
        <v>0</v>
      </c>
      <c r="BY106" s="321">
        <f ca="1">IFERROR((IF(AND($J106&gt;BX$4,$J106&lt;=BY$4,$K106&lt;=BY$4),NETWORKDAYS.INTL($J106,$K106,1,(Holidays!$A$1:$A$248)),0)+IF(AND($J106&gt;BX$4,$J106&lt;=BY$4,$K106&gt;BY$4),NETWORKDAYS.INTL($J106,(BY$4),1,(Holidays!$A$1:$A$248)),0)+IF(AND($J106&lt;BX$4,$K106&lt;BY$4,$K106&gt;BX$4),NETWORKDAYS.INTL(BX$4+1,$K106,1,(Holidays!$A$1:$A$248)),0)+IF(AND($J106&lt;=BX$4,$K106&gt;=BY$4,$K106&gt;BX$4),NETWORKDAYS.INTL(BX$4+1,(BY$4),1,(Holidays!$A$1:$A$248)),0))*$M106,"")</f>
        <v>0</v>
      </c>
      <c r="BZ106" s="190">
        <f ca="1">IFERROR((IF(AND($J106&gt;BY$4,$J106&lt;=BZ$4,$K106&lt;=BZ$4),NETWORKDAYS.INTL($J106,$K106,1,(Holidays!$A$1:$A$248)),0)+IF(AND($J106&gt;BY$4,$J106&lt;=BZ$4,$K106&gt;BZ$4),NETWORKDAYS.INTL($J106,(BZ$4),1,(Holidays!$A$1:$A$248)),0)+IF(AND($J106&lt;BY$4,$K106&lt;BZ$4,$K106&gt;BY$4),NETWORKDAYS.INTL(BY$4+1,$K106,1,(Holidays!$A$1:$A$248)),0)+IF(AND($J106&lt;=BY$4,$K106&gt;=BZ$4,$K106&gt;BY$4),NETWORKDAYS.INTL(BY$4+1,(BZ$4),1,(Holidays!$A$1:$A$248)),0))*$M106,"")</f>
        <v>0</v>
      </c>
      <c r="CA106" s="192">
        <f ca="1">IFERROR((IF(AND($J106&gt;BZ$4,$J106&lt;=CA$4,$K106&lt;=CA$4),NETWORKDAYS.INTL($J106,$K106,1,(Holidays!$A$1:$A$248)),0)+IF(AND($J106&gt;BZ$4,$J106&lt;=CA$4,$K106&gt;CA$4),NETWORKDAYS.INTL($J106,(CA$4),1,(Holidays!$A$1:$A$248)),0)+IF(AND($J106&lt;BZ$4,$K106&lt;CA$4,$K106&gt;BZ$4),NETWORKDAYS.INTL(BZ$4+1,$K106,1,(Holidays!$A$1:$A$248)),0)+IF(AND($J106&lt;=BZ$4,$K106&gt;=CA$4,$K106&gt;BZ$4),NETWORKDAYS.INTL(BZ$4+1,(CA$4),1,(Holidays!$A$1:$A$248)),0))*$M106,"")</f>
        <v>0</v>
      </c>
      <c r="CB106" s="321">
        <f ca="1">IFERROR((IF(AND($J106&gt;CA$4,$J106&lt;=CB$4,$K106&lt;=CB$4),NETWORKDAYS.INTL($J106,$K106,1,(Holidays!$A$1:$A$248)),0)+IF(AND($J106&gt;CA$4,$J106&lt;=CB$4,$K106&gt;CB$4),NETWORKDAYS.INTL($J106,(CB$4),1,(Holidays!$A$1:$A$248)),0)+IF(AND($J106&lt;CA$4,$K106&lt;CB$4,$K106&gt;CA$4),NETWORKDAYS.INTL(CA$4+1,$K106,1,(Holidays!$A$1:$A$248)),0)+IF(AND($J106&lt;=CA$4,$K106&gt;=CB$4,$K106&gt;CA$4),NETWORKDAYS.INTL(CA$4+1,(CB$4),1,(Holidays!$A$1:$A$248)),0))*$M106,"")</f>
        <v>0</v>
      </c>
      <c r="CC106" s="190">
        <f ca="1">IFERROR((IF(AND($J106&gt;CB$4,$J106&lt;=CC$4,$K106&lt;=CC$4),NETWORKDAYS.INTL($J106,$K106,1,(Holidays!$A$1:$A$248)),0)+IF(AND($J106&gt;CB$4,$J106&lt;=CC$4,$K106&gt;CC$4),NETWORKDAYS.INTL($J106,(CC$4),1,(Holidays!$A$1:$A$248)),0)+IF(AND($J106&lt;CB$4,$K106&lt;CC$4,$K106&gt;CB$4),NETWORKDAYS.INTL(CB$4+1,$K106,1,(Holidays!$A$1:$A$248)),0)+IF(AND($J106&lt;=CB$4,$K106&gt;=CC$4,$K106&gt;CB$4),NETWORKDAYS.INTL(CB$4+1,(CC$4),1,(Holidays!$A$1:$A$248)),0))*$M106,"")</f>
        <v>0</v>
      </c>
      <c r="CD106" s="192">
        <f ca="1">IFERROR((IF(AND($J106&gt;CC$4,$J106&lt;=CD$4,$K106&lt;=CD$4),NETWORKDAYS.INTL($J106,$K106,1,(Holidays!$A$1:$A$248)),0)+IF(AND($J106&gt;CC$4,$J106&lt;=CD$4,$K106&gt;CD$4),NETWORKDAYS.INTL($J106,(CD$4),1,(Holidays!$A$1:$A$248)),0)+IF(AND($J106&lt;CC$4,$K106&lt;CD$4,$K106&gt;CC$4),NETWORKDAYS.INTL(CC$4+1,$K106,1,(Holidays!$A$1:$A$248)),0)+IF(AND($J106&lt;=CC$4,$K106&gt;=CD$4,$K106&gt;CC$4),NETWORKDAYS.INTL(CC$4+1,(CD$4),1,(Holidays!$A$1:$A$248)),0))*$M106,"")</f>
        <v>0</v>
      </c>
      <c r="CE106" s="321">
        <f ca="1">IFERROR((IF(AND($J106&gt;CD$4,$J106&lt;=CE$4,$K106&lt;=CE$4),NETWORKDAYS.INTL($J106,$K106,1,(Holidays!$A$1:$A$248)),0)+IF(AND($J106&gt;CD$4,$J106&lt;=CE$4,$K106&gt;CE$4),NETWORKDAYS.INTL($J106,(CE$4),1,(Holidays!$A$1:$A$248)),0)+IF(AND($J106&lt;CD$4,$K106&lt;CE$4,$K106&gt;CD$4),NETWORKDAYS.INTL(CD$4+1,$K106,1,(Holidays!$A$1:$A$248)),0)+IF(AND($J106&lt;=CD$4,$K106&gt;=CE$4,$K106&gt;CD$4),NETWORKDAYS.INTL(CD$4+1,(CE$4),1,(Holidays!$A$1:$A$248)),0))*$M106,"")</f>
        <v>0</v>
      </c>
      <c r="CF106" s="190">
        <f ca="1">IFERROR((IF(AND($J106&gt;CE$4,$J106&lt;=CF$4,$K106&lt;=CF$4),NETWORKDAYS.INTL($J106,$K106,1,(Holidays!$A$1:$A$248)),0)+IF(AND($J106&gt;CE$4,$J106&lt;=CF$4,$K106&gt;CF$4),NETWORKDAYS.INTL($J106,(CF$4),1,(Holidays!$A$1:$A$248)),0)+IF(AND($J106&lt;CE$4,$K106&lt;CF$4,$K106&gt;CE$4),NETWORKDAYS.INTL(CE$4+1,$K106,1,(Holidays!$A$1:$A$248)),0)+IF(AND($J106&lt;=CE$4,$K106&gt;=CF$4,$K106&gt;CE$4),NETWORKDAYS.INTL(CE$4+1,(CF$4),1,(Holidays!$A$1:$A$248)),0))*$M106,"")</f>
        <v>0</v>
      </c>
      <c r="CG106" s="192">
        <f ca="1">IFERROR((IF(AND($J106&gt;CF$4,$J106&lt;=CG$4,$K106&lt;=CG$4),NETWORKDAYS.INTL($J106,$K106,1,(Holidays!$A$1:$A$248)),0)+IF(AND($J106&gt;CF$4,$J106&lt;=CG$4,$K106&gt;CG$4),NETWORKDAYS.INTL($J106,(CG$4),1,(Holidays!$A$1:$A$248)),0)+IF(AND($J106&lt;CF$4,$K106&lt;CG$4,$K106&gt;CF$4),NETWORKDAYS.INTL(CF$4+1,$K106,1,(Holidays!$A$1:$A$248)),0)+IF(AND($J106&lt;=CF$4,$K106&gt;=CG$4,$K106&gt;CF$4),NETWORKDAYS.INTL(CF$4+1,(CG$4),1,(Holidays!$A$1:$A$248)),0))*$M106,"")</f>
        <v>0</v>
      </c>
      <c r="CH106" s="321">
        <f ca="1">IFERROR((IF(AND($J106&gt;CG$4,$J106&lt;=CH$4,$K106&lt;=CH$4),NETWORKDAYS.INTL($J106,$K106,1,(Holidays!$A$1:$A$248)),0)+IF(AND($J106&gt;CG$4,$J106&lt;=CH$4,$K106&gt;CH$4),NETWORKDAYS.INTL($J106,(CH$4),1,(Holidays!$A$1:$A$248)),0)+IF(AND($J106&lt;CG$4,$K106&lt;CH$4,$K106&gt;CG$4),NETWORKDAYS.INTL(CG$4+1,$K106,1,(Holidays!$A$1:$A$248)),0)+IF(AND($J106&lt;=CG$4,$K106&gt;=CH$4,$K106&gt;CG$4),NETWORKDAYS.INTL(CG$4+1,(CH$4),1,(Holidays!$A$1:$A$248)),0))*$M106,"")</f>
        <v>0</v>
      </c>
      <c r="CI106" s="190">
        <f ca="1">IFERROR((IF(AND($J106&gt;CH$4,$J106&lt;=CI$4,$K106&lt;=CI$4),NETWORKDAYS.INTL($J106,$K106,1,(Holidays!$A$1:$A$248)),0)+IF(AND($J106&gt;CH$4,$J106&lt;=CI$4,$K106&gt;CI$4),NETWORKDAYS.INTL($J106,(CI$4),1,(Holidays!$A$1:$A$248)),0)+IF(AND($J106&lt;CH$4,$K106&lt;CI$4,$K106&gt;CH$4),NETWORKDAYS.INTL(CH$4+1,$K106,1,(Holidays!$A$1:$A$248)),0)+IF(AND($J106&lt;=CH$4,$K106&gt;=CI$4,$K106&gt;CH$4),NETWORKDAYS.INTL(CH$4+1,(CI$4),1,(Holidays!$A$1:$A$248)),0))*$M106,"")</f>
        <v>0</v>
      </c>
      <c r="CJ106" s="192">
        <f ca="1">IFERROR((IF(AND($J106&gt;CI$4,$J106&lt;=CJ$4,$K106&lt;=CJ$4),NETWORKDAYS.INTL($J106,$K106,1,(Holidays!$A$1:$A$248)),0)+IF(AND($J106&gt;CI$4,$J106&lt;=CJ$4,$K106&gt;CJ$4),NETWORKDAYS.INTL($J106,(CJ$4),1,(Holidays!$A$1:$A$248)),0)+IF(AND($J106&lt;CI$4,$K106&lt;CJ$4,$K106&gt;CI$4),NETWORKDAYS.INTL(CI$4+1,$K106,1,(Holidays!$A$1:$A$248)),0)+IF(AND($J106&lt;=CI$4,$K106&gt;=CJ$4,$K106&gt;CI$4),NETWORKDAYS.INTL(CI$4+1,(CJ$4),1,(Holidays!$A$1:$A$248)),0))*$M106,"")</f>
        <v>0</v>
      </c>
      <c r="CK106" s="321">
        <f ca="1">IFERROR((IF(AND($J106&gt;CJ$4,$J106&lt;=CK$4,$K106&lt;=CK$4),NETWORKDAYS.INTL($J106,$K106,1,(Holidays!$A$1:$A$248)),0)+IF(AND($J106&gt;CJ$4,$J106&lt;=CK$4,$K106&gt;CK$4),NETWORKDAYS.INTL($J106,(CK$4),1,(Holidays!$A$1:$A$248)),0)+IF(AND($J106&lt;CJ$4,$K106&lt;CK$4,$K106&gt;CJ$4),NETWORKDAYS.INTL(CJ$4+1,$K106,1,(Holidays!$A$1:$A$248)),0)+IF(AND($J106&lt;=CJ$4,$K106&gt;=CK$4,$K106&gt;CJ$4),NETWORKDAYS.INTL(CJ$4+1,(CK$4),1,(Holidays!$A$1:$A$248)),0))*$M106,"")</f>
        <v>0</v>
      </c>
      <c r="CL106" s="190">
        <f ca="1">IFERROR((IF(AND($J106&gt;CK$4,$J106&lt;=CL$4,$K106&lt;=CL$4),NETWORKDAYS.INTL($J106,$K106,1,(Holidays!$A$1:$A$248)),0)+IF(AND($J106&gt;CK$4,$J106&lt;=CL$4,$K106&gt;CL$4),NETWORKDAYS.INTL($J106,(CL$4),1,(Holidays!$A$1:$A$248)),0)+IF(AND($J106&lt;CK$4,$K106&lt;CL$4,$K106&gt;CK$4),NETWORKDAYS.INTL(CK$4+1,$K106,1,(Holidays!$A$1:$A$248)),0)+IF(AND($J106&lt;=CK$4,$K106&gt;=CL$4,$K106&gt;CK$4),NETWORKDAYS.INTL(CK$4+1,(CL$4),1,(Holidays!$A$1:$A$248)),0))*$M106,"")</f>
        <v>0</v>
      </c>
      <c r="CM106" s="192">
        <f ca="1">IFERROR((IF(AND($J106&gt;CL$4,$J106&lt;=CM$4,$K106&lt;=CM$4),NETWORKDAYS.INTL($J106,$K106,1,(Holidays!$A$1:$A$248)),0)+IF(AND($J106&gt;CL$4,$J106&lt;=CM$4,$K106&gt;CM$4),NETWORKDAYS.INTL($J106,(CM$4),1,(Holidays!$A$1:$A$248)),0)+IF(AND($J106&lt;CL$4,$K106&lt;CM$4,$K106&gt;CL$4),NETWORKDAYS.INTL(CL$4+1,$K106,1,(Holidays!$A$1:$A$248)),0)+IF(AND($J106&lt;=CL$4,$K106&gt;=CM$4,$K106&gt;CL$4),NETWORKDAYS.INTL(CL$4+1,(CM$4),1,(Holidays!$A$1:$A$248)),0))*$M106,"")</f>
        <v>0</v>
      </c>
      <c r="CN106" s="321">
        <f ca="1">IFERROR((IF(AND($J106&gt;CM$4,$J106&lt;=CN$4,$K106&lt;=CN$4),NETWORKDAYS.INTL($J106,$K106,1,(Holidays!$A$1:$A$248)),0)+IF(AND($J106&gt;CM$4,$J106&lt;=CN$4,$K106&gt;CN$4),NETWORKDAYS.INTL($J106,(CN$4),1,(Holidays!$A$1:$A$248)),0)+IF(AND($J106&lt;CM$4,$K106&lt;CN$4,$K106&gt;CM$4),NETWORKDAYS.INTL(CM$4+1,$K106,1,(Holidays!$A$1:$A$248)),0)+IF(AND($J106&lt;=CM$4,$K106&gt;=CN$4,$K106&gt;CM$4),NETWORKDAYS.INTL(CM$4+1,(CN$4),1,(Holidays!$A$1:$A$248)),0))*$M106,"")</f>
        <v>0</v>
      </c>
      <c r="CO106" s="190">
        <f ca="1">IFERROR((IF(AND($J106&gt;CN$4,$J106&lt;=CO$4,$K106&lt;=CO$4),NETWORKDAYS.INTL($J106,$K106,1,(Holidays!$A$1:$A$248)),0)+IF(AND($J106&gt;CN$4,$J106&lt;=CO$4,$K106&gt;CO$4),NETWORKDAYS.INTL($J106,(CO$4),1,(Holidays!$A$1:$A$248)),0)+IF(AND($J106&lt;CN$4,$K106&lt;CO$4,$K106&gt;CN$4),NETWORKDAYS.INTL(CN$4+1,$K106,1,(Holidays!$A$1:$A$248)),0)+IF(AND($J106&lt;=CN$4,$K106&gt;=CO$4,$K106&gt;CN$4),NETWORKDAYS.INTL(CN$4+1,(CO$4),1,(Holidays!$A$1:$A$248)),0))*$M106,"")</f>
        <v>0</v>
      </c>
      <c r="CP106" s="192">
        <f ca="1">IFERROR((IF(AND($J106&gt;CO$4,$J106&lt;=CP$4,$K106&lt;=CP$4),NETWORKDAYS.INTL($J106,$K106,1,(Holidays!$A$1:$A$248)),0)+IF(AND($J106&gt;CO$4,$J106&lt;=CP$4,$K106&gt;CP$4),NETWORKDAYS.INTL($J106,(CP$4),1,(Holidays!$A$1:$A$248)),0)+IF(AND($J106&lt;CO$4,$K106&lt;CP$4,$K106&gt;CO$4),NETWORKDAYS.INTL(CO$4+1,$K106,1,(Holidays!$A$1:$A$248)),0)+IF(AND($J106&lt;=CO$4,$K106&gt;=CP$4,$K106&gt;CO$4),NETWORKDAYS.INTL(CO$4+1,(CP$4),1,(Holidays!$A$1:$A$248)),0))*$M106,"")</f>
        <v>0</v>
      </c>
      <c r="CQ106" s="321">
        <f ca="1">IFERROR((IF(AND($J106&gt;CP$4,$J106&lt;=CQ$4,$K106&lt;=CQ$4),NETWORKDAYS.INTL($J106,$K106,1,(Holidays!$A$1:$A$248)),0)+IF(AND($J106&gt;CP$4,$J106&lt;=CQ$4,$K106&gt;CQ$4),NETWORKDAYS.INTL($J106,(CQ$4),1,(Holidays!$A$1:$A$248)),0)+IF(AND($J106&lt;CP$4,$K106&lt;CQ$4,$K106&gt;CP$4),NETWORKDAYS.INTL(CP$4+1,$K106,1,(Holidays!$A$1:$A$248)),0)+IF(AND($J106&lt;=CP$4,$K106&gt;=CQ$4,$K106&gt;CP$4),NETWORKDAYS.INTL(CP$4+1,(CQ$4),1,(Holidays!$A$1:$A$248)),0))*$M106,"")</f>
        <v>0</v>
      </c>
      <c r="CR106" s="190">
        <f ca="1">IFERROR((IF(AND($J106&gt;CQ$4,$J106&lt;=CR$4,$K106&lt;=CR$4),NETWORKDAYS.INTL($J106,$K106,1,(Holidays!$A$1:$A$248)),0)+IF(AND($J106&gt;CQ$4,$J106&lt;=CR$4,$K106&gt;CR$4),NETWORKDAYS.INTL($J106,(CR$4),1,(Holidays!$A$1:$A$248)),0)+IF(AND($J106&lt;CQ$4,$K106&lt;CR$4,$K106&gt;CQ$4),NETWORKDAYS.INTL(CQ$4+1,$K106,1,(Holidays!$A$1:$A$248)),0)+IF(AND($J106&lt;=CQ$4,$K106&gt;=CR$4,$K106&gt;CQ$4),NETWORKDAYS.INTL(CQ$4+1,(CR$4),1,(Holidays!$A$1:$A$248)),0))*$M106,"")</f>
        <v>0</v>
      </c>
      <c r="CS106" s="192">
        <f ca="1">IFERROR((IF(AND($J106&gt;CR$4,$J106&lt;=CS$4,$K106&lt;=CS$4),NETWORKDAYS.INTL($J106,$K106,1,(Holidays!$A$1:$A$248)),0)+IF(AND($J106&gt;CR$4,$J106&lt;=CS$4,$K106&gt;CS$4),NETWORKDAYS.INTL($J106,(CS$4),1,(Holidays!$A$1:$A$248)),0)+IF(AND($J106&lt;CR$4,$K106&lt;CS$4,$K106&gt;CR$4),NETWORKDAYS.INTL(CR$4+1,$K106,1,(Holidays!$A$1:$A$248)),0)+IF(AND($J106&lt;=CR$4,$K106&gt;=CS$4,$K106&gt;CR$4),NETWORKDAYS.INTL(CR$4+1,(CS$4),1,(Holidays!$A$1:$A$248)),0))*$M106,"")</f>
        <v>0</v>
      </c>
      <c r="CT106" s="321">
        <f ca="1">IFERROR((IF(AND($J106&gt;CS$4,$J106&lt;=CT$4,$K106&lt;=CT$4),NETWORKDAYS.INTL($J106,$K106,1,(Holidays!$A$1:$A$248)),0)+IF(AND($J106&gt;CS$4,$J106&lt;=CT$4,$K106&gt;CT$4),NETWORKDAYS.INTL($J106,(CT$4),1,(Holidays!$A$1:$A$248)),0)+IF(AND($J106&lt;CS$4,$K106&lt;CT$4,$K106&gt;CS$4),NETWORKDAYS.INTL(CS$4+1,$K106,1,(Holidays!$A$1:$A$248)),0)+IF(AND($J106&lt;=CS$4,$K106&gt;=CT$4,$K106&gt;CS$4),NETWORKDAYS.INTL(CS$4+1,(CT$4),1,(Holidays!$A$1:$A$248)),0))*$M106,"")</f>
        <v>0</v>
      </c>
      <c r="CU106" s="190">
        <f ca="1">IFERROR((IF(AND($J106&gt;CT$4,$J106&lt;=CU$4,$K106&lt;=CU$4),NETWORKDAYS.INTL($J106,$K106,1,(Holidays!$A$1:$A$248)),0)+IF(AND($J106&gt;CT$4,$J106&lt;=CU$4,$K106&gt;CU$4),NETWORKDAYS.INTL($J106,(CU$4),1,(Holidays!$A$1:$A$248)),0)+IF(AND($J106&lt;CT$4,$K106&lt;CU$4,$K106&gt;CT$4),NETWORKDAYS.INTL(CT$4+1,$K106,1,(Holidays!$A$1:$A$248)),0)+IF(AND($J106&lt;=CT$4,$K106&gt;=CU$4,$K106&gt;CT$4),NETWORKDAYS.INTL(CT$4+1,(CU$4),1,(Holidays!$A$1:$A$248)),0))*$M106,"")</f>
        <v>0</v>
      </c>
      <c r="CV106" s="192">
        <f ca="1">IFERROR((IF(AND($J106&gt;CU$4,$J106&lt;=CV$4,$K106&lt;=CV$4),NETWORKDAYS.INTL($J106,$K106,1,(Holidays!$A$1:$A$248)),0)+IF(AND($J106&gt;CU$4,$J106&lt;=CV$4,$K106&gt;CV$4),NETWORKDAYS.INTL($J106,(CV$4),1,(Holidays!$A$1:$A$248)),0)+IF(AND($J106&lt;CU$4,$K106&lt;CV$4,$K106&gt;CU$4),NETWORKDAYS.INTL(CU$4+1,$K106,1,(Holidays!$A$1:$A$248)),0)+IF(AND($J106&lt;=CU$4,$K106&gt;=CV$4,$K106&gt;CU$4),NETWORKDAYS.INTL(CU$4+1,(CV$4),1,(Holidays!$A$1:$A$248)),0))*$M106,"")</f>
        <v>0</v>
      </c>
      <c r="CW106" s="321">
        <f ca="1">IFERROR((IF(AND($J106&gt;CV$4,$J106&lt;=CW$4,$K106&lt;=CW$4),NETWORKDAYS.INTL($J106,$K106,1,(Holidays!$A$1:$A$248)),0)+IF(AND($J106&gt;CV$4,$J106&lt;=CW$4,$K106&gt;CW$4),NETWORKDAYS.INTL($J106,(CW$4),1,(Holidays!$A$1:$A$248)),0)+IF(AND($J106&lt;CV$4,$K106&lt;CW$4,$K106&gt;CV$4),NETWORKDAYS.INTL(CV$4+1,$K106,1,(Holidays!$A$1:$A$248)),0)+IF(AND($J106&lt;=CV$4,$K106&gt;=CW$4,$K106&gt;CV$4),NETWORKDAYS.INTL(CV$4+1,(CW$4),1,(Holidays!$A$1:$A$248)),0))*$M106,"")</f>
        <v>0</v>
      </c>
      <c r="CX106" s="324">
        <f ca="1">IFERROR((IF(AND($J106&gt;CW$4,$J106&lt;=CX$4,$K106&lt;=CX$4),NETWORKDAYS.INTL($J106,$K106,1,(Holidays!$A$1:$A$248)),0)+IF(AND($J106&gt;CW$4,$J106&lt;=CX$4,$K106&gt;CX$4),NETWORKDAYS.INTL($J106,(CX$4),1,(Holidays!$A$1:$A$248)),0)+IF(AND($J106&lt;CW$4,$K106&lt;CX$4,$K106&gt;CW$4),NETWORKDAYS.INTL(CW$4+1,$K106,1,(Holidays!$A$1:$A$248)),0)+IF(AND($J106&lt;=CW$4,$K106&gt;=CX$4,$K106&gt;CW$4),NETWORKDAYS.INTL(CW$4+1,(CX$4),1,(Holidays!$A$1:$A$248)),0))*$M106,"")</f>
        <v>0</v>
      </c>
    </row>
    <row r="107" spans="2:102" ht="15" customHeight="1" outlineLevel="1">
      <c r="B107" s="59" t="str">
        <f t="array" ref="B107">IFERROR(INDEX('A-2_MH Distribution'!$B$1:$B$15014,SMALL(IF('A-2_MH Distribution'!$O$8:$O$63&lt;&gt;0,ROW('A-2_MH Distribution'!$B$8:$B$63)),ROW(A8)),1),"")</f>
        <v/>
      </c>
      <c r="C107" s="458" t="str">
        <f ca="1">IFERROR(VLOOKUP(B107,OFFSET('A-1_MH Estimation'!$B$7,0,0,MATCH("Subtotal LOE",'A-1_MH Estimation'!B:B,0)-7,2),2,0),"")</f>
        <v/>
      </c>
      <c r="D107" s="466" t="str">
        <f ca="1">IFERROR(VLOOKUP(B107,OFFSET('A-1_MH Estimation'!$B$7,0,0,MATCH("Subtotal LOE",'A-1_MH Estimation'!B:B,0)-7,4),4,0),"")</f>
        <v/>
      </c>
      <c r="E107" s="466" t="str">
        <f ca="1">IFERROR(VLOOKUP(B107,OFFSET('A-1_MH Estimation'!$B$7,0,0,MATCH("Subtotal LOE",'A-1_MH Estimation'!B:B,0)-7,3),3,0),"")</f>
        <v/>
      </c>
      <c r="F107" s="462">
        <f>IFERROR(VLOOKUP($B107,'A-2_MH Distribution'!$B$6:$O$16314,3,0)*VLOOKUP($B107,'A-2_MH Distribution'!$B$6:$O$16314,VLOOKUP(G107,SoftwareList,6,0),0)*IFERROR((--(VLOOKUP($B107,'A-2_MH Distribution'!$B$6:$O$16314,VLOOKUP(G107,SoftwareList,8,0),0)=0)+VLOOKUP($B107,'A-2_MH Distribution'!$B$6:$O$16314,VLOOKUP(G107,SoftwareList,8,0),0)),1),0)</f>
        <v>0</v>
      </c>
      <c r="G107" s="403" t="str">
        <f t="shared" si="63"/>
        <v/>
      </c>
      <c r="H107" s="454"/>
      <c r="I107" s="455"/>
      <c r="J107" s="351">
        <f ca="1">IFERROR(INDEX(Activities,MATCH($B107,'A-2_MH Distribution'!B:B,0),MATCH("Start Date",'A-2_MH Distribution'!$A$4:S$4,0))+H107,0)</f>
        <v>0</v>
      </c>
      <c r="K107" s="352">
        <f ca="1">IFERROR(INDEX(Activities,MATCH($B107,'A-2_MH Distribution'!B:B,0),MATCH("Finish Date",'A-2_MH Distribution'!$A$4:S$4,0))+I107,0)</f>
        <v>0</v>
      </c>
      <c r="L107" s="170">
        <f ca="1">NETWORKDAYS.INTL(J107,K107,1,Holidays!$A$1:$A$248)</f>
        <v>0</v>
      </c>
      <c r="M107" s="62">
        <f t="shared" ca="1" si="62"/>
        <v>0</v>
      </c>
      <c r="O107" s="253">
        <f ca="1">SUM($P107:CX107)</f>
        <v>0</v>
      </c>
      <c r="P107" s="320"/>
      <c r="Q107" s="321">
        <f ca="1">IFERROR((IF(AND($J107&gt;P$4,$J107&lt;=Q$4,$K107&lt;=Q$4),NETWORKDAYS.INTL($J107,$K107,1,(Holidays!$A$1:$A$248)),0)+IF(AND($J107&gt;P$4,$J107&lt;=Q$4,$K107&gt;Q$4),NETWORKDAYS.INTL($J107,(Q$4),1,(Holidays!$A$1:$A$248)),0)+IF(AND($J107&lt;P$4,$K107&lt;Q$4,$K107&gt;P$4),NETWORKDAYS.INTL(P$4+1,$K107,1,(Holidays!$A$1:$A$248)),0)+IF(AND($J107&lt;=P$4,$K107&gt;=Q$4,$K107&gt;P$4),NETWORKDAYS.INTL(P$4+1,(Q$4),1,(Holidays!$A$1:$A$248)),0))*$M107,"")</f>
        <v>0</v>
      </c>
      <c r="R107" s="190">
        <f ca="1">IFERROR((IF(AND($J107&gt;Q$4,$J107&lt;=R$4,$K107&lt;=R$4),NETWORKDAYS.INTL($J107,$K107,1,(Holidays!$A$1:$A$248)),0)+IF(AND($J107&gt;Q$4,$J107&lt;=R$4,$K107&gt;R$4),NETWORKDAYS.INTL($J107,(R$4),1,(Holidays!$A$1:$A$248)),0)+IF(AND($J107&lt;Q$4,$K107&lt;R$4,$K107&gt;Q$4),NETWORKDAYS.INTL(Q$4+1,$K107,1,(Holidays!$A$1:$A$248)),0)+IF(AND($J107&lt;=Q$4,$K107&gt;=R$4,$K107&gt;Q$4),NETWORKDAYS.INTL(Q$4+1,(R$4),1,(Holidays!$A$1:$A$248)),0))*$M107,"")</f>
        <v>0</v>
      </c>
      <c r="S107" s="192">
        <f ca="1">IFERROR((IF(AND($J107&gt;R$4,$J107&lt;=S$4,$K107&lt;=S$4),NETWORKDAYS.INTL($J107,$K107,1,(Holidays!$A$1:$A$248)),0)+IF(AND($J107&gt;R$4,$J107&lt;=S$4,$K107&gt;S$4),NETWORKDAYS.INTL($J107,(S$4),1,(Holidays!$A$1:$A$248)),0)+IF(AND($J107&lt;R$4,$K107&lt;S$4,$K107&gt;R$4),NETWORKDAYS.INTL(R$4+1,$K107,1,(Holidays!$A$1:$A$248)),0)+IF(AND($J107&lt;=R$4,$K107&gt;=S$4,$K107&gt;R$4),NETWORKDAYS.INTL(R$4+1,(S$4),1,(Holidays!$A$1:$A$248)),0))*$M107,"")</f>
        <v>0</v>
      </c>
      <c r="T107" s="321">
        <f ca="1">IFERROR((IF(AND($J107&gt;S$4,$J107&lt;=T$4,$K107&lt;=T$4),NETWORKDAYS.INTL($J107,$K107,1,(Holidays!$A$1:$A$248)),0)+IF(AND($J107&gt;S$4,$J107&lt;=T$4,$K107&gt;T$4),NETWORKDAYS.INTL($J107,(T$4),1,(Holidays!$A$1:$A$248)),0)+IF(AND($J107&lt;S$4,$K107&lt;T$4,$K107&gt;S$4),NETWORKDAYS.INTL(S$4+1,$K107,1,(Holidays!$A$1:$A$248)),0)+IF(AND($J107&lt;=S$4,$K107&gt;=T$4,$K107&gt;S$4),NETWORKDAYS.INTL(S$4+1,(T$4),1,(Holidays!$A$1:$A$248)),0))*$M107,"")</f>
        <v>0</v>
      </c>
      <c r="U107" s="190">
        <f ca="1">IFERROR((IF(AND($J107&gt;T$4,$J107&lt;=U$4,$K107&lt;=U$4),NETWORKDAYS.INTL($J107,$K107,1,(Holidays!$A$1:$A$248)),0)+IF(AND($J107&gt;T$4,$J107&lt;=U$4,$K107&gt;U$4),NETWORKDAYS.INTL($J107,(U$4),1,(Holidays!$A$1:$A$248)),0)+IF(AND($J107&lt;T$4,$K107&lt;U$4,$K107&gt;T$4),NETWORKDAYS.INTL(T$4+1,$K107,1,(Holidays!$A$1:$A$248)),0)+IF(AND($J107&lt;=T$4,$K107&gt;=U$4,$K107&gt;T$4),NETWORKDAYS.INTL(T$4+1,(U$4),1,(Holidays!$A$1:$A$248)),0))*$M107,"")</f>
        <v>0</v>
      </c>
      <c r="V107" s="192">
        <f ca="1">IFERROR((IF(AND($J107&gt;U$4,$J107&lt;=V$4,$K107&lt;=V$4),NETWORKDAYS.INTL($J107,$K107,1,(Holidays!$A$1:$A$248)),0)+IF(AND($J107&gt;U$4,$J107&lt;=V$4,$K107&gt;V$4),NETWORKDAYS.INTL($J107,(V$4),1,(Holidays!$A$1:$A$248)),0)+IF(AND($J107&lt;U$4,$K107&lt;V$4,$K107&gt;U$4),NETWORKDAYS.INTL(U$4+1,$K107,1,(Holidays!$A$1:$A$248)),0)+IF(AND($J107&lt;=U$4,$K107&gt;=V$4,$K107&gt;U$4),NETWORKDAYS.INTL(U$4+1,(V$4),1,(Holidays!$A$1:$A$248)),0))*$M107,"")</f>
        <v>0</v>
      </c>
      <c r="W107" s="321">
        <f ca="1">IFERROR((IF(AND($J107&gt;V$4,$J107&lt;=W$4,$K107&lt;=W$4),NETWORKDAYS.INTL($J107,$K107,1,(Holidays!$A$1:$A$248)),0)+IF(AND($J107&gt;V$4,$J107&lt;=W$4,$K107&gt;W$4),NETWORKDAYS.INTL($J107,(W$4),1,(Holidays!$A$1:$A$248)),0)+IF(AND($J107&lt;V$4,$K107&lt;W$4,$K107&gt;V$4),NETWORKDAYS.INTL(V$4+1,$K107,1,(Holidays!$A$1:$A$248)),0)+IF(AND($J107&lt;=V$4,$K107&gt;=W$4,$K107&gt;V$4),NETWORKDAYS.INTL(V$4+1,(W$4),1,(Holidays!$A$1:$A$248)),0))*$M107,"")</f>
        <v>0</v>
      </c>
      <c r="X107" s="190">
        <f ca="1">IFERROR((IF(AND($J107&gt;W$4,$J107&lt;=X$4,$K107&lt;=X$4),NETWORKDAYS.INTL($J107,$K107,1,(Holidays!$A$1:$A$248)),0)+IF(AND($J107&gt;W$4,$J107&lt;=X$4,$K107&gt;X$4),NETWORKDAYS.INTL($J107,(X$4),1,(Holidays!$A$1:$A$248)),0)+IF(AND($J107&lt;W$4,$K107&lt;X$4,$K107&gt;W$4),NETWORKDAYS.INTL(W$4+1,$K107,1,(Holidays!$A$1:$A$248)),0)+IF(AND($J107&lt;=W$4,$K107&gt;=X$4,$K107&gt;W$4),NETWORKDAYS.INTL(W$4+1,(X$4),1,(Holidays!$A$1:$A$248)),0))*$M107,"")</f>
        <v>0</v>
      </c>
      <c r="Y107" s="192">
        <f ca="1">IFERROR((IF(AND($J107&gt;X$4,$J107&lt;=Y$4,$K107&lt;=Y$4),NETWORKDAYS.INTL($J107,$K107,1,(Holidays!$A$1:$A$248)),0)+IF(AND($J107&gt;X$4,$J107&lt;=Y$4,$K107&gt;Y$4),NETWORKDAYS.INTL($J107,(Y$4),1,(Holidays!$A$1:$A$248)),0)+IF(AND($J107&lt;X$4,$K107&lt;Y$4,$K107&gt;X$4),NETWORKDAYS.INTL(X$4+1,$K107,1,(Holidays!$A$1:$A$248)),0)+IF(AND($J107&lt;=X$4,$K107&gt;=Y$4,$K107&gt;X$4),NETWORKDAYS.INTL(X$4+1,(Y$4),1,(Holidays!$A$1:$A$248)),0))*$M107,"")</f>
        <v>0</v>
      </c>
      <c r="Z107" s="321">
        <f ca="1">IFERROR((IF(AND($J107&gt;Y$4,$J107&lt;=Z$4,$K107&lt;=Z$4),NETWORKDAYS.INTL($J107,$K107,1,(Holidays!$A$1:$A$248)),0)+IF(AND($J107&gt;Y$4,$J107&lt;=Z$4,$K107&gt;Z$4),NETWORKDAYS.INTL($J107,(Z$4),1,(Holidays!$A$1:$A$248)),0)+IF(AND($J107&lt;Y$4,$K107&lt;Z$4,$K107&gt;Y$4),NETWORKDAYS.INTL(Y$4+1,$K107,1,(Holidays!$A$1:$A$248)),0)+IF(AND($J107&lt;=Y$4,$K107&gt;=Z$4,$K107&gt;Y$4),NETWORKDAYS.INTL(Y$4+1,(Z$4),1,(Holidays!$A$1:$A$248)),0))*$M107,"")</f>
        <v>0</v>
      </c>
      <c r="AA107" s="190">
        <f ca="1">IFERROR((IF(AND($J107&gt;Z$4,$J107&lt;=AA$4,$K107&lt;=AA$4),NETWORKDAYS.INTL($J107,$K107,1,(Holidays!$A$1:$A$248)),0)+IF(AND($J107&gt;Z$4,$J107&lt;=AA$4,$K107&gt;AA$4),NETWORKDAYS.INTL($J107,(AA$4),1,(Holidays!$A$1:$A$248)),0)+IF(AND($J107&lt;Z$4,$K107&lt;AA$4,$K107&gt;Z$4),NETWORKDAYS.INTL(Z$4+1,$K107,1,(Holidays!$A$1:$A$248)),0)+IF(AND($J107&lt;=Z$4,$K107&gt;=AA$4,$K107&gt;Z$4),NETWORKDAYS.INTL(Z$4+1,(AA$4),1,(Holidays!$A$1:$A$248)),0))*$M107,"")</f>
        <v>0</v>
      </c>
      <c r="AB107" s="192">
        <f ca="1">IFERROR((IF(AND($J107&gt;AA$4,$J107&lt;=AB$4,$K107&lt;=AB$4),NETWORKDAYS.INTL($J107,$K107,1,(Holidays!$A$1:$A$248)),0)+IF(AND($J107&gt;AA$4,$J107&lt;=AB$4,$K107&gt;AB$4),NETWORKDAYS.INTL($J107,(AB$4),1,(Holidays!$A$1:$A$248)),0)+IF(AND($J107&lt;AA$4,$K107&lt;AB$4,$K107&gt;AA$4),NETWORKDAYS.INTL(AA$4+1,$K107,1,(Holidays!$A$1:$A$248)),0)+IF(AND($J107&lt;=AA$4,$K107&gt;=AB$4,$K107&gt;AA$4),NETWORKDAYS.INTL(AA$4+1,(AB$4),1,(Holidays!$A$1:$A$248)),0))*$M107,"")</f>
        <v>0</v>
      </c>
      <c r="AC107" s="321">
        <f ca="1">IFERROR((IF(AND($J107&gt;AB$4,$J107&lt;=AC$4,$K107&lt;=AC$4),NETWORKDAYS.INTL($J107,$K107,1,(Holidays!$A$1:$A$248)),0)+IF(AND($J107&gt;AB$4,$J107&lt;=AC$4,$K107&gt;AC$4),NETWORKDAYS.INTL($J107,(AC$4),1,(Holidays!$A$1:$A$248)),0)+IF(AND($J107&lt;AB$4,$K107&lt;AC$4,$K107&gt;AB$4),NETWORKDAYS.INTL(AB$4+1,$K107,1,(Holidays!$A$1:$A$248)),0)+IF(AND($J107&lt;=AB$4,$K107&gt;=AC$4,$K107&gt;AB$4),NETWORKDAYS.INTL(AB$4+1,(AC$4),1,(Holidays!$A$1:$A$248)),0))*$M107,"")</f>
        <v>0</v>
      </c>
      <c r="AD107" s="190">
        <f ca="1">IFERROR((IF(AND($J107&gt;AC$4,$J107&lt;=AD$4,$K107&lt;=AD$4),NETWORKDAYS.INTL($J107,$K107,1,(Holidays!$A$1:$A$248)),0)+IF(AND($J107&gt;AC$4,$J107&lt;=AD$4,$K107&gt;AD$4),NETWORKDAYS.INTL($J107,(AD$4),1,(Holidays!$A$1:$A$248)),0)+IF(AND($J107&lt;AC$4,$K107&lt;AD$4,$K107&gt;AC$4),NETWORKDAYS.INTL(AC$4+1,$K107,1,(Holidays!$A$1:$A$248)),0)+IF(AND($J107&lt;=AC$4,$K107&gt;=AD$4,$K107&gt;AC$4),NETWORKDAYS.INTL(AC$4+1,(AD$4),1,(Holidays!$A$1:$A$248)),0))*$M107,"")</f>
        <v>0</v>
      </c>
      <c r="AE107" s="192">
        <f ca="1">IFERROR((IF(AND($J107&gt;AD$4,$J107&lt;=AE$4,$K107&lt;=AE$4),NETWORKDAYS.INTL($J107,$K107,1,(Holidays!$A$1:$A$248)),0)+IF(AND($J107&gt;AD$4,$J107&lt;=AE$4,$K107&gt;AE$4),NETWORKDAYS.INTL($J107,(AE$4),1,(Holidays!$A$1:$A$248)),0)+IF(AND($J107&lt;AD$4,$K107&lt;AE$4,$K107&gt;AD$4),NETWORKDAYS.INTL(AD$4+1,$K107,1,(Holidays!$A$1:$A$248)),0)+IF(AND($J107&lt;=AD$4,$K107&gt;=AE$4,$K107&gt;AD$4),NETWORKDAYS.INTL(AD$4+1,(AE$4),1,(Holidays!$A$1:$A$248)),0))*$M107,"")</f>
        <v>0</v>
      </c>
      <c r="AF107" s="321">
        <f ca="1">IFERROR((IF(AND($J107&gt;AE$4,$J107&lt;=AF$4,$K107&lt;=AF$4),NETWORKDAYS.INTL($J107,$K107,1,(Holidays!$A$1:$A$248)),0)+IF(AND($J107&gt;AE$4,$J107&lt;=AF$4,$K107&gt;AF$4),NETWORKDAYS.INTL($J107,(AF$4),1,(Holidays!$A$1:$A$248)),0)+IF(AND($J107&lt;AE$4,$K107&lt;AF$4,$K107&gt;AE$4),NETWORKDAYS.INTL(AE$4+1,$K107,1,(Holidays!$A$1:$A$248)),0)+IF(AND($J107&lt;=AE$4,$K107&gt;=AF$4,$K107&gt;AE$4),NETWORKDAYS.INTL(AE$4+1,(AF$4),1,(Holidays!$A$1:$A$248)),0))*$M107,"")</f>
        <v>0</v>
      </c>
      <c r="AG107" s="190">
        <f ca="1">IFERROR((IF(AND($J107&gt;AF$4,$J107&lt;=AG$4,$K107&lt;=AG$4),NETWORKDAYS.INTL($J107,$K107,1,(Holidays!$A$1:$A$248)),0)+IF(AND($J107&gt;AF$4,$J107&lt;=AG$4,$K107&gt;AG$4),NETWORKDAYS.INTL($J107,(AG$4),1,(Holidays!$A$1:$A$248)),0)+IF(AND($J107&lt;AF$4,$K107&lt;AG$4,$K107&gt;AF$4),NETWORKDAYS.INTL(AF$4+1,$K107,1,(Holidays!$A$1:$A$248)),0)+IF(AND($J107&lt;=AF$4,$K107&gt;=AG$4,$K107&gt;AF$4),NETWORKDAYS.INTL(AF$4+1,(AG$4),1,(Holidays!$A$1:$A$248)),0))*$M107,"")</f>
        <v>0</v>
      </c>
      <c r="AH107" s="192">
        <f ca="1">IFERROR((IF(AND($J107&gt;AG$4,$J107&lt;=AH$4,$K107&lt;=AH$4),NETWORKDAYS.INTL($J107,$K107,1,(Holidays!$A$1:$A$248)),0)+IF(AND($J107&gt;AG$4,$J107&lt;=AH$4,$K107&gt;AH$4),NETWORKDAYS.INTL($J107,(AH$4),1,(Holidays!$A$1:$A$248)),0)+IF(AND($J107&lt;AG$4,$K107&lt;AH$4,$K107&gt;AG$4),NETWORKDAYS.INTL(AG$4+1,$K107,1,(Holidays!$A$1:$A$248)),0)+IF(AND($J107&lt;=AG$4,$K107&gt;=AH$4,$K107&gt;AG$4),NETWORKDAYS.INTL(AG$4+1,(AH$4),1,(Holidays!$A$1:$A$248)),0))*$M107,"")</f>
        <v>0</v>
      </c>
      <c r="AI107" s="321">
        <f ca="1">IFERROR((IF(AND($J107&gt;AH$4,$J107&lt;=AI$4,$K107&lt;=AI$4),NETWORKDAYS.INTL($J107,$K107,1,(Holidays!$A$1:$A$248)),0)+IF(AND($J107&gt;AH$4,$J107&lt;=AI$4,$K107&gt;AI$4),NETWORKDAYS.INTL($J107,(AI$4),1,(Holidays!$A$1:$A$248)),0)+IF(AND($J107&lt;AH$4,$K107&lt;AI$4,$K107&gt;AH$4),NETWORKDAYS.INTL(AH$4+1,$K107,1,(Holidays!$A$1:$A$248)),0)+IF(AND($J107&lt;=AH$4,$K107&gt;=AI$4,$K107&gt;AH$4),NETWORKDAYS.INTL(AH$4+1,(AI$4),1,(Holidays!$A$1:$A$248)),0))*$M107,"")</f>
        <v>0</v>
      </c>
      <c r="AJ107" s="190">
        <f ca="1">IFERROR((IF(AND($J107&gt;AI$4,$J107&lt;=AJ$4,$K107&lt;=AJ$4),NETWORKDAYS.INTL($J107,$K107,1,(Holidays!$A$1:$A$248)),0)+IF(AND($J107&gt;AI$4,$J107&lt;=AJ$4,$K107&gt;AJ$4),NETWORKDAYS.INTL($J107,(AJ$4),1,(Holidays!$A$1:$A$248)),0)+IF(AND($J107&lt;AI$4,$K107&lt;AJ$4,$K107&gt;AI$4),NETWORKDAYS.INTL(AI$4+1,$K107,1,(Holidays!$A$1:$A$248)),0)+IF(AND($J107&lt;=AI$4,$K107&gt;=AJ$4,$K107&gt;AI$4),NETWORKDAYS.INTL(AI$4+1,(AJ$4),1,(Holidays!$A$1:$A$248)),0))*$M107,"")</f>
        <v>0</v>
      </c>
      <c r="AK107" s="192">
        <f ca="1">IFERROR((IF(AND($J107&gt;AJ$4,$J107&lt;=AK$4,$K107&lt;=AK$4),NETWORKDAYS.INTL($J107,$K107,1,(Holidays!$A$1:$A$248)),0)+IF(AND($J107&gt;AJ$4,$J107&lt;=AK$4,$K107&gt;AK$4),NETWORKDAYS.INTL($J107,(AK$4),1,(Holidays!$A$1:$A$248)),0)+IF(AND($J107&lt;AJ$4,$K107&lt;AK$4,$K107&gt;AJ$4),NETWORKDAYS.INTL(AJ$4+1,$K107,1,(Holidays!$A$1:$A$248)),0)+IF(AND($J107&lt;=AJ$4,$K107&gt;=AK$4,$K107&gt;AJ$4),NETWORKDAYS.INTL(AJ$4+1,(AK$4),1,(Holidays!$A$1:$A$248)),0))*$M107,"")</f>
        <v>0</v>
      </c>
      <c r="AL107" s="321">
        <f ca="1">IFERROR((IF(AND($J107&gt;AK$4,$J107&lt;=AL$4,$K107&lt;=AL$4),NETWORKDAYS.INTL($J107,$K107,1,(Holidays!$A$1:$A$248)),0)+IF(AND($J107&gt;AK$4,$J107&lt;=AL$4,$K107&gt;AL$4),NETWORKDAYS.INTL($J107,(AL$4),1,(Holidays!$A$1:$A$248)),0)+IF(AND($J107&lt;AK$4,$K107&lt;AL$4,$K107&gt;AK$4),NETWORKDAYS.INTL(AK$4+1,$K107,1,(Holidays!$A$1:$A$248)),0)+IF(AND($J107&lt;=AK$4,$K107&gt;=AL$4,$K107&gt;AK$4),NETWORKDAYS.INTL(AK$4+1,(AL$4),1,(Holidays!$A$1:$A$248)),0))*$M107,"")</f>
        <v>0</v>
      </c>
      <c r="AM107" s="190">
        <f ca="1">IFERROR((IF(AND($J107&gt;AL$4,$J107&lt;=AM$4,$K107&lt;=AM$4),NETWORKDAYS.INTL($J107,$K107,1,(Holidays!$A$1:$A$248)),0)+IF(AND($J107&gt;AL$4,$J107&lt;=AM$4,$K107&gt;AM$4),NETWORKDAYS.INTL($J107,(AM$4),1,(Holidays!$A$1:$A$248)),0)+IF(AND($J107&lt;AL$4,$K107&lt;AM$4,$K107&gt;AL$4),NETWORKDAYS.INTL(AL$4+1,$K107,1,(Holidays!$A$1:$A$248)),0)+IF(AND($J107&lt;=AL$4,$K107&gt;=AM$4,$K107&gt;AL$4),NETWORKDAYS.INTL(AL$4+1,(AM$4),1,(Holidays!$A$1:$A$248)),0))*$M107,"")</f>
        <v>0</v>
      </c>
      <c r="AN107" s="192">
        <f ca="1">IFERROR((IF(AND($J107&gt;AM$4,$J107&lt;=AN$4,$K107&lt;=AN$4),NETWORKDAYS.INTL($J107,$K107,1,(Holidays!$A$1:$A$248)),0)+IF(AND($J107&gt;AM$4,$J107&lt;=AN$4,$K107&gt;AN$4),NETWORKDAYS.INTL($J107,(AN$4),1,(Holidays!$A$1:$A$248)),0)+IF(AND($J107&lt;AM$4,$K107&lt;AN$4,$K107&gt;AM$4),NETWORKDAYS.INTL(AM$4+1,$K107,1,(Holidays!$A$1:$A$248)),0)+IF(AND($J107&lt;=AM$4,$K107&gt;=AN$4,$K107&gt;AM$4),NETWORKDAYS.INTL(AM$4+1,(AN$4),1,(Holidays!$A$1:$A$248)),0))*$M107,"")</f>
        <v>0</v>
      </c>
      <c r="AO107" s="321">
        <f ca="1">IFERROR((IF(AND($J107&gt;AN$4,$J107&lt;=AO$4,$K107&lt;=AO$4),NETWORKDAYS.INTL($J107,$K107,1,(Holidays!$A$1:$A$248)),0)+IF(AND($J107&gt;AN$4,$J107&lt;=AO$4,$K107&gt;AO$4),NETWORKDAYS.INTL($J107,(AO$4),1,(Holidays!$A$1:$A$248)),0)+IF(AND($J107&lt;AN$4,$K107&lt;AO$4,$K107&gt;AN$4),NETWORKDAYS.INTL(AN$4+1,$K107,1,(Holidays!$A$1:$A$248)),0)+IF(AND($J107&lt;=AN$4,$K107&gt;=AO$4,$K107&gt;AN$4),NETWORKDAYS.INTL(AN$4+1,(AO$4),1,(Holidays!$A$1:$A$248)),0))*$M107,"")</f>
        <v>0</v>
      </c>
      <c r="AP107" s="190">
        <f ca="1">IFERROR((IF(AND($J107&gt;AO$4,$J107&lt;=AP$4,$K107&lt;=AP$4),NETWORKDAYS.INTL($J107,$K107,1,(Holidays!$A$1:$A$248)),0)+IF(AND($J107&gt;AO$4,$J107&lt;=AP$4,$K107&gt;AP$4),NETWORKDAYS.INTL($J107,(AP$4),1,(Holidays!$A$1:$A$248)),0)+IF(AND($J107&lt;AO$4,$K107&lt;AP$4,$K107&gt;AO$4),NETWORKDAYS.INTL(AO$4+1,$K107,1,(Holidays!$A$1:$A$248)),0)+IF(AND($J107&lt;=AO$4,$K107&gt;=AP$4,$K107&gt;AO$4),NETWORKDAYS.INTL(AO$4+1,(AP$4),1,(Holidays!$A$1:$A$248)),0))*$M107,"")</f>
        <v>0</v>
      </c>
      <c r="AQ107" s="192">
        <f ca="1">IFERROR((IF(AND($J107&gt;AP$4,$J107&lt;=AQ$4,$K107&lt;=AQ$4),NETWORKDAYS.INTL($J107,$K107,1,(Holidays!$A$1:$A$248)),0)+IF(AND($J107&gt;AP$4,$J107&lt;=AQ$4,$K107&gt;AQ$4),NETWORKDAYS.INTL($J107,(AQ$4),1,(Holidays!$A$1:$A$248)),0)+IF(AND($J107&lt;AP$4,$K107&lt;AQ$4,$K107&gt;AP$4),NETWORKDAYS.INTL(AP$4+1,$K107,1,(Holidays!$A$1:$A$248)),0)+IF(AND($J107&lt;=AP$4,$K107&gt;=AQ$4,$K107&gt;AP$4),NETWORKDAYS.INTL(AP$4+1,(AQ$4),1,(Holidays!$A$1:$A$248)),0))*$M107,"")</f>
        <v>0</v>
      </c>
      <c r="AR107" s="321">
        <f ca="1">IFERROR((IF(AND($J107&gt;AQ$4,$J107&lt;=AR$4,$K107&lt;=AR$4),NETWORKDAYS.INTL($J107,$K107,1,(Holidays!$A$1:$A$248)),0)+IF(AND($J107&gt;AQ$4,$J107&lt;=AR$4,$K107&gt;AR$4),NETWORKDAYS.INTL($J107,(AR$4),1,(Holidays!$A$1:$A$248)),0)+IF(AND($J107&lt;AQ$4,$K107&lt;AR$4,$K107&gt;AQ$4),NETWORKDAYS.INTL(AQ$4+1,$K107,1,(Holidays!$A$1:$A$248)),0)+IF(AND($J107&lt;=AQ$4,$K107&gt;=AR$4,$K107&gt;AQ$4),NETWORKDAYS.INTL(AQ$4+1,(AR$4),1,(Holidays!$A$1:$A$248)),0))*$M107,"")</f>
        <v>0</v>
      </c>
      <c r="AS107" s="190">
        <f ca="1">IFERROR((IF(AND($J107&gt;AR$4,$J107&lt;=AS$4,$K107&lt;=AS$4),NETWORKDAYS.INTL($J107,$K107,1,(Holidays!$A$1:$A$248)),0)+IF(AND($J107&gt;AR$4,$J107&lt;=AS$4,$K107&gt;AS$4),NETWORKDAYS.INTL($J107,(AS$4),1,(Holidays!$A$1:$A$248)),0)+IF(AND($J107&lt;AR$4,$K107&lt;AS$4,$K107&gt;AR$4),NETWORKDAYS.INTL(AR$4+1,$K107,1,(Holidays!$A$1:$A$248)),0)+IF(AND($J107&lt;=AR$4,$K107&gt;=AS$4,$K107&gt;AR$4),NETWORKDAYS.INTL(AR$4+1,(AS$4),1,(Holidays!$A$1:$A$248)),0))*$M107,"")</f>
        <v>0</v>
      </c>
      <c r="AT107" s="192">
        <f ca="1">IFERROR((IF(AND($J107&gt;AS$4,$J107&lt;=AT$4,$K107&lt;=AT$4),NETWORKDAYS.INTL($J107,$K107,1,(Holidays!$A$1:$A$248)),0)+IF(AND($J107&gt;AS$4,$J107&lt;=AT$4,$K107&gt;AT$4),NETWORKDAYS.INTL($J107,(AT$4),1,(Holidays!$A$1:$A$248)),0)+IF(AND($J107&lt;AS$4,$K107&lt;AT$4,$K107&gt;AS$4),NETWORKDAYS.INTL(AS$4+1,$K107,1,(Holidays!$A$1:$A$248)),0)+IF(AND($J107&lt;=AS$4,$K107&gt;=AT$4,$K107&gt;AS$4),NETWORKDAYS.INTL(AS$4+1,(AT$4),1,(Holidays!$A$1:$A$248)),0))*$M107,"")</f>
        <v>0</v>
      </c>
      <c r="AU107" s="321">
        <f ca="1">IFERROR((IF(AND($J107&gt;AT$4,$J107&lt;=AU$4,$K107&lt;=AU$4),NETWORKDAYS.INTL($J107,$K107,1,(Holidays!$A$1:$A$248)),0)+IF(AND($J107&gt;AT$4,$J107&lt;=AU$4,$K107&gt;AU$4),NETWORKDAYS.INTL($J107,(AU$4),1,(Holidays!$A$1:$A$248)),0)+IF(AND($J107&lt;AT$4,$K107&lt;AU$4,$K107&gt;AT$4),NETWORKDAYS.INTL(AT$4+1,$K107,1,(Holidays!$A$1:$A$248)),0)+IF(AND($J107&lt;=AT$4,$K107&gt;=AU$4,$K107&gt;AT$4),NETWORKDAYS.INTL(AT$4+1,(AU$4),1,(Holidays!$A$1:$A$248)),0))*$M107,"")</f>
        <v>0</v>
      </c>
      <c r="AV107" s="190">
        <f ca="1">IFERROR((IF(AND($J107&gt;AU$4,$J107&lt;=AV$4,$K107&lt;=AV$4),NETWORKDAYS.INTL($J107,$K107,1,(Holidays!$A$1:$A$248)),0)+IF(AND($J107&gt;AU$4,$J107&lt;=AV$4,$K107&gt;AV$4),NETWORKDAYS.INTL($J107,(AV$4),1,(Holidays!$A$1:$A$248)),0)+IF(AND($J107&lt;AU$4,$K107&lt;AV$4,$K107&gt;AU$4),NETWORKDAYS.INTL(AU$4+1,$K107,1,(Holidays!$A$1:$A$248)),0)+IF(AND($J107&lt;=AU$4,$K107&gt;=AV$4,$K107&gt;AU$4),NETWORKDAYS.INTL(AU$4+1,(AV$4),1,(Holidays!$A$1:$A$248)),0))*$M107,"")</f>
        <v>0</v>
      </c>
      <c r="AW107" s="192">
        <f ca="1">IFERROR((IF(AND($J107&gt;AV$4,$J107&lt;=AW$4,$K107&lt;=AW$4),NETWORKDAYS.INTL($J107,$K107,1,(Holidays!$A$1:$A$248)),0)+IF(AND($J107&gt;AV$4,$J107&lt;=AW$4,$K107&gt;AW$4),NETWORKDAYS.INTL($J107,(AW$4),1,(Holidays!$A$1:$A$248)),0)+IF(AND($J107&lt;AV$4,$K107&lt;AW$4,$K107&gt;AV$4),NETWORKDAYS.INTL(AV$4+1,$K107,1,(Holidays!$A$1:$A$248)),0)+IF(AND($J107&lt;=AV$4,$K107&gt;=AW$4,$K107&gt;AV$4),NETWORKDAYS.INTL(AV$4+1,(AW$4),1,(Holidays!$A$1:$A$248)),0))*$M107,"")</f>
        <v>0</v>
      </c>
      <c r="AX107" s="321">
        <f ca="1">IFERROR((IF(AND($J107&gt;AW$4,$J107&lt;=AX$4,$K107&lt;=AX$4),NETWORKDAYS.INTL($J107,$K107,1,(Holidays!$A$1:$A$248)),0)+IF(AND($J107&gt;AW$4,$J107&lt;=AX$4,$K107&gt;AX$4),NETWORKDAYS.INTL($J107,(AX$4),1,(Holidays!$A$1:$A$248)),0)+IF(AND($J107&lt;AW$4,$K107&lt;AX$4,$K107&gt;AW$4),NETWORKDAYS.INTL(AW$4+1,$K107,1,(Holidays!$A$1:$A$248)),0)+IF(AND($J107&lt;=AW$4,$K107&gt;=AX$4,$K107&gt;AW$4),NETWORKDAYS.INTL(AW$4+1,(AX$4),1,(Holidays!$A$1:$A$248)),0))*$M107,"")</f>
        <v>0</v>
      </c>
      <c r="AY107" s="190">
        <f ca="1">IFERROR((IF(AND($J107&gt;AX$4,$J107&lt;=AY$4,$K107&lt;=AY$4),NETWORKDAYS.INTL($J107,$K107,1,(Holidays!$A$1:$A$248)),0)+IF(AND($J107&gt;AX$4,$J107&lt;=AY$4,$K107&gt;AY$4),NETWORKDAYS.INTL($J107,(AY$4),1,(Holidays!$A$1:$A$248)),0)+IF(AND($J107&lt;AX$4,$K107&lt;AY$4,$K107&gt;AX$4),NETWORKDAYS.INTL(AX$4+1,$K107,1,(Holidays!$A$1:$A$248)),0)+IF(AND($J107&lt;=AX$4,$K107&gt;=AY$4,$K107&gt;AX$4),NETWORKDAYS.INTL(AX$4+1,(AY$4),1,(Holidays!$A$1:$A$248)),0))*$M107,"")</f>
        <v>0</v>
      </c>
      <c r="AZ107" s="192">
        <f ca="1">IFERROR((IF(AND($J107&gt;AY$4,$J107&lt;=AZ$4,$K107&lt;=AZ$4),NETWORKDAYS.INTL($J107,$K107,1,(Holidays!$A$1:$A$248)),0)+IF(AND($J107&gt;AY$4,$J107&lt;=AZ$4,$K107&gt;AZ$4),NETWORKDAYS.INTL($J107,(AZ$4),1,(Holidays!$A$1:$A$248)),0)+IF(AND($J107&lt;AY$4,$K107&lt;AZ$4,$K107&gt;AY$4),NETWORKDAYS.INTL(AY$4+1,$K107,1,(Holidays!$A$1:$A$248)),0)+IF(AND($J107&lt;=AY$4,$K107&gt;=AZ$4,$K107&gt;AY$4),NETWORKDAYS.INTL(AY$4+1,(AZ$4),1,(Holidays!$A$1:$A$248)),0))*$M107,"")</f>
        <v>0</v>
      </c>
      <c r="BA107" s="321">
        <f ca="1">IFERROR((IF(AND($J107&gt;AZ$4,$J107&lt;=BA$4,$K107&lt;=BA$4),NETWORKDAYS.INTL($J107,$K107,1,(Holidays!$A$1:$A$248)),0)+IF(AND($J107&gt;AZ$4,$J107&lt;=BA$4,$K107&gt;BA$4),NETWORKDAYS.INTL($J107,(BA$4),1,(Holidays!$A$1:$A$248)),0)+IF(AND($J107&lt;AZ$4,$K107&lt;BA$4,$K107&gt;AZ$4),NETWORKDAYS.INTL(AZ$4+1,$K107,1,(Holidays!$A$1:$A$248)),0)+IF(AND($J107&lt;=AZ$4,$K107&gt;=BA$4,$K107&gt;AZ$4),NETWORKDAYS.INTL(AZ$4+1,(BA$4),1,(Holidays!$A$1:$A$248)),0))*$M107,"")</f>
        <v>0</v>
      </c>
      <c r="BB107" s="190">
        <f ca="1">IFERROR((IF(AND($J107&gt;BA$4,$J107&lt;=BB$4,$K107&lt;=BB$4),NETWORKDAYS.INTL($J107,$K107,1,(Holidays!$A$1:$A$248)),0)+IF(AND($J107&gt;BA$4,$J107&lt;=BB$4,$K107&gt;BB$4),NETWORKDAYS.INTL($J107,(BB$4),1,(Holidays!$A$1:$A$248)),0)+IF(AND($J107&lt;BA$4,$K107&lt;BB$4,$K107&gt;BA$4),NETWORKDAYS.INTL(BA$4+1,$K107,1,(Holidays!$A$1:$A$248)),0)+IF(AND($J107&lt;=BA$4,$K107&gt;=BB$4,$K107&gt;BA$4),NETWORKDAYS.INTL(BA$4+1,(BB$4),1,(Holidays!$A$1:$A$248)),0))*$M107,"")</f>
        <v>0</v>
      </c>
      <c r="BC107" s="192">
        <f ca="1">IFERROR((IF(AND($J107&gt;BB$4,$J107&lt;=BC$4,$K107&lt;=BC$4),NETWORKDAYS.INTL($J107,$K107,1,(Holidays!$A$1:$A$248)),0)+IF(AND($J107&gt;BB$4,$J107&lt;=BC$4,$K107&gt;BC$4),NETWORKDAYS.INTL($J107,(BC$4),1,(Holidays!$A$1:$A$248)),0)+IF(AND($J107&lt;BB$4,$K107&lt;BC$4,$K107&gt;BB$4),NETWORKDAYS.INTL(BB$4+1,$K107,1,(Holidays!$A$1:$A$248)),0)+IF(AND($J107&lt;=BB$4,$K107&gt;=BC$4,$K107&gt;BB$4),NETWORKDAYS.INTL(BB$4+1,(BC$4),1,(Holidays!$A$1:$A$248)),0))*$M107,"")</f>
        <v>0</v>
      </c>
      <c r="BD107" s="321">
        <f ca="1">IFERROR((IF(AND($J107&gt;BC$4,$J107&lt;=BD$4,$K107&lt;=BD$4),NETWORKDAYS.INTL($J107,$K107,1,(Holidays!$A$1:$A$248)),0)+IF(AND($J107&gt;BC$4,$J107&lt;=BD$4,$K107&gt;BD$4),NETWORKDAYS.INTL($J107,(BD$4),1,(Holidays!$A$1:$A$248)),0)+IF(AND($J107&lt;BC$4,$K107&lt;BD$4,$K107&gt;BC$4),NETWORKDAYS.INTL(BC$4+1,$K107,1,(Holidays!$A$1:$A$248)),0)+IF(AND($J107&lt;=BC$4,$K107&gt;=BD$4,$K107&gt;BC$4),NETWORKDAYS.INTL(BC$4+1,(BD$4),1,(Holidays!$A$1:$A$248)),0))*$M107,"")</f>
        <v>0</v>
      </c>
      <c r="BE107" s="190">
        <f ca="1">IFERROR((IF(AND($J107&gt;BD$4,$J107&lt;=BE$4,$K107&lt;=BE$4),NETWORKDAYS.INTL($J107,$K107,1,(Holidays!$A$1:$A$248)),0)+IF(AND($J107&gt;BD$4,$J107&lt;=BE$4,$K107&gt;BE$4),NETWORKDAYS.INTL($J107,(BE$4),1,(Holidays!$A$1:$A$248)),0)+IF(AND($J107&lt;BD$4,$K107&lt;BE$4,$K107&gt;BD$4),NETWORKDAYS.INTL(BD$4+1,$K107,1,(Holidays!$A$1:$A$248)),0)+IF(AND($J107&lt;=BD$4,$K107&gt;=BE$4,$K107&gt;BD$4),NETWORKDAYS.INTL(BD$4+1,(BE$4),1,(Holidays!$A$1:$A$248)),0))*$M107,"")</f>
        <v>0</v>
      </c>
      <c r="BF107" s="192">
        <f ca="1">IFERROR((IF(AND($J107&gt;BE$4,$J107&lt;=BF$4,$K107&lt;=BF$4),NETWORKDAYS.INTL($J107,$K107,1,(Holidays!$A$1:$A$248)),0)+IF(AND($J107&gt;BE$4,$J107&lt;=BF$4,$K107&gt;BF$4),NETWORKDAYS.INTL($J107,(BF$4),1,(Holidays!$A$1:$A$248)),0)+IF(AND($J107&lt;BE$4,$K107&lt;BF$4,$K107&gt;BE$4),NETWORKDAYS.INTL(BE$4+1,$K107,1,(Holidays!$A$1:$A$248)),0)+IF(AND($J107&lt;=BE$4,$K107&gt;=BF$4,$K107&gt;BE$4),NETWORKDAYS.INTL(BE$4+1,(BF$4),1,(Holidays!$A$1:$A$248)),0))*$M107,"")</f>
        <v>0</v>
      </c>
      <c r="BG107" s="321">
        <f ca="1">IFERROR((IF(AND($J107&gt;BF$4,$J107&lt;=BG$4,$K107&lt;=BG$4),NETWORKDAYS.INTL($J107,$K107,1,(Holidays!$A$1:$A$248)),0)+IF(AND($J107&gt;BF$4,$J107&lt;=BG$4,$K107&gt;BG$4),NETWORKDAYS.INTL($J107,(BG$4),1,(Holidays!$A$1:$A$248)),0)+IF(AND($J107&lt;BF$4,$K107&lt;BG$4,$K107&gt;BF$4),NETWORKDAYS.INTL(BF$4+1,$K107,1,(Holidays!$A$1:$A$248)),0)+IF(AND($J107&lt;=BF$4,$K107&gt;=BG$4,$K107&gt;BF$4),NETWORKDAYS.INTL(BF$4+1,(BG$4),1,(Holidays!$A$1:$A$248)),0))*$M107,"")</f>
        <v>0</v>
      </c>
      <c r="BH107" s="190">
        <f ca="1">IFERROR((IF(AND($J107&gt;BG$4,$J107&lt;=BH$4,$K107&lt;=BH$4),NETWORKDAYS.INTL($J107,$K107,1,(Holidays!$A$1:$A$248)),0)+IF(AND($J107&gt;BG$4,$J107&lt;=BH$4,$K107&gt;BH$4),NETWORKDAYS.INTL($J107,(BH$4),1,(Holidays!$A$1:$A$248)),0)+IF(AND($J107&lt;BG$4,$K107&lt;BH$4,$K107&gt;BG$4),NETWORKDAYS.INTL(BG$4+1,$K107,1,(Holidays!$A$1:$A$248)),0)+IF(AND($J107&lt;=BG$4,$K107&gt;=BH$4,$K107&gt;BG$4),NETWORKDAYS.INTL(BG$4+1,(BH$4),1,(Holidays!$A$1:$A$248)),0))*$M107,"")</f>
        <v>0</v>
      </c>
      <c r="BI107" s="192">
        <f ca="1">IFERROR((IF(AND($J107&gt;BH$4,$J107&lt;=BI$4,$K107&lt;=BI$4),NETWORKDAYS.INTL($J107,$K107,1,(Holidays!$A$1:$A$248)),0)+IF(AND($J107&gt;BH$4,$J107&lt;=BI$4,$K107&gt;BI$4),NETWORKDAYS.INTL($J107,(BI$4),1,(Holidays!$A$1:$A$248)),0)+IF(AND($J107&lt;BH$4,$K107&lt;BI$4,$K107&gt;BH$4),NETWORKDAYS.INTL(BH$4+1,$K107,1,(Holidays!$A$1:$A$248)),0)+IF(AND($J107&lt;=BH$4,$K107&gt;=BI$4,$K107&gt;BH$4),NETWORKDAYS.INTL(BH$4+1,(BI$4),1,(Holidays!$A$1:$A$248)),0))*$M107,"")</f>
        <v>0</v>
      </c>
      <c r="BJ107" s="321">
        <f ca="1">IFERROR((IF(AND($J107&gt;BI$4,$J107&lt;=BJ$4,$K107&lt;=BJ$4),NETWORKDAYS.INTL($J107,$K107,1,(Holidays!$A$1:$A$248)),0)+IF(AND($J107&gt;BI$4,$J107&lt;=BJ$4,$K107&gt;BJ$4),NETWORKDAYS.INTL($J107,(BJ$4),1,(Holidays!$A$1:$A$248)),0)+IF(AND($J107&lt;BI$4,$K107&lt;BJ$4,$K107&gt;BI$4),NETWORKDAYS.INTL(BI$4+1,$K107,1,(Holidays!$A$1:$A$248)),0)+IF(AND($J107&lt;=BI$4,$K107&gt;=BJ$4,$K107&gt;BI$4),NETWORKDAYS.INTL(BI$4+1,(BJ$4),1,(Holidays!$A$1:$A$248)),0))*$M107,"")</f>
        <v>0</v>
      </c>
      <c r="BK107" s="190">
        <f ca="1">IFERROR((IF(AND($J107&gt;BJ$4,$J107&lt;=BK$4,$K107&lt;=BK$4),NETWORKDAYS.INTL($J107,$K107,1,(Holidays!$A$1:$A$248)),0)+IF(AND($J107&gt;BJ$4,$J107&lt;=BK$4,$K107&gt;BK$4),NETWORKDAYS.INTL($J107,(BK$4),1,(Holidays!$A$1:$A$248)),0)+IF(AND($J107&lt;BJ$4,$K107&lt;BK$4,$K107&gt;BJ$4),NETWORKDAYS.INTL(BJ$4+1,$K107,1,(Holidays!$A$1:$A$248)),0)+IF(AND($J107&lt;=BJ$4,$K107&gt;=BK$4,$K107&gt;BJ$4),NETWORKDAYS.INTL(BJ$4+1,(BK$4),1,(Holidays!$A$1:$A$248)),0))*$M107,"")</f>
        <v>0</v>
      </c>
      <c r="BL107" s="192">
        <f ca="1">IFERROR((IF(AND($J107&gt;BK$4,$J107&lt;=BL$4,$K107&lt;=BL$4),NETWORKDAYS.INTL($J107,$K107,1,(Holidays!$A$1:$A$248)),0)+IF(AND($J107&gt;BK$4,$J107&lt;=BL$4,$K107&gt;BL$4),NETWORKDAYS.INTL($J107,(BL$4),1,(Holidays!$A$1:$A$248)),0)+IF(AND($J107&lt;BK$4,$K107&lt;BL$4,$K107&gt;BK$4),NETWORKDAYS.INTL(BK$4+1,$K107,1,(Holidays!$A$1:$A$248)),0)+IF(AND($J107&lt;=BK$4,$K107&gt;=BL$4,$K107&gt;BK$4),NETWORKDAYS.INTL(BK$4+1,(BL$4),1,(Holidays!$A$1:$A$248)),0))*$M107,"")</f>
        <v>0</v>
      </c>
      <c r="BM107" s="321">
        <f ca="1">IFERROR((IF(AND($J107&gt;BL$4,$J107&lt;=BM$4,$K107&lt;=BM$4),NETWORKDAYS.INTL($J107,$K107,1,(Holidays!$A$1:$A$248)),0)+IF(AND($J107&gt;BL$4,$J107&lt;=BM$4,$K107&gt;BM$4),NETWORKDAYS.INTL($J107,(BM$4),1,(Holidays!$A$1:$A$248)),0)+IF(AND($J107&lt;BL$4,$K107&lt;BM$4,$K107&gt;BL$4),NETWORKDAYS.INTL(BL$4+1,$K107,1,(Holidays!$A$1:$A$248)),0)+IF(AND($J107&lt;=BL$4,$K107&gt;=BM$4,$K107&gt;BL$4),NETWORKDAYS.INTL(BL$4+1,(BM$4),1,(Holidays!$A$1:$A$248)),0))*$M107,"")</f>
        <v>0</v>
      </c>
      <c r="BN107" s="190">
        <f ca="1">IFERROR((IF(AND($J107&gt;BM$4,$J107&lt;=BN$4,$K107&lt;=BN$4),NETWORKDAYS.INTL($J107,$K107,1,(Holidays!$A$1:$A$248)),0)+IF(AND($J107&gt;BM$4,$J107&lt;=BN$4,$K107&gt;BN$4),NETWORKDAYS.INTL($J107,(BN$4),1,(Holidays!$A$1:$A$248)),0)+IF(AND($J107&lt;BM$4,$K107&lt;BN$4,$K107&gt;BM$4),NETWORKDAYS.INTL(BM$4+1,$K107,1,(Holidays!$A$1:$A$248)),0)+IF(AND($J107&lt;=BM$4,$K107&gt;=BN$4,$K107&gt;BM$4),NETWORKDAYS.INTL(BM$4+1,(BN$4),1,(Holidays!$A$1:$A$248)),0))*$M107,"")</f>
        <v>0</v>
      </c>
      <c r="BO107" s="192">
        <f ca="1">IFERROR((IF(AND($J107&gt;BN$4,$J107&lt;=BO$4,$K107&lt;=BO$4),NETWORKDAYS.INTL($J107,$K107,1,(Holidays!$A$1:$A$248)),0)+IF(AND($J107&gt;BN$4,$J107&lt;=BO$4,$K107&gt;BO$4),NETWORKDAYS.INTL($J107,(BO$4),1,(Holidays!$A$1:$A$248)),0)+IF(AND($J107&lt;BN$4,$K107&lt;BO$4,$K107&gt;BN$4),NETWORKDAYS.INTL(BN$4+1,$K107,1,(Holidays!$A$1:$A$248)),0)+IF(AND($J107&lt;=BN$4,$K107&gt;=BO$4,$K107&gt;BN$4),NETWORKDAYS.INTL(BN$4+1,(BO$4),1,(Holidays!$A$1:$A$248)),0))*$M107,"")</f>
        <v>0</v>
      </c>
      <c r="BP107" s="321">
        <f ca="1">IFERROR((IF(AND($J107&gt;BO$4,$J107&lt;=BP$4,$K107&lt;=BP$4),NETWORKDAYS.INTL($J107,$K107,1,(Holidays!$A$1:$A$248)),0)+IF(AND($J107&gt;BO$4,$J107&lt;=BP$4,$K107&gt;BP$4),NETWORKDAYS.INTL($J107,(BP$4),1,(Holidays!$A$1:$A$248)),0)+IF(AND($J107&lt;BO$4,$K107&lt;BP$4,$K107&gt;BO$4),NETWORKDAYS.INTL(BO$4+1,$K107,1,(Holidays!$A$1:$A$248)),0)+IF(AND($J107&lt;=BO$4,$K107&gt;=BP$4,$K107&gt;BO$4),NETWORKDAYS.INTL(BO$4+1,(BP$4),1,(Holidays!$A$1:$A$248)),0))*$M107,"")</f>
        <v>0</v>
      </c>
      <c r="BQ107" s="190">
        <f ca="1">IFERROR((IF(AND($J107&gt;BP$4,$J107&lt;=BQ$4,$K107&lt;=BQ$4),NETWORKDAYS.INTL($J107,$K107,1,(Holidays!$A$1:$A$248)),0)+IF(AND($J107&gt;BP$4,$J107&lt;=BQ$4,$K107&gt;BQ$4),NETWORKDAYS.INTL($J107,(BQ$4),1,(Holidays!$A$1:$A$248)),0)+IF(AND($J107&lt;BP$4,$K107&lt;BQ$4,$K107&gt;BP$4),NETWORKDAYS.INTL(BP$4+1,$K107,1,(Holidays!$A$1:$A$248)),0)+IF(AND($J107&lt;=BP$4,$K107&gt;=BQ$4,$K107&gt;BP$4),NETWORKDAYS.INTL(BP$4+1,(BQ$4),1,(Holidays!$A$1:$A$248)),0))*$M107,"")</f>
        <v>0</v>
      </c>
      <c r="BR107" s="192">
        <f ca="1">IFERROR((IF(AND($J107&gt;BQ$4,$J107&lt;=BR$4,$K107&lt;=BR$4),NETWORKDAYS.INTL($J107,$K107,1,(Holidays!$A$1:$A$248)),0)+IF(AND($J107&gt;BQ$4,$J107&lt;=BR$4,$K107&gt;BR$4),NETWORKDAYS.INTL($J107,(BR$4),1,(Holidays!$A$1:$A$248)),0)+IF(AND($J107&lt;BQ$4,$K107&lt;BR$4,$K107&gt;BQ$4),NETWORKDAYS.INTL(BQ$4+1,$K107,1,(Holidays!$A$1:$A$248)),0)+IF(AND($J107&lt;=BQ$4,$K107&gt;=BR$4,$K107&gt;BQ$4),NETWORKDAYS.INTL(BQ$4+1,(BR$4),1,(Holidays!$A$1:$A$248)),0))*$M107,"")</f>
        <v>0</v>
      </c>
      <c r="BS107" s="321">
        <f ca="1">IFERROR((IF(AND($J107&gt;BR$4,$J107&lt;=BS$4,$K107&lt;=BS$4),NETWORKDAYS.INTL($J107,$K107,1,(Holidays!$A$1:$A$248)),0)+IF(AND($J107&gt;BR$4,$J107&lt;=BS$4,$K107&gt;BS$4),NETWORKDAYS.INTL($J107,(BS$4),1,(Holidays!$A$1:$A$248)),0)+IF(AND($J107&lt;BR$4,$K107&lt;BS$4,$K107&gt;BR$4),NETWORKDAYS.INTL(BR$4+1,$K107,1,(Holidays!$A$1:$A$248)),0)+IF(AND($J107&lt;=BR$4,$K107&gt;=BS$4,$K107&gt;BR$4),NETWORKDAYS.INTL(BR$4+1,(BS$4),1,(Holidays!$A$1:$A$248)),0))*$M107,"")</f>
        <v>0</v>
      </c>
      <c r="BT107" s="190">
        <f ca="1">IFERROR((IF(AND($J107&gt;BS$4,$J107&lt;=BT$4,$K107&lt;=BT$4),NETWORKDAYS.INTL($J107,$K107,1,(Holidays!$A$1:$A$248)),0)+IF(AND($J107&gt;BS$4,$J107&lt;=BT$4,$K107&gt;BT$4),NETWORKDAYS.INTL($J107,(BT$4),1,(Holidays!$A$1:$A$248)),0)+IF(AND($J107&lt;BS$4,$K107&lt;BT$4,$K107&gt;BS$4),NETWORKDAYS.INTL(BS$4+1,$K107,1,(Holidays!$A$1:$A$248)),0)+IF(AND($J107&lt;=BS$4,$K107&gt;=BT$4,$K107&gt;BS$4),NETWORKDAYS.INTL(BS$4+1,(BT$4),1,(Holidays!$A$1:$A$248)),0))*$M107,"")</f>
        <v>0</v>
      </c>
      <c r="BU107" s="192">
        <f ca="1">IFERROR((IF(AND($J107&gt;BT$4,$J107&lt;=BU$4,$K107&lt;=BU$4),NETWORKDAYS.INTL($J107,$K107,1,(Holidays!$A$1:$A$248)),0)+IF(AND($J107&gt;BT$4,$J107&lt;=BU$4,$K107&gt;BU$4),NETWORKDAYS.INTL($J107,(BU$4),1,(Holidays!$A$1:$A$248)),0)+IF(AND($J107&lt;BT$4,$K107&lt;BU$4,$K107&gt;BT$4),NETWORKDAYS.INTL(BT$4+1,$K107,1,(Holidays!$A$1:$A$248)),0)+IF(AND($J107&lt;=BT$4,$K107&gt;=BU$4,$K107&gt;BT$4),NETWORKDAYS.INTL(BT$4+1,(BU$4),1,(Holidays!$A$1:$A$248)),0))*$M107,"")</f>
        <v>0</v>
      </c>
      <c r="BV107" s="321">
        <f ca="1">IFERROR((IF(AND($J107&gt;BU$4,$J107&lt;=BV$4,$K107&lt;=BV$4),NETWORKDAYS.INTL($J107,$K107,1,(Holidays!$A$1:$A$248)),0)+IF(AND($J107&gt;BU$4,$J107&lt;=BV$4,$K107&gt;BV$4),NETWORKDAYS.INTL($J107,(BV$4),1,(Holidays!$A$1:$A$248)),0)+IF(AND($J107&lt;BU$4,$K107&lt;BV$4,$K107&gt;BU$4),NETWORKDAYS.INTL(BU$4+1,$K107,1,(Holidays!$A$1:$A$248)),0)+IF(AND($J107&lt;=BU$4,$K107&gt;=BV$4,$K107&gt;BU$4),NETWORKDAYS.INTL(BU$4+1,(BV$4),1,(Holidays!$A$1:$A$248)),0))*$M107,"")</f>
        <v>0</v>
      </c>
      <c r="BW107" s="190">
        <f ca="1">IFERROR((IF(AND($J107&gt;BV$4,$J107&lt;=BW$4,$K107&lt;=BW$4),NETWORKDAYS.INTL($J107,$K107,1,(Holidays!$A$1:$A$248)),0)+IF(AND($J107&gt;BV$4,$J107&lt;=BW$4,$K107&gt;BW$4),NETWORKDAYS.INTL($J107,(BW$4),1,(Holidays!$A$1:$A$248)),0)+IF(AND($J107&lt;BV$4,$K107&lt;BW$4,$K107&gt;BV$4),NETWORKDAYS.INTL(BV$4+1,$K107,1,(Holidays!$A$1:$A$248)),0)+IF(AND($J107&lt;=BV$4,$K107&gt;=BW$4,$K107&gt;BV$4),NETWORKDAYS.INTL(BV$4+1,(BW$4),1,(Holidays!$A$1:$A$248)),0))*$M107,"")</f>
        <v>0</v>
      </c>
      <c r="BX107" s="192">
        <f ca="1">IFERROR((IF(AND($J107&gt;BW$4,$J107&lt;=BX$4,$K107&lt;=BX$4),NETWORKDAYS.INTL($J107,$K107,1,(Holidays!$A$1:$A$248)),0)+IF(AND($J107&gt;BW$4,$J107&lt;=BX$4,$K107&gt;BX$4),NETWORKDAYS.INTL($J107,(BX$4),1,(Holidays!$A$1:$A$248)),0)+IF(AND($J107&lt;BW$4,$K107&lt;BX$4,$K107&gt;BW$4),NETWORKDAYS.INTL(BW$4+1,$K107,1,(Holidays!$A$1:$A$248)),0)+IF(AND($J107&lt;=BW$4,$K107&gt;=BX$4,$K107&gt;BW$4),NETWORKDAYS.INTL(BW$4+1,(BX$4),1,(Holidays!$A$1:$A$248)),0))*$M107,"")</f>
        <v>0</v>
      </c>
      <c r="BY107" s="321">
        <f ca="1">IFERROR((IF(AND($J107&gt;BX$4,$J107&lt;=BY$4,$K107&lt;=BY$4),NETWORKDAYS.INTL($J107,$K107,1,(Holidays!$A$1:$A$248)),0)+IF(AND($J107&gt;BX$4,$J107&lt;=BY$4,$K107&gt;BY$4),NETWORKDAYS.INTL($J107,(BY$4),1,(Holidays!$A$1:$A$248)),0)+IF(AND($J107&lt;BX$4,$K107&lt;BY$4,$K107&gt;BX$4),NETWORKDAYS.INTL(BX$4+1,$K107,1,(Holidays!$A$1:$A$248)),0)+IF(AND($J107&lt;=BX$4,$K107&gt;=BY$4,$K107&gt;BX$4),NETWORKDAYS.INTL(BX$4+1,(BY$4),1,(Holidays!$A$1:$A$248)),0))*$M107,"")</f>
        <v>0</v>
      </c>
      <c r="BZ107" s="190">
        <f ca="1">IFERROR((IF(AND($J107&gt;BY$4,$J107&lt;=BZ$4,$K107&lt;=BZ$4),NETWORKDAYS.INTL($J107,$K107,1,(Holidays!$A$1:$A$248)),0)+IF(AND($J107&gt;BY$4,$J107&lt;=BZ$4,$K107&gt;BZ$4),NETWORKDAYS.INTL($J107,(BZ$4),1,(Holidays!$A$1:$A$248)),0)+IF(AND($J107&lt;BY$4,$K107&lt;BZ$4,$K107&gt;BY$4),NETWORKDAYS.INTL(BY$4+1,$K107,1,(Holidays!$A$1:$A$248)),0)+IF(AND($J107&lt;=BY$4,$K107&gt;=BZ$4,$K107&gt;BY$4),NETWORKDAYS.INTL(BY$4+1,(BZ$4),1,(Holidays!$A$1:$A$248)),0))*$M107,"")</f>
        <v>0</v>
      </c>
      <c r="CA107" s="192">
        <f ca="1">IFERROR((IF(AND($J107&gt;BZ$4,$J107&lt;=CA$4,$K107&lt;=CA$4),NETWORKDAYS.INTL($J107,$K107,1,(Holidays!$A$1:$A$248)),0)+IF(AND($J107&gt;BZ$4,$J107&lt;=CA$4,$K107&gt;CA$4),NETWORKDAYS.INTL($J107,(CA$4),1,(Holidays!$A$1:$A$248)),0)+IF(AND($J107&lt;BZ$4,$K107&lt;CA$4,$K107&gt;BZ$4),NETWORKDAYS.INTL(BZ$4+1,$K107,1,(Holidays!$A$1:$A$248)),0)+IF(AND($J107&lt;=BZ$4,$K107&gt;=CA$4,$K107&gt;BZ$4),NETWORKDAYS.INTL(BZ$4+1,(CA$4),1,(Holidays!$A$1:$A$248)),0))*$M107,"")</f>
        <v>0</v>
      </c>
      <c r="CB107" s="321">
        <f ca="1">IFERROR((IF(AND($J107&gt;CA$4,$J107&lt;=CB$4,$K107&lt;=CB$4),NETWORKDAYS.INTL($J107,$K107,1,(Holidays!$A$1:$A$248)),0)+IF(AND($J107&gt;CA$4,$J107&lt;=CB$4,$K107&gt;CB$4),NETWORKDAYS.INTL($J107,(CB$4),1,(Holidays!$A$1:$A$248)),0)+IF(AND($J107&lt;CA$4,$K107&lt;CB$4,$K107&gt;CA$4),NETWORKDAYS.INTL(CA$4+1,$K107,1,(Holidays!$A$1:$A$248)),0)+IF(AND($J107&lt;=CA$4,$K107&gt;=CB$4,$K107&gt;CA$4),NETWORKDAYS.INTL(CA$4+1,(CB$4),1,(Holidays!$A$1:$A$248)),0))*$M107,"")</f>
        <v>0</v>
      </c>
      <c r="CC107" s="190">
        <f ca="1">IFERROR((IF(AND($J107&gt;CB$4,$J107&lt;=CC$4,$K107&lt;=CC$4),NETWORKDAYS.INTL($J107,$K107,1,(Holidays!$A$1:$A$248)),0)+IF(AND($J107&gt;CB$4,$J107&lt;=CC$4,$K107&gt;CC$4),NETWORKDAYS.INTL($J107,(CC$4),1,(Holidays!$A$1:$A$248)),0)+IF(AND($J107&lt;CB$4,$K107&lt;CC$4,$K107&gt;CB$4),NETWORKDAYS.INTL(CB$4+1,$K107,1,(Holidays!$A$1:$A$248)),0)+IF(AND($J107&lt;=CB$4,$K107&gt;=CC$4,$K107&gt;CB$4),NETWORKDAYS.INTL(CB$4+1,(CC$4),1,(Holidays!$A$1:$A$248)),0))*$M107,"")</f>
        <v>0</v>
      </c>
      <c r="CD107" s="192">
        <f ca="1">IFERROR((IF(AND($J107&gt;CC$4,$J107&lt;=CD$4,$K107&lt;=CD$4),NETWORKDAYS.INTL($J107,$K107,1,(Holidays!$A$1:$A$248)),0)+IF(AND($J107&gt;CC$4,$J107&lt;=CD$4,$K107&gt;CD$4),NETWORKDAYS.INTL($J107,(CD$4),1,(Holidays!$A$1:$A$248)),0)+IF(AND($J107&lt;CC$4,$K107&lt;CD$4,$K107&gt;CC$4),NETWORKDAYS.INTL(CC$4+1,$K107,1,(Holidays!$A$1:$A$248)),0)+IF(AND($J107&lt;=CC$4,$K107&gt;=CD$4,$K107&gt;CC$4),NETWORKDAYS.INTL(CC$4+1,(CD$4),1,(Holidays!$A$1:$A$248)),0))*$M107,"")</f>
        <v>0</v>
      </c>
      <c r="CE107" s="321">
        <f ca="1">IFERROR((IF(AND($J107&gt;CD$4,$J107&lt;=CE$4,$K107&lt;=CE$4),NETWORKDAYS.INTL($J107,$K107,1,(Holidays!$A$1:$A$248)),0)+IF(AND($J107&gt;CD$4,$J107&lt;=CE$4,$K107&gt;CE$4),NETWORKDAYS.INTL($J107,(CE$4),1,(Holidays!$A$1:$A$248)),0)+IF(AND($J107&lt;CD$4,$K107&lt;CE$4,$K107&gt;CD$4),NETWORKDAYS.INTL(CD$4+1,$K107,1,(Holidays!$A$1:$A$248)),0)+IF(AND($J107&lt;=CD$4,$K107&gt;=CE$4,$K107&gt;CD$4),NETWORKDAYS.INTL(CD$4+1,(CE$4),1,(Holidays!$A$1:$A$248)),0))*$M107,"")</f>
        <v>0</v>
      </c>
      <c r="CF107" s="190">
        <f ca="1">IFERROR((IF(AND($J107&gt;CE$4,$J107&lt;=CF$4,$K107&lt;=CF$4),NETWORKDAYS.INTL($J107,$K107,1,(Holidays!$A$1:$A$248)),0)+IF(AND($J107&gt;CE$4,$J107&lt;=CF$4,$K107&gt;CF$4),NETWORKDAYS.INTL($J107,(CF$4),1,(Holidays!$A$1:$A$248)),0)+IF(AND($J107&lt;CE$4,$K107&lt;CF$4,$K107&gt;CE$4),NETWORKDAYS.INTL(CE$4+1,$K107,1,(Holidays!$A$1:$A$248)),0)+IF(AND($J107&lt;=CE$4,$K107&gt;=CF$4,$K107&gt;CE$4),NETWORKDAYS.INTL(CE$4+1,(CF$4),1,(Holidays!$A$1:$A$248)),0))*$M107,"")</f>
        <v>0</v>
      </c>
      <c r="CG107" s="192">
        <f ca="1">IFERROR((IF(AND($J107&gt;CF$4,$J107&lt;=CG$4,$K107&lt;=CG$4),NETWORKDAYS.INTL($J107,$K107,1,(Holidays!$A$1:$A$248)),0)+IF(AND($J107&gt;CF$4,$J107&lt;=CG$4,$K107&gt;CG$4),NETWORKDAYS.INTL($J107,(CG$4),1,(Holidays!$A$1:$A$248)),0)+IF(AND($J107&lt;CF$4,$K107&lt;CG$4,$K107&gt;CF$4),NETWORKDAYS.INTL(CF$4+1,$K107,1,(Holidays!$A$1:$A$248)),0)+IF(AND($J107&lt;=CF$4,$K107&gt;=CG$4,$K107&gt;CF$4),NETWORKDAYS.INTL(CF$4+1,(CG$4),1,(Holidays!$A$1:$A$248)),0))*$M107,"")</f>
        <v>0</v>
      </c>
      <c r="CH107" s="321">
        <f ca="1">IFERROR((IF(AND($J107&gt;CG$4,$J107&lt;=CH$4,$K107&lt;=CH$4),NETWORKDAYS.INTL($J107,$K107,1,(Holidays!$A$1:$A$248)),0)+IF(AND($J107&gt;CG$4,$J107&lt;=CH$4,$K107&gt;CH$4),NETWORKDAYS.INTL($J107,(CH$4),1,(Holidays!$A$1:$A$248)),0)+IF(AND($J107&lt;CG$4,$K107&lt;CH$4,$K107&gt;CG$4),NETWORKDAYS.INTL(CG$4+1,$K107,1,(Holidays!$A$1:$A$248)),0)+IF(AND($J107&lt;=CG$4,$K107&gt;=CH$4,$K107&gt;CG$4),NETWORKDAYS.INTL(CG$4+1,(CH$4),1,(Holidays!$A$1:$A$248)),0))*$M107,"")</f>
        <v>0</v>
      </c>
      <c r="CI107" s="190">
        <f ca="1">IFERROR((IF(AND($J107&gt;CH$4,$J107&lt;=CI$4,$K107&lt;=CI$4),NETWORKDAYS.INTL($J107,$K107,1,(Holidays!$A$1:$A$248)),0)+IF(AND($J107&gt;CH$4,$J107&lt;=CI$4,$K107&gt;CI$4),NETWORKDAYS.INTL($J107,(CI$4),1,(Holidays!$A$1:$A$248)),0)+IF(AND($J107&lt;CH$4,$K107&lt;CI$4,$K107&gt;CH$4),NETWORKDAYS.INTL(CH$4+1,$K107,1,(Holidays!$A$1:$A$248)),0)+IF(AND($J107&lt;=CH$4,$K107&gt;=CI$4,$K107&gt;CH$4),NETWORKDAYS.INTL(CH$4+1,(CI$4),1,(Holidays!$A$1:$A$248)),0))*$M107,"")</f>
        <v>0</v>
      </c>
      <c r="CJ107" s="192">
        <f ca="1">IFERROR((IF(AND($J107&gt;CI$4,$J107&lt;=CJ$4,$K107&lt;=CJ$4),NETWORKDAYS.INTL($J107,$K107,1,(Holidays!$A$1:$A$248)),0)+IF(AND($J107&gt;CI$4,$J107&lt;=CJ$4,$K107&gt;CJ$4),NETWORKDAYS.INTL($J107,(CJ$4),1,(Holidays!$A$1:$A$248)),0)+IF(AND($J107&lt;CI$4,$K107&lt;CJ$4,$K107&gt;CI$4),NETWORKDAYS.INTL(CI$4+1,$K107,1,(Holidays!$A$1:$A$248)),0)+IF(AND($J107&lt;=CI$4,$K107&gt;=CJ$4,$K107&gt;CI$4),NETWORKDAYS.INTL(CI$4+1,(CJ$4),1,(Holidays!$A$1:$A$248)),0))*$M107,"")</f>
        <v>0</v>
      </c>
      <c r="CK107" s="321">
        <f ca="1">IFERROR((IF(AND($J107&gt;CJ$4,$J107&lt;=CK$4,$K107&lt;=CK$4),NETWORKDAYS.INTL($J107,$K107,1,(Holidays!$A$1:$A$248)),0)+IF(AND($J107&gt;CJ$4,$J107&lt;=CK$4,$K107&gt;CK$4),NETWORKDAYS.INTL($J107,(CK$4),1,(Holidays!$A$1:$A$248)),0)+IF(AND($J107&lt;CJ$4,$K107&lt;CK$4,$K107&gt;CJ$4),NETWORKDAYS.INTL(CJ$4+1,$K107,1,(Holidays!$A$1:$A$248)),0)+IF(AND($J107&lt;=CJ$4,$K107&gt;=CK$4,$K107&gt;CJ$4),NETWORKDAYS.INTL(CJ$4+1,(CK$4),1,(Holidays!$A$1:$A$248)),0))*$M107,"")</f>
        <v>0</v>
      </c>
      <c r="CL107" s="190">
        <f ca="1">IFERROR((IF(AND($J107&gt;CK$4,$J107&lt;=CL$4,$K107&lt;=CL$4),NETWORKDAYS.INTL($J107,$K107,1,(Holidays!$A$1:$A$248)),0)+IF(AND($J107&gt;CK$4,$J107&lt;=CL$4,$K107&gt;CL$4),NETWORKDAYS.INTL($J107,(CL$4),1,(Holidays!$A$1:$A$248)),0)+IF(AND($J107&lt;CK$4,$K107&lt;CL$4,$K107&gt;CK$4),NETWORKDAYS.INTL(CK$4+1,$K107,1,(Holidays!$A$1:$A$248)),0)+IF(AND($J107&lt;=CK$4,$K107&gt;=CL$4,$K107&gt;CK$4),NETWORKDAYS.INTL(CK$4+1,(CL$4),1,(Holidays!$A$1:$A$248)),0))*$M107,"")</f>
        <v>0</v>
      </c>
      <c r="CM107" s="192">
        <f ca="1">IFERROR((IF(AND($J107&gt;CL$4,$J107&lt;=CM$4,$K107&lt;=CM$4),NETWORKDAYS.INTL($J107,$K107,1,(Holidays!$A$1:$A$248)),0)+IF(AND($J107&gt;CL$4,$J107&lt;=CM$4,$K107&gt;CM$4),NETWORKDAYS.INTL($J107,(CM$4),1,(Holidays!$A$1:$A$248)),0)+IF(AND($J107&lt;CL$4,$K107&lt;CM$4,$K107&gt;CL$4),NETWORKDAYS.INTL(CL$4+1,$K107,1,(Holidays!$A$1:$A$248)),0)+IF(AND($J107&lt;=CL$4,$K107&gt;=CM$4,$K107&gt;CL$4),NETWORKDAYS.INTL(CL$4+1,(CM$4),1,(Holidays!$A$1:$A$248)),0))*$M107,"")</f>
        <v>0</v>
      </c>
      <c r="CN107" s="321">
        <f ca="1">IFERROR((IF(AND($J107&gt;CM$4,$J107&lt;=CN$4,$K107&lt;=CN$4),NETWORKDAYS.INTL($J107,$K107,1,(Holidays!$A$1:$A$248)),0)+IF(AND($J107&gt;CM$4,$J107&lt;=CN$4,$K107&gt;CN$4),NETWORKDAYS.INTL($J107,(CN$4),1,(Holidays!$A$1:$A$248)),0)+IF(AND($J107&lt;CM$4,$K107&lt;CN$4,$K107&gt;CM$4),NETWORKDAYS.INTL(CM$4+1,$K107,1,(Holidays!$A$1:$A$248)),0)+IF(AND($J107&lt;=CM$4,$K107&gt;=CN$4,$K107&gt;CM$4),NETWORKDAYS.INTL(CM$4+1,(CN$4),1,(Holidays!$A$1:$A$248)),0))*$M107,"")</f>
        <v>0</v>
      </c>
      <c r="CO107" s="190">
        <f ca="1">IFERROR((IF(AND($J107&gt;CN$4,$J107&lt;=CO$4,$K107&lt;=CO$4),NETWORKDAYS.INTL($J107,$K107,1,(Holidays!$A$1:$A$248)),0)+IF(AND($J107&gt;CN$4,$J107&lt;=CO$4,$K107&gt;CO$4),NETWORKDAYS.INTL($J107,(CO$4),1,(Holidays!$A$1:$A$248)),0)+IF(AND($J107&lt;CN$4,$K107&lt;CO$4,$K107&gt;CN$4),NETWORKDAYS.INTL(CN$4+1,$K107,1,(Holidays!$A$1:$A$248)),0)+IF(AND($J107&lt;=CN$4,$K107&gt;=CO$4,$K107&gt;CN$4),NETWORKDAYS.INTL(CN$4+1,(CO$4),1,(Holidays!$A$1:$A$248)),0))*$M107,"")</f>
        <v>0</v>
      </c>
      <c r="CP107" s="192">
        <f ca="1">IFERROR((IF(AND($J107&gt;CO$4,$J107&lt;=CP$4,$K107&lt;=CP$4),NETWORKDAYS.INTL($J107,$K107,1,(Holidays!$A$1:$A$248)),0)+IF(AND($J107&gt;CO$4,$J107&lt;=CP$4,$K107&gt;CP$4),NETWORKDAYS.INTL($J107,(CP$4),1,(Holidays!$A$1:$A$248)),0)+IF(AND($J107&lt;CO$4,$K107&lt;CP$4,$K107&gt;CO$4),NETWORKDAYS.INTL(CO$4+1,$K107,1,(Holidays!$A$1:$A$248)),0)+IF(AND($J107&lt;=CO$4,$K107&gt;=CP$4,$K107&gt;CO$4),NETWORKDAYS.INTL(CO$4+1,(CP$4),1,(Holidays!$A$1:$A$248)),0))*$M107,"")</f>
        <v>0</v>
      </c>
      <c r="CQ107" s="321">
        <f ca="1">IFERROR((IF(AND($J107&gt;CP$4,$J107&lt;=CQ$4,$K107&lt;=CQ$4),NETWORKDAYS.INTL($J107,$K107,1,(Holidays!$A$1:$A$248)),0)+IF(AND($J107&gt;CP$4,$J107&lt;=CQ$4,$K107&gt;CQ$4),NETWORKDAYS.INTL($J107,(CQ$4),1,(Holidays!$A$1:$A$248)),0)+IF(AND($J107&lt;CP$4,$K107&lt;CQ$4,$K107&gt;CP$4),NETWORKDAYS.INTL(CP$4+1,$K107,1,(Holidays!$A$1:$A$248)),0)+IF(AND($J107&lt;=CP$4,$K107&gt;=CQ$4,$K107&gt;CP$4),NETWORKDAYS.INTL(CP$4+1,(CQ$4),1,(Holidays!$A$1:$A$248)),0))*$M107,"")</f>
        <v>0</v>
      </c>
      <c r="CR107" s="190">
        <f ca="1">IFERROR((IF(AND($J107&gt;CQ$4,$J107&lt;=CR$4,$K107&lt;=CR$4),NETWORKDAYS.INTL($J107,$K107,1,(Holidays!$A$1:$A$248)),0)+IF(AND($J107&gt;CQ$4,$J107&lt;=CR$4,$K107&gt;CR$4),NETWORKDAYS.INTL($J107,(CR$4),1,(Holidays!$A$1:$A$248)),0)+IF(AND($J107&lt;CQ$4,$K107&lt;CR$4,$K107&gt;CQ$4),NETWORKDAYS.INTL(CQ$4+1,$K107,1,(Holidays!$A$1:$A$248)),0)+IF(AND($J107&lt;=CQ$4,$K107&gt;=CR$4,$K107&gt;CQ$4),NETWORKDAYS.INTL(CQ$4+1,(CR$4),1,(Holidays!$A$1:$A$248)),0))*$M107,"")</f>
        <v>0</v>
      </c>
      <c r="CS107" s="192">
        <f ca="1">IFERROR((IF(AND($J107&gt;CR$4,$J107&lt;=CS$4,$K107&lt;=CS$4),NETWORKDAYS.INTL($J107,$K107,1,(Holidays!$A$1:$A$248)),0)+IF(AND($J107&gt;CR$4,$J107&lt;=CS$4,$K107&gt;CS$4),NETWORKDAYS.INTL($J107,(CS$4),1,(Holidays!$A$1:$A$248)),0)+IF(AND($J107&lt;CR$4,$K107&lt;CS$4,$K107&gt;CR$4),NETWORKDAYS.INTL(CR$4+1,$K107,1,(Holidays!$A$1:$A$248)),0)+IF(AND($J107&lt;=CR$4,$K107&gt;=CS$4,$K107&gt;CR$4),NETWORKDAYS.INTL(CR$4+1,(CS$4),1,(Holidays!$A$1:$A$248)),0))*$M107,"")</f>
        <v>0</v>
      </c>
      <c r="CT107" s="321">
        <f ca="1">IFERROR((IF(AND($J107&gt;CS$4,$J107&lt;=CT$4,$K107&lt;=CT$4),NETWORKDAYS.INTL($J107,$K107,1,(Holidays!$A$1:$A$248)),0)+IF(AND($J107&gt;CS$4,$J107&lt;=CT$4,$K107&gt;CT$4),NETWORKDAYS.INTL($J107,(CT$4),1,(Holidays!$A$1:$A$248)),0)+IF(AND($J107&lt;CS$4,$K107&lt;CT$4,$K107&gt;CS$4),NETWORKDAYS.INTL(CS$4+1,$K107,1,(Holidays!$A$1:$A$248)),0)+IF(AND($J107&lt;=CS$4,$K107&gt;=CT$4,$K107&gt;CS$4),NETWORKDAYS.INTL(CS$4+1,(CT$4),1,(Holidays!$A$1:$A$248)),0))*$M107,"")</f>
        <v>0</v>
      </c>
      <c r="CU107" s="190">
        <f ca="1">IFERROR((IF(AND($J107&gt;CT$4,$J107&lt;=CU$4,$K107&lt;=CU$4),NETWORKDAYS.INTL($J107,$K107,1,(Holidays!$A$1:$A$248)),0)+IF(AND($J107&gt;CT$4,$J107&lt;=CU$4,$K107&gt;CU$4),NETWORKDAYS.INTL($J107,(CU$4),1,(Holidays!$A$1:$A$248)),0)+IF(AND($J107&lt;CT$4,$K107&lt;CU$4,$K107&gt;CT$4),NETWORKDAYS.INTL(CT$4+1,$K107,1,(Holidays!$A$1:$A$248)),0)+IF(AND($J107&lt;=CT$4,$K107&gt;=CU$4,$K107&gt;CT$4),NETWORKDAYS.INTL(CT$4+1,(CU$4),1,(Holidays!$A$1:$A$248)),0))*$M107,"")</f>
        <v>0</v>
      </c>
      <c r="CV107" s="192">
        <f ca="1">IFERROR((IF(AND($J107&gt;CU$4,$J107&lt;=CV$4,$K107&lt;=CV$4),NETWORKDAYS.INTL($J107,$K107,1,(Holidays!$A$1:$A$248)),0)+IF(AND($J107&gt;CU$4,$J107&lt;=CV$4,$K107&gt;CV$4),NETWORKDAYS.INTL($J107,(CV$4),1,(Holidays!$A$1:$A$248)),0)+IF(AND($J107&lt;CU$4,$K107&lt;CV$4,$K107&gt;CU$4),NETWORKDAYS.INTL(CU$4+1,$K107,1,(Holidays!$A$1:$A$248)),0)+IF(AND($J107&lt;=CU$4,$K107&gt;=CV$4,$K107&gt;CU$4),NETWORKDAYS.INTL(CU$4+1,(CV$4),1,(Holidays!$A$1:$A$248)),0))*$M107,"")</f>
        <v>0</v>
      </c>
      <c r="CW107" s="321">
        <f ca="1">IFERROR((IF(AND($J107&gt;CV$4,$J107&lt;=CW$4,$K107&lt;=CW$4),NETWORKDAYS.INTL($J107,$K107,1,(Holidays!$A$1:$A$248)),0)+IF(AND($J107&gt;CV$4,$J107&lt;=CW$4,$K107&gt;CW$4),NETWORKDAYS.INTL($J107,(CW$4),1,(Holidays!$A$1:$A$248)),0)+IF(AND($J107&lt;CV$4,$K107&lt;CW$4,$K107&gt;CV$4),NETWORKDAYS.INTL(CV$4+1,$K107,1,(Holidays!$A$1:$A$248)),0)+IF(AND($J107&lt;=CV$4,$K107&gt;=CW$4,$K107&gt;CV$4),NETWORKDAYS.INTL(CV$4+1,(CW$4),1,(Holidays!$A$1:$A$248)),0))*$M107,"")</f>
        <v>0</v>
      </c>
      <c r="CX107" s="324">
        <f ca="1">IFERROR((IF(AND($J107&gt;CW$4,$J107&lt;=CX$4,$K107&lt;=CX$4),NETWORKDAYS.INTL($J107,$K107,1,(Holidays!$A$1:$A$248)),0)+IF(AND($J107&gt;CW$4,$J107&lt;=CX$4,$K107&gt;CX$4),NETWORKDAYS.INTL($J107,(CX$4),1,(Holidays!$A$1:$A$248)),0)+IF(AND($J107&lt;CW$4,$K107&lt;CX$4,$K107&gt;CW$4),NETWORKDAYS.INTL(CW$4+1,$K107,1,(Holidays!$A$1:$A$248)),0)+IF(AND($J107&lt;=CW$4,$K107&gt;=CX$4,$K107&gt;CW$4),NETWORKDAYS.INTL(CW$4+1,(CX$4),1,(Holidays!$A$1:$A$248)),0))*$M107,"")</f>
        <v>0</v>
      </c>
    </row>
    <row r="108" spans="2:102" ht="15" customHeight="1" outlineLevel="1">
      <c r="B108" s="59" t="str">
        <f t="array" ref="B108">IFERROR(INDEX('A-2_MH Distribution'!$B$1:$B$15014,SMALL(IF('A-2_MH Distribution'!$O$8:$O$63&lt;&gt;0,ROW('A-2_MH Distribution'!$B$8:$B$63)),ROW(A9)),1),"")</f>
        <v/>
      </c>
      <c r="C108" s="458" t="str">
        <f ca="1">IFERROR(VLOOKUP(B108,OFFSET('A-1_MH Estimation'!$B$7,0,0,MATCH("Subtotal LOE",'A-1_MH Estimation'!B:B,0)-7,2),2,0),"")</f>
        <v/>
      </c>
      <c r="D108" s="466" t="str">
        <f ca="1">IFERROR(VLOOKUP(B108,OFFSET('A-1_MH Estimation'!$B$7,0,0,MATCH("Subtotal LOE",'A-1_MH Estimation'!B:B,0)-7,4),4,0),"")</f>
        <v/>
      </c>
      <c r="E108" s="466" t="str">
        <f ca="1">IFERROR(VLOOKUP(B108,OFFSET('A-1_MH Estimation'!$B$7,0,0,MATCH("Subtotal LOE",'A-1_MH Estimation'!B:B,0)-7,3),3,0),"")</f>
        <v/>
      </c>
      <c r="F108" s="462">
        <f>IFERROR(VLOOKUP($B108,'A-2_MH Distribution'!$B$6:$O$16314,3,0)*VLOOKUP($B108,'A-2_MH Distribution'!$B$6:$O$16314,VLOOKUP(G108,SoftwareList,6,0),0)*IFERROR((--(VLOOKUP($B108,'A-2_MH Distribution'!$B$6:$O$16314,VLOOKUP(G108,SoftwareList,8,0),0)=0)+VLOOKUP($B108,'A-2_MH Distribution'!$B$6:$O$16314,VLOOKUP(G108,SoftwareList,8,0),0)),1),0)</f>
        <v>0</v>
      </c>
      <c r="G108" s="403" t="str">
        <f t="shared" si="63"/>
        <v/>
      </c>
      <c r="H108" s="454"/>
      <c r="I108" s="455"/>
      <c r="J108" s="351">
        <f ca="1">IFERROR(INDEX(Activities,MATCH($B108,'A-2_MH Distribution'!B:B,0),MATCH("Start Date",'A-2_MH Distribution'!$A$4:S$4,0))+H108,0)</f>
        <v>0</v>
      </c>
      <c r="K108" s="352">
        <f ca="1">IFERROR(INDEX(Activities,MATCH($B108,'A-2_MH Distribution'!B:B,0),MATCH("Finish Date",'A-2_MH Distribution'!$A$4:S$4,0))+I108,0)</f>
        <v>0</v>
      </c>
      <c r="L108" s="170">
        <f ca="1">NETWORKDAYS.INTL(J108,K108,1,Holidays!$A$1:$A$248)</f>
        <v>0</v>
      </c>
      <c r="M108" s="62">
        <f t="shared" ca="1" si="62"/>
        <v>0</v>
      </c>
      <c r="O108" s="253">
        <f ca="1">SUM($P108:CX108)</f>
        <v>0</v>
      </c>
      <c r="P108" s="320"/>
      <c r="Q108" s="321">
        <f ca="1">IFERROR((IF(AND($J108&gt;P$4,$J108&lt;=Q$4,$K108&lt;=Q$4),NETWORKDAYS.INTL($J108,$K108,1,(Holidays!$A$1:$A$248)),0)+IF(AND($J108&gt;P$4,$J108&lt;=Q$4,$K108&gt;Q$4),NETWORKDAYS.INTL($J108,(Q$4),1,(Holidays!$A$1:$A$248)),0)+IF(AND($J108&lt;P$4,$K108&lt;Q$4,$K108&gt;P$4),NETWORKDAYS.INTL(P$4+1,$K108,1,(Holidays!$A$1:$A$248)),0)+IF(AND($J108&lt;=P$4,$K108&gt;=Q$4,$K108&gt;P$4),NETWORKDAYS.INTL(P$4+1,(Q$4),1,(Holidays!$A$1:$A$248)),0))*$M108,"")</f>
        <v>0</v>
      </c>
      <c r="R108" s="190">
        <f ca="1">IFERROR((IF(AND($J108&gt;Q$4,$J108&lt;=R$4,$K108&lt;=R$4),NETWORKDAYS.INTL($J108,$K108,1,(Holidays!$A$1:$A$248)),0)+IF(AND($J108&gt;Q$4,$J108&lt;=R$4,$K108&gt;R$4),NETWORKDAYS.INTL($J108,(R$4),1,(Holidays!$A$1:$A$248)),0)+IF(AND($J108&lt;Q$4,$K108&lt;R$4,$K108&gt;Q$4),NETWORKDAYS.INTL(Q$4+1,$K108,1,(Holidays!$A$1:$A$248)),0)+IF(AND($J108&lt;=Q$4,$K108&gt;=R$4,$K108&gt;Q$4),NETWORKDAYS.INTL(Q$4+1,(R$4),1,(Holidays!$A$1:$A$248)),0))*$M108,"")</f>
        <v>0</v>
      </c>
      <c r="S108" s="192">
        <f ca="1">IFERROR((IF(AND($J108&gt;R$4,$J108&lt;=S$4,$K108&lt;=S$4),NETWORKDAYS.INTL($J108,$K108,1,(Holidays!$A$1:$A$248)),0)+IF(AND($J108&gt;R$4,$J108&lt;=S$4,$K108&gt;S$4),NETWORKDAYS.INTL($J108,(S$4),1,(Holidays!$A$1:$A$248)),0)+IF(AND($J108&lt;R$4,$K108&lt;S$4,$K108&gt;R$4),NETWORKDAYS.INTL(R$4+1,$K108,1,(Holidays!$A$1:$A$248)),0)+IF(AND($J108&lt;=R$4,$K108&gt;=S$4,$K108&gt;R$4),NETWORKDAYS.INTL(R$4+1,(S$4),1,(Holidays!$A$1:$A$248)),0))*$M108,"")</f>
        <v>0</v>
      </c>
      <c r="T108" s="321">
        <f ca="1">IFERROR((IF(AND($J108&gt;S$4,$J108&lt;=T$4,$K108&lt;=T$4),NETWORKDAYS.INTL($J108,$K108,1,(Holidays!$A$1:$A$248)),0)+IF(AND($J108&gt;S$4,$J108&lt;=T$4,$K108&gt;T$4),NETWORKDAYS.INTL($J108,(T$4),1,(Holidays!$A$1:$A$248)),0)+IF(AND($J108&lt;S$4,$K108&lt;T$4,$K108&gt;S$4),NETWORKDAYS.INTL(S$4+1,$K108,1,(Holidays!$A$1:$A$248)),0)+IF(AND($J108&lt;=S$4,$K108&gt;=T$4,$K108&gt;S$4),NETWORKDAYS.INTL(S$4+1,(T$4),1,(Holidays!$A$1:$A$248)),0))*$M108,"")</f>
        <v>0</v>
      </c>
      <c r="U108" s="190">
        <f ca="1">IFERROR((IF(AND($J108&gt;T$4,$J108&lt;=U$4,$K108&lt;=U$4),NETWORKDAYS.INTL($J108,$K108,1,(Holidays!$A$1:$A$248)),0)+IF(AND($J108&gt;T$4,$J108&lt;=U$4,$K108&gt;U$4),NETWORKDAYS.INTL($J108,(U$4),1,(Holidays!$A$1:$A$248)),0)+IF(AND($J108&lt;T$4,$K108&lt;U$4,$K108&gt;T$4),NETWORKDAYS.INTL(T$4+1,$K108,1,(Holidays!$A$1:$A$248)),0)+IF(AND($J108&lt;=T$4,$K108&gt;=U$4,$K108&gt;T$4),NETWORKDAYS.INTL(T$4+1,(U$4),1,(Holidays!$A$1:$A$248)),0))*$M108,"")</f>
        <v>0</v>
      </c>
      <c r="V108" s="192">
        <f ca="1">IFERROR((IF(AND($J108&gt;U$4,$J108&lt;=V$4,$K108&lt;=V$4),NETWORKDAYS.INTL($J108,$K108,1,(Holidays!$A$1:$A$248)),0)+IF(AND($J108&gt;U$4,$J108&lt;=V$4,$K108&gt;V$4),NETWORKDAYS.INTL($J108,(V$4),1,(Holidays!$A$1:$A$248)),0)+IF(AND($J108&lt;U$4,$K108&lt;V$4,$K108&gt;U$4),NETWORKDAYS.INTL(U$4+1,$K108,1,(Holidays!$A$1:$A$248)),0)+IF(AND($J108&lt;=U$4,$K108&gt;=V$4,$K108&gt;U$4),NETWORKDAYS.INTL(U$4+1,(V$4),1,(Holidays!$A$1:$A$248)),0))*$M108,"")</f>
        <v>0</v>
      </c>
      <c r="W108" s="321">
        <f ca="1">IFERROR((IF(AND($J108&gt;V$4,$J108&lt;=W$4,$K108&lt;=W$4),NETWORKDAYS.INTL($J108,$K108,1,(Holidays!$A$1:$A$248)),0)+IF(AND($J108&gt;V$4,$J108&lt;=W$4,$K108&gt;W$4),NETWORKDAYS.INTL($J108,(W$4),1,(Holidays!$A$1:$A$248)),0)+IF(AND($J108&lt;V$4,$K108&lt;W$4,$K108&gt;V$4),NETWORKDAYS.INTL(V$4+1,$K108,1,(Holidays!$A$1:$A$248)),0)+IF(AND($J108&lt;=V$4,$K108&gt;=W$4,$K108&gt;V$4),NETWORKDAYS.INTL(V$4+1,(W$4),1,(Holidays!$A$1:$A$248)),0))*$M108,"")</f>
        <v>0</v>
      </c>
      <c r="X108" s="190">
        <f ca="1">IFERROR((IF(AND($J108&gt;W$4,$J108&lt;=X$4,$K108&lt;=X$4),NETWORKDAYS.INTL($J108,$K108,1,(Holidays!$A$1:$A$248)),0)+IF(AND($J108&gt;W$4,$J108&lt;=X$4,$K108&gt;X$4),NETWORKDAYS.INTL($J108,(X$4),1,(Holidays!$A$1:$A$248)),0)+IF(AND($J108&lt;W$4,$K108&lt;X$4,$K108&gt;W$4),NETWORKDAYS.INTL(W$4+1,$K108,1,(Holidays!$A$1:$A$248)),0)+IF(AND($J108&lt;=W$4,$K108&gt;=X$4,$K108&gt;W$4),NETWORKDAYS.INTL(W$4+1,(X$4),1,(Holidays!$A$1:$A$248)),0))*$M108,"")</f>
        <v>0</v>
      </c>
      <c r="Y108" s="192">
        <f ca="1">IFERROR((IF(AND($J108&gt;X$4,$J108&lt;=Y$4,$K108&lt;=Y$4),NETWORKDAYS.INTL($J108,$K108,1,(Holidays!$A$1:$A$248)),0)+IF(AND($J108&gt;X$4,$J108&lt;=Y$4,$K108&gt;Y$4),NETWORKDAYS.INTL($J108,(Y$4),1,(Holidays!$A$1:$A$248)),0)+IF(AND($J108&lt;X$4,$K108&lt;Y$4,$K108&gt;X$4),NETWORKDAYS.INTL(X$4+1,$K108,1,(Holidays!$A$1:$A$248)),0)+IF(AND($J108&lt;=X$4,$K108&gt;=Y$4,$K108&gt;X$4),NETWORKDAYS.INTL(X$4+1,(Y$4),1,(Holidays!$A$1:$A$248)),0))*$M108,"")</f>
        <v>0</v>
      </c>
      <c r="Z108" s="321">
        <f ca="1">IFERROR((IF(AND($J108&gt;Y$4,$J108&lt;=Z$4,$K108&lt;=Z$4),NETWORKDAYS.INTL($J108,$K108,1,(Holidays!$A$1:$A$248)),0)+IF(AND($J108&gt;Y$4,$J108&lt;=Z$4,$K108&gt;Z$4),NETWORKDAYS.INTL($J108,(Z$4),1,(Holidays!$A$1:$A$248)),0)+IF(AND($J108&lt;Y$4,$K108&lt;Z$4,$K108&gt;Y$4),NETWORKDAYS.INTL(Y$4+1,$K108,1,(Holidays!$A$1:$A$248)),0)+IF(AND($J108&lt;=Y$4,$K108&gt;=Z$4,$K108&gt;Y$4),NETWORKDAYS.INTL(Y$4+1,(Z$4),1,(Holidays!$A$1:$A$248)),0))*$M108,"")</f>
        <v>0</v>
      </c>
      <c r="AA108" s="190">
        <f ca="1">IFERROR((IF(AND($J108&gt;Z$4,$J108&lt;=AA$4,$K108&lt;=AA$4),NETWORKDAYS.INTL($J108,$K108,1,(Holidays!$A$1:$A$248)),0)+IF(AND($J108&gt;Z$4,$J108&lt;=AA$4,$K108&gt;AA$4),NETWORKDAYS.INTL($J108,(AA$4),1,(Holidays!$A$1:$A$248)),0)+IF(AND($J108&lt;Z$4,$K108&lt;AA$4,$K108&gt;Z$4),NETWORKDAYS.INTL(Z$4+1,$K108,1,(Holidays!$A$1:$A$248)),0)+IF(AND($J108&lt;=Z$4,$K108&gt;=AA$4,$K108&gt;Z$4),NETWORKDAYS.INTL(Z$4+1,(AA$4),1,(Holidays!$A$1:$A$248)),0))*$M108,"")</f>
        <v>0</v>
      </c>
      <c r="AB108" s="192">
        <f ca="1">IFERROR((IF(AND($J108&gt;AA$4,$J108&lt;=AB$4,$K108&lt;=AB$4),NETWORKDAYS.INTL($J108,$K108,1,(Holidays!$A$1:$A$248)),0)+IF(AND($J108&gt;AA$4,$J108&lt;=AB$4,$K108&gt;AB$4),NETWORKDAYS.INTL($J108,(AB$4),1,(Holidays!$A$1:$A$248)),0)+IF(AND($J108&lt;AA$4,$K108&lt;AB$4,$K108&gt;AA$4),NETWORKDAYS.INTL(AA$4+1,$K108,1,(Holidays!$A$1:$A$248)),0)+IF(AND($J108&lt;=AA$4,$K108&gt;=AB$4,$K108&gt;AA$4),NETWORKDAYS.INTL(AA$4+1,(AB$4),1,(Holidays!$A$1:$A$248)),0))*$M108,"")</f>
        <v>0</v>
      </c>
      <c r="AC108" s="321">
        <f ca="1">IFERROR((IF(AND($J108&gt;AB$4,$J108&lt;=AC$4,$K108&lt;=AC$4),NETWORKDAYS.INTL($J108,$K108,1,(Holidays!$A$1:$A$248)),0)+IF(AND($J108&gt;AB$4,$J108&lt;=AC$4,$K108&gt;AC$4),NETWORKDAYS.INTL($J108,(AC$4),1,(Holidays!$A$1:$A$248)),0)+IF(AND($J108&lt;AB$4,$K108&lt;AC$4,$K108&gt;AB$4),NETWORKDAYS.INTL(AB$4+1,$K108,1,(Holidays!$A$1:$A$248)),0)+IF(AND($J108&lt;=AB$4,$K108&gt;=AC$4,$K108&gt;AB$4),NETWORKDAYS.INTL(AB$4+1,(AC$4),1,(Holidays!$A$1:$A$248)),0))*$M108,"")</f>
        <v>0</v>
      </c>
      <c r="AD108" s="190">
        <f ca="1">IFERROR((IF(AND($J108&gt;AC$4,$J108&lt;=AD$4,$K108&lt;=AD$4),NETWORKDAYS.INTL($J108,$K108,1,(Holidays!$A$1:$A$248)),0)+IF(AND($J108&gt;AC$4,$J108&lt;=AD$4,$K108&gt;AD$4),NETWORKDAYS.INTL($J108,(AD$4),1,(Holidays!$A$1:$A$248)),0)+IF(AND($J108&lt;AC$4,$K108&lt;AD$4,$K108&gt;AC$4),NETWORKDAYS.INTL(AC$4+1,$K108,1,(Holidays!$A$1:$A$248)),0)+IF(AND($J108&lt;=AC$4,$K108&gt;=AD$4,$K108&gt;AC$4),NETWORKDAYS.INTL(AC$4+1,(AD$4),1,(Holidays!$A$1:$A$248)),0))*$M108,"")</f>
        <v>0</v>
      </c>
      <c r="AE108" s="192">
        <f ca="1">IFERROR((IF(AND($J108&gt;AD$4,$J108&lt;=AE$4,$K108&lt;=AE$4),NETWORKDAYS.INTL($J108,$K108,1,(Holidays!$A$1:$A$248)),0)+IF(AND($J108&gt;AD$4,$J108&lt;=AE$4,$K108&gt;AE$4),NETWORKDAYS.INTL($J108,(AE$4),1,(Holidays!$A$1:$A$248)),0)+IF(AND($J108&lt;AD$4,$K108&lt;AE$4,$K108&gt;AD$4),NETWORKDAYS.INTL(AD$4+1,$K108,1,(Holidays!$A$1:$A$248)),0)+IF(AND($J108&lt;=AD$4,$K108&gt;=AE$4,$K108&gt;AD$4),NETWORKDAYS.INTL(AD$4+1,(AE$4),1,(Holidays!$A$1:$A$248)),0))*$M108,"")</f>
        <v>0</v>
      </c>
      <c r="AF108" s="321">
        <f ca="1">IFERROR((IF(AND($J108&gt;AE$4,$J108&lt;=AF$4,$K108&lt;=AF$4),NETWORKDAYS.INTL($J108,$K108,1,(Holidays!$A$1:$A$248)),0)+IF(AND($J108&gt;AE$4,$J108&lt;=AF$4,$K108&gt;AF$4),NETWORKDAYS.INTL($J108,(AF$4),1,(Holidays!$A$1:$A$248)),0)+IF(AND($J108&lt;AE$4,$K108&lt;AF$4,$K108&gt;AE$4),NETWORKDAYS.INTL(AE$4+1,$K108,1,(Holidays!$A$1:$A$248)),0)+IF(AND($J108&lt;=AE$4,$K108&gt;=AF$4,$K108&gt;AE$4),NETWORKDAYS.INTL(AE$4+1,(AF$4),1,(Holidays!$A$1:$A$248)),0))*$M108,"")</f>
        <v>0</v>
      </c>
      <c r="AG108" s="190">
        <f ca="1">IFERROR((IF(AND($J108&gt;AF$4,$J108&lt;=AG$4,$K108&lt;=AG$4),NETWORKDAYS.INTL($J108,$K108,1,(Holidays!$A$1:$A$248)),0)+IF(AND($J108&gt;AF$4,$J108&lt;=AG$4,$K108&gt;AG$4),NETWORKDAYS.INTL($J108,(AG$4),1,(Holidays!$A$1:$A$248)),0)+IF(AND($J108&lt;AF$4,$K108&lt;AG$4,$K108&gt;AF$4),NETWORKDAYS.INTL(AF$4+1,$K108,1,(Holidays!$A$1:$A$248)),0)+IF(AND($J108&lt;=AF$4,$K108&gt;=AG$4,$K108&gt;AF$4),NETWORKDAYS.INTL(AF$4+1,(AG$4),1,(Holidays!$A$1:$A$248)),0))*$M108,"")</f>
        <v>0</v>
      </c>
      <c r="AH108" s="192">
        <f ca="1">IFERROR((IF(AND($J108&gt;AG$4,$J108&lt;=AH$4,$K108&lt;=AH$4),NETWORKDAYS.INTL($J108,$K108,1,(Holidays!$A$1:$A$248)),0)+IF(AND($J108&gt;AG$4,$J108&lt;=AH$4,$K108&gt;AH$4),NETWORKDAYS.INTL($J108,(AH$4),1,(Holidays!$A$1:$A$248)),0)+IF(AND($J108&lt;AG$4,$K108&lt;AH$4,$K108&gt;AG$4),NETWORKDAYS.INTL(AG$4+1,$K108,1,(Holidays!$A$1:$A$248)),0)+IF(AND($J108&lt;=AG$4,$K108&gt;=AH$4,$K108&gt;AG$4),NETWORKDAYS.INTL(AG$4+1,(AH$4),1,(Holidays!$A$1:$A$248)),0))*$M108,"")</f>
        <v>0</v>
      </c>
      <c r="AI108" s="321">
        <f ca="1">IFERROR((IF(AND($J108&gt;AH$4,$J108&lt;=AI$4,$K108&lt;=AI$4),NETWORKDAYS.INTL($J108,$K108,1,(Holidays!$A$1:$A$248)),0)+IF(AND($J108&gt;AH$4,$J108&lt;=AI$4,$K108&gt;AI$4),NETWORKDAYS.INTL($J108,(AI$4),1,(Holidays!$A$1:$A$248)),0)+IF(AND($J108&lt;AH$4,$K108&lt;AI$4,$K108&gt;AH$4),NETWORKDAYS.INTL(AH$4+1,$K108,1,(Holidays!$A$1:$A$248)),0)+IF(AND($J108&lt;=AH$4,$K108&gt;=AI$4,$K108&gt;AH$4),NETWORKDAYS.INTL(AH$4+1,(AI$4),1,(Holidays!$A$1:$A$248)),0))*$M108,"")</f>
        <v>0</v>
      </c>
      <c r="AJ108" s="190">
        <f ca="1">IFERROR((IF(AND($J108&gt;AI$4,$J108&lt;=AJ$4,$K108&lt;=AJ$4),NETWORKDAYS.INTL($J108,$K108,1,(Holidays!$A$1:$A$248)),0)+IF(AND($J108&gt;AI$4,$J108&lt;=AJ$4,$K108&gt;AJ$4),NETWORKDAYS.INTL($J108,(AJ$4),1,(Holidays!$A$1:$A$248)),0)+IF(AND($J108&lt;AI$4,$K108&lt;AJ$4,$K108&gt;AI$4),NETWORKDAYS.INTL(AI$4+1,$K108,1,(Holidays!$A$1:$A$248)),0)+IF(AND($J108&lt;=AI$4,$K108&gt;=AJ$4,$K108&gt;AI$4),NETWORKDAYS.INTL(AI$4+1,(AJ$4),1,(Holidays!$A$1:$A$248)),0))*$M108,"")</f>
        <v>0</v>
      </c>
      <c r="AK108" s="192">
        <f ca="1">IFERROR((IF(AND($J108&gt;AJ$4,$J108&lt;=AK$4,$K108&lt;=AK$4),NETWORKDAYS.INTL($J108,$K108,1,(Holidays!$A$1:$A$248)),0)+IF(AND($J108&gt;AJ$4,$J108&lt;=AK$4,$K108&gt;AK$4),NETWORKDAYS.INTL($J108,(AK$4),1,(Holidays!$A$1:$A$248)),0)+IF(AND($J108&lt;AJ$4,$K108&lt;AK$4,$K108&gt;AJ$4),NETWORKDAYS.INTL(AJ$4+1,$K108,1,(Holidays!$A$1:$A$248)),0)+IF(AND($J108&lt;=AJ$4,$K108&gt;=AK$4,$K108&gt;AJ$4),NETWORKDAYS.INTL(AJ$4+1,(AK$4),1,(Holidays!$A$1:$A$248)),0))*$M108,"")</f>
        <v>0</v>
      </c>
      <c r="AL108" s="321">
        <f ca="1">IFERROR((IF(AND($J108&gt;AK$4,$J108&lt;=AL$4,$K108&lt;=AL$4),NETWORKDAYS.INTL($J108,$K108,1,(Holidays!$A$1:$A$248)),0)+IF(AND($J108&gt;AK$4,$J108&lt;=AL$4,$K108&gt;AL$4),NETWORKDAYS.INTL($J108,(AL$4),1,(Holidays!$A$1:$A$248)),0)+IF(AND($J108&lt;AK$4,$K108&lt;AL$4,$K108&gt;AK$4),NETWORKDAYS.INTL(AK$4+1,$K108,1,(Holidays!$A$1:$A$248)),0)+IF(AND($J108&lt;=AK$4,$K108&gt;=AL$4,$K108&gt;AK$4),NETWORKDAYS.INTL(AK$4+1,(AL$4),1,(Holidays!$A$1:$A$248)),0))*$M108,"")</f>
        <v>0</v>
      </c>
      <c r="AM108" s="190">
        <f ca="1">IFERROR((IF(AND($J108&gt;AL$4,$J108&lt;=AM$4,$K108&lt;=AM$4),NETWORKDAYS.INTL($J108,$K108,1,(Holidays!$A$1:$A$248)),0)+IF(AND($J108&gt;AL$4,$J108&lt;=AM$4,$K108&gt;AM$4),NETWORKDAYS.INTL($J108,(AM$4),1,(Holidays!$A$1:$A$248)),0)+IF(AND($J108&lt;AL$4,$K108&lt;AM$4,$K108&gt;AL$4),NETWORKDAYS.INTL(AL$4+1,$K108,1,(Holidays!$A$1:$A$248)),0)+IF(AND($J108&lt;=AL$4,$K108&gt;=AM$4,$K108&gt;AL$4),NETWORKDAYS.INTL(AL$4+1,(AM$4),1,(Holidays!$A$1:$A$248)),0))*$M108,"")</f>
        <v>0</v>
      </c>
      <c r="AN108" s="192">
        <f ca="1">IFERROR((IF(AND($J108&gt;AM$4,$J108&lt;=AN$4,$K108&lt;=AN$4),NETWORKDAYS.INTL($J108,$K108,1,(Holidays!$A$1:$A$248)),0)+IF(AND($J108&gt;AM$4,$J108&lt;=AN$4,$K108&gt;AN$4),NETWORKDAYS.INTL($J108,(AN$4),1,(Holidays!$A$1:$A$248)),0)+IF(AND($J108&lt;AM$4,$K108&lt;AN$4,$K108&gt;AM$4),NETWORKDAYS.INTL(AM$4+1,$K108,1,(Holidays!$A$1:$A$248)),0)+IF(AND($J108&lt;=AM$4,$K108&gt;=AN$4,$K108&gt;AM$4),NETWORKDAYS.INTL(AM$4+1,(AN$4),1,(Holidays!$A$1:$A$248)),0))*$M108,"")</f>
        <v>0</v>
      </c>
      <c r="AO108" s="321">
        <f ca="1">IFERROR((IF(AND($J108&gt;AN$4,$J108&lt;=AO$4,$K108&lt;=AO$4),NETWORKDAYS.INTL($J108,$K108,1,(Holidays!$A$1:$A$248)),0)+IF(AND($J108&gt;AN$4,$J108&lt;=AO$4,$K108&gt;AO$4),NETWORKDAYS.INTL($J108,(AO$4),1,(Holidays!$A$1:$A$248)),0)+IF(AND($J108&lt;AN$4,$K108&lt;AO$4,$K108&gt;AN$4),NETWORKDAYS.INTL(AN$4+1,$K108,1,(Holidays!$A$1:$A$248)),0)+IF(AND($J108&lt;=AN$4,$K108&gt;=AO$4,$K108&gt;AN$4),NETWORKDAYS.INTL(AN$4+1,(AO$4),1,(Holidays!$A$1:$A$248)),0))*$M108,"")</f>
        <v>0</v>
      </c>
      <c r="AP108" s="190">
        <f ca="1">IFERROR((IF(AND($J108&gt;AO$4,$J108&lt;=AP$4,$K108&lt;=AP$4),NETWORKDAYS.INTL($J108,$K108,1,(Holidays!$A$1:$A$248)),0)+IF(AND($J108&gt;AO$4,$J108&lt;=AP$4,$K108&gt;AP$4),NETWORKDAYS.INTL($J108,(AP$4),1,(Holidays!$A$1:$A$248)),0)+IF(AND($J108&lt;AO$4,$K108&lt;AP$4,$K108&gt;AO$4),NETWORKDAYS.INTL(AO$4+1,$K108,1,(Holidays!$A$1:$A$248)),0)+IF(AND($J108&lt;=AO$4,$K108&gt;=AP$4,$K108&gt;AO$4),NETWORKDAYS.INTL(AO$4+1,(AP$4),1,(Holidays!$A$1:$A$248)),0))*$M108,"")</f>
        <v>0</v>
      </c>
      <c r="AQ108" s="192">
        <f ca="1">IFERROR((IF(AND($J108&gt;AP$4,$J108&lt;=AQ$4,$K108&lt;=AQ$4),NETWORKDAYS.INTL($J108,$K108,1,(Holidays!$A$1:$A$248)),0)+IF(AND($J108&gt;AP$4,$J108&lt;=AQ$4,$K108&gt;AQ$4),NETWORKDAYS.INTL($J108,(AQ$4),1,(Holidays!$A$1:$A$248)),0)+IF(AND($J108&lt;AP$4,$K108&lt;AQ$4,$K108&gt;AP$4),NETWORKDAYS.INTL(AP$4+1,$K108,1,(Holidays!$A$1:$A$248)),0)+IF(AND($J108&lt;=AP$4,$K108&gt;=AQ$4,$K108&gt;AP$4),NETWORKDAYS.INTL(AP$4+1,(AQ$4),1,(Holidays!$A$1:$A$248)),0))*$M108,"")</f>
        <v>0</v>
      </c>
      <c r="AR108" s="321">
        <f ca="1">IFERROR((IF(AND($J108&gt;AQ$4,$J108&lt;=AR$4,$K108&lt;=AR$4),NETWORKDAYS.INTL($J108,$K108,1,(Holidays!$A$1:$A$248)),0)+IF(AND($J108&gt;AQ$4,$J108&lt;=AR$4,$K108&gt;AR$4),NETWORKDAYS.INTL($J108,(AR$4),1,(Holidays!$A$1:$A$248)),0)+IF(AND($J108&lt;AQ$4,$K108&lt;AR$4,$K108&gt;AQ$4),NETWORKDAYS.INTL(AQ$4+1,$K108,1,(Holidays!$A$1:$A$248)),0)+IF(AND($J108&lt;=AQ$4,$K108&gt;=AR$4,$K108&gt;AQ$4),NETWORKDAYS.INTL(AQ$4+1,(AR$4),1,(Holidays!$A$1:$A$248)),0))*$M108,"")</f>
        <v>0</v>
      </c>
      <c r="AS108" s="190">
        <f ca="1">IFERROR((IF(AND($J108&gt;AR$4,$J108&lt;=AS$4,$K108&lt;=AS$4),NETWORKDAYS.INTL($J108,$K108,1,(Holidays!$A$1:$A$248)),0)+IF(AND($J108&gt;AR$4,$J108&lt;=AS$4,$K108&gt;AS$4),NETWORKDAYS.INTL($J108,(AS$4),1,(Holidays!$A$1:$A$248)),0)+IF(AND($J108&lt;AR$4,$K108&lt;AS$4,$K108&gt;AR$4),NETWORKDAYS.INTL(AR$4+1,$K108,1,(Holidays!$A$1:$A$248)),0)+IF(AND($J108&lt;=AR$4,$K108&gt;=AS$4,$K108&gt;AR$4),NETWORKDAYS.INTL(AR$4+1,(AS$4),1,(Holidays!$A$1:$A$248)),0))*$M108,"")</f>
        <v>0</v>
      </c>
      <c r="AT108" s="192">
        <f ca="1">IFERROR((IF(AND($J108&gt;AS$4,$J108&lt;=AT$4,$K108&lt;=AT$4),NETWORKDAYS.INTL($J108,$K108,1,(Holidays!$A$1:$A$248)),0)+IF(AND($J108&gt;AS$4,$J108&lt;=AT$4,$K108&gt;AT$4),NETWORKDAYS.INTL($J108,(AT$4),1,(Holidays!$A$1:$A$248)),0)+IF(AND($J108&lt;AS$4,$K108&lt;AT$4,$K108&gt;AS$4),NETWORKDAYS.INTL(AS$4+1,$K108,1,(Holidays!$A$1:$A$248)),0)+IF(AND($J108&lt;=AS$4,$K108&gt;=AT$4,$K108&gt;AS$4),NETWORKDAYS.INTL(AS$4+1,(AT$4),1,(Holidays!$A$1:$A$248)),0))*$M108,"")</f>
        <v>0</v>
      </c>
      <c r="AU108" s="321">
        <f ca="1">IFERROR((IF(AND($J108&gt;AT$4,$J108&lt;=AU$4,$K108&lt;=AU$4),NETWORKDAYS.INTL($J108,$K108,1,(Holidays!$A$1:$A$248)),0)+IF(AND($J108&gt;AT$4,$J108&lt;=AU$4,$K108&gt;AU$4),NETWORKDAYS.INTL($J108,(AU$4),1,(Holidays!$A$1:$A$248)),0)+IF(AND($J108&lt;AT$4,$K108&lt;AU$4,$K108&gt;AT$4),NETWORKDAYS.INTL(AT$4+1,$K108,1,(Holidays!$A$1:$A$248)),0)+IF(AND($J108&lt;=AT$4,$K108&gt;=AU$4,$K108&gt;AT$4),NETWORKDAYS.INTL(AT$4+1,(AU$4),1,(Holidays!$A$1:$A$248)),0))*$M108,"")</f>
        <v>0</v>
      </c>
      <c r="AV108" s="190">
        <f ca="1">IFERROR((IF(AND($J108&gt;AU$4,$J108&lt;=AV$4,$K108&lt;=AV$4),NETWORKDAYS.INTL($J108,$K108,1,(Holidays!$A$1:$A$248)),0)+IF(AND($J108&gt;AU$4,$J108&lt;=AV$4,$K108&gt;AV$4),NETWORKDAYS.INTL($J108,(AV$4),1,(Holidays!$A$1:$A$248)),0)+IF(AND($J108&lt;AU$4,$K108&lt;AV$4,$K108&gt;AU$4),NETWORKDAYS.INTL(AU$4+1,$K108,1,(Holidays!$A$1:$A$248)),0)+IF(AND($J108&lt;=AU$4,$K108&gt;=AV$4,$K108&gt;AU$4),NETWORKDAYS.INTL(AU$4+1,(AV$4),1,(Holidays!$A$1:$A$248)),0))*$M108,"")</f>
        <v>0</v>
      </c>
      <c r="AW108" s="192">
        <f ca="1">IFERROR((IF(AND($J108&gt;AV$4,$J108&lt;=AW$4,$K108&lt;=AW$4),NETWORKDAYS.INTL($J108,$K108,1,(Holidays!$A$1:$A$248)),0)+IF(AND($J108&gt;AV$4,$J108&lt;=AW$4,$K108&gt;AW$4),NETWORKDAYS.INTL($J108,(AW$4),1,(Holidays!$A$1:$A$248)),0)+IF(AND($J108&lt;AV$4,$K108&lt;AW$4,$K108&gt;AV$4),NETWORKDAYS.INTL(AV$4+1,$K108,1,(Holidays!$A$1:$A$248)),0)+IF(AND($J108&lt;=AV$4,$K108&gt;=AW$4,$K108&gt;AV$4),NETWORKDAYS.INTL(AV$4+1,(AW$4),1,(Holidays!$A$1:$A$248)),0))*$M108,"")</f>
        <v>0</v>
      </c>
      <c r="AX108" s="321">
        <f ca="1">IFERROR((IF(AND($J108&gt;AW$4,$J108&lt;=AX$4,$K108&lt;=AX$4),NETWORKDAYS.INTL($J108,$K108,1,(Holidays!$A$1:$A$248)),0)+IF(AND($J108&gt;AW$4,$J108&lt;=AX$4,$K108&gt;AX$4),NETWORKDAYS.INTL($J108,(AX$4),1,(Holidays!$A$1:$A$248)),0)+IF(AND($J108&lt;AW$4,$K108&lt;AX$4,$K108&gt;AW$4),NETWORKDAYS.INTL(AW$4+1,$K108,1,(Holidays!$A$1:$A$248)),0)+IF(AND($J108&lt;=AW$4,$K108&gt;=AX$4,$K108&gt;AW$4),NETWORKDAYS.INTL(AW$4+1,(AX$4),1,(Holidays!$A$1:$A$248)),0))*$M108,"")</f>
        <v>0</v>
      </c>
      <c r="AY108" s="190">
        <f ca="1">IFERROR((IF(AND($J108&gt;AX$4,$J108&lt;=AY$4,$K108&lt;=AY$4),NETWORKDAYS.INTL($J108,$K108,1,(Holidays!$A$1:$A$248)),0)+IF(AND($J108&gt;AX$4,$J108&lt;=AY$4,$K108&gt;AY$4),NETWORKDAYS.INTL($J108,(AY$4),1,(Holidays!$A$1:$A$248)),0)+IF(AND($J108&lt;AX$4,$K108&lt;AY$4,$K108&gt;AX$4),NETWORKDAYS.INTL(AX$4+1,$K108,1,(Holidays!$A$1:$A$248)),0)+IF(AND($J108&lt;=AX$4,$K108&gt;=AY$4,$K108&gt;AX$4),NETWORKDAYS.INTL(AX$4+1,(AY$4),1,(Holidays!$A$1:$A$248)),0))*$M108,"")</f>
        <v>0</v>
      </c>
      <c r="AZ108" s="192">
        <f ca="1">IFERROR((IF(AND($J108&gt;AY$4,$J108&lt;=AZ$4,$K108&lt;=AZ$4),NETWORKDAYS.INTL($J108,$K108,1,(Holidays!$A$1:$A$248)),0)+IF(AND($J108&gt;AY$4,$J108&lt;=AZ$4,$K108&gt;AZ$4),NETWORKDAYS.INTL($J108,(AZ$4),1,(Holidays!$A$1:$A$248)),0)+IF(AND($J108&lt;AY$4,$K108&lt;AZ$4,$K108&gt;AY$4),NETWORKDAYS.INTL(AY$4+1,$K108,1,(Holidays!$A$1:$A$248)),0)+IF(AND($J108&lt;=AY$4,$K108&gt;=AZ$4,$K108&gt;AY$4),NETWORKDAYS.INTL(AY$4+1,(AZ$4),1,(Holidays!$A$1:$A$248)),0))*$M108,"")</f>
        <v>0</v>
      </c>
      <c r="BA108" s="321">
        <f ca="1">IFERROR((IF(AND($J108&gt;AZ$4,$J108&lt;=BA$4,$K108&lt;=BA$4),NETWORKDAYS.INTL($J108,$K108,1,(Holidays!$A$1:$A$248)),0)+IF(AND($J108&gt;AZ$4,$J108&lt;=BA$4,$K108&gt;BA$4),NETWORKDAYS.INTL($J108,(BA$4),1,(Holidays!$A$1:$A$248)),0)+IF(AND($J108&lt;AZ$4,$K108&lt;BA$4,$K108&gt;AZ$4),NETWORKDAYS.INTL(AZ$4+1,$K108,1,(Holidays!$A$1:$A$248)),0)+IF(AND($J108&lt;=AZ$4,$K108&gt;=BA$4,$K108&gt;AZ$4),NETWORKDAYS.INTL(AZ$4+1,(BA$4),1,(Holidays!$A$1:$A$248)),0))*$M108,"")</f>
        <v>0</v>
      </c>
      <c r="BB108" s="190">
        <f ca="1">IFERROR((IF(AND($J108&gt;BA$4,$J108&lt;=BB$4,$K108&lt;=BB$4),NETWORKDAYS.INTL($J108,$K108,1,(Holidays!$A$1:$A$248)),0)+IF(AND($J108&gt;BA$4,$J108&lt;=BB$4,$K108&gt;BB$4),NETWORKDAYS.INTL($J108,(BB$4),1,(Holidays!$A$1:$A$248)),0)+IF(AND($J108&lt;BA$4,$K108&lt;BB$4,$K108&gt;BA$4),NETWORKDAYS.INTL(BA$4+1,$K108,1,(Holidays!$A$1:$A$248)),0)+IF(AND($J108&lt;=BA$4,$K108&gt;=BB$4,$K108&gt;BA$4),NETWORKDAYS.INTL(BA$4+1,(BB$4),1,(Holidays!$A$1:$A$248)),0))*$M108,"")</f>
        <v>0</v>
      </c>
      <c r="BC108" s="192">
        <f ca="1">IFERROR((IF(AND($J108&gt;BB$4,$J108&lt;=BC$4,$K108&lt;=BC$4),NETWORKDAYS.INTL($J108,$K108,1,(Holidays!$A$1:$A$248)),0)+IF(AND($J108&gt;BB$4,$J108&lt;=BC$4,$K108&gt;BC$4),NETWORKDAYS.INTL($J108,(BC$4),1,(Holidays!$A$1:$A$248)),0)+IF(AND($J108&lt;BB$4,$K108&lt;BC$4,$K108&gt;BB$4),NETWORKDAYS.INTL(BB$4+1,$K108,1,(Holidays!$A$1:$A$248)),0)+IF(AND($J108&lt;=BB$4,$K108&gt;=BC$4,$K108&gt;BB$4),NETWORKDAYS.INTL(BB$4+1,(BC$4),1,(Holidays!$A$1:$A$248)),0))*$M108,"")</f>
        <v>0</v>
      </c>
      <c r="BD108" s="321">
        <f ca="1">IFERROR((IF(AND($J108&gt;BC$4,$J108&lt;=BD$4,$K108&lt;=BD$4),NETWORKDAYS.INTL($J108,$K108,1,(Holidays!$A$1:$A$248)),0)+IF(AND($J108&gt;BC$4,$J108&lt;=BD$4,$K108&gt;BD$4),NETWORKDAYS.INTL($J108,(BD$4),1,(Holidays!$A$1:$A$248)),0)+IF(AND($J108&lt;BC$4,$K108&lt;BD$4,$K108&gt;BC$4),NETWORKDAYS.INTL(BC$4+1,$K108,1,(Holidays!$A$1:$A$248)),0)+IF(AND($J108&lt;=BC$4,$K108&gt;=BD$4,$K108&gt;BC$4),NETWORKDAYS.INTL(BC$4+1,(BD$4),1,(Holidays!$A$1:$A$248)),0))*$M108,"")</f>
        <v>0</v>
      </c>
      <c r="BE108" s="190">
        <f ca="1">IFERROR((IF(AND($J108&gt;BD$4,$J108&lt;=BE$4,$K108&lt;=BE$4),NETWORKDAYS.INTL($J108,$K108,1,(Holidays!$A$1:$A$248)),0)+IF(AND($J108&gt;BD$4,$J108&lt;=BE$4,$K108&gt;BE$4),NETWORKDAYS.INTL($J108,(BE$4),1,(Holidays!$A$1:$A$248)),0)+IF(AND($J108&lt;BD$4,$K108&lt;BE$4,$K108&gt;BD$4),NETWORKDAYS.INTL(BD$4+1,$K108,1,(Holidays!$A$1:$A$248)),0)+IF(AND($J108&lt;=BD$4,$K108&gt;=BE$4,$K108&gt;BD$4),NETWORKDAYS.INTL(BD$4+1,(BE$4),1,(Holidays!$A$1:$A$248)),0))*$M108,"")</f>
        <v>0</v>
      </c>
      <c r="BF108" s="192">
        <f ca="1">IFERROR((IF(AND($J108&gt;BE$4,$J108&lt;=BF$4,$K108&lt;=BF$4),NETWORKDAYS.INTL($J108,$K108,1,(Holidays!$A$1:$A$248)),0)+IF(AND($J108&gt;BE$4,$J108&lt;=BF$4,$K108&gt;BF$4),NETWORKDAYS.INTL($J108,(BF$4),1,(Holidays!$A$1:$A$248)),0)+IF(AND($J108&lt;BE$4,$K108&lt;BF$4,$K108&gt;BE$4),NETWORKDAYS.INTL(BE$4+1,$K108,1,(Holidays!$A$1:$A$248)),0)+IF(AND($J108&lt;=BE$4,$K108&gt;=BF$4,$K108&gt;BE$4),NETWORKDAYS.INTL(BE$4+1,(BF$4),1,(Holidays!$A$1:$A$248)),0))*$M108,"")</f>
        <v>0</v>
      </c>
      <c r="BG108" s="321">
        <f ca="1">IFERROR((IF(AND($J108&gt;BF$4,$J108&lt;=BG$4,$K108&lt;=BG$4),NETWORKDAYS.INTL($J108,$K108,1,(Holidays!$A$1:$A$248)),0)+IF(AND($J108&gt;BF$4,$J108&lt;=BG$4,$K108&gt;BG$4),NETWORKDAYS.INTL($J108,(BG$4),1,(Holidays!$A$1:$A$248)),0)+IF(AND($J108&lt;BF$4,$K108&lt;BG$4,$K108&gt;BF$4),NETWORKDAYS.INTL(BF$4+1,$K108,1,(Holidays!$A$1:$A$248)),0)+IF(AND($J108&lt;=BF$4,$K108&gt;=BG$4,$K108&gt;BF$4),NETWORKDAYS.INTL(BF$4+1,(BG$4),1,(Holidays!$A$1:$A$248)),0))*$M108,"")</f>
        <v>0</v>
      </c>
      <c r="BH108" s="190">
        <f ca="1">IFERROR((IF(AND($J108&gt;BG$4,$J108&lt;=BH$4,$K108&lt;=BH$4),NETWORKDAYS.INTL($J108,$K108,1,(Holidays!$A$1:$A$248)),0)+IF(AND($J108&gt;BG$4,$J108&lt;=BH$4,$K108&gt;BH$4),NETWORKDAYS.INTL($J108,(BH$4),1,(Holidays!$A$1:$A$248)),0)+IF(AND($J108&lt;BG$4,$K108&lt;BH$4,$K108&gt;BG$4),NETWORKDAYS.INTL(BG$4+1,$K108,1,(Holidays!$A$1:$A$248)),0)+IF(AND($J108&lt;=BG$4,$K108&gt;=BH$4,$K108&gt;BG$4),NETWORKDAYS.INTL(BG$4+1,(BH$4),1,(Holidays!$A$1:$A$248)),0))*$M108,"")</f>
        <v>0</v>
      </c>
      <c r="BI108" s="192">
        <f ca="1">IFERROR((IF(AND($J108&gt;BH$4,$J108&lt;=BI$4,$K108&lt;=BI$4),NETWORKDAYS.INTL($J108,$K108,1,(Holidays!$A$1:$A$248)),0)+IF(AND($J108&gt;BH$4,$J108&lt;=BI$4,$K108&gt;BI$4),NETWORKDAYS.INTL($J108,(BI$4),1,(Holidays!$A$1:$A$248)),0)+IF(AND($J108&lt;BH$4,$K108&lt;BI$4,$K108&gt;BH$4),NETWORKDAYS.INTL(BH$4+1,$K108,1,(Holidays!$A$1:$A$248)),0)+IF(AND($J108&lt;=BH$4,$K108&gt;=BI$4,$K108&gt;BH$4),NETWORKDAYS.INTL(BH$4+1,(BI$4),1,(Holidays!$A$1:$A$248)),0))*$M108,"")</f>
        <v>0</v>
      </c>
      <c r="BJ108" s="321">
        <f ca="1">IFERROR((IF(AND($J108&gt;BI$4,$J108&lt;=BJ$4,$K108&lt;=BJ$4),NETWORKDAYS.INTL($J108,$K108,1,(Holidays!$A$1:$A$248)),0)+IF(AND($J108&gt;BI$4,$J108&lt;=BJ$4,$K108&gt;BJ$4),NETWORKDAYS.INTL($J108,(BJ$4),1,(Holidays!$A$1:$A$248)),0)+IF(AND($J108&lt;BI$4,$K108&lt;BJ$4,$K108&gt;BI$4),NETWORKDAYS.INTL(BI$4+1,$K108,1,(Holidays!$A$1:$A$248)),0)+IF(AND($J108&lt;=BI$4,$K108&gt;=BJ$4,$K108&gt;BI$4),NETWORKDAYS.INTL(BI$4+1,(BJ$4),1,(Holidays!$A$1:$A$248)),0))*$M108,"")</f>
        <v>0</v>
      </c>
      <c r="BK108" s="190">
        <f ca="1">IFERROR((IF(AND($J108&gt;BJ$4,$J108&lt;=BK$4,$K108&lt;=BK$4),NETWORKDAYS.INTL($J108,$K108,1,(Holidays!$A$1:$A$248)),0)+IF(AND($J108&gt;BJ$4,$J108&lt;=BK$4,$K108&gt;BK$4),NETWORKDAYS.INTL($J108,(BK$4),1,(Holidays!$A$1:$A$248)),0)+IF(AND($J108&lt;BJ$4,$K108&lt;BK$4,$K108&gt;BJ$4),NETWORKDAYS.INTL(BJ$4+1,$K108,1,(Holidays!$A$1:$A$248)),0)+IF(AND($J108&lt;=BJ$4,$K108&gt;=BK$4,$K108&gt;BJ$4),NETWORKDAYS.INTL(BJ$4+1,(BK$4),1,(Holidays!$A$1:$A$248)),0))*$M108,"")</f>
        <v>0</v>
      </c>
      <c r="BL108" s="192">
        <f ca="1">IFERROR((IF(AND($J108&gt;BK$4,$J108&lt;=BL$4,$K108&lt;=BL$4),NETWORKDAYS.INTL($J108,$K108,1,(Holidays!$A$1:$A$248)),0)+IF(AND($J108&gt;BK$4,$J108&lt;=BL$4,$K108&gt;BL$4),NETWORKDAYS.INTL($J108,(BL$4),1,(Holidays!$A$1:$A$248)),0)+IF(AND($J108&lt;BK$4,$K108&lt;BL$4,$K108&gt;BK$4),NETWORKDAYS.INTL(BK$4+1,$K108,1,(Holidays!$A$1:$A$248)),0)+IF(AND($J108&lt;=BK$4,$K108&gt;=BL$4,$K108&gt;BK$4),NETWORKDAYS.INTL(BK$4+1,(BL$4),1,(Holidays!$A$1:$A$248)),0))*$M108,"")</f>
        <v>0</v>
      </c>
      <c r="BM108" s="321">
        <f ca="1">IFERROR((IF(AND($J108&gt;BL$4,$J108&lt;=BM$4,$K108&lt;=BM$4),NETWORKDAYS.INTL($J108,$K108,1,(Holidays!$A$1:$A$248)),0)+IF(AND($J108&gt;BL$4,$J108&lt;=BM$4,$K108&gt;BM$4),NETWORKDAYS.INTL($J108,(BM$4),1,(Holidays!$A$1:$A$248)),0)+IF(AND($J108&lt;BL$4,$K108&lt;BM$4,$K108&gt;BL$4),NETWORKDAYS.INTL(BL$4+1,$K108,1,(Holidays!$A$1:$A$248)),0)+IF(AND($J108&lt;=BL$4,$K108&gt;=BM$4,$K108&gt;BL$4),NETWORKDAYS.INTL(BL$4+1,(BM$4),1,(Holidays!$A$1:$A$248)),0))*$M108,"")</f>
        <v>0</v>
      </c>
      <c r="BN108" s="190">
        <f ca="1">IFERROR((IF(AND($J108&gt;BM$4,$J108&lt;=BN$4,$K108&lt;=BN$4),NETWORKDAYS.INTL($J108,$K108,1,(Holidays!$A$1:$A$248)),0)+IF(AND($J108&gt;BM$4,$J108&lt;=BN$4,$K108&gt;BN$4),NETWORKDAYS.INTL($J108,(BN$4),1,(Holidays!$A$1:$A$248)),0)+IF(AND($J108&lt;BM$4,$K108&lt;BN$4,$K108&gt;BM$4),NETWORKDAYS.INTL(BM$4+1,$K108,1,(Holidays!$A$1:$A$248)),0)+IF(AND($J108&lt;=BM$4,$K108&gt;=BN$4,$K108&gt;BM$4),NETWORKDAYS.INTL(BM$4+1,(BN$4),1,(Holidays!$A$1:$A$248)),0))*$M108,"")</f>
        <v>0</v>
      </c>
      <c r="BO108" s="192">
        <f ca="1">IFERROR((IF(AND($J108&gt;BN$4,$J108&lt;=BO$4,$K108&lt;=BO$4),NETWORKDAYS.INTL($J108,$K108,1,(Holidays!$A$1:$A$248)),0)+IF(AND($J108&gt;BN$4,$J108&lt;=BO$4,$K108&gt;BO$4),NETWORKDAYS.INTL($J108,(BO$4),1,(Holidays!$A$1:$A$248)),0)+IF(AND($J108&lt;BN$4,$K108&lt;BO$4,$K108&gt;BN$4),NETWORKDAYS.INTL(BN$4+1,$K108,1,(Holidays!$A$1:$A$248)),0)+IF(AND($J108&lt;=BN$4,$K108&gt;=BO$4,$K108&gt;BN$4),NETWORKDAYS.INTL(BN$4+1,(BO$4),1,(Holidays!$A$1:$A$248)),0))*$M108,"")</f>
        <v>0</v>
      </c>
      <c r="BP108" s="321">
        <f ca="1">IFERROR((IF(AND($J108&gt;BO$4,$J108&lt;=BP$4,$K108&lt;=BP$4),NETWORKDAYS.INTL($J108,$K108,1,(Holidays!$A$1:$A$248)),0)+IF(AND($J108&gt;BO$4,$J108&lt;=BP$4,$K108&gt;BP$4),NETWORKDAYS.INTL($J108,(BP$4),1,(Holidays!$A$1:$A$248)),0)+IF(AND($J108&lt;BO$4,$K108&lt;BP$4,$K108&gt;BO$4),NETWORKDAYS.INTL(BO$4+1,$K108,1,(Holidays!$A$1:$A$248)),0)+IF(AND($J108&lt;=BO$4,$K108&gt;=BP$4,$K108&gt;BO$4),NETWORKDAYS.INTL(BO$4+1,(BP$4),1,(Holidays!$A$1:$A$248)),0))*$M108,"")</f>
        <v>0</v>
      </c>
      <c r="BQ108" s="190">
        <f ca="1">IFERROR((IF(AND($J108&gt;BP$4,$J108&lt;=BQ$4,$K108&lt;=BQ$4),NETWORKDAYS.INTL($J108,$K108,1,(Holidays!$A$1:$A$248)),0)+IF(AND($J108&gt;BP$4,$J108&lt;=BQ$4,$K108&gt;BQ$4),NETWORKDAYS.INTL($J108,(BQ$4),1,(Holidays!$A$1:$A$248)),0)+IF(AND($J108&lt;BP$4,$K108&lt;BQ$4,$K108&gt;BP$4),NETWORKDAYS.INTL(BP$4+1,$K108,1,(Holidays!$A$1:$A$248)),0)+IF(AND($J108&lt;=BP$4,$K108&gt;=BQ$4,$K108&gt;BP$4),NETWORKDAYS.INTL(BP$4+1,(BQ$4),1,(Holidays!$A$1:$A$248)),0))*$M108,"")</f>
        <v>0</v>
      </c>
      <c r="BR108" s="192">
        <f ca="1">IFERROR((IF(AND($J108&gt;BQ$4,$J108&lt;=BR$4,$K108&lt;=BR$4),NETWORKDAYS.INTL($J108,$K108,1,(Holidays!$A$1:$A$248)),0)+IF(AND($J108&gt;BQ$4,$J108&lt;=BR$4,$K108&gt;BR$4),NETWORKDAYS.INTL($J108,(BR$4),1,(Holidays!$A$1:$A$248)),0)+IF(AND($J108&lt;BQ$4,$K108&lt;BR$4,$K108&gt;BQ$4),NETWORKDAYS.INTL(BQ$4+1,$K108,1,(Holidays!$A$1:$A$248)),0)+IF(AND($J108&lt;=BQ$4,$K108&gt;=BR$4,$K108&gt;BQ$4),NETWORKDAYS.INTL(BQ$4+1,(BR$4),1,(Holidays!$A$1:$A$248)),0))*$M108,"")</f>
        <v>0</v>
      </c>
      <c r="BS108" s="321">
        <f ca="1">IFERROR((IF(AND($J108&gt;BR$4,$J108&lt;=BS$4,$K108&lt;=BS$4),NETWORKDAYS.INTL($J108,$K108,1,(Holidays!$A$1:$A$248)),0)+IF(AND($J108&gt;BR$4,$J108&lt;=BS$4,$K108&gt;BS$4),NETWORKDAYS.INTL($J108,(BS$4),1,(Holidays!$A$1:$A$248)),0)+IF(AND($J108&lt;BR$4,$K108&lt;BS$4,$K108&gt;BR$4),NETWORKDAYS.INTL(BR$4+1,$K108,1,(Holidays!$A$1:$A$248)),0)+IF(AND($J108&lt;=BR$4,$K108&gt;=BS$4,$K108&gt;BR$4),NETWORKDAYS.INTL(BR$4+1,(BS$4),1,(Holidays!$A$1:$A$248)),0))*$M108,"")</f>
        <v>0</v>
      </c>
      <c r="BT108" s="190">
        <f ca="1">IFERROR((IF(AND($J108&gt;BS$4,$J108&lt;=BT$4,$K108&lt;=BT$4),NETWORKDAYS.INTL($J108,$K108,1,(Holidays!$A$1:$A$248)),0)+IF(AND($J108&gt;BS$4,$J108&lt;=BT$4,$K108&gt;BT$4),NETWORKDAYS.INTL($J108,(BT$4),1,(Holidays!$A$1:$A$248)),0)+IF(AND($J108&lt;BS$4,$K108&lt;BT$4,$K108&gt;BS$4),NETWORKDAYS.INTL(BS$4+1,$K108,1,(Holidays!$A$1:$A$248)),0)+IF(AND($J108&lt;=BS$4,$K108&gt;=BT$4,$K108&gt;BS$4),NETWORKDAYS.INTL(BS$4+1,(BT$4),1,(Holidays!$A$1:$A$248)),0))*$M108,"")</f>
        <v>0</v>
      </c>
      <c r="BU108" s="192">
        <f ca="1">IFERROR((IF(AND($J108&gt;BT$4,$J108&lt;=BU$4,$K108&lt;=BU$4),NETWORKDAYS.INTL($J108,$K108,1,(Holidays!$A$1:$A$248)),0)+IF(AND($J108&gt;BT$4,$J108&lt;=BU$4,$K108&gt;BU$4),NETWORKDAYS.INTL($J108,(BU$4),1,(Holidays!$A$1:$A$248)),0)+IF(AND($J108&lt;BT$4,$K108&lt;BU$4,$K108&gt;BT$4),NETWORKDAYS.INTL(BT$4+1,$K108,1,(Holidays!$A$1:$A$248)),0)+IF(AND($J108&lt;=BT$4,$K108&gt;=BU$4,$K108&gt;BT$4),NETWORKDAYS.INTL(BT$4+1,(BU$4),1,(Holidays!$A$1:$A$248)),0))*$M108,"")</f>
        <v>0</v>
      </c>
      <c r="BV108" s="321">
        <f ca="1">IFERROR((IF(AND($J108&gt;BU$4,$J108&lt;=BV$4,$K108&lt;=BV$4),NETWORKDAYS.INTL($J108,$K108,1,(Holidays!$A$1:$A$248)),0)+IF(AND($J108&gt;BU$4,$J108&lt;=BV$4,$K108&gt;BV$4),NETWORKDAYS.INTL($J108,(BV$4),1,(Holidays!$A$1:$A$248)),0)+IF(AND($J108&lt;BU$4,$K108&lt;BV$4,$K108&gt;BU$4),NETWORKDAYS.INTL(BU$4+1,$K108,1,(Holidays!$A$1:$A$248)),0)+IF(AND($J108&lt;=BU$4,$K108&gt;=BV$4,$K108&gt;BU$4),NETWORKDAYS.INTL(BU$4+1,(BV$4),1,(Holidays!$A$1:$A$248)),0))*$M108,"")</f>
        <v>0</v>
      </c>
      <c r="BW108" s="190">
        <f ca="1">IFERROR((IF(AND($J108&gt;BV$4,$J108&lt;=BW$4,$K108&lt;=BW$4),NETWORKDAYS.INTL($J108,$K108,1,(Holidays!$A$1:$A$248)),0)+IF(AND($J108&gt;BV$4,$J108&lt;=BW$4,$K108&gt;BW$4),NETWORKDAYS.INTL($J108,(BW$4),1,(Holidays!$A$1:$A$248)),0)+IF(AND($J108&lt;BV$4,$K108&lt;BW$4,$K108&gt;BV$4),NETWORKDAYS.INTL(BV$4+1,$K108,1,(Holidays!$A$1:$A$248)),0)+IF(AND($J108&lt;=BV$4,$K108&gt;=BW$4,$K108&gt;BV$4),NETWORKDAYS.INTL(BV$4+1,(BW$4),1,(Holidays!$A$1:$A$248)),0))*$M108,"")</f>
        <v>0</v>
      </c>
      <c r="BX108" s="192">
        <f ca="1">IFERROR((IF(AND($J108&gt;BW$4,$J108&lt;=BX$4,$K108&lt;=BX$4),NETWORKDAYS.INTL($J108,$K108,1,(Holidays!$A$1:$A$248)),0)+IF(AND($J108&gt;BW$4,$J108&lt;=BX$4,$K108&gt;BX$4),NETWORKDAYS.INTL($J108,(BX$4),1,(Holidays!$A$1:$A$248)),0)+IF(AND($J108&lt;BW$4,$K108&lt;BX$4,$K108&gt;BW$4),NETWORKDAYS.INTL(BW$4+1,$K108,1,(Holidays!$A$1:$A$248)),0)+IF(AND($J108&lt;=BW$4,$K108&gt;=BX$4,$K108&gt;BW$4),NETWORKDAYS.INTL(BW$4+1,(BX$4),1,(Holidays!$A$1:$A$248)),0))*$M108,"")</f>
        <v>0</v>
      </c>
      <c r="BY108" s="321">
        <f ca="1">IFERROR((IF(AND($J108&gt;BX$4,$J108&lt;=BY$4,$K108&lt;=BY$4),NETWORKDAYS.INTL($J108,$K108,1,(Holidays!$A$1:$A$248)),0)+IF(AND($J108&gt;BX$4,$J108&lt;=BY$4,$K108&gt;BY$4),NETWORKDAYS.INTL($J108,(BY$4),1,(Holidays!$A$1:$A$248)),0)+IF(AND($J108&lt;BX$4,$K108&lt;BY$4,$K108&gt;BX$4),NETWORKDAYS.INTL(BX$4+1,$K108,1,(Holidays!$A$1:$A$248)),0)+IF(AND($J108&lt;=BX$4,$K108&gt;=BY$4,$K108&gt;BX$4),NETWORKDAYS.INTL(BX$4+1,(BY$4),1,(Holidays!$A$1:$A$248)),0))*$M108,"")</f>
        <v>0</v>
      </c>
      <c r="BZ108" s="190">
        <f ca="1">IFERROR((IF(AND($J108&gt;BY$4,$J108&lt;=BZ$4,$K108&lt;=BZ$4),NETWORKDAYS.INTL($J108,$K108,1,(Holidays!$A$1:$A$248)),0)+IF(AND($J108&gt;BY$4,$J108&lt;=BZ$4,$K108&gt;BZ$4),NETWORKDAYS.INTL($J108,(BZ$4),1,(Holidays!$A$1:$A$248)),0)+IF(AND($J108&lt;BY$4,$K108&lt;BZ$4,$K108&gt;BY$4),NETWORKDAYS.INTL(BY$4+1,$K108,1,(Holidays!$A$1:$A$248)),0)+IF(AND($J108&lt;=BY$4,$K108&gt;=BZ$4,$K108&gt;BY$4),NETWORKDAYS.INTL(BY$4+1,(BZ$4),1,(Holidays!$A$1:$A$248)),0))*$M108,"")</f>
        <v>0</v>
      </c>
      <c r="CA108" s="192">
        <f ca="1">IFERROR((IF(AND($J108&gt;BZ$4,$J108&lt;=CA$4,$K108&lt;=CA$4),NETWORKDAYS.INTL($J108,$K108,1,(Holidays!$A$1:$A$248)),0)+IF(AND($J108&gt;BZ$4,$J108&lt;=CA$4,$K108&gt;CA$4),NETWORKDAYS.INTL($J108,(CA$4),1,(Holidays!$A$1:$A$248)),0)+IF(AND($J108&lt;BZ$4,$K108&lt;CA$4,$K108&gt;BZ$4),NETWORKDAYS.INTL(BZ$4+1,$K108,1,(Holidays!$A$1:$A$248)),0)+IF(AND($J108&lt;=BZ$4,$K108&gt;=CA$4,$K108&gt;BZ$4),NETWORKDAYS.INTL(BZ$4+1,(CA$4),1,(Holidays!$A$1:$A$248)),0))*$M108,"")</f>
        <v>0</v>
      </c>
      <c r="CB108" s="321">
        <f ca="1">IFERROR((IF(AND($J108&gt;CA$4,$J108&lt;=CB$4,$K108&lt;=CB$4),NETWORKDAYS.INTL($J108,$K108,1,(Holidays!$A$1:$A$248)),0)+IF(AND($J108&gt;CA$4,$J108&lt;=CB$4,$K108&gt;CB$4),NETWORKDAYS.INTL($J108,(CB$4),1,(Holidays!$A$1:$A$248)),0)+IF(AND($J108&lt;CA$4,$K108&lt;CB$4,$K108&gt;CA$4),NETWORKDAYS.INTL(CA$4+1,$K108,1,(Holidays!$A$1:$A$248)),0)+IF(AND($J108&lt;=CA$4,$K108&gt;=CB$4,$K108&gt;CA$4),NETWORKDAYS.INTL(CA$4+1,(CB$4),1,(Holidays!$A$1:$A$248)),0))*$M108,"")</f>
        <v>0</v>
      </c>
      <c r="CC108" s="190">
        <f ca="1">IFERROR((IF(AND($J108&gt;CB$4,$J108&lt;=CC$4,$K108&lt;=CC$4),NETWORKDAYS.INTL($J108,$K108,1,(Holidays!$A$1:$A$248)),0)+IF(AND($J108&gt;CB$4,$J108&lt;=CC$4,$K108&gt;CC$4),NETWORKDAYS.INTL($J108,(CC$4),1,(Holidays!$A$1:$A$248)),0)+IF(AND($J108&lt;CB$4,$K108&lt;CC$4,$K108&gt;CB$4),NETWORKDAYS.INTL(CB$4+1,$K108,1,(Holidays!$A$1:$A$248)),0)+IF(AND($J108&lt;=CB$4,$K108&gt;=CC$4,$K108&gt;CB$4),NETWORKDAYS.INTL(CB$4+1,(CC$4),1,(Holidays!$A$1:$A$248)),0))*$M108,"")</f>
        <v>0</v>
      </c>
      <c r="CD108" s="192">
        <f ca="1">IFERROR((IF(AND($J108&gt;CC$4,$J108&lt;=CD$4,$K108&lt;=CD$4),NETWORKDAYS.INTL($J108,$K108,1,(Holidays!$A$1:$A$248)),0)+IF(AND($J108&gt;CC$4,$J108&lt;=CD$4,$K108&gt;CD$4),NETWORKDAYS.INTL($J108,(CD$4),1,(Holidays!$A$1:$A$248)),0)+IF(AND($J108&lt;CC$4,$K108&lt;CD$4,$K108&gt;CC$4),NETWORKDAYS.INTL(CC$4+1,$K108,1,(Holidays!$A$1:$A$248)),0)+IF(AND($J108&lt;=CC$4,$K108&gt;=CD$4,$K108&gt;CC$4),NETWORKDAYS.INTL(CC$4+1,(CD$4),1,(Holidays!$A$1:$A$248)),0))*$M108,"")</f>
        <v>0</v>
      </c>
      <c r="CE108" s="321">
        <f ca="1">IFERROR((IF(AND($J108&gt;CD$4,$J108&lt;=CE$4,$K108&lt;=CE$4),NETWORKDAYS.INTL($J108,$K108,1,(Holidays!$A$1:$A$248)),0)+IF(AND($J108&gt;CD$4,$J108&lt;=CE$4,$K108&gt;CE$4),NETWORKDAYS.INTL($J108,(CE$4),1,(Holidays!$A$1:$A$248)),0)+IF(AND($J108&lt;CD$4,$K108&lt;CE$4,$K108&gt;CD$4),NETWORKDAYS.INTL(CD$4+1,$K108,1,(Holidays!$A$1:$A$248)),0)+IF(AND($J108&lt;=CD$4,$K108&gt;=CE$4,$K108&gt;CD$4),NETWORKDAYS.INTL(CD$4+1,(CE$4),1,(Holidays!$A$1:$A$248)),0))*$M108,"")</f>
        <v>0</v>
      </c>
      <c r="CF108" s="190">
        <f ca="1">IFERROR((IF(AND($J108&gt;CE$4,$J108&lt;=CF$4,$K108&lt;=CF$4),NETWORKDAYS.INTL($J108,$K108,1,(Holidays!$A$1:$A$248)),0)+IF(AND($J108&gt;CE$4,$J108&lt;=CF$4,$K108&gt;CF$4),NETWORKDAYS.INTL($J108,(CF$4),1,(Holidays!$A$1:$A$248)),0)+IF(AND($J108&lt;CE$4,$K108&lt;CF$4,$K108&gt;CE$4),NETWORKDAYS.INTL(CE$4+1,$K108,1,(Holidays!$A$1:$A$248)),0)+IF(AND($J108&lt;=CE$4,$K108&gt;=CF$4,$K108&gt;CE$4),NETWORKDAYS.INTL(CE$4+1,(CF$4),1,(Holidays!$A$1:$A$248)),0))*$M108,"")</f>
        <v>0</v>
      </c>
      <c r="CG108" s="192">
        <f ca="1">IFERROR((IF(AND($J108&gt;CF$4,$J108&lt;=CG$4,$K108&lt;=CG$4),NETWORKDAYS.INTL($J108,$K108,1,(Holidays!$A$1:$A$248)),0)+IF(AND($J108&gt;CF$4,$J108&lt;=CG$4,$K108&gt;CG$4),NETWORKDAYS.INTL($J108,(CG$4),1,(Holidays!$A$1:$A$248)),0)+IF(AND($J108&lt;CF$4,$K108&lt;CG$4,$K108&gt;CF$4),NETWORKDAYS.INTL(CF$4+1,$K108,1,(Holidays!$A$1:$A$248)),0)+IF(AND($J108&lt;=CF$4,$K108&gt;=CG$4,$K108&gt;CF$4),NETWORKDAYS.INTL(CF$4+1,(CG$4),1,(Holidays!$A$1:$A$248)),0))*$M108,"")</f>
        <v>0</v>
      </c>
      <c r="CH108" s="321">
        <f ca="1">IFERROR((IF(AND($J108&gt;CG$4,$J108&lt;=CH$4,$K108&lt;=CH$4),NETWORKDAYS.INTL($J108,$K108,1,(Holidays!$A$1:$A$248)),0)+IF(AND($J108&gt;CG$4,$J108&lt;=CH$4,$K108&gt;CH$4),NETWORKDAYS.INTL($J108,(CH$4),1,(Holidays!$A$1:$A$248)),0)+IF(AND($J108&lt;CG$4,$K108&lt;CH$4,$K108&gt;CG$4),NETWORKDAYS.INTL(CG$4+1,$K108,1,(Holidays!$A$1:$A$248)),0)+IF(AND($J108&lt;=CG$4,$K108&gt;=CH$4,$K108&gt;CG$4),NETWORKDAYS.INTL(CG$4+1,(CH$4),1,(Holidays!$A$1:$A$248)),0))*$M108,"")</f>
        <v>0</v>
      </c>
      <c r="CI108" s="190">
        <f ca="1">IFERROR((IF(AND($J108&gt;CH$4,$J108&lt;=CI$4,$K108&lt;=CI$4),NETWORKDAYS.INTL($J108,$K108,1,(Holidays!$A$1:$A$248)),0)+IF(AND($J108&gt;CH$4,$J108&lt;=CI$4,$K108&gt;CI$4),NETWORKDAYS.INTL($J108,(CI$4),1,(Holidays!$A$1:$A$248)),0)+IF(AND($J108&lt;CH$4,$K108&lt;CI$4,$K108&gt;CH$4),NETWORKDAYS.INTL(CH$4+1,$K108,1,(Holidays!$A$1:$A$248)),0)+IF(AND($J108&lt;=CH$4,$K108&gt;=CI$4,$K108&gt;CH$4),NETWORKDAYS.INTL(CH$4+1,(CI$4),1,(Holidays!$A$1:$A$248)),0))*$M108,"")</f>
        <v>0</v>
      </c>
      <c r="CJ108" s="192">
        <f ca="1">IFERROR((IF(AND($J108&gt;CI$4,$J108&lt;=CJ$4,$K108&lt;=CJ$4),NETWORKDAYS.INTL($J108,$K108,1,(Holidays!$A$1:$A$248)),0)+IF(AND($J108&gt;CI$4,$J108&lt;=CJ$4,$K108&gt;CJ$4),NETWORKDAYS.INTL($J108,(CJ$4),1,(Holidays!$A$1:$A$248)),0)+IF(AND($J108&lt;CI$4,$K108&lt;CJ$4,$K108&gt;CI$4),NETWORKDAYS.INTL(CI$4+1,$K108,1,(Holidays!$A$1:$A$248)),0)+IF(AND($J108&lt;=CI$4,$K108&gt;=CJ$4,$K108&gt;CI$4),NETWORKDAYS.INTL(CI$4+1,(CJ$4),1,(Holidays!$A$1:$A$248)),0))*$M108,"")</f>
        <v>0</v>
      </c>
      <c r="CK108" s="321">
        <f ca="1">IFERROR((IF(AND($J108&gt;CJ$4,$J108&lt;=CK$4,$K108&lt;=CK$4),NETWORKDAYS.INTL($J108,$K108,1,(Holidays!$A$1:$A$248)),0)+IF(AND($J108&gt;CJ$4,$J108&lt;=CK$4,$K108&gt;CK$4),NETWORKDAYS.INTL($J108,(CK$4),1,(Holidays!$A$1:$A$248)),0)+IF(AND($J108&lt;CJ$4,$K108&lt;CK$4,$K108&gt;CJ$4),NETWORKDAYS.INTL(CJ$4+1,$K108,1,(Holidays!$A$1:$A$248)),0)+IF(AND($J108&lt;=CJ$4,$K108&gt;=CK$4,$K108&gt;CJ$4),NETWORKDAYS.INTL(CJ$4+1,(CK$4),1,(Holidays!$A$1:$A$248)),0))*$M108,"")</f>
        <v>0</v>
      </c>
      <c r="CL108" s="190">
        <f ca="1">IFERROR((IF(AND($J108&gt;CK$4,$J108&lt;=CL$4,$K108&lt;=CL$4),NETWORKDAYS.INTL($J108,$K108,1,(Holidays!$A$1:$A$248)),0)+IF(AND($J108&gt;CK$4,$J108&lt;=CL$4,$K108&gt;CL$4),NETWORKDAYS.INTL($J108,(CL$4),1,(Holidays!$A$1:$A$248)),0)+IF(AND($J108&lt;CK$4,$K108&lt;CL$4,$K108&gt;CK$4),NETWORKDAYS.INTL(CK$4+1,$K108,1,(Holidays!$A$1:$A$248)),0)+IF(AND($J108&lt;=CK$4,$K108&gt;=CL$4,$K108&gt;CK$4),NETWORKDAYS.INTL(CK$4+1,(CL$4),1,(Holidays!$A$1:$A$248)),0))*$M108,"")</f>
        <v>0</v>
      </c>
      <c r="CM108" s="192">
        <f ca="1">IFERROR((IF(AND($J108&gt;CL$4,$J108&lt;=CM$4,$K108&lt;=CM$4),NETWORKDAYS.INTL($J108,$K108,1,(Holidays!$A$1:$A$248)),0)+IF(AND($J108&gt;CL$4,$J108&lt;=CM$4,$K108&gt;CM$4),NETWORKDAYS.INTL($J108,(CM$4),1,(Holidays!$A$1:$A$248)),0)+IF(AND($J108&lt;CL$4,$K108&lt;CM$4,$K108&gt;CL$4),NETWORKDAYS.INTL(CL$4+1,$K108,1,(Holidays!$A$1:$A$248)),0)+IF(AND($J108&lt;=CL$4,$K108&gt;=CM$4,$K108&gt;CL$4),NETWORKDAYS.INTL(CL$4+1,(CM$4),1,(Holidays!$A$1:$A$248)),0))*$M108,"")</f>
        <v>0</v>
      </c>
      <c r="CN108" s="321">
        <f ca="1">IFERROR((IF(AND($J108&gt;CM$4,$J108&lt;=CN$4,$K108&lt;=CN$4),NETWORKDAYS.INTL($J108,$K108,1,(Holidays!$A$1:$A$248)),0)+IF(AND($J108&gt;CM$4,$J108&lt;=CN$4,$K108&gt;CN$4),NETWORKDAYS.INTL($J108,(CN$4),1,(Holidays!$A$1:$A$248)),0)+IF(AND($J108&lt;CM$4,$K108&lt;CN$4,$K108&gt;CM$4),NETWORKDAYS.INTL(CM$4+1,$K108,1,(Holidays!$A$1:$A$248)),0)+IF(AND($J108&lt;=CM$4,$K108&gt;=CN$4,$K108&gt;CM$4),NETWORKDAYS.INTL(CM$4+1,(CN$4),1,(Holidays!$A$1:$A$248)),0))*$M108,"")</f>
        <v>0</v>
      </c>
      <c r="CO108" s="190">
        <f ca="1">IFERROR((IF(AND($J108&gt;CN$4,$J108&lt;=CO$4,$K108&lt;=CO$4),NETWORKDAYS.INTL($J108,$K108,1,(Holidays!$A$1:$A$248)),0)+IF(AND($J108&gt;CN$4,$J108&lt;=CO$4,$K108&gt;CO$4),NETWORKDAYS.INTL($J108,(CO$4),1,(Holidays!$A$1:$A$248)),0)+IF(AND($J108&lt;CN$4,$K108&lt;CO$4,$K108&gt;CN$4),NETWORKDAYS.INTL(CN$4+1,$K108,1,(Holidays!$A$1:$A$248)),0)+IF(AND($J108&lt;=CN$4,$K108&gt;=CO$4,$K108&gt;CN$4),NETWORKDAYS.INTL(CN$4+1,(CO$4),1,(Holidays!$A$1:$A$248)),0))*$M108,"")</f>
        <v>0</v>
      </c>
      <c r="CP108" s="192">
        <f ca="1">IFERROR((IF(AND($J108&gt;CO$4,$J108&lt;=CP$4,$K108&lt;=CP$4),NETWORKDAYS.INTL($J108,$K108,1,(Holidays!$A$1:$A$248)),0)+IF(AND($J108&gt;CO$4,$J108&lt;=CP$4,$K108&gt;CP$4),NETWORKDAYS.INTL($J108,(CP$4),1,(Holidays!$A$1:$A$248)),0)+IF(AND($J108&lt;CO$4,$K108&lt;CP$4,$K108&gt;CO$4),NETWORKDAYS.INTL(CO$4+1,$K108,1,(Holidays!$A$1:$A$248)),0)+IF(AND($J108&lt;=CO$4,$K108&gt;=CP$4,$K108&gt;CO$4),NETWORKDAYS.INTL(CO$4+1,(CP$4),1,(Holidays!$A$1:$A$248)),0))*$M108,"")</f>
        <v>0</v>
      </c>
      <c r="CQ108" s="321">
        <f ca="1">IFERROR((IF(AND($J108&gt;CP$4,$J108&lt;=CQ$4,$K108&lt;=CQ$4),NETWORKDAYS.INTL($J108,$K108,1,(Holidays!$A$1:$A$248)),0)+IF(AND($J108&gt;CP$4,$J108&lt;=CQ$4,$K108&gt;CQ$4),NETWORKDAYS.INTL($J108,(CQ$4),1,(Holidays!$A$1:$A$248)),0)+IF(AND($J108&lt;CP$4,$K108&lt;CQ$4,$K108&gt;CP$4),NETWORKDAYS.INTL(CP$4+1,$K108,1,(Holidays!$A$1:$A$248)),0)+IF(AND($J108&lt;=CP$4,$K108&gt;=CQ$4,$K108&gt;CP$4),NETWORKDAYS.INTL(CP$4+1,(CQ$4),1,(Holidays!$A$1:$A$248)),0))*$M108,"")</f>
        <v>0</v>
      </c>
      <c r="CR108" s="190">
        <f ca="1">IFERROR((IF(AND($J108&gt;CQ$4,$J108&lt;=CR$4,$K108&lt;=CR$4),NETWORKDAYS.INTL($J108,$K108,1,(Holidays!$A$1:$A$248)),0)+IF(AND($J108&gt;CQ$4,$J108&lt;=CR$4,$K108&gt;CR$4),NETWORKDAYS.INTL($J108,(CR$4),1,(Holidays!$A$1:$A$248)),0)+IF(AND($J108&lt;CQ$4,$K108&lt;CR$4,$K108&gt;CQ$4),NETWORKDAYS.INTL(CQ$4+1,$K108,1,(Holidays!$A$1:$A$248)),0)+IF(AND($J108&lt;=CQ$4,$K108&gt;=CR$4,$K108&gt;CQ$4),NETWORKDAYS.INTL(CQ$4+1,(CR$4),1,(Holidays!$A$1:$A$248)),0))*$M108,"")</f>
        <v>0</v>
      </c>
      <c r="CS108" s="192">
        <f ca="1">IFERROR((IF(AND($J108&gt;CR$4,$J108&lt;=CS$4,$K108&lt;=CS$4),NETWORKDAYS.INTL($J108,$K108,1,(Holidays!$A$1:$A$248)),0)+IF(AND($J108&gt;CR$4,$J108&lt;=CS$4,$K108&gt;CS$4),NETWORKDAYS.INTL($J108,(CS$4),1,(Holidays!$A$1:$A$248)),0)+IF(AND($J108&lt;CR$4,$K108&lt;CS$4,$K108&gt;CR$4),NETWORKDAYS.INTL(CR$4+1,$K108,1,(Holidays!$A$1:$A$248)),0)+IF(AND($J108&lt;=CR$4,$K108&gt;=CS$4,$K108&gt;CR$4),NETWORKDAYS.INTL(CR$4+1,(CS$4),1,(Holidays!$A$1:$A$248)),0))*$M108,"")</f>
        <v>0</v>
      </c>
      <c r="CT108" s="321">
        <f ca="1">IFERROR((IF(AND($J108&gt;CS$4,$J108&lt;=CT$4,$K108&lt;=CT$4),NETWORKDAYS.INTL($J108,$K108,1,(Holidays!$A$1:$A$248)),0)+IF(AND($J108&gt;CS$4,$J108&lt;=CT$4,$K108&gt;CT$4),NETWORKDAYS.INTL($J108,(CT$4),1,(Holidays!$A$1:$A$248)),0)+IF(AND($J108&lt;CS$4,$K108&lt;CT$4,$K108&gt;CS$4),NETWORKDAYS.INTL(CS$4+1,$K108,1,(Holidays!$A$1:$A$248)),0)+IF(AND($J108&lt;=CS$4,$K108&gt;=CT$4,$K108&gt;CS$4),NETWORKDAYS.INTL(CS$4+1,(CT$4),1,(Holidays!$A$1:$A$248)),0))*$M108,"")</f>
        <v>0</v>
      </c>
      <c r="CU108" s="190">
        <f ca="1">IFERROR((IF(AND($J108&gt;CT$4,$J108&lt;=CU$4,$K108&lt;=CU$4),NETWORKDAYS.INTL($J108,$K108,1,(Holidays!$A$1:$A$248)),0)+IF(AND($J108&gt;CT$4,$J108&lt;=CU$4,$K108&gt;CU$4),NETWORKDAYS.INTL($J108,(CU$4),1,(Holidays!$A$1:$A$248)),0)+IF(AND($J108&lt;CT$4,$K108&lt;CU$4,$K108&gt;CT$4),NETWORKDAYS.INTL(CT$4+1,$K108,1,(Holidays!$A$1:$A$248)),0)+IF(AND($J108&lt;=CT$4,$K108&gt;=CU$4,$K108&gt;CT$4),NETWORKDAYS.INTL(CT$4+1,(CU$4),1,(Holidays!$A$1:$A$248)),0))*$M108,"")</f>
        <v>0</v>
      </c>
      <c r="CV108" s="192">
        <f ca="1">IFERROR((IF(AND($J108&gt;CU$4,$J108&lt;=CV$4,$K108&lt;=CV$4),NETWORKDAYS.INTL($J108,$K108,1,(Holidays!$A$1:$A$248)),0)+IF(AND($J108&gt;CU$4,$J108&lt;=CV$4,$K108&gt;CV$4),NETWORKDAYS.INTL($J108,(CV$4),1,(Holidays!$A$1:$A$248)),0)+IF(AND($J108&lt;CU$4,$K108&lt;CV$4,$K108&gt;CU$4),NETWORKDAYS.INTL(CU$4+1,$K108,1,(Holidays!$A$1:$A$248)),0)+IF(AND($J108&lt;=CU$4,$K108&gt;=CV$4,$K108&gt;CU$4),NETWORKDAYS.INTL(CU$4+1,(CV$4),1,(Holidays!$A$1:$A$248)),0))*$M108,"")</f>
        <v>0</v>
      </c>
      <c r="CW108" s="321">
        <f ca="1">IFERROR((IF(AND($J108&gt;CV$4,$J108&lt;=CW$4,$K108&lt;=CW$4),NETWORKDAYS.INTL($J108,$K108,1,(Holidays!$A$1:$A$248)),0)+IF(AND($J108&gt;CV$4,$J108&lt;=CW$4,$K108&gt;CW$4),NETWORKDAYS.INTL($J108,(CW$4),1,(Holidays!$A$1:$A$248)),0)+IF(AND($J108&lt;CV$4,$K108&lt;CW$4,$K108&gt;CV$4),NETWORKDAYS.INTL(CV$4+1,$K108,1,(Holidays!$A$1:$A$248)),0)+IF(AND($J108&lt;=CV$4,$K108&gt;=CW$4,$K108&gt;CV$4),NETWORKDAYS.INTL(CV$4+1,(CW$4),1,(Holidays!$A$1:$A$248)),0))*$M108,"")</f>
        <v>0</v>
      </c>
      <c r="CX108" s="324">
        <f ca="1">IFERROR((IF(AND($J108&gt;CW$4,$J108&lt;=CX$4,$K108&lt;=CX$4),NETWORKDAYS.INTL($J108,$K108,1,(Holidays!$A$1:$A$248)),0)+IF(AND($J108&gt;CW$4,$J108&lt;=CX$4,$K108&gt;CX$4),NETWORKDAYS.INTL($J108,(CX$4),1,(Holidays!$A$1:$A$248)),0)+IF(AND($J108&lt;CW$4,$K108&lt;CX$4,$K108&gt;CW$4),NETWORKDAYS.INTL(CW$4+1,$K108,1,(Holidays!$A$1:$A$248)),0)+IF(AND($J108&lt;=CW$4,$K108&gt;=CX$4,$K108&gt;CW$4),NETWORKDAYS.INTL(CW$4+1,(CX$4),1,(Holidays!$A$1:$A$248)),0))*$M108,"")</f>
        <v>0</v>
      </c>
    </row>
    <row r="109" spans="2:102" ht="15" customHeight="1" outlineLevel="1">
      <c r="B109" s="59" t="str">
        <f t="array" ref="B109">IFERROR(INDEX('A-2_MH Distribution'!$B$1:$B$15014,SMALL(IF('A-2_MH Distribution'!$O$8:$O$63&lt;&gt;0,ROW('A-2_MH Distribution'!$B$8:$B$63)),ROW(A10)),1),"")</f>
        <v/>
      </c>
      <c r="C109" s="458" t="str">
        <f ca="1">IFERROR(VLOOKUP(B109,OFFSET('A-1_MH Estimation'!$B$7,0,0,MATCH("Subtotal LOE",'A-1_MH Estimation'!B:B,0)-7,2),2,0),"")</f>
        <v/>
      </c>
      <c r="D109" s="466" t="str">
        <f ca="1">IFERROR(VLOOKUP(B109,OFFSET('A-1_MH Estimation'!$B$7,0,0,MATCH("Subtotal LOE",'A-1_MH Estimation'!B:B,0)-7,4),4,0),"")</f>
        <v/>
      </c>
      <c r="E109" s="466" t="str">
        <f ca="1">IFERROR(VLOOKUP(B109,OFFSET('A-1_MH Estimation'!$B$7,0,0,MATCH("Subtotal LOE",'A-1_MH Estimation'!B:B,0)-7,3),3,0),"")</f>
        <v/>
      </c>
      <c r="F109" s="462">
        <f>IFERROR(VLOOKUP($B109,'A-2_MH Distribution'!$B$6:$O$16314,3,0)*VLOOKUP($B109,'A-2_MH Distribution'!$B$6:$O$16314,VLOOKUP(G109,SoftwareList,6,0),0)*IFERROR((--(VLOOKUP($B109,'A-2_MH Distribution'!$B$6:$O$16314,VLOOKUP(G109,SoftwareList,8,0),0)=0)+VLOOKUP($B109,'A-2_MH Distribution'!$B$6:$O$16314,VLOOKUP(G109,SoftwareList,8,0),0)),1),0)</f>
        <v>0</v>
      </c>
      <c r="G109" s="403" t="str">
        <f t="shared" si="63"/>
        <v/>
      </c>
      <c r="H109" s="454"/>
      <c r="I109" s="455"/>
      <c r="J109" s="351">
        <f ca="1">IFERROR(INDEX(Activities,MATCH($B109,'A-2_MH Distribution'!B:B,0),MATCH("Start Date",'A-2_MH Distribution'!$A$4:S$4,0))+H109,0)</f>
        <v>0</v>
      </c>
      <c r="K109" s="352">
        <f ca="1">IFERROR(INDEX(Activities,MATCH($B109,'A-2_MH Distribution'!B:B,0),MATCH("Finish Date",'A-2_MH Distribution'!$A$4:S$4,0))+I109,0)</f>
        <v>0</v>
      </c>
      <c r="L109" s="170">
        <f ca="1">NETWORKDAYS.INTL(J109,K109,1,Holidays!$A$1:$A$248)</f>
        <v>0</v>
      </c>
      <c r="M109" s="62">
        <f t="shared" ca="1" si="62"/>
        <v>0</v>
      </c>
      <c r="O109" s="253">
        <f ca="1">SUM($P109:CX109)</f>
        <v>0</v>
      </c>
      <c r="P109" s="320"/>
      <c r="Q109" s="321">
        <f ca="1">IFERROR((IF(AND($J109&gt;P$4,$J109&lt;=Q$4,$K109&lt;=Q$4),NETWORKDAYS.INTL($J109,$K109,1,(Holidays!$A$1:$A$248)),0)+IF(AND($J109&gt;P$4,$J109&lt;=Q$4,$K109&gt;Q$4),NETWORKDAYS.INTL($J109,(Q$4),1,(Holidays!$A$1:$A$248)),0)+IF(AND($J109&lt;P$4,$K109&lt;Q$4,$K109&gt;P$4),NETWORKDAYS.INTL(P$4+1,$K109,1,(Holidays!$A$1:$A$248)),0)+IF(AND($J109&lt;=P$4,$K109&gt;=Q$4,$K109&gt;P$4),NETWORKDAYS.INTL(P$4+1,(Q$4),1,(Holidays!$A$1:$A$248)),0))*$M109,"")</f>
        <v>0</v>
      </c>
      <c r="R109" s="190">
        <f ca="1">IFERROR((IF(AND($J109&gt;Q$4,$J109&lt;=R$4,$K109&lt;=R$4),NETWORKDAYS.INTL($J109,$K109,1,(Holidays!$A$1:$A$248)),0)+IF(AND($J109&gt;Q$4,$J109&lt;=R$4,$K109&gt;R$4),NETWORKDAYS.INTL($J109,(R$4),1,(Holidays!$A$1:$A$248)),0)+IF(AND($J109&lt;Q$4,$K109&lt;R$4,$K109&gt;Q$4),NETWORKDAYS.INTL(Q$4+1,$K109,1,(Holidays!$A$1:$A$248)),0)+IF(AND($J109&lt;=Q$4,$K109&gt;=R$4,$K109&gt;Q$4),NETWORKDAYS.INTL(Q$4+1,(R$4),1,(Holidays!$A$1:$A$248)),0))*$M109,"")</f>
        <v>0</v>
      </c>
      <c r="S109" s="192">
        <f ca="1">IFERROR((IF(AND($J109&gt;R$4,$J109&lt;=S$4,$K109&lt;=S$4),NETWORKDAYS.INTL($J109,$K109,1,(Holidays!$A$1:$A$248)),0)+IF(AND($J109&gt;R$4,$J109&lt;=S$4,$K109&gt;S$4),NETWORKDAYS.INTL($J109,(S$4),1,(Holidays!$A$1:$A$248)),0)+IF(AND($J109&lt;R$4,$K109&lt;S$4,$K109&gt;R$4),NETWORKDAYS.INTL(R$4+1,$K109,1,(Holidays!$A$1:$A$248)),0)+IF(AND($J109&lt;=R$4,$K109&gt;=S$4,$K109&gt;R$4),NETWORKDAYS.INTL(R$4+1,(S$4),1,(Holidays!$A$1:$A$248)),0))*$M109,"")</f>
        <v>0</v>
      </c>
      <c r="T109" s="321">
        <f ca="1">IFERROR((IF(AND($J109&gt;S$4,$J109&lt;=T$4,$K109&lt;=T$4),NETWORKDAYS.INTL($J109,$K109,1,(Holidays!$A$1:$A$248)),0)+IF(AND($J109&gt;S$4,$J109&lt;=T$4,$K109&gt;T$4),NETWORKDAYS.INTL($J109,(T$4),1,(Holidays!$A$1:$A$248)),0)+IF(AND($J109&lt;S$4,$K109&lt;T$4,$K109&gt;S$4),NETWORKDAYS.INTL(S$4+1,$K109,1,(Holidays!$A$1:$A$248)),0)+IF(AND($J109&lt;=S$4,$K109&gt;=T$4,$K109&gt;S$4),NETWORKDAYS.INTL(S$4+1,(T$4),1,(Holidays!$A$1:$A$248)),0))*$M109,"")</f>
        <v>0</v>
      </c>
      <c r="U109" s="190">
        <f ca="1">IFERROR((IF(AND($J109&gt;T$4,$J109&lt;=U$4,$K109&lt;=U$4),NETWORKDAYS.INTL($J109,$K109,1,(Holidays!$A$1:$A$248)),0)+IF(AND($J109&gt;T$4,$J109&lt;=U$4,$K109&gt;U$4),NETWORKDAYS.INTL($J109,(U$4),1,(Holidays!$A$1:$A$248)),0)+IF(AND($J109&lt;T$4,$K109&lt;U$4,$K109&gt;T$4),NETWORKDAYS.INTL(T$4+1,$K109,1,(Holidays!$A$1:$A$248)),0)+IF(AND($J109&lt;=T$4,$K109&gt;=U$4,$K109&gt;T$4),NETWORKDAYS.INTL(T$4+1,(U$4),1,(Holidays!$A$1:$A$248)),0))*$M109,"")</f>
        <v>0</v>
      </c>
      <c r="V109" s="192">
        <f ca="1">IFERROR((IF(AND($J109&gt;U$4,$J109&lt;=V$4,$K109&lt;=V$4),NETWORKDAYS.INTL($J109,$K109,1,(Holidays!$A$1:$A$248)),0)+IF(AND($J109&gt;U$4,$J109&lt;=V$4,$K109&gt;V$4),NETWORKDAYS.INTL($J109,(V$4),1,(Holidays!$A$1:$A$248)),0)+IF(AND($J109&lt;U$4,$K109&lt;V$4,$K109&gt;U$4),NETWORKDAYS.INTL(U$4+1,$K109,1,(Holidays!$A$1:$A$248)),0)+IF(AND($J109&lt;=U$4,$K109&gt;=V$4,$K109&gt;U$4),NETWORKDAYS.INTL(U$4+1,(V$4),1,(Holidays!$A$1:$A$248)),0))*$M109,"")</f>
        <v>0</v>
      </c>
      <c r="W109" s="321">
        <f ca="1">IFERROR((IF(AND($J109&gt;V$4,$J109&lt;=W$4,$K109&lt;=W$4),NETWORKDAYS.INTL($J109,$K109,1,(Holidays!$A$1:$A$248)),0)+IF(AND($J109&gt;V$4,$J109&lt;=W$4,$K109&gt;W$4),NETWORKDAYS.INTL($J109,(W$4),1,(Holidays!$A$1:$A$248)),0)+IF(AND($J109&lt;V$4,$K109&lt;W$4,$K109&gt;V$4),NETWORKDAYS.INTL(V$4+1,$K109,1,(Holidays!$A$1:$A$248)),0)+IF(AND($J109&lt;=V$4,$K109&gt;=W$4,$K109&gt;V$4),NETWORKDAYS.INTL(V$4+1,(W$4),1,(Holidays!$A$1:$A$248)),0))*$M109,"")</f>
        <v>0</v>
      </c>
      <c r="X109" s="190">
        <f ca="1">IFERROR((IF(AND($J109&gt;W$4,$J109&lt;=X$4,$K109&lt;=X$4),NETWORKDAYS.INTL($J109,$K109,1,(Holidays!$A$1:$A$248)),0)+IF(AND($J109&gt;W$4,$J109&lt;=X$4,$K109&gt;X$4),NETWORKDAYS.INTL($J109,(X$4),1,(Holidays!$A$1:$A$248)),0)+IF(AND($J109&lt;W$4,$K109&lt;X$4,$K109&gt;W$4),NETWORKDAYS.INTL(W$4+1,$K109,1,(Holidays!$A$1:$A$248)),0)+IF(AND($J109&lt;=W$4,$K109&gt;=X$4,$K109&gt;W$4),NETWORKDAYS.INTL(W$4+1,(X$4),1,(Holidays!$A$1:$A$248)),0))*$M109,"")</f>
        <v>0</v>
      </c>
      <c r="Y109" s="192">
        <f ca="1">IFERROR((IF(AND($J109&gt;X$4,$J109&lt;=Y$4,$K109&lt;=Y$4),NETWORKDAYS.INTL($J109,$K109,1,(Holidays!$A$1:$A$248)),0)+IF(AND($J109&gt;X$4,$J109&lt;=Y$4,$K109&gt;Y$4),NETWORKDAYS.INTL($J109,(Y$4),1,(Holidays!$A$1:$A$248)),0)+IF(AND($J109&lt;X$4,$K109&lt;Y$4,$K109&gt;X$4),NETWORKDAYS.INTL(X$4+1,$K109,1,(Holidays!$A$1:$A$248)),0)+IF(AND($J109&lt;=X$4,$K109&gt;=Y$4,$K109&gt;X$4),NETWORKDAYS.INTL(X$4+1,(Y$4),1,(Holidays!$A$1:$A$248)),0))*$M109,"")</f>
        <v>0</v>
      </c>
      <c r="Z109" s="321">
        <f ca="1">IFERROR((IF(AND($J109&gt;Y$4,$J109&lt;=Z$4,$K109&lt;=Z$4),NETWORKDAYS.INTL($J109,$K109,1,(Holidays!$A$1:$A$248)),0)+IF(AND($J109&gt;Y$4,$J109&lt;=Z$4,$K109&gt;Z$4),NETWORKDAYS.INTL($J109,(Z$4),1,(Holidays!$A$1:$A$248)),0)+IF(AND($J109&lt;Y$4,$K109&lt;Z$4,$K109&gt;Y$4),NETWORKDAYS.INTL(Y$4+1,$K109,1,(Holidays!$A$1:$A$248)),0)+IF(AND($J109&lt;=Y$4,$K109&gt;=Z$4,$K109&gt;Y$4),NETWORKDAYS.INTL(Y$4+1,(Z$4),1,(Holidays!$A$1:$A$248)),0))*$M109,"")</f>
        <v>0</v>
      </c>
      <c r="AA109" s="190">
        <f ca="1">IFERROR((IF(AND($J109&gt;Z$4,$J109&lt;=AA$4,$K109&lt;=AA$4),NETWORKDAYS.INTL($J109,$K109,1,(Holidays!$A$1:$A$248)),0)+IF(AND($J109&gt;Z$4,$J109&lt;=AA$4,$K109&gt;AA$4),NETWORKDAYS.INTL($J109,(AA$4),1,(Holidays!$A$1:$A$248)),0)+IF(AND($J109&lt;Z$4,$K109&lt;AA$4,$K109&gt;Z$4),NETWORKDAYS.INTL(Z$4+1,$K109,1,(Holidays!$A$1:$A$248)),0)+IF(AND($J109&lt;=Z$4,$K109&gt;=AA$4,$K109&gt;Z$4),NETWORKDAYS.INTL(Z$4+1,(AA$4),1,(Holidays!$A$1:$A$248)),0))*$M109,"")</f>
        <v>0</v>
      </c>
      <c r="AB109" s="192">
        <f ca="1">IFERROR((IF(AND($J109&gt;AA$4,$J109&lt;=AB$4,$K109&lt;=AB$4),NETWORKDAYS.INTL($J109,$K109,1,(Holidays!$A$1:$A$248)),0)+IF(AND($J109&gt;AA$4,$J109&lt;=AB$4,$K109&gt;AB$4),NETWORKDAYS.INTL($J109,(AB$4),1,(Holidays!$A$1:$A$248)),0)+IF(AND($J109&lt;AA$4,$K109&lt;AB$4,$K109&gt;AA$4),NETWORKDAYS.INTL(AA$4+1,$K109,1,(Holidays!$A$1:$A$248)),0)+IF(AND($J109&lt;=AA$4,$K109&gt;=AB$4,$K109&gt;AA$4),NETWORKDAYS.INTL(AA$4+1,(AB$4),1,(Holidays!$A$1:$A$248)),0))*$M109,"")</f>
        <v>0</v>
      </c>
      <c r="AC109" s="321">
        <f ca="1">IFERROR((IF(AND($J109&gt;AB$4,$J109&lt;=AC$4,$K109&lt;=AC$4),NETWORKDAYS.INTL($J109,$K109,1,(Holidays!$A$1:$A$248)),0)+IF(AND($J109&gt;AB$4,$J109&lt;=AC$4,$K109&gt;AC$4),NETWORKDAYS.INTL($J109,(AC$4),1,(Holidays!$A$1:$A$248)),0)+IF(AND($J109&lt;AB$4,$K109&lt;AC$4,$K109&gt;AB$4),NETWORKDAYS.INTL(AB$4+1,$K109,1,(Holidays!$A$1:$A$248)),0)+IF(AND($J109&lt;=AB$4,$K109&gt;=AC$4,$K109&gt;AB$4),NETWORKDAYS.INTL(AB$4+1,(AC$4),1,(Holidays!$A$1:$A$248)),0))*$M109,"")</f>
        <v>0</v>
      </c>
      <c r="AD109" s="190">
        <f ca="1">IFERROR((IF(AND($J109&gt;AC$4,$J109&lt;=AD$4,$K109&lt;=AD$4),NETWORKDAYS.INTL($J109,$K109,1,(Holidays!$A$1:$A$248)),0)+IF(AND($J109&gt;AC$4,$J109&lt;=AD$4,$K109&gt;AD$4),NETWORKDAYS.INTL($J109,(AD$4),1,(Holidays!$A$1:$A$248)),0)+IF(AND($J109&lt;AC$4,$K109&lt;AD$4,$K109&gt;AC$4),NETWORKDAYS.INTL(AC$4+1,$K109,1,(Holidays!$A$1:$A$248)),0)+IF(AND($J109&lt;=AC$4,$K109&gt;=AD$4,$K109&gt;AC$4),NETWORKDAYS.INTL(AC$4+1,(AD$4),1,(Holidays!$A$1:$A$248)),0))*$M109,"")</f>
        <v>0</v>
      </c>
      <c r="AE109" s="192">
        <f ca="1">IFERROR((IF(AND($J109&gt;AD$4,$J109&lt;=AE$4,$K109&lt;=AE$4),NETWORKDAYS.INTL($J109,$K109,1,(Holidays!$A$1:$A$248)),0)+IF(AND($J109&gt;AD$4,$J109&lt;=AE$4,$K109&gt;AE$4),NETWORKDAYS.INTL($J109,(AE$4),1,(Holidays!$A$1:$A$248)),0)+IF(AND($J109&lt;AD$4,$K109&lt;AE$4,$K109&gt;AD$4),NETWORKDAYS.INTL(AD$4+1,$K109,1,(Holidays!$A$1:$A$248)),0)+IF(AND($J109&lt;=AD$4,$K109&gt;=AE$4,$K109&gt;AD$4),NETWORKDAYS.INTL(AD$4+1,(AE$4),1,(Holidays!$A$1:$A$248)),0))*$M109,"")</f>
        <v>0</v>
      </c>
      <c r="AF109" s="321">
        <f ca="1">IFERROR((IF(AND($J109&gt;AE$4,$J109&lt;=AF$4,$K109&lt;=AF$4),NETWORKDAYS.INTL($J109,$K109,1,(Holidays!$A$1:$A$248)),0)+IF(AND($J109&gt;AE$4,$J109&lt;=AF$4,$K109&gt;AF$4),NETWORKDAYS.INTL($J109,(AF$4),1,(Holidays!$A$1:$A$248)),0)+IF(AND($J109&lt;AE$4,$K109&lt;AF$4,$K109&gt;AE$4),NETWORKDAYS.INTL(AE$4+1,$K109,1,(Holidays!$A$1:$A$248)),0)+IF(AND($J109&lt;=AE$4,$K109&gt;=AF$4,$K109&gt;AE$4),NETWORKDAYS.INTL(AE$4+1,(AF$4),1,(Holidays!$A$1:$A$248)),0))*$M109,"")</f>
        <v>0</v>
      </c>
      <c r="AG109" s="190">
        <f ca="1">IFERROR((IF(AND($J109&gt;AF$4,$J109&lt;=AG$4,$K109&lt;=AG$4),NETWORKDAYS.INTL($J109,$K109,1,(Holidays!$A$1:$A$248)),0)+IF(AND($J109&gt;AF$4,$J109&lt;=AG$4,$K109&gt;AG$4),NETWORKDAYS.INTL($J109,(AG$4),1,(Holidays!$A$1:$A$248)),0)+IF(AND($J109&lt;AF$4,$K109&lt;AG$4,$K109&gt;AF$4),NETWORKDAYS.INTL(AF$4+1,$K109,1,(Holidays!$A$1:$A$248)),0)+IF(AND($J109&lt;=AF$4,$K109&gt;=AG$4,$K109&gt;AF$4),NETWORKDAYS.INTL(AF$4+1,(AG$4),1,(Holidays!$A$1:$A$248)),0))*$M109,"")</f>
        <v>0</v>
      </c>
      <c r="AH109" s="192">
        <f ca="1">IFERROR((IF(AND($J109&gt;AG$4,$J109&lt;=AH$4,$K109&lt;=AH$4),NETWORKDAYS.INTL($J109,$K109,1,(Holidays!$A$1:$A$248)),0)+IF(AND($J109&gt;AG$4,$J109&lt;=AH$4,$K109&gt;AH$4),NETWORKDAYS.INTL($J109,(AH$4),1,(Holidays!$A$1:$A$248)),0)+IF(AND($J109&lt;AG$4,$K109&lt;AH$4,$K109&gt;AG$4),NETWORKDAYS.INTL(AG$4+1,$K109,1,(Holidays!$A$1:$A$248)),0)+IF(AND($J109&lt;=AG$4,$K109&gt;=AH$4,$K109&gt;AG$4),NETWORKDAYS.INTL(AG$4+1,(AH$4),1,(Holidays!$A$1:$A$248)),0))*$M109,"")</f>
        <v>0</v>
      </c>
      <c r="AI109" s="321">
        <f ca="1">IFERROR((IF(AND($J109&gt;AH$4,$J109&lt;=AI$4,$K109&lt;=AI$4),NETWORKDAYS.INTL($J109,$K109,1,(Holidays!$A$1:$A$248)),0)+IF(AND($J109&gt;AH$4,$J109&lt;=AI$4,$K109&gt;AI$4),NETWORKDAYS.INTL($J109,(AI$4),1,(Holidays!$A$1:$A$248)),0)+IF(AND($J109&lt;AH$4,$K109&lt;AI$4,$K109&gt;AH$4),NETWORKDAYS.INTL(AH$4+1,$K109,1,(Holidays!$A$1:$A$248)),0)+IF(AND($J109&lt;=AH$4,$K109&gt;=AI$4,$K109&gt;AH$4),NETWORKDAYS.INTL(AH$4+1,(AI$4),1,(Holidays!$A$1:$A$248)),0))*$M109,"")</f>
        <v>0</v>
      </c>
      <c r="AJ109" s="190">
        <f ca="1">IFERROR((IF(AND($J109&gt;AI$4,$J109&lt;=AJ$4,$K109&lt;=AJ$4),NETWORKDAYS.INTL($J109,$K109,1,(Holidays!$A$1:$A$248)),0)+IF(AND($J109&gt;AI$4,$J109&lt;=AJ$4,$K109&gt;AJ$4),NETWORKDAYS.INTL($J109,(AJ$4),1,(Holidays!$A$1:$A$248)),0)+IF(AND($J109&lt;AI$4,$K109&lt;AJ$4,$K109&gt;AI$4),NETWORKDAYS.INTL(AI$4+1,$K109,1,(Holidays!$A$1:$A$248)),0)+IF(AND($J109&lt;=AI$4,$K109&gt;=AJ$4,$K109&gt;AI$4),NETWORKDAYS.INTL(AI$4+1,(AJ$4),1,(Holidays!$A$1:$A$248)),0))*$M109,"")</f>
        <v>0</v>
      </c>
      <c r="AK109" s="192">
        <f ca="1">IFERROR((IF(AND($J109&gt;AJ$4,$J109&lt;=AK$4,$K109&lt;=AK$4),NETWORKDAYS.INTL($J109,$K109,1,(Holidays!$A$1:$A$248)),0)+IF(AND($J109&gt;AJ$4,$J109&lt;=AK$4,$K109&gt;AK$4),NETWORKDAYS.INTL($J109,(AK$4),1,(Holidays!$A$1:$A$248)),0)+IF(AND($J109&lt;AJ$4,$K109&lt;AK$4,$K109&gt;AJ$4),NETWORKDAYS.INTL(AJ$4+1,$K109,1,(Holidays!$A$1:$A$248)),0)+IF(AND($J109&lt;=AJ$4,$K109&gt;=AK$4,$K109&gt;AJ$4),NETWORKDAYS.INTL(AJ$4+1,(AK$4),1,(Holidays!$A$1:$A$248)),0))*$M109,"")</f>
        <v>0</v>
      </c>
      <c r="AL109" s="321">
        <f ca="1">IFERROR((IF(AND($J109&gt;AK$4,$J109&lt;=AL$4,$K109&lt;=AL$4),NETWORKDAYS.INTL($J109,$K109,1,(Holidays!$A$1:$A$248)),0)+IF(AND($J109&gt;AK$4,$J109&lt;=AL$4,$K109&gt;AL$4),NETWORKDAYS.INTL($J109,(AL$4),1,(Holidays!$A$1:$A$248)),0)+IF(AND($J109&lt;AK$4,$K109&lt;AL$4,$K109&gt;AK$4),NETWORKDAYS.INTL(AK$4+1,$K109,1,(Holidays!$A$1:$A$248)),0)+IF(AND($J109&lt;=AK$4,$K109&gt;=AL$4,$K109&gt;AK$4),NETWORKDAYS.INTL(AK$4+1,(AL$4),1,(Holidays!$A$1:$A$248)),0))*$M109,"")</f>
        <v>0</v>
      </c>
      <c r="AM109" s="190">
        <f ca="1">IFERROR((IF(AND($J109&gt;AL$4,$J109&lt;=AM$4,$K109&lt;=AM$4),NETWORKDAYS.INTL($J109,$K109,1,(Holidays!$A$1:$A$248)),0)+IF(AND($J109&gt;AL$4,$J109&lt;=AM$4,$K109&gt;AM$4),NETWORKDAYS.INTL($J109,(AM$4),1,(Holidays!$A$1:$A$248)),0)+IF(AND($J109&lt;AL$4,$K109&lt;AM$4,$K109&gt;AL$4),NETWORKDAYS.INTL(AL$4+1,$K109,1,(Holidays!$A$1:$A$248)),0)+IF(AND($J109&lt;=AL$4,$K109&gt;=AM$4,$K109&gt;AL$4),NETWORKDAYS.INTL(AL$4+1,(AM$4),1,(Holidays!$A$1:$A$248)),0))*$M109,"")</f>
        <v>0</v>
      </c>
      <c r="AN109" s="192">
        <f ca="1">IFERROR((IF(AND($J109&gt;AM$4,$J109&lt;=AN$4,$K109&lt;=AN$4),NETWORKDAYS.INTL($J109,$K109,1,(Holidays!$A$1:$A$248)),0)+IF(AND($J109&gt;AM$4,$J109&lt;=AN$4,$K109&gt;AN$4),NETWORKDAYS.INTL($J109,(AN$4),1,(Holidays!$A$1:$A$248)),0)+IF(AND($J109&lt;AM$4,$K109&lt;AN$4,$K109&gt;AM$4),NETWORKDAYS.INTL(AM$4+1,$K109,1,(Holidays!$A$1:$A$248)),0)+IF(AND($J109&lt;=AM$4,$K109&gt;=AN$4,$K109&gt;AM$4),NETWORKDAYS.INTL(AM$4+1,(AN$4),1,(Holidays!$A$1:$A$248)),0))*$M109,"")</f>
        <v>0</v>
      </c>
      <c r="AO109" s="321">
        <f ca="1">IFERROR((IF(AND($J109&gt;AN$4,$J109&lt;=AO$4,$K109&lt;=AO$4),NETWORKDAYS.INTL($J109,$K109,1,(Holidays!$A$1:$A$248)),0)+IF(AND($J109&gt;AN$4,$J109&lt;=AO$4,$K109&gt;AO$4),NETWORKDAYS.INTL($J109,(AO$4),1,(Holidays!$A$1:$A$248)),0)+IF(AND($J109&lt;AN$4,$K109&lt;AO$4,$K109&gt;AN$4),NETWORKDAYS.INTL(AN$4+1,$K109,1,(Holidays!$A$1:$A$248)),0)+IF(AND($J109&lt;=AN$4,$K109&gt;=AO$4,$K109&gt;AN$4),NETWORKDAYS.INTL(AN$4+1,(AO$4),1,(Holidays!$A$1:$A$248)),0))*$M109,"")</f>
        <v>0</v>
      </c>
      <c r="AP109" s="190">
        <f ca="1">IFERROR((IF(AND($J109&gt;AO$4,$J109&lt;=AP$4,$K109&lt;=AP$4),NETWORKDAYS.INTL($J109,$K109,1,(Holidays!$A$1:$A$248)),0)+IF(AND($J109&gt;AO$4,$J109&lt;=AP$4,$K109&gt;AP$4),NETWORKDAYS.INTL($J109,(AP$4),1,(Holidays!$A$1:$A$248)),0)+IF(AND($J109&lt;AO$4,$K109&lt;AP$4,$K109&gt;AO$4),NETWORKDAYS.INTL(AO$4+1,$K109,1,(Holidays!$A$1:$A$248)),0)+IF(AND($J109&lt;=AO$4,$K109&gt;=AP$4,$K109&gt;AO$4),NETWORKDAYS.INTL(AO$4+1,(AP$4),1,(Holidays!$A$1:$A$248)),0))*$M109,"")</f>
        <v>0</v>
      </c>
      <c r="AQ109" s="192">
        <f ca="1">IFERROR((IF(AND($J109&gt;AP$4,$J109&lt;=AQ$4,$K109&lt;=AQ$4),NETWORKDAYS.INTL($J109,$K109,1,(Holidays!$A$1:$A$248)),0)+IF(AND($J109&gt;AP$4,$J109&lt;=AQ$4,$K109&gt;AQ$4),NETWORKDAYS.INTL($J109,(AQ$4),1,(Holidays!$A$1:$A$248)),0)+IF(AND($J109&lt;AP$4,$K109&lt;AQ$4,$K109&gt;AP$4),NETWORKDAYS.INTL(AP$4+1,$K109,1,(Holidays!$A$1:$A$248)),0)+IF(AND($J109&lt;=AP$4,$K109&gt;=AQ$4,$K109&gt;AP$4),NETWORKDAYS.INTL(AP$4+1,(AQ$4),1,(Holidays!$A$1:$A$248)),0))*$M109,"")</f>
        <v>0</v>
      </c>
      <c r="AR109" s="321">
        <f ca="1">IFERROR((IF(AND($J109&gt;AQ$4,$J109&lt;=AR$4,$K109&lt;=AR$4),NETWORKDAYS.INTL($J109,$K109,1,(Holidays!$A$1:$A$248)),0)+IF(AND($J109&gt;AQ$4,$J109&lt;=AR$4,$K109&gt;AR$4),NETWORKDAYS.INTL($J109,(AR$4),1,(Holidays!$A$1:$A$248)),0)+IF(AND($J109&lt;AQ$4,$K109&lt;AR$4,$K109&gt;AQ$4),NETWORKDAYS.INTL(AQ$4+1,$K109,1,(Holidays!$A$1:$A$248)),0)+IF(AND($J109&lt;=AQ$4,$K109&gt;=AR$4,$K109&gt;AQ$4),NETWORKDAYS.INTL(AQ$4+1,(AR$4),1,(Holidays!$A$1:$A$248)),0))*$M109,"")</f>
        <v>0</v>
      </c>
      <c r="AS109" s="190">
        <f ca="1">IFERROR((IF(AND($J109&gt;AR$4,$J109&lt;=AS$4,$K109&lt;=AS$4),NETWORKDAYS.INTL($J109,$K109,1,(Holidays!$A$1:$A$248)),0)+IF(AND($J109&gt;AR$4,$J109&lt;=AS$4,$K109&gt;AS$4),NETWORKDAYS.INTL($J109,(AS$4),1,(Holidays!$A$1:$A$248)),0)+IF(AND($J109&lt;AR$4,$K109&lt;AS$4,$K109&gt;AR$4),NETWORKDAYS.INTL(AR$4+1,$K109,1,(Holidays!$A$1:$A$248)),0)+IF(AND($J109&lt;=AR$4,$K109&gt;=AS$4,$K109&gt;AR$4),NETWORKDAYS.INTL(AR$4+1,(AS$4),1,(Holidays!$A$1:$A$248)),0))*$M109,"")</f>
        <v>0</v>
      </c>
      <c r="AT109" s="192">
        <f ca="1">IFERROR((IF(AND($J109&gt;AS$4,$J109&lt;=AT$4,$K109&lt;=AT$4),NETWORKDAYS.INTL($J109,$K109,1,(Holidays!$A$1:$A$248)),0)+IF(AND($J109&gt;AS$4,$J109&lt;=AT$4,$K109&gt;AT$4),NETWORKDAYS.INTL($J109,(AT$4),1,(Holidays!$A$1:$A$248)),0)+IF(AND($J109&lt;AS$4,$K109&lt;AT$4,$K109&gt;AS$4),NETWORKDAYS.INTL(AS$4+1,$K109,1,(Holidays!$A$1:$A$248)),0)+IF(AND($J109&lt;=AS$4,$K109&gt;=AT$4,$K109&gt;AS$4),NETWORKDAYS.INTL(AS$4+1,(AT$4),1,(Holidays!$A$1:$A$248)),0))*$M109,"")</f>
        <v>0</v>
      </c>
      <c r="AU109" s="321">
        <f ca="1">IFERROR((IF(AND($J109&gt;AT$4,$J109&lt;=AU$4,$K109&lt;=AU$4),NETWORKDAYS.INTL($J109,$K109,1,(Holidays!$A$1:$A$248)),0)+IF(AND($J109&gt;AT$4,$J109&lt;=AU$4,$K109&gt;AU$4),NETWORKDAYS.INTL($J109,(AU$4),1,(Holidays!$A$1:$A$248)),0)+IF(AND($J109&lt;AT$4,$K109&lt;AU$4,$K109&gt;AT$4),NETWORKDAYS.INTL(AT$4+1,$K109,1,(Holidays!$A$1:$A$248)),0)+IF(AND($J109&lt;=AT$4,$K109&gt;=AU$4,$K109&gt;AT$4),NETWORKDAYS.INTL(AT$4+1,(AU$4),1,(Holidays!$A$1:$A$248)),0))*$M109,"")</f>
        <v>0</v>
      </c>
      <c r="AV109" s="190">
        <f ca="1">IFERROR((IF(AND($J109&gt;AU$4,$J109&lt;=AV$4,$K109&lt;=AV$4),NETWORKDAYS.INTL($J109,$K109,1,(Holidays!$A$1:$A$248)),0)+IF(AND($J109&gt;AU$4,$J109&lt;=AV$4,$K109&gt;AV$4),NETWORKDAYS.INTL($J109,(AV$4),1,(Holidays!$A$1:$A$248)),0)+IF(AND($J109&lt;AU$4,$K109&lt;AV$4,$K109&gt;AU$4),NETWORKDAYS.INTL(AU$4+1,$K109,1,(Holidays!$A$1:$A$248)),0)+IF(AND($J109&lt;=AU$4,$K109&gt;=AV$4,$K109&gt;AU$4),NETWORKDAYS.INTL(AU$4+1,(AV$4),1,(Holidays!$A$1:$A$248)),0))*$M109,"")</f>
        <v>0</v>
      </c>
      <c r="AW109" s="192">
        <f ca="1">IFERROR((IF(AND($J109&gt;AV$4,$J109&lt;=AW$4,$K109&lt;=AW$4),NETWORKDAYS.INTL($J109,$K109,1,(Holidays!$A$1:$A$248)),0)+IF(AND($J109&gt;AV$4,$J109&lt;=AW$4,$K109&gt;AW$4),NETWORKDAYS.INTL($J109,(AW$4),1,(Holidays!$A$1:$A$248)),0)+IF(AND($J109&lt;AV$4,$K109&lt;AW$4,$K109&gt;AV$4),NETWORKDAYS.INTL(AV$4+1,$K109,1,(Holidays!$A$1:$A$248)),0)+IF(AND($J109&lt;=AV$4,$K109&gt;=AW$4,$K109&gt;AV$4),NETWORKDAYS.INTL(AV$4+1,(AW$4),1,(Holidays!$A$1:$A$248)),0))*$M109,"")</f>
        <v>0</v>
      </c>
      <c r="AX109" s="321">
        <f ca="1">IFERROR((IF(AND($J109&gt;AW$4,$J109&lt;=AX$4,$K109&lt;=AX$4),NETWORKDAYS.INTL($J109,$K109,1,(Holidays!$A$1:$A$248)),0)+IF(AND($J109&gt;AW$4,$J109&lt;=AX$4,$K109&gt;AX$4),NETWORKDAYS.INTL($J109,(AX$4),1,(Holidays!$A$1:$A$248)),0)+IF(AND($J109&lt;AW$4,$K109&lt;AX$4,$K109&gt;AW$4),NETWORKDAYS.INTL(AW$4+1,$K109,1,(Holidays!$A$1:$A$248)),0)+IF(AND($J109&lt;=AW$4,$K109&gt;=AX$4,$K109&gt;AW$4),NETWORKDAYS.INTL(AW$4+1,(AX$4),1,(Holidays!$A$1:$A$248)),0))*$M109,"")</f>
        <v>0</v>
      </c>
      <c r="AY109" s="190">
        <f ca="1">IFERROR((IF(AND($J109&gt;AX$4,$J109&lt;=AY$4,$K109&lt;=AY$4),NETWORKDAYS.INTL($J109,$K109,1,(Holidays!$A$1:$A$248)),0)+IF(AND($J109&gt;AX$4,$J109&lt;=AY$4,$K109&gt;AY$4),NETWORKDAYS.INTL($J109,(AY$4),1,(Holidays!$A$1:$A$248)),0)+IF(AND($J109&lt;AX$4,$K109&lt;AY$4,$K109&gt;AX$4),NETWORKDAYS.INTL(AX$4+1,$K109,1,(Holidays!$A$1:$A$248)),0)+IF(AND($J109&lt;=AX$4,$K109&gt;=AY$4,$K109&gt;AX$4),NETWORKDAYS.INTL(AX$4+1,(AY$4),1,(Holidays!$A$1:$A$248)),0))*$M109,"")</f>
        <v>0</v>
      </c>
      <c r="AZ109" s="192">
        <f ca="1">IFERROR((IF(AND($J109&gt;AY$4,$J109&lt;=AZ$4,$K109&lt;=AZ$4),NETWORKDAYS.INTL($J109,$K109,1,(Holidays!$A$1:$A$248)),0)+IF(AND($J109&gt;AY$4,$J109&lt;=AZ$4,$K109&gt;AZ$4),NETWORKDAYS.INTL($J109,(AZ$4),1,(Holidays!$A$1:$A$248)),0)+IF(AND($J109&lt;AY$4,$K109&lt;AZ$4,$K109&gt;AY$4),NETWORKDAYS.INTL(AY$4+1,$K109,1,(Holidays!$A$1:$A$248)),0)+IF(AND($J109&lt;=AY$4,$K109&gt;=AZ$4,$K109&gt;AY$4),NETWORKDAYS.INTL(AY$4+1,(AZ$4),1,(Holidays!$A$1:$A$248)),0))*$M109,"")</f>
        <v>0</v>
      </c>
      <c r="BA109" s="321">
        <f ca="1">IFERROR((IF(AND($J109&gt;AZ$4,$J109&lt;=BA$4,$K109&lt;=BA$4),NETWORKDAYS.INTL($J109,$K109,1,(Holidays!$A$1:$A$248)),0)+IF(AND($J109&gt;AZ$4,$J109&lt;=BA$4,$K109&gt;BA$4),NETWORKDAYS.INTL($J109,(BA$4),1,(Holidays!$A$1:$A$248)),0)+IF(AND($J109&lt;AZ$4,$K109&lt;BA$4,$K109&gt;AZ$4),NETWORKDAYS.INTL(AZ$4+1,$K109,1,(Holidays!$A$1:$A$248)),0)+IF(AND($J109&lt;=AZ$4,$K109&gt;=BA$4,$K109&gt;AZ$4),NETWORKDAYS.INTL(AZ$4+1,(BA$4),1,(Holidays!$A$1:$A$248)),0))*$M109,"")</f>
        <v>0</v>
      </c>
      <c r="BB109" s="190">
        <f ca="1">IFERROR((IF(AND($J109&gt;BA$4,$J109&lt;=BB$4,$K109&lt;=BB$4),NETWORKDAYS.INTL($J109,$K109,1,(Holidays!$A$1:$A$248)),0)+IF(AND($J109&gt;BA$4,$J109&lt;=BB$4,$K109&gt;BB$4),NETWORKDAYS.INTL($J109,(BB$4),1,(Holidays!$A$1:$A$248)),0)+IF(AND($J109&lt;BA$4,$K109&lt;BB$4,$K109&gt;BA$4),NETWORKDAYS.INTL(BA$4+1,$K109,1,(Holidays!$A$1:$A$248)),0)+IF(AND($J109&lt;=BA$4,$K109&gt;=BB$4,$K109&gt;BA$4),NETWORKDAYS.INTL(BA$4+1,(BB$4),1,(Holidays!$A$1:$A$248)),0))*$M109,"")</f>
        <v>0</v>
      </c>
      <c r="BC109" s="192">
        <f ca="1">IFERROR((IF(AND($J109&gt;BB$4,$J109&lt;=BC$4,$K109&lt;=BC$4),NETWORKDAYS.INTL($J109,$K109,1,(Holidays!$A$1:$A$248)),0)+IF(AND($J109&gt;BB$4,$J109&lt;=BC$4,$K109&gt;BC$4),NETWORKDAYS.INTL($J109,(BC$4),1,(Holidays!$A$1:$A$248)),0)+IF(AND($J109&lt;BB$4,$K109&lt;BC$4,$K109&gt;BB$4),NETWORKDAYS.INTL(BB$4+1,$K109,1,(Holidays!$A$1:$A$248)),0)+IF(AND($J109&lt;=BB$4,$K109&gt;=BC$4,$K109&gt;BB$4),NETWORKDAYS.INTL(BB$4+1,(BC$4),1,(Holidays!$A$1:$A$248)),0))*$M109,"")</f>
        <v>0</v>
      </c>
      <c r="BD109" s="321">
        <f ca="1">IFERROR((IF(AND($J109&gt;BC$4,$J109&lt;=BD$4,$K109&lt;=BD$4),NETWORKDAYS.INTL($J109,$K109,1,(Holidays!$A$1:$A$248)),0)+IF(AND($J109&gt;BC$4,$J109&lt;=BD$4,$K109&gt;BD$4),NETWORKDAYS.INTL($J109,(BD$4),1,(Holidays!$A$1:$A$248)),0)+IF(AND($J109&lt;BC$4,$K109&lt;BD$4,$K109&gt;BC$4),NETWORKDAYS.INTL(BC$4+1,$K109,1,(Holidays!$A$1:$A$248)),0)+IF(AND($J109&lt;=BC$4,$K109&gt;=BD$4,$K109&gt;BC$4),NETWORKDAYS.INTL(BC$4+1,(BD$4),1,(Holidays!$A$1:$A$248)),0))*$M109,"")</f>
        <v>0</v>
      </c>
      <c r="BE109" s="190">
        <f ca="1">IFERROR((IF(AND($J109&gt;BD$4,$J109&lt;=BE$4,$K109&lt;=BE$4),NETWORKDAYS.INTL($J109,$K109,1,(Holidays!$A$1:$A$248)),0)+IF(AND($J109&gt;BD$4,$J109&lt;=BE$4,$K109&gt;BE$4),NETWORKDAYS.INTL($J109,(BE$4),1,(Holidays!$A$1:$A$248)),0)+IF(AND($J109&lt;BD$4,$K109&lt;BE$4,$K109&gt;BD$4),NETWORKDAYS.INTL(BD$4+1,$K109,1,(Holidays!$A$1:$A$248)),0)+IF(AND($J109&lt;=BD$4,$K109&gt;=BE$4,$K109&gt;BD$4),NETWORKDAYS.INTL(BD$4+1,(BE$4),1,(Holidays!$A$1:$A$248)),0))*$M109,"")</f>
        <v>0</v>
      </c>
      <c r="BF109" s="192">
        <f ca="1">IFERROR((IF(AND($J109&gt;BE$4,$J109&lt;=BF$4,$K109&lt;=BF$4),NETWORKDAYS.INTL($J109,$K109,1,(Holidays!$A$1:$A$248)),0)+IF(AND($J109&gt;BE$4,$J109&lt;=BF$4,$K109&gt;BF$4),NETWORKDAYS.INTL($J109,(BF$4),1,(Holidays!$A$1:$A$248)),0)+IF(AND($J109&lt;BE$4,$K109&lt;BF$4,$K109&gt;BE$4),NETWORKDAYS.INTL(BE$4+1,$K109,1,(Holidays!$A$1:$A$248)),0)+IF(AND($J109&lt;=BE$4,$K109&gt;=BF$4,$K109&gt;BE$4),NETWORKDAYS.INTL(BE$4+1,(BF$4),1,(Holidays!$A$1:$A$248)),0))*$M109,"")</f>
        <v>0</v>
      </c>
      <c r="BG109" s="321">
        <f ca="1">IFERROR((IF(AND($J109&gt;BF$4,$J109&lt;=BG$4,$K109&lt;=BG$4),NETWORKDAYS.INTL($J109,$K109,1,(Holidays!$A$1:$A$248)),0)+IF(AND($J109&gt;BF$4,$J109&lt;=BG$4,$K109&gt;BG$4),NETWORKDAYS.INTL($J109,(BG$4),1,(Holidays!$A$1:$A$248)),0)+IF(AND($J109&lt;BF$4,$K109&lt;BG$4,$K109&gt;BF$4),NETWORKDAYS.INTL(BF$4+1,$K109,1,(Holidays!$A$1:$A$248)),0)+IF(AND($J109&lt;=BF$4,$K109&gt;=BG$4,$K109&gt;BF$4),NETWORKDAYS.INTL(BF$4+1,(BG$4),1,(Holidays!$A$1:$A$248)),0))*$M109,"")</f>
        <v>0</v>
      </c>
      <c r="BH109" s="190">
        <f ca="1">IFERROR((IF(AND($J109&gt;BG$4,$J109&lt;=BH$4,$K109&lt;=BH$4),NETWORKDAYS.INTL($J109,$K109,1,(Holidays!$A$1:$A$248)),0)+IF(AND($J109&gt;BG$4,$J109&lt;=BH$4,$K109&gt;BH$4),NETWORKDAYS.INTL($J109,(BH$4),1,(Holidays!$A$1:$A$248)),0)+IF(AND($J109&lt;BG$4,$K109&lt;BH$4,$K109&gt;BG$4),NETWORKDAYS.INTL(BG$4+1,$K109,1,(Holidays!$A$1:$A$248)),0)+IF(AND($J109&lt;=BG$4,$K109&gt;=BH$4,$K109&gt;BG$4),NETWORKDAYS.INTL(BG$4+1,(BH$4),1,(Holidays!$A$1:$A$248)),0))*$M109,"")</f>
        <v>0</v>
      </c>
      <c r="BI109" s="192">
        <f ca="1">IFERROR((IF(AND($J109&gt;BH$4,$J109&lt;=BI$4,$K109&lt;=BI$4),NETWORKDAYS.INTL($J109,$K109,1,(Holidays!$A$1:$A$248)),0)+IF(AND($J109&gt;BH$4,$J109&lt;=BI$4,$K109&gt;BI$4),NETWORKDAYS.INTL($J109,(BI$4),1,(Holidays!$A$1:$A$248)),0)+IF(AND($J109&lt;BH$4,$K109&lt;BI$4,$K109&gt;BH$4),NETWORKDAYS.INTL(BH$4+1,$K109,1,(Holidays!$A$1:$A$248)),0)+IF(AND($J109&lt;=BH$4,$K109&gt;=BI$4,$K109&gt;BH$4),NETWORKDAYS.INTL(BH$4+1,(BI$4),1,(Holidays!$A$1:$A$248)),0))*$M109,"")</f>
        <v>0</v>
      </c>
      <c r="BJ109" s="321">
        <f ca="1">IFERROR((IF(AND($J109&gt;BI$4,$J109&lt;=BJ$4,$K109&lt;=BJ$4),NETWORKDAYS.INTL($J109,$K109,1,(Holidays!$A$1:$A$248)),0)+IF(AND($J109&gt;BI$4,$J109&lt;=BJ$4,$K109&gt;BJ$4),NETWORKDAYS.INTL($J109,(BJ$4),1,(Holidays!$A$1:$A$248)),0)+IF(AND($J109&lt;BI$4,$K109&lt;BJ$4,$K109&gt;BI$4),NETWORKDAYS.INTL(BI$4+1,$K109,1,(Holidays!$A$1:$A$248)),0)+IF(AND($J109&lt;=BI$4,$K109&gt;=BJ$4,$K109&gt;BI$4),NETWORKDAYS.INTL(BI$4+1,(BJ$4),1,(Holidays!$A$1:$A$248)),0))*$M109,"")</f>
        <v>0</v>
      </c>
      <c r="BK109" s="190">
        <f ca="1">IFERROR((IF(AND($J109&gt;BJ$4,$J109&lt;=BK$4,$K109&lt;=BK$4),NETWORKDAYS.INTL($J109,$K109,1,(Holidays!$A$1:$A$248)),0)+IF(AND($J109&gt;BJ$4,$J109&lt;=BK$4,$K109&gt;BK$4),NETWORKDAYS.INTL($J109,(BK$4),1,(Holidays!$A$1:$A$248)),0)+IF(AND($J109&lt;BJ$4,$K109&lt;BK$4,$K109&gt;BJ$4),NETWORKDAYS.INTL(BJ$4+1,$K109,1,(Holidays!$A$1:$A$248)),0)+IF(AND($J109&lt;=BJ$4,$K109&gt;=BK$4,$K109&gt;BJ$4),NETWORKDAYS.INTL(BJ$4+1,(BK$4),1,(Holidays!$A$1:$A$248)),0))*$M109,"")</f>
        <v>0</v>
      </c>
      <c r="BL109" s="192">
        <f ca="1">IFERROR((IF(AND($J109&gt;BK$4,$J109&lt;=BL$4,$K109&lt;=BL$4),NETWORKDAYS.INTL($J109,$K109,1,(Holidays!$A$1:$A$248)),0)+IF(AND($J109&gt;BK$4,$J109&lt;=BL$4,$K109&gt;BL$4),NETWORKDAYS.INTL($J109,(BL$4),1,(Holidays!$A$1:$A$248)),0)+IF(AND($J109&lt;BK$4,$K109&lt;BL$4,$K109&gt;BK$4),NETWORKDAYS.INTL(BK$4+1,$K109,1,(Holidays!$A$1:$A$248)),0)+IF(AND($J109&lt;=BK$4,$K109&gt;=BL$4,$K109&gt;BK$4),NETWORKDAYS.INTL(BK$4+1,(BL$4),1,(Holidays!$A$1:$A$248)),0))*$M109,"")</f>
        <v>0</v>
      </c>
      <c r="BM109" s="321">
        <f ca="1">IFERROR((IF(AND($J109&gt;BL$4,$J109&lt;=BM$4,$K109&lt;=BM$4),NETWORKDAYS.INTL($J109,$K109,1,(Holidays!$A$1:$A$248)),0)+IF(AND($J109&gt;BL$4,$J109&lt;=BM$4,$K109&gt;BM$4),NETWORKDAYS.INTL($J109,(BM$4),1,(Holidays!$A$1:$A$248)),0)+IF(AND($J109&lt;BL$4,$K109&lt;BM$4,$K109&gt;BL$4),NETWORKDAYS.INTL(BL$4+1,$K109,1,(Holidays!$A$1:$A$248)),0)+IF(AND($J109&lt;=BL$4,$K109&gt;=BM$4,$K109&gt;BL$4),NETWORKDAYS.INTL(BL$4+1,(BM$4),1,(Holidays!$A$1:$A$248)),0))*$M109,"")</f>
        <v>0</v>
      </c>
      <c r="BN109" s="190">
        <f ca="1">IFERROR((IF(AND($J109&gt;BM$4,$J109&lt;=BN$4,$K109&lt;=BN$4),NETWORKDAYS.INTL($J109,$K109,1,(Holidays!$A$1:$A$248)),0)+IF(AND($J109&gt;BM$4,$J109&lt;=BN$4,$K109&gt;BN$4),NETWORKDAYS.INTL($J109,(BN$4),1,(Holidays!$A$1:$A$248)),0)+IF(AND($J109&lt;BM$4,$K109&lt;BN$4,$K109&gt;BM$4),NETWORKDAYS.INTL(BM$4+1,$K109,1,(Holidays!$A$1:$A$248)),0)+IF(AND($J109&lt;=BM$4,$K109&gt;=BN$4,$K109&gt;BM$4),NETWORKDAYS.INTL(BM$4+1,(BN$4),1,(Holidays!$A$1:$A$248)),0))*$M109,"")</f>
        <v>0</v>
      </c>
      <c r="BO109" s="192">
        <f ca="1">IFERROR((IF(AND($J109&gt;BN$4,$J109&lt;=BO$4,$K109&lt;=BO$4),NETWORKDAYS.INTL($J109,$K109,1,(Holidays!$A$1:$A$248)),0)+IF(AND($J109&gt;BN$4,$J109&lt;=BO$4,$K109&gt;BO$4),NETWORKDAYS.INTL($J109,(BO$4),1,(Holidays!$A$1:$A$248)),0)+IF(AND($J109&lt;BN$4,$K109&lt;BO$4,$K109&gt;BN$4),NETWORKDAYS.INTL(BN$4+1,$K109,1,(Holidays!$A$1:$A$248)),0)+IF(AND($J109&lt;=BN$4,$K109&gt;=BO$4,$K109&gt;BN$4),NETWORKDAYS.INTL(BN$4+1,(BO$4),1,(Holidays!$A$1:$A$248)),0))*$M109,"")</f>
        <v>0</v>
      </c>
      <c r="BP109" s="321">
        <f ca="1">IFERROR((IF(AND($J109&gt;BO$4,$J109&lt;=BP$4,$K109&lt;=BP$4),NETWORKDAYS.INTL($J109,$K109,1,(Holidays!$A$1:$A$248)),0)+IF(AND($J109&gt;BO$4,$J109&lt;=BP$4,$K109&gt;BP$4),NETWORKDAYS.INTL($J109,(BP$4),1,(Holidays!$A$1:$A$248)),0)+IF(AND($J109&lt;BO$4,$K109&lt;BP$4,$K109&gt;BO$4),NETWORKDAYS.INTL(BO$4+1,$K109,1,(Holidays!$A$1:$A$248)),0)+IF(AND($J109&lt;=BO$4,$K109&gt;=BP$4,$K109&gt;BO$4),NETWORKDAYS.INTL(BO$4+1,(BP$4),1,(Holidays!$A$1:$A$248)),0))*$M109,"")</f>
        <v>0</v>
      </c>
      <c r="BQ109" s="190">
        <f ca="1">IFERROR((IF(AND($J109&gt;BP$4,$J109&lt;=BQ$4,$K109&lt;=BQ$4),NETWORKDAYS.INTL($J109,$K109,1,(Holidays!$A$1:$A$248)),0)+IF(AND($J109&gt;BP$4,$J109&lt;=BQ$4,$K109&gt;BQ$4),NETWORKDAYS.INTL($J109,(BQ$4),1,(Holidays!$A$1:$A$248)),0)+IF(AND($J109&lt;BP$4,$K109&lt;BQ$4,$K109&gt;BP$4),NETWORKDAYS.INTL(BP$4+1,$K109,1,(Holidays!$A$1:$A$248)),0)+IF(AND($J109&lt;=BP$4,$K109&gt;=BQ$4,$K109&gt;BP$4),NETWORKDAYS.INTL(BP$4+1,(BQ$4),1,(Holidays!$A$1:$A$248)),0))*$M109,"")</f>
        <v>0</v>
      </c>
      <c r="BR109" s="192">
        <f ca="1">IFERROR((IF(AND($J109&gt;BQ$4,$J109&lt;=BR$4,$K109&lt;=BR$4),NETWORKDAYS.INTL($J109,$K109,1,(Holidays!$A$1:$A$248)),0)+IF(AND($J109&gt;BQ$4,$J109&lt;=BR$4,$K109&gt;BR$4),NETWORKDAYS.INTL($J109,(BR$4),1,(Holidays!$A$1:$A$248)),0)+IF(AND($J109&lt;BQ$4,$K109&lt;BR$4,$K109&gt;BQ$4),NETWORKDAYS.INTL(BQ$4+1,$K109,1,(Holidays!$A$1:$A$248)),0)+IF(AND($J109&lt;=BQ$4,$K109&gt;=BR$4,$K109&gt;BQ$4),NETWORKDAYS.INTL(BQ$4+1,(BR$4),1,(Holidays!$A$1:$A$248)),0))*$M109,"")</f>
        <v>0</v>
      </c>
      <c r="BS109" s="321">
        <f ca="1">IFERROR((IF(AND($J109&gt;BR$4,$J109&lt;=BS$4,$K109&lt;=BS$4),NETWORKDAYS.INTL($J109,$K109,1,(Holidays!$A$1:$A$248)),0)+IF(AND($J109&gt;BR$4,$J109&lt;=BS$4,$K109&gt;BS$4),NETWORKDAYS.INTL($J109,(BS$4),1,(Holidays!$A$1:$A$248)),0)+IF(AND($J109&lt;BR$4,$K109&lt;BS$4,$K109&gt;BR$4),NETWORKDAYS.INTL(BR$4+1,$K109,1,(Holidays!$A$1:$A$248)),0)+IF(AND($J109&lt;=BR$4,$K109&gt;=BS$4,$K109&gt;BR$4),NETWORKDAYS.INTL(BR$4+1,(BS$4),1,(Holidays!$A$1:$A$248)),0))*$M109,"")</f>
        <v>0</v>
      </c>
      <c r="BT109" s="190">
        <f ca="1">IFERROR((IF(AND($J109&gt;BS$4,$J109&lt;=BT$4,$K109&lt;=BT$4),NETWORKDAYS.INTL($J109,$K109,1,(Holidays!$A$1:$A$248)),0)+IF(AND($J109&gt;BS$4,$J109&lt;=BT$4,$K109&gt;BT$4),NETWORKDAYS.INTL($J109,(BT$4),1,(Holidays!$A$1:$A$248)),0)+IF(AND($J109&lt;BS$4,$K109&lt;BT$4,$K109&gt;BS$4),NETWORKDAYS.INTL(BS$4+1,$K109,1,(Holidays!$A$1:$A$248)),0)+IF(AND($J109&lt;=BS$4,$K109&gt;=BT$4,$K109&gt;BS$4),NETWORKDAYS.INTL(BS$4+1,(BT$4),1,(Holidays!$A$1:$A$248)),0))*$M109,"")</f>
        <v>0</v>
      </c>
      <c r="BU109" s="192">
        <f ca="1">IFERROR((IF(AND($J109&gt;BT$4,$J109&lt;=BU$4,$K109&lt;=BU$4),NETWORKDAYS.INTL($J109,$K109,1,(Holidays!$A$1:$A$248)),0)+IF(AND($J109&gt;BT$4,$J109&lt;=BU$4,$K109&gt;BU$4),NETWORKDAYS.INTL($J109,(BU$4),1,(Holidays!$A$1:$A$248)),0)+IF(AND($J109&lt;BT$4,$K109&lt;BU$4,$K109&gt;BT$4),NETWORKDAYS.INTL(BT$4+1,$K109,1,(Holidays!$A$1:$A$248)),0)+IF(AND($J109&lt;=BT$4,$K109&gt;=BU$4,$K109&gt;BT$4),NETWORKDAYS.INTL(BT$4+1,(BU$4),1,(Holidays!$A$1:$A$248)),0))*$M109,"")</f>
        <v>0</v>
      </c>
      <c r="BV109" s="321">
        <f ca="1">IFERROR((IF(AND($J109&gt;BU$4,$J109&lt;=BV$4,$K109&lt;=BV$4),NETWORKDAYS.INTL($J109,$K109,1,(Holidays!$A$1:$A$248)),0)+IF(AND($J109&gt;BU$4,$J109&lt;=BV$4,$K109&gt;BV$4),NETWORKDAYS.INTL($J109,(BV$4),1,(Holidays!$A$1:$A$248)),0)+IF(AND($J109&lt;BU$4,$K109&lt;BV$4,$K109&gt;BU$4),NETWORKDAYS.INTL(BU$4+1,$K109,1,(Holidays!$A$1:$A$248)),0)+IF(AND($J109&lt;=BU$4,$K109&gt;=BV$4,$K109&gt;BU$4),NETWORKDAYS.INTL(BU$4+1,(BV$4),1,(Holidays!$A$1:$A$248)),0))*$M109,"")</f>
        <v>0</v>
      </c>
      <c r="BW109" s="190">
        <f ca="1">IFERROR((IF(AND($J109&gt;BV$4,$J109&lt;=BW$4,$K109&lt;=BW$4),NETWORKDAYS.INTL($J109,$K109,1,(Holidays!$A$1:$A$248)),0)+IF(AND($J109&gt;BV$4,$J109&lt;=BW$4,$K109&gt;BW$4),NETWORKDAYS.INTL($J109,(BW$4),1,(Holidays!$A$1:$A$248)),0)+IF(AND($J109&lt;BV$4,$K109&lt;BW$4,$K109&gt;BV$4),NETWORKDAYS.INTL(BV$4+1,$K109,1,(Holidays!$A$1:$A$248)),0)+IF(AND($J109&lt;=BV$4,$K109&gt;=BW$4,$K109&gt;BV$4),NETWORKDAYS.INTL(BV$4+1,(BW$4),1,(Holidays!$A$1:$A$248)),0))*$M109,"")</f>
        <v>0</v>
      </c>
      <c r="BX109" s="192">
        <f ca="1">IFERROR((IF(AND($J109&gt;BW$4,$J109&lt;=BX$4,$K109&lt;=BX$4),NETWORKDAYS.INTL($J109,$K109,1,(Holidays!$A$1:$A$248)),0)+IF(AND($J109&gt;BW$4,$J109&lt;=BX$4,$K109&gt;BX$4),NETWORKDAYS.INTL($J109,(BX$4),1,(Holidays!$A$1:$A$248)),0)+IF(AND($J109&lt;BW$4,$K109&lt;BX$4,$K109&gt;BW$4),NETWORKDAYS.INTL(BW$4+1,$K109,1,(Holidays!$A$1:$A$248)),0)+IF(AND($J109&lt;=BW$4,$K109&gt;=BX$4,$K109&gt;BW$4),NETWORKDAYS.INTL(BW$4+1,(BX$4),1,(Holidays!$A$1:$A$248)),0))*$M109,"")</f>
        <v>0</v>
      </c>
      <c r="BY109" s="321">
        <f ca="1">IFERROR((IF(AND($J109&gt;BX$4,$J109&lt;=BY$4,$K109&lt;=BY$4),NETWORKDAYS.INTL($J109,$K109,1,(Holidays!$A$1:$A$248)),0)+IF(AND($J109&gt;BX$4,$J109&lt;=BY$4,$K109&gt;BY$4),NETWORKDAYS.INTL($J109,(BY$4),1,(Holidays!$A$1:$A$248)),0)+IF(AND($J109&lt;BX$4,$K109&lt;BY$4,$K109&gt;BX$4),NETWORKDAYS.INTL(BX$4+1,$K109,1,(Holidays!$A$1:$A$248)),0)+IF(AND($J109&lt;=BX$4,$K109&gt;=BY$4,$K109&gt;BX$4),NETWORKDAYS.INTL(BX$4+1,(BY$4),1,(Holidays!$A$1:$A$248)),0))*$M109,"")</f>
        <v>0</v>
      </c>
      <c r="BZ109" s="190">
        <f ca="1">IFERROR((IF(AND($J109&gt;BY$4,$J109&lt;=BZ$4,$K109&lt;=BZ$4),NETWORKDAYS.INTL($J109,$K109,1,(Holidays!$A$1:$A$248)),0)+IF(AND($J109&gt;BY$4,$J109&lt;=BZ$4,$K109&gt;BZ$4),NETWORKDAYS.INTL($J109,(BZ$4),1,(Holidays!$A$1:$A$248)),0)+IF(AND($J109&lt;BY$4,$K109&lt;BZ$4,$K109&gt;BY$4),NETWORKDAYS.INTL(BY$4+1,$K109,1,(Holidays!$A$1:$A$248)),0)+IF(AND($J109&lt;=BY$4,$K109&gt;=BZ$4,$K109&gt;BY$4),NETWORKDAYS.INTL(BY$4+1,(BZ$4),1,(Holidays!$A$1:$A$248)),0))*$M109,"")</f>
        <v>0</v>
      </c>
      <c r="CA109" s="192">
        <f ca="1">IFERROR((IF(AND($J109&gt;BZ$4,$J109&lt;=CA$4,$K109&lt;=CA$4),NETWORKDAYS.INTL($J109,$K109,1,(Holidays!$A$1:$A$248)),0)+IF(AND($J109&gt;BZ$4,$J109&lt;=CA$4,$K109&gt;CA$4),NETWORKDAYS.INTL($J109,(CA$4),1,(Holidays!$A$1:$A$248)),0)+IF(AND($J109&lt;BZ$4,$K109&lt;CA$4,$K109&gt;BZ$4),NETWORKDAYS.INTL(BZ$4+1,$K109,1,(Holidays!$A$1:$A$248)),0)+IF(AND($J109&lt;=BZ$4,$K109&gt;=CA$4,$K109&gt;BZ$4),NETWORKDAYS.INTL(BZ$4+1,(CA$4),1,(Holidays!$A$1:$A$248)),0))*$M109,"")</f>
        <v>0</v>
      </c>
      <c r="CB109" s="321">
        <f ca="1">IFERROR((IF(AND($J109&gt;CA$4,$J109&lt;=CB$4,$K109&lt;=CB$4),NETWORKDAYS.INTL($J109,$K109,1,(Holidays!$A$1:$A$248)),0)+IF(AND($J109&gt;CA$4,$J109&lt;=CB$4,$K109&gt;CB$4),NETWORKDAYS.INTL($J109,(CB$4),1,(Holidays!$A$1:$A$248)),0)+IF(AND($J109&lt;CA$4,$K109&lt;CB$4,$K109&gt;CA$4),NETWORKDAYS.INTL(CA$4+1,$K109,1,(Holidays!$A$1:$A$248)),0)+IF(AND($J109&lt;=CA$4,$K109&gt;=CB$4,$K109&gt;CA$4),NETWORKDAYS.INTL(CA$4+1,(CB$4),1,(Holidays!$A$1:$A$248)),0))*$M109,"")</f>
        <v>0</v>
      </c>
      <c r="CC109" s="190">
        <f ca="1">IFERROR((IF(AND($J109&gt;CB$4,$J109&lt;=CC$4,$K109&lt;=CC$4),NETWORKDAYS.INTL($J109,$K109,1,(Holidays!$A$1:$A$248)),0)+IF(AND($J109&gt;CB$4,$J109&lt;=CC$4,$K109&gt;CC$4),NETWORKDAYS.INTL($J109,(CC$4),1,(Holidays!$A$1:$A$248)),0)+IF(AND($J109&lt;CB$4,$K109&lt;CC$4,$K109&gt;CB$4),NETWORKDAYS.INTL(CB$4+1,$K109,1,(Holidays!$A$1:$A$248)),0)+IF(AND($J109&lt;=CB$4,$K109&gt;=CC$4,$K109&gt;CB$4),NETWORKDAYS.INTL(CB$4+1,(CC$4),1,(Holidays!$A$1:$A$248)),0))*$M109,"")</f>
        <v>0</v>
      </c>
      <c r="CD109" s="192">
        <f ca="1">IFERROR((IF(AND($J109&gt;CC$4,$J109&lt;=CD$4,$K109&lt;=CD$4),NETWORKDAYS.INTL($J109,$K109,1,(Holidays!$A$1:$A$248)),0)+IF(AND($J109&gt;CC$4,$J109&lt;=CD$4,$K109&gt;CD$4),NETWORKDAYS.INTL($J109,(CD$4),1,(Holidays!$A$1:$A$248)),0)+IF(AND($J109&lt;CC$4,$K109&lt;CD$4,$K109&gt;CC$4),NETWORKDAYS.INTL(CC$4+1,$K109,1,(Holidays!$A$1:$A$248)),0)+IF(AND($J109&lt;=CC$4,$K109&gt;=CD$4,$K109&gt;CC$4),NETWORKDAYS.INTL(CC$4+1,(CD$4),1,(Holidays!$A$1:$A$248)),0))*$M109,"")</f>
        <v>0</v>
      </c>
      <c r="CE109" s="321">
        <f ca="1">IFERROR((IF(AND($J109&gt;CD$4,$J109&lt;=CE$4,$K109&lt;=CE$4),NETWORKDAYS.INTL($J109,$K109,1,(Holidays!$A$1:$A$248)),0)+IF(AND($J109&gt;CD$4,$J109&lt;=CE$4,$K109&gt;CE$4),NETWORKDAYS.INTL($J109,(CE$4),1,(Holidays!$A$1:$A$248)),0)+IF(AND($J109&lt;CD$4,$K109&lt;CE$4,$K109&gt;CD$4),NETWORKDAYS.INTL(CD$4+1,$K109,1,(Holidays!$A$1:$A$248)),0)+IF(AND($J109&lt;=CD$4,$K109&gt;=CE$4,$K109&gt;CD$4),NETWORKDAYS.INTL(CD$4+1,(CE$4),1,(Holidays!$A$1:$A$248)),0))*$M109,"")</f>
        <v>0</v>
      </c>
      <c r="CF109" s="190">
        <f ca="1">IFERROR((IF(AND($J109&gt;CE$4,$J109&lt;=CF$4,$K109&lt;=CF$4),NETWORKDAYS.INTL($J109,$K109,1,(Holidays!$A$1:$A$248)),0)+IF(AND($J109&gt;CE$4,$J109&lt;=CF$4,$K109&gt;CF$4),NETWORKDAYS.INTL($J109,(CF$4),1,(Holidays!$A$1:$A$248)),0)+IF(AND($J109&lt;CE$4,$K109&lt;CF$4,$K109&gt;CE$4),NETWORKDAYS.INTL(CE$4+1,$K109,1,(Holidays!$A$1:$A$248)),0)+IF(AND($J109&lt;=CE$4,$K109&gt;=CF$4,$K109&gt;CE$4),NETWORKDAYS.INTL(CE$4+1,(CF$4),1,(Holidays!$A$1:$A$248)),0))*$M109,"")</f>
        <v>0</v>
      </c>
      <c r="CG109" s="192">
        <f ca="1">IFERROR((IF(AND($J109&gt;CF$4,$J109&lt;=CG$4,$K109&lt;=CG$4),NETWORKDAYS.INTL($J109,$K109,1,(Holidays!$A$1:$A$248)),0)+IF(AND($J109&gt;CF$4,$J109&lt;=CG$4,$K109&gt;CG$4),NETWORKDAYS.INTL($J109,(CG$4),1,(Holidays!$A$1:$A$248)),0)+IF(AND($J109&lt;CF$4,$K109&lt;CG$4,$K109&gt;CF$4),NETWORKDAYS.INTL(CF$4+1,$K109,1,(Holidays!$A$1:$A$248)),0)+IF(AND($J109&lt;=CF$4,$K109&gt;=CG$4,$K109&gt;CF$4),NETWORKDAYS.INTL(CF$4+1,(CG$4),1,(Holidays!$A$1:$A$248)),0))*$M109,"")</f>
        <v>0</v>
      </c>
      <c r="CH109" s="321">
        <f ca="1">IFERROR((IF(AND($J109&gt;CG$4,$J109&lt;=CH$4,$K109&lt;=CH$4),NETWORKDAYS.INTL($J109,$K109,1,(Holidays!$A$1:$A$248)),0)+IF(AND($J109&gt;CG$4,$J109&lt;=CH$4,$K109&gt;CH$4),NETWORKDAYS.INTL($J109,(CH$4),1,(Holidays!$A$1:$A$248)),0)+IF(AND($J109&lt;CG$4,$K109&lt;CH$4,$K109&gt;CG$4),NETWORKDAYS.INTL(CG$4+1,$K109,1,(Holidays!$A$1:$A$248)),0)+IF(AND($J109&lt;=CG$4,$K109&gt;=CH$4,$K109&gt;CG$4),NETWORKDAYS.INTL(CG$4+1,(CH$4),1,(Holidays!$A$1:$A$248)),0))*$M109,"")</f>
        <v>0</v>
      </c>
      <c r="CI109" s="190">
        <f ca="1">IFERROR((IF(AND($J109&gt;CH$4,$J109&lt;=CI$4,$K109&lt;=CI$4),NETWORKDAYS.INTL($J109,$K109,1,(Holidays!$A$1:$A$248)),0)+IF(AND($J109&gt;CH$4,$J109&lt;=CI$4,$K109&gt;CI$4),NETWORKDAYS.INTL($J109,(CI$4),1,(Holidays!$A$1:$A$248)),0)+IF(AND($J109&lt;CH$4,$K109&lt;CI$4,$K109&gt;CH$4),NETWORKDAYS.INTL(CH$4+1,$K109,1,(Holidays!$A$1:$A$248)),0)+IF(AND($J109&lt;=CH$4,$K109&gt;=CI$4,$K109&gt;CH$4),NETWORKDAYS.INTL(CH$4+1,(CI$4),1,(Holidays!$A$1:$A$248)),0))*$M109,"")</f>
        <v>0</v>
      </c>
      <c r="CJ109" s="192">
        <f ca="1">IFERROR((IF(AND($J109&gt;CI$4,$J109&lt;=CJ$4,$K109&lt;=CJ$4),NETWORKDAYS.INTL($J109,$K109,1,(Holidays!$A$1:$A$248)),0)+IF(AND($J109&gt;CI$4,$J109&lt;=CJ$4,$K109&gt;CJ$4),NETWORKDAYS.INTL($J109,(CJ$4),1,(Holidays!$A$1:$A$248)),0)+IF(AND($J109&lt;CI$4,$K109&lt;CJ$4,$K109&gt;CI$4),NETWORKDAYS.INTL(CI$4+1,$K109,1,(Holidays!$A$1:$A$248)),0)+IF(AND($J109&lt;=CI$4,$K109&gt;=CJ$4,$K109&gt;CI$4),NETWORKDAYS.INTL(CI$4+1,(CJ$4),1,(Holidays!$A$1:$A$248)),0))*$M109,"")</f>
        <v>0</v>
      </c>
      <c r="CK109" s="321">
        <f ca="1">IFERROR((IF(AND($J109&gt;CJ$4,$J109&lt;=CK$4,$K109&lt;=CK$4),NETWORKDAYS.INTL($J109,$K109,1,(Holidays!$A$1:$A$248)),0)+IF(AND($J109&gt;CJ$4,$J109&lt;=CK$4,$K109&gt;CK$4),NETWORKDAYS.INTL($J109,(CK$4),1,(Holidays!$A$1:$A$248)),0)+IF(AND($J109&lt;CJ$4,$K109&lt;CK$4,$K109&gt;CJ$4),NETWORKDAYS.INTL(CJ$4+1,$K109,1,(Holidays!$A$1:$A$248)),0)+IF(AND($J109&lt;=CJ$4,$K109&gt;=CK$4,$K109&gt;CJ$4),NETWORKDAYS.INTL(CJ$4+1,(CK$4),1,(Holidays!$A$1:$A$248)),0))*$M109,"")</f>
        <v>0</v>
      </c>
      <c r="CL109" s="190">
        <f ca="1">IFERROR((IF(AND($J109&gt;CK$4,$J109&lt;=CL$4,$K109&lt;=CL$4),NETWORKDAYS.INTL($J109,$K109,1,(Holidays!$A$1:$A$248)),0)+IF(AND($J109&gt;CK$4,$J109&lt;=CL$4,$K109&gt;CL$4),NETWORKDAYS.INTL($J109,(CL$4),1,(Holidays!$A$1:$A$248)),0)+IF(AND($J109&lt;CK$4,$K109&lt;CL$4,$K109&gt;CK$4),NETWORKDAYS.INTL(CK$4+1,$K109,1,(Holidays!$A$1:$A$248)),0)+IF(AND($J109&lt;=CK$4,$K109&gt;=CL$4,$K109&gt;CK$4),NETWORKDAYS.INTL(CK$4+1,(CL$4),1,(Holidays!$A$1:$A$248)),0))*$M109,"")</f>
        <v>0</v>
      </c>
      <c r="CM109" s="192">
        <f ca="1">IFERROR((IF(AND($J109&gt;CL$4,$J109&lt;=CM$4,$K109&lt;=CM$4),NETWORKDAYS.INTL($J109,$K109,1,(Holidays!$A$1:$A$248)),0)+IF(AND($J109&gt;CL$4,$J109&lt;=CM$4,$K109&gt;CM$4),NETWORKDAYS.INTL($J109,(CM$4),1,(Holidays!$A$1:$A$248)),0)+IF(AND($J109&lt;CL$4,$K109&lt;CM$4,$K109&gt;CL$4),NETWORKDAYS.INTL(CL$4+1,$K109,1,(Holidays!$A$1:$A$248)),0)+IF(AND($J109&lt;=CL$4,$K109&gt;=CM$4,$K109&gt;CL$4),NETWORKDAYS.INTL(CL$4+1,(CM$4),1,(Holidays!$A$1:$A$248)),0))*$M109,"")</f>
        <v>0</v>
      </c>
      <c r="CN109" s="321">
        <f ca="1">IFERROR((IF(AND($J109&gt;CM$4,$J109&lt;=CN$4,$K109&lt;=CN$4),NETWORKDAYS.INTL($J109,$K109,1,(Holidays!$A$1:$A$248)),0)+IF(AND($J109&gt;CM$4,$J109&lt;=CN$4,$K109&gt;CN$4),NETWORKDAYS.INTL($J109,(CN$4),1,(Holidays!$A$1:$A$248)),0)+IF(AND($J109&lt;CM$4,$K109&lt;CN$4,$K109&gt;CM$4),NETWORKDAYS.INTL(CM$4+1,$K109,1,(Holidays!$A$1:$A$248)),0)+IF(AND($J109&lt;=CM$4,$K109&gt;=CN$4,$K109&gt;CM$4),NETWORKDAYS.INTL(CM$4+1,(CN$4),1,(Holidays!$A$1:$A$248)),0))*$M109,"")</f>
        <v>0</v>
      </c>
      <c r="CO109" s="190">
        <f ca="1">IFERROR((IF(AND($J109&gt;CN$4,$J109&lt;=CO$4,$K109&lt;=CO$4),NETWORKDAYS.INTL($J109,$K109,1,(Holidays!$A$1:$A$248)),0)+IF(AND($J109&gt;CN$4,$J109&lt;=CO$4,$K109&gt;CO$4),NETWORKDAYS.INTL($J109,(CO$4),1,(Holidays!$A$1:$A$248)),0)+IF(AND($J109&lt;CN$4,$K109&lt;CO$4,$K109&gt;CN$4),NETWORKDAYS.INTL(CN$4+1,$K109,1,(Holidays!$A$1:$A$248)),0)+IF(AND($J109&lt;=CN$4,$K109&gt;=CO$4,$K109&gt;CN$4),NETWORKDAYS.INTL(CN$4+1,(CO$4),1,(Holidays!$A$1:$A$248)),0))*$M109,"")</f>
        <v>0</v>
      </c>
      <c r="CP109" s="192">
        <f ca="1">IFERROR((IF(AND($J109&gt;CO$4,$J109&lt;=CP$4,$K109&lt;=CP$4),NETWORKDAYS.INTL($J109,$K109,1,(Holidays!$A$1:$A$248)),0)+IF(AND($J109&gt;CO$4,$J109&lt;=CP$4,$K109&gt;CP$4),NETWORKDAYS.INTL($J109,(CP$4),1,(Holidays!$A$1:$A$248)),0)+IF(AND($J109&lt;CO$4,$K109&lt;CP$4,$K109&gt;CO$4),NETWORKDAYS.INTL(CO$4+1,$K109,1,(Holidays!$A$1:$A$248)),0)+IF(AND($J109&lt;=CO$4,$K109&gt;=CP$4,$K109&gt;CO$4),NETWORKDAYS.INTL(CO$4+1,(CP$4),1,(Holidays!$A$1:$A$248)),0))*$M109,"")</f>
        <v>0</v>
      </c>
      <c r="CQ109" s="321">
        <f ca="1">IFERROR((IF(AND($J109&gt;CP$4,$J109&lt;=CQ$4,$K109&lt;=CQ$4),NETWORKDAYS.INTL($J109,$K109,1,(Holidays!$A$1:$A$248)),0)+IF(AND($J109&gt;CP$4,$J109&lt;=CQ$4,$K109&gt;CQ$4),NETWORKDAYS.INTL($J109,(CQ$4),1,(Holidays!$A$1:$A$248)),0)+IF(AND($J109&lt;CP$4,$K109&lt;CQ$4,$K109&gt;CP$4),NETWORKDAYS.INTL(CP$4+1,$K109,1,(Holidays!$A$1:$A$248)),0)+IF(AND($J109&lt;=CP$4,$K109&gt;=CQ$4,$K109&gt;CP$4),NETWORKDAYS.INTL(CP$4+1,(CQ$4),1,(Holidays!$A$1:$A$248)),0))*$M109,"")</f>
        <v>0</v>
      </c>
      <c r="CR109" s="190">
        <f ca="1">IFERROR((IF(AND($J109&gt;CQ$4,$J109&lt;=CR$4,$K109&lt;=CR$4),NETWORKDAYS.INTL($J109,$K109,1,(Holidays!$A$1:$A$248)),0)+IF(AND($J109&gt;CQ$4,$J109&lt;=CR$4,$K109&gt;CR$4),NETWORKDAYS.INTL($J109,(CR$4),1,(Holidays!$A$1:$A$248)),0)+IF(AND($J109&lt;CQ$4,$K109&lt;CR$4,$K109&gt;CQ$4),NETWORKDAYS.INTL(CQ$4+1,$K109,1,(Holidays!$A$1:$A$248)),0)+IF(AND($J109&lt;=CQ$4,$K109&gt;=CR$4,$K109&gt;CQ$4),NETWORKDAYS.INTL(CQ$4+1,(CR$4),1,(Holidays!$A$1:$A$248)),0))*$M109,"")</f>
        <v>0</v>
      </c>
      <c r="CS109" s="192">
        <f ca="1">IFERROR((IF(AND($J109&gt;CR$4,$J109&lt;=CS$4,$K109&lt;=CS$4),NETWORKDAYS.INTL($J109,$K109,1,(Holidays!$A$1:$A$248)),0)+IF(AND($J109&gt;CR$4,$J109&lt;=CS$4,$K109&gt;CS$4),NETWORKDAYS.INTL($J109,(CS$4),1,(Holidays!$A$1:$A$248)),0)+IF(AND($J109&lt;CR$4,$K109&lt;CS$4,$K109&gt;CR$4),NETWORKDAYS.INTL(CR$4+1,$K109,1,(Holidays!$A$1:$A$248)),0)+IF(AND($J109&lt;=CR$4,$K109&gt;=CS$4,$K109&gt;CR$4),NETWORKDAYS.INTL(CR$4+1,(CS$4),1,(Holidays!$A$1:$A$248)),0))*$M109,"")</f>
        <v>0</v>
      </c>
      <c r="CT109" s="321">
        <f ca="1">IFERROR((IF(AND($J109&gt;CS$4,$J109&lt;=CT$4,$K109&lt;=CT$4),NETWORKDAYS.INTL($J109,$K109,1,(Holidays!$A$1:$A$248)),0)+IF(AND($J109&gt;CS$4,$J109&lt;=CT$4,$K109&gt;CT$4),NETWORKDAYS.INTL($J109,(CT$4),1,(Holidays!$A$1:$A$248)),0)+IF(AND($J109&lt;CS$4,$K109&lt;CT$4,$K109&gt;CS$4),NETWORKDAYS.INTL(CS$4+1,$K109,1,(Holidays!$A$1:$A$248)),0)+IF(AND($J109&lt;=CS$4,$K109&gt;=CT$4,$K109&gt;CS$4),NETWORKDAYS.INTL(CS$4+1,(CT$4),1,(Holidays!$A$1:$A$248)),0))*$M109,"")</f>
        <v>0</v>
      </c>
      <c r="CU109" s="190">
        <f ca="1">IFERROR((IF(AND($J109&gt;CT$4,$J109&lt;=CU$4,$K109&lt;=CU$4),NETWORKDAYS.INTL($J109,$K109,1,(Holidays!$A$1:$A$248)),0)+IF(AND($J109&gt;CT$4,$J109&lt;=CU$4,$K109&gt;CU$4),NETWORKDAYS.INTL($J109,(CU$4),1,(Holidays!$A$1:$A$248)),0)+IF(AND($J109&lt;CT$4,$K109&lt;CU$4,$K109&gt;CT$4),NETWORKDAYS.INTL(CT$4+1,$K109,1,(Holidays!$A$1:$A$248)),0)+IF(AND($J109&lt;=CT$4,$K109&gt;=CU$4,$K109&gt;CT$4),NETWORKDAYS.INTL(CT$4+1,(CU$4),1,(Holidays!$A$1:$A$248)),0))*$M109,"")</f>
        <v>0</v>
      </c>
      <c r="CV109" s="192">
        <f ca="1">IFERROR((IF(AND($J109&gt;CU$4,$J109&lt;=CV$4,$K109&lt;=CV$4),NETWORKDAYS.INTL($J109,$K109,1,(Holidays!$A$1:$A$248)),0)+IF(AND($J109&gt;CU$4,$J109&lt;=CV$4,$K109&gt;CV$4),NETWORKDAYS.INTL($J109,(CV$4),1,(Holidays!$A$1:$A$248)),0)+IF(AND($J109&lt;CU$4,$K109&lt;CV$4,$K109&gt;CU$4),NETWORKDAYS.INTL(CU$4+1,$K109,1,(Holidays!$A$1:$A$248)),0)+IF(AND($J109&lt;=CU$4,$K109&gt;=CV$4,$K109&gt;CU$4),NETWORKDAYS.INTL(CU$4+1,(CV$4),1,(Holidays!$A$1:$A$248)),0))*$M109,"")</f>
        <v>0</v>
      </c>
      <c r="CW109" s="321">
        <f ca="1">IFERROR((IF(AND($J109&gt;CV$4,$J109&lt;=CW$4,$K109&lt;=CW$4),NETWORKDAYS.INTL($J109,$K109,1,(Holidays!$A$1:$A$248)),0)+IF(AND($J109&gt;CV$4,$J109&lt;=CW$4,$K109&gt;CW$4),NETWORKDAYS.INTL($J109,(CW$4),1,(Holidays!$A$1:$A$248)),0)+IF(AND($J109&lt;CV$4,$K109&lt;CW$4,$K109&gt;CV$4),NETWORKDAYS.INTL(CV$4+1,$K109,1,(Holidays!$A$1:$A$248)),0)+IF(AND($J109&lt;=CV$4,$K109&gt;=CW$4,$K109&gt;CV$4),NETWORKDAYS.INTL(CV$4+1,(CW$4),1,(Holidays!$A$1:$A$248)),0))*$M109,"")</f>
        <v>0</v>
      </c>
      <c r="CX109" s="324">
        <f ca="1">IFERROR((IF(AND($J109&gt;CW$4,$J109&lt;=CX$4,$K109&lt;=CX$4),NETWORKDAYS.INTL($J109,$K109,1,(Holidays!$A$1:$A$248)),0)+IF(AND($J109&gt;CW$4,$J109&lt;=CX$4,$K109&gt;CX$4),NETWORKDAYS.INTL($J109,(CX$4),1,(Holidays!$A$1:$A$248)),0)+IF(AND($J109&lt;CW$4,$K109&lt;CX$4,$K109&gt;CW$4),NETWORKDAYS.INTL(CW$4+1,$K109,1,(Holidays!$A$1:$A$248)),0)+IF(AND($J109&lt;=CW$4,$K109&gt;=CX$4,$K109&gt;CW$4),NETWORKDAYS.INTL(CW$4+1,(CX$4),1,(Holidays!$A$1:$A$248)),0))*$M109,"")</f>
        <v>0</v>
      </c>
    </row>
    <row r="110" spans="2:102" ht="15" customHeight="1" outlineLevel="1">
      <c r="B110" s="59" t="str">
        <f t="array" ref="B110">IFERROR(INDEX('A-2_MH Distribution'!$B$1:$B$15014,SMALL(IF('A-2_MH Distribution'!$O$8:$O$63&lt;&gt;0,ROW('A-2_MH Distribution'!$B$8:$B$63)),ROW(A11)),1),"")</f>
        <v/>
      </c>
      <c r="C110" s="458" t="str">
        <f ca="1">IFERROR(VLOOKUP(B110,OFFSET('A-1_MH Estimation'!$B$7,0,0,MATCH("Subtotal LOE",'A-1_MH Estimation'!B:B,0)-7,2),2,0),"")</f>
        <v/>
      </c>
      <c r="D110" s="466" t="str">
        <f ca="1">IFERROR(VLOOKUP(B110,OFFSET('A-1_MH Estimation'!$B$7,0,0,MATCH("Subtotal LOE",'A-1_MH Estimation'!B:B,0)-7,4),4,0),"")</f>
        <v/>
      </c>
      <c r="E110" s="466" t="str">
        <f ca="1">IFERROR(VLOOKUP(B110,OFFSET('A-1_MH Estimation'!$B$7,0,0,MATCH("Subtotal LOE",'A-1_MH Estimation'!B:B,0)-7,3),3,0),"")</f>
        <v/>
      </c>
      <c r="F110" s="462">
        <f>IFERROR(VLOOKUP($B110,'A-2_MH Distribution'!$B$6:$O$16314,3,0)*VLOOKUP($B110,'A-2_MH Distribution'!$B$6:$O$16314,VLOOKUP(G110,SoftwareList,6,0),0)*IFERROR((--(VLOOKUP($B110,'A-2_MH Distribution'!$B$6:$O$16314,VLOOKUP(G110,SoftwareList,8,0),0)=0)+VLOOKUP($B110,'A-2_MH Distribution'!$B$6:$O$16314,VLOOKUP(G110,SoftwareList,8,0),0)),1),0)</f>
        <v>0</v>
      </c>
      <c r="G110" s="403" t="str">
        <f t="shared" si="63"/>
        <v/>
      </c>
      <c r="H110" s="454"/>
      <c r="I110" s="455"/>
      <c r="J110" s="351">
        <f ca="1">IFERROR(INDEX(Activities,MATCH($B110,'A-2_MH Distribution'!B:B,0),MATCH("Start Date",'A-2_MH Distribution'!$A$4:S$4,0))+H110,0)</f>
        <v>0</v>
      </c>
      <c r="K110" s="352">
        <f ca="1">IFERROR(INDEX(Activities,MATCH($B110,'A-2_MH Distribution'!B:B,0),MATCH("Finish Date",'A-2_MH Distribution'!$A$4:S$4,0))+I110,0)</f>
        <v>0</v>
      </c>
      <c r="L110" s="170">
        <f ca="1">NETWORKDAYS.INTL(J110,K110,1,Holidays!$A$1:$A$248)</f>
        <v>0</v>
      </c>
      <c r="M110" s="62">
        <f t="shared" ca="1" si="62"/>
        <v>0</v>
      </c>
      <c r="O110" s="253">
        <f ca="1">SUM($P110:CX110)</f>
        <v>0</v>
      </c>
      <c r="P110" s="320"/>
      <c r="Q110" s="321">
        <f ca="1">IFERROR((IF(AND($J110&gt;P$4,$J110&lt;=Q$4,$K110&lt;=Q$4),NETWORKDAYS.INTL($J110,$K110,1,(Holidays!$A$1:$A$248)),0)+IF(AND($J110&gt;P$4,$J110&lt;=Q$4,$K110&gt;Q$4),NETWORKDAYS.INTL($J110,(Q$4),1,(Holidays!$A$1:$A$248)),0)+IF(AND($J110&lt;P$4,$K110&lt;Q$4,$K110&gt;P$4),NETWORKDAYS.INTL(P$4+1,$K110,1,(Holidays!$A$1:$A$248)),0)+IF(AND($J110&lt;=P$4,$K110&gt;=Q$4,$K110&gt;P$4),NETWORKDAYS.INTL(P$4+1,(Q$4),1,(Holidays!$A$1:$A$248)),0))*$M110,"")</f>
        <v>0</v>
      </c>
      <c r="R110" s="190">
        <f ca="1">IFERROR((IF(AND($J110&gt;Q$4,$J110&lt;=R$4,$K110&lt;=R$4),NETWORKDAYS.INTL($J110,$K110,1,(Holidays!$A$1:$A$248)),0)+IF(AND($J110&gt;Q$4,$J110&lt;=R$4,$K110&gt;R$4),NETWORKDAYS.INTL($J110,(R$4),1,(Holidays!$A$1:$A$248)),0)+IF(AND($J110&lt;Q$4,$K110&lt;R$4,$K110&gt;Q$4),NETWORKDAYS.INTL(Q$4+1,$K110,1,(Holidays!$A$1:$A$248)),0)+IF(AND($J110&lt;=Q$4,$K110&gt;=R$4,$K110&gt;Q$4),NETWORKDAYS.INTL(Q$4+1,(R$4),1,(Holidays!$A$1:$A$248)),0))*$M110,"")</f>
        <v>0</v>
      </c>
      <c r="S110" s="192">
        <f ca="1">IFERROR((IF(AND($J110&gt;R$4,$J110&lt;=S$4,$K110&lt;=S$4),NETWORKDAYS.INTL($J110,$K110,1,(Holidays!$A$1:$A$248)),0)+IF(AND($J110&gt;R$4,$J110&lt;=S$4,$K110&gt;S$4),NETWORKDAYS.INTL($J110,(S$4),1,(Holidays!$A$1:$A$248)),0)+IF(AND($J110&lt;R$4,$K110&lt;S$4,$K110&gt;R$4),NETWORKDAYS.INTL(R$4+1,$K110,1,(Holidays!$A$1:$A$248)),0)+IF(AND($J110&lt;=R$4,$K110&gt;=S$4,$K110&gt;R$4),NETWORKDAYS.INTL(R$4+1,(S$4),1,(Holidays!$A$1:$A$248)),0))*$M110,"")</f>
        <v>0</v>
      </c>
      <c r="T110" s="321">
        <f ca="1">IFERROR((IF(AND($J110&gt;S$4,$J110&lt;=T$4,$K110&lt;=T$4),NETWORKDAYS.INTL($J110,$K110,1,(Holidays!$A$1:$A$248)),0)+IF(AND($J110&gt;S$4,$J110&lt;=T$4,$K110&gt;T$4),NETWORKDAYS.INTL($J110,(T$4),1,(Holidays!$A$1:$A$248)),0)+IF(AND($J110&lt;S$4,$K110&lt;T$4,$K110&gt;S$4),NETWORKDAYS.INTL(S$4+1,$K110,1,(Holidays!$A$1:$A$248)),0)+IF(AND($J110&lt;=S$4,$K110&gt;=T$4,$K110&gt;S$4),NETWORKDAYS.INTL(S$4+1,(T$4),1,(Holidays!$A$1:$A$248)),0))*$M110,"")</f>
        <v>0</v>
      </c>
      <c r="U110" s="190">
        <f ca="1">IFERROR((IF(AND($J110&gt;T$4,$J110&lt;=U$4,$K110&lt;=U$4),NETWORKDAYS.INTL($J110,$K110,1,(Holidays!$A$1:$A$248)),0)+IF(AND($J110&gt;T$4,$J110&lt;=U$4,$K110&gt;U$4),NETWORKDAYS.INTL($J110,(U$4),1,(Holidays!$A$1:$A$248)),0)+IF(AND($J110&lt;T$4,$K110&lt;U$4,$K110&gt;T$4),NETWORKDAYS.INTL(T$4+1,$K110,1,(Holidays!$A$1:$A$248)),0)+IF(AND($J110&lt;=T$4,$K110&gt;=U$4,$K110&gt;T$4),NETWORKDAYS.INTL(T$4+1,(U$4),1,(Holidays!$A$1:$A$248)),0))*$M110,"")</f>
        <v>0</v>
      </c>
      <c r="V110" s="192">
        <f ca="1">IFERROR((IF(AND($J110&gt;U$4,$J110&lt;=V$4,$K110&lt;=V$4),NETWORKDAYS.INTL($J110,$K110,1,(Holidays!$A$1:$A$248)),0)+IF(AND($J110&gt;U$4,$J110&lt;=V$4,$K110&gt;V$4),NETWORKDAYS.INTL($J110,(V$4),1,(Holidays!$A$1:$A$248)),0)+IF(AND($J110&lt;U$4,$K110&lt;V$4,$K110&gt;U$4),NETWORKDAYS.INTL(U$4+1,$K110,1,(Holidays!$A$1:$A$248)),0)+IF(AND($J110&lt;=U$4,$K110&gt;=V$4,$K110&gt;U$4),NETWORKDAYS.INTL(U$4+1,(V$4),1,(Holidays!$A$1:$A$248)),0))*$M110,"")</f>
        <v>0</v>
      </c>
      <c r="W110" s="321">
        <f ca="1">IFERROR((IF(AND($J110&gt;V$4,$J110&lt;=W$4,$K110&lt;=W$4),NETWORKDAYS.INTL($J110,$K110,1,(Holidays!$A$1:$A$248)),0)+IF(AND($J110&gt;V$4,$J110&lt;=W$4,$K110&gt;W$4),NETWORKDAYS.INTL($J110,(W$4),1,(Holidays!$A$1:$A$248)),0)+IF(AND($J110&lt;V$4,$K110&lt;W$4,$K110&gt;V$4),NETWORKDAYS.INTL(V$4+1,$K110,1,(Holidays!$A$1:$A$248)),0)+IF(AND($J110&lt;=V$4,$K110&gt;=W$4,$K110&gt;V$4),NETWORKDAYS.INTL(V$4+1,(W$4),1,(Holidays!$A$1:$A$248)),0))*$M110,"")</f>
        <v>0</v>
      </c>
      <c r="X110" s="190">
        <f ca="1">IFERROR((IF(AND($J110&gt;W$4,$J110&lt;=X$4,$K110&lt;=X$4),NETWORKDAYS.INTL($J110,$K110,1,(Holidays!$A$1:$A$248)),0)+IF(AND($J110&gt;W$4,$J110&lt;=X$4,$K110&gt;X$4),NETWORKDAYS.INTL($J110,(X$4),1,(Holidays!$A$1:$A$248)),0)+IF(AND($J110&lt;W$4,$K110&lt;X$4,$K110&gt;W$4),NETWORKDAYS.INTL(W$4+1,$K110,1,(Holidays!$A$1:$A$248)),0)+IF(AND($J110&lt;=W$4,$K110&gt;=X$4,$K110&gt;W$4),NETWORKDAYS.INTL(W$4+1,(X$4),1,(Holidays!$A$1:$A$248)),0))*$M110,"")</f>
        <v>0</v>
      </c>
      <c r="Y110" s="192">
        <f ca="1">IFERROR((IF(AND($J110&gt;X$4,$J110&lt;=Y$4,$K110&lt;=Y$4),NETWORKDAYS.INTL($J110,$K110,1,(Holidays!$A$1:$A$248)),0)+IF(AND($J110&gt;X$4,$J110&lt;=Y$4,$K110&gt;Y$4),NETWORKDAYS.INTL($J110,(Y$4),1,(Holidays!$A$1:$A$248)),0)+IF(AND($J110&lt;X$4,$K110&lt;Y$4,$K110&gt;X$4),NETWORKDAYS.INTL(X$4+1,$K110,1,(Holidays!$A$1:$A$248)),0)+IF(AND($J110&lt;=X$4,$K110&gt;=Y$4,$K110&gt;X$4),NETWORKDAYS.INTL(X$4+1,(Y$4),1,(Holidays!$A$1:$A$248)),0))*$M110,"")</f>
        <v>0</v>
      </c>
      <c r="Z110" s="321">
        <f ca="1">IFERROR((IF(AND($J110&gt;Y$4,$J110&lt;=Z$4,$K110&lt;=Z$4),NETWORKDAYS.INTL($J110,$K110,1,(Holidays!$A$1:$A$248)),0)+IF(AND($J110&gt;Y$4,$J110&lt;=Z$4,$K110&gt;Z$4),NETWORKDAYS.INTL($J110,(Z$4),1,(Holidays!$A$1:$A$248)),0)+IF(AND($J110&lt;Y$4,$K110&lt;Z$4,$K110&gt;Y$4),NETWORKDAYS.INTL(Y$4+1,$K110,1,(Holidays!$A$1:$A$248)),0)+IF(AND($J110&lt;=Y$4,$K110&gt;=Z$4,$K110&gt;Y$4),NETWORKDAYS.INTL(Y$4+1,(Z$4),1,(Holidays!$A$1:$A$248)),0))*$M110,"")</f>
        <v>0</v>
      </c>
      <c r="AA110" s="190">
        <f ca="1">IFERROR((IF(AND($J110&gt;Z$4,$J110&lt;=AA$4,$K110&lt;=AA$4),NETWORKDAYS.INTL($J110,$K110,1,(Holidays!$A$1:$A$248)),0)+IF(AND($J110&gt;Z$4,$J110&lt;=AA$4,$K110&gt;AA$4),NETWORKDAYS.INTL($J110,(AA$4),1,(Holidays!$A$1:$A$248)),0)+IF(AND($J110&lt;Z$4,$K110&lt;AA$4,$K110&gt;Z$4),NETWORKDAYS.INTL(Z$4+1,$K110,1,(Holidays!$A$1:$A$248)),0)+IF(AND($J110&lt;=Z$4,$K110&gt;=AA$4,$K110&gt;Z$4),NETWORKDAYS.INTL(Z$4+1,(AA$4),1,(Holidays!$A$1:$A$248)),0))*$M110,"")</f>
        <v>0</v>
      </c>
      <c r="AB110" s="192">
        <f ca="1">IFERROR((IF(AND($J110&gt;AA$4,$J110&lt;=AB$4,$K110&lt;=AB$4),NETWORKDAYS.INTL($J110,$K110,1,(Holidays!$A$1:$A$248)),0)+IF(AND($J110&gt;AA$4,$J110&lt;=AB$4,$K110&gt;AB$4),NETWORKDAYS.INTL($J110,(AB$4),1,(Holidays!$A$1:$A$248)),0)+IF(AND($J110&lt;AA$4,$K110&lt;AB$4,$K110&gt;AA$4),NETWORKDAYS.INTL(AA$4+1,$K110,1,(Holidays!$A$1:$A$248)),0)+IF(AND($J110&lt;=AA$4,$K110&gt;=AB$4,$K110&gt;AA$4),NETWORKDAYS.INTL(AA$4+1,(AB$4),1,(Holidays!$A$1:$A$248)),0))*$M110,"")</f>
        <v>0</v>
      </c>
      <c r="AC110" s="321">
        <f ca="1">IFERROR((IF(AND($J110&gt;AB$4,$J110&lt;=AC$4,$K110&lt;=AC$4),NETWORKDAYS.INTL($J110,$K110,1,(Holidays!$A$1:$A$248)),0)+IF(AND($J110&gt;AB$4,$J110&lt;=AC$4,$K110&gt;AC$4),NETWORKDAYS.INTL($J110,(AC$4),1,(Holidays!$A$1:$A$248)),0)+IF(AND($J110&lt;AB$4,$K110&lt;AC$4,$K110&gt;AB$4),NETWORKDAYS.INTL(AB$4+1,$K110,1,(Holidays!$A$1:$A$248)),0)+IF(AND($J110&lt;=AB$4,$K110&gt;=AC$4,$K110&gt;AB$4),NETWORKDAYS.INTL(AB$4+1,(AC$4),1,(Holidays!$A$1:$A$248)),0))*$M110,"")</f>
        <v>0</v>
      </c>
      <c r="AD110" s="190">
        <f ca="1">IFERROR((IF(AND($J110&gt;AC$4,$J110&lt;=AD$4,$K110&lt;=AD$4),NETWORKDAYS.INTL($J110,$K110,1,(Holidays!$A$1:$A$248)),0)+IF(AND($J110&gt;AC$4,$J110&lt;=AD$4,$K110&gt;AD$4),NETWORKDAYS.INTL($J110,(AD$4),1,(Holidays!$A$1:$A$248)),0)+IF(AND($J110&lt;AC$4,$K110&lt;AD$4,$K110&gt;AC$4),NETWORKDAYS.INTL(AC$4+1,$K110,1,(Holidays!$A$1:$A$248)),0)+IF(AND($J110&lt;=AC$4,$K110&gt;=AD$4,$K110&gt;AC$4),NETWORKDAYS.INTL(AC$4+1,(AD$4),1,(Holidays!$A$1:$A$248)),0))*$M110,"")</f>
        <v>0</v>
      </c>
      <c r="AE110" s="192">
        <f ca="1">IFERROR((IF(AND($J110&gt;AD$4,$J110&lt;=AE$4,$K110&lt;=AE$4),NETWORKDAYS.INTL($J110,$K110,1,(Holidays!$A$1:$A$248)),0)+IF(AND($J110&gt;AD$4,$J110&lt;=AE$4,$K110&gt;AE$4),NETWORKDAYS.INTL($J110,(AE$4),1,(Holidays!$A$1:$A$248)),0)+IF(AND($J110&lt;AD$4,$K110&lt;AE$4,$K110&gt;AD$4),NETWORKDAYS.INTL(AD$4+1,$K110,1,(Holidays!$A$1:$A$248)),0)+IF(AND($J110&lt;=AD$4,$K110&gt;=AE$4,$K110&gt;AD$4),NETWORKDAYS.INTL(AD$4+1,(AE$4),1,(Holidays!$A$1:$A$248)),0))*$M110,"")</f>
        <v>0</v>
      </c>
      <c r="AF110" s="321">
        <f ca="1">IFERROR((IF(AND($J110&gt;AE$4,$J110&lt;=AF$4,$K110&lt;=AF$4),NETWORKDAYS.INTL($J110,$K110,1,(Holidays!$A$1:$A$248)),0)+IF(AND($J110&gt;AE$4,$J110&lt;=AF$4,$K110&gt;AF$4),NETWORKDAYS.INTL($J110,(AF$4),1,(Holidays!$A$1:$A$248)),0)+IF(AND($J110&lt;AE$4,$K110&lt;AF$4,$K110&gt;AE$4),NETWORKDAYS.INTL(AE$4+1,$K110,1,(Holidays!$A$1:$A$248)),0)+IF(AND($J110&lt;=AE$4,$K110&gt;=AF$4,$K110&gt;AE$4),NETWORKDAYS.INTL(AE$4+1,(AF$4),1,(Holidays!$A$1:$A$248)),0))*$M110,"")</f>
        <v>0</v>
      </c>
      <c r="AG110" s="190">
        <f ca="1">IFERROR((IF(AND($J110&gt;AF$4,$J110&lt;=AG$4,$K110&lt;=AG$4),NETWORKDAYS.INTL($J110,$K110,1,(Holidays!$A$1:$A$248)),0)+IF(AND($J110&gt;AF$4,$J110&lt;=AG$4,$K110&gt;AG$4),NETWORKDAYS.INTL($J110,(AG$4),1,(Holidays!$A$1:$A$248)),0)+IF(AND($J110&lt;AF$4,$K110&lt;AG$4,$K110&gt;AF$4),NETWORKDAYS.INTL(AF$4+1,$K110,1,(Holidays!$A$1:$A$248)),0)+IF(AND($J110&lt;=AF$4,$K110&gt;=AG$4,$K110&gt;AF$4),NETWORKDAYS.INTL(AF$4+1,(AG$4),1,(Holidays!$A$1:$A$248)),0))*$M110,"")</f>
        <v>0</v>
      </c>
      <c r="AH110" s="192">
        <f ca="1">IFERROR((IF(AND($J110&gt;AG$4,$J110&lt;=AH$4,$K110&lt;=AH$4),NETWORKDAYS.INTL($J110,$K110,1,(Holidays!$A$1:$A$248)),0)+IF(AND($J110&gt;AG$4,$J110&lt;=AH$4,$K110&gt;AH$4),NETWORKDAYS.INTL($J110,(AH$4),1,(Holidays!$A$1:$A$248)),0)+IF(AND($J110&lt;AG$4,$K110&lt;AH$4,$K110&gt;AG$4),NETWORKDAYS.INTL(AG$4+1,$K110,1,(Holidays!$A$1:$A$248)),0)+IF(AND($J110&lt;=AG$4,$K110&gt;=AH$4,$K110&gt;AG$4),NETWORKDAYS.INTL(AG$4+1,(AH$4),1,(Holidays!$A$1:$A$248)),0))*$M110,"")</f>
        <v>0</v>
      </c>
      <c r="AI110" s="321">
        <f ca="1">IFERROR((IF(AND($J110&gt;AH$4,$J110&lt;=AI$4,$K110&lt;=AI$4),NETWORKDAYS.INTL($J110,$K110,1,(Holidays!$A$1:$A$248)),0)+IF(AND($J110&gt;AH$4,$J110&lt;=AI$4,$K110&gt;AI$4),NETWORKDAYS.INTL($J110,(AI$4),1,(Holidays!$A$1:$A$248)),0)+IF(AND($J110&lt;AH$4,$K110&lt;AI$4,$K110&gt;AH$4),NETWORKDAYS.INTL(AH$4+1,$K110,1,(Holidays!$A$1:$A$248)),0)+IF(AND($J110&lt;=AH$4,$K110&gt;=AI$4,$K110&gt;AH$4),NETWORKDAYS.INTL(AH$4+1,(AI$4),1,(Holidays!$A$1:$A$248)),0))*$M110,"")</f>
        <v>0</v>
      </c>
      <c r="AJ110" s="190">
        <f ca="1">IFERROR((IF(AND($J110&gt;AI$4,$J110&lt;=AJ$4,$K110&lt;=AJ$4),NETWORKDAYS.INTL($J110,$K110,1,(Holidays!$A$1:$A$248)),0)+IF(AND($J110&gt;AI$4,$J110&lt;=AJ$4,$K110&gt;AJ$4),NETWORKDAYS.INTL($J110,(AJ$4),1,(Holidays!$A$1:$A$248)),0)+IF(AND($J110&lt;AI$4,$K110&lt;AJ$4,$K110&gt;AI$4),NETWORKDAYS.INTL(AI$4+1,$K110,1,(Holidays!$A$1:$A$248)),0)+IF(AND($J110&lt;=AI$4,$K110&gt;=AJ$4,$K110&gt;AI$4),NETWORKDAYS.INTL(AI$4+1,(AJ$4),1,(Holidays!$A$1:$A$248)),0))*$M110,"")</f>
        <v>0</v>
      </c>
      <c r="AK110" s="192">
        <f ca="1">IFERROR((IF(AND($J110&gt;AJ$4,$J110&lt;=AK$4,$K110&lt;=AK$4),NETWORKDAYS.INTL($J110,$K110,1,(Holidays!$A$1:$A$248)),0)+IF(AND($J110&gt;AJ$4,$J110&lt;=AK$4,$K110&gt;AK$4),NETWORKDAYS.INTL($J110,(AK$4),1,(Holidays!$A$1:$A$248)),0)+IF(AND($J110&lt;AJ$4,$K110&lt;AK$4,$K110&gt;AJ$4),NETWORKDAYS.INTL(AJ$4+1,$K110,1,(Holidays!$A$1:$A$248)),0)+IF(AND($J110&lt;=AJ$4,$K110&gt;=AK$4,$K110&gt;AJ$4),NETWORKDAYS.INTL(AJ$4+1,(AK$4),1,(Holidays!$A$1:$A$248)),0))*$M110,"")</f>
        <v>0</v>
      </c>
      <c r="AL110" s="321">
        <f ca="1">IFERROR((IF(AND($J110&gt;AK$4,$J110&lt;=AL$4,$K110&lt;=AL$4),NETWORKDAYS.INTL($J110,$K110,1,(Holidays!$A$1:$A$248)),0)+IF(AND($J110&gt;AK$4,$J110&lt;=AL$4,$K110&gt;AL$4),NETWORKDAYS.INTL($J110,(AL$4),1,(Holidays!$A$1:$A$248)),0)+IF(AND($J110&lt;AK$4,$K110&lt;AL$4,$K110&gt;AK$4),NETWORKDAYS.INTL(AK$4+1,$K110,1,(Holidays!$A$1:$A$248)),0)+IF(AND($J110&lt;=AK$4,$K110&gt;=AL$4,$K110&gt;AK$4),NETWORKDAYS.INTL(AK$4+1,(AL$4),1,(Holidays!$A$1:$A$248)),0))*$M110,"")</f>
        <v>0</v>
      </c>
      <c r="AM110" s="190">
        <f ca="1">IFERROR((IF(AND($J110&gt;AL$4,$J110&lt;=AM$4,$K110&lt;=AM$4),NETWORKDAYS.INTL($J110,$K110,1,(Holidays!$A$1:$A$248)),0)+IF(AND($J110&gt;AL$4,$J110&lt;=AM$4,$K110&gt;AM$4),NETWORKDAYS.INTL($J110,(AM$4),1,(Holidays!$A$1:$A$248)),0)+IF(AND($J110&lt;AL$4,$K110&lt;AM$4,$K110&gt;AL$4),NETWORKDAYS.INTL(AL$4+1,$K110,1,(Holidays!$A$1:$A$248)),0)+IF(AND($J110&lt;=AL$4,$K110&gt;=AM$4,$K110&gt;AL$4),NETWORKDAYS.INTL(AL$4+1,(AM$4),1,(Holidays!$A$1:$A$248)),0))*$M110,"")</f>
        <v>0</v>
      </c>
      <c r="AN110" s="192">
        <f ca="1">IFERROR((IF(AND($J110&gt;AM$4,$J110&lt;=AN$4,$K110&lt;=AN$4),NETWORKDAYS.INTL($J110,$K110,1,(Holidays!$A$1:$A$248)),0)+IF(AND($J110&gt;AM$4,$J110&lt;=AN$4,$K110&gt;AN$4),NETWORKDAYS.INTL($J110,(AN$4),1,(Holidays!$A$1:$A$248)),0)+IF(AND($J110&lt;AM$4,$K110&lt;AN$4,$K110&gt;AM$4),NETWORKDAYS.INTL(AM$4+1,$K110,1,(Holidays!$A$1:$A$248)),0)+IF(AND($J110&lt;=AM$4,$K110&gt;=AN$4,$K110&gt;AM$4),NETWORKDAYS.INTL(AM$4+1,(AN$4),1,(Holidays!$A$1:$A$248)),0))*$M110,"")</f>
        <v>0</v>
      </c>
      <c r="AO110" s="321">
        <f ca="1">IFERROR((IF(AND($J110&gt;AN$4,$J110&lt;=AO$4,$K110&lt;=AO$4),NETWORKDAYS.INTL($J110,$K110,1,(Holidays!$A$1:$A$248)),0)+IF(AND($J110&gt;AN$4,$J110&lt;=AO$4,$K110&gt;AO$4),NETWORKDAYS.INTL($J110,(AO$4),1,(Holidays!$A$1:$A$248)),0)+IF(AND($J110&lt;AN$4,$K110&lt;AO$4,$K110&gt;AN$4),NETWORKDAYS.INTL(AN$4+1,$K110,1,(Holidays!$A$1:$A$248)),0)+IF(AND($J110&lt;=AN$4,$K110&gt;=AO$4,$K110&gt;AN$4),NETWORKDAYS.INTL(AN$4+1,(AO$4),1,(Holidays!$A$1:$A$248)),0))*$M110,"")</f>
        <v>0</v>
      </c>
      <c r="AP110" s="190">
        <f ca="1">IFERROR((IF(AND($J110&gt;AO$4,$J110&lt;=AP$4,$K110&lt;=AP$4),NETWORKDAYS.INTL($J110,$K110,1,(Holidays!$A$1:$A$248)),0)+IF(AND($J110&gt;AO$4,$J110&lt;=AP$4,$K110&gt;AP$4),NETWORKDAYS.INTL($J110,(AP$4),1,(Holidays!$A$1:$A$248)),0)+IF(AND($J110&lt;AO$4,$K110&lt;AP$4,$K110&gt;AO$4),NETWORKDAYS.INTL(AO$4+1,$K110,1,(Holidays!$A$1:$A$248)),0)+IF(AND($J110&lt;=AO$4,$K110&gt;=AP$4,$K110&gt;AO$4),NETWORKDAYS.INTL(AO$4+1,(AP$4),1,(Holidays!$A$1:$A$248)),0))*$M110,"")</f>
        <v>0</v>
      </c>
      <c r="AQ110" s="192">
        <f ca="1">IFERROR((IF(AND($J110&gt;AP$4,$J110&lt;=AQ$4,$K110&lt;=AQ$4),NETWORKDAYS.INTL($J110,$K110,1,(Holidays!$A$1:$A$248)),0)+IF(AND($J110&gt;AP$4,$J110&lt;=AQ$4,$K110&gt;AQ$4),NETWORKDAYS.INTL($J110,(AQ$4),1,(Holidays!$A$1:$A$248)),0)+IF(AND($J110&lt;AP$4,$K110&lt;AQ$4,$K110&gt;AP$4),NETWORKDAYS.INTL(AP$4+1,$K110,1,(Holidays!$A$1:$A$248)),0)+IF(AND($J110&lt;=AP$4,$K110&gt;=AQ$4,$K110&gt;AP$4),NETWORKDAYS.INTL(AP$4+1,(AQ$4),1,(Holidays!$A$1:$A$248)),0))*$M110,"")</f>
        <v>0</v>
      </c>
      <c r="AR110" s="321">
        <f ca="1">IFERROR((IF(AND($J110&gt;AQ$4,$J110&lt;=AR$4,$K110&lt;=AR$4),NETWORKDAYS.INTL($J110,$K110,1,(Holidays!$A$1:$A$248)),0)+IF(AND($J110&gt;AQ$4,$J110&lt;=AR$4,$K110&gt;AR$4),NETWORKDAYS.INTL($J110,(AR$4),1,(Holidays!$A$1:$A$248)),0)+IF(AND($J110&lt;AQ$4,$K110&lt;AR$4,$K110&gt;AQ$4),NETWORKDAYS.INTL(AQ$4+1,$K110,1,(Holidays!$A$1:$A$248)),0)+IF(AND($J110&lt;=AQ$4,$K110&gt;=AR$4,$K110&gt;AQ$4),NETWORKDAYS.INTL(AQ$4+1,(AR$4),1,(Holidays!$A$1:$A$248)),0))*$M110,"")</f>
        <v>0</v>
      </c>
      <c r="AS110" s="190">
        <f ca="1">IFERROR((IF(AND($J110&gt;AR$4,$J110&lt;=AS$4,$K110&lt;=AS$4),NETWORKDAYS.INTL($J110,$K110,1,(Holidays!$A$1:$A$248)),0)+IF(AND($J110&gt;AR$4,$J110&lt;=AS$4,$K110&gt;AS$4),NETWORKDAYS.INTL($J110,(AS$4),1,(Holidays!$A$1:$A$248)),0)+IF(AND($J110&lt;AR$4,$K110&lt;AS$4,$K110&gt;AR$4),NETWORKDAYS.INTL(AR$4+1,$K110,1,(Holidays!$A$1:$A$248)),0)+IF(AND($J110&lt;=AR$4,$K110&gt;=AS$4,$K110&gt;AR$4),NETWORKDAYS.INTL(AR$4+1,(AS$4),1,(Holidays!$A$1:$A$248)),0))*$M110,"")</f>
        <v>0</v>
      </c>
      <c r="AT110" s="192">
        <f ca="1">IFERROR((IF(AND($J110&gt;AS$4,$J110&lt;=AT$4,$K110&lt;=AT$4),NETWORKDAYS.INTL($J110,$K110,1,(Holidays!$A$1:$A$248)),0)+IF(AND($J110&gt;AS$4,$J110&lt;=AT$4,$K110&gt;AT$4),NETWORKDAYS.INTL($J110,(AT$4),1,(Holidays!$A$1:$A$248)),0)+IF(AND($J110&lt;AS$4,$K110&lt;AT$4,$K110&gt;AS$4),NETWORKDAYS.INTL(AS$4+1,$K110,1,(Holidays!$A$1:$A$248)),0)+IF(AND($J110&lt;=AS$4,$K110&gt;=AT$4,$K110&gt;AS$4),NETWORKDAYS.INTL(AS$4+1,(AT$4),1,(Holidays!$A$1:$A$248)),0))*$M110,"")</f>
        <v>0</v>
      </c>
      <c r="AU110" s="321">
        <f ca="1">IFERROR((IF(AND($J110&gt;AT$4,$J110&lt;=AU$4,$K110&lt;=AU$4),NETWORKDAYS.INTL($J110,$K110,1,(Holidays!$A$1:$A$248)),0)+IF(AND($J110&gt;AT$4,$J110&lt;=AU$4,$K110&gt;AU$4),NETWORKDAYS.INTL($J110,(AU$4),1,(Holidays!$A$1:$A$248)),0)+IF(AND($J110&lt;AT$4,$K110&lt;AU$4,$K110&gt;AT$4),NETWORKDAYS.INTL(AT$4+1,$K110,1,(Holidays!$A$1:$A$248)),0)+IF(AND($J110&lt;=AT$4,$K110&gt;=AU$4,$K110&gt;AT$4),NETWORKDAYS.INTL(AT$4+1,(AU$4),1,(Holidays!$A$1:$A$248)),0))*$M110,"")</f>
        <v>0</v>
      </c>
      <c r="AV110" s="190">
        <f ca="1">IFERROR((IF(AND($J110&gt;AU$4,$J110&lt;=AV$4,$K110&lt;=AV$4),NETWORKDAYS.INTL($J110,$K110,1,(Holidays!$A$1:$A$248)),0)+IF(AND($J110&gt;AU$4,$J110&lt;=AV$4,$K110&gt;AV$4),NETWORKDAYS.INTL($J110,(AV$4),1,(Holidays!$A$1:$A$248)),0)+IF(AND($J110&lt;AU$4,$K110&lt;AV$4,$K110&gt;AU$4),NETWORKDAYS.INTL(AU$4+1,$K110,1,(Holidays!$A$1:$A$248)),0)+IF(AND($J110&lt;=AU$4,$K110&gt;=AV$4,$K110&gt;AU$4),NETWORKDAYS.INTL(AU$4+1,(AV$4),1,(Holidays!$A$1:$A$248)),0))*$M110,"")</f>
        <v>0</v>
      </c>
      <c r="AW110" s="192">
        <f ca="1">IFERROR((IF(AND($J110&gt;AV$4,$J110&lt;=AW$4,$K110&lt;=AW$4),NETWORKDAYS.INTL($J110,$K110,1,(Holidays!$A$1:$A$248)),0)+IF(AND($J110&gt;AV$4,$J110&lt;=AW$4,$K110&gt;AW$4),NETWORKDAYS.INTL($J110,(AW$4),1,(Holidays!$A$1:$A$248)),0)+IF(AND($J110&lt;AV$4,$K110&lt;AW$4,$K110&gt;AV$4),NETWORKDAYS.INTL(AV$4+1,$K110,1,(Holidays!$A$1:$A$248)),0)+IF(AND($J110&lt;=AV$4,$K110&gt;=AW$4,$K110&gt;AV$4),NETWORKDAYS.INTL(AV$4+1,(AW$4),1,(Holidays!$A$1:$A$248)),0))*$M110,"")</f>
        <v>0</v>
      </c>
      <c r="AX110" s="321">
        <f ca="1">IFERROR((IF(AND($J110&gt;AW$4,$J110&lt;=AX$4,$K110&lt;=AX$4),NETWORKDAYS.INTL($J110,$K110,1,(Holidays!$A$1:$A$248)),0)+IF(AND($J110&gt;AW$4,$J110&lt;=AX$4,$K110&gt;AX$4),NETWORKDAYS.INTL($J110,(AX$4),1,(Holidays!$A$1:$A$248)),0)+IF(AND($J110&lt;AW$4,$K110&lt;AX$4,$K110&gt;AW$4),NETWORKDAYS.INTL(AW$4+1,$K110,1,(Holidays!$A$1:$A$248)),0)+IF(AND($J110&lt;=AW$4,$K110&gt;=AX$4,$K110&gt;AW$4),NETWORKDAYS.INTL(AW$4+1,(AX$4),1,(Holidays!$A$1:$A$248)),0))*$M110,"")</f>
        <v>0</v>
      </c>
      <c r="AY110" s="190">
        <f ca="1">IFERROR((IF(AND($J110&gt;AX$4,$J110&lt;=AY$4,$K110&lt;=AY$4),NETWORKDAYS.INTL($J110,$K110,1,(Holidays!$A$1:$A$248)),0)+IF(AND($J110&gt;AX$4,$J110&lt;=AY$4,$K110&gt;AY$4),NETWORKDAYS.INTL($J110,(AY$4),1,(Holidays!$A$1:$A$248)),0)+IF(AND($J110&lt;AX$4,$K110&lt;AY$4,$K110&gt;AX$4),NETWORKDAYS.INTL(AX$4+1,$K110,1,(Holidays!$A$1:$A$248)),0)+IF(AND($J110&lt;=AX$4,$K110&gt;=AY$4,$K110&gt;AX$4),NETWORKDAYS.INTL(AX$4+1,(AY$4),1,(Holidays!$A$1:$A$248)),0))*$M110,"")</f>
        <v>0</v>
      </c>
      <c r="AZ110" s="192">
        <f ca="1">IFERROR((IF(AND($J110&gt;AY$4,$J110&lt;=AZ$4,$K110&lt;=AZ$4),NETWORKDAYS.INTL($J110,$K110,1,(Holidays!$A$1:$A$248)),0)+IF(AND($J110&gt;AY$4,$J110&lt;=AZ$4,$K110&gt;AZ$4),NETWORKDAYS.INTL($J110,(AZ$4),1,(Holidays!$A$1:$A$248)),0)+IF(AND($J110&lt;AY$4,$K110&lt;AZ$4,$K110&gt;AY$4),NETWORKDAYS.INTL(AY$4+1,$K110,1,(Holidays!$A$1:$A$248)),0)+IF(AND($J110&lt;=AY$4,$K110&gt;=AZ$4,$K110&gt;AY$4),NETWORKDAYS.INTL(AY$4+1,(AZ$4),1,(Holidays!$A$1:$A$248)),0))*$M110,"")</f>
        <v>0</v>
      </c>
      <c r="BA110" s="321">
        <f ca="1">IFERROR((IF(AND($J110&gt;AZ$4,$J110&lt;=BA$4,$K110&lt;=BA$4),NETWORKDAYS.INTL($J110,$K110,1,(Holidays!$A$1:$A$248)),0)+IF(AND($J110&gt;AZ$4,$J110&lt;=BA$4,$K110&gt;BA$4),NETWORKDAYS.INTL($J110,(BA$4),1,(Holidays!$A$1:$A$248)),0)+IF(AND($J110&lt;AZ$4,$K110&lt;BA$4,$K110&gt;AZ$4),NETWORKDAYS.INTL(AZ$4+1,$K110,1,(Holidays!$A$1:$A$248)),0)+IF(AND($J110&lt;=AZ$4,$K110&gt;=BA$4,$K110&gt;AZ$4),NETWORKDAYS.INTL(AZ$4+1,(BA$4),1,(Holidays!$A$1:$A$248)),0))*$M110,"")</f>
        <v>0</v>
      </c>
      <c r="BB110" s="190">
        <f ca="1">IFERROR((IF(AND($J110&gt;BA$4,$J110&lt;=BB$4,$K110&lt;=BB$4),NETWORKDAYS.INTL($J110,$K110,1,(Holidays!$A$1:$A$248)),0)+IF(AND($J110&gt;BA$4,$J110&lt;=BB$4,$K110&gt;BB$4),NETWORKDAYS.INTL($J110,(BB$4),1,(Holidays!$A$1:$A$248)),0)+IF(AND($J110&lt;BA$4,$K110&lt;BB$4,$K110&gt;BA$4),NETWORKDAYS.INTL(BA$4+1,$K110,1,(Holidays!$A$1:$A$248)),0)+IF(AND($J110&lt;=BA$4,$K110&gt;=BB$4,$K110&gt;BA$4),NETWORKDAYS.INTL(BA$4+1,(BB$4),1,(Holidays!$A$1:$A$248)),0))*$M110,"")</f>
        <v>0</v>
      </c>
      <c r="BC110" s="192">
        <f ca="1">IFERROR((IF(AND($J110&gt;BB$4,$J110&lt;=BC$4,$K110&lt;=BC$4),NETWORKDAYS.INTL($J110,$K110,1,(Holidays!$A$1:$A$248)),0)+IF(AND($J110&gt;BB$4,$J110&lt;=BC$4,$K110&gt;BC$4),NETWORKDAYS.INTL($J110,(BC$4),1,(Holidays!$A$1:$A$248)),0)+IF(AND($J110&lt;BB$4,$K110&lt;BC$4,$K110&gt;BB$4),NETWORKDAYS.INTL(BB$4+1,$K110,1,(Holidays!$A$1:$A$248)),0)+IF(AND($J110&lt;=BB$4,$K110&gt;=BC$4,$K110&gt;BB$4),NETWORKDAYS.INTL(BB$4+1,(BC$4),1,(Holidays!$A$1:$A$248)),0))*$M110,"")</f>
        <v>0</v>
      </c>
      <c r="BD110" s="321">
        <f ca="1">IFERROR((IF(AND($J110&gt;BC$4,$J110&lt;=BD$4,$K110&lt;=BD$4),NETWORKDAYS.INTL($J110,$K110,1,(Holidays!$A$1:$A$248)),0)+IF(AND($J110&gt;BC$4,$J110&lt;=BD$4,$K110&gt;BD$4),NETWORKDAYS.INTL($J110,(BD$4),1,(Holidays!$A$1:$A$248)),0)+IF(AND($J110&lt;BC$4,$K110&lt;BD$4,$K110&gt;BC$4),NETWORKDAYS.INTL(BC$4+1,$K110,1,(Holidays!$A$1:$A$248)),0)+IF(AND($J110&lt;=BC$4,$K110&gt;=BD$4,$K110&gt;BC$4),NETWORKDAYS.INTL(BC$4+1,(BD$4),1,(Holidays!$A$1:$A$248)),0))*$M110,"")</f>
        <v>0</v>
      </c>
      <c r="BE110" s="190">
        <f ca="1">IFERROR((IF(AND($J110&gt;BD$4,$J110&lt;=BE$4,$K110&lt;=BE$4),NETWORKDAYS.INTL($J110,$K110,1,(Holidays!$A$1:$A$248)),0)+IF(AND($J110&gt;BD$4,$J110&lt;=BE$4,$K110&gt;BE$4),NETWORKDAYS.INTL($J110,(BE$4),1,(Holidays!$A$1:$A$248)),0)+IF(AND($J110&lt;BD$4,$K110&lt;BE$4,$K110&gt;BD$4),NETWORKDAYS.INTL(BD$4+1,$K110,1,(Holidays!$A$1:$A$248)),0)+IF(AND($J110&lt;=BD$4,$K110&gt;=BE$4,$K110&gt;BD$4),NETWORKDAYS.INTL(BD$4+1,(BE$4),1,(Holidays!$A$1:$A$248)),0))*$M110,"")</f>
        <v>0</v>
      </c>
      <c r="BF110" s="192">
        <f ca="1">IFERROR((IF(AND($J110&gt;BE$4,$J110&lt;=BF$4,$K110&lt;=BF$4),NETWORKDAYS.INTL($J110,$K110,1,(Holidays!$A$1:$A$248)),0)+IF(AND($J110&gt;BE$4,$J110&lt;=BF$4,$K110&gt;BF$4),NETWORKDAYS.INTL($J110,(BF$4),1,(Holidays!$A$1:$A$248)),0)+IF(AND($J110&lt;BE$4,$K110&lt;BF$4,$K110&gt;BE$4),NETWORKDAYS.INTL(BE$4+1,$K110,1,(Holidays!$A$1:$A$248)),0)+IF(AND($J110&lt;=BE$4,$K110&gt;=BF$4,$K110&gt;BE$4),NETWORKDAYS.INTL(BE$4+1,(BF$4),1,(Holidays!$A$1:$A$248)),0))*$M110,"")</f>
        <v>0</v>
      </c>
      <c r="BG110" s="321">
        <f ca="1">IFERROR((IF(AND($J110&gt;BF$4,$J110&lt;=BG$4,$K110&lt;=BG$4),NETWORKDAYS.INTL($J110,$K110,1,(Holidays!$A$1:$A$248)),0)+IF(AND($J110&gt;BF$4,$J110&lt;=BG$4,$K110&gt;BG$4),NETWORKDAYS.INTL($J110,(BG$4),1,(Holidays!$A$1:$A$248)),0)+IF(AND($J110&lt;BF$4,$K110&lt;BG$4,$K110&gt;BF$4),NETWORKDAYS.INTL(BF$4+1,$K110,1,(Holidays!$A$1:$A$248)),0)+IF(AND($J110&lt;=BF$4,$K110&gt;=BG$4,$K110&gt;BF$4),NETWORKDAYS.INTL(BF$4+1,(BG$4),1,(Holidays!$A$1:$A$248)),0))*$M110,"")</f>
        <v>0</v>
      </c>
      <c r="BH110" s="190">
        <f ca="1">IFERROR((IF(AND($J110&gt;BG$4,$J110&lt;=BH$4,$K110&lt;=BH$4),NETWORKDAYS.INTL($J110,$K110,1,(Holidays!$A$1:$A$248)),0)+IF(AND($J110&gt;BG$4,$J110&lt;=BH$4,$K110&gt;BH$4),NETWORKDAYS.INTL($J110,(BH$4),1,(Holidays!$A$1:$A$248)),0)+IF(AND($J110&lt;BG$4,$K110&lt;BH$4,$K110&gt;BG$4),NETWORKDAYS.INTL(BG$4+1,$K110,1,(Holidays!$A$1:$A$248)),0)+IF(AND($J110&lt;=BG$4,$K110&gt;=BH$4,$K110&gt;BG$4),NETWORKDAYS.INTL(BG$4+1,(BH$4),1,(Holidays!$A$1:$A$248)),0))*$M110,"")</f>
        <v>0</v>
      </c>
      <c r="BI110" s="192">
        <f ca="1">IFERROR((IF(AND($J110&gt;BH$4,$J110&lt;=BI$4,$K110&lt;=BI$4),NETWORKDAYS.INTL($J110,$K110,1,(Holidays!$A$1:$A$248)),0)+IF(AND($J110&gt;BH$4,$J110&lt;=BI$4,$K110&gt;BI$4),NETWORKDAYS.INTL($J110,(BI$4),1,(Holidays!$A$1:$A$248)),0)+IF(AND($J110&lt;BH$4,$K110&lt;BI$4,$K110&gt;BH$4),NETWORKDAYS.INTL(BH$4+1,$K110,1,(Holidays!$A$1:$A$248)),0)+IF(AND($J110&lt;=BH$4,$K110&gt;=BI$4,$K110&gt;BH$4),NETWORKDAYS.INTL(BH$4+1,(BI$4),1,(Holidays!$A$1:$A$248)),0))*$M110,"")</f>
        <v>0</v>
      </c>
      <c r="BJ110" s="321">
        <f ca="1">IFERROR((IF(AND($J110&gt;BI$4,$J110&lt;=BJ$4,$K110&lt;=BJ$4),NETWORKDAYS.INTL($J110,$K110,1,(Holidays!$A$1:$A$248)),0)+IF(AND($J110&gt;BI$4,$J110&lt;=BJ$4,$K110&gt;BJ$4),NETWORKDAYS.INTL($J110,(BJ$4),1,(Holidays!$A$1:$A$248)),0)+IF(AND($J110&lt;BI$4,$K110&lt;BJ$4,$K110&gt;BI$4),NETWORKDAYS.INTL(BI$4+1,$K110,1,(Holidays!$A$1:$A$248)),0)+IF(AND($J110&lt;=BI$4,$K110&gt;=BJ$4,$K110&gt;BI$4),NETWORKDAYS.INTL(BI$4+1,(BJ$4),1,(Holidays!$A$1:$A$248)),0))*$M110,"")</f>
        <v>0</v>
      </c>
      <c r="BK110" s="190">
        <f ca="1">IFERROR((IF(AND($J110&gt;BJ$4,$J110&lt;=BK$4,$K110&lt;=BK$4),NETWORKDAYS.INTL($J110,$K110,1,(Holidays!$A$1:$A$248)),0)+IF(AND($J110&gt;BJ$4,$J110&lt;=BK$4,$K110&gt;BK$4),NETWORKDAYS.INTL($J110,(BK$4),1,(Holidays!$A$1:$A$248)),0)+IF(AND($J110&lt;BJ$4,$K110&lt;BK$4,$K110&gt;BJ$4),NETWORKDAYS.INTL(BJ$4+1,$K110,1,(Holidays!$A$1:$A$248)),0)+IF(AND($J110&lt;=BJ$4,$K110&gt;=BK$4,$K110&gt;BJ$4),NETWORKDAYS.INTL(BJ$4+1,(BK$4),1,(Holidays!$A$1:$A$248)),0))*$M110,"")</f>
        <v>0</v>
      </c>
      <c r="BL110" s="192">
        <f ca="1">IFERROR((IF(AND($J110&gt;BK$4,$J110&lt;=BL$4,$K110&lt;=BL$4),NETWORKDAYS.INTL($J110,$K110,1,(Holidays!$A$1:$A$248)),0)+IF(AND($J110&gt;BK$4,$J110&lt;=BL$4,$K110&gt;BL$4),NETWORKDAYS.INTL($J110,(BL$4),1,(Holidays!$A$1:$A$248)),0)+IF(AND($J110&lt;BK$4,$K110&lt;BL$4,$K110&gt;BK$4),NETWORKDAYS.INTL(BK$4+1,$K110,1,(Holidays!$A$1:$A$248)),0)+IF(AND($J110&lt;=BK$4,$K110&gt;=BL$4,$K110&gt;BK$4),NETWORKDAYS.INTL(BK$4+1,(BL$4),1,(Holidays!$A$1:$A$248)),0))*$M110,"")</f>
        <v>0</v>
      </c>
      <c r="BM110" s="321">
        <f ca="1">IFERROR((IF(AND($J110&gt;BL$4,$J110&lt;=BM$4,$K110&lt;=BM$4),NETWORKDAYS.INTL($J110,$K110,1,(Holidays!$A$1:$A$248)),0)+IF(AND($J110&gt;BL$4,$J110&lt;=BM$4,$K110&gt;BM$4),NETWORKDAYS.INTL($J110,(BM$4),1,(Holidays!$A$1:$A$248)),0)+IF(AND($J110&lt;BL$4,$K110&lt;BM$4,$K110&gt;BL$4),NETWORKDAYS.INTL(BL$4+1,$K110,1,(Holidays!$A$1:$A$248)),0)+IF(AND($J110&lt;=BL$4,$K110&gt;=BM$4,$K110&gt;BL$4),NETWORKDAYS.INTL(BL$4+1,(BM$4),1,(Holidays!$A$1:$A$248)),0))*$M110,"")</f>
        <v>0</v>
      </c>
      <c r="BN110" s="190">
        <f ca="1">IFERROR((IF(AND($J110&gt;BM$4,$J110&lt;=BN$4,$K110&lt;=BN$4),NETWORKDAYS.INTL($J110,$K110,1,(Holidays!$A$1:$A$248)),0)+IF(AND($J110&gt;BM$4,$J110&lt;=BN$4,$K110&gt;BN$4),NETWORKDAYS.INTL($J110,(BN$4),1,(Holidays!$A$1:$A$248)),0)+IF(AND($J110&lt;BM$4,$K110&lt;BN$4,$K110&gt;BM$4),NETWORKDAYS.INTL(BM$4+1,$K110,1,(Holidays!$A$1:$A$248)),0)+IF(AND($J110&lt;=BM$4,$K110&gt;=BN$4,$K110&gt;BM$4),NETWORKDAYS.INTL(BM$4+1,(BN$4),1,(Holidays!$A$1:$A$248)),0))*$M110,"")</f>
        <v>0</v>
      </c>
      <c r="BO110" s="192">
        <f ca="1">IFERROR((IF(AND($J110&gt;BN$4,$J110&lt;=BO$4,$K110&lt;=BO$4),NETWORKDAYS.INTL($J110,$K110,1,(Holidays!$A$1:$A$248)),0)+IF(AND($J110&gt;BN$4,$J110&lt;=BO$4,$K110&gt;BO$4),NETWORKDAYS.INTL($J110,(BO$4),1,(Holidays!$A$1:$A$248)),0)+IF(AND($J110&lt;BN$4,$K110&lt;BO$4,$K110&gt;BN$4),NETWORKDAYS.INTL(BN$4+1,$K110,1,(Holidays!$A$1:$A$248)),0)+IF(AND($J110&lt;=BN$4,$K110&gt;=BO$4,$K110&gt;BN$4),NETWORKDAYS.INTL(BN$4+1,(BO$4),1,(Holidays!$A$1:$A$248)),0))*$M110,"")</f>
        <v>0</v>
      </c>
      <c r="BP110" s="321">
        <f ca="1">IFERROR((IF(AND($J110&gt;BO$4,$J110&lt;=BP$4,$K110&lt;=BP$4),NETWORKDAYS.INTL($J110,$K110,1,(Holidays!$A$1:$A$248)),0)+IF(AND($J110&gt;BO$4,$J110&lt;=BP$4,$K110&gt;BP$4),NETWORKDAYS.INTL($J110,(BP$4),1,(Holidays!$A$1:$A$248)),0)+IF(AND($J110&lt;BO$4,$K110&lt;BP$4,$K110&gt;BO$4),NETWORKDAYS.INTL(BO$4+1,$K110,1,(Holidays!$A$1:$A$248)),0)+IF(AND($J110&lt;=BO$4,$K110&gt;=BP$4,$K110&gt;BO$4),NETWORKDAYS.INTL(BO$4+1,(BP$4),1,(Holidays!$A$1:$A$248)),0))*$M110,"")</f>
        <v>0</v>
      </c>
      <c r="BQ110" s="190">
        <f ca="1">IFERROR((IF(AND($J110&gt;BP$4,$J110&lt;=BQ$4,$K110&lt;=BQ$4),NETWORKDAYS.INTL($J110,$K110,1,(Holidays!$A$1:$A$248)),0)+IF(AND($J110&gt;BP$4,$J110&lt;=BQ$4,$K110&gt;BQ$4),NETWORKDAYS.INTL($J110,(BQ$4),1,(Holidays!$A$1:$A$248)),0)+IF(AND($J110&lt;BP$4,$K110&lt;BQ$4,$K110&gt;BP$4),NETWORKDAYS.INTL(BP$4+1,$K110,1,(Holidays!$A$1:$A$248)),0)+IF(AND($J110&lt;=BP$4,$K110&gt;=BQ$4,$K110&gt;BP$4),NETWORKDAYS.INTL(BP$4+1,(BQ$4),1,(Holidays!$A$1:$A$248)),0))*$M110,"")</f>
        <v>0</v>
      </c>
      <c r="BR110" s="192">
        <f ca="1">IFERROR((IF(AND($J110&gt;BQ$4,$J110&lt;=BR$4,$K110&lt;=BR$4),NETWORKDAYS.INTL($J110,$K110,1,(Holidays!$A$1:$A$248)),0)+IF(AND($J110&gt;BQ$4,$J110&lt;=BR$4,$K110&gt;BR$4),NETWORKDAYS.INTL($J110,(BR$4),1,(Holidays!$A$1:$A$248)),0)+IF(AND($J110&lt;BQ$4,$K110&lt;BR$4,$K110&gt;BQ$4),NETWORKDAYS.INTL(BQ$4+1,$K110,1,(Holidays!$A$1:$A$248)),0)+IF(AND($J110&lt;=BQ$4,$K110&gt;=BR$4,$K110&gt;BQ$4),NETWORKDAYS.INTL(BQ$4+1,(BR$4),1,(Holidays!$A$1:$A$248)),0))*$M110,"")</f>
        <v>0</v>
      </c>
      <c r="BS110" s="321">
        <f ca="1">IFERROR((IF(AND($J110&gt;BR$4,$J110&lt;=BS$4,$K110&lt;=BS$4),NETWORKDAYS.INTL($J110,$K110,1,(Holidays!$A$1:$A$248)),0)+IF(AND($J110&gt;BR$4,$J110&lt;=BS$4,$K110&gt;BS$4),NETWORKDAYS.INTL($J110,(BS$4),1,(Holidays!$A$1:$A$248)),0)+IF(AND($J110&lt;BR$4,$K110&lt;BS$4,$K110&gt;BR$4),NETWORKDAYS.INTL(BR$4+1,$K110,1,(Holidays!$A$1:$A$248)),0)+IF(AND($J110&lt;=BR$4,$K110&gt;=BS$4,$K110&gt;BR$4),NETWORKDAYS.INTL(BR$4+1,(BS$4),1,(Holidays!$A$1:$A$248)),0))*$M110,"")</f>
        <v>0</v>
      </c>
      <c r="BT110" s="190">
        <f ca="1">IFERROR((IF(AND($J110&gt;BS$4,$J110&lt;=BT$4,$K110&lt;=BT$4),NETWORKDAYS.INTL($J110,$K110,1,(Holidays!$A$1:$A$248)),0)+IF(AND($J110&gt;BS$4,$J110&lt;=BT$4,$K110&gt;BT$4),NETWORKDAYS.INTL($J110,(BT$4),1,(Holidays!$A$1:$A$248)),0)+IF(AND($J110&lt;BS$4,$K110&lt;BT$4,$K110&gt;BS$4),NETWORKDAYS.INTL(BS$4+1,$K110,1,(Holidays!$A$1:$A$248)),0)+IF(AND($J110&lt;=BS$4,$K110&gt;=BT$4,$K110&gt;BS$4),NETWORKDAYS.INTL(BS$4+1,(BT$4),1,(Holidays!$A$1:$A$248)),0))*$M110,"")</f>
        <v>0</v>
      </c>
      <c r="BU110" s="192">
        <f ca="1">IFERROR((IF(AND($J110&gt;BT$4,$J110&lt;=BU$4,$K110&lt;=BU$4),NETWORKDAYS.INTL($J110,$K110,1,(Holidays!$A$1:$A$248)),0)+IF(AND($J110&gt;BT$4,$J110&lt;=BU$4,$K110&gt;BU$4),NETWORKDAYS.INTL($J110,(BU$4),1,(Holidays!$A$1:$A$248)),0)+IF(AND($J110&lt;BT$4,$K110&lt;BU$4,$K110&gt;BT$4),NETWORKDAYS.INTL(BT$4+1,$K110,1,(Holidays!$A$1:$A$248)),0)+IF(AND($J110&lt;=BT$4,$K110&gt;=BU$4,$K110&gt;BT$4),NETWORKDAYS.INTL(BT$4+1,(BU$4),1,(Holidays!$A$1:$A$248)),0))*$M110,"")</f>
        <v>0</v>
      </c>
      <c r="BV110" s="321">
        <f ca="1">IFERROR((IF(AND($J110&gt;BU$4,$J110&lt;=BV$4,$K110&lt;=BV$4),NETWORKDAYS.INTL($J110,$K110,1,(Holidays!$A$1:$A$248)),0)+IF(AND($J110&gt;BU$4,$J110&lt;=BV$4,$K110&gt;BV$4),NETWORKDAYS.INTL($J110,(BV$4),1,(Holidays!$A$1:$A$248)),0)+IF(AND($J110&lt;BU$4,$K110&lt;BV$4,$K110&gt;BU$4),NETWORKDAYS.INTL(BU$4+1,$K110,1,(Holidays!$A$1:$A$248)),0)+IF(AND($J110&lt;=BU$4,$K110&gt;=BV$4,$K110&gt;BU$4),NETWORKDAYS.INTL(BU$4+1,(BV$4),1,(Holidays!$A$1:$A$248)),0))*$M110,"")</f>
        <v>0</v>
      </c>
      <c r="BW110" s="190">
        <f ca="1">IFERROR((IF(AND($J110&gt;BV$4,$J110&lt;=BW$4,$K110&lt;=BW$4),NETWORKDAYS.INTL($J110,$K110,1,(Holidays!$A$1:$A$248)),0)+IF(AND($J110&gt;BV$4,$J110&lt;=BW$4,$K110&gt;BW$4),NETWORKDAYS.INTL($J110,(BW$4),1,(Holidays!$A$1:$A$248)),0)+IF(AND($J110&lt;BV$4,$K110&lt;BW$4,$K110&gt;BV$4),NETWORKDAYS.INTL(BV$4+1,$K110,1,(Holidays!$A$1:$A$248)),0)+IF(AND($J110&lt;=BV$4,$K110&gt;=BW$4,$K110&gt;BV$4),NETWORKDAYS.INTL(BV$4+1,(BW$4),1,(Holidays!$A$1:$A$248)),0))*$M110,"")</f>
        <v>0</v>
      </c>
      <c r="BX110" s="192">
        <f ca="1">IFERROR((IF(AND($J110&gt;BW$4,$J110&lt;=BX$4,$K110&lt;=BX$4),NETWORKDAYS.INTL($J110,$K110,1,(Holidays!$A$1:$A$248)),0)+IF(AND($J110&gt;BW$4,$J110&lt;=BX$4,$K110&gt;BX$4),NETWORKDAYS.INTL($J110,(BX$4),1,(Holidays!$A$1:$A$248)),0)+IF(AND($J110&lt;BW$4,$K110&lt;BX$4,$K110&gt;BW$4),NETWORKDAYS.INTL(BW$4+1,$K110,1,(Holidays!$A$1:$A$248)),0)+IF(AND($J110&lt;=BW$4,$K110&gt;=BX$4,$K110&gt;BW$4),NETWORKDAYS.INTL(BW$4+1,(BX$4),1,(Holidays!$A$1:$A$248)),0))*$M110,"")</f>
        <v>0</v>
      </c>
      <c r="BY110" s="321">
        <f ca="1">IFERROR((IF(AND($J110&gt;BX$4,$J110&lt;=BY$4,$K110&lt;=BY$4),NETWORKDAYS.INTL($J110,$K110,1,(Holidays!$A$1:$A$248)),0)+IF(AND($J110&gt;BX$4,$J110&lt;=BY$4,$K110&gt;BY$4),NETWORKDAYS.INTL($J110,(BY$4),1,(Holidays!$A$1:$A$248)),0)+IF(AND($J110&lt;BX$4,$K110&lt;BY$4,$K110&gt;BX$4),NETWORKDAYS.INTL(BX$4+1,$K110,1,(Holidays!$A$1:$A$248)),0)+IF(AND($J110&lt;=BX$4,$K110&gt;=BY$4,$K110&gt;BX$4),NETWORKDAYS.INTL(BX$4+1,(BY$4),1,(Holidays!$A$1:$A$248)),0))*$M110,"")</f>
        <v>0</v>
      </c>
      <c r="BZ110" s="190">
        <f ca="1">IFERROR((IF(AND($J110&gt;BY$4,$J110&lt;=BZ$4,$K110&lt;=BZ$4),NETWORKDAYS.INTL($J110,$K110,1,(Holidays!$A$1:$A$248)),0)+IF(AND($J110&gt;BY$4,$J110&lt;=BZ$4,$K110&gt;BZ$4),NETWORKDAYS.INTL($J110,(BZ$4),1,(Holidays!$A$1:$A$248)),0)+IF(AND($J110&lt;BY$4,$K110&lt;BZ$4,$K110&gt;BY$4),NETWORKDAYS.INTL(BY$4+1,$K110,1,(Holidays!$A$1:$A$248)),0)+IF(AND($J110&lt;=BY$4,$K110&gt;=BZ$4,$K110&gt;BY$4),NETWORKDAYS.INTL(BY$4+1,(BZ$4),1,(Holidays!$A$1:$A$248)),0))*$M110,"")</f>
        <v>0</v>
      </c>
      <c r="CA110" s="192">
        <f ca="1">IFERROR((IF(AND($J110&gt;BZ$4,$J110&lt;=CA$4,$K110&lt;=CA$4),NETWORKDAYS.INTL($J110,$K110,1,(Holidays!$A$1:$A$248)),0)+IF(AND($J110&gt;BZ$4,$J110&lt;=CA$4,$K110&gt;CA$4),NETWORKDAYS.INTL($J110,(CA$4),1,(Holidays!$A$1:$A$248)),0)+IF(AND($J110&lt;BZ$4,$K110&lt;CA$4,$K110&gt;BZ$4),NETWORKDAYS.INTL(BZ$4+1,$K110,1,(Holidays!$A$1:$A$248)),0)+IF(AND($J110&lt;=BZ$4,$K110&gt;=CA$4,$K110&gt;BZ$4),NETWORKDAYS.INTL(BZ$4+1,(CA$4),1,(Holidays!$A$1:$A$248)),0))*$M110,"")</f>
        <v>0</v>
      </c>
      <c r="CB110" s="321">
        <f ca="1">IFERROR((IF(AND($J110&gt;CA$4,$J110&lt;=CB$4,$K110&lt;=CB$4),NETWORKDAYS.INTL($J110,$K110,1,(Holidays!$A$1:$A$248)),0)+IF(AND($J110&gt;CA$4,$J110&lt;=CB$4,$K110&gt;CB$4),NETWORKDAYS.INTL($J110,(CB$4),1,(Holidays!$A$1:$A$248)),0)+IF(AND($J110&lt;CA$4,$K110&lt;CB$4,$K110&gt;CA$4),NETWORKDAYS.INTL(CA$4+1,$K110,1,(Holidays!$A$1:$A$248)),0)+IF(AND($J110&lt;=CA$4,$K110&gt;=CB$4,$K110&gt;CA$4),NETWORKDAYS.INTL(CA$4+1,(CB$4),1,(Holidays!$A$1:$A$248)),0))*$M110,"")</f>
        <v>0</v>
      </c>
      <c r="CC110" s="190">
        <f ca="1">IFERROR((IF(AND($J110&gt;CB$4,$J110&lt;=CC$4,$K110&lt;=CC$4),NETWORKDAYS.INTL($J110,$K110,1,(Holidays!$A$1:$A$248)),0)+IF(AND($J110&gt;CB$4,$J110&lt;=CC$4,$K110&gt;CC$4),NETWORKDAYS.INTL($J110,(CC$4),1,(Holidays!$A$1:$A$248)),0)+IF(AND($J110&lt;CB$4,$K110&lt;CC$4,$K110&gt;CB$4),NETWORKDAYS.INTL(CB$4+1,$K110,1,(Holidays!$A$1:$A$248)),0)+IF(AND($J110&lt;=CB$4,$K110&gt;=CC$4,$K110&gt;CB$4),NETWORKDAYS.INTL(CB$4+1,(CC$4),1,(Holidays!$A$1:$A$248)),0))*$M110,"")</f>
        <v>0</v>
      </c>
      <c r="CD110" s="192">
        <f ca="1">IFERROR((IF(AND($J110&gt;CC$4,$J110&lt;=CD$4,$K110&lt;=CD$4),NETWORKDAYS.INTL($J110,$K110,1,(Holidays!$A$1:$A$248)),0)+IF(AND($J110&gt;CC$4,$J110&lt;=CD$4,$K110&gt;CD$4),NETWORKDAYS.INTL($J110,(CD$4),1,(Holidays!$A$1:$A$248)),0)+IF(AND($J110&lt;CC$4,$K110&lt;CD$4,$K110&gt;CC$4),NETWORKDAYS.INTL(CC$4+1,$K110,1,(Holidays!$A$1:$A$248)),0)+IF(AND($J110&lt;=CC$4,$K110&gt;=CD$4,$K110&gt;CC$4),NETWORKDAYS.INTL(CC$4+1,(CD$4),1,(Holidays!$A$1:$A$248)),0))*$M110,"")</f>
        <v>0</v>
      </c>
      <c r="CE110" s="321">
        <f ca="1">IFERROR((IF(AND($J110&gt;CD$4,$J110&lt;=CE$4,$K110&lt;=CE$4),NETWORKDAYS.INTL($J110,$K110,1,(Holidays!$A$1:$A$248)),0)+IF(AND($J110&gt;CD$4,$J110&lt;=CE$4,$K110&gt;CE$4),NETWORKDAYS.INTL($J110,(CE$4),1,(Holidays!$A$1:$A$248)),0)+IF(AND($J110&lt;CD$4,$K110&lt;CE$4,$K110&gt;CD$4),NETWORKDAYS.INTL(CD$4+1,$K110,1,(Holidays!$A$1:$A$248)),0)+IF(AND($J110&lt;=CD$4,$K110&gt;=CE$4,$K110&gt;CD$4),NETWORKDAYS.INTL(CD$4+1,(CE$4),1,(Holidays!$A$1:$A$248)),0))*$M110,"")</f>
        <v>0</v>
      </c>
      <c r="CF110" s="190">
        <f ca="1">IFERROR((IF(AND($J110&gt;CE$4,$J110&lt;=CF$4,$K110&lt;=CF$4),NETWORKDAYS.INTL($J110,$K110,1,(Holidays!$A$1:$A$248)),0)+IF(AND($J110&gt;CE$4,$J110&lt;=CF$4,$K110&gt;CF$4),NETWORKDAYS.INTL($J110,(CF$4),1,(Holidays!$A$1:$A$248)),0)+IF(AND($J110&lt;CE$4,$K110&lt;CF$4,$K110&gt;CE$4),NETWORKDAYS.INTL(CE$4+1,$K110,1,(Holidays!$A$1:$A$248)),0)+IF(AND($J110&lt;=CE$4,$K110&gt;=CF$4,$K110&gt;CE$4),NETWORKDAYS.INTL(CE$4+1,(CF$4),1,(Holidays!$A$1:$A$248)),0))*$M110,"")</f>
        <v>0</v>
      </c>
      <c r="CG110" s="192">
        <f ca="1">IFERROR((IF(AND($J110&gt;CF$4,$J110&lt;=CG$4,$K110&lt;=CG$4),NETWORKDAYS.INTL($J110,$K110,1,(Holidays!$A$1:$A$248)),0)+IF(AND($J110&gt;CF$4,$J110&lt;=CG$4,$K110&gt;CG$4),NETWORKDAYS.INTL($J110,(CG$4),1,(Holidays!$A$1:$A$248)),0)+IF(AND($J110&lt;CF$4,$K110&lt;CG$4,$K110&gt;CF$4),NETWORKDAYS.INTL(CF$4+1,$K110,1,(Holidays!$A$1:$A$248)),0)+IF(AND($J110&lt;=CF$4,$K110&gt;=CG$4,$K110&gt;CF$4),NETWORKDAYS.INTL(CF$4+1,(CG$4),1,(Holidays!$A$1:$A$248)),0))*$M110,"")</f>
        <v>0</v>
      </c>
      <c r="CH110" s="321">
        <f ca="1">IFERROR((IF(AND($J110&gt;CG$4,$J110&lt;=CH$4,$K110&lt;=CH$4),NETWORKDAYS.INTL($J110,$K110,1,(Holidays!$A$1:$A$248)),0)+IF(AND($J110&gt;CG$4,$J110&lt;=CH$4,$K110&gt;CH$4),NETWORKDAYS.INTL($J110,(CH$4),1,(Holidays!$A$1:$A$248)),0)+IF(AND($J110&lt;CG$4,$K110&lt;CH$4,$K110&gt;CG$4),NETWORKDAYS.INTL(CG$4+1,$K110,1,(Holidays!$A$1:$A$248)),0)+IF(AND($J110&lt;=CG$4,$K110&gt;=CH$4,$K110&gt;CG$4),NETWORKDAYS.INTL(CG$4+1,(CH$4),1,(Holidays!$A$1:$A$248)),0))*$M110,"")</f>
        <v>0</v>
      </c>
      <c r="CI110" s="190">
        <f ca="1">IFERROR((IF(AND($J110&gt;CH$4,$J110&lt;=CI$4,$K110&lt;=CI$4),NETWORKDAYS.INTL($J110,$K110,1,(Holidays!$A$1:$A$248)),0)+IF(AND($J110&gt;CH$4,$J110&lt;=CI$4,$K110&gt;CI$4),NETWORKDAYS.INTL($J110,(CI$4),1,(Holidays!$A$1:$A$248)),0)+IF(AND($J110&lt;CH$4,$K110&lt;CI$4,$K110&gt;CH$4),NETWORKDAYS.INTL(CH$4+1,$K110,1,(Holidays!$A$1:$A$248)),0)+IF(AND($J110&lt;=CH$4,$K110&gt;=CI$4,$K110&gt;CH$4),NETWORKDAYS.INTL(CH$4+1,(CI$4),1,(Holidays!$A$1:$A$248)),0))*$M110,"")</f>
        <v>0</v>
      </c>
      <c r="CJ110" s="192">
        <f ca="1">IFERROR((IF(AND($J110&gt;CI$4,$J110&lt;=CJ$4,$K110&lt;=CJ$4),NETWORKDAYS.INTL($J110,$K110,1,(Holidays!$A$1:$A$248)),0)+IF(AND($J110&gt;CI$4,$J110&lt;=CJ$4,$K110&gt;CJ$4),NETWORKDAYS.INTL($J110,(CJ$4),1,(Holidays!$A$1:$A$248)),0)+IF(AND($J110&lt;CI$4,$K110&lt;CJ$4,$K110&gt;CI$4),NETWORKDAYS.INTL(CI$4+1,$K110,1,(Holidays!$A$1:$A$248)),0)+IF(AND($J110&lt;=CI$4,$K110&gt;=CJ$4,$K110&gt;CI$4),NETWORKDAYS.INTL(CI$4+1,(CJ$4),1,(Holidays!$A$1:$A$248)),0))*$M110,"")</f>
        <v>0</v>
      </c>
      <c r="CK110" s="321">
        <f ca="1">IFERROR((IF(AND($J110&gt;CJ$4,$J110&lt;=CK$4,$K110&lt;=CK$4),NETWORKDAYS.INTL($J110,$K110,1,(Holidays!$A$1:$A$248)),0)+IF(AND($J110&gt;CJ$4,$J110&lt;=CK$4,$K110&gt;CK$4),NETWORKDAYS.INTL($J110,(CK$4),1,(Holidays!$A$1:$A$248)),0)+IF(AND($J110&lt;CJ$4,$K110&lt;CK$4,$K110&gt;CJ$4),NETWORKDAYS.INTL(CJ$4+1,$K110,1,(Holidays!$A$1:$A$248)),0)+IF(AND($J110&lt;=CJ$4,$K110&gt;=CK$4,$K110&gt;CJ$4),NETWORKDAYS.INTL(CJ$4+1,(CK$4),1,(Holidays!$A$1:$A$248)),0))*$M110,"")</f>
        <v>0</v>
      </c>
      <c r="CL110" s="190">
        <f ca="1">IFERROR((IF(AND($J110&gt;CK$4,$J110&lt;=CL$4,$K110&lt;=CL$4),NETWORKDAYS.INTL($J110,$K110,1,(Holidays!$A$1:$A$248)),0)+IF(AND($J110&gt;CK$4,$J110&lt;=CL$4,$K110&gt;CL$4),NETWORKDAYS.INTL($J110,(CL$4),1,(Holidays!$A$1:$A$248)),0)+IF(AND($J110&lt;CK$4,$K110&lt;CL$4,$K110&gt;CK$4),NETWORKDAYS.INTL(CK$4+1,$K110,1,(Holidays!$A$1:$A$248)),0)+IF(AND($J110&lt;=CK$4,$K110&gt;=CL$4,$K110&gt;CK$4),NETWORKDAYS.INTL(CK$4+1,(CL$4),1,(Holidays!$A$1:$A$248)),0))*$M110,"")</f>
        <v>0</v>
      </c>
      <c r="CM110" s="192">
        <f ca="1">IFERROR((IF(AND($J110&gt;CL$4,$J110&lt;=CM$4,$K110&lt;=CM$4),NETWORKDAYS.INTL($J110,$K110,1,(Holidays!$A$1:$A$248)),0)+IF(AND($J110&gt;CL$4,$J110&lt;=CM$4,$K110&gt;CM$4),NETWORKDAYS.INTL($J110,(CM$4),1,(Holidays!$A$1:$A$248)),0)+IF(AND($J110&lt;CL$4,$K110&lt;CM$4,$K110&gt;CL$4),NETWORKDAYS.INTL(CL$4+1,$K110,1,(Holidays!$A$1:$A$248)),0)+IF(AND($J110&lt;=CL$4,$K110&gt;=CM$4,$K110&gt;CL$4),NETWORKDAYS.INTL(CL$4+1,(CM$4),1,(Holidays!$A$1:$A$248)),0))*$M110,"")</f>
        <v>0</v>
      </c>
      <c r="CN110" s="321">
        <f ca="1">IFERROR((IF(AND($J110&gt;CM$4,$J110&lt;=CN$4,$K110&lt;=CN$4),NETWORKDAYS.INTL($J110,$K110,1,(Holidays!$A$1:$A$248)),0)+IF(AND($J110&gt;CM$4,$J110&lt;=CN$4,$K110&gt;CN$4),NETWORKDAYS.INTL($J110,(CN$4),1,(Holidays!$A$1:$A$248)),0)+IF(AND($J110&lt;CM$4,$K110&lt;CN$4,$K110&gt;CM$4),NETWORKDAYS.INTL(CM$4+1,$K110,1,(Holidays!$A$1:$A$248)),0)+IF(AND($J110&lt;=CM$4,$K110&gt;=CN$4,$K110&gt;CM$4),NETWORKDAYS.INTL(CM$4+1,(CN$4),1,(Holidays!$A$1:$A$248)),0))*$M110,"")</f>
        <v>0</v>
      </c>
      <c r="CO110" s="190">
        <f ca="1">IFERROR((IF(AND($J110&gt;CN$4,$J110&lt;=CO$4,$K110&lt;=CO$4),NETWORKDAYS.INTL($J110,$K110,1,(Holidays!$A$1:$A$248)),0)+IF(AND($J110&gt;CN$4,$J110&lt;=CO$4,$K110&gt;CO$4),NETWORKDAYS.INTL($J110,(CO$4),1,(Holidays!$A$1:$A$248)),0)+IF(AND($J110&lt;CN$4,$K110&lt;CO$4,$K110&gt;CN$4),NETWORKDAYS.INTL(CN$4+1,$K110,1,(Holidays!$A$1:$A$248)),0)+IF(AND($J110&lt;=CN$4,$K110&gt;=CO$4,$K110&gt;CN$4),NETWORKDAYS.INTL(CN$4+1,(CO$4),1,(Holidays!$A$1:$A$248)),0))*$M110,"")</f>
        <v>0</v>
      </c>
      <c r="CP110" s="192">
        <f ca="1">IFERROR((IF(AND($J110&gt;CO$4,$J110&lt;=CP$4,$K110&lt;=CP$4),NETWORKDAYS.INTL($J110,$K110,1,(Holidays!$A$1:$A$248)),0)+IF(AND($J110&gt;CO$4,$J110&lt;=CP$4,$K110&gt;CP$4),NETWORKDAYS.INTL($J110,(CP$4),1,(Holidays!$A$1:$A$248)),0)+IF(AND($J110&lt;CO$4,$K110&lt;CP$4,$K110&gt;CO$4),NETWORKDAYS.INTL(CO$4+1,$K110,1,(Holidays!$A$1:$A$248)),0)+IF(AND($J110&lt;=CO$4,$K110&gt;=CP$4,$K110&gt;CO$4),NETWORKDAYS.INTL(CO$4+1,(CP$4),1,(Holidays!$A$1:$A$248)),0))*$M110,"")</f>
        <v>0</v>
      </c>
      <c r="CQ110" s="321">
        <f ca="1">IFERROR((IF(AND($J110&gt;CP$4,$J110&lt;=CQ$4,$K110&lt;=CQ$4),NETWORKDAYS.INTL($J110,$K110,1,(Holidays!$A$1:$A$248)),0)+IF(AND($J110&gt;CP$4,$J110&lt;=CQ$4,$K110&gt;CQ$4),NETWORKDAYS.INTL($J110,(CQ$4),1,(Holidays!$A$1:$A$248)),0)+IF(AND($J110&lt;CP$4,$K110&lt;CQ$4,$K110&gt;CP$4),NETWORKDAYS.INTL(CP$4+1,$K110,1,(Holidays!$A$1:$A$248)),0)+IF(AND($J110&lt;=CP$4,$K110&gt;=CQ$4,$K110&gt;CP$4),NETWORKDAYS.INTL(CP$4+1,(CQ$4),1,(Holidays!$A$1:$A$248)),0))*$M110,"")</f>
        <v>0</v>
      </c>
      <c r="CR110" s="190">
        <f ca="1">IFERROR((IF(AND($J110&gt;CQ$4,$J110&lt;=CR$4,$K110&lt;=CR$4),NETWORKDAYS.INTL($J110,$K110,1,(Holidays!$A$1:$A$248)),0)+IF(AND($J110&gt;CQ$4,$J110&lt;=CR$4,$K110&gt;CR$4),NETWORKDAYS.INTL($J110,(CR$4),1,(Holidays!$A$1:$A$248)),0)+IF(AND($J110&lt;CQ$4,$K110&lt;CR$4,$K110&gt;CQ$4),NETWORKDAYS.INTL(CQ$4+1,$K110,1,(Holidays!$A$1:$A$248)),0)+IF(AND($J110&lt;=CQ$4,$K110&gt;=CR$4,$K110&gt;CQ$4),NETWORKDAYS.INTL(CQ$4+1,(CR$4),1,(Holidays!$A$1:$A$248)),0))*$M110,"")</f>
        <v>0</v>
      </c>
      <c r="CS110" s="192">
        <f ca="1">IFERROR((IF(AND($J110&gt;CR$4,$J110&lt;=CS$4,$K110&lt;=CS$4),NETWORKDAYS.INTL($J110,$K110,1,(Holidays!$A$1:$A$248)),0)+IF(AND($J110&gt;CR$4,$J110&lt;=CS$4,$K110&gt;CS$4),NETWORKDAYS.INTL($J110,(CS$4),1,(Holidays!$A$1:$A$248)),0)+IF(AND($J110&lt;CR$4,$K110&lt;CS$4,$K110&gt;CR$4),NETWORKDAYS.INTL(CR$4+1,$K110,1,(Holidays!$A$1:$A$248)),0)+IF(AND($J110&lt;=CR$4,$K110&gt;=CS$4,$K110&gt;CR$4),NETWORKDAYS.INTL(CR$4+1,(CS$4),1,(Holidays!$A$1:$A$248)),0))*$M110,"")</f>
        <v>0</v>
      </c>
      <c r="CT110" s="321">
        <f ca="1">IFERROR((IF(AND($J110&gt;CS$4,$J110&lt;=CT$4,$K110&lt;=CT$4),NETWORKDAYS.INTL($J110,$K110,1,(Holidays!$A$1:$A$248)),0)+IF(AND($J110&gt;CS$4,$J110&lt;=CT$4,$K110&gt;CT$4),NETWORKDAYS.INTL($J110,(CT$4),1,(Holidays!$A$1:$A$248)),0)+IF(AND($J110&lt;CS$4,$K110&lt;CT$4,$K110&gt;CS$4),NETWORKDAYS.INTL(CS$4+1,$K110,1,(Holidays!$A$1:$A$248)),0)+IF(AND($J110&lt;=CS$4,$K110&gt;=CT$4,$K110&gt;CS$4),NETWORKDAYS.INTL(CS$4+1,(CT$4),1,(Holidays!$A$1:$A$248)),0))*$M110,"")</f>
        <v>0</v>
      </c>
      <c r="CU110" s="190">
        <f ca="1">IFERROR((IF(AND($J110&gt;CT$4,$J110&lt;=CU$4,$K110&lt;=CU$4),NETWORKDAYS.INTL($J110,$K110,1,(Holidays!$A$1:$A$248)),0)+IF(AND($J110&gt;CT$4,$J110&lt;=CU$4,$K110&gt;CU$4),NETWORKDAYS.INTL($J110,(CU$4),1,(Holidays!$A$1:$A$248)),0)+IF(AND($J110&lt;CT$4,$K110&lt;CU$4,$K110&gt;CT$4),NETWORKDAYS.INTL(CT$4+1,$K110,1,(Holidays!$A$1:$A$248)),0)+IF(AND($J110&lt;=CT$4,$K110&gt;=CU$4,$K110&gt;CT$4),NETWORKDAYS.INTL(CT$4+1,(CU$4),1,(Holidays!$A$1:$A$248)),0))*$M110,"")</f>
        <v>0</v>
      </c>
      <c r="CV110" s="192">
        <f ca="1">IFERROR((IF(AND($J110&gt;CU$4,$J110&lt;=CV$4,$K110&lt;=CV$4),NETWORKDAYS.INTL($J110,$K110,1,(Holidays!$A$1:$A$248)),0)+IF(AND($J110&gt;CU$4,$J110&lt;=CV$4,$K110&gt;CV$4),NETWORKDAYS.INTL($J110,(CV$4),1,(Holidays!$A$1:$A$248)),0)+IF(AND($J110&lt;CU$4,$K110&lt;CV$4,$K110&gt;CU$4),NETWORKDAYS.INTL(CU$4+1,$K110,1,(Holidays!$A$1:$A$248)),0)+IF(AND($J110&lt;=CU$4,$K110&gt;=CV$4,$K110&gt;CU$4),NETWORKDAYS.INTL(CU$4+1,(CV$4),1,(Holidays!$A$1:$A$248)),0))*$M110,"")</f>
        <v>0</v>
      </c>
      <c r="CW110" s="321">
        <f ca="1">IFERROR((IF(AND($J110&gt;CV$4,$J110&lt;=CW$4,$K110&lt;=CW$4),NETWORKDAYS.INTL($J110,$K110,1,(Holidays!$A$1:$A$248)),0)+IF(AND($J110&gt;CV$4,$J110&lt;=CW$4,$K110&gt;CW$4),NETWORKDAYS.INTL($J110,(CW$4),1,(Holidays!$A$1:$A$248)),0)+IF(AND($J110&lt;CV$4,$K110&lt;CW$4,$K110&gt;CV$4),NETWORKDAYS.INTL(CV$4+1,$K110,1,(Holidays!$A$1:$A$248)),0)+IF(AND($J110&lt;=CV$4,$K110&gt;=CW$4,$K110&gt;CV$4),NETWORKDAYS.INTL(CV$4+1,(CW$4),1,(Holidays!$A$1:$A$248)),0))*$M110,"")</f>
        <v>0</v>
      </c>
      <c r="CX110" s="324">
        <f ca="1">IFERROR((IF(AND($J110&gt;CW$4,$J110&lt;=CX$4,$K110&lt;=CX$4),NETWORKDAYS.INTL($J110,$K110,1,(Holidays!$A$1:$A$248)),0)+IF(AND($J110&gt;CW$4,$J110&lt;=CX$4,$K110&gt;CX$4),NETWORKDAYS.INTL($J110,(CX$4),1,(Holidays!$A$1:$A$248)),0)+IF(AND($J110&lt;CW$4,$K110&lt;CX$4,$K110&gt;CW$4),NETWORKDAYS.INTL(CW$4+1,$K110,1,(Holidays!$A$1:$A$248)),0)+IF(AND($J110&lt;=CW$4,$K110&gt;=CX$4,$K110&gt;CW$4),NETWORKDAYS.INTL(CW$4+1,(CX$4),1,(Holidays!$A$1:$A$248)),0))*$M110,"")</f>
        <v>0</v>
      </c>
    </row>
    <row r="111" spans="2:102" ht="15" customHeight="1" outlineLevel="1">
      <c r="B111" s="59" t="str">
        <f t="array" ref="B111">IFERROR(INDEX('A-2_MH Distribution'!$B$1:$B$15014,SMALL(IF('A-2_MH Distribution'!$O$8:$O$63&lt;&gt;0,ROW('A-2_MH Distribution'!$B$8:$B$63)),ROW(A12)),1),"")</f>
        <v/>
      </c>
      <c r="C111" s="458" t="str">
        <f ca="1">IFERROR(VLOOKUP(B111,OFFSET('A-1_MH Estimation'!$B$7,0,0,MATCH("Subtotal LOE",'A-1_MH Estimation'!B:B,0)-7,2),2,0),"")</f>
        <v/>
      </c>
      <c r="D111" s="466" t="str">
        <f ca="1">IFERROR(VLOOKUP(B111,OFFSET('A-1_MH Estimation'!$B$7,0,0,MATCH("Subtotal LOE",'A-1_MH Estimation'!B:B,0)-7,4),4,0),"")</f>
        <v/>
      </c>
      <c r="E111" s="466" t="str">
        <f ca="1">IFERROR(VLOOKUP(B111,OFFSET('A-1_MH Estimation'!$B$7,0,0,MATCH("Subtotal LOE",'A-1_MH Estimation'!B:B,0)-7,3),3,0),"")</f>
        <v/>
      </c>
      <c r="F111" s="462">
        <f>IFERROR(VLOOKUP($B111,'A-2_MH Distribution'!$B$6:$O$16314,3,0)*VLOOKUP($B111,'A-2_MH Distribution'!$B$6:$O$16314,VLOOKUP(G111,SoftwareList,6,0),0)*IFERROR((--(VLOOKUP($B111,'A-2_MH Distribution'!$B$6:$O$16314,VLOOKUP(G111,SoftwareList,8,0),0)=0)+VLOOKUP($B111,'A-2_MH Distribution'!$B$6:$O$16314,VLOOKUP(G111,SoftwareList,8,0),0)),1),0)</f>
        <v>0</v>
      </c>
      <c r="G111" s="403" t="str">
        <f t="shared" si="63"/>
        <v/>
      </c>
      <c r="H111" s="454"/>
      <c r="I111" s="455"/>
      <c r="J111" s="351">
        <f ca="1">IFERROR(INDEX(Activities,MATCH($B111,'A-2_MH Distribution'!B:B,0),MATCH("Start Date",'A-2_MH Distribution'!$A$4:S$4,0))+H111,0)</f>
        <v>0</v>
      </c>
      <c r="K111" s="352">
        <f ca="1">IFERROR(INDEX(Activities,MATCH($B111,'A-2_MH Distribution'!B:B,0),MATCH("Finish Date",'A-2_MH Distribution'!$A$4:S$4,0))+I111,0)</f>
        <v>0</v>
      </c>
      <c r="L111" s="170">
        <f ca="1">NETWORKDAYS.INTL(J111,K111,1,Holidays!$A$1:$A$248)</f>
        <v>0</v>
      </c>
      <c r="M111" s="62">
        <f t="shared" ca="1" si="62"/>
        <v>0</v>
      </c>
      <c r="O111" s="253">
        <f ca="1">SUM($P111:CX111)</f>
        <v>0</v>
      </c>
      <c r="P111" s="320"/>
      <c r="Q111" s="321">
        <f ca="1">IFERROR((IF(AND($J111&gt;P$4,$J111&lt;=Q$4,$K111&lt;=Q$4),NETWORKDAYS.INTL($J111,$K111,1,(Holidays!$A$1:$A$248)),0)+IF(AND($J111&gt;P$4,$J111&lt;=Q$4,$K111&gt;Q$4),NETWORKDAYS.INTL($J111,(Q$4),1,(Holidays!$A$1:$A$248)),0)+IF(AND($J111&lt;P$4,$K111&lt;Q$4,$K111&gt;P$4),NETWORKDAYS.INTL(P$4+1,$K111,1,(Holidays!$A$1:$A$248)),0)+IF(AND($J111&lt;=P$4,$K111&gt;=Q$4,$K111&gt;P$4),NETWORKDAYS.INTL(P$4+1,(Q$4),1,(Holidays!$A$1:$A$248)),0))*$M111,"")</f>
        <v>0</v>
      </c>
      <c r="R111" s="190">
        <f ca="1">IFERROR((IF(AND($J111&gt;Q$4,$J111&lt;=R$4,$K111&lt;=R$4),NETWORKDAYS.INTL($J111,$K111,1,(Holidays!$A$1:$A$248)),0)+IF(AND($J111&gt;Q$4,$J111&lt;=R$4,$K111&gt;R$4),NETWORKDAYS.INTL($J111,(R$4),1,(Holidays!$A$1:$A$248)),0)+IF(AND($J111&lt;Q$4,$K111&lt;R$4,$K111&gt;Q$4),NETWORKDAYS.INTL(Q$4+1,$K111,1,(Holidays!$A$1:$A$248)),0)+IF(AND($J111&lt;=Q$4,$K111&gt;=R$4,$K111&gt;Q$4),NETWORKDAYS.INTL(Q$4+1,(R$4),1,(Holidays!$A$1:$A$248)),0))*$M111,"")</f>
        <v>0</v>
      </c>
      <c r="S111" s="192">
        <f ca="1">IFERROR((IF(AND($J111&gt;R$4,$J111&lt;=S$4,$K111&lt;=S$4),NETWORKDAYS.INTL($J111,$K111,1,(Holidays!$A$1:$A$248)),0)+IF(AND($J111&gt;R$4,$J111&lt;=S$4,$K111&gt;S$4),NETWORKDAYS.INTL($J111,(S$4),1,(Holidays!$A$1:$A$248)),0)+IF(AND($J111&lt;R$4,$K111&lt;S$4,$K111&gt;R$4),NETWORKDAYS.INTL(R$4+1,$K111,1,(Holidays!$A$1:$A$248)),0)+IF(AND($J111&lt;=R$4,$K111&gt;=S$4,$K111&gt;R$4),NETWORKDAYS.INTL(R$4+1,(S$4),1,(Holidays!$A$1:$A$248)),0))*$M111,"")</f>
        <v>0</v>
      </c>
      <c r="T111" s="321">
        <f ca="1">IFERROR((IF(AND($J111&gt;S$4,$J111&lt;=T$4,$K111&lt;=T$4),NETWORKDAYS.INTL($J111,$K111,1,(Holidays!$A$1:$A$248)),0)+IF(AND($J111&gt;S$4,$J111&lt;=T$4,$K111&gt;T$4),NETWORKDAYS.INTL($J111,(T$4),1,(Holidays!$A$1:$A$248)),0)+IF(AND($J111&lt;S$4,$K111&lt;T$4,$K111&gt;S$4),NETWORKDAYS.INTL(S$4+1,$K111,1,(Holidays!$A$1:$A$248)),0)+IF(AND($J111&lt;=S$4,$K111&gt;=T$4,$K111&gt;S$4),NETWORKDAYS.INTL(S$4+1,(T$4),1,(Holidays!$A$1:$A$248)),0))*$M111,"")</f>
        <v>0</v>
      </c>
      <c r="U111" s="190">
        <f ca="1">IFERROR((IF(AND($J111&gt;T$4,$J111&lt;=U$4,$K111&lt;=U$4),NETWORKDAYS.INTL($J111,$K111,1,(Holidays!$A$1:$A$248)),0)+IF(AND($J111&gt;T$4,$J111&lt;=U$4,$K111&gt;U$4),NETWORKDAYS.INTL($J111,(U$4),1,(Holidays!$A$1:$A$248)),0)+IF(AND($J111&lt;T$4,$K111&lt;U$4,$K111&gt;T$4),NETWORKDAYS.INTL(T$4+1,$K111,1,(Holidays!$A$1:$A$248)),0)+IF(AND($J111&lt;=T$4,$K111&gt;=U$4,$K111&gt;T$4),NETWORKDAYS.INTL(T$4+1,(U$4),1,(Holidays!$A$1:$A$248)),0))*$M111,"")</f>
        <v>0</v>
      </c>
      <c r="V111" s="192">
        <f ca="1">IFERROR((IF(AND($J111&gt;U$4,$J111&lt;=V$4,$K111&lt;=V$4),NETWORKDAYS.INTL($J111,$K111,1,(Holidays!$A$1:$A$248)),0)+IF(AND($J111&gt;U$4,$J111&lt;=V$4,$K111&gt;V$4),NETWORKDAYS.INTL($J111,(V$4),1,(Holidays!$A$1:$A$248)),0)+IF(AND($J111&lt;U$4,$K111&lt;V$4,$K111&gt;U$4),NETWORKDAYS.INTL(U$4+1,$K111,1,(Holidays!$A$1:$A$248)),0)+IF(AND($J111&lt;=U$4,$K111&gt;=V$4,$K111&gt;U$4),NETWORKDAYS.INTL(U$4+1,(V$4),1,(Holidays!$A$1:$A$248)),0))*$M111,"")</f>
        <v>0</v>
      </c>
      <c r="W111" s="321">
        <f ca="1">IFERROR((IF(AND($J111&gt;V$4,$J111&lt;=W$4,$K111&lt;=W$4),NETWORKDAYS.INTL($J111,$K111,1,(Holidays!$A$1:$A$248)),0)+IF(AND($J111&gt;V$4,$J111&lt;=W$4,$K111&gt;W$4),NETWORKDAYS.INTL($J111,(W$4),1,(Holidays!$A$1:$A$248)),0)+IF(AND($J111&lt;V$4,$K111&lt;W$4,$K111&gt;V$4),NETWORKDAYS.INTL(V$4+1,$K111,1,(Holidays!$A$1:$A$248)),0)+IF(AND($J111&lt;=V$4,$K111&gt;=W$4,$K111&gt;V$4),NETWORKDAYS.INTL(V$4+1,(W$4),1,(Holidays!$A$1:$A$248)),0))*$M111,"")</f>
        <v>0</v>
      </c>
      <c r="X111" s="190">
        <f ca="1">IFERROR((IF(AND($J111&gt;W$4,$J111&lt;=X$4,$K111&lt;=X$4),NETWORKDAYS.INTL($J111,$K111,1,(Holidays!$A$1:$A$248)),0)+IF(AND($J111&gt;W$4,$J111&lt;=X$4,$K111&gt;X$4),NETWORKDAYS.INTL($J111,(X$4),1,(Holidays!$A$1:$A$248)),0)+IF(AND($J111&lt;W$4,$K111&lt;X$4,$K111&gt;W$4),NETWORKDAYS.INTL(W$4+1,$K111,1,(Holidays!$A$1:$A$248)),0)+IF(AND($J111&lt;=W$4,$K111&gt;=X$4,$K111&gt;W$4),NETWORKDAYS.INTL(W$4+1,(X$4),1,(Holidays!$A$1:$A$248)),0))*$M111,"")</f>
        <v>0</v>
      </c>
      <c r="Y111" s="192">
        <f ca="1">IFERROR((IF(AND($J111&gt;X$4,$J111&lt;=Y$4,$K111&lt;=Y$4),NETWORKDAYS.INTL($J111,$K111,1,(Holidays!$A$1:$A$248)),0)+IF(AND($J111&gt;X$4,$J111&lt;=Y$4,$K111&gt;Y$4),NETWORKDAYS.INTL($J111,(Y$4),1,(Holidays!$A$1:$A$248)),0)+IF(AND($J111&lt;X$4,$K111&lt;Y$4,$K111&gt;X$4),NETWORKDAYS.INTL(X$4+1,$K111,1,(Holidays!$A$1:$A$248)),0)+IF(AND($J111&lt;=X$4,$K111&gt;=Y$4,$K111&gt;X$4),NETWORKDAYS.INTL(X$4+1,(Y$4),1,(Holidays!$A$1:$A$248)),0))*$M111,"")</f>
        <v>0</v>
      </c>
      <c r="Z111" s="321">
        <f ca="1">IFERROR((IF(AND($J111&gt;Y$4,$J111&lt;=Z$4,$K111&lt;=Z$4),NETWORKDAYS.INTL($J111,$K111,1,(Holidays!$A$1:$A$248)),0)+IF(AND($J111&gt;Y$4,$J111&lt;=Z$4,$K111&gt;Z$4),NETWORKDAYS.INTL($J111,(Z$4),1,(Holidays!$A$1:$A$248)),0)+IF(AND($J111&lt;Y$4,$K111&lt;Z$4,$K111&gt;Y$4),NETWORKDAYS.INTL(Y$4+1,$K111,1,(Holidays!$A$1:$A$248)),0)+IF(AND($J111&lt;=Y$4,$K111&gt;=Z$4,$K111&gt;Y$4),NETWORKDAYS.INTL(Y$4+1,(Z$4),1,(Holidays!$A$1:$A$248)),0))*$M111,"")</f>
        <v>0</v>
      </c>
      <c r="AA111" s="190">
        <f ca="1">IFERROR((IF(AND($J111&gt;Z$4,$J111&lt;=AA$4,$K111&lt;=AA$4),NETWORKDAYS.INTL($J111,$K111,1,(Holidays!$A$1:$A$248)),0)+IF(AND($J111&gt;Z$4,$J111&lt;=AA$4,$K111&gt;AA$4),NETWORKDAYS.INTL($J111,(AA$4),1,(Holidays!$A$1:$A$248)),0)+IF(AND($J111&lt;Z$4,$K111&lt;AA$4,$K111&gt;Z$4),NETWORKDAYS.INTL(Z$4+1,$K111,1,(Holidays!$A$1:$A$248)),0)+IF(AND($J111&lt;=Z$4,$K111&gt;=AA$4,$K111&gt;Z$4),NETWORKDAYS.INTL(Z$4+1,(AA$4),1,(Holidays!$A$1:$A$248)),0))*$M111,"")</f>
        <v>0</v>
      </c>
      <c r="AB111" s="192">
        <f ca="1">IFERROR((IF(AND($J111&gt;AA$4,$J111&lt;=AB$4,$K111&lt;=AB$4),NETWORKDAYS.INTL($J111,$K111,1,(Holidays!$A$1:$A$248)),0)+IF(AND($J111&gt;AA$4,$J111&lt;=AB$4,$K111&gt;AB$4),NETWORKDAYS.INTL($J111,(AB$4),1,(Holidays!$A$1:$A$248)),0)+IF(AND($J111&lt;AA$4,$K111&lt;AB$4,$K111&gt;AA$4),NETWORKDAYS.INTL(AA$4+1,$K111,1,(Holidays!$A$1:$A$248)),0)+IF(AND($J111&lt;=AA$4,$K111&gt;=AB$4,$K111&gt;AA$4),NETWORKDAYS.INTL(AA$4+1,(AB$4),1,(Holidays!$A$1:$A$248)),0))*$M111,"")</f>
        <v>0</v>
      </c>
      <c r="AC111" s="321">
        <f ca="1">IFERROR((IF(AND($J111&gt;AB$4,$J111&lt;=AC$4,$K111&lt;=AC$4),NETWORKDAYS.INTL($J111,$K111,1,(Holidays!$A$1:$A$248)),0)+IF(AND($J111&gt;AB$4,$J111&lt;=AC$4,$K111&gt;AC$4),NETWORKDAYS.INTL($J111,(AC$4),1,(Holidays!$A$1:$A$248)),0)+IF(AND($J111&lt;AB$4,$K111&lt;AC$4,$K111&gt;AB$4),NETWORKDAYS.INTL(AB$4+1,$K111,1,(Holidays!$A$1:$A$248)),0)+IF(AND($J111&lt;=AB$4,$K111&gt;=AC$4,$K111&gt;AB$4),NETWORKDAYS.INTL(AB$4+1,(AC$4),1,(Holidays!$A$1:$A$248)),0))*$M111,"")</f>
        <v>0</v>
      </c>
      <c r="AD111" s="190">
        <f ca="1">IFERROR((IF(AND($J111&gt;AC$4,$J111&lt;=AD$4,$K111&lt;=AD$4),NETWORKDAYS.INTL($J111,$K111,1,(Holidays!$A$1:$A$248)),0)+IF(AND($J111&gt;AC$4,$J111&lt;=AD$4,$K111&gt;AD$4),NETWORKDAYS.INTL($J111,(AD$4),1,(Holidays!$A$1:$A$248)),0)+IF(AND($J111&lt;AC$4,$K111&lt;AD$4,$K111&gt;AC$4),NETWORKDAYS.INTL(AC$4+1,$K111,1,(Holidays!$A$1:$A$248)),0)+IF(AND($J111&lt;=AC$4,$K111&gt;=AD$4,$K111&gt;AC$4),NETWORKDAYS.INTL(AC$4+1,(AD$4),1,(Holidays!$A$1:$A$248)),0))*$M111,"")</f>
        <v>0</v>
      </c>
      <c r="AE111" s="192">
        <f ca="1">IFERROR((IF(AND($J111&gt;AD$4,$J111&lt;=AE$4,$K111&lt;=AE$4),NETWORKDAYS.INTL($J111,$K111,1,(Holidays!$A$1:$A$248)),0)+IF(AND($J111&gt;AD$4,$J111&lt;=AE$4,$K111&gt;AE$4),NETWORKDAYS.INTL($J111,(AE$4),1,(Holidays!$A$1:$A$248)),0)+IF(AND($J111&lt;AD$4,$K111&lt;AE$4,$K111&gt;AD$4),NETWORKDAYS.INTL(AD$4+1,$K111,1,(Holidays!$A$1:$A$248)),0)+IF(AND($J111&lt;=AD$4,$K111&gt;=AE$4,$K111&gt;AD$4),NETWORKDAYS.INTL(AD$4+1,(AE$4),1,(Holidays!$A$1:$A$248)),0))*$M111,"")</f>
        <v>0</v>
      </c>
      <c r="AF111" s="321">
        <f ca="1">IFERROR((IF(AND($J111&gt;AE$4,$J111&lt;=AF$4,$K111&lt;=AF$4),NETWORKDAYS.INTL($J111,$K111,1,(Holidays!$A$1:$A$248)),0)+IF(AND($J111&gt;AE$4,$J111&lt;=AF$4,$K111&gt;AF$4),NETWORKDAYS.INTL($J111,(AF$4),1,(Holidays!$A$1:$A$248)),0)+IF(AND($J111&lt;AE$4,$K111&lt;AF$4,$K111&gt;AE$4),NETWORKDAYS.INTL(AE$4+1,$K111,1,(Holidays!$A$1:$A$248)),0)+IF(AND($J111&lt;=AE$4,$K111&gt;=AF$4,$K111&gt;AE$4),NETWORKDAYS.INTL(AE$4+1,(AF$4),1,(Holidays!$A$1:$A$248)),0))*$M111,"")</f>
        <v>0</v>
      </c>
      <c r="AG111" s="190">
        <f ca="1">IFERROR((IF(AND($J111&gt;AF$4,$J111&lt;=AG$4,$K111&lt;=AG$4),NETWORKDAYS.INTL($J111,$K111,1,(Holidays!$A$1:$A$248)),0)+IF(AND($J111&gt;AF$4,$J111&lt;=AG$4,$K111&gt;AG$4),NETWORKDAYS.INTL($J111,(AG$4),1,(Holidays!$A$1:$A$248)),0)+IF(AND($J111&lt;AF$4,$K111&lt;AG$4,$K111&gt;AF$4),NETWORKDAYS.INTL(AF$4+1,$K111,1,(Holidays!$A$1:$A$248)),0)+IF(AND($J111&lt;=AF$4,$K111&gt;=AG$4,$K111&gt;AF$4),NETWORKDAYS.INTL(AF$4+1,(AG$4),1,(Holidays!$A$1:$A$248)),0))*$M111,"")</f>
        <v>0</v>
      </c>
      <c r="AH111" s="192">
        <f ca="1">IFERROR((IF(AND($J111&gt;AG$4,$J111&lt;=AH$4,$K111&lt;=AH$4),NETWORKDAYS.INTL($J111,$K111,1,(Holidays!$A$1:$A$248)),0)+IF(AND($J111&gt;AG$4,$J111&lt;=AH$4,$K111&gt;AH$4),NETWORKDAYS.INTL($J111,(AH$4),1,(Holidays!$A$1:$A$248)),0)+IF(AND($J111&lt;AG$4,$K111&lt;AH$4,$K111&gt;AG$4),NETWORKDAYS.INTL(AG$4+1,$K111,1,(Holidays!$A$1:$A$248)),0)+IF(AND($J111&lt;=AG$4,$K111&gt;=AH$4,$K111&gt;AG$4),NETWORKDAYS.INTL(AG$4+1,(AH$4),1,(Holidays!$A$1:$A$248)),0))*$M111,"")</f>
        <v>0</v>
      </c>
      <c r="AI111" s="321">
        <f ca="1">IFERROR((IF(AND($J111&gt;AH$4,$J111&lt;=AI$4,$K111&lt;=AI$4),NETWORKDAYS.INTL($J111,$K111,1,(Holidays!$A$1:$A$248)),0)+IF(AND($J111&gt;AH$4,$J111&lt;=AI$4,$K111&gt;AI$4),NETWORKDAYS.INTL($J111,(AI$4),1,(Holidays!$A$1:$A$248)),0)+IF(AND($J111&lt;AH$4,$K111&lt;AI$4,$K111&gt;AH$4),NETWORKDAYS.INTL(AH$4+1,$K111,1,(Holidays!$A$1:$A$248)),0)+IF(AND($J111&lt;=AH$4,$K111&gt;=AI$4,$K111&gt;AH$4),NETWORKDAYS.INTL(AH$4+1,(AI$4),1,(Holidays!$A$1:$A$248)),0))*$M111,"")</f>
        <v>0</v>
      </c>
      <c r="AJ111" s="190">
        <f ca="1">IFERROR((IF(AND($J111&gt;AI$4,$J111&lt;=AJ$4,$K111&lt;=AJ$4),NETWORKDAYS.INTL($J111,$K111,1,(Holidays!$A$1:$A$248)),0)+IF(AND($J111&gt;AI$4,$J111&lt;=AJ$4,$K111&gt;AJ$4),NETWORKDAYS.INTL($J111,(AJ$4),1,(Holidays!$A$1:$A$248)),0)+IF(AND($J111&lt;AI$4,$K111&lt;AJ$4,$K111&gt;AI$4),NETWORKDAYS.INTL(AI$4+1,$K111,1,(Holidays!$A$1:$A$248)),0)+IF(AND($J111&lt;=AI$4,$K111&gt;=AJ$4,$K111&gt;AI$4),NETWORKDAYS.INTL(AI$4+1,(AJ$4),1,(Holidays!$A$1:$A$248)),0))*$M111,"")</f>
        <v>0</v>
      </c>
      <c r="AK111" s="192">
        <f ca="1">IFERROR((IF(AND($J111&gt;AJ$4,$J111&lt;=AK$4,$K111&lt;=AK$4),NETWORKDAYS.INTL($J111,$K111,1,(Holidays!$A$1:$A$248)),0)+IF(AND($J111&gt;AJ$4,$J111&lt;=AK$4,$K111&gt;AK$4),NETWORKDAYS.INTL($J111,(AK$4),1,(Holidays!$A$1:$A$248)),0)+IF(AND($J111&lt;AJ$4,$K111&lt;AK$4,$K111&gt;AJ$4),NETWORKDAYS.INTL(AJ$4+1,$K111,1,(Holidays!$A$1:$A$248)),0)+IF(AND($J111&lt;=AJ$4,$K111&gt;=AK$4,$K111&gt;AJ$4),NETWORKDAYS.INTL(AJ$4+1,(AK$4),1,(Holidays!$A$1:$A$248)),0))*$M111,"")</f>
        <v>0</v>
      </c>
      <c r="AL111" s="321">
        <f ca="1">IFERROR((IF(AND($J111&gt;AK$4,$J111&lt;=AL$4,$K111&lt;=AL$4),NETWORKDAYS.INTL($J111,$K111,1,(Holidays!$A$1:$A$248)),0)+IF(AND($J111&gt;AK$4,$J111&lt;=AL$4,$K111&gt;AL$4),NETWORKDAYS.INTL($J111,(AL$4),1,(Holidays!$A$1:$A$248)),0)+IF(AND($J111&lt;AK$4,$K111&lt;AL$4,$K111&gt;AK$4),NETWORKDAYS.INTL(AK$4+1,$K111,1,(Holidays!$A$1:$A$248)),0)+IF(AND($J111&lt;=AK$4,$K111&gt;=AL$4,$K111&gt;AK$4),NETWORKDAYS.INTL(AK$4+1,(AL$4),1,(Holidays!$A$1:$A$248)),0))*$M111,"")</f>
        <v>0</v>
      </c>
      <c r="AM111" s="190">
        <f ca="1">IFERROR((IF(AND($J111&gt;AL$4,$J111&lt;=AM$4,$K111&lt;=AM$4),NETWORKDAYS.INTL($J111,$K111,1,(Holidays!$A$1:$A$248)),0)+IF(AND($J111&gt;AL$4,$J111&lt;=AM$4,$K111&gt;AM$4),NETWORKDAYS.INTL($J111,(AM$4),1,(Holidays!$A$1:$A$248)),0)+IF(AND($J111&lt;AL$4,$K111&lt;AM$4,$K111&gt;AL$4),NETWORKDAYS.INTL(AL$4+1,$K111,1,(Holidays!$A$1:$A$248)),0)+IF(AND($J111&lt;=AL$4,$K111&gt;=AM$4,$K111&gt;AL$4),NETWORKDAYS.INTL(AL$4+1,(AM$4),1,(Holidays!$A$1:$A$248)),0))*$M111,"")</f>
        <v>0</v>
      </c>
      <c r="AN111" s="192">
        <f ca="1">IFERROR((IF(AND($J111&gt;AM$4,$J111&lt;=AN$4,$K111&lt;=AN$4),NETWORKDAYS.INTL($J111,$K111,1,(Holidays!$A$1:$A$248)),0)+IF(AND($J111&gt;AM$4,$J111&lt;=AN$4,$K111&gt;AN$4),NETWORKDAYS.INTL($J111,(AN$4),1,(Holidays!$A$1:$A$248)),0)+IF(AND($J111&lt;AM$4,$K111&lt;AN$4,$K111&gt;AM$4),NETWORKDAYS.INTL(AM$4+1,$K111,1,(Holidays!$A$1:$A$248)),0)+IF(AND($J111&lt;=AM$4,$K111&gt;=AN$4,$K111&gt;AM$4),NETWORKDAYS.INTL(AM$4+1,(AN$4),1,(Holidays!$A$1:$A$248)),0))*$M111,"")</f>
        <v>0</v>
      </c>
      <c r="AO111" s="321">
        <f ca="1">IFERROR((IF(AND($J111&gt;AN$4,$J111&lt;=AO$4,$K111&lt;=AO$4),NETWORKDAYS.INTL($J111,$K111,1,(Holidays!$A$1:$A$248)),0)+IF(AND($J111&gt;AN$4,$J111&lt;=AO$4,$K111&gt;AO$4),NETWORKDAYS.INTL($J111,(AO$4),1,(Holidays!$A$1:$A$248)),0)+IF(AND($J111&lt;AN$4,$K111&lt;AO$4,$K111&gt;AN$4),NETWORKDAYS.INTL(AN$4+1,$K111,1,(Holidays!$A$1:$A$248)),0)+IF(AND($J111&lt;=AN$4,$K111&gt;=AO$4,$K111&gt;AN$4),NETWORKDAYS.INTL(AN$4+1,(AO$4),1,(Holidays!$A$1:$A$248)),0))*$M111,"")</f>
        <v>0</v>
      </c>
      <c r="AP111" s="190">
        <f ca="1">IFERROR((IF(AND($J111&gt;AO$4,$J111&lt;=AP$4,$K111&lt;=AP$4),NETWORKDAYS.INTL($J111,$K111,1,(Holidays!$A$1:$A$248)),0)+IF(AND($J111&gt;AO$4,$J111&lt;=AP$4,$K111&gt;AP$4),NETWORKDAYS.INTL($J111,(AP$4),1,(Holidays!$A$1:$A$248)),0)+IF(AND($J111&lt;AO$4,$K111&lt;AP$4,$K111&gt;AO$4),NETWORKDAYS.INTL(AO$4+1,$K111,1,(Holidays!$A$1:$A$248)),0)+IF(AND($J111&lt;=AO$4,$K111&gt;=AP$4,$K111&gt;AO$4),NETWORKDAYS.INTL(AO$4+1,(AP$4),1,(Holidays!$A$1:$A$248)),0))*$M111,"")</f>
        <v>0</v>
      </c>
      <c r="AQ111" s="192">
        <f ca="1">IFERROR((IF(AND($J111&gt;AP$4,$J111&lt;=AQ$4,$K111&lt;=AQ$4),NETWORKDAYS.INTL($J111,$K111,1,(Holidays!$A$1:$A$248)),0)+IF(AND($J111&gt;AP$4,$J111&lt;=AQ$4,$K111&gt;AQ$4),NETWORKDAYS.INTL($J111,(AQ$4),1,(Holidays!$A$1:$A$248)),0)+IF(AND($J111&lt;AP$4,$K111&lt;AQ$4,$K111&gt;AP$4),NETWORKDAYS.INTL(AP$4+1,$K111,1,(Holidays!$A$1:$A$248)),0)+IF(AND($J111&lt;=AP$4,$K111&gt;=AQ$4,$K111&gt;AP$4),NETWORKDAYS.INTL(AP$4+1,(AQ$4),1,(Holidays!$A$1:$A$248)),0))*$M111,"")</f>
        <v>0</v>
      </c>
      <c r="AR111" s="321">
        <f ca="1">IFERROR((IF(AND($J111&gt;AQ$4,$J111&lt;=AR$4,$K111&lt;=AR$4),NETWORKDAYS.INTL($J111,$K111,1,(Holidays!$A$1:$A$248)),0)+IF(AND($J111&gt;AQ$4,$J111&lt;=AR$4,$K111&gt;AR$4),NETWORKDAYS.INTL($J111,(AR$4),1,(Holidays!$A$1:$A$248)),0)+IF(AND($J111&lt;AQ$4,$K111&lt;AR$4,$K111&gt;AQ$4),NETWORKDAYS.INTL(AQ$4+1,$K111,1,(Holidays!$A$1:$A$248)),0)+IF(AND($J111&lt;=AQ$4,$K111&gt;=AR$4,$K111&gt;AQ$4),NETWORKDAYS.INTL(AQ$4+1,(AR$4),1,(Holidays!$A$1:$A$248)),0))*$M111,"")</f>
        <v>0</v>
      </c>
      <c r="AS111" s="190">
        <f ca="1">IFERROR((IF(AND($J111&gt;AR$4,$J111&lt;=AS$4,$K111&lt;=AS$4),NETWORKDAYS.INTL($J111,$K111,1,(Holidays!$A$1:$A$248)),0)+IF(AND($J111&gt;AR$4,$J111&lt;=AS$4,$K111&gt;AS$4),NETWORKDAYS.INTL($J111,(AS$4),1,(Holidays!$A$1:$A$248)),0)+IF(AND($J111&lt;AR$4,$K111&lt;AS$4,$K111&gt;AR$4),NETWORKDAYS.INTL(AR$4+1,$K111,1,(Holidays!$A$1:$A$248)),0)+IF(AND($J111&lt;=AR$4,$K111&gt;=AS$4,$K111&gt;AR$4),NETWORKDAYS.INTL(AR$4+1,(AS$4),1,(Holidays!$A$1:$A$248)),0))*$M111,"")</f>
        <v>0</v>
      </c>
      <c r="AT111" s="192">
        <f ca="1">IFERROR((IF(AND($J111&gt;AS$4,$J111&lt;=AT$4,$K111&lt;=AT$4),NETWORKDAYS.INTL($J111,$K111,1,(Holidays!$A$1:$A$248)),0)+IF(AND($J111&gt;AS$4,$J111&lt;=AT$4,$K111&gt;AT$4),NETWORKDAYS.INTL($J111,(AT$4),1,(Holidays!$A$1:$A$248)),0)+IF(AND($J111&lt;AS$4,$K111&lt;AT$4,$K111&gt;AS$4),NETWORKDAYS.INTL(AS$4+1,$K111,1,(Holidays!$A$1:$A$248)),0)+IF(AND($J111&lt;=AS$4,$K111&gt;=AT$4,$K111&gt;AS$4),NETWORKDAYS.INTL(AS$4+1,(AT$4),1,(Holidays!$A$1:$A$248)),0))*$M111,"")</f>
        <v>0</v>
      </c>
      <c r="AU111" s="321">
        <f ca="1">IFERROR((IF(AND($J111&gt;AT$4,$J111&lt;=AU$4,$K111&lt;=AU$4),NETWORKDAYS.INTL($J111,$K111,1,(Holidays!$A$1:$A$248)),0)+IF(AND($J111&gt;AT$4,$J111&lt;=AU$4,$K111&gt;AU$4),NETWORKDAYS.INTL($J111,(AU$4),1,(Holidays!$A$1:$A$248)),0)+IF(AND($J111&lt;AT$4,$K111&lt;AU$4,$K111&gt;AT$4),NETWORKDAYS.INTL(AT$4+1,$K111,1,(Holidays!$A$1:$A$248)),0)+IF(AND($J111&lt;=AT$4,$K111&gt;=AU$4,$K111&gt;AT$4),NETWORKDAYS.INTL(AT$4+1,(AU$4),1,(Holidays!$A$1:$A$248)),0))*$M111,"")</f>
        <v>0</v>
      </c>
      <c r="AV111" s="190">
        <f ca="1">IFERROR((IF(AND($J111&gt;AU$4,$J111&lt;=AV$4,$K111&lt;=AV$4),NETWORKDAYS.INTL($J111,$K111,1,(Holidays!$A$1:$A$248)),0)+IF(AND($J111&gt;AU$4,$J111&lt;=AV$4,$K111&gt;AV$4),NETWORKDAYS.INTL($J111,(AV$4),1,(Holidays!$A$1:$A$248)),0)+IF(AND($J111&lt;AU$4,$K111&lt;AV$4,$K111&gt;AU$4),NETWORKDAYS.INTL(AU$4+1,$K111,1,(Holidays!$A$1:$A$248)),0)+IF(AND($J111&lt;=AU$4,$K111&gt;=AV$4,$K111&gt;AU$4),NETWORKDAYS.INTL(AU$4+1,(AV$4),1,(Holidays!$A$1:$A$248)),0))*$M111,"")</f>
        <v>0</v>
      </c>
      <c r="AW111" s="192">
        <f ca="1">IFERROR((IF(AND($J111&gt;AV$4,$J111&lt;=AW$4,$K111&lt;=AW$4),NETWORKDAYS.INTL($J111,$K111,1,(Holidays!$A$1:$A$248)),0)+IF(AND($J111&gt;AV$4,$J111&lt;=AW$4,$K111&gt;AW$4),NETWORKDAYS.INTL($J111,(AW$4),1,(Holidays!$A$1:$A$248)),0)+IF(AND($J111&lt;AV$4,$K111&lt;AW$4,$K111&gt;AV$4),NETWORKDAYS.INTL(AV$4+1,$K111,1,(Holidays!$A$1:$A$248)),0)+IF(AND($J111&lt;=AV$4,$K111&gt;=AW$4,$K111&gt;AV$4),NETWORKDAYS.INTL(AV$4+1,(AW$4),1,(Holidays!$A$1:$A$248)),0))*$M111,"")</f>
        <v>0</v>
      </c>
      <c r="AX111" s="321">
        <f ca="1">IFERROR((IF(AND($J111&gt;AW$4,$J111&lt;=AX$4,$K111&lt;=AX$4),NETWORKDAYS.INTL($J111,$K111,1,(Holidays!$A$1:$A$248)),0)+IF(AND($J111&gt;AW$4,$J111&lt;=AX$4,$K111&gt;AX$4),NETWORKDAYS.INTL($J111,(AX$4),1,(Holidays!$A$1:$A$248)),0)+IF(AND($J111&lt;AW$4,$K111&lt;AX$4,$K111&gt;AW$4),NETWORKDAYS.INTL(AW$4+1,$K111,1,(Holidays!$A$1:$A$248)),0)+IF(AND($J111&lt;=AW$4,$K111&gt;=AX$4,$K111&gt;AW$4),NETWORKDAYS.INTL(AW$4+1,(AX$4),1,(Holidays!$A$1:$A$248)),0))*$M111,"")</f>
        <v>0</v>
      </c>
      <c r="AY111" s="190">
        <f ca="1">IFERROR((IF(AND($J111&gt;AX$4,$J111&lt;=AY$4,$K111&lt;=AY$4),NETWORKDAYS.INTL($J111,$K111,1,(Holidays!$A$1:$A$248)),0)+IF(AND($J111&gt;AX$4,$J111&lt;=AY$4,$K111&gt;AY$4),NETWORKDAYS.INTL($J111,(AY$4),1,(Holidays!$A$1:$A$248)),0)+IF(AND($J111&lt;AX$4,$K111&lt;AY$4,$K111&gt;AX$4),NETWORKDAYS.INTL(AX$4+1,$K111,1,(Holidays!$A$1:$A$248)),0)+IF(AND($J111&lt;=AX$4,$K111&gt;=AY$4,$K111&gt;AX$4),NETWORKDAYS.INTL(AX$4+1,(AY$4),1,(Holidays!$A$1:$A$248)),0))*$M111,"")</f>
        <v>0</v>
      </c>
      <c r="AZ111" s="192">
        <f ca="1">IFERROR((IF(AND($J111&gt;AY$4,$J111&lt;=AZ$4,$K111&lt;=AZ$4),NETWORKDAYS.INTL($J111,$K111,1,(Holidays!$A$1:$A$248)),0)+IF(AND($J111&gt;AY$4,$J111&lt;=AZ$4,$K111&gt;AZ$4),NETWORKDAYS.INTL($J111,(AZ$4),1,(Holidays!$A$1:$A$248)),0)+IF(AND($J111&lt;AY$4,$K111&lt;AZ$4,$K111&gt;AY$4),NETWORKDAYS.INTL(AY$4+1,$K111,1,(Holidays!$A$1:$A$248)),0)+IF(AND($J111&lt;=AY$4,$K111&gt;=AZ$4,$K111&gt;AY$4),NETWORKDAYS.INTL(AY$4+1,(AZ$4),1,(Holidays!$A$1:$A$248)),0))*$M111,"")</f>
        <v>0</v>
      </c>
      <c r="BA111" s="321">
        <f ca="1">IFERROR((IF(AND($J111&gt;AZ$4,$J111&lt;=BA$4,$K111&lt;=BA$4),NETWORKDAYS.INTL($J111,$K111,1,(Holidays!$A$1:$A$248)),0)+IF(AND($J111&gt;AZ$4,$J111&lt;=BA$4,$K111&gt;BA$4),NETWORKDAYS.INTL($J111,(BA$4),1,(Holidays!$A$1:$A$248)),0)+IF(AND($J111&lt;AZ$4,$K111&lt;BA$4,$K111&gt;AZ$4),NETWORKDAYS.INTL(AZ$4+1,$K111,1,(Holidays!$A$1:$A$248)),0)+IF(AND($J111&lt;=AZ$4,$K111&gt;=BA$4,$K111&gt;AZ$4),NETWORKDAYS.INTL(AZ$4+1,(BA$4),1,(Holidays!$A$1:$A$248)),0))*$M111,"")</f>
        <v>0</v>
      </c>
      <c r="BB111" s="190">
        <f ca="1">IFERROR((IF(AND($J111&gt;BA$4,$J111&lt;=BB$4,$K111&lt;=BB$4),NETWORKDAYS.INTL($J111,$K111,1,(Holidays!$A$1:$A$248)),0)+IF(AND($J111&gt;BA$4,$J111&lt;=BB$4,$K111&gt;BB$4),NETWORKDAYS.INTL($J111,(BB$4),1,(Holidays!$A$1:$A$248)),0)+IF(AND($J111&lt;BA$4,$K111&lt;BB$4,$K111&gt;BA$4),NETWORKDAYS.INTL(BA$4+1,$K111,1,(Holidays!$A$1:$A$248)),0)+IF(AND($J111&lt;=BA$4,$K111&gt;=BB$4,$K111&gt;BA$4),NETWORKDAYS.INTL(BA$4+1,(BB$4),1,(Holidays!$A$1:$A$248)),0))*$M111,"")</f>
        <v>0</v>
      </c>
      <c r="BC111" s="192">
        <f ca="1">IFERROR((IF(AND($J111&gt;BB$4,$J111&lt;=BC$4,$K111&lt;=BC$4),NETWORKDAYS.INTL($J111,$K111,1,(Holidays!$A$1:$A$248)),0)+IF(AND($J111&gt;BB$4,$J111&lt;=BC$4,$K111&gt;BC$4),NETWORKDAYS.INTL($J111,(BC$4),1,(Holidays!$A$1:$A$248)),0)+IF(AND($J111&lt;BB$4,$K111&lt;BC$4,$K111&gt;BB$4),NETWORKDAYS.INTL(BB$4+1,$K111,1,(Holidays!$A$1:$A$248)),0)+IF(AND($J111&lt;=BB$4,$K111&gt;=BC$4,$K111&gt;BB$4),NETWORKDAYS.INTL(BB$4+1,(BC$4),1,(Holidays!$A$1:$A$248)),0))*$M111,"")</f>
        <v>0</v>
      </c>
      <c r="BD111" s="321">
        <f ca="1">IFERROR((IF(AND($J111&gt;BC$4,$J111&lt;=BD$4,$K111&lt;=BD$4),NETWORKDAYS.INTL($J111,$K111,1,(Holidays!$A$1:$A$248)),0)+IF(AND($J111&gt;BC$4,$J111&lt;=BD$4,$K111&gt;BD$4),NETWORKDAYS.INTL($J111,(BD$4),1,(Holidays!$A$1:$A$248)),0)+IF(AND($J111&lt;BC$4,$K111&lt;BD$4,$K111&gt;BC$4),NETWORKDAYS.INTL(BC$4+1,$K111,1,(Holidays!$A$1:$A$248)),0)+IF(AND($J111&lt;=BC$4,$K111&gt;=BD$4,$K111&gt;BC$4),NETWORKDAYS.INTL(BC$4+1,(BD$4),1,(Holidays!$A$1:$A$248)),0))*$M111,"")</f>
        <v>0</v>
      </c>
      <c r="BE111" s="190">
        <f ca="1">IFERROR((IF(AND($J111&gt;BD$4,$J111&lt;=BE$4,$K111&lt;=BE$4),NETWORKDAYS.INTL($J111,$K111,1,(Holidays!$A$1:$A$248)),0)+IF(AND($J111&gt;BD$4,$J111&lt;=BE$4,$K111&gt;BE$4),NETWORKDAYS.INTL($J111,(BE$4),1,(Holidays!$A$1:$A$248)),0)+IF(AND($J111&lt;BD$4,$K111&lt;BE$4,$K111&gt;BD$4),NETWORKDAYS.INTL(BD$4+1,$K111,1,(Holidays!$A$1:$A$248)),0)+IF(AND($J111&lt;=BD$4,$K111&gt;=BE$4,$K111&gt;BD$4),NETWORKDAYS.INTL(BD$4+1,(BE$4),1,(Holidays!$A$1:$A$248)),0))*$M111,"")</f>
        <v>0</v>
      </c>
      <c r="BF111" s="192">
        <f ca="1">IFERROR((IF(AND($J111&gt;BE$4,$J111&lt;=BF$4,$K111&lt;=BF$4),NETWORKDAYS.INTL($J111,$K111,1,(Holidays!$A$1:$A$248)),0)+IF(AND($J111&gt;BE$4,$J111&lt;=BF$4,$K111&gt;BF$4),NETWORKDAYS.INTL($J111,(BF$4),1,(Holidays!$A$1:$A$248)),0)+IF(AND($J111&lt;BE$4,$K111&lt;BF$4,$K111&gt;BE$4),NETWORKDAYS.INTL(BE$4+1,$K111,1,(Holidays!$A$1:$A$248)),0)+IF(AND($J111&lt;=BE$4,$K111&gt;=BF$4,$K111&gt;BE$4),NETWORKDAYS.INTL(BE$4+1,(BF$4),1,(Holidays!$A$1:$A$248)),0))*$M111,"")</f>
        <v>0</v>
      </c>
      <c r="BG111" s="321">
        <f ca="1">IFERROR((IF(AND($J111&gt;BF$4,$J111&lt;=BG$4,$K111&lt;=BG$4),NETWORKDAYS.INTL($J111,$K111,1,(Holidays!$A$1:$A$248)),0)+IF(AND($J111&gt;BF$4,$J111&lt;=BG$4,$K111&gt;BG$4),NETWORKDAYS.INTL($J111,(BG$4),1,(Holidays!$A$1:$A$248)),0)+IF(AND($J111&lt;BF$4,$K111&lt;BG$4,$K111&gt;BF$4),NETWORKDAYS.INTL(BF$4+1,$K111,1,(Holidays!$A$1:$A$248)),0)+IF(AND($J111&lt;=BF$4,$K111&gt;=BG$4,$K111&gt;BF$4),NETWORKDAYS.INTL(BF$4+1,(BG$4),1,(Holidays!$A$1:$A$248)),0))*$M111,"")</f>
        <v>0</v>
      </c>
      <c r="BH111" s="190">
        <f ca="1">IFERROR((IF(AND($J111&gt;BG$4,$J111&lt;=BH$4,$K111&lt;=BH$4),NETWORKDAYS.INTL($J111,$K111,1,(Holidays!$A$1:$A$248)),0)+IF(AND($J111&gt;BG$4,$J111&lt;=BH$4,$K111&gt;BH$4),NETWORKDAYS.INTL($J111,(BH$4),1,(Holidays!$A$1:$A$248)),0)+IF(AND($J111&lt;BG$4,$K111&lt;BH$4,$K111&gt;BG$4),NETWORKDAYS.INTL(BG$4+1,$K111,1,(Holidays!$A$1:$A$248)),0)+IF(AND($J111&lt;=BG$4,$K111&gt;=BH$4,$K111&gt;BG$4),NETWORKDAYS.INTL(BG$4+1,(BH$4),1,(Holidays!$A$1:$A$248)),0))*$M111,"")</f>
        <v>0</v>
      </c>
      <c r="BI111" s="192">
        <f ca="1">IFERROR((IF(AND($J111&gt;BH$4,$J111&lt;=BI$4,$K111&lt;=BI$4),NETWORKDAYS.INTL($J111,$K111,1,(Holidays!$A$1:$A$248)),0)+IF(AND($J111&gt;BH$4,$J111&lt;=BI$4,$K111&gt;BI$4),NETWORKDAYS.INTL($J111,(BI$4),1,(Holidays!$A$1:$A$248)),0)+IF(AND($J111&lt;BH$4,$K111&lt;BI$4,$K111&gt;BH$4),NETWORKDAYS.INTL(BH$4+1,$K111,1,(Holidays!$A$1:$A$248)),0)+IF(AND($J111&lt;=BH$4,$K111&gt;=BI$4,$K111&gt;BH$4),NETWORKDAYS.INTL(BH$4+1,(BI$4),1,(Holidays!$A$1:$A$248)),0))*$M111,"")</f>
        <v>0</v>
      </c>
      <c r="BJ111" s="321">
        <f ca="1">IFERROR((IF(AND($J111&gt;BI$4,$J111&lt;=BJ$4,$K111&lt;=BJ$4),NETWORKDAYS.INTL($J111,$K111,1,(Holidays!$A$1:$A$248)),0)+IF(AND($J111&gt;BI$4,$J111&lt;=BJ$4,$K111&gt;BJ$4),NETWORKDAYS.INTL($J111,(BJ$4),1,(Holidays!$A$1:$A$248)),0)+IF(AND($J111&lt;BI$4,$K111&lt;BJ$4,$K111&gt;BI$4),NETWORKDAYS.INTL(BI$4+1,$K111,1,(Holidays!$A$1:$A$248)),0)+IF(AND($J111&lt;=BI$4,$K111&gt;=BJ$4,$K111&gt;BI$4),NETWORKDAYS.INTL(BI$4+1,(BJ$4),1,(Holidays!$A$1:$A$248)),0))*$M111,"")</f>
        <v>0</v>
      </c>
      <c r="BK111" s="190">
        <f ca="1">IFERROR((IF(AND($J111&gt;BJ$4,$J111&lt;=BK$4,$K111&lt;=BK$4),NETWORKDAYS.INTL($J111,$K111,1,(Holidays!$A$1:$A$248)),0)+IF(AND($J111&gt;BJ$4,$J111&lt;=BK$4,$K111&gt;BK$4),NETWORKDAYS.INTL($J111,(BK$4),1,(Holidays!$A$1:$A$248)),0)+IF(AND($J111&lt;BJ$4,$K111&lt;BK$4,$K111&gt;BJ$4),NETWORKDAYS.INTL(BJ$4+1,$K111,1,(Holidays!$A$1:$A$248)),0)+IF(AND($J111&lt;=BJ$4,$K111&gt;=BK$4,$K111&gt;BJ$4),NETWORKDAYS.INTL(BJ$4+1,(BK$4),1,(Holidays!$A$1:$A$248)),0))*$M111,"")</f>
        <v>0</v>
      </c>
      <c r="BL111" s="192">
        <f ca="1">IFERROR((IF(AND($J111&gt;BK$4,$J111&lt;=BL$4,$K111&lt;=BL$4),NETWORKDAYS.INTL($J111,$K111,1,(Holidays!$A$1:$A$248)),0)+IF(AND($J111&gt;BK$4,$J111&lt;=BL$4,$K111&gt;BL$4),NETWORKDAYS.INTL($J111,(BL$4),1,(Holidays!$A$1:$A$248)),0)+IF(AND($J111&lt;BK$4,$K111&lt;BL$4,$K111&gt;BK$4),NETWORKDAYS.INTL(BK$4+1,$K111,1,(Holidays!$A$1:$A$248)),0)+IF(AND($J111&lt;=BK$4,$K111&gt;=BL$4,$K111&gt;BK$4),NETWORKDAYS.INTL(BK$4+1,(BL$4),1,(Holidays!$A$1:$A$248)),0))*$M111,"")</f>
        <v>0</v>
      </c>
      <c r="BM111" s="321">
        <f ca="1">IFERROR((IF(AND($J111&gt;BL$4,$J111&lt;=BM$4,$K111&lt;=BM$4),NETWORKDAYS.INTL($J111,$K111,1,(Holidays!$A$1:$A$248)),0)+IF(AND($J111&gt;BL$4,$J111&lt;=BM$4,$K111&gt;BM$4),NETWORKDAYS.INTL($J111,(BM$4),1,(Holidays!$A$1:$A$248)),0)+IF(AND($J111&lt;BL$4,$K111&lt;BM$4,$K111&gt;BL$4),NETWORKDAYS.INTL(BL$4+1,$K111,1,(Holidays!$A$1:$A$248)),0)+IF(AND($J111&lt;=BL$4,$K111&gt;=BM$4,$K111&gt;BL$4),NETWORKDAYS.INTL(BL$4+1,(BM$4),1,(Holidays!$A$1:$A$248)),0))*$M111,"")</f>
        <v>0</v>
      </c>
      <c r="BN111" s="190">
        <f ca="1">IFERROR((IF(AND($J111&gt;BM$4,$J111&lt;=BN$4,$K111&lt;=BN$4),NETWORKDAYS.INTL($J111,$K111,1,(Holidays!$A$1:$A$248)),0)+IF(AND($J111&gt;BM$4,$J111&lt;=BN$4,$K111&gt;BN$4),NETWORKDAYS.INTL($J111,(BN$4),1,(Holidays!$A$1:$A$248)),0)+IF(AND($J111&lt;BM$4,$K111&lt;BN$4,$K111&gt;BM$4),NETWORKDAYS.INTL(BM$4+1,$K111,1,(Holidays!$A$1:$A$248)),0)+IF(AND($J111&lt;=BM$4,$K111&gt;=BN$4,$K111&gt;BM$4),NETWORKDAYS.INTL(BM$4+1,(BN$4),1,(Holidays!$A$1:$A$248)),0))*$M111,"")</f>
        <v>0</v>
      </c>
      <c r="BO111" s="192">
        <f ca="1">IFERROR((IF(AND($J111&gt;BN$4,$J111&lt;=BO$4,$K111&lt;=BO$4),NETWORKDAYS.INTL($J111,$K111,1,(Holidays!$A$1:$A$248)),0)+IF(AND($J111&gt;BN$4,$J111&lt;=BO$4,$K111&gt;BO$4),NETWORKDAYS.INTL($J111,(BO$4),1,(Holidays!$A$1:$A$248)),0)+IF(AND($J111&lt;BN$4,$K111&lt;BO$4,$K111&gt;BN$4),NETWORKDAYS.INTL(BN$4+1,$K111,1,(Holidays!$A$1:$A$248)),0)+IF(AND($J111&lt;=BN$4,$K111&gt;=BO$4,$K111&gt;BN$4),NETWORKDAYS.INTL(BN$4+1,(BO$4),1,(Holidays!$A$1:$A$248)),0))*$M111,"")</f>
        <v>0</v>
      </c>
      <c r="BP111" s="321">
        <f ca="1">IFERROR((IF(AND($J111&gt;BO$4,$J111&lt;=BP$4,$K111&lt;=BP$4),NETWORKDAYS.INTL($J111,$K111,1,(Holidays!$A$1:$A$248)),0)+IF(AND($J111&gt;BO$4,$J111&lt;=BP$4,$K111&gt;BP$4),NETWORKDAYS.INTL($J111,(BP$4),1,(Holidays!$A$1:$A$248)),0)+IF(AND($J111&lt;BO$4,$K111&lt;BP$4,$K111&gt;BO$4),NETWORKDAYS.INTL(BO$4+1,$K111,1,(Holidays!$A$1:$A$248)),0)+IF(AND($J111&lt;=BO$4,$K111&gt;=BP$4,$K111&gt;BO$4),NETWORKDAYS.INTL(BO$4+1,(BP$4),1,(Holidays!$A$1:$A$248)),0))*$M111,"")</f>
        <v>0</v>
      </c>
      <c r="BQ111" s="190">
        <f ca="1">IFERROR((IF(AND($J111&gt;BP$4,$J111&lt;=BQ$4,$K111&lt;=BQ$4),NETWORKDAYS.INTL($J111,$K111,1,(Holidays!$A$1:$A$248)),0)+IF(AND($J111&gt;BP$4,$J111&lt;=BQ$4,$K111&gt;BQ$4),NETWORKDAYS.INTL($J111,(BQ$4),1,(Holidays!$A$1:$A$248)),0)+IF(AND($J111&lt;BP$4,$K111&lt;BQ$4,$K111&gt;BP$4),NETWORKDAYS.INTL(BP$4+1,$K111,1,(Holidays!$A$1:$A$248)),0)+IF(AND($J111&lt;=BP$4,$K111&gt;=BQ$4,$K111&gt;BP$4),NETWORKDAYS.INTL(BP$4+1,(BQ$4),1,(Holidays!$A$1:$A$248)),0))*$M111,"")</f>
        <v>0</v>
      </c>
      <c r="BR111" s="192">
        <f ca="1">IFERROR((IF(AND($J111&gt;BQ$4,$J111&lt;=BR$4,$K111&lt;=BR$4),NETWORKDAYS.INTL($J111,$K111,1,(Holidays!$A$1:$A$248)),0)+IF(AND($J111&gt;BQ$4,$J111&lt;=BR$4,$K111&gt;BR$4),NETWORKDAYS.INTL($J111,(BR$4),1,(Holidays!$A$1:$A$248)),0)+IF(AND($J111&lt;BQ$4,$K111&lt;BR$4,$K111&gt;BQ$4),NETWORKDAYS.INTL(BQ$4+1,$K111,1,(Holidays!$A$1:$A$248)),0)+IF(AND($J111&lt;=BQ$4,$K111&gt;=BR$4,$K111&gt;BQ$4),NETWORKDAYS.INTL(BQ$4+1,(BR$4),1,(Holidays!$A$1:$A$248)),0))*$M111,"")</f>
        <v>0</v>
      </c>
      <c r="BS111" s="321">
        <f ca="1">IFERROR((IF(AND($J111&gt;BR$4,$J111&lt;=BS$4,$K111&lt;=BS$4),NETWORKDAYS.INTL($J111,$K111,1,(Holidays!$A$1:$A$248)),0)+IF(AND($J111&gt;BR$4,$J111&lt;=BS$4,$K111&gt;BS$4),NETWORKDAYS.INTL($J111,(BS$4),1,(Holidays!$A$1:$A$248)),0)+IF(AND($J111&lt;BR$4,$K111&lt;BS$4,$K111&gt;BR$4),NETWORKDAYS.INTL(BR$4+1,$K111,1,(Holidays!$A$1:$A$248)),0)+IF(AND($J111&lt;=BR$4,$K111&gt;=BS$4,$K111&gt;BR$4),NETWORKDAYS.INTL(BR$4+1,(BS$4),1,(Holidays!$A$1:$A$248)),0))*$M111,"")</f>
        <v>0</v>
      </c>
      <c r="BT111" s="190">
        <f ca="1">IFERROR((IF(AND($J111&gt;BS$4,$J111&lt;=BT$4,$K111&lt;=BT$4),NETWORKDAYS.INTL($J111,$K111,1,(Holidays!$A$1:$A$248)),0)+IF(AND($J111&gt;BS$4,$J111&lt;=BT$4,$K111&gt;BT$4),NETWORKDAYS.INTL($J111,(BT$4),1,(Holidays!$A$1:$A$248)),0)+IF(AND($J111&lt;BS$4,$K111&lt;BT$4,$K111&gt;BS$4),NETWORKDAYS.INTL(BS$4+1,$K111,1,(Holidays!$A$1:$A$248)),0)+IF(AND($J111&lt;=BS$4,$K111&gt;=BT$4,$K111&gt;BS$4),NETWORKDAYS.INTL(BS$4+1,(BT$4),1,(Holidays!$A$1:$A$248)),0))*$M111,"")</f>
        <v>0</v>
      </c>
      <c r="BU111" s="192">
        <f ca="1">IFERROR((IF(AND($J111&gt;BT$4,$J111&lt;=BU$4,$K111&lt;=BU$4),NETWORKDAYS.INTL($J111,$K111,1,(Holidays!$A$1:$A$248)),0)+IF(AND($J111&gt;BT$4,$J111&lt;=BU$4,$K111&gt;BU$4),NETWORKDAYS.INTL($J111,(BU$4),1,(Holidays!$A$1:$A$248)),0)+IF(AND($J111&lt;BT$4,$K111&lt;BU$4,$K111&gt;BT$4),NETWORKDAYS.INTL(BT$4+1,$K111,1,(Holidays!$A$1:$A$248)),0)+IF(AND($J111&lt;=BT$4,$K111&gt;=BU$4,$K111&gt;BT$4),NETWORKDAYS.INTL(BT$4+1,(BU$4),1,(Holidays!$A$1:$A$248)),0))*$M111,"")</f>
        <v>0</v>
      </c>
      <c r="BV111" s="321">
        <f ca="1">IFERROR((IF(AND($J111&gt;BU$4,$J111&lt;=BV$4,$K111&lt;=BV$4),NETWORKDAYS.INTL($J111,$K111,1,(Holidays!$A$1:$A$248)),0)+IF(AND($J111&gt;BU$4,$J111&lt;=BV$4,$K111&gt;BV$4),NETWORKDAYS.INTL($J111,(BV$4),1,(Holidays!$A$1:$A$248)),0)+IF(AND($J111&lt;BU$4,$K111&lt;BV$4,$K111&gt;BU$4),NETWORKDAYS.INTL(BU$4+1,$K111,1,(Holidays!$A$1:$A$248)),0)+IF(AND($J111&lt;=BU$4,$K111&gt;=BV$4,$K111&gt;BU$4),NETWORKDAYS.INTL(BU$4+1,(BV$4),1,(Holidays!$A$1:$A$248)),0))*$M111,"")</f>
        <v>0</v>
      </c>
      <c r="BW111" s="190">
        <f ca="1">IFERROR((IF(AND($J111&gt;BV$4,$J111&lt;=BW$4,$K111&lt;=BW$4),NETWORKDAYS.INTL($J111,$K111,1,(Holidays!$A$1:$A$248)),0)+IF(AND($J111&gt;BV$4,$J111&lt;=BW$4,$K111&gt;BW$4),NETWORKDAYS.INTL($J111,(BW$4),1,(Holidays!$A$1:$A$248)),0)+IF(AND($J111&lt;BV$4,$K111&lt;BW$4,$K111&gt;BV$4),NETWORKDAYS.INTL(BV$4+1,$K111,1,(Holidays!$A$1:$A$248)),0)+IF(AND($J111&lt;=BV$4,$K111&gt;=BW$4,$K111&gt;BV$4),NETWORKDAYS.INTL(BV$4+1,(BW$4),1,(Holidays!$A$1:$A$248)),0))*$M111,"")</f>
        <v>0</v>
      </c>
      <c r="BX111" s="192">
        <f ca="1">IFERROR((IF(AND($J111&gt;BW$4,$J111&lt;=BX$4,$K111&lt;=BX$4),NETWORKDAYS.INTL($J111,$K111,1,(Holidays!$A$1:$A$248)),0)+IF(AND($J111&gt;BW$4,$J111&lt;=BX$4,$K111&gt;BX$4),NETWORKDAYS.INTL($J111,(BX$4),1,(Holidays!$A$1:$A$248)),0)+IF(AND($J111&lt;BW$4,$K111&lt;BX$4,$K111&gt;BW$4),NETWORKDAYS.INTL(BW$4+1,$K111,1,(Holidays!$A$1:$A$248)),0)+IF(AND($J111&lt;=BW$4,$K111&gt;=BX$4,$K111&gt;BW$4),NETWORKDAYS.INTL(BW$4+1,(BX$4),1,(Holidays!$A$1:$A$248)),0))*$M111,"")</f>
        <v>0</v>
      </c>
      <c r="BY111" s="321">
        <f ca="1">IFERROR((IF(AND($J111&gt;BX$4,$J111&lt;=BY$4,$K111&lt;=BY$4),NETWORKDAYS.INTL($J111,$K111,1,(Holidays!$A$1:$A$248)),0)+IF(AND($J111&gt;BX$4,$J111&lt;=BY$4,$K111&gt;BY$4),NETWORKDAYS.INTL($J111,(BY$4),1,(Holidays!$A$1:$A$248)),0)+IF(AND($J111&lt;BX$4,$K111&lt;BY$4,$K111&gt;BX$4),NETWORKDAYS.INTL(BX$4+1,$K111,1,(Holidays!$A$1:$A$248)),0)+IF(AND($J111&lt;=BX$4,$K111&gt;=BY$4,$K111&gt;BX$4),NETWORKDAYS.INTL(BX$4+1,(BY$4),1,(Holidays!$A$1:$A$248)),0))*$M111,"")</f>
        <v>0</v>
      </c>
      <c r="BZ111" s="190">
        <f ca="1">IFERROR((IF(AND($J111&gt;BY$4,$J111&lt;=BZ$4,$K111&lt;=BZ$4),NETWORKDAYS.INTL($J111,$K111,1,(Holidays!$A$1:$A$248)),0)+IF(AND($J111&gt;BY$4,$J111&lt;=BZ$4,$K111&gt;BZ$4),NETWORKDAYS.INTL($J111,(BZ$4),1,(Holidays!$A$1:$A$248)),0)+IF(AND($J111&lt;BY$4,$K111&lt;BZ$4,$K111&gt;BY$4),NETWORKDAYS.INTL(BY$4+1,$K111,1,(Holidays!$A$1:$A$248)),0)+IF(AND($J111&lt;=BY$4,$K111&gt;=BZ$4,$K111&gt;BY$4),NETWORKDAYS.INTL(BY$4+1,(BZ$4),1,(Holidays!$A$1:$A$248)),0))*$M111,"")</f>
        <v>0</v>
      </c>
      <c r="CA111" s="192">
        <f ca="1">IFERROR((IF(AND($J111&gt;BZ$4,$J111&lt;=CA$4,$K111&lt;=CA$4),NETWORKDAYS.INTL($J111,$K111,1,(Holidays!$A$1:$A$248)),0)+IF(AND($J111&gt;BZ$4,$J111&lt;=CA$4,$K111&gt;CA$4),NETWORKDAYS.INTL($J111,(CA$4),1,(Holidays!$A$1:$A$248)),0)+IF(AND($J111&lt;BZ$4,$K111&lt;CA$4,$K111&gt;BZ$4),NETWORKDAYS.INTL(BZ$4+1,$K111,1,(Holidays!$A$1:$A$248)),0)+IF(AND($J111&lt;=BZ$4,$K111&gt;=CA$4,$K111&gt;BZ$4),NETWORKDAYS.INTL(BZ$4+1,(CA$4),1,(Holidays!$A$1:$A$248)),0))*$M111,"")</f>
        <v>0</v>
      </c>
      <c r="CB111" s="321">
        <f ca="1">IFERROR((IF(AND($J111&gt;CA$4,$J111&lt;=CB$4,$K111&lt;=CB$4),NETWORKDAYS.INTL($J111,$K111,1,(Holidays!$A$1:$A$248)),0)+IF(AND($J111&gt;CA$4,$J111&lt;=CB$4,$K111&gt;CB$4),NETWORKDAYS.INTL($J111,(CB$4),1,(Holidays!$A$1:$A$248)),0)+IF(AND($J111&lt;CA$4,$K111&lt;CB$4,$K111&gt;CA$4),NETWORKDAYS.INTL(CA$4+1,$K111,1,(Holidays!$A$1:$A$248)),0)+IF(AND($J111&lt;=CA$4,$K111&gt;=CB$4,$K111&gt;CA$4),NETWORKDAYS.INTL(CA$4+1,(CB$4),1,(Holidays!$A$1:$A$248)),0))*$M111,"")</f>
        <v>0</v>
      </c>
      <c r="CC111" s="190">
        <f ca="1">IFERROR((IF(AND($J111&gt;CB$4,$J111&lt;=CC$4,$K111&lt;=CC$4),NETWORKDAYS.INTL($J111,$K111,1,(Holidays!$A$1:$A$248)),0)+IF(AND($J111&gt;CB$4,$J111&lt;=CC$4,$K111&gt;CC$4),NETWORKDAYS.INTL($J111,(CC$4),1,(Holidays!$A$1:$A$248)),0)+IF(AND($J111&lt;CB$4,$K111&lt;CC$4,$K111&gt;CB$4),NETWORKDAYS.INTL(CB$4+1,$K111,1,(Holidays!$A$1:$A$248)),0)+IF(AND($J111&lt;=CB$4,$K111&gt;=CC$4,$K111&gt;CB$4),NETWORKDAYS.INTL(CB$4+1,(CC$4),1,(Holidays!$A$1:$A$248)),0))*$M111,"")</f>
        <v>0</v>
      </c>
      <c r="CD111" s="192">
        <f ca="1">IFERROR((IF(AND($J111&gt;CC$4,$J111&lt;=CD$4,$K111&lt;=CD$4),NETWORKDAYS.INTL($J111,$K111,1,(Holidays!$A$1:$A$248)),0)+IF(AND($J111&gt;CC$4,$J111&lt;=CD$4,$K111&gt;CD$4),NETWORKDAYS.INTL($J111,(CD$4),1,(Holidays!$A$1:$A$248)),0)+IF(AND($J111&lt;CC$4,$K111&lt;CD$4,$K111&gt;CC$4),NETWORKDAYS.INTL(CC$4+1,$K111,1,(Holidays!$A$1:$A$248)),0)+IF(AND($J111&lt;=CC$4,$K111&gt;=CD$4,$K111&gt;CC$4),NETWORKDAYS.INTL(CC$4+1,(CD$4),1,(Holidays!$A$1:$A$248)),0))*$M111,"")</f>
        <v>0</v>
      </c>
      <c r="CE111" s="321">
        <f ca="1">IFERROR((IF(AND($J111&gt;CD$4,$J111&lt;=CE$4,$K111&lt;=CE$4),NETWORKDAYS.INTL($J111,$K111,1,(Holidays!$A$1:$A$248)),0)+IF(AND($J111&gt;CD$4,$J111&lt;=CE$4,$K111&gt;CE$4),NETWORKDAYS.INTL($J111,(CE$4),1,(Holidays!$A$1:$A$248)),0)+IF(AND($J111&lt;CD$4,$K111&lt;CE$4,$K111&gt;CD$4),NETWORKDAYS.INTL(CD$4+1,$K111,1,(Holidays!$A$1:$A$248)),0)+IF(AND($J111&lt;=CD$4,$K111&gt;=CE$4,$K111&gt;CD$4),NETWORKDAYS.INTL(CD$4+1,(CE$4),1,(Holidays!$A$1:$A$248)),0))*$M111,"")</f>
        <v>0</v>
      </c>
      <c r="CF111" s="190">
        <f ca="1">IFERROR((IF(AND($J111&gt;CE$4,$J111&lt;=CF$4,$K111&lt;=CF$4),NETWORKDAYS.INTL($J111,$K111,1,(Holidays!$A$1:$A$248)),0)+IF(AND($J111&gt;CE$4,$J111&lt;=CF$4,$K111&gt;CF$4),NETWORKDAYS.INTL($J111,(CF$4),1,(Holidays!$A$1:$A$248)),0)+IF(AND($J111&lt;CE$4,$K111&lt;CF$4,$K111&gt;CE$4),NETWORKDAYS.INTL(CE$4+1,$K111,1,(Holidays!$A$1:$A$248)),0)+IF(AND($J111&lt;=CE$4,$K111&gt;=CF$4,$K111&gt;CE$4),NETWORKDAYS.INTL(CE$4+1,(CF$4),1,(Holidays!$A$1:$A$248)),0))*$M111,"")</f>
        <v>0</v>
      </c>
      <c r="CG111" s="192">
        <f ca="1">IFERROR((IF(AND($J111&gt;CF$4,$J111&lt;=CG$4,$K111&lt;=CG$4),NETWORKDAYS.INTL($J111,$K111,1,(Holidays!$A$1:$A$248)),0)+IF(AND($J111&gt;CF$4,$J111&lt;=CG$4,$K111&gt;CG$4),NETWORKDAYS.INTL($J111,(CG$4),1,(Holidays!$A$1:$A$248)),0)+IF(AND($J111&lt;CF$4,$K111&lt;CG$4,$K111&gt;CF$4),NETWORKDAYS.INTL(CF$4+1,$K111,1,(Holidays!$A$1:$A$248)),0)+IF(AND($J111&lt;=CF$4,$K111&gt;=CG$4,$K111&gt;CF$4),NETWORKDAYS.INTL(CF$4+1,(CG$4),1,(Holidays!$A$1:$A$248)),0))*$M111,"")</f>
        <v>0</v>
      </c>
      <c r="CH111" s="321">
        <f ca="1">IFERROR((IF(AND($J111&gt;CG$4,$J111&lt;=CH$4,$K111&lt;=CH$4),NETWORKDAYS.INTL($J111,$K111,1,(Holidays!$A$1:$A$248)),0)+IF(AND($J111&gt;CG$4,$J111&lt;=CH$4,$K111&gt;CH$4),NETWORKDAYS.INTL($J111,(CH$4),1,(Holidays!$A$1:$A$248)),0)+IF(AND($J111&lt;CG$4,$K111&lt;CH$4,$K111&gt;CG$4),NETWORKDAYS.INTL(CG$4+1,$K111,1,(Holidays!$A$1:$A$248)),0)+IF(AND($J111&lt;=CG$4,$K111&gt;=CH$4,$K111&gt;CG$4),NETWORKDAYS.INTL(CG$4+1,(CH$4),1,(Holidays!$A$1:$A$248)),0))*$M111,"")</f>
        <v>0</v>
      </c>
      <c r="CI111" s="190">
        <f ca="1">IFERROR((IF(AND($J111&gt;CH$4,$J111&lt;=CI$4,$K111&lt;=CI$4),NETWORKDAYS.INTL($J111,$K111,1,(Holidays!$A$1:$A$248)),0)+IF(AND($J111&gt;CH$4,$J111&lt;=CI$4,$K111&gt;CI$4),NETWORKDAYS.INTL($J111,(CI$4),1,(Holidays!$A$1:$A$248)),0)+IF(AND($J111&lt;CH$4,$K111&lt;CI$4,$K111&gt;CH$4),NETWORKDAYS.INTL(CH$4+1,$K111,1,(Holidays!$A$1:$A$248)),0)+IF(AND($J111&lt;=CH$4,$K111&gt;=CI$4,$K111&gt;CH$4),NETWORKDAYS.INTL(CH$4+1,(CI$4),1,(Holidays!$A$1:$A$248)),0))*$M111,"")</f>
        <v>0</v>
      </c>
      <c r="CJ111" s="192">
        <f ca="1">IFERROR((IF(AND($J111&gt;CI$4,$J111&lt;=CJ$4,$K111&lt;=CJ$4),NETWORKDAYS.INTL($J111,$K111,1,(Holidays!$A$1:$A$248)),0)+IF(AND($J111&gt;CI$4,$J111&lt;=CJ$4,$K111&gt;CJ$4),NETWORKDAYS.INTL($J111,(CJ$4),1,(Holidays!$A$1:$A$248)),0)+IF(AND($J111&lt;CI$4,$K111&lt;CJ$4,$K111&gt;CI$4),NETWORKDAYS.INTL(CI$4+1,$K111,1,(Holidays!$A$1:$A$248)),0)+IF(AND($J111&lt;=CI$4,$K111&gt;=CJ$4,$K111&gt;CI$4),NETWORKDAYS.INTL(CI$4+1,(CJ$4),1,(Holidays!$A$1:$A$248)),0))*$M111,"")</f>
        <v>0</v>
      </c>
      <c r="CK111" s="321">
        <f ca="1">IFERROR((IF(AND($J111&gt;CJ$4,$J111&lt;=CK$4,$K111&lt;=CK$4),NETWORKDAYS.INTL($J111,$K111,1,(Holidays!$A$1:$A$248)),0)+IF(AND($J111&gt;CJ$4,$J111&lt;=CK$4,$K111&gt;CK$4),NETWORKDAYS.INTL($J111,(CK$4),1,(Holidays!$A$1:$A$248)),0)+IF(AND($J111&lt;CJ$4,$K111&lt;CK$4,$K111&gt;CJ$4),NETWORKDAYS.INTL(CJ$4+1,$K111,1,(Holidays!$A$1:$A$248)),0)+IF(AND($J111&lt;=CJ$4,$K111&gt;=CK$4,$K111&gt;CJ$4),NETWORKDAYS.INTL(CJ$4+1,(CK$4),1,(Holidays!$A$1:$A$248)),0))*$M111,"")</f>
        <v>0</v>
      </c>
      <c r="CL111" s="190">
        <f ca="1">IFERROR((IF(AND($J111&gt;CK$4,$J111&lt;=CL$4,$K111&lt;=CL$4),NETWORKDAYS.INTL($J111,$K111,1,(Holidays!$A$1:$A$248)),0)+IF(AND($J111&gt;CK$4,$J111&lt;=CL$4,$K111&gt;CL$4),NETWORKDAYS.INTL($J111,(CL$4),1,(Holidays!$A$1:$A$248)),0)+IF(AND($J111&lt;CK$4,$K111&lt;CL$4,$K111&gt;CK$4),NETWORKDAYS.INTL(CK$4+1,$K111,1,(Holidays!$A$1:$A$248)),0)+IF(AND($J111&lt;=CK$4,$K111&gt;=CL$4,$K111&gt;CK$4),NETWORKDAYS.INTL(CK$4+1,(CL$4),1,(Holidays!$A$1:$A$248)),0))*$M111,"")</f>
        <v>0</v>
      </c>
      <c r="CM111" s="192">
        <f ca="1">IFERROR((IF(AND($J111&gt;CL$4,$J111&lt;=CM$4,$K111&lt;=CM$4),NETWORKDAYS.INTL($J111,$K111,1,(Holidays!$A$1:$A$248)),0)+IF(AND($J111&gt;CL$4,$J111&lt;=CM$4,$K111&gt;CM$4),NETWORKDAYS.INTL($J111,(CM$4),1,(Holidays!$A$1:$A$248)),0)+IF(AND($J111&lt;CL$4,$K111&lt;CM$4,$K111&gt;CL$4),NETWORKDAYS.INTL(CL$4+1,$K111,1,(Holidays!$A$1:$A$248)),0)+IF(AND($J111&lt;=CL$4,$K111&gt;=CM$4,$K111&gt;CL$4),NETWORKDAYS.INTL(CL$4+1,(CM$4),1,(Holidays!$A$1:$A$248)),0))*$M111,"")</f>
        <v>0</v>
      </c>
      <c r="CN111" s="321">
        <f ca="1">IFERROR((IF(AND($J111&gt;CM$4,$J111&lt;=CN$4,$K111&lt;=CN$4),NETWORKDAYS.INTL($J111,$K111,1,(Holidays!$A$1:$A$248)),0)+IF(AND($J111&gt;CM$4,$J111&lt;=CN$4,$K111&gt;CN$4),NETWORKDAYS.INTL($J111,(CN$4),1,(Holidays!$A$1:$A$248)),0)+IF(AND($J111&lt;CM$4,$K111&lt;CN$4,$K111&gt;CM$4),NETWORKDAYS.INTL(CM$4+1,$K111,1,(Holidays!$A$1:$A$248)),0)+IF(AND($J111&lt;=CM$4,$K111&gt;=CN$4,$K111&gt;CM$4),NETWORKDAYS.INTL(CM$4+1,(CN$4),1,(Holidays!$A$1:$A$248)),0))*$M111,"")</f>
        <v>0</v>
      </c>
      <c r="CO111" s="190">
        <f ca="1">IFERROR((IF(AND($J111&gt;CN$4,$J111&lt;=CO$4,$K111&lt;=CO$4),NETWORKDAYS.INTL($J111,$K111,1,(Holidays!$A$1:$A$248)),0)+IF(AND($J111&gt;CN$4,$J111&lt;=CO$4,$K111&gt;CO$4),NETWORKDAYS.INTL($J111,(CO$4),1,(Holidays!$A$1:$A$248)),0)+IF(AND($J111&lt;CN$4,$K111&lt;CO$4,$K111&gt;CN$4),NETWORKDAYS.INTL(CN$4+1,$K111,1,(Holidays!$A$1:$A$248)),0)+IF(AND($J111&lt;=CN$4,$K111&gt;=CO$4,$K111&gt;CN$4),NETWORKDAYS.INTL(CN$4+1,(CO$4),1,(Holidays!$A$1:$A$248)),0))*$M111,"")</f>
        <v>0</v>
      </c>
      <c r="CP111" s="192">
        <f ca="1">IFERROR((IF(AND($J111&gt;CO$4,$J111&lt;=CP$4,$K111&lt;=CP$4),NETWORKDAYS.INTL($J111,$K111,1,(Holidays!$A$1:$A$248)),0)+IF(AND($J111&gt;CO$4,$J111&lt;=CP$4,$K111&gt;CP$4),NETWORKDAYS.INTL($J111,(CP$4),1,(Holidays!$A$1:$A$248)),0)+IF(AND($J111&lt;CO$4,$K111&lt;CP$4,$K111&gt;CO$4),NETWORKDAYS.INTL(CO$4+1,$K111,1,(Holidays!$A$1:$A$248)),0)+IF(AND($J111&lt;=CO$4,$K111&gt;=CP$4,$K111&gt;CO$4),NETWORKDAYS.INTL(CO$4+1,(CP$4),1,(Holidays!$A$1:$A$248)),0))*$M111,"")</f>
        <v>0</v>
      </c>
      <c r="CQ111" s="321">
        <f ca="1">IFERROR((IF(AND($J111&gt;CP$4,$J111&lt;=CQ$4,$K111&lt;=CQ$4),NETWORKDAYS.INTL($J111,$K111,1,(Holidays!$A$1:$A$248)),0)+IF(AND($J111&gt;CP$4,$J111&lt;=CQ$4,$K111&gt;CQ$4),NETWORKDAYS.INTL($J111,(CQ$4),1,(Holidays!$A$1:$A$248)),0)+IF(AND($J111&lt;CP$4,$K111&lt;CQ$4,$K111&gt;CP$4),NETWORKDAYS.INTL(CP$4+1,$K111,1,(Holidays!$A$1:$A$248)),0)+IF(AND($J111&lt;=CP$4,$K111&gt;=CQ$4,$K111&gt;CP$4),NETWORKDAYS.INTL(CP$4+1,(CQ$4),1,(Holidays!$A$1:$A$248)),0))*$M111,"")</f>
        <v>0</v>
      </c>
      <c r="CR111" s="190">
        <f ca="1">IFERROR((IF(AND($J111&gt;CQ$4,$J111&lt;=CR$4,$K111&lt;=CR$4),NETWORKDAYS.INTL($J111,$K111,1,(Holidays!$A$1:$A$248)),0)+IF(AND($J111&gt;CQ$4,$J111&lt;=CR$4,$K111&gt;CR$4),NETWORKDAYS.INTL($J111,(CR$4),1,(Holidays!$A$1:$A$248)),0)+IF(AND($J111&lt;CQ$4,$K111&lt;CR$4,$K111&gt;CQ$4),NETWORKDAYS.INTL(CQ$4+1,$K111,1,(Holidays!$A$1:$A$248)),0)+IF(AND($J111&lt;=CQ$4,$K111&gt;=CR$4,$K111&gt;CQ$4),NETWORKDAYS.INTL(CQ$4+1,(CR$4),1,(Holidays!$A$1:$A$248)),0))*$M111,"")</f>
        <v>0</v>
      </c>
      <c r="CS111" s="192">
        <f ca="1">IFERROR((IF(AND($J111&gt;CR$4,$J111&lt;=CS$4,$K111&lt;=CS$4),NETWORKDAYS.INTL($J111,$K111,1,(Holidays!$A$1:$A$248)),0)+IF(AND($J111&gt;CR$4,$J111&lt;=CS$4,$K111&gt;CS$4),NETWORKDAYS.INTL($J111,(CS$4),1,(Holidays!$A$1:$A$248)),0)+IF(AND($J111&lt;CR$4,$K111&lt;CS$4,$K111&gt;CR$4),NETWORKDAYS.INTL(CR$4+1,$K111,1,(Holidays!$A$1:$A$248)),0)+IF(AND($J111&lt;=CR$4,$K111&gt;=CS$4,$K111&gt;CR$4),NETWORKDAYS.INTL(CR$4+1,(CS$4),1,(Holidays!$A$1:$A$248)),0))*$M111,"")</f>
        <v>0</v>
      </c>
      <c r="CT111" s="321">
        <f ca="1">IFERROR((IF(AND($J111&gt;CS$4,$J111&lt;=CT$4,$K111&lt;=CT$4),NETWORKDAYS.INTL($J111,$K111,1,(Holidays!$A$1:$A$248)),0)+IF(AND($J111&gt;CS$4,$J111&lt;=CT$4,$K111&gt;CT$4),NETWORKDAYS.INTL($J111,(CT$4),1,(Holidays!$A$1:$A$248)),0)+IF(AND($J111&lt;CS$4,$K111&lt;CT$4,$K111&gt;CS$4),NETWORKDAYS.INTL(CS$4+1,$K111,1,(Holidays!$A$1:$A$248)),0)+IF(AND($J111&lt;=CS$4,$K111&gt;=CT$4,$K111&gt;CS$4),NETWORKDAYS.INTL(CS$4+1,(CT$4),1,(Holidays!$A$1:$A$248)),0))*$M111,"")</f>
        <v>0</v>
      </c>
      <c r="CU111" s="190">
        <f ca="1">IFERROR((IF(AND($J111&gt;CT$4,$J111&lt;=CU$4,$K111&lt;=CU$4),NETWORKDAYS.INTL($J111,$K111,1,(Holidays!$A$1:$A$248)),0)+IF(AND($J111&gt;CT$4,$J111&lt;=CU$4,$K111&gt;CU$4),NETWORKDAYS.INTL($J111,(CU$4),1,(Holidays!$A$1:$A$248)),0)+IF(AND($J111&lt;CT$4,$K111&lt;CU$4,$K111&gt;CT$4),NETWORKDAYS.INTL(CT$4+1,$K111,1,(Holidays!$A$1:$A$248)),0)+IF(AND($J111&lt;=CT$4,$K111&gt;=CU$4,$K111&gt;CT$4),NETWORKDAYS.INTL(CT$4+1,(CU$4),1,(Holidays!$A$1:$A$248)),0))*$M111,"")</f>
        <v>0</v>
      </c>
      <c r="CV111" s="192">
        <f ca="1">IFERROR((IF(AND($J111&gt;CU$4,$J111&lt;=CV$4,$K111&lt;=CV$4),NETWORKDAYS.INTL($J111,$K111,1,(Holidays!$A$1:$A$248)),0)+IF(AND($J111&gt;CU$4,$J111&lt;=CV$4,$K111&gt;CV$4),NETWORKDAYS.INTL($J111,(CV$4),1,(Holidays!$A$1:$A$248)),0)+IF(AND($J111&lt;CU$4,$K111&lt;CV$4,$K111&gt;CU$4),NETWORKDAYS.INTL(CU$4+1,$K111,1,(Holidays!$A$1:$A$248)),0)+IF(AND($J111&lt;=CU$4,$K111&gt;=CV$4,$K111&gt;CU$4),NETWORKDAYS.INTL(CU$4+1,(CV$4),1,(Holidays!$A$1:$A$248)),0))*$M111,"")</f>
        <v>0</v>
      </c>
      <c r="CW111" s="321">
        <f ca="1">IFERROR((IF(AND($J111&gt;CV$4,$J111&lt;=CW$4,$K111&lt;=CW$4),NETWORKDAYS.INTL($J111,$K111,1,(Holidays!$A$1:$A$248)),0)+IF(AND($J111&gt;CV$4,$J111&lt;=CW$4,$K111&gt;CW$4),NETWORKDAYS.INTL($J111,(CW$4),1,(Holidays!$A$1:$A$248)),0)+IF(AND($J111&lt;CV$4,$K111&lt;CW$4,$K111&gt;CV$4),NETWORKDAYS.INTL(CV$4+1,$K111,1,(Holidays!$A$1:$A$248)),0)+IF(AND($J111&lt;=CV$4,$K111&gt;=CW$4,$K111&gt;CV$4),NETWORKDAYS.INTL(CV$4+1,(CW$4),1,(Holidays!$A$1:$A$248)),0))*$M111,"")</f>
        <v>0</v>
      </c>
      <c r="CX111" s="324">
        <f ca="1">IFERROR((IF(AND($J111&gt;CW$4,$J111&lt;=CX$4,$K111&lt;=CX$4),NETWORKDAYS.INTL($J111,$K111,1,(Holidays!$A$1:$A$248)),0)+IF(AND($J111&gt;CW$4,$J111&lt;=CX$4,$K111&gt;CX$4),NETWORKDAYS.INTL($J111,(CX$4),1,(Holidays!$A$1:$A$248)),0)+IF(AND($J111&lt;CW$4,$K111&lt;CX$4,$K111&gt;CW$4),NETWORKDAYS.INTL(CW$4+1,$K111,1,(Holidays!$A$1:$A$248)),0)+IF(AND($J111&lt;=CW$4,$K111&gt;=CX$4,$K111&gt;CW$4),NETWORKDAYS.INTL(CW$4+1,(CX$4),1,(Holidays!$A$1:$A$248)),0))*$M111,"")</f>
        <v>0</v>
      </c>
    </row>
    <row r="112" spans="2:102" ht="15" customHeight="1" outlineLevel="1">
      <c r="B112" s="59" t="str">
        <f t="array" ref="B112">IFERROR(INDEX('A-2_MH Distribution'!$B$1:$B$15014,SMALL(IF('A-2_MH Distribution'!$O$8:$O$63&lt;&gt;0,ROW('A-2_MH Distribution'!$B$8:$B$63)),ROW(A13)),1),"")</f>
        <v/>
      </c>
      <c r="C112" s="458" t="str">
        <f ca="1">IFERROR(VLOOKUP(B112,OFFSET('A-1_MH Estimation'!$B$7,0,0,MATCH("Subtotal LOE",'A-1_MH Estimation'!B:B,0)-7,2),2,0),"")</f>
        <v/>
      </c>
      <c r="D112" s="466" t="str">
        <f ca="1">IFERROR(VLOOKUP(B112,OFFSET('A-1_MH Estimation'!$B$7,0,0,MATCH("Subtotal LOE",'A-1_MH Estimation'!B:B,0)-7,4),4,0),"")</f>
        <v/>
      </c>
      <c r="E112" s="466" t="str">
        <f ca="1">IFERROR(VLOOKUP(B112,OFFSET('A-1_MH Estimation'!$B$7,0,0,MATCH("Subtotal LOE",'A-1_MH Estimation'!B:B,0)-7,3),3,0),"")</f>
        <v/>
      </c>
      <c r="F112" s="462">
        <f>IFERROR(VLOOKUP($B112,'A-2_MH Distribution'!$B$6:$O$16314,3,0)*VLOOKUP($B112,'A-2_MH Distribution'!$B$6:$O$16314,VLOOKUP(G112,SoftwareList,6,0),0)*IFERROR((--(VLOOKUP($B112,'A-2_MH Distribution'!$B$6:$O$16314,VLOOKUP(G112,SoftwareList,8,0),0)=0)+VLOOKUP($B112,'A-2_MH Distribution'!$B$6:$O$16314,VLOOKUP(G112,SoftwareList,8,0),0)),1),0)</f>
        <v>0</v>
      </c>
      <c r="G112" s="403" t="str">
        <f t="shared" si="63"/>
        <v/>
      </c>
      <c r="H112" s="454"/>
      <c r="I112" s="455"/>
      <c r="J112" s="351">
        <f ca="1">IFERROR(INDEX(Activities,MATCH($B112,'A-2_MH Distribution'!B:B,0),MATCH("Start Date",'A-2_MH Distribution'!$A$4:S$4,0))+H112,0)</f>
        <v>0</v>
      </c>
      <c r="K112" s="352">
        <f ca="1">IFERROR(INDEX(Activities,MATCH($B112,'A-2_MH Distribution'!B:B,0),MATCH("Finish Date",'A-2_MH Distribution'!$A$4:S$4,0))+I112,0)</f>
        <v>0</v>
      </c>
      <c r="L112" s="170">
        <f ca="1">NETWORKDAYS.INTL(J112,K112,1,Holidays!$A$1:$A$248)</f>
        <v>0</v>
      </c>
      <c r="M112" s="62">
        <f t="shared" ca="1" si="62"/>
        <v>0</v>
      </c>
      <c r="O112" s="253">
        <f ca="1">SUM($P112:CX112)</f>
        <v>0</v>
      </c>
      <c r="P112" s="320"/>
      <c r="Q112" s="321">
        <f ca="1">IFERROR((IF(AND($J112&gt;P$4,$J112&lt;=Q$4,$K112&lt;=Q$4),NETWORKDAYS.INTL($J112,$K112,1,(Holidays!$A$1:$A$248)),0)+IF(AND($J112&gt;P$4,$J112&lt;=Q$4,$K112&gt;Q$4),NETWORKDAYS.INTL($J112,(Q$4),1,(Holidays!$A$1:$A$248)),0)+IF(AND($J112&lt;P$4,$K112&lt;Q$4,$K112&gt;P$4),NETWORKDAYS.INTL(P$4+1,$K112,1,(Holidays!$A$1:$A$248)),0)+IF(AND($J112&lt;=P$4,$K112&gt;=Q$4,$K112&gt;P$4),NETWORKDAYS.INTL(P$4+1,(Q$4),1,(Holidays!$A$1:$A$248)),0))*$M112,"")</f>
        <v>0</v>
      </c>
      <c r="R112" s="190">
        <f ca="1">IFERROR((IF(AND($J112&gt;Q$4,$J112&lt;=R$4,$K112&lt;=R$4),NETWORKDAYS.INTL($J112,$K112,1,(Holidays!$A$1:$A$248)),0)+IF(AND($J112&gt;Q$4,$J112&lt;=R$4,$K112&gt;R$4),NETWORKDAYS.INTL($J112,(R$4),1,(Holidays!$A$1:$A$248)),0)+IF(AND($J112&lt;Q$4,$K112&lt;R$4,$K112&gt;Q$4),NETWORKDAYS.INTL(Q$4+1,$K112,1,(Holidays!$A$1:$A$248)),0)+IF(AND($J112&lt;=Q$4,$K112&gt;=R$4,$K112&gt;Q$4),NETWORKDAYS.INTL(Q$4+1,(R$4),1,(Holidays!$A$1:$A$248)),0))*$M112,"")</f>
        <v>0</v>
      </c>
      <c r="S112" s="192">
        <f ca="1">IFERROR((IF(AND($J112&gt;R$4,$J112&lt;=S$4,$K112&lt;=S$4),NETWORKDAYS.INTL($J112,$K112,1,(Holidays!$A$1:$A$248)),0)+IF(AND($J112&gt;R$4,$J112&lt;=S$4,$K112&gt;S$4),NETWORKDAYS.INTL($J112,(S$4),1,(Holidays!$A$1:$A$248)),0)+IF(AND($J112&lt;R$4,$K112&lt;S$4,$K112&gt;R$4),NETWORKDAYS.INTL(R$4+1,$K112,1,(Holidays!$A$1:$A$248)),0)+IF(AND($J112&lt;=R$4,$K112&gt;=S$4,$K112&gt;R$4),NETWORKDAYS.INTL(R$4+1,(S$4),1,(Holidays!$A$1:$A$248)),0))*$M112,"")</f>
        <v>0</v>
      </c>
      <c r="T112" s="321">
        <f ca="1">IFERROR((IF(AND($J112&gt;S$4,$J112&lt;=T$4,$K112&lt;=T$4),NETWORKDAYS.INTL($J112,$K112,1,(Holidays!$A$1:$A$248)),0)+IF(AND($J112&gt;S$4,$J112&lt;=T$4,$K112&gt;T$4),NETWORKDAYS.INTL($J112,(T$4),1,(Holidays!$A$1:$A$248)),0)+IF(AND($J112&lt;S$4,$K112&lt;T$4,$K112&gt;S$4),NETWORKDAYS.INTL(S$4+1,$K112,1,(Holidays!$A$1:$A$248)),0)+IF(AND($J112&lt;=S$4,$K112&gt;=T$4,$K112&gt;S$4),NETWORKDAYS.INTL(S$4+1,(T$4),1,(Holidays!$A$1:$A$248)),0))*$M112,"")</f>
        <v>0</v>
      </c>
      <c r="U112" s="190">
        <f ca="1">IFERROR((IF(AND($J112&gt;T$4,$J112&lt;=U$4,$K112&lt;=U$4),NETWORKDAYS.INTL($J112,$K112,1,(Holidays!$A$1:$A$248)),0)+IF(AND($J112&gt;T$4,$J112&lt;=U$4,$K112&gt;U$4),NETWORKDAYS.INTL($J112,(U$4),1,(Holidays!$A$1:$A$248)),0)+IF(AND($J112&lt;T$4,$K112&lt;U$4,$K112&gt;T$4),NETWORKDAYS.INTL(T$4+1,$K112,1,(Holidays!$A$1:$A$248)),0)+IF(AND($J112&lt;=T$4,$K112&gt;=U$4,$K112&gt;T$4),NETWORKDAYS.INTL(T$4+1,(U$4),1,(Holidays!$A$1:$A$248)),0))*$M112,"")</f>
        <v>0</v>
      </c>
      <c r="V112" s="192">
        <f ca="1">IFERROR((IF(AND($J112&gt;U$4,$J112&lt;=V$4,$K112&lt;=V$4),NETWORKDAYS.INTL($J112,$K112,1,(Holidays!$A$1:$A$248)),0)+IF(AND($J112&gt;U$4,$J112&lt;=V$4,$K112&gt;V$4),NETWORKDAYS.INTL($J112,(V$4),1,(Holidays!$A$1:$A$248)),0)+IF(AND($J112&lt;U$4,$K112&lt;V$4,$K112&gt;U$4),NETWORKDAYS.INTL(U$4+1,$K112,1,(Holidays!$A$1:$A$248)),0)+IF(AND($J112&lt;=U$4,$K112&gt;=V$4,$K112&gt;U$4),NETWORKDAYS.INTL(U$4+1,(V$4),1,(Holidays!$A$1:$A$248)),0))*$M112,"")</f>
        <v>0</v>
      </c>
      <c r="W112" s="321">
        <f ca="1">IFERROR((IF(AND($J112&gt;V$4,$J112&lt;=W$4,$K112&lt;=W$4),NETWORKDAYS.INTL($J112,$K112,1,(Holidays!$A$1:$A$248)),0)+IF(AND($J112&gt;V$4,$J112&lt;=W$4,$K112&gt;W$4),NETWORKDAYS.INTL($J112,(W$4),1,(Holidays!$A$1:$A$248)),0)+IF(AND($J112&lt;V$4,$K112&lt;W$4,$K112&gt;V$4),NETWORKDAYS.INTL(V$4+1,$K112,1,(Holidays!$A$1:$A$248)),0)+IF(AND($J112&lt;=V$4,$K112&gt;=W$4,$K112&gt;V$4),NETWORKDAYS.INTL(V$4+1,(W$4),1,(Holidays!$A$1:$A$248)),0))*$M112,"")</f>
        <v>0</v>
      </c>
      <c r="X112" s="190">
        <f ca="1">IFERROR((IF(AND($J112&gt;W$4,$J112&lt;=X$4,$K112&lt;=X$4),NETWORKDAYS.INTL($J112,$K112,1,(Holidays!$A$1:$A$248)),0)+IF(AND($J112&gt;W$4,$J112&lt;=X$4,$K112&gt;X$4),NETWORKDAYS.INTL($J112,(X$4),1,(Holidays!$A$1:$A$248)),0)+IF(AND($J112&lt;W$4,$K112&lt;X$4,$K112&gt;W$4),NETWORKDAYS.INTL(W$4+1,$K112,1,(Holidays!$A$1:$A$248)),0)+IF(AND($J112&lt;=W$4,$K112&gt;=X$4,$K112&gt;W$4),NETWORKDAYS.INTL(W$4+1,(X$4),1,(Holidays!$A$1:$A$248)),0))*$M112,"")</f>
        <v>0</v>
      </c>
      <c r="Y112" s="192">
        <f ca="1">IFERROR((IF(AND($J112&gt;X$4,$J112&lt;=Y$4,$K112&lt;=Y$4),NETWORKDAYS.INTL($J112,$K112,1,(Holidays!$A$1:$A$248)),0)+IF(AND($J112&gt;X$4,$J112&lt;=Y$4,$K112&gt;Y$4),NETWORKDAYS.INTL($J112,(Y$4),1,(Holidays!$A$1:$A$248)),0)+IF(AND($J112&lt;X$4,$K112&lt;Y$4,$K112&gt;X$4),NETWORKDAYS.INTL(X$4+1,$K112,1,(Holidays!$A$1:$A$248)),0)+IF(AND($J112&lt;=X$4,$K112&gt;=Y$4,$K112&gt;X$4),NETWORKDAYS.INTL(X$4+1,(Y$4),1,(Holidays!$A$1:$A$248)),0))*$M112,"")</f>
        <v>0</v>
      </c>
      <c r="Z112" s="321">
        <f ca="1">IFERROR((IF(AND($J112&gt;Y$4,$J112&lt;=Z$4,$K112&lt;=Z$4),NETWORKDAYS.INTL($J112,$K112,1,(Holidays!$A$1:$A$248)),0)+IF(AND($J112&gt;Y$4,$J112&lt;=Z$4,$K112&gt;Z$4),NETWORKDAYS.INTL($J112,(Z$4),1,(Holidays!$A$1:$A$248)),0)+IF(AND($J112&lt;Y$4,$K112&lt;Z$4,$K112&gt;Y$4),NETWORKDAYS.INTL(Y$4+1,$K112,1,(Holidays!$A$1:$A$248)),0)+IF(AND($J112&lt;=Y$4,$K112&gt;=Z$4,$K112&gt;Y$4),NETWORKDAYS.INTL(Y$4+1,(Z$4),1,(Holidays!$A$1:$A$248)),0))*$M112,"")</f>
        <v>0</v>
      </c>
      <c r="AA112" s="190">
        <f ca="1">IFERROR((IF(AND($J112&gt;Z$4,$J112&lt;=AA$4,$K112&lt;=AA$4),NETWORKDAYS.INTL($J112,$K112,1,(Holidays!$A$1:$A$248)),0)+IF(AND($J112&gt;Z$4,$J112&lt;=AA$4,$K112&gt;AA$4),NETWORKDAYS.INTL($J112,(AA$4),1,(Holidays!$A$1:$A$248)),0)+IF(AND($J112&lt;Z$4,$K112&lt;AA$4,$K112&gt;Z$4),NETWORKDAYS.INTL(Z$4+1,$K112,1,(Holidays!$A$1:$A$248)),0)+IF(AND($J112&lt;=Z$4,$K112&gt;=AA$4,$K112&gt;Z$4),NETWORKDAYS.INTL(Z$4+1,(AA$4),1,(Holidays!$A$1:$A$248)),0))*$M112,"")</f>
        <v>0</v>
      </c>
      <c r="AB112" s="192">
        <f ca="1">IFERROR((IF(AND($J112&gt;AA$4,$J112&lt;=AB$4,$K112&lt;=AB$4),NETWORKDAYS.INTL($J112,$K112,1,(Holidays!$A$1:$A$248)),0)+IF(AND($J112&gt;AA$4,$J112&lt;=AB$4,$K112&gt;AB$4),NETWORKDAYS.INTL($J112,(AB$4),1,(Holidays!$A$1:$A$248)),0)+IF(AND($J112&lt;AA$4,$K112&lt;AB$4,$K112&gt;AA$4),NETWORKDAYS.INTL(AA$4+1,$K112,1,(Holidays!$A$1:$A$248)),0)+IF(AND($J112&lt;=AA$4,$K112&gt;=AB$4,$K112&gt;AA$4),NETWORKDAYS.INTL(AA$4+1,(AB$4),1,(Holidays!$A$1:$A$248)),0))*$M112,"")</f>
        <v>0</v>
      </c>
      <c r="AC112" s="321">
        <f ca="1">IFERROR((IF(AND($J112&gt;AB$4,$J112&lt;=AC$4,$K112&lt;=AC$4),NETWORKDAYS.INTL($J112,$K112,1,(Holidays!$A$1:$A$248)),0)+IF(AND($J112&gt;AB$4,$J112&lt;=AC$4,$K112&gt;AC$4),NETWORKDAYS.INTL($J112,(AC$4),1,(Holidays!$A$1:$A$248)),0)+IF(AND($J112&lt;AB$4,$K112&lt;AC$4,$K112&gt;AB$4),NETWORKDAYS.INTL(AB$4+1,$K112,1,(Holidays!$A$1:$A$248)),0)+IF(AND($J112&lt;=AB$4,$K112&gt;=AC$4,$K112&gt;AB$4),NETWORKDAYS.INTL(AB$4+1,(AC$4),1,(Holidays!$A$1:$A$248)),0))*$M112,"")</f>
        <v>0</v>
      </c>
      <c r="AD112" s="190">
        <f ca="1">IFERROR((IF(AND($J112&gt;AC$4,$J112&lt;=AD$4,$K112&lt;=AD$4),NETWORKDAYS.INTL($J112,$K112,1,(Holidays!$A$1:$A$248)),0)+IF(AND($J112&gt;AC$4,$J112&lt;=AD$4,$K112&gt;AD$4),NETWORKDAYS.INTL($J112,(AD$4),1,(Holidays!$A$1:$A$248)),0)+IF(AND($J112&lt;AC$4,$K112&lt;AD$4,$K112&gt;AC$4),NETWORKDAYS.INTL(AC$4+1,$K112,1,(Holidays!$A$1:$A$248)),0)+IF(AND($J112&lt;=AC$4,$K112&gt;=AD$4,$K112&gt;AC$4),NETWORKDAYS.INTL(AC$4+1,(AD$4),1,(Holidays!$A$1:$A$248)),0))*$M112,"")</f>
        <v>0</v>
      </c>
      <c r="AE112" s="192">
        <f ca="1">IFERROR((IF(AND($J112&gt;AD$4,$J112&lt;=AE$4,$K112&lt;=AE$4),NETWORKDAYS.INTL($J112,$K112,1,(Holidays!$A$1:$A$248)),0)+IF(AND($J112&gt;AD$4,$J112&lt;=AE$4,$K112&gt;AE$4),NETWORKDAYS.INTL($J112,(AE$4),1,(Holidays!$A$1:$A$248)),0)+IF(AND($J112&lt;AD$4,$K112&lt;AE$4,$K112&gt;AD$4),NETWORKDAYS.INTL(AD$4+1,$K112,1,(Holidays!$A$1:$A$248)),0)+IF(AND($J112&lt;=AD$4,$K112&gt;=AE$4,$K112&gt;AD$4),NETWORKDAYS.INTL(AD$4+1,(AE$4),1,(Holidays!$A$1:$A$248)),0))*$M112,"")</f>
        <v>0</v>
      </c>
      <c r="AF112" s="321">
        <f ca="1">IFERROR((IF(AND($J112&gt;AE$4,$J112&lt;=AF$4,$K112&lt;=AF$4),NETWORKDAYS.INTL($J112,$K112,1,(Holidays!$A$1:$A$248)),0)+IF(AND($J112&gt;AE$4,$J112&lt;=AF$4,$K112&gt;AF$4),NETWORKDAYS.INTL($J112,(AF$4),1,(Holidays!$A$1:$A$248)),0)+IF(AND($J112&lt;AE$4,$K112&lt;AF$4,$K112&gt;AE$4),NETWORKDAYS.INTL(AE$4+1,$K112,1,(Holidays!$A$1:$A$248)),0)+IF(AND($J112&lt;=AE$4,$K112&gt;=AF$4,$K112&gt;AE$4),NETWORKDAYS.INTL(AE$4+1,(AF$4),1,(Holidays!$A$1:$A$248)),0))*$M112,"")</f>
        <v>0</v>
      </c>
      <c r="AG112" s="190">
        <f ca="1">IFERROR((IF(AND($J112&gt;AF$4,$J112&lt;=AG$4,$K112&lt;=AG$4),NETWORKDAYS.INTL($J112,$K112,1,(Holidays!$A$1:$A$248)),0)+IF(AND($J112&gt;AF$4,$J112&lt;=AG$4,$K112&gt;AG$4),NETWORKDAYS.INTL($J112,(AG$4),1,(Holidays!$A$1:$A$248)),0)+IF(AND($J112&lt;AF$4,$K112&lt;AG$4,$K112&gt;AF$4),NETWORKDAYS.INTL(AF$4+1,$K112,1,(Holidays!$A$1:$A$248)),0)+IF(AND($J112&lt;=AF$4,$K112&gt;=AG$4,$K112&gt;AF$4),NETWORKDAYS.INTL(AF$4+1,(AG$4),1,(Holidays!$A$1:$A$248)),0))*$M112,"")</f>
        <v>0</v>
      </c>
      <c r="AH112" s="192">
        <f ca="1">IFERROR((IF(AND($J112&gt;AG$4,$J112&lt;=AH$4,$K112&lt;=AH$4),NETWORKDAYS.INTL($J112,$K112,1,(Holidays!$A$1:$A$248)),0)+IF(AND($J112&gt;AG$4,$J112&lt;=AH$4,$K112&gt;AH$4),NETWORKDAYS.INTL($J112,(AH$4),1,(Holidays!$A$1:$A$248)),0)+IF(AND($J112&lt;AG$4,$K112&lt;AH$4,$K112&gt;AG$4),NETWORKDAYS.INTL(AG$4+1,$K112,1,(Holidays!$A$1:$A$248)),0)+IF(AND($J112&lt;=AG$4,$K112&gt;=AH$4,$K112&gt;AG$4),NETWORKDAYS.INTL(AG$4+1,(AH$4),1,(Holidays!$A$1:$A$248)),0))*$M112,"")</f>
        <v>0</v>
      </c>
      <c r="AI112" s="321">
        <f ca="1">IFERROR((IF(AND($J112&gt;AH$4,$J112&lt;=AI$4,$K112&lt;=AI$4),NETWORKDAYS.INTL($J112,$K112,1,(Holidays!$A$1:$A$248)),0)+IF(AND($J112&gt;AH$4,$J112&lt;=AI$4,$K112&gt;AI$4),NETWORKDAYS.INTL($J112,(AI$4),1,(Holidays!$A$1:$A$248)),0)+IF(AND($J112&lt;AH$4,$K112&lt;AI$4,$K112&gt;AH$4),NETWORKDAYS.INTL(AH$4+1,$K112,1,(Holidays!$A$1:$A$248)),0)+IF(AND($J112&lt;=AH$4,$K112&gt;=AI$4,$K112&gt;AH$4),NETWORKDAYS.INTL(AH$4+1,(AI$4),1,(Holidays!$A$1:$A$248)),0))*$M112,"")</f>
        <v>0</v>
      </c>
      <c r="AJ112" s="190">
        <f ca="1">IFERROR((IF(AND($J112&gt;AI$4,$J112&lt;=AJ$4,$K112&lt;=AJ$4),NETWORKDAYS.INTL($J112,$K112,1,(Holidays!$A$1:$A$248)),0)+IF(AND($J112&gt;AI$4,$J112&lt;=AJ$4,$K112&gt;AJ$4),NETWORKDAYS.INTL($J112,(AJ$4),1,(Holidays!$A$1:$A$248)),0)+IF(AND($J112&lt;AI$4,$K112&lt;AJ$4,$K112&gt;AI$4),NETWORKDAYS.INTL(AI$4+1,$K112,1,(Holidays!$A$1:$A$248)),0)+IF(AND($J112&lt;=AI$4,$K112&gt;=AJ$4,$K112&gt;AI$4),NETWORKDAYS.INTL(AI$4+1,(AJ$4),1,(Holidays!$A$1:$A$248)),0))*$M112,"")</f>
        <v>0</v>
      </c>
      <c r="AK112" s="192">
        <f ca="1">IFERROR((IF(AND($J112&gt;AJ$4,$J112&lt;=AK$4,$K112&lt;=AK$4),NETWORKDAYS.INTL($J112,$K112,1,(Holidays!$A$1:$A$248)),0)+IF(AND($J112&gt;AJ$4,$J112&lt;=AK$4,$K112&gt;AK$4),NETWORKDAYS.INTL($J112,(AK$4),1,(Holidays!$A$1:$A$248)),0)+IF(AND($J112&lt;AJ$4,$K112&lt;AK$4,$K112&gt;AJ$4),NETWORKDAYS.INTL(AJ$4+1,$K112,1,(Holidays!$A$1:$A$248)),0)+IF(AND($J112&lt;=AJ$4,$K112&gt;=AK$4,$K112&gt;AJ$4),NETWORKDAYS.INTL(AJ$4+1,(AK$4),1,(Holidays!$A$1:$A$248)),0))*$M112,"")</f>
        <v>0</v>
      </c>
      <c r="AL112" s="321">
        <f ca="1">IFERROR((IF(AND($J112&gt;AK$4,$J112&lt;=AL$4,$K112&lt;=AL$4),NETWORKDAYS.INTL($J112,$K112,1,(Holidays!$A$1:$A$248)),0)+IF(AND($J112&gt;AK$4,$J112&lt;=AL$4,$K112&gt;AL$4),NETWORKDAYS.INTL($J112,(AL$4),1,(Holidays!$A$1:$A$248)),0)+IF(AND($J112&lt;AK$4,$K112&lt;AL$4,$K112&gt;AK$4),NETWORKDAYS.INTL(AK$4+1,$K112,1,(Holidays!$A$1:$A$248)),0)+IF(AND($J112&lt;=AK$4,$K112&gt;=AL$4,$K112&gt;AK$4),NETWORKDAYS.INTL(AK$4+1,(AL$4),1,(Holidays!$A$1:$A$248)),0))*$M112,"")</f>
        <v>0</v>
      </c>
      <c r="AM112" s="190">
        <f ca="1">IFERROR((IF(AND($J112&gt;AL$4,$J112&lt;=AM$4,$K112&lt;=AM$4),NETWORKDAYS.INTL($J112,$K112,1,(Holidays!$A$1:$A$248)),0)+IF(AND($J112&gt;AL$4,$J112&lt;=AM$4,$K112&gt;AM$4),NETWORKDAYS.INTL($J112,(AM$4),1,(Holidays!$A$1:$A$248)),0)+IF(AND($J112&lt;AL$4,$K112&lt;AM$4,$K112&gt;AL$4),NETWORKDAYS.INTL(AL$4+1,$K112,1,(Holidays!$A$1:$A$248)),0)+IF(AND($J112&lt;=AL$4,$K112&gt;=AM$4,$K112&gt;AL$4),NETWORKDAYS.INTL(AL$4+1,(AM$4),1,(Holidays!$A$1:$A$248)),0))*$M112,"")</f>
        <v>0</v>
      </c>
      <c r="AN112" s="192">
        <f ca="1">IFERROR((IF(AND($J112&gt;AM$4,$J112&lt;=AN$4,$K112&lt;=AN$4),NETWORKDAYS.INTL($J112,$K112,1,(Holidays!$A$1:$A$248)),0)+IF(AND($J112&gt;AM$4,$J112&lt;=AN$4,$K112&gt;AN$4),NETWORKDAYS.INTL($J112,(AN$4),1,(Holidays!$A$1:$A$248)),0)+IF(AND($J112&lt;AM$4,$K112&lt;AN$4,$K112&gt;AM$4),NETWORKDAYS.INTL(AM$4+1,$K112,1,(Holidays!$A$1:$A$248)),0)+IF(AND($J112&lt;=AM$4,$K112&gt;=AN$4,$K112&gt;AM$4),NETWORKDAYS.INTL(AM$4+1,(AN$4),1,(Holidays!$A$1:$A$248)),0))*$M112,"")</f>
        <v>0</v>
      </c>
      <c r="AO112" s="321">
        <f ca="1">IFERROR((IF(AND($J112&gt;AN$4,$J112&lt;=AO$4,$K112&lt;=AO$4),NETWORKDAYS.INTL($J112,$K112,1,(Holidays!$A$1:$A$248)),0)+IF(AND($J112&gt;AN$4,$J112&lt;=AO$4,$K112&gt;AO$4),NETWORKDAYS.INTL($J112,(AO$4),1,(Holidays!$A$1:$A$248)),0)+IF(AND($J112&lt;AN$4,$K112&lt;AO$4,$K112&gt;AN$4),NETWORKDAYS.INTL(AN$4+1,$K112,1,(Holidays!$A$1:$A$248)),0)+IF(AND($J112&lt;=AN$4,$K112&gt;=AO$4,$K112&gt;AN$4),NETWORKDAYS.INTL(AN$4+1,(AO$4),1,(Holidays!$A$1:$A$248)),0))*$M112,"")</f>
        <v>0</v>
      </c>
      <c r="AP112" s="190">
        <f ca="1">IFERROR((IF(AND($J112&gt;AO$4,$J112&lt;=AP$4,$K112&lt;=AP$4),NETWORKDAYS.INTL($J112,$K112,1,(Holidays!$A$1:$A$248)),0)+IF(AND($J112&gt;AO$4,$J112&lt;=AP$4,$K112&gt;AP$4),NETWORKDAYS.INTL($J112,(AP$4),1,(Holidays!$A$1:$A$248)),0)+IF(AND($J112&lt;AO$4,$K112&lt;AP$4,$K112&gt;AO$4),NETWORKDAYS.INTL(AO$4+1,$K112,1,(Holidays!$A$1:$A$248)),0)+IF(AND($J112&lt;=AO$4,$K112&gt;=AP$4,$K112&gt;AO$4),NETWORKDAYS.INTL(AO$4+1,(AP$4),1,(Holidays!$A$1:$A$248)),0))*$M112,"")</f>
        <v>0</v>
      </c>
      <c r="AQ112" s="192">
        <f ca="1">IFERROR((IF(AND($J112&gt;AP$4,$J112&lt;=AQ$4,$K112&lt;=AQ$4),NETWORKDAYS.INTL($J112,$K112,1,(Holidays!$A$1:$A$248)),0)+IF(AND($J112&gt;AP$4,$J112&lt;=AQ$4,$K112&gt;AQ$4),NETWORKDAYS.INTL($J112,(AQ$4),1,(Holidays!$A$1:$A$248)),0)+IF(AND($J112&lt;AP$4,$K112&lt;AQ$4,$K112&gt;AP$4),NETWORKDAYS.INTL(AP$4+1,$K112,1,(Holidays!$A$1:$A$248)),0)+IF(AND($J112&lt;=AP$4,$K112&gt;=AQ$4,$K112&gt;AP$4),NETWORKDAYS.INTL(AP$4+1,(AQ$4),1,(Holidays!$A$1:$A$248)),0))*$M112,"")</f>
        <v>0</v>
      </c>
      <c r="AR112" s="321">
        <f ca="1">IFERROR((IF(AND($J112&gt;AQ$4,$J112&lt;=AR$4,$K112&lt;=AR$4),NETWORKDAYS.INTL($J112,$K112,1,(Holidays!$A$1:$A$248)),0)+IF(AND($J112&gt;AQ$4,$J112&lt;=AR$4,$K112&gt;AR$4),NETWORKDAYS.INTL($J112,(AR$4),1,(Holidays!$A$1:$A$248)),0)+IF(AND($J112&lt;AQ$4,$K112&lt;AR$4,$K112&gt;AQ$4),NETWORKDAYS.INTL(AQ$4+1,$K112,1,(Holidays!$A$1:$A$248)),0)+IF(AND($J112&lt;=AQ$4,$K112&gt;=AR$4,$K112&gt;AQ$4),NETWORKDAYS.INTL(AQ$4+1,(AR$4),1,(Holidays!$A$1:$A$248)),0))*$M112,"")</f>
        <v>0</v>
      </c>
      <c r="AS112" s="190">
        <f ca="1">IFERROR((IF(AND($J112&gt;AR$4,$J112&lt;=AS$4,$K112&lt;=AS$4),NETWORKDAYS.INTL($J112,$K112,1,(Holidays!$A$1:$A$248)),0)+IF(AND($J112&gt;AR$4,$J112&lt;=AS$4,$K112&gt;AS$4),NETWORKDAYS.INTL($J112,(AS$4),1,(Holidays!$A$1:$A$248)),0)+IF(AND($J112&lt;AR$4,$K112&lt;AS$4,$K112&gt;AR$4),NETWORKDAYS.INTL(AR$4+1,$K112,1,(Holidays!$A$1:$A$248)),0)+IF(AND($J112&lt;=AR$4,$K112&gt;=AS$4,$K112&gt;AR$4),NETWORKDAYS.INTL(AR$4+1,(AS$4),1,(Holidays!$A$1:$A$248)),0))*$M112,"")</f>
        <v>0</v>
      </c>
      <c r="AT112" s="192">
        <f ca="1">IFERROR((IF(AND($J112&gt;AS$4,$J112&lt;=AT$4,$K112&lt;=AT$4),NETWORKDAYS.INTL($J112,$K112,1,(Holidays!$A$1:$A$248)),0)+IF(AND($J112&gt;AS$4,$J112&lt;=AT$4,$K112&gt;AT$4),NETWORKDAYS.INTL($J112,(AT$4),1,(Holidays!$A$1:$A$248)),0)+IF(AND($J112&lt;AS$4,$K112&lt;AT$4,$K112&gt;AS$4),NETWORKDAYS.INTL(AS$4+1,$K112,1,(Holidays!$A$1:$A$248)),0)+IF(AND($J112&lt;=AS$4,$K112&gt;=AT$4,$K112&gt;AS$4),NETWORKDAYS.INTL(AS$4+1,(AT$4),1,(Holidays!$A$1:$A$248)),0))*$M112,"")</f>
        <v>0</v>
      </c>
      <c r="AU112" s="321">
        <f ca="1">IFERROR((IF(AND($J112&gt;AT$4,$J112&lt;=AU$4,$K112&lt;=AU$4),NETWORKDAYS.INTL($J112,$K112,1,(Holidays!$A$1:$A$248)),0)+IF(AND($J112&gt;AT$4,$J112&lt;=AU$4,$K112&gt;AU$4),NETWORKDAYS.INTL($J112,(AU$4),1,(Holidays!$A$1:$A$248)),0)+IF(AND($J112&lt;AT$4,$K112&lt;AU$4,$K112&gt;AT$4),NETWORKDAYS.INTL(AT$4+1,$K112,1,(Holidays!$A$1:$A$248)),0)+IF(AND($J112&lt;=AT$4,$K112&gt;=AU$4,$K112&gt;AT$4),NETWORKDAYS.INTL(AT$4+1,(AU$4),1,(Holidays!$A$1:$A$248)),0))*$M112,"")</f>
        <v>0</v>
      </c>
      <c r="AV112" s="190">
        <f ca="1">IFERROR((IF(AND($J112&gt;AU$4,$J112&lt;=AV$4,$K112&lt;=AV$4),NETWORKDAYS.INTL($J112,$K112,1,(Holidays!$A$1:$A$248)),0)+IF(AND($J112&gt;AU$4,$J112&lt;=AV$4,$K112&gt;AV$4),NETWORKDAYS.INTL($J112,(AV$4),1,(Holidays!$A$1:$A$248)),0)+IF(AND($J112&lt;AU$4,$K112&lt;AV$4,$K112&gt;AU$4),NETWORKDAYS.INTL(AU$4+1,$K112,1,(Holidays!$A$1:$A$248)),0)+IF(AND($J112&lt;=AU$4,$K112&gt;=AV$4,$K112&gt;AU$4),NETWORKDAYS.INTL(AU$4+1,(AV$4),1,(Holidays!$A$1:$A$248)),0))*$M112,"")</f>
        <v>0</v>
      </c>
      <c r="AW112" s="192">
        <f ca="1">IFERROR((IF(AND($J112&gt;AV$4,$J112&lt;=AW$4,$K112&lt;=AW$4),NETWORKDAYS.INTL($J112,$K112,1,(Holidays!$A$1:$A$248)),0)+IF(AND($J112&gt;AV$4,$J112&lt;=AW$4,$K112&gt;AW$4),NETWORKDAYS.INTL($J112,(AW$4),1,(Holidays!$A$1:$A$248)),0)+IF(AND($J112&lt;AV$4,$K112&lt;AW$4,$K112&gt;AV$4),NETWORKDAYS.INTL(AV$4+1,$K112,1,(Holidays!$A$1:$A$248)),0)+IF(AND($J112&lt;=AV$4,$K112&gt;=AW$4,$K112&gt;AV$4),NETWORKDAYS.INTL(AV$4+1,(AW$4),1,(Holidays!$A$1:$A$248)),0))*$M112,"")</f>
        <v>0</v>
      </c>
      <c r="AX112" s="321">
        <f ca="1">IFERROR((IF(AND($J112&gt;AW$4,$J112&lt;=AX$4,$K112&lt;=AX$4),NETWORKDAYS.INTL($J112,$K112,1,(Holidays!$A$1:$A$248)),0)+IF(AND($J112&gt;AW$4,$J112&lt;=AX$4,$K112&gt;AX$4),NETWORKDAYS.INTL($J112,(AX$4),1,(Holidays!$A$1:$A$248)),0)+IF(AND($J112&lt;AW$4,$K112&lt;AX$4,$K112&gt;AW$4),NETWORKDAYS.INTL(AW$4+1,$K112,1,(Holidays!$A$1:$A$248)),0)+IF(AND($J112&lt;=AW$4,$K112&gt;=AX$4,$K112&gt;AW$4),NETWORKDAYS.INTL(AW$4+1,(AX$4),1,(Holidays!$A$1:$A$248)),0))*$M112,"")</f>
        <v>0</v>
      </c>
      <c r="AY112" s="190">
        <f ca="1">IFERROR((IF(AND($J112&gt;AX$4,$J112&lt;=AY$4,$K112&lt;=AY$4),NETWORKDAYS.INTL($J112,$K112,1,(Holidays!$A$1:$A$248)),0)+IF(AND($J112&gt;AX$4,$J112&lt;=AY$4,$K112&gt;AY$4),NETWORKDAYS.INTL($J112,(AY$4),1,(Holidays!$A$1:$A$248)),0)+IF(AND($J112&lt;AX$4,$K112&lt;AY$4,$K112&gt;AX$4),NETWORKDAYS.INTL(AX$4+1,$K112,1,(Holidays!$A$1:$A$248)),0)+IF(AND($J112&lt;=AX$4,$K112&gt;=AY$4,$K112&gt;AX$4),NETWORKDAYS.INTL(AX$4+1,(AY$4),1,(Holidays!$A$1:$A$248)),0))*$M112,"")</f>
        <v>0</v>
      </c>
      <c r="AZ112" s="192">
        <f ca="1">IFERROR((IF(AND($J112&gt;AY$4,$J112&lt;=AZ$4,$K112&lt;=AZ$4),NETWORKDAYS.INTL($J112,$K112,1,(Holidays!$A$1:$A$248)),0)+IF(AND($J112&gt;AY$4,$J112&lt;=AZ$4,$K112&gt;AZ$4),NETWORKDAYS.INTL($J112,(AZ$4),1,(Holidays!$A$1:$A$248)),0)+IF(AND($J112&lt;AY$4,$K112&lt;AZ$4,$K112&gt;AY$4),NETWORKDAYS.INTL(AY$4+1,$K112,1,(Holidays!$A$1:$A$248)),0)+IF(AND($J112&lt;=AY$4,$K112&gt;=AZ$4,$K112&gt;AY$4),NETWORKDAYS.INTL(AY$4+1,(AZ$4),1,(Holidays!$A$1:$A$248)),0))*$M112,"")</f>
        <v>0</v>
      </c>
      <c r="BA112" s="321">
        <f ca="1">IFERROR((IF(AND($J112&gt;AZ$4,$J112&lt;=BA$4,$K112&lt;=BA$4),NETWORKDAYS.INTL($J112,$K112,1,(Holidays!$A$1:$A$248)),0)+IF(AND($J112&gt;AZ$4,$J112&lt;=BA$4,$K112&gt;BA$4),NETWORKDAYS.INTL($J112,(BA$4),1,(Holidays!$A$1:$A$248)),0)+IF(AND($J112&lt;AZ$4,$K112&lt;BA$4,$K112&gt;AZ$4),NETWORKDAYS.INTL(AZ$4+1,$K112,1,(Holidays!$A$1:$A$248)),0)+IF(AND($J112&lt;=AZ$4,$K112&gt;=BA$4,$K112&gt;AZ$4),NETWORKDAYS.INTL(AZ$4+1,(BA$4),1,(Holidays!$A$1:$A$248)),0))*$M112,"")</f>
        <v>0</v>
      </c>
      <c r="BB112" s="190">
        <f ca="1">IFERROR((IF(AND($J112&gt;BA$4,$J112&lt;=BB$4,$K112&lt;=BB$4),NETWORKDAYS.INTL($J112,$K112,1,(Holidays!$A$1:$A$248)),0)+IF(AND($J112&gt;BA$4,$J112&lt;=BB$4,$K112&gt;BB$4),NETWORKDAYS.INTL($J112,(BB$4),1,(Holidays!$A$1:$A$248)),0)+IF(AND($J112&lt;BA$4,$K112&lt;BB$4,$K112&gt;BA$4),NETWORKDAYS.INTL(BA$4+1,$K112,1,(Holidays!$A$1:$A$248)),0)+IF(AND($J112&lt;=BA$4,$K112&gt;=BB$4,$K112&gt;BA$4),NETWORKDAYS.INTL(BA$4+1,(BB$4),1,(Holidays!$A$1:$A$248)),0))*$M112,"")</f>
        <v>0</v>
      </c>
      <c r="BC112" s="192">
        <f ca="1">IFERROR((IF(AND($J112&gt;BB$4,$J112&lt;=BC$4,$K112&lt;=BC$4),NETWORKDAYS.INTL($J112,$K112,1,(Holidays!$A$1:$A$248)),0)+IF(AND($J112&gt;BB$4,$J112&lt;=BC$4,$K112&gt;BC$4),NETWORKDAYS.INTL($J112,(BC$4),1,(Holidays!$A$1:$A$248)),0)+IF(AND($J112&lt;BB$4,$K112&lt;BC$4,$K112&gt;BB$4),NETWORKDAYS.INTL(BB$4+1,$K112,1,(Holidays!$A$1:$A$248)),0)+IF(AND($J112&lt;=BB$4,$K112&gt;=BC$4,$K112&gt;BB$4),NETWORKDAYS.INTL(BB$4+1,(BC$4),1,(Holidays!$A$1:$A$248)),0))*$M112,"")</f>
        <v>0</v>
      </c>
      <c r="BD112" s="321">
        <f ca="1">IFERROR((IF(AND($J112&gt;BC$4,$J112&lt;=BD$4,$K112&lt;=BD$4),NETWORKDAYS.INTL($J112,$K112,1,(Holidays!$A$1:$A$248)),0)+IF(AND($J112&gt;BC$4,$J112&lt;=BD$4,$K112&gt;BD$4),NETWORKDAYS.INTL($J112,(BD$4),1,(Holidays!$A$1:$A$248)),0)+IF(AND($J112&lt;BC$4,$K112&lt;BD$4,$K112&gt;BC$4),NETWORKDAYS.INTL(BC$4+1,$K112,1,(Holidays!$A$1:$A$248)),0)+IF(AND($J112&lt;=BC$4,$K112&gt;=BD$4,$K112&gt;BC$4),NETWORKDAYS.INTL(BC$4+1,(BD$4),1,(Holidays!$A$1:$A$248)),0))*$M112,"")</f>
        <v>0</v>
      </c>
      <c r="BE112" s="190">
        <f ca="1">IFERROR((IF(AND($J112&gt;BD$4,$J112&lt;=BE$4,$K112&lt;=BE$4),NETWORKDAYS.INTL($J112,$K112,1,(Holidays!$A$1:$A$248)),0)+IF(AND($J112&gt;BD$4,$J112&lt;=BE$4,$K112&gt;BE$4),NETWORKDAYS.INTL($J112,(BE$4),1,(Holidays!$A$1:$A$248)),0)+IF(AND($J112&lt;BD$4,$K112&lt;BE$4,$K112&gt;BD$4),NETWORKDAYS.INTL(BD$4+1,$K112,1,(Holidays!$A$1:$A$248)),0)+IF(AND($J112&lt;=BD$4,$K112&gt;=BE$4,$K112&gt;BD$4),NETWORKDAYS.INTL(BD$4+1,(BE$4),1,(Holidays!$A$1:$A$248)),0))*$M112,"")</f>
        <v>0</v>
      </c>
      <c r="BF112" s="192">
        <f ca="1">IFERROR((IF(AND($J112&gt;BE$4,$J112&lt;=BF$4,$K112&lt;=BF$4),NETWORKDAYS.INTL($J112,$K112,1,(Holidays!$A$1:$A$248)),0)+IF(AND($J112&gt;BE$4,$J112&lt;=BF$4,$K112&gt;BF$4),NETWORKDAYS.INTL($J112,(BF$4),1,(Holidays!$A$1:$A$248)),0)+IF(AND($J112&lt;BE$4,$K112&lt;BF$4,$K112&gt;BE$4),NETWORKDAYS.INTL(BE$4+1,$K112,1,(Holidays!$A$1:$A$248)),0)+IF(AND($J112&lt;=BE$4,$K112&gt;=BF$4,$K112&gt;BE$4),NETWORKDAYS.INTL(BE$4+1,(BF$4),1,(Holidays!$A$1:$A$248)),0))*$M112,"")</f>
        <v>0</v>
      </c>
      <c r="BG112" s="321">
        <f ca="1">IFERROR((IF(AND($J112&gt;BF$4,$J112&lt;=BG$4,$K112&lt;=BG$4),NETWORKDAYS.INTL($J112,$K112,1,(Holidays!$A$1:$A$248)),0)+IF(AND($J112&gt;BF$4,$J112&lt;=BG$4,$K112&gt;BG$4),NETWORKDAYS.INTL($J112,(BG$4),1,(Holidays!$A$1:$A$248)),0)+IF(AND($J112&lt;BF$4,$K112&lt;BG$4,$K112&gt;BF$4),NETWORKDAYS.INTL(BF$4+1,$K112,1,(Holidays!$A$1:$A$248)),0)+IF(AND($J112&lt;=BF$4,$K112&gt;=BG$4,$K112&gt;BF$4),NETWORKDAYS.INTL(BF$4+1,(BG$4),1,(Holidays!$A$1:$A$248)),0))*$M112,"")</f>
        <v>0</v>
      </c>
      <c r="BH112" s="190">
        <f ca="1">IFERROR((IF(AND($J112&gt;BG$4,$J112&lt;=BH$4,$K112&lt;=BH$4),NETWORKDAYS.INTL($J112,$K112,1,(Holidays!$A$1:$A$248)),0)+IF(AND($J112&gt;BG$4,$J112&lt;=BH$4,$K112&gt;BH$4),NETWORKDAYS.INTL($J112,(BH$4),1,(Holidays!$A$1:$A$248)),0)+IF(AND($J112&lt;BG$4,$K112&lt;BH$4,$K112&gt;BG$4),NETWORKDAYS.INTL(BG$4+1,$K112,1,(Holidays!$A$1:$A$248)),0)+IF(AND($J112&lt;=BG$4,$K112&gt;=BH$4,$K112&gt;BG$4),NETWORKDAYS.INTL(BG$4+1,(BH$4),1,(Holidays!$A$1:$A$248)),0))*$M112,"")</f>
        <v>0</v>
      </c>
      <c r="BI112" s="192">
        <f ca="1">IFERROR((IF(AND($J112&gt;BH$4,$J112&lt;=BI$4,$K112&lt;=BI$4),NETWORKDAYS.INTL($J112,$K112,1,(Holidays!$A$1:$A$248)),0)+IF(AND($J112&gt;BH$4,$J112&lt;=BI$4,$K112&gt;BI$4),NETWORKDAYS.INTL($J112,(BI$4),1,(Holidays!$A$1:$A$248)),0)+IF(AND($J112&lt;BH$4,$K112&lt;BI$4,$K112&gt;BH$4),NETWORKDAYS.INTL(BH$4+1,$K112,1,(Holidays!$A$1:$A$248)),0)+IF(AND($J112&lt;=BH$4,$K112&gt;=BI$4,$K112&gt;BH$4),NETWORKDAYS.INTL(BH$4+1,(BI$4),1,(Holidays!$A$1:$A$248)),0))*$M112,"")</f>
        <v>0</v>
      </c>
      <c r="BJ112" s="321">
        <f ca="1">IFERROR((IF(AND($J112&gt;BI$4,$J112&lt;=BJ$4,$K112&lt;=BJ$4),NETWORKDAYS.INTL($J112,$K112,1,(Holidays!$A$1:$A$248)),0)+IF(AND($J112&gt;BI$4,$J112&lt;=BJ$4,$K112&gt;BJ$4),NETWORKDAYS.INTL($J112,(BJ$4),1,(Holidays!$A$1:$A$248)),0)+IF(AND($J112&lt;BI$4,$K112&lt;BJ$4,$K112&gt;BI$4),NETWORKDAYS.INTL(BI$4+1,$K112,1,(Holidays!$A$1:$A$248)),0)+IF(AND($J112&lt;=BI$4,$K112&gt;=BJ$4,$K112&gt;BI$4),NETWORKDAYS.INTL(BI$4+1,(BJ$4),1,(Holidays!$A$1:$A$248)),0))*$M112,"")</f>
        <v>0</v>
      </c>
      <c r="BK112" s="190">
        <f ca="1">IFERROR((IF(AND($J112&gt;BJ$4,$J112&lt;=BK$4,$K112&lt;=BK$4),NETWORKDAYS.INTL($J112,$K112,1,(Holidays!$A$1:$A$248)),0)+IF(AND($J112&gt;BJ$4,$J112&lt;=BK$4,$K112&gt;BK$4),NETWORKDAYS.INTL($J112,(BK$4),1,(Holidays!$A$1:$A$248)),0)+IF(AND($J112&lt;BJ$4,$K112&lt;BK$4,$K112&gt;BJ$4),NETWORKDAYS.INTL(BJ$4+1,$K112,1,(Holidays!$A$1:$A$248)),0)+IF(AND($J112&lt;=BJ$4,$K112&gt;=BK$4,$K112&gt;BJ$4),NETWORKDAYS.INTL(BJ$4+1,(BK$4),1,(Holidays!$A$1:$A$248)),0))*$M112,"")</f>
        <v>0</v>
      </c>
      <c r="BL112" s="192">
        <f ca="1">IFERROR((IF(AND($J112&gt;BK$4,$J112&lt;=BL$4,$K112&lt;=BL$4),NETWORKDAYS.INTL($J112,$K112,1,(Holidays!$A$1:$A$248)),0)+IF(AND($J112&gt;BK$4,$J112&lt;=BL$4,$K112&gt;BL$4),NETWORKDAYS.INTL($J112,(BL$4),1,(Holidays!$A$1:$A$248)),0)+IF(AND($J112&lt;BK$4,$K112&lt;BL$4,$K112&gt;BK$4),NETWORKDAYS.INTL(BK$4+1,$K112,1,(Holidays!$A$1:$A$248)),0)+IF(AND($J112&lt;=BK$4,$K112&gt;=BL$4,$K112&gt;BK$4),NETWORKDAYS.INTL(BK$4+1,(BL$4),1,(Holidays!$A$1:$A$248)),0))*$M112,"")</f>
        <v>0</v>
      </c>
      <c r="BM112" s="321">
        <f ca="1">IFERROR((IF(AND($J112&gt;BL$4,$J112&lt;=BM$4,$K112&lt;=BM$4),NETWORKDAYS.INTL($J112,$K112,1,(Holidays!$A$1:$A$248)),0)+IF(AND($J112&gt;BL$4,$J112&lt;=BM$4,$K112&gt;BM$4),NETWORKDAYS.INTL($J112,(BM$4),1,(Holidays!$A$1:$A$248)),0)+IF(AND($J112&lt;BL$4,$K112&lt;BM$4,$K112&gt;BL$4),NETWORKDAYS.INTL(BL$4+1,$K112,1,(Holidays!$A$1:$A$248)),0)+IF(AND($J112&lt;=BL$4,$K112&gt;=BM$4,$K112&gt;BL$4),NETWORKDAYS.INTL(BL$4+1,(BM$4),1,(Holidays!$A$1:$A$248)),0))*$M112,"")</f>
        <v>0</v>
      </c>
      <c r="BN112" s="190">
        <f ca="1">IFERROR((IF(AND($J112&gt;BM$4,$J112&lt;=BN$4,$K112&lt;=BN$4),NETWORKDAYS.INTL($J112,$K112,1,(Holidays!$A$1:$A$248)),0)+IF(AND($J112&gt;BM$4,$J112&lt;=BN$4,$K112&gt;BN$4),NETWORKDAYS.INTL($J112,(BN$4),1,(Holidays!$A$1:$A$248)),0)+IF(AND($J112&lt;BM$4,$K112&lt;BN$4,$K112&gt;BM$4),NETWORKDAYS.INTL(BM$4+1,$K112,1,(Holidays!$A$1:$A$248)),0)+IF(AND($J112&lt;=BM$4,$K112&gt;=BN$4,$K112&gt;BM$4),NETWORKDAYS.INTL(BM$4+1,(BN$4),1,(Holidays!$A$1:$A$248)),0))*$M112,"")</f>
        <v>0</v>
      </c>
      <c r="BO112" s="192">
        <f ca="1">IFERROR((IF(AND($J112&gt;BN$4,$J112&lt;=BO$4,$K112&lt;=BO$4),NETWORKDAYS.INTL($J112,$K112,1,(Holidays!$A$1:$A$248)),0)+IF(AND($J112&gt;BN$4,$J112&lt;=BO$4,$K112&gt;BO$4),NETWORKDAYS.INTL($J112,(BO$4),1,(Holidays!$A$1:$A$248)),0)+IF(AND($J112&lt;BN$4,$K112&lt;BO$4,$K112&gt;BN$4),NETWORKDAYS.INTL(BN$4+1,$K112,1,(Holidays!$A$1:$A$248)),0)+IF(AND($J112&lt;=BN$4,$K112&gt;=BO$4,$K112&gt;BN$4),NETWORKDAYS.INTL(BN$4+1,(BO$4),1,(Holidays!$A$1:$A$248)),0))*$M112,"")</f>
        <v>0</v>
      </c>
      <c r="BP112" s="321">
        <f ca="1">IFERROR((IF(AND($J112&gt;BO$4,$J112&lt;=BP$4,$K112&lt;=BP$4),NETWORKDAYS.INTL($J112,$K112,1,(Holidays!$A$1:$A$248)),0)+IF(AND($J112&gt;BO$4,$J112&lt;=BP$4,$K112&gt;BP$4),NETWORKDAYS.INTL($J112,(BP$4),1,(Holidays!$A$1:$A$248)),0)+IF(AND($J112&lt;BO$4,$K112&lt;BP$4,$K112&gt;BO$4),NETWORKDAYS.INTL(BO$4+1,$K112,1,(Holidays!$A$1:$A$248)),0)+IF(AND($J112&lt;=BO$4,$K112&gt;=BP$4,$K112&gt;BO$4),NETWORKDAYS.INTL(BO$4+1,(BP$4),1,(Holidays!$A$1:$A$248)),0))*$M112,"")</f>
        <v>0</v>
      </c>
      <c r="BQ112" s="190">
        <f ca="1">IFERROR((IF(AND($J112&gt;BP$4,$J112&lt;=BQ$4,$K112&lt;=BQ$4),NETWORKDAYS.INTL($J112,$K112,1,(Holidays!$A$1:$A$248)),0)+IF(AND($J112&gt;BP$4,$J112&lt;=BQ$4,$K112&gt;BQ$4),NETWORKDAYS.INTL($J112,(BQ$4),1,(Holidays!$A$1:$A$248)),0)+IF(AND($J112&lt;BP$4,$K112&lt;BQ$4,$K112&gt;BP$4),NETWORKDAYS.INTL(BP$4+1,$K112,1,(Holidays!$A$1:$A$248)),0)+IF(AND($J112&lt;=BP$4,$K112&gt;=BQ$4,$K112&gt;BP$4),NETWORKDAYS.INTL(BP$4+1,(BQ$4),1,(Holidays!$A$1:$A$248)),0))*$M112,"")</f>
        <v>0</v>
      </c>
      <c r="BR112" s="192">
        <f ca="1">IFERROR((IF(AND($J112&gt;BQ$4,$J112&lt;=BR$4,$K112&lt;=BR$4),NETWORKDAYS.INTL($J112,$K112,1,(Holidays!$A$1:$A$248)),0)+IF(AND($J112&gt;BQ$4,$J112&lt;=BR$4,$K112&gt;BR$4),NETWORKDAYS.INTL($J112,(BR$4),1,(Holidays!$A$1:$A$248)),0)+IF(AND($J112&lt;BQ$4,$K112&lt;BR$4,$K112&gt;BQ$4),NETWORKDAYS.INTL(BQ$4+1,$K112,1,(Holidays!$A$1:$A$248)),0)+IF(AND($J112&lt;=BQ$4,$K112&gt;=BR$4,$K112&gt;BQ$4),NETWORKDAYS.INTL(BQ$4+1,(BR$4),1,(Holidays!$A$1:$A$248)),0))*$M112,"")</f>
        <v>0</v>
      </c>
      <c r="BS112" s="321">
        <f ca="1">IFERROR((IF(AND($J112&gt;BR$4,$J112&lt;=BS$4,$K112&lt;=BS$4),NETWORKDAYS.INTL($J112,$K112,1,(Holidays!$A$1:$A$248)),0)+IF(AND($J112&gt;BR$4,$J112&lt;=BS$4,$K112&gt;BS$4),NETWORKDAYS.INTL($J112,(BS$4),1,(Holidays!$A$1:$A$248)),0)+IF(AND($J112&lt;BR$4,$K112&lt;BS$4,$K112&gt;BR$4),NETWORKDAYS.INTL(BR$4+1,$K112,1,(Holidays!$A$1:$A$248)),0)+IF(AND($J112&lt;=BR$4,$K112&gt;=BS$4,$K112&gt;BR$4),NETWORKDAYS.INTL(BR$4+1,(BS$4),1,(Holidays!$A$1:$A$248)),0))*$M112,"")</f>
        <v>0</v>
      </c>
      <c r="BT112" s="190">
        <f ca="1">IFERROR((IF(AND($J112&gt;BS$4,$J112&lt;=BT$4,$K112&lt;=BT$4),NETWORKDAYS.INTL($J112,$K112,1,(Holidays!$A$1:$A$248)),0)+IF(AND($J112&gt;BS$4,$J112&lt;=BT$4,$K112&gt;BT$4),NETWORKDAYS.INTL($J112,(BT$4),1,(Holidays!$A$1:$A$248)),0)+IF(AND($J112&lt;BS$4,$K112&lt;BT$4,$K112&gt;BS$4),NETWORKDAYS.INTL(BS$4+1,$K112,1,(Holidays!$A$1:$A$248)),0)+IF(AND($J112&lt;=BS$4,$K112&gt;=BT$4,$K112&gt;BS$4),NETWORKDAYS.INTL(BS$4+1,(BT$4),1,(Holidays!$A$1:$A$248)),0))*$M112,"")</f>
        <v>0</v>
      </c>
      <c r="BU112" s="192">
        <f ca="1">IFERROR((IF(AND($J112&gt;BT$4,$J112&lt;=BU$4,$K112&lt;=BU$4),NETWORKDAYS.INTL($J112,$K112,1,(Holidays!$A$1:$A$248)),0)+IF(AND($J112&gt;BT$4,$J112&lt;=BU$4,$K112&gt;BU$4),NETWORKDAYS.INTL($J112,(BU$4),1,(Holidays!$A$1:$A$248)),0)+IF(AND($J112&lt;BT$4,$K112&lt;BU$4,$K112&gt;BT$4),NETWORKDAYS.INTL(BT$4+1,$K112,1,(Holidays!$A$1:$A$248)),0)+IF(AND($J112&lt;=BT$4,$K112&gt;=BU$4,$K112&gt;BT$4),NETWORKDAYS.INTL(BT$4+1,(BU$4),1,(Holidays!$A$1:$A$248)),0))*$M112,"")</f>
        <v>0</v>
      </c>
      <c r="BV112" s="321">
        <f ca="1">IFERROR((IF(AND($J112&gt;BU$4,$J112&lt;=BV$4,$K112&lt;=BV$4),NETWORKDAYS.INTL($J112,$K112,1,(Holidays!$A$1:$A$248)),0)+IF(AND($J112&gt;BU$4,$J112&lt;=BV$4,$K112&gt;BV$4),NETWORKDAYS.INTL($J112,(BV$4),1,(Holidays!$A$1:$A$248)),0)+IF(AND($J112&lt;BU$4,$K112&lt;BV$4,$K112&gt;BU$4),NETWORKDAYS.INTL(BU$4+1,$K112,1,(Holidays!$A$1:$A$248)),0)+IF(AND($J112&lt;=BU$4,$K112&gt;=BV$4,$K112&gt;BU$4),NETWORKDAYS.INTL(BU$4+1,(BV$4),1,(Holidays!$A$1:$A$248)),0))*$M112,"")</f>
        <v>0</v>
      </c>
      <c r="BW112" s="190">
        <f ca="1">IFERROR((IF(AND($J112&gt;BV$4,$J112&lt;=BW$4,$K112&lt;=BW$4),NETWORKDAYS.INTL($J112,$K112,1,(Holidays!$A$1:$A$248)),0)+IF(AND($J112&gt;BV$4,$J112&lt;=BW$4,$K112&gt;BW$4),NETWORKDAYS.INTL($J112,(BW$4),1,(Holidays!$A$1:$A$248)),0)+IF(AND($J112&lt;BV$4,$K112&lt;BW$4,$K112&gt;BV$4),NETWORKDAYS.INTL(BV$4+1,$K112,1,(Holidays!$A$1:$A$248)),0)+IF(AND($J112&lt;=BV$4,$K112&gt;=BW$4,$K112&gt;BV$4),NETWORKDAYS.INTL(BV$4+1,(BW$4),1,(Holidays!$A$1:$A$248)),0))*$M112,"")</f>
        <v>0</v>
      </c>
      <c r="BX112" s="192">
        <f ca="1">IFERROR((IF(AND($J112&gt;BW$4,$J112&lt;=BX$4,$K112&lt;=BX$4),NETWORKDAYS.INTL($J112,$K112,1,(Holidays!$A$1:$A$248)),0)+IF(AND($J112&gt;BW$4,$J112&lt;=BX$4,$K112&gt;BX$4),NETWORKDAYS.INTL($J112,(BX$4),1,(Holidays!$A$1:$A$248)),0)+IF(AND($J112&lt;BW$4,$K112&lt;BX$4,$K112&gt;BW$4),NETWORKDAYS.INTL(BW$4+1,$K112,1,(Holidays!$A$1:$A$248)),0)+IF(AND($J112&lt;=BW$4,$K112&gt;=BX$4,$K112&gt;BW$4),NETWORKDAYS.INTL(BW$4+1,(BX$4),1,(Holidays!$A$1:$A$248)),0))*$M112,"")</f>
        <v>0</v>
      </c>
      <c r="BY112" s="321">
        <f ca="1">IFERROR((IF(AND($J112&gt;BX$4,$J112&lt;=BY$4,$K112&lt;=BY$4),NETWORKDAYS.INTL($J112,$K112,1,(Holidays!$A$1:$A$248)),0)+IF(AND($J112&gt;BX$4,$J112&lt;=BY$4,$K112&gt;BY$4),NETWORKDAYS.INTL($J112,(BY$4),1,(Holidays!$A$1:$A$248)),0)+IF(AND($J112&lt;BX$4,$K112&lt;BY$4,$K112&gt;BX$4),NETWORKDAYS.INTL(BX$4+1,$K112,1,(Holidays!$A$1:$A$248)),0)+IF(AND($J112&lt;=BX$4,$K112&gt;=BY$4,$K112&gt;BX$4),NETWORKDAYS.INTL(BX$4+1,(BY$4),1,(Holidays!$A$1:$A$248)),0))*$M112,"")</f>
        <v>0</v>
      </c>
      <c r="BZ112" s="190">
        <f ca="1">IFERROR((IF(AND($J112&gt;BY$4,$J112&lt;=BZ$4,$K112&lt;=BZ$4),NETWORKDAYS.INTL($J112,$K112,1,(Holidays!$A$1:$A$248)),0)+IF(AND($J112&gt;BY$4,$J112&lt;=BZ$4,$K112&gt;BZ$4),NETWORKDAYS.INTL($J112,(BZ$4),1,(Holidays!$A$1:$A$248)),0)+IF(AND($J112&lt;BY$4,$K112&lt;BZ$4,$K112&gt;BY$4),NETWORKDAYS.INTL(BY$4+1,$K112,1,(Holidays!$A$1:$A$248)),0)+IF(AND($J112&lt;=BY$4,$K112&gt;=BZ$4,$K112&gt;BY$4),NETWORKDAYS.INTL(BY$4+1,(BZ$4),1,(Holidays!$A$1:$A$248)),0))*$M112,"")</f>
        <v>0</v>
      </c>
      <c r="CA112" s="192">
        <f ca="1">IFERROR((IF(AND($J112&gt;BZ$4,$J112&lt;=CA$4,$K112&lt;=CA$4),NETWORKDAYS.INTL($J112,$K112,1,(Holidays!$A$1:$A$248)),0)+IF(AND($J112&gt;BZ$4,$J112&lt;=CA$4,$K112&gt;CA$4),NETWORKDAYS.INTL($J112,(CA$4),1,(Holidays!$A$1:$A$248)),0)+IF(AND($J112&lt;BZ$4,$K112&lt;CA$4,$K112&gt;BZ$4),NETWORKDAYS.INTL(BZ$4+1,$K112,1,(Holidays!$A$1:$A$248)),0)+IF(AND($J112&lt;=BZ$4,$K112&gt;=CA$4,$K112&gt;BZ$4),NETWORKDAYS.INTL(BZ$4+1,(CA$4),1,(Holidays!$A$1:$A$248)),0))*$M112,"")</f>
        <v>0</v>
      </c>
      <c r="CB112" s="321">
        <f ca="1">IFERROR((IF(AND($J112&gt;CA$4,$J112&lt;=CB$4,$K112&lt;=CB$4),NETWORKDAYS.INTL($J112,$K112,1,(Holidays!$A$1:$A$248)),0)+IF(AND($J112&gt;CA$4,$J112&lt;=CB$4,$K112&gt;CB$4),NETWORKDAYS.INTL($J112,(CB$4),1,(Holidays!$A$1:$A$248)),0)+IF(AND($J112&lt;CA$4,$K112&lt;CB$4,$K112&gt;CA$4),NETWORKDAYS.INTL(CA$4+1,$K112,1,(Holidays!$A$1:$A$248)),0)+IF(AND($J112&lt;=CA$4,$K112&gt;=CB$4,$K112&gt;CA$4),NETWORKDAYS.INTL(CA$4+1,(CB$4),1,(Holidays!$A$1:$A$248)),0))*$M112,"")</f>
        <v>0</v>
      </c>
      <c r="CC112" s="190">
        <f ca="1">IFERROR((IF(AND($J112&gt;CB$4,$J112&lt;=CC$4,$K112&lt;=CC$4),NETWORKDAYS.INTL($J112,$K112,1,(Holidays!$A$1:$A$248)),0)+IF(AND($J112&gt;CB$4,$J112&lt;=CC$4,$K112&gt;CC$4),NETWORKDAYS.INTL($J112,(CC$4),1,(Holidays!$A$1:$A$248)),0)+IF(AND($J112&lt;CB$4,$K112&lt;CC$4,$K112&gt;CB$4),NETWORKDAYS.INTL(CB$4+1,$K112,1,(Holidays!$A$1:$A$248)),0)+IF(AND($J112&lt;=CB$4,$K112&gt;=CC$4,$K112&gt;CB$4),NETWORKDAYS.INTL(CB$4+1,(CC$4),1,(Holidays!$A$1:$A$248)),0))*$M112,"")</f>
        <v>0</v>
      </c>
      <c r="CD112" s="192">
        <f ca="1">IFERROR((IF(AND($J112&gt;CC$4,$J112&lt;=CD$4,$K112&lt;=CD$4),NETWORKDAYS.INTL($J112,$K112,1,(Holidays!$A$1:$A$248)),0)+IF(AND($J112&gt;CC$4,$J112&lt;=CD$4,$K112&gt;CD$4),NETWORKDAYS.INTL($J112,(CD$4),1,(Holidays!$A$1:$A$248)),0)+IF(AND($J112&lt;CC$4,$K112&lt;CD$4,$K112&gt;CC$4),NETWORKDAYS.INTL(CC$4+1,$K112,1,(Holidays!$A$1:$A$248)),0)+IF(AND($J112&lt;=CC$4,$K112&gt;=CD$4,$K112&gt;CC$4),NETWORKDAYS.INTL(CC$4+1,(CD$4),1,(Holidays!$A$1:$A$248)),0))*$M112,"")</f>
        <v>0</v>
      </c>
      <c r="CE112" s="321">
        <f ca="1">IFERROR((IF(AND($J112&gt;CD$4,$J112&lt;=CE$4,$K112&lt;=CE$4),NETWORKDAYS.INTL($J112,$K112,1,(Holidays!$A$1:$A$248)),0)+IF(AND($J112&gt;CD$4,$J112&lt;=CE$4,$K112&gt;CE$4),NETWORKDAYS.INTL($J112,(CE$4),1,(Holidays!$A$1:$A$248)),0)+IF(AND($J112&lt;CD$4,$K112&lt;CE$4,$K112&gt;CD$4),NETWORKDAYS.INTL(CD$4+1,$K112,1,(Holidays!$A$1:$A$248)),0)+IF(AND($J112&lt;=CD$4,$K112&gt;=CE$4,$K112&gt;CD$4),NETWORKDAYS.INTL(CD$4+1,(CE$4),1,(Holidays!$A$1:$A$248)),0))*$M112,"")</f>
        <v>0</v>
      </c>
      <c r="CF112" s="190">
        <f ca="1">IFERROR((IF(AND($J112&gt;CE$4,$J112&lt;=CF$4,$K112&lt;=CF$4),NETWORKDAYS.INTL($J112,$K112,1,(Holidays!$A$1:$A$248)),0)+IF(AND($J112&gt;CE$4,$J112&lt;=CF$4,$K112&gt;CF$4),NETWORKDAYS.INTL($J112,(CF$4),1,(Holidays!$A$1:$A$248)),0)+IF(AND($J112&lt;CE$4,$K112&lt;CF$4,$K112&gt;CE$4),NETWORKDAYS.INTL(CE$4+1,$K112,1,(Holidays!$A$1:$A$248)),0)+IF(AND($J112&lt;=CE$4,$K112&gt;=CF$4,$K112&gt;CE$4),NETWORKDAYS.INTL(CE$4+1,(CF$4),1,(Holidays!$A$1:$A$248)),0))*$M112,"")</f>
        <v>0</v>
      </c>
      <c r="CG112" s="192">
        <f ca="1">IFERROR((IF(AND($J112&gt;CF$4,$J112&lt;=CG$4,$K112&lt;=CG$4),NETWORKDAYS.INTL($J112,$K112,1,(Holidays!$A$1:$A$248)),0)+IF(AND($J112&gt;CF$4,$J112&lt;=CG$4,$K112&gt;CG$4),NETWORKDAYS.INTL($J112,(CG$4),1,(Holidays!$A$1:$A$248)),0)+IF(AND($J112&lt;CF$4,$K112&lt;CG$4,$K112&gt;CF$4),NETWORKDAYS.INTL(CF$4+1,$K112,1,(Holidays!$A$1:$A$248)),0)+IF(AND($J112&lt;=CF$4,$K112&gt;=CG$4,$K112&gt;CF$4),NETWORKDAYS.INTL(CF$4+1,(CG$4),1,(Holidays!$A$1:$A$248)),0))*$M112,"")</f>
        <v>0</v>
      </c>
      <c r="CH112" s="321">
        <f ca="1">IFERROR((IF(AND($J112&gt;CG$4,$J112&lt;=CH$4,$K112&lt;=CH$4),NETWORKDAYS.INTL($J112,$K112,1,(Holidays!$A$1:$A$248)),0)+IF(AND($J112&gt;CG$4,$J112&lt;=CH$4,$K112&gt;CH$4),NETWORKDAYS.INTL($J112,(CH$4),1,(Holidays!$A$1:$A$248)),0)+IF(AND($J112&lt;CG$4,$K112&lt;CH$4,$K112&gt;CG$4),NETWORKDAYS.INTL(CG$4+1,$K112,1,(Holidays!$A$1:$A$248)),0)+IF(AND($J112&lt;=CG$4,$K112&gt;=CH$4,$K112&gt;CG$4),NETWORKDAYS.INTL(CG$4+1,(CH$4),1,(Holidays!$A$1:$A$248)),0))*$M112,"")</f>
        <v>0</v>
      </c>
      <c r="CI112" s="190">
        <f ca="1">IFERROR((IF(AND($J112&gt;CH$4,$J112&lt;=CI$4,$K112&lt;=CI$4),NETWORKDAYS.INTL($J112,$K112,1,(Holidays!$A$1:$A$248)),0)+IF(AND($J112&gt;CH$4,$J112&lt;=CI$4,$K112&gt;CI$4),NETWORKDAYS.INTL($J112,(CI$4),1,(Holidays!$A$1:$A$248)),0)+IF(AND($J112&lt;CH$4,$K112&lt;CI$4,$K112&gt;CH$4),NETWORKDAYS.INTL(CH$4+1,$K112,1,(Holidays!$A$1:$A$248)),0)+IF(AND($J112&lt;=CH$4,$K112&gt;=CI$4,$K112&gt;CH$4),NETWORKDAYS.INTL(CH$4+1,(CI$4),1,(Holidays!$A$1:$A$248)),0))*$M112,"")</f>
        <v>0</v>
      </c>
      <c r="CJ112" s="192">
        <f ca="1">IFERROR((IF(AND($J112&gt;CI$4,$J112&lt;=CJ$4,$K112&lt;=CJ$4),NETWORKDAYS.INTL($J112,$K112,1,(Holidays!$A$1:$A$248)),0)+IF(AND($J112&gt;CI$4,$J112&lt;=CJ$4,$K112&gt;CJ$4),NETWORKDAYS.INTL($J112,(CJ$4),1,(Holidays!$A$1:$A$248)),0)+IF(AND($J112&lt;CI$4,$K112&lt;CJ$4,$K112&gt;CI$4),NETWORKDAYS.INTL(CI$4+1,$K112,1,(Holidays!$A$1:$A$248)),0)+IF(AND($J112&lt;=CI$4,$K112&gt;=CJ$4,$K112&gt;CI$4),NETWORKDAYS.INTL(CI$4+1,(CJ$4),1,(Holidays!$A$1:$A$248)),0))*$M112,"")</f>
        <v>0</v>
      </c>
      <c r="CK112" s="321">
        <f ca="1">IFERROR((IF(AND($J112&gt;CJ$4,$J112&lt;=CK$4,$K112&lt;=CK$4),NETWORKDAYS.INTL($J112,$K112,1,(Holidays!$A$1:$A$248)),0)+IF(AND($J112&gt;CJ$4,$J112&lt;=CK$4,$K112&gt;CK$4),NETWORKDAYS.INTL($J112,(CK$4),1,(Holidays!$A$1:$A$248)),0)+IF(AND($J112&lt;CJ$4,$K112&lt;CK$4,$K112&gt;CJ$4),NETWORKDAYS.INTL(CJ$4+1,$K112,1,(Holidays!$A$1:$A$248)),0)+IF(AND($J112&lt;=CJ$4,$K112&gt;=CK$4,$K112&gt;CJ$4),NETWORKDAYS.INTL(CJ$4+1,(CK$4),1,(Holidays!$A$1:$A$248)),0))*$M112,"")</f>
        <v>0</v>
      </c>
      <c r="CL112" s="190">
        <f ca="1">IFERROR((IF(AND($J112&gt;CK$4,$J112&lt;=CL$4,$K112&lt;=CL$4),NETWORKDAYS.INTL($J112,$K112,1,(Holidays!$A$1:$A$248)),0)+IF(AND($J112&gt;CK$4,$J112&lt;=CL$4,$K112&gt;CL$4),NETWORKDAYS.INTL($J112,(CL$4),1,(Holidays!$A$1:$A$248)),0)+IF(AND($J112&lt;CK$4,$K112&lt;CL$4,$K112&gt;CK$4),NETWORKDAYS.INTL(CK$4+1,$K112,1,(Holidays!$A$1:$A$248)),0)+IF(AND($J112&lt;=CK$4,$K112&gt;=CL$4,$K112&gt;CK$4),NETWORKDAYS.INTL(CK$4+1,(CL$4),1,(Holidays!$A$1:$A$248)),0))*$M112,"")</f>
        <v>0</v>
      </c>
      <c r="CM112" s="192">
        <f ca="1">IFERROR((IF(AND($J112&gt;CL$4,$J112&lt;=CM$4,$K112&lt;=CM$4),NETWORKDAYS.INTL($J112,$K112,1,(Holidays!$A$1:$A$248)),0)+IF(AND($J112&gt;CL$4,$J112&lt;=CM$4,$K112&gt;CM$4),NETWORKDAYS.INTL($J112,(CM$4),1,(Holidays!$A$1:$A$248)),0)+IF(AND($J112&lt;CL$4,$K112&lt;CM$4,$K112&gt;CL$4),NETWORKDAYS.INTL(CL$4+1,$K112,1,(Holidays!$A$1:$A$248)),0)+IF(AND($J112&lt;=CL$4,$K112&gt;=CM$4,$K112&gt;CL$4),NETWORKDAYS.INTL(CL$4+1,(CM$4),1,(Holidays!$A$1:$A$248)),0))*$M112,"")</f>
        <v>0</v>
      </c>
      <c r="CN112" s="321">
        <f ca="1">IFERROR((IF(AND($J112&gt;CM$4,$J112&lt;=CN$4,$K112&lt;=CN$4),NETWORKDAYS.INTL($J112,$K112,1,(Holidays!$A$1:$A$248)),0)+IF(AND($J112&gt;CM$4,$J112&lt;=CN$4,$K112&gt;CN$4),NETWORKDAYS.INTL($J112,(CN$4),1,(Holidays!$A$1:$A$248)),0)+IF(AND($J112&lt;CM$4,$K112&lt;CN$4,$K112&gt;CM$4),NETWORKDAYS.INTL(CM$4+1,$K112,1,(Holidays!$A$1:$A$248)),0)+IF(AND($J112&lt;=CM$4,$K112&gt;=CN$4,$K112&gt;CM$4),NETWORKDAYS.INTL(CM$4+1,(CN$4),1,(Holidays!$A$1:$A$248)),0))*$M112,"")</f>
        <v>0</v>
      </c>
      <c r="CO112" s="190">
        <f ca="1">IFERROR((IF(AND($J112&gt;CN$4,$J112&lt;=CO$4,$K112&lt;=CO$4),NETWORKDAYS.INTL($J112,$K112,1,(Holidays!$A$1:$A$248)),0)+IF(AND($J112&gt;CN$4,$J112&lt;=CO$4,$K112&gt;CO$4),NETWORKDAYS.INTL($J112,(CO$4),1,(Holidays!$A$1:$A$248)),0)+IF(AND($J112&lt;CN$4,$K112&lt;CO$4,$K112&gt;CN$4),NETWORKDAYS.INTL(CN$4+1,$K112,1,(Holidays!$A$1:$A$248)),0)+IF(AND($J112&lt;=CN$4,$K112&gt;=CO$4,$K112&gt;CN$4),NETWORKDAYS.INTL(CN$4+1,(CO$4),1,(Holidays!$A$1:$A$248)),0))*$M112,"")</f>
        <v>0</v>
      </c>
      <c r="CP112" s="192">
        <f ca="1">IFERROR((IF(AND($J112&gt;CO$4,$J112&lt;=CP$4,$K112&lt;=CP$4),NETWORKDAYS.INTL($J112,$K112,1,(Holidays!$A$1:$A$248)),0)+IF(AND($J112&gt;CO$4,$J112&lt;=CP$4,$K112&gt;CP$4),NETWORKDAYS.INTL($J112,(CP$4),1,(Holidays!$A$1:$A$248)),0)+IF(AND($J112&lt;CO$4,$K112&lt;CP$4,$K112&gt;CO$4),NETWORKDAYS.INTL(CO$4+1,$K112,1,(Holidays!$A$1:$A$248)),0)+IF(AND($J112&lt;=CO$4,$K112&gt;=CP$4,$K112&gt;CO$4),NETWORKDAYS.INTL(CO$4+1,(CP$4),1,(Holidays!$A$1:$A$248)),0))*$M112,"")</f>
        <v>0</v>
      </c>
      <c r="CQ112" s="321">
        <f ca="1">IFERROR((IF(AND($J112&gt;CP$4,$J112&lt;=CQ$4,$K112&lt;=CQ$4),NETWORKDAYS.INTL($J112,$K112,1,(Holidays!$A$1:$A$248)),0)+IF(AND($J112&gt;CP$4,$J112&lt;=CQ$4,$K112&gt;CQ$4),NETWORKDAYS.INTL($J112,(CQ$4),1,(Holidays!$A$1:$A$248)),0)+IF(AND($J112&lt;CP$4,$K112&lt;CQ$4,$K112&gt;CP$4),NETWORKDAYS.INTL(CP$4+1,$K112,1,(Holidays!$A$1:$A$248)),0)+IF(AND($J112&lt;=CP$4,$K112&gt;=CQ$4,$K112&gt;CP$4),NETWORKDAYS.INTL(CP$4+1,(CQ$4),1,(Holidays!$A$1:$A$248)),0))*$M112,"")</f>
        <v>0</v>
      </c>
      <c r="CR112" s="190">
        <f ca="1">IFERROR((IF(AND($J112&gt;CQ$4,$J112&lt;=CR$4,$K112&lt;=CR$4),NETWORKDAYS.INTL($J112,$K112,1,(Holidays!$A$1:$A$248)),0)+IF(AND($J112&gt;CQ$4,$J112&lt;=CR$4,$K112&gt;CR$4),NETWORKDAYS.INTL($J112,(CR$4),1,(Holidays!$A$1:$A$248)),0)+IF(AND($J112&lt;CQ$4,$K112&lt;CR$4,$K112&gt;CQ$4),NETWORKDAYS.INTL(CQ$4+1,$K112,1,(Holidays!$A$1:$A$248)),0)+IF(AND($J112&lt;=CQ$4,$K112&gt;=CR$4,$K112&gt;CQ$4),NETWORKDAYS.INTL(CQ$4+1,(CR$4),1,(Holidays!$A$1:$A$248)),0))*$M112,"")</f>
        <v>0</v>
      </c>
      <c r="CS112" s="192">
        <f ca="1">IFERROR((IF(AND($J112&gt;CR$4,$J112&lt;=CS$4,$K112&lt;=CS$4),NETWORKDAYS.INTL($J112,$K112,1,(Holidays!$A$1:$A$248)),0)+IF(AND($J112&gt;CR$4,$J112&lt;=CS$4,$K112&gt;CS$4),NETWORKDAYS.INTL($J112,(CS$4),1,(Holidays!$A$1:$A$248)),0)+IF(AND($J112&lt;CR$4,$K112&lt;CS$4,$K112&gt;CR$4),NETWORKDAYS.INTL(CR$4+1,$K112,1,(Holidays!$A$1:$A$248)),0)+IF(AND($J112&lt;=CR$4,$K112&gt;=CS$4,$K112&gt;CR$4),NETWORKDAYS.INTL(CR$4+1,(CS$4),1,(Holidays!$A$1:$A$248)),0))*$M112,"")</f>
        <v>0</v>
      </c>
      <c r="CT112" s="321">
        <f ca="1">IFERROR((IF(AND($J112&gt;CS$4,$J112&lt;=CT$4,$K112&lt;=CT$4),NETWORKDAYS.INTL($J112,$K112,1,(Holidays!$A$1:$A$248)),0)+IF(AND($J112&gt;CS$4,$J112&lt;=CT$4,$K112&gt;CT$4),NETWORKDAYS.INTL($J112,(CT$4),1,(Holidays!$A$1:$A$248)),0)+IF(AND($J112&lt;CS$4,$K112&lt;CT$4,$K112&gt;CS$4),NETWORKDAYS.INTL(CS$4+1,$K112,1,(Holidays!$A$1:$A$248)),0)+IF(AND($J112&lt;=CS$4,$K112&gt;=CT$4,$K112&gt;CS$4),NETWORKDAYS.INTL(CS$4+1,(CT$4),1,(Holidays!$A$1:$A$248)),0))*$M112,"")</f>
        <v>0</v>
      </c>
      <c r="CU112" s="190">
        <f ca="1">IFERROR((IF(AND($J112&gt;CT$4,$J112&lt;=CU$4,$K112&lt;=CU$4),NETWORKDAYS.INTL($J112,$K112,1,(Holidays!$A$1:$A$248)),0)+IF(AND($J112&gt;CT$4,$J112&lt;=CU$4,$K112&gt;CU$4),NETWORKDAYS.INTL($J112,(CU$4),1,(Holidays!$A$1:$A$248)),0)+IF(AND($J112&lt;CT$4,$K112&lt;CU$4,$K112&gt;CT$4),NETWORKDAYS.INTL(CT$4+1,$K112,1,(Holidays!$A$1:$A$248)),0)+IF(AND($J112&lt;=CT$4,$K112&gt;=CU$4,$K112&gt;CT$4),NETWORKDAYS.INTL(CT$4+1,(CU$4),1,(Holidays!$A$1:$A$248)),0))*$M112,"")</f>
        <v>0</v>
      </c>
      <c r="CV112" s="192">
        <f ca="1">IFERROR((IF(AND($J112&gt;CU$4,$J112&lt;=CV$4,$K112&lt;=CV$4),NETWORKDAYS.INTL($J112,$K112,1,(Holidays!$A$1:$A$248)),0)+IF(AND($J112&gt;CU$4,$J112&lt;=CV$4,$K112&gt;CV$4),NETWORKDAYS.INTL($J112,(CV$4),1,(Holidays!$A$1:$A$248)),0)+IF(AND($J112&lt;CU$4,$K112&lt;CV$4,$K112&gt;CU$4),NETWORKDAYS.INTL(CU$4+1,$K112,1,(Holidays!$A$1:$A$248)),0)+IF(AND($J112&lt;=CU$4,$K112&gt;=CV$4,$K112&gt;CU$4),NETWORKDAYS.INTL(CU$4+1,(CV$4),1,(Holidays!$A$1:$A$248)),0))*$M112,"")</f>
        <v>0</v>
      </c>
      <c r="CW112" s="321">
        <f ca="1">IFERROR((IF(AND($J112&gt;CV$4,$J112&lt;=CW$4,$K112&lt;=CW$4),NETWORKDAYS.INTL($J112,$K112,1,(Holidays!$A$1:$A$248)),0)+IF(AND($J112&gt;CV$4,$J112&lt;=CW$4,$K112&gt;CW$4),NETWORKDAYS.INTL($J112,(CW$4),1,(Holidays!$A$1:$A$248)),0)+IF(AND($J112&lt;CV$4,$K112&lt;CW$4,$K112&gt;CV$4),NETWORKDAYS.INTL(CV$4+1,$K112,1,(Holidays!$A$1:$A$248)),0)+IF(AND($J112&lt;=CV$4,$K112&gt;=CW$4,$K112&gt;CV$4),NETWORKDAYS.INTL(CV$4+1,(CW$4),1,(Holidays!$A$1:$A$248)),0))*$M112,"")</f>
        <v>0</v>
      </c>
      <c r="CX112" s="324">
        <f ca="1">IFERROR((IF(AND($J112&gt;CW$4,$J112&lt;=CX$4,$K112&lt;=CX$4),NETWORKDAYS.INTL($J112,$K112,1,(Holidays!$A$1:$A$248)),0)+IF(AND($J112&gt;CW$4,$J112&lt;=CX$4,$K112&gt;CX$4),NETWORKDAYS.INTL($J112,(CX$4),1,(Holidays!$A$1:$A$248)),0)+IF(AND($J112&lt;CW$4,$K112&lt;CX$4,$K112&gt;CW$4),NETWORKDAYS.INTL(CW$4+1,$K112,1,(Holidays!$A$1:$A$248)),0)+IF(AND($J112&lt;=CW$4,$K112&gt;=CX$4,$K112&gt;CW$4),NETWORKDAYS.INTL(CW$4+1,(CX$4),1,(Holidays!$A$1:$A$248)),0))*$M112,"")</f>
        <v>0</v>
      </c>
    </row>
    <row r="113" spans="2:102" ht="15" customHeight="1" outlineLevel="1">
      <c r="B113" s="59" t="str">
        <f t="array" ref="B113">IFERROR(INDEX('A-2_MH Distribution'!$B$1:$B$15014,SMALL(IF('A-2_MH Distribution'!$O$8:$O$63&lt;&gt;0,ROW('A-2_MH Distribution'!$B$8:$B$63)),ROW(A14)),1),"")</f>
        <v/>
      </c>
      <c r="C113" s="458" t="str">
        <f ca="1">IFERROR(VLOOKUP(B113,OFFSET('A-1_MH Estimation'!$B$7,0,0,MATCH("Subtotal LOE",'A-1_MH Estimation'!B:B,0)-7,2),2,0),"")</f>
        <v/>
      </c>
      <c r="D113" s="466" t="str">
        <f ca="1">IFERROR(VLOOKUP(B113,OFFSET('A-1_MH Estimation'!$B$7,0,0,MATCH("Subtotal LOE",'A-1_MH Estimation'!B:B,0)-7,4),4,0),"")</f>
        <v/>
      </c>
      <c r="E113" s="466" t="str">
        <f ca="1">IFERROR(VLOOKUP(B113,OFFSET('A-1_MH Estimation'!$B$7,0,0,MATCH("Subtotal LOE",'A-1_MH Estimation'!B:B,0)-7,3),3,0),"")</f>
        <v/>
      </c>
      <c r="F113" s="462">
        <f>IFERROR(VLOOKUP($B113,'A-2_MH Distribution'!$B$6:$O$16314,3,0)*VLOOKUP($B113,'A-2_MH Distribution'!$B$6:$O$16314,VLOOKUP(G113,SoftwareList,6,0),0)*IFERROR((--(VLOOKUP($B113,'A-2_MH Distribution'!$B$6:$O$16314,VLOOKUP(G113,SoftwareList,8,0),0)=0)+VLOOKUP($B113,'A-2_MH Distribution'!$B$6:$O$16314,VLOOKUP(G113,SoftwareList,8,0),0)),1),0)</f>
        <v>0</v>
      </c>
      <c r="G113" s="403" t="str">
        <f t="shared" si="63"/>
        <v/>
      </c>
      <c r="H113" s="454"/>
      <c r="I113" s="455"/>
      <c r="J113" s="351">
        <f ca="1">IFERROR(INDEX(Activities,MATCH($B113,'A-2_MH Distribution'!B:B,0),MATCH("Start Date",'A-2_MH Distribution'!$A$4:S$4,0))+H113,0)</f>
        <v>0</v>
      </c>
      <c r="K113" s="352">
        <f ca="1">IFERROR(INDEX(Activities,MATCH($B113,'A-2_MH Distribution'!B:B,0),MATCH("Finish Date",'A-2_MH Distribution'!$A$4:S$4,0))+I113,0)</f>
        <v>0</v>
      </c>
      <c r="L113" s="170">
        <f ca="1">NETWORKDAYS.INTL(J113,K113,1,Holidays!$A$1:$A$248)</f>
        <v>0</v>
      </c>
      <c r="M113" s="62">
        <f t="shared" ca="1" si="62"/>
        <v>0</v>
      </c>
      <c r="O113" s="253">
        <f ca="1">SUM($P113:CX113)</f>
        <v>0</v>
      </c>
      <c r="P113" s="320"/>
      <c r="Q113" s="321">
        <f ca="1">IFERROR((IF(AND($J113&gt;P$4,$J113&lt;=Q$4,$K113&lt;=Q$4),NETWORKDAYS.INTL($J113,$K113,1,(Holidays!$A$1:$A$248)),0)+IF(AND($J113&gt;P$4,$J113&lt;=Q$4,$K113&gt;Q$4),NETWORKDAYS.INTL($J113,(Q$4),1,(Holidays!$A$1:$A$248)),0)+IF(AND($J113&lt;P$4,$K113&lt;Q$4,$K113&gt;P$4),NETWORKDAYS.INTL(P$4+1,$K113,1,(Holidays!$A$1:$A$248)),0)+IF(AND($J113&lt;=P$4,$K113&gt;=Q$4,$K113&gt;P$4),NETWORKDAYS.INTL(P$4+1,(Q$4),1,(Holidays!$A$1:$A$248)),0))*$M113,"")</f>
        <v>0</v>
      </c>
      <c r="R113" s="190">
        <f ca="1">IFERROR((IF(AND($J113&gt;Q$4,$J113&lt;=R$4,$K113&lt;=R$4),NETWORKDAYS.INTL($J113,$K113,1,(Holidays!$A$1:$A$248)),0)+IF(AND($J113&gt;Q$4,$J113&lt;=R$4,$K113&gt;R$4),NETWORKDAYS.INTL($J113,(R$4),1,(Holidays!$A$1:$A$248)),0)+IF(AND($J113&lt;Q$4,$K113&lt;R$4,$K113&gt;Q$4),NETWORKDAYS.INTL(Q$4+1,$K113,1,(Holidays!$A$1:$A$248)),0)+IF(AND($J113&lt;=Q$4,$K113&gt;=R$4,$K113&gt;Q$4),NETWORKDAYS.INTL(Q$4+1,(R$4),1,(Holidays!$A$1:$A$248)),0))*$M113,"")</f>
        <v>0</v>
      </c>
      <c r="S113" s="192">
        <f ca="1">IFERROR((IF(AND($J113&gt;R$4,$J113&lt;=S$4,$K113&lt;=S$4),NETWORKDAYS.INTL($J113,$K113,1,(Holidays!$A$1:$A$248)),0)+IF(AND($J113&gt;R$4,$J113&lt;=S$4,$K113&gt;S$4),NETWORKDAYS.INTL($J113,(S$4),1,(Holidays!$A$1:$A$248)),0)+IF(AND($J113&lt;R$4,$K113&lt;S$4,$K113&gt;R$4),NETWORKDAYS.INTL(R$4+1,$K113,1,(Holidays!$A$1:$A$248)),0)+IF(AND($J113&lt;=R$4,$K113&gt;=S$4,$K113&gt;R$4),NETWORKDAYS.INTL(R$4+1,(S$4),1,(Holidays!$A$1:$A$248)),0))*$M113,"")</f>
        <v>0</v>
      </c>
      <c r="T113" s="321">
        <f ca="1">IFERROR((IF(AND($J113&gt;S$4,$J113&lt;=T$4,$K113&lt;=T$4),NETWORKDAYS.INTL($J113,$K113,1,(Holidays!$A$1:$A$248)),0)+IF(AND($J113&gt;S$4,$J113&lt;=T$4,$K113&gt;T$4),NETWORKDAYS.INTL($J113,(T$4),1,(Holidays!$A$1:$A$248)),0)+IF(AND($J113&lt;S$4,$K113&lt;T$4,$K113&gt;S$4),NETWORKDAYS.INTL(S$4+1,$K113,1,(Holidays!$A$1:$A$248)),0)+IF(AND($J113&lt;=S$4,$K113&gt;=T$4,$K113&gt;S$4),NETWORKDAYS.INTL(S$4+1,(T$4),1,(Holidays!$A$1:$A$248)),0))*$M113,"")</f>
        <v>0</v>
      </c>
      <c r="U113" s="190">
        <f ca="1">IFERROR((IF(AND($J113&gt;T$4,$J113&lt;=U$4,$K113&lt;=U$4),NETWORKDAYS.INTL($J113,$K113,1,(Holidays!$A$1:$A$248)),0)+IF(AND($J113&gt;T$4,$J113&lt;=U$4,$K113&gt;U$4),NETWORKDAYS.INTL($J113,(U$4),1,(Holidays!$A$1:$A$248)),0)+IF(AND($J113&lt;T$4,$K113&lt;U$4,$K113&gt;T$4),NETWORKDAYS.INTL(T$4+1,$K113,1,(Holidays!$A$1:$A$248)),0)+IF(AND($J113&lt;=T$4,$K113&gt;=U$4,$K113&gt;T$4),NETWORKDAYS.INTL(T$4+1,(U$4),1,(Holidays!$A$1:$A$248)),0))*$M113,"")</f>
        <v>0</v>
      </c>
      <c r="V113" s="192">
        <f ca="1">IFERROR((IF(AND($J113&gt;U$4,$J113&lt;=V$4,$K113&lt;=V$4),NETWORKDAYS.INTL($J113,$K113,1,(Holidays!$A$1:$A$248)),0)+IF(AND($J113&gt;U$4,$J113&lt;=V$4,$K113&gt;V$4),NETWORKDAYS.INTL($J113,(V$4),1,(Holidays!$A$1:$A$248)),0)+IF(AND($J113&lt;U$4,$K113&lt;V$4,$K113&gt;U$4),NETWORKDAYS.INTL(U$4+1,$K113,1,(Holidays!$A$1:$A$248)),0)+IF(AND($J113&lt;=U$4,$K113&gt;=V$4,$K113&gt;U$4),NETWORKDAYS.INTL(U$4+1,(V$4),1,(Holidays!$A$1:$A$248)),0))*$M113,"")</f>
        <v>0</v>
      </c>
      <c r="W113" s="321">
        <f ca="1">IFERROR((IF(AND($J113&gt;V$4,$J113&lt;=W$4,$K113&lt;=W$4),NETWORKDAYS.INTL($J113,$K113,1,(Holidays!$A$1:$A$248)),0)+IF(AND($J113&gt;V$4,$J113&lt;=W$4,$K113&gt;W$4),NETWORKDAYS.INTL($J113,(W$4),1,(Holidays!$A$1:$A$248)),0)+IF(AND($J113&lt;V$4,$K113&lt;W$4,$K113&gt;V$4),NETWORKDAYS.INTL(V$4+1,$K113,1,(Holidays!$A$1:$A$248)),0)+IF(AND($J113&lt;=V$4,$K113&gt;=W$4,$K113&gt;V$4),NETWORKDAYS.INTL(V$4+1,(W$4),1,(Holidays!$A$1:$A$248)),0))*$M113,"")</f>
        <v>0</v>
      </c>
      <c r="X113" s="190">
        <f ca="1">IFERROR((IF(AND($J113&gt;W$4,$J113&lt;=X$4,$K113&lt;=X$4),NETWORKDAYS.INTL($J113,$K113,1,(Holidays!$A$1:$A$248)),0)+IF(AND($J113&gt;W$4,$J113&lt;=X$4,$K113&gt;X$4),NETWORKDAYS.INTL($J113,(X$4),1,(Holidays!$A$1:$A$248)),0)+IF(AND($J113&lt;W$4,$K113&lt;X$4,$K113&gt;W$4),NETWORKDAYS.INTL(W$4+1,$K113,1,(Holidays!$A$1:$A$248)),0)+IF(AND($J113&lt;=W$4,$K113&gt;=X$4,$K113&gt;W$4),NETWORKDAYS.INTL(W$4+1,(X$4),1,(Holidays!$A$1:$A$248)),0))*$M113,"")</f>
        <v>0</v>
      </c>
      <c r="Y113" s="192">
        <f ca="1">IFERROR((IF(AND($J113&gt;X$4,$J113&lt;=Y$4,$K113&lt;=Y$4),NETWORKDAYS.INTL($J113,$K113,1,(Holidays!$A$1:$A$248)),0)+IF(AND($J113&gt;X$4,$J113&lt;=Y$4,$K113&gt;Y$4),NETWORKDAYS.INTL($J113,(Y$4),1,(Holidays!$A$1:$A$248)),0)+IF(AND($J113&lt;X$4,$K113&lt;Y$4,$K113&gt;X$4),NETWORKDAYS.INTL(X$4+1,$K113,1,(Holidays!$A$1:$A$248)),0)+IF(AND($J113&lt;=X$4,$K113&gt;=Y$4,$K113&gt;X$4),NETWORKDAYS.INTL(X$4+1,(Y$4),1,(Holidays!$A$1:$A$248)),0))*$M113,"")</f>
        <v>0</v>
      </c>
      <c r="Z113" s="321">
        <f ca="1">IFERROR((IF(AND($J113&gt;Y$4,$J113&lt;=Z$4,$K113&lt;=Z$4),NETWORKDAYS.INTL($J113,$K113,1,(Holidays!$A$1:$A$248)),0)+IF(AND($J113&gt;Y$4,$J113&lt;=Z$4,$K113&gt;Z$4),NETWORKDAYS.INTL($J113,(Z$4),1,(Holidays!$A$1:$A$248)),0)+IF(AND($J113&lt;Y$4,$K113&lt;Z$4,$K113&gt;Y$4),NETWORKDAYS.INTL(Y$4+1,$K113,1,(Holidays!$A$1:$A$248)),0)+IF(AND($J113&lt;=Y$4,$K113&gt;=Z$4,$K113&gt;Y$4),NETWORKDAYS.INTL(Y$4+1,(Z$4),1,(Holidays!$A$1:$A$248)),0))*$M113,"")</f>
        <v>0</v>
      </c>
      <c r="AA113" s="190">
        <f ca="1">IFERROR((IF(AND($J113&gt;Z$4,$J113&lt;=AA$4,$K113&lt;=AA$4),NETWORKDAYS.INTL($J113,$K113,1,(Holidays!$A$1:$A$248)),0)+IF(AND($J113&gt;Z$4,$J113&lt;=AA$4,$K113&gt;AA$4),NETWORKDAYS.INTL($J113,(AA$4),1,(Holidays!$A$1:$A$248)),0)+IF(AND($J113&lt;Z$4,$K113&lt;AA$4,$K113&gt;Z$4),NETWORKDAYS.INTL(Z$4+1,$K113,1,(Holidays!$A$1:$A$248)),0)+IF(AND($J113&lt;=Z$4,$K113&gt;=AA$4,$K113&gt;Z$4),NETWORKDAYS.INTL(Z$4+1,(AA$4),1,(Holidays!$A$1:$A$248)),0))*$M113,"")</f>
        <v>0</v>
      </c>
      <c r="AB113" s="192">
        <f ca="1">IFERROR((IF(AND($J113&gt;AA$4,$J113&lt;=AB$4,$K113&lt;=AB$4),NETWORKDAYS.INTL($J113,$K113,1,(Holidays!$A$1:$A$248)),0)+IF(AND($J113&gt;AA$4,$J113&lt;=AB$4,$K113&gt;AB$4),NETWORKDAYS.INTL($J113,(AB$4),1,(Holidays!$A$1:$A$248)),0)+IF(AND($J113&lt;AA$4,$K113&lt;AB$4,$K113&gt;AA$4),NETWORKDAYS.INTL(AA$4+1,$K113,1,(Holidays!$A$1:$A$248)),0)+IF(AND($J113&lt;=AA$4,$K113&gt;=AB$4,$K113&gt;AA$4),NETWORKDAYS.INTL(AA$4+1,(AB$4),1,(Holidays!$A$1:$A$248)),0))*$M113,"")</f>
        <v>0</v>
      </c>
      <c r="AC113" s="321">
        <f ca="1">IFERROR((IF(AND($J113&gt;AB$4,$J113&lt;=AC$4,$K113&lt;=AC$4),NETWORKDAYS.INTL($J113,$K113,1,(Holidays!$A$1:$A$248)),0)+IF(AND($J113&gt;AB$4,$J113&lt;=AC$4,$K113&gt;AC$4),NETWORKDAYS.INTL($J113,(AC$4),1,(Holidays!$A$1:$A$248)),0)+IF(AND($J113&lt;AB$4,$K113&lt;AC$4,$K113&gt;AB$4),NETWORKDAYS.INTL(AB$4+1,$K113,1,(Holidays!$A$1:$A$248)),0)+IF(AND($J113&lt;=AB$4,$K113&gt;=AC$4,$K113&gt;AB$4),NETWORKDAYS.INTL(AB$4+1,(AC$4),1,(Holidays!$A$1:$A$248)),0))*$M113,"")</f>
        <v>0</v>
      </c>
      <c r="AD113" s="190">
        <f ca="1">IFERROR((IF(AND($J113&gt;AC$4,$J113&lt;=AD$4,$K113&lt;=AD$4),NETWORKDAYS.INTL($J113,$K113,1,(Holidays!$A$1:$A$248)),0)+IF(AND($J113&gt;AC$4,$J113&lt;=AD$4,$K113&gt;AD$4),NETWORKDAYS.INTL($J113,(AD$4),1,(Holidays!$A$1:$A$248)),0)+IF(AND($J113&lt;AC$4,$K113&lt;AD$4,$K113&gt;AC$4),NETWORKDAYS.INTL(AC$4+1,$K113,1,(Holidays!$A$1:$A$248)),0)+IF(AND($J113&lt;=AC$4,$K113&gt;=AD$4,$K113&gt;AC$4),NETWORKDAYS.INTL(AC$4+1,(AD$4),1,(Holidays!$A$1:$A$248)),0))*$M113,"")</f>
        <v>0</v>
      </c>
      <c r="AE113" s="192">
        <f ca="1">IFERROR((IF(AND($J113&gt;AD$4,$J113&lt;=AE$4,$K113&lt;=AE$4),NETWORKDAYS.INTL($J113,$K113,1,(Holidays!$A$1:$A$248)),0)+IF(AND($J113&gt;AD$4,$J113&lt;=AE$4,$K113&gt;AE$4),NETWORKDAYS.INTL($J113,(AE$4),1,(Holidays!$A$1:$A$248)),0)+IF(AND($J113&lt;AD$4,$K113&lt;AE$4,$K113&gt;AD$4),NETWORKDAYS.INTL(AD$4+1,$K113,1,(Holidays!$A$1:$A$248)),0)+IF(AND($J113&lt;=AD$4,$K113&gt;=AE$4,$K113&gt;AD$4),NETWORKDAYS.INTL(AD$4+1,(AE$4),1,(Holidays!$A$1:$A$248)),0))*$M113,"")</f>
        <v>0</v>
      </c>
      <c r="AF113" s="321">
        <f ca="1">IFERROR((IF(AND($J113&gt;AE$4,$J113&lt;=AF$4,$K113&lt;=AF$4),NETWORKDAYS.INTL($J113,$K113,1,(Holidays!$A$1:$A$248)),0)+IF(AND($J113&gt;AE$4,$J113&lt;=AF$4,$K113&gt;AF$4),NETWORKDAYS.INTL($J113,(AF$4),1,(Holidays!$A$1:$A$248)),0)+IF(AND($J113&lt;AE$4,$K113&lt;AF$4,$K113&gt;AE$4),NETWORKDAYS.INTL(AE$4+1,$K113,1,(Holidays!$A$1:$A$248)),0)+IF(AND($J113&lt;=AE$4,$K113&gt;=AF$4,$K113&gt;AE$4),NETWORKDAYS.INTL(AE$4+1,(AF$4),1,(Holidays!$A$1:$A$248)),0))*$M113,"")</f>
        <v>0</v>
      </c>
      <c r="AG113" s="190">
        <f ca="1">IFERROR((IF(AND($J113&gt;AF$4,$J113&lt;=AG$4,$K113&lt;=AG$4),NETWORKDAYS.INTL($J113,$K113,1,(Holidays!$A$1:$A$248)),0)+IF(AND($J113&gt;AF$4,$J113&lt;=AG$4,$K113&gt;AG$4),NETWORKDAYS.INTL($J113,(AG$4),1,(Holidays!$A$1:$A$248)),0)+IF(AND($J113&lt;AF$4,$K113&lt;AG$4,$K113&gt;AF$4),NETWORKDAYS.INTL(AF$4+1,$K113,1,(Holidays!$A$1:$A$248)),0)+IF(AND($J113&lt;=AF$4,$K113&gt;=AG$4,$K113&gt;AF$4),NETWORKDAYS.INTL(AF$4+1,(AG$4),1,(Holidays!$A$1:$A$248)),0))*$M113,"")</f>
        <v>0</v>
      </c>
      <c r="AH113" s="192">
        <f ca="1">IFERROR((IF(AND($J113&gt;AG$4,$J113&lt;=AH$4,$K113&lt;=AH$4),NETWORKDAYS.INTL($J113,$K113,1,(Holidays!$A$1:$A$248)),0)+IF(AND($J113&gt;AG$4,$J113&lt;=AH$4,$K113&gt;AH$4),NETWORKDAYS.INTL($J113,(AH$4),1,(Holidays!$A$1:$A$248)),0)+IF(AND($J113&lt;AG$4,$K113&lt;AH$4,$K113&gt;AG$4),NETWORKDAYS.INTL(AG$4+1,$K113,1,(Holidays!$A$1:$A$248)),0)+IF(AND($J113&lt;=AG$4,$K113&gt;=AH$4,$K113&gt;AG$4),NETWORKDAYS.INTL(AG$4+1,(AH$4),1,(Holidays!$A$1:$A$248)),0))*$M113,"")</f>
        <v>0</v>
      </c>
      <c r="AI113" s="321">
        <f ca="1">IFERROR((IF(AND($J113&gt;AH$4,$J113&lt;=AI$4,$K113&lt;=AI$4),NETWORKDAYS.INTL($J113,$K113,1,(Holidays!$A$1:$A$248)),0)+IF(AND($J113&gt;AH$4,$J113&lt;=AI$4,$K113&gt;AI$4),NETWORKDAYS.INTL($J113,(AI$4),1,(Holidays!$A$1:$A$248)),0)+IF(AND($J113&lt;AH$4,$K113&lt;AI$4,$K113&gt;AH$4),NETWORKDAYS.INTL(AH$4+1,$K113,1,(Holidays!$A$1:$A$248)),0)+IF(AND($J113&lt;=AH$4,$K113&gt;=AI$4,$K113&gt;AH$4),NETWORKDAYS.INTL(AH$4+1,(AI$4),1,(Holidays!$A$1:$A$248)),0))*$M113,"")</f>
        <v>0</v>
      </c>
      <c r="AJ113" s="190">
        <f ca="1">IFERROR((IF(AND($J113&gt;AI$4,$J113&lt;=AJ$4,$K113&lt;=AJ$4),NETWORKDAYS.INTL($J113,$K113,1,(Holidays!$A$1:$A$248)),0)+IF(AND($J113&gt;AI$4,$J113&lt;=AJ$4,$K113&gt;AJ$4),NETWORKDAYS.INTL($J113,(AJ$4),1,(Holidays!$A$1:$A$248)),0)+IF(AND($J113&lt;AI$4,$K113&lt;AJ$4,$K113&gt;AI$4),NETWORKDAYS.INTL(AI$4+1,$K113,1,(Holidays!$A$1:$A$248)),0)+IF(AND($J113&lt;=AI$4,$K113&gt;=AJ$4,$K113&gt;AI$4),NETWORKDAYS.INTL(AI$4+1,(AJ$4),1,(Holidays!$A$1:$A$248)),0))*$M113,"")</f>
        <v>0</v>
      </c>
      <c r="AK113" s="192">
        <f ca="1">IFERROR((IF(AND($J113&gt;AJ$4,$J113&lt;=AK$4,$K113&lt;=AK$4),NETWORKDAYS.INTL($J113,$K113,1,(Holidays!$A$1:$A$248)),0)+IF(AND($J113&gt;AJ$4,$J113&lt;=AK$4,$K113&gt;AK$4),NETWORKDAYS.INTL($J113,(AK$4),1,(Holidays!$A$1:$A$248)),0)+IF(AND($J113&lt;AJ$4,$K113&lt;AK$4,$K113&gt;AJ$4),NETWORKDAYS.INTL(AJ$4+1,$K113,1,(Holidays!$A$1:$A$248)),0)+IF(AND($J113&lt;=AJ$4,$K113&gt;=AK$4,$K113&gt;AJ$4),NETWORKDAYS.INTL(AJ$4+1,(AK$4),1,(Holidays!$A$1:$A$248)),0))*$M113,"")</f>
        <v>0</v>
      </c>
      <c r="AL113" s="321">
        <f ca="1">IFERROR((IF(AND($J113&gt;AK$4,$J113&lt;=AL$4,$K113&lt;=AL$4),NETWORKDAYS.INTL($J113,$K113,1,(Holidays!$A$1:$A$248)),0)+IF(AND($J113&gt;AK$4,$J113&lt;=AL$4,$K113&gt;AL$4),NETWORKDAYS.INTL($J113,(AL$4),1,(Holidays!$A$1:$A$248)),0)+IF(AND($J113&lt;AK$4,$K113&lt;AL$4,$K113&gt;AK$4),NETWORKDAYS.INTL(AK$4+1,$K113,1,(Holidays!$A$1:$A$248)),0)+IF(AND($J113&lt;=AK$4,$K113&gt;=AL$4,$K113&gt;AK$4),NETWORKDAYS.INTL(AK$4+1,(AL$4),1,(Holidays!$A$1:$A$248)),0))*$M113,"")</f>
        <v>0</v>
      </c>
      <c r="AM113" s="190">
        <f ca="1">IFERROR((IF(AND($J113&gt;AL$4,$J113&lt;=AM$4,$K113&lt;=AM$4),NETWORKDAYS.INTL($J113,$K113,1,(Holidays!$A$1:$A$248)),0)+IF(AND($J113&gt;AL$4,$J113&lt;=AM$4,$K113&gt;AM$4),NETWORKDAYS.INTL($J113,(AM$4),1,(Holidays!$A$1:$A$248)),0)+IF(AND($J113&lt;AL$4,$K113&lt;AM$4,$K113&gt;AL$4),NETWORKDAYS.INTL(AL$4+1,$K113,1,(Holidays!$A$1:$A$248)),0)+IF(AND($J113&lt;=AL$4,$K113&gt;=AM$4,$K113&gt;AL$4),NETWORKDAYS.INTL(AL$4+1,(AM$4),1,(Holidays!$A$1:$A$248)),0))*$M113,"")</f>
        <v>0</v>
      </c>
      <c r="AN113" s="192">
        <f ca="1">IFERROR((IF(AND($J113&gt;AM$4,$J113&lt;=AN$4,$K113&lt;=AN$4),NETWORKDAYS.INTL($J113,$K113,1,(Holidays!$A$1:$A$248)),0)+IF(AND($J113&gt;AM$4,$J113&lt;=AN$4,$K113&gt;AN$4),NETWORKDAYS.INTL($J113,(AN$4),1,(Holidays!$A$1:$A$248)),0)+IF(AND($J113&lt;AM$4,$K113&lt;AN$4,$K113&gt;AM$4),NETWORKDAYS.INTL(AM$4+1,$K113,1,(Holidays!$A$1:$A$248)),0)+IF(AND($J113&lt;=AM$4,$K113&gt;=AN$4,$K113&gt;AM$4),NETWORKDAYS.INTL(AM$4+1,(AN$4),1,(Holidays!$A$1:$A$248)),0))*$M113,"")</f>
        <v>0</v>
      </c>
      <c r="AO113" s="321">
        <f ca="1">IFERROR((IF(AND($J113&gt;AN$4,$J113&lt;=AO$4,$K113&lt;=AO$4),NETWORKDAYS.INTL($J113,$K113,1,(Holidays!$A$1:$A$248)),0)+IF(AND($J113&gt;AN$4,$J113&lt;=AO$4,$K113&gt;AO$4),NETWORKDAYS.INTL($J113,(AO$4),1,(Holidays!$A$1:$A$248)),0)+IF(AND($J113&lt;AN$4,$K113&lt;AO$4,$K113&gt;AN$4),NETWORKDAYS.INTL(AN$4+1,$K113,1,(Holidays!$A$1:$A$248)),0)+IF(AND($J113&lt;=AN$4,$K113&gt;=AO$4,$K113&gt;AN$4),NETWORKDAYS.INTL(AN$4+1,(AO$4),1,(Holidays!$A$1:$A$248)),0))*$M113,"")</f>
        <v>0</v>
      </c>
      <c r="AP113" s="190">
        <f ca="1">IFERROR((IF(AND($J113&gt;AO$4,$J113&lt;=AP$4,$K113&lt;=AP$4),NETWORKDAYS.INTL($J113,$K113,1,(Holidays!$A$1:$A$248)),0)+IF(AND($J113&gt;AO$4,$J113&lt;=AP$4,$K113&gt;AP$4),NETWORKDAYS.INTL($J113,(AP$4),1,(Holidays!$A$1:$A$248)),0)+IF(AND($J113&lt;AO$4,$K113&lt;AP$4,$K113&gt;AO$4),NETWORKDAYS.INTL(AO$4+1,$K113,1,(Holidays!$A$1:$A$248)),0)+IF(AND($J113&lt;=AO$4,$K113&gt;=AP$4,$K113&gt;AO$4),NETWORKDAYS.INTL(AO$4+1,(AP$4),1,(Holidays!$A$1:$A$248)),0))*$M113,"")</f>
        <v>0</v>
      </c>
      <c r="AQ113" s="192">
        <f ca="1">IFERROR((IF(AND($J113&gt;AP$4,$J113&lt;=AQ$4,$K113&lt;=AQ$4),NETWORKDAYS.INTL($J113,$K113,1,(Holidays!$A$1:$A$248)),0)+IF(AND($J113&gt;AP$4,$J113&lt;=AQ$4,$K113&gt;AQ$4),NETWORKDAYS.INTL($J113,(AQ$4),1,(Holidays!$A$1:$A$248)),0)+IF(AND($J113&lt;AP$4,$K113&lt;AQ$4,$K113&gt;AP$4),NETWORKDAYS.INTL(AP$4+1,$K113,1,(Holidays!$A$1:$A$248)),0)+IF(AND($J113&lt;=AP$4,$K113&gt;=AQ$4,$K113&gt;AP$4),NETWORKDAYS.INTL(AP$4+1,(AQ$4),1,(Holidays!$A$1:$A$248)),0))*$M113,"")</f>
        <v>0</v>
      </c>
      <c r="AR113" s="321">
        <f ca="1">IFERROR((IF(AND($J113&gt;AQ$4,$J113&lt;=AR$4,$K113&lt;=AR$4),NETWORKDAYS.INTL($J113,$K113,1,(Holidays!$A$1:$A$248)),0)+IF(AND($J113&gt;AQ$4,$J113&lt;=AR$4,$K113&gt;AR$4),NETWORKDAYS.INTL($J113,(AR$4),1,(Holidays!$A$1:$A$248)),0)+IF(AND($J113&lt;AQ$4,$K113&lt;AR$4,$K113&gt;AQ$4),NETWORKDAYS.INTL(AQ$4+1,$K113,1,(Holidays!$A$1:$A$248)),0)+IF(AND($J113&lt;=AQ$4,$K113&gt;=AR$4,$K113&gt;AQ$4),NETWORKDAYS.INTL(AQ$4+1,(AR$4),1,(Holidays!$A$1:$A$248)),0))*$M113,"")</f>
        <v>0</v>
      </c>
      <c r="AS113" s="190">
        <f ca="1">IFERROR((IF(AND($J113&gt;AR$4,$J113&lt;=AS$4,$K113&lt;=AS$4),NETWORKDAYS.INTL($J113,$K113,1,(Holidays!$A$1:$A$248)),0)+IF(AND($J113&gt;AR$4,$J113&lt;=AS$4,$K113&gt;AS$4),NETWORKDAYS.INTL($J113,(AS$4),1,(Holidays!$A$1:$A$248)),0)+IF(AND($J113&lt;AR$4,$K113&lt;AS$4,$K113&gt;AR$4),NETWORKDAYS.INTL(AR$4+1,$K113,1,(Holidays!$A$1:$A$248)),0)+IF(AND($J113&lt;=AR$4,$K113&gt;=AS$4,$K113&gt;AR$4),NETWORKDAYS.INTL(AR$4+1,(AS$4),1,(Holidays!$A$1:$A$248)),0))*$M113,"")</f>
        <v>0</v>
      </c>
      <c r="AT113" s="192">
        <f ca="1">IFERROR((IF(AND($J113&gt;AS$4,$J113&lt;=AT$4,$K113&lt;=AT$4),NETWORKDAYS.INTL($J113,$K113,1,(Holidays!$A$1:$A$248)),0)+IF(AND($J113&gt;AS$4,$J113&lt;=AT$4,$K113&gt;AT$4),NETWORKDAYS.INTL($J113,(AT$4),1,(Holidays!$A$1:$A$248)),0)+IF(AND($J113&lt;AS$4,$K113&lt;AT$4,$K113&gt;AS$4),NETWORKDAYS.INTL(AS$4+1,$K113,1,(Holidays!$A$1:$A$248)),0)+IF(AND($J113&lt;=AS$4,$K113&gt;=AT$4,$K113&gt;AS$4),NETWORKDAYS.INTL(AS$4+1,(AT$4),1,(Holidays!$A$1:$A$248)),0))*$M113,"")</f>
        <v>0</v>
      </c>
      <c r="AU113" s="321">
        <f ca="1">IFERROR((IF(AND($J113&gt;AT$4,$J113&lt;=AU$4,$K113&lt;=AU$4),NETWORKDAYS.INTL($J113,$K113,1,(Holidays!$A$1:$A$248)),0)+IF(AND($J113&gt;AT$4,$J113&lt;=AU$4,$K113&gt;AU$4),NETWORKDAYS.INTL($J113,(AU$4),1,(Holidays!$A$1:$A$248)),0)+IF(AND($J113&lt;AT$4,$K113&lt;AU$4,$K113&gt;AT$4),NETWORKDAYS.INTL(AT$4+1,$K113,1,(Holidays!$A$1:$A$248)),0)+IF(AND($J113&lt;=AT$4,$K113&gt;=AU$4,$K113&gt;AT$4),NETWORKDAYS.INTL(AT$4+1,(AU$4),1,(Holidays!$A$1:$A$248)),0))*$M113,"")</f>
        <v>0</v>
      </c>
      <c r="AV113" s="190">
        <f ca="1">IFERROR((IF(AND($J113&gt;AU$4,$J113&lt;=AV$4,$K113&lt;=AV$4),NETWORKDAYS.INTL($J113,$K113,1,(Holidays!$A$1:$A$248)),0)+IF(AND($J113&gt;AU$4,$J113&lt;=AV$4,$K113&gt;AV$4),NETWORKDAYS.INTL($J113,(AV$4),1,(Holidays!$A$1:$A$248)),0)+IF(AND($J113&lt;AU$4,$K113&lt;AV$4,$K113&gt;AU$4),NETWORKDAYS.INTL(AU$4+1,$K113,1,(Holidays!$A$1:$A$248)),0)+IF(AND($J113&lt;=AU$4,$K113&gt;=AV$4,$K113&gt;AU$4),NETWORKDAYS.INTL(AU$4+1,(AV$4),1,(Holidays!$A$1:$A$248)),0))*$M113,"")</f>
        <v>0</v>
      </c>
      <c r="AW113" s="192">
        <f ca="1">IFERROR((IF(AND($J113&gt;AV$4,$J113&lt;=AW$4,$K113&lt;=AW$4),NETWORKDAYS.INTL($J113,$K113,1,(Holidays!$A$1:$A$248)),0)+IF(AND($J113&gt;AV$4,$J113&lt;=AW$4,$K113&gt;AW$4),NETWORKDAYS.INTL($J113,(AW$4),1,(Holidays!$A$1:$A$248)),0)+IF(AND($J113&lt;AV$4,$K113&lt;AW$4,$K113&gt;AV$4),NETWORKDAYS.INTL(AV$4+1,$K113,1,(Holidays!$A$1:$A$248)),0)+IF(AND($J113&lt;=AV$4,$K113&gt;=AW$4,$K113&gt;AV$4),NETWORKDAYS.INTL(AV$4+1,(AW$4),1,(Holidays!$A$1:$A$248)),0))*$M113,"")</f>
        <v>0</v>
      </c>
      <c r="AX113" s="321">
        <f ca="1">IFERROR((IF(AND($J113&gt;AW$4,$J113&lt;=AX$4,$K113&lt;=AX$4),NETWORKDAYS.INTL($J113,$K113,1,(Holidays!$A$1:$A$248)),0)+IF(AND($J113&gt;AW$4,$J113&lt;=AX$4,$K113&gt;AX$4),NETWORKDAYS.INTL($J113,(AX$4),1,(Holidays!$A$1:$A$248)),0)+IF(AND($J113&lt;AW$4,$K113&lt;AX$4,$K113&gt;AW$4),NETWORKDAYS.INTL(AW$4+1,$K113,1,(Holidays!$A$1:$A$248)),0)+IF(AND($J113&lt;=AW$4,$K113&gt;=AX$4,$K113&gt;AW$4),NETWORKDAYS.INTL(AW$4+1,(AX$4),1,(Holidays!$A$1:$A$248)),0))*$M113,"")</f>
        <v>0</v>
      </c>
      <c r="AY113" s="190">
        <f ca="1">IFERROR((IF(AND($J113&gt;AX$4,$J113&lt;=AY$4,$K113&lt;=AY$4),NETWORKDAYS.INTL($J113,$K113,1,(Holidays!$A$1:$A$248)),0)+IF(AND($J113&gt;AX$4,$J113&lt;=AY$4,$K113&gt;AY$4),NETWORKDAYS.INTL($J113,(AY$4),1,(Holidays!$A$1:$A$248)),0)+IF(AND($J113&lt;AX$4,$K113&lt;AY$4,$K113&gt;AX$4),NETWORKDAYS.INTL(AX$4+1,$K113,1,(Holidays!$A$1:$A$248)),0)+IF(AND($J113&lt;=AX$4,$K113&gt;=AY$4,$K113&gt;AX$4),NETWORKDAYS.INTL(AX$4+1,(AY$4),1,(Holidays!$A$1:$A$248)),0))*$M113,"")</f>
        <v>0</v>
      </c>
      <c r="AZ113" s="192">
        <f ca="1">IFERROR((IF(AND($J113&gt;AY$4,$J113&lt;=AZ$4,$K113&lt;=AZ$4),NETWORKDAYS.INTL($J113,$K113,1,(Holidays!$A$1:$A$248)),0)+IF(AND($J113&gt;AY$4,$J113&lt;=AZ$4,$K113&gt;AZ$4),NETWORKDAYS.INTL($J113,(AZ$4),1,(Holidays!$A$1:$A$248)),0)+IF(AND($J113&lt;AY$4,$K113&lt;AZ$4,$K113&gt;AY$4),NETWORKDAYS.INTL(AY$4+1,$K113,1,(Holidays!$A$1:$A$248)),0)+IF(AND($J113&lt;=AY$4,$K113&gt;=AZ$4,$K113&gt;AY$4),NETWORKDAYS.INTL(AY$4+1,(AZ$4),1,(Holidays!$A$1:$A$248)),0))*$M113,"")</f>
        <v>0</v>
      </c>
      <c r="BA113" s="321">
        <f ca="1">IFERROR((IF(AND($J113&gt;AZ$4,$J113&lt;=BA$4,$K113&lt;=BA$4),NETWORKDAYS.INTL($J113,$K113,1,(Holidays!$A$1:$A$248)),0)+IF(AND($J113&gt;AZ$4,$J113&lt;=BA$4,$K113&gt;BA$4),NETWORKDAYS.INTL($J113,(BA$4),1,(Holidays!$A$1:$A$248)),0)+IF(AND($J113&lt;AZ$4,$K113&lt;BA$4,$K113&gt;AZ$4),NETWORKDAYS.INTL(AZ$4+1,$K113,1,(Holidays!$A$1:$A$248)),0)+IF(AND($J113&lt;=AZ$4,$K113&gt;=BA$4,$K113&gt;AZ$4),NETWORKDAYS.INTL(AZ$4+1,(BA$4),1,(Holidays!$A$1:$A$248)),0))*$M113,"")</f>
        <v>0</v>
      </c>
      <c r="BB113" s="190">
        <f ca="1">IFERROR((IF(AND($J113&gt;BA$4,$J113&lt;=BB$4,$K113&lt;=BB$4),NETWORKDAYS.INTL($J113,$K113,1,(Holidays!$A$1:$A$248)),0)+IF(AND($J113&gt;BA$4,$J113&lt;=BB$4,$K113&gt;BB$4),NETWORKDAYS.INTL($J113,(BB$4),1,(Holidays!$A$1:$A$248)),0)+IF(AND($J113&lt;BA$4,$K113&lt;BB$4,$K113&gt;BA$4),NETWORKDAYS.INTL(BA$4+1,$K113,1,(Holidays!$A$1:$A$248)),0)+IF(AND($J113&lt;=BA$4,$K113&gt;=BB$4,$K113&gt;BA$4),NETWORKDAYS.INTL(BA$4+1,(BB$4),1,(Holidays!$A$1:$A$248)),0))*$M113,"")</f>
        <v>0</v>
      </c>
      <c r="BC113" s="192">
        <f ca="1">IFERROR((IF(AND($J113&gt;BB$4,$J113&lt;=BC$4,$K113&lt;=BC$4),NETWORKDAYS.INTL($J113,$K113,1,(Holidays!$A$1:$A$248)),0)+IF(AND($J113&gt;BB$4,$J113&lt;=BC$4,$K113&gt;BC$4),NETWORKDAYS.INTL($J113,(BC$4),1,(Holidays!$A$1:$A$248)),0)+IF(AND($J113&lt;BB$4,$K113&lt;BC$4,$K113&gt;BB$4),NETWORKDAYS.INTL(BB$4+1,$K113,1,(Holidays!$A$1:$A$248)),0)+IF(AND($J113&lt;=BB$4,$K113&gt;=BC$4,$K113&gt;BB$4),NETWORKDAYS.INTL(BB$4+1,(BC$4),1,(Holidays!$A$1:$A$248)),0))*$M113,"")</f>
        <v>0</v>
      </c>
      <c r="BD113" s="321">
        <f ca="1">IFERROR((IF(AND($J113&gt;BC$4,$J113&lt;=BD$4,$K113&lt;=BD$4),NETWORKDAYS.INTL($J113,$K113,1,(Holidays!$A$1:$A$248)),0)+IF(AND($J113&gt;BC$4,$J113&lt;=BD$4,$K113&gt;BD$4),NETWORKDAYS.INTL($J113,(BD$4),1,(Holidays!$A$1:$A$248)),0)+IF(AND($J113&lt;BC$4,$K113&lt;BD$4,$K113&gt;BC$4),NETWORKDAYS.INTL(BC$4+1,$K113,1,(Holidays!$A$1:$A$248)),0)+IF(AND($J113&lt;=BC$4,$K113&gt;=BD$4,$K113&gt;BC$4),NETWORKDAYS.INTL(BC$4+1,(BD$4),1,(Holidays!$A$1:$A$248)),0))*$M113,"")</f>
        <v>0</v>
      </c>
      <c r="BE113" s="190">
        <f ca="1">IFERROR((IF(AND($J113&gt;BD$4,$J113&lt;=BE$4,$K113&lt;=BE$4),NETWORKDAYS.INTL($J113,$K113,1,(Holidays!$A$1:$A$248)),0)+IF(AND($J113&gt;BD$4,$J113&lt;=BE$4,$K113&gt;BE$4),NETWORKDAYS.INTL($J113,(BE$4),1,(Holidays!$A$1:$A$248)),0)+IF(AND($J113&lt;BD$4,$K113&lt;BE$4,$K113&gt;BD$4),NETWORKDAYS.INTL(BD$4+1,$K113,1,(Holidays!$A$1:$A$248)),0)+IF(AND($J113&lt;=BD$4,$K113&gt;=BE$4,$K113&gt;BD$4),NETWORKDAYS.INTL(BD$4+1,(BE$4),1,(Holidays!$A$1:$A$248)),0))*$M113,"")</f>
        <v>0</v>
      </c>
      <c r="BF113" s="192">
        <f ca="1">IFERROR((IF(AND($J113&gt;BE$4,$J113&lt;=BF$4,$K113&lt;=BF$4),NETWORKDAYS.INTL($J113,$K113,1,(Holidays!$A$1:$A$248)),0)+IF(AND($J113&gt;BE$4,$J113&lt;=BF$4,$K113&gt;BF$4),NETWORKDAYS.INTL($J113,(BF$4),1,(Holidays!$A$1:$A$248)),0)+IF(AND($J113&lt;BE$4,$K113&lt;BF$4,$K113&gt;BE$4),NETWORKDAYS.INTL(BE$4+1,$K113,1,(Holidays!$A$1:$A$248)),0)+IF(AND($J113&lt;=BE$4,$K113&gt;=BF$4,$K113&gt;BE$4),NETWORKDAYS.INTL(BE$4+1,(BF$4),1,(Holidays!$A$1:$A$248)),0))*$M113,"")</f>
        <v>0</v>
      </c>
      <c r="BG113" s="321">
        <f ca="1">IFERROR((IF(AND($J113&gt;BF$4,$J113&lt;=BG$4,$K113&lt;=BG$4),NETWORKDAYS.INTL($J113,$K113,1,(Holidays!$A$1:$A$248)),0)+IF(AND($J113&gt;BF$4,$J113&lt;=BG$4,$K113&gt;BG$4),NETWORKDAYS.INTL($J113,(BG$4),1,(Holidays!$A$1:$A$248)),0)+IF(AND($J113&lt;BF$4,$K113&lt;BG$4,$K113&gt;BF$4),NETWORKDAYS.INTL(BF$4+1,$K113,1,(Holidays!$A$1:$A$248)),0)+IF(AND($J113&lt;=BF$4,$K113&gt;=BG$4,$K113&gt;BF$4),NETWORKDAYS.INTL(BF$4+1,(BG$4),1,(Holidays!$A$1:$A$248)),0))*$M113,"")</f>
        <v>0</v>
      </c>
      <c r="BH113" s="190">
        <f ca="1">IFERROR((IF(AND($J113&gt;BG$4,$J113&lt;=BH$4,$K113&lt;=BH$4),NETWORKDAYS.INTL($J113,$K113,1,(Holidays!$A$1:$A$248)),0)+IF(AND($J113&gt;BG$4,$J113&lt;=BH$4,$K113&gt;BH$4),NETWORKDAYS.INTL($J113,(BH$4),1,(Holidays!$A$1:$A$248)),0)+IF(AND($J113&lt;BG$4,$K113&lt;BH$4,$K113&gt;BG$4),NETWORKDAYS.INTL(BG$4+1,$K113,1,(Holidays!$A$1:$A$248)),0)+IF(AND($J113&lt;=BG$4,$K113&gt;=BH$4,$K113&gt;BG$4),NETWORKDAYS.INTL(BG$4+1,(BH$4),1,(Holidays!$A$1:$A$248)),0))*$M113,"")</f>
        <v>0</v>
      </c>
      <c r="BI113" s="192">
        <f ca="1">IFERROR((IF(AND($J113&gt;BH$4,$J113&lt;=BI$4,$K113&lt;=BI$4),NETWORKDAYS.INTL($J113,$K113,1,(Holidays!$A$1:$A$248)),0)+IF(AND($J113&gt;BH$4,$J113&lt;=BI$4,$K113&gt;BI$4),NETWORKDAYS.INTL($J113,(BI$4),1,(Holidays!$A$1:$A$248)),0)+IF(AND($J113&lt;BH$4,$K113&lt;BI$4,$K113&gt;BH$4),NETWORKDAYS.INTL(BH$4+1,$K113,1,(Holidays!$A$1:$A$248)),0)+IF(AND($J113&lt;=BH$4,$K113&gt;=BI$4,$K113&gt;BH$4),NETWORKDAYS.INTL(BH$4+1,(BI$4),1,(Holidays!$A$1:$A$248)),0))*$M113,"")</f>
        <v>0</v>
      </c>
      <c r="BJ113" s="321">
        <f ca="1">IFERROR((IF(AND($J113&gt;BI$4,$J113&lt;=BJ$4,$K113&lt;=BJ$4),NETWORKDAYS.INTL($J113,$K113,1,(Holidays!$A$1:$A$248)),0)+IF(AND($J113&gt;BI$4,$J113&lt;=BJ$4,$K113&gt;BJ$4),NETWORKDAYS.INTL($J113,(BJ$4),1,(Holidays!$A$1:$A$248)),0)+IF(AND($J113&lt;BI$4,$K113&lt;BJ$4,$K113&gt;BI$4),NETWORKDAYS.INTL(BI$4+1,$K113,1,(Holidays!$A$1:$A$248)),0)+IF(AND($J113&lt;=BI$4,$K113&gt;=BJ$4,$K113&gt;BI$4),NETWORKDAYS.INTL(BI$4+1,(BJ$4),1,(Holidays!$A$1:$A$248)),0))*$M113,"")</f>
        <v>0</v>
      </c>
      <c r="BK113" s="190">
        <f ca="1">IFERROR((IF(AND($J113&gt;BJ$4,$J113&lt;=BK$4,$K113&lt;=BK$4),NETWORKDAYS.INTL($J113,$K113,1,(Holidays!$A$1:$A$248)),0)+IF(AND($J113&gt;BJ$4,$J113&lt;=BK$4,$K113&gt;BK$4),NETWORKDAYS.INTL($J113,(BK$4),1,(Holidays!$A$1:$A$248)),0)+IF(AND($J113&lt;BJ$4,$K113&lt;BK$4,$K113&gt;BJ$4),NETWORKDAYS.INTL(BJ$4+1,$K113,1,(Holidays!$A$1:$A$248)),0)+IF(AND($J113&lt;=BJ$4,$K113&gt;=BK$4,$K113&gt;BJ$4),NETWORKDAYS.INTL(BJ$4+1,(BK$4),1,(Holidays!$A$1:$A$248)),0))*$M113,"")</f>
        <v>0</v>
      </c>
      <c r="BL113" s="192">
        <f ca="1">IFERROR((IF(AND($J113&gt;BK$4,$J113&lt;=BL$4,$K113&lt;=BL$4),NETWORKDAYS.INTL($J113,$K113,1,(Holidays!$A$1:$A$248)),0)+IF(AND($J113&gt;BK$4,$J113&lt;=BL$4,$K113&gt;BL$4),NETWORKDAYS.INTL($J113,(BL$4),1,(Holidays!$A$1:$A$248)),0)+IF(AND($J113&lt;BK$4,$K113&lt;BL$4,$K113&gt;BK$4),NETWORKDAYS.INTL(BK$4+1,$K113,1,(Holidays!$A$1:$A$248)),0)+IF(AND($J113&lt;=BK$4,$K113&gt;=BL$4,$K113&gt;BK$4),NETWORKDAYS.INTL(BK$4+1,(BL$4),1,(Holidays!$A$1:$A$248)),0))*$M113,"")</f>
        <v>0</v>
      </c>
      <c r="BM113" s="321">
        <f ca="1">IFERROR((IF(AND($J113&gt;BL$4,$J113&lt;=BM$4,$K113&lt;=BM$4),NETWORKDAYS.INTL($J113,$K113,1,(Holidays!$A$1:$A$248)),0)+IF(AND($J113&gt;BL$4,$J113&lt;=BM$4,$K113&gt;BM$4),NETWORKDAYS.INTL($J113,(BM$4),1,(Holidays!$A$1:$A$248)),0)+IF(AND($J113&lt;BL$4,$K113&lt;BM$4,$K113&gt;BL$4),NETWORKDAYS.INTL(BL$4+1,$K113,1,(Holidays!$A$1:$A$248)),0)+IF(AND($J113&lt;=BL$4,$K113&gt;=BM$4,$K113&gt;BL$4),NETWORKDAYS.INTL(BL$4+1,(BM$4),1,(Holidays!$A$1:$A$248)),0))*$M113,"")</f>
        <v>0</v>
      </c>
      <c r="BN113" s="190">
        <f ca="1">IFERROR((IF(AND($J113&gt;BM$4,$J113&lt;=BN$4,$K113&lt;=BN$4),NETWORKDAYS.INTL($J113,$K113,1,(Holidays!$A$1:$A$248)),0)+IF(AND($J113&gt;BM$4,$J113&lt;=BN$4,$K113&gt;BN$4),NETWORKDAYS.INTL($J113,(BN$4),1,(Holidays!$A$1:$A$248)),0)+IF(AND($J113&lt;BM$4,$K113&lt;BN$4,$K113&gt;BM$4),NETWORKDAYS.INTL(BM$4+1,$K113,1,(Holidays!$A$1:$A$248)),0)+IF(AND($J113&lt;=BM$4,$K113&gt;=BN$4,$K113&gt;BM$4),NETWORKDAYS.INTL(BM$4+1,(BN$4),1,(Holidays!$A$1:$A$248)),0))*$M113,"")</f>
        <v>0</v>
      </c>
      <c r="BO113" s="192">
        <f ca="1">IFERROR((IF(AND($J113&gt;BN$4,$J113&lt;=BO$4,$K113&lt;=BO$4),NETWORKDAYS.INTL($J113,$K113,1,(Holidays!$A$1:$A$248)),0)+IF(AND($J113&gt;BN$4,$J113&lt;=BO$4,$K113&gt;BO$4),NETWORKDAYS.INTL($J113,(BO$4),1,(Holidays!$A$1:$A$248)),0)+IF(AND($J113&lt;BN$4,$K113&lt;BO$4,$K113&gt;BN$4),NETWORKDAYS.INTL(BN$4+1,$K113,1,(Holidays!$A$1:$A$248)),0)+IF(AND($J113&lt;=BN$4,$K113&gt;=BO$4,$K113&gt;BN$4),NETWORKDAYS.INTL(BN$4+1,(BO$4),1,(Holidays!$A$1:$A$248)),0))*$M113,"")</f>
        <v>0</v>
      </c>
      <c r="BP113" s="321">
        <f ca="1">IFERROR((IF(AND($J113&gt;BO$4,$J113&lt;=BP$4,$K113&lt;=BP$4),NETWORKDAYS.INTL($J113,$K113,1,(Holidays!$A$1:$A$248)),0)+IF(AND($J113&gt;BO$4,$J113&lt;=BP$4,$K113&gt;BP$4),NETWORKDAYS.INTL($J113,(BP$4),1,(Holidays!$A$1:$A$248)),0)+IF(AND($J113&lt;BO$4,$K113&lt;BP$4,$K113&gt;BO$4),NETWORKDAYS.INTL(BO$4+1,$K113,1,(Holidays!$A$1:$A$248)),0)+IF(AND($J113&lt;=BO$4,$K113&gt;=BP$4,$K113&gt;BO$4),NETWORKDAYS.INTL(BO$4+1,(BP$4),1,(Holidays!$A$1:$A$248)),0))*$M113,"")</f>
        <v>0</v>
      </c>
      <c r="BQ113" s="190">
        <f ca="1">IFERROR((IF(AND($J113&gt;BP$4,$J113&lt;=BQ$4,$K113&lt;=BQ$4),NETWORKDAYS.INTL($J113,$K113,1,(Holidays!$A$1:$A$248)),0)+IF(AND($J113&gt;BP$4,$J113&lt;=BQ$4,$K113&gt;BQ$4),NETWORKDAYS.INTL($J113,(BQ$4),1,(Holidays!$A$1:$A$248)),0)+IF(AND($J113&lt;BP$4,$K113&lt;BQ$4,$K113&gt;BP$4),NETWORKDAYS.INTL(BP$4+1,$K113,1,(Holidays!$A$1:$A$248)),0)+IF(AND($J113&lt;=BP$4,$K113&gt;=BQ$4,$K113&gt;BP$4),NETWORKDAYS.INTL(BP$4+1,(BQ$4),1,(Holidays!$A$1:$A$248)),0))*$M113,"")</f>
        <v>0</v>
      </c>
      <c r="BR113" s="192">
        <f ca="1">IFERROR((IF(AND($J113&gt;BQ$4,$J113&lt;=BR$4,$K113&lt;=BR$4),NETWORKDAYS.INTL($J113,$K113,1,(Holidays!$A$1:$A$248)),0)+IF(AND($J113&gt;BQ$4,$J113&lt;=BR$4,$K113&gt;BR$4),NETWORKDAYS.INTL($J113,(BR$4),1,(Holidays!$A$1:$A$248)),0)+IF(AND($J113&lt;BQ$4,$K113&lt;BR$4,$K113&gt;BQ$4),NETWORKDAYS.INTL(BQ$4+1,$K113,1,(Holidays!$A$1:$A$248)),0)+IF(AND($J113&lt;=BQ$4,$K113&gt;=BR$4,$K113&gt;BQ$4),NETWORKDAYS.INTL(BQ$4+1,(BR$4),1,(Holidays!$A$1:$A$248)),0))*$M113,"")</f>
        <v>0</v>
      </c>
      <c r="BS113" s="321">
        <f ca="1">IFERROR((IF(AND($J113&gt;BR$4,$J113&lt;=BS$4,$K113&lt;=BS$4),NETWORKDAYS.INTL($J113,$K113,1,(Holidays!$A$1:$A$248)),0)+IF(AND($J113&gt;BR$4,$J113&lt;=BS$4,$K113&gt;BS$4),NETWORKDAYS.INTL($J113,(BS$4),1,(Holidays!$A$1:$A$248)),0)+IF(AND($J113&lt;BR$4,$K113&lt;BS$4,$K113&gt;BR$4),NETWORKDAYS.INTL(BR$4+1,$K113,1,(Holidays!$A$1:$A$248)),0)+IF(AND($J113&lt;=BR$4,$K113&gt;=BS$4,$K113&gt;BR$4),NETWORKDAYS.INTL(BR$4+1,(BS$4),1,(Holidays!$A$1:$A$248)),0))*$M113,"")</f>
        <v>0</v>
      </c>
      <c r="BT113" s="190">
        <f ca="1">IFERROR((IF(AND($J113&gt;BS$4,$J113&lt;=BT$4,$K113&lt;=BT$4),NETWORKDAYS.INTL($J113,$K113,1,(Holidays!$A$1:$A$248)),0)+IF(AND($J113&gt;BS$4,$J113&lt;=BT$4,$K113&gt;BT$4),NETWORKDAYS.INTL($J113,(BT$4),1,(Holidays!$A$1:$A$248)),0)+IF(AND($J113&lt;BS$4,$K113&lt;BT$4,$K113&gt;BS$4),NETWORKDAYS.INTL(BS$4+1,$K113,1,(Holidays!$A$1:$A$248)),0)+IF(AND($J113&lt;=BS$4,$K113&gt;=BT$4,$K113&gt;BS$4),NETWORKDAYS.INTL(BS$4+1,(BT$4),1,(Holidays!$A$1:$A$248)),0))*$M113,"")</f>
        <v>0</v>
      </c>
      <c r="BU113" s="192">
        <f ca="1">IFERROR((IF(AND($J113&gt;BT$4,$J113&lt;=BU$4,$K113&lt;=BU$4),NETWORKDAYS.INTL($J113,$K113,1,(Holidays!$A$1:$A$248)),0)+IF(AND($J113&gt;BT$4,$J113&lt;=BU$4,$K113&gt;BU$4),NETWORKDAYS.INTL($J113,(BU$4),1,(Holidays!$A$1:$A$248)),0)+IF(AND($J113&lt;BT$4,$K113&lt;BU$4,$K113&gt;BT$4),NETWORKDAYS.INTL(BT$4+1,$K113,1,(Holidays!$A$1:$A$248)),0)+IF(AND($J113&lt;=BT$4,$K113&gt;=BU$4,$K113&gt;BT$4),NETWORKDAYS.INTL(BT$4+1,(BU$4),1,(Holidays!$A$1:$A$248)),0))*$M113,"")</f>
        <v>0</v>
      </c>
      <c r="BV113" s="321">
        <f ca="1">IFERROR((IF(AND($J113&gt;BU$4,$J113&lt;=BV$4,$K113&lt;=BV$4),NETWORKDAYS.INTL($J113,$K113,1,(Holidays!$A$1:$A$248)),0)+IF(AND($J113&gt;BU$4,$J113&lt;=BV$4,$K113&gt;BV$4),NETWORKDAYS.INTL($J113,(BV$4),1,(Holidays!$A$1:$A$248)),0)+IF(AND($J113&lt;BU$4,$K113&lt;BV$4,$K113&gt;BU$4),NETWORKDAYS.INTL(BU$4+1,$K113,1,(Holidays!$A$1:$A$248)),0)+IF(AND($J113&lt;=BU$4,$K113&gt;=BV$4,$K113&gt;BU$4),NETWORKDAYS.INTL(BU$4+1,(BV$4),1,(Holidays!$A$1:$A$248)),0))*$M113,"")</f>
        <v>0</v>
      </c>
      <c r="BW113" s="190">
        <f ca="1">IFERROR((IF(AND($J113&gt;BV$4,$J113&lt;=BW$4,$K113&lt;=BW$4),NETWORKDAYS.INTL($J113,$K113,1,(Holidays!$A$1:$A$248)),0)+IF(AND($J113&gt;BV$4,$J113&lt;=BW$4,$K113&gt;BW$4),NETWORKDAYS.INTL($J113,(BW$4),1,(Holidays!$A$1:$A$248)),0)+IF(AND($J113&lt;BV$4,$K113&lt;BW$4,$K113&gt;BV$4),NETWORKDAYS.INTL(BV$4+1,$K113,1,(Holidays!$A$1:$A$248)),0)+IF(AND($J113&lt;=BV$4,$K113&gt;=BW$4,$K113&gt;BV$4),NETWORKDAYS.INTL(BV$4+1,(BW$4),1,(Holidays!$A$1:$A$248)),0))*$M113,"")</f>
        <v>0</v>
      </c>
      <c r="BX113" s="192">
        <f ca="1">IFERROR((IF(AND($J113&gt;BW$4,$J113&lt;=BX$4,$K113&lt;=BX$4),NETWORKDAYS.INTL($J113,$K113,1,(Holidays!$A$1:$A$248)),0)+IF(AND($J113&gt;BW$4,$J113&lt;=BX$4,$K113&gt;BX$4),NETWORKDAYS.INTL($J113,(BX$4),1,(Holidays!$A$1:$A$248)),0)+IF(AND($J113&lt;BW$4,$K113&lt;BX$4,$K113&gt;BW$4),NETWORKDAYS.INTL(BW$4+1,$K113,1,(Holidays!$A$1:$A$248)),0)+IF(AND($J113&lt;=BW$4,$K113&gt;=BX$4,$K113&gt;BW$4),NETWORKDAYS.INTL(BW$4+1,(BX$4),1,(Holidays!$A$1:$A$248)),0))*$M113,"")</f>
        <v>0</v>
      </c>
      <c r="BY113" s="321">
        <f ca="1">IFERROR((IF(AND($J113&gt;BX$4,$J113&lt;=BY$4,$K113&lt;=BY$4),NETWORKDAYS.INTL($J113,$K113,1,(Holidays!$A$1:$A$248)),0)+IF(AND($J113&gt;BX$4,$J113&lt;=BY$4,$K113&gt;BY$4),NETWORKDAYS.INTL($J113,(BY$4),1,(Holidays!$A$1:$A$248)),0)+IF(AND($J113&lt;BX$4,$K113&lt;BY$4,$K113&gt;BX$4),NETWORKDAYS.INTL(BX$4+1,$K113,1,(Holidays!$A$1:$A$248)),0)+IF(AND($J113&lt;=BX$4,$K113&gt;=BY$4,$K113&gt;BX$4),NETWORKDAYS.INTL(BX$4+1,(BY$4),1,(Holidays!$A$1:$A$248)),0))*$M113,"")</f>
        <v>0</v>
      </c>
      <c r="BZ113" s="190">
        <f ca="1">IFERROR((IF(AND($J113&gt;BY$4,$J113&lt;=BZ$4,$K113&lt;=BZ$4),NETWORKDAYS.INTL($J113,$K113,1,(Holidays!$A$1:$A$248)),0)+IF(AND($J113&gt;BY$4,$J113&lt;=BZ$4,$K113&gt;BZ$4),NETWORKDAYS.INTL($J113,(BZ$4),1,(Holidays!$A$1:$A$248)),0)+IF(AND($J113&lt;BY$4,$K113&lt;BZ$4,$K113&gt;BY$4),NETWORKDAYS.INTL(BY$4+1,$K113,1,(Holidays!$A$1:$A$248)),0)+IF(AND($J113&lt;=BY$4,$K113&gt;=BZ$4,$K113&gt;BY$4),NETWORKDAYS.INTL(BY$4+1,(BZ$4),1,(Holidays!$A$1:$A$248)),0))*$M113,"")</f>
        <v>0</v>
      </c>
      <c r="CA113" s="192">
        <f ca="1">IFERROR((IF(AND($J113&gt;BZ$4,$J113&lt;=CA$4,$K113&lt;=CA$4),NETWORKDAYS.INTL($J113,$K113,1,(Holidays!$A$1:$A$248)),0)+IF(AND($J113&gt;BZ$4,$J113&lt;=CA$4,$K113&gt;CA$4),NETWORKDAYS.INTL($J113,(CA$4),1,(Holidays!$A$1:$A$248)),0)+IF(AND($J113&lt;BZ$4,$K113&lt;CA$4,$K113&gt;BZ$4),NETWORKDAYS.INTL(BZ$4+1,$K113,1,(Holidays!$A$1:$A$248)),0)+IF(AND($J113&lt;=BZ$4,$K113&gt;=CA$4,$K113&gt;BZ$4),NETWORKDAYS.INTL(BZ$4+1,(CA$4),1,(Holidays!$A$1:$A$248)),0))*$M113,"")</f>
        <v>0</v>
      </c>
      <c r="CB113" s="321">
        <f ca="1">IFERROR((IF(AND($J113&gt;CA$4,$J113&lt;=CB$4,$K113&lt;=CB$4),NETWORKDAYS.INTL($J113,$K113,1,(Holidays!$A$1:$A$248)),0)+IF(AND($J113&gt;CA$4,$J113&lt;=CB$4,$K113&gt;CB$4),NETWORKDAYS.INTL($J113,(CB$4),1,(Holidays!$A$1:$A$248)),0)+IF(AND($J113&lt;CA$4,$K113&lt;CB$4,$K113&gt;CA$4),NETWORKDAYS.INTL(CA$4+1,$K113,1,(Holidays!$A$1:$A$248)),0)+IF(AND($J113&lt;=CA$4,$K113&gt;=CB$4,$K113&gt;CA$4),NETWORKDAYS.INTL(CA$4+1,(CB$4),1,(Holidays!$A$1:$A$248)),0))*$M113,"")</f>
        <v>0</v>
      </c>
      <c r="CC113" s="190">
        <f ca="1">IFERROR((IF(AND($J113&gt;CB$4,$J113&lt;=CC$4,$K113&lt;=CC$4),NETWORKDAYS.INTL($J113,$K113,1,(Holidays!$A$1:$A$248)),0)+IF(AND($J113&gt;CB$4,$J113&lt;=CC$4,$K113&gt;CC$4),NETWORKDAYS.INTL($J113,(CC$4),1,(Holidays!$A$1:$A$248)),0)+IF(AND($J113&lt;CB$4,$K113&lt;CC$4,$K113&gt;CB$4),NETWORKDAYS.INTL(CB$4+1,$K113,1,(Holidays!$A$1:$A$248)),0)+IF(AND($J113&lt;=CB$4,$K113&gt;=CC$4,$K113&gt;CB$4),NETWORKDAYS.INTL(CB$4+1,(CC$4),1,(Holidays!$A$1:$A$248)),0))*$M113,"")</f>
        <v>0</v>
      </c>
      <c r="CD113" s="192">
        <f ca="1">IFERROR((IF(AND($J113&gt;CC$4,$J113&lt;=CD$4,$K113&lt;=CD$4),NETWORKDAYS.INTL($J113,$K113,1,(Holidays!$A$1:$A$248)),0)+IF(AND($J113&gt;CC$4,$J113&lt;=CD$4,$K113&gt;CD$4),NETWORKDAYS.INTL($J113,(CD$4),1,(Holidays!$A$1:$A$248)),0)+IF(AND($J113&lt;CC$4,$K113&lt;CD$4,$K113&gt;CC$4),NETWORKDAYS.INTL(CC$4+1,$K113,1,(Holidays!$A$1:$A$248)),0)+IF(AND($J113&lt;=CC$4,$K113&gt;=CD$4,$K113&gt;CC$4),NETWORKDAYS.INTL(CC$4+1,(CD$4),1,(Holidays!$A$1:$A$248)),0))*$M113,"")</f>
        <v>0</v>
      </c>
      <c r="CE113" s="321">
        <f ca="1">IFERROR((IF(AND($J113&gt;CD$4,$J113&lt;=CE$4,$K113&lt;=CE$4),NETWORKDAYS.INTL($J113,$K113,1,(Holidays!$A$1:$A$248)),0)+IF(AND($J113&gt;CD$4,$J113&lt;=CE$4,$K113&gt;CE$4),NETWORKDAYS.INTL($J113,(CE$4),1,(Holidays!$A$1:$A$248)),0)+IF(AND($J113&lt;CD$4,$K113&lt;CE$4,$K113&gt;CD$4),NETWORKDAYS.INTL(CD$4+1,$K113,1,(Holidays!$A$1:$A$248)),0)+IF(AND($J113&lt;=CD$4,$K113&gt;=CE$4,$K113&gt;CD$4),NETWORKDAYS.INTL(CD$4+1,(CE$4),1,(Holidays!$A$1:$A$248)),0))*$M113,"")</f>
        <v>0</v>
      </c>
      <c r="CF113" s="190">
        <f ca="1">IFERROR((IF(AND($J113&gt;CE$4,$J113&lt;=CF$4,$K113&lt;=CF$4),NETWORKDAYS.INTL($J113,$K113,1,(Holidays!$A$1:$A$248)),0)+IF(AND($J113&gt;CE$4,$J113&lt;=CF$4,$K113&gt;CF$4),NETWORKDAYS.INTL($J113,(CF$4),1,(Holidays!$A$1:$A$248)),0)+IF(AND($J113&lt;CE$4,$K113&lt;CF$4,$K113&gt;CE$4),NETWORKDAYS.INTL(CE$4+1,$K113,1,(Holidays!$A$1:$A$248)),0)+IF(AND($J113&lt;=CE$4,$K113&gt;=CF$4,$K113&gt;CE$4),NETWORKDAYS.INTL(CE$4+1,(CF$4),1,(Holidays!$A$1:$A$248)),0))*$M113,"")</f>
        <v>0</v>
      </c>
      <c r="CG113" s="192">
        <f ca="1">IFERROR((IF(AND($J113&gt;CF$4,$J113&lt;=CG$4,$K113&lt;=CG$4),NETWORKDAYS.INTL($J113,$K113,1,(Holidays!$A$1:$A$248)),0)+IF(AND($J113&gt;CF$4,$J113&lt;=CG$4,$K113&gt;CG$4),NETWORKDAYS.INTL($J113,(CG$4),1,(Holidays!$A$1:$A$248)),0)+IF(AND($J113&lt;CF$4,$K113&lt;CG$4,$K113&gt;CF$4),NETWORKDAYS.INTL(CF$4+1,$K113,1,(Holidays!$A$1:$A$248)),0)+IF(AND($J113&lt;=CF$4,$K113&gt;=CG$4,$K113&gt;CF$4),NETWORKDAYS.INTL(CF$4+1,(CG$4),1,(Holidays!$A$1:$A$248)),0))*$M113,"")</f>
        <v>0</v>
      </c>
      <c r="CH113" s="321">
        <f ca="1">IFERROR((IF(AND($J113&gt;CG$4,$J113&lt;=CH$4,$K113&lt;=CH$4),NETWORKDAYS.INTL($J113,$K113,1,(Holidays!$A$1:$A$248)),0)+IF(AND($J113&gt;CG$4,$J113&lt;=CH$4,$K113&gt;CH$4),NETWORKDAYS.INTL($J113,(CH$4),1,(Holidays!$A$1:$A$248)),0)+IF(AND($J113&lt;CG$4,$K113&lt;CH$4,$K113&gt;CG$4),NETWORKDAYS.INTL(CG$4+1,$K113,1,(Holidays!$A$1:$A$248)),0)+IF(AND($J113&lt;=CG$4,$K113&gt;=CH$4,$K113&gt;CG$4),NETWORKDAYS.INTL(CG$4+1,(CH$4),1,(Holidays!$A$1:$A$248)),0))*$M113,"")</f>
        <v>0</v>
      </c>
      <c r="CI113" s="190">
        <f ca="1">IFERROR((IF(AND($J113&gt;CH$4,$J113&lt;=CI$4,$K113&lt;=CI$4),NETWORKDAYS.INTL($J113,$K113,1,(Holidays!$A$1:$A$248)),0)+IF(AND($J113&gt;CH$4,$J113&lt;=CI$4,$K113&gt;CI$4),NETWORKDAYS.INTL($J113,(CI$4),1,(Holidays!$A$1:$A$248)),0)+IF(AND($J113&lt;CH$4,$K113&lt;CI$4,$K113&gt;CH$4),NETWORKDAYS.INTL(CH$4+1,$K113,1,(Holidays!$A$1:$A$248)),0)+IF(AND($J113&lt;=CH$4,$K113&gt;=CI$4,$K113&gt;CH$4),NETWORKDAYS.INTL(CH$4+1,(CI$4),1,(Holidays!$A$1:$A$248)),0))*$M113,"")</f>
        <v>0</v>
      </c>
      <c r="CJ113" s="192">
        <f ca="1">IFERROR((IF(AND($J113&gt;CI$4,$J113&lt;=CJ$4,$K113&lt;=CJ$4),NETWORKDAYS.INTL($J113,$K113,1,(Holidays!$A$1:$A$248)),0)+IF(AND($J113&gt;CI$4,$J113&lt;=CJ$4,$K113&gt;CJ$4),NETWORKDAYS.INTL($J113,(CJ$4),1,(Holidays!$A$1:$A$248)),0)+IF(AND($J113&lt;CI$4,$K113&lt;CJ$4,$K113&gt;CI$4),NETWORKDAYS.INTL(CI$4+1,$K113,1,(Holidays!$A$1:$A$248)),0)+IF(AND($J113&lt;=CI$4,$K113&gt;=CJ$4,$K113&gt;CI$4),NETWORKDAYS.INTL(CI$4+1,(CJ$4),1,(Holidays!$A$1:$A$248)),0))*$M113,"")</f>
        <v>0</v>
      </c>
      <c r="CK113" s="321">
        <f ca="1">IFERROR((IF(AND($J113&gt;CJ$4,$J113&lt;=CK$4,$K113&lt;=CK$4),NETWORKDAYS.INTL($J113,$K113,1,(Holidays!$A$1:$A$248)),0)+IF(AND($J113&gt;CJ$4,$J113&lt;=CK$4,$K113&gt;CK$4),NETWORKDAYS.INTL($J113,(CK$4),1,(Holidays!$A$1:$A$248)),0)+IF(AND($J113&lt;CJ$4,$K113&lt;CK$4,$K113&gt;CJ$4),NETWORKDAYS.INTL(CJ$4+1,$K113,1,(Holidays!$A$1:$A$248)),0)+IF(AND($J113&lt;=CJ$4,$K113&gt;=CK$4,$K113&gt;CJ$4),NETWORKDAYS.INTL(CJ$4+1,(CK$4),1,(Holidays!$A$1:$A$248)),0))*$M113,"")</f>
        <v>0</v>
      </c>
      <c r="CL113" s="190">
        <f ca="1">IFERROR((IF(AND($J113&gt;CK$4,$J113&lt;=CL$4,$K113&lt;=CL$4),NETWORKDAYS.INTL($J113,$K113,1,(Holidays!$A$1:$A$248)),0)+IF(AND($J113&gt;CK$4,$J113&lt;=CL$4,$K113&gt;CL$4),NETWORKDAYS.INTL($J113,(CL$4),1,(Holidays!$A$1:$A$248)),0)+IF(AND($J113&lt;CK$4,$K113&lt;CL$4,$K113&gt;CK$4),NETWORKDAYS.INTL(CK$4+1,$K113,1,(Holidays!$A$1:$A$248)),0)+IF(AND($J113&lt;=CK$4,$K113&gt;=CL$4,$K113&gt;CK$4),NETWORKDAYS.INTL(CK$4+1,(CL$4),1,(Holidays!$A$1:$A$248)),0))*$M113,"")</f>
        <v>0</v>
      </c>
      <c r="CM113" s="192">
        <f ca="1">IFERROR((IF(AND($J113&gt;CL$4,$J113&lt;=CM$4,$K113&lt;=CM$4),NETWORKDAYS.INTL($J113,$K113,1,(Holidays!$A$1:$A$248)),0)+IF(AND($J113&gt;CL$4,$J113&lt;=CM$4,$K113&gt;CM$4),NETWORKDAYS.INTL($J113,(CM$4),1,(Holidays!$A$1:$A$248)),0)+IF(AND($J113&lt;CL$4,$K113&lt;CM$4,$K113&gt;CL$4),NETWORKDAYS.INTL(CL$4+1,$K113,1,(Holidays!$A$1:$A$248)),0)+IF(AND($J113&lt;=CL$4,$K113&gt;=CM$4,$K113&gt;CL$4),NETWORKDAYS.INTL(CL$4+1,(CM$4),1,(Holidays!$A$1:$A$248)),0))*$M113,"")</f>
        <v>0</v>
      </c>
      <c r="CN113" s="321">
        <f ca="1">IFERROR((IF(AND($J113&gt;CM$4,$J113&lt;=CN$4,$K113&lt;=CN$4),NETWORKDAYS.INTL($J113,$K113,1,(Holidays!$A$1:$A$248)),0)+IF(AND($J113&gt;CM$4,$J113&lt;=CN$4,$K113&gt;CN$4),NETWORKDAYS.INTL($J113,(CN$4),1,(Holidays!$A$1:$A$248)),0)+IF(AND($J113&lt;CM$4,$K113&lt;CN$4,$K113&gt;CM$4),NETWORKDAYS.INTL(CM$4+1,$K113,1,(Holidays!$A$1:$A$248)),0)+IF(AND($J113&lt;=CM$4,$K113&gt;=CN$4,$K113&gt;CM$4),NETWORKDAYS.INTL(CM$4+1,(CN$4),1,(Holidays!$A$1:$A$248)),0))*$M113,"")</f>
        <v>0</v>
      </c>
      <c r="CO113" s="190">
        <f ca="1">IFERROR((IF(AND($J113&gt;CN$4,$J113&lt;=CO$4,$K113&lt;=CO$4),NETWORKDAYS.INTL($J113,$K113,1,(Holidays!$A$1:$A$248)),0)+IF(AND($J113&gt;CN$4,$J113&lt;=CO$4,$K113&gt;CO$4),NETWORKDAYS.INTL($J113,(CO$4),1,(Holidays!$A$1:$A$248)),0)+IF(AND($J113&lt;CN$4,$K113&lt;CO$4,$K113&gt;CN$4),NETWORKDAYS.INTL(CN$4+1,$K113,1,(Holidays!$A$1:$A$248)),0)+IF(AND($J113&lt;=CN$4,$K113&gt;=CO$4,$K113&gt;CN$4),NETWORKDAYS.INTL(CN$4+1,(CO$4),1,(Holidays!$A$1:$A$248)),0))*$M113,"")</f>
        <v>0</v>
      </c>
      <c r="CP113" s="192">
        <f ca="1">IFERROR((IF(AND($J113&gt;CO$4,$J113&lt;=CP$4,$K113&lt;=CP$4),NETWORKDAYS.INTL($J113,$K113,1,(Holidays!$A$1:$A$248)),0)+IF(AND($J113&gt;CO$4,$J113&lt;=CP$4,$K113&gt;CP$4),NETWORKDAYS.INTL($J113,(CP$4),1,(Holidays!$A$1:$A$248)),0)+IF(AND($J113&lt;CO$4,$K113&lt;CP$4,$K113&gt;CO$4),NETWORKDAYS.INTL(CO$4+1,$K113,1,(Holidays!$A$1:$A$248)),0)+IF(AND($J113&lt;=CO$4,$K113&gt;=CP$4,$K113&gt;CO$4),NETWORKDAYS.INTL(CO$4+1,(CP$4),1,(Holidays!$A$1:$A$248)),0))*$M113,"")</f>
        <v>0</v>
      </c>
      <c r="CQ113" s="321">
        <f ca="1">IFERROR((IF(AND($J113&gt;CP$4,$J113&lt;=CQ$4,$K113&lt;=CQ$4),NETWORKDAYS.INTL($J113,$K113,1,(Holidays!$A$1:$A$248)),0)+IF(AND($J113&gt;CP$4,$J113&lt;=CQ$4,$K113&gt;CQ$4),NETWORKDAYS.INTL($J113,(CQ$4),1,(Holidays!$A$1:$A$248)),0)+IF(AND($J113&lt;CP$4,$K113&lt;CQ$4,$K113&gt;CP$4),NETWORKDAYS.INTL(CP$4+1,$K113,1,(Holidays!$A$1:$A$248)),0)+IF(AND($J113&lt;=CP$4,$K113&gt;=CQ$4,$K113&gt;CP$4),NETWORKDAYS.INTL(CP$4+1,(CQ$4),1,(Holidays!$A$1:$A$248)),0))*$M113,"")</f>
        <v>0</v>
      </c>
      <c r="CR113" s="190">
        <f ca="1">IFERROR((IF(AND($J113&gt;CQ$4,$J113&lt;=CR$4,$K113&lt;=CR$4),NETWORKDAYS.INTL($J113,$K113,1,(Holidays!$A$1:$A$248)),0)+IF(AND($J113&gt;CQ$4,$J113&lt;=CR$4,$K113&gt;CR$4),NETWORKDAYS.INTL($J113,(CR$4),1,(Holidays!$A$1:$A$248)),0)+IF(AND($J113&lt;CQ$4,$K113&lt;CR$4,$K113&gt;CQ$4),NETWORKDAYS.INTL(CQ$4+1,$K113,1,(Holidays!$A$1:$A$248)),0)+IF(AND($J113&lt;=CQ$4,$K113&gt;=CR$4,$K113&gt;CQ$4),NETWORKDAYS.INTL(CQ$4+1,(CR$4),1,(Holidays!$A$1:$A$248)),0))*$M113,"")</f>
        <v>0</v>
      </c>
      <c r="CS113" s="192">
        <f ca="1">IFERROR((IF(AND($J113&gt;CR$4,$J113&lt;=CS$4,$K113&lt;=CS$4),NETWORKDAYS.INTL($J113,$K113,1,(Holidays!$A$1:$A$248)),0)+IF(AND($J113&gt;CR$4,$J113&lt;=CS$4,$K113&gt;CS$4),NETWORKDAYS.INTL($J113,(CS$4),1,(Holidays!$A$1:$A$248)),0)+IF(AND($J113&lt;CR$4,$K113&lt;CS$4,$K113&gt;CR$4),NETWORKDAYS.INTL(CR$4+1,$K113,1,(Holidays!$A$1:$A$248)),0)+IF(AND($J113&lt;=CR$4,$K113&gt;=CS$4,$K113&gt;CR$4),NETWORKDAYS.INTL(CR$4+1,(CS$4),1,(Holidays!$A$1:$A$248)),0))*$M113,"")</f>
        <v>0</v>
      </c>
      <c r="CT113" s="321">
        <f ca="1">IFERROR((IF(AND($J113&gt;CS$4,$J113&lt;=CT$4,$K113&lt;=CT$4),NETWORKDAYS.INTL($J113,$K113,1,(Holidays!$A$1:$A$248)),0)+IF(AND($J113&gt;CS$4,$J113&lt;=CT$4,$K113&gt;CT$4),NETWORKDAYS.INTL($J113,(CT$4),1,(Holidays!$A$1:$A$248)),0)+IF(AND($J113&lt;CS$4,$K113&lt;CT$4,$K113&gt;CS$4),NETWORKDAYS.INTL(CS$4+1,$K113,1,(Holidays!$A$1:$A$248)),0)+IF(AND($J113&lt;=CS$4,$K113&gt;=CT$4,$K113&gt;CS$4),NETWORKDAYS.INTL(CS$4+1,(CT$4),1,(Holidays!$A$1:$A$248)),0))*$M113,"")</f>
        <v>0</v>
      </c>
      <c r="CU113" s="190">
        <f ca="1">IFERROR((IF(AND($J113&gt;CT$4,$J113&lt;=CU$4,$K113&lt;=CU$4),NETWORKDAYS.INTL($J113,$K113,1,(Holidays!$A$1:$A$248)),0)+IF(AND($J113&gt;CT$4,$J113&lt;=CU$4,$K113&gt;CU$4),NETWORKDAYS.INTL($J113,(CU$4),1,(Holidays!$A$1:$A$248)),0)+IF(AND($J113&lt;CT$4,$K113&lt;CU$4,$K113&gt;CT$4),NETWORKDAYS.INTL(CT$4+1,$K113,1,(Holidays!$A$1:$A$248)),0)+IF(AND($J113&lt;=CT$4,$K113&gt;=CU$4,$K113&gt;CT$4),NETWORKDAYS.INTL(CT$4+1,(CU$4),1,(Holidays!$A$1:$A$248)),0))*$M113,"")</f>
        <v>0</v>
      </c>
      <c r="CV113" s="192">
        <f ca="1">IFERROR((IF(AND($J113&gt;CU$4,$J113&lt;=CV$4,$K113&lt;=CV$4),NETWORKDAYS.INTL($J113,$K113,1,(Holidays!$A$1:$A$248)),0)+IF(AND($J113&gt;CU$4,$J113&lt;=CV$4,$K113&gt;CV$4),NETWORKDAYS.INTL($J113,(CV$4),1,(Holidays!$A$1:$A$248)),0)+IF(AND($J113&lt;CU$4,$K113&lt;CV$4,$K113&gt;CU$4),NETWORKDAYS.INTL(CU$4+1,$K113,1,(Holidays!$A$1:$A$248)),0)+IF(AND($J113&lt;=CU$4,$K113&gt;=CV$4,$K113&gt;CU$4),NETWORKDAYS.INTL(CU$4+1,(CV$4),1,(Holidays!$A$1:$A$248)),0))*$M113,"")</f>
        <v>0</v>
      </c>
      <c r="CW113" s="321">
        <f ca="1">IFERROR((IF(AND($J113&gt;CV$4,$J113&lt;=CW$4,$K113&lt;=CW$4),NETWORKDAYS.INTL($J113,$K113,1,(Holidays!$A$1:$A$248)),0)+IF(AND($J113&gt;CV$4,$J113&lt;=CW$4,$K113&gt;CW$4),NETWORKDAYS.INTL($J113,(CW$4),1,(Holidays!$A$1:$A$248)),0)+IF(AND($J113&lt;CV$4,$K113&lt;CW$4,$K113&gt;CV$4),NETWORKDAYS.INTL(CV$4+1,$K113,1,(Holidays!$A$1:$A$248)),0)+IF(AND($J113&lt;=CV$4,$K113&gt;=CW$4,$K113&gt;CV$4),NETWORKDAYS.INTL(CV$4+1,(CW$4),1,(Holidays!$A$1:$A$248)),0))*$M113,"")</f>
        <v>0</v>
      </c>
      <c r="CX113" s="324">
        <f ca="1">IFERROR((IF(AND($J113&gt;CW$4,$J113&lt;=CX$4,$K113&lt;=CX$4),NETWORKDAYS.INTL($J113,$K113,1,(Holidays!$A$1:$A$248)),0)+IF(AND($J113&gt;CW$4,$J113&lt;=CX$4,$K113&gt;CX$4),NETWORKDAYS.INTL($J113,(CX$4),1,(Holidays!$A$1:$A$248)),0)+IF(AND($J113&lt;CW$4,$K113&lt;CX$4,$K113&gt;CW$4),NETWORKDAYS.INTL(CW$4+1,$K113,1,(Holidays!$A$1:$A$248)),0)+IF(AND($J113&lt;=CW$4,$K113&gt;=CX$4,$K113&gt;CW$4),NETWORKDAYS.INTL(CW$4+1,(CX$4),1,(Holidays!$A$1:$A$248)),0))*$M113,"")</f>
        <v>0</v>
      </c>
    </row>
    <row r="114" spans="2:102" ht="15" customHeight="1" outlineLevel="1">
      <c r="B114" s="59" t="str">
        <f t="array" ref="B114">IFERROR(INDEX('A-2_MH Distribution'!$B$1:$B$15014,SMALL(IF('A-2_MH Distribution'!$O$8:$O$63&lt;&gt;0,ROW('A-2_MH Distribution'!$B$8:$B$63)),ROW(A15)),1),"")</f>
        <v/>
      </c>
      <c r="C114" s="458" t="str">
        <f ca="1">IFERROR(VLOOKUP(B114,OFFSET('A-1_MH Estimation'!$B$7,0,0,MATCH("Subtotal LOE",'A-1_MH Estimation'!B:B,0)-7,2),2,0),"")</f>
        <v/>
      </c>
      <c r="D114" s="466" t="str">
        <f ca="1">IFERROR(VLOOKUP(B114,OFFSET('A-1_MH Estimation'!$B$7,0,0,MATCH("Subtotal LOE",'A-1_MH Estimation'!B:B,0)-7,4),4,0),"")</f>
        <v/>
      </c>
      <c r="E114" s="466" t="str">
        <f ca="1">IFERROR(VLOOKUP(B114,OFFSET('A-1_MH Estimation'!$B$7,0,0,MATCH("Subtotal LOE",'A-1_MH Estimation'!B:B,0)-7,3),3,0),"")</f>
        <v/>
      </c>
      <c r="F114" s="462">
        <f>IFERROR(VLOOKUP($B114,'A-2_MH Distribution'!$B$6:$O$16314,3,0)*VLOOKUP($B114,'A-2_MH Distribution'!$B$6:$O$16314,VLOOKUP(G114,SoftwareList,6,0),0)*IFERROR((--(VLOOKUP($B114,'A-2_MH Distribution'!$B$6:$O$16314,VLOOKUP(G114,SoftwareList,8,0),0)=0)+VLOOKUP($B114,'A-2_MH Distribution'!$B$6:$O$16314,VLOOKUP(G114,SoftwareList,8,0),0)),1),0)</f>
        <v>0</v>
      </c>
      <c r="G114" s="403" t="str">
        <f t="shared" si="63"/>
        <v/>
      </c>
      <c r="H114" s="454"/>
      <c r="I114" s="455"/>
      <c r="J114" s="351">
        <f ca="1">IFERROR(INDEX(Activities,MATCH($B114,'A-2_MH Distribution'!B:B,0),MATCH("Start Date",'A-2_MH Distribution'!$A$4:S$4,0))+H114,0)</f>
        <v>0</v>
      </c>
      <c r="K114" s="352">
        <f ca="1">IFERROR(INDEX(Activities,MATCH($B114,'A-2_MH Distribution'!B:B,0),MATCH("Finish Date",'A-2_MH Distribution'!$A$4:S$4,0))+I114,0)</f>
        <v>0</v>
      </c>
      <c r="L114" s="170">
        <f ca="1">NETWORKDAYS.INTL(J114,K114,1,Holidays!$A$1:$A$248)</f>
        <v>0</v>
      </c>
      <c r="M114" s="62">
        <f t="shared" ca="1" si="62"/>
        <v>0</v>
      </c>
      <c r="O114" s="253">
        <f ca="1">SUM($P114:CX114)</f>
        <v>0</v>
      </c>
      <c r="P114" s="320"/>
      <c r="Q114" s="321">
        <f ca="1">IFERROR((IF(AND($J114&gt;P$4,$J114&lt;=Q$4,$K114&lt;=Q$4),NETWORKDAYS.INTL($J114,$K114,1,(Holidays!$A$1:$A$248)),0)+IF(AND($J114&gt;P$4,$J114&lt;=Q$4,$K114&gt;Q$4),NETWORKDAYS.INTL($J114,(Q$4),1,(Holidays!$A$1:$A$248)),0)+IF(AND($J114&lt;P$4,$K114&lt;Q$4,$K114&gt;P$4),NETWORKDAYS.INTL(P$4+1,$K114,1,(Holidays!$A$1:$A$248)),0)+IF(AND($J114&lt;=P$4,$K114&gt;=Q$4,$K114&gt;P$4),NETWORKDAYS.INTL(P$4+1,(Q$4),1,(Holidays!$A$1:$A$248)),0))*$M114,"")</f>
        <v>0</v>
      </c>
      <c r="R114" s="190">
        <f ca="1">IFERROR((IF(AND($J114&gt;Q$4,$J114&lt;=R$4,$K114&lt;=R$4),NETWORKDAYS.INTL($J114,$K114,1,(Holidays!$A$1:$A$248)),0)+IF(AND($J114&gt;Q$4,$J114&lt;=R$4,$K114&gt;R$4),NETWORKDAYS.INTL($J114,(R$4),1,(Holidays!$A$1:$A$248)),0)+IF(AND($J114&lt;Q$4,$K114&lt;R$4,$K114&gt;Q$4),NETWORKDAYS.INTL(Q$4+1,$K114,1,(Holidays!$A$1:$A$248)),0)+IF(AND($J114&lt;=Q$4,$K114&gt;=R$4,$K114&gt;Q$4),NETWORKDAYS.INTL(Q$4+1,(R$4),1,(Holidays!$A$1:$A$248)),0))*$M114,"")</f>
        <v>0</v>
      </c>
      <c r="S114" s="192">
        <f ca="1">IFERROR((IF(AND($J114&gt;R$4,$J114&lt;=S$4,$K114&lt;=S$4),NETWORKDAYS.INTL($J114,$K114,1,(Holidays!$A$1:$A$248)),0)+IF(AND($J114&gt;R$4,$J114&lt;=S$4,$K114&gt;S$4),NETWORKDAYS.INTL($J114,(S$4),1,(Holidays!$A$1:$A$248)),0)+IF(AND($J114&lt;R$4,$K114&lt;S$4,$K114&gt;R$4),NETWORKDAYS.INTL(R$4+1,$K114,1,(Holidays!$A$1:$A$248)),0)+IF(AND($J114&lt;=R$4,$K114&gt;=S$4,$K114&gt;R$4),NETWORKDAYS.INTL(R$4+1,(S$4),1,(Holidays!$A$1:$A$248)),0))*$M114,"")</f>
        <v>0</v>
      </c>
      <c r="T114" s="321">
        <f ca="1">IFERROR((IF(AND($J114&gt;S$4,$J114&lt;=T$4,$K114&lt;=T$4),NETWORKDAYS.INTL($J114,$K114,1,(Holidays!$A$1:$A$248)),0)+IF(AND($J114&gt;S$4,$J114&lt;=T$4,$K114&gt;T$4),NETWORKDAYS.INTL($J114,(T$4),1,(Holidays!$A$1:$A$248)),0)+IF(AND($J114&lt;S$4,$K114&lt;T$4,$K114&gt;S$4),NETWORKDAYS.INTL(S$4+1,$K114,1,(Holidays!$A$1:$A$248)),0)+IF(AND($J114&lt;=S$4,$K114&gt;=T$4,$K114&gt;S$4),NETWORKDAYS.INTL(S$4+1,(T$4),1,(Holidays!$A$1:$A$248)),0))*$M114,"")</f>
        <v>0</v>
      </c>
      <c r="U114" s="190">
        <f ca="1">IFERROR((IF(AND($J114&gt;T$4,$J114&lt;=U$4,$K114&lt;=U$4),NETWORKDAYS.INTL($J114,$K114,1,(Holidays!$A$1:$A$248)),0)+IF(AND($J114&gt;T$4,$J114&lt;=U$4,$K114&gt;U$4),NETWORKDAYS.INTL($J114,(U$4),1,(Holidays!$A$1:$A$248)),0)+IF(AND($J114&lt;T$4,$K114&lt;U$4,$K114&gt;T$4),NETWORKDAYS.INTL(T$4+1,$K114,1,(Holidays!$A$1:$A$248)),0)+IF(AND($J114&lt;=T$4,$K114&gt;=U$4,$K114&gt;T$4),NETWORKDAYS.INTL(T$4+1,(U$4),1,(Holidays!$A$1:$A$248)),0))*$M114,"")</f>
        <v>0</v>
      </c>
      <c r="V114" s="192">
        <f ca="1">IFERROR((IF(AND($J114&gt;U$4,$J114&lt;=V$4,$K114&lt;=V$4),NETWORKDAYS.INTL($J114,$K114,1,(Holidays!$A$1:$A$248)),0)+IF(AND($J114&gt;U$4,$J114&lt;=V$4,$K114&gt;V$4),NETWORKDAYS.INTL($J114,(V$4),1,(Holidays!$A$1:$A$248)),0)+IF(AND($J114&lt;U$4,$K114&lt;V$4,$K114&gt;U$4),NETWORKDAYS.INTL(U$4+1,$K114,1,(Holidays!$A$1:$A$248)),0)+IF(AND($J114&lt;=U$4,$K114&gt;=V$4,$K114&gt;U$4),NETWORKDAYS.INTL(U$4+1,(V$4),1,(Holidays!$A$1:$A$248)),0))*$M114,"")</f>
        <v>0</v>
      </c>
      <c r="W114" s="321">
        <f ca="1">IFERROR((IF(AND($J114&gt;V$4,$J114&lt;=W$4,$K114&lt;=W$4),NETWORKDAYS.INTL($J114,$K114,1,(Holidays!$A$1:$A$248)),0)+IF(AND($J114&gt;V$4,$J114&lt;=W$4,$K114&gt;W$4),NETWORKDAYS.INTL($J114,(W$4),1,(Holidays!$A$1:$A$248)),0)+IF(AND($J114&lt;V$4,$K114&lt;W$4,$K114&gt;V$4),NETWORKDAYS.INTL(V$4+1,$K114,1,(Holidays!$A$1:$A$248)),0)+IF(AND($J114&lt;=V$4,$K114&gt;=W$4,$K114&gt;V$4),NETWORKDAYS.INTL(V$4+1,(W$4),1,(Holidays!$A$1:$A$248)),0))*$M114,"")</f>
        <v>0</v>
      </c>
      <c r="X114" s="190">
        <f ca="1">IFERROR((IF(AND($J114&gt;W$4,$J114&lt;=X$4,$K114&lt;=X$4),NETWORKDAYS.INTL($J114,$K114,1,(Holidays!$A$1:$A$248)),0)+IF(AND($J114&gt;W$4,$J114&lt;=X$4,$K114&gt;X$4),NETWORKDAYS.INTL($J114,(X$4),1,(Holidays!$A$1:$A$248)),0)+IF(AND($J114&lt;W$4,$K114&lt;X$4,$K114&gt;W$4),NETWORKDAYS.INTL(W$4+1,$K114,1,(Holidays!$A$1:$A$248)),0)+IF(AND($J114&lt;=W$4,$K114&gt;=X$4,$K114&gt;W$4),NETWORKDAYS.INTL(W$4+1,(X$4),1,(Holidays!$A$1:$A$248)),0))*$M114,"")</f>
        <v>0</v>
      </c>
      <c r="Y114" s="192">
        <f ca="1">IFERROR((IF(AND($J114&gt;X$4,$J114&lt;=Y$4,$K114&lt;=Y$4),NETWORKDAYS.INTL($J114,$K114,1,(Holidays!$A$1:$A$248)),0)+IF(AND($J114&gt;X$4,$J114&lt;=Y$4,$K114&gt;Y$4),NETWORKDAYS.INTL($J114,(Y$4),1,(Holidays!$A$1:$A$248)),0)+IF(AND($J114&lt;X$4,$K114&lt;Y$4,$K114&gt;X$4),NETWORKDAYS.INTL(X$4+1,$K114,1,(Holidays!$A$1:$A$248)),0)+IF(AND($J114&lt;=X$4,$K114&gt;=Y$4,$K114&gt;X$4),NETWORKDAYS.INTL(X$4+1,(Y$4),1,(Holidays!$A$1:$A$248)),0))*$M114,"")</f>
        <v>0</v>
      </c>
      <c r="Z114" s="321">
        <f ca="1">IFERROR((IF(AND($J114&gt;Y$4,$J114&lt;=Z$4,$K114&lt;=Z$4),NETWORKDAYS.INTL($J114,$K114,1,(Holidays!$A$1:$A$248)),0)+IF(AND($J114&gt;Y$4,$J114&lt;=Z$4,$K114&gt;Z$4),NETWORKDAYS.INTL($J114,(Z$4),1,(Holidays!$A$1:$A$248)),0)+IF(AND($J114&lt;Y$4,$K114&lt;Z$4,$K114&gt;Y$4),NETWORKDAYS.INTL(Y$4+1,$K114,1,(Holidays!$A$1:$A$248)),0)+IF(AND($J114&lt;=Y$4,$K114&gt;=Z$4,$K114&gt;Y$4),NETWORKDAYS.INTL(Y$4+1,(Z$4),1,(Holidays!$A$1:$A$248)),0))*$M114,"")</f>
        <v>0</v>
      </c>
      <c r="AA114" s="190">
        <f ca="1">IFERROR((IF(AND($J114&gt;Z$4,$J114&lt;=AA$4,$K114&lt;=AA$4),NETWORKDAYS.INTL($J114,$K114,1,(Holidays!$A$1:$A$248)),0)+IF(AND($J114&gt;Z$4,$J114&lt;=AA$4,$K114&gt;AA$4),NETWORKDAYS.INTL($J114,(AA$4),1,(Holidays!$A$1:$A$248)),0)+IF(AND($J114&lt;Z$4,$K114&lt;AA$4,$K114&gt;Z$4),NETWORKDAYS.INTL(Z$4+1,$K114,1,(Holidays!$A$1:$A$248)),0)+IF(AND($J114&lt;=Z$4,$K114&gt;=AA$4,$K114&gt;Z$4),NETWORKDAYS.INTL(Z$4+1,(AA$4),1,(Holidays!$A$1:$A$248)),0))*$M114,"")</f>
        <v>0</v>
      </c>
      <c r="AB114" s="192">
        <f ca="1">IFERROR((IF(AND($J114&gt;AA$4,$J114&lt;=AB$4,$K114&lt;=AB$4),NETWORKDAYS.INTL($J114,$K114,1,(Holidays!$A$1:$A$248)),0)+IF(AND($J114&gt;AA$4,$J114&lt;=AB$4,$K114&gt;AB$4),NETWORKDAYS.INTL($J114,(AB$4),1,(Holidays!$A$1:$A$248)),0)+IF(AND($J114&lt;AA$4,$K114&lt;AB$4,$K114&gt;AA$4),NETWORKDAYS.INTL(AA$4+1,$K114,1,(Holidays!$A$1:$A$248)),0)+IF(AND($J114&lt;=AA$4,$K114&gt;=AB$4,$K114&gt;AA$4),NETWORKDAYS.INTL(AA$4+1,(AB$4),1,(Holidays!$A$1:$A$248)),0))*$M114,"")</f>
        <v>0</v>
      </c>
      <c r="AC114" s="321">
        <f ca="1">IFERROR((IF(AND($J114&gt;AB$4,$J114&lt;=AC$4,$K114&lt;=AC$4),NETWORKDAYS.INTL($J114,$K114,1,(Holidays!$A$1:$A$248)),0)+IF(AND($J114&gt;AB$4,$J114&lt;=AC$4,$K114&gt;AC$4),NETWORKDAYS.INTL($J114,(AC$4),1,(Holidays!$A$1:$A$248)),0)+IF(AND($J114&lt;AB$4,$K114&lt;AC$4,$K114&gt;AB$4),NETWORKDAYS.INTL(AB$4+1,$K114,1,(Holidays!$A$1:$A$248)),0)+IF(AND($J114&lt;=AB$4,$K114&gt;=AC$4,$K114&gt;AB$4),NETWORKDAYS.INTL(AB$4+1,(AC$4),1,(Holidays!$A$1:$A$248)),0))*$M114,"")</f>
        <v>0</v>
      </c>
      <c r="AD114" s="190">
        <f ca="1">IFERROR((IF(AND($J114&gt;AC$4,$J114&lt;=AD$4,$K114&lt;=AD$4),NETWORKDAYS.INTL($J114,$K114,1,(Holidays!$A$1:$A$248)),0)+IF(AND($J114&gt;AC$4,$J114&lt;=AD$4,$K114&gt;AD$4),NETWORKDAYS.INTL($J114,(AD$4),1,(Holidays!$A$1:$A$248)),0)+IF(AND($J114&lt;AC$4,$K114&lt;AD$4,$K114&gt;AC$4),NETWORKDAYS.INTL(AC$4+1,$K114,1,(Holidays!$A$1:$A$248)),0)+IF(AND($J114&lt;=AC$4,$K114&gt;=AD$4,$K114&gt;AC$4),NETWORKDAYS.INTL(AC$4+1,(AD$4),1,(Holidays!$A$1:$A$248)),0))*$M114,"")</f>
        <v>0</v>
      </c>
      <c r="AE114" s="192">
        <f ca="1">IFERROR((IF(AND($J114&gt;AD$4,$J114&lt;=AE$4,$K114&lt;=AE$4),NETWORKDAYS.INTL($J114,$K114,1,(Holidays!$A$1:$A$248)),0)+IF(AND($J114&gt;AD$4,$J114&lt;=AE$4,$K114&gt;AE$4),NETWORKDAYS.INTL($J114,(AE$4),1,(Holidays!$A$1:$A$248)),0)+IF(AND($J114&lt;AD$4,$K114&lt;AE$4,$K114&gt;AD$4),NETWORKDAYS.INTL(AD$4+1,$K114,1,(Holidays!$A$1:$A$248)),0)+IF(AND($J114&lt;=AD$4,$K114&gt;=AE$4,$K114&gt;AD$4),NETWORKDAYS.INTL(AD$4+1,(AE$4),1,(Holidays!$A$1:$A$248)),0))*$M114,"")</f>
        <v>0</v>
      </c>
      <c r="AF114" s="321">
        <f ca="1">IFERROR((IF(AND($J114&gt;AE$4,$J114&lt;=AF$4,$K114&lt;=AF$4),NETWORKDAYS.INTL($J114,$K114,1,(Holidays!$A$1:$A$248)),0)+IF(AND($J114&gt;AE$4,$J114&lt;=AF$4,$K114&gt;AF$4),NETWORKDAYS.INTL($J114,(AF$4),1,(Holidays!$A$1:$A$248)),0)+IF(AND($J114&lt;AE$4,$K114&lt;AF$4,$K114&gt;AE$4),NETWORKDAYS.INTL(AE$4+1,$K114,1,(Holidays!$A$1:$A$248)),0)+IF(AND($J114&lt;=AE$4,$K114&gt;=AF$4,$K114&gt;AE$4),NETWORKDAYS.INTL(AE$4+1,(AF$4),1,(Holidays!$A$1:$A$248)),0))*$M114,"")</f>
        <v>0</v>
      </c>
      <c r="AG114" s="190">
        <f ca="1">IFERROR((IF(AND($J114&gt;AF$4,$J114&lt;=AG$4,$K114&lt;=AG$4),NETWORKDAYS.INTL($J114,$K114,1,(Holidays!$A$1:$A$248)),0)+IF(AND($J114&gt;AF$4,$J114&lt;=AG$4,$K114&gt;AG$4),NETWORKDAYS.INTL($J114,(AG$4),1,(Holidays!$A$1:$A$248)),0)+IF(AND($J114&lt;AF$4,$K114&lt;AG$4,$K114&gt;AF$4),NETWORKDAYS.INTL(AF$4+1,$K114,1,(Holidays!$A$1:$A$248)),0)+IF(AND($J114&lt;=AF$4,$K114&gt;=AG$4,$K114&gt;AF$4),NETWORKDAYS.INTL(AF$4+1,(AG$4),1,(Holidays!$A$1:$A$248)),0))*$M114,"")</f>
        <v>0</v>
      </c>
      <c r="AH114" s="192">
        <f ca="1">IFERROR((IF(AND($J114&gt;AG$4,$J114&lt;=AH$4,$K114&lt;=AH$4),NETWORKDAYS.INTL($J114,$K114,1,(Holidays!$A$1:$A$248)),0)+IF(AND($J114&gt;AG$4,$J114&lt;=AH$4,$K114&gt;AH$4),NETWORKDAYS.INTL($J114,(AH$4),1,(Holidays!$A$1:$A$248)),0)+IF(AND($J114&lt;AG$4,$K114&lt;AH$4,$K114&gt;AG$4),NETWORKDAYS.INTL(AG$4+1,$K114,1,(Holidays!$A$1:$A$248)),0)+IF(AND($J114&lt;=AG$4,$K114&gt;=AH$4,$K114&gt;AG$4),NETWORKDAYS.INTL(AG$4+1,(AH$4),1,(Holidays!$A$1:$A$248)),0))*$M114,"")</f>
        <v>0</v>
      </c>
      <c r="AI114" s="321">
        <f ca="1">IFERROR((IF(AND($J114&gt;AH$4,$J114&lt;=AI$4,$K114&lt;=AI$4),NETWORKDAYS.INTL($J114,$K114,1,(Holidays!$A$1:$A$248)),0)+IF(AND($J114&gt;AH$4,$J114&lt;=AI$4,$K114&gt;AI$4),NETWORKDAYS.INTL($J114,(AI$4),1,(Holidays!$A$1:$A$248)),0)+IF(AND($J114&lt;AH$4,$K114&lt;AI$4,$K114&gt;AH$4),NETWORKDAYS.INTL(AH$4+1,$K114,1,(Holidays!$A$1:$A$248)),0)+IF(AND($J114&lt;=AH$4,$K114&gt;=AI$4,$K114&gt;AH$4),NETWORKDAYS.INTL(AH$4+1,(AI$4),1,(Holidays!$A$1:$A$248)),0))*$M114,"")</f>
        <v>0</v>
      </c>
      <c r="AJ114" s="190">
        <f ca="1">IFERROR((IF(AND($J114&gt;AI$4,$J114&lt;=AJ$4,$K114&lt;=AJ$4),NETWORKDAYS.INTL($J114,$K114,1,(Holidays!$A$1:$A$248)),0)+IF(AND($J114&gt;AI$4,$J114&lt;=AJ$4,$K114&gt;AJ$4),NETWORKDAYS.INTL($J114,(AJ$4),1,(Holidays!$A$1:$A$248)),0)+IF(AND($J114&lt;AI$4,$K114&lt;AJ$4,$K114&gt;AI$4),NETWORKDAYS.INTL(AI$4+1,$K114,1,(Holidays!$A$1:$A$248)),0)+IF(AND($J114&lt;=AI$4,$K114&gt;=AJ$4,$K114&gt;AI$4),NETWORKDAYS.INTL(AI$4+1,(AJ$4),1,(Holidays!$A$1:$A$248)),0))*$M114,"")</f>
        <v>0</v>
      </c>
      <c r="AK114" s="192">
        <f ca="1">IFERROR((IF(AND($J114&gt;AJ$4,$J114&lt;=AK$4,$K114&lt;=AK$4),NETWORKDAYS.INTL($J114,$K114,1,(Holidays!$A$1:$A$248)),0)+IF(AND($J114&gt;AJ$4,$J114&lt;=AK$4,$K114&gt;AK$4),NETWORKDAYS.INTL($J114,(AK$4),1,(Holidays!$A$1:$A$248)),0)+IF(AND($J114&lt;AJ$4,$K114&lt;AK$4,$K114&gt;AJ$4),NETWORKDAYS.INTL(AJ$4+1,$K114,1,(Holidays!$A$1:$A$248)),0)+IF(AND($J114&lt;=AJ$4,$K114&gt;=AK$4,$K114&gt;AJ$4),NETWORKDAYS.INTL(AJ$4+1,(AK$4),1,(Holidays!$A$1:$A$248)),0))*$M114,"")</f>
        <v>0</v>
      </c>
      <c r="AL114" s="321">
        <f ca="1">IFERROR((IF(AND($J114&gt;AK$4,$J114&lt;=AL$4,$K114&lt;=AL$4),NETWORKDAYS.INTL($J114,$K114,1,(Holidays!$A$1:$A$248)),0)+IF(AND($J114&gt;AK$4,$J114&lt;=AL$4,$K114&gt;AL$4),NETWORKDAYS.INTL($J114,(AL$4),1,(Holidays!$A$1:$A$248)),0)+IF(AND($J114&lt;AK$4,$K114&lt;AL$4,$K114&gt;AK$4),NETWORKDAYS.INTL(AK$4+1,$K114,1,(Holidays!$A$1:$A$248)),0)+IF(AND($J114&lt;=AK$4,$K114&gt;=AL$4,$K114&gt;AK$4),NETWORKDAYS.INTL(AK$4+1,(AL$4),1,(Holidays!$A$1:$A$248)),0))*$M114,"")</f>
        <v>0</v>
      </c>
      <c r="AM114" s="190">
        <f ca="1">IFERROR((IF(AND($J114&gt;AL$4,$J114&lt;=AM$4,$K114&lt;=AM$4),NETWORKDAYS.INTL($J114,$K114,1,(Holidays!$A$1:$A$248)),0)+IF(AND($J114&gt;AL$4,$J114&lt;=AM$4,$K114&gt;AM$4),NETWORKDAYS.INTL($J114,(AM$4),1,(Holidays!$A$1:$A$248)),0)+IF(AND($J114&lt;AL$4,$K114&lt;AM$4,$K114&gt;AL$4),NETWORKDAYS.INTL(AL$4+1,$K114,1,(Holidays!$A$1:$A$248)),0)+IF(AND($J114&lt;=AL$4,$K114&gt;=AM$4,$K114&gt;AL$4),NETWORKDAYS.INTL(AL$4+1,(AM$4),1,(Holidays!$A$1:$A$248)),0))*$M114,"")</f>
        <v>0</v>
      </c>
      <c r="AN114" s="192">
        <f ca="1">IFERROR((IF(AND($J114&gt;AM$4,$J114&lt;=AN$4,$K114&lt;=AN$4),NETWORKDAYS.INTL($J114,$K114,1,(Holidays!$A$1:$A$248)),0)+IF(AND($J114&gt;AM$4,$J114&lt;=AN$4,$K114&gt;AN$4),NETWORKDAYS.INTL($J114,(AN$4),1,(Holidays!$A$1:$A$248)),0)+IF(AND($J114&lt;AM$4,$K114&lt;AN$4,$K114&gt;AM$4),NETWORKDAYS.INTL(AM$4+1,$K114,1,(Holidays!$A$1:$A$248)),0)+IF(AND($J114&lt;=AM$4,$K114&gt;=AN$4,$K114&gt;AM$4),NETWORKDAYS.INTL(AM$4+1,(AN$4),1,(Holidays!$A$1:$A$248)),0))*$M114,"")</f>
        <v>0</v>
      </c>
      <c r="AO114" s="321">
        <f ca="1">IFERROR((IF(AND($J114&gt;AN$4,$J114&lt;=AO$4,$K114&lt;=AO$4),NETWORKDAYS.INTL($J114,$K114,1,(Holidays!$A$1:$A$248)),0)+IF(AND($J114&gt;AN$4,$J114&lt;=AO$4,$K114&gt;AO$4),NETWORKDAYS.INTL($J114,(AO$4),1,(Holidays!$A$1:$A$248)),0)+IF(AND($J114&lt;AN$4,$K114&lt;AO$4,$K114&gt;AN$4),NETWORKDAYS.INTL(AN$4+1,$K114,1,(Holidays!$A$1:$A$248)),0)+IF(AND($J114&lt;=AN$4,$K114&gt;=AO$4,$K114&gt;AN$4),NETWORKDAYS.INTL(AN$4+1,(AO$4),1,(Holidays!$A$1:$A$248)),0))*$M114,"")</f>
        <v>0</v>
      </c>
      <c r="AP114" s="190">
        <f ca="1">IFERROR((IF(AND($J114&gt;AO$4,$J114&lt;=AP$4,$K114&lt;=AP$4),NETWORKDAYS.INTL($J114,$K114,1,(Holidays!$A$1:$A$248)),0)+IF(AND($J114&gt;AO$4,$J114&lt;=AP$4,$K114&gt;AP$4),NETWORKDAYS.INTL($J114,(AP$4),1,(Holidays!$A$1:$A$248)),0)+IF(AND($J114&lt;AO$4,$K114&lt;AP$4,$K114&gt;AO$4),NETWORKDAYS.INTL(AO$4+1,$K114,1,(Holidays!$A$1:$A$248)),0)+IF(AND($J114&lt;=AO$4,$K114&gt;=AP$4,$K114&gt;AO$4),NETWORKDAYS.INTL(AO$4+1,(AP$4),1,(Holidays!$A$1:$A$248)),0))*$M114,"")</f>
        <v>0</v>
      </c>
      <c r="AQ114" s="192">
        <f ca="1">IFERROR((IF(AND($J114&gt;AP$4,$J114&lt;=AQ$4,$K114&lt;=AQ$4),NETWORKDAYS.INTL($J114,$K114,1,(Holidays!$A$1:$A$248)),0)+IF(AND($J114&gt;AP$4,$J114&lt;=AQ$4,$K114&gt;AQ$4),NETWORKDAYS.INTL($J114,(AQ$4),1,(Holidays!$A$1:$A$248)),0)+IF(AND($J114&lt;AP$4,$K114&lt;AQ$4,$K114&gt;AP$4),NETWORKDAYS.INTL(AP$4+1,$K114,1,(Holidays!$A$1:$A$248)),0)+IF(AND($J114&lt;=AP$4,$K114&gt;=AQ$4,$K114&gt;AP$4),NETWORKDAYS.INTL(AP$4+1,(AQ$4),1,(Holidays!$A$1:$A$248)),0))*$M114,"")</f>
        <v>0</v>
      </c>
      <c r="AR114" s="321">
        <f ca="1">IFERROR((IF(AND($J114&gt;AQ$4,$J114&lt;=AR$4,$K114&lt;=AR$4),NETWORKDAYS.INTL($J114,$K114,1,(Holidays!$A$1:$A$248)),0)+IF(AND($J114&gt;AQ$4,$J114&lt;=AR$4,$K114&gt;AR$4),NETWORKDAYS.INTL($J114,(AR$4),1,(Holidays!$A$1:$A$248)),0)+IF(AND($J114&lt;AQ$4,$K114&lt;AR$4,$K114&gt;AQ$4),NETWORKDAYS.INTL(AQ$4+1,$K114,1,(Holidays!$A$1:$A$248)),0)+IF(AND($J114&lt;=AQ$4,$K114&gt;=AR$4,$K114&gt;AQ$4),NETWORKDAYS.INTL(AQ$4+1,(AR$4),1,(Holidays!$A$1:$A$248)),0))*$M114,"")</f>
        <v>0</v>
      </c>
      <c r="AS114" s="190">
        <f ca="1">IFERROR((IF(AND($J114&gt;AR$4,$J114&lt;=AS$4,$K114&lt;=AS$4),NETWORKDAYS.INTL($J114,$K114,1,(Holidays!$A$1:$A$248)),0)+IF(AND($J114&gt;AR$4,$J114&lt;=AS$4,$K114&gt;AS$4),NETWORKDAYS.INTL($J114,(AS$4),1,(Holidays!$A$1:$A$248)),0)+IF(AND($J114&lt;AR$4,$K114&lt;AS$4,$K114&gt;AR$4),NETWORKDAYS.INTL(AR$4+1,$K114,1,(Holidays!$A$1:$A$248)),0)+IF(AND($J114&lt;=AR$4,$K114&gt;=AS$4,$K114&gt;AR$4),NETWORKDAYS.INTL(AR$4+1,(AS$4),1,(Holidays!$A$1:$A$248)),0))*$M114,"")</f>
        <v>0</v>
      </c>
      <c r="AT114" s="192">
        <f ca="1">IFERROR((IF(AND($J114&gt;AS$4,$J114&lt;=AT$4,$K114&lt;=AT$4),NETWORKDAYS.INTL($J114,$K114,1,(Holidays!$A$1:$A$248)),0)+IF(AND($J114&gt;AS$4,$J114&lt;=AT$4,$K114&gt;AT$4),NETWORKDAYS.INTL($J114,(AT$4),1,(Holidays!$A$1:$A$248)),0)+IF(AND($J114&lt;AS$4,$K114&lt;AT$4,$K114&gt;AS$4),NETWORKDAYS.INTL(AS$4+1,$K114,1,(Holidays!$A$1:$A$248)),0)+IF(AND($J114&lt;=AS$4,$K114&gt;=AT$4,$K114&gt;AS$4),NETWORKDAYS.INTL(AS$4+1,(AT$4),1,(Holidays!$A$1:$A$248)),0))*$M114,"")</f>
        <v>0</v>
      </c>
      <c r="AU114" s="321">
        <f ca="1">IFERROR((IF(AND($J114&gt;AT$4,$J114&lt;=AU$4,$K114&lt;=AU$4),NETWORKDAYS.INTL($J114,$K114,1,(Holidays!$A$1:$A$248)),0)+IF(AND($J114&gt;AT$4,$J114&lt;=AU$4,$K114&gt;AU$4),NETWORKDAYS.INTL($J114,(AU$4),1,(Holidays!$A$1:$A$248)),0)+IF(AND($J114&lt;AT$4,$K114&lt;AU$4,$K114&gt;AT$4),NETWORKDAYS.INTL(AT$4+1,$K114,1,(Holidays!$A$1:$A$248)),0)+IF(AND($J114&lt;=AT$4,$K114&gt;=AU$4,$K114&gt;AT$4),NETWORKDAYS.INTL(AT$4+1,(AU$4),1,(Holidays!$A$1:$A$248)),0))*$M114,"")</f>
        <v>0</v>
      </c>
      <c r="AV114" s="190">
        <f ca="1">IFERROR((IF(AND($J114&gt;AU$4,$J114&lt;=AV$4,$K114&lt;=AV$4),NETWORKDAYS.INTL($J114,$K114,1,(Holidays!$A$1:$A$248)),0)+IF(AND($J114&gt;AU$4,$J114&lt;=AV$4,$K114&gt;AV$4),NETWORKDAYS.INTL($J114,(AV$4),1,(Holidays!$A$1:$A$248)),0)+IF(AND($J114&lt;AU$4,$K114&lt;AV$4,$K114&gt;AU$4),NETWORKDAYS.INTL(AU$4+1,$K114,1,(Holidays!$A$1:$A$248)),0)+IF(AND($J114&lt;=AU$4,$K114&gt;=AV$4,$K114&gt;AU$4),NETWORKDAYS.INTL(AU$4+1,(AV$4),1,(Holidays!$A$1:$A$248)),0))*$M114,"")</f>
        <v>0</v>
      </c>
      <c r="AW114" s="192">
        <f ca="1">IFERROR((IF(AND($J114&gt;AV$4,$J114&lt;=AW$4,$K114&lt;=AW$4),NETWORKDAYS.INTL($J114,$K114,1,(Holidays!$A$1:$A$248)),0)+IF(AND($J114&gt;AV$4,$J114&lt;=AW$4,$K114&gt;AW$4),NETWORKDAYS.INTL($J114,(AW$4),1,(Holidays!$A$1:$A$248)),0)+IF(AND($J114&lt;AV$4,$K114&lt;AW$4,$K114&gt;AV$4),NETWORKDAYS.INTL(AV$4+1,$K114,1,(Holidays!$A$1:$A$248)),0)+IF(AND($J114&lt;=AV$4,$K114&gt;=AW$4,$K114&gt;AV$4),NETWORKDAYS.INTL(AV$4+1,(AW$4),1,(Holidays!$A$1:$A$248)),0))*$M114,"")</f>
        <v>0</v>
      </c>
      <c r="AX114" s="321">
        <f ca="1">IFERROR((IF(AND($J114&gt;AW$4,$J114&lt;=AX$4,$K114&lt;=AX$4),NETWORKDAYS.INTL($J114,$K114,1,(Holidays!$A$1:$A$248)),0)+IF(AND($J114&gt;AW$4,$J114&lt;=AX$4,$K114&gt;AX$4),NETWORKDAYS.INTL($J114,(AX$4),1,(Holidays!$A$1:$A$248)),0)+IF(AND($J114&lt;AW$4,$K114&lt;AX$4,$K114&gt;AW$4),NETWORKDAYS.INTL(AW$4+1,$K114,1,(Holidays!$A$1:$A$248)),0)+IF(AND($J114&lt;=AW$4,$K114&gt;=AX$4,$K114&gt;AW$4),NETWORKDAYS.INTL(AW$4+1,(AX$4),1,(Holidays!$A$1:$A$248)),0))*$M114,"")</f>
        <v>0</v>
      </c>
      <c r="AY114" s="190">
        <f ca="1">IFERROR((IF(AND($J114&gt;AX$4,$J114&lt;=AY$4,$K114&lt;=AY$4),NETWORKDAYS.INTL($J114,$K114,1,(Holidays!$A$1:$A$248)),0)+IF(AND($J114&gt;AX$4,$J114&lt;=AY$4,$K114&gt;AY$4),NETWORKDAYS.INTL($J114,(AY$4),1,(Holidays!$A$1:$A$248)),0)+IF(AND($J114&lt;AX$4,$K114&lt;AY$4,$K114&gt;AX$4),NETWORKDAYS.INTL(AX$4+1,$K114,1,(Holidays!$A$1:$A$248)),0)+IF(AND($J114&lt;=AX$4,$K114&gt;=AY$4,$K114&gt;AX$4),NETWORKDAYS.INTL(AX$4+1,(AY$4),1,(Holidays!$A$1:$A$248)),0))*$M114,"")</f>
        <v>0</v>
      </c>
      <c r="AZ114" s="192">
        <f ca="1">IFERROR((IF(AND($J114&gt;AY$4,$J114&lt;=AZ$4,$K114&lt;=AZ$4),NETWORKDAYS.INTL($J114,$K114,1,(Holidays!$A$1:$A$248)),0)+IF(AND($J114&gt;AY$4,$J114&lt;=AZ$4,$K114&gt;AZ$4),NETWORKDAYS.INTL($J114,(AZ$4),1,(Holidays!$A$1:$A$248)),0)+IF(AND($J114&lt;AY$4,$K114&lt;AZ$4,$K114&gt;AY$4),NETWORKDAYS.INTL(AY$4+1,$K114,1,(Holidays!$A$1:$A$248)),0)+IF(AND($J114&lt;=AY$4,$K114&gt;=AZ$4,$K114&gt;AY$4),NETWORKDAYS.INTL(AY$4+1,(AZ$4),1,(Holidays!$A$1:$A$248)),0))*$M114,"")</f>
        <v>0</v>
      </c>
      <c r="BA114" s="321">
        <f ca="1">IFERROR((IF(AND($J114&gt;AZ$4,$J114&lt;=BA$4,$K114&lt;=BA$4),NETWORKDAYS.INTL($J114,$K114,1,(Holidays!$A$1:$A$248)),0)+IF(AND($J114&gt;AZ$4,$J114&lt;=BA$4,$K114&gt;BA$4),NETWORKDAYS.INTL($J114,(BA$4),1,(Holidays!$A$1:$A$248)),0)+IF(AND($J114&lt;AZ$4,$K114&lt;BA$4,$K114&gt;AZ$4),NETWORKDAYS.INTL(AZ$4+1,$K114,1,(Holidays!$A$1:$A$248)),0)+IF(AND($J114&lt;=AZ$4,$K114&gt;=BA$4,$K114&gt;AZ$4),NETWORKDAYS.INTL(AZ$4+1,(BA$4),1,(Holidays!$A$1:$A$248)),0))*$M114,"")</f>
        <v>0</v>
      </c>
      <c r="BB114" s="190">
        <f ca="1">IFERROR((IF(AND($J114&gt;BA$4,$J114&lt;=BB$4,$K114&lt;=BB$4),NETWORKDAYS.INTL($J114,$K114,1,(Holidays!$A$1:$A$248)),0)+IF(AND($J114&gt;BA$4,$J114&lt;=BB$4,$K114&gt;BB$4),NETWORKDAYS.INTL($J114,(BB$4),1,(Holidays!$A$1:$A$248)),0)+IF(AND($J114&lt;BA$4,$K114&lt;BB$4,$K114&gt;BA$4),NETWORKDAYS.INTL(BA$4+1,$K114,1,(Holidays!$A$1:$A$248)),0)+IF(AND($J114&lt;=BA$4,$K114&gt;=BB$4,$K114&gt;BA$4),NETWORKDAYS.INTL(BA$4+1,(BB$4),1,(Holidays!$A$1:$A$248)),0))*$M114,"")</f>
        <v>0</v>
      </c>
      <c r="BC114" s="192">
        <f ca="1">IFERROR((IF(AND($J114&gt;BB$4,$J114&lt;=BC$4,$K114&lt;=BC$4),NETWORKDAYS.INTL($J114,$K114,1,(Holidays!$A$1:$A$248)),0)+IF(AND($J114&gt;BB$4,$J114&lt;=BC$4,$K114&gt;BC$4),NETWORKDAYS.INTL($J114,(BC$4),1,(Holidays!$A$1:$A$248)),0)+IF(AND($J114&lt;BB$4,$K114&lt;BC$4,$K114&gt;BB$4),NETWORKDAYS.INTL(BB$4+1,$K114,1,(Holidays!$A$1:$A$248)),0)+IF(AND($J114&lt;=BB$4,$K114&gt;=BC$4,$K114&gt;BB$4),NETWORKDAYS.INTL(BB$4+1,(BC$4),1,(Holidays!$A$1:$A$248)),0))*$M114,"")</f>
        <v>0</v>
      </c>
      <c r="BD114" s="321">
        <f ca="1">IFERROR((IF(AND($J114&gt;BC$4,$J114&lt;=BD$4,$K114&lt;=BD$4),NETWORKDAYS.INTL($J114,$K114,1,(Holidays!$A$1:$A$248)),0)+IF(AND($J114&gt;BC$4,$J114&lt;=BD$4,$K114&gt;BD$4),NETWORKDAYS.INTL($J114,(BD$4),1,(Holidays!$A$1:$A$248)),0)+IF(AND($J114&lt;BC$4,$K114&lt;BD$4,$K114&gt;BC$4),NETWORKDAYS.INTL(BC$4+1,$K114,1,(Holidays!$A$1:$A$248)),0)+IF(AND($J114&lt;=BC$4,$K114&gt;=BD$4,$K114&gt;BC$4),NETWORKDAYS.INTL(BC$4+1,(BD$4),1,(Holidays!$A$1:$A$248)),0))*$M114,"")</f>
        <v>0</v>
      </c>
      <c r="BE114" s="190">
        <f ca="1">IFERROR((IF(AND($J114&gt;BD$4,$J114&lt;=BE$4,$K114&lt;=BE$4),NETWORKDAYS.INTL($J114,$K114,1,(Holidays!$A$1:$A$248)),0)+IF(AND($J114&gt;BD$4,$J114&lt;=BE$4,$K114&gt;BE$4),NETWORKDAYS.INTL($J114,(BE$4),1,(Holidays!$A$1:$A$248)),0)+IF(AND($J114&lt;BD$4,$K114&lt;BE$4,$K114&gt;BD$4),NETWORKDAYS.INTL(BD$4+1,$K114,1,(Holidays!$A$1:$A$248)),0)+IF(AND($J114&lt;=BD$4,$K114&gt;=BE$4,$K114&gt;BD$4),NETWORKDAYS.INTL(BD$4+1,(BE$4),1,(Holidays!$A$1:$A$248)),0))*$M114,"")</f>
        <v>0</v>
      </c>
      <c r="BF114" s="192">
        <f ca="1">IFERROR((IF(AND($J114&gt;BE$4,$J114&lt;=BF$4,$K114&lt;=BF$4),NETWORKDAYS.INTL($J114,$K114,1,(Holidays!$A$1:$A$248)),0)+IF(AND($J114&gt;BE$4,$J114&lt;=BF$4,$K114&gt;BF$4),NETWORKDAYS.INTL($J114,(BF$4),1,(Holidays!$A$1:$A$248)),0)+IF(AND($J114&lt;BE$4,$K114&lt;BF$4,$K114&gt;BE$4),NETWORKDAYS.INTL(BE$4+1,$K114,1,(Holidays!$A$1:$A$248)),0)+IF(AND($J114&lt;=BE$4,$K114&gt;=BF$4,$K114&gt;BE$4),NETWORKDAYS.INTL(BE$4+1,(BF$4),1,(Holidays!$A$1:$A$248)),0))*$M114,"")</f>
        <v>0</v>
      </c>
      <c r="BG114" s="321">
        <f ca="1">IFERROR((IF(AND($J114&gt;BF$4,$J114&lt;=BG$4,$K114&lt;=BG$4),NETWORKDAYS.INTL($J114,$K114,1,(Holidays!$A$1:$A$248)),0)+IF(AND($J114&gt;BF$4,$J114&lt;=BG$4,$K114&gt;BG$4),NETWORKDAYS.INTL($J114,(BG$4),1,(Holidays!$A$1:$A$248)),0)+IF(AND($J114&lt;BF$4,$K114&lt;BG$4,$K114&gt;BF$4),NETWORKDAYS.INTL(BF$4+1,$K114,1,(Holidays!$A$1:$A$248)),0)+IF(AND($J114&lt;=BF$4,$K114&gt;=BG$4,$K114&gt;BF$4),NETWORKDAYS.INTL(BF$4+1,(BG$4),1,(Holidays!$A$1:$A$248)),0))*$M114,"")</f>
        <v>0</v>
      </c>
      <c r="BH114" s="190">
        <f ca="1">IFERROR((IF(AND($J114&gt;BG$4,$J114&lt;=BH$4,$K114&lt;=BH$4),NETWORKDAYS.INTL($J114,$K114,1,(Holidays!$A$1:$A$248)),0)+IF(AND($J114&gt;BG$4,$J114&lt;=BH$4,$K114&gt;BH$4),NETWORKDAYS.INTL($J114,(BH$4),1,(Holidays!$A$1:$A$248)),0)+IF(AND($J114&lt;BG$4,$K114&lt;BH$4,$K114&gt;BG$4),NETWORKDAYS.INTL(BG$4+1,$K114,1,(Holidays!$A$1:$A$248)),0)+IF(AND($J114&lt;=BG$4,$K114&gt;=BH$4,$K114&gt;BG$4),NETWORKDAYS.INTL(BG$4+1,(BH$4),1,(Holidays!$A$1:$A$248)),0))*$M114,"")</f>
        <v>0</v>
      </c>
      <c r="BI114" s="192">
        <f ca="1">IFERROR((IF(AND($J114&gt;BH$4,$J114&lt;=BI$4,$K114&lt;=BI$4),NETWORKDAYS.INTL($J114,$K114,1,(Holidays!$A$1:$A$248)),0)+IF(AND($J114&gt;BH$4,$J114&lt;=BI$4,$K114&gt;BI$4),NETWORKDAYS.INTL($J114,(BI$4),1,(Holidays!$A$1:$A$248)),0)+IF(AND($J114&lt;BH$4,$K114&lt;BI$4,$K114&gt;BH$4),NETWORKDAYS.INTL(BH$4+1,$K114,1,(Holidays!$A$1:$A$248)),0)+IF(AND($J114&lt;=BH$4,$K114&gt;=BI$4,$K114&gt;BH$4),NETWORKDAYS.INTL(BH$4+1,(BI$4),1,(Holidays!$A$1:$A$248)),0))*$M114,"")</f>
        <v>0</v>
      </c>
      <c r="BJ114" s="321">
        <f ca="1">IFERROR((IF(AND($J114&gt;BI$4,$J114&lt;=BJ$4,$K114&lt;=BJ$4),NETWORKDAYS.INTL($J114,$K114,1,(Holidays!$A$1:$A$248)),0)+IF(AND($J114&gt;BI$4,$J114&lt;=BJ$4,$K114&gt;BJ$4),NETWORKDAYS.INTL($J114,(BJ$4),1,(Holidays!$A$1:$A$248)),0)+IF(AND($J114&lt;BI$4,$K114&lt;BJ$4,$K114&gt;BI$4),NETWORKDAYS.INTL(BI$4+1,$K114,1,(Holidays!$A$1:$A$248)),0)+IF(AND($J114&lt;=BI$4,$K114&gt;=BJ$4,$K114&gt;BI$4),NETWORKDAYS.INTL(BI$4+1,(BJ$4),1,(Holidays!$A$1:$A$248)),0))*$M114,"")</f>
        <v>0</v>
      </c>
      <c r="BK114" s="190">
        <f ca="1">IFERROR((IF(AND($J114&gt;BJ$4,$J114&lt;=BK$4,$K114&lt;=BK$4),NETWORKDAYS.INTL($J114,$K114,1,(Holidays!$A$1:$A$248)),0)+IF(AND($J114&gt;BJ$4,$J114&lt;=BK$4,$K114&gt;BK$4),NETWORKDAYS.INTL($J114,(BK$4),1,(Holidays!$A$1:$A$248)),0)+IF(AND($J114&lt;BJ$4,$K114&lt;BK$4,$K114&gt;BJ$4),NETWORKDAYS.INTL(BJ$4+1,$K114,1,(Holidays!$A$1:$A$248)),0)+IF(AND($J114&lt;=BJ$4,$K114&gt;=BK$4,$K114&gt;BJ$4),NETWORKDAYS.INTL(BJ$4+1,(BK$4),1,(Holidays!$A$1:$A$248)),0))*$M114,"")</f>
        <v>0</v>
      </c>
      <c r="BL114" s="192">
        <f ca="1">IFERROR((IF(AND($J114&gt;BK$4,$J114&lt;=BL$4,$K114&lt;=BL$4),NETWORKDAYS.INTL($J114,$K114,1,(Holidays!$A$1:$A$248)),0)+IF(AND($J114&gt;BK$4,$J114&lt;=BL$4,$K114&gt;BL$4),NETWORKDAYS.INTL($J114,(BL$4),1,(Holidays!$A$1:$A$248)),0)+IF(AND($J114&lt;BK$4,$K114&lt;BL$4,$K114&gt;BK$4),NETWORKDAYS.INTL(BK$4+1,$K114,1,(Holidays!$A$1:$A$248)),0)+IF(AND($J114&lt;=BK$4,$K114&gt;=BL$4,$K114&gt;BK$4),NETWORKDAYS.INTL(BK$4+1,(BL$4),1,(Holidays!$A$1:$A$248)),0))*$M114,"")</f>
        <v>0</v>
      </c>
      <c r="BM114" s="321">
        <f ca="1">IFERROR((IF(AND($J114&gt;BL$4,$J114&lt;=BM$4,$K114&lt;=BM$4),NETWORKDAYS.INTL($J114,$K114,1,(Holidays!$A$1:$A$248)),0)+IF(AND($J114&gt;BL$4,$J114&lt;=BM$4,$K114&gt;BM$4),NETWORKDAYS.INTL($J114,(BM$4),1,(Holidays!$A$1:$A$248)),0)+IF(AND($J114&lt;BL$4,$K114&lt;BM$4,$K114&gt;BL$4),NETWORKDAYS.INTL(BL$4+1,$K114,1,(Holidays!$A$1:$A$248)),0)+IF(AND($J114&lt;=BL$4,$K114&gt;=BM$4,$K114&gt;BL$4),NETWORKDAYS.INTL(BL$4+1,(BM$4),1,(Holidays!$A$1:$A$248)),0))*$M114,"")</f>
        <v>0</v>
      </c>
      <c r="BN114" s="190">
        <f ca="1">IFERROR((IF(AND($J114&gt;BM$4,$J114&lt;=BN$4,$K114&lt;=BN$4),NETWORKDAYS.INTL($J114,$K114,1,(Holidays!$A$1:$A$248)),0)+IF(AND($J114&gt;BM$4,$J114&lt;=BN$4,$K114&gt;BN$4),NETWORKDAYS.INTL($J114,(BN$4),1,(Holidays!$A$1:$A$248)),0)+IF(AND($J114&lt;BM$4,$K114&lt;BN$4,$K114&gt;BM$4),NETWORKDAYS.INTL(BM$4+1,$K114,1,(Holidays!$A$1:$A$248)),0)+IF(AND($J114&lt;=BM$4,$K114&gt;=BN$4,$K114&gt;BM$4),NETWORKDAYS.INTL(BM$4+1,(BN$4),1,(Holidays!$A$1:$A$248)),0))*$M114,"")</f>
        <v>0</v>
      </c>
      <c r="BO114" s="192">
        <f ca="1">IFERROR((IF(AND($J114&gt;BN$4,$J114&lt;=BO$4,$K114&lt;=BO$4),NETWORKDAYS.INTL($J114,$K114,1,(Holidays!$A$1:$A$248)),0)+IF(AND($J114&gt;BN$4,$J114&lt;=BO$4,$K114&gt;BO$4),NETWORKDAYS.INTL($J114,(BO$4),1,(Holidays!$A$1:$A$248)),0)+IF(AND($J114&lt;BN$4,$K114&lt;BO$4,$K114&gt;BN$4),NETWORKDAYS.INTL(BN$4+1,$K114,1,(Holidays!$A$1:$A$248)),0)+IF(AND($J114&lt;=BN$4,$K114&gt;=BO$4,$K114&gt;BN$4),NETWORKDAYS.INTL(BN$4+1,(BO$4),1,(Holidays!$A$1:$A$248)),0))*$M114,"")</f>
        <v>0</v>
      </c>
      <c r="BP114" s="321">
        <f ca="1">IFERROR((IF(AND($J114&gt;BO$4,$J114&lt;=BP$4,$K114&lt;=BP$4),NETWORKDAYS.INTL($J114,$K114,1,(Holidays!$A$1:$A$248)),0)+IF(AND($J114&gt;BO$4,$J114&lt;=BP$4,$K114&gt;BP$4),NETWORKDAYS.INTL($J114,(BP$4),1,(Holidays!$A$1:$A$248)),0)+IF(AND($J114&lt;BO$4,$K114&lt;BP$4,$K114&gt;BO$4),NETWORKDAYS.INTL(BO$4+1,$K114,1,(Holidays!$A$1:$A$248)),0)+IF(AND($J114&lt;=BO$4,$K114&gt;=BP$4,$K114&gt;BO$4),NETWORKDAYS.INTL(BO$4+1,(BP$4),1,(Holidays!$A$1:$A$248)),0))*$M114,"")</f>
        <v>0</v>
      </c>
      <c r="BQ114" s="190">
        <f ca="1">IFERROR((IF(AND($J114&gt;BP$4,$J114&lt;=BQ$4,$K114&lt;=BQ$4),NETWORKDAYS.INTL($J114,$K114,1,(Holidays!$A$1:$A$248)),0)+IF(AND($J114&gt;BP$4,$J114&lt;=BQ$4,$K114&gt;BQ$4),NETWORKDAYS.INTL($J114,(BQ$4),1,(Holidays!$A$1:$A$248)),0)+IF(AND($J114&lt;BP$4,$K114&lt;BQ$4,$K114&gt;BP$4),NETWORKDAYS.INTL(BP$4+1,$K114,1,(Holidays!$A$1:$A$248)),0)+IF(AND($J114&lt;=BP$4,$K114&gt;=BQ$4,$K114&gt;BP$4),NETWORKDAYS.INTL(BP$4+1,(BQ$4),1,(Holidays!$A$1:$A$248)),0))*$M114,"")</f>
        <v>0</v>
      </c>
      <c r="BR114" s="192">
        <f ca="1">IFERROR((IF(AND($J114&gt;BQ$4,$J114&lt;=BR$4,$K114&lt;=BR$4),NETWORKDAYS.INTL($J114,$K114,1,(Holidays!$A$1:$A$248)),0)+IF(AND($J114&gt;BQ$4,$J114&lt;=BR$4,$K114&gt;BR$4),NETWORKDAYS.INTL($J114,(BR$4),1,(Holidays!$A$1:$A$248)),0)+IF(AND($J114&lt;BQ$4,$K114&lt;BR$4,$K114&gt;BQ$4),NETWORKDAYS.INTL(BQ$4+1,$K114,1,(Holidays!$A$1:$A$248)),0)+IF(AND($J114&lt;=BQ$4,$K114&gt;=BR$4,$K114&gt;BQ$4),NETWORKDAYS.INTL(BQ$4+1,(BR$4),1,(Holidays!$A$1:$A$248)),0))*$M114,"")</f>
        <v>0</v>
      </c>
      <c r="BS114" s="321">
        <f ca="1">IFERROR((IF(AND($J114&gt;BR$4,$J114&lt;=BS$4,$K114&lt;=BS$4),NETWORKDAYS.INTL($J114,$K114,1,(Holidays!$A$1:$A$248)),0)+IF(AND($J114&gt;BR$4,$J114&lt;=BS$4,$K114&gt;BS$4),NETWORKDAYS.INTL($J114,(BS$4),1,(Holidays!$A$1:$A$248)),0)+IF(AND($J114&lt;BR$4,$K114&lt;BS$4,$K114&gt;BR$4),NETWORKDAYS.INTL(BR$4+1,$K114,1,(Holidays!$A$1:$A$248)),0)+IF(AND($J114&lt;=BR$4,$K114&gt;=BS$4,$K114&gt;BR$4),NETWORKDAYS.INTL(BR$4+1,(BS$4),1,(Holidays!$A$1:$A$248)),0))*$M114,"")</f>
        <v>0</v>
      </c>
      <c r="BT114" s="190">
        <f ca="1">IFERROR((IF(AND($J114&gt;BS$4,$J114&lt;=BT$4,$K114&lt;=BT$4),NETWORKDAYS.INTL($J114,$K114,1,(Holidays!$A$1:$A$248)),0)+IF(AND($J114&gt;BS$4,$J114&lt;=BT$4,$K114&gt;BT$4),NETWORKDAYS.INTL($J114,(BT$4),1,(Holidays!$A$1:$A$248)),0)+IF(AND($J114&lt;BS$4,$K114&lt;BT$4,$K114&gt;BS$4),NETWORKDAYS.INTL(BS$4+1,$K114,1,(Holidays!$A$1:$A$248)),0)+IF(AND($J114&lt;=BS$4,$K114&gt;=BT$4,$K114&gt;BS$4),NETWORKDAYS.INTL(BS$4+1,(BT$4),1,(Holidays!$A$1:$A$248)),0))*$M114,"")</f>
        <v>0</v>
      </c>
      <c r="BU114" s="192">
        <f ca="1">IFERROR((IF(AND($J114&gt;BT$4,$J114&lt;=BU$4,$K114&lt;=BU$4),NETWORKDAYS.INTL($J114,$K114,1,(Holidays!$A$1:$A$248)),0)+IF(AND($J114&gt;BT$4,$J114&lt;=BU$4,$K114&gt;BU$4),NETWORKDAYS.INTL($J114,(BU$4),1,(Holidays!$A$1:$A$248)),0)+IF(AND($J114&lt;BT$4,$K114&lt;BU$4,$K114&gt;BT$4),NETWORKDAYS.INTL(BT$4+1,$K114,1,(Holidays!$A$1:$A$248)),0)+IF(AND($J114&lt;=BT$4,$K114&gt;=BU$4,$K114&gt;BT$4),NETWORKDAYS.INTL(BT$4+1,(BU$4),1,(Holidays!$A$1:$A$248)),0))*$M114,"")</f>
        <v>0</v>
      </c>
      <c r="BV114" s="321">
        <f ca="1">IFERROR((IF(AND($J114&gt;BU$4,$J114&lt;=BV$4,$K114&lt;=BV$4),NETWORKDAYS.INTL($J114,$K114,1,(Holidays!$A$1:$A$248)),0)+IF(AND($J114&gt;BU$4,$J114&lt;=BV$4,$K114&gt;BV$4),NETWORKDAYS.INTL($J114,(BV$4),1,(Holidays!$A$1:$A$248)),0)+IF(AND($J114&lt;BU$4,$K114&lt;BV$4,$K114&gt;BU$4),NETWORKDAYS.INTL(BU$4+1,$K114,1,(Holidays!$A$1:$A$248)),0)+IF(AND($J114&lt;=BU$4,$K114&gt;=BV$4,$K114&gt;BU$4),NETWORKDAYS.INTL(BU$4+1,(BV$4),1,(Holidays!$A$1:$A$248)),0))*$M114,"")</f>
        <v>0</v>
      </c>
      <c r="BW114" s="190">
        <f ca="1">IFERROR((IF(AND($J114&gt;BV$4,$J114&lt;=BW$4,$K114&lt;=BW$4),NETWORKDAYS.INTL($J114,$K114,1,(Holidays!$A$1:$A$248)),0)+IF(AND($J114&gt;BV$4,$J114&lt;=BW$4,$K114&gt;BW$4),NETWORKDAYS.INTL($J114,(BW$4),1,(Holidays!$A$1:$A$248)),0)+IF(AND($J114&lt;BV$4,$K114&lt;BW$4,$K114&gt;BV$4),NETWORKDAYS.INTL(BV$4+1,$K114,1,(Holidays!$A$1:$A$248)),0)+IF(AND($J114&lt;=BV$4,$K114&gt;=BW$4,$K114&gt;BV$4),NETWORKDAYS.INTL(BV$4+1,(BW$4),1,(Holidays!$A$1:$A$248)),0))*$M114,"")</f>
        <v>0</v>
      </c>
      <c r="BX114" s="192">
        <f ca="1">IFERROR((IF(AND($J114&gt;BW$4,$J114&lt;=BX$4,$K114&lt;=BX$4),NETWORKDAYS.INTL($J114,$K114,1,(Holidays!$A$1:$A$248)),0)+IF(AND($J114&gt;BW$4,$J114&lt;=BX$4,$K114&gt;BX$4),NETWORKDAYS.INTL($J114,(BX$4),1,(Holidays!$A$1:$A$248)),0)+IF(AND($J114&lt;BW$4,$K114&lt;BX$4,$K114&gt;BW$4),NETWORKDAYS.INTL(BW$4+1,$K114,1,(Holidays!$A$1:$A$248)),0)+IF(AND($J114&lt;=BW$4,$K114&gt;=BX$4,$K114&gt;BW$4),NETWORKDAYS.INTL(BW$4+1,(BX$4),1,(Holidays!$A$1:$A$248)),0))*$M114,"")</f>
        <v>0</v>
      </c>
      <c r="BY114" s="321">
        <f ca="1">IFERROR((IF(AND($J114&gt;BX$4,$J114&lt;=BY$4,$K114&lt;=BY$4),NETWORKDAYS.INTL($J114,$K114,1,(Holidays!$A$1:$A$248)),0)+IF(AND($J114&gt;BX$4,$J114&lt;=BY$4,$K114&gt;BY$4),NETWORKDAYS.INTL($J114,(BY$4),1,(Holidays!$A$1:$A$248)),0)+IF(AND($J114&lt;BX$4,$K114&lt;BY$4,$K114&gt;BX$4),NETWORKDAYS.INTL(BX$4+1,$K114,1,(Holidays!$A$1:$A$248)),0)+IF(AND($J114&lt;=BX$4,$K114&gt;=BY$4,$K114&gt;BX$4),NETWORKDAYS.INTL(BX$4+1,(BY$4),1,(Holidays!$A$1:$A$248)),0))*$M114,"")</f>
        <v>0</v>
      </c>
      <c r="BZ114" s="190">
        <f ca="1">IFERROR((IF(AND($J114&gt;BY$4,$J114&lt;=BZ$4,$K114&lt;=BZ$4),NETWORKDAYS.INTL($J114,$K114,1,(Holidays!$A$1:$A$248)),0)+IF(AND($J114&gt;BY$4,$J114&lt;=BZ$4,$K114&gt;BZ$4),NETWORKDAYS.INTL($J114,(BZ$4),1,(Holidays!$A$1:$A$248)),0)+IF(AND($J114&lt;BY$4,$K114&lt;BZ$4,$K114&gt;BY$4),NETWORKDAYS.INTL(BY$4+1,$K114,1,(Holidays!$A$1:$A$248)),0)+IF(AND($J114&lt;=BY$4,$K114&gt;=BZ$4,$K114&gt;BY$4),NETWORKDAYS.INTL(BY$4+1,(BZ$4),1,(Holidays!$A$1:$A$248)),0))*$M114,"")</f>
        <v>0</v>
      </c>
      <c r="CA114" s="192">
        <f ca="1">IFERROR((IF(AND($J114&gt;BZ$4,$J114&lt;=CA$4,$K114&lt;=CA$4),NETWORKDAYS.INTL($J114,$K114,1,(Holidays!$A$1:$A$248)),0)+IF(AND($J114&gt;BZ$4,$J114&lt;=CA$4,$K114&gt;CA$4),NETWORKDAYS.INTL($J114,(CA$4),1,(Holidays!$A$1:$A$248)),0)+IF(AND($J114&lt;BZ$4,$K114&lt;CA$4,$K114&gt;BZ$4),NETWORKDAYS.INTL(BZ$4+1,$K114,1,(Holidays!$A$1:$A$248)),0)+IF(AND($J114&lt;=BZ$4,$K114&gt;=CA$4,$K114&gt;BZ$4),NETWORKDAYS.INTL(BZ$4+1,(CA$4),1,(Holidays!$A$1:$A$248)),0))*$M114,"")</f>
        <v>0</v>
      </c>
      <c r="CB114" s="321">
        <f ca="1">IFERROR((IF(AND($J114&gt;CA$4,$J114&lt;=CB$4,$K114&lt;=CB$4),NETWORKDAYS.INTL($J114,$K114,1,(Holidays!$A$1:$A$248)),0)+IF(AND($J114&gt;CA$4,$J114&lt;=CB$4,$K114&gt;CB$4),NETWORKDAYS.INTL($J114,(CB$4),1,(Holidays!$A$1:$A$248)),0)+IF(AND($J114&lt;CA$4,$K114&lt;CB$4,$K114&gt;CA$4),NETWORKDAYS.INTL(CA$4+1,$K114,1,(Holidays!$A$1:$A$248)),0)+IF(AND($J114&lt;=CA$4,$K114&gt;=CB$4,$K114&gt;CA$4),NETWORKDAYS.INTL(CA$4+1,(CB$4),1,(Holidays!$A$1:$A$248)),0))*$M114,"")</f>
        <v>0</v>
      </c>
      <c r="CC114" s="190">
        <f ca="1">IFERROR((IF(AND($J114&gt;CB$4,$J114&lt;=CC$4,$K114&lt;=CC$4),NETWORKDAYS.INTL($J114,$K114,1,(Holidays!$A$1:$A$248)),0)+IF(AND($J114&gt;CB$4,$J114&lt;=CC$4,$K114&gt;CC$4),NETWORKDAYS.INTL($J114,(CC$4),1,(Holidays!$A$1:$A$248)),0)+IF(AND($J114&lt;CB$4,$K114&lt;CC$4,$K114&gt;CB$4),NETWORKDAYS.INTL(CB$4+1,$K114,1,(Holidays!$A$1:$A$248)),0)+IF(AND($J114&lt;=CB$4,$K114&gt;=CC$4,$K114&gt;CB$4),NETWORKDAYS.INTL(CB$4+1,(CC$4),1,(Holidays!$A$1:$A$248)),0))*$M114,"")</f>
        <v>0</v>
      </c>
      <c r="CD114" s="192">
        <f ca="1">IFERROR((IF(AND($J114&gt;CC$4,$J114&lt;=CD$4,$K114&lt;=CD$4),NETWORKDAYS.INTL($J114,$K114,1,(Holidays!$A$1:$A$248)),0)+IF(AND($J114&gt;CC$4,$J114&lt;=CD$4,$K114&gt;CD$4),NETWORKDAYS.INTL($J114,(CD$4),1,(Holidays!$A$1:$A$248)),0)+IF(AND($J114&lt;CC$4,$K114&lt;CD$4,$K114&gt;CC$4),NETWORKDAYS.INTL(CC$4+1,$K114,1,(Holidays!$A$1:$A$248)),0)+IF(AND($J114&lt;=CC$4,$K114&gt;=CD$4,$K114&gt;CC$4),NETWORKDAYS.INTL(CC$4+1,(CD$4),1,(Holidays!$A$1:$A$248)),0))*$M114,"")</f>
        <v>0</v>
      </c>
      <c r="CE114" s="321">
        <f ca="1">IFERROR((IF(AND($J114&gt;CD$4,$J114&lt;=CE$4,$K114&lt;=CE$4),NETWORKDAYS.INTL($J114,$K114,1,(Holidays!$A$1:$A$248)),0)+IF(AND($J114&gt;CD$4,$J114&lt;=CE$4,$K114&gt;CE$4),NETWORKDAYS.INTL($J114,(CE$4),1,(Holidays!$A$1:$A$248)),0)+IF(AND($J114&lt;CD$4,$K114&lt;CE$4,$K114&gt;CD$4),NETWORKDAYS.INTL(CD$4+1,$K114,1,(Holidays!$A$1:$A$248)),0)+IF(AND($J114&lt;=CD$4,$K114&gt;=CE$4,$K114&gt;CD$4),NETWORKDAYS.INTL(CD$4+1,(CE$4),1,(Holidays!$A$1:$A$248)),0))*$M114,"")</f>
        <v>0</v>
      </c>
      <c r="CF114" s="190">
        <f ca="1">IFERROR((IF(AND($J114&gt;CE$4,$J114&lt;=CF$4,$K114&lt;=CF$4),NETWORKDAYS.INTL($J114,$K114,1,(Holidays!$A$1:$A$248)),0)+IF(AND($J114&gt;CE$4,$J114&lt;=CF$4,$K114&gt;CF$4),NETWORKDAYS.INTL($J114,(CF$4),1,(Holidays!$A$1:$A$248)),0)+IF(AND($J114&lt;CE$4,$K114&lt;CF$4,$K114&gt;CE$4),NETWORKDAYS.INTL(CE$4+1,$K114,1,(Holidays!$A$1:$A$248)),0)+IF(AND($J114&lt;=CE$4,$K114&gt;=CF$4,$K114&gt;CE$4),NETWORKDAYS.INTL(CE$4+1,(CF$4),1,(Holidays!$A$1:$A$248)),0))*$M114,"")</f>
        <v>0</v>
      </c>
      <c r="CG114" s="192">
        <f ca="1">IFERROR((IF(AND($J114&gt;CF$4,$J114&lt;=CG$4,$K114&lt;=CG$4),NETWORKDAYS.INTL($J114,$K114,1,(Holidays!$A$1:$A$248)),0)+IF(AND($J114&gt;CF$4,$J114&lt;=CG$4,$K114&gt;CG$4),NETWORKDAYS.INTL($J114,(CG$4),1,(Holidays!$A$1:$A$248)),0)+IF(AND($J114&lt;CF$4,$K114&lt;CG$4,$K114&gt;CF$4),NETWORKDAYS.INTL(CF$4+1,$K114,1,(Holidays!$A$1:$A$248)),0)+IF(AND($J114&lt;=CF$4,$K114&gt;=CG$4,$K114&gt;CF$4),NETWORKDAYS.INTL(CF$4+1,(CG$4),1,(Holidays!$A$1:$A$248)),0))*$M114,"")</f>
        <v>0</v>
      </c>
      <c r="CH114" s="321">
        <f ca="1">IFERROR((IF(AND($J114&gt;CG$4,$J114&lt;=CH$4,$K114&lt;=CH$4),NETWORKDAYS.INTL($J114,$K114,1,(Holidays!$A$1:$A$248)),0)+IF(AND($J114&gt;CG$4,$J114&lt;=CH$4,$K114&gt;CH$4),NETWORKDAYS.INTL($J114,(CH$4),1,(Holidays!$A$1:$A$248)),0)+IF(AND($J114&lt;CG$4,$K114&lt;CH$4,$K114&gt;CG$4),NETWORKDAYS.INTL(CG$4+1,$K114,1,(Holidays!$A$1:$A$248)),0)+IF(AND($J114&lt;=CG$4,$K114&gt;=CH$4,$K114&gt;CG$4),NETWORKDAYS.INTL(CG$4+1,(CH$4),1,(Holidays!$A$1:$A$248)),0))*$M114,"")</f>
        <v>0</v>
      </c>
      <c r="CI114" s="190">
        <f ca="1">IFERROR((IF(AND($J114&gt;CH$4,$J114&lt;=CI$4,$K114&lt;=CI$4),NETWORKDAYS.INTL($J114,$K114,1,(Holidays!$A$1:$A$248)),0)+IF(AND($J114&gt;CH$4,$J114&lt;=CI$4,$K114&gt;CI$4),NETWORKDAYS.INTL($J114,(CI$4),1,(Holidays!$A$1:$A$248)),0)+IF(AND($J114&lt;CH$4,$K114&lt;CI$4,$K114&gt;CH$4),NETWORKDAYS.INTL(CH$4+1,$K114,1,(Holidays!$A$1:$A$248)),0)+IF(AND($J114&lt;=CH$4,$K114&gt;=CI$4,$K114&gt;CH$4),NETWORKDAYS.INTL(CH$4+1,(CI$4),1,(Holidays!$A$1:$A$248)),0))*$M114,"")</f>
        <v>0</v>
      </c>
      <c r="CJ114" s="192">
        <f ca="1">IFERROR((IF(AND($J114&gt;CI$4,$J114&lt;=CJ$4,$K114&lt;=CJ$4),NETWORKDAYS.INTL($J114,$K114,1,(Holidays!$A$1:$A$248)),0)+IF(AND($J114&gt;CI$4,$J114&lt;=CJ$4,$K114&gt;CJ$4),NETWORKDAYS.INTL($J114,(CJ$4),1,(Holidays!$A$1:$A$248)),0)+IF(AND($J114&lt;CI$4,$K114&lt;CJ$4,$K114&gt;CI$4),NETWORKDAYS.INTL(CI$4+1,$K114,1,(Holidays!$A$1:$A$248)),0)+IF(AND($J114&lt;=CI$4,$K114&gt;=CJ$4,$K114&gt;CI$4),NETWORKDAYS.INTL(CI$4+1,(CJ$4),1,(Holidays!$A$1:$A$248)),0))*$M114,"")</f>
        <v>0</v>
      </c>
      <c r="CK114" s="321">
        <f ca="1">IFERROR((IF(AND($J114&gt;CJ$4,$J114&lt;=CK$4,$K114&lt;=CK$4),NETWORKDAYS.INTL($J114,$K114,1,(Holidays!$A$1:$A$248)),0)+IF(AND($J114&gt;CJ$4,$J114&lt;=CK$4,$K114&gt;CK$4),NETWORKDAYS.INTL($J114,(CK$4),1,(Holidays!$A$1:$A$248)),0)+IF(AND($J114&lt;CJ$4,$K114&lt;CK$4,$K114&gt;CJ$4),NETWORKDAYS.INTL(CJ$4+1,$K114,1,(Holidays!$A$1:$A$248)),0)+IF(AND($J114&lt;=CJ$4,$K114&gt;=CK$4,$K114&gt;CJ$4),NETWORKDAYS.INTL(CJ$4+1,(CK$4),1,(Holidays!$A$1:$A$248)),0))*$M114,"")</f>
        <v>0</v>
      </c>
      <c r="CL114" s="190">
        <f ca="1">IFERROR((IF(AND($J114&gt;CK$4,$J114&lt;=CL$4,$K114&lt;=CL$4),NETWORKDAYS.INTL($J114,$K114,1,(Holidays!$A$1:$A$248)),0)+IF(AND($J114&gt;CK$4,$J114&lt;=CL$4,$K114&gt;CL$4),NETWORKDAYS.INTL($J114,(CL$4),1,(Holidays!$A$1:$A$248)),0)+IF(AND($J114&lt;CK$4,$K114&lt;CL$4,$K114&gt;CK$4),NETWORKDAYS.INTL(CK$4+1,$K114,1,(Holidays!$A$1:$A$248)),0)+IF(AND($J114&lt;=CK$4,$K114&gt;=CL$4,$K114&gt;CK$4),NETWORKDAYS.INTL(CK$4+1,(CL$4),1,(Holidays!$A$1:$A$248)),0))*$M114,"")</f>
        <v>0</v>
      </c>
      <c r="CM114" s="192">
        <f ca="1">IFERROR((IF(AND($J114&gt;CL$4,$J114&lt;=CM$4,$K114&lt;=CM$4),NETWORKDAYS.INTL($J114,$K114,1,(Holidays!$A$1:$A$248)),0)+IF(AND($J114&gt;CL$4,$J114&lt;=CM$4,$K114&gt;CM$4),NETWORKDAYS.INTL($J114,(CM$4),1,(Holidays!$A$1:$A$248)),0)+IF(AND($J114&lt;CL$4,$K114&lt;CM$4,$K114&gt;CL$4),NETWORKDAYS.INTL(CL$4+1,$K114,1,(Holidays!$A$1:$A$248)),0)+IF(AND($J114&lt;=CL$4,$K114&gt;=CM$4,$K114&gt;CL$4),NETWORKDAYS.INTL(CL$4+1,(CM$4),1,(Holidays!$A$1:$A$248)),0))*$M114,"")</f>
        <v>0</v>
      </c>
      <c r="CN114" s="321">
        <f ca="1">IFERROR((IF(AND($J114&gt;CM$4,$J114&lt;=CN$4,$K114&lt;=CN$4),NETWORKDAYS.INTL($J114,$K114,1,(Holidays!$A$1:$A$248)),0)+IF(AND($J114&gt;CM$4,$J114&lt;=CN$4,$K114&gt;CN$4),NETWORKDAYS.INTL($J114,(CN$4),1,(Holidays!$A$1:$A$248)),0)+IF(AND($J114&lt;CM$4,$K114&lt;CN$4,$K114&gt;CM$4),NETWORKDAYS.INTL(CM$4+1,$K114,1,(Holidays!$A$1:$A$248)),0)+IF(AND($J114&lt;=CM$4,$K114&gt;=CN$4,$K114&gt;CM$4),NETWORKDAYS.INTL(CM$4+1,(CN$4),1,(Holidays!$A$1:$A$248)),0))*$M114,"")</f>
        <v>0</v>
      </c>
      <c r="CO114" s="190">
        <f ca="1">IFERROR((IF(AND($J114&gt;CN$4,$J114&lt;=CO$4,$K114&lt;=CO$4),NETWORKDAYS.INTL($J114,$K114,1,(Holidays!$A$1:$A$248)),0)+IF(AND($J114&gt;CN$4,$J114&lt;=CO$4,$K114&gt;CO$4),NETWORKDAYS.INTL($J114,(CO$4),1,(Holidays!$A$1:$A$248)),0)+IF(AND($J114&lt;CN$4,$K114&lt;CO$4,$K114&gt;CN$4),NETWORKDAYS.INTL(CN$4+1,$K114,1,(Holidays!$A$1:$A$248)),0)+IF(AND($J114&lt;=CN$4,$K114&gt;=CO$4,$K114&gt;CN$4),NETWORKDAYS.INTL(CN$4+1,(CO$4),1,(Holidays!$A$1:$A$248)),0))*$M114,"")</f>
        <v>0</v>
      </c>
      <c r="CP114" s="192">
        <f ca="1">IFERROR((IF(AND($J114&gt;CO$4,$J114&lt;=CP$4,$K114&lt;=CP$4),NETWORKDAYS.INTL($J114,$K114,1,(Holidays!$A$1:$A$248)),0)+IF(AND($J114&gt;CO$4,$J114&lt;=CP$4,$K114&gt;CP$4),NETWORKDAYS.INTL($J114,(CP$4),1,(Holidays!$A$1:$A$248)),0)+IF(AND($J114&lt;CO$4,$K114&lt;CP$4,$K114&gt;CO$4),NETWORKDAYS.INTL(CO$4+1,$K114,1,(Holidays!$A$1:$A$248)),0)+IF(AND($J114&lt;=CO$4,$K114&gt;=CP$4,$K114&gt;CO$4),NETWORKDAYS.INTL(CO$4+1,(CP$4),1,(Holidays!$A$1:$A$248)),0))*$M114,"")</f>
        <v>0</v>
      </c>
      <c r="CQ114" s="321">
        <f ca="1">IFERROR((IF(AND($J114&gt;CP$4,$J114&lt;=CQ$4,$K114&lt;=CQ$4),NETWORKDAYS.INTL($J114,$K114,1,(Holidays!$A$1:$A$248)),0)+IF(AND($J114&gt;CP$4,$J114&lt;=CQ$4,$K114&gt;CQ$4),NETWORKDAYS.INTL($J114,(CQ$4),1,(Holidays!$A$1:$A$248)),0)+IF(AND($J114&lt;CP$4,$K114&lt;CQ$4,$K114&gt;CP$4),NETWORKDAYS.INTL(CP$4+1,$K114,1,(Holidays!$A$1:$A$248)),0)+IF(AND($J114&lt;=CP$4,$K114&gt;=CQ$4,$K114&gt;CP$4),NETWORKDAYS.INTL(CP$4+1,(CQ$4),1,(Holidays!$A$1:$A$248)),0))*$M114,"")</f>
        <v>0</v>
      </c>
      <c r="CR114" s="190">
        <f ca="1">IFERROR((IF(AND($J114&gt;CQ$4,$J114&lt;=CR$4,$K114&lt;=CR$4),NETWORKDAYS.INTL($J114,$K114,1,(Holidays!$A$1:$A$248)),0)+IF(AND($J114&gt;CQ$4,$J114&lt;=CR$4,$K114&gt;CR$4),NETWORKDAYS.INTL($J114,(CR$4),1,(Holidays!$A$1:$A$248)),0)+IF(AND($J114&lt;CQ$4,$K114&lt;CR$4,$K114&gt;CQ$4),NETWORKDAYS.INTL(CQ$4+1,$K114,1,(Holidays!$A$1:$A$248)),0)+IF(AND($J114&lt;=CQ$4,$K114&gt;=CR$4,$K114&gt;CQ$4),NETWORKDAYS.INTL(CQ$4+1,(CR$4),1,(Holidays!$A$1:$A$248)),0))*$M114,"")</f>
        <v>0</v>
      </c>
      <c r="CS114" s="192">
        <f ca="1">IFERROR((IF(AND($J114&gt;CR$4,$J114&lt;=CS$4,$K114&lt;=CS$4),NETWORKDAYS.INTL($J114,$K114,1,(Holidays!$A$1:$A$248)),0)+IF(AND($J114&gt;CR$4,$J114&lt;=CS$4,$K114&gt;CS$4),NETWORKDAYS.INTL($J114,(CS$4),1,(Holidays!$A$1:$A$248)),0)+IF(AND($J114&lt;CR$4,$K114&lt;CS$4,$K114&gt;CR$4),NETWORKDAYS.INTL(CR$4+1,$K114,1,(Holidays!$A$1:$A$248)),0)+IF(AND($J114&lt;=CR$4,$K114&gt;=CS$4,$K114&gt;CR$4),NETWORKDAYS.INTL(CR$4+1,(CS$4),1,(Holidays!$A$1:$A$248)),0))*$M114,"")</f>
        <v>0</v>
      </c>
      <c r="CT114" s="321">
        <f ca="1">IFERROR((IF(AND($J114&gt;CS$4,$J114&lt;=CT$4,$K114&lt;=CT$4),NETWORKDAYS.INTL($J114,$K114,1,(Holidays!$A$1:$A$248)),0)+IF(AND($J114&gt;CS$4,$J114&lt;=CT$4,$K114&gt;CT$4),NETWORKDAYS.INTL($J114,(CT$4),1,(Holidays!$A$1:$A$248)),0)+IF(AND($J114&lt;CS$4,$K114&lt;CT$4,$K114&gt;CS$4),NETWORKDAYS.INTL(CS$4+1,$K114,1,(Holidays!$A$1:$A$248)),0)+IF(AND($J114&lt;=CS$4,$K114&gt;=CT$4,$K114&gt;CS$4),NETWORKDAYS.INTL(CS$4+1,(CT$4),1,(Holidays!$A$1:$A$248)),0))*$M114,"")</f>
        <v>0</v>
      </c>
      <c r="CU114" s="190">
        <f ca="1">IFERROR((IF(AND($J114&gt;CT$4,$J114&lt;=CU$4,$K114&lt;=CU$4),NETWORKDAYS.INTL($J114,$K114,1,(Holidays!$A$1:$A$248)),0)+IF(AND($J114&gt;CT$4,$J114&lt;=CU$4,$K114&gt;CU$4),NETWORKDAYS.INTL($J114,(CU$4),1,(Holidays!$A$1:$A$248)),0)+IF(AND($J114&lt;CT$4,$K114&lt;CU$4,$K114&gt;CT$4),NETWORKDAYS.INTL(CT$4+1,$K114,1,(Holidays!$A$1:$A$248)),0)+IF(AND($J114&lt;=CT$4,$K114&gt;=CU$4,$K114&gt;CT$4),NETWORKDAYS.INTL(CT$4+1,(CU$4),1,(Holidays!$A$1:$A$248)),0))*$M114,"")</f>
        <v>0</v>
      </c>
      <c r="CV114" s="192">
        <f ca="1">IFERROR((IF(AND($J114&gt;CU$4,$J114&lt;=CV$4,$K114&lt;=CV$4),NETWORKDAYS.INTL($J114,$K114,1,(Holidays!$A$1:$A$248)),0)+IF(AND($J114&gt;CU$4,$J114&lt;=CV$4,$K114&gt;CV$4),NETWORKDAYS.INTL($J114,(CV$4),1,(Holidays!$A$1:$A$248)),0)+IF(AND($J114&lt;CU$4,$K114&lt;CV$4,$K114&gt;CU$4),NETWORKDAYS.INTL(CU$4+1,$K114,1,(Holidays!$A$1:$A$248)),0)+IF(AND($J114&lt;=CU$4,$K114&gt;=CV$4,$K114&gt;CU$4),NETWORKDAYS.INTL(CU$4+1,(CV$4),1,(Holidays!$A$1:$A$248)),0))*$M114,"")</f>
        <v>0</v>
      </c>
      <c r="CW114" s="321">
        <f ca="1">IFERROR((IF(AND($J114&gt;CV$4,$J114&lt;=CW$4,$K114&lt;=CW$4),NETWORKDAYS.INTL($J114,$K114,1,(Holidays!$A$1:$A$248)),0)+IF(AND($J114&gt;CV$4,$J114&lt;=CW$4,$K114&gt;CW$4),NETWORKDAYS.INTL($J114,(CW$4),1,(Holidays!$A$1:$A$248)),0)+IF(AND($J114&lt;CV$4,$K114&lt;CW$4,$K114&gt;CV$4),NETWORKDAYS.INTL(CV$4+1,$K114,1,(Holidays!$A$1:$A$248)),0)+IF(AND($J114&lt;=CV$4,$K114&gt;=CW$4,$K114&gt;CV$4),NETWORKDAYS.INTL(CV$4+1,(CW$4),1,(Holidays!$A$1:$A$248)),0))*$M114,"")</f>
        <v>0</v>
      </c>
      <c r="CX114" s="324">
        <f ca="1">IFERROR((IF(AND($J114&gt;CW$4,$J114&lt;=CX$4,$K114&lt;=CX$4),NETWORKDAYS.INTL($J114,$K114,1,(Holidays!$A$1:$A$248)),0)+IF(AND($J114&gt;CW$4,$J114&lt;=CX$4,$K114&gt;CX$4),NETWORKDAYS.INTL($J114,(CX$4),1,(Holidays!$A$1:$A$248)),0)+IF(AND($J114&lt;CW$4,$K114&lt;CX$4,$K114&gt;CW$4),NETWORKDAYS.INTL(CW$4+1,$K114,1,(Holidays!$A$1:$A$248)),0)+IF(AND($J114&lt;=CW$4,$K114&gt;=CX$4,$K114&gt;CW$4),NETWORKDAYS.INTL(CW$4+1,(CX$4),1,(Holidays!$A$1:$A$248)),0))*$M114,"")</f>
        <v>0</v>
      </c>
    </row>
    <row r="115" spans="2:102" ht="15" customHeight="1" outlineLevel="1">
      <c r="B115" s="59" t="str">
        <f t="array" ref="B115">IFERROR(INDEX('A-2_MH Distribution'!$B$1:$B$15014,SMALL(IF('A-2_MH Distribution'!$O$8:$O$63&lt;&gt;0,ROW('A-2_MH Distribution'!$B$8:$B$63)),ROW(A16)),1),"")</f>
        <v/>
      </c>
      <c r="C115" s="458" t="str">
        <f ca="1">IFERROR(VLOOKUP(B115,OFFSET('A-1_MH Estimation'!$B$7,0,0,MATCH("Subtotal LOE",'A-1_MH Estimation'!B:B,0)-7,2),2,0),"")</f>
        <v/>
      </c>
      <c r="D115" s="466" t="str">
        <f ca="1">IFERROR(VLOOKUP(B115,OFFSET('A-1_MH Estimation'!$B$7,0,0,MATCH("Subtotal LOE",'A-1_MH Estimation'!B:B,0)-7,4),4,0),"")</f>
        <v/>
      </c>
      <c r="E115" s="466" t="str">
        <f ca="1">IFERROR(VLOOKUP(B115,OFFSET('A-1_MH Estimation'!$B$7,0,0,MATCH("Subtotal LOE",'A-1_MH Estimation'!B:B,0)-7,3),3,0),"")</f>
        <v/>
      </c>
      <c r="F115" s="462">
        <f>IFERROR(VLOOKUP($B115,'A-2_MH Distribution'!$B$6:$O$16314,3,0)*VLOOKUP($B115,'A-2_MH Distribution'!$B$6:$O$16314,VLOOKUP(G115,SoftwareList,6,0),0)*IFERROR((--(VLOOKUP($B115,'A-2_MH Distribution'!$B$6:$O$16314,VLOOKUP(G115,SoftwareList,8,0),0)=0)+VLOOKUP($B115,'A-2_MH Distribution'!$B$6:$O$16314,VLOOKUP(G115,SoftwareList,8,0),0)),1),0)</f>
        <v>0</v>
      </c>
      <c r="G115" s="403" t="str">
        <f t="shared" si="63"/>
        <v/>
      </c>
      <c r="H115" s="454"/>
      <c r="I115" s="455"/>
      <c r="J115" s="351">
        <f ca="1">IFERROR(INDEX(Activities,MATCH($B115,'A-2_MH Distribution'!B:B,0),MATCH("Start Date",'A-2_MH Distribution'!$A$4:S$4,0))+H115,0)</f>
        <v>0</v>
      </c>
      <c r="K115" s="352">
        <f ca="1">IFERROR(INDEX(Activities,MATCH($B115,'A-2_MH Distribution'!B:B,0),MATCH("Finish Date",'A-2_MH Distribution'!$A$4:S$4,0))+I115,0)</f>
        <v>0</v>
      </c>
      <c r="L115" s="170">
        <f ca="1">NETWORKDAYS.INTL(J115,K115,1,Holidays!$A$1:$A$248)</f>
        <v>0</v>
      </c>
      <c r="M115" s="62">
        <f t="shared" ca="1" si="62"/>
        <v>0</v>
      </c>
      <c r="O115" s="253">
        <f ca="1">SUM($P115:CX115)</f>
        <v>0</v>
      </c>
      <c r="P115" s="320"/>
      <c r="Q115" s="321">
        <f ca="1">IFERROR((IF(AND($J115&gt;P$4,$J115&lt;=Q$4,$K115&lt;=Q$4),NETWORKDAYS.INTL($J115,$K115,1,(Holidays!$A$1:$A$248)),0)+IF(AND($J115&gt;P$4,$J115&lt;=Q$4,$K115&gt;Q$4),NETWORKDAYS.INTL($J115,(Q$4),1,(Holidays!$A$1:$A$248)),0)+IF(AND($J115&lt;P$4,$K115&lt;Q$4,$K115&gt;P$4),NETWORKDAYS.INTL(P$4+1,$K115,1,(Holidays!$A$1:$A$248)),0)+IF(AND($J115&lt;=P$4,$K115&gt;=Q$4,$K115&gt;P$4),NETWORKDAYS.INTL(P$4+1,(Q$4),1,(Holidays!$A$1:$A$248)),0))*$M115,"")</f>
        <v>0</v>
      </c>
      <c r="R115" s="190">
        <f ca="1">IFERROR((IF(AND($J115&gt;Q$4,$J115&lt;=R$4,$K115&lt;=R$4),NETWORKDAYS.INTL($J115,$K115,1,(Holidays!$A$1:$A$248)),0)+IF(AND($J115&gt;Q$4,$J115&lt;=R$4,$K115&gt;R$4),NETWORKDAYS.INTL($J115,(R$4),1,(Holidays!$A$1:$A$248)),0)+IF(AND($J115&lt;Q$4,$K115&lt;R$4,$K115&gt;Q$4),NETWORKDAYS.INTL(Q$4+1,$K115,1,(Holidays!$A$1:$A$248)),0)+IF(AND($J115&lt;=Q$4,$K115&gt;=R$4,$K115&gt;Q$4),NETWORKDAYS.INTL(Q$4+1,(R$4),1,(Holidays!$A$1:$A$248)),0))*$M115,"")</f>
        <v>0</v>
      </c>
      <c r="S115" s="192">
        <f ca="1">IFERROR((IF(AND($J115&gt;R$4,$J115&lt;=S$4,$K115&lt;=S$4),NETWORKDAYS.INTL($J115,$K115,1,(Holidays!$A$1:$A$248)),0)+IF(AND($J115&gt;R$4,$J115&lt;=S$4,$K115&gt;S$4),NETWORKDAYS.INTL($J115,(S$4),1,(Holidays!$A$1:$A$248)),0)+IF(AND($J115&lt;R$4,$K115&lt;S$4,$K115&gt;R$4),NETWORKDAYS.INTL(R$4+1,$K115,1,(Holidays!$A$1:$A$248)),0)+IF(AND($J115&lt;=R$4,$K115&gt;=S$4,$K115&gt;R$4),NETWORKDAYS.INTL(R$4+1,(S$4),1,(Holidays!$A$1:$A$248)),0))*$M115,"")</f>
        <v>0</v>
      </c>
      <c r="T115" s="321">
        <f ca="1">IFERROR((IF(AND($J115&gt;S$4,$J115&lt;=T$4,$K115&lt;=T$4),NETWORKDAYS.INTL($J115,$K115,1,(Holidays!$A$1:$A$248)),0)+IF(AND($J115&gt;S$4,$J115&lt;=T$4,$K115&gt;T$4),NETWORKDAYS.INTL($J115,(T$4),1,(Holidays!$A$1:$A$248)),0)+IF(AND($J115&lt;S$4,$K115&lt;T$4,$K115&gt;S$4),NETWORKDAYS.INTL(S$4+1,$K115,1,(Holidays!$A$1:$A$248)),0)+IF(AND($J115&lt;=S$4,$K115&gt;=T$4,$K115&gt;S$4),NETWORKDAYS.INTL(S$4+1,(T$4),1,(Holidays!$A$1:$A$248)),0))*$M115,"")</f>
        <v>0</v>
      </c>
      <c r="U115" s="190">
        <f ca="1">IFERROR((IF(AND($J115&gt;T$4,$J115&lt;=U$4,$K115&lt;=U$4),NETWORKDAYS.INTL($J115,$K115,1,(Holidays!$A$1:$A$248)),0)+IF(AND($J115&gt;T$4,$J115&lt;=U$4,$K115&gt;U$4),NETWORKDAYS.INTL($J115,(U$4),1,(Holidays!$A$1:$A$248)),0)+IF(AND($J115&lt;T$4,$K115&lt;U$4,$K115&gt;T$4),NETWORKDAYS.INTL(T$4+1,$K115,1,(Holidays!$A$1:$A$248)),0)+IF(AND($J115&lt;=T$4,$K115&gt;=U$4,$K115&gt;T$4),NETWORKDAYS.INTL(T$4+1,(U$4),1,(Holidays!$A$1:$A$248)),0))*$M115,"")</f>
        <v>0</v>
      </c>
      <c r="V115" s="192">
        <f ca="1">IFERROR((IF(AND($J115&gt;U$4,$J115&lt;=V$4,$K115&lt;=V$4),NETWORKDAYS.INTL($J115,$K115,1,(Holidays!$A$1:$A$248)),0)+IF(AND($J115&gt;U$4,$J115&lt;=V$4,$K115&gt;V$4),NETWORKDAYS.INTL($J115,(V$4),1,(Holidays!$A$1:$A$248)),0)+IF(AND($J115&lt;U$4,$K115&lt;V$4,$K115&gt;U$4),NETWORKDAYS.INTL(U$4+1,$K115,1,(Holidays!$A$1:$A$248)),0)+IF(AND($J115&lt;=U$4,$K115&gt;=V$4,$K115&gt;U$4),NETWORKDAYS.INTL(U$4+1,(V$4),1,(Holidays!$A$1:$A$248)),0))*$M115,"")</f>
        <v>0</v>
      </c>
      <c r="W115" s="321">
        <f ca="1">IFERROR((IF(AND($J115&gt;V$4,$J115&lt;=W$4,$K115&lt;=W$4),NETWORKDAYS.INTL($J115,$K115,1,(Holidays!$A$1:$A$248)),0)+IF(AND($J115&gt;V$4,$J115&lt;=W$4,$K115&gt;W$4),NETWORKDAYS.INTL($J115,(W$4),1,(Holidays!$A$1:$A$248)),0)+IF(AND($J115&lt;V$4,$K115&lt;W$4,$K115&gt;V$4),NETWORKDAYS.INTL(V$4+1,$K115,1,(Holidays!$A$1:$A$248)),0)+IF(AND($J115&lt;=V$4,$K115&gt;=W$4,$K115&gt;V$4),NETWORKDAYS.INTL(V$4+1,(W$4),1,(Holidays!$A$1:$A$248)),0))*$M115,"")</f>
        <v>0</v>
      </c>
      <c r="X115" s="190">
        <f ca="1">IFERROR((IF(AND($J115&gt;W$4,$J115&lt;=X$4,$K115&lt;=X$4),NETWORKDAYS.INTL($J115,$K115,1,(Holidays!$A$1:$A$248)),0)+IF(AND($J115&gt;W$4,$J115&lt;=X$4,$K115&gt;X$4),NETWORKDAYS.INTL($J115,(X$4),1,(Holidays!$A$1:$A$248)),0)+IF(AND($J115&lt;W$4,$K115&lt;X$4,$K115&gt;W$4),NETWORKDAYS.INTL(W$4+1,$K115,1,(Holidays!$A$1:$A$248)),0)+IF(AND($J115&lt;=W$4,$K115&gt;=X$4,$K115&gt;W$4),NETWORKDAYS.INTL(W$4+1,(X$4),1,(Holidays!$A$1:$A$248)),0))*$M115,"")</f>
        <v>0</v>
      </c>
      <c r="Y115" s="192">
        <f ca="1">IFERROR((IF(AND($J115&gt;X$4,$J115&lt;=Y$4,$K115&lt;=Y$4),NETWORKDAYS.INTL($J115,$K115,1,(Holidays!$A$1:$A$248)),0)+IF(AND($J115&gt;X$4,$J115&lt;=Y$4,$K115&gt;Y$4),NETWORKDAYS.INTL($J115,(Y$4),1,(Holidays!$A$1:$A$248)),0)+IF(AND($J115&lt;X$4,$K115&lt;Y$4,$K115&gt;X$4),NETWORKDAYS.INTL(X$4+1,$K115,1,(Holidays!$A$1:$A$248)),0)+IF(AND($J115&lt;=X$4,$K115&gt;=Y$4,$K115&gt;X$4),NETWORKDAYS.INTL(X$4+1,(Y$4),1,(Holidays!$A$1:$A$248)),0))*$M115,"")</f>
        <v>0</v>
      </c>
      <c r="Z115" s="321">
        <f ca="1">IFERROR((IF(AND($J115&gt;Y$4,$J115&lt;=Z$4,$K115&lt;=Z$4),NETWORKDAYS.INTL($J115,$K115,1,(Holidays!$A$1:$A$248)),0)+IF(AND($J115&gt;Y$4,$J115&lt;=Z$4,$K115&gt;Z$4),NETWORKDAYS.INTL($J115,(Z$4),1,(Holidays!$A$1:$A$248)),0)+IF(AND($J115&lt;Y$4,$K115&lt;Z$4,$K115&gt;Y$4),NETWORKDAYS.INTL(Y$4+1,$K115,1,(Holidays!$A$1:$A$248)),0)+IF(AND($J115&lt;=Y$4,$K115&gt;=Z$4,$K115&gt;Y$4),NETWORKDAYS.INTL(Y$4+1,(Z$4),1,(Holidays!$A$1:$A$248)),0))*$M115,"")</f>
        <v>0</v>
      </c>
      <c r="AA115" s="190">
        <f ca="1">IFERROR((IF(AND($J115&gt;Z$4,$J115&lt;=AA$4,$K115&lt;=AA$4),NETWORKDAYS.INTL($J115,$K115,1,(Holidays!$A$1:$A$248)),0)+IF(AND($J115&gt;Z$4,$J115&lt;=AA$4,$K115&gt;AA$4),NETWORKDAYS.INTL($J115,(AA$4),1,(Holidays!$A$1:$A$248)),0)+IF(AND($J115&lt;Z$4,$K115&lt;AA$4,$K115&gt;Z$4),NETWORKDAYS.INTL(Z$4+1,$K115,1,(Holidays!$A$1:$A$248)),0)+IF(AND($J115&lt;=Z$4,$K115&gt;=AA$4,$K115&gt;Z$4),NETWORKDAYS.INTL(Z$4+1,(AA$4),1,(Holidays!$A$1:$A$248)),0))*$M115,"")</f>
        <v>0</v>
      </c>
      <c r="AB115" s="192">
        <f ca="1">IFERROR((IF(AND($J115&gt;AA$4,$J115&lt;=AB$4,$K115&lt;=AB$4),NETWORKDAYS.INTL($J115,$K115,1,(Holidays!$A$1:$A$248)),0)+IF(AND($J115&gt;AA$4,$J115&lt;=AB$4,$K115&gt;AB$4),NETWORKDAYS.INTL($J115,(AB$4),1,(Holidays!$A$1:$A$248)),0)+IF(AND($J115&lt;AA$4,$K115&lt;AB$4,$K115&gt;AA$4),NETWORKDAYS.INTL(AA$4+1,$K115,1,(Holidays!$A$1:$A$248)),0)+IF(AND($J115&lt;=AA$4,$K115&gt;=AB$4,$K115&gt;AA$4),NETWORKDAYS.INTL(AA$4+1,(AB$4),1,(Holidays!$A$1:$A$248)),0))*$M115,"")</f>
        <v>0</v>
      </c>
      <c r="AC115" s="321">
        <f ca="1">IFERROR((IF(AND($J115&gt;AB$4,$J115&lt;=AC$4,$K115&lt;=AC$4),NETWORKDAYS.INTL($J115,$K115,1,(Holidays!$A$1:$A$248)),0)+IF(AND($J115&gt;AB$4,$J115&lt;=AC$4,$K115&gt;AC$4),NETWORKDAYS.INTL($J115,(AC$4),1,(Holidays!$A$1:$A$248)),0)+IF(AND($J115&lt;AB$4,$K115&lt;AC$4,$K115&gt;AB$4),NETWORKDAYS.INTL(AB$4+1,$K115,1,(Holidays!$A$1:$A$248)),0)+IF(AND($J115&lt;=AB$4,$K115&gt;=AC$4,$K115&gt;AB$4),NETWORKDAYS.INTL(AB$4+1,(AC$4),1,(Holidays!$A$1:$A$248)),0))*$M115,"")</f>
        <v>0</v>
      </c>
      <c r="AD115" s="190">
        <f ca="1">IFERROR((IF(AND($J115&gt;AC$4,$J115&lt;=AD$4,$K115&lt;=AD$4),NETWORKDAYS.INTL($J115,$K115,1,(Holidays!$A$1:$A$248)),0)+IF(AND($J115&gt;AC$4,$J115&lt;=AD$4,$K115&gt;AD$4),NETWORKDAYS.INTL($J115,(AD$4),1,(Holidays!$A$1:$A$248)),0)+IF(AND($J115&lt;AC$4,$K115&lt;AD$4,$K115&gt;AC$4),NETWORKDAYS.INTL(AC$4+1,$K115,1,(Holidays!$A$1:$A$248)),0)+IF(AND($J115&lt;=AC$4,$K115&gt;=AD$4,$K115&gt;AC$4),NETWORKDAYS.INTL(AC$4+1,(AD$4),1,(Holidays!$A$1:$A$248)),0))*$M115,"")</f>
        <v>0</v>
      </c>
      <c r="AE115" s="192">
        <f ca="1">IFERROR((IF(AND($J115&gt;AD$4,$J115&lt;=AE$4,$K115&lt;=AE$4),NETWORKDAYS.INTL($J115,$K115,1,(Holidays!$A$1:$A$248)),0)+IF(AND($J115&gt;AD$4,$J115&lt;=AE$4,$K115&gt;AE$4),NETWORKDAYS.INTL($J115,(AE$4),1,(Holidays!$A$1:$A$248)),0)+IF(AND($J115&lt;AD$4,$K115&lt;AE$4,$K115&gt;AD$4),NETWORKDAYS.INTL(AD$4+1,$K115,1,(Holidays!$A$1:$A$248)),0)+IF(AND($J115&lt;=AD$4,$K115&gt;=AE$4,$K115&gt;AD$4),NETWORKDAYS.INTL(AD$4+1,(AE$4),1,(Holidays!$A$1:$A$248)),0))*$M115,"")</f>
        <v>0</v>
      </c>
      <c r="AF115" s="321">
        <f ca="1">IFERROR((IF(AND($J115&gt;AE$4,$J115&lt;=AF$4,$K115&lt;=AF$4),NETWORKDAYS.INTL($J115,$K115,1,(Holidays!$A$1:$A$248)),0)+IF(AND($J115&gt;AE$4,$J115&lt;=AF$4,$K115&gt;AF$4),NETWORKDAYS.INTL($J115,(AF$4),1,(Holidays!$A$1:$A$248)),0)+IF(AND($J115&lt;AE$4,$K115&lt;AF$4,$K115&gt;AE$4),NETWORKDAYS.INTL(AE$4+1,$K115,1,(Holidays!$A$1:$A$248)),0)+IF(AND($J115&lt;=AE$4,$K115&gt;=AF$4,$K115&gt;AE$4),NETWORKDAYS.INTL(AE$4+1,(AF$4),1,(Holidays!$A$1:$A$248)),0))*$M115,"")</f>
        <v>0</v>
      </c>
      <c r="AG115" s="190">
        <f ca="1">IFERROR((IF(AND($J115&gt;AF$4,$J115&lt;=AG$4,$K115&lt;=AG$4),NETWORKDAYS.INTL($J115,$K115,1,(Holidays!$A$1:$A$248)),0)+IF(AND($J115&gt;AF$4,$J115&lt;=AG$4,$K115&gt;AG$4),NETWORKDAYS.INTL($J115,(AG$4),1,(Holidays!$A$1:$A$248)),0)+IF(AND($J115&lt;AF$4,$K115&lt;AG$4,$K115&gt;AF$4),NETWORKDAYS.INTL(AF$4+1,$K115,1,(Holidays!$A$1:$A$248)),0)+IF(AND($J115&lt;=AF$4,$K115&gt;=AG$4,$K115&gt;AF$4),NETWORKDAYS.INTL(AF$4+1,(AG$4),1,(Holidays!$A$1:$A$248)),0))*$M115,"")</f>
        <v>0</v>
      </c>
      <c r="AH115" s="192">
        <f ca="1">IFERROR((IF(AND($J115&gt;AG$4,$J115&lt;=AH$4,$K115&lt;=AH$4),NETWORKDAYS.INTL($J115,$K115,1,(Holidays!$A$1:$A$248)),0)+IF(AND($J115&gt;AG$4,$J115&lt;=AH$4,$K115&gt;AH$4),NETWORKDAYS.INTL($J115,(AH$4),1,(Holidays!$A$1:$A$248)),0)+IF(AND($J115&lt;AG$4,$K115&lt;AH$4,$K115&gt;AG$4),NETWORKDAYS.INTL(AG$4+1,$K115,1,(Holidays!$A$1:$A$248)),0)+IF(AND($J115&lt;=AG$4,$K115&gt;=AH$4,$K115&gt;AG$4),NETWORKDAYS.INTL(AG$4+1,(AH$4),1,(Holidays!$A$1:$A$248)),0))*$M115,"")</f>
        <v>0</v>
      </c>
      <c r="AI115" s="321">
        <f ca="1">IFERROR((IF(AND($J115&gt;AH$4,$J115&lt;=AI$4,$K115&lt;=AI$4),NETWORKDAYS.INTL($J115,$K115,1,(Holidays!$A$1:$A$248)),0)+IF(AND($J115&gt;AH$4,$J115&lt;=AI$4,$K115&gt;AI$4),NETWORKDAYS.INTL($J115,(AI$4),1,(Holidays!$A$1:$A$248)),0)+IF(AND($J115&lt;AH$4,$K115&lt;AI$4,$K115&gt;AH$4),NETWORKDAYS.INTL(AH$4+1,$K115,1,(Holidays!$A$1:$A$248)),0)+IF(AND($J115&lt;=AH$4,$K115&gt;=AI$4,$K115&gt;AH$4),NETWORKDAYS.INTL(AH$4+1,(AI$4),1,(Holidays!$A$1:$A$248)),0))*$M115,"")</f>
        <v>0</v>
      </c>
      <c r="AJ115" s="190">
        <f ca="1">IFERROR((IF(AND($J115&gt;AI$4,$J115&lt;=AJ$4,$K115&lt;=AJ$4),NETWORKDAYS.INTL($J115,$K115,1,(Holidays!$A$1:$A$248)),0)+IF(AND($J115&gt;AI$4,$J115&lt;=AJ$4,$K115&gt;AJ$4),NETWORKDAYS.INTL($J115,(AJ$4),1,(Holidays!$A$1:$A$248)),0)+IF(AND($J115&lt;AI$4,$K115&lt;AJ$4,$K115&gt;AI$4),NETWORKDAYS.INTL(AI$4+1,$K115,1,(Holidays!$A$1:$A$248)),0)+IF(AND($J115&lt;=AI$4,$K115&gt;=AJ$4,$K115&gt;AI$4),NETWORKDAYS.INTL(AI$4+1,(AJ$4),1,(Holidays!$A$1:$A$248)),0))*$M115,"")</f>
        <v>0</v>
      </c>
      <c r="AK115" s="192">
        <f ca="1">IFERROR((IF(AND($J115&gt;AJ$4,$J115&lt;=AK$4,$K115&lt;=AK$4),NETWORKDAYS.INTL($J115,$K115,1,(Holidays!$A$1:$A$248)),0)+IF(AND($J115&gt;AJ$4,$J115&lt;=AK$4,$K115&gt;AK$4),NETWORKDAYS.INTL($J115,(AK$4),1,(Holidays!$A$1:$A$248)),0)+IF(AND($J115&lt;AJ$4,$K115&lt;AK$4,$K115&gt;AJ$4),NETWORKDAYS.INTL(AJ$4+1,$K115,1,(Holidays!$A$1:$A$248)),0)+IF(AND($J115&lt;=AJ$4,$K115&gt;=AK$4,$K115&gt;AJ$4),NETWORKDAYS.INTL(AJ$4+1,(AK$4),1,(Holidays!$A$1:$A$248)),0))*$M115,"")</f>
        <v>0</v>
      </c>
      <c r="AL115" s="321">
        <f ca="1">IFERROR((IF(AND($J115&gt;AK$4,$J115&lt;=AL$4,$K115&lt;=AL$4),NETWORKDAYS.INTL($J115,$K115,1,(Holidays!$A$1:$A$248)),0)+IF(AND($J115&gt;AK$4,$J115&lt;=AL$4,$K115&gt;AL$4),NETWORKDAYS.INTL($J115,(AL$4),1,(Holidays!$A$1:$A$248)),0)+IF(AND($J115&lt;AK$4,$K115&lt;AL$4,$K115&gt;AK$4),NETWORKDAYS.INTL(AK$4+1,$K115,1,(Holidays!$A$1:$A$248)),0)+IF(AND($J115&lt;=AK$4,$K115&gt;=AL$4,$K115&gt;AK$4),NETWORKDAYS.INTL(AK$4+1,(AL$4),1,(Holidays!$A$1:$A$248)),0))*$M115,"")</f>
        <v>0</v>
      </c>
      <c r="AM115" s="190">
        <f ca="1">IFERROR((IF(AND($J115&gt;AL$4,$J115&lt;=AM$4,$K115&lt;=AM$4),NETWORKDAYS.INTL($J115,$K115,1,(Holidays!$A$1:$A$248)),0)+IF(AND($J115&gt;AL$4,$J115&lt;=AM$4,$K115&gt;AM$4),NETWORKDAYS.INTL($J115,(AM$4),1,(Holidays!$A$1:$A$248)),0)+IF(AND($J115&lt;AL$4,$K115&lt;AM$4,$K115&gt;AL$4),NETWORKDAYS.INTL(AL$4+1,$K115,1,(Holidays!$A$1:$A$248)),0)+IF(AND($J115&lt;=AL$4,$K115&gt;=AM$4,$K115&gt;AL$4),NETWORKDAYS.INTL(AL$4+1,(AM$4),1,(Holidays!$A$1:$A$248)),0))*$M115,"")</f>
        <v>0</v>
      </c>
      <c r="AN115" s="192">
        <f ca="1">IFERROR((IF(AND($J115&gt;AM$4,$J115&lt;=AN$4,$K115&lt;=AN$4),NETWORKDAYS.INTL($J115,$K115,1,(Holidays!$A$1:$A$248)),0)+IF(AND($J115&gt;AM$4,$J115&lt;=AN$4,$K115&gt;AN$4),NETWORKDAYS.INTL($J115,(AN$4),1,(Holidays!$A$1:$A$248)),0)+IF(AND($J115&lt;AM$4,$K115&lt;AN$4,$K115&gt;AM$4),NETWORKDAYS.INTL(AM$4+1,$K115,1,(Holidays!$A$1:$A$248)),0)+IF(AND($J115&lt;=AM$4,$K115&gt;=AN$4,$K115&gt;AM$4),NETWORKDAYS.INTL(AM$4+1,(AN$4),1,(Holidays!$A$1:$A$248)),0))*$M115,"")</f>
        <v>0</v>
      </c>
      <c r="AO115" s="321">
        <f ca="1">IFERROR((IF(AND($J115&gt;AN$4,$J115&lt;=AO$4,$K115&lt;=AO$4),NETWORKDAYS.INTL($J115,$K115,1,(Holidays!$A$1:$A$248)),0)+IF(AND($J115&gt;AN$4,$J115&lt;=AO$4,$K115&gt;AO$4),NETWORKDAYS.INTL($J115,(AO$4),1,(Holidays!$A$1:$A$248)),0)+IF(AND($J115&lt;AN$4,$K115&lt;AO$4,$K115&gt;AN$4),NETWORKDAYS.INTL(AN$4+1,$K115,1,(Holidays!$A$1:$A$248)),0)+IF(AND($J115&lt;=AN$4,$K115&gt;=AO$4,$K115&gt;AN$4),NETWORKDAYS.INTL(AN$4+1,(AO$4),1,(Holidays!$A$1:$A$248)),0))*$M115,"")</f>
        <v>0</v>
      </c>
      <c r="AP115" s="190">
        <f ca="1">IFERROR((IF(AND($J115&gt;AO$4,$J115&lt;=AP$4,$K115&lt;=AP$4),NETWORKDAYS.INTL($J115,$K115,1,(Holidays!$A$1:$A$248)),0)+IF(AND($J115&gt;AO$4,$J115&lt;=AP$4,$K115&gt;AP$4),NETWORKDAYS.INTL($J115,(AP$4),1,(Holidays!$A$1:$A$248)),0)+IF(AND($J115&lt;AO$4,$K115&lt;AP$4,$K115&gt;AO$4),NETWORKDAYS.INTL(AO$4+1,$K115,1,(Holidays!$A$1:$A$248)),0)+IF(AND($J115&lt;=AO$4,$K115&gt;=AP$4,$K115&gt;AO$4),NETWORKDAYS.INTL(AO$4+1,(AP$4),1,(Holidays!$A$1:$A$248)),0))*$M115,"")</f>
        <v>0</v>
      </c>
      <c r="AQ115" s="192">
        <f ca="1">IFERROR((IF(AND($J115&gt;AP$4,$J115&lt;=AQ$4,$K115&lt;=AQ$4),NETWORKDAYS.INTL($J115,$K115,1,(Holidays!$A$1:$A$248)),0)+IF(AND($J115&gt;AP$4,$J115&lt;=AQ$4,$K115&gt;AQ$4),NETWORKDAYS.INTL($J115,(AQ$4),1,(Holidays!$A$1:$A$248)),0)+IF(AND($J115&lt;AP$4,$K115&lt;AQ$4,$K115&gt;AP$4),NETWORKDAYS.INTL(AP$4+1,$K115,1,(Holidays!$A$1:$A$248)),0)+IF(AND($J115&lt;=AP$4,$K115&gt;=AQ$4,$K115&gt;AP$4),NETWORKDAYS.INTL(AP$4+1,(AQ$4),1,(Holidays!$A$1:$A$248)),0))*$M115,"")</f>
        <v>0</v>
      </c>
      <c r="AR115" s="321">
        <f ca="1">IFERROR((IF(AND($J115&gt;AQ$4,$J115&lt;=AR$4,$K115&lt;=AR$4),NETWORKDAYS.INTL($J115,$K115,1,(Holidays!$A$1:$A$248)),0)+IF(AND($J115&gt;AQ$4,$J115&lt;=AR$4,$K115&gt;AR$4),NETWORKDAYS.INTL($J115,(AR$4),1,(Holidays!$A$1:$A$248)),0)+IF(AND($J115&lt;AQ$4,$K115&lt;AR$4,$K115&gt;AQ$4),NETWORKDAYS.INTL(AQ$4+1,$K115,1,(Holidays!$A$1:$A$248)),0)+IF(AND($J115&lt;=AQ$4,$K115&gt;=AR$4,$K115&gt;AQ$4),NETWORKDAYS.INTL(AQ$4+1,(AR$4),1,(Holidays!$A$1:$A$248)),0))*$M115,"")</f>
        <v>0</v>
      </c>
      <c r="AS115" s="190">
        <f ca="1">IFERROR((IF(AND($J115&gt;AR$4,$J115&lt;=AS$4,$K115&lt;=AS$4),NETWORKDAYS.INTL($J115,$K115,1,(Holidays!$A$1:$A$248)),0)+IF(AND($J115&gt;AR$4,$J115&lt;=AS$4,$K115&gt;AS$4),NETWORKDAYS.INTL($J115,(AS$4),1,(Holidays!$A$1:$A$248)),0)+IF(AND($J115&lt;AR$4,$K115&lt;AS$4,$K115&gt;AR$4),NETWORKDAYS.INTL(AR$4+1,$K115,1,(Holidays!$A$1:$A$248)),0)+IF(AND($J115&lt;=AR$4,$K115&gt;=AS$4,$K115&gt;AR$4),NETWORKDAYS.INTL(AR$4+1,(AS$4),1,(Holidays!$A$1:$A$248)),0))*$M115,"")</f>
        <v>0</v>
      </c>
      <c r="AT115" s="192">
        <f ca="1">IFERROR((IF(AND($J115&gt;AS$4,$J115&lt;=AT$4,$K115&lt;=AT$4),NETWORKDAYS.INTL($J115,$K115,1,(Holidays!$A$1:$A$248)),0)+IF(AND($J115&gt;AS$4,$J115&lt;=AT$4,$K115&gt;AT$4),NETWORKDAYS.INTL($J115,(AT$4),1,(Holidays!$A$1:$A$248)),0)+IF(AND($J115&lt;AS$4,$K115&lt;AT$4,$K115&gt;AS$4),NETWORKDAYS.INTL(AS$4+1,$K115,1,(Holidays!$A$1:$A$248)),0)+IF(AND($J115&lt;=AS$4,$K115&gt;=AT$4,$K115&gt;AS$4),NETWORKDAYS.INTL(AS$4+1,(AT$4),1,(Holidays!$A$1:$A$248)),0))*$M115,"")</f>
        <v>0</v>
      </c>
      <c r="AU115" s="321">
        <f ca="1">IFERROR((IF(AND($J115&gt;AT$4,$J115&lt;=AU$4,$K115&lt;=AU$4),NETWORKDAYS.INTL($J115,$K115,1,(Holidays!$A$1:$A$248)),0)+IF(AND($J115&gt;AT$4,$J115&lt;=AU$4,$K115&gt;AU$4),NETWORKDAYS.INTL($J115,(AU$4),1,(Holidays!$A$1:$A$248)),0)+IF(AND($J115&lt;AT$4,$K115&lt;AU$4,$K115&gt;AT$4),NETWORKDAYS.INTL(AT$4+1,$K115,1,(Holidays!$A$1:$A$248)),0)+IF(AND($J115&lt;=AT$4,$K115&gt;=AU$4,$K115&gt;AT$4),NETWORKDAYS.INTL(AT$4+1,(AU$4),1,(Holidays!$A$1:$A$248)),0))*$M115,"")</f>
        <v>0</v>
      </c>
      <c r="AV115" s="190">
        <f ca="1">IFERROR((IF(AND($J115&gt;AU$4,$J115&lt;=AV$4,$K115&lt;=AV$4),NETWORKDAYS.INTL($J115,$K115,1,(Holidays!$A$1:$A$248)),0)+IF(AND($J115&gt;AU$4,$J115&lt;=AV$4,$K115&gt;AV$4),NETWORKDAYS.INTL($J115,(AV$4),1,(Holidays!$A$1:$A$248)),0)+IF(AND($J115&lt;AU$4,$K115&lt;AV$4,$K115&gt;AU$4),NETWORKDAYS.INTL(AU$4+1,$K115,1,(Holidays!$A$1:$A$248)),0)+IF(AND($J115&lt;=AU$4,$K115&gt;=AV$4,$K115&gt;AU$4),NETWORKDAYS.INTL(AU$4+1,(AV$4),1,(Holidays!$A$1:$A$248)),0))*$M115,"")</f>
        <v>0</v>
      </c>
      <c r="AW115" s="192">
        <f ca="1">IFERROR((IF(AND($J115&gt;AV$4,$J115&lt;=AW$4,$K115&lt;=AW$4),NETWORKDAYS.INTL($J115,$K115,1,(Holidays!$A$1:$A$248)),0)+IF(AND($J115&gt;AV$4,$J115&lt;=AW$4,$K115&gt;AW$4),NETWORKDAYS.INTL($J115,(AW$4),1,(Holidays!$A$1:$A$248)),0)+IF(AND($J115&lt;AV$4,$K115&lt;AW$4,$K115&gt;AV$4),NETWORKDAYS.INTL(AV$4+1,$K115,1,(Holidays!$A$1:$A$248)),0)+IF(AND($J115&lt;=AV$4,$K115&gt;=AW$4,$K115&gt;AV$4),NETWORKDAYS.INTL(AV$4+1,(AW$4),1,(Holidays!$A$1:$A$248)),0))*$M115,"")</f>
        <v>0</v>
      </c>
      <c r="AX115" s="321">
        <f ca="1">IFERROR((IF(AND($J115&gt;AW$4,$J115&lt;=AX$4,$K115&lt;=AX$4),NETWORKDAYS.INTL($J115,$K115,1,(Holidays!$A$1:$A$248)),0)+IF(AND($J115&gt;AW$4,$J115&lt;=AX$4,$K115&gt;AX$4),NETWORKDAYS.INTL($J115,(AX$4),1,(Holidays!$A$1:$A$248)),0)+IF(AND($J115&lt;AW$4,$K115&lt;AX$4,$K115&gt;AW$4),NETWORKDAYS.INTL(AW$4+1,$K115,1,(Holidays!$A$1:$A$248)),0)+IF(AND($J115&lt;=AW$4,$K115&gt;=AX$4,$K115&gt;AW$4),NETWORKDAYS.INTL(AW$4+1,(AX$4),1,(Holidays!$A$1:$A$248)),0))*$M115,"")</f>
        <v>0</v>
      </c>
      <c r="AY115" s="190">
        <f ca="1">IFERROR((IF(AND($J115&gt;AX$4,$J115&lt;=AY$4,$K115&lt;=AY$4),NETWORKDAYS.INTL($J115,$K115,1,(Holidays!$A$1:$A$248)),0)+IF(AND($J115&gt;AX$4,$J115&lt;=AY$4,$K115&gt;AY$4),NETWORKDAYS.INTL($J115,(AY$4),1,(Holidays!$A$1:$A$248)),0)+IF(AND($J115&lt;AX$4,$K115&lt;AY$4,$K115&gt;AX$4),NETWORKDAYS.INTL(AX$4+1,$K115,1,(Holidays!$A$1:$A$248)),0)+IF(AND($J115&lt;=AX$4,$K115&gt;=AY$4,$K115&gt;AX$4),NETWORKDAYS.INTL(AX$4+1,(AY$4),1,(Holidays!$A$1:$A$248)),0))*$M115,"")</f>
        <v>0</v>
      </c>
      <c r="AZ115" s="192">
        <f ca="1">IFERROR((IF(AND($J115&gt;AY$4,$J115&lt;=AZ$4,$K115&lt;=AZ$4),NETWORKDAYS.INTL($J115,$K115,1,(Holidays!$A$1:$A$248)),0)+IF(AND($J115&gt;AY$4,$J115&lt;=AZ$4,$K115&gt;AZ$4),NETWORKDAYS.INTL($J115,(AZ$4),1,(Holidays!$A$1:$A$248)),0)+IF(AND($J115&lt;AY$4,$K115&lt;AZ$4,$K115&gt;AY$4),NETWORKDAYS.INTL(AY$4+1,$K115,1,(Holidays!$A$1:$A$248)),0)+IF(AND($J115&lt;=AY$4,$K115&gt;=AZ$4,$K115&gt;AY$4),NETWORKDAYS.INTL(AY$4+1,(AZ$4),1,(Holidays!$A$1:$A$248)),0))*$M115,"")</f>
        <v>0</v>
      </c>
      <c r="BA115" s="321">
        <f ca="1">IFERROR((IF(AND($J115&gt;AZ$4,$J115&lt;=BA$4,$K115&lt;=BA$4),NETWORKDAYS.INTL($J115,$K115,1,(Holidays!$A$1:$A$248)),0)+IF(AND($J115&gt;AZ$4,$J115&lt;=BA$4,$K115&gt;BA$4),NETWORKDAYS.INTL($J115,(BA$4),1,(Holidays!$A$1:$A$248)),0)+IF(AND($J115&lt;AZ$4,$K115&lt;BA$4,$K115&gt;AZ$4),NETWORKDAYS.INTL(AZ$4+1,$K115,1,(Holidays!$A$1:$A$248)),0)+IF(AND($J115&lt;=AZ$4,$K115&gt;=BA$4,$K115&gt;AZ$4),NETWORKDAYS.INTL(AZ$4+1,(BA$4),1,(Holidays!$A$1:$A$248)),0))*$M115,"")</f>
        <v>0</v>
      </c>
      <c r="BB115" s="190">
        <f ca="1">IFERROR((IF(AND($J115&gt;BA$4,$J115&lt;=BB$4,$K115&lt;=BB$4),NETWORKDAYS.INTL($J115,$K115,1,(Holidays!$A$1:$A$248)),0)+IF(AND($J115&gt;BA$4,$J115&lt;=BB$4,$K115&gt;BB$4),NETWORKDAYS.INTL($J115,(BB$4),1,(Holidays!$A$1:$A$248)),0)+IF(AND($J115&lt;BA$4,$K115&lt;BB$4,$K115&gt;BA$4),NETWORKDAYS.INTL(BA$4+1,$K115,1,(Holidays!$A$1:$A$248)),0)+IF(AND($J115&lt;=BA$4,$K115&gt;=BB$4,$K115&gt;BA$4),NETWORKDAYS.INTL(BA$4+1,(BB$4),1,(Holidays!$A$1:$A$248)),0))*$M115,"")</f>
        <v>0</v>
      </c>
      <c r="BC115" s="192">
        <f ca="1">IFERROR((IF(AND($J115&gt;BB$4,$J115&lt;=BC$4,$K115&lt;=BC$4),NETWORKDAYS.INTL($J115,$K115,1,(Holidays!$A$1:$A$248)),0)+IF(AND($J115&gt;BB$4,$J115&lt;=BC$4,$K115&gt;BC$4),NETWORKDAYS.INTL($J115,(BC$4),1,(Holidays!$A$1:$A$248)),0)+IF(AND($J115&lt;BB$4,$K115&lt;BC$4,$K115&gt;BB$4),NETWORKDAYS.INTL(BB$4+1,$K115,1,(Holidays!$A$1:$A$248)),0)+IF(AND($J115&lt;=BB$4,$K115&gt;=BC$4,$K115&gt;BB$4),NETWORKDAYS.INTL(BB$4+1,(BC$4),1,(Holidays!$A$1:$A$248)),0))*$M115,"")</f>
        <v>0</v>
      </c>
      <c r="BD115" s="321">
        <f ca="1">IFERROR((IF(AND($J115&gt;BC$4,$J115&lt;=BD$4,$K115&lt;=BD$4),NETWORKDAYS.INTL($J115,$K115,1,(Holidays!$A$1:$A$248)),0)+IF(AND($J115&gt;BC$4,$J115&lt;=BD$4,$K115&gt;BD$4),NETWORKDAYS.INTL($J115,(BD$4),1,(Holidays!$A$1:$A$248)),0)+IF(AND($J115&lt;BC$4,$K115&lt;BD$4,$K115&gt;BC$4),NETWORKDAYS.INTL(BC$4+1,$K115,1,(Holidays!$A$1:$A$248)),0)+IF(AND($J115&lt;=BC$4,$K115&gt;=BD$4,$K115&gt;BC$4),NETWORKDAYS.INTL(BC$4+1,(BD$4),1,(Holidays!$A$1:$A$248)),0))*$M115,"")</f>
        <v>0</v>
      </c>
      <c r="BE115" s="190">
        <f ca="1">IFERROR((IF(AND($J115&gt;BD$4,$J115&lt;=BE$4,$K115&lt;=BE$4),NETWORKDAYS.INTL($J115,$K115,1,(Holidays!$A$1:$A$248)),0)+IF(AND($J115&gt;BD$4,$J115&lt;=BE$4,$K115&gt;BE$4),NETWORKDAYS.INTL($J115,(BE$4),1,(Holidays!$A$1:$A$248)),0)+IF(AND($J115&lt;BD$4,$K115&lt;BE$4,$K115&gt;BD$4),NETWORKDAYS.INTL(BD$4+1,$K115,1,(Holidays!$A$1:$A$248)),0)+IF(AND($J115&lt;=BD$4,$K115&gt;=BE$4,$K115&gt;BD$4),NETWORKDAYS.INTL(BD$4+1,(BE$4),1,(Holidays!$A$1:$A$248)),0))*$M115,"")</f>
        <v>0</v>
      </c>
      <c r="BF115" s="192">
        <f ca="1">IFERROR((IF(AND($J115&gt;BE$4,$J115&lt;=BF$4,$K115&lt;=BF$4),NETWORKDAYS.INTL($J115,$K115,1,(Holidays!$A$1:$A$248)),0)+IF(AND($J115&gt;BE$4,$J115&lt;=BF$4,$K115&gt;BF$4),NETWORKDAYS.INTL($J115,(BF$4),1,(Holidays!$A$1:$A$248)),0)+IF(AND($J115&lt;BE$4,$K115&lt;BF$4,$K115&gt;BE$4),NETWORKDAYS.INTL(BE$4+1,$K115,1,(Holidays!$A$1:$A$248)),0)+IF(AND($J115&lt;=BE$4,$K115&gt;=BF$4,$K115&gt;BE$4),NETWORKDAYS.INTL(BE$4+1,(BF$4),1,(Holidays!$A$1:$A$248)),0))*$M115,"")</f>
        <v>0</v>
      </c>
      <c r="BG115" s="321">
        <f ca="1">IFERROR((IF(AND($J115&gt;BF$4,$J115&lt;=BG$4,$K115&lt;=BG$4),NETWORKDAYS.INTL($J115,$K115,1,(Holidays!$A$1:$A$248)),0)+IF(AND($J115&gt;BF$4,$J115&lt;=BG$4,$K115&gt;BG$4),NETWORKDAYS.INTL($J115,(BG$4),1,(Holidays!$A$1:$A$248)),0)+IF(AND($J115&lt;BF$4,$K115&lt;BG$4,$K115&gt;BF$4),NETWORKDAYS.INTL(BF$4+1,$K115,1,(Holidays!$A$1:$A$248)),0)+IF(AND($J115&lt;=BF$4,$K115&gt;=BG$4,$K115&gt;BF$4),NETWORKDAYS.INTL(BF$4+1,(BG$4),1,(Holidays!$A$1:$A$248)),0))*$M115,"")</f>
        <v>0</v>
      </c>
      <c r="BH115" s="190">
        <f ca="1">IFERROR((IF(AND($J115&gt;BG$4,$J115&lt;=BH$4,$K115&lt;=BH$4),NETWORKDAYS.INTL($J115,$K115,1,(Holidays!$A$1:$A$248)),0)+IF(AND($J115&gt;BG$4,$J115&lt;=BH$4,$K115&gt;BH$4),NETWORKDAYS.INTL($J115,(BH$4),1,(Holidays!$A$1:$A$248)),0)+IF(AND($J115&lt;BG$4,$K115&lt;BH$4,$K115&gt;BG$4),NETWORKDAYS.INTL(BG$4+1,$K115,1,(Holidays!$A$1:$A$248)),0)+IF(AND($J115&lt;=BG$4,$K115&gt;=BH$4,$K115&gt;BG$4),NETWORKDAYS.INTL(BG$4+1,(BH$4),1,(Holidays!$A$1:$A$248)),0))*$M115,"")</f>
        <v>0</v>
      </c>
      <c r="BI115" s="192">
        <f ca="1">IFERROR((IF(AND($J115&gt;BH$4,$J115&lt;=BI$4,$K115&lt;=BI$4),NETWORKDAYS.INTL($J115,$K115,1,(Holidays!$A$1:$A$248)),0)+IF(AND($J115&gt;BH$4,$J115&lt;=BI$4,$K115&gt;BI$4),NETWORKDAYS.INTL($J115,(BI$4),1,(Holidays!$A$1:$A$248)),0)+IF(AND($J115&lt;BH$4,$K115&lt;BI$4,$K115&gt;BH$4),NETWORKDAYS.INTL(BH$4+1,$K115,1,(Holidays!$A$1:$A$248)),0)+IF(AND($J115&lt;=BH$4,$K115&gt;=BI$4,$K115&gt;BH$4),NETWORKDAYS.INTL(BH$4+1,(BI$4),1,(Holidays!$A$1:$A$248)),0))*$M115,"")</f>
        <v>0</v>
      </c>
      <c r="BJ115" s="321">
        <f ca="1">IFERROR((IF(AND($J115&gt;BI$4,$J115&lt;=BJ$4,$K115&lt;=BJ$4),NETWORKDAYS.INTL($J115,$K115,1,(Holidays!$A$1:$A$248)),0)+IF(AND($J115&gt;BI$4,$J115&lt;=BJ$4,$K115&gt;BJ$4),NETWORKDAYS.INTL($J115,(BJ$4),1,(Holidays!$A$1:$A$248)),0)+IF(AND($J115&lt;BI$4,$K115&lt;BJ$4,$K115&gt;BI$4),NETWORKDAYS.INTL(BI$4+1,$K115,1,(Holidays!$A$1:$A$248)),0)+IF(AND($J115&lt;=BI$4,$K115&gt;=BJ$4,$K115&gt;BI$4),NETWORKDAYS.INTL(BI$4+1,(BJ$4),1,(Holidays!$A$1:$A$248)),0))*$M115,"")</f>
        <v>0</v>
      </c>
      <c r="BK115" s="190">
        <f ca="1">IFERROR((IF(AND($J115&gt;BJ$4,$J115&lt;=BK$4,$K115&lt;=BK$4),NETWORKDAYS.INTL($J115,$K115,1,(Holidays!$A$1:$A$248)),0)+IF(AND($J115&gt;BJ$4,$J115&lt;=BK$4,$K115&gt;BK$4),NETWORKDAYS.INTL($J115,(BK$4),1,(Holidays!$A$1:$A$248)),0)+IF(AND($J115&lt;BJ$4,$K115&lt;BK$4,$K115&gt;BJ$4),NETWORKDAYS.INTL(BJ$4+1,$K115,1,(Holidays!$A$1:$A$248)),0)+IF(AND($J115&lt;=BJ$4,$K115&gt;=BK$4,$K115&gt;BJ$4),NETWORKDAYS.INTL(BJ$4+1,(BK$4),1,(Holidays!$A$1:$A$248)),0))*$M115,"")</f>
        <v>0</v>
      </c>
      <c r="BL115" s="192">
        <f ca="1">IFERROR((IF(AND($J115&gt;BK$4,$J115&lt;=BL$4,$K115&lt;=BL$4),NETWORKDAYS.INTL($J115,$K115,1,(Holidays!$A$1:$A$248)),0)+IF(AND($J115&gt;BK$4,$J115&lt;=BL$4,$K115&gt;BL$4),NETWORKDAYS.INTL($J115,(BL$4),1,(Holidays!$A$1:$A$248)),0)+IF(AND($J115&lt;BK$4,$K115&lt;BL$4,$K115&gt;BK$4),NETWORKDAYS.INTL(BK$4+1,$K115,1,(Holidays!$A$1:$A$248)),0)+IF(AND($J115&lt;=BK$4,$K115&gt;=BL$4,$K115&gt;BK$4),NETWORKDAYS.INTL(BK$4+1,(BL$4),1,(Holidays!$A$1:$A$248)),0))*$M115,"")</f>
        <v>0</v>
      </c>
      <c r="BM115" s="321">
        <f ca="1">IFERROR((IF(AND($J115&gt;BL$4,$J115&lt;=BM$4,$K115&lt;=BM$4),NETWORKDAYS.INTL($J115,$K115,1,(Holidays!$A$1:$A$248)),0)+IF(AND($J115&gt;BL$4,$J115&lt;=BM$4,$K115&gt;BM$4),NETWORKDAYS.INTL($J115,(BM$4),1,(Holidays!$A$1:$A$248)),0)+IF(AND($J115&lt;BL$4,$K115&lt;BM$4,$K115&gt;BL$4),NETWORKDAYS.INTL(BL$4+1,$K115,1,(Holidays!$A$1:$A$248)),0)+IF(AND($J115&lt;=BL$4,$K115&gt;=BM$4,$K115&gt;BL$4),NETWORKDAYS.INTL(BL$4+1,(BM$4),1,(Holidays!$A$1:$A$248)),0))*$M115,"")</f>
        <v>0</v>
      </c>
      <c r="BN115" s="190">
        <f ca="1">IFERROR((IF(AND($J115&gt;BM$4,$J115&lt;=BN$4,$K115&lt;=BN$4),NETWORKDAYS.INTL($J115,$K115,1,(Holidays!$A$1:$A$248)),0)+IF(AND($J115&gt;BM$4,$J115&lt;=BN$4,$K115&gt;BN$4),NETWORKDAYS.INTL($J115,(BN$4),1,(Holidays!$A$1:$A$248)),0)+IF(AND($J115&lt;BM$4,$K115&lt;BN$4,$K115&gt;BM$4),NETWORKDAYS.INTL(BM$4+1,$K115,1,(Holidays!$A$1:$A$248)),0)+IF(AND($J115&lt;=BM$4,$K115&gt;=BN$4,$K115&gt;BM$4),NETWORKDAYS.INTL(BM$4+1,(BN$4),1,(Holidays!$A$1:$A$248)),0))*$M115,"")</f>
        <v>0</v>
      </c>
      <c r="BO115" s="192">
        <f ca="1">IFERROR((IF(AND($J115&gt;BN$4,$J115&lt;=BO$4,$K115&lt;=BO$4),NETWORKDAYS.INTL($J115,$K115,1,(Holidays!$A$1:$A$248)),0)+IF(AND($J115&gt;BN$4,$J115&lt;=BO$4,$K115&gt;BO$4),NETWORKDAYS.INTL($J115,(BO$4),1,(Holidays!$A$1:$A$248)),0)+IF(AND($J115&lt;BN$4,$K115&lt;BO$4,$K115&gt;BN$4),NETWORKDAYS.INTL(BN$4+1,$K115,1,(Holidays!$A$1:$A$248)),0)+IF(AND($J115&lt;=BN$4,$K115&gt;=BO$4,$K115&gt;BN$4),NETWORKDAYS.INTL(BN$4+1,(BO$4),1,(Holidays!$A$1:$A$248)),0))*$M115,"")</f>
        <v>0</v>
      </c>
      <c r="BP115" s="321">
        <f ca="1">IFERROR((IF(AND($J115&gt;BO$4,$J115&lt;=BP$4,$K115&lt;=BP$4),NETWORKDAYS.INTL($J115,$K115,1,(Holidays!$A$1:$A$248)),0)+IF(AND($J115&gt;BO$4,$J115&lt;=BP$4,$K115&gt;BP$4),NETWORKDAYS.INTL($J115,(BP$4),1,(Holidays!$A$1:$A$248)),0)+IF(AND($J115&lt;BO$4,$K115&lt;BP$4,$K115&gt;BO$4),NETWORKDAYS.INTL(BO$4+1,$K115,1,(Holidays!$A$1:$A$248)),0)+IF(AND($J115&lt;=BO$4,$K115&gt;=BP$4,$K115&gt;BO$4),NETWORKDAYS.INTL(BO$4+1,(BP$4),1,(Holidays!$A$1:$A$248)),0))*$M115,"")</f>
        <v>0</v>
      </c>
      <c r="BQ115" s="190">
        <f ca="1">IFERROR((IF(AND($J115&gt;BP$4,$J115&lt;=BQ$4,$K115&lt;=BQ$4),NETWORKDAYS.INTL($J115,$K115,1,(Holidays!$A$1:$A$248)),0)+IF(AND($J115&gt;BP$4,$J115&lt;=BQ$4,$K115&gt;BQ$4),NETWORKDAYS.INTL($J115,(BQ$4),1,(Holidays!$A$1:$A$248)),0)+IF(AND($J115&lt;BP$4,$K115&lt;BQ$4,$K115&gt;BP$4),NETWORKDAYS.INTL(BP$4+1,$K115,1,(Holidays!$A$1:$A$248)),0)+IF(AND($J115&lt;=BP$4,$K115&gt;=BQ$4,$K115&gt;BP$4),NETWORKDAYS.INTL(BP$4+1,(BQ$4),1,(Holidays!$A$1:$A$248)),0))*$M115,"")</f>
        <v>0</v>
      </c>
      <c r="BR115" s="192">
        <f ca="1">IFERROR((IF(AND($J115&gt;BQ$4,$J115&lt;=BR$4,$K115&lt;=BR$4),NETWORKDAYS.INTL($J115,$K115,1,(Holidays!$A$1:$A$248)),0)+IF(AND($J115&gt;BQ$4,$J115&lt;=BR$4,$K115&gt;BR$4),NETWORKDAYS.INTL($J115,(BR$4),1,(Holidays!$A$1:$A$248)),0)+IF(AND($J115&lt;BQ$4,$K115&lt;BR$4,$K115&gt;BQ$4),NETWORKDAYS.INTL(BQ$4+1,$K115,1,(Holidays!$A$1:$A$248)),0)+IF(AND($J115&lt;=BQ$4,$K115&gt;=BR$4,$K115&gt;BQ$4),NETWORKDAYS.INTL(BQ$4+1,(BR$4),1,(Holidays!$A$1:$A$248)),0))*$M115,"")</f>
        <v>0</v>
      </c>
      <c r="BS115" s="321">
        <f ca="1">IFERROR((IF(AND($J115&gt;BR$4,$J115&lt;=BS$4,$K115&lt;=BS$4),NETWORKDAYS.INTL($J115,$K115,1,(Holidays!$A$1:$A$248)),0)+IF(AND($J115&gt;BR$4,$J115&lt;=BS$4,$K115&gt;BS$4),NETWORKDAYS.INTL($J115,(BS$4),1,(Holidays!$A$1:$A$248)),0)+IF(AND($J115&lt;BR$4,$K115&lt;BS$4,$K115&gt;BR$4),NETWORKDAYS.INTL(BR$4+1,$K115,1,(Holidays!$A$1:$A$248)),0)+IF(AND($J115&lt;=BR$4,$K115&gt;=BS$4,$K115&gt;BR$4),NETWORKDAYS.INTL(BR$4+1,(BS$4),1,(Holidays!$A$1:$A$248)),0))*$M115,"")</f>
        <v>0</v>
      </c>
      <c r="BT115" s="190">
        <f ca="1">IFERROR((IF(AND($J115&gt;BS$4,$J115&lt;=BT$4,$K115&lt;=BT$4),NETWORKDAYS.INTL($J115,$K115,1,(Holidays!$A$1:$A$248)),0)+IF(AND($J115&gt;BS$4,$J115&lt;=BT$4,$K115&gt;BT$4),NETWORKDAYS.INTL($J115,(BT$4),1,(Holidays!$A$1:$A$248)),0)+IF(AND($J115&lt;BS$4,$K115&lt;BT$4,$K115&gt;BS$4),NETWORKDAYS.INTL(BS$4+1,$K115,1,(Holidays!$A$1:$A$248)),0)+IF(AND($J115&lt;=BS$4,$K115&gt;=BT$4,$K115&gt;BS$4),NETWORKDAYS.INTL(BS$4+1,(BT$4),1,(Holidays!$A$1:$A$248)),0))*$M115,"")</f>
        <v>0</v>
      </c>
      <c r="BU115" s="192">
        <f ca="1">IFERROR((IF(AND($J115&gt;BT$4,$J115&lt;=BU$4,$K115&lt;=BU$4),NETWORKDAYS.INTL($J115,$K115,1,(Holidays!$A$1:$A$248)),0)+IF(AND($J115&gt;BT$4,$J115&lt;=BU$4,$K115&gt;BU$4),NETWORKDAYS.INTL($J115,(BU$4),1,(Holidays!$A$1:$A$248)),0)+IF(AND($J115&lt;BT$4,$K115&lt;BU$4,$K115&gt;BT$4),NETWORKDAYS.INTL(BT$4+1,$K115,1,(Holidays!$A$1:$A$248)),0)+IF(AND($J115&lt;=BT$4,$K115&gt;=BU$4,$K115&gt;BT$4),NETWORKDAYS.INTL(BT$4+1,(BU$4),1,(Holidays!$A$1:$A$248)),0))*$M115,"")</f>
        <v>0</v>
      </c>
      <c r="BV115" s="321">
        <f ca="1">IFERROR((IF(AND($J115&gt;BU$4,$J115&lt;=BV$4,$K115&lt;=BV$4),NETWORKDAYS.INTL($J115,$K115,1,(Holidays!$A$1:$A$248)),0)+IF(AND($J115&gt;BU$4,$J115&lt;=BV$4,$K115&gt;BV$4),NETWORKDAYS.INTL($J115,(BV$4),1,(Holidays!$A$1:$A$248)),0)+IF(AND($J115&lt;BU$4,$K115&lt;BV$4,$K115&gt;BU$4),NETWORKDAYS.INTL(BU$4+1,$K115,1,(Holidays!$A$1:$A$248)),0)+IF(AND($J115&lt;=BU$4,$K115&gt;=BV$4,$K115&gt;BU$4),NETWORKDAYS.INTL(BU$4+1,(BV$4),1,(Holidays!$A$1:$A$248)),0))*$M115,"")</f>
        <v>0</v>
      </c>
      <c r="BW115" s="190">
        <f ca="1">IFERROR((IF(AND($J115&gt;BV$4,$J115&lt;=BW$4,$K115&lt;=BW$4),NETWORKDAYS.INTL($J115,$K115,1,(Holidays!$A$1:$A$248)),0)+IF(AND($J115&gt;BV$4,$J115&lt;=BW$4,$K115&gt;BW$4),NETWORKDAYS.INTL($J115,(BW$4),1,(Holidays!$A$1:$A$248)),0)+IF(AND($J115&lt;BV$4,$K115&lt;BW$4,$K115&gt;BV$4),NETWORKDAYS.INTL(BV$4+1,$K115,1,(Holidays!$A$1:$A$248)),0)+IF(AND($J115&lt;=BV$4,$K115&gt;=BW$4,$K115&gt;BV$4),NETWORKDAYS.INTL(BV$4+1,(BW$4),1,(Holidays!$A$1:$A$248)),0))*$M115,"")</f>
        <v>0</v>
      </c>
      <c r="BX115" s="192">
        <f ca="1">IFERROR((IF(AND($J115&gt;BW$4,$J115&lt;=BX$4,$K115&lt;=BX$4),NETWORKDAYS.INTL($J115,$K115,1,(Holidays!$A$1:$A$248)),0)+IF(AND($J115&gt;BW$4,$J115&lt;=BX$4,$K115&gt;BX$4),NETWORKDAYS.INTL($J115,(BX$4),1,(Holidays!$A$1:$A$248)),0)+IF(AND($J115&lt;BW$4,$K115&lt;BX$4,$K115&gt;BW$4),NETWORKDAYS.INTL(BW$4+1,$K115,1,(Holidays!$A$1:$A$248)),0)+IF(AND($J115&lt;=BW$4,$K115&gt;=BX$4,$K115&gt;BW$4),NETWORKDAYS.INTL(BW$4+1,(BX$4),1,(Holidays!$A$1:$A$248)),0))*$M115,"")</f>
        <v>0</v>
      </c>
      <c r="BY115" s="321">
        <f ca="1">IFERROR((IF(AND($J115&gt;BX$4,$J115&lt;=BY$4,$K115&lt;=BY$4),NETWORKDAYS.INTL($J115,$K115,1,(Holidays!$A$1:$A$248)),0)+IF(AND($J115&gt;BX$4,$J115&lt;=BY$4,$K115&gt;BY$4),NETWORKDAYS.INTL($J115,(BY$4),1,(Holidays!$A$1:$A$248)),0)+IF(AND($J115&lt;BX$4,$K115&lt;BY$4,$K115&gt;BX$4),NETWORKDAYS.INTL(BX$4+1,$K115,1,(Holidays!$A$1:$A$248)),0)+IF(AND($J115&lt;=BX$4,$K115&gt;=BY$4,$K115&gt;BX$4),NETWORKDAYS.INTL(BX$4+1,(BY$4),1,(Holidays!$A$1:$A$248)),0))*$M115,"")</f>
        <v>0</v>
      </c>
      <c r="BZ115" s="190">
        <f ca="1">IFERROR((IF(AND($J115&gt;BY$4,$J115&lt;=BZ$4,$K115&lt;=BZ$4),NETWORKDAYS.INTL($J115,$K115,1,(Holidays!$A$1:$A$248)),0)+IF(AND($J115&gt;BY$4,$J115&lt;=BZ$4,$K115&gt;BZ$4),NETWORKDAYS.INTL($J115,(BZ$4),1,(Holidays!$A$1:$A$248)),0)+IF(AND($J115&lt;BY$4,$K115&lt;BZ$4,$K115&gt;BY$4),NETWORKDAYS.INTL(BY$4+1,$K115,1,(Holidays!$A$1:$A$248)),0)+IF(AND($J115&lt;=BY$4,$K115&gt;=BZ$4,$K115&gt;BY$4),NETWORKDAYS.INTL(BY$4+1,(BZ$4),1,(Holidays!$A$1:$A$248)),0))*$M115,"")</f>
        <v>0</v>
      </c>
      <c r="CA115" s="192">
        <f ca="1">IFERROR((IF(AND($J115&gt;BZ$4,$J115&lt;=CA$4,$K115&lt;=CA$4),NETWORKDAYS.INTL($J115,$K115,1,(Holidays!$A$1:$A$248)),0)+IF(AND($J115&gt;BZ$4,$J115&lt;=CA$4,$K115&gt;CA$4),NETWORKDAYS.INTL($J115,(CA$4),1,(Holidays!$A$1:$A$248)),0)+IF(AND($J115&lt;BZ$4,$K115&lt;CA$4,$K115&gt;BZ$4),NETWORKDAYS.INTL(BZ$4+1,$K115,1,(Holidays!$A$1:$A$248)),0)+IF(AND($J115&lt;=BZ$4,$K115&gt;=CA$4,$K115&gt;BZ$4),NETWORKDAYS.INTL(BZ$4+1,(CA$4),1,(Holidays!$A$1:$A$248)),0))*$M115,"")</f>
        <v>0</v>
      </c>
      <c r="CB115" s="321">
        <f ca="1">IFERROR((IF(AND($J115&gt;CA$4,$J115&lt;=CB$4,$K115&lt;=CB$4),NETWORKDAYS.INTL($J115,$K115,1,(Holidays!$A$1:$A$248)),0)+IF(AND($J115&gt;CA$4,$J115&lt;=CB$4,$K115&gt;CB$4),NETWORKDAYS.INTL($J115,(CB$4),1,(Holidays!$A$1:$A$248)),0)+IF(AND($J115&lt;CA$4,$K115&lt;CB$4,$K115&gt;CA$4),NETWORKDAYS.INTL(CA$4+1,$K115,1,(Holidays!$A$1:$A$248)),0)+IF(AND($J115&lt;=CA$4,$K115&gt;=CB$4,$K115&gt;CA$4),NETWORKDAYS.INTL(CA$4+1,(CB$4),1,(Holidays!$A$1:$A$248)),0))*$M115,"")</f>
        <v>0</v>
      </c>
      <c r="CC115" s="190">
        <f ca="1">IFERROR((IF(AND($J115&gt;CB$4,$J115&lt;=CC$4,$K115&lt;=CC$4),NETWORKDAYS.INTL($J115,$K115,1,(Holidays!$A$1:$A$248)),0)+IF(AND($J115&gt;CB$4,$J115&lt;=CC$4,$K115&gt;CC$4),NETWORKDAYS.INTL($J115,(CC$4),1,(Holidays!$A$1:$A$248)),0)+IF(AND($J115&lt;CB$4,$K115&lt;CC$4,$K115&gt;CB$4),NETWORKDAYS.INTL(CB$4+1,$K115,1,(Holidays!$A$1:$A$248)),0)+IF(AND($J115&lt;=CB$4,$K115&gt;=CC$4,$K115&gt;CB$4),NETWORKDAYS.INTL(CB$4+1,(CC$4),1,(Holidays!$A$1:$A$248)),0))*$M115,"")</f>
        <v>0</v>
      </c>
      <c r="CD115" s="192">
        <f ca="1">IFERROR((IF(AND($J115&gt;CC$4,$J115&lt;=CD$4,$K115&lt;=CD$4),NETWORKDAYS.INTL($J115,$K115,1,(Holidays!$A$1:$A$248)),0)+IF(AND($J115&gt;CC$4,$J115&lt;=CD$4,$K115&gt;CD$4),NETWORKDAYS.INTL($J115,(CD$4),1,(Holidays!$A$1:$A$248)),0)+IF(AND($J115&lt;CC$4,$K115&lt;CD$4,$K115&gt;CC$4),NETWORKDAYS.INTL(CC$4+1,$K115,1,(Holidays!$A$1:$A$248)),0)+IF(AND($J115&lt;=CC$4,$K115&gt;=CD$4,$K115&gt;CC$4),NETWORKDAYS.INTL(CC$4+1,(CD$4),1,(Holidays!$A$1:$A$248)),0))*$M115,"")</f>
        <v>0</v>
      </c>
      <c r="CE115" s="321">
        <f ca="1">IFERROR((IF(AND($J115&gt;CD$4,$J115&lt;=CE$4,$K115&lt;=CE$4),NETWORKDAYS.INTL($J115,$K115,1,(Holidays!$A$1:$A$248)),0)+IF(AND($J115&gt;CD$4,$J115&lt;=CE$4,$K115&gt;CE$4),NETWORKDAYS.INTL($J115,(CE$4),1,(Holidays!$A$1:$A$248)),0)+IF(AND($J115&lt;CD$4,$K115&lt;CE$4,$K115&gt;CD$4),NETWORKDAYS.INTL(CD$4+1,$K115,1,(Holidays!$A$1:$A$248)),0)+IF(AND($J115&lt;=CD$4,$K115&gt;=CE$4,$K115&gt;CD$4),NETWORKDAYS.INTL(CD$4+1,(CE$4),1,(Holidays!$A$1:$A$248)),0))*$M115,"")</f>
        <v>0</v>
      </c>
      <c r="CF115" s="190">
        <f ca="1">IFERROR((IF(AND($J115&gt;CE$4,$J115&lt;=CF$4,$K115&lt;=CF$4),NETWORKDAYS.INTL($J115,$K115,1,(Holidays!$A$1:$A$248)),0)+IF(AND($J115&gt;CE$4,$J115&lt;=CF$4,$K115&gt;CF$4),NETWORKDAYS.INTL($J115,(CF$4),1,(Holidays!$A$1:$A$248)),0)+IF(AND($J115&lt;CE$4,$K115&lt;CF$4,$K115&gt;CE$4),NETWORKDAYS.INTL(CE$4+1,$K115,1,(Holidays!$A$1:$A$248)),0)+IF(AND($J115&lt;=CE$4,$K115&gt;=CF$4,$K115&gt;CE$4),NETWORKDAYS.INTL(CE$4+1,(CF$4),1,(Holidays!$A$1:$A$248)),0))*$M115,"")</f>
        <v>0</v>
      </c>
      <c r="CG115" s="192">
        <f ca="1">IFERROR((IF(AND($J115&gt;CF$4,$J115&lt;=CG$4,$K115&lt;=CG$4),NETWORKDAYS.INTL($J115,$K115,1,(Holidays!$A$1:$A$248)),0)+IF(AND($J115&gt;CF$4,$J115&lt;=CG$4,$K115&gt;CG$4),NETWORKDAYS.INTL($J115,(CG$4),1,(Holidays!$A$1:$A$248)),0)+IF(AND($J115&lt;CF$4,$K115&lt;CG$4,$K115&gt;CF$4),NETWORKDAYS.INTL(CF$4+1,$K115,1,(Holidays!$A$1:$A$248)),0)+IF(AND($J115&lt;=CF$4,$K115&gt;=CG$4,$K115&gt;CF$4),NETWORKDAYS.INTL(CF$4+1,(CG$4),1,(Holidays!$A$1:$A$248)),0))*$M115,"")</f>
        <v>0</v>
      </c>
      <c r="CH115" s="321">
        <f ca="1">IFERROR((IF(AND($J115&gt;CG$4,$J115&lt;=CH$4,$K115&lt;=CH$4),NETWORKDAYS.INTL($J115,$K115,1,(Holidays!$A$1:$A$248)),0)+IF(AND($J115&gt;CG$4,$J115&lt;=CH$4,$K115&gt;CH$4),NETWORKDAYS.INTL($J115,(CH$4),1,(Holidays!$A$1:$A$248)),0)+IF(AND($J115&lt;CG$4,$K115&lt;CH$4,$K115&gt;CG$4),NETWORKDAYS.INTL(CG$4+1,$K115,1,(Holidays!$A$1:$A$248)),0)+IF(AND($J115&lt;=CG$4,$K115&gt;=CH$4,$K115&gt;CG$4),NETWORKDAYS.INTL(CG$4+1,(CH$4),1,(Holidays!$A$1:$A$248)),0))*$M115,"")</f>
        <v>0</v>
      </c>
      <c r="CI115" s="190">
        <f ca="1">IFERROR((IF(AND($J115&gt;CH$4,$J115&lt;=CI$4,$K115&lt;=CI$4),NETWORKDAYS.INTL($J115,$K115,1,(Holidays!$A$1:$A$248)),0)+IF(AND($J115&gt;CH$4,$J115&lt;=CI$4,$K115&gt;CI$4),NETWORKDAYS.INTL($J115,(CI$4),1,(Holidays!$A$1:$A$248)),0)+IF(AND($J115&lt;CH$4,$K115&lt;CI$4,$K115&gt;CH$4),NETWORKDAYS.INTL(CH$4+1,$K115,1,(Holidays!$A$1:$A$248)),0)+IF(AND($J115&lt;=CH$4,$K115&gt;=CI$4,$K115&gt;CH$4),NETWORKDAYS.INTL(CH$4+1,(CI$4),1,(Holidays!$A$1:$A$248)),0))*$M115,"")</f>
        <v>0</v>
      </c>
      <c r="CJ115" s="192">
        <f ca="1">IFERROR((IF(AND($J115&gt;CI$4,$J115&lt;=CJ$4,$K115&lt;=CJ$4),NETWORKDAYS.INTL($J115,$K115,1,(Holidays!$A$1:$A$248)),0)+IF(AND($J115&gt;CI$4,$J115&lt;=CJ$4,$K115&gt;CJ$4),NETWORKDAYS.INTL($J115,(CJ$4),1,(Holidays!$A$1:$A$248)),0)+IF(AND($J115&lt;CI$4,$K115&lt;CJ$4,$K115&gt;CI$4),NETWORKDAYS.INTL(CI$4+1,$K115,1,(Holidays!$A$1:$A$248)),0)+IF(AND($J115&lt;=CI$4,$K115&gt;=CJ$4,$K115&gt;CI$4),NETWORKDAYS.INTL(CI$4+1,(CJ$4),1,(Holidays!$A$1:$A$248)),0))*$M115,"")</f>
        <v>0</v>
      </c>
      <c r="CK115" s="321">
        <f ca="1">IFERROR((IF(AND($J115&gt;CJ$4,$J115&lt;=CK$4,$K115&lt;=CK$4),NETWORKDAYS.INTL($J115,$K115,1,(Holidays!$A$1:$A$248)),0)+IF(AND($J115&gt;CJ$4,$J115&lt;=CK$4,$K115&gt;CK$4),NETWORKDAYS.INTL($J115,(CK$4),1,(Holidays!$A$1:$A$248)),0)+IF(AND($J115&lt;CJ$4,$K115&lt;CK$4,$K115&gt;CJ$4),NETWORKDAYS.INTL(CJ$4+1,$K115,1,(Holidays!$A$1:$A$248)),0)+IF(AND($J115&lt;=CJ$4,$K115&gt;=CK$4,$K115&gt;CJ$4),NETWORKDAYS.INTL(CJ$4+1,(CK$4),1,(Holidays!$A$1:$A$248)),0))*$M115,"")</f>
        <v>0</v>
      </c>
      <c r="CL115" s="190">
        <f ca="1">IFERROR((IF(AND($J115&gt;CK$4,$J115&lt;=CL$4,$K115&lt;=CL$4),NETWORKDAYS.INTL($J115,$K115,1,(Holidays!$A$1:$A$248)),0)+IF(AND($J115&gt;CK$4,$J115&lt;=CL$4,$K115&gt;CL$4),NETWORKDAYS.INTL($J115,(CL$4),1,(Holidays!$A$1:$A$248)),0)+IF(AND($J115&lt;CK$4,$K115&lt;CL$4,$K115&gt;CK$4),NETWORKDAYS.INTL(CK$4+1,$K115,1,(Holidays!$A$1:$A$248)),0)+IF(AND($J115&lt;=CK$4,$K115&gt;=CL$4,$K115&gt;CK$4),NETWORKDAYS.INTL(CK$4+1,(CL$4),1,(Holidays!$A$1:$A$248)),0))*$M115,"")</f>
        <v>0</v>
      </c>
      <c r="CM115" s="192">
        <f ca="1">IFERROR((IF(AND($J115&gt;CL$4,$J115&lt;=CM$4,$K115&lt;=CM$4),NETWORKDAYS.INTL($J115,$K115,1,(Holidays!$A$1:$A$248)),0)+IF(AND($J115&gt;CL$4,$J115&lt;=CM$4,$K115&gt;CM$4),NETWORKDAYS.INTL($J115,(CM$4),1,(Holidays!$A$1:$A$248)),0)+IF(AND($J115&lt;CL$4,$K115&lt;CM$4,$K115&gt;CL$4),NETWORKDAYS.INTL(CL$4+1,$K115,1,(Holidays!$A$1:$A$248)),0)+IF(AND($J115&lt;=CL$4,$K115&gt;=CM$4,$K115&gt;CL$4),NETWORKDAYS.INTL(CL$4+1,(CM$4),1,(Holidays!$A$1:$A$248)),0))*$M115,"")</f>
        <v>0</v>
      </c>
      <c r="CN115" s="321">
        <f ca="1">IFERROR((IF(AND($J115&gt;CM$4,$J115&lt;=CN$4,$K115&lt;=CN$4),NETWORKDAYS.INTL($J115,$K115,1,(Holidays!$A$1:$A$248)),0)+IF(AND($J115&gt;CM$4,$J115&lt;=CN$4,$K115&gt;CN$4),NETWORKDAYS.INTL($J115,(CN$4),1,(Holidays!$A$1:$A$248)),0)+IF(AND($J115&lt;CM$4,$K115&lt;CN$4,$K115&gt;CM$4),NETWORKDAYS.INTL(CM$4+1,$K115,1,(Holidays!$A$1:$A$248)),0)+IF(AND($J115&lt;=CM$4,$K115&gt;=CN$4,$K115&gt;CM$4),NETWORKDAYS.INTL(CM$4+1,(CN$4),1,(Holidays!$A$1:$A$248)),0))*$M115,"")</f>
        <v>0</v>
      </c>
      <c r="CO115" s="190">
        <f ca="1">IFERROR((IF(AND($J115&gt;CN$4,$J115&lt;=CO$4,$K115&lt;=CO$4),NETWORKDAYS.INTL($J115,$K115,1,(Holidays!$A$1:$A$248)),0)+IF(AND($J115&gt;CN$4,$J115&lt;=CO$4,$K115&gt;CO$4),NETWORKDAYS.INTL($J115,(CO$4),1,(Holidays!$A$1:$A$248)),0)+IF(AND($J115&lt;CN$4,$K115&lt;CO$4,$K115&gt;CN$4),NETWORKDAYS.INTL(CN$4+1,$K115,1,(Holidays!$A$1:$A$248)),0)+IF(AND($J115&lt;=CN$4,$K115&gt;=CO$4,$K115&gt;CN$4),NETWORKDAYS.INTL(CN$4+1,(CO$4),1,(Holidays!$A$1:$A$248)),0))*$M115,"")</f>
        <v>0</v>
      </c>
      <c r="CP115" s="192">
        <f ca="1">IFERROR((IF(AND($J115&gt;CO$4,$J115&lt;=CP$4,$K115&lt;=CP$4),NETWORKDAYS.INTL($J115,$K115,1,(Holidays!$A$1:$A$248)),0)+IF(AND($J115&gt;CO$4,$J115&lt;=CP$4,$K115&gt;CP$4),NETWORKDAYS.INTL($J115,(CP$4),1,(Holidays!$A$1:$A$248)),0)+IF(AND($J115&lt;CO$4,$K115&lt;CP$4,$K115&gt;CO$4),NETWORKDAYS.INTL(CO$4+1,$K115,1,(Holidays!$A$1:$A$248)),0)+IF(AND($J115&lt;=CO$4,$K115&gt;=CP$4,$K115&gt;CO$4),NETWORKDAYS.INTL(CO$4+1,(CP$4),1,(Holidays!$A$1:$A$248)),0))*$M115,"")</f>
        <v>0</v>
      </c>
      <c r="CQ115" s="321">
        <f ca="1">IFERROR((IF(AND($J115&gt;CP$4,$J115&lt;=CQ$4,$K115&lt;=CQ$4),NETWORKDAYS.INTL($J115,$K115,1,(Holidays!$A$1:$A$248)),0)+IF(AND($J115&gt;CP$4,$J115&lt;=CQ$4,$K115&gt;CQ$4),NETWORKDAYS.INTL($J115,(CQ$4),1,(Holidays!$A$1:$A$248)),0)+IF(AND($J115&lt;CP$4,$K115&lt;CQ$4,$K115&gt;CP$4),NETWORKDAYS.INTL(CP$4+1,$K115,1,(Holidays!$A$1:$A$248)),0)+IF(AND($J115&lt;=CP$4,$K115&gt;=CQ$4,$K115&gt;CP$4),NETWORKDAYS.INTL(CP$4+1,(CQ$4),1,(Holidays!$A$1:$A$248)),0))*$M115,"")</f>
        <v>0</v>
      </c>
      <c r="CR115" s="190">
        <f ca="1">IFERROR((IF(AND($J115&gt;CQ$4,$J115&lt;=CR$4,$K115&lt;=CR$4),NETWORKDAYS.INTL($J115,$K115,1,(Holidays!$A$1:$A$248)),0)+IF(AND($J115&gt;CQ$4,$J115&lt;=CR$4,$K115&gt;CR$4),NETWORKDAYS.INTL($J115,(CR$4),1,(Holidays!$A$1:$A$248)),0)+IF(AND($J115&lt;CQ$4,$K115&lt;CR$4,$K115&gt;CQ$4),NETWORKDAYS.INTL(CQ$4+1,$K115,1,(Holidays!$A$1:$A$248)),0)+IF(AND($J115&lt;=CQ$4,$K115&gt;=CR$4,$K115&gt;CQ$4),NETWORKDAYS.INTL(CQ$4+1,(CR$4),1,(Holidays!$A$1:$A$248)),0))*$M115,"")</f>
        <v>0</v>
      </c>
      <c r="CS115" s="192">
        <f ca="1">IFERROR((IF(AND($J115&gt;CR$4,$J115&lt;=CS$4,$K115&lt;=CS$4),NETWORKDAYS.INTL($J115,$K115,1,(Holidays!$A$1:$A$248)),0)+IF(AND($J115&gt;CR$4,$J115&lt;=CS$4,$K115&gt;CS$4),NETWORKDAYS.INTL($J115,(CS$4),1,(Holidays!$A$1:$A$248)),0)+IF(AND($J115&lt;CR$4,$K115&lt;CS$4,$K115&gt;CR$4),NETWORKDAYS.INTL(CR$4+1,$K115,1,(Holidays!$A$1:$A$248)),0)+IF(AND($J115&lt;=CR$4,$K115&gt;=CS$4,$K115&gt;CR$4),NETWORKDAYS.INTL(CR$4+1,(CS$4),1,(Holidays!$A$1:$A$248)),0))*$M115,"")</f>
        <v>0</v>
      </c>
      <c r="CT115" s="321">
        <f ca="1">IFERROR((IF(AND($J115&gt;CS$4,$J115&lt;=CT$4,$K115&lt;=CT$4),NETWORKDAYS.INTL($J115,$K115,1,(Holidays!$A$1:$A$248)),0)+IF(AND($J115&gt;CS$4,$J115&lt;=CT$4,$K115&gt;CT$4),NETWORKDAYS.INTL($J115,(CT$4),1,(Holidays!$A$1:$A$248)),0)+IF(AND($J115&lt;CS$4,$K115&lt;CT$4,$K115&gt;CS$4),NETWORKDAYS.INTL(CS$4+1,$K115,1,(Holidays!$A$1:$A$248)),0)+IF(AND($J115&lt;=CS$4,$K115&gt;=CT$4,$K115&gt;CS$4),NETWORKDAYS.INTL(CS$4+1,(CT$4),1,(Holidays!$A$1:$A$248)),0))*$M115,"")</f>
        <v>0</v>
      </c>
      <c r="CU115" s="190">
        <f ca="1">IFERROR((IF(AND($J115&gt;CT$4,$J115&lt;=CU$4,$K115&lt;=CU$4),NETWORKDAYS.INTL($J115,$K115,1,(Holidays!$A$1:$A$248)),0)+IF(AND($J115&gt;CT$4,$J115&lt;=CU$4,$K115&gt;CU$4),NETWORKDAYS.INTL($J115,(CU$4),1,(Holidays!$A$1:$A$248)),0)+IF(AND($J115&lt;CT$4,$K115&lt;CU$4,$K115&gt;CT$4),NETWORKDAYS.INTL(CT$4+1,$K115,1,(Holidays!$A$1:$A$248)),0)+IF(AND($J115&lt;=CT$4,$K115&gt;=CU$4,$K115&gt;CT$4),NETWORKDAYS.INTL(CT$4+1,(CU$4),1,(Holidays!$A$1:$A$248)),0))*$M115,"")</f>
        <v>0</v>
      </c>
      <c r="CV115" s="192">
        <f ca="1">IFERROR((IF(AND($J115&gt;CU$4,$J115&lt;=CV$4,$K115&lt;=CV$4),NETWORKDAYS.INTL($J115,$K115,1,(Holidays!$A$1:$A$248)),0)+IF(AND($J115&gt;CU$4,$J115&lt;=CV$4,$K115&gt;CV$4),NETWORKDAYS.INTL($J115,(CV$4),1,(Holidays!$A$1:$A$248)),0)+IF(AND($J115&lt;CU$4,$K115&lt;CV$4,$K115&gt;CU$4),NETWORKDAYS.INTL(CU$4+1,$K115,1,(Holidays!$A$1:$A$248)),0)+IF(AND($J115&lt;=CU$4,$K115&gt;=CV$4,$K115&gt;CU$4),NETWORKDAYS.INTL(CU$4+1,(CV$4),1,(Holidays!$A$1:$A$248)),0))*$M115,"")</f>
        <v>0</v>
      </c>
      <c r="CW115" s="321">
        <f ca="1">IFERROR((IF(AND($J115&gt;CV$4,$J115&lt;=CW$4,$K115&lt;=CW$4),NETWORKDAYS.INTL($J115,$K115,1,(Holidays!$A$1:$A$248)),0)+IF(AND($J115&gt;CV$4,$J115&lt;=CW$4,$K115&gt;CW$4),NETWORKDAYS.INTL($J115,(CW$4),1,(Holidays!$A$1:$A$248)),0)+IF(AND($J115&lt;CV$4,$K115&lt;CW$4,$K115&gt;CV$4),NETWORKDAYS.INTL(CV$4+1,$K115,1,(Holidays!$A$1:$A$248)),0)+IF(AND($J115&lt;=CV$4,$K115&gt;=CW$4,$K115&gt;CV$4),NETWORKDAYS.INTL(CV$4+1,(CW$4),1,(Holidays!$A$1:$A$248)),0))*$M115,"")</f>
        <v>0</v>
      </c>
      <c r="CX115" s="324">
        <f ca="1">IFERROR((IF(AND($J115&gt;CW$4,$J115&lt;=CX$4,$K115&lt;=CX$4),NETWORKDAYS.INTL($J115,$K115,1,(Holidays!$A$1:$A$248)),0)+IF(AND($J115&gt;CW$4,$J115&lt;=CX$4,$K115&gt;CX$4),NETWORKDAYS.INTL($J115,(CX$4),1,(Holidays!$A$1:$A$248)),0)+IF(AND($J115&lt;CW$4,$K115&lt;CX$4,$K115&gt;CW$4),NETWORKDAYS.INTL(CW$4+1,$K115,1,(Holidays!$A$1:$A$248)),0)+IF(AND($J115&lt;=CW$4,$K115&gt;=CX$4,$K115&gt;CW$4),NETWORKDAYS.INTL(CW$4+1,(CX$4),1,(Holidays!$A$1:$A$248)),0))*$M115,"")</f>
        <v>0</v>
      </c>
    </row>
    <row r="116" spans="2:102" ht="15" customHeight="1" outlineLevel="1">
      <c r="B116" s="59" t="str">
        <f t="array" ref="B116">IFERROR(INDEX('A-2_MH Distribution'!$B$1:$B$15014,SMALL(IF('A-2_MH Distribution'!$O$8:$O$63&lt;&gt;0,ROW('A-2_MH Distribution'!$B$8:$B$63)),ROW(A17)),1),"")</f>
        <v/>
      </c>
      <c r="C116" s="458" t="str">
        <f ca="1">IFERROR(VLOOKUP(B116,OFFSET('A-1_MH Estimation'!$B$7,0,0,MATCH("Subtotal LOE",'A-1_MH Estimation'!B:B,0)-7,2),2,0),"")</f>
        <v/>
      </c>
      <c r="D116" s="466" t="str">
        <f ca="1">IFERROR(VLOOKUP(B116,OFFSET('A-1_MH Estimation'!$B$7,0,0,MATCH("Subtotal LOE",'A-1_MH Estimation'!B:B,0)-7,4),4,0),"")</f>
        <v/>
      </c>
      <c r="E116" s="466" t="str">
        <f ca="1">IFERROR(VLOOKUP(B116,OFFSET('A-1_MH Estimation'!$B$7,0,0,MATCH("Subtotal LOE",'A-1_MH Estimation'!B:B,0)-7,3),3,0),"")</f>
        <v/>
      </c>
      <c r="F116" s="462">
        <f>IFERROR(VLOOKUP($B116,'A-2_MH Distribution'!$B$6:$O$16314,3,0)*VLOOKUP($B116,'A-2_MH Distribution'!$B$6:$O$16314,VLOOKUP(G116,SoftwareList,6,0),0)*IFERROR((--(VLOOKUP($B116,'A-2_MH Distribution'!$B$6:$O$16314,VLOOKUP(G116,SoftwareList,8,0),0)=0)+VLOOKUP($B116,'A-2_MH Distribution'!$B$6:$O$16314,VLOOKUP(G116,SoftwareList,8,0),0)),1),0)</f>
        <v>0</v>
      </c>
      <c r="G116" s="403" t="str">
        <f t="shared" si="63"/>
        <v/>
      </c>
      <c r="H116" s="454"/>
      <c r="I116" s="455"/>
      <c r="J116" s="351">
        <f ca="1">IFERROR(INDEX(Activities,MATCH($B116,'A-2_MH Distribution'!B:B,0),MATCH("Start Date",'A-2_MH Distribution'!$A$4:S$4,0))+H116,0)</f>
        <v>0</v>
      </c>
      <c r="K116" s="352">
        <f ca="1">IFERROR(INDEX(Activities,MATCH($B116,'A-2_MH Distribution'!B:B,0),MATCH("Finish Date",'A-2_MH Distribution'!$A$4:S$4,0))+I116,0)</f>
        <v>0</v>
      </c>
      <c r="L116" s="170">
        <f ca="1">NETWORKDAYS.INTL(J116,K116,1,Holidays!$A$1:$A$248)</f>
        <v>0</v>
      </c>
      <c r="M116" s="62">
        <f t="shared" ca="1" si="62"/>
        <v>0</v>
      </c>
      <c r="O116" s="253">
        <f ca="1">SUM($P116:CX116)</f>
        <v>0</v>
      </c>
      <c r="P116" s="320"/>
      <c r="Q116" s="321">
        <f ca="1">IFERROR((IF(AND($J116&gt;P$4,$J116&lt;=Q$4,$K116&lt;=Q$4),NETWORKDAYS.INTL($J116,$K116,1,(Holidays!$A$1:$A$248)),0)+IF(AND($J116&gt;P$4,$J116&lt;=Q$4,$K116&gt;Q$4),NETWORKDAYS.INTL($J116,(Q$4),1,(Holidays!$A$1:$A$248)),0)+IF(AND($J116&lt;P$4,$K116&lt;Q$4,$K116&gt;P$4),NETWORKDAYS.INTL(P$4+1,$K116,1,(Holidays!$A$1:$A$248)),0)+IF(AND($J116&lt;=P$4,$K116&gt;=Q$4,$K116&gt;P$4),NETWORKDAYS.INTL(P$4+1,(Q$4),1,(Holidays!$A$1:$A$248)),0))*$M116,"")</f>
        <v>0</v>
      </c>
      <c r="R116" s="190">
        <f ca="1">IFERROR((IF(AND($J116&gt;Q$4,$J116&lt;=R$4,$K116&lt;=R$4),NETWORKDAYS.INTL($J116,$K116,1,(Holidays!$A$1:$A$248)),0)+IF(AND($J116&gt;Q$4,$J116&lt;=R$4,$K116&gt;R$4),NETWORKDAYS.INTL($J116,(R$4),1,(Holidays!$A$1:$A$248)),0)+IF(AND($J116&lt;Q$4,$K116&lt;R$4,$K116&gt;Q$4),NETWORKDAYS.INTL(Q$4+1,$K116,1,(Holidays!$A$1:$A$248)),0)+IF(AND($J116&lt;=Q$4,$K116&gt;=R$4,$K116&gt;Q$4),NETWORKDAYS.INTL(Q$4+1,(R$4),1,(Holidays!$A$1:$A$248)),0))*$M116,"")</f>
        <v>0</v>
      </c>
      <c r="S116" s="192">
        <f ca="1">IFERROR((IF(AND($J116&gt;R$4,$J116&lt;=S$4,$K116&lt;=S$4),NETWORKDAYS.INTL($J116,$K116,1,(Holidays!$A$1:$A$248)),0)+IF(AND($J116&gt;R$4,$J116&lt;=S$4,$K116&gt;S$4),NETWORKDAYS.INTL($J116,(S$4),1,(Holidays!$A$1:$A$248)),0)+IF(AND($J116&lt;R$4,$K116&lt;S$4,$K116&gt;R$4),NETWORKDAYS.INTL(R$4+1,$K116,1,(Holidays!$A$1:$A$248)),0)+IF(AND($J116&lt;=R$4,$K116&gt;=S$4,$K116&gt;R$4),NETWORKDAYS.INTL(R$4+1,(S$4),1,(Holidays!$A$1:$A$248)),0))*$M116,"")</f>
        <v>0</v>
      </c>
      <c r="T116" s="321">
        <f ca="1">IFERROR((IF(AND($J116&gt;S$4,$J116&lt;=T$4,$K116&lt;=T$4),NETWORKDAYS.INTL($J116,$K116,1,(Holidays!$A$1:$A$248)),0)+IF(AND($J116&gt;S$4,$J116&lt;=T$4,$K116&gt;T$4),NETWORKDAYS.INTL($J116,(T$4),1,(Holidays!$A$1:$A$248)),0)+IF(AND($J116&lt;S$4,$K116&lt;T$4,$K116&gt;S$4),NETWORKDAYS.INTL(S$4+1,$K116,1,(Holidays!$A$1:$A$248)),0)+IF(AND($J116&lt;=S$4,$K116&gt;=T$4,$K116&gt;S$4),NETWORKDAYS.INTL(S$4+1,(T$4),1,(Holidays!$A$1:$A$248)),0))*$M116,"")</f>
        <v>0</v>
      </c>
      <c r="U116" s="190">
        <f ca="1">IFERROR((IF(AND($J116&gt;T$4,$J116&lt;=U$4,$K116&lt;=U$4),NETWORKDAYS.INTL($J116,$K116,1,(Holidays!$A$1:$A$248)),0)+IF(AND($J116&gt;T$4,$J116&lt;=U$4,$K116&gt;U$4),NETWORKDAYS.INTL($J116,(U$4),1,(Holidays!$A$1:$A$248)),0)+IF(AND($J116&lt;T$4,$K116&lt;U$4,$K116&gt;T$4),NETWORKDAYS.INTL(T$4+1,$K116,1,(Holidays!$A$1:$A$248)),0)+IF(AND($J116&lt;=T$4,$K116&gt;=U$4,$K116&gt;T$4),NETWORKDAYS.INTL(T$4+1,(U$4),1,(Holidays!$A$1:$A$248)),0))*$M116,"")</f>
        <v>0</v>
      </c>
      <c r="V116" s="192">
        <f ca="1">IFERROR((IF(AND($J116&gt;U$4,$J116&lt;=V$4,$K116&lt;=V$4),NETWORKDAYS.INTL($J116,$K116,1,(Holidays!$A$1:$A$248)),0)+IF(AND($J116&gt;U$4,$J116&lt;=V$4,$K116&gt;V$4),NETWORKDAYS.INTL($J116,(V$4),1,(Holidays!$A$1:$A$248)),0)+IF(AND($J116&lt;U$4,$K116&lt;V$4,$K116&gt;U$4),NETWORKDAYS.INTL(U$4+1,$K116,1,(Holidays!$A$1:$A$248)),0)+IF(AND($J116&lt;=U$4,$K116&gt;=V$4,$K116&gt;U$4),NETWORKDAYS.INTL(U$4+1,(V$4),1,(Holidays!$A$1:$A$248)),0))*$M116,"")</f>
        <v>0</v>
      </c>
      <c r="W116" s="321">
        <f ca="1">IFERROR((IF(AND($J116&gt;V$4,$J116&lt;=W$4,$K116&lt;=W$4),NETWORKDAYS.INTL($J116,$K116,1,(Holidays!$A$1:$A$248)),0)+IF(AND($J116&gt;V$4,$J116&lt;=W$4,$K116&gt;W$4),NETWORKDAYS.INTL($J116,(W$4),1,(Holidays!$A$1:$A$248)),0)+IF(AND($J116&lt;V$4,$K116&lt;W$4,$K116&gt;V$4),NETWORKDAYS.INTL(V$4+1,$K116,1,(Holidays!$A$1:$A$248)),0)+IF(AND($J116&lt;=V$4,$K116&gt;=W$4,$K116&gt;V$4),NETWORKDAYS.INTL(V$4+1,(W$4),1,(Holidays!$A$1:$A$248)),0))*$M116,"")</f>
        <v>0</v>
      </c>
      <c r="X116" s="190">
        <f ca="1">IFERROR((IF(AND($J116&gt;W$4,$J116&lt;=X$4,$K116&lt;=X$4),NETWORKDAYS.INTL($J116,$K116,1,(Holidays!$A$1:$A$248)),0)+IF(AND($J116&gt;W$4,$J116&lt;=X$4,$K116&gt;X$4),NETWORKDAYS.INTL($J116,(X$4),1,(Holidays!$A$1:$A$248)),0)+IF(AND($J116&lt;W$4,$K116&lt;X$4,$K116&gt;W$4),NETWORKDAYS.INTL(W$4+1,$K116,1,(Holidays!$A$1:$A$248)),0)+IF(AND($J116&lt;=W$4,$K116&gt;=X$4,$K116&gt;W$4),NETWORKDAYS.INTL(W$4+1,(X$4),1,(Holidays!$A$1:$A$248)),0))*$M116,"")</f>
        <v>0</v>
      </c>
      <c r="Y116" s="192">
        <f ca="1">IFERROR((IF(AND($J116&gt;X$4,$J116&lt;=Y$4,$K116&lt;=Y$4),NETWORKDAYS.INTL($J116,$K116,1,(Holidays!$A$1:$A$248)),0)+IF(AND($J116&gt;X$4,$J116&lt;=Y$4,$K116&gt;Y$4),NETWORKDAYS.INTL($J116,(Y$4),1,(Holidays!$A$1:$A$248)),0)+IF(AND($J116&lt;X$4,$K116&lt;Y$4,$K116&gt;X$4),NETWORKDAYS.INTL(X$4+1,$K116,1,(Holidays!$A$1:$A$248)),0)+IF(AND($J116&lt;=X$4,$K116&gt;=Y$4,$K116&gt;X$4),NETWORKDAYS.INTL(X$4+1,(Y$4),1,(Holidays!$A$1:$A$248)),0))*$M116,"")</f>
        <v>0</v>
      </c>
      <c r="Z116" s="321">
        <f ca="1">IFERROR((IF(AND($J116&gt;Y$4,$J116&lt;=Z$4,$K116&lt;=Z$4),NETWORKDAYS.INTL($J116,$K116,1,(Holidays!$A$1:$A$248)),0)+IF(AND($J116&gt;Y$4,$J116&lt;=Z$4,$K116&gt;Z$4),NETWORKDAYS.INTL($J116,(Z$4),1,(Holidays!$A$1:$A$248)),0)+IF(AND($J116&lt;Y$4,$K116&lt;Z$4,$K116&gt;Y$4),NETWORKDAYS.INTL(Y$4+1,$K116,1,(Holidays!$A$1:$A$248)),0)+IF(AND($J116&lt;=Y$4,$K116&gt;=Z$4,$K116&gt;Y$4),NETWORKDAYS.INTL(Y$4+1,(Z$4),1,(Holidays!$A$1:$A$248)),0))*$M116,"")</f>
        <v>0</v>
      </c>
      <c r="AA116" s="190">
        <f ca="1">IFERROR((IF(AND($J116&gt;Z$4,$J116&lt;=AA$4,$K116&lt;=AA$4),NETWORKDAYS.INTL($J116,$K116,1,(Holidays!$A$1:$A$248)),0)+IF(AND($J116&gt;Z$4,$J116&lt;=AA$4,$K116&gt;AA$4),NETWORKDAYS.INTL($J116,(AA$4),1,(Holidays!$A$1:$A$248)),0)+IF(AND($J116&lt;Z$4,$K116&lt;AA$4,$K116&gt;Z$4),NETWORKDAYS.INTL(Z$4+1,$K116,1,(Holidays!$A$1:$A$248)),0)+IF(AND($J116&lt;=Z$4,$K116&gt;=AA$4,$K116&gt;Z$4),NETWORKDAYS.INTL(Z$4+1,(AA$4),1,(Holidays!$A$1:$A$248)),0))*$M116,"")</f>
        <v>0</v>
      </c>
      <c r="AB116" s="192">
        <f ca="1">IFERROR((IF(AND($J116&gt;AA$4,$J116&lt;=AB$4,$K116&lt;=AB$4),NETWORKDAYS.INTL($J116,$K116,1,(Holidays!$A$1:$A$248)),0)+IF(AND($J116&gt;AA$4,$J116&lt;=AB$4,$K116&gt;AB$4),NETWORKDAYS.INTL($J116,(AB$4),1,(Holidays!$A$1:$A$248)),0)+IF(AND($J116&lt;AA$4,$K116&lt;AB$4,$K116&gt;AA$4),NETWORKDAYS.INTL(AA$4+1,$K116,1,(Holidays!$A$1:$A$248)),0)+IF(AND($J116&lt;=AA$4,$K116&gt;=AB$4,$K116&gt;AA$4),NETWORKDAYS.INTL(AA$4+1,(AB$4),1,(Holidays!$A$1:$A$248)),0))*$M116,"")</f>
        <v>0</v>
      </c>
      <c r="AC116" s="321">
        <f ca="1">IFERROR((IF(AND($J116&gt;AB$4,$J116&lt;=AC$4,$K116&lt;=AC$4),NETWORKDAYS.INTL($J116,$K116,1,(Holidays!$A$1:$A$248)),0)+IF(AND($J116&gt;AB$4,$J116&lt;=AC$4,$K116&gt;AC$4),NETWORKDAYS.INTL($J116,(AC$4),1,(Holidays!$A$1:$A$248)),0)+IF(AND($J116&lt;AB$4,$K116&lt;AC$4,$K116&gt;AB$4),NETWORKDAYS.INTL(AB$4+1,$K116,1,(Holidays!$A$1:$A$248)),0)+IF(AND($J116&lt;=AB$4,$K116&gt;=AC$4,$K116&gt;AB$4),NETWORKDAYS.INTL(AB$4+1,(AC$4),1,(Holidays!$A$1:$A$248)),0))*$M116,"")</f>
        <v>0</v>
      </c>
      <c r="AD116" s="190">
        <f ca="1">IFERROR((IF(AND($J116&gt;AC$4,$J116&lt;=AD$4,$K116&lt;=AD$4),NETWORKDAYS.INTL($J116,$K116,1,(Holidays!$A$1:$A$248)),0)+IF(AND($J116&gt;AC$4,$J116&lt;=AD$4,$K116&gt;AD$4),NETWORKDAYS.INTL($J116,(AD$4),1,(Holidays!$A$1:$A$248)),0)+IF(AND($J116&lt;AC$4,$K116&lt;AD$4,$K116&gt;AC$4),NETWORKDAYS.INTL(AC$4+1,$K116,1,(Holidays!$A$1:$A$248)),0)+IF(AND($J116&lt;=AC$4,$K116&gt;=AD$4,$K116&gt;AC$4),NETWORKDAYS.INTL(AC$4+1,(AD$4),1,(Holidays!$A$1:$A$248)),0))*$M116,"")</f>
        <v>0</v>
      </c>
      <c r="AE116" s="192">
        <f ca="1">IFERROR((IF(AND($J116&gt;AD$4,$J116&lt;=AE$4,$K116&lt;=AE$4),NETWORKDAYS.INTL($J116,$K116,1,(Holidays!$A$1:$A$248)),0)+IF(AND($J116&gt;AD$4,$J116&lt;=AE$4,$K116&gt;AE$4),NETWORKDAYS.INTL($J116,(AE$4),1,(Holidays!$A$1:$A$248)),0)+IF(AND($J116&lt;AD$4,$K116&lt;AE$4,$K116&gt;AD$4),NETWORKDAYS.INTL(AD$4+1,$K116,1,(Holidays!$A$1:$A$248)),0)+IF(AND($J116&lt;=AD$4,$K116&gt;=AE$4,$K116&gt;AD$4),NETWORKDAYS.INTL(AD$4+1,(AE$4),1,(Holidays!$A$1:$A$248)),0))*$M116,"")</f>
        <v>0</v>
      </c>
      <c r="AF116" s="321">
        <f ca="1">IFERROR((IF(AND($J116&gt;AE$4,$J116&lt;=AF$4,$K116&lt;=AF$4),NETWORKDAYS.INTL($J116,$K116,1,(Holidays!$A$1:$A$248)),0)+IF(AND($J116&gt;AE$4,$J116&lt;=AF$4,$K116&gt;AF$4),NETWORKDAYS.INTL($J116,(AF$4),1,(Holidays!$A$1:$A$248)),0)+IF(AND($J116&lt;AE$4,$K116&lt;AF$4,$K116&gt;AE$4),NETWORKDAYS.INTL(AE$4+1,$K116,1,(Holidays!$A$1:$A$248)),0)+IF(AND($J116&lt;=AE$4,$K116&gt;=AF$4,$K116&gt;AE$4),NETWORKDAYS.INTL(AE$4+1,(AF$4),1,(Holidays!$A$1:$A$248)),0))*$M116,"")</f>
        <v>0</v>
      </c>
      <c r="AG116" s="190">
        <f ca="1">IFERROR((IF(AND($J116&gt;AF$4,$J116&lt;=AG$4,$K116&lt;=AG$4),NETWORKDAYS.INTL($J116,$K116,1,(Holidays!$A$1:$A$248)),0)+IF(AND($J116&gt;AF$4,$J116&lt;=AG$4,$K116&gt;AG$4),NETWORKDAYS.INTL($J116,(AG$4),1,(Holidays!$A$1:$A$248)),0)+IF(AND($J116&lt;AF$4,$K116&lt;AG$4,$K116&gt;AF$4),NETWORKDAYS.INTL(AF$4+1,$K116,1,(Holidays!$A$1:$A$248)),0)+IF(AND($J116&lt;=AF$4,$K116&gt;=AG$4,$K116&gt;AF$4),NETWORKDAYS.INTL(AF$4+1,(AG$4),1,(Holidays!$A$1:$A$248)),0))*$M116,"")</f>
        <v>0</v>
      </c>
      <c r="AH116" s="192">
        <f ca="1">IFERROR((IF(AND($J116&gt;AG$4,$J116&lt;=AH$4,$K116&lt;=AH$4),NETWORKDAYS.INTL($J116,$K116,1,(Holidays!$A$1:$A$248)),0)+IF(AND($J116&gt;AG$4,$J116&lt;=AH$4,$K116&gt;AH$4),NETWORKDAYS.INTL($J116,(AH$4),1,(Holidays!$A$1:$A$248)),0)+IF(AND($J116&lt;AG$4,$K116&lt;AH$4,$K116&gt;AG$4),NETWORKDAYS.INTL(AG$4+1,$K116,1,(Holidays!$A$1:$A$248)),0)+IF(AND($J116&lt;=AG$4,$K116&gt;=AH$4,$K116&gt;AG$4),NETWORKDAYS.INTL(AG$4+1,(AH$4),1,(Holidays!$A$1:$A$248)),0))*$M116,"")</f>
        <v>0</v>
      </c>
      <c r="AI116" s="321">
        <f ca="1">IFERROR((IF(AND($J116&gt;AH$4,$J116&lt;=AI$4,$K116&lt;=AI$4),NETWORKDAYS.INTL($J116,$K116,1,(Holidays!$A$1:$A$248)),0)+IF(AND($J116&gt;AH$4,$J116&lt;=AI$4,$K116&gt;AI$4),NETWORKDAYS.INTL($J116,(AI$4),1,(Holidays!$A$1:$A$248)),0)+IF(AND($J116&lt;AH$4,$K116&lt;AI$4,$K116&gt;AH$4),NETWORKDAYS.INTL(AH$4+1,$K116,1,(Holidays!$A$1:$A$248)),0)+IF(AND($J116&lt;=AH$4,$K116&gt;=AI$4,$K116&gt;AH$4),NETWORKDAYS.INTL(AH$4+1,(AI$4),1,(Holidays!$A$1:$A$248)),0))*$M116,"")</f>
        <v>0</v>
      </c>
      <c r="AJ116" s="190">
        <f ca="1">IFERROR((IF(AND($J116&gt;AI$4,$J116&lt;=AJ$4,$K116&lt;=AJ$4),NETWORKDAYS.INTL($J116,$K116,1,(Holidays!$A$1:$A$248)),0)+IF(AND($J116&gt;AI$4,$J116&lt;=AJ$4,$K116&gt;AJ$4),NETWORKDAYS.INTL($J116,(AJ$4),1,(Holidays!$A$1:$A$248)),0)+IF(AND($J116&lt;AI$4,$K116&lt;AJ$4,$K116&gt;AI$4),NETWORKDAYS.INTL(AI$4+1,$K116,1,(Holidays!$A$1:$A$248)),0)+IF(AND($J116&lt;=AI$4,$K116&gt;=AJ$4,$K116&gt;AI$4),NETWORKDAYS.INTL(AI$4+1,(AJ$4),1,(Holidays!$A$1:$A$248)),0))*$M116,"")</f>
        <v>0</v>
      </c>
      <c r="AK116" s="192">
        <f ca="1">IFERROR((IF(AND($J116&gt;AJ$4,$J116&lt;=AK$4,$K116&lt;=AK$4),NETWORKDAYS.INTL($J116,$K116,1,(Holidays!$A$1:$A$248)),0)+IF(AND($J116&gt;AJ$4,$J116&lt;=AK$4,$K116&gt;AK$4),NETWORKDAYS.INTL($J116,(AK$4),1,(Holidays!$A$1:$A$248)),0)+IF(AND($J116&lt;AJ$4,$K116&lt;AK$4,$K116&gt;AJ$4),NETWORKDAYS.INTL(AJ$4+1,$K116,1,(Holidays!$A$1:$A$248)),0)+IF(AND($J116&lt;=AJ$4,$K116&gt;=AK$4,$K116&gt;AJ$4),NETWORKDAYS.INTL(AJ$4+1,(AK$4),1,(Holidays!$A$1:$A$248)),0))*$M116,"")</f>
        <v>0</v>
      </c>
      <c r="AL116" s="321">
        <f ca="1">IFERROR((IF(AND($J116&gt;AK$4,$J116&lt;=AL$4,$K116&lt;=AL$4),NETWORKDAYS.INTL($J116,$K116,1,(Holidays!$A$1:$A$248)),0)+IF(AND($J116&gt;AK$4,$J116&lt;=AL$4,$K116&gt;AL$4),NETWORKDAYS.INTL($J116,(AL$4),1,(Holidays!$A$1:$A$248)),0)+IF(AND($J116&lt;AK$4,$K116&lt;AL$4,$K116&gt;AK$4),NETWORKDAYS.INTL(AK$4+1,$K116,1,(Holidays!$A$1:$A$248)),0)+IF(AND($J116&lt;=AK$4,$K116&gt;=AL$4,$K116&gt;AK$4),NETWORKDAYS.INTL(AK$4+1,(AL$4),1,(Holidays!$A$1:$A$248)),0))*$M116,"")</f>
        <v>0</v>
      </c>
      <c r="AM116" s="190">
        <f ca="1">IFERROR((IF(AND($J116&gt;AL$4,$J116&lt;=AM$4,$K116&lt;=AM$4),NETWORKDAYS.INTL($J116,$K116,1,(Holidays!$A$1:$A$248)),0)+IF(AND($J116&gt;AL$4,$J116&lt;=AM$4,$K116&gt;AM$4),NETWORKDAYS.INTL($J116,(AM$4),1,(Holidays!$A$1:$A$248)),0)+IF(AND($J116&lt;AL$4,$K116&lt;AM$4,$K116&gt;AL$4),NETWORKDAYS.INTL(AL$4+1,$K116,1,(Holidays!$A$1:$A$248)),0)+IF(AND($J116&lt;=AL$4,$K116&gt;=AM$4,$K116&gt;AL$4),NETWORKDAYS.INTL(AL$4+1,(AM$4),1,(Holidays!$A$1:$A$248)),0))*$M116,"")</f>
        <v>0</v>
      </c>
      <c r="AN116" s="192">
        <f ca="1">IFERROR((IF(AND($J116&gt;AM$4,$J116&lt;=AN$4,$K116&lt;=AN$4),NETWORKDAYS.INTL($J116,$K116,1,(Holidays!$A$1:$A$248)),0)+IF(AND($J116&gt;AM$4,$J116&lt;=AN$4,$K116&gt;AN$4),NETWORKDAYS.INTL($J116,(AN$4),1,(Holidays!$A$1:$A$248)),0)+IF(AND($J116&lt;AM$4,$K116&lt;AN$4,$K116&gt;AM$4),NETWORKDAYS.INTL(AM$4+1,$K116,1,(Holidays!$A$1:$A$248)),0)+IF(AND($J116&lt;=AM$4,$K116&gt;=AN$4,$K116&gt;AM$4),NETWORKDAYS.INTL(AM$4+1,(AN$4),1,(Holidays!$A$1:$A$248)),0))*$M116,"")</f>
        <v>0</v>
      </c>
      <c r="AO116" s="321">
        <f ca="1">IFERROR((IF(AND($J116&gt;AN$4,$J116&lt;=AO$4,$K116&lt;=AO$4),NETWORKDAYS.INTL($J116,$K116,1,(Holidays!$A$1:$A$248)),0)+IF(AND($J116&gt;AN$4,$J116&lt;=AO$4,$K116&gt;AO$4),NETWORKDAYS.INTL($J116,(AO$4),1,(Holidays!$A$1:$A$248)),0)+IF(AND($J116&lt;AN$4,$K116&lt;AO$4,$K116&gt;AN$4),NETWORKDAYS.INTL(AN$4+1,$K116,1,(Holidays!$A$1:$A$248)),0)+IF(AND($J116&lt;=AN$4,$K116&gt;=AO$4,$K116&gt;AN$4),NETWORKDAYS.INTL(AN$4+1,(AO$4),1,(Holidays!$A$1:$A$248)),0))*$M116,"")</f>
        <v>0</v>
      </c>
      <c r="AP116" s="190">
        <f ca="1">IFERROR((IF(AND($J116&gt;AO$4,$J116&lt;=AP$4,$K116&lt;=AP$4),NETWORKDAYS.INTL($J116,$K116,1,(Holidays!$A$1:$A$248)),0)+IF(AND($J116&gt;AO$4,$J116&lt;=AP$4,$K116&gt;AP$4),NETWORKDAYS.INTL($J116,(AP$4),1,(Holidays!$A$1:$A$248)),0)+IF(AND($J116&lt;AO$4,$K116&lt;AP$4,$K116&gt;AO$4),NETWORKDAYS.INTL(AO$4+1,$K116,1,(Holidays!$A$1:$A$248)),0)+IF(AND($J116&lt;=AO$4,$K116&gt;=AP$4,$K116&gt;AO$4),NETWORKDAYS.INTL(AO$4+1,(AP$4),1,(Holidays!$A$1:$A$248)),0))*$M116,"")</f>
        <v>0</v>
      </c>
      <c r="AQ116" s="192">
        <f ca="1">IFERROR((IF(AND($J116&gt;AP$4,$J116&lt;=AQ$4,$K116&lt;=AQ$4),NETWORKDAYS.INTL($J116,$K116,1,(Holidays!$A$1:$A$248)),0)+IF(AND($J116&gt;AP$4,$J116&lt;=AQ$4,$K116&gt;AQ$4),NETWORKDAYS.INTL($J116,(AQ$4),1,(Holidays!$A$1:$A$248)),0)+IF(AND($J116&lt;AP$4,$K116&lt;AQ$4,$K116&gt;AP$4),NETWORKDAYS.INTL(AP$4+1,$K116,1,(Holidays!$A$1:$A$248)),0)+IF(AND($J116&lt;=AP$4,$K116&gt;=AQ$4,$K116&gt;AP$4),NETWORKDAYS.INTL(AP$4+1,(AQ$4),1,(Holidays!$A$1:$A$248)),0))*$M116,"")</f>
        <v>0</v>
      </c>
      <c r="AR116" s="321">
        <f ca="1">IFERROR((IF(AND($J116&gt;AQ$4,$J116&lt;=AR$4,$K116&lt;=AR$4),NETWORKDAYS.INTL($J116,$K116,1,(Holidays!$A$1:$A$248)),0)+IF(AND($J116&gt;AQ$4,$J116&lt;=AR$4,$K116&gt;AR$4),NETWORKDAYS.INTL($J116,(AR$4),1,(Holidays!$A$1:$A$248)),0)+IF(AND($J116&lt;AQ$4,$K116&lt;AR$4,$K116&gt;AQ$4),NETWORKDAYS.INTL(AQ$4+1,$K116,1,(Holidays!$A$1:$A$248)),0)+IF(AND($J116&lt;=AQ$4,$K116&gt;=AR$4,$K116&gt;AQ$4),NETWORKDAYS.INTL(AQ$4+1,(AR$4),1,(Holidays!$A$1:$A$248)),0))*$M116,"")</f>
        <v>0</v>
      </c>
      <c r="AS116" s="190">
        <f ca="1">IFERROR((IF(AND($J116&gt;AR$4,$J116&lt;=AS$4,$K116&lt;=AS$4),NETWORKDAYS.INTL($J116,$K116,1,(Holidays!$A$1:$A$248)),0)+IF(AND($J116&gt;AR$4,$J116&lt;=AS$4,$K116&gt;AS$4),NETWORKDAYS.INTL($J116,(AS$4),1,(Holidays!$A$1:$A$248)),0)+IF(AND($J116&lt;AR$4,$K116&lt;AS$4,$K116&gt;AR$4),NETWORKDAYS.INTL(AR$4+1,$K116,1,(Holidays!$A$1:$A$248)),0)+IF(AND($J116&lt;=AR$4,$K116&gt;=AS$4,$K116&gt;AR$4),NETWORKDAYS.INTL(AR$4+1,(AS$4),1,(Holidays!$A$1:$A$248)),0))*$M116,"")</f>
        <v>0</v>
      </c>
      <c r="AT116" s="192">
        <f ca="1">IFERROR((IF(AND($J116&gt;AS$4,$J116&lt;=AT$4,$K116&lt;=AT$4),NETWORKDAYS.INTL($J116,$K116,1,(Holidays!$A$1:$A$248)),0)+IF(AND($J116&gt;AS$4,$J116&lt;=AT$4,$K116&gt;AT$4),NETWORKDAYS.INTL($J116,(AT$4),1,(Holidays!$A$1:$A$248)),0)+IF(AND($J116&lt;AS$4,$K116&lt;AT$4,$K116&gt;AS$4),NETWORKDAYS.INTL(AS$4+1,$K116,1,(Holidays!$A$1:$A$248)),0)+IF(AND($J116&lt;=AS$4,$K116&gt;=AT$4,$K116&gt;AS$4),NETWORKDAYS.INTL(AS$4+1,(AT$4),1,(Holidays!$A$1:$A$248)),0))*$M116,"")</f>
        <v>0</v>
      </c>
      <c r="AU116" s="321">
        <f ca="1">IFERROR((IF(AND($J116&gt;AT$4,$J116&lt;=AU$4,$K116&lt;=AU$4),NETWORKDAYS.INTL($J116,$K116,1,(Holidays!$A$1:$A$248)),0)+IF(AND($J116&gt;AT$4,$J116&lt;=AU$4,$K116&gt;AU$4),NETWORKDAYS.INTL($J116,(AU$4),1,(Holidays!$A$1:$A$248)),0)+IF(AND($J116&lt;AT$4,$K116&lt;AU$4,$K116&gt;AT$4),NETWORKDAYS.INTL(AT$4+1,$K116,1,(Holidays!$A$1:$A$248)),0)+IF(AND($J116&lt;=AT$4,$K116&gt;=AU$4,$K116&gt;AT$4),NETWORKDAYS.INTL(AT$4+1,(AU$4),1,(Holidays!$A$1:$A$248)),0))*$M116,"")</f>
        <v>0</v>
      </c>
      <c r="AV116" s="190">
        <f ca="1">IFERROR((IF(AND($J116&gt;AU$4,$J116&lt;=AV$4,$K116&lt;=AV$4),NETWORKDAYS.INTL($J116,$K116,1,(Holidays!$A$1:$A$248)),0)+IF(AND($J116&gt;AU$4,$J116&lt;=AV$4,$K116&gt;AV$4),NETWORKDAYS.INTL($J116,(AV$4),1,(Holidays!$A$1:$A$248)),0)+IF(AND($J116&lt;AU$4,$K116&lt;AV$4,$K116&gt;AU$4),NETWORKDAYS.INTL(AU$4+1,$K116,1,(Holidays!$A$1:$A$248)),0)+IF(AND($J116&lt;=AU$4,$K116&gt;=AV$4,$K116&gt;AU$4),NETWORKDAYS.INTL(AU$4+1,(AV$4),1,(Holidays!$A$1:$A$248)),0))*$M116,"")</f>
        <v>0</v>
      </c>
      <c r="AW116" s="192">
        <f ca="1">IFERROR((IF(AND($J116&gt;AV$4,$J116&lt;=AW$4,$K116&lt;=AW$4),NETWORKDAYS.INTL($J116,$K116,1,(Holidays!$A$1:$A$248)),0)+IF(AND($J116&gt;AV$4,$J116&lt;=AW$4,$K116&gt;AW$4),NETWORKDAYS.INTL($J116,(AW$4),1,(Holidays!$A$1:$A$248)),0)+IF(AND($J116&lt;AV$4,$K116&lt;AW$4,$K116&gt;AV$4),NETWORKDAYS.INTL(AV$4+1,$K116,1,(Holidays!$A$1:$A$248)),0)+IF(AND($J116&lt;=AV$4,$K116&gt;=AW$4,$K116&gt;AV$4),NETWORKDAYS.INTL(AV$4+1,(AW$4),1,(Holidays!$A$1:$A$248)),0))*$M116,"")</f>
        <v>0</v>
      </c>
      <c r="AX116" s="321">
        <f ca="1">IFERROR((IF(AND($J116&gt;AW$4,$J116&lt;=AX$4,$K116&lt;=AX$4),NETWORKDAYS.INTL($J116,$K116,1,(Holidays!$A$1:$A$248)),0)+IF(AND($J116&gt;AW$4,$J116&lt;=AX$4,$K116&gt;AX$4),NETWORKDAYS.INTL($J116,(AX$4),1,(Holidays!$A$1:$A$248)),0)+IF(AND($J116&lt;AW$4,$K116&lt;AX$4,$K116&gt;AW$4),NETWORKDAYS.INTL(AW$4+1,$K116,1,(Holidays!$A$1:$A$248)),0)+IF(AND($J116&lt;=AW$4,$K116&gt;=AX$4,$K116&gt;AW$4),NETWORKDAYS.INTL(AW$4+1,(AX$4),1,(Holidays!$A$1:$A$248)),0))*$M116,"")</f>
        <v>0</v>
      </c>
      <c r="AY116" s="190">
        <f ca="1">IFERROR((IF(AND($J116&gt;AX$4,$J116&lt;=AY$4,$K116&lt;=AY$4),NETWORKDAYS.INTL($J116,$K116,1,(Holidays!$A$1:$A$248)),0)+IF(AND($J116&gt;AX$4,$J116&lt;=AY$4,$K116&gt;AY$4),NETWORKDAYS.INTL($J116,(AY$4),1,(Holidays!$A$1:$A$248)),0)+IF(AND($J116&lt;AX$4,$K116&lt;AY$4,$K116&gt;AX$4),NETWORKDAYS.INTL(AX$4+1,$K116,1,(Holidays!$A$1:$A$248)),0)+IF(AND($J116&lt;=AX$4,$K116&gt;=AY$4,$K116&gt;AX$4),NETWORKDAYS.INTL(AX$4+1,(AY$4),1,(Holidays!$A$1:$A$248)),0))*$M116,"")</f>
        <v>0</v>
      </c>
      <c r="AZ116" s="192">
        <f ca="1">IFERROR((IF(AND($J116&gt;AY$4,$J116&lt;=AZ$4,$K116&lt;=AZ$4),NETWORKDAYS.INTL($J116,$K116,1,(Holidays!$A$1:$A$248)),0)+IF(AND($J116&gt;AY$4,$J116&lt;=AZ$4,$K116&gt;AZ$4),NETWORKDAYS.INTL($J116,(AZ$4),1,(Holidays!$A$1:$A$248)),0)+IF(AND($J116&lt;AY$4,$K116&lt;AZ$4,$K116&gt;AY$4),NETWORKDAYS.INTL(AY$4+1,$K116,1,(Holidays!$A$1:$A$248)),0)+IF(AND($J116&lt;=AY$4,$K116&gt;=AZ$4,$K116&gt;AY$4),NETWORKDAYS.INTL(AY$4+1,(AZ$4),1,(Holidays!$A$1:$A$248)),0))*$M116,"")</f>
        <v>0</v>
      </c>
      <c r="BA116" s="321">
        <f ca="1">IFERROR((IF(AND($J116&gt;AZ$4,$J116&lt;=BA$4,$K116&lt;=BA$4),NETWORKDAYS.INTL($J116,$K116,1,(Holidays!$A$1:$A$248)),0)+IF(AND($J116&gt;AZ$4,$J116&lt;=BA$4,$K116&gt;BA$4),NETWORKDAYS.INTL($J116,(BA$4),1,(Holidays!$A$1:$A$248)),0)+IF(AND($J116&lt;AZ$4,$K116&lt;BA$4,$K116&gt;AZ$4),NETWORKDAYS.INTL(AZ$4+1,$K116,1,(Holidays!$A$1:$A$248)),0)+IF(AND($J116&lt;=AZ$4,$K116&gt;=BA$4,$K116&gt;AZ$4),NETWORKDAYS.INTL(AZ$4+1,(BA$4),1,(Holidays!$A$1:$A$248)),0))*$M116,"")</f>
        <v>0</v>
      </c>
      <c r="BB116" s="190">
        <f ca="1">IFERROR((IF(AND($J116&gt;BA$4,$J116&lt;=BB$4,$K116&lt;=BB$4),NETWORKDAYS.INTL($J116,$K116,1,(Holidays!$A$1:$A$248)),0)+IF(AND($J116&gt;BA$4,$J116&lt;=BB$4,$K116&gt;BB$4),NETWORKDAYS.INTL($J116,(BB$4),1,(Holidays!$A$1:$A$248)),0)+IF(AND($J116&lt;BA$4,$K116&lt;BB$4,$K116&gt;BA$4),NETWORKDAYS.INTL(BA$4+1,$K116,1,(Holidays!$A$1:$A$248)),0)+IF(AND($J116&lt;=BA$4,$K116&gt;=BB$4,$K116&gt;BA$4),NETWORKDAYS.INTL(BA$4+1,(BB$4),1,(Holidays!$A$1:$A$248)),0))*$M116,"")</f>
        <v>0</v>
      </c>
      <c r="BC116" s="192">
        <f ca="1">IFERROR((IF(AND($J116&gt;BB$4,$J116&lt;=BC$4,$K116&lt;=BC$4),NETWORKDAYS.INTL($J116,$K116,1,(Holidays!$A$1:$A$248)),0)+IF(AND($J116&gt;BB$4,$J116&lt;=BC$4,$K116&gt;BC$4),NETWORKDAYS.INTL($J116,(BC$4),1,(Holidays!$A$1:$A$248)),0)+IF(AND($J116&lt;BB$4,$K116&lt;BC$4,$K116&gt;BB$4),NETWORKDAYS.INTL(BB$4+1,$K116,1,(Holidays!$A$1:$A$248)),0)+IF(AND($J116&lt;=BB$4,$K116&gt;=BC$4,$K116&gt;BB$4),NETWORKDAYS.INTL(BB$4+1,(BC$4),1,(Holidays!$A$1:$A$248)),0))*$M116,"")</f>
        <v>0</v>
      </c>
      <c r="BD116" s="321">
        <f ca="1">IFERROR((IF(AND($J116&gt;BC$4,$J116&lt;=BD$4,$K116&lt;=BD$4),NETWORKDAYS.INTL($J116,$K116,1,(Holidays!$A$1:$A$248)),0)+IF(AND($J116&gt;BC$4,$J116&lt;=BD$4,$K116&gt;BD$4),NETWORKDAYS.INTL($J116,(BD$4),1,(Holidays!$A$1:$A$248)),0)+IF(AND($J116&lt;BC$4,$K116&lt;BD$4,$K116&gt;BC$4),NETWORKDAYS.INTL(BC$4+1,$K116,1,(Holidays!$A$1:$A$248)),0)+IF(AND($J116&lt;=BC$4,$K116&gt;=BD$4,$K116&gt;BC$4),NETWORKDAYS.INTL(BC$4+1,(BD$4),1,(Holidays!$A$1:$A$248)),0))*$M116,"")</f>
        <v>0</v>
      </c>
      <c r="BE116" s="190">
        <f ca="1">IFERROR((IF(AND($J116&gt;BD$4,$J116&lt;=BE$4,$K116&lt;=BE$4),NETWORKDAYS.INTL($J116,$K116,1,(Holidays!$A$1:$A$248)),0)+IF(AND($J116&gt;BD$4,$J116&lt;=BE$4,$K116&gt;BE$4),NETWORKDAYS.INTL($J116,(BE$4),1,(Holidays!$A$1:$A$248)),0)+IF(AND($J116&lt;BD$4,$K116&lt;BE$4,$K116&gt;BD$4),NETWORKDAYS.INTL(BD$4+1,$K116,1,(Holidays!$A$1:$A$248)),0)+IF(AND($J116&lt;=BD$4,$K116&gt;=BE$4,$K116&gt;BD$4),NETWORKDAYS.INTL(BD$4+1,(BE$4),1,(Holidays!$A$1:$A$248)),0))*$M116,"")</f>
        <v>0</v>
      </c>
      <c r="BF116" s="192">
        <f ca="1">IFERROR((IF(AND($J116&gt;BE$4,$J116&lt;=BF$4,$K116&lt;=BF$4),NETWORKDAYS.INTL($J116,$K116,1,(Holidays!$A$1:$A$248)),0)+IF(AND($J116&gt;BE$4,$J116&lt;=BF$4,$K116&gt;BF$4),NETWORKDAYS.INTL($J116,(BF$4),1,(Holidays!$A$1:$A$248)),0)+IF(AND($J116&lt;BE$4,$K116&lt;BF$4,$K116&gt;BE$4),NETWORKDAYS.INTL(BE$4+1,$K116,1,(Holidays!$A$1:$A$248)),0)+IF(AND($J116&lt;=BE$4,$K116&gt;=BF$4,$K116&gt;BE$4),NETWORKDAYS.INTL(BE$4+1,(BF$4),1,(Holidays!$A$1:$A$248)),0))*$M116,"")</f>
        <v>0</v>
      </c>
      <c r="BG116" s="321">
        <f ca="1">IFERROR((IF(AND($J116&gt;BF$4,$J116&lt;=BG$4,$K116&lt;=BG$4),NETWORKDAYS.INTL($J116,$K116,1,(Holidays!$A$1:$A$248)),0)+IF(AND($J116&gt;BF$4,$J116&lt;=BG$4,$K116&gt;BG$4),NETWORKDAYS.INTL($J116,(BG$4),1,(Holidays!$A$1:$A$248)),0)+IF(AND($J116&lt;BF$4,$K116&lt;BG$4,$K116&gt;BF$4),NETWORKDAYS.INTL(BF$4+1,$K116,1,(Holidays!$A$1:$A$248)),0)+IF(AND($J116&lt;=BF$4,$K116&gt;=BG$4,$K116&gt;BF$4),NETWORKDAYS.INTL(BF$4+1,(BG$4),1,(Holidays!$A$1:$A$248)),0))*$M116,"")</f>
        <v>0</v>
      </c>
      <c r="BH116" s="190">
        <f ca="1">IFERROR((IF(AND($J116&gt;BG$4,$J116&lt;=BH$4,$K116&lt;=BH$4),NETWORKDAYS.INTL($J116,$K116,1,(Holidays!$A$1:$A$248)),0)+IF(AND($J116&gt;BG$4,$J116&lt;=BH$4,$K116&gt;BH$4),NETWORKDAYS.INTL($J116,(BH$4),1,(Holidays!$A$1:$A$248)),0)+IF(AND($J116&lt;BG$4,$K116&lt;BH$4,$K116&gt;BG$4),NETWORKDAYS.INTL(BG$4+1,$K116,1,(Holidays!$A$1:$A$248)),0)+IF(AND($J116&lt;=BG$4,$K116&gt;=BH$4,$K116&gt;BG$4),NETWORKDAYS.INTL(BG$4+1,(BH$4),1,(Holidays!$A$1:$A$248)),0))*$M116,"")</f>
        <v>0</v>
      </c>
      <c r="BI116" s="192">
        <f ca="1">IFERROR((IF(AND($J116&gt;BH$4,$J116&lt;=BI$4,$K116&lt;=BI$4),NETWORKDAYS.INTL($J116,$K116,1,(Holidays!$A$1:$A$248)),0)+IF(AND($J116&gt;BH$4,$J116&lt;=BI$4,$K116&gt;BI$4),NETWORKDAYS.INTL($J116,(BI$4),1,(Holidays!$A$1:$A$248)),0)+IF(AND($J116&lt;BH$4,$K116&lt;BI$4,$K116&gt;BH$4),NETWORKDAYS.INTL(BH$4+1,$K116,1,(Holidays!$A$1:$A$248)),0)+IF(AND($J116&lt;=BH$4,$K116&gt;=BI$4,$K116&gt;BH$4),NETWORKDAYS.INTL(BH$4+1,(BI$4),1,(Holidays!$A$1:$A$248)),0))*$M116,"")</f>
        <v>0</v>
      </c>
      <c r="BJ116" s="321">
        <f ca="1">IFERROR((IF(AND($J116&gt;BI$4,$J116&lt;=BJ$4,$K116&lt;=BJ$4),NETWORKDAYS.INTL($J116,$K116,1,(Holidays!$A$1:$A$248)),0)+IF(AND($J116&gt;BI$4,$J116&lt;=BJ$4,$K116&gt;BJ$4),NETWORKDAYS.INTL($J116,(BJ$4),1,(Holidays!$A$1:$A$248)),0)+IF(AND($J116&lt;BI$4,$K116&lt;BJ$4,$K116&gt;BI$4),NETWORKDAYS.INTL(BI$4+1,$K116,1,(Holidays!$A$1:$A$248)),0)+IF(AND($J116&lt;=BI$4,$K116&gt;=BJ$4,$K116&gt;BI$4),NETWORKDAYS.INTL(BI$4+1,(BJ$4),1,(Holidays!$A$1:$A$248)),0))*$M116,"")</f>
        <v>0</v>
      </c>
      <c r="BK116" s="190">
        <f ca="1">IFERROR((IF(AND($J116&gt;BJ$4,$J116&lt;=BK$4,$K116&lt;=BK$4),NETWORKDAYS.INTL($J116,$K116,1,(Holidays!$A$1:$A$248)),0)+IF(AND($J116&gt;BJ$4,$J116&lt;=BK$4,$K116&gt;BK$4),NETWORKDAYS.INTL($J116,(BK$4),1,(Holidays!$A$1:$A$248)),0)+IF(AND($J116&lt;BJ$4,$K116&lt;BK$4,$K116&gt;BJ$4),NETWORKDAYS.INTL(BJ$4+1,$K116,1,(Holidays!$A$1:$A$248)),0)+IF(AND($J116&lt;=BJ$4,$K116&gt;=BK$4,$K116&gt;BJ$4),NETWORKDAYS.INTL(BJ$4+1,(BK$4),1,(Holidays!$A$1:$A$248)),0))*$M116,"")</f>
        <v>0</v>
      </c>
      <c r="BL116" s="192">
        <f ca="1">IFERROR((IF(AND($J116&gt;BK$4,$J116&lt;=BL$4,$K116&lt;=BL$4),NETWORKDAYS.INTL($J116,$K116,1,(Holidays!$A$1:$A$248)),0)+IF(AND($J116&gt;BK$4,$J116&lt;=BL$4,$K116&gt;BL$4),NETWORKDAYS.INTL($J116,(BL$4),1,(Holidays!$A$1:$A$248)),0)+IF(AND($J116&lt;BK$4,$K116&lt;BL$4,$K116&gt;BK$4),NETWORKDAYS.INTL(BK$4+1,$K116,1,(Holidays!$A$1:$A$248)),0)+IF(AND($J116&lt;=BK$4,$K116&gt;=BL$4,$K116&gt;BK$4),NETWORKDAYS.INTL(BK$4+1,(BL$4),1,(Holidays!$A$1:$A$248)),0))*$M116,"")</f>
        <v>0</v>
      </c>
      <c r="BM116" s="321">
        <f ca="1">IFERROR((IF(AND($J116&gt;BL$4,$J116&lt;=BM$4,$K116&lt;=BM$4),NETWORKDAYS.INTL($J116,$K116,1,(Holidays!$A$1:$A$248)),0)+IF(AND($J116&gt;BL$4,$J116&lt;=BM$4,$K116&gt;BM$4),NETWORKDAYS.INTL($J116,(BM$4),1,(Holidays!$A$1:$A$248)),0)+IF(AND($J116&lt;BL$4,$K116&lt;BM$4,$K116&gt;BL$4),NETWORKDAYS.INTL(BL$4+1,$K116,1,(Holidays!$A$1:$A$248)),0)+IF(AND($J116&lt;=BL$4,$K116&gt;=BM$4,$K116&gt;BL$4),NETWORKDAYS.INTL(BL$4+1,(BM$4),1,(Holidays!$A$1:$A$248)),0))*$M116,"")</f>
        <v>0</v>
      </c>
      <c r="BN116" s="190">
        <f ca="1">IFERROR((IF(AND($J116&gt;BM$4,$J116&lt;=BN$4,$K116&lt;=BN$4),NETWORKDAYS.INTL($J116,$K116,1,(Holidays!$A$1:$A$248)),0)+IF(AND($J116&gt;BM$4,$J116&lt;=BN$4,$K116&gt;BN$4),NETWORKDAYS.INTL($J116,(BN$4),1,(Holidays!$A$1:$A$248)),0)+IF(AND($J116&lt;BM$4,$K116&lt;BN$4,$K116&gt;BM$4),NETWORKDAYS.INTL(BM$4+1,$K116,1,(Holidays!$A$1:$A$248)),0)+IF(AND($J116&lt;=BM$4,$K116&gt;=BN$4,$K116&gt;BM$4),NETWORKDAYS.INTL(BM$4+1,(BN$4),1,(Holidays!$A$1:$A$248)),0))*$M116,"")</f>
        <v>0</v>
      </c>
      <c r="BO116" s="192">
        <f ca="1">IFERROR((IF(AND($J116&gt;BN$4,$J116&lt;=BO$4,$K116&lt;=BO$4),NETWORKDAYS.INTL($J116,$K116,1,(Holidays!$A$1:$A$248)),0)+IF(AND($J116&gt;BN$4,$J116&lt;=BO$4,$K116&gt;BO$4),NETWORKDAYS.INTL($J116,(BO$4),1,(Holidays!$A$1:$A$248)),0)+IF(AND($J116&lt;BN$4,$K116&lt;BO$4,$K116&gt;BN$4),NETWORKDAYS.INTL(BN$4+1,$K116,1,(Holidays!$A$1:$A$248)),0)+IF(AND($J116&lt;=BN$4,$K116&gt;=BO$4,$K116&gt;BN$4),NETWORKDAYS.INTL(BN$4+1,(BO$4),1,(Holidays!$A$1:$A$248)),0))*$M116,"")</f>
        <v>0</v>
      </c>
      <c r="BP116" s="321">
        <f ca="1">IFERROR((IF(AND($J116&gt;BO$4,$J116&lt;=BP$4,$K116&lt;=BP$4),NETWORKDAYS.INTL($J116,$K116,1,(Holidays!$A$1:$A$248)),0)+IF(AND($J116&gt;BO$4,$J116&lt;=BP$4,$K116&gt;BP$4),NETWORKDAYS.INTL($J116,(BP$4),1,(Holidays!$A$1:$A$248)),0)+IF(AND($J116&lt;BO$4,$K116&lt;BP$4,$K116&gt;BO$4),NETWORKDAYS.INTL(BO$4+1,$K116,1,(Holidays!$A$1:$A$248)),0)+IF(AND($J116&lt;=BO$4,$K116&gt;=BP$4,$K116&gt;BO$4),NETWORKDAYS.INTL(BO$4+1,(BP$4),1,(Holidays!$A$1:$A$248)),0))*$M116,"")</f>
        <v>0</v>
      </c>
      <c r="BQ116" s="190">
        <f ca="1">IFERROR((IF(AND($J116&gt;BP$4,$J116&lt;=BQ$4,$K116&lt;=BQ$4),NETWORKDAYS.INTL($J116,$K116,1,(Holidays!$A$1:$A$248)),0)+IF(AND($J116&gt;BP$4,$J116&lt;=BQ$4,$K116&gt;BQ$4),NETWORKDAYS.INTL($J116,(BQ$4),1,(Holidays!$A$1:$A$248)),0)+IF(AND($J116&lt;BP$4,$K116&lt;BQ$4,$K116&gt;BP$4),NETWORKDAYS.INTL(BP$4+1,$K116,1,(Holidays!$A$1:$A$248)),0)+IF(AND($J116&lt;=BP$4,$K116&gt;=BQ$4,$K116&gt;BP$4),NETWORKDAYS.INTL(BP$4+1,(BQ$4),1,(Holidays!$A$1:$A$248)),0))*$M116,"")</f>
        <v>0</v>
      </c>
      <c r="BR116" s="192">
        <f ca="1">IFERROR((IF(AND($J116&gt;BQ$4,$J116&lt;=BR$4,$K116&lt;=BR$4),NETWORKDAYS.INTL($J116,$K116,1,(Holidays!$A$1:$A$248)),0)+IF(AND($J116&gt;BQ$4,$J116&lt;=BR$4,$K116&gt;BR$4),NETWORKDAYS.INTL($J116,(BR$4),1,(Holidays!$A$1:$A$248)),0)+IF(AND($J116&lt;BQ$4,$K116&lt;BR$4,$K116&gt;BQ$4),NETWORKDAYS.INTL(BQ$4+1,$K116,1,(Holidays!$A$1:$A$248)),0)+IF(AND($J116&lt;=BQ$4,$K116&gt;=BR$4,$K116&gt;BQ$4),NETWORKDAYS.INTL(BQ$4+1,(BR$4),1,(Holidays!$A$1:$A$248)),0))*$M116,"")</f>
        <v>0</v>
      </c>
      <c r="BS116" s="321">
        <f ca="1">IFERROR((IF(AND($J116&gt;BR$4,$J116&lt;=BS$4,$K116&lt;=BS$4),NETWORKDAYS.INTL($J116,$K116,1,(Holidays!$A$1:$A$248)),0)+IF(AND($J116&gt;BR$4,$J116&lt;=BS$4,$K116&gt;BS$4),NETWORKDAYS.INTL($J116,(BS$4),1,(Holidays!$A$1:$A$248)),0)+IF(AND($J116&lt;BR$4,$K116&lt;BS$4,$K116&gt;BR$4),NETWORKDAYS.INTL(BR$4+1,$K116,1,(Holidays!$A$1:$A$248)),0)+IF(AND($J116&lt;=BR$4,$K116&gt;=BS$4,$K116&gt;BR$4),NETWORKDAYS.INTL(BR$4+1,(BS$4),1,(Holidays!$A$1:$A$248)),0))*$M116,"")</f>
        <v>0</v>
      </c>
      <c r="BT116" s="190">
        <f ca="1">IFERROR((IF(AND($J116&gt;BS$4,$J116&lt;=BT$4,$K116&lt;=BT$4),NETWORKDAYS.INTL($J116,$K116,1,(Holidays!$A$1:$A$248)),0)+IF(AND($J116&gt;BS$4,$J116&lt;=BT$4,$K116&gt;BT$4),NETWORKDAYS.INTL($J116,(BT$4),1,(Holidays!$A$1:$A$248)),0)+IF(AND($J116&lt;BS$4,$K116&lt;BT$4,$K116&gt;BS$4),NETWORKDAYS.INTL(BS$4+1,$K116,1,(Holidays!$A$1:$A$248)),0)+IF(AND($J116&lt;=BS$4,$K116&gt;=BT$4,$K116&gt;BS$4),NETWORKDAYS.INTL(BS$4+1,(BT$4),1,(Holidays!$A$1:$A$248)),0))*$M116,"")</f>
        <v>0</v>
      </c>
      <c r="BU116" s="192">
        <f ca="1">IFERROR((IF(AND($J116&gt;BT$4,$J116&lt;=BU$4,$K116&lt;=BU$4),NETWORKDAYS.INTL($J116,$K116,1,(Holidays!$A$1:$A$248)),0)+IF(AND($J116&gt;BT$4,$J116&lt;=BU$4,$K116&gt;BU$4),NETWORKDAYS.INTL($J116,(BU$4),1,(Holidays!$A$1:$A$248)),0)+IF(AND($J116&lt;BT$4,$K116&lt;BU$4,$K116&gt;BT$4),NETWORKDAYS.INTL(BT$4+1,$K116,1,(Holidays!$A$1:$A$248)),0)+IF(AND($J116&lt;=BT$4,$K116&gt;=BU$4,$K116&gt;BT$4),NETWORKDAYS.INTL(BT$4+1,(BU$4),1,(Holidays!$A$1:$A$248)),0))*$M116,"")</f>
        <v>0</v>
      </c>
      <c r="BV116" s="321">
        <f ca="1">IFERROR((IF(AND($J116&gt;BU$4,$J116&lt;=BV$4,$K116&lt;=BV$4),NETWORKDAYS.INTL($J116,$K116,1,(Holidays!$A$1:$A$248)),0)+IF(AND($J116&gt;BU$4,$J116&lt;=BV$4,$K116&gt;BV$4),NETWORKDAYS.INTL($J116,(BV$4),1,(Holidays!$A$1:$A$248)),0)+IF(AND($J116&lt;BU$4,$K116&lt;BV$4,$K116&gt;BU$4),NETWORKDAYS.INTL(BU$4+1,$K116,1,(Holidays!$A$1:$A$248)),0)+IF(AND($J116&lt;=BU$4,$K116&gt;=BV$4,$K116&gt;BU$4),NETWORKDAYS.INTL(BU$4+1,(BV$4),1,(Holidays!$A$1:$A$248)),0))*$M116,"")</f>
        <v>0</v>
      </c>
      <c r="BW116" s="190">
        <f ca="1">IFERROR((IF(AND($J116&gt;BV$4,$J116&lt;=BW$4,$K116&lt;=BW$4),NETWORKDAYS.INTL($J116,$K116,1,(Holidays!$A$1:$A$248)),0)+IF(AND($J116&gt;BV$4,$J116&lt;=BW$4,$K116&gt;BW$4),NETWORKDAYS.INTL($J116,(BW$4),1,(Holidays!$A$1:$A$248)),0)+IF(AND($J116&lt;BV$4,$K116&lt;BW$4,$K116&gt;BV$4),NETWORKDAYS.INTL(BV$4+1,$K116,1,(Holidays!$A$1:$A$248)),0)+IF(AND($J116&lt;=BV$4,$K116&gt;=BW$4,$K116&gt;BV$4),NETWORKDAYS.INTL(BV$4+1,(BW$4),1,(Holidays!$A$1:$A$248)),0))*$M116,"")</f>
        <v>0</v>
      </c>
      <c r="BX116" s="192">
        <f ca="1">IFERROR((IF(AND($J116&gt;BW$4,$J116&lt;=BX$4,$K116&lt;=BX$4),NETWORKDAYS.INTL($J116,$K116,1,(Holidays!$A$1:$A$248)),0)+IF(AND($J116&gt;BW$4,$J116&lt;=BX$4,$K116&gt;BX$4),NETWORKDAYS.INTL($J116,(BX$4),1,(Holidays!$A$1:$A$248)),0)+IF(AND($J116&lt;BW$4,$K116&lt;BX$4,$K116&gt;BW$4),NETWORKDAYS.INTL(BW$4+1,$K116,1,(Holidays!$A$1:$A$248)),0)+IF(AND($J116&lt;=BW$4,$K116&gt;=BX$4,$K116&gt;BW$4),NETWORKDAYS.INTL(BW$4+1,(BX$4),1,(Holidays!$A$1:$A$248)),0))*$M116,"")</f>
        <v>0</v>
      </c>
      <c r="BY116" s="321">
        <f ca="1">IFERROR((IF(AND($J116&gt;BX$4,$J116&lt;=BY$4,$K116&lt;=BY$4),NETWORKDAYS.INTL($J116,$K116,1,(Holidays!$A$1:$A$248)),0)+IF(AND($J116&gt;BX$4,$J116&lt;=BY$4,$K116&gt;BY$4),NETWORKDAYS.INTL($J116,(BY$4),1,(Holidays!$A$1:$A$248)),0)+IF(AND($J116&lt;BX$4,$K116&lt;BY$4,$K116&gt;BX$4),NETWORKDAYS.INTL(BX$4+1,$K116,1,(Holidays!$A$1:$A$248)),0)+IF(AND($J116&lt;=BX$4,$K116&gt;=BY$4,$K116&gt;BX$4),NETWORKDAYS.INTL(BX$4+1,(BY$4),1,(Holidays!$A$1:$A$248)),0))*$M116,"")</f>
        <v>0</v>
      </c>
      <c r="BZ116" s="190">
        <f ca="1">IFERROR((IF(AND($J116&gt;BY$4,$J116&lt;=BZ$4,$K116&lt;=BZ$4),NETWORKDAYS.INTL($J116,$K116,1,(Holidays!$A$1:$A$248)),0)+IF(AND($J116&gt;BY$4,$J116&lt;=BZ$4,$K116&gt;BZ$4),NETWORKDAYS.INTL($J116,(BZ$4),1,(Holidays!$A$1:$A$248)),0)+IF(AND($J116&lt;BY$4,$K116&lt;BZ$4,$K116&gt;BY$4),NETWORKDAYS.INTL(BY$4+1,$K116,1,(Holidays!$A$1:$A$248)),0)+IF(AND($J116&lt;=BY$4,$K116&gt;=BZ$4,$K116&gt;BY$4),NETWORKDAYS.INTL(BY$4+1,(BZ$4),1,(Holidays!$A$1:$A$248)),0))*$M116,"")</f>
        <v>0</v>
      </c>
      <c r="CA116" s="192">
        <f ca="1">IFERROR((IF(AND($J116&gt;BZ$4,$J116&lt;=CA$4,$K116&lt;=CA$4),NETWORKDAYS.INTL($J116,$K116,1,(Holidays!$A$1:$A$248)),0)+IF(AND($J116&gt;BZ$4,$J116&lt;=CA$4,$K116&gt;CA$4),NETWORKDAYS.INTL($J116,(CA$4),1,(Holidays!$A$1:$A$248)),0)+IF(AND($J116&lt;BZ$4,$K116&lt;CA$4,$K116&gt;BZ$4),NETWORKDAYS.INTL(BZ$4+1,$K116,1,(Holidays!$A$1:$A$248)),0)+IF(AND($J116&lt;=BZ$4,$K116&gt;=CA$4,$K116&gt;BZ$4),NETWORKDAYS.INTL(BZ$4+1,(CA$4),1,(Holidays!$A$1:$A$248)),0))*$M116,"")</f>
        <v>0</v>
      </c>
      <c r="CB116" s="321">
        <f ca="1">IFERROR((IF(AND($J116&gt;CA$4,$J116&lt;=CB$4,$K116&lt;=CB$4),NETWORKDAYS.INTL($J116,$K116,1,(Holidays!$A$1:$A$248)),0)+IF(AND($J116&gt;CA$4,$J116&lt;=CB$4,$K116&gt;CB$4),NETWORKDAYS.INTL($J116,(CB$4),1,(Holidays!$A$1:$A$248)),0)+IF(AND($J116&lt;CA$4,$K116&lt;CB$4,$K116&gt;CA$4),NETWORKDAYS.INTL(CA$4+1,$K116,1,(Holidays!$A$1:$A$248)),0)+IF(AND($J116&lt;=CA$4,$K116&gt;=CB$4,$K116&gt;CA$4),NETWORKDAYS.INTL(CA$4+1,(CB$4),1,(Holidays!$A$1:$A$248)),0))*$M116,"")</f>
        <v>0</v>
      </c>
      <c r="CC116" s="190">
        <f ca="1">IFERROR((IF(AND($J116&gt;CB$4,$J116&lt;=CC$4,$K116&lt;=CC$4),NETWORKDAYS.INTL($J116,$K116,1,(Holidays!$A$1:$A$248)),0)+IF(AND($J116&gt;CB$4,$J116&lt;=CC$4,$K116&gt;CC$4),NETWORKDAYS.INTL($J116,(CC$4),1,(Holidays!$A$1:$A$248)),0)+IF(AND($J116&lt;CB$4,$K116&lt;CC$4,$K116&gt;CB$4),NETWORKDAYS.INTL(CB$4+1,$K116,1,(Holidays!$A$1:$A$248)),0)+IF(AND($J116&lt;=CB$4,$K116&gt;=CC$4,$K116&gt;CB$4),NETWORKDAYS.INTL(CB$4+1,(CC$4),1,(Holidays!$A$1:$A$248)),0))*$M116,"")</f>
        <v>0</v>
      </c>
      <c r="CD116" s="192">
        <f ca="1">IFERROR((IF(AND($J116&gt;CC$4,$J116&lt;=CD$4,$K116&lt;=CD$4),NETWORKDAYS.INTL($J116,$K116,1,(Holidays!$A$1:$A$248)),0)+IF(AND($J116&gt;CC$4,$J116&lt;=CD$4,$K116&gt;CD$4),NETWORKDAYS.INTL($J116,(CD$4),1,(Holidays!$A$1:$A$248)),0)+IF(AND($J116&lt;CC$4,$K116&lt;CD$4,$K116&gt;CC$4),NETWORKDAYS.INTL(CC$4+1,$K116,1,(Holidays!$A$1:$A$248)),0)+IF(AND($J116&lt;=CC$4,$K116&gt;=CD$4,$K116&gt;CC$4),NETWORKDAYS.INTL(CC$4+1,(CD$4),1,(Holidays!$A$1:$A$248)),0))*$M116,"")</f>
        <v>0</v>
      </c>
      <c r="CE116" s="321">
        <f ca="1">IFERROR((IF(AND($J116&gt;CD$4,$J116&lt;=CE$4,$K116&lt;=CE$4),NETWORKDAYS.INTL($J116,$K116,1,(Holidays!$A$1:$A$248)),0)+IF(AND($J116&gt;CD$4,$J116&lt;=CE$4,$K116&gt;CE$4),NETWORKDAYS.INTL($J116,(CE$4),1,(Holidays!$A$1:$A$248)),0)+IF(AND($J116&lt;CD$4,$K116&lt;CE$4,$K116&gt;CD$4),NETWORKDAYS.INTL(CD$4+1,$K116,1,(Holidays!$A$1:$A$248)),0)+IF(AND($J116&lt;=CD$4,$K116&gt;=CE$4,$K116&gt;CD$4),NETWORKDAYS.INTL(CD$4+1,(CE$4),1,(Holidays!$A$1:$A$248)),0))*$M116,"")</f>
        <v>0</v>
      </c>
      <c r="CF116" s="190">
        <f ca="1">IFERROR((IF(AND($J116&gt;CE$4,$J116&lt;=CF$4,$K116&lt;=CF$4),NETWORKDAYS.INTL($J116,$K116,1,(Holidays!$A$1:$A$248)),0)+IF(AND($J116&gt;CE$4,$J116&lt;=CF$4,$K116&gt;CF$4),NETWORKDAYS.INTL($J116,(CF$4),1,(Holidays!$A$1:$A$248)),0)+IF(AND($J116&lt;CE$4,$K116&lt;CF$4,$K116&gt;CE$4),NETWORKDAYS.INTL(CE$4+1,$K116,1,(Holidays!$A$1:$A$248)),0)+IF(AND($J116&lt;=CE$4,$K116&gt;=CF$4,$K116&gt;CE$4),NETWORKDAYS.INTL(CE$4+1,(CF$4),1,(Holidays!$A$1:$A$248)),0))*$M116,"")</f>
        <v>0</v>
      </c>
      <c r="CG116" s="192">
        <f ca="1">IFERROR((IF(AND($J116&gt;CF$4,$J116&lt;=CG$4,$K116&lt;=CG$4),NETWORKDAYS.INTL($J116,$K116,1,(Holidays!$A$1:$A$248)),0)+IF(AND($J116&gt;CF$4,$J116&lt;=CG$4,$K116&gt;CG$4),NETWORKDAYS.INTL($J116,(CG$4),1,(Holidays!$A$1:$A$248)),0)+IF(AND($J116&lt;CF$4,$K116&lt;CG$4,$K116&gt;CF$4),NETWORKDAYS.INTL(CF$4+1,$K116,1,(Holidays!$A$1:$A$248)),0)+IF(AND($J116&lt;=CF$4,$K116&gt;=CG$4,$K116&gt;CF$4),NETWORKDAYS.INTL(CF$4+1,(CG$4),1,(Holidays!$A$1:$A$248)),0))*$M116,"")</f>
        <v>0</v>
      </c>
      <c r="CH116" s="321">
        <f ca="1">IFERROR((IF(AND($J116&gt;CG$4,$J116&lt;=CH$4,$K116&lt;=CH$4),NETWORKDAYS.INTL($J116,$K116,1,(Holidays!$A$1:$A$248)),0)+IF(AND($J116&gt;CG$4,$J116&lt;=CH$4,$K116&gt;CH$4),NETWORKDAYS.INTL($J116,(CH$4),1,(Holidays!$A$1:$A$248)),0)+IF(AND($J116&lt;CG$4,$K116&lt;CH$4,$K116&gt;CG$4),NETWORKDAYS.INTL(CG$4+1,$K116,1,(Holidays!$A$1:$A$248)),0)+IF(AND($J116&lt;=CG$4,$K116&gt;=CH$4,$K116&gt;CG$4),NETWORKDAYS.INTL(CG$4+1,(CH$4),1,(Holidays!$A$1:$A$248)),0))*$M116,"")</f>
        <v>0</v>
      </c>
      <c r="CI116" s="190">
        <f ca="1">IFERROR((IF(AND($J116&gt;CH$4,$J116&lt;=CI$4,$K116&lt;=CI$4),NETWORKDAYS.INTL($J116,$K116,1,(Holidays!$A$1:$A$248)),0)+IF(AND($J116&gt;CH$4,$J116&lt;=CI$4,$K116&gt;CI$4),NETWORKDAYS.INTL($J116,(CI$4),1,(Holidays!$A$1:$A$248)),0)+IF(AND($J116&lt;CH$4,$K116&lt;CI$4,$K116&gt;CH$4),NETWORKDAYS.INTL(CH$4+1,$K116,1,(Holidays!$A$1:$A$248)),0)+IF(AND($J116&lt;=CH$4,$K116&gt;=CI$4,$K116&gt;CH$4),NETWORKDAYS.INTL(CH$4+1,(CI$4),1,(Holidays!$A$1:$A$248)),0))*$M116,"")</f>
        <v>0</v>
      </c>
      <c r="CJ116" s="192">
        <f ca="1">IFERROR((IF(AND($J116&gt;CI$4,$J116&lt;=CJ$4,$K116&lt;=CJ$4),NETWORKDAYS.INTL($J116,$K116,1,(Holidays!$A$1:$A$248)),0)+IF(AND($J116&gt;CI$4,$J116&lt;=CJ$4,$K116&gt;CJ$4),NETWORKDAYS.INTL($J116,(CJ$4),1,(Holidays!$A$1:$A$248)),0)+IF(AND($J116&lt;CI$4,$K116&lt;CJ$4,$K116&gt;CI$4),NETWORKDAYS.INTL(CI$4+1,$K116,1,(Holidays!$A$1:$A$248)),0)+IF(AND($J116&lt;=CI$4,$K116&gt;=CJ$4,$K116&gt;CI$4),NETWORKDAYS.INTL(CI$4+1,(CJ$4),1,(Holidays!$A$1:$A$248)),0))*$M116,"")</f>
        <v>0</v>
      </c>
      <c r="CK116" s="321">
        <f ca="1">IFERROR((IF(AND($J116&gt;CJ$4,$J116&lt;=CK$4,$K116&lt;=CK$4),NETWORKDAYS.INTL($J116,$K116,1,(Holidays!$A$1:$A$248)),0)+IF(AND($J116&gt;CJ$4,$J116&lt;=CK$4,$K116&gt;CK$4),NETWORKDAYS.INTL($J116,(CK$4),1,(Holidays!$A$1:$A$248)),0)+IF(AND($J116&lt;CJ$4,$K116&lt;CK$4,$K116&gt;CJ$4),NETWORKDAYS.INTL(CJ$4+1,$K116,1,(Holidays!$A$1:$A$248)),0)+IF(AND($J116&lt;=CJ$4,$K116&gt;=CK$4,$K116&gt;CJ$4),NETWORKDAYS.INTL(CJ$4+1,(CK$4),1,(Holidays!$A$1:$A$248)),0))*$M116,"")</f>
        <v>0</v>
      </c>
      <c r="CL116" s="190">
        <f ca="1">IFERROR((IF(AND($J116&gt;CK$4,$J116&lt;=CL$4,$K116&lt;=CL$4),NETWORKDAYS.INTL($J116,$K116,1,(Holidays!$A$1:$A$248)),0)+IF(AND($J116&gt;CK$4,$J116&lt;=CL$4,$K116&gt;CL$4),NETWORKDAYS.INTL($J116,(CL$4),1,(Holidays!$A$1:$A$248)),0)+IF(AND($J116&lt;CK$4,$K116&lt;CL$4,$K116&gt;CK$4),NETWORKDAYS.INTL(CK$4+1,$K116,1,(Holidays!$A$1:$A$248)),0)+IF(AND($J116&lt;=CK$4,$K116&gt;=CL$4,$K116&gt;CK$4),NETWORKDAYS.INTL(CK$4+1,(CL$4),1,(Holidays!$A$1:$A$248)),0))*$M116,"")</f>
        <v>0</v>
      </c>
      <c r="CM116" s="192">
        <f ca="1">IFERROR((IF(AND($J116&gt;CL$4,$J116&lt;=CM$4,$K116&lt;=CM$4),NETWORKDAYS.INTL($J116,$K116,1,(Holidays!$A$1:$A$248)),0)+IF(AND($J116&gt;CL$4,$J116&lt;=CM$4,$K116&gt;CM$4),NETWORKDAYS.INTL($J116,(CM$4),1,(Holidays!$A$1:$A$248)),0)+IF(AND($J116&lt;CL$4,$K116&lt;CM$4,$K116&gt;CL$4),NETWORKDAYS.INTL(CL$4+1,$K116,1,(Holidays!$A$1:$A$248)),0)+IF(AND($J116&lt;=CL$4,$K116&gt;=CM$4,$K116&gt;CL$4),NETWORKDAYS.INTL(CL$4+1,(CM$4),1,(Holidays!$A$1:$A$248)),0))*$M116,"")</f>
        <v>0</v>
      </c>
      <c r="CN116" s="321">
        <f ca="1">IFERROR((IF(AND($J116&gt;CM$4,$J116&lt;=CN$4,$K116&lt;=CN$4),NETWORKDAYS.INTL($J116,$K116,1,(Holidays!$A$1:$A$248)),0)+IF(AND($J116&gt;CM$4,$J116&lt;=CN$4,$K116&gt;CN$4),NETWORKDAYS.INTL($J116,(CN$4),1,(Holidays!$A$1:$A$248)),0)+IF(AND($J116&lt;CM$4,$K116&lt;CN$4,$K116&gt;CM$4),NETWORKDAYS.INTL(CM$4+1,$K116,1,(Holidays!$A$1:$A$248)),0)+IF(AND($J116&lt;=CM$4,$K116&gt;=CN$4,$K116&gt;CM$4),NETWORKDAYS.INTL(CM$4+1,(CN$4),1,(Holidays!$A$1:$A$248)),0))*$M116,"")</f>
        <v>0</v>
      </c>
      <c r="CO116" s="190">
        <f ca="1">IFERROR((IF(AND($J116&gt;CN$4,$J116&lt;=CO$4,$K116&lt;=CO$4),NETWORKDAYS.INTL($J116,$K116,1,(Holidays!$A$1:$A$248)),0)+IF(AND($J116&gt;CN$4,$J116&lt;=CO$4,$K116&gt;CO$4),NETWORKDAYS.INTL($J116,(CO$4),1,(Holidays!$A$1:$A$248)),0)+IF(AND($J116&lt;CN$4,$K116&lt;CO$4,$K116&gt;CN$4),NETWORKDAYS.INTL(CN$4+1,$K116,1,(Holidays!$A$1:$A$248)),0)+IF(AND($J116&lt;=CN$4,$K116&gt;=CO$4,$K116&gt;CN$4),NETWORKDAYS.INTL(CN$4+1,(CO$4),1,(Holidays!$A$1:$A$248)),0))*$M116,"")</f>
        <v>0</v>
      </c>
      <c r="CP116" s="192">
        <f ca="1">IFERROR((IF(AND($J116&gt;CO$4,$J116&lt;=CP$4,$K116&lt;=CP$4),NETWORKDAYS.INTL($J116,$K116,1,(Holidays!$A$1:$A$248)),0)+IF(AND($J116&gt;CO$4,$J116&lt;=CP$4,$K116&gt;CP$4),NETWORKDAYS.INTL($J116,(CP$4),1,(Holidays!$A$1:$A$248)),0)+IF(AND($J116&lt;CO$4,$K116&lt;CP$4,$K116&gt;CO$4),NETWORKDAYS.INTL(CO$4+1,$K116,1,(Holidays!$A$1:$A$248)),0)+IF(AND($J116&lt;=CO$4,$K116&gt;=CP$4,$K116&gt;CO$4),NETWORKDAYS.INTL(CO$4+1,(CP$4),1,(Holidays!$A$1:$A$248)),0))*$M116,"")</f>
        <v>0</v>
      </c>
      <c r="CQ116" s="321">
        <f ca="1">IFERROR((IF(AND($J116&gt;CP$4,$J116&lt;=CQ$4,$K116&lt;=CQ$4),NETWORKDAYS.INTL($J116,$K116,1,(Holidays!$A$1:$A$248)),0)+IF(AND($J116&gt;CP$4,$J116&lt;=CQ$4,$K116&gt;CQ$4),NETWORKDAYS.INTL($J116,(CQ$4),1,(Holidays!$A$1:$A$248)),0)+IF(AND($J116&lt;CP$4,$K116&lt;CQ$4,$K116&gt;CP$4),NETWORKDAYS.INTL(CP$4+1,$K116,1,(Holidays!$A$1:$A$248)),0)+IF(AND($J116&lt;=CP$4,$K116&gt;=CQ$4,$K116&gt;CP$4),NETWORKDAYS.INTL(CP$4+1,(CQ$4),1,(Holidays!$A$1:$A$248)),0))*$M116,"")</f>
        <v>0</v>
      </c>
      <c r="CR116" s="190">
        <f ca="1">IFERROR((IF(AND($J116&gt;CQ$4,$J116&lt;=CR$4,$K116&lt;=CR$4),NETWORKDAYS.INTL($J116,$K116,1,(Holidays!$A$1:$A$248)),0)+IF(AND($J116&gt;CQ$4,$J116&lt;=CR$4,$K116&gt;CR$4),NETWORKDAYS.INTL($J116,(CR$4),1,(Holidays!$A$1:$A$248)),0)+IF(AND($J116&lt;CQ$4,$K116&lt;CR$4,$K116&gt;CQ$4),NETWORKDAYS.INTL(CQ$4+1,$K116,1,(Holidays!$A$1:$A$248)),0)+IF(AND($J116&lt;=CQ$4,$K116&gt;=CR$4,$K116&gt;CQ$4),NETWORKDAYS.INTL(CQ$4+1,(CR$4),1,(Holidays!$A$1:$A$248)),0))*$M116,"")</f>
        <v>0</v>
      </c>
      <c r="CS116" s="192">
        <f ca="1">IFERROR((IF(AND($J116&gt;CR$4,$J116&lt;=CS$4,$K116&lt;=CS$4),NETWORKDAYS.INTL($J116,$K116,1,(Holidays!$A$1:$A$248)),0)+IF(AND($J116&gt;CR$4,$J116&lt;=CS$4,$K116&gt;CS$4),NETWORKDAYS.INTL($J116,(CS$4),1,(Holidays!$A$1:$A$248)),0)+IF(AND($J116&lt;CR$4,$K116&lt;CS$4,$K116&gt;CR$4),NETWORKDAYS.INTL(CR$4+1,$K116,1,(Holidays!$A$1:$A$248)),0)+IF(AND($J116&lt;=CR$4,$K116&gt;=CS$4,$K116&gt;CR$4),NETWORKDAYS.INTL(CR$4+1,(CS$4),1,(Holidays!$A$1:$A$248)),0))*$M116,"")</f>
        <v>0</v>
      </c>
      <c r="CT116" s="321">
        <f ca="1">IFERROR((IF(AND($J116&gt;CS$4,$J116&lt;=CT$4,$K116&lt;=CT$4),NETWORKDAYS.INTL($J116,$K116,1,(Holidays!$A$1:$A$248)),0)+IF(AND($J116&gt;CS$4,$J116&lt;=CT$4,$K116&gt;CT$4),NETWORKDAYS.INTL($J116,(CT$4),1,(Holidays!$A$1:$A$248)),0)+IF(AND($J116&lt;CS$4,$K116&lt;CT$4,$K116&gt;CS$4),NETWORKDAYS.INTL(CS$4+1,$K116,1,(Holidays!$A$1:$A$248)),0)+IF(AND($J116&lt;=CS$4,$K116&gt;=CT$4,$K116&gt;CS$4),NETWORKDAYS.INTL(CS$4+1,(CT$4),1,(Holidays!$A$1:$A$248)),0))*$M116,"")</f>
        <v>0</v>
      </c>
      <c r="CU116" s="190">
        <f ca="1">IFERROR((IF(AND($J116&gt;CT$4,$J116&lt;=CU$4,$K116&lt;=CU$4),NETWORKDAYS.INTL($J116,$K116,1,(Holidays!$A$1:$A$248)),0)+IF(AND($J116&gt;CT$4,$J116&lt;=CU$4,$K116&gt;CU$4),NETWORKDAYS.INTL($J116,(CU$4),1,(Holidays!$A$1:$A$248)),0)+IF(AND($J116&lt;CT$4,$K116&lt;CU$4,$K116&gt;CT$4),NETWORKDAYS.INTL(CT$4+1,$K116,1,(Holidays!$A$1:$A$248)),0)+IF(AND($J116&lt;=CT$4,$K116&gt;=CU$4,$K116&gt;CT$4),NETWORKDAYS.INTL(CT$4+1,(CU$4),1,(Holidays!$A$1:$A$248)),0))*$M116,"")</f>
        <v>0</v>
      </c>
      <c r="CV116" s="192">
        <f ca="1">IFERROR((IF(AND($J116&gt;CU$4,$J116&lt;=CV$4,$K116&lt;=CV$4),NETWORKDAYS.INTL($J116,$K116,1,(Holidays!$A$1:$A$248)),0)+IF(AND($J116&gt;CU$4,$J116&lt;=CV$4,$K116&gt;CV$4),NETWORKDAYS.INTL($J116,(CV$4),1,(Holidays!$A$1:$A$248)),0)+IF(AND($J116&lt;CU$4,$K116&lt;CV$4,$K116&gt;CU$4),NETWORKDAYS.INTL(CU$4+1,$K116,1,(Holidays!$A$1:$A$248)),0)+IF(AND($J116&lt;=CU$4,$K116&gt;=CV$4,$K116&gt;CU$4),NETWORKDAYS.INTL(CU$4+1,(CV$4),1,(Holidays!$A$1:$A$248)),0))*$M116,"")</f>
        <v>0</v>
      </c>
      <c r="CW116" s="321">
        <f ca="1">IFERROR((IF(AND($J116&gt;CV$4,$J116&lt;=CW$4,$K116&lt;=CW$4),NETWORKDAYS.INTL($J116,$K116,1,(Holidays!$A$1:$A$248)),0)+IF(AND($J116&gt;CV$4,$J116&lt;=CW$4,$K116&gt;CW$4),NETWORKDAYS.INTL($J116,(CW$4),1,(Holidays!$A$1:$A$248)),0)+IF(AND($J116&lt;CV$4,$K116&lt;CW$4,$K116&gt;CV$4),NETWORKDAYS.INTL(CV$4+1,$K116,1,(Holidays!$A$1:$A$248)),0)+IF(AND($J116&lt;=CV$4,$K116&gt;=CW$4,$K116&gt;CV$4),NETWORKDAYS.INTL(CV$4+1,(CW$4),1,(Holidays!$A$1:$A$248)),0))*$M116,"")</f>
        <v>0</v>
      </c>
      <c r="CX116" s="324">
        <f ca="1">IFERROR((IF(AND($J116&gt;CW$4,$J116&lt;=CX$4,$K116&lt;=CX$4),NETWORKDAYS.INTL($J116,$K116,1,(Holidays!$A$1:$A$248)),0)+IF(AND($J116&gt;CW$4,$J116&lt;=CX$4,$K116&gt;CX$4),NETWORKDAYS.INTL($J116,(CX$4),1,(Holidays!$A$1:$A$248)),0)+IF(AND($J116&lt;CW$4,$K116&lt;CX$4,$K116&gt;CW$4),NETWORKDAYS.INTL(CW$4+1,$K116,1,(Holidays!$A$1:$A$248)),0)+IF(AND($J116&lt;=CW$4,$K116&gt;=CX$4,$K116&gt;CW$4),NETWORKDAYS.INTL(CW$4+1,(CX$4),1,(Holidays!$A$1:$A$248)),0))*$M116,"")</f>
        <v>0</v>
      </c>
    </row>
    <row r="117" spans="2:102" ht="15" customHeight="1" outlineLevel="1">
      <c r="B117" s="59" t="str">
        <f t="array" ref="B117">IFERROR(INDEX('A-2_MH Distribution'!$B$1:$B$15014,SMALL(IF('A-2_MH Distribution'!$O$8:$O$63&lt;&gt;0,ROW('A-2_MH Distribution'!$B$8:$B$63)),ROW(A18)),1),"")</f>
        <v/>
      </c>
      <c r="C117" s="458" t="str">
        <f ca="1">IFERROR(VLOOKUP(B117,OFFSET('A-1_MH Estimation'!$B$7,0,0,MATCH("Subtotal LOE",'A-1_MH Estimation'!B:B,0)-7,2),2,0),"")</f>
        <v/>
      </c>
      <c r="D117" s="466" t="str">
        <f ca="1">IFERROR(VLOOKUP(B117,OFFSET('A-1_MH Estimation'!$B$7,0,0,MATCH("Subtotal LOE",'A-1_MH Estimation'!B:B,0)-7,4),4,0),"")</f>
        <v/>
      </c>
      <c r="E117" s="466" t="str">
        <f ca="1">IFERROR(VLOOKUP(B117,OFFSET('A-1_MH Estimation'!$B$7,0,0,MATCH("Subtotal LOE",'A-1_MH Estimation'!B:B,0)-7,3),3,0),"")</f>
        <v/>
      </c>
      <c r="F117" s="462">
        <f>IFERROR(VLOOKUP($B117,'A-2_MH Distribution'!$B$6:$O$16314,3,0)*VLOOKUP($B117,'A-2_MH Distribution'!$B$6:$O$16314,VLOOKUP(G117,SoftwareList,6,0),0)*IFERROR((--(VLOOKUP($B117,'A-2_MH Distribution'!$B$6:$O$16314,VLOOKUP(G117,SoftwareList,8,0),0)=0)+VLOOKUP($B117,'A-2_MH Distribution'!$B$6:$O$16314,VLOOKUP(G117,SoftwareList,8,0),0)),1),0)</f>
        <v>0</v>
      </c>
      <c r="G117" s="403" t="str">
        <f t="shared" si="63"/>
        <v/>
      </c>
      <c r="H117" s="454"/>
      <c r="I117" s="455"/>
      <c r="J117" s="351">
        <f ca="1">IFERROR(INDEX(Activities,MATCH($B117,'A-2_MH Distribution'!B:B,0),MATCH("Start Date",'A-2_MH Distribution'!$A$4:S$4,0))+H117,0)</f>
        <v>0</v>
      </c>
      <c r="K117" s="352">
        <f ca="1">IFERROR(INDEX(Activities,MATCH($B117,'A-2_MH Distribution'!B:B,0),MATCH("Finish Date",'A-2_MH Distribution'!$A$4:S$4,0))+I117,0)</f>
        <v>0</v>
      </c>
      <c r="L117" s="170">
        <f ca="1">NETWORKDAYS.INTL(J117,K117,1,Holidays!$A$1:$A$248)</f>
        <v>0</v>
      </c>
      <c r="M117" s="62">
        <f t="shared" ca="1" si="62"/>
        <v>0</v>
      </c>
      <c r="O117" s="253">
        <f ca="1">SUM($P117:CX117)</f>
        <v>0</v>
      </c>
      <c r="P117" s="320"/>
      <c r="Q117" s="321">
        <f ca="1">IFERROR((IF(AND($J117&gt;P$4,$J117&lt;=Q$4,$K117&lt;=Q$4),NETWORKDAYS.INTL($J117,$K117,1,(Holidays!$A$1:$A$248)),0)+IF(AND($J117&gt;P$4,$J117&lt;=Q$4,$K117&gt;Q$4),NETWORKDAYS.INTL($J117,(Q$4),1,(Holidays!$A$1:$A$248)),0)+IF(AND($J117&lt;P$4,$K117&lt;Q$4,$K117&gt;P$4),NETWORKDAYS.INTL(P$4+1,$K117,1,(Holidays!$A$1:$A$248)),0)+IF(AND($J117&lt;=P$4,$K117&gt;=Q$4,$K117&gt;P$4),NETWORKDAYS.INTL(P$4+1,(Q$4),1,(Holidays!$A$1:$A$248)),0))*$M117,"")</f>
        <v>0</v>
      </c>
      <c r="R117" s="190">
        <f ca="1">IFERROR((IF(AND($J117&gt;Q$4,$J117&lt;=R$4,$K117&lt;=R$4),NETWORKDAYS.INTL($J117,$K117,1,(Holidays!$A$1:$A$248)),0)+IF(AND($J117&gt;Q$4,$J117&lt;=R$4,$K117&gt;R$4),NETWORKDAYS.INTL($J117,(R$4),1,(Holidays!$A$1:$A$248)),0)+IF(AND($J117&lt;Q$4,$K117&lt;R$4,$K117&gt;Q$4),NETWORKDAYS.INTL(Q$4+1,$K117,1,(Holidays!$A$1:$A$248)),0)+IF(AND($J117&lt;=Q$4,$K117&gt;=R$4,$K117&gt;Q$4),NETWORKDAYS.INTL(Q$4+1,(R$4),1,(Holidays!$A$1:$A$248)),0))*$M117,"")</f>
        <v>0</v>
      </c>
      <c r="S117" s="192">
        <f ca="1">IFERROR((IF(AND($J117&gt;R$4,$J117&lt;=S$4,$K117&lt;=S$4),NETWORKDAYS.INTL($J117,$K117,1,(Holidays!$A$1:$A$248)),0)+IF(AND($J117&gt;R$4,$J117&lt;=S$4,$K117&gt;S$4),NETWORKDAYS.INTL($J117,(S$4),1,(Holidays!$A$1:$A$248)),0)+IF(AND($J117&lt;R$4,$K117&lt;S$4,$K117&gt;R$4),NETWORKDAYS.INTL(R$4+1,$K117,1,(Holidays!$A$1:$A$248)),0)+IF(AND($J117&lt;=R$4,$K117&gt;=S$4,$K117&gt;R$4),NETWORKDAYS.INTL(R$4+1,(S$4),1,(Holidays!$A$1:$A$248)),0))*$M117,"")</f>
        <v>0</v>
      </c>
      <c r="T117" s="321">
        <f ca="1">IFERROR((IF(AND($J117&gt;S$4,$J117&lt;=T$4,$K117&lt;=T$4),NETWORKDAYS.INTL($J117,$K117,1,(Holidays!$A$1:$A$248)),0)+IF(AND($J117&gt;S$4,$J117&lt;=T$4,$K117&gt;T$4),NETWORKDAYS.INTL($J117,(T$4),1,(Holidays!$A$1:$A$248)),0)+IF(AND($J117&lt;S$4,$K117&lt;T$4,$K117&gt;S$4),NETWORKDAYS.INTL(S$4+1,$K117,1,(Holidays!$A$1:$A$248)),0)+IF(AND($J117&lt;=S$4,$K117&gt;=T$4,$K117&gt;S$4),NETWORKDAYS.INTL(S$4+1,(T$4),1,(Holidays!$A$1:$A$248)),0))*$M117,"")</f>
        <v>0</v>
      </c>
      <c r="U117" s="190">
        <f ca="1">IFERROR((IF(AND($J117&gt;T$4,$J117&lt;=U$4,$K117&lt;=U$4),NETWORKDAYS.INTL($J117,$K117,1,(Holidays!$A$1:$A$248)),0)+IF(AND($J117&gt;T$4,$J117&lt;=U$4,$K117&gt;U$4),NETWORKDAYS.INTL($J117,(U$4),1,(Holidays!$A$1:$A$248)),0)+IF(AND($J117&lt;T$4,$K117&lt;U$4,$K117&gt;T$4),NETWORKDAYS.INTL(T$4+1,$K117,1,(Holidays!$A$1:$A$248)),0)+IF(AND($J117&lt;=T$4,$K117&gt;=U$4,$K117&gt;T$4),NETWORKDAYS.INTL(T$4+1,(U$4),1,(Holidays!$A$1:$A$248)),0))*$M117,"")</f>
        <v>0</v>
      </c>
      <c r="V117" s="192">
        <f ca="1">IFERROR((IF(AND($J117&gt;U$4,$J117&lt;=V$4,$K117&lt;=V$4),NETWORKDAYS.INTL($J117,$K117,1,(Holidays!$A$1:$A$248)),0)+IF(AND($J117&gt;U$4,$J117&lt;=V$4,$K117&gt;V$4),NETWORKDAYS.INTL($J117,(V$4),1,(Holidays!$A$1:$A$248)),0)+IF(AND($J117&lt;U$4,$K117&lt;V$4,$K117&gt;U$4),NETWORKDAYS.INTL(U$4+1,$K117,1,(Holidays!$A$1:$A$248)),0)+IF(AND($J117&lt;=U$4,$K117&gt;=V$4,$K117&gt;U$4),NETWORKDAYS.INTL(U$4+1,(V$4),1,(Holidays!$A$1:$A$248)),0))*$M117,"")</f>
        <v>0</v>
      </c>
      <c r="W117" s="321">
        <f ca="1">IFERROR((IF(AND($J117&gt;V$4,$J117&lt;=W$4,$K117&lt;=W$4),NETWORKDAYS.INTL($J117,$K117,1,(Holidays!$A$1:$A$248)),0)+IF(AND($J117&gt;V$4,$J117&lt;=W$4,$K117&gt;W$4),NETWORKDAYS.INTL($J117,(W$4),1,(Holidays!$A$1:$A$248)),0)+IF(AND($J117&lt;V$4,$K117&lt;W$4,$K117&gt;V$4),NETWORKDAYS.INTL(V$4+1,$K117,1,(Holidays!$A$1:$A$248)),0)+IF(AND($J117&lt;=V$4,$K117&gt;=W$4,$K117&gt;V$4),NETWORKDAYS.INTL(V$4+1,(W$4),1,(Holidays!$A$1:$A$248)),0))*$M117,"")</f>
        <v>0</v>
      </c>
      <c r="X117" s="190">
        <f ca="1">IFERROR((IF(AND($J117&gt;W$4,$J117&lt;=X$4,$K117&lt;=X$4),NETWORKDAYS.INTL($J117,$K117,1,(Holidays!$A$1:$A$248)),0)+IF(AND($J117&gt;W$4,$J117&lt;=X$4,$K117&gt;X$4),NETWORKDAYS.INTL($J117,(X$4),1,(Holidays!$A$1:$A$248)),0)+IF(AND($J117&lt;W$4,$K117&lt;X$4,$K117&gt;W$4),NETWORKDAYS.INTL(W$4+1,$K117,1,(Holidays!$A$1:$A$248)),0)+IF(AND($J117&lt;=W$4,$K117&gt;=X$4,$K117&gt;W$4),NETWORKDAYS.INTL(W$4+1,(X$4),1,(Holidays!$A$1:$A$248)),0))*$M117,"")</f>
        <v>0</v>
      </c>
      <c r="Y117" s="192">
        <f ca="1">IFERROR((IF(AND($J117&gt;X$4,$J117&lt;=Y$4,$K117&lt;=Y$4),NETWORKDAYS.INTL($J117,$K117,1,(Holidays!$A$1:$A$248)),0)+IF(AND($J117&gt;X$4,$J117&lt;=Y$4,$K117&gt;Y$4),NETWORKDAYS.INTL($J117,(Y$4),1,(Holidays!$A$1:$A$248)),0)+IF(AND($J117&lt;X$4,$K117&lt;Y$4,$K117&gt;X$4),NETWORKDAYS.INTL(X$4+1,$K117,1,(Holidays!$A$1:$A$248)),0)+IF(AND($J117&lt;=X$4,$K117&gt;=Y$4,$K117&gt;X$4),NETWORKDAYS.INTL(X$4+1,(Y$4),1,(Holidays!$A$1:$A$248)),0))*$M117,"")</f>
        <v>0</v>
      </c>
      <c r="Z117" s="321">
        <f ca="1">IFERROR((IF(AND($J117&gt;Y$4,$J117&lt;=Z$4,$K117&lt;=Z$4),NETWORKDAYS.INTL($J117,$K117,1,(Holidays!$A$1:$A$248)),0)+IF(AND($J117&gt;Y$4,$J117&lt;=Z$4,$K117&gt;Z$4),NETWORKDAYS.INTL($J117,(Z$4),1,(Holidays!$A$1:$A$248)),0)+IF(AND($J117&lt;Y$4,$K117&lt;Z$4,$K117&gt;Y$4),NETWORKDAYS.INTL(Y$4+1,$K117,1,(Holidays!$A$1:$A$248)),0)+IF(AND($J117&lt;=Y$4,$K117&gt;=Z$4,$K117&gt;Y$4),NETWORKDAYS.INTL(Y$4+1,(Z$4),1,(Holidays!$A$1:$A$248)),0))*$M117,"")</f>
        <v>0</v>
      </c>
      <c r="AA117" s="190">
        <f ca="1">IFERROR((IF(AND($J117&gt;Z$4,$J117&lt;=AA$4,$K117&lt;=AA$4),NETWORKDAYS.INTL($J117,$K117,1,(Holidays!$A$1:$A$248)),0)+IF(AND($J117&gt;Z$4,$J117&lt;=AA$4,$K117&gt;AA$4),NETWORKDAYS.INTL($J117,(AA$4),1,(Holidays!$A$1:$A$248)),0)+IF(AND($J117&lt;Z$4,$K117&lt;AA$4,$K117&gt;Z$4),NETWORKDAYS.INTL(Z$4+1,$K117,1,(Holidays!$A$1:$A$248)),0)+IF(AND($J117&lt;=Z$4,$K117&gt;=AA$4,$K117&gt;Z$4),NETWORKDAYS.INTL(Z$4+1,(AA$4),1,(Holidays!$A$1:$A$248)),0))*$M117,"")</f>
        <v>0</v>
      </c>
      <c r="AB117" s="192">
        <f ca="1">IFERROR((IF(AND($J117&gt;AA$4,$J117&lt;=AB$4,$K117&lt;=AB$4),NETWORKDAYS.INTL($J117,$K117,1,(Holidays!$A$1:$A$248)),0)+IF(AND($J117&gt;AA$4,$J117&lt;=AB$4,$K117&gt;AB$4),NETWORKDAYS.INTL($J117,(AB$4),1,(Holidays!$A$1:$A$248)),0)+IF(AND($J117&lt;AA$4,$K117&lt;AB$4,$K117&gt;AA$4),NETWORKDAYS.INTL(AA$4+1,$K117,1,(Holidays!$A$1:$A$248)),0)+IF(AND($J117&lt;=AA$4,$K117&gt;=AB$4,$K117&gt;AA$4),NETWORKDAYS.INTL(AA$4+1,(AB$4),1,(Holidays!$A$1:$A$248)),0))*$M117,"")</f>
        <v>0</v>
      </c>
      <c r="AC117" s="321">
        <f ca="1">IFERROR((IF(AND($J117&gt;AB$4,$J117&lt;=AC$4,$K117&lt;=AC$4),NETWORKDAYS.INTL($J117,$K117,1,(Holidays!$A$1:$A$248)),0)+IF(AND($J117&gt;AB$4,$J117&lt;=AC$4,$K117&gt;AC$4),NETWORKDAYS.INTL($J117,(AC$4),1,(Holidays!$A$1:$A$248)),0)+IF(AND($J117&lt;AB$4,$K117&lt;AC$4,$K117&gt;AB$4),NETWORKDAYS.INTL(AB$4+1,$K117,1,(Holidays!$A$1:$A$248)),0)+IF(AND($J117&lt;=AB$4,$K117&gt;=AC$4,$K117&gt;AB$4),NETWORKDAYS.INTL(AB$4+1,(AC$4),1,(Holidays!$A$1:$A$248)),0))*$M117,"")</f>
        <v>0</v>
      </c>
      <c r="AD117" s="190">
        <f ca="1">IFERROR((IF(AND($J117&gt;AC$4,$J117&lt;=AD$4,$K117&lt;=AD$4),NETWORKDAYS.INTL($J117,$K117,1,(Holidays!$A$1:$A$248)),0)+IF(AND($J117&gt;AC$4,$J117&lt;=AD$4,$K117&gt;AD$4),NETWORKDAYS.INTL($J117,(AD$4),1,(Holidays!$A$1:$A$248)),0)+IF(AND($J117&lt;AC$4,$K117&lt;AD$4,$K117&gt;AC$4),NETWORKDAYS.INTL(AC$4+1,$K117,1,(Holidays!$A$1:$A$248)),0)+IF(AND($J117&lt;=AC$4,$K117&gt;=AD$4,$K117&gt;AC$4),NETWORKDAYS.INTL(AC$4+1,(AD$4),1,(Holidays!$A$1:$A$248)),0))*$M117,"")</f>
        <v>0</v>
      </c>
      <c r="AE117" s="192">
        <f ca="1">IFERROR((IF(AND($J117&gt;AD$4,$J117&lt;=AE$4,$K117&lt;=AE$4),NETWORKDAYS.INTL($J117,$K117,1,(Holidays!$A$1:$A$248)),0)+IF(AND($J117&gt;AD$4,$J117&lt;=AE$4,$K117&gt;AE$4),NETWORKDAYS.INTL($J117,(AE$4),1,(Holidays!$A$1:$A$248)),0)+IF(AND($J117&lt;AD$4,$K117&lt;AE$4,$K117&gt;AD$4),NETWORKDAYS.INTL(AD$4+1,$K117,1,(Holidays!$A$1:$A$248)),0)+IF(AND($J117&lt;=AD$4,$K117&gt;=AE$4,$K117&gt;AD$4),NETWORKDAYS.INTL(AD$4+1,(AE$4),1,(Holidays!$A$1:$A$248)),0))*$M117,"")</f>
        <v>0</v>
      </c>
      <c r="AF117" s="321">
        <f ca="1">IFERROR((IF(AND($J117&gt;AE$4,$J117&lt;=AF$4,$K117&lt;=AF$4),NETWORKDAYS.INTL($J117,$K117,1,(Holidays!$A$1:$A$248)),0)+IF(AND($J117&gt;AE$4,$J117&lt;=AF$4,$K117&gt;AF$4),NETWORKDAYS.INTL($J117,(AF$4),1,(Holidays!$A$1:$A$248)),0)+IF(AND($J117&lt;AE$4,$K117&lt;AF$4,$K117&gt;AE$4),NETWORKDAYS.INTL(AE$4+1,$K117,1,(Holidays!$A$1:$A$248)),0)+IF(AND($J117&lt;=AE$4,$K117&gt;=AF$4,$K117&gt;AE$4),NETWORKDAYS.INTL(AE$4+1,(AF$4),1,(Holidays!$A$1:$A$248)),0))*$M117,"")</f>
        <v>0</v>
      </c>
      <c r="AG117" s="190">
        <f ca="1">IFERROR((IF(AND($J117&gt;AF$4,$J117&lt;=AG$4,$K117&lt;=AG$4),NETWORKDAYS.INTL($J117,$K117,1,(Holidays!$A$1:$A$248)),0)+IF(AND($J117&gt;AF$4,$J117&lt;=AG$4,$K117&gt;AG$4),NETWORKDAYS.INTL($J117,(AG$4),1,(Holidays!$A$1:$A$248)),0)+IF(AND($J117&lt;AF$4,$K117&lt;AG$4,$K117&gt;AF$4),NETWORKDAYS.INTL(AF$4+1,$K117,1,(Holidays!$A$1:$A$248)),0)+IF(AND($J117&lt;=AF$4,$K117&gt;=AG$4,$K117&gt;AF$4),NETWORKDAYS.INTL(AF$4+1,(AG$4),1,(Holidays!$A$1:$A$248)),0))*$M117,"")</f>
        <v>0</v>
      </c>
      <c r="AH117" s="192">
        <f ca="1">IFERROR((IF(AND($J117&gt;AG$4,$J117&lt;=AH$4,$K117&lt;=AH$4),NETWORKDAYS.INTL($J117,$K117,1,(Holidays!$A$1:$A$248)),0)+IF(AND($J117&gt;AG$4,$J117&lt;=AH$4,$K117&gt;AH$4),NETWORKDAYS.INTL($J117,(AH$4),1,(Holidays!$A$1:$A$248)),0)+IF(AND($J117&lt;AG$4,$K117&lt;AH$4,$K117&gt;AG$4),NETWORKDAYS.INTL(AG$4+1,$K117,1,(Holidays!$A$1:$A$248)),0)+IF(AND($J117&lt;=AG$4,$K117&gt;=AH$4,$K117&gt;AG$4),NETWORKDAYS.INTL(AG$4+1,(AH$4),1,(Holidays!$A$1:$A$248)),0))*$M117,"")</f>
        <v>0</v>
      </c>
      <c r="AI117" s="321">
        <f ca="1">IFERROR((IF(AND($J117&gt;AH$4,$J117&lt;=AI$4,$K117&lt;=AI$4),NETWORKDAYS.INTL($J117,$K117,1,(Holidays!$A$1:$A$248)),0)+IF(AND($J117&gt;AH$4,$J117&lt;=AI$4,$K117&gt;AI$4),NETWORKDAYS.INTL($J117,(AI$4),1,(Holidays!$A$1:$A$248)),0)+IF(AND($J117&lt;AH$4,$K117&lt;AI$4,$K117&gt;AH$4),NETWORKDAYS.INTL(AH$4+1,$K117,1,(Holidays!$A$1:$A$248)),0)+IF(AND($J117&lt;=AH$4,$K117&gt;=AI$4,$K117&gt;AH$4),NETWORKDAYS.INTL(AH$4+1,(AI$4),1,(Holidays!$A$1:$A$248)),0))*$M117,"")</f>
        <v>0</v>
      </c>
      <c r="AJ117" s="190">
        <f ca="1">IFERROR((IF(AND($J117&gt;AI$4,$J117&lt;=AJ$4,$K117&lt;=AJ$4),NETWORKDAYS.INTL($J117,$K117,1,(Holidays!$A$1:$A$248)),0)+IF(AND($J117&gt;AI$4,$J117&lt;=AJ$4,$K117&gt;AJ$4),NETWORKDAYS.INTL($J117,(AJ$4),1,(Holidays!$A$1:$A$248)),0)+IF(AND($J117&lt;AI$4,$K117&lt;AJ$4,$K117&gt;AI$4),NETWORKDAYS.INTL(AI$4+1,$K117,1,(Holidays!$A$1:$A$248)),0)+IF(AND($J117&lt;=AI$4,$K117&gt;=AJ$4,$K117&gt;AI$4),NETWORKDAYS.INTL(AI$4+1,(AJ$4),1,(Holidays!$A$1:$A$248)),0))*$M117,"")</f>
        <v>0</v>
      </c>
      <c r="AK117" s="192">
        <f ca="1">IFERROR((IF(AND($J117&gt;AJ$4,$J117&lt;=AK$4,$K117&lt;=AK$4),NETWORKDAYS.INTL($J117,$K117,1,(Holidays!$A$1:$A$248)),0)+IF(AND($J117&gt;AJ$4,$J117&lt;=AK$4,$K117&gt;AK$4),NETWORKDAYS.INTL($J117,(AK$4),1,(Holidays!$A$1:$A$248)),0)+IF(AND($J117&lt;AJ$4,$K117&lt;AK$4,$K117&gt;AJ$4),NETWORKDAYS.INTL(AJ$4+1,$K117,1,(Holidays!$A$1:$A$248)),0)+IF(AND($J117&lt;=AJ$4,$K117&gt;=AK$4,$K117&gt;AJ$4),NETWORKDAYS.INTL(AJ$4+1,(AK$4),1,(Holidays!$A$1:$A$248)),0))*$M117,"")</f>
        <v>0</v>
      </c>
      <c r="AL117" s="321">
        <f ca="1">IFERROR((IF(AND($J117&gt;AK$4,$J117&lt;=AL$4,$K117&lt;=AL$4),NETWORKDAYS.INTL($J117,$K117,1,(Holidays!$A$1:$A$248)),0)+IF(AND($J117&gt;AK$4,$J117&lt;=AL$4,$K117&gt;AL$4),NETWORKDAYS.INTL($J117,(AL$4),1,(Holidays!$A$1:$A$248)),0)+IF(AND($J117&lt;AK$4,$K117&lt;AL$4,$K117&gt;AK$4),NETWORKDAYS.INTL(AK$4+1,$K117,1,(Holidays!$A$1:$A$248)),0)+IF(AND($J117&lt;=AK$4,$K117&gt;=AL$4,$K117&gt;AK$4),NETWORKDAYS.INTL(AK$4+1,(AL$4),1,(Holidays!$A$1:$A$248)),0))*$M117,"")</f>
        <v>0</v>
      </c>
      <c r="AM117" s="190">
        <f ca="1">IFERROR((IF(AND($J117&gt;AL$4,$J117&lt;=AM$4,$K117&lt;=AM$4),NETWORKDAYS.INTL($J117,$K117,1,(Holidays!$A$1:$A$248)),0)+IF(AND($J117&gt;AL$4,$J117&lt;=AM$4,$K117&gt;AM$4),NETWORKDAYS.INTL($J117,(AM$4),1,(Holidays!$A$1:$A$248)),0)+IF(AND($J117&lt;AL$4,$K117&lt;AM$4,$K117&gt;AL$4),NETWORKDAYS.INTL(AL$4+1,$K117,1,(Holidays!$A$1:$A$248)),0)+IF(AND($J117&lt;=AL$4,$K117&gt;=AM$4,$K117&gt;AL$4),NETWORKDAYS.INTL(AL$4+1,(AM$4),1,(Holidays!$A$1:$A$248)),0))*$M117,"")</f>
        <v>0</v>
      </c>
      <c r="AN117" s="192">
        <f ca="1">IFERROR((IF(AND($J117&gt;AM$4,$J117&lt;=AN$4,$K117&lt;=AN$4),NETWORKDAYS.INTL($J117,$K117,1,(Holidays!$A$1:$A$248)),0)+IF(AND($J117&gt;AM$4,$J117&lt;=AN$4,$K117&gt;AN$4),NETWORKDAYS.INTL($J117,(AN$4),1,(Holidays!$A$1:$A$248)),0)+IF(AND($J117&lt;AM$4,$K117&lt;AN$4,$K117&gt;AM$4),NETWORKDAYS.INTL(AM$4+1,$K117,1,(Holidays!$A$1:$A$248)),0)+IF(AND($J117&lt;=AM$4,$K117&gt;=AN$4,$K117&gt;AM$4),NETWORKDAYS.INTL(AM$4+1,(AN$4),1,(Holidays!$A$1:$A$248)),0))*$M117,"")</f>
        <v>0</v>
      </c>
      <c r="AO117" s="321">
        <f ca="1">IFERROR((IF(AND($J117&gt;AN$4,$J117&lt;=AO$4,$K117&lt;=AO$4),NETWORKDAYS.INTL($J117,$K117,1,(Holidays!$A$1:$A$248)),0)+IF(AND($J117&gt;AN$4,$J117&lt;=AO$4,$K117&gt;AO$4),NETWORKDAYS.INTL($J117,(AO$4),1,(Holidays!$A$1:$A$248)),0)+IF(AND($J117&lt;AN$4,$K117&lt;AO$4,$K117&gt;AN$4),NETWORKDAYS.INTL(AN$4+1,$K117,1,(Holidays!$A$1:$A$248)),0)+IF(AND($J117&lt;=AN$4,$K117&gt;=AO$4,$K117&gt;AN$4),NETWORKDAYS.INTL(AN$4+1,(AO$4),1,(Holidays!$A$1:$A$248)),0))*$M117,"")</f>
        <v>0</v>
      </c>
      <c r="AP117" s="190">
        <f ca="1">IFERROR((IF(AND($J117&gt;AO$4,$J117&lt;=AP$4,$K117&lt;=AP$4),NETWORKDAYS.INTL($J117,$K117,1,(Holidays!$A$1:$A$248)),0)+IF(AND($J117&gt;AO$4,$J117&lt;=AP$4,$K117&gt;AP$4),NETWORKDAYS.INTL($J117,(AP$4),1,(Holidays!$A$1:$A$248)),0)+IF(AND($J117&lt;AO$4,$K117&lt;AP$4,$K117&gt;AO$4),NETWORKDAYS.INTL(AO$4+1,$K117,1,(Holidays!$A$1:$A$248)),0)+IF(AND($J117&lt;=AO$4,$K117&gt;=AP$4,$K117&gt;AO$4),NETWORKDAYS.INTL(AO$4+1,(AP$4),1,(Holidays!$A$1:$A$248)),0))*$M117,"")</f>
        <v>0</v>
      </c>
      <c r="AQ117" s="192">
        <f ca="1">IFERROR((IF(AND($J117&gt;AP$4,$J117&lt;=AQ$4,$K117&lt;=AQ$4),NETWORKDAYS.INTL($J117,$K117,1,(Holidays!$A$1:$A$248)),0)+IF(AND($J117&gt;AP$4,$J117&lt;=AQ$4,$K117&gt;AQ$4),NETWORKDAYS.INTL($J117,(AQ$4),1,(Holidays!$A$1:$A$248)),0)+IF(AND($J117&lt;AP$4,$K117&lt;AQ$4,$K117&gt;AP$4),NETWORKDAYS.INTL(AP$4+1,$K117,1,(Holidays!$A$1:$A$248)),0)+IF(AND($J117&lt;=AP$4,$K117&gt;=AQ$4,$K117&gt;AP$4),NETWORKDAYS.INTL(AP$4+1,(AQ$4),1,(Holidays!$A$1:$A$248)),0))*$M117,"")</f>
        <v>0</v>
      </c>
      <c r="AR117" s="321">
        <f ca="1">IFERROR((IF(AND($J117&gt;AQ$4,$J117&lt;=AR$4,$K117&lt;=AR$4),NETWORKDAYS.INTL($J117,$K117,1,(Holidays!$A$1:$A$248)),0)+IF(AND($J117&gt;AQ$4,$J117&lt;=AR$4,$K117&gt;AR$4),NETWORKDAYS.INTL($J117,(AR$4),1,(Holidays!$A$1:$A$248)),0)+IF(AND($J117&lt;AQ$4,$K117&lt;AR$4,$K117&gt;AQ$4),NETWORKDAYS.INTL(AQ$4+1,$K117,1,(Holidays!$A$1:$A$248)),0)+IF(AND($J117&lt;=AQ$4,$K117&gt;=AR$4,$K117&gt;AQ$4),NETWORKDAYS.INTL(AQ$4+1,(AR$4),1,(Holidays!$A$1:$A$248)),0))*$M117,"")</f>
        <v>0</v>
      </c>
      <c r="AS117" s="190">
        <f ca="1">IFERROR((IF(AND($J117&gt;AR$4,$J117&lt;=AS$4,$K117&lt;=AS$4),NETWORKDAYS.INTL($J117,$K117,1,(Holidays!$A$1:$A$248)),0)+IF(AND($J117&gt;AR$4,$J117&lt;=AS$4,$K117&gt;AS$4),NETWORKDAYS.INTL($J117,(AS$4),1,(Holidays!$A$1:$A$248)),0)+IF(AND($J117&lt;AR$4,$K117&lt;AS$4,$K117&gt;AR$4),NETWORKDAYS.INTL(AR$4+1,$K117,1,(Holidays!$A$1:$A$248)),0)+IF(AND($J117&lt;=AR$4,$K117&gt;=AS$4,$K117&gt;AR$4),NETWORKDAYS.INTL(AR$4+1,(AS$4),1,(Holidays!$A$1:$A$248)),0))*$M117,"")</f>
        <v>0</v>
      </c>
      <c r="AT117" s="192">
        <f ca="1">IFERROR((IF(AND($J117&gt;AS$4,$J117&lt;=AT$4,$K117&lt;=AT$4),NETWORKDAYS.INTL($J117,$K117,1,(Holidays!$A$1:$A$248)),0)+IF(AND($J117&gt;AS$4,$J117&lt;=AT$4,$K117&gt;AT$4),NETWORKDAYS.INTL($J117,(AT$4),1,(Holidays!$A$1:$A$248)),0)+IF(AND($J117&lt;AS$4,$K117&lt;AT$4,$K117&gt;AS$4),NETWORKDAYS.INTL(AS$4+1,$K117,1,(Holidays!$A$1:$A$248)),0)+IF(AND($J117&lt;=AS$4,$K117&gt;=AT$4,$K117&gt;AS$4),NETWORKDAYS.INTL(AS$4+1,(AT$4),1,(Holidays!$A$1:$A$248)),0))*$M117,"")</f>
        <v>0</v>
      </c>
      <c r="AU117" s="321">
        <f ca="1">IFERROR((IF(AND($J117&gt;AT$4,$J117&lt;=AU$4,$K117&lt;=AU$4),NETWORKDAYS.INTL($J117,$K117,1,(Holidays!$A$1:$A$248)),0)+IF(AND($J117&gt;AT$4,$J117&lt;=AU$4,$K117&gt;AU$4),NETWORKDAYS.INTL($J117,(AU$4),1,(Holidays!$A$1:$A$248)),0)+IF(AND($J117&lt;AT$4,$K117&lt;AU$4,$K117&gt;AT$4),NETWORKDAYS.INTL(AT$4+1,$K117,1,(Holidays!$A$1:$A$248)),0)+IF(AND($J117&lt;=AT$4,$K117&gt;=AU$4,$K117&gt;AT$4),NETWORKDAYS.INTL(AT$4+1,(AU$4),1,(Holidays!$A$1:$A$248)),0))*$M117,"")</f>
        <v>0</v>
      </c>
      <c r="AV117" s="190">
        <f ca="1">IFERROR((IF(AND($J117&gt;AU$4,$J117&lt;=AV$4,$K117&lt;=AV$4),NETWORKDAYS.INTL($J117,$K117,1,(Holidays!$A$1:$A$248)),0)+IF(AND($J117&gt;AU$4,$J117&lt;=AV$4,$K117&gt;AV$4),NETWORKDAYS.INTL($J117,(AV$4),1,(Holidays!$A$1:$A$248)),0)+IF(AND($J117&lt;AU$4,$K117&lt;AV$4,$K117&gt;AU$4),NETWORKDAYS.INTL(AU$4+1,$K117,1,(Holidays!$A$1:$A$248)),0)+IF(AND($J117&lt;=AU$4,$K117&gt;=AV$4,$K117&gt;AU$4),NETWORKDAYS.INTL(AU$4+1,(AV$4),1,(Holidays!$A$1:$A$248)),0))*$M117,"")</f>
        <v>0</v>
      </c>
      <c r="AW117" s="192">
        <f ca="1">IFERROR((IF(AND($J117&gt;AV$4,$J117&lt;=AW$4,$K117&lt;=AW$4),NETWORKDAYS.INTL($J117,$K117,1,(Holidays!$A$1:$A$248)),0)+IF(AND($J117&gt;AV$4,$J117&lt;=AW$4,$K117&gt;AW$4),NETWORKDAYS.INTL($J117,(AW$4),1,(Holidays!$A$1:$A$248)),0)+IF(AND($J117&lt;AV$4,$K117&lt;AW$4,$K117&gt;AV$4),NETWORKDAYS.INTL(AV$4+1,$K117,1,(Holidays!$A$1:$A$248)),0)+IF(AND($J117&lt;=AV$4,$K117&gt;=AW$4,$K117&gt;AV$4),NETWORKDAYS.INTL(AV$4+1,(AW$4),1,(Holidays!$A$1:$A$248)),0))*$M117,"")</f>
        <v>0</v>
      </c>
      <c r="AX117" s="321">
        <f ca="1">IFERROR((IF(AND($J117&gt;AW$4,$J117&lt;=AX$4,$K117&lt;=AX$4),NETWORKDAYS.INTL($J117,$K117,1,(Holidays!$A$1:$A$248)),0)+IF(AND($J117&gt;AW$4,$J117&lt;=AX$4,$K117&gt;AX$4),NETWORKDAYS.INTL($J117,(AX$4),1,(Holidays!$A$1:$A$248)),0)+IF(AND($J117&lt;AW$4,$K117&lt;AX$4,$K117&gt;AW$4),NETWORKDAYS.INTL(AW$4+1,$K117,1,(Holidays!$A$1:$A$248)),0)+IF(AND($J117&lt;=AW$4,$K117&gt;=AX$4,$K117&gt;AW$4),NETWORKDAYS.INTL(AW$4+1,(AX$4),1,(Holidays!$A$1:$A$248)),0))*$M117,"")</f>
        <v>0</v>
      </c>
      <c r="AY117" s="190">
        <f ca="1">IFERROR((IF(AND($J117&gt;AX$4,$J117&lt;=AY$4,$K117&lt;=AY$4),NETWORKDAYS.INTL($J117,$K117,1,(Holidays!$A$1:$A$248)),0)+IF(AND($J117&gt;AX$4,$J117&lt;=AY$4,$K117&gt;AY$4),NETWORKDAYS.INTL($J117,(AY$4),1,(Holidays!$A$1:$A$248)),0)+IF(AND($J117&lt;AX$4,$K117&lt;AY$4,$K117&gt;AX$4),NETWORKDAYS.INTL(AX$4+1,$K117,1,(Holidays!$A$1:$A$248)),0)+IF(AND($J117&lt;=AX$4,$K117&gt;=AY$4,$K117&gt;AX$4),NETWORKDAYS.INTL(AX$4+1,(AY$4),1,(Holidays!$A$1:$A$248)),0))*$M117,"")</f>
        <v>0</v>
      </c>
      <c r="AZ117" s="192">
        <f ca="1">IFERROR((IF(AND($J117&gt;AY$4,$J117&lt;=AZ$4,$K117&lt;=AZ$4),NETWORKDAYS.INTL($J117,$K117,1,(Holidays!$A$1:$A$248)),0)+IF(AND($J117&gt;AY$4,$J117&lt;=AZ$4,$K117&gt;AZ$4),NETWORKDAYS.INTL($J117,(AZ$4),1,(Holidays!$A$1:$A$248)),0)+IF(AND($J117&lt;AY$4,$K117&lt;AZ$4,$K117&gt;AY$4),NETWORKDAYS.INTL(AY$4+1,$K117,1,(Holidays!$A$1:$A$248)),0)+IF(AND($J117&lt;=AY$4,$K117&gt;=AZ$4,$K117&gt;AY$4),NETWORKDAYS.INTL(AY$4+1,(AZ$4),1,(Holidays!$A$1:$A$248)),0))*$M117,"")</f>
        <v>0</v>
      </c>
      <c r="BA117" s="321">
        <f ca="1">IFERROR((IF(AND($J117&gt;AZ$4,$J117&lt;=BA$4,$K117&lt;=BA$4),NETWORKDAYS.INTL($J117,$K117,1,(Holidays!$A$1:$A$248)),0)+IF(AND($J117&gt;AZ$4,$J117&lt;=BA$4,$K117&gt;BA$4),NETWORKDAYS.INTL($J117,(BA$4),1,(Holidays!$A$1:$A$248)),0)+IF(AND($J117&lt;AZ$4,$K117&lt;BA$4,$K117&gt;AZ$4),NETWORKDAYS.INTL(AZ$4+1,$K117,1,(Holidays!$A$1:$A$248)),0)+IF(AND($J117&lt;=AZ$4,$K117&gt;=BA$4,$K117&gt;AZ$4),NETWORKDAYS.INTL(AZ$4+1,(BA$4),1,(Holidays!$A$1:$A$248)),0))*$M117,"")</f>
        <v>0</v>
      </c>
      <c r="BB117" s="190">
        <f ca="1">IFERROR((IF(AND($J117&gt;BA$4,$J117&lt;=BB$4,$K117&lt;=BB$4),NETWORKDAYS.INTL($J117,$K117,1,(Holidays!$A$1:$A$248)),0)+IF(AND($J117&gt;BA$4,$J117&lt;=BB$4,$K117&gt;BB$4),NETWORKDAYS.INTL($J117,(BB$4),1,(Holidays!$A$1:$A$248)),0)+IF(AND($J117&lt;BA$4,$K117&lt;BB$4,$K117&gt;BA$4),NETWORKDAYS.INTL(BA$4+1,$K117,1,(Holidays!$A$1:$A$248)),0)+IF(AND($J117&lt;=BA$4,$K117&gt;=BB$4,$K117&gt;BA$4),NETWORKDAYS.INTL(BA$4+1,(BB$4),1,(Holidays!$A$1:$A$248)),0))*$M117,"")</f>
        <v>0</v>
      </c>
      <c r="BC117" s="192">
        <f ca="1">IFERROR((IF(AND($J117&gt;BB$4,$J117&lt;=BC$4,$K117&lt;=BC$4),NETWORKDAYS.INTL($J117,$K117,1,(Holidays!$A$1:$A$248)),0)+IF(AND($J117&gt;BB$4,$J117&lt;=BC$4,$K117&gt;BC$4),NETWORKDAYS.INTL($J117,(BC$4),1,(Holidays!$A$1:$A$248)),0)+IF(AND($J117&lt;BB$4,$K117&lt;BC$4,$K117&gt;BB$4),NETWORKDAYS.INTL(BB$4+1,$K117,1,(Holidays!$A$1:$A$248)),0)+IF(AND($J117&lt;=BB$4,$K117&gt;=BC$4,$K117&gt;BB$4),NETWORKDAYS.INTL(BB$4+1,(BC$4),1,(Holidays!$A$1:$A$248)),0))*$M117,"")</f>
        <v>0</v>
      </c>
      <c r="BD117" s="321">
        <f ca="1">IFERROR((IF(AND($J117&gt;BC$4,$J117&lt;=BD$4,$K117&lt;=BD$4),NETWORKDAYS.INTL($J117,$K117,1,(Holidays!$A$1:$A$248)),0)+IF(AND($J117&gt;BC$4,$J117&lt;=BD$4,$K117&gt;BD$4),NETWORKDAYS.INTL($J117,(BD$4),1,(Holidays!$A$1:$A$248)),0)+IF(AND($J117&lt;BC$4,$K117&lt;BD$4,$K117&gt;BC$4),NETWORKDAYS.INTL(BC$4+1,$K117,1,(Holidays!$A$1:$A$248)),0)+IF(AND($J117&lt;=BC$4,$K117&gt;=BD$4,$K117&gt;BC$4),NETWORKDAYS.INTL(BC$4+1,(BD$4),1,(Holidays!$A$1:$A$248)),0))*$M117,"")</f>
        <v>0</v>
      </c>
      <c r="BE117" s="190">
        <f ca="1">IFERROR((IF(AND($J117&gt;BD$4,$J117&lt;=BE$4,$K117&lt;=BE$4),NETWORKDAYS.INTL($J117,$K117,1,(Holidays!$A$1:$A$248)),0)+IF(AND($J117&gt;BD$4,$J117&lt;=BE$4,$K117&gt;BE$4),NETWORKDAYS.INTL($J117,(BE$4),1,(Holidays!$A$1:$A$248)),0)+IF(AND($J117&lt;BD$4,$K117&lt;BE$4,$K117&gt;BD$4),NETWORKDAYS.INTL(BD$4+1,$K117,1,(Holidays!$A$1:$A$248)),0)+IF(AND($J117&lt;=BD$4,$K117&gt;=BE$4,$K117&gt;BD$4),NETWORKDAYS.INTL(BD$4+1,(BE$4),1,(Holidays!$A$1:$A$248)),0))*$M117,"")</f>
        <v>0</v>
      </c>
      <c r="BF117" s="192">
        <f ca="1">IFERROR((IF(AND($J117&gt;BE$4,$J117&lt;=BF$4,$K117&lt;=BF$4),NETWORKDAYS.INTL($J117,$K117,1,(Holidays!$A$1:$A$248)),0)+IF(AND($J117&gt;BE$4,$J117&lt;=BF$4,$K117&gt;BF$4),NETWORKDAYS.INTL($J117,(BF$4),1,(Holidays!$A$1:$A$248)),0)+IF(AND($J117&lt;BE$4,$K117&lt;BF$4,$K117&gt;BE$4),NETWORKDAYS.INTL(BE$4+1,$K117,1,(Holidays!$A$1:$A$248)),0)+IF(AND($J117&lt;=BE$4,$K117&gt;=BF$4,$K117&gt;BE$4),NETWORKDAYS.INTL(BE$4+1,(BF$4),1,(Holidays!$A$1:$A$248)),0))*$M117,"")</f>
        <v>0</v>
      </c>
      <c r="BG117" s="321">
        <f ca="1">IFERROR((IF(AND($J117&gt;BF$4,$J117&lt;=BG$4,$K117&lt;=BG$4),NETWORKDAYS.INTL($J117,$K117,1,(Holidays!$A$1:$A$248)),0)+IF(AND($J117&gt;BF$4,$J117&lt;=BG$4,$K117&gt;BG$4),NETWORKDAYS.INTL($J117,(BG$4),1,(Holidays!$A$1:$A$248)),0)+IF(AND($J117&lt;BF$4,$K117&lt;BG$4,$K117&gt;BF$4),NETWORKDAYS.INTL(BF$4+1,$K117,1,(Holidays!$A$1:$A$248)),0)+IF(AND($J117&lt;=BF$4,$K117&gt;=BG$4,$K117&gt;BF$4),NETWORKDAYS.INTL(BF$4+1,(BG$4),1,(Holidays!$A$1:$A$248)),0))*$M117,"")</f>
        <v>0</v>
      </c>
      <c r="BH117" s="190">
        <f ca="1">IFERROR((IF(AND($J117&gt;BG$4,$J117&lt;=BH$4,$K117&lt;=BH$4),NETWORKDAYS.INTL($J117,$K117,1,(Holidays!$A$1:$A$248)),0)+IF(AND($J117&gt;BG$4,$J117&lt;=BH$4,$K117&gt;BH$4),NETWORKDAYS.INTL($J117,(BH$4),1,(Holidays!$A$1:$A$248)),0)+IF(AND($J117&lt;BG$4,$K117&lt;BH$4,$K117&gt;BG$4),NETWORKDAYS.INTL(BG$4+1,$K117,1,(Holidays!$A$1:$A$248)),0)+IF(AND($J117&lt;=BG$4,$K117&gt;=BH$4,$K117&gt;BG$4),NETWORKDAYS.INTL(BG$4+1,(BH$4),1,(Holidays!$A$1:$A$248)),0))*$M117,"")</f>
        <v>0</v>
      </c>
      <c r="BI117" s="192">
        <f ca="1">IFERROR((IF(AND($J117&gt;BH$4,$J117&lt;=BI$4,$K117&lt;=BI$4),NETWORKDAYS.INTL($J117,$K117,1,(Holidays!$A$1:$A$248)),0)+IF(AND($J117&gt;BH$4,$J117&lt;=BI$4,$K117&gt;BI$4),NETWORKDAYS.INTL($J117,(BI$4),1,(Holidays!$A$1:$A$248)),0)+IF(AND($J117&lt;BH$4,$K117&lt;BI$4,$K117&gt;BH$4),NETWORKDAYS.INTL(BH$4+1,$K117,1,(Holidays!$A$1:$A$248)),0)+IF(AND($J117&lt;=BH$4,$K117&gt;=BI$4,$K117&gt;BH$4),NETWORKDAYS.INTL(BH$4+1,(BI$4),1,(Holidays!$A$1:$A$248)),0))*$M117,"")</f>
        <v>0</v>
      </c>
      <c r="BJ117" s="321">
        <f ca="1">IFERROR((IF(AND($J117&gt;BI$4,$J117&lt;=BJ$4,$K117&lt;=BJ$4),NETWORKDAYS.INTL($J117,$K117,1,(Holidays!$A$1:$A$248)),0)+IF(AND($J117&gt;BI$4,$J117&lt;=BJ$4,$K117&gt;BJ$4),NETWORKDAYS.INTL($J117,(BJ$4),1,(Holidays!$A$1:$A$248)),0)+IF(AND($J117&lt;BI$4,$K117&lt;BJ$4,$K117&gt;BI$4),NETWORKDAYS.INTL(BI$4+1,$K117,1,(Holidays!$A$1:$A$248)),0)+IF(AND($J117&lt;=BI$4,$K117&gt;=BJ$4,$K117&gt;BI$4),NETWORKDAYS.INTL(BI$4+1,(BJ$4),1,(Holidays!$A$1:$A$248)),0))*$M117,"")</f>
        <v>0</v>
      </c>
      <c r="BK117" s="190">
        <f ca="1">IFERROR((IF(AND($J117&gt;BJ$4,$J117&lt;=BK$4,$K117&lt;=BK$4),NETWORKDAYS.INTL($J117,$K117,1,(Holidays!$A$1:$A$248)),0)+IF(AND($J117&gt;BJ$4,$J117&lt;=BK$4,$K117&gt;BK$4),NETWORKDAYS.INTL($J117,(BK$4),1,(Holidays!$A$1:$A$248)),0)+IF(AND($J117&lt;BJ$4,$K117&lt;BK$4,$K117&gt;BJ$4),NETWORKDAYS.INTL(BJ$4+1,$K117,1,(Holidays!$A$1:$A$248)),0)+IF(AND($J117&lt;=BJ$4,$K117&gt;=BK$4,$K117&gt;BJ$4),NETWORKDAYS.INTL(BJ$4+1,(BK$4),1,(Holidays!$A$1:$A$248)),0))*$M117,"")</f>
        <v>0</v>
      </c>
      <c r="BL117" s="192">
        <f ca="1">IFERROR((IF(AND($J117&gt;BK$4,$J117&lt;=BL$4,$K117&lt;=BL$4),NETWORKDAYS.INTL($J117,$K117,1,(Holidays!$A$1:$A$248)),0)+IF(AND($J117&gt;BK$4,$J117&lt;=BL$4,$K117&gt;BL$4),NETWORKDAYS.INTL($J117,(BL$4),1,(Holidays!$A$1:$A$248)),0)+IF(AND($J117&lt;BK$4,$K117&lt;BL$4,$K117&gt;BK$4),NETWORKDAYS.INTL(BK$4+1,$K117,1,(Holidays!$A$1:$A$248)),0)+IF(AND($J117&lt;=BK$4,$K117&gt;=BL$4,$K117&gt;BK$4),NETWORKDAYS.INTL(BK$4+1,(BL$4),1,(Holidays!$A$1:$A$248)),0))*$M117,"")</f>
        <v>0</v>
      </c>
      <c r="BM117" s="321">
        <f ca="1">IFERROR((IF(AND($J117&gt;BL$4,$J117&lt;=BM$4,$K117&lt;=BM$4),NETWORKDAYS.INTL($J117,$K117,1,(Holidays!$A$1:$A$248)),0)+IF(AND($J117&gt;BL$4,$J117&lt;=BM$4,$K117&gt;BM$4),NETWORKDAYS.INTL($J117,(BM$4),1,(Holidays!$A$1:$A$248)),0)+IF(AND($J117&lt;BL$4,$K117&lt;BM$4,$K117&gt;BL$4),NETWORKDAYS.INTL(BL$4+1,$K117,1,(Holidays!$A$1:$A$248)),0)+IF(AND($J117&lt;=BL$4,$K117&gt;=BM$4,$K117&gt;BL$4),NETWORKDAYS.INTL(BL$4+1,(BM$4),1,(Holidays!$A$1:$A$248)),0))*$M117,"")</f>
        <v>0</v>
      </c>
      <c r="BN117" s="190">
        <f ca="1">IFERROR((IF(AND($J117&gt;BM$4,$J117&lt;=BN$4,$K117&lt;=BN$4),NETWORKDAYS.INTL($J117,$K117,1,(Holidays!$A$1:$A$248)),0)+IF(AND($J117&gt;BM$4,$J117&lt;=BN$4,$K117&gt;BN$4),NETWORKDAYS.INTL($J117,(BN$4),1,(Holidays!$A$1:$A$248)),0)+IF(AND($J117&lt;BM$4,$K117&lt;BN$4,$K117&gt;BM$4),NETWORKDAYS.INTL(BM$4+1,$K117,1,(Holidays!$A$1:$A$248)),0)+IF(AND($J117&lt;=BM$4,$K117&gt;=BN$4,$K117&gt;BM$4),NETWORKDAYS.INTL(BM$4+1,(BN$4),1,(Holidays!$A$1:$A$248)),0))*$M117,"")</f>
        <v>0</v>
      </c>
      <c r="BO117" s="192">
        <f ca="1">IFERROR((IF(AND($J117&gt;BN$4,$J117&lt;=BO$4,$K117&lt;=BO$4),NETWORKDAYS.INTL($J117,$K117,1,(Holidays!$A$1:$A$248)),0)+IF(AND($J117&gt;BN$4,$J117&lt;=BO$4,$K117&gt;BO$4),NETWORKDAYS.INTL($J117,(BO$4),1,(Holidays!$A$1:$A$248)),0)+IF(AND($J117&lt;BN$4,$K117&lt;BO$4,$K117&gt;BN$4),NETWORKDAYS.INTL(BN$4+1,$K117,1,(Holidays!$A$1:$A$248)),0)+IF(AND($J117&lt;=BN$4,$K117&gt;=BO$4,$K117&gt;BN$4),NETWORKDAYS.INTL(BN$4+1,(BO$4),1,(Holidays!$A$1:$A$248)),0))*$M117,"")</f>
        <v>0</v>
      </c>
      <c r="BP117" s="321">
        <f ca="1">IFERROR((IF(AND($J117&gt;BO$4,$J117&lt;=BP$4,$K117&lt;=BP$4),NETWORKDAYS.INTL($J117,$K117,1,(Holidays!$A$1:$A$248)),0)+IF(AND($J117&gt;BO$4,$J117&lt;=BP$4,$K117&gt;BP$4),NETWORKDAYS.INTL($J117,(BP$4),1,(Holidays!$A$1:$A$248)),0)+IF(AND($J117&lt;BO$4,$K117&lt;BP$4,$K117&gt;BO$4),NETWORKDAYS.INTL(BO$4+1,$K117,1,(Holidays!$A$1:$A$248)),0)+IF(AND($J117&lt;=BO$4,$K117&gt;=BP$4,$K117&gt;BO$4),NETWORKDAYS.INTL(BO$4+1,(BP$4),1,(Holidays!$A$1:$A$248)),0))*$M117,"")</f>
        <v>0</v>
      </c>
      <c r="BQ117" s="190">
        <f ca="1">IFERROR((IF(AND($J117&gt;BP$4,$J117&lt;=BQ$4,$K117&lt;=BQ$4),NETWORKDAYS.INTL($J117,$K117,1,(Holidays!$A$1:$A$248)),0)+IF(AND($J117&gt;BP$4,$J117&lt;=BQ$4,$K117&gt;BQ$4),NETWORKDAYS.INTL($J117,(BQ$4),1,(Holidays!$A$1:$A$248)),0)+IF(AND($J117&lt;BP$4,$K117&lt;BQ$4,$K117&gt;BP$4),NETWORKDAYS.INTL(BP$4+1,$K117,1,(Holidays!$A$1:$A$248)),0)+IF(AND($J117&lt;=BP$4,$K117&gt;=BQ$4,$K117&gt;BP$4),NETWORKDAYS.INTL(BP$4+1,(BQ$4),1,(Holidays!$A$1:$A$248)),0))*$M117,"")</f>
        <v>0</v>
      </c>
      <c r="BR117" s="192">
        <f ca="1">IFERROR((IF(AND($J117&gt;BQ$4,$J117&lt;=BR$4,$K117&lt;=BR$4),NETWORKDAYS.INTL($J117,$K117,1,(Holidays!$A$1:$A$248)),0)+IF(AND($J117&gt;BQ$4,$J117&lt;=BR$4,$K117&gt;BR$4),NETWORKDAYS.INTL($J117,(BR$4),1,(Holidays!$A$1:$A$248)),0)+IF(AND($J117&lt;BQ$4,$K117&lt;BR$4,$K117&gt;BQ$4),NETWORKDAYS.INTL(BQ$4+1,$K117,1,(Holidays!$A$1:$A$248)),0)+IF(AND($J117&lt;=BQ$4,$K117&gt;=BR$4,$K117&gt;BQ$4),NETWORKDAYS.INTL(BQ$4+1,(BR$4),1,(Holidays!$A$1:$A$248)),0))*$M117,"")</f>
        <v>0</v>
      </c>
      <c r="BS117" s="321">
        <f ca="1">IFERROR((IF(AND($J117&gt;BR$4,$J117&lt;=BS$4,$K117&lt;=BS$4),NETWORKDAYS.INTL($J117,$K117,1,(Holidays!$A$1:$A$248)),0)+IF(AND($J117&gt;BR$4,$J117&lt;=BS$4,$K117&gt;BS$4),NETWORKDAYS.INTL($J117,(BS$4),1,(Holidays!$A$1:$A$248)),0)+IF(AND($J117&lt;BR$4,$K117&lt;BS$4,$K117&gt;BR$4),NETWORKDAYS.INTL(BR$4+1,$K117,1,(Holidays!$A$1:$A$248)),0)+IF(AND($J117&lt;=BR$4,$K117&gt;=BS$4,$K117&gt;BR$4),NETWORKDAYS.INTL(BR$4+1,(BS$4),1,(Holidays!$A$1:$A$248)),0))*$M117,"")</f>
        <v>0</v>
      </c>
      <c r="BT117" s="190">
        <f ca="1">IFERROR((IF(AND($J117&gt;BS$4,$J117&lt;=BT$4,$K117&lt;=BT$4),NETWORKDAYS.INTL($J117,$K117,1,(Holidays!$A$1:$A$248)),0)+IF(AND($J117&gt;BS$4,$J117&lt;=BT$4,$K117&gt;BT$4),NETWORKDAYS.INTL($J117,(BT$4),1,(Holidays!$A$1:$A$248)),0)+IF(AND($J117&lt;BS$4,$K117&lt;BT$4,$K117&gt;BS$4),NETWORKDAYS.INTL(BS$4+1,$K117,1,(Holidays!$A$1:$A$248)),0)+IF(AND($J117&lt;=BS$4,$K117&gt;=BT$4,$K117&gt;BS$4),NETWORKDAYS.INTL(BS$4+1,(BT$4),1,(Holidays!$A$1:$A$248)),0))*$M117,"")</f>
        <v>0</v>
      </c>
      <c r="BU117" s="192">
        <f ca="1">IFERROR((IF(AND($J117&gt;BT$4,$J117&lt;=BU$4,$K117&lt;=BU$4),NETWORKDAYS.INTL($J117,$K117,1,(Holidays!$A$1:$A$248)),0)+IF(AND($J117&gt;BT$4,$J117&lt;=BU$4,$K117&gt;BU$4),NETWORKDAYS.INTL($J117,(BU$4),1,(Holidays!$A$1:$A$248)),0)+IF(AND($J117&lt;BT$4,$K117&lt;BU$4,$K117&gt;BT$4),NETWORKDAYS.INTL(BT$4+1,$K117,1,(Holidays!$A$1:$A$248)),0)+IF(AND($J117&lt;=BT$4,$K117&gt;=BU$4,$K117&gt;BT$4),NETWORKDAYS.INTL(BT$4+1,(BU$4),1,(Holidays!$A$1:$A$248)),0))*$M117,"")</f>
        <v>0</v>
      </c>
      <c r="BV117" s="321">
        <f ca="1">IFERROR((IF(AND($J117&gt;BU$4,$J117&lt;=BV$4,$K117&lt;=BV$4),NETWORKDAYS.INTL($J117,$K117,1,(Holidays!$A$1:$A$248)),0)+IF(AND($J117&gt;BU$4,$J117&lt;=BV$4,$K117&gt;BV$4),NETWORKDAYS.INTL($J117,(BV$4),1,(Holidays!$A$1:$A$248)),0)+IF(AND($J117&lt;BU$4,$K117&lt;BV$4,$K117&gt;BU$4),NETWORKDAYS.INTL(BU$4+1,$K117,1,(Holidays!$A$1:$A$248)),0)+IF(AND($J117&lt;=BU$4,$K117&gt;=BV$4,$K117&gt;BU$4),NETWORKDAYS.INTL(BU$4+1,(BV$4),1,(Holidays!$A$1:$A$248)),0))*$M117,"")</f>
        <v>0</v>
      </c>
      <c r="BW117" s="190">
        <f ca="1">IFERROR((IF(AND($J117&gt;BV$4,$J117&lt;=BW$4,$K117&lt;=BW$4),NETWORKDAYS.INTL($J117,$K117,1,(Holidays!$A$1:$A$248)),0)+IF(AND($J117&gt;BV$4,$J117&lt;=BW$4,$K117&gt;BW$4),NETWORKDAYS.INTL($J117,(BW$4),1,(Holidays!$A$1:$A$248)),0)+IF(AND($J117&lt;BV$4,$K117&lt;BW$4,$K117&gt;BV$4),NETWORKDAYS.INTL(BV$4+1,$K117,1,(Holidays!$A$1:$A$248)),0)+IF(AND($J117&lt;=BV$4,$K117&gt;=BW$4,$K117&gt;BV$4),NETWORKDAYS.INTL(BV$4+1,(BW$4),1,(Holidays!$A$1:$A$248)),0))*$M117,"")</f>
        <v>0</v>
      </c>
      <c r="BX117" s="192">
        <f ca="1">IFERROR((IF(AND($J117&gt;BW$4,$J117&lt;=BX$4,$K117&lt;=BX$4),NETWORKDAYS.INTL($J117,$K117,1,(Holidays!$A$1:$A$248)),0)+IF(AND($J117&gt;BW$4,$J117&lt;=BX$4,$K117&gt;BX$4),NETWORKDAYS.INTL($J117,(BX$4),1,(Holidays!$A$1:$A$248)),0)+IF(AND($J117&lt;BW$4,$K117&lt;BX$4,$K117&gt;BW$4),NETWORKDAYS.INTL(BW$4+1,$K117,1,(Holidays!$A$1:$A$248)),0)+IF(AND($J117&lt;=BW$4,$K117&gt;=BX$4,$K117&gt;BW$4),NETWORKDAYS.INTL(BW$4+1,(BX$4),1,(Holidays!$A$1:$A$248)),0))*$M117,"")</f>
        <v>0</v>
      </c>
      <c r="BY117" s="321">
        <f ca="1">IFERROR((IF(AND($J117&gt;BX$4,$J117&lt;=BY$4,$K117&lt;=BY$4),NETWORKDAYS.INTL($J117,$K117,1,(Holidays!$A$1:$A$248)),0)+IF(AND($J117&gt;BX$4,$J117&lt;=BY$4,$K117&gt;BY$4),NETWORKDAYS.INTL($J117,(BY$4),1,(Holidays!$A$1:$A$248)),0)+IF(AND($J117&lt;BX$4,$K117&lt;BY$4,$K117&gt;BX$4),NETWORKDAYS.INTL(BX$4+1,$K117,1,(Holidays!$A$1:$A$248)),0)+IF(AND($J117&lt;=BX$4,$K117&gt;=BY$4,$K117&gt;BX$4),NETWORKDAYS.INTL(BX$4+1,(BY$4),1,(Holidays!$A$1:$A$248)),0))*$M117,"")</f>
        <v>0</v>
      </c>
      <c r="BZ117" s="190">
        <f ca="1">IFERROR((IF(AND($J117&gt;BY$4,$J117&lt;=BZ$4,$K117&lt;=BZ$4),NETWORKDAYS.INTL($J117,$K117,1,(Holidays!$A$1:$A$248)),0)+IF(AND($J117&gt;BY$4,$J117&lt;=BZ$4,$K117&gt;BZ$4),NETWORKDAYS.INTL($J117,(BZ$4),1,(Holidays!$A$1:$A$248)),0)+IF(AND($J117&lt;BY$4,$K117&lt;BZ$4,$K117&gt;BY$4),NETWORKDAYS.INTL(BY$4+1,$K117,1,(Holidays!$A$1:$A$248)),0)+IF(AND($J117&lt;=BY$4,$K117&gt;=BZ$4,$K117&gt;BY$4),NETWORKDAYS.INTL(BY$4+1,(BZ$4),1,(Holidays!$A$1:$A$248)),0))*$M117,"")</f>
        <v>0</v>
      </c>
      <c r="CA117" s="192">
        <f ca="1">IFERROR((IF(AND($J117&gt;BZ$4,$J117&lt;=CA$4,$K117&lt;=CA$4),NETWORKDAYS.INTL($J117,$K117,1,(Holidays!$A$1:$A$248)),0)+IF(AND($J117&gt;BZ$4,$J117&lt;=CA$4,$K117&gt;CA$4),NETWORKDAYS.INTL($J117,(CA$4),1,(Holidays!$A$1:$A$248)),0)+IF(AND($J117&lt;BZ$4,$K117&lt;CA$4,$K117&gt;BZ$4),NETWORKDAYS.INTL(BZ$4+1,$K117,1,(Holidays!$A$1:$A$248)),0)+IF(AND($J117&lt;=BZ$4,$K117&gt;=CA$4,$K117&gt;BZ$4),NETWORKDAYS.INTL(BZ$4+1,(CA$4),1,(Holidays!$A$1:$A$248)),0))*$M117,"")</f>
        <v>0</v>
      </c>
      <c r="CB117" s="321">
        <f ca="1">IFERROR((IF(AND($J117&gt;CA$4,$J117&lt;=CB$4,$K117&lt;=CB$4),NETWORKDAYS.INTL($J117,$K117,1,(Holidays!$A$1:$A$248)),0)+IF(AND($J117&gt;CA$4,$J117&lt;=CB$4,$K117&gt;CB$4),NETWORKDAYS.INTL($J117,(CB$4),1,(Holidays!$A$1:$A$248)),0)+IF(AND($J117&lt;CA$4,$K117&lt;CB$4,$K117&gt;CA$4),NETWORKDAYS.INTL(CA$4+1,$K117,1,(Holidays!$A$1:$A$248)),0)+IF(AND($J117&lt;=CA$4,$K117&gt;=CB$4,$K117&gt;CA$4),NETWORKDAYS.INTL(CA$4+1,(CB$4),1,(Holidays!$A$1:$A$248)),0))*$M117,"")</f>
        <v>0</v>
      </c>
      <c r="CC117" s="190">
        <f ca="1">IFERROR((IF(AND($J117&gt;CB$4,$J117&lt;=CC$4,$K117&lt;=CC$4),NETWORKDAYS.INTL($J117,$K117,1,(Holidays!$A$1:$A$248)),0)+IF(AND($J117&gt;CB$4,$J117&lt;=CC$4,$K117&gt;CC$4),NETWORKDAYS.INTL($J117,(CC$4),1,(Holidays!$A$1:$A$248)),0)+IF(AND($J117&lt;CB$4,$K117&lt;CC$4,$K117&gt;CB$4),NETWORKDAYS.INTL(CB$4+1,$K117,1,(Holidays!$A$1:$A$248)),0)+IF(AND($J117&lt;=CB$4,$K117&gt;=CC$4,$K117&gt;CB$4),NETWORKDAYS.INTL(CB$4+1,(CC$4),1,(Holidays!$A$1:$A$248)),0))*$M117,"")</f>
        <v>0</v>
      </c>
      <c r="CD117" s="192">
        <f ca="1">IFERROR((IF(AND($J117&gt;CC$4,$J117&lt;=CD$4,$K117&lt;=CD$4),NETWORKDAYS.INTL($J117,$K117,1,(Holidays!$A$1:$A$248)),0)+IF(AND($J117&gt;CC$4,$J117&lt;=CD$4,$K117&gt;CD$4),NETWORKDAYS.INTL($J117,(CD$4),1,(Holidays!$A$1:$A$248)),0)+IF(AND($J117&lt;CC$4,$K117&lt;CD$4,$K117&gt;CC$4),NETWORKDAYS.INTL(CC$4+1,$K117,1,(Holidays!$A$1:$A$248)),0)+IF(AND($J117&lt;=CC$4,$K117&gt;=CD$4,$K117&gt;CC$4),NETWORKDAYS.INTL(CC$4+1,(CD$4),1,(Holidays!$A$1:$A$248)),0))*$M117,"")</f>
        <v>0</v>
      </c>
      <c r="CE117" s="321">
        <f ca="1">IFERROR((IF(AND($J117&gt;CD$4,$J117&lt;=CE$4,$K117&lt;=CE$4),NETWORKDAYS.INTL($J117,$K117,1,(Holidays!$A$1:$A$248)),0)+IF(AND($J117&gt;CD$4,$J117&lt;=CE$4,$K117&gt;CE$4),NETWORKDAYS.INTL($J117,(CE$4),1,(Holidays!$A$1:$A$248)),0)+IF(AND($J117&lt;CD$4,$K117&lt;CE$4,$K117&gt;CD$4),NETWORKDAYS.INTL(CD$4+1,$K117,1,(Holidays!$A$1:$A$248)),0)+IF(AND($J117&lt;=CD$4,$K117&gt;=CE$4,$K117&gt;CD$4),NETWORKDAYS.INTL(CD$4+1,(CE$4),1,(Holidays!$A$1:$A$248)),0))*$M117,"")</f>
        <v>0</v>
      </c>
      <c r="CF117" s="190">
        <f ca="1">IFERROR((IF(AND($J117&gt;CE$4,$J117&lt;=CF$4,$K117&lt;=CF$4),NETWORKDAYS.INTL($J117,$K117,1,(Holidays!$A$1:$A$248)),0)+IF(AND($J117&gt;CE$4,$J117&lt;=CF$4,$K117&gt;CF$4),NETWORKDAYS.INTL($J117,(CF$4),1,(Holidays!$A$1:$A$248)),0)+IF(AND($J117&lt;CE$4,$K117&lt;CF$4,$K117&gt;CE$4),NETWORKDAYS.INTL(CE$4+1,$K117,1,(Holidays!$A$1:$A$248)),0)+IF(AND($J117&lt;=CE$4,$K117&gt;=CF$4,$K117&gt;CE$4),NETWORKDAYS.INTL(CE$4+1,(CF$4),1,(Holidays!$A$1:$A$248)),0))*$M117,"")</f>
        <v>0</v>
      </c>
      <c r="CG117" s="192">
        <f ca="1">IFERROR((IF(AND($J117&gt;CF$4,$J117&lt;=CG$4,$K117&lt;=CG$4),NETWORKDAYS.INTL($J117,$K117,1,(Holidays!$A$1:$A$248)),0)+IF(AND($J117&gt;CF$4,$J117&lt;=CG$4,$K117&gt;CG$4),NETWORKDAYS.INTL($J117,(CG$4),1,(Holidays!$A$1:$A$248)),0)+IF(AND($J117&lt;CF$4,$K117&lt;CG$4,$K117&gt;CF$4),NETWORKDAYS.INTL(CF$4+1,$K117,1,(Holidays!$A$1:$A$248)),0)+IF(AND($J117&lt;=CF$4,$K117&gt;=CG$4,$K117&gt;CF$4),NETWORKDAYS.INTL(CF$4+1,(CG$4),1,(Holidays!$A$1:$A$248)),0))*$M117,"")</f>
        <v>0</v>
      </c>
      <c r="CH117" s="321">
        <f ca="1">IFERROR((IF(AND($J117&gt;CG$4,$J117&lt;=CH$4,$K117&lt;=CH$4),NETWORKDAYS.INTL($J117,$K117,1,(Holidays!$A$1:$A$248)),0)+IF(AND($J117&gt;CG$4,$J117&lt;=CH$4,$K117&gt;CH$4),NETWORKDAYS.INTL($J117,(CH$4),1,(Holidays!$A$1:$A$248)),0)+IF(AND($J117&lt;CG$4,$K117&lt;CH$4,$K117&gt;CG$4),NETWORKDAYS.INTL(CG$4+1,$K117,1,(Holidays!$A$1:$A$248)),0)+IF(AND($J117&lt;=CG$4,$K117&gt;=CH$4,$K117&gt;CG$4),NETWORKDAYS.INTL(CG$4+1,(CH$4),1,(Holidays!$A$1:$A$248)),0))*$M117,"")</f>
        <v>0</v>
      </c>
      <c r="CI117" s="190">
        <f ca="1">IFERROR((IF(AND($J117&gt;CH$4,$J117&lt;=CI$4,$K117&lt;=CI$4),NETWORKDAYS.INTL($J117,$K117,1,(Holidays!$A$1:$A$248)),0)+IF(AND($J117&gt;CH$4,$J117&lt;=CI$4,$K117&gt;CI$4),NETWORKDAYS.INTL($J117,(CI$4),1,(Holidays!$A$1:$A$248)),0)+IF(AND($J117&lt;CH$4,$K117&lt;CI$4,$K117&gt;CH$4),NETWORKDAYS.INTL(CH$4+1,$K117,1,(Holidays!$A$1:$A$248)),0)+IF(AND($J117&lt;=CH$4,$K117&gt;=CI$4,$K117&gt;CH$4),NETWORKDAYS.INTL(CH$4+1,(CI$4),1,(Holidays!$A$1:$A$248)),0))*$M117,"")</f>
        <v>0</v>
      </c>
      <c r="CJ117" s="192">
        <f ca="1">IFERROR((IF(AND($J117&gt;CI$4,$J117&lt;=CJ$4,$K117&lt;=CJ$4),NETWORKDAYS.INTL($J117,$K117,1,(Holidays!$A$1:$A$248)),0)+IF(AND($J117&gt;CI$4,$J117&lt;=CJ$4,$K117&gt;CJ$4),NETWORKDAYS.INTL($J117,(CJ$4),1,(Holidays!$A$1:$A$248)),0)+IF(AND($J117&lt;CI$4,$K117&lt;CJ$4,$K117&gt;CI$4),NETWORKDAYS.INTL(CI$4+1,$K117,1,(Holidays!$A$1:$A$248)),0)+IF(AND($J117&lt;=CI$4,$K117&gt;=CJ$4,$K117&gt;CI$4),NETWORKDAYS.INTL(CI$4+1,(CJ$4),1,(Holidays!$A$1:$A$248)),0))*$M117,"")</f>
        <v>0</v>
      </c>
      <c r="CK117" s="321">
        <f ca="1">IFERROR((IF(AND($J117&gt;CJ$4,$J117&lt;=CK$4,$K117&lt;=CK$4),NETWORKDAYS.INTL($J117,$K117,1,(Holidays!$A$1:$A$248)),0)+IF(AND($J117&gt;CJ$4,$J117&lt;=CK$4,$K117&gt;CK$4),NETWORKDAYS.INTL($J117,(CK$4),1,(Holidays!$A$1:$A$248)),0)+IF(AND($J117&lt;CJ$4,$K117&lt;CK$4,$K117&gt;CJ$4),NETWORKDAYS.INTL(CJ$4+1,$K117,1,(Holidays!$A$1:$A$248)),0)+IF(AND($J117&lt;=CJ$4,$K117&gt;=CK$4,$K117&gt;CJ$4),NETWORKDAYS.INTL(CJ$4+1,(CK$4),1,(Holidays!$A$1:$A$248)),0))*$M117,"")</f>
        <v>0</v>
      </c>
      <c r="CL117" s="190">
        <f ca="1">IFERROR((IF(AND($J117&gt;CK$4,$J117&lt;=CL$4,$K117&lt;=CL$4),NETWORKDAYS.INTL($J117,$K117,1,(Holidays!$A$1:$A$248)),0)+IF(AND($J117&gt;CK$4,$J117&lt;=CL$4,$K117&gt;CL$4),NETWORKDAYS.INTL($J117,(CL$4),1,(Holidays!$A$1:$A$248)),0)+IF(AND($J117&lt;CK$4,$K117&lt;CL$4,$K117&gt;CK$4),NETWORKDAYS.INTL(CK$4+1,$K117,1,(Holidays!$A$1:$A$248)),0)+IF(AND($J117&lt;=CK$4,$K117&gt;=CL$4,$K117&gt;CK$4),NETWORKDAYS.INTL(CK$4+1,(CL$4),1,(Holidays!$A$1:$A$248)),0))*$M117,"")</f>
        <v>0</v>
      </c>
      <c r="CM117" s="192">
        <f ca="1">IFERROR((IF(AND($J117&gt;CL$4,$J117&lt;=CM$4,$K117&lt;=CM$4),NETWORKDAYS.INTL($J117,$K117,1,(Holidays!$A$1:$A$248)),0)+IF(AND($J117&gt;CL$4,$J117&lt;=CM$4,$K117&gt;CM$4),NETWORKDAYS.INTL($J117,(CM$4),1,(Holidays!$A$1:$A$248)),0)+IF(AND($J117&lt;CL$4,$K117&lt;CM$4,$K117&gt;CL$4),NETWORKDAYS.INTL(CL$4+1,$K117,1,(Holidays!$A$1:$A$248)),0)+IF(AND($J117&lt;=CL$4,$K117&gt;=CM$4,$K117&gt;CL$4),NETWORKDAYS.INTL(CL$4+1,(CM$4),1,(Holidays!$A$1:$A$248)),0))*$M117,"")</f>
        <v>0</v>
      </c>
      <c r="CN117" s="321">
        <f ca="1">IFERROR((IF(AND($J117&gt;CM$4,$J117&lt;=CN$4,$K117&lt;=CN$4),NETWORKDAYS.INTL($J117,$K117,1,(Holidays!$A$1:$A$248)),0)+IF(AND($J117&gt;CM$4,$J117&lt;=CN$4,$K117&gt;CN$4),NETWORKDAYS.INTL($J117,(CN$4),1,(Holidays!$A$1:$A$248)),0)+IF(AND($J117&lt;CM$4,$K117&lt;CN$4,$K117&gt;CM$4),NETWORKDAYS.INTL(CM$4+1,$K117,1,(Holidays!$A$1:$A$248)),0)+IF(AND($J117&lt;=CM$4,$K117&gt;=CN$4,$K117&gt;CM$4),NETWORKDAYS.INTL(CM$4+1,(CN$4),1,(Holidays!$A$1:$A$248)),0))*$M117,"")</f>
        <v>0</v>
      </c>
      <c r="CO117" s="190">
        <f ca="1">IFERROR((IF(AND($J117&gt;CN$4,$J117&lt;=CO$4,$K117&lt;=CO$4),NETWORKDAYS.INTL($J117,$K117,1,(Holidays!$A$1:$A$248)),0)+IF(AND($J117&gt;CN$4,$J117&lt;=CO$4,$K117&gt;CO$4),NETWORKDAYS.INTL($J117,(CO$4),1,(Holidays!$A$1:$A$248)),0)+IF(AND($J117&lt;CN$4,$K117&lt;CO$4,$K117&gt;CN$4),NETWORKDAYS.INTL(CN$4+1,$K117,1,(Holidays!$A$1:$A$248)),0)+IF(AND($J117&lt;=CN$4,$K117&gt;=CO$4,$K117&gt;CN$4),NETWORKDAYS.INTL(CN$4+1,(CO$4),1,(Holidays!$A$1:$A$248)),0))*$M117,"")</f>
        <v>0</v>
      </c>
      <c r="CP117" s="192">
        <f ca="1">IFERROR((IF(AND($J117&gt;CO$4,$J117&lt;=CP$4,$K117&lt;=CP$4),NETWORKDAYS.INTL($J117,$K117,1,(Holidays!$A$1:$A$248)),0)+IF(AND($J117&gt;CO$4,$J117&lt;=CP$4,$K117&gt;CP$4),NETWORKDAYS.INTL($J117,(CP$4),1,(Holidays!$A$1:$A$248)),0)+IF(AND($J117&lt;CO$4,$K117&lt;CP$4,$K117&gt;CO$4),NETWORKDAYS.INTL(CO$4+1,$K117,1,(Holidays!$A$1:$A$248)),0)+IF(AND($J117&lt;=CO$4,$K117&gt;=CP$4,$K117&gt;CO$4),NETWORKDAYS.INTL(CO$4+1,(CP$4),1,(Holidays!$A$1:$A$248)),0))*$M117,"")</f>
        <v>0</v>
      </c>
      <c r="CQ117" s="321">
        <f ca="1">IFERROR((IF(AND($J117&gt;CP$4,$J117&lt;=CQ$4,$K117&lt;=CQ$4),NETWORKDAYS.INTL($J117,$K117,1,(Holidays!$A$1:$A$248)),0)+IF(AND($J117&gt;CP$4,$J117&lt;=CQ$4,$K117&gt;CQ$4),NETWORKDAYS.INTL($J117,(CQ$4),1,(Holidays!$A$1:$A$248)),0)+IF(AND($J117&lt;CP$4,$K117&lt;CQ$4,$K117&gt;CP$4),NETWORKDAYS.INTL(CP$4+1,$K117,1,(Holidays!$A$1:$A$248)),0)+IF(AND($J117&lt;=CP$4,$K117&gt;=CQ$4,$K117&gt;CP$4),NETWORKDAYS.INTL(CP$4+1,(CQ$4),1,(Holidays!$A$1:$A$248)),0))*$M117,"")</f>
        <v>0</v>
      </c>
      <c r="CR117" s="190">
        <f ca="1">IFERROR((IF(AND($J117&gt;CQ$4,$J117&lt;=CR$4,$K117&lt;=CR$4),NETWORKDAYS.INTL($J117,$K117,1,(Holidays!$A$1:$A$248)),0)+IF(AND($J117&gt;CQ$4,$J117&lt;=CR$4,$K117&gt;CR$4),NETWORKDAYS.INTL($J117,(CR$4),1,(Holidays!$A$1:$A$248)),0)+IF(AND($J117&lt;CQ$4,$K117&lt;CR$4,$K117&gt;CQ$4),NETWORKDAYS.INTL(CQ$4+1,$K117,1,(Holidays!$A$1:$A$248)),0)+IF(AND($J117&lt;=CQ$4,$K117&gt;=CR$4,$K117&gt;CQ$4),NETWORKDAYS.INTL(CQ$4+1,(CR$4),1,(Holidays!$A$1:$A$248)),0))*$M117,"")</f>
        <v>0</v>
      </c>
      <c r="CS117" s="192">
        <f ca="1">IFERROR((IF(AND($J117&gt;CR$4,$J117&lt;=CS$4,$K117&lt;=CS$4),NETWORKDAYS.INTL($J117,$K117,1,(Holidays!$A$1:$A$248)),0)+IF(AND($J117&gt;CR$4,$J117&lt;=CS$4,$K117&gt;CS$4),NETWORKDAYS.INTL($J117,(CS$4),1,(Holidays!$A$1:$A$248)),0)+IF(AND($J117&lt;CR$4,$K117&lt;CS$4,$K117&gt;CR$4),NETWORKDAYS.INTL(CR$4+1,$K117,1,(Holidays!$A$1:$A$248)),0)+IF(AND($J117&lt;=CR$4,$K117&gt;=CS$4,$K117&gt;CR$4),NETWORKDAYS.INTL(CR$4+1,(CS$4),1,(Holidays!$A$1:$A$248)),0))*$M117,"")</f>
        <v>0</v>
      </c>
      <c r="CT117" s="321">
        <f ca="1">IFERROR((IF(AND($J117&gt;CS$4,$J117&lt;=CT$4,$K117&lt;=CT$4),NETWORKDAYS.INTL($J117,$K117,1,(Holidays!$A$1:$A$248)),0)+IF(AND($J117&gt;CS$4,$J117&lt;=CT$4,$K117&gt;CT$4),NETWORKDAYS.INTL($J117,(CT$4),1,(Holidays!$A$1:$A$248)),0)+IF(AND($J117&lt;CS$4,$K117&lt;CT$4,$K117&gt;CS$4),NETWORKDAYS.INTL(CS$4+1,$K117,1,(Holidays!$A$1:$A$248)),0)+IF(AND($J117&lt;=CS$4,$K117&gt;=CT$4,$K117&gt;CS$4),NETWORKDAYS.INTL(CS$4+1,(CT$4),1,(Holidays!$A$1:$A$248)),0))*$M117,"")</f>
        <v>0</v>
      </c>
      <c r="CU117" s="190">
        <f ca="1">IFERROR((IF(AND($J117&gt;CT$4,$J117&lt;=CU$4,$K117&lt;=CU$4),NETWORKDAYS.INTL($J117,$K117,1,(Holidays!$A$1:$A$248)),0)+IF(AND($J117&gt;CT$4,$J117&lt;=CU$4,$K117&gt;CU$4),NETWORKDAYS.INTL($J117,(CU$4),1,(Holidays!$A$1:$A$248)),0)+IF(AND($J117&lt;CT$4,$K117&lt;CU$4,$K117&gt;CT$4),NETWORKDAYS.INTL(CT$4+1,$K117,1,(Holidays!$A$1:$A$248)),0)+IF(AND($J117&lt;=CT$4,$K117&gt;=CU$4,$K117&gt;CT$4),NETWORKDAYS.INTL(CT$4+1,(CU$4),1,(Holidays!$A$1:$A$248)),0))*$M117,"")</f>
        <v>0</v>
      </c>
      <c r="CV117" s="192">
        <f ca="1">IFERROR((IF(AND($J117&gt;CU$4,$J117&lt;=CV$4,$K117&lt;=CV$4),NETWORKDAYS.INTL($J117,$K117,1,(Holidays!$A$1:$A$248)),0)+IF(AND($J117&gt;CU$4,$J117&lt;=CV$4,$K117&gt;CV$4),NETWORKDAYS.INTL($J117,(CV$4),1,(Holidays!$A$1:$A$248)),0)+IF(AND($J117&lt;CU$4,$K117&lt;CV$4,$K117&gt;CU$4),NETWORKDAYS.INTL(CU$4+1,$K117,1,(Holidays!$A$1:$A$248)),0)+IF(AND($J117&lt;=CU$4,$K117&gt;=CV$4,$K117&gt;CU$4),NETWORKDAYS.INTL(CU$4+1,(CV$4),1,(Holidays!$A$1:$A$248)),0))*$M117,"")</f>
        <v>0</v>
      </c>
      <c r="CW117" s="321">
        <f ca="1">IFERROR((IF(AND($J117&gt;CV$4,$J117&lt;=CW$4,$K117&lt;=CW$4),NETWORKDAYS.INTL($J117,$K117,1,(Holidays!$A$1:$A$248)),0)+IF(AND($J117&gt;CV$4,$J117&lt;=CW$4,$K117&gt;CW$4),NETWORKDAYS.INTL($J117,(CW$4),1,(Holidays!$A$1:$A$248)),0)+IF(AND($J117&lt;CV$4,$K117&lt;CW$4,$K117&gt;CV$4),NETWORKDAYS.INTL(CV$4+1,$K117,1,(Holidays!$A$1:$A$248)),0)+IF(AND($J117&lt;=CV$4,$K117&gt;=CW$4,$K117&gt;CV$4),NETWORKDAYS.INTL(CV$4+1,(CW$4),1,(Holidays!$A$1:$A$248)),0))*$M117,"")</f>
        <v>0</v>
      </c>
      <c r="CX117" s="324">
        <f ca="1">IFERROR((IF(AND($J117&gt;CW$4,$J117&lt;=CX$4,$K117&lt;=CX$4),NETWORKDAYS.INTL($J117,$K117,1,(Holidays!$A$1:$A$248)),0)+IF(AND($J117&gt;CW$4,$J117&lt;=CX$4,$K117&gt;CX$4),NETWORKDAYS.INTL($J117,(CX$4),1,(Holidays!$A$1:$A$248)),0)+IF(AND($J117&lt;CW$4,$K117&lt;CX$4,$K117&gt;CW$4),NETWORKDAYS.INTL(CW$4+1,$K117,1,(Holidays!$A$1:$A$248)),0)+IF(AND($J117&lt;=CW$4,$K117&gt;=CX$4,$K117&gt;CW$4),NETWORKDAYS.INTL(CW$4+1,(CX$4),1,(Holidays!$A$1:$A$248)),0))*$M117,"")</f>
        <v>0</v>
      </c>
    </row>
    <row r="118" spans="2:102" ht="15" customHeight="1" outlineLevel="1">
      <c r="B118" s="59" t="str">
        <f t="array" ref="B118">IFERROR(INDEX('A-2_MH Distribution'!$B$1:$B$15014,SMALL(IF('A-2_MH Distribution'!$O$8:$O$63&lt;&gt;0,ROW('A-2_MH Distribution'!$B$8:$B$63)),ROW(A19)),1),"")</f>
        <v/>
      </c>
      <c r="C118" s="458" t="str">
        <f ca="1">IFERROR(VLOOKUP(B118,OFFSET('A-1_MH Estimation'!$B$7,0,0,MATCH("Subtotal LOE",'A-1_MH Estimation'!B:B,0)-7,2),2,0),"")</f>
        <v/>
      </c>
      <c r="D118" s="466" t="str">
        <f ca="1">IFERROR(VLOOKUP(B118,OFFSET('A-1_MH Estimation'!$B$7,0,0,MATCH("Subtotal LOE",'A-1_MH Estimation'!B:B,0)-7,4),4,0),"")</f>
        <v/>
      </c>
      <c r="E118" s="466" t="str">
        <f ca="1">IFERROR(VLOOKUP(B118,OFFSET('A-1_MH Estimation'!$B$7,0,0,MATCH("Subtotal LOE",'A-1_MH Estimation'!B:B,0)-7,3),3,0),"")</f>
        <v/>
      </c>
      <c r="F118" s="462">
        <f>IFERROR(VLOOKUP($B118,'A-2_MH Distribution'!$B$6:$O$16314,3,0)*VLOOKUP($B118,'A-2_MH Distribution'!$B$6:$O$16314,VLOOKUP(G118,SoftwareList,6,0),0)*IFERROR((--(VLOOKUP($B118,'A-2_MH Distribution'!$B$6:$O$16314,VLOOKUP(G118,SoftwareList,8,0),0)=0)+VLOOKUP($B118,'A-2_MH Distribution'!$B$6:$O$16314,VLOOKUP(G118,SoftwareList,8,0),0)),1),0)</f>
        <v>0</v>
      </c>
      <c r="G118" s="403" t="str">
        <f t="shared" si="63"/>
        <v/>
      </c>
      <c r="H118" s="454"/>
      <c r="I118" s="455"/>
      <c r="J118" s="351">
        <f ca="1">IFERROR(INDEX(Activities,MATCH($B118,'A-2_MH Distribution'!B:B,0),MATCH("Start Date",'A-2_MH Distribution'!$A$4:S$4,0))+H118,0)</f>
        <v>0</v>
      </c>
      <c r="K118" s="352">
        <f ca="1">IFERROR(INDEX(Activities,MATCH($B118,'A-2_MH Distribution'!B:B,0),MATCH("Finish Date",'A-2_MH Distribution'!$A$4:S$4,0))+I118,0)</f>
        <v>0</v>
      </c>
      <c r="L118" s="170">
        <f ca="1">NETWORKDAYS.INTL(J118,K118,1,Holidays!$A$1:$A$248)</f>
        <v>0</v>
      </c>
      <c r="M118" s="62">
        <f t="shared" ca="1" si="62"/>
        <v>0</v>
      </c>
      <c r="O118" s="253">
        <f ca="1">SUM($P118:CX118)</f>
        <v>0</v>
      </c>
      <c r="P118" s="320"/>
      <c r="Q118" s="321">
        <f ca="1">IFERROR((IF(AND($J118&gt;P$4,$J118&lt;=Q$4,$K118&lt;=Q$4),NETWORKDAYS.INTL($J118,$K118,1,(Holidays!$A$1:$A$248)),0)+IF(AND($J118&gt;P$4,$J118&lt;=Q$4,$K118&gt;Q$4),NETWORKDAYS.INTL($J118,(Q$4),1,(Holidays!$A$1:$A$248)),0)+IF(AND($J118&lt;P$4,$K118&lt;Q$4,$K118&gt;P$4),NETWORKDAYS.INTL(P$4+1,$K118,1,(Holidays!$A$1:$A$248)),0)+IF(AND($J118&lt;=P$4,$K118&gt;=Q$4,$K118&gt;P$4),NETWORKDAYS.INTL(P$4+1,(Q$4),1,(Holidays!$A$1:$A$248)),0))*$M118,"")</f>
        <v>0</v>
      </c>
      <c r="R118" s="190">
        <f ca="1">IFERROR((IF(AND($J118&gt;Q$4,$J118&lt;=R$4,$K118&lt;=R$4),NETWORKDAYS.INTL($J118,$K118,1,(Holidays!$A$1:$A$248)),0)+IF(AND($J118&gt;Q$4,$J118&lt;=R$4,$K118&gt;R$4),NETWORKDAYS.INTL($J118,(R$4),1,(Holidays!$A$1:$A$248)),0)+IF(AND($J118&lt;Q$4,$K118&lt;R$4,$K118&gt;Q$4),NETWORKDAYS.INTL(Q$4+1,$K118,1,(Holidays!$A$1:$A$248)),0)+IF(AND($J118&lt;=Q$4,$K118&gt;=R$4,$K118&gt;Q$4),NETWORKDAYS.INTL(Q$4+1,(R$4),1,(Holidays!$A$1:$A$248)),0))*$M118,"")</f>
        <v>0</v>
      </c>
      <c r="S118" s="192">
        <f ca="1">IFERROR((IF(AND($J118&gt;R$4,$J118&lt;=S$4,$K118&lt;=S$4),NETWORKDAYS.INTL($J118,$K118,1,(Holidays!$A$1:$A$248)),0)+IF(AND($J118&gt;R$4,$J118&lt;=S$4,$K118&gt;S$4),NETWORKDAYS.INTL($J118,(S$4),1,(Holidays!$A$1:$A$248)),0)+IF(AND($J118&lt;R$4,$K118&lt;S$4,$K118&gt;R$4),NETWORKDAYS.INTL(R$4+1,$K118,1,(Holidays!$A$1:$A$248)),0)+IF(AND($J118&lt;=R$4,$K118&gt;=S$4,$K118&gt;R$4),NETWORKDAYS.INTL(R$4+1,(S$4),1,(Holidays!$A$1:$A$248)),0))*$M118,"")</f>
        <v>0</v>
      </c>
      <c r="T118" s="321">
        <f ca="1">IFERROR((IF(AND($J118&gt;S$4,$J118&lt;=T$4,$K118&lt;=T$4),NETWORKDAYS.INTL($J118,$K118,1,(Holidays!$A$1:$A$248)),0)+IF(AND($J118&gt;S$4,$J118&lt;=T$4,$K118&gt;T$4),NETWORKDAYS.INTL($J118,(T$4),1,(Holidays!$A$1:$A$248)),0)+IF(AND($J118&lt;S$4,$K118&lt;T$4,$K118&gt;S$4),NETWORKDAYS.INTL(S$4+1,$K118,1,(Holidays!$A$1:$A$248)),0)+IF(AND($J118&lt;=S$4,$K118&gt;=T$4,$K118&gt;S$4),NETWORKDAYS.INTL(S$4+1,(T$4),1,(Holidays!$A$1:$A$248)),0))*$M118,"")</f>
        <v>0</v>
      </c>
      <c r="U118" s="190">
        <f ca="1">IFERROR((IF(AND($J118&gt;T$4,$J118&lt;=U$4,$K118&lt;=U$4),NETWORKDAYS.INTL($J118,$K118,1,(Holidays!$A$1:$A$248)),0)+IF(AND($J118&gt;T$4,$J118&lt;=U$4,$K118&gt;U$4),NETWORKDAYS.INTL($J118,(U$4),1,(Holidays!$A$1:$A$248)),0)+IF(AND($J118&lt;T$4,$K118&lt;U$4,$K118&gt;T$4),NETWORKDAYS.INTL(T$4+1,$K118,1,(Holidays!$A$1:$A$248)),0)+IF(AND($J118&lt;=T$4,$K118&gt;=U$4,$K118&gt;T$4),NETWORKDAYS.INTL(T$4+1,(U$4),1,(Holidays!$A$1:$A$248)),0))*$M118,"")</f>
        <v>0</v>
      </c>
      <c r="V118" s="192">
        <f ca="1">IFERROR((IF(AND($J118&gt;U$4,$J118&lt;=V$4,$K118&lt;=V$4),NETWORKDAYS.INTL($J118,$K118,1,(Holidays!$A$1:$A$248)),0)+IF(AND($J118&gt;U$4,$J118&lt;=V$4,$K118&gt;V$4),NETWORKDAYS.INTL($J118,(V$4),1,(Holidays!$A$1:$A$248)),0)+IF(AND($J118&lt;U$4,$K118&lt;V$4,$K118&gt;U$4),NETWORKDAYS.INTL(U$4+1,$K118,1,(Holidays!$A$1:$A$248)),0)+IF(AND($J118&lt;=U$4,$K118&gt;=V$4,$K118&gt;U$4),NETWORKDAYS.INTL(U$4+1,(V$4),1,(Holidays!$A$1:$A$248)),0))*$M118,"")</f>
        <v>0</v>
      </c>
      <c r="W118" s="321">
        <f ca="1">IFERROR((IF(AND($J118&gt;V$4,$J118&lt;=W$4,$K118&lt;=W$4),NETWORKDAYS.INTL($J118,$K118,1,(Holidays!$A$1:$A$248)),0)+IF(AND($J118&gt;V$4,$J118&lt;=W$4,$K118&gt;W$4),NETWORKDAYS.INTL($J118,(W$4),1,(Holidays!$A$1:$A$248)),0)+IF(AND($J118&lt;V$4,$K118&lt;W$4,$K118&gt;V$4),NETWORKDAYS.INTL(V$4+1,$K118,1,(Holidays!$A$1:$A$248)),0)+IF(AND($J118&lt;=V$4,$K118&gt;=W$4,$K118&gt;V$4),NETWORKDAYS.INTL(V$4+1,(W$4),1,(Holidays!$A$1:$A$248)),0))*$M118,"")</f>
        <v>0</v>
      </c>
      <c r="X118" s="190">
        <f ca="1">IFERROR((IF(AND($J118&gt;W$4,$J118&lt;=X$4,$K118&lt;=X$4),NETWORKDAYS.INTL($J118,$K118,1,(Holidays!$A$1:$A$248)),0)+IF(AND($J118&gt;W$4,$J118&lt;=X$4,$K118&gt;X$4),NETWORKDAYS.INTL($J118,(X$4),1,(Holidays!$A$1:$A$248)),0)+IF(AND($J118&lt;W$4,$K118&lt;X$4,$K118&gt;W$4),NETWORKDAYS.INTL(W$4+1,$K118,1,(Holidays!$A$1:$A$248)),0)+IF(AND($J118&lt;=W$4,$K118&gt;=X$4,$K118&gt;W$4),NETWORKDAYS.INTL(W$4+1,(X$4),1,(Holidays!$A$1:$A$248)),0))*$M118,"")</f>
        <v>0</v>
      </c>
      <c r="Y118" s="192">
        <f ca="1">IFERROR((IF(AND($J118&gt;X$4,$J118&lt;=Y$4,$K118&lt;=Y$4),NETWORKDAYS.INTL($J118,$K118,1,(Holidays!$A$1:$A$248)),0)+IF(AND($J118&gt;X$4,$J118&lt;=Y$4,$K118&gt;Y$4),NETWORKDAYS.INTL($J118,(Y$4),1,(Holidays!$A$1:$A$248)),0)+IF(AND($J118&lt;X$4,$K118&lt;Y$4,$K118&gt;X$4),NETWORKDAYS.INTL(X$4+1,$K118,1,(Holidays!$A$1:$A$248)),0)+IF(AND($J118&lt;=X$4,$K118&gt;=Y$4,$K118&gt;X$4),NETWORKDAYS.INTL(X$4+1,(Y$4),1,(Holidays!$A$1:$A$248)),0))*$M118,"")</f>
        <v>0</v>
      </c>
      <c r="Z118" s="321">
        <f ca="1">IFERROR((IF(AND($J118&gt;Y$4,$J118&lt;=Z$4,$K118&lt;=Z$4),NETWORKDAYS.INTL($J118,$K118,1,(Holidays!$A$1:$A$248)),0)+IF(AND($J118&gt;Y$4,$J118&lt;=Z$4,$K118&gt;Z$4),NETWORKDAYS.INTL($J118,(Z$4),1,(Holidays!$A$1:$A$248)),0)+IF(AND($J118&lt;Y$4,$K118&lt;Z$4,$K118&gt;Y$4),NETWORKDAYS.INTL(Y$4+1,$K118,1,(Holidays!$A$1:$A$248)),0)+IF(AND($J118&lt;=Y$4,$K118&gt;=Z$4,$K118&gt;Y$4),NETWORKDAYS.INTL(Y$4+1,(Z$4),1,(Holidays!$A$1:$A$248)),0))*$M118,"")</f>
        <v>0</v>
      </c>
      <c r="AA118" s="190">
        <f ca="1">IFERROR((IF(AND($J118&gt;Z$4,$J118&lt;=AA$4,$K118&lt;=AA$4),NETWORKDAYS.INTL($J118,$K118,1,(Holidays!$A$1:$A$248)),0)+IF(AND($J118&gt;Z$4,$J118&lt;=AA$4,$K118&gt;AA$4),NETWORKDAYS.INTL($J118,(AA$4),1,(Holidays!$A$1:$A$248)),0)+IF(AND($J118&lt;Z$4,$K118&lt;AA$4,$K118&gt;Z$4),NETWORKDAYS.INTL(Z$4+1,$K118,1,(Holidays!$A$1:$A$248)),0)+IF(AND($J118&lt;=Z$4,$K118&gt;=AA$4,$K118&gt;Z$4),NETWORKDAYS.INTL(Z$4+1,(AA$4),1,(Holidays!$A$1:$A$248)),0))*$M118,"")</f>
        <v>0</v>
      </c>
      <c r="AB118" s="192">
        <f ca="1">IFERROR((IF(AND($J118&gt;AA$4,$J118&lt;=AB$4,$K118&lt;=AB$4),NETWORKDAYS.INTL($J118,$K118,1,(Holidays!$A$1:$A$248)),0)+IF(AND($J118&gt;AA$4,$J118&lt;=AB$4,$K118&gt;AB$4),NETWORKDAYS.INTL($J118,(AB$4),1,(Holidays!$A$1:$A$248)),0)+IF(AND($J118&lt;AA$4,$K118&lt;AB$4,$K118&gt;AA$4),NETWORKDAYS.INTL(AA$4+1,$K118,1,(Holidays!$A$1:$A$248)),0)+IF(AND($J118&lt;=AA$4,$K118&gt;=AB$4,$K118&gt;AA$4),NETWORKDAYS.INTL(AA$4+1,(AB$4),1,(Holidays!$A$1:$A$248)),0))*$M118,"")</f>
        <v>0</v>
      </c>
      <c r="AC118" s="321">
        <f ca="1">IFERROR((IF(AND($J118&gt;AB$4,$J118&lt;=AC$4,$K118&lt;=AC$4),NETWORKDAYS.INTL($J118,$K118,1,(Holidays!$A$1:$A$248)),0)+IF(AND($J118&gt;AB$4,$J118&lt;=AC$4,$K118&gt;AC$4),NETWORKDAYS.INTL($J118,(AC$4),1,(Holidays!$A$1:$A$248)),0)+IF(AND($J118&lt;AB$4,$K118&lt;AC$4,$K118&gt;AB$4),NETWORKDAYS.INTL(AB$4+1,$K118,1,(Holidays!$A$1:$A$248)),0)+IF(AND($J118&lt;=AB$4,$K118&gt;=AC$4,$K118&gt;AB$4),NETWORKDAYS.INTL(AB$4+1,(AC$4),1,(Holidays!$A$1:$A$248)),0))*$M118,"")</f>
        <v>0</v>
      </c>
      <c r="AD118" s="190">
        <f ca="1">IFERROR((IF(AND($J118&gt;AC$4,$J118&lt;=AD$4,$K118&lt;=AD$4),NETWORKDAYS.INTL($J118,$K118,1,(Holidays!$A$1:$A$248)),0)+IF(AND($J118&gt;AC$4,$J118&lt;=AD$4,$K118&gt;AD$4),NETWORKDAYS.INTL($J118,(AD$4),1,(Holidays!$A$1:$A$248)),0)+IF(AND($J118&lt;AC$4,$K118&lt;AD$4,$K118&gt;AC$4),NETWORKDAYS.INTL(AC$4+1,$K118,1,(Holidays!$A$1:$A$248)),0)+IF(AND($J118&lt;=AC$4,$K118&gt;=AD$4,$K118&gt;AC$4),NETWORKDAYS.INTL(AC$4+1,(AD$4),1,(Holidays!$A$1:$A$248)),0))*$M118,"")</f>
        <v>0</v>
      </c>
      <c r="AE118" s="192">
        <f ca="1">IFERROR((IF(AND($J118&gt;AD$4,$J118&lt;=AE$4,$K118&lt;=AE$4),NETWORKDAYS.INTL($J118,$K118,1,(Holidays!$A$1:$A$248)),0)+IF(AND($J118&gt;AD$4,$J118&lt;=AE$4,$K118&gt;AE$4),NETWORKDAYS.INTL($J118,(AE$4),1,(Holidays!$A$1:$A$248)),0)+IF(AND($J118&lt;AD$4,$K118&lt;AE$4,$K118&gt;AD$4),NETWORKDAYS.INTL(AD$4+1,$K118,1,(Holidays!$A$1:$A$248)),0)+IF(AND($J118&lt;=AD$4,$K118&gt;=AE$4,$K118&gt;AD$4),NETWORKDAYS.INTL(AD$4+1,(AE$4),1,(Holidays!$A$1:$A$248)),0))*$M118,"")</f>
        <v>0</v>
      </c>
      <c r="AF118" s="321">
        <f ca="1">IFERROR((IF(AND($J118&gt;AE$4,$J118&lt;=AF$4,$K118&lt;=AF$4),NETWORKDAYS.INTL($J118,$K118,1,(Holidays!$A$1:$A$248)),0)+IF(AND($J118&gt;AE$4,$J118&lt;=AF$4,$K118&gt;AF$4),NETWORKDAYS.INTL($J118,(AF$4),1,(Holidays!$A$1:$A$248)),0)+IF(AND($J118&lt;AE$4,$K118&lt;AF$4,$K118&gt;AE$4),NETWORKDAYS.INTL(AE$4+1,$K118,1,(Holidays!$A$1:$A$248)),0)+IF(AND($J118&lt;=AE$4,$K118&gt;=AF$4,$K118&gt;AE$4),NETWORKDAYS.INTL(AE$4+1,(AF$4),1,(Holidays!$A$1:$A$248)),0))*$M118,"")</f>
        <v>0</v>
      </c>
      <c r="AG118" s="190">
        <f ca="1">IFERROR((IF(AND($J118&gt;AF$4,$J118&lt;=AG$4,$K118&lt;=AG$4),NETWORKDAYS.INTL($J118,$K118,1,(Holidays!$A$1:$A$248)),0)+IF(AND($J118&gt;AF$4,$J118&lt;=AG$4,$K118&gt;AG$4),NETWORKDAYS.INTL($J118,(AG$4),1,(Holidays!$A$1:$A$248)),0)+IF(AND($J118&lt;AF$4,$K118&lt;AG$4,$K118&gt;AF$4),NETWORKDAYS.INTL(AF$4+1,$K118,1,(Holidays!$A$1:$A$248)),0)+IF(AND($J118&lt;=AF$4,$K118&gt;=AG$4,$K118&gt;AF$4),NETWORKDAYS.INTL(AF$4+1,(AG$4),1,(Holidays!$A$1:$A$248)),0))*$M118,"")</f>
        <v>0</v>
      </c>
      <c r="AH118" s="192">
        <f ca="1">IFERROR((IF(AND($J118&gt;AG$4,$J118&lt;=AH$4,$K118&lt;=AH$4),NETWORKDAYS.INTL($J118,$K118,1,(Holidays!$A$1:$A$248)),0)+IF(AND($J118&gt;AG$4,$J118&lt;=AH$4,$K118&gt;AH$4),NETWORKDAYS.INTL($J118,(AH$4),1,(Holidays!$A$1:$A$248)),0)+IF(AND($J118&lt;AG$4,$K118&lt;AH$4,$K118&gt;AG$4),NETWORKDAYS.INTL(AG$4+1,$K118,1,(Holidays!$A$1:$A$248)),0)+IF(AND($J118&lt;=AG$4,$K118&gt;=AH$4,$K118&gt;AG$4),NETWORKDAYS.INTL(AG$4+1,(AH$4),1,(Holidays!$A$1:$A$248)),0))*$M118,"")</f>
        <v>0</v>
      </c>
      <c r="AI118" s="321">
        <f ca="1">IFERROR((IF(AND($J118&gt;AH$4,$J118&lt;=AI$4,$K118&lt;=AI$4),NETWORKDAYS.INTL($J118,$K118,1,(Holidays!$A$1:$A$248)),0)+IF(AND($J118&gt;AH$4,$J118&lt;=AI$4,$K118&gt;AI$4),NETWORKDAYS.INTL($J118,(AI$4),1,(Holidays!$A$1:$A$248)),0)+IF(AND($J118&lt;AH$4,$K118&lt;AI$4,$K118&gt;AH$4),NETWORKDAYS.INTL(AH$4+1,$K118,1,(Holidays!$A$1:$A$248)),0)+IF(AND($J118&lt;=AH$4,$K118&gt;=AI$4,$K118&gt;AH$4),NETWORKDAYS.INTL(AH$4+1,(AI$4),1,(Holidays!$A$1:$A$248)),0))*$M118,"")</f>
        <v>0</v>
      </c>
      <c r="AJ118" s="190">
        <f ca="1">IFERROR((IF(AND($J118&gt;AI$4,$J118&lt;=AJ$4,$K118&lt;=AJ$4),NETWORKDAYS.INTL($J118,$K118,1,(Holidays!$A$1:$A$248)),0)+IF(AND($J118&gt;AI$4,$J118&lt;=AJ$4,$K118&gt;AJ$4),NETWORKDAYS.INTL($J118,(AJ$4),1,(Holidays!$A$1:$A$248)),0)+IF(AND($J118&lt;AI$4,$K118&lt;AJ$4,$K118&gt;AI$4),NETWORKDAYS.INTL(AI$4+1,$K118,1,(Holidays!$A$1:$A$248)),0)+IF(AND($J118&lt;=AI$4,$K118&gt;=AJ$4,$K118&gt;AI$4),NETWORKDAYS.INTL(AI$4+1,(AJ$4),1,(Holidays!$A$1:$A$248)),0))*$M118,"")</f>
        <v>0</v>
      </c>
      <c r="AK118" s="192">
        <f ca="1">IFERROR((IF(AND($J118&gt;AJ$4,$J118&lt;=AK$4,$K118&lt;=AK$4),NETWORKDAYS.INTL($J118,$K118,1,(Holidays!$A$1:$A$248)),0)+IF(AND($J118&gt;AJ$4,$J118&lt;=AK$4,$K118&gt;AK$4),NETWORKDAYS.INTL($J118,(AK$4),1,(Holidays!$A$1:$A$248)),0)+IF(AND($J118&lt;AJ$4,$K118&lt;AK$4,$K118&gt;AJ$4),NETWORKDAYS.INTL(AJ$4+1,$K118,1,(Holidays!$A$1:$A$248)),0)+IF(AND($J118&lt;=AJ$4,$K118&gt;=AK$4,$K118&gt;AJ$4),NETWORKDAYS.INTL(AJ$4+1,(AK$4),1,(Holidays!$A$1:$A$248)),0))*$M118,"")</f>
        <v>0</v>
      </c>
      <c r="AL118" s="321">
        <f ca="1">IFERROR((IF(AND($J118&gt;AK$4,$J118&lt;=AL$4,$K118&lt;=AL$4),NETWORKDAYS.INTL($J118,$K118,1,(Holidays!$A$1:$A$248)),0)+IF(AND($J118&gt;AK$4,$J118&lt;=AL$4,$K118&gt;AL$4),NETWORKDAYS.INTL($J118,(AL$4),1,(Holidays!$A$1:$A$248)),0)+IF(AND($J118&lt;AK$4,$K118&lt;AL$4,$K118&gt;AK$4),NETWORKDAYS.INTL(AK$4+1,$K118,1,(Holidays!$A$1:$A$248)),0)+IF(AND($J118&lt;=AK$4,$K118&gt;=AL$4,$K118&gt;AK$4),NETWORKDAYS.INTL(AK$4+1,(AL$4),1,(Holidays!$A$1:$A$248)),0))*$M118,"")</f>
        <v>0</v>
      </c>
      <c r="AM118" s="190">
        <f ca="1">IFERROR((IF(AND($J118&gt;AL$4,$J118&lt;=AM$4,$K118&lt;=AM$4),NETWORKDAYS.INTL($J118,$K118,1,(Holidays!$A$1:$A$248)),0)+IF(AND($J118&gt;AL$4,$J118&lt;=AM$4,$K118&gt;AM$4),NETWORKDAYS.INTL($J118,(AM$4),1,(Holidays!$A$1:$A$248)),0)+IF(AND($J118&lt;AL$4,$K118&lt;AM$4,$K118&gt;AL$4),NETWORKDAYS.INTL(AL$4+1,$K118,1,(Holidays!$A$1:$A$248)),0)+IF(AND($J118&lt;=AL$4,$K118&gt;=AM$4,$K118&gt;AL$4),NETWORKDAYS.INTL(AL$4+1,(AM$4),1,(Holidays!$A$1:$A$248)),0))*$M118,"")</f>
        <v>0</v>
      </c>
      <c r="AN118" s="192">
        <f ca="1">IFERROR((IF(AND($J118&gt;AM$4,$J118&lt;=AN$4,$K118&lt;=AN$4),NETWORKDAYS.INTL($J118,$K118,1,(Holidays!$A$1:$A$248)),0)+IF(AND($J118&gt;AM$4,$J118&lt;=AN$4,$K118&gt;AN$4),NETWORKDAYS.INTL($J118,(AN$4),1,(Holidays!$A$1:$A$248)),0)+IF(AND($J118&lt;AM$4,$K118&lt;AN$4,$K118&gt;AM$4),NETWORKDAYS.INTL(AM$4+1,$K118,1,(Holidays!$A$1:$A$248)),0)+IF(AND($J118&lt;=AM$4,$K118&gt;=AN$4,$K118&gt;AM$4),NETWORKDAYS.INTL(AM$4+1,(AN$4),1,(Holidays!$A$1:$A$248)),0))*$M118,"")</f>
        <v>0</v>
      </c>
      <c r="AO118" s="321">
        <f ca="1">IFERROR((IF(AND($J118&gt;AN$4,$J118&lt;=AO$4,$K118&lt;=AO$4),NETWORKDAYS.INTL($J118,$K118,1,(Holidays!$A$1:$A$248)),0)+IF(AND($J118&gt;AN$4,$J118&lt;=AO$4,$K118&gt;AO$4),NETWORKDAYS.INTL($J118,(AO$4),1,(Holidays!$A$1:$A$248)),0)+IF(AND($J118&lt;AN$4,$K118&lt;AO$4,$K118&gt;AN$4),NETWORKDAYS.INTL(AN$4+1,$K118,1,(Holidays!$A$1:$A$248)),0)+IF(AND($J118&lt;=AN$4,$K118&gt;=AO$4,$K118&gt;AN$4),NETWORKDAYS.INTL(AN$4+1,(AO$4),1,(Holidays!$A$1:$A$248)),0))*$M118,"")</f>
        <v>0</v>
      </c>
      <c r="AP118" s="190">
        <f ca="1">IFERROR((IF(AND($J118&gt;AO$4,$J118&lt;=AP$4,$K118&lt;=AP$4),NETWORKDAYS.INTL($J118,$K118,1,(Holidays!$A$1:$A$248)),0)+IF(AND($J118&gt;AO$4,$J118&lt;=AP$4,$K118&gt;AP$4),NETWORKDAYS.INTL($J118,(AP$4),1,(Holidays!$A$1:$A$248)),0)+IF(AND($J118&lt;AO$4,$K118&lt;AP$4,$K118&gt;AO$4),NETWORKDAYS.INTL(AO$4+1,$K118,1,(Holidays!$A$1:$A$248)),0)+IF(AND($J118&lt;=AO$4,$K118&gt;=AP$4,$K118&gt;AO$4),NETWORKDAYS.INTL(AO$4+1,(AP$4),1,(Holidays!$A$1:$A$248)),0))*$M118,"")</f>
        <v>0</v>
      </c>
      <c r="AQ118" s="192">
        <f ca="1">IFERROR((IF(AND($J118&gt;AP$4,$J118&lt;=AQ$4,$K118&lt;=AQ$4),NETWORKDAYS.INTL($J118,$K118,1,(Holidays!$A$1:$A$248)),0)+IF(AND($J118&gt;AP$4,$J118&lt;=AQ$4,$K118&gt;AQ$4),NETWORKDAYS.INTL($J118,(AQ$4),1,(Holidays!$A$1:$A$248)),0)+IF(AND($J118&lt;AP$4,$K118&lt;AQ$4,$K118&gt;AP$4),NETWORKDAYS.INTL(AP$4+1,$K118,1,(Holidays!$A$1:$A$248)),0)+IF(AND($J118&lt;=AP$4,$K118&gt;=AQ$4,$K118&gt;AP$4),NETWORKDAYS.INTL(AP$4+1,(AQ$4),1,(Holidays!$A$1:$A$248)),0))*$M118,"")</f>
        <v>0</v>
      </c>
      <c r="AR118" s="321">
        <f ca="1">IFERROR((IF(AND($J118&gt;AQ$4,$J118&lt;=AR$4,$K118&lt;=AR$4),NETWORKDAYS.INTL($J118,$K118,1,(Holidays!$A$1:$A$248)),0)+IF(AND($J118&gt;AQ$4,$J118&lt;=AR$4,$K118&gt;AR$4),NETWORKDAYS.INTL($J118,(AR$4),1,(Holidays!$A$1:$A$248)),0)+IF(AND($J118&lt;AQ$4,$K118&lt;AR$4,$K118&gt;AQ$4),NETWORKDAYS.INTL(AQ$4+1,$K118,1,(Holidays!$A$1:$A$248)),0)+IF(AND($J118&lt;=AQ$4,$K118&gt;=AR$4,$K118&gt;AQ$4),NETWORKDAYS.INTL(AQ$4+1,(AR$4),1,(Holidays!$A$1:$A$248)),0))*$M118,"")</f>
        <v>0</v>
      </c>
      <c r="AS118" s="190">
        <f ca="1">IFERROR((IF(AND($J118&gt;AR$4,$J118&lt;=AS$4,$K118&lt;=AS$4),NETWORKDAYS.INTL($J118,$K118,1,(Holidays!$A$1:$A$248)),0)+IF(AND($J118&gt;AR$4,$J118&lt;=AS$4,$K118&gt;AS$4),NETWORKDAYS.INTL($J118,(AS$4),1,(Holidays!$A$1:$A$248)),0)+IF(AND($J118&lt;AR$4,$K118&lt;AS$4,$K118&gt;AR$4),NETWORKDAYS.INTL(AR$4+1,$K118,1,(Holidays!$A$1:$A$248)),0)+IF(AND($J118&lt;=AR$4,$K118&gt;=AS$4,$K118&gt;AR$4),NETWORKDAYS.INTL(AR$4+1,(AS$4),1,(Holidays!$A$1:$A$248)),0))*$M118,"")</f>
        <v>0</v>
      </c>
      <c r="AT118" s="192">
        <f ca="1">IFERROR((IF(AND($J118&gt;AS$4,$J118&lt;=AT$4,$K118&lt;=AT$4),NETWORKDAYS.INTL($J118,$K118,1,(Holidays!$A$1:$A$248)),0)+IF(AND($J118&gt;AS$4,$J118&lt;=AT$4,$K118&gt;AT$4),NETWORKDAYS.INTL($J118,(AT$4),1,(Holidays!$A$1:$A$248)),0)+IF(AND($J118&lt;AS$4,$K118&lt;AT$4,$K118&gt;AS$4),NETWORKDAYS.INTL(AS$4+1,$K118,1,(Holidays!$A$1:$A$248)),0)+IF(AND($J118&lt;=AS$4,$K118&gt;=AT$4,$K118&gt;AS$4),NETWORKDAYS.INTL(AS$4+1,(AT$4),1,(Holidays!$A$1:$A$248)),0))*$M118,"")</f>
        <v>0</v>
      </c>
      <c r="AU118" s="321">
        <f ca="1">IFERROR((IF(AND($J118&gt;AT$4,$J118&lt;=AU$4,$K118&lt;=AU$4),NETWORKDAYS.INTL($J118,$K118,1,(Holidays!$A$1:$A$248)),0)+IF(AND($J118&gt;AT$4,$J118&lt;=AU$4,$K118&gt;AU$4),NETWORKDAYS.INTL($J118,(AU$4),1,(Holidays!$A$1:$A$248)),0)+IF(AND($J118&lt;AT$4,$K118&lt;AU$4,$K118&gt;AT$4),NETWORKDAYS.INTL(AT$4+1,$K118,1,(Holidays!$A$1:$A$248)),0)+IF(AND($J118&lt;=AT$4,$K118&gt;=AU$4,$K118&gt;AT$4),NETWORKDAYS.INTL(AT$4+1,(AU$4),1,(Holidays!$A$1:$A$248)),0))*$M118,"")</f>
        <v>0</v>
      </c>
      <c r="AV118" s="190">
        <f ca="1">IFERROR((IF(AND($J118&gt;AU$4,$J118&lt;=AV$4,$K118&lt;=AV$4),NETWORKDAYS.INTL($J118,$K118,1,(Holidays!$A$1:$A$248)),0)+IF(AND($J118&gt;AU$4,$J118&lt;=AV$4,$K118&gt;AV$4),NETWORKDAYS.INTL($J118,(AV$4),1,(Holidays!$A$1:$A$248)),0)+IF(AND($J118&lt;AU$4,$K118&lt;AV$4,$K118&gt;AU$4),NETWORKDAYS.INTL(AU$4+1,$K118,1,(Holidays!$A$1:$A$248)),0)+IF(AND($J118&lt;=AU$4,$K118&gt;=AV$4,$K118&gt;AU$4),NETWORKDAYS.INTL(AU$4+1,(AV$4),1,(Holidays!$A$1:$A$248)),0))*$M118,"")</f>
        <v>0</v>
      </c>
      <c r="AW118" s="192">
        <f ca="1">IFERROR((IF(AND($J118&gt;AV$4,$J118&lt;=AW$4,$K118&lt;=AW$4),NETWORKDAYS.INTL($J118,$K118,1,(Holidays!$A$1:$A$248)),0)+IF(AND($J118&gt;AV$4,$J118&lt;=AW$4,$K118&gt;AW$4),NETWORKDAYS.INTL($J118,(AW$4),1,(Holidays!$A$1:$A$248)),0)+IF(AND($J118&lt;AV$4,$K118&lt;AW$4,$K118&gt;AV$4),NETWORKDAYS.INTL(AV$4+1,$K118,1,(Holidays!$A$1:$A$248)),0)+IF(AND($J118&lt;=AV$4,$K118&gt;=AW$4,$K118&gt;AV$4),NETWORKDAYS.INTL(AV$4+1,(AW$4),1,(Holidays!$A$1:$A$248)),0))*$M118,"")</f>
        <v>0</v>
      </c>
      <c r="AX118" s="321">
        <f ca="1">IFERROR((IF(AND($J118&gt;AW$4,$J118&lt;=AX$4,$K118&lt;=AX$4),NETWORKDAYS.INTL($J118,$K118,1,(Holidays!$A$1:$A$248)),0)+IF(AND($J118&gt;AW$4,$J118&lt;=AX$4,$K118&gt;AX$4),NETWORKDAYS.INTL($J118,(AX$4),1,(Holidays!$A$1:$A$248)),0)+IF(AND($J118&lt;AW$4,$K118&lt;AX$4,$K118&gt;AW$4),NETWORKDAYS.INTL(AW$4+1,$K118,1,(Holidays!$A$1:$A$248)),0)+IF(AND($J118&lt;=AW$4,$K118&gt;=AX$4,$K118&gt;AW$4),NETWORKDAYS.INTL(AW$4+1,(AX$4),1,(Holidays!$A$1:$A$248)),0))*$M118,"")</f>
        <v>0</v>
      </c>
      <c r="AY118" s="190">
        <f ca="1">IFERROR((IF(AND($J118&gt;AX$4,$J118&lt;=AY$4,$K118&lt;=AY$4),NETWORKDAYS.INTL($J118,$K118,1,(Holidays!$A$1:$A$248)),0)+IF(AND($J118&gt;AX$4,$J118&lt;=AY$4,$K118&gt;AY$4),NETWORKDAYS.INTL($J118,(AY$4),1,(Holidays!$A$1:$A$248)),0)+IF(AND($J118&lt;AX$4,$K118&lt;AY$4,$K118&gt;AX$4),NETWORKDAYS.INTL(AX$4+1,$K118,1,(Holidays!$A$1:$A$248)),0)+IF(AND($J118&lt;=AX$4,$K118&gt;=AY$4,$K118&gt;AX$4),NETWORKDAYS.INTL(AX$4+1,(AY$4),1,(Holidays!$A$1:$A$248)),0))*$M118,"")</f>
        <v>0</v>
      </c>
      <c r="AZ118" s="192">
        <f ca="1">IFERROR((IF(AND($J118&gt;AY$4,$J118&lt;=AZ$4,$K118&lt;=AZ$4),NETWORKDAYS.INTL($J118,$K118,1,(Holidays!$A$1:$A$248)),0)+IF(AND($J118&gt;AY$4,$J118&lt;=AZ$4,$K118&gt;AZ$4),NETWORKDAYS.INTL($J118,(AZ$4),1,(Holidays!$A$1:$A$248)),0)+IF(AND($J118&lt;AY$4,$K118&lt;AZ$4,$K118&gt;AY$4),NETWORKDAYS.INTL(AY$4+1,$K118,1,(Holidays!$A$1:$A$248)),0)+IF(AND($J118&lt;=AY$4,$K118&gt;=AZ$4,$K118&gt;AY$4),NETWORKDAYS.INTL(AY$4+1,(AZ$4),1,(Holidays!$A$1:$A$248)),0))*$M118,"")</f>
        <v>0</v>
      </c>
      <c r="BA118" s="321">
        <f ca="1">IFERROR((IF(AND($J118&gt;AZ$4,$J118&lt;=BA$4,$K118&lt;=BA$4),NETWORKDAYS.INTL($J118,$K118,1,(Holidays!$A$1:$A$248)),0)+IF(AND($J118&gt;AZ$4,$J118&lt;=BA$4,$K118&gt;BA$4),NETWORKDAYS.INTL($J118,(BA$4),1,(Holidays!$A$1:$A$248)),0)+IF(AND($J118&lt;AZ$4,$K118&lt;BA$4,$K118&gt;AZ$4),NETWORKDAYS.INTL(AZ$4+1,$K118,1,(Holidays!$A$1:$A$248)),0)+IF(AND($J118&lt;=AZ$4,$K118&gt;=BA$4,$K118&gt;AZ$4),NETWORKDAYS.INTL(AZ$4+1,(BA$4),1,(Holidays!$A$1:$A$248)),0))*$M118,"")</f>
        <v>0</v>
      </c>
      <c r="BB118" s="190">
        <f ca="1">IFERROR((IF(AND($J118&gt;BA$4,$J118&lt;=BB$4,$K118&lt;=BB$4),NETWORKDAYS.INTL($J118,$K118,1,(Holidays!$A$1:$A$248)),0)+IF(AND($J118&gt;BA$4,$J118&lt;=BB$4,$K118&gt;BB$4),NETWORKDAYS.INTL($J118,(BB$4),1,(Holidays!$A$1:$A$248)),0)+IF(AND($J118&lt;BA$4,$K118&lt;BB$4,$K118&gt;BA$4),NETWORKDAYS.INTL(BA$4+1,$K118,1,(Holidays!$A$1:$A$248)),0)+IF(AND($J118&lt;=BA$4,$K118&gt;=BB$4,$K118&gt;BA$4),NETWORKDAYS.INTL(BA$4+1,(BB$4),1,(Holidays!$A$1:$A$248)),0))*$M118,"")</f>
        <v>0</v>
      </c>
      <c r="BC118" s="192">
        <f ca="1">IFERROR((IF(AND($J118&gt;BB$4,$J118&lt;=BC$4,$K118&lt;=BC$4),NETWORKDAYS.INTL($J118,$K118,1,(Holidays!$A$1:$A$248)),0)+IF(AND($J118&gt;BB$4,$J118&lt;=BC$4,$K118&gt;BC$4),NETWORKDAYS.INTL($J118,(BC$4),1,(Holidays!$A$1:$A$248)),0)+IF(AND($J118&lt;BB$4,$K118&lt;BC$4,$K118&gt;BB$4),NETWORKDAYS.INTL(BB$4+1,$K118,1,(Holidays!$A$1:$A$248)),0)+IF(AND($J118&lt;=BB$4,$K118&gt;=BC$4,$K118&gt;BB$4),NETWORKDAYS.INTL(BB$4+1,(BC$4),1,(Holidays!$A$1:$A$248)),0))*$M118,"")</f>
        <v>0</v>
      </c>
      <c r="BD118" s="321">
        <f ca="1">IFERROR((IF(AND($J118&gt;BC$4,$J118&lt;=BD$4,$K118&lt;=BD$4),NETWORKDAYS.INTL($J118,$K118,1,(Holidays!$A$1:$A$248)),0)+IF(AND($J118&gt;BC$4,$J118&lt;=BD$4,$K118&gt;BD$4),NETWORKDAYS.INTL($J118,(BD$4),1,(Holidays!$A$1:$A$248)),0)+IF(AND($J118&lt;BC$4,$K118&lt;BD$4,$K118&gt;BC$4),NETWORKDAYS.INTL(BC$4+1,$K118,1,(Holidays!$A$1:$A$248)),0)+IF(AND($J118&lt;=BC$4,$K118&gt;=BD$4,$K118&gt;BC$4),NETWORKDAYS.INTL(BC$4+1,(BD$4),1,(Holidays!$A$1:$A$248)),0))*$M118,"")</f>
        <v>0</v>
      </c>
      <c r="BE118" s="190">
        <f ca="1">IFERROR((IF(AND($J118&gt;BD$4,$J118&lt;=BE$4,$K118&lt;=BE$4),NETWORKDAYS.INTL($J118,$K118,1,(Holidays!$A$1:$A$248)),0)+IF(AND($J118&gt;BD$4,$J118&lt;=BE$4,$K118&gt;BE$4),NETWORKDAYS.INTL($J118,(BE$4),1,(Holidays!$A$1:$A$248)),0)+IF(AND($J118&lt;BD$4,$K118&lt;BE$4,$K118&gt;BD$4),NETWORKDAYS.INTL(BD$4+1,$K118,1,(Holidays!$A$1:$A$248)),0)+IF(AND($J118&lt;=BD$4,$K118&gt;=BE$4,$K118&gt;BD$4),NETWORKDAYS.INTL(BD$4+1,(BE$4),1,(Holidays!$A$1:$A$248)),0))*$M118,"")</f>
        <v>0</v>
      </c>
      <c r="BF118" s="192">
        <f ca="1">IFERROR((IF(AND($J118&gt;BE$4,$J118&lt;=BF$4,$K118&lt;=BF$4),NETWORKDAYS.INTL($J118,$K118,1,(Holidays!$A$1:$A$248)),0)+IF(AND($J118&gt;BE$4,$J118&lt;=BF$4,$K118&gt;BF$4),NETWORKDAYS.INTL($J118,(BF$4),1,(Holidays!$A$1:$A$248)),0)+IF(AND($J118&lt;BE$4,$K118&lt;BF$4,$K118&gt;BE$4),NETWORKDAYS.INTL(BE$4+1,$K118,1,(Holidays!$A$1:$A$248)),0)+IF(AND($J118&lt;=BE$4,$K118&gt;=BF$4,$K118&gt;BE$4),NETWORKDAYS.INTL(BE$4+1,(BF$4),1,(Holidays!$A$1:$A$248)),0))*$M118,"")</f>
        <v>0</v>
      </c>
      <c r="BG118" s="321">
        <f ca="1">IFERROR((IF(AND($J118&gt;BF$4,$J118&lt;=BG$4,$K118&lt;=BG$4),NETWORKDAYS.INTL($J118,$K118,1,(Holidays!$A$1:$A$248)),0)+IF(AND($J118&gt;BF$4,$J118&lt;=BG$4,$K118&gt;BG$4),NETWORKDAYS.INTL($J118,(BG$4),1,(Holidays!$A$1:$A$248)),0)+IF(AND($J118&lt;BF$4,$K118&lt;BG$4,$K118&gt;BF$4),NETWORKDAYS.INTL(BF$4+1,$K118,1,(Holidays!$A$1:$A$248)),0)+IF(AND($J118&lt;=BF$4,$K118&gt;=BG$4,$K118&gt;BF$4),NETWORKDAYS.INTL(BF$4+1,(BG$4),1,(Holidays!$A$1:$A$248)),0))*$M118,"")</f>
        <v>0</v>
      </c>
      <c r="BH118" s="190">
        <f ca="1">IFERROR((IF(AND($J118&gt;BG$4,$J118&lt;=BH$4,$K118&lt;=BH$4),NETWORKDAYS.INTL($J118,$K118,1,(Holidays!$A$1:$A$248)),0)+IF(AND($J118&gt;BG$4,$J118&lt;=BH$4,$K118&gt;BH$4),NETWORKDAYS.INTL($J118,(BH$4),1,(Holidays!$A$1:$A$248)),0)+IF(AND($J118&lt;BG$4,$K118&lt;BH$4,$K118&gt;BG$4),NETWORKDAYS.INTL(BG$4+1,$K118,1,(Holidays!$A$1:$A$248)),0)+IF(AND($J118&lt;=BG$4,$K118&gt;=BH$4,$K118&gt;BG$4),NETWORKDAYS.INTL(BG$4+1,(BH$4),1,(Holidays!$A$1:$A$248)),0))*$M118,"")</f>
        <v>0</v>
      </c>
      <c r="BI118" s="192">
        <f ca="1">IFERROR((IF(AND($J118&gt;BH$4,$J118&lt;=BI$4,$K118&lt;=BI$4),NETWORKDAYS.INTL($J118,$K118,1,(Holidays!$A$1:$A$248)),0)+IF(AND($J118&gt;BH$4,$J118&lt;=BI$4,$K118&gt;BI$4),NETWORKDAYS.INTL($J118,(BI$4),1,(Holidays!$A$1:$A$248)),0)+IF(AND($J118&lt;BH$4,$K118&lt;BI$4,$K118&gt;BH$4),NETWORKDAYS.INTL(BH$4+1,$K118,1,(Holidays!$A$1:$A$248)),0)+IF(AND($J118&lt;=BH$4,$K118&gt;=BI$4,$K118&gt;BH$4),NETWORKDAYS.INTL(BH$4+1,(BI$4),1,(Holidays!$A$1:$A$248)),0))*$M118,"")</f>
        <v>0</v>
      </c>
      <c r="BJ118" s="321">
        <f ca="1">IFERROR((IF(AND($J118&gt;BI$4,$J118&lt;=BJ$4,$K118&lt;=BJ$4),NETWORKDAYS.INTL($J118,$K118,1,(Holidays!$A$1:$A$248)),0)+IF(AND($J118&gt;BI$4,$J118&lt;=BJ$4,$K118&gt;BJ$4),NETWORKDAYS.INTL($J118,(BJ$4),1,(Holidays!$A$1:$A$248)),0)+IF(AND($J118&lt;BI$4,$K118&lt;BJ$4,$K118&gt;BI$4),NETWORKDAYS.INTL(BI$4+1,$K118,1,(Holidays!$A$1:$A$248)),0)+IF(AND($J118&lt;=BI$4,$K118&gt;=BJ$4,$K118&gt;BI$4),NETWORKDAYS.INTL(BI$4+1,(BJ$4),1,(Holidays!$A$1:$A$248)),0))*$M118,"")</f>
        <v>0</v>
      </c>
      <c r="BK118" s="190">
        <f ca="1">IFERROR((IF(AND($J118&gt;BJ$4,$J118&lt;=BK$4,$K118&lt;=BK$4),NETWORKDAYS.INTL($J118,$K118,1,(Holidays!$A$1:$A$248)),0)+IF(AND($J118&gt;BJ$4,$J118&lt;=BK$4,$K118&gt;BK$4),NETWORKDAYS.INTL($J118,(BK$4),1,(Holidays!$A$1:$A$248)),0)+IF(AND($J118&lt;BJ$4,$K118&lt;BK$4,$K118&gt;BJ$4),NETWORKDAYS.INTL(BJ$4+1,$K118,1,(Holidays!$A$1:$A$248)),0)+IF(AND($J118&lt;=BJ$4,$K118&gt;=BK$4,$K118&gt;BJ$4),NETWORKDAYS.INTL(BJ$4+1,(BK$4),1,(Holidays!$A$1:$A$248)),0))*$M118,"")</f>
        <v>0</v>
      </c>
      <c r="BL118" s="192">
        <f ca="1">IFERROR((IF(AND($J118&gt;BK$4,$J118&lt;=BL$4,$K118&lt;=BL$4),NETWORKDAYS.INTL($J118,$K118,1,(Holidays!$A$1:$A$248)),0)+IF(AND($J118&gt;BK$4,$J118&lt;=BL$4,$K118&gt;BL$4),NETWORKDAYS.INTL($J118,(BL$4),1,(Holidays!$A$1:$A$248)),0)+IF(AND($J118&lt;BK$4,$K118&lt;BL$4,$K118&gt;BK$4),NETWORKDAYS.INTL(BK$4+1,$K118,1,(Holidays!$A$1:$A$248)),0)+IF(AND($J118&lt;=BK$4,$K118&gt;=BL$4,$K118&gt;BK$4),NETWORKDAYS.INTL(BK$4+1,(BL$4),1,(Holidays!$A$1:$A$248)),0))*$M118,"")</f>
        <v>0</v>
      </c>
      <c r="BM118" s="321">
        <f ca="1">IFERROR((IF(AND($J118&gt;BL$4,$J118&lt;=BM$4,$K118&lt;=BM$4),NETWORKDAYS.INTL($J118,$K118,1,(Holidays!$A$1:$A$248)),0)+IF(AND($J118&gt;BL$4,$J118&lt;=BM$4,$K118&gt;BM$4),NETWORKDAYS.INTL($J118,(BM$4),1,(Holidays!$A$1:$A$248)),0)+IF(AND($J118&lt;BL$4,$K118&lt;BM$4,$K118&gt;BL$4),NETWORKDAYS.INTL(BL$4+1,$K118,1,(Holidays!$A$1:$A$248)),0)+IF(AND($J118&lt;=BL$4,$K118&gt;=BM$4,$K118&gt;BL$4),NETWORKDAYS.INTL(BL$4+1,(BM$4),1,(Holidays!$A$1:$A$248)),0))*$M118,"")</f>
        <v>0</v>
      </c>
      <c r="BN118" s="190">
        <f ca="1">IFERROR((IF(AND($J118&gt;BM$4,$J118&lt;=BN$4,$K118&lt;=BN$4),NETWORKDAYS.INTL($J118,$K118,1,(Holidays!$A$1:$A$248)),0)+IF(AND($J118&gt;BM$4,$J118&lt;=BN$4,$K118&gt;BN$4),NETWORKDAYS.INTL($J118,(BN$4),1,(Holidays!$A$1:$A$248)),0)+IF(AND($J118&lt;BM$4,$K118&lt;BN$4,$K118&gt;BM$4),NETWORKDAYS.INTL(BM$4+1,$K118,1,(Holidays!$A$1:$A$248)),0)+IF(AND($J118&lt;=BM$4,$K118&gt;=BN$4,$K118&gt;BM$4),NETWORKDAYS.INTL(BM$4+1,(BN$4),1,(Holidays!$A$1:$A$248)),0))*$M118,"")</f>
        <v>0</v>
      </c>
      <c r="BO118" s="192">
        <f ca="1">IFERROR((IF(AND($J118&gt;BN$4,$J118&lt;=BO$4,$K118&lt;=BO$4),NETWORKDAYS.INTL($J118,$K118,1,(Holidays!$A$1:$A$248)),0)+IF(AND($J118&gt;BN$4,$J118&lt;=BO$4,$K118&gt;BO$4),NETWORKDAYS.INTL($J118,(BO$4),1,(Holidays!$A$1:$A$248)),0)+IF(AND($J118&lt;BN$4,$K118&lt;BO$4,$K118&gt;BN$4),NETWORKDAYS.INTL(BN$4+1,$K118,1,(Holidays!$A$1:$A$248)),0)+IF(AND($J118&lt;=BN$4,$K118&gt;=BO$4,$K118&gt;BN$4),NETWORKDAYS.INTL(BN$4+1,(BO$4),1,(Holidays!$A$1:$A$248)),0))*$M118,"")</f>
        <v>0</v>
      </c>
      <c r="BP118" s="321">
        <f ca="1">IFERROR((IF(AND($J118&gt;BO$4,$J118&lt;=BP$4,$K118&lt;=BP$4),NETWORKDAYS.INTL($J118,$K118,1,(Holidays!$A$1:$A$248)),0)+IF(AND($J118&gt;BO$4,$J118&lt;=BP$4,$K118&gt;BP$4),NETWORKDAYS.INTL($J118,(BP$4),1,(Holidays!$A$1:$A$248)),0)+IF(AND($J118&lt;BO$4,$K118&lt;BP$4,$K118&gt;BO$4),NETWORKDAYS.INTL(BO$4+1,$K118,1,(Holidays!$A$1:$A$248)),0)+IF(AND($J118&lt;=BO$4,$K118&gt;=BP$4,$K118&gt;BO$4),NETWORKDAYS.INTL(BO$4+1,(BP$4),1,(Holidays!$A$1:$A$248)),0))*$M118,"")</f>
        <v>0</v>
      </c>
      <c r="BQ118" s="190">
        <f ca="1">IFERROR((IF(AND($J118&gt;BP$4,$J118&lt;=BQ$4,$K118&lt;=BQ$4),NETWORKDAYS.INTL($J118,$K118,1,(Holidays!$A$1:$A$248)),0)+IF(AND($J118&gt;BP$4,$J118&lt;=BQ$4,$K118&gt;BQ$4),NETWORKDAYS.INTL($J118,(BQ$4),1,(Holidays!$A$1:$A$248)),0)+IF(AND($J118&lt;BP$4,$K118&lt;BQ$4,$K118&gt;BP$4),NETWORKDAYS.INTL(BP$4+1,$K118,1,(Holidays!$A$1:$A$248)),0)+IF(AND($J118&lt;=BP$4,$K118&gt;=BQ$4,$K118&gt;BP$4),NETWORKDAYS.INTL(BP$4+1,(BQ$4),1,(Holidays!$A$1:$A$248)),0))*$M118,"")</f>
        <v>0</v>
      </c>
      <c r="BR118" s="192">
        <f ca="1">IFERROR((IF(AND($J118&gt;BQ$4,$J118&lt;=BR$4,$K118&lt;=BR$4),NETWORKDAYS.INTL($J118,$K118,1,(Holidays!$A$1:$A$248)),0)+IF(AND($J118&gt;BQ$4,$J118&lt;=BR$4,$K118&gt;BR$4),NETWORKDAYS.INTL($J118,(BR$4),1,(Holidays!$A$1:$A$248)),0)+IF(AND($J118&lt;BQ$4,$K118&lt;BR$4,$K118&gt;BQ$4),NETWORKDAYS.INTL(BQ$4+1,$K118,1,(Holidays!$A$1:$A$248)),0)+IF(AND($J118&lt;=BQ$4,$K118&gt;=BR$4,$K118&gt;BQ$4),NETWORKDAYS.INTL(BQ$4+1,(BR$4),1,(Holidays!$A$1:$A$248)),0))*$M118,"")</f>
        <v>0</v>
      </c>
      <c r="BS118" s="321">
        <f ca="1">IFERROR((IF(AND($J118&gt;BR$4,$J118&lt;=BS$4,$K118&lt;=BS$4),NETWORKDAYS.INTL($J118,$K118,1,(Holidays!$A$1:$A$248)),0)+IF(AND($J118&gt;BR$4,$J118&lt;=BS$4,$K118&gt;BS$4),NETWORKDAYS.INTL($J118,(BS$4),1,(Holidays!$A$1:$A$248)),0)+IF(AND($J118&lt;BR$4,$K118&lt;BS$4,$K118&gt;BR$4),NETWORKDAYS.INTL(BR$4+1,$K118,1,(Holidays!$A$1:$A$248)),0)+IF(AND($J118&lt;=BR$4,$K118&gt;=BS$4,$K118&gt;BR$4),NETWORKDAYS.INTL(BR$4+1,(BS$4),1,(Holidays!$A$1:$A$248)),0))*$M118,"")</f>
        <v>0</v>
      </c>
      <c r="BT118" s="190">
        <f ca="1">IFERROR((IF(AND($J118&gt;BS$4,$J118&lt;=BT$4,$K118&lt;=BT$4),NETWORKDAYS.INTL($J118,$K118,1,(Holidays!$A$1:$A$248)),0)+IF(AND($J118&gt;BS$4,$J118&lt;=BT$4,$K118&gt;BT$4),NETWORKDAYS.INTL($J118,(BT$4),1,(Holidays!$A$1:$A$248)),0)+IF(AND($J118&lt;BS$4,$K118&lt;BT$4,$K118&gt;BS$4),NETWORKDAYS.INTL(BS$4+1,$K118,1,(Holidays!$A$1:$A$248)),0)+IF(AND($J118&lt;=BS$4,$K118&gt;=BT$4,$K118&gt;BS$4),NETWORKDAYS.INTL(BS$4+1,(BT$4),1,(Holidays!$A$1:$A$248)),0))*$M118,"")</f>
        <v>0</v>
      </c>
      <c r="BU118" s="192">
        <f ca="1">IFERROR((IF(AND($J118&gt;BT$4,$J118&lt;=BU$4,$K118&lt;=BU$4),NETWORKDAYS.INTL($J118,$K118,1,(Holidays!$A$1:$A$248)),0)+IF(AND($J118&gt;BT$4,$J118&lt;=BU$4,$K118&gt;BU$4),NETWORKDAYS.INTL($J118,(BU$4),1,(Holidays!$A$1:$A$248)),0)+IF(AND($J118&lt;BT$4,$K118&lt;BU$4,$K118&gt;BT$4),NETWORKDAYS.INTL(BT$4+1,$K118,1,(Holidays!$A$1:$A$248)),0)+IF(AND($J118&lt;=BT$4,$K118&gt;=BU$4,$K118&gt;BT$4),NETWORKDAYS.INTL(BT$4+1,(BU$4),1,(Holidays!$A$1:$A$248)),0))*$M118,"")</f>
        <v>0</v>
      </c>
      <c r="BV118" s="321">
        <f ca="1">IFERROR((IF(AND($J118&gt;BU$4,$J118&lt;=BV$4,$K118&lt;=BV$4),NETWORKDAYS.INTL($J118,$K118,1,(Holidays!$A$1:$A$248)),0)+IF(AND($J118&gt;BU$4,$J118&lt;=BV$4,$K118&gt;BV$4),NETWORKDAYS.INTL($J118,(BV$4),1,(Holidays!$A$1:$A$248)),0)+IF(AND($J118&lt;BU$4,$K118&lt;BV$4,$K118&gt;BU$4),NETWORKDAYS.INTL(BU$4+1,$K118,1,(Holidays!$A$1:$A$248)),0)+IF(AND($J118&lt;=BU$4,$K118&gt;=BV$4,$K118&gt;BU$4),NETWORKDAYS.INTL(BU$4+1,(BV$4),1,(Holidays!$A$1:$A$248)),0))*$M118,"")</f>
        <v>0</v>
      </c>
      <c r="BW118" s="190">
        <f ca="1">IFERROR((IF(AND($J118&gt;BV$4,$J118&lt;=BW$4,$K118&lt;=BW$4),NETWORKDAYS.INTL($J118,$K118,1,(Holidays!$A$1:$A$248)),0)+IF(AND($J118&gt;BV$4,$J118&lt;=BW$4,$K118&gt;BW$4),NETWORKDAYS.INTL($J118,(BW$4),1,(Holidays!$A$1:$A$248)),0)+IF(AND($J118&lt;BV$4,$K118&lt;BW$4,$K118&gt;BV$4),NETWORKDAYS.INTL(BV$4+1,$K118,1,(Holidays!$A$1:$A$248)),0)+IF(AND($J118&lt;=BV$4,$K118&gt;=BW$4,$K118&gt;BV$4),NETWORKDAYS.INTL(BV$4+1,(BW$4),1,(Holidays!$A$1:$A$248)),0))*$M118,"")</f>
        <v>0</v>
      </c>
      <c r="BX118" s="192">
        <f ca="1">IFERROR((IF(AND($J118&gt;BW$4,$J118&lt;=BX$4,$K118&lt;=BX$4),NETWORKDAYS.INTL($J118,$K118,1,(Holidays!$A$1:$A$248)),0)+IF(AND($J118&gt;BW$4,$J118&lt;=BX$4,$K118&gt;BX$4),NETWORKDAYS.INTL($J118,(BX$4),1,(Holidays!$A$1:$A$248)),0)+IF(AND($J118&lt;BW$4,$K118&lt;BX$4,$K118&gt;BW$4),NETWORKDAYS.INTL(BW$4+1,$K118,1,(Holidays!$A$1:$A$248)),0)+IF(AND($J118&lt;=BW$4,$K118&gt;=BX$4,$K118&gt;BW$4),NETWORKDAYS.INTL(BW$4+1,(BX$4),1,(Holidays!$A$1:$A$248)),0))*$M118,"")</f>
        <v>0</v>
      </c>
      <c r="BY118" s="321">
        <f ca="1">IFERROR((IF(AND($J118&gt;BX$4,$J118&lt;=BY$4,$K118&lt;=BY$4),NETWORKDAYS.INTL($J118,$K118,1,(Holidays!$A$1:$A$248)),0)+IF(AND($J118&gt;BX$4,$J118&lt;=BY$4,$K118&gt;BY$4),NETWORKDAYS.INTL($J118,(BY$4),1,(Holidays!$A$1:$A$248)),0)+IF(AND($J118&lt;BX$4,$K118&lt;BY$4,$K118&gt;BX$4),NETWORKDAYS.INTL(BX$4+1,$K118,1,(Holidays!$A$1:$A$248)),0)+IF(AND($J118&lt;=BX$4,$K118&gt;=BY$4,$K118&gt;BX$4),NETWORKDAYS.INTL(BX$4+1,(BY$4),1,(Holidays!$A$1:$A$248)),0))*$M118,"")</f>
        <v>0</v>
      </c>
      <c r="BZ118" s="190">
        <f ca="1">IFERROR((IF(AND($J118&gt;BY$4,$J118&lt;=BZ$4,$K118&lt;=BZ$4),NETWORKDAYS.INTL($J118,$K118,1,(Holidays!$A$1:$A$248)),0)+IF(AND($J118&gt;BY$4,$J118&lt;=BZ$4,$K118&gt;BZ$4),NETWORKDAYS.INTL($J118,(BZ$4),1,(Holidays!$A$1:$A$248)),0)+IF(AND($J118&lt;BY$4,$K118&lt;BZ$4,$K118&gt;BY$4),NETWORKDAYS.INTL(BY$4+1,$K118,1,(Holidays!$A$1:$A$248)),0)+IF(AND($J118&lt;=BY$4,$K118&gt;=BZ$4,$K118&gt;BY$4),NETWORKDAYS.INTL(BY$4+1,(BZ$4),1,(Holidays!$A$1:$A$248)),0))*$M118,"")</f>
        <v>0</v>
      </c>
      <c r="CA118" s="192">
        <f ca="1">IFERROR((IF(AND($J118&gt;BZ$4,$J118&lt;=CA$4,$K118&lt;=CA$4),NETWORKDAYS.INTL($J118,$K118,1,(Holidays!$A$1:$A$248)),0)+IF(AND($J118&gt;BZ$4,$J118&lt;=CA$4,$K118&gt;CA$4),NETWORKDAYS.INTL($J118,(CA$4),1,(Holidays!$A$1:$A$248)),0)+IF(AND($J118&lt;BZ$4,$K118&lt;CA$4,$K118&gt;BZ$4),NETWORKDAYS.INTL(BZ$4+1,$K118,1,(Holidays!$A$1:$A$248)),0)+IF(AND($J118&lt;=BZ$4,$K118&gt;=CA$4,$K118&gt;BZ$4),NETWORKDAYS.INTL(BZ$4+1,(CA$4),1,(Holidays!$A$1:$A$248)),0))*$M118,"")</f>
        <v>0</v>
      </c>
      <c r="CB118" s="321">
        <f ca="1">IFERROR((IF(AND($J118&gt;CA$4,$J118&lt;=CB$4,$K118&lt;=CB$4),NETWORKDAYS.INTL($J118,$K118,1,(Holidays!$A$1:$A$248)),0)+IF(AND($J118&gt;CA$4,$J118&lt;=CB$4,$K118&gt;CB$4),NETWORKDAYS.INTL($J118,(CB$4),1,(Holidays!$A$1:$A$248)),0)+IF(AND($J118&lt;CA$4,$K118&lt;CB$4,$K118&gt;CA$4),NETWORKDAYS.INTL(CA$4+1,$K118,1,(Holidays!$A$1:$A$248)),0)+IF(AND($J118&lt;=CA$4,$K118&gt;=CB$4,$K118&gt;CA$4),NETWORKDAYS.INTL(CA$4+1,(CB$4),1,(Holidays!$A$1:$A$248)),0))*$M118,"")</f>
        <v>0</v>
      </c>
      <c r="CC118" s="190">
        <f ca="1">IFERROR((IF(AND($J118&gt;CB$4,$J118&lt;=CC$4,$K118&lt;=CC$4),NETWORKDAYS.INTL($J118,$K118,1,(Holidays!$A$1:$A$248)),0)+IF(AND($J118&gt;CB$4,$J118&lt;=CC$4,$K118&gt;CC$4),NETWORKDAYS.INTL($J118,(CC$4),1,(Holidays!$A$1:$A$248)),0)+IF(AND($J118&lt;CB$4,$K118&lt;CC$4,$K118&gt;CB$4),NETWORKDAYS.INTL(CB$4+1,$K118,1,(Holidays!$A$1:$A$248)),0)+IF(AND($J118&lt;=CB$4,$K118&gt;=CC$4,$K118&gt;CB$4),NETWORKDAYS.INTL(CB$4+1,(CC$4),1,(Holidays!$A$1:$A$248)),0))*$M118,"")</f>
        <v>0</v>
      </c>
      <c r="CD118" s="192">
        <f ca="1">IFERROR((IF(AND($J118&gt;CC$4,$J118&lt;=CD$4,$K118&lt;=CD$4),NETWORKDAYS.INTL($J118,$K118,1,(Holidays!$A$1:$A$248)),0)+IF(AND($J118&gt;CC$4,$J118&lt;=CD$4,$K118&gt;CD$4),NETWORKDAYS.INTL($J118,(CD$4),1,(Holidays!$A$1:$A$248)),0)+IF(AND($J118&lt;CC$4,$K118&lt;CD$4,$K118&gt;CC$4),NETWORKDAYS.INTL(CC$4+1,$K118,1,(Holidays!$A$1:$A$248)),0)+IF(AND($J118&lt;=CC$4,$K118&gt;=CD$4,$K118&gt;CC$4),NETWORKDAYS.INTL(CC$4+1,(CD$4),1,(Holidays!$A$1:$A$248)),0))*$M118,"")</f>
        <v>0</v>
      </c>
      <c r="CE118" s="321">
        <f ca="1">IFERROR((IF(AND($J118&gt;CD$4,$J118&lt;=CE$4,$K118&lt;=CE$4),NETWORKDAYS.INTL($J118,$K118,1,(Holidays!$A$1:$A$248)),0)+IF(AND($J118&gt;CD$4,$J118&lt;=CE$4,$K118&gt;CE$4),NETWORKDAYS.INTL($J118,(CE$4),1,(Holidays!$A$1:$A$248)),0)+IF(AND($J118&lt;CD$4,$K118&lt;CE$4,$K118&gt;CD$4),NETWORKDAYS.INTL(CD$4+1,$K118,1,(Holidays!$A$1:$A$248)),0)+IF(AND($J118&lt;=CD$4,$K118&gt;=CE$4,$K118&gt;CD$4),NETWORKDAYS.INTL(CD$4+1,(CE$4),1,(Holidays!$A$1:$A$248)),0))*$M118,"")</f>
        <v>0</v>
      </c>
      <c r="CF118" s="190">
        <f ca="1">IFERROR((IF(AND($J118&gt;CE$4,$J118&lt;=CF$4,$K118&lt;=CF$4),NETWORKDAYS.INTL($J118,$K118,1,(Holidays!$A$1:$A$248)),0)+IF(AND($J118&gt;CE$4,$J118&lt;=CF$4,$K118&gt;CF$4),NETWORKDAYS.INTL($J118,(CF$4),1,(Holidays!$A$1:$A$248)),0)+IF(AND($J118&lt;CE$4,$K118&lt;CF$4,$K118&gt;CE$4),NETWORKDAYS.INTL(CE$4+1,$K118,1,(Holidays!$A$1:$A$248)),0)+IF(AND($J118&lt;=CE$4,$K118&gt;=CF$4,$K118&gt;CE$4),NETWORKDAYS.INTL(CE$4+1,(CF$4),1,(Holidays!$A$1:$A$248)),0))*$M118,"")</f>
        <v>0</v>
      </c>
      <c r="CG118" s="192">
        <f ca="1">IFERROR((IF(AND($J118&gt;CF$4,$J118&lt;=CG$4,$K118&lt;=CG$4),NETWORKDAYS.INTL($J118,$K118,1,(Holidays!$A$1:$A$248)),0)+IF(AND($J118&gt;CF$4,$J118&lt;=CG$4,$K118&gt;CG$4),NETWORKDAYS.INTL($J118,(CG$4),1,(Holidays!$A$1:$A$248)),0)+IF(AND($J118&lt;CF$4,$K118&lt;CG$4,$K118&gt;CF$4),NETWORKDAYS.INTL(CF$4+1,$K118,1,(Holidays!$A$1:$A$248)),0)+IF(AND($J118&lt;=CF$4,$K118&gt;=CG$4,$K118&gt;CF$4),NETWORKDAYS.INTL(CF$4+1,(CG$4),1,(Holidays!$A$1:$A$248)),0))*$M118,"")</f>
        <v>0</v>
      </c>
      <c r="CH118" s="321">
        <f ca="1">IFERROR((IF(AND($J118&gt;CG$4,$J118&lt;=CH$4,$K118&lt;=CH$4),NETWORKDAYS.INTL($J118,$K118,1,(Holidays!$A$1:$A$248)),0)+IF(AND($J118&gt;CG$4,$J118&lt;=CH$4,$K118&gt;CH$4),NETWORKDAYS.INTL($J118,(CH$4),1,(Holidays!$A$1:$A$248)),0)+IF(AND($J118&lt;CG$4,$K118&lt;CH$4,$K118&gt;CG$4),NETWORKDAYS.INTL(CG$4+1,$K118,1,(Holidays!$A$1:$A$248)),0)+IF(AND($J118&lt;=CG$4,$K118&gt;=CH$4,$K118&gt;CG$4),NETWORKDAYS.INTL(CG$4+1,(CH$4),1,(Holidays!$A$1:$A$248)),0))*$M118,"")</f>
        <v>0</v>
      </c>
      <c r="CI118" s="190">
        <f ca="1">IFERROR((IF(AND($J118&gt;CH$4,$J118&lt;=CI$4,$K118&lt;=CI$4),NETWORKDAYS.INTL($J118,$K118,1,(Holidays!$A$1:$A$248)),0)+IF(AND($J118&gt;CH$4,$J118&lt;=CI$4,$K118&gt;CI$4),NETWORKDAYS.INTL($J118,(CI$4),1,(Holidays!$A$1:$A$248)),0)+IF(AND($J118&lt;CH$4,$K118&lt;CI$4,$K118&gt;CH$4),NETWORKDAYS.INTL(CH$4+1,$K118,1,(Holidays!$A$1:$A$248)),0)+IF(AND($J118&lt;=CH$4,$K118&gt;=CI$4,$K118&gt;CH$4),NETWORKDAYS.INTL(CH$4+1,(CI$4),1,(Holidays!$A$1:$A$248)),0))*$M118,"")</f>
        <v>0</v>
      </c>
      <c r="CJ118" s="192">
        <f ca="1">IFERROR((IF(AND($J118&gt;CI$4,$J118&lt;=CJ$4,$K118&lt;=CJ$4),NETWORKDAYS.INTL($J118,$K118,1,(Holidays!$A$1:$A$248)),0)+IF(AND($J118&gt;CI$4,$J118&lt;=CJ$4,$K118&gt;CJ$4),NETWORKDAYS.INTL($J118,(CJ$4),1,(Holidays!$A$1:$A$248)),0)+IF(AND($J118&lt;CI$4,$K118&lt;CJ$4,$K118&gt;CI$4),NETWORKDAYS.INTL(CI$4+1,$K118,1,(Holidays!$A$1:$A$248)),0)+IF(AND($J118&lt;=CI$4,$K118&gt;=CJ$4,$K118&gt;CI$4),NETWORKDAYS.INTL(CI$4+1,(CJ$4),1,(Holidays!$A$1:$A$248)),0))*$M118,"")</f>
        <v>0</v>
      </c>
      <c r="CK118" s="321">
        <f ca="1">IFERROR((IF(AND($J118&gt;CJ$4,$J118&lt;=CK$4,$K118&lt;=CK$4),NETWORKDAYS.INTL($J118,$K118,1,(Holidays!$A$1:$A$248)),0)+IF(AND($J118&gt;CJ$4,$J118&lt;=CK$4,$K118&gt;CK$4),NETWORKDAYS.INTL($J118,(CK$4),1,(Holidays!$A$1:$A$248)),0)+IF(AND($J118&lt;CJ$4,$K118&lt;CK$4,$K118&gt;CJ$4),NETWORKDAYS.INTL(CJ$4+1,$K118,1,(Holidays!$A$1:$A$248)),0)+IF(AND($J118&lt;=CJ$4,$K118&gt;=CK$4,$K118&gt;CJ$4),NETWORKDAYS.INTL(CJ$4+1,(CK$4),1,(Holidays!$A$1:$A$248)),0))*$M118,"")</f>
        <v>0</v>
      </c>
      <c r="CL118" s="190">
        <f ca="1">IFERROR((IF(AND($J118&gt;CK$4,$J118&lt;=CL$4,$K118&lt;=CL$4),NETWORKDAYS.INTL($J118,$K118,1,(Holidays!$A$1:$A$248)),0)+IF(AND($J118&gt;CK$4,$J118&lt;=CL$4,$K118&gt;CL$4),NETWORKDAYS.INTL($J118,(CL$4),1,(Holidays!$A$1:$A$248)),0)+IF(AND($J118&lt;CK$4,$K118&lt;CL$4,$K118&gt;CK$4),NETWORKDAYS.INTL(CK$4+1,$K118,1,(Holidays!$A$1:$A$248)),0)+IF(AND($J118&lt;=CK$4,$K118&gt;=CL$4,$K118&gt;CK$4),NETWORKDAYS.INTL(CK$4+1,(CL$4),1,(Holidays!$A$1:$A$248)),0))*$M118,"")</f>
        <v>0</v>
      </c>
      <c r="CM118" s="192">
        <f ca="1">IFERROR((IF(AND($J118&gt;CL$4,$J118&lt;=CM$4,$K118&lt;=CM$4),NETWORKDAYS.INTL($J118,$K118,1,(Holidays!$A$1:$A$248)),0)+IF(AND($J118&gt;CL$4,$J118&lt;=CM$4,$K118&gt;CM$4),NETWORKDAYS.INTL($J118,(CM$4),1,(Holidays!$A$1:$A$248)),0)+IF(AND($J118&lt;CL$4,$K118&lt;CM$4,$K118&gt;CL$4),NETWORKDAYS.INTL(CL$4+1,$K118,1,(Holidays!$A$1:$A$248)),0)+IF(AND($J118&lt;=CL$4,$K118&gt;=CM$4,$K118&gt;CL$4),NETWORKDAYS.INTL(CL$4+1,(CM$4),1,(Holidays!$A$1:$A$248)),0))*$M118,"")</f>
        <v>0</v>
      </c>
      <c r="CN118" s="321">
        <f ca="1">IFERROR((IF(AND($J118&gt;CM$4,$J118&lt;=CN$4,$K118&lt;=CN$4),NETWORKDAYS.INTL($J118,$K118,1,(Holidays!$A$1:$A$248)),0)+IF(AND($J118&gt;CM$4,$J118&lt;=CN$4,$K118&gt;CN$4),NETWORKDAYS.INTL($J118,(CN$4),1,(Holidays!$A$1:$A$248)),0)+IF(AND($J118&lt;CM$4,$K118&lt;CN$4,$K118&gt;CM$4),NETWORKDAYS.INTL(CM$4+1,$K118,1,(Holidays!$A$1:$A$248)),0)+IF(AND($J118&lt;=CM$4,$K118&gt;=CN$4,$K118&gt;CM$4),NETWORKDAYS.INTL(CM$4+1,(CN$4),1,(Holidays!$A$1:$A$248)),0))*$M118,"")</f>
        <v>0</v>
      </c>
      <c r="CO118" s="190">
        <f ca="1">IFERROR((IF(AND($J118&gt;CN$4,$J118&lt;=CO$4,$K118&lt;=CO$4),NETWORKDAYS.INTL($J118,$K118,1,(Holidays!$A$1:$A$248)),0)+IF(AND($J118&gt;CN$4,$J118&lt;=CO$4,$K118&gt;CO$4),NETWORKDAYS.INTL($J118,(CO$4),1,(Holidays!$A$1:$A$248)),0)+IF(AND($J118&lt;CN$4,$K118&lt;CO$4,$K118&gt;CN$4),NETWORKDAYS.INTL(CN$4+1,$K118,1,(Holidays!$A$1:$A$248)),0)+IF(AND($J118&lt;=CN$4,$K118&gt;=CO$4,$K118&gt;CN$4),NETWORKDAYS.INTL(CN$4+1,(CO$4),1,(Holidays!$A$1:$A$248)),0))*$M118,"")</f>
        <v>0</v>
      </c>
      <c r="CP118" s="192">
        <f ca="1">IFERROR((IF(AND($J118&gt;CO$4,$J118&lt;=CP$4,$K118&lt;=CP$4),NETWORKDAYS.INTL($J118,$K118,1,(Holidays!$A$1:$A$248)),0)+IF(AND($J118&gt;CO$4,$J118&lt;=CP$4,$K118&gt;CP$4),NETWORKDAYS.INTL($J118,(CP$4),1,(Holidays!$A$1:$A$248)),0)+IF(AND($J118&lt;CO$4,$K118&lt;CP$4,$K118&gt;CO$4),NETWORKDAYS.INTL(CO$4+1,$K118,1,(Holidays!$A$1:$A$248)),0)+IF(AND($J118&lt;=CO$4,$K118&gt;=CP$4,$K118&gt;CO$4),NETWORKDAYS.INTL(CO$4+1,(CP$4),1,(Holidays!$A$1:$A$248)),0))*$M118,"")</f>
        <v>0</v>
      </c>
      <c r="CQ118" s="321">
        <f ca="1">IFERROR((IF(AND($J118&gt;CP$4,$J118&lt;=CQ$4,$K118&lt;=CQ$4),NETWORKDAYS.INTL($J118,$K118,1,(Holidays!$A$1:$A$248)),0)+IF(AND($J118&gt;CP$4,$J118&lt;=CQ$4,$K118&gt;CQ$4),NETWORKDAYS.INTL($J118,(CQ$4),1,(Holidays!$A$1:$A$248)),0)+IF(AND($J118&lt;CP$4,$K118&lt;CQ$4,$K118&gt;CP$4),NETWORKDAYS.INTL(CP$4+1,$K118,1,(Holidays!$A$1:$A$248)),0)+IF(AND($J118&lt;=CP$4,$K118&gt;=CQ$4,$K118&gt;CP$4),NETWORKDAYS.INTL(CP$4+1,(CQ$4),1,(Holidays!$A$1:$A$248)),0))*$M118,"")</f>
        <v>0</v>
      </c>
      <c r="CR118" s="190">
        <f ca="1">IFERROR((IF(AND($J118&gt;CQ$4,$J118&lt;=CR$4,$K118&lt;=CR$4),NETWORKDAYS.INTL($J118,$K118,1,(Holidays!$A$1:$A$248)),0)+IF(AND($J118&gt;CQ$4,$J118&lt;=CR$4,$K118&gt;CR$4),NETWORKDAYS.INTL($J118,(CR$4),1,(Holidays!$A$1:$A$248)),0)+IF(AND($J118&lt;CQ$4,$K118&lt;CR$4,$K118&gt;CQ$4),NETWORKDAYS.INTL(CQ$4+1,$K118,1,(Holidays!$A$1:$A$248)),0)+IF(AND($J118&lt;=CQ$4,$K118&gt;=CR$4,$K118&gt;CQ$4),NETWORKDAYS.INTL(CQ$4+1,(CR$4),1,(Holidays!$A$1:$A$248)),0))*$M118,"")</f>
        <v>0</v>
      </c>
      <c r="CS118" s="192">
        <f ca="1">IFERROR((IF(AND($J118&gt;CR$4,$J118&lt;=CS$4,$K118&lt;=CS$4),NETWORKDAYS.INTL($J118,$K118,1,(Holidays!$A$1:$A$248)),0)+IF(AND($J118&gt;CR$4,$J118&lt;=CS$4,$K118&gt;CS$4),NETWORKDAYS.INTL($J118,(CS$4),1,(Holidays!$A$1:$A$248)),0)+IF(AND($J118&lt;CR$4,$K118&lt;CS$4,$K118&gt;CR$4),NETWORKDAYS.INTL(CR$4+1,$K118,1,(Holidays!$A$1:$A$248)),0)+IF(AND($J118&lt;=CR$4,$K118&gt;=CS$4,$K118&gt;CR$4),NETWORKDAYS.INTL(CR$4+1,(CS$4),1,(Holidays!$A$1:$A$248)),0))*$M118,"")</f>
        <v>0</v>
      </c>
      <c r="CT118" s="321">
        <f ca="1">IFERROR((IF(AND($J118&gt;CS$4,$J118&lt;=CT$4,$K118&lt;=CT$4),NETWORKDAYS.INTL($J118,$K118,1,(Holidays!$A$1:$A$248)),0)+IF(AND($J118&gt;CS$4,$J118&lt;=CT$4,$K118&gt;CT$4),NETWORKDAYS.INTL($J118,(CT$4),1,(Holidays!$A$1:$A$248)),0)+IF(AND($J118&lt;CS$4,$K118&lt;CT$4,$K118&gt;CS$4),NETWORKDAYS.INTL(CS$4+1,$K118,1,(Holidays!$A$1:$A$248)),0)+IF(AND($J118&lt;=CS$4,$K118&gt;=CT$4,$K118&gt;CS$4),NETWORKDAYS.INTL(CS$4+1,(CT$4),1,(Holidays!$A$1:$A$248)),0))*$M118,"")</f>
        <v>0</v>
      </c>
      <c r="CU118" s="190">
        <f ca="1">IFERROR((IF(AND($J118&gt;CT$4,$J118&lt;=CU$4,$K118&lt;=CU$4),NETWORKDAYS.INTL($J118,$K118,1,(Holidays!$A$1:$A$248)),0)+IF(AND($J118&gt;CT$4,$J118&lt;=CU$4,$K118&gt;CU$4),NETWORKDAYS.INTL($J118,(CU$4),1,(Holidays!$A$1:$A$248)),0)+IF(AND($J118&lt;CT$4,$K118&lt;CU$4,$K118&gt;CT$4),NETWORKDAYS.INTL(CT$4+1,$K118,1,(Holidays!$A$1:$A$248)),0)+IF(AND($J118&lt;=CT$4,$K118&gt;=CU$4,$K118&gt;CT$4),NETWORKDAYS.INTL(CT$4+1,(CU$4),1,(Holidays!$A$1:$A$248)),0))*$M118,"")</f>
        <v>0</v>
      </c>
      <c r="CV118" s="192">
        <f ca="1">IFERROR((IF(AND($J118&gt;CU$4,$J118&lt;=CV$4,$K118&lt;=CV$4),NETWORKDAYS.INTL($J118,$K118,1,(Holidays!$A$1:$A$248)),0)+IF(AND($J118&gt;CU$4,$J118&lt;=CV$4,$K118&gt;CV$4),NETWORKDAYS.INTL($J118,(CV$4),1,(Holidays!$A$1:$A$248)),0)+IF(AND($J118&lt;CU$4,$K118&lt;CV$4,$K118&gt;CU$4),NETWORKDAYS.INTL(CU$4+1,$K118,1,(Holidays!$A$1:$A$248)),0)+IF(AND($J118&lt;=CU$4,$K118&gt;=CV$4,$K118&gt;CU$4),NETWORKDAYS.INTL(CU$4+1,(CV$4),1,(Holidays!$A$1:$A$248)),0))*$M118,"")</f>
        <v>0</v>
      </c>
      <c r="CW118" s="321">
        <f ca="1">IFERROR((IF(AND($J118&gt;CV$4,$J118&lt;=CW$4,$K118&lt;=CW$4),NETWORKDAYS.INTL($J118,$K118,1,(Holidays!$A$1:$A$248)),0)+IF(AND($J118&gt;CV$4,$J118&lt;=CW$4,$K118&gt;CW$4),NETWORKDAYS.INTL($J118,(CW$4),1,(Holidays!$A$1:$A$248)),0)+IF(AND($J118&lt;CV$4,$K118&lt;CW$4,$K118&gt;CV$4),NETWORKDAYS.INTL(CV$4+1,$K118,1,(Holidays!$A$1:$A$248)),0)+IF(AND($J118&lt;=CV$4,$K118&gt;=CW$4,$K118&gt;CV$4),NETWORKDAYS.INTL(CV$4+1,(CW$4),1,(Holidays!$A$1:$A$248)),0))*$M118,"")</f>
        <v>0</v>
      </c>
      <c r="CX118" s="324">
        <f ca="1">IFERROR((IF(AND($J118&gt;CW$4,$J118&lt;=CX$4,$K118&lt;=CX$4),NETWORKDAYS.INTL($J118,$K118,1,(Holidays!$A$1:$A$248)),0)+IF(AND($J118&gt;CW$4,$J118&lt;=CX$4,$K118&gt;CX$4),NETWORKDAYS.INTL($J118,(CX$4),1,(Holidays!$A$1:$A$248)),0)+IF(AND($J118&lt;CW$4,$K118&lt;CX$4,$K118&gt;CW$4),NETWORKDAYS.INTL(CW$4+1,$K118,1,(Holidays!$A$1:$A$248)),0)+IF(AND($J118&lt;=CW$4,$K118&gt;=CX$4,$K118&gt;CW$4),NETWORKDAYS.INTL(CW$4+1,(CX$4),1,(Holidays!$A$1:$A$248)),0))*$M118,"")</f>
        <v>0</v>
      </c>
    </row>
    <row r="119" spans="2:102" ht="15" customHeight="1" outlineLevel="1">
      <c r="B119" s="59" t="str">
        <f t="array" ref="B119">IFERROR(INDEX('A-2_MH Distribution'!$B$1:$B$15014,SMALL(IF('A-2_MH Distribution'!$O$8:$O$63&lt;&gt;0,ROW('A-2_MH Distribution'!$B$8:$B$63)),ROW(A20)),1),"")</f>
        <v/>
      </c>
      <c r="C119" s="458" t="str">
        <f ca="1">IFERROR(VLOOKUP(B119,OFFSET('A-1_MH Estimation'!$B$7,0,0,MATCH("Subtotal LOE",'A-1_MH Estimation'!B:B,0)-7,2),2,0),"")</f>
        <v/>
      </c>
      <c r="D119" s="466" t="str">
        <f ca="1">IFERROR(VLOOKUP(B119,OFFSET('A-1_MH Estimation'!$B$7,0,0,MATCH("Subtotal LOE",'A-1_MH Estimation'!B:B,0)-7,4),4,0),"")</f>
        <v/>
      </c>
      <c r="E119" s="466" t="str">
        <f ca="1">IFERROR(VLOOKUP(B119,OFFSET('A-1_MH Estimation'!$B$7,0,0,MATCH("Subtotal LOE",'A-1_MH Estimation'!B:B,0)-7,3),3,0),"")</f>
        <v/>
      </c>
      <c r="F119" s="462">
        <f>IFERROR(VLOOKUP($B119,'A-2_MH Distribution'!$B$6:$O$16314,3,0)*VLOOKUP($B119,'A-2_MH Distribution'!$B$6:$O$16314,VLOOKUP(G119,SoftwareList,6,0),0)*IFERROR((--(VLOOKUP($B119,'A-2_MH Distribution'!$B$6:$O$16314,VLOOKUP(G119,SoftwareList,8,0),0)=0)+VLOOKUP($B119,'A-2_MH Distribution'!$B$6:$O$16314,VLOOKUP(G119,SoftwareList,8,0),0)),1),0)</f>
        <v>0</v>
      </c>
      <c r="G119" s="403" t="str">
        <f t="shared" si="63"/>
        <v/>
      </c>
      <c r="H119" s="454"/>
      <c r="I119" s="455"/>
      <c r="J119" s="351">
        <f ca="1">IFERROR(INDEX(Activities,MATCH($B119,'A-2_MH Distribution'!B:B,0),MATCH("Start Date",'A-2_MH Distribution'!$A$4:S$4,0))+H119,0)</f>
        <v>0</v>
      </c>
      <c r="K119" s="352">
        <f ca="1">IFERROR(INDEX(Activities,MATCH($B119,'A-2_MH Distribution'!B:B,0),MATCH("Finish Date",'A-2_MH Distribution'!$A$4:S$4,0))+I119,0)</f>
        <v>0</v>
      </c>
      <c r="L119" s="170">
        <f ca="1">NETWORKDAYS.INTL(J119,K119,1,Holidays!$A$1:$A$248)</f>
        <v>0</v>
      </c>
      <c r="M119" s="62">
        <f t="shared" ca="1" si="62"/>
        <v>0</v>
      </c>
      <c r="O119" s="253">
        <f ca="1">SUM($P119:CX119)</f>
        <v>0</v>
      </c>
      <c r="P119" s="320"/>
      <c r="Q119" s="321">
        <f ca="1">IFERROR((IF(AND($J119&gt;P$4,$J119&lt;=Q$4,$K119&lt;=Q$4),NETWORKDAYS.INTL($J119,$K119,1,(Holidays!$A$1:$A$248)),0)+IF(AND($J119&gt;P$4,$J119&lt;=Q$4,$K119&gt;Q$4),NETWORKDAYS.INTL($J119,(Q$4),1,(Holidays!$A$1:$A$248)),0)+IF(AND($J119&lt;P$4,$K119&lt;Q$4,$K119&gt;P$4),NETWORKDAYS.INTL(P$4+1,$K119,1,(Holidays!$A$1:$A$248)),0)+IF(AND($J119&lt;=P$4,$K119&gt;=Q$4,$K119&gt;P$4),NETWORKDAYS.INTL(P$4+1,(Q$4),1,(Holidays!$A$1:$A$248)),0))*$M119,"")</f>
        <v>0</v>
      </c>
      <c r="R119" s="190">
        <f ca="1">IFERROR((IF(AND($J119&gt;Q$4,$J119&lt;=R$4,$K119&lt;=R$4),NETWORKDAYS.INTL($J119,$K119,1,(Holidays!$A$1:$A$248)),0)+IF(AND($J119&gt;Q$4,$J119&lt;=R$4,$K119&gt;R$4),NETWORKDAYS.INTL($J119,(R$4),1,(Holidays!$A$1:$A$248)),0)+IF(AND($J119&lt;Q$4,$K119&lt;R$4,$K119&gt;Q$4),NETWORKDAYS.INTL(Q$4+1,$K119,1,(Holidays!$A$1:$A$248)),0)+IF(AND($J119&lt;=Q$4,$K119&gt;=R$4,$K119&gt;Q$4),NETWORKDAYS.INTL(Q$4+1,(R$4),1,(Holidays!$A$1:$A$248)),0))*$M119,"")</f>
        <v>0</v>
      </c>
      <c r="S119" s="192">
        <f ca="1">IFERROR((IF(AND($J119&gt;R$4,$J119&lt;=S$4,$K119&lt;=S$4),NETWORKDAYS.INTL($J119,$K119,1,(Holidays!$A$1:$A$248)),0)+IF(AND($J119&gt;R$4,$J119&lt;=S$4,$K119&gt;S$4),NETWORKDAYS.INTL($J119,(S$4),1,(Holidays!$A$1:$A$248)),0)+IF(AND($J119&lt;R$4,$K119&lt;S$4,$K119&gt;R$4),NETWORKDAYS.INTL(R$4+1,$K119,1,(Holidays!$A$1:$A$248)),0)+IF(AND($J119&lt;=R$4,$K119&gt;=S$4,$K119&gt;R$4),NETWORKDAYS.INTL(R$4+1,(S$4),1,(Holidays!$A$1:$A$248)),0))*$M119,"")</f>
        <v>0</v>
      </c>
      <c r="T119" s="321">
        <f ca="1">IFERROR((IF(AND($J119&gt;S$4,$J119&lt;=T$4,$K119&lt;=T$4),NETWORKDAYS.INTL($J119,$K119,1,(Holidays!$A$1:$A$248)),0)+IF(AND($J119&gt;S$4,$J119&lt;=T$4,$K119&gt;T$4),NETWORKDAYS.INTL($J119,(T$4),1,(Holidays!$A$1:$A$248)),0)+IF(AND($J119&lt;S$4,$K119&lt;T$4,$K119&gt;S$4),NETWORKDAYS.INTL(S$4+1,$K119,1,(Holidays!$A$1:$A$248)),0)+IF(AND($J119&lt;=S$4,$K119&gt;=T$4,$K119&gt;S$4),NETWORKDAYS.INTL(S$4+1,(T$4),1,(Holidays!$A$1:$A$248)),0))*$M119,"")</f>
        <v>0</v>
      </c>
      <c r="U119" s="190">
        <f ca="1">IFERROR((IF(AND($J119&gt;T$4,$J119&lt;=U$4,$K119&lt;=U$4),NETWORKDAYS.INTL($J119,$K119,1,(Holidays!$A$1:$A$248)),0)+IF(AND($J119&gt;T$4,$J119&lt;=U$4,$K119&gt;U$4),NETWORKDAYS.INTL($J119,(U$4),1,(Holidays!$A$1:$A$248)),0)+IF(AND($J119&lt;T$4,$K119&lt;U$4,$K119&gt;T$4),NETWORKDAYS.INTL(T$4+1,$K119,1,(Holidays!$A$1:$A$248)),0)+IF(AND($J119&lt;=T$4,$K119&gt;=U$4,$K119&gt;T$4),NETWORKDAYS.INTL(T$4+1,(U$4),1,(Holidays!$A$1:$A$248)),0))*$M119,"")</f>
        <v>0</v>
      </c>
      <c r="V119" s="192">
        <f ca="1">IFERROR((IF(AND($J119&gt;U$4,$J119&lt;=V$4,$K119&lt;=V$4),NETWORKDAYS.INTL($J119,$K119,1,(Holidays!$A$1:$A$248)),0)+IF(AND($J119&gt;U$4,$J119&lt;=V$4,$K119&gt;V$4),NETWORKDAYS.INTL($J119,(V$4),1,(Holidays!$A$1:$A$248)),0)+IF(AND($J119&lt;U$4,$K119&lt;V$4,$K119&gt;U$4),NETWORKDAYS.INTL(U$4+1,$K119,1,(Holidays!$A$1:$A$248)),0)+IF(AND($J119&lt;=U$4,$K119&gt;=V$4,$K119&gt;U$4),NETWORKDAYS.INTL(U$4+1,(V$4),1,(Holidays!$A$1:$A$248)),0))*$M119,"")</f>
        <v>0</v>
      </c>
      <c r="W119" s="321">
        <f ca="1">IFERROR((IF(AND($J119&gt;V$4,$J119&lt;=W$4,$K119&lt;=W$4),NETWORKDAYS.INTL($J119,$K119,1,(Holidays!$A$1:$A$248)),0)+IF(AND($J119&gt;V$4,$J119&lt;=W$4,$K119&gt;W$4),NETWORKDAYS.INTL($J119,(W$4),1,(Holidays!$A$1:$A$248)),0)+IF(AND($J119&lt;V$4,$K119&lt;W$4,$K119&gt;V$4),NETWORKDAYS.INTL(V$4+1,$K119,1,(Holidays!$A$1:$A$248)),0)+IF(AND($J119&lt;=V$4,$K119&gt;=W$4,$K119&gt;V$4),NETWORKDAYS.INTL(V$4+1,(W$4),1,(Holidays!$A$1:$A$248)),0))*$M119,"")</f>
        <v>0</v>
      </c>
      <c r="X119" s="190">
        <f ca="1">IFERROR((IF(AND($J119&gt;W$4,$J119&lt;=X$4,$K119&lt;=X$4),NETWORKDAYS.INTL($J119,$K119,1,(Holidays!$A$1:$A$248)),0)+IF(AND($J119&gt;W$4,$J119&lt;=X$4,$K119&gt;X$4),NETWORKDAYS.INTL($J119,(X$4),1,(Holidays!$A$1:$A$248)),0)+IF(AND($J119&lt;W$4,$K119&lt;X$4,$K119&gt;W$4),NETWORKDAYS.INTL(W$4+1,$K119,1,(Holidays!$A$1:$A$248)),0)+IF(AND($J119&lt;=W$4,$K119&gt;=X$4,$K119&gt;W$4),NETWORKDAYS.INTL(W$4+1,(X$4),1,(Holidays!$A$1:$A$248)),0))*$M119,"")</f>
        <v>0</v>
      </c>
      <c r="Y119" s="192">
        <f ca="1">IFERROR((IF(AND($J119&gt;X$4,$J119&lt;=Y$4,$K119&lt;=Y$4),NETWORKDAYS.INTL($J119,$K119,1,(Holidays!$A$1:$A$248)),0)+IF(AND($J119&gt;X$4,$J119&lt;=Y$4,$K119&gt;Y$4),NETWORKDAYS.INTL($J119,(Y$4),1,(Holidays!$A$1:$A$248)),0)+IF(AND($J119&lt;X$4,$K119&lt;Y$4,$K119&gt;X$4),NETWORKDAYS.INTL(X$4+1,$K119,1,(Holidays!$A$1:$A$248)),0)+IF(AND($J119&lt;=X$4,$K119&gt;=Y$4,$K119&gt;X$4),NETWORKDAYS.INTL(X$4+1,(Y$4),1,(Holidays!$A$1:$A$248)),0))*$M119,"")</f>
        <v>0</v>
      </c>
      <c r="Z119" s="321">
        <f ca="1">IFERROR((IF(AND($J119&gt;Y$4,$J119&lt;=Z$4,$K119&lt;=Z$4),NETWORKDAYS.INTL($J119,$K119,1,(Holidays!$A$1:$A$248)),0)+IF(AND($J119&gt;Y$4,$J119&lt;=Z$4,$K119&gt;Z$4),NETWORKDAYS.INTL($J119,(Z$4),1,(Holidays!$A$1:$A$248)),0)+IF(AND($J119&lt;Y$4,$K119&lt;Z$4,$K119&gt;Y$4),NETWORKDAYS.INTL(Y$4+1,$K119,1,(Holidays!$A$1:$A$248)),0)+IF(AND($J119&lt;=Y$4,$K119&gt;=Z$4,$K119&gt;Y$4),NETWORKDAYS.INTL(Y$4+1,(Z$4),1,(Holidays!$A$1:$A$248)),0))*$M119,"")</f>
        <v>0</v>
      </c>
      <c r="AA119" s="190">
        <f ca="1">IFERROR((IF(AND($J119&gt;Z$4,$J119&lt;=AA$4,$K119&lt;=AA$4),NETWORKDAYS.INTL($J119,$K119,1,(Holidays!$A$1:$A$248)),0)+IF(AND($J119&gt;Z$4,$J119&lt;=AA$4,$K119&gt;AA$4),NETWORKDAYS.INTL($J119,(AA$4),1,(Holidays!$A$1:$A$248)),0)+IF(AND($J119&lt;Z$4,$K119&lt;AA$4,$K119&gt;Z$4),NETWORKDAYS.INTL(Z$4+1,$K119,1,(Holidays!$A$1:$A$248)),0)+IF(AND($J119&lt;=Z$4,$K119&gt;=AA$4,$K119&gt;Z$4),NETWORKDAYS.INTL(Z$4+1,(AA$4),1,(Holidays!$A$1:$A$248)),0))*$M119,"")</f>
        <v>0</v>
      </c>
      <c r="AB119" s="192">
        <f ca="1">IFERROR((IF(AND($J119&gt;AA$4,$J119&lt;=AB$4,$K119&lt;=AB$4),NETWORKDAYS.INTL($J119,$K119,1,(Holidays!$A$1:$A$248)),0)+IF(AND($J119&gt;AA$4,$J119&lt;=AB$4,$K119&gt;AB$4),NETWORKDAYS.INTL($J119,(AB$4),1,(Holidays!$A$1:$A$248)),0)+IF(AND($J119&lt;AA$4,$K119&lt;AB$4,$K119&gt;AA$4),NETWORKDAYS.INTL(AA$4+1,$K119,1,(Holidays!$A$1:$A$248)),0)+IF(AND($J119&lt;=AA$4,$K119&gt;=AB$4,$K119&gt;AA$4),NETWORKDAYS.INTL(AA$4+1,(AB$4),1,(Holidays!$A$1:$A$248)),0))*$M119,"")</f>
        <v>0</v>
      </c>
      <c r="AC119" s="321">
        <f ca="1">IFERROR((IF(AND($J119&gt;AB$4,$J119&lt;=AC$4,$K119&lt;=AC$4),NETWORKDAYS.INTL($J119,$K119,1,(Holidays!$A$1:$A$248)),0)+IF(AND($J119&gt;AB$4,$J119&lt;=AC$4,$K119&gt;AC$4),NETWORKDAYS.INTL($J119,(AC$4),1,(Holidays!$A$1:$A$248)),0)+IF(AND($J119&lt;AB$4,$K119&lt;AC$4,$K119&gt;AB$4),NETWORKDAYS.INTL(AB$4+1,$K119,1,(Holidays!$A$1:$A$248)),0)+IF(AND($J119&lt;=AB$4,$K119&gt;=AC$4,$K119&gt;AB$4),NETWORKDAYS.INTL(AB$4+1,(AC$4),1,(Holidays!$A$1:$A$248)),0))*$M119,"")</f>
        <v>0</v>
      </c>
      <c r="AD119" s="190">
        <f ca="1">IFERROR((IF(AND($J119&gt;AC$4,$J119&lt;=AD$4,$K119&lt;=AD$4),NETWORKDAYS.INTL($J119,$K119,1,(Holidays!$A$1:$A$248)),0)+IF(AND($J119&gt;AC$4,$J119&lt;=AD$4,$K119&gt;AD$4),NETWORKDAYS.INTL($J119,(AD$4),1,(Holidays!$A$1:$A$248)),0)+IF(AND($J119&lt;AC$4,$K119&lt;AD$4,$K119&gt;AC$4),NETWORKDAYS.INTL(AC$4+1,$K119,1,(Holidays!$A$1:$A$248)),0)+IF(AND($J119&lt;=AC$4,$K119&gt;=AD$4,$K119&gt;AC$4),NETWORKDAYS.INTL(AC$4+1,(AD$4),1,(Holidays!$A$1:$A$248)),0))*$M119,"")</f>
        <v>0</v>
      </c>
      <c r="AE119" s="192">
        <f ca="1">IFERROR((IF(AND($J119&gt;AD$4,$J119&lt;=AE$4,$K119&lt;=AE$4),NETWORKDAYS.INTL($J119,$K119,1,(Holidays!$A$1:$A$248)),0)+IF(AND($J119&gt;AD$4,$J119&lt;=AE$4,$K119&gt;AE$4),NETWORKDAYS.INTL($J119,(AE$4),1,(Holidays!$A$1:$A$248)),0)+IF(AND($J119&lt;AD$4,$K119&lt;AE$4,$K119&gt;AD$4),NETWORKDAYS.INTL(AD$4+1,$K119,1,(Holidays!$A$1:$A$248)),0)+IF(AND($J119&lt;=AD$4,$K119&gt;=AE$4,$K119&gt;AD$4),NETWORKDAYS.INTL(AD$4+1,(AE$4),1,(Holidays!$A$1:$A$248)),0))*$M119,"")</f>
        <v>0</v>
      </c>
      <c r="AF119" s="321">
        <f ca="1">IFERROR((IF(AND($J119&gt;AE$4,$J119&lt;=AF$4,$K119&lt;=AF$4),NETWORKDAYS.INTL($J119,$K119,1,(Holidays!$A$1:$A$248)),0)+IF(AND($J119&gt;AE$4,$J119&lt;=AF$4,$K119&gt;AF$4),NETWORKDAYS.INTL($J119,(AF$4),1,(Holidays!$A$1:$A$248)),0)+IF(AND($J119&lt;AE$4,$K119&lt;AF$4,$K119&gt;AE$4),NETWORKDAYS.INTL(AE$4+1,$K119,1,(Holidays!$A$1:$A$248)),0)+IF(AND($J119&lt;=AE$4,$K119&gt;=AF$4,$K119&gt;AE$4),NETWORKDAYS.INTL(AE$4+1,(AF$4),1,(Holidays!$A$1:$A$248)),0))*$M119,"")</f>
        <v>0</v>
      </c>
      <c r="AG119" s="190">
        <f ca="1">IFERROR((IF(AND($J119&gt;AF$4,$J119&lt;=AG$4,$K119&lt;=AG$4),NETWORKDAYS.INTL($J119,$K119,1,(Holidays!$A$1:$A$248)),0)+IF(AND($J119&gt;AF$4,$J119&lt;=AG$4,$K119&gt;AG$4),NETWORKDAYS.INTL($J119,(AG$4),1,(Holidays!$A$1:$A$248)),0)+IF(AND($J119&lt;AF$4,$K119&lt;AG$4,$K119&gt;AF$4),NETWORKDAYS.INTL(AF$4+1,$K119,1,(Holidays!$A$1:$A$248)),0)+IF(AND($J119&lt;=AF$4,$K119&gt;=AG$4,$K119&gt;AF$4),NETWORKDAYS.INTL(AF$4+1,(AG$4),1,(Holidays!$A$1:$A$248)),0))*$M119,"")</f>
        <v>0</v>
      </c>
      <c r="AH119" s="192">
        <f ca="1">IFERROR((IF(AND($J119&gt;AG$4,$J119&lt;=AH$4,$K119&lt;=AH$4),NETWORKDAYS.INTL($J119,$K119,1,(Holidays!$A$1:$A$248)),0)+IF(AND($J119&gt;AG$4,$J119&lt;=AH$4,$K119&gt;AH$4),NETWORKDAYS.INTL($J119,(AH$4),1,(Holidays!$A$1:$A$248)),0)+IF(AND($J119&lt;AG$4,$K119&lt;AH$4,$K119&gt;AG$4),NETWORKDAYS.INTL(AG$4+1,$K119,1,(Holidays!$A$1:$A$248)),0)+IF(AND($J119&lt;=AG$4,$K119&gt;=AH$4,$K119&gt;AG$4),NETWORKDAYS.INTL(AG$4+1,(AH$4),1,(Holidays!$A$1:$A$248)),0))*$M119,"")</f>
        <v>0</v>
      </c>
      <c r="AI119" s="321">
        <f ca="1">IFERROR((IF(AND($J119&gt;AH$4,$J119&lt;=AI$4,$K119&lt;=AI$4),NETWORKDAYS.INTL($J119,$K119,1,(Holidays!$A$1:$A$248)),0)+IF(AND($J119&gt;AH$4,$J119&lt;=AI$4,$K119&gt;AI$4),NETWORKDAYS.INTL($J119,(AI$4),1,(Holidays!$A$1:$A$248)),0)+IF(AND($J119&lt;AH$4,$K119&lt;AI$4,$K119&gt;AH$4),NETWORKDAYS.INTL(AH$4+1,$K119,1,(Holidays!$A$1:$A$248)),0)+IF(AND($J119&lt;=AH$4,$K119&gt;=AI$4,$K119&gt;AH$4),NETWORKDAYS.INTL(AH$4+1,(AI$4),1,(Holidays!$A$1:$A$248)),0))*$M119,"")</f>
        <v>0</v>
      </c>
      <c r="AJ119" s="190">
        <f ca="1">IFERROR((IF(AND($J119&gt;AI$4,$J119&lt;=AJ$4,$K119&lt;=AJ$4),NETWORKDAYS.INTL($J119,$K119,1,(Holidays!$A$1:$A$248)),0)+IF(AND($J119&gt;AI$4,$J119&lt;=AJ$4,$K119&gt;AJ$4),NETWORKDAYS.INTL($J119,(AJ$4),1,(Holidays!$A$1:$A$248)),0)+IF(AND($J119&lt;AI$4,$K119&lt;AJ$4,$K119&gt;AI$4),NETWORKDAYS.INTL(AI$4+1,$K119,1,(Holidays!$A$1:$A$248)),0)+IF(AND($J119&lt;=AI$4,$K119&gt;=AJ$4,$K119&gt;AI$4),NETWORKDAYS.INTL(AI$4+1,(AJ$4),1,(Holidays!$A$1:$A$248)),0))*$M119,"")</f>
        <v>0</v>
      </c>
      <c r="AK119" s="192">
        <f ca="1">IFERROR((IF(AND($J119&gt;AJ$4,$J119&lt;=AK$4,$K119&lt;=AK$4),NETWORKDAYS.INTL($J119,$K119,1,(Holidays!$A$1:$A$248)),0)+IF(AND($J119&gt;AJ$4,$J119&lt;=AK$4,$K119&gt;AK$4),NETWORKDAYS.INTL($J119,(AK$4),1,(Holidays!$A$1:$A$248)),0)+IF(AND($J119&lt;AJ$4,$K119&lt;AK$4,$K119&gt;AJ$4),NETWORKDAYS.INTL(AJ$4+1,$K119,1,(Holidays!$A$1:$A$248)),0)+IF(AND($J119&lt;=AJ$4,$K119&gt;=AK$4,$K119&gt;AJ$4),NETWORKDAYS.INTL(AJ$4+1,(AK$4),1,(Holidays!$A$1:$A$248)),0))*$M119,"")</f>
        <v>0</v>
      </c>
      <c r="AL119" s="321">
        <f ca="1">IFERROR((IF(AND($J119&gt;AK$4,$J119&lt;=AL$4,$K119&lt;=AL$4),NETWORKDAYS.INTL($J119,$K119,1,(Holidays!$A$1:$A$248)),0)+IF(AND($J119&gt;AK$4,$J119&lt;=AL$4,$K119&gt;AL$4),NETWORKDAYS.INTL($J119,(AL$4),1,(Holidays!$A$1:$A$248)),0)+IF(AND($J119&lt;AK$4,$K119&lt;AL$4,$K119&gt;AK$4),NETWORKDAYS.INTL(AK$4+1,$K119,1,(Holidays!$A$1:$A$248)),0)+IF(AND($J119&lt;=AK$4,$K119&gt;=AL$4,$K119&gt;AK$4),NETWORKDAYS.INTL(AK$4+1,(AL$4),1,(Holidays!$A$1:$A$248)),0))*$M119,"")</f>
        <v>0</v>
      </c>
      <c r="AM119" s="190">
        <f ca="1">IFERROR((IF(AND($J119&gt;AL$4,$J119&lt;=AM$4,$K119&lt;=AM$4),NETWORKDAYS.INTL($J119,$K119,1,(Holidays!$A$1:$A$248)),0)+IF(AND($J119&gt;AL$4,$J119&lt;=AM$4,$K119&gt;AM$4),NETWORKDAYS.INTL($J119,(AM$4),1,(Holidays!$A$1:$A$248)),0)+IF(AND($J119&lt;AL$4,$K119&lt;AM$4,$K119&gt;AL$4),NETWORKDAYS.INTL(AL$4+1,$K119,1,(Holidays!$A$1:$A$248)),0)+IF(AND($J119&lt;=AL$4,$K119&gt;=AM$4,$K119&gt;AL$4),NETWORKDAYS.INTL(AL$4+1,(AM$4),1,(Holidays!$A$1:$A$248)),0))*$M119,"")</f>
        <v>0</v>
      </c>
      <c r="AN119" s="192">
        <f ca="1">IFERROR((IF(AND($J119&gt;AM$4,$J119&lt;=AN$4,$K119&lt;=AN$4),NETWORKDAYS.INTL($J119,$K119,1,(Holidays!$A$1:$A$248)),0)+IF(AND($J119&gt;AM$4,$J119&lt;=AN$4,$K119&gt;AN$4),NETWORKDAYS.INTL($J119,(AN$4),1,(Holidays!$A$1:$A$248)),0)+IF(AND($J119&lt;AM$4,$K119&lt;AN$4,$K119&gt;AM$4),NETWORKDAYS.INTL(AM$4+1,$K119,1,(Holidays!$A$1:$A$248)),0)+IF(AND($J119&lt;=AM$4,$K119&gt;=AN$4,$K119&gt;AM$4),NETWORKDAYS.INTL(AM$4+1,(AN$4),1,(Holidays!$A$1:$A$248)),0))*$M119,"")</f>
        <v>0</v>
      </c>
      <c r="AO119" s="321">
        <f ca="1">IFERROR((IF(AND($J119&gt;AN$4,$J119&lt;=AO$4,$K119&lt;=AO$4),NETWORKDAYS.INTL($J119,$K119,1,(Holidays!$A$1:$A$248)),0)+IF(AND($J119&gt;AN$4,$J119&lt;=AO$4,$K119&gt;AO$4),NETWORKDAYS.INTL($J119,(AO$4),1,(Holidays!$A$1:$A$248)),0)+IF(AND($J119&lt;AN$4,$K119&lt;AO$4,$K119&gt;AN$4),NETWORKDAYS.INTL(AN$4+1,$K119,1,(Holidays!$A$1:$A$248)),0)+IF(AND($J119&lt;=AN$4,$K119&gt;=AO$4,$K119&gt;AN$4),NETWORKDAYS.INTL(AN$4+1,(AO$4),1,(Holidays!$A$1:$A$248)),0))*$M119,"")</f>
        <v>0</v>
      </c>
      <c r="AP119" s="190">
        <f ca="1">IFERROR((IF(AND($J119&gt;AO$4,$J119&lt;=AP$4,$K119&lt;=AP$4),NETWORKDAYS.INTL($J119,$K119,1,(Holidays!$A$1:$A$248)),0)+IF(AND($J119&gt;AO$4,$J119&lt;=AP$4,$K119&gt;AP$4),NETWORKDAYS.INTL($J119,(AP$4),1,(Holidays!$A$1:$A$248)),0)+IF(AND($J119&lt;AO$4,$K119&lt;AP$4,$K119&gt;AO$4),NETWORKDAYS.INTL(AO$4+1,$K119,1,(Holidays!$A$1:$A$248)),0)+IF(AND($J119&lt;=AO$4,$K119&gt;=AP$4,$K119&gt;AO$4),NETWORKDAYS.INTL(AO$4+1,(AP$4),1,(Holidays!$A$1:$A$248)),0))*$M119,"")</f>
        <v>0</v>
      </c>
      <c r="AQ119" s="192">
        <f ca="1">IFERROR((IF(AND($J119&gt;AP$4,$J119&lt;=AQ$4,$K119&lt;=AQ$4),NETWORKDAYS.INTL($J119,$K119,1,(Holidays!$A$1:$A$248)),0)+IF(AND($J119&gt;AP$4,$J119&lt;=AQ$4,$K119&gt;AQ$4),NETWORKDAYS.INTL($J119,(AQ$4),1,(Holidays!$A$1:$A$248)),0)+IF(AND($J119&lt;AP$4,$K119&lt;AQ$4,$K119&gt;AP$4),NETWORKDAYS.INTL(AP$4+1,$K119,1,(Holidays!$A$1:$A$248)),0)+IF(AND($J119&lt;=AP$4,$K119&gt;=AQ$4,$K119&gt;AP$4),NETWORKDAYS.INTL(AP$4+1,(AQ$4),1,(Holidays!$A$1:$A$248)),0))*$M119,"")</f>
        <v>0</v>
      </c>
      <c r="AR119" s="321">
        <f ca="1">IFERROR((IF(AND($J119&gt;AQ$4,$J119&lt;=AR$4,$K119&lt;=AR$4),NETWORKDAYS.INTL($J119,$K119,1,(Holidays!$A$1:$A$248)),0)+IF(AND($J119&gt;AQ$4,$J119&lt;=AR$4,$K119&gt;AR$4),NETWORKDAYS.INTL($J119,(AR$4),1,(Holidays!$A$1:$A$248)),0)+IF(AND($J119&lt;AQ$4,$K119&lt;AR$4,$K119&gt;AQ$4),NETWORKDAYS.INTL(AQ$4+1,$K119,1,(Holidays!$A$1:$A$248)),0)+IF(AND($J119&lt;=AQ$4,$K119&gt;=AR$4,$K119&gt;AQ$4),NETWORKDAYS.INTL(AQ$4+1,(AR$4),1,(Holidays!$A$1:$A$248)),0))*$M119,"")</f>
        <v>0</v>
      </c>
      <c r="AS119" s="190">
        <f ca="1">IFERROR((IF(AND($J119&gt;AR$4,$J119&lt;=AS$4,$K119&lt;=AS$4),NETWORKDAYS.INTL($J119,$K119,1,(Holidays!$A$1:$A$248)),0)+IF(AND($J119&gt;AR$4,$J119&lt;=AS$4,$K119&gt;AS$4),NETWORKDAYS.INTL($J119,(AS$4),1,(Holidays!$A$1:$A$248)),0)+IF(AND($J119&lt;AR$4,$K119&lt;AS$4,$K119&gt;AR$4),NETWORKDAYS.INTL(AR$4+1,$K119,1,(Holidays!$A$1:$A$248)),0)+IF(AND($J119&lt;=AR$4,$K119&gt;=AS$4,$K119&gt;AR$4),NETWORKDAYS.INTL(AR$4+1,(AS$4),1,(Holidays!$A$1:$A$248)),0))*$M119,"")</f>
        <v>0</v>
      </c>
      <c r="AT119" s="192">
        <f ca="1">IFERROR((IF(AND($J119&gt;AS$4,$J119&lt;=AT$4,$K119&lt;=AT$4),NETWORKDAYS.INTL($J119,$K119,1,(Holidays!$A$1:$A$248)),0)+IF(AND($J119&gt;AS$4,$J119&lt;=AT$4,$K119&gt;AT$4),NETWORKDAYS.INTL($J119,(AT$4),1,(Holidays!$A$1:$A$248)),0)+IF(AND($J119&lt;AS$4,$K119&lt;AT$4,$K119&gt;AS$4),NETWORKDAYS.INTL(AS$4+1,$K119,1,(Holidays!$A$1:$A$248)),0)+IF(AND($J119&lt;=AS$4,$K119&gt;=AT$4,$K119&gt;AS$4),NETWORKDAYS.INTL(AS$4+1,(AT$4),1,(Holidays!$A$1:$A$248)),0))*$M119,"")</f>
        <v>0</v>
      </c>
      <c r="AU119" s="321">
        <f ca="1">IFERROR((IF(AND($J119&gt;AT$4,$J119&lt;=AU$4,$K119&lt;=AU$4),NETWORKDAYS.INTL($J119,$K119,1,(Holidays!$A$1:$A$248)),0)+IF(AND($J119&gt;AT$4,$J119&lt;=AU$4,$K119&gt;AU$4),NETWORKDAYS.INTL($J119,(AU$4),1,(Holidays!$A$1:$A$248)),0)+IF(AND($J119&lt;AT$4,$K119&lt;AU$4,$K119&gt;AT$4),NETWORKDAYS.INTL(AT$4+1,$K119,1,(Holidays!$A$1:$A$248)),0)+IF(AND($J119&lt;=AT$4,$K119&gt;=AU$4,$K119&gt;AT$4),NETWORKDAYS.INTL(AT$4+1,(AU$4),1,(Holidays!$A$1:$A$248)),0))*$M119,"")</f>
        <v>0</v>
      </c>
      <c r="AV119" s="190">
        <f ca="1">IFERROR((IF(AND($J119&gt;AU$4,$J119&lt;=AV$4,$K119&lt;=AV$4),NETWORKDAYS.INTL($J119,$K119,1,(Holidays!$A$1:$A$248)),0)+IF(AND($J119&gt;AU$4,$J119&lt;=AV$4,$K119&gt;AV$4),NETWORKDAYS.INTL($J119,(AV$4),1,(Holidays!$A$1:$A$248)),0)+IF(AND($J119&lt;AU$4,$K119&lt;AV$4,$K119&gt;AU$4),NETWORKDAYS.INTL(AU$4+1,$K119,1,(Holidays!$A$1:$A$248)),0)+IF(AND($J119&lt;=AU$4,$K119&gt;=AV$4,$K119&gt;AU$4),NETWORKDAYS.INTL(AU$4+1,(AV$4),1,(Holidays!$A$1:$A$248)),0))*$M119,"")</f>
        <v>0</v>
      </c>
      <c r="AW119" s="192">
        <f ca="1">IFERROR((IF(AND($J119&gt;AV$4,$J119&lt;=AW$4,$K119&lt;=AW$4),NETWORKDAYS.INTL($J119,$K119,1,(Holidays!$A$1:$A$248)),0)+IF(AND($J119&gt;AV$4,$J119&lt;=AW$4,$K119&gt;AW$4),NETWORKDAYS.INTL($J119,(AW$4),1,(Holidays!$A$1:$A$248)),0)+IF(AND($J119&lt;AV$4,$K119&lt;AW$4,$K119&gt;AV$4),NETWORKDAYS.INTL(AV$4+1,$K119,1,(Holidays!$A$1:$A$248)),0)+IF(AND($J119&lt;=AV$4,$K119&gt;=AW$4,$K119&gt;AV$4),NETWORKDAYS.INTL(AV$4+1,(AW$4),1,(Holidays!$A$1:$A$248)),0))*$M119,"")</f>
        <v>0</v>
      </c>
      <c r="AX119" s="321">
        <f ca="1">IFERROR((IF(AND($J119&gt;AW$4,$J119&lt;=AX$4,$K119&lt;=AX$4),NETWORKDAYS.INTL($J119,$K119,1,(Holidays!$A$1:$A$248)),0)+IF(AND($J119&gt;AW$4,$J119&lt;=AX$4,$K119&gt;AX$4),NETWORKDAYS.INTL($J119,(AX$4),1,(Holidays!$A$1:$A$248)),0)+IF(AND($J119&lt;AW$4,$K119&lt;AX$4,$K119&gt;AW$4),NETWORKDAYS.INTL(AW$4+1,$K119,1,(Holidays!$A$1:$A$248)),0)+IF(AND($J119&lt;=AW$4,$K119&gt;=AX$4,$K119&gt;AW$4),NETWORKDAYS.INTL(AW$4+1,(AX$4),1,(Holidays!$A$1:$A$248)),0))*$M119,"")</f>
        <v>0</v>
      </c>
      <c r="AY119" s="190">
        <f ca="1">IFERROR((IF(AND($J119&gt;AX$4,$J119&lt;=AY$4,$K119&lt;=AY$4),NETWORKDAYS.INTL($J119,$K119,1,(Holidays!$A$1:$A$248)),0)+IF(AND($J119&gt;AX$4,$J119&lt;=AY$4,$K119&gt;AY$4),NETWORKDAYS.INTL($J119,(AY$4),1,(Holidays!$A$1:$A$248)),0)+IF(AND($J119&lt;AX$4,$K119&lt;AY$4,$K119&gt;AX$4),NETWORKDAYS.INTL(AX$4+1,$K119,1,(Holidays!$A$1:$A$248)),0)+IF(AND($J119&lt;=AX$4,$K119&gt;=AY$4,$K119&gt;AX$4),NETWORKDAYS.INTL(AX$4+1,(AY$4),1,(Holidays!$A$1:$A$248)),0))*$M119,"")</f>
        <v>0</v>
      </c>
      <c r="AZ119" s="192">
        <f ca="1">IFERROR((IF(AND($J119&gt;AY$4,$J119&lt;=AZ$4,$K119&lt;=AZ$4),NETWORKDAYS.INTL($J119,$K119,1,(Holidays!$A$1:$A$248)),0)+IF(AND($J119&gt;AY$4,$J119&lt;=AZ$4,$K119&gt;AZ$4),NETWORKDAYS.INTL($J119,(AZ$4),1,(Holidays!$A$1:$A$248)),0)+IF(AND($J119&lt;AY$4,$K119&lt;AZ$4,$K119&gt;AY$4),NETWORKDAYS.INTL(AY$4+1,$K119,1,(Holidays!$A$1:$A$248)),0)+IF(AND($J119&lt;=AY$4,$K119&gt;=AZ$4,$K119&gt;AY$4),NETWORKDAYS.INTL(AY$4+1,(AZ$4),1,(Holidays!$A$1:$A$248)),0))*$M119,"")</f>
        <v>0</v>
      </c>
      <c r="BA119" s="321">
        <f ca="1">IFERROR((IF(AND($J119&gt;AZ$4,$J119&lt;=BA$4,$K119&lt;=BA$4),NETWORKDAYS.INTL($J119,$K119,1,(Holidays!$A$1:$A$248)),0)+IF(AND($J119&gt;AZ$4,$J119&lt;=BA$4,$K119&gt;BA$4),NETWORKDAYS.INTL($J119,(BA$4),1,(Holidays!$A$1:$A$248)),0)+IF(AND($J119&lt;AZ$4,$K119&lt;BA$4,$K119&gt;AZ$4),NETWORKDAYS.INTL(AZ$4+1,$K119,1,(Holidays!$A$1:$A$248)),0)+IF(AND($J119&lt;=AZ$4,$K119&gt;=BA$4,$K119&gt;AZ$4),NETWORKDAYS.INTL(AZ$4+1,(BA$4),1,(Holidays!$A$1:$A$248)),0))*$M119,"")</f>
        <v>0</v>
      </c>
      <c r="BB119" s="190">
        <f ca="1">IFERROR((IF(AND($J119&gt;BA$4,$J119&lt;=BB$4,$K119&lt;=BB$4),NETWORKDAYS.INTL($J119,$K119,1,(Holidays!$A$1:$A$248)),0)+IF(AND($J119&gt;BA$4,$J119&lt;=BB$4,$K119&gt;BB$4),NETWORKDAYS.INTL($J119,(BB$4),1,(Holidays!$A$1:$A$248)),0)+IF(AND($J119&lt;BA$4,$K119&lt;BB$4,$K119&gt;BA$4),NETWORKDAYS.INTL(BA$4+1,$K119,1,(Holidays!$A$1:$A$248)),0)+IF(AND($J119&lt;=BA$4,$K119&gt;=BB$4,$K119&gt;BA$4),NETWORKDAYS.INTL(BA$4+1,(BB$4),1,(Holidays!$A$1:$A$248)),0))*$M119,"")</f>
        <v>0</v>
      </c>
      <c r="BC119" s="192">
        <f ca="1">IFERROR((IF(AND($J119&gt;BB$4,$J119&lt;=BC$4,$K119&lt;=BC$4),NETWORKDAYS.INTL($J119,$K119,1,(Holidays!$A$1:$A$248)),0)+IF(AND($J119&gt;BB$4,$J119&lt;=BC$4,$K119&gt;BC$4),NETWORKDAYS.INTL($J119,(BC$4),1,(Holidays!$A$1:$A$248)),0)+IF(AND($J119&lt;BB$4,$K119&lt;BC$4,$K119&gt;BB$4),NETWORKDAYS.INTL(BB$4+1,$K119,1,(Holidays!$A$1:$A$248)),0)+IF(AND($J119&lt;=BB$4,$K119&gt;=BC$4,$K119&gt;BB$4),NETWORKDAYS.INTL(BB$4+1,(BC$4),1,(Holidays!$A$1:$A$248)),0))*$M119,"")</f>
        <v>0</v>
      </c>
      <c r="BD119" s="321">
        <f ca="1">IFERROR((IF(AND($J119&gt;BC$4,$J119&lt;=BD$4,$K119&lt;=BD$4),NETWORKDAYS.INTL($J119,$K119,1,(Holidays!$A$1:$A$248)),0)+IF(AND($J119&gt;BC$4,$J119&lt;=BD$4,$K119&gt;BD$4),NETWORKDAYS.INTL($J119,(BD$4),1,(Holidays!$A$1:$A$248)),0)+IF(AND($J119&lt;BC$4,$K119&lt;BD$4,$K119&gt;BC$4),NETWORKDAYS.INTL(BC$4+1,$K119,1,(Holidays!$A$1:$A$248)),0)+IF(AND($J119&lt;=BC$4,$K119&gt;=BD$4,$K119&gt;BC$4),NETWORKDAYS.INTL(BC$4+1,(BD$4),1,(Holidays!$A$1:$A$248)),0))*$M119,"")</f>
        <v>0</v>
      </c>
      <c r="BE119" s="190">
        <f ca="1">IFERROR((IF(AND($J119&gt;BD$4,$J119&lt;=BE$4,$K119&lt;=BE$4),NETWORKDAYS.INTL($J119,$K119,1,(Holidays!$A$1:$A$248)),0)+IF(AND($J119&gt;BD$4,$J119&lt;=BE$4,$K119&gt;BE$4),NETWORKDAYS.INTL($J119,(BE$4),1,(Holidays!$A$1:$A$248)),0)+IF(AND($J119&lt;BD$4,$K119&lt;BE$4,$K119&gt;BD$4),NETWORKDAYS.INTL(BD$4+1,$K119,1,(Holidays!$A$1:$A$248)),0)+IF(AND($J119&lt;=BD$4,$K119&gt;=BE$4,$K119&gt;BD$4),NETWORKDAYS.INTL(BD$4+1,(BE$4),1,(Holidays!$A$1:$A$248)),0))*$M119,"")</f>
        <v>0</v>
      </c>
      <c r="BF119" s="192">
        <f ca="1">IFERROR((IF(AND($J119&gt;BE$4,$J119&lt;=BF$4,$K119&lt;=BF$4),NETWORKDAYS.INTL($J119,$K119,1,(Holidays!$A$1:$A$248)),0)+IF(AND($J119&gt;BE$4,$J119&lt;=BF$4,$K119&gt;BF$4),NETWORKDAYS.INTL($J119,(BF$4),1,(Holidays!$A$1:$A$248)),0)+IF(AND($J119&lt;BE$4,$K119&lt;BF$4,$K119&gt;BE$4),NETWORKDAYS.INTL(BE$4+1,$K119,1,(Holidays!$A$1:$A$248)),0)+IF(AND($J119&lt;=BE$4,$K119&gt;=BF$4,$K119&gt;BE$4),NETWORKDAYS.INTL(BE$4+1,(BF$4),1,(Holidays!$A$1:$A$248)),0))*$M119,"")</f>
        <v>0</v>
      </c>
      <c r="BG119" s="321">
        <f ca="1">IFERROR((IF(AND($J119&gt;BF$4,$J119&lt;=BG$4,$K119&lt;=BG$4),NETWORKDAYS.INTL($J119,$K119,1,(Holidays!$A$1:$A$248)),0)+IF(AND($J119&gt;BF$4,$J119&lt;=BG$4,$K119&gt;BG$4),NETWORKDAYS.INTL($J119,(BG$4),1,(Holidays!$A$1:$A$248)),0)+IF(AND($J119&lt;BF$4,$K119&lt;BG$4,$K119&gt;BF$4),NETWORKDAYS.INTL(BF$4+1,$K119,1,(Holidays!$A$1:$A$248)),0)+IF(AND($J119&lt;=BF$4,$K119&gt;=BG$4,$K119&gt;BF$4),NETWORKDAYS.INTL(BF$4+1,(BG$4),1,(Holidays!$A$1:$A$248)),0))*$M119,"")</f>
        <v>0</v>
      </c>
      <c r="BH119" s="190">
        <f ca="1">IFERROR((IF(AND($J119&gt;BG$4,$J119&lt;=BH$4,$K119&lt;=BH$4),NETWORKDAYS.INTL($J119,$K119,1,(Holidays!$A$1:$A$248)),0)+IF(AND($J119&gt;BG$4,$J119&lt;=BH$4,$K119&gt;BH$4),NETWORKDAYS.INTL($J119,(BH$4),1,(Holidays!$A$1:$A$248)),0)+IF(AND($J119&lt;BG$4,$K119&lt;BH$4,$K119&gt;BG$4),NETWORKDAYS.INTL(BG$4+1,$K119,1,(Holidays!$A$1:$A$248)),0)+IF(AND($J119&lt;=BG$4,$K119&gt;=BH$4,$K119&gt;BG$4),NETWORKDAYS.INTL(BG$4+1,(BH$4),1,(Holidays!$A$1:$A$248)),0))*$M119,"")</f>
        <v>0</v>
      </c>
      <c r="BI119" s="192">
        <f ca="1">IFERROR((IF(AND($J119&gt;BH$4,$J119&lt;=BI$4,$K119&lt;=BI$4),NETWORKDAYS.INTL($J119,$K119,1,(Holidays!$A$1:$A$248)),0)+IF(AND($J119&gt;BH$4,$J119&lt;=BI$4,$K119&gt;BI$4),NETWORKDAYS.INTL($J119,(BI$4),1,(Holidays!$A$1:$A$248)),0)+IF(AND($J119&lt;BH$4,$K119&lt;BI$4,$K119&gt;BH$4),NETWORKDAYS.INTL(BH$4+1,$K119,1,(Holidays!$A$1:$A$248)),0)+IF(AND($J119&lt;=BH$4,$K119&gt;=BI$4,$K119&gt;BH$4),NETWORKDAYS.INTL(BH$4+1,(BI$4),1,(Holidays!$A$1:$A$248)),0))*$M119,"")</f>
        <v>0</v>
      </c>
      <c r="BJ119" s="321">
        <f ca="1">IFERROR((IF(AND($J119&gt;BI$4,$J119&lt;=BJ$4,$K119&lt;=BJ$4),NETWORKDAYS.INTL($J119,$K119,1,(Holidays!$A$1:$A$248)),0)+IF(AND($J119&gt;BI$4,$J119&lt;=BJ$4,$K119&gt;BJ$4),NETWORKDAYS.INTL($J119,(BJ$4),1,(Holidays!$A$1:$A$248)),0)+IF(AND($J119&lt;BI$4,$K119&lt;BJ$4,$K119&gt;BI$4),NETWORKDAYS.INTL(BI$4+1,$K119,1,(Holidays!$A$1:$A$248)),0)+IF(AND($J119&lt;=BI$4,$K119&gt;=BJ$4,$K119&gt;BI$4),NETWORKDAYS.INTL(BI$4+1,(BJ$4),1,(Holidays!$A$1:$A$248)),0))*$M119,"")</f>
        <v>0</v>
      </c>
      <c r="BK119" s="190">
        <f ca="1">IFERROR((IF(AND($J119&gt;BJ$4,$J119&lt;=BK$4,$K119&lt;=BK$4),NETWORKDAYS.INTL($J119,$K119,1,(Holidays!$A$1:$A$248)),0)+IF(AND($J119&gt;BJ$4,$J119&lt;=BK$4,$K119&gt;BK$4),NETWORKDAYS.INTL($J119,(BK$4),1,(Holidays!$A$1:$A$248)),0)+IF(AND($J119&lt;BJ$4,$K119&lt;BK$4,$K119&gt;BJ$4),NETWORKDAYS.INTL(BJ$4+1,$K119,1,(Holidays!$A$1:$A$248)),0)+IF(AND($J119&lt;=BJ$4,$K119&gt;=BK$4,$K119&gt;BJ$4),NETWORKDAYS.INTL(BJ$4+1,(BK$4),1,(Holidays!$A$1:$A$248)),0))*$M119,"")</f>
        <v>0</v>
      </c>
      <c r="BL119" s="192">
        <f ca="1">IFERROR((IF(AND($J119&gt;BK$4,$J119&lt;=BL$4,$K119&lt;=BL$4),NETWORKDAYS.INTL($J119,$K119,1,(Holidays!$A$1:$A$248)),0)+IF(AND($J119&gt;BK$4,$J119&lt;=BL$4,$K119&gt;BL$4),NETWORKDAYS.INTL($J119,(BL$4),1,(Holidays!$A$1:$A$248)),0)+IF(AND($J119&lt;BK$4,$K119&lt;BL$4,$K119&gt;BK$4),NETWORKDAYS.INTL(BK$4+1,$K119,1,(Holidays!$A$1:$A$248)),0)+IF(AND($J119&lt;=BK$4,$K119&gt;=BL$4,$K119&gt;BK$4),NETWORKDAYS.INTL(BK$4+1,(BL$4),1,(Holidays!$A$1:$A$248)),0))*$M119,"")</f>
        <v>0</v>
      </c>
      <c r="BM119" s="321">
        <f ca="1">IFERROR((IF(AND($J119&gt;BL$4,$J119&lt;=BM$4,$K119&lt;=BM$4),NETWORKDAYS.INTL($J119,$K119,1,(Holidays!$A$1:$A$248)),0)+IF(AND($J119&gt;BL$4,$J119&lt;=BM$4,$K119&gt;BM$4),NETWORKDAYS.INTL($J119,(BM$4),1,(Holidays!$A$1:$A$248)),0)+IF(AND($J119&lt;BL$4,$K119&lt;BM$4,$K119&gt;BL$4),NETWORKDAYS.INTL(BL$4+1,$K119,1,(Holidays!$A$1:$A$248)),0)+IF(AND($J119&lt;=BL$4,$K119&gt;=BM$4,$K119&gt;BL$4),NETWORKDAYS.INTL(BL$4+1,(BM$4),1,(Holidays!$A$1:$A$248)),0))*$M119,"")</f>
        <v>0</v>
      </c>
      <c r="BN119" s="190">
        <f ca="1">IFERROR((IF(AND($J119&gt;BM$4,$J119&lt;=BN$4,$K119&lt;=BN$4),NETWORKDAYS.INTL($J119,$K119,1,(Holidays!$A$1:$A$248)),0)+IF(AND($J119&gt;BM$4,$J119&lt;=BN$4,$K119&gt;BN$4),NETWORKDAYS.INTL($J119,(BN$4),1,(Holidays!$A$1:$A$248)),0)+IF(AND($J119&lt;BM$4,$K119&lt;BN$4,$K119&gt;BM$4),NETWORKDAYS.INTL(BM$4+1,$K119,1,(Holidays!$A$1:$A$248)),0)+IF(AND($J119&lt;=BM$4,$K119&gt;=BN$4,$K119&gt;BM$4),NETWORKDAYS.INTL(BM$4+1,(BN$4),1,(Holidays!$A$1:$A$248)),0))*$M119,"")</f>
        <v>0</v>
      </c>
      <c r="BO119" s="192">
        <f ca="1">IFERROR((IF(AND($J119&gt;BN$4,$J119&lt;=BO$4,$K119&lt;=BO$4),NETWORKDAYS.INTL($J119,$K119,1,(Holidays!$A$1:$A$248)),0)+IF(AND($J119&gt;BN$4,$J119&lt;=BO$4,$K119&gt;BO$4),NETWORKDAYS.INTL($J119,(BO$4),1,(Holidays!$A$1:$A$248)),0)+IF(AND($J119&lt;BN$4,$K119&lt;BO$4,$K119&gt;BN$4),NETWORKDAYS.INTL(BN$4+1,$K119,1,(Holidays!$A$1:$A$248)),0)+IF(AND($J119&lt;=BN$4,$K119&gt;=BO$4,$K119&gt;BN$4),NETWORKDAYS.INTL(BN$4+1,(BO$4),1,(Holidays!$A$1:$A$248)),0))*$M119,"")</f>
        <v>0</v>
      </c>
      <c r="BP119" s="321">
        <f ca="1">IFERROR((IF(AND($J119&gt;BO$4,$J119&lt;=BP$4,$K119&lt;=BP$4),NETWORKDAYS.INTL($J119,$K119,1,(Holidays!$A$1:$A$248)),0)+IF(AND($J119&gt;BO$4,$J119&lt;=BP$4,$K119&gt;BP$4),NETWORKDAYS.INTL($J119,(BP$4),1,(Holidays!$A$1:$A$248)),0)+IF(AND($J119&lt;BO$4,$K119&lt;BP$4,$K119&gt;BO$4),NETWORKDAYS.INTL(BO$4+1,$K119,1,(Holidays!$A$1:$A$248)),0)+IF(AND($J119&lt;=BO$4,$K119&gt;=BP$4,$K119&gt;BO$4),NETWORKDAYS.INTL(BO$4+1,(BP$4),1,(Holidays!$A$1:$A$248)),0))*$M119,"")</f>
        <v>0</v>
      </c>
      <c r="BQ119" s="190">
        <f ca="1">IFERROR((IF(AND($J119&gt;BP$4,$J119&lt;=BQ$4,$K119&lt;=BQ$4),NETWORKDAYS.INTL($J119,$K119,1,(Holidays!$A$1:$A$248)),0)+IF(AND($J119&gt;BP$4,$J119&lt;=BQ$4,$K119&gt;BQ$4),NETWORKDAYS.INTL($J119,(BQ$4),1,(Holidays!$A$1:$A$248)),0)+IF(AND($J119&lt;BP$4,$K119&lt;BQ$4,$K119&gt;BP$4),NETWORKDAYS.INTL(BP$4+1,$K119,1,(Holidays!$A$1:$A$248)),0)+IF(AND($J119&lt;=BP$4,$K119&gt;=BQ$4,$K119&gt;BP$4),NETWORKDAYS.INTL(BP$4+1,(BQ$4),1,(Holidays!$A$1:$A$248)),0))*$M119,"")</f>
        <v>0</v>
      </c>
      <c r="BR119" s="192">
        <f ca="1">IFERROR((IF(AND($J119&gt;BQ$4,$J119&lt;=BR$4,$K119&lt;=BR$4),NETWORKDAYS.INTL($J119,$K119,1,(Holidays!$A$1:$A$248)),0)+IF(AND($J119&gt;BQ$4,$J119&lt;=BR$4,$K119&gt;BR$4),NETWORKDAYS.INTL($J119,(BR$4),1,(Holidays!$A$1:$A$248)),0)+IF(AND($J119&lt;BQ$4,$K119&lt;BR$4,$K119&gt;BQ$4),NETWORKDAYS.INTL(BQ$4+1,$K119,1,(Holidays!$A$1:$A$248)),0)+IF(AND($J119&lt;=BQ$4,$K119&gt;=BR$4,$K119&gt;BQ$4),NETWORKDAYS.INTL(BQ$4+1,(BR$4),1,(Holidays!$A$1:$A$248)),0))*$M119,"")</f>
        <v>0</v>
      </c>
      <c r="BS119" s="321">
        <f ca="1">IFERROR((IF(AND($J119&gt;BR$4,$J119&lt;=BS$4,$K119&lt;=BS$4),NETWORKDAYS.INTL($J119,$K119,1,(Holidays!$A$1:$A$248)),0)+IF(AND($J119&gt;BR$4,$J119&lt;=BS$4,$K119&gt;BS$4),NETWORKDAYS.INTL($J119,(BS$4),1,(Holidays!$A$1:$A$248)),0)+IF(AND($J119&lt;BR$4,$K119&lt;BS$4,$K119&gt;BR$4),NETWORKDAYS.INTL(BR$4+1,$K119,1,(Holidays!$A$1:$A$248)),0)+IF(AND($J119&lt;=BR$4,$K119&gt;=BS$4,$K119&gt;BR$4),NETWORKDAYS.INTL(BR$4+1,(BS$4),1,(Holidays!$A$1:$A$248)),0))*$M119,"")</f>
        <v>0</v>
      </c>
      <c r="BT119" s="190">
        <f ca="1">IFERROR((IF(AND($J119&gt;BS$4,$J119&lt;=BT$4,$K119&lt;=BT$4),NETWORKDAYS.INTL($J119,$K119,1,(Holidays!$A$1:$A$248)),0)+IF(AND($J119&gt;BS$4,$J119&lt;=BT$4,$K119&gt;BT$4),NETWORKDAYS.INTL($J119,(BT$4),1,(Holidays!$A$1:$A$248)),0)+IF(AND($J119&lt;BS$4,$K119&lt;BT$4,$K119&gt;BS$4),NETWORKDAYS.INTL(BS$4+1,$K119,1,(Holidays!$A$1:$A$248)),0)+IF(AND($J119&lt;=BS$4,$K119&gt;=BT$4,$K119&gt;BS$4),NETWORKDAYS.INTL(BS$4+1,(BT$4),1,(Holidays!$A$1:$A$248)),0))*$M119,"")</f>
        <v>0</v>
      </c>
      <c r="BU119" s="192">
        <f ca="1">IFERROR((IF(AND($J119&gt;BT$4,$J119&lt;=BU$4,$K119&lt;=BU$4),NETWORKDAYS.INTL($J119,$K119,1,(Holidays!$A$1:$A$248)),0)+IF(AND($J119&gt;BT$4,$J119&lt;=BU$4,$K119&gt;BU$4),NETWORKDAYS.INTL($J119,(BU$4),1,(Holidays!$A$1:$A$248)),0)+IF(AND($J119&lt;BT$4,$K119&lt;BU$4,$K119&gt;BT$4),NETWORKDAYS.INTL(BT$4+1,$K119,1,(Holidays!$A$1:$A$248)),0)+IF(AND($J119&lt;=BT$4,$K119&gt;=BU$4,$K119&gt;BT$4),NETWORKDAYS.INTL(BT$4+1,(BU$4),1,(Holidays!$A$1:$A$248)),0))*$M119,"")</f>
        <v>0</v>
      </c>
      <c r="BV119" s="321">
        <f ca="1">IFERROR((IF(AND($J119&gt;BU$4,$J119&lt;=BV$4,$K119&lt;=BV$4),NETWORKDAYS.INTL($J119,$K119,1,(Holidays!$A$1:$A$248)),0)+IF(AND($J119&gt;BU$4,$J119&lt;=BV$4,$K119&gt;BV$4),NETWORKDAYS.INTL($J119,(BV$4),1,(Holidays!$A$1:$A$248)),0)+IF(AND($J119&lt;BU$4,$K119&lt;BV$4,$K119&gt;BU$4),NETWORKDAYS.INTL(BU$4+1,$K119,1,(Holidays!$A$1:$A$248)),0)+IF(AND($J119&lt;=BU$4,$K119&gt;=BV$4,$K119&gt;BU$4),NETWORKDAYS.INTL(BU$4+1,(BV$4),1,(Holidays!$A$1:$A$248)),0))*$M119,"")</f>
        <v>0</v>
      </c>
      <c r="BW119" s="190">
        <f ca="1">IFERROR((IF(AND($J119&gt;BV$4,$J119&lt;=BW$4,$K119&lt;=BW$4),NETWORKDAYS.INTL($J119,$K119,1,(Holidays!$A$1:$A$248)),0)+IF(AND($J119&gt;BV$4,$J119&lt;=BW$4,$K119&gt;BW$4),NETWORKDAYS.INTL($J119,(BW$4),1,(Holidays!$A$1:$A$248)),0)+IF(AND($J119&lt;BV$4,$K119&lt;BW$4,$K119&gt;BV$4),NETWORKDAYS.INTL(BV$4+1,$K119,1,(Holidays!$A$1:$A$248)),0)+IF(AND($J119&lt;=BV$4,$K119&gt;=BW$4,$K119&gt;BV$4),NETWORKDAYS.INTL(BV$4+1,(BW$4),1,(Holidays!$A$1:$A$248)),0))*$M119,"")</f>
        <v>0</v>
      </c>
      <c r="BX119" s="192">
        <f ca="1">IFERROR((IF(AND($J119&gt;BW$4,$J119&lt;=BX$4,$K119&lt;=BX$4),NETWORKDAYS.INTL($J119,$K119,1,(Holidays!$A$1:$A$248)),0)+IF(AND($J119&gt;BW$4,$J119&lt;=BX$4,$K119&gt;BX$4),NETWORKDAYS.INTL($J119,(BX$4),1,(Holidays!$A$1:$A$248)),0)+IF(AND($J119&lt;BW$4,$K119&lt;BX$4,$K119&gt;BW$4),NETWORKDAYS.INTL(BW$4+1,$K119,1,(Holidays!$A$1:$A$248)),0)+IF(AND($J119&lt;=BW$4,$K119&gt;=BX$4,$K119&gt;BW$4),NETWORKDAYS.INTL(BW$4+1,(BX$4),1,(Holidays!$A$1:$A$248)),0))*$M119,"")</f>
        <v>0</v>
      </c>
      <c r="BY119" s="321">
        <f ca="1">IFERROR((IF(AND($J119&gt;BX$4,$J119&lt;=BY$4,$K119&lt;=BY$4),NETWORKDAYS.INTL($J119,$K119,1,(Holidays!$A$1:$A$248)),0)+IF(AND($J119&gt;BX$4,$J119&lt;=BY$4,$K119&gt;BY$4),NETWORKDAYS.INTL($J119,(BY$4),1,(Holidays!$A$1:$A$248)),0)+IF(AND($J119&lt;BX$4,$K119&lt;BY$4,$K119&gt;BX$4),NETWORKDAYS.INTL(BX$4+1,$K119,1,(Holidays!$A$1:$A$248)),0)+IF(AND($J119&lt;=BX$4,$K119&gt;=BY$4,$K119&gt;BX$4),NETWORKDAYS.INTL(BX$4+1,(BY$4),1,(Holidays!$A$1:$A$248)),0))*$M119,"")</f>
        <v>0</v>
      </c>
      <c r="BZ119" s="190">
        <f ca="1">IFERROR((IF(AND($J119&gt;BY$4,$J119&lt;=BZ$4,$K119&lt;=BZ$4),NETWORKDAYS.INTL($J119,$K119,1,(Holidays!$A$1:$A$248)),0)+IF(AND($J119&gt;BY$4,$J119&lt;=BZ$4,$K119&gt;BZ$4),NETWORKDAYS.INTL($J119,(BZ$4),1,(Holidays!$A$1:$A$248)),0)+IF(AND($J119&lt;BY$4,$K119&lt;BZ$4,$K119&gt;BY$4),NETWORKDAYS.INTL(BY$4+1,$K119,1,(Holidays!$A$1:$A$248)),0)+IF(AND($J119&lt;=BY$4,$K119&gt;=BZ$4,$K119&gt;BY$4),NETWORKDAYS.INTL(BY$4+1,(BZ$4),1,(Holidays!$A$1:$A$248)),0))*$M119,"")</f>
        <v>0</v>
      </c>
      <c r="CA119" s="192">
        <f ca="1">IFERROR((IF(AND($J119&gt;BZ$4,$J119&lt;=CA$4,$K119&lt;=CA$4),NETWORKDAYS.INTL($J119,$K119,1,(Holidays!$A$1:$A$248)),0)+IF(AND($J119&gt;BZ$4,$J119&lt;=CA$4,$K119&gt;CA$4),NETWORKDAYS.INTL($J119,(CA$4),1,(Holidays!$A$1:$A$248)),0)+IF(AND($J119&lt;BZ$4,$K119&lt;CA$4,$K119&gt;BZ$4),NETWORKDAYS.INTL(BZ$4+1,$K119,1,(Holidays!$A$1:$A$248)),0)+IF(AND($J119&lt;=BZ$4,$K119&gt;=CA$4,$K119&gt;BZ$4),NETWORKDAYS.INTL(BZ$4+1,(CA$4),1,(Holidays!$A$1:$A$248)),0))*$M119,"")</f>
        <v>0</v>
      </c>
      <c r="CB119" s="321">
        <f ca="1">IFERROR((IF(AND($J119&gt;CA$4,$J119&lt;=CB$4,$K119&lt;=CB$4),NETWORKDAYS.INTL($J119,$K119,1,(Holidays!$A$1:$A$248)),0)+IF(AND($J119&gt;CA$4,$J119&lt;=CB$4,$K119&gt;CB$4),NETWORKDAYS.INTL($J119,(CB$4),1,(Holidays!$A$1:$A$248)),0)+IF(AND($J119&lt;CA$4,$K119&lt;CB$4,$K119&gt;CA$4),NETWORKDAYS.INTL(CA$4+1,$K119,1,(Holidays!$A$1:$A$248)),0)+IF(AND($J119&lt;=CA$4,$K119&gt;=CB$4,$K119&gt;CA$4),NETWORKDAYS.INTL(CA$4+1,(CB$4),1,(Holidays!$A$1:$A$248)),0))*$M119,"")</f>
        <v>0</v>
      </c>
      <c r="CC119" s="190">
        <f ca="1">IFERROR((IF(AND($J119&gt;CB$4,$J119&lt;=CC$4,$K119&lt;=CC$4),NETWORKDAYS.INTL($J119,$K119,1,(Holidays!$A$1:$A$248)),0)+IF(AND($J119&gt;CB$4,$J119&lt;=CC$4,$K119&gt;CC$4),NETWORKDAYS.INTL($J119,(CC$4),1,(Holidays!$A$1:$A$248)),0)+IF(AND($J119&lt;CB$4,$K119&lt;CC$4,$K119&gt;CB$4),NETWORKDAYS.INTL(CB$4+1,$K119,1,(Holidays!$A$1:$A$248)),0)+IF(AND($J119&lt;=CB$4,$K119&gt;=CC$4,$K119&gt;CB$4),NETWORKDAYS.INTL(CB$4+1,(CC$4),1,(Holidays!$A$1:$A$248)),0))*$M119,"")</f>
        <v>0</v>
      </c>
      <c r="CD119" s="192">
        <f ca="1">IFERROR((IF(AND($J119&gt;CC$4,$J119&lt;=CD$4,$K119&lt;=CD$4),NETWORKDAYS.INTL($J119,$K119,1,(Holidays!$A$1:$A$248)),0)+IF(AND($J119&gt;CC$4,$J119&lt;=CD$4,$K119&gt;CD$4),NETWORKDAYS.INTL($J119,(CD$4),1,(Holidays!$A$1:$A$248)),0)+IF(AND($J119&lt;CC$4,$K119&lt;CD$4,$K119&gt;CC$4),NETWORKDAYS.INTL(CC$4+1,$K119,1,(Holidays!$A$1:$A$248)),0)+IF(AND($J119&lt;=CC$4,$K119&gt;=CD$4,$K119&gt;CC$4),NETWORKDAYS.INTL(CC$4+1,(CD$4),1,(Holidays!$A$1:$A$248)),0))*$M119,"")</f>
        <v>0</v>
      </c>
      <c r="CE119" s="321">
        <f ca="1">IFERROR((IF(AND($J119&gt;CD$4,$J119&lt;=CE$4,$K119&lt;=CE$4),NETWORKDAYS.INTL($J119,$K119,1,(Holidays!$A$1:$A$248)),0)+IF(AND($J119&gt;CD$4,$J119&lt;=CE$4,$K119&gt;CE$4),NETWORKDAYS.INTL($J119,(CE$4),1,(Holidays!$A$1:$A$248)),0)+IF(AND($J119&lt;CD$4,$K119&lt;CE$4,$K119&gt;CD$4),NETWORKDAYS.INTL(CD$4+1,$K119,1,(Holidays!$A$1:$A$248)),0)+IF(AND($J119&lt;=CD$4,$K119&gt;=CE$4,$K119&gt;CD$4),NETWORKDAYS.INTL(CD$4+1,(CE$4),1,(Holidays!$A$1:$A$248)),0))*$M119,"")</f>
        <v>0</v>
      </c>
      <c r="CF119" s="190">
        <f ca="1">IFERROR((IF(AND($J119&gt;CE$4,$J119&lt;=CF$4,$K119&lt;=CF$4),NETWORKDAYS.INTL($J119,$K119,1,(Holidays!$A$1:$A$248)),0)+IF(AND($J119&gt;CE$4,$J119&lt;=CF$4,$K119&gt;CF$4),NETWORKDAYS.INTL($J119,(CF$4),1,(Holidays!$A$1:$A$248)),0)+IF(AND($J119&lt;CE$4,$K119&lt;CF$4,$K119&gt;CE$4),NETWORKDAYS.INTL(CE$4+1,$K119,1,(Holidays!$A$1:$A$248)),0)+IF(AND($J119&lt;=CE$4,$K119&gt;=CF$4,$K119&gt;CE$4),NETWORKDAYS.INTL(CE$4+1,(CF$4),1,(Holidays!$A$1:$A$248)),0))*$M119,"")</f>
        <v>0</v>
      </c>
      <c r="CG119" s="192">
        <f ca="1">IFERROR((IF(AND($J119&gt;CF$4,$J119&lt;=CG$4,$K119&lt;=CG$4),NETWORKDAYS.INTL($J119,$K119,1,(Holidays!$A$1:$A$248)),0)+IF(AND($J119&gt;CF$4,$J119&lt;=CG$4,$K119&gt;CG$4),NETWORKDAYS.INTL($J119,(CG$4),1,(Holidays!$A$1:$A$248)),0)+IF(AND($J119&lt;CF$4,$K119&lt;CG$4,$K119&gt;CF$4),NETWORKDAYS.INTL(CF$4+1,$K119,1,(Holidays!$A$1:$A$248)),0)+IF(AND($J119&lt;=CF$4,$K119&gt;=CG$4,$K119&gt;CF$4),NETWORKDAYS.INTL(CF$4+1,(CG$4),1,(Holidays!$A$1:$A$248)),0))*$M119,"")</f>
        <v>0</v>
      </c>
      <c r="CH119" s="321">
        <f ca="1">IFERROR((IF(AND($J119&gt;CG$4,$J119&lt;=CH$4,$K119&lt;=CH$4),NETWORKDAYS.INTL($J119,$K119,1,(Holidays!$A$1:$A$248)),0)+IF(AND($J119&gt;CG$4,$J119&lt;=CH$4,$K119&gt;CH$4),NETWORKDAYS.INTL($J119,(CH$4),1,(Holidays!$A$1:$A$248)),0)+IF(AND($J119&lt;CG$4,$K119&lt;CH$4,$K119&gt;CG$4),NETWORKDAYS.INTL(CG$4+1,$K119,1,(Holidays!$A$1:$A$248)),0)+IF(AND($J119&lt;=CG$4,$K119&gt;=CH$4,$K119&gt;CG$4),NETWORKDAYS.INTL(CG$4+1,(CH$4),1,(Holidays!$A$1:$A$248)),0))*$M119,"")</f>
        <v>0</v>
      </c>
      <c r="CI119" s="190">
        <f ca="1">IFERROR((IF(AND($J119&gt;CH$4,$J119&lt;=CI$4,$K119&lt;=CI$4),NETWORKDAYS.INTL($J119,$K119,1,(Holidays!$A$1:$A$248)),0)+IF(AND($J119&gt;CH$4,$J119&lt;=CI$4,$K119&gt;CI$4),NETWORKDAYS.INTL($J119,(CI$4),1,(Holidays!$A$1:$A$248)),0)+IF(AND($J119&lt;CH$4,$K119&lt;CI$4,$K119&gt;CH$4),NETWORKDAYS.INTL(CH$4+1,$K119,1,(Holidays!$A$1:$A$248)),0)+IF(AND($J119&lt;=CH$4,$K119&gt;=CI$4,$K119&gt;CH$4),NETWORKDAYS.INTL(CH$4+1,(CI$4),1,(Holidays!$A$1:$A$248)),0))*$M119,"")</f>
        <v>0</v>
      </c>
      <c r="CJ119" s="192">
        <f ca="1">IFERROR((IF(AND($J119&gt;CI$4,$J119&lt;=CJ$4,$K119&lt;=CJ$4),NETWORKDAYS.INTL($J119,$K119,1,(Holidays!$A$1:$A$248)),0)+IF(AND($J119&gt;CI$4,$J119&lt;=CJ$4,$K119&gt;CJ$4),NETWORKDAYS.INTL($J119,(CJ$4),1,(Holidays!$A$1:$A$248)),0)+IF(AND($J119&lt;CI$4,$K119&lt;CJ$4,$K119&gt;CI$4),NETWORKDAYS.INTL(CI$4+1,$K119,1,(Holidays!$A$1:$A$248)),0)+IF(AND($J119&lt;=CI$4,$K119&gt;=CJ$4,$K119&gt;CI$4),NETWORKDAYS.INTL(CI$4+1,(CJ$4),1,(Holidays!$A$1:$A$248)),0))*$M119,"")</f>
        <v>0</v>
      </c>
      <c r="CK119" s="321">
        <f ca="1">IFERROR((IF(AND($J119&gt;CJ$4,$J119&lt;=CK$4,$K119&lt;=CK$4),NETWORKDAYS.INTL($J119,$K119,1,(Holidays!$A$1:$A$248)),0)+IF(AND($J119&gt;CJ$4,$J119&lt;=CK$4,$K119&gt;CK$4),NETWORKDAYS.INTL($J119,(CK$4),1,(Holidays!$A$1:$A$248)),0)+IF(AND($J119&lt;CJ$4,$K119&lt;CK$4,$K119&gt;CJ$4),NETWORKDAYS.INTL(CJ$4+1,$K119,1,(Holidays!$A$1:$A$248)),0)+IF(AND($J119&lt;=CJ$4,$K119&gt;=CK$4,$K119&gt;CJ$4),NETWORKDAYS.INTL(CJ$4+1,(CK$4),1,(Holidays!$A$1:$A$248)),0))*$M119,"")</f>
        <v>0</v>
      </c>
      <c r="CL119" s="190">
        <f ca="1">IFERROR((IF(AND($J119&gt;CK$4,$J119&lt;=CL$4,$K119&lt;=CL$4),NETWORKDAYS.INTL($J119,$K119,1,(Holidays!$A$1:$A$248)),0)+IF(AND($J119&gt;CK$4,$J119&lt;=CL$4,$K119&gt;CL$4),NETWORKDAYS.INTL($J119,(CL$4),1,(Holidays!$A$1:$A$248)),0)+IF(AND($J119&lt;CK$4,$K119&lt;CL$4,$K119&gt;CK$4),NETWORKDAYS.INTL(CK$4+1,$K119,1,(Holidays!$A$1:$A$248)),0)+IF(AND($J119&lt;=CK$4,$K119&gt;=CL$4,$K119&gt;CK$4),NETWORKDAYS.INTL(CK$4+1,(CL$4),1,(Holidays!$A$1:$A$248)),0))*$M119,"")</f>
        <v>0</v>
      </c>
      <c r="CM119" s="192">
        <f ca="1">IFERROR((IF(AND($J119&gt;CL$4,$J119&lt;=CM$4,$K119&lt;=CM$4),NETWORKDAYS.INTL($J119,$K119,1,(Holidays!$A$1:$A$248)),0)+IF(AND($J119&gt;CL$4,$J119&lt;=CM$4,$K119&gt;CM$4),NETWORKDAYS.INTL($J119,(CM$4),1,(Holidays!$A$1:$A$248)),0)+IF(AND($J119&lt;CL$4,$K119&lt;CM$4,$K119&gt;CL$4),NETWORKDAYS.INTL(CL$4+1,$K119,1,(Holidays!$A$1:$A$248)),0)+IF(AND($J119&lt;=CL$4,$K119&gt;=CM$4,$K119&gt;CL$4),NETWORKDAYS.INTL(CL$4+1,(CM$4),1,(Holidays!$A$1:$A$248)),0))*$M119,"")</f>
        <v>0</v>
      </c>
      <c r="CN119" s="321">
        <f ca="1">IFERROR((IF(AND($J119&gt;CM$4,$J119&lt;=CN$4,$K119&lt;=CN$4),NETWORKDAYS.INTL($J119,$K119,1,(Holidays!$A$1:$A$248)),0)+IF(AND($J119&gt;CM$4,$J119&lt;=CN$4,$K119&gt;CN$4),NETWORKDAYS.INTL($J119,(CN$4),1,(Holidays!$A$1:$A$248)),0)+IF(AND($J119&lt;CM$4,$K119&lt;CN$4,$K119&gt;CM$4),NETWORKDAYS.INTL(CM$4+1,$K119,1,(Holidays!$A$1:$A$248)),0)+IF(AND($J119&lt;=CM$4,$K119&gt;=CN$4,$K119&gt;CM$4),NETWORKDAYS.INTL(CM$4+1,(CN$4),1,(Holidays!$A$1:$A$248)),0))*$M119,"")</f>
        <v>0</v>
      </c>
      <c r="CO119" s="190">
        <f ca="1">IFERROR((IF(AND($J119&gt;CN$4,$J119&lt;=CO$4,$K119&lt;=CO$4),NETWORKDAYS.INTL($J119,$K119,1,(Holidays!$A$1:$A$248)),0)+IF(AND($J119&gt;CN$4,$J119&lt;=CO$4,$K119&gt;CO$4),NETWORKDAYS.INTL($J119,(CO$4),1,(Holidays!$A$1:$A$248)),0)+IF(AND($J119&lt;CN$4,$K119&lt;CO$4,$K119&gt;CN$4),NETWORKDAYS.INTL(CN$4+1,$K119,1,(Holidays!$A$1:$A$248)),0)+IF(AND($J119&lt;=CN$4,$K119&gt;=CO$4,$K119&gt;CN$4),NETWORKDAYS.INTL(CN$4+1,(CO$4),1,(Holidays!$A$1:$A$248)),0))*$M119,"")</f>
        <v>0</v>
      </c>
      <c r="CP119" s="192">
        <f ca="1">IFERROR((IF(AND($J119&gt;CO$4,$J119&lt;=CP$4,$K119&lt;=CP$4),NETWORKDAYS.INTL($J119,$K119,1,(Holidays!$A$1:$A$248)),0)+IF(AND($J119&gt;CO$4,$J119&lt;=CP$4,$K119&gt;CP$4),NETWORKDAYS.INTL($J119,(CP$4),1,(Holidays!$A$1:$A$248)),0)+IF(AND($J119&lt;CO$4,$K119&lt;CP$4,$K119&gt;CO$4),NETWORKDAYS.INTL(CO$4+1,$K119,1,(Holidays!$A$1:$A$248)),0)+IF(AND($J119&lt;=CO$4,$K119&gt;=CP$4,$K119&gt;CO$4),NETWORKDAYS.INTL(CO$4+1,(CP$4),1,(Holidays!$A$1:$A$248)),0))*$M119,"")</f>
        <v>0</v>
      </c>
      <c r="CQ119" s="321">
        <f ca="1">IFERROR((IF(AND($J119&gt;CP$4,$J119&lt;=CQ$4,$K119&lt;=CQ$4),NETWORKDAYS.INTL($J119,$K119,1,(Holidays!$A$1:$A$248)),0)+IF(AND($J119&gt;CP$4,$J119&lt;=CQ$4,$K119&gt;CQ$4),NETWORKDAYS.INTL($J119,(CQ$4),1,(Holidays!$A$1:$A$248)),0)+IF(AND($J119&lt;CP$4,$K119&lt;CQ$4,$K119&gt;CP$4),NETWORKDAYS.INTL(CP$4+1,$K119,1,(Holidays!$A$1:$A$248)),0)+IF(AND($J119&lt;=CP$4,$K119&gt;=CQ$4,$K119&gt;CP$4),NETWORKDAYS.INTL(CP$4+1,(CQ$4),1,(Holidays!$A$1:$A$248)),0))*$M119,"")</f>
        <v>0</v>
      </c>
      <c r="CR119" s="190">
        <f ca="1">IFERROR((IF(AND($J119&gt;CQ$4,$J119&lt;=CR$4,$K119&lt;=CR$4),NETWORKDAYS.INTL($J119,$K119,1,(Holidays!$A$1:$A$248)),0)+IF(AND($J119&gt;CQ$4,$J119&lt;=CR$4,$K119&gt;CR$4),NETWORKDAYS.INTL($J119,(CR$4),1,(Holidays!$A$1:$A$248)),0)+IF(AND($J119&lt;CQ$4,$K119&lt;CR$4,$K119&gt;CQ$4),NETWORKDAYS.INTL(CQ$4+1,$K119,1,(Holidays!$A$1:$A$248)),0)+IF(AND($J119&lt;=CQ$4,$K119&gt;=CR$4,$K119&gt;CQ$4),NETWORKDAYS.INTL(CQ$4+1,(CR$4),1,(Holidays!$A$1:$A$248)),0))*$M119,"")</f>
        <v>0</v>
      </c>
      <c r="CS119" s="192">
        <f ca="1">IFERROR((IF(AND($J119&gt;CR$4,$J119&lt;=CS$4,$K119&lt;=CS$4),NETWORKDAYS.INTL($J119,$K119,1,(Holidays!$A$1:$A$248)),0)+IF(AND($J119&gt;CR$4,$J119&lt;=CS$4,$K119&gt;CS$4),NETWORKDAYS.INTL($J119,(CS$4),1,(Holidays!$A$1:$A$248)),0)+IF(AND($J119&lt;CR$4,$K119&lt;CS$4,$K119&gt;CR$4),NETWORKDAYS.INTL(CR$4+1,$K119,1,(Holidays!$A$1:$A$248)),0)+IF(AND($J119&lt;=CR$4,$K119&gt;=CS$4,$K119&gt;CR$4),NETWORKDAYS.INTL(CR$4+1,(CS$4),1,(Holidays!$A$1:$A$248)),0))*$M119,"")</f>
        <v>0</v>
      </c>
      <c r="CT119" s="321">
        <f ca="1">IFERROR((IF(AND($J119&gt;CS$4,$J119&lt;=CT$4,$K119&lt;=CT$4),NETWORKDAYS.INTL($J119,$K119,1,(Holidays!$A$1:$A$248)),0)+IF(AND($J119&gt;CS$4,$J119&lt;=CT$4,$K119&gt;CT$4),NETWORKDAYS.INTL($J119,(CT$4),1,(Holidays!$A$1:$A$248)),0)+IF(AND($J119&lt;CS$4,$K119&lt;CT$4,$K119&gt;CS$4),NETWORKDAYS.INTL(CS$4+1,$K119,1,(Holidays!$A$1:$A$248)),0)+IF(AND($J119&lt;=CS$4,$K119&gt;=CT$4,$K119&gt;CS$4),NETWORKDAYS.INTL(CS$4+1,(CT$4),1,(Holidays!$A$1:$A$248)),0))*$M119,"")</f>
        <v>0</v>
      </c>
      <c r="CU119" s="190">
        <f ca="1">IFERROR((IF(AND($J119&gt;CT$4,$J119&lt;=CU$4,$K119&lt;=CU$4),NETWORKDAYS.INTL($J119,$K119,1,(Holidays!$A$1:$A$248)),0)+IF(AND($J119&gt;CT$4,$J119&lt;=CU$4,$K119&gt;CU$4),NETWORKDAYS.INTL($J119,(CU$4),1,(Holidays!$A$1:$A$248)),0)+IF(AND($J119&lt;CT$4,$K119&lt;CU$4,$K119&gt;CT$4),NETWORKDAYS.INTL(CT$4+1,$K119,1,(Holidays!$A$1:$A$248)),0)+IF(AND($J119&lt;=CT$4,$K119&gt;=CU$4,$K119&gt;CT$4),NETWORKDAYS.INTL(CT$4+1,(CU$4),1,(Holidays!$A$1:$A$248)),0))*$M119,"")</f>
        <v>0</v>
      </c>
      <c r="CV119" s="192">
        <f ca="1">IFERROR((IF(AND($J119&gt;CU$4,$J119&lt;=CV$4,$K119&lt;=CV$4),NETWORKDAYS.INTL($J119,$K119,1,(Holidays!$A$1:$A$248)),0)+IF(AND($J119&gt;CU$4,$J119&lt;=CV$4,$K119&gt;CV$4),NETWORKDAYS.INTL($J119,(CV$4),1,(Holidays!$A$1:$A$248)),0)+IF(AND($J119&lt;CU$4,$K119&lt;CV$4,$K119&gt;CU$4),NETWORKDAYS.INTL(CU$4+1,$K119,1,(Holidays!$A$1:$A$248)),0)+IF(AND($J119&lt;=CU$4,$K119&gt;=CV$4,$K119&gt;CU$4),NETWORKDAYS.INTL(CU$4+1,(CV$4),1,(Holidays!$A$1:$A$248)),0))*$M119,"")</f>
        <v>0</v>
      </c>
      <c r="CW119" s="321">
        <f ca="1">IFERROR((IF(AND($J119&gt;CV$4,$J119&lt;=CW$4,$K119&lt;=CW$4),NETWORKDAYS.INTL($J119,$K119,1,(Holidays!$A$1:$A$248)),0)+IF(AND($J119&gt;CV$4,$J119&lt;=CW$4,$K119&gt;CW$4),NETWORKDAYS.INTL($J119,(CW$4),1,(Holidays!$A$1:$A$248)),0)+IF(AND($J119&lt;CV$4,$K119&lt;CW$4,$K119&gt;CV$4),NETWORKDAYS.INTL(CV$4+1,$K119,1,(Holidays!$A$1:$A$248)),0)+IF(AND($J119&lt;=CV$4,$K119&gt;=CW$4,$K119&gt;CV$4),NETWORKDAYS.INTL(CV$4+1,(CW$4),1,(Holidays!$A$1:$A$248)),0))*$M119,"")</f>
        <v>0</v>
      </c>
      <c r="CX119" s="324">
        <f ca="1">IFERROR((IF(AND($J119&gt;CW$4,$J119&lt;=CX$4,$K119&lt;=CX$4),NETWORKDAYS.INTL($J119,$K119,1,(Holidays!$A$1:$A$248)),0)+IF(AND($J119&gt;CW$4,$J119&lt;=CX$4,$K119&gt;CX$4),NETWORKDAYS.INTL($J119,(CX$4),1,(Holidays!$A$1:$A$248)),0)+IF(AND($J119&lt;CW$4,$K119&lt;CX$4,$K119&gt;CW$4),NETWORKDAYS.INTL(CW$4+1,$K119,1,(Holidays!$A$1:$A$248)),0)+IF(AND($J119&lt;=CW$4,$K119&gt;=CX$4,$K119&gt;CW$4),NETWORKDAYS.INTL(CW$4+1,(CX$4),1,(Holidays!$A$1:$A$248)),0))*$M119,"")</f>
        <v>0</v>
      </c>
    </row>
    <row r="120" spans="2:102" ht="15" customHeight="1" outlineLevel="1">
      <c r="B120" s="59" t="str">
        <f t="array" ref="B120">IFERROR(INDEX('A-2_MH Distribution'!$B$1:$B$15014,SMALL(IF('A-2_MH Distribution'!$O$8:$O$63&lt;&gt;0,ROW('A-2_MH Distribution'!$B$8:$B$63)),ROW(A21)),1),"")</f>
        <v/>
      </c>
      <c r="C120" s="458" t="str">
        <f ca="1">IFERROR(VLOOKUP(B120,OFFSET('A-1_MH Estimation'!$B$7,0,0,MATCH("Subtotal LOE",'A-1_MH Estimation'!B:B,0)-7,2),2,0),"")</f>
        <v/>
      </c>
      <c r="D120" s="466" t="str">
        <f ca="1">IFERROR(VLOOKUP(B120,OFFSET('A-1_MH Estimation'!$B$7,0,0,MATCH("Subtotal LOE",'A-1_MH Estimation'!B:B,0)-7,4),4,0),"")</f>
        <v/>
      </c>
      <c r="E120" s="466" t="str">
        <f ca="1">IFERROR(VLOOKUP(B120,OFFSET('A-1_MH Estimation'!$B$7,0,0,MATCH("Subtotal LOE",'A-1_MH Estimation'!B:B,0)-7,3),3,0),"")</f>
        <v/>
      </c>
      <c r="F120" s="462">
        <f>IFERROR(VLOOKUP($B120,'A-2_MH Distribution'!$B$6:$O$16314,3,0)*VLOOKUP($B120,'A-2_MH Distribution'!$B$6:$O$16314,VLOOKUP(G120,SoftwareList,6,0),0)*IFERROR((--(VLOOKUP($B120,'A-2_MH Distribution'!$B$6:$O$16314,VLOOKUP(G120,SoftwareList,8,0),0)=0)+VLOOKUP($B120,'A-2_MH Distribution'!$B$6:$O$16314,VLOOKUP(G120,SoftwareList,8,0),0)),1),0)</f>
        <v>0</v>
      </c>
      <c r="G120" s="403" t="str">
        <f t="shared" si="63"/>
        <v/>
      </c>
      <c r="H120" s="454"/>
      <c r="I120" s="455"/>
      <c r="J120" s="351">
        <f ca="1">IFERROR(INDEX(Activities,MATCH($B120,'A-2_MH Distribution'!B:B,0),MATCH("Start Date",'A-2_MH Distribution'!$A$4:S$4,0))+H120,0)</f>
        <v>0</v>
      </c>
      <c r="K120" s="352">
        <f ca="1">IFERROR(INDEX(Activities,MATCH($B120,'A-2_MH Distribution'!B:B,0),MATCH("Finish Date",'A-2_MH Distribution'!$A$4:S$4,0))+I120,0)</f>
        <v>0</v>
      </c>
      <c r="L120" s="170">
        <f ca="1">NETWORKDAYS.INTL(J120,K120,1,Holidays!$A$1:$A$248)</f>
        <v>0</v>
      </c>
      <c r="M120" s="62">
        <f t="shared" ca="1" si="62"/>
        <v>0</v>
      </c>
      <c r="O120" s="253">
        <f ca="1">SUM($P120:CX120)</f>
        <v>0</v>
      </c>
      <c r="P120" s="320"/>
      <c r="Q120" s="321">
        <f ca="1">IFERROR((IF(AND($J120&gt;P$4,$J120&lt;=Q$4,$K120&lt;=Q$4),NETWORKDAYS.INTL($J120,$K120,1,(Holidays!$A$1:$A$248)),0)+IF(AND($J120&gt;P$4,$J120&lt;=Q$4,$K120&gt;Q$4),NETWORKDAYS.INTL($J120,(Q$4),1,(Holidays!$A$1:$A$248)),0)+IF(AND($J120&lt;P$4,$K120&lt;Q$4,$K120&gt;P$4),NETWORKDAYS.INTL(P$4+1,$K120,1,(Holidays!$A$1:$A$248)),0)+IF(AND($J120&lt;=P$4,$K120&gt;=Q$4,$K120&gt;P$4),NETWORKDAYS.INTL(P$4+1,(Q$4),1,(Holidays!$A$1:$A$248)),0))*$M120,"")</f>
        <v>0</v>
      </c>
      <c r="R120" s="190">
        <f ca="1">IFERROR((IF(AND($J120&gt;Q$4,$J120&lt;=R$4,$K120&lt;=R$4),NETWORKDAYS.INTL($J120,$K120,1,(Holidays!$A$1:$A$248)),0)+IF(AND($J120&gt;Q$4,$J120&lt;=R$4,$K120&gt;R$4),NETWORKDAYS.INTL($J120,(R$4),1,(Holidays!$A$1:$A$248)),0)+IF(AND($J120&lt;Q$4,$K120&lt;R$4,$K120&gt;Q$4),NETWORKDAYS.INTL(Q$4+1,$K120,1,(Holidays!$A$1:$A$248)),0)+IF(AND($J120&lt;=Q$4,$K120&gt;=R$4,$K120&gt;Q$4),NETWORKDAYS.INTL(Q$4+1,(R$4),1,(Holidays!$A$1:$A$248)),0))*$M120,"")</f>
        <v>0</v>
      </c>
      <c r="S120" s="192">
        <f ca="1">IFERROR((IF(AND($J120&gt;R$4,$J120&lt;=S$4,$K120&lt;=S$4),NETWORKDAYS.INTL($J120,$K120,1,(Holidays!$A$1:$A$248)),0)+IF(AND($J120&gt;R$4,$J120&lt;=S$4,$K120&gt;S$4),NETWORKDAYS.INTL($J120,(S$4),1,(Holidays!$A$1:$A$248)),0)+IF(AND($J120&lt;R$4,$K120&lt;S$4,$K120&gt;R$4),NETWORKDAYS.INTL(R$4+1,$K120,1,(Holidays!$A$1:$A$248)),0)+IF(AND($J120&lt;=R$4,$K120&gt;=S$4,$K120&gt;R$4),NETWORKDAYS.INTL(R$4+1,(S$4),1,(Holidays!$A$1:$A$248)),0))*$M120,"")</f>
        <v>0</v>
      </c>
      <c r="T120" s="321">
        <f ca="1">IFERROR((IF(AND($J120&gt;S$4,$J120&lt;=T$4,$K120&lt;=T$4),NETWORKDAYS.INTL($J120,$K120,1,(Holidays!$A$1:$A$248)),0)+IF(AND($J120&gt;S$4,$J120&lt;=T$4,$K120&gt;T$4),NETWORKDAYS.INTL($J120,(T$4),1,(Holidays!$A$1:$A$248)),0)+IF(AND($J120&lt;S$4,$K120&lt;T$4,$K120&gt;S$4),NETWORKDAYS.INTL(S$4+1,$K120,1,(Holidays!$A$1:$A$248)),0)+IF(AND($J120&lt;=S$4,$K120&gt;=T$4,$K120&gt;S$4),NETWORKDAYS.INTL(S$4+1,(T$4),1,(Holidays!$A$1:$A$248)),0))*$M120,"")</f>
        <v>0</v>
      </c>
      <c r="U120" s="190">
        <f ca="1">IFERROR((IF(AND($J120&gt;T$4,$J120&lt;=U$4,$K120&lt;=U$4),NETWORKDAYS.INTL($J120,$K120,1,(Holidays!$A$1:$A$248)),0)+IF(AND($J120&gt;T$4,$J120&lt;=U$4,$K120&gt;U$4),NETWORKDAYS.INTL($J120,(U$4),1,(Holidays!$A$1:$A$248)),0)+IF(AND($J120&lt;T$4,$K120&lt;U$4,$K120&gt;T$4),NETWORKDAYS.INTL(T$4+1,$K120,1,(Holidays!$A$1:$A$248)),0)+IF(AND($J120&lt;=T$4,$K120&gt;=U$4,$K120&gt;T$4),NETWORKDAYS.INTL(T$4+1,(U$4),1,(Holidays!$A$1:$A$248)),0))*$M120,"")</f>
        <v>0</v>
      </c>
      <c r="V120" s="192">
        <f ca="1">IFERROR((IF(AND($J120&gt;U$4,$J120&lt;=V$4,$K120&lt;=V$4),NETWORKDAYS.INTL($J120,$K120,1,(Holidays!$A$1:$A$248)),0)+IF(AND($J120&gt;U$4,$J120&lt;=V$4,$K120&gt;V$4),NETWORKDAYS.INTL($J120,(V$4),1,(Holidays!$A$1:$A$248)),0)+IF(AND($J120&lt;U$4,$K120&lt;V$4,$K120&gt;U$4),NETWORKDAYS.INTL(U$4+1,$K120,1,(Holidays!$A$1:$A$248)),0)+IF(AND($J120&lt;=U$4,$K120&gt;=V$4,$K120&gt;U$4),NETWORKDAYS.INTL(U$4+1,(V$4),1,(Holidays!$A$1:$A$248)),0))*$M120,"")</f>
        <v>0</v>
      </c>
      <c r="W120" s="321">
        <f ca="1">IFERROR((IF(AND($J120&gt;V$4,$J120&lt;=W$4,$K120&lt;=W$4),NETWORKDAYS.INTL($J120,$K120,1,(Holidays!$A$1:$A$248)),0)+IF(AND($J120&gt;V$4,$J120&lt;=W$4,$K120&gt;W$4),NETWORKDAYS.INTL($J120,(W$4),1,(Holidays!$A$1:$A$248)),0)+IF(AND($J120&lt;V$4,$K120&lt;W$4,$K120&gt;V$4),NETWORKDAYS.INTL(V$4+1,$K120,1,(Holidays!$A$1:$A$248)),0)+IF(AND($J120&lt;=V$4,$K120&gt;=W$4,$K120&gt;V$4),NETWORKDAYS.INTL(V$4+1,(W$4),1,(Holidays!$A$1:$A$248)),0))*$M120,"")</f>
        <v>0</v>
      </c>
      <c r="X120" s="190">
        <f ca="1">IFERROR((IF(AND($J120&gt;W$4,$J120&lt;=X$4,$K120&lt;=X$4),NETWORKDAYS.INTL($J120,$K120,1,(Holidays!$A$1:$A$248)),0)+IF(AND($J120&gt;W$4,$J120&lt;=X$4,$K120&gt;X$4),NETWORKDAYS.INTL($J120,(X$4),1,(Holidays!$A$1:$A$248)),0)+IF(AND($J120&lt;W$4,$K120&lt;X$4,$K120&gt;W$4),NETWORKDAYS.INTL(W$4+1,$K120,1,(Holidays!$A$1:$A$248)),0)+IF(AND($J120&lt;=W$4,$K120&gt;=X$4,$K120&gt;W$4),NETWORKDAYS.INTL(W$4+1,(X$4),1,(Holidays!$A$1:$A$248)),0))*$M120,"")</f>
        <v>0</v>
      </c>
      <c r="Y120" s="192">
        <f ca="1">IFERROR((IF(AND($J120&gt;X$4,$J120&lt;=Y$4,$K120&lt;=Y$4),NETWORKDAYS.INTL($J120,$K120,1,(Holidays!$A$1:$A$248)),0)+IF(AND($J120&gt;X$4,$J120&lt;=Y$4,$K120&gt;Y$4),NETWORKDAYS.INTL($J120,(Y$4),1,(Holidays!$A$1:$A$248)),0)+IF(AND($J120&lt;X$4,$K120&lt;Y$4,$K120&gt;X$4),NETWORKDAYS.INTL(X$4+1,$K120,1,(Holidays!$A$1:$A$248)),0)+IF(AND($J120&lt;=X$4,$K120&gt;=Y$4,$K120&gt;X$4),NETWORKDAYS.INTL(X$4+1,(Y$4),1,(Holidays!$A$1:$A$248)),0))*$M120,"")</f>
        <v>0</v>
      </c>
      <c r="Z120" s="321">
        <f ca="1">IFERROR((IF(AND($J120&gt;Y$4,$J120&lt;=Z$4,$K120&lt;=Z$4),NETWORKDAYS.INTL($J120,$K120,1,(Holidays!$A$1:$A$248)),0)+IF(AND($J120&gt;Y$4,$J120&lt;=Z$4,$K120&gt;Z$4),NETWORKDAYS.INTL($J120,(Z$4),1,(Holidays!$A$1:$A$248)),0)+IF(AND($J120&lt;Y$4,$K120&lt;Z$4,$K120&gt;Y$4),NETWORKDAYS.INTL(Y$4+1,$K120,1,(Holidays!$A$1:$A$248)),0)+IF(AND($J120&lt;=Y$4,$K120&gt;=Z$4,$K120&gt;Y$4),NETWORKDAYS.INTL(Y$4+1,(Z$4),1,(Holidays!$A$1:$A$248)),0))*$M120,"")</f>
        <v>0</v>
      </c>
      <c r="AA120" s="190">
        <f ca="1">IFERROR((IF(AND($J120&gt;Z$4,$J120&lt;=AA$4,$K120&lt;=AA$4),NETWORKDAYS.INTL($J120,$K120,1,(Holidays!$A$1:$A$248)),0)+IF(AND($J120&gt;Z$4,$J120&lt;=AA$4,$K120&gt;AA$4),NETWORKDAYS.INTL($J120,(AA$4),1,(Holidays!$A$1:$A$248)),0)+IF(AND($J120&lt;Z$4,$K120&lt;AA$4,$K120&gt;Z$4),NETWORKDAYS.INTL(Z$4+1,$K120,1,(Holidays!$A$1:$A$248)),0)+IF(AND($J120&lt;=Z$4,$K120&gt;=AA$4,$K120&gt;Z$4),NETWORKDAYS.INTL(Z$4+1,(AA$4),1,(Holidays!$A$1:$A$248)),0))*$M120,"")</f>
        <v>0</v>
      </c>
      <c r="AB120" s="192">
        <f ca="1">IFERROR((IF(AND($J120&gt;AA$4,$J120&lt;=AB$4,$K120&lt;=AB$4),NETWORKDAYS.INTL($J120,$K120,1,(Holidays!$A$1:$A$248)),0)+IF(AND($J120&gt;AA$4,$J120&lt;=AB$4,$K120&gt;AB$4),NETWORKDAYS.INTL($J120,(AB$4),1,(Holidays!$A$1:$A$248)),0)+IF(AND($J120&lt;AA$4,$K120&lt;AB$4,$K120&gt;AA$4),NETWORKDAYS.INTL(AA$4+1,$K120,1,(Holidays!$A$1:$A$248)),0)+IF(AND($J120&lt;=AA$4,$K120&gt;=AB$4,$K120&gt;AA$4),NETWORKDAYS.INTL(AA$4+1,(AB$4),1,(Holidays!$A$1:$A$248)),0))*$M120,"")</f>
        <v>0</v>
      </c>
      <c r="AC120" s="321">
        <f ca="1">IFERROR((IF(AND($J120&gt;AB$4,$J120&lt;=AC$4,$K120&lt;=AC$4),NETWORKDAYS.INTL($J120,$K120,1,(Holidays!$A$1:$A$248)),0)+IF(AND($J120&gt;AB$4,$J120&lt;=AC$4,$K120&gt;AC$4),NETWORKDAYS.INTL($J120,(AC$4),1,(Holidays!$A$1:$A$248)),0)+IF(AND($J120&lt;AB$4,$K120&lt;AC$4,$K120&gt;AB$4),NETWORKDAYS.INTL(AB$4+1,$K120,1,(Holidays!$A$1:$A$248)),0)+IF(AND($J120&lt;=AB$4,$K120&gt;=AC$4,$K120&gt;AB$4),NETWORKDAYS.INTL(AB$4+1,(AC$4),1,(Holidays!$A$1:$A$248)),0))*$M120,"")</f>
        <v>0</v>
      </c>
      <c r="AD120" s="190">
        <f ca="1">IFERROR((IF(AND($J120&gt;AC$4,$J120&lt;=AD$4,$K120&lt;=AD$4),NETWORKDAYS.INTL($J120,$K120,1,(Holidays!$A$1:$A$248)),0)+IF(AND($J120&gt;AC$4,$J120&lt;=AD$4,$K120&gt;AD$4),NETWORKDAYS.INTL($J120,(AD$4),1,(Holidays!$A$1:$A$248)),0)+IF(AND($J120&lt;AC$4,$K120&lt;AD$4,$K120&gt;AC$4),NETWORKDAYS.INTL(AC$4+1,$K120,1,(Holidays!$A$1:$A$248)),0)+IF(AND($J120&lt;=AC$4,$K120&gt;=AD$4,$K120&gt;AC$4),NETWORKDAYS.INTL(AC$4+1,(AD$4),1,(Holidays!$A$1:$A$248)),0))*$M120,"")</f>
        <v>0</v>
      </c>
      <c r="AE120" s="192">
        <f ca="1">IFERROR((IF(AND($J120&gt;AD$4,$J120&lt;=AE$4,$K120&lt;=AE$4),NETWORKDAYS.INTL($J120,$K120,1,(Holidays!$A$1:$A$248)),0)+IF(AND($J120&gt;AD$4,$J120&lt;=AE$4,$K120&gt;AE$4),NETWORKDAYS.INTL($J120,(AE$4),1,(Holidays!$A$1:$A$248)),0)+IF(AND($J120&lt;AD$4,$K120&lt;AE$4,$K120&gt;AD$4),NETWORKDAYS.INTL(AD$4+1,$K120,1,(Holidays!$A$1:$A$248)),0)+IF(AND($J120&lt;=AD$4,$K120&gt;=AE$4,$K120&gt;AD$4),NETWORKDAYS.INTL(AD$4+1,(AE$4),1,(Holidays!$A$1:$A$248)),0))*$M120,"")</f>
        <v>0</v>
      </c>
      <c r="AF120" s="321">
        <f ca="1">IFERROR((IF(AND($J120&gt;AE$4,$J120&lt;=AF$4,$K120&lt;=AF$4),NETWORKDAYS.INTL($J120,$K120,1,(Holidays!$A$1:$A$248)),0)+IF(AND($J120&gt;AE$4,$J120&lt;=AF$4,$K120&gt;AF$4),NETWORKDAYS.INTL($J120,(AF$4),1,(Holidays!$A$1:$A$248)),0)+IF(AND($J120&lt;AE$4,$K120&lt;AF$4,$K120&gt;AE$4),NETWORKDAYS.INTL(AE$4+1,$K120,1,(Holidays!$A$1:$A$248)),0)+IF(AND($J120&lt;=AE$4,$K120&gt;=AF$4,$K120&gt;AE$4),NETWORKDAYS.INTL(AE$4+1,(AF$4),1,(Holidays!$A$1:$A$248)),0))*$M120,"")</f>
        <v>0</v>
      </c>
      <c r="AG120" s="190">
        <f ca="1">IFERROR((IF(AND($J120&gt;AF$4,$J120&lt;=AG$4,$K120&lt;=AG$4),NETWORKDAYS.INTL($J120,$K120,1,(Holidays!$A$1:$A$248)),0)+IF(AND($J120&gt;AF$4,$J120&lt;=AG$4,$K120&gt;AG$4),NETWORKDAYS.INTL($J120,(AG$4),1,(Holidays!$A$1:$A$248)),0)+IF(AND($J120&lt;AF$4,$K120&lt;AG$4,$K120&gt;AF$4),NETWORKDAYS.INTL(AF$4+1,$K120,1,(Holidays!$A$1:$A$248)),0)+IF(AND($J120&lt;=AF$4,$K120&gt;=AG$4,$K120&gt;AF$4),NETWORKDAYS.INTL(AF$4+1,(AG$4),1,(Holidays!$A$1:$A$248)),0))*$M120,"")</f>
        <v>0</v>
      </c>
      <c r="AH120" s="192">
        <f ca="1">IFERROR((IF(AND($J120&gt;AG$4,$J120&lt;=AH$4,$K120&lt;=AH$4),NETWORKDAYS.INTL($J120,$K120,1,(Holidays!$A$1:$A$248)),0)+IF(AND($J120&gt;AG$4,$J120&lt;=AH$4,$K120&gt;AH$4),NETWORKDAYS.INTL($J120,(AH$4),1,(Holidays!$A$1:$A$248)),0)+IF(AND($J120&lt;AG$4,$K120&lt;AH$4,$K120&gt;AG$4),NETWORKDAYS.INTL(AG$4+1,$K120,1,(Holidays!$A$1:$A$248)),0)+IF(AND($J120&lt;=AG$4,$K120&gt;=AH$4,$K120&gt;AG$4),NETWORKDAYS.INTL(AG$4+1,(AH$4),1,(Holidays!$A$1:$A$248)),0))*$M120,"")</f>
        <v>0</v>
      </c>
      <c r="AI120" s="321">
        <f ca="1">IFERROR((IF(AND($J120&gt;AH$4,$J120&lt;=AI$4,$K120&lt;=AI$4),NETWORKDAYS.INTL($J120,$K120,1,(Holidays!$A$1:$A$248)),0)+IF(AND($J120&gt;AH$4,$J120&lt;=AI$4,$K120&gt;AI$4),NETWORKDAYS.INTL($J120,(AI$4),1,(Holidays!$A$1:$A$248)),0)+IF(AND($J120&lt;AH$4,$K120&lt;AI$4,$K120&gt;AH$4),NETWORKDAYS.INTL(AH$4+1,$K120,1,(Holidays!$A$1:$A$248)),0)+IF(AND($J120&lt;=AH$4,$K120&gt;=AI$4,$K120&gt;AH$4),NETWORKDAYS.INTL(AH$4+1,(AI$4),1,(Holidays!$A$1:$A$248)),0))*$M120,"")</f>
        <v>0</v>
      </c>
      <c r="AJ120" s="190">
        <f ca="1">IFERROR((IF(AND($J120&gt;AI$4,$J120&lt;=AJ$4,$K120&lt;=AJ$4),NETWORKDAYS.INTL($J120,$K120,1,(Holidays!$A$1:$A$248)),0)+IF(AND($J120&gt;AI$4,$J120&lt;=AJ$4,$K120&gt;AJ$4),NETWORKDAYS.INTL($J120,(AJ$4),1,(Holidays!$A$1:$A$248)),0)+IF(AND($J120&lt;AI$4,$K120&lt;AJ$4,$K120&gt;AI$4),NETWORKDAYS.INTL(AI$4+1,$K120,1,(Holidays!$A$1:$A$248)),0)+IF(AND($J120&lt;=AI$4,$K120&gt;=AJ$4,$K120&gt;AI$4),NETWORKDAYS.INTL(AI$4+1,(AJ$4),1,(Holidays!$A$1:$A$248)),0))*$M120,"")</f>
        <v>0</v>
      </c>
      <c r="AK120" s="192">
        <f ca="1">IFERROR((IF(AND($J120&gt;AJ$4,$J120&lt;=AK$4,$K120&lt;=AK$4),NETWORKDAYS.INTL($J120,$K120,1,(Holidays!$A$1:$A$248)),0)+IF(AND($J120&gt;AJ$4,$J120&lt;=AK$4,$K120&gt;AK$4),NETWORKDAYS.INTL($J120,(AK$4),1,(Holidays!$A$1:$A$248)),0)+IF(AND($J120&lt;AJ$4,$K120&lt;AK$4,$K120&gt;AJ$4),NETWORKDAYS.INTL(AJ$4+1,$K120,1,(Holidays!$A$1:$A$248)),0)+IF(AND($J120&lt;=AJ$4,$K120&gt;=AK$4,$K120&gt;AJ$4),NETWORKDAYS.INTL(AJ$4+1,(AK$4),1,(Holidays!$A$1:$A$248)),0))*$M120,"")</f>
        <v>0</v>
      </c>
      <c r="AL120" s="321">
        <f ca="1">IFERROR((IF(AND($J120&gt;AK$4,$J120&lt;=AL$4,$K120&lt;=AL$4),NETWORKDAYS.INTL($J120,$K120,1,(Holidays!$A$1:$A$248)),0)+IF(AND($J120&gt;AK$4,$J120&lt;=AL$4,$K120&gt;AL$4),NETWORKDAYS.INTL($J120,(AL$4),1,(Holidays!$A$1:$A$248)),0)+IF(AND($J120&lt;AK$4,$K120&lt;AL$4,$K120&gt;AK$4),NETWORKDAYS.INTL(AK$4+1,$K120,1,(Holidays!$A$1:$A$248)),0)+IF(AND($J120&lt;=AK$4,$K120&gt;=AL$4,$K120&gt;AK$4),NETWORKDAYS.INTL(AK$4+1,(AL$4),1,(Holidays!$A$1:$A$248)),0))*$M120,"")</f>
        <v>0</v>
      </c>
      <c r="AM120" s="190">
        <f ca="1">IFERROR((IF(AND($J120&gt;AL$4,$J120&lt;=AM$4,$K120&lt;=AM$4),NETWORKDAYS.INTL($J120,$K120,1,(Holidays!$A$1:$A$248)),0)+IF(AND($J120&gt;AL$4,$J120&lt;=AM$4,$K120&gt;AM$4),NETWORKDAYS.INTL($J120,(AM$4),1,(Holidays!$A$1:$A$248)),0)+IF(AND($J120&lt;AL$4,$K120&lt;AM$4,$K120&gt;AL$4),NETWORKDAYS.INTL(AL$4+1,$K120,1,(Holidays!$A$1:$A$248)),0)+IF(AND($J120&lt;=AL$4,$K120&gt;=AM$4,$K120&gt;AL$4),NETWORKDAYS.INTL(AL$4+1,(AM$4),1,(Holidays!$A$1:$A$248)),0))*$M120,"")</f>
        <v>0</v>
      </c>
      <c r="AN120" s="192">
        <f ca="1">IFERROR((IF(AND($J120&gt;AM$4,$J120&lt;=AN$4,$K120&lt;=AN$4),NETWORKDAYS.INTL($J120,$K120,1,(Holidays!$A$1:$A$248)),0)+IF(AND($J120&gt;AM$4,$J120&lt;=AN$4,$K120&gt;AN$4),NETWORKDAYS.INTL($J120,(AN$4),1,(Holidays!$A$1:$A$248)),0)+IF(AND($J120&lt;AM$4,$K120&lt;AN$4,$K120&gt;AM$4),NETWORKDAYS.INTL(AM$4+1,$K120,1,(Holidays!$A$1:$A$248)),0)+IF(AND($J120&lt;=AM$4,$K120&gt;=AN$4,$K120&gt;AM$4),NETWORKDAYS.INTL(AM$4+1,(AN$4),1,(Holidays!$A$1:$A$248)),0))*$M120,"")</f>
        <v>0</v>
      </c>
      <c r="AO120" s="321">
        <f ca="1">IFERROR((IF(AND($J120&gt;AN$4,$J120&lt;=AO$4,$K120&lt;=AO$4),NETWORKDAYS.INTL($J120,$K120,1,(Holidays!$A$1:$A$248)),0)+IF(AND($J120&gt;AN$4,$J120&lt;=AO$4,$K120&gt;AO$4),NETWORKDAYS.INTL($J120,(AO$4),1,(Holidays!$A$1:$A$248)),0)+IF(AND($J120&lt;AN$4,$K120&lt;AO$4,$K120&gt;AN$4),NETWORKDAYS.INTL(AN$4+1,$K120,1,(Holidays!$A$1:$A$248)),0)+IF(AND($J120&lt;=AN$4,$K120&gt;=AO$4,$K120&gt;AN$4),NETWORKDAYS.INTL(AN$4+1,(AO$4),1,(Holidays!$A$1:$A$248)),0))*$M120,"")</f>
        <v>0</v>
      </c>
      <c r="AP120" s="190">
        <f ca="1">IFERROR((IF(AND($J120&gt;AO$4,$J120&lt;=AP$4,$K120&lt;=AP$4),NETWORKDAYS.INTL($J120,$K120,1,(Holidays!$A$1:$A$248)),0)+IF(AND($J120&gt;AO$4,$J120&lt;=AP$4,$K120&gt;AP$4),NETWORKDAYS.INTL($J120,(AP$4),1,(Holidays!$A$1:$A$248)),0)+IF(AND($J120&lt;AO$4,$K120&lt;AP$4,$K120&gt;AO$4),NETWORKDAYS.INTL(AO$4+1,$K120,1,(Holidays!$A$1:$A$248)),0)+IF(AND($J120&lt;=AO$4,$K120&gt;=AP$4,$K120&gt;AO$4),NETWORKDAYS.INTL(AO$4+1,(AP$4),1,(Holidays!$A$1:$A$248)),0))*$M120,"")</f>
        <v>0</v>
      </c>
      <c r="AQ120" s="192">
        <f ca="1">IFERROR((IF(AND($J120&gt;AP$4,$J120&lt;=AQ$4,$K120&lt;=AQ$4),NETWORKDAYS.INTL($J120,$K120,1,(Holidays!$A$1:$A$248)),0)+IF(AND($J120&gt;AP$4,$J120&lt;=AQ$4,$K120&gt;AQ$4),NETWORKDAYS.INTL($J120,(AQ$4),1,(Holidays!$A$1:$A$248)),0)+IF(AND($J120&lt;AP$4,$K120&lt;AQ$4,$K120&gt;AP$4),NETWORKDAYS.INTL(AP$4+1,$K120,1,(Holidays!$A$1:$A$248)),0)+IF(AND($J120&lt;=AP$4,$K120&gt;=AQ$4,$K120&gt;AP$4),NETWORKDAYS.INTL(AP$4+1,(AQ$4),1,(Holidays!$A$1:$A$248)),0))*$M120,"")</f>
        <v>0</v>
      </c>
      <c r="AR120" s="321">
        <f ca="1">IFERROR((IF(AND($J120&gt;AQ$4,$J120&lt;=AR$4,$K120&lt;=AR$4),NETWORKDAYS.INTL($J120,$K120,1,(Holidays!$A$1:$A$248)),0)+IF(AND($J120&gt;AQ$4,$J120&lt;=AR$4,$K120&gt;AR$4),NETWORKDAYS.INTL($J120,(AR$4),1,(Holidays!$A$1:$A$248)),0)+IF(AND($J120&lt;AQ$4,$K120&lt;AR$4,$K120&gt;AQ$4),NETWORKDAYS.INTL(AQ$4+1,$K120,1,(Holidays!$A$1:$A$248)),0)+IF(AND($J120&lt;=AQ$4,$K120&gt;=AR$4,$K120&gt;AQ$4),NETWORKDAYS.INTL(AQ$4+1,(AR$4),1,(Holidays!$A$1:$A$248)),0))*$M120,"")</f>
        <v>0</v>
      </c>
      <c r="AS120" s="190">
        <f ca="1">IFERROR((IF(AND($J120&gt;AR$4,$J120&lt;=AS$4,$K120&lt;=AS$4),NETWORKDAYS.INTL($J120,$K120,1,(Holidays!$A$1:$A$248)),0)+IF(AND($J120&gt;AR$4,$J120&lt;=AS$4,$K120&gt;AS$4),NETWORKDAYS.INTL($J120,(AS$4),1,(Holidays!$A$1:$A$248)),0)+IF(AND($J120&lt;AR$4,$K120&lt;AS$4,$K120&gt;AR$4),NETWORKDAYS.INTL(AR$4+1,$K120,1,(Holidays!$A$1:$A$248)),0)+IF(AND($J120&lt;=AR$4,$K120&gt;=AS$4,$K120&gt;AR$4),NETWORKDAYS.INTL(AR$4+1,(AS$4),1,(Holidays!$A$1:$A$248)),0))*$M120,"")</f>
        <v>0</v>
      </c>
      <c r="AT120" s="192">
        <f ca="1">IFERROR((IF(AND($J120&gt;AS$4,$J120&lt;=AT$4,$K120&lt;=AT$4),NETWORKDAYS.INTL($J120,$K120,1,(Holidays!$A$1:$A$248)),0)+IF(AND($J120&gt;AS$4,$J120&lt;=AT$4,$K120&gt;AT$4),NETWORKDAYS.INTL($J120,(AT$4),1,(Holidays!$A$1:$A$248)),0)+IF(AND($J120&lt;AS$4,$K120&lt;AT$4,$K120&gt;AS$4),NETWORKDAYS.INTL(AS$4+1,$K120,1,(Holidays!$A$1:$A$248)),0)+IF(AND($J120&lt;=AS$4,$K120&gt;=AT$4,$K120&gt;AS$4),NETWORKDAYS.INTL(AS$4+1,(AT$4),1,(Holidays!$A$1:$A$248)),0))*$M120,"")</f>
        <v>0</v>
      </c>
      <c r="AU120" s="321">
        <f ca="1">IFERROR((IF(AND($J120&gt;AT$4,$J120&lt;=AU$4,$K120&lt;=AU$4),NETWORKDAYS.INTL($J120,$K120,1,(Holidays!$A$1:$A$248)),0)+IF(AND($J120&gt;AT$4,$J120&lt;=AU$4,$K120&gt;AU$4),NETWORKDAYS.INTL($J120,(AU$4),1,(Holidays!$A$1:$A$248)),0)+IF(AND($J120&lt;AT$4,$K120&lt;AU$4,$K120&gt;AT$4),NETWORKDAYS.INTL(AT$4+1,$K120,1,(Holidays!$A$1:$A$248)),0)+IF(AND($J120&lt;=AT$4,$K120&gt;=AU$4,$K120&gt;AT$4),NETWORKDAYS.INTL(AT$4+1,(AU$4),1,(Holidays!$A$1:$A$248)),0))*$M120,"")</f>
        <v>0</v>
      </c>
      <c r="AV120" s="190">
        <f ca="1">IFERROR((IF(AND($J120&gt;AU$4,$J120&lt;=AV$4,$K120&lt;=AV$4),NETWORKDAYS.INTL($J120,$K120,1,(Holidays!$A$1:$A$248)),0)+IF(AND($J120&gt;AU$4,$J120&lt;=AV$4,$K120&gt;AV$4),NETWORKDAYS.INTL($J120,(AV$4),1,(Holidays!$A$1:$A$248)),0)+IF(AND($J120&lt;AU$4,$K120&lt;AV$4,$K120&gt;AU$4),NETWORKDAYS.INTL(AU$4+1,$K120,1,(Holidays!$A$1:$A$248)),0)+IF(AND($J120&lt;=AU$4,$K120&gt;=AV$4,$K120&gt;AU$4),NETWORKDAYS.INTL(AU$4+1,(AV$4),1,(Holidays!$A$1:$A$248)),0))*$M120,"")</f>
        <v>0</v>
      </c>
      <c r="AW120" s="192">
        <f ca="1">IFERROR((IF(AND($J120&gt;AV$4,$J120&lt;=AW$4,$K120&lt;=AW$4),NETWORKDAYS.INTL($J120,$K120,1,(Holidays!$A$1:$A$248)),0)+IF(AND($J120&gt;AV$4,$J120&lt;=AW$4,$K120&gt;AW$4),NETWORKDAYS.INTL($J120,(AW$4),1,(Holidays!$A$1:$A$248)),0)+IF(AND($J120&lt;AV$4,$K120&lt;AW$4,$K120&gt;AV$4),NETWORKDAYS.INTL(AV$4+1,$K120,1,(Holidays!$A$1:$A$248)),0)+IF(AND($J120&lt;=AV$4,$K120&gt;=AW$4,$K120&gt;AV$4),NETWORKDAYS.INTL(AV$4+1,(AW$4),1,(Holidays!$A$1:$A$248)),0))*$M120,"")</f>
        <v>0</v>
      </c>
      <c r="AX120" s="321">
        <f ca="1">IFERROR((IF(AND($J120&gt;AW$4,$J120&lt;=AX$4,$K120&lt;=AX$4),NETWORKDAYS.INTL($J120,$K120,1,(Holidays!$A$1:$A$248)),0)+IF(AND($J120&gt;AW$4,$J120&lt;=AX$4,$K120&gt;AX$4),NETWORKDAYS.INTL($J120,(AX$4),1,(Holidays!$A$1:$A$248)),0)+IF(AND($J120&lt;AW$4,$K120&lt;AX$4,$K120&gt;AW$4),NETWORKDAYS.INTL(AW$4+1,$K120,1,(Holidays!$A$1:$A$248)),0)+IF(AND($J120&lt;=AW$4,$K120&gt;=AX$4,$K120&gt;AW$4),NETWORKDAYS.INTL(AW$4+1,(AX$4),1,(Holidays!$A$1:$A$248)),0))*$M120,"")</f>
        <v>0</v>
      </c>
      <c r="AY120" s="190">
        <f ca="1">IFERROR((IF(AND($J120&gt;AX$4,$J120&lt;=AY$4,$K120&lt;=AY$4),NETWORKDAYS.INTL($J120,$K120,1,(Holidays!$A$1:$A$248)),0)+IF(AND($J120&gt;AX$4,$J120&lt;=AY$4,$K120&gt;AY$4),NETWORKDAYS.INTL($J120,(AY$4),1,(Holidays!$A$1:$A$248)),0)+IF(AND($J120&lt;AX$4,$K120&lt;AY$4,$K120&gt;AX$4),NETWORKDAYS.INTL(AX$4+1,$K120,1,(Holidays!$A$1:$A$248)),0)+IF(AND($J120&lt;=AX$4,$K120&gt;=AY$4,$K120&gt;AX$4),NETWORKDAYS.INTL(AX$4+1,(AY$4),1,(Holidays!$A$1:$A$248)),0))*$M120,"")</f>
        <v>0</v>
      </c>
      <c r="AZ120" s="192">
        <f ca="1">IFERROR((IF(AND($J120&gt;AY$4,$J120&lt;=AZ$4,$K120&lt;=AZ$4),NETWORKDAYS.INTL($J120,$K120,1,(Holidays!$A$1:$A$248)),0)+IF(AND($J120&gt;AY$4,$J120&lt;=AZ$4,$K120&gt;AZ$4),NETWORKDAYS.INTL($J120,(AZ$4),1,(Holidays!$A$1:$A$248)),0)+IF(AND($J120&lt;AY$4,$K120&lt;AZ$4,$K120&gt;AY$4),NETWORKDAYS.INTL(AY$4+1,$K120,1,(Holidays!$A$1:$A$248)),0)+IF(AND($J120&lt;=AY$4,$K120&gt;=AZ$4,$K120&gt;AY$4),NETWORKDAYS.INTL(AY$4+1,(AZ$4),1,(Holidays!$A$1:$A$248)),0))*$M120,"")</f>
        <v>0</v>
      </c>
      <c r="BA120" s="321">
        <f ca="1">IFERROR((IF(AND($J120&gt;AZ$4,$J120&lt;=BA$4,$K120&lt;=BA$4),NETWORKDAYS.INTL($J120,$K120,1,(Holidays!$A$1:$A$248)),0)+IF(AND($J120&gt;AZ$4,$J120&lt;=BA$4,$K120&gt;BA$4),NETWORKDAYS.INTL($J120,(BA$4),1,(Holidays!$A$1:$A$248)),0)+IF(AND($J120&lt;AZ$4,$K120&lt;BA$4,$K120&gt;AZ$4),NETWORKDAYS.INTL(AZ$4+1,$K120,1,(Holidays!$A$1:$A$248)),0)+IF(AND($J120&lt;=AZ$4,$K120&gt;=BA$4,$K120&gt;AZ$4),NETWORKDAYS.INTL(AZ$4+1,(BA$4),1,(Holidays!$A$1:$A$248)),0))*$M120,"")</f>
        <v>0</v>
      </c>
      <c r="BB120" s="190">
        <f ca="1">IFERROR((IF(AND($J120&gt;BA$4,$J120&lt;=BB$4,$K120&lt;=BB$4),NETWORKDAYS.INTL($J120,$K120,1,(Holidays!$A$1:$A$248)),0)+IF(AND($J120&gt;BA$4,$J120&lt;=BB$4,$K120&gt;BB$4),NETWORKDAYS.INTL($J120,(BB$4),1,(Holidays!$A$1:$A$248)),0)+IF(AND($J120&lt;BA$4,$K120&lt;BB$4,$K120&gt;BA$4),NETWORKDAYS.INTL(BA$4+1,$K120,1,(Holidays!$A$1:$A$248)),0)+IF(AND($J120&lt;=BA$4,$K120&gt;=BB$4,$K120&gt;BA$4),NETWORKDAYS.INTL(BA$4+1,(BB$4),1,(Holidays!$A$1:$A$248)),0))*$M120,"")</f>
        <v>0</v>
      </c>
      <c r="BC120" s="192">
        <f ca="1">IFERROR((IF(AND($J120&gt;BB$4,$J120&lt;=BC$4,$K120&lt;=BC$4),NETWORKDAYS.INTL($J120,$K120,1,(Holidays!$A$1:$A$248)),0)+IF(AND($J120&gt;BB$4,$J120&lt;=BC$4,$K120&gt;BC$4),NETWORKDAYS.INTL($J120,(BC$4),1,(Holidays!$A$1:$A$248)),0)+IF(AND($J120&lt;BB$4,$K120&lt;BC$4,$K120&gt;BB$4),NETWORKDAYS.INTL(BB$4+1,$K120,1,(Holidays!$A$1:$A$248)),0)+IF(AND($J120&lt;=BB$4,$K120&gt;=BC$4,$K120&gt;BB$4),NETWORKDAYS.INTL(BB$4+1,(BC$4),1,(Holidays!$A$1:$A$248)),0))*$M120,"")</f>
        <v>0</v>
      </c>
      <c r="BD120" s="321">
        <f ca="1">IFERROR((IF(AND($J120&gt;BC$4,$J120&lt;=BD$4,$K120&lt;=BD$4),NETWORKDAYS.INTL($J120,$K120,1,(Holidays!$A$1:$A$248)),0)+IF(AND($J120&gt;BC$4,$J120&lt;=BD$4,$K120&gt;BD$4),NETWORKDAYS.INTL($J120,(BD$4),1,(Holidays!$A$1:$A$248)),0)+IF(AND($J120&lt;BC$4,$K120&lt;BD$4,$K120&gt;BC$4),NETWORKDAYS.INTL(BC$4+1,$K120,1,(Holidays!$A$1:$A$248)),0)+IF(AND($J120&lt;=BC$4,$K120&gt;=BD$4,$K120&gt;BC$4),NETWORKDAYS.INTL(BC$4+1,(BD$4),1,(Holidays!$A$1:$A$248)),0))*$M120,"")</f>
        <v>0</v>
      </c>
      <c r="BE120" s="190">
        <f ca="1">IFERROR((IF(AND($J120&gt;BD$4,$J120&lt;=BE$4,$K120&lt;=BE$4),NETWORKDAYS.INTL($J120,$K120,1,(Holidays!$A$1:$A$248)),0)+IF(AND($J120&gt;BD$4,$J120&lt;=BE$4,$K120&gt;BE$4),NETWORKDAYS.INTL($J120,(BE$4),1,(Holidays!$A$1:$A$248)),0)+IF(AND($J120&lt;BD$4,$K120&lt;BE$4,$K120&gt;BD$4),NETWORKDAYS.INTL(BD$4+1,$K120,1,(Holidays!$A$1:$A$248)),0)+IF(AND($J120&lt;=BD$4,$K120&gt;=BE$4,$K120&gt;BD$4),NETWORKDAYS.INTL(BD$4+1,(BE$4),1,(Holidays!$A$1:$A$248)),0))*$M120,"")</f>
        <v>0</v>
      </c>
      <c r="BF120" s="192">
        <f ca="1">IFERROR((IF(AND($J120&gt;BE$4,$J120&lt;=BF$4,$K120&lt;=BF$4),NETWORKDAYS.INTL($J120,$K120,1,(Holidays!$A$1:$A$248)),0)+IF(AND($J120&gt;BE$4,$J120&lt;=BF$4,$K120&gt;BF$4),NETWORKDAYS.INTL($J120,(BF$4),1,(Holidays!$A$1:$A$248)),0)+IF(AND($J120&lt;BE$4,$K120&lt;BF$4,$K120&gt;BE$4),NETWORKDAYS.INTL(BE$4+1,$K120,1,(Holidays!$A$1:$A$248)),0)+IF(AND($J120&lt;=BE$4,$K120&gt;=BF$4,$K120&gt;BE$4),NETWORKDAYS.INTL(BE$4+1,(BF$4),1,(Holidays!$A$1:$A$248)),0))*$M120,"")</f>
        <v>0</v>
      </c>
      <c r="BG120" s="321">
        <f ca="1">IFERROR((IF(AND($J120&gt;BF$4,$J120&lt;=BG$4,$K120&lt;=BG$4),NETWORKDAYS.INTL($J120,$K120,1,(Holidays!$A$1:$A$248)),0)+IF(AND($J120&gt;BF$4,$J120&lt;=BG$4,$K120&gt;BG$4),NETWORKDAYS.INTL($J120,(BG$4),1,(Holidays!$A$1:$A$248)),0)+IF(AND($J120&lt;BF$4,$K120&lt;BG$4,$K120&gt;BF$4),NETWORKDAYS.INTL(BF$4+1,$K120,1,(Holidays!$A$1:$A$248)),0)+IF(AND($J120&lt;=BF$4,$K120&gt;=BG$4,$K120&gt;BF$4),NETWORKDAYS.INTL(BF$4+1,(BG$4),1,(Holidays!$A$1:$A$248)),0))*$M120,"")</f>
        <v>0</v>
      </c>
      <c r="BH120" s="190">
        <f ca="1">IFERROR((IF(AND($J120&gt;BG$4,$J120&lt;=BH$4,$K120&lt;=BH$4),NETWORKDAYS.INTL($J120,$K120,1,(Holidays!$A$1:$A$248)),0)+IF(AND($J120&gt;BG$4,$J120&lt;=BH$4,$K120&gt;BH$4),NETWORKDAYS.INTL($J120,(BH$4),1,(Holidays!$A$1:$A$248)),0)+IF(AND($J120&lt;BG$4,$K120&lt;BH$4,$K120&gt;BG$4),NETWORKDAYS.INTL(BG$4+1,$K120,1,(Holidays!$A$1:$A$248)),0)+IF(AND($J120&lt;=BG$4,$K120&gt;=BH$4,$K120&gt;BG$4),NETWORKDAYS.INTL(BG$4+1,(BH$4),1,(Holidays!$A$1:$A$248)),0))*$M120,"")</f>
        <v>0</v>
      </c>
      <c r="BI120" s="192">
        <f ca="1">IFERROR((IF(AND($J120&gt;BH$4,$J120&lt;=BI$4,$K120&lt;=BI$4),NETWORKDAYS.INTL($J120,$K120,1,(Holidays!$A$1:$A$248)),0)+IF(AND($J120&gt;BH$4,$J120&lt;=BI$4,$K120&gt;BI$4),NETWORKDAYS.INTL($J120,(BI$4),1,(Holidays!$A$1:$A$248)),0)+IF(AND($J120&lt;BH$4,$K120&lt;BI$4,$K120&gt;BH$4),NETWORKDAYS.INTL(BH$4+1,$K120,1,(Holidays!$A$1:$A$248)),0)+IF(AND($J120&lt;=BH$4,$K120&gt;=BI$4,$K120&gt;BH$4),NETWORKDAYS.INTL(BH$4+1,(BI$4),1,(Holidays!$A$1:$A$248)),0))*$M120,"")</f>
        <v>0</v>
      </c>
      <c r="BJ120" s="321">
        <f ca="1">IFERROR((IF(AND($J120&gt;BI$4,$J120&lt;=BJ$4,$K120&lt;=BJ$4),NETWORKDAYS.INTL($J120,$K120,1,(Holidays!$A$1:$A$248)),0)+IF(AND($J120&gt;BI$4,$J120&lt;=BJ$4,$K120&gt;BJ$4),NETWORKDAYS.INTL($J120,(BJ$4),1,(Holidays!$A$1:$A$248)),0)+IF(AND($J120&lt;BI$4,$K120&lt;BJ$4,$K120&gt;BI$4),NETWORKDAYS.INTL(BI$4+1,$K120,1,(Holidays!$A$1:$A$248)),0)+IF(AND($J120&lt;=BI$4,$K120&gt;=BJ$4,$K120&gt;BI$4),NETWORKDAYS.INTL(BI$4+1,(BJ$4),1,(Holidays!$A$1:$A$248)),0))*$M120,"")</f>
        <v>0</v>
      </c>
      <c r="BK120" s="190">
        <f ca="1">IFERROR((IF(AND($J120&gt;BJ$4,$J120&lt;=BK$4,$K120&lt;=BK$4),NETWORKDAYS.INTL($J120,$K120,1,(Holidays!$A$1:$A$248)),0)+IF(AND($J120&gt;BJ$4,$J120&lt;=BK$4,$K120&gt;BK$4),NETWORKDAYS.INTL($J120,(BK$4),1,(Holidays!$A$1:$A$248)),0)+IF(AND($J120&lt;BJ$4,$K120&lt;BK$4,$K120&gt;BJ$4),NETWORKDAYS.INTL(BJ$4+1,$K120,1,(Holidays!$A$1:$A$248)),0)+IF(AND($J120&lt;=BJ$4,$K120&gt;=BK$4,$K120&gt;BJ$4),NETWORKDAYS.INTL(BJ$4+1,(BK$4),1,(Holidays!$A$1:$A$248)),0))*$M120,"")</f>
        <v>0</v>
      </c>
      <c r="BL120" s="192">
        <f ca="1">IFERROR((IF(AND($J120&gt;BK$4,$J120&lt;=BL$4,$K120&lt;=BL$4),NETWORKDAYS.INTL($J120,$K120,1,(Holidays!$A$1:$A$248)),0)+IF(AND($J120&gt;BK$4,$J120&lt;=BL$4,$K120&gt;BL$4),NETWORKDAYS.INTL($J120,(BL$4),1,(Holidays!$A$1:$A$248)),0)+IF(AND($J120&lt;BK$4,$K120&lt;BL$4,$K120&gt;BK$4),NETWORKDAYS.INTL(BK$4+1,$K120,1,(Holidays!$A$1:$A$248)),0)+IF(AND($J120&lt;=BK$4,$K120&gt;=BL$4,$K120&gt;BK$4),NETWORKDAYS.INTL(BK$4+1,(BL$4),1,(Holidays!$A$1:$A$248)),0))*$M120,"")</f>
        <v>0</v>
      </c>
      <c r="BM120" s="321">
        <f ca="1">IFERROR((IF(AND($J120&gt;BL$4,$J120&lt;=BM$4,$K120&lt;=BM$4),NETWORKDAYS.INTL($J120,$K120,1,(Holidays!$A$1:$A$248)),0)+IF(AND($J120&gt;BL$4,$J120&lt;=BM$4,$K120&gt;BM$4),NETWORKDAYS.INTL($J120,(BM$4),1,(Holidays!$A$1:$A$248)),0)+IF(AND($J120&lt;BL$4,$K120&lt;BM$4,$K120&gt;BL$4),NETWORKDAYS.INTL(BL$4+1,$K120,1,(Holidays!$A$1:$A$248)),0)+IF(AND($J120&lt;=BL$4,$K120&gt;=BM$4,$K120&gt;BL$4),NETWORKDAYS.INTL(BL$4+1,(BM$4),1,(Holidays!$A$1:$A$248)),0))*$M120,"")</f>
        <v>0</v>
      </c>
      <c r="BN120" s="190">
        <f ca="1">IFERROR((IF(AND($J120&gt;BM$4,$J120&lt;=BN$4,$K120&lt;=BN$4),NETWORKDAYS.INTL($J120,$K120,1,(Holidays!$A$1:$A$248)),0)+IF(AND($J120&gt;BM$4,$J120&lt;=BN$4,$K120&gt;BN$4),NETWORKDAYS.INTL($J120,(BN$4),1,(Holidays!$A$1:$A$248)),0)+IF(AND($J120&lt;BM$4,$K120&lt;BN$4,$K120&gt;BM$4),NETWORKDAYS.INTL(BM$4+1,$K120,1,(Holidays!$A$1:$A$248)),0)+IF(AND($J120&lt;=BM$4,$K120&gt;=BN$4,$K120&gt;BM$4),NETWORKDAYS.INTL(BM$4+1,(BN$4),1,(Holidays!$A$1:$A$248)),0))*$M120,"")</f>
        <v>0</v>
      </c>
      <c r="BO120" s="192">
        <f ca="1">IFERROR((IF(AND($J120&gt;BN$4,$J120&lt;=BO$4,$K120&lt;=BO$4),NETWORKDAYS.INTL($J120,$K120,1,(Holidays!$A$1:$A$248)),0)+IF(AND($J120&gt;BN$4,$J120&lt;=BO$4,$K120&gt;BO$4),NETWORKDAYS.INTL($J120,(BO$4),1,(Holidays!$A$1:$A$248)),0)+IF(AND($J120&lt;BN$4,$K120&lt;BO$4,$K120&gt;BN$4),NETWORKDAYS.INTL(BN$4+1,$K120,1,(Holidays!$A$1:$A$248)),0)+IF(AND($J120&lt;=BN$4,$K120&gt;=BO$4,$K120&gt;BN$4),NETWORKDAYS.INTL(BN$4+1,(BO$4),1,(Holidays!$A$1:$A$248)),0))*$M120,"")</f>
        <v>0</v>
      </c>
      <c r="BP120" s="321">
        <f ca="1">IFERROR((IF(AND($J120&gt;BO$4,$J120&lt;=BP$4,$K120&lt;=BP$4),NETWORKDAYS.INTL($J120,$K120,1,(Holidays!$A$1:$A$248)),0)+IF(AND($J120&gt;BO$4,$J120&lt;=BP$4,$K120&gt;BP$4),NETWORKDAYS.INTL($J120,(BP$4),1,(Holidays!$A$1:$A$248)),0)+IF(AND($J120&lt;BO$4,$K120&lt;BP$4,$K120&gt;BO$4),NETWORKDAYS.INTL(BO$4+1,$K120,1,(Holidays!$A$1:$A$248)),0)+IF(AND($J120&lt;=BO$4,$K120&gt;=BP$4,$K120&gt;BO$4),NETWORKDAYS.INTL(BO$4+1,(BP$4),1,(Holidays!$A$1:$A$248)),0))*$M120,"")</f>
        <v>0</v>
      </c>
      <c r="BQ120" s="190">
        <f ca="1">IFERROR((IF(AND($J120&gt;BP$4,$J120&lt;=BQ$4,$K120&lt;=BQ$4),NETWORKDAYS.INTL($J120,$K120,1,(Holidays!$A$1:$A$248)),0)+IF(AND($J120&gt;BP$4,$J120&lt;=BQ$4,$K120&gt;BQ$4),NETWORKDAYS.INTL($J120,(BQ$4),1,(Holidays!$A$1:$A$248)),0)+IF(AND($J120&lt;BP$4,$K120&lt;BQ$4,$K120&gt;BP$4),NETWORKDAYS.INTL(BP$4+1,$K120,1,(Holidays!$A$1:$A$248)),0)+IF(AND($J120&lt;=BP$4,$K120&gt;=BQ$4,$K120&gt;BP$4),NETWORKDAYS.INTL(BP$4+1,(BQ$4),1,(Holidays!$A$1:$A$248)),0))*$M120,"")</f>
        <v>0</v>
      </c>
      <c r="BR120" s="192">
        <f ca="1">IFERROR((IF(AND($J120&gt;BQ$4,$J120&lt;=BR$4,$K120&lt;=BR$4),NETWORKDAYS.INTL($J120,$K120,1,(Holidays!$A$1:$A$248)),0)+IF(AND($J120&gt;BQ$4,$J120&lt;=BR$4,$K120&gt;BR$4),NETWORKDAYS.INTL($J120,(BR$4),1,(Holidays!$A$1:$A$248)),0)+IF(AND($J120&lt;BQ$4,$K120&lt;BR$4,$K120&gt;BQ$4),NETWORKDAYS.INTL(BQ$4+1,$K120,1,(Holidays!$A$1:$A$248)),0)+IF(AND($J120&lt;=BQ$4,$K120&gt;=BR$4,$K120&gt;BQ$4),NETWORKDAYS.INTL(BQ$4+1,(BR$4),1,(Holidays!$A$1:$A$248)),0))*$M120,"")</f>
        <v>0</v>
      </c>
      <c r="BS120" s="321">
        <f ca="1">IFERROR((IF(AND($J120&gt;BR$4,$J120&lt;=BS$4,$K120&lt;=BS$4),NETWORKDAYS.INTL($J120,$K120,1,(Holidays!$A$1:$A$248)),0)+IF(AND($J120&gt;BR$4,$J120&lt;=BS$4,$K120&gt;BS$4),NETWORKDAYS.INTL($J120,(BS$4),1,(Holidays!$A$1:$A$248)),0)+IF(AND($J120&lt;BR$4,$K120&lt;BS$4,$K120&gt;BR$4),NETWORKDAYS.INTL(BR$4+1,$K120,1,(Holidays!$A$1:$A$248)),0)+IF(AND($J120&lt;=BR$4,$K120&gt;=BS$4,$K120&gt;BR$4),NETWORKDAYS.INTL(BR$4+1,(BS$4),1,(Holidays!$A$1:$A$248)),0))*$M120,"")</f>
        <v>0</v>
      </c>
      <c r="BT120" s="190">
        <f ca="1">IFERROR((IF(AND($J120&gt;BS$4,$J120&lt;=BT$4,$K120&lt;=BT$4),NETWORKDAYS.INTL($J120,$K120,1,(Holidays!$A$1:$A$248)),0)+IF(AND($J120&gt;BS$4,$J120&lt;=BT$4,$K120&gt;BT$4),NETWORKDAYS.INTL($J120,(BT$4),1,(Holidays!$A$1:$A$248)),0)+IF(AND($J120&lt;BS$4,$K120&lt;BT$4,$K120&gt;BS$4),NETWORKDAYS.INTL(BS$4+1,$K120,1,(Holidays!$A$1:$A$248)),0)+IF(AND($J120&lt;=BS$4,$K120&gt;=BT$4,$K120&gt;BS$4),NETWORKDAYS.INTL(BS$4+1,(BT$4),1,(Holidays!$A$1:$A$248)),0))*$M120,"")</f>
        <v>0</v>
      </c>
      <c r="BU120" s="192">
        <f ca="1">IFERROR((IF(AND($J120&gt;BT$4,$J120&lt;=BU$4,$K120&lt;=BU$4),NETWORKDAYS.INTL($J120,$K120,1,(Holidays!$A$1:$A$248)),0)+IF(AND($J120&gt;BT$4,$J120&lt;=BU$4,$K120&gt;BU$4),NETWORKDAYS.INTL($J120,(BU$4),1,(Holidays!$A$1:$A$248)),0)+IF(AND($J120&lt;BT$4,$K120&lt;BU$4,$K120&gt;BT$4),NETWORKDAYS.INTL(BT$4+1,$K120,1,(Holidays!$A$1:$A$248)),0)+IF(AND($J120&lt;=BT$4,$K120&gt;=BU$4,$K120&gt;BT$4),NETWORKDAYS.INTL(BT$4+1,(BU$4),1,(Holidays!$A$1:$A$248)),0))*$M120,"")</f>
        <v>0</v>
      </c>
      <c r="BV120" s="321">
        <f ca="1">IFERROR((IF(AND($J120&gt;BU$4,$J120&lt;=BV$4,$K120&lt;=BV$4),NETWORKDAYS.INTL($J120,$K120,1,(Holidays!$A$1:$A$248)),0)+IF(AND($J120&gt;BU$4,$J120&lt;=BV$4,$K120&gt;BV$4),NETWORKDAYS.INTL($J120,(BV$4),1,(Holidays!$A$1:$A$248)),0)+IF(AND($J120&lt;BU$4,$K120&lt;BV$4,$K120&gt;BU$4),NETWORKDAYS.INTL(BU$4+1,$K120,1,(Holidays!$A$1:$A$248)),0)+IF(AND($J120&lt;=BU$4,$K120&gt;=BV$4,$K120&gt;BU$4),NETWORKDAYS.INTL(BU$4+1,(BV$4),1,(Holidays!$A$1:$A$248)),0))*$M120,"")</f>
        <v>0</v>
      </c>
      <c r="BW120" s="190">
        <f ca="1">IFERROR((IF(AND($J120&gt;BV$4,$J120&lt;=BW$4,$K120&lt;=BW$4),NETWORKDAYS.INTL($J120,$K120,1,(Holidays!$A$1:$A$248)),0)+IF(AND($J120&gt;BV$4,$J120&lt;=BW$4,$K120&gt;BW$4),NETWORKDAYS.INTL($J120,(BW$4),1,(Holidays!$A$1:$A$248)),0)+IF(AND($J120&lt;BV$4,$K120&lt;BW$4,$K120&gt;BV$4),NETWORKDAYS.INTL(BV$4+1,$K120,1,(Holidays!$A$1:$A$248)),0)+IF(AND($J120&lt;=BV$4,$K120&gt;=BW$4,$K120&gt;BV$4),NETWORKDAYS.INTL(BV$4+1,(BW$4),1,(Holidays!$A$1:$A$248)),0))*$M120,"")</f>
        <v>0</v>
      </c>
      <c r="BX120" s="192">
        <f ca="1">IFERROR((IF(AND($J120&gt;BW$4,$J120&lt;=BX$4,$K120&lt;=BX$4),NETWORKDAYS.INTL($J120,$K120,1,(Holidays!$A$1:$A$248)),0)+IF(AND($J120&gt;BW$4,$J120&lt;=BX$4,$K120&gt;BX$4),NETWORKDAYS.INTL($J120,(BX$4),1,(Holidays!$A$1:$A$248)),0)+IF(AND($J120&lt;BW$4,$K120&lt;BX$4,$K120&gt;BW$4),NETWORKDAYS.INTL(BW$4+1,$K120,1,(Holidays!$A$1:$A$248)),0)+IF(AND($J120&lt;=BW$4,$K120&gt;=BX$4,$K120&gt;BW$4),NETWORKDAYS.INTL(BW$4+1,(BX$4),1,(Holidays!$A$1:$A$248)),0))*$M120,"")</f>
        <v>0</v>
      </c>
      <c r="BY120" s="321">
        <f ca="1">IFERROR((IF(AND($J120&gt;BX$4,$J120&lt;=BY$4,$K120&lt;=BY$4),NETWORKDAYS.INTL($J120,$K120,1,(Holidays!$A$1:$A$248)),0)+IF(AND($J120&gt;BX$4,$J120&lt;=BY$4,$K120&gt;BY$4),NETWORKDAYS.INTL($J120,(BY$4),1,(Holidays!$A$1:$A$248)),0)+IF(AND($J120&lt;BX$4,$K120&lt;BY$4,$K120&gt;BX$4),NETWORKDAYS.INTL(BX$4+1,$K120,1,(Holidays!$A$1:$A$248)),0)+IF(AND($J120&lt;=BX$4,$K120&gt;=BY$4,$K120&gt;BX$4),NETWORKDAYS.INTL(BX$4+1,(BY$4),1,(Holidays!$A$1:$A$248)),0))*$M120,"")</f>
        <v>0</v>
      </c>
      <c r="BZ120" s="190">
        <f ca="1">IFERROR((IF(AND($J120&gt;BY$4,$J120&lt;=BZ$4,$K120&lt;=BZ$4),NETWORKDAYS.INTL($J120,$K120,1,(Holidays!$A$1:$A$248)),0)+IF(AND($J120&gt;BY$4,$J120&lt;=BZ$4,$K120&gt;BZ$4),NETWORKDAYS.INTL($J120,(BZ$4),1,(Holidays!$A$1:$A$248)),0)+IF(AND($J120&lt;BY$4,$K120&lt;BZ$4,$K120&gt;BY$4),NETWORKDAYS.INTL(BY$4+1,$K120,1,(Holidays!$A$1:$A$248)),0)+IF(AND($J120&lt;=BY$4,$K120&gt;=BZ$4,$K120&gt;BY$4),NETWORKDAYS.INTL(BY$4+1,(BZ$4),1,(Holidays!$A$1:$A$248)),0))*$M120,"")</f>
        <v>0</v>
      </c>
      <c r="CA120" s="192">
        <f ca="1">IFERROR((IF(AND($J120&gt;BZ$4,$J120&lt;=CA$4,$K120&lt;=CA$4),NETWORKDAYS.INTL($J120,$K120,1,(Holidays!$A$1:$A$248)),0)+IF(AND($J120&gt;BZ$4,$J120&lt;=CA$4,$K120&gt;CA$4),NETWORKDAYS.INTL($J120,(CA$4),1,(Holidays!$A$1:$A$248)),0)+IF(AND($J120&lt;BZ$4,$K120&lt;CA$4,$K120&gt;BZ$4),NETWORKDAYS.INTL(BZ$4+1,$K120,1,(Holidays!$A$1:$A$248)),0)+IF(AND($J120&lt;=BZ$4,$K120&gt;=CA$4,$K120&gt;BZ$4),NETWORKDAYS.INTL(BZ$4+1,(CA$4),1,(Holidays!$A$1:$A$248)),0))*$M120,"")</f>
        <v>0</v>
      </c>
      <c r="CB120" s="321">
        <f ca="1">IFERROR((IF(AND($J120&gt;CA$4,$J120&lt;=CB$4,$K120&lt;=CB$4),NETWORKDAYS.INTL($J120,$K120,1,(Holidays!$A$1:$A$248)),0)+IF(AND($J120&gt;CA$4,$J120&lt;=CB$4,$K120&gt;CB$4),NETWORKDAYS.INTL($J120,(CB$4),1,(Holidays!$A$1:$A$248)),0)+IF(AND($J120&lt;CA$4,$K120&lt;CB$4,$K120&gt;CA$4),NETWORKDAYS.INTL(CA$4+1,$K120,1,(Holidays!$A$1:$A$248)),0)+IF(AND($J120&lt;=CA$4,$K120&gt;=CB$4,$K120&gt;CA$4),NETWORKDAYS.INTL(CA$4+1,(CB$4),1,(Holidays!$A$1:$A$248)),0))*$M120,"")</f>
        <v>0</v>
      </c>
      <c r="CC120" s="190">
        <f ca="1">IFERROR((IF(AND($J120&gt;CB$4,$J120&lt;=CC$4,$K120&lt;=CC$4),NETWORKDAYS.INTL($J120,$K120,1,(Holidays!$A$1:$A$248)),0)+IF(AND($J120&gt;CB$4,$J120&lt;=CC$4,$K120&gt;CC$4),NETWORKDAYS.INTL($J120,(CC$4),1,(Holidays!$A$1:$A$248)),0)+IF(AND($J120&lt;CB$4,$K120&lt;CC$4,$K120&gt;CB$4),NETWORKDAYS.INTL(CB$4+1,$K120,1,(Holidays!$A$1:$A$248)),0)+IF(AND($J120&lt;=CB$4,$K120&gt;=CC$4,$K120&gt;CB$4),NETWORKDAYS.INTL(CB$4+1,(CC$4),1,(Holidays!$A$1:$A$248)),0))*$M120,"")</f>
        <v>0</v>
      </c>
      <c r="CD120" s="192">
        <f ca="1">IFERROR((IF(AND($J120&gt;CC$4,$J120&lt;=CD$4,$K120&lt;=CD$4),NETWORKDAYS.INTL($J120,$K120,1,(Holidays!$A$1:$A$248)),0)+IF(AND($J120&gt;CC$4,$J120&lt;=CD$4,$K120&gt;CD$4),NETWORKDAYS.INTL($J120,(CD$4),1,(Holidays!$A$1:$A$248)),0)+IF(AND($J120&lt;CC$4,$K120&lt;CD$4,$K120&gt;CC$4),NETWORKDAYS.INTL(CC$4+1,$K120,1,(Holidays!$A$1:$A$248)),0)+IF(AND($J120&lt;=CC$4,$K120&gt;=CD$4,$K120&gt;CC$4),NETWORKDAYS.INTL(CC$4+1,(CD$4),1,(Holidays!$A$1:$A$248)),0))*$M120,"")</f>
        <v>0</v>
      </c>
      <c r="CE120" s="321">
        <f ca="1">IFERROR((IF(AND($J120&gt;CD$4,$J120&lt;=CE$4,$K120&lt;=CE$4),NETWORKDAYS.INTL($J120,$K120,1,(Holidays!$A$1:$A$248)),0)+IF(AND($J120&gt;CD$4,$J120&lt;=CE$4,$K120&gt;CE$4),NETWORKDAYS.INTL($J120,(CE$4),1,(Holidays!$A$1:$A$248)),0)+IF(AND($J120&lt;CD$4,$K120&lt;CE$4,$K120&gt;CD$4),NETWORKDAYS.INTL(CD$4+1,$K120,1,(Holidays!$A$1:$A$248)),0)+IF(AND($J120&lt;=CD$4,$K120&gt;=CE$4,$K120&gt;CD$4),NETWORKDAYS.INTL(CD$4+1,(CE$4),1,(Holidays!$A$1:$A$248)),0))*$M120,"")</f>
        <v>0</v>
      </c>
      <c r="CF120" s="190">
        <f ca="1">IFERROR((IF(AND($J120&gt;CE$4,$J120&lt;=CF$4,$K120&lt;=CF$4),NETWORKDAYS.INTL($J120,$K120,1,(Holidays!$A$1:$A$248)),0)+IF(AND($J120&gt;CE$4,$J120&lt;=CF$4,$K120&gt;CF$4),NETWORKDAYS.INTL($J120,(CF$4),1,(Holidays!$A$1:$A$248)),0)+IF(AND($J120&lt;CE$4,$K120&lt;CF$4,$K120&gt;CE$4),NETWORKDAYS.INTL(CE$4+1,$K120,1,(Holidays!$A$1:$A$248)),0)+IF(AND($J120&lt;=CE$4,$K120&gt;=CF$4,$K120&gt;CE$4),NETWORKDAYS.INTL(CE$4+1,(CF$4),1,(Holidays!$A$1:$A$248)),0))*$M120,"")</f>
        <v>0</v>
      </c>
      <c r="CG120" s="192">
        <f ca="1">IFERROR((IF(AND($J120&gt;CF$4,$J120&lt;=CG$4,$K120&lt;=CG$4),NETWORKDAYS.INTL($J120,$K120,1,(Holidays!$A$1:$A$248)),0)+IF(AND($J120&gt;CF$4,$J120&lt;=CG$4,$K120&gt;CG$4),NETWORKDAYS.INTL($J120,(CG$4),1,(Holidays!$A$1:$A$248)),0)+IF(AND($J120&lt;CF$4,$K120&lt;CG$4,$K120&gt;CF$4),NETWORKDAYS.INTL(CF$4+1,$K120,1,(Holidays!$A$1:$A$248)),0)+IF(AND($J120&lt;=CF$4,$K120&gt;=CG$4,$K120&gt;CF$4),NETWORKDAYS.INTL(CF$4+1,(CG$4),1,(Holidays!$A$1:$A$248)),0))*$M120,"")</f>
        <v>0</v>
      </c>
      <c r="CH120" s="321">
        <f ca="1">IFERROR((IF(AND($J120&gt;CG$4,$J120&lt;=CH$4,$K120&lt;=CH$4),NETWORKDAYS.INTL($J120,$K120,1,(Holidays!$A$1:$A$248)),0)+IF(AND($J120&gt;CG$4,$J120&lt;=CH$4,$K120&gt;CH$4),NETWORKDAYS.INTL($J120,(CH$4),1,(Holidays!$A$1:$A$248)),0)+IF(AND($J120&lt;CG$4,$K120&lt;CH$4,$K120&gt;CG$4),NETWORKDAYS.INTL(CG$4+1,$K120,1,(Holidays!$A$1:$A$248)),0)+IF(AND($J120&lt;=CG$4,$K120&gt;=CH$4,$K120&gt;CG$4),NETWORKDAYS.INTL(CG$4+1,(CH$4),1,(Holidays!$A$1:$A$248)),0))*$M120,"")</f>
        <v>0</v>
      </c>
      <c r="CI120" s="190">
        <f ca="1">IFERROR((IF(AND($J120&gt;CH$4,$J120&lt;=CI$4,$K120&lt;=CI$4),NETWORKDAYS.INTL($J120,$K120,1,(Holidays!$A$1:$A$248)),0)+IF(AND($J120&gt;CH$4,$J120&lt;=CI$4,$K120&gt;CI$4),NETWORKDAYS.INTL($J120,(CI$4),1,(Holidays!$A$1:$A$248)),0)+IF(AND($J120&lt;CH$4,$K120&lt;CI$4,$K120&gt;CH$4),NETWORKDAYS.INTL(CH$4+1,$K120,1,(Holidays!$A$1:$A$248)),0)+IF(AND($J120&lt;=CH$4,$K120&gt;=CI$4,$K120&gt;CH$4),NETWORKDAYS.INTL(CH$4+1,(CI$4),1,(Holidays!$A$1:$A$248)),0))*$M120,"")</f>
        <v>0</v>
      </c>
      <c r="CJ120" s="192">
        <f ca="1">IFERROR((IF(AND($J120&gt;CI$4,$J120&lt;=CJ$4,$K120&lt;=CJ$4),NETWORKDAYS.INTL($J120,$K120,1,(Holidays!$A$1:$A$248)),0)+IF(AND($J120&gt;CI$4,$J120&lt;=CJ$4,$K120&gt;CJ$4),NETWORKDAYS.INTL($J120,(CJ$4),1,(Holidays!$A$1:$A$248)),0)+IF(AND($J120&lt;CI$4,$K120&lt;CJ$4,$K120&gt;CI$4),NETWORKDAYS.INTL(CI$4+1,$K120,1,(Holidays!$A$1:$A$248)),0)+IF(AND($J120&lt;=CI$4,$K120&gt;=CJ$4,$K120&gt;CI$4),NETWORKDAYS.INTL(CI$4+1,(CJ$4),1,(Holidays!$A$1:$A$248)),0))*$M120,"")</f>
        <v>0</v>
      </c>
      <c r="CK120" s="321">
        <f ca="1">IFERROR((IF(AND($J120&gt;CJ$4,$J120&lt;=CK$4,$K120&lt;=CK$4),NETWORKDAYS.INTL($J120,$K120,1,(Holidays!$A$1:$A$248)),0)+IF(AND($J120&gt;CJ$4,$J120&lt;=CK$4,$K120&gt;CK$4),NETWORKDAYS.INTL($J120,(CK$4),1,(Holidays!$A$1:$A$248)),0)+IF(AND($J120&lt;CJ$4,$K120&lt;CK$4,$K120&gt;CJ$4),NETWORKDAYS.INTL(CJ$4+1,$K120,1,(Holidays!$A$1:$A$248)),0)+IF(AND($J120&lt;=CJ$4,$K120&gt;=CK$4,$K120&gt;CJ$4),NETWORKDAYS.INTL(CJ$4+1,(CK$4),1,(Holidays!$A$1:$A$248)),0))*$M120,"")</f>
        <v>0</v>
      </c>
      <c r="CL120" s="190">
        <f ca="1">IFERROR((IF(AND($J120&gt;CK$4,$J120&lt;=CL$4,$K120&lt;=CL$4),NETWORKDAYS.INTL($J120,$K120,1,(Holidays!$A$1:$A$248)),0)+IF(AND($J120&gt;CK$4,$J120&lt;=CL$4,$K120&gt;CL$4),NETWORKDAYS.INTL($J120,(CL$4),1,(Holidays!$A$1:$A$248)),0)+IF(AND($J120&lt;CK$4,$K120&lt;CL$4,$K120&gt;CK$4),NETWORKDAYS.INTL(CK$4+1,$K120,1,(Holidays!$A$1:$A$248)),0)+IF(AND($J120&lt;=CK$4,$K120&gt;=CL$4,$K120&gt;CK$4),NETWORKDAYS.INTL(CK$4+1,(CL$4),1,(Holidays!$A$1:$A$248)),0))*$M120,"")</f>
        <v>0</v>
      </c>
      <c r="CM120" s="192">
        <f ca="1">IFERROR((IF(AND($J120&gt;CL$4,$J120&lt;=CM$4,$K120&lt;=CM$4),NETWORKDAYS.INTL($J120,$K120,1,(Holidays!$A$1:$A$248)),0)+IF(AND($J120&gt;CL$4,$J120&lt;=CM$4,$K120&gt;CM$4),NETWORKDAYS.INTL($J120,(CM$4),1,(Holidays!$A$1:$A$248)),0)+IF(AND($J120&lt;CL$4,$K120&lt;CM$4,$K120&gt;CL$4),NETWORKDAYS.INTL(CL$4+1,$K120,1,(Holidays!$A$1:$A$248)),0)+IF(AND($J120&lt;=CL$4,$K120&gt;=CM$4,$K120&gt;CL$4),NETWORKDAYS.INTL(CL$4+1,(CM$4),1,(Holidays!$A$1:$A$248)),0))*$M120,"")</f>
        <v>0</v>
      </c>
      <c r="CN120" s="321">
        <f ca="1">IFERROR((IF(AND($J120&gt;CM$4,$J120&lt;=CN$4,$K120&lt;=CN$4),NETWORKDAYS.INTL($J120,$K120,1,(Holidays!$A$1:$A$248)),0)+IF(AND($J120&gt;CM$4,$J120&lt;=CN$4,$K120&gt;CN$4),NETWORKDAYS.INTL($J120,(CN$4),1,(Holidays!$A$1:$A$248)),0)+IF(AND($J120&lt;CM$4,$K120&lt;CN$4,$K120&gt;CM$4),NETWORKDAYS.INTL(CM$4+1,$K120,1,(Holidays!$A$1:$A$248)),0)+IF(AND($J120&lt;=CM$4,$K120&gt;=CN$4,$K120&gt;CM$4),NETWORKDAYS.INTL(CM$4+1,(CN$4),1,(Holidays!$A$1:$A$248)),0))*$M120,"")</f>
        <v>0</v>
      </c>
      <c r="CO120" s="190">
        <f ca="1">IFERROR((IF(AND($J120&gt;CN$4,$J120&lt;=CO$4,$K120&lt;=CO$4),NETWORKDAYS.INTL($J120,$K120,1,(Holidays!$A$1:$A$248)),0)+IF(AND($J120&gt;CN$4,$J120&lt;=CO$4,$K120&gt;CO$4),NETWORKDAYS.INTL($J120,(CO$4),1,(Holidays!$A$1:$A$248)),0)+IF(AND($J120&lt;CN$4,$K120&lt;CO$4,$K120&gt;CN$4),NETWORKDAYS.INTL(CN$4+1,$K120,1,(Holidays!$A$1:$A$248)),0)+IF(AND($J120&lt;=CN$4,$K120&gt;=CO$4,$K120&gt;CN$4),NETWORKDAYS.INTL(CN$4+1,(CO$4),1,(Holidays!$A$1:$A$248)),0))*$M120,"")</f>
        <v>0</v>
      </c>
      <c r="CP120" s="192">
        <f ca="1">IFERROR((IF(AND($J120&gt;CO$4,$J120&lt;=CP$4,$K120&lt;=CP$4),NETWORKDAYS.INTL($J120,$K120,1,(Holidays!$A$1:$A$248)),0)+IF(AND($J120&gt;CO$4,$J120&lt;=CP$4,$K120&gt;CP$4),NETWORKDAYS.INTL($J120,(CP$4),1,(Holidays!$A$1:$A$248)),0)+IF(AND($J120&lt;CO$4,$K120&lt;CP$4,$K120&gt;CO$4),NETWORKDAYS.INTL(CO$4+1,$K120,1,(Holidays!$A$1:$A$248)),0)+IF(AND($J120&lt;=CO$4,$K120&gt;=CP$4,$K120&gt;CO$4),NETWORKDAYS.INTL(CO$4+1,(CP$4),1,(Holidays!$A$1:$A$248)),0))*$M120,"")</f>
        <v>0</v>
      </c>
      <c r="CQ120" s="321">
        <f ca="1">IFERROR((IF(AND($J120&gt;CP$4,$J120&lt;=CQ$4,$K120&lt;=CQ$4),NETWORKDAYS.INTL($J120,$K120,1,(Holidays!$A$1:$A$248)),0)+IF(AND($J120&gt;CP$4,$J120&lt;=CQ$4,$K120&gt;CQ$4),NETWORKDAYS.INTL($J120,(CQ$4),1,(Holidays!$A$1:$A$248)),0)+IF(AND($J120&lt;CP$4,$K120&lt;CQ$4,$K120&gt;CP$4),NETWORKDAYS.INTL(CP$4+1,$K120,1,(Holidays!$A$1:$A$248)),0)+IF(AND($J120&lt;=CP$4,$K120&gt;=CQ$4,$K120&gt;CP$4),NETWORKDAYS.INTL(CP$4+1,(CQ$4),1,(Holidays!$A$1:$A$248)),0))*$M120,"")</f>
        <v>0</v>
      </c>
      <c r="CR120" s="190">
        <f ca="1">IFERROR((IF(AND($J120&gt;CQ$4,$J120&lt;=CR$4,$K120&lt;=CR$4),NETWORKDAYS.INTL($J120,$K120,1,(Holidays!$A$1:$A$248)),0)+IF(AND($J120&gt;CQ$4,$J120&lt;=CR$4,$K120&gt;CR$4),NETWORKDAYS.INTL($J120,(CR$4),1,(Holidays!$A$1:$A$248)),0)+IF(AND($J120&lt;CQ$4,$K120&lt;CR$4,$K120&gt;CQ$4),NETWORKDAYS.INTL(CQ$4+1,$K120,1,(Holidays!$A$1:$A$248)),0)+IF(AND($J120&lt;=CQ$4,$K120&gt;=CR$4,$K120&gt;CQ$4),NETWORKDAYS.INTL(CQ$4+1,(CR$4),1,(Holidays!$A$1:$A$248)),0))*$M120,"")</f>
        <v>0</v>
      </c>
      <c r="CS120" s="192">
        <f ca="1">IFERROR((IF(AND($J120&gt;CR$4,$J120&lt;=CS$4,$K120&lt;=CS$4),NETWORKDAYS.INTL($J120,$K120,1,(Holidays!$A$1:$A$248)),0)+IF(AND($J120&gt;CR$4,$J120&lt;=CS$4,$K120&gt;CS$4),NETWORKDAYS.INTL($J120,(CS$4),1,(Holidays!$A$1:$A$248)),0)+IF(AND($J120&lt;CR$4,$K120&lt;CS$4,$K120&gt;CR$4),NETWORKDAYS.INTL(CR$4+1,$K120,1,(Holidays!$A$1:$A$248)),0)+IF(AND($J120&lt;=CR$4,$K120&gt;=CS$4,$K120&gt;CR$4),NETWORKDAYS.INTL(CR$4+1,(CS$4),1,(Holidays!$A$1:$A$248)),0))*$M120,"")</f>
        <v>0</v>
      </c>
      <c r="CT120" s="321">
        <f ca="1">IFERROR((IF(AND($J120&gt;CS$4,$J120&lt;=CT$4,$K120&lt;=CT$4),NETWORKDAYS.INTL($J120,$K120,1,(Holidays!$A$1:$A$248)),0)+IF(AND($J120&gt;CS$4,$J120&lt;=CT$4,$K120&gt;CT$4),NETWORKDAYS.INTL($J120,(CT$4),1,(Holidays!$A$1:$A$248)),0)+IF(AND($J120&lt;CS$4,$K120&lt;CT$4,$K120&gt;CS$4),NETWORKDAYS.INTL(CS$4+1,$K120,1,(Holidays!$A$1:$A$248)),0)+IF(AND($J120&lt;=CS$4,$K120&gt;=CT$4,$K120&gt;CS$4),NETWORKDAYS.INTL(CS$4+1,(CT$4),1,(Holidays!$A$1:$A$248)),0))*$M120,"")</f>
        <v>0</v>
      </c>
      <c r="CU120" s="190">
        <f ca="1">IFERROR((IF(AND($J120&gt;CT$4,$J120&lt;=CU$4,$K120&lt;=CU$4),NETWORKDAYS.INTL($J120,$K120,1,(Holidays!$A$1:$A$248)),0)+IF(AND($J120&gt;CT$4,$J120&lt;=CU$4,$K120&gt;CU$4),NETWORKDAYS.INTL($J120,(CU$4),1,(Holidays!$A$1:$A$248)),0)+IF(AND($J120&lt;CT$4,$K120&lt;CU$4,$K120&gt;CT$4),NETWORKDAYS.INTL(CT$4+1,$K120,1,(Holidays!$A$1:$A$248)),0)+IF(AND($J120&lt;=CT$4,$K120&gt;=CU$4,$K120&gt;CT$4),NETWORKDAYS.INTL(CT$4+1,(CU$4),1,(Holidays!$A$1:$A$248)),0))*$M120,"")</f>
        <v>0</v>
      </c>
      <c r="CV120" s="192">
        <f ca="1">IFERROR((IF(AND($J120&gt;CU$4,$J120&lt;=CV$4,$K120&lt;=CV$4),NETWORKDAYS.INTL($J120,$K120,1,(Holidays!$A$1:$A$248)),0)+IF(AND($J120&gt;CU$4,$J120&lt;=CV$4,$K120&gt;CV$4),NETWORKDAYS.INTL($J120,(CV$4),1,(Holidays!$A$1:$A$248)),0)+IF(AND($J120&lt;CU$4,$K120&lt;CV$4,$K120&gt;CU$4),NETWORKDAYS.INTL(CU$4+1,$K120,1,(Holidays!$A$1:$A$248)),0)+IF(AND($J120&lt;=CU$4,$K120&gt;=CV$4,$K120&gt;CU$4),NETWORKDAYS.INTL(CU$4+1,(CV$4),1,(Holidays!$A$1:$A$248)),0))*$M120,"")</f>
        <v>0</v>
      </c>
      <c r="CW120" s="321">
        <f ca="1">IFERROR((IF(AND($J120&gt;CV$4,$J120&lt;=CW$4,$K120&lt;=CW$4),NETWORKDAYS.INTL($J120,$K120,1,(Holidays!$A$1:$A$248)),0)+IF(AND($J120&gt;CV$4,$J120&lt;=CW$4,$K120&gt;CW$4),NETWORKDAYS.INTL($J120,(CW$4),1,(Holidays!$A$1:$A$248)),0)+IF(AND($J120&lt;CV$4,$K120&lt;CW$4,$K120&gt;CV$4),NETWORKDAYS.INTL(CV$4+1,$K120,1,(Holidays!$A$1:$A$248)),0)+IF(AND($J120&lt;=CV$4,$K120&gt;=CW$4,$K120&gt;CV$4),NETWORKDAYS.INTL(CV$4+1,(CW$4),1,(Holidays!$A$1:$A$248)),0))*$M120,"")</f>
        <v>0</v>
      </c>
      <c r="CX120" s="324">
        <f ca="1">IFERROR((IF(AND($J120&gt;CW$4,$J120&lt;=CX$4,$K120&lt;=CX$4),NETWORKDAYS.INTL($J120,$K120,1,(Holidays!$A$1:$A$248)),0)+IF(AND($J120&gt;CW$4,$J120&lt;=CX$4,$K120&gt;CX$4),NETWORKDAYS.INTL($J120,(CX$4),1,(Holidays!$A$1:$A$248)),0)+IF(AND($J120&lt;CW$4,$K120&lt;CX$4,$K120&gt;CW$4),NETWORKDAYS.INTL(CW$4+1,$K120,1,(Holidays!$A$1:$A$248)),0)+IF(AND($J120&lt;=CW$4,$K120&gt;=CX$4,$K120&gt;CW$4),NETWORKDAYS.INTL(CW$4+1,(CX$4),1,(Holidays!$A$1:$A$248)),0))*$M120,"")</f>
        <v>0</v>
      </c>
    </row>
    <row r="121" spans="2:102" ht="15" customHeight="1" outlineLevel="1">
      <c r="B121" s="59" t="str">
        <f t="array" ref="B121">IFERROR(INDEX('A-2_MH Distribution'!$B$1:$B$15014,SMALL(IF('A-2_MH Distribution'!$O$8:$O$63&lt;&gt;0,ROW('A-2_MH Distribution'!$B$8:$B$63)),ROW(A22)),1),"")</f>
        <v/>
      </c>
      <c r="C121" s="458" t="str">
        <f ca="1">IFERROR(VLOOKUP(B121,OFFSET('A-1_MH Estimation'!$B$7,0,0,MATCH("Subtotal LOE",'A-1_MH Estimation'!B:B,0)-7,2),2,0),"")</f>
        <v/>
      </c>
      <c r="D121" s="466" t="str">
        <f ca="1">IFERROR(VLOOKUP(B121,OFFSET('A-1_MH Estimation'!$B$7,0,0,MATCH("Subtotal LOE",'A-1_MH Estimation'!B:B,0)-7,4),4,0),"")</f>
        <v/>
      </c>
      <c r="E121" s="466" t="str">
        <f ca="1">IFERROR(VLOOKUP(B121,OFFSET('A-1_MH Estimation'!$B$7,0,0,MATCH("Subtotal LOE",'A-1_MH Estimation'!B:B,0)-7,3),3,0),"")</f>
        <v/>
      </c>
      <c r="F121" s="462">
        <f>IFERROR(VLOOKUP($B121,'A-2_MH Distribution'!$B$6:$O$16314,3,0)*VLOOKUP($B121,'A-2_MH Distribution'!$B$6:$O$16314,VLOOKUP(G121,SoftwareList,6,0),0)*IFERROR((--(VLOOKUP($B121,'A-2_MH Distribution'!$B$6:$O$16314,VLOOKUP(G121,SoftwareList,8,0),0)=0)+VLOOKUP($B121,'A-2_MH Distribution'!$B$6:$O$16314,VLOOKUP(G121,SoftwareList,8,0),0)),1),0)</f>
        <v>0</v>
      </c>
      <c r="G121" s="403" t="str">
        <f t="shared" si="63"/>
        <v/>
      </c>
      <c r="H121" s="454"/>
      <c r="I121" s="455"/>
      <c r="J121" s="351">
        <f ca="1">IFERROR(INDEX(Activities,MATCH($B121,'A-2_MH Distribution'!B:B,0),MATCH("Start Date",'A-2_MH Distribution'!$A$4:S$4,0))+H121,0)</f>
        <v>0</v>
      </c>
      <c r="K121" s="352">
        <f ca="1">IFERROR(INDEX(Activities,MATCH($B121,'A-2_MH Distribution'!B:B,0),MATCH("Finish Date",'A-2_MH Distribution'!$A$4:S$4,0))+I121,0)</f>
        <v>0</v>
      </c>
      <c r="L121" s="170">
        <f ca="1">NETWORKDAYS.INTL(J121,K121,1,Holidays!$A$1:$A$248)</f>
        <v>0</v>
      </c>
      <c r="M121" s="62">
        <f t="shared" ca="1" si="62"/>
        <v>0</v>
      </c>
      <c r="O121" s="253">
        <f ca="1">SUM($P121:CX121)</f>
        <v>0</v>
      </c>
      <c r="P121" s="320"/>
      <c r="Q121" s="321">
        <f ca="1">IFERROR((IF(AND($J121&gt;P$4,$J121&lt;=Q$4,$K121&lt;=Q$4),NETWORKDAYS.INTL($J121,$K121,1,(Holidays!$A$1:$A$248)),0)+IF(AND($J121&gt;P$4,$J121&lt;=Q$4,$K121&gt;Q$4),NETWORKDAYS.INTL($J121,(Q$4),1,(Holidays!$A$1:$A$248)),0)+IF(AND($J121&lt;P$4,$K121&lt;Q$4,$K121&gt;P$4),NETWORKDAYS.INTL(P$4+1,$K121,1,(Holidays!$A$1:$A$248)),0)+IF(AND($J121&lt;=P$4,$K121&gt;=Q$4,$K121&gt;P$4),NETWORKDAYS.INTL(P$4+1,(Q$4),1,(Holidays!$A$1:$A$248)),0))*$M121,"")</f>
        <v>0</v>
      </c>
      <c r="R121" s="190">
        <f ca="1">IFERROR((IF(AND($J121&gt;Q$4,$J121&lt;=R$4,$K121&lt;=R$4),NETWORKDAYS.INTL($J121,$K121,1,(Holidays!$A$1:$A$248)),0)+IF(AND($J121&gt;Q$4,$J121&lt;=R$4,$K121&gt;R$4),NETWORKDAYS.INTL($J121,(R$4),1,(Holidays!$A$1:$A$248)),0)+IF(AND($J121&lt;Q$4,$K121&lt;R$4,$K121&gt;Q$4),NETWORKDAYS.INTL(Q$4+1,$K121,1,(Holidays!$A$1:$A$248)),0)+IF(AND($J121&lt;=Q$4,$K121&gt;=R$4,$K121&gt;Q$4),NETWORKDAYS.INTL(Q$4+1,(R$4),1,(Holidays!$A$1:$A$248)),0))*$M121,"")</f>
        <v>0</v>
      </c>
      <c r="S121" s="192">
        <f ca="1">IFERROR((IF(AND($J121&gt;R$4,$J121&lt;=S$4,$K121&lt;=S$4),NETWORKDAYS.INTL($J121,$K121,1,(Holidays!$A$1:$A$248)),0)+IF(AND($J121&gt;R$4,$J121&lt;=S$4,$K121&gt;S$4),NETWORKDAYS.INTL($J121,(S$4),1,(Holidays!$A$1:$A$248)),0)+IF(AND($J121&lt;R$4,$K121&lt;S$4,$K121&gt;R$4),NETWORKDAYS.INTL(R$4+1,$K121,1,(Holidays!$A$1:$A$248)),0)+IF(AND($J121&lt;=R$4,$K121&gt;=S$4,$K121&gt;R$4),NETWORKDAYS.INTL(R$4+1,(S$4),1,(Holidays!$A$1:$A$248)),0))*$M121,"")</f>
        <v>0</v>
      </c>
      <c r="T121" s="321">
        <f ca="1">IFERROR((IF(AND($J121&gt;S$4,$J121&lt;=T$4,$K121&lt;=T$4),NETWORKDAYS.INTL($J121,$K121,1,(Holidays!$A$1:$A$248)),0)+IF(AND($J121&gt;S$4,$J121&lt;=T$4,$K121&gt;T$4),NETWORKDAYS.INTL($J121,(T$4),1,(Holidays!$A$1:$A$248)),0)+IF(AND($J121&lt;S$4,$K121&lt;T$4,$K121&gt;S$4),NETWORKDAYS.INTL(S$4+1,$K121,1,(Holidays!$A$1:$A$248)),0)+IF(AND($J121&lt;=S$4,$K121&gt;=T$4,$K121&gt;S$4),NETWORKDAYS.INTL(S$4+1,(T$4),1,(Holidays!$A$1:$A$248)),0))*$M121,"")</f>
        <v>0</v>
      </c>
      <c r="U121" s="190">
        <f ca="1">IFERROR((IF(AND($J121&gt;T$4,$J121&lt;=U$4,$K121&lt;=U$4),NETWORKDAYS.INTL($J121,$K121,1,(Holidays!$A$1:$A$248)),0)+IF(AND($J121&gt;T$4,$J121&lt;=U$4,$K121&gt;U$4),NETWORKDAYS.INTL($J121,(U$4),1,(Holidays!$A$1:$A$248)),0)+IF(AND($J121&lt;T$4,$K121&lt;U$4,$K121&gt;T$4),NETWORKDAYS.INTL(T$4+1,$K121,1,(Holidays!$A$1:$A$248)),0)+IF(AND($J121&lt;=T$4,$K121&gt;=U$4,$K121&gt;T$4),NETWORKDAYS.INTL(T$4+1,(U$4),1,(Holidays!$A$1:$A$248)),0))*$M121,"")</f>
        <v>0</v>
      </c>
      <c r="V121" s="192">
        <f ca="1">IFERROR((IF(AND($J121&gt;U$4,$J121&lt;=V$4,$K121&lt;=V$4),NETWORKDAYS.INTL($J121,$K121,1,(Holidays!$A$1:$A$248)),0)+IF(AND($J121&gt;U$4,$J121&lt;=V$4,$K121&gt;V$4),NETWORKDAYS.INTL($J121,(V$4),1,(Holidays!$A$1:$A$248)),0)+IF(AND($J121&lt;U$4,$K121&lt;V$4,$K121&gt;U$4),NETWORKDAYS.INTL(U$4+1,$K121,1,(Holidays!$A$1:$A$248)),0)+IF(AND($J121&lt;=U$4,$K121&gt;=V$4,$K121&gt;U$4),NETWORKDAYS.INTL(U$4+1,(V$4),1,(Holidays!$A$1:$A$248)),0))*$M121,"")</f>
        <v>0</v>
      </c>
      <c r="W121" s="321">
        <f ca="1">IFERROR((IF(AND($J121&gt;V$4,$J121&lt;=W$4,$K121&lt;=W$4),NETWORKDAYS.INTL($J121,$K121,1,(Holidays!$A$1:$A$248)),0)+IF(AND($J121&gt;V$4,$J121&lt;=W$4,$K121&gt;W$4),NETWORKDAYS.INTL($J121,(W$4),1,(Holidays!$A$1:$A$248)),0)+IF(AND($J121&lt;V$4,$K121&lt;W$4,$K121&gt;V$4),NETWORKDAYS.INTL(V$4+1,$K121,1,(Holidays!$A$1:$A$248)),0)+IF(AND($J121&lt;=V$4,$K121&gt;=W$4,$K121&gt;V$4),NETWORKDAYS.INTL(V$4+1,(W$4),1,(Holidays!$A$1:$A$248)),0))*$M121,"")</f>
        <v>0</v>
      </c>
      <c r="X121" s="190">
        <f ca="1">IFERROR((IF(AND($J121&gt;W$4,$J121&lt;=X$4,$K121&lt;=X$4),NETWORKDAYS.INTL($J121,$K121,1,(Holidays!$A$1:$A$248)),0)+IF(AND($J121&gt;W$4,$J121&lt;=X$4,$K121&gt;X$4),NETWORKDAYS.INTL($J121,(X$4),1,(Holidays!$A$1:$A$248)),0)+IF(AND($J121&lt;W$4,$K121&lt;X$4,$K121&gt;W$4),NETWORKDAYS.INTL(W$4+1,$K121,1,(Holidays!$A$1:$A$248)),0)+IF(AND($J121&lt;=W$4,$K121&gt;=X$4,$K121&gt;W$4),NETWORKDAYS.INTL(W$4+1,(X$4),1,(Holidays!$A$1:$A$248)),0))*$M121,"")</f>
        <v>0</v>
      </c>
      <c r="Y121" s="192">
        <f ca="1">IFERROR((IF(AND($J121&gt;X$4,$J121&lt;=Y$4,$K121&lt;=Y$4),NETWORKDAYS.INTL($J121,$K121,1,(Holidays!$A$1:$A$248)),0)+IF(AND($J121&gt;X$4,$J121&lt;=Y$4,$K121&gt;Y$4),NETWORKDAYS.INTL($J121,(Y$4),1,(Holidays!$A$1:$A$248)),0)+IF(AND($J121&lt;X$4,$K121&lt;Y$4,$K121&gt;X$4),NETWORKDAYS.INTL(X$4+1,$K121,1,(Holidays!$A$1:$A$248)),0)+IF(AND($J121&lt;=X$4,$K121&gt;=Y$4,$K121&gt;X$4),NETWORKDAYS.INTL(X$4+1,(Y$4),1,(Holidays!$A$1:$A$248)),0))*$M121,"")</f>
        <v>0</v>
      </c>
      <c r="Z121" s="321">
        <f ca="1">IFERROR((IF(AND($J121&gt;Y$4,$J121&lt;=Z$4,$K121&lt;=Z$4),NETWORKDAYS.INTL($J121,$K121,1,(Holidays!$A$1:$A$248)),0)+IF(AND($J121&gt;Y$4,$J121&lt;=Z$4,$K121&gt;Z$4),NETWORKDAYS.INTL($J121,(Z$4),1,(Holidays!$A$1:$A$248)),0)+IF(AND($J121&lt;Y$4,$K121&lt;Z$4,$K121&gt;Y$4),NETWORKDAYS.INTL(Y$4+1,$K121,1,(Holidays!$A$1:$A$248)),0)+IF(AND($J121&lt;=Y$4,$K121&gt;=Z$4,$K121&gt;Y$4),NETWORKDAYS.INTL(Y$4+1,(Z$4),1,(Holidays!$A$1:$A$248)),0))*$M121,"")</f>
        <v>0</v>
      </c>
      <c r="AA121" s="190">
        <f ca="1">IFERROR((IF(AND($J121&gt;Z$4,$J121&lt;=AA$4,$K121&lt;=AA$4),NETWORKDAYS.INTL($J121,$K121,1,(Holidays!$A$1:$A$248)),0)+IF(AND($J121&gt;Z$4,$J121&lt;=AA$4,$K121&gt;AA$4),NETWORKDAYS.INTL($J121,(AA$4),1,(Holidays!$A$1:$A$248)),0)+IF(AND($J121&lt;Z$4,$K121&lt;AA$4,$K121&gt;Z$4),NETWORKDAYS.INTL(Z$4+1,$K121,1,(Holidays!$A$1:$A$248)),0)+IF(AND($J121&lt;=Z$4,$K121&gt;=AA$4,$K121&gt;Z$4),NETWORKDAYS.INTL(Z$4+1,(AA$4),1,(Holidays!$A$1:$A$248)),0))*$M121,"")</f>
        <v>0</v>
      </c>
      <c r="AB121" s="192">
        <f ca="1">IFERROR((IF(AND($J121&gt;AA$4,$J121&lt;=AB$4,$K121&lt;=AB$4),NETWORKDAYS.INTL($J121,$K121,1,(Holidays!$A$1:$A$248)),0)+IF(AND($J121&gt;AA$4,$J121&lt;=AB$4,$K121&gt;AB$4),NETWORKDAYS.INTL($J121,(AB$4),1,(Holidays!$A$1:$A$248)),0)+IF(AND($J121&lt;AA$4,$K121&lt;AB$4,$K121&gt;AA$4),NETWORKDAYS.INTL(AA$4+1,$K121,1,(Holidays!$A$1:$A$248)),0)+IF(AND($J121&lt;=AA$4,$K121&gt;=AB$4,$K121&gt;AA$4),NETWORKDAYS.INTL(AA$4+1,(AB$4),1,(Holidays!$A$1:$A$248)),0))*$M121,"")</f>
        <v>0</v>
      </c>
      <c r="AC121" s="321">
        <f ca="1">IFERROR((IF(AND($J121&gt;AB$4,$J121&lt;=AC$4,$K121&lt;=AC$4),NETWORKDAYS.INTL($J121,$K121,1,(Holidays!$A$1:$A$248)),0)+IF(AND($J121&gt;AB$4,$J121&lt;=AC$4,$K121&gt;AC$4),NETWORKDAYS.INTL($J121,(AC$4),1,(Holidays!$A$1:$A$248)),0)+IF(AND($J121&lt;AB$4,$K121&lt;AC$4,$K121&gt;AB$4),NETWORKDAYS.INTL(AB$4+1,$K121,1,(Holidays!$A$1:$A$248)),0)+IF(AND($J121&lt;=AB$4,$K121&gt;=AC$4,$K121&gt;AB$4),NETWORKDAYS.INTL(AB$4+1,(AC$4),1,(Holidays!$A$1:$A$248)),0))*$M121,"")</f>
        <v>0</v>
      </c>
      <c r="AD121" s="190">
        <f ca="1">IFERROR((IF(AND($J121&gt;AC$4,$J121&lt;=AD$4,$K121&lt;=AD$4),NETWORKDAYS.INTL($J121,$K121,1,(Holidays!$A$1:$A$248)),0)+IF(AND($J121&gt;AC$4,$J121&lt;=AD$4,$K121&gt;AD$4),NETWORKDAYS.INTL($J121,(AD$4),1,(Holidays!$A$1:$A$248)),0)+IF(AND($J121&lt;AC$4,$K121&lt;AD$4,$K121&gt;AC$4),NETWORKDAYS.INTL(AC$4+1,$K121,1,(Holidays!$A$1:$A$248)),0)+IF(AND($J121&lt;=AC$4,$K121&gt;=AD$4,$K121&gt;AC$4),NETWORKDAYS.INTL(AC$4+1,(AD$4),1,(Holidays!$A$1:$A$248)),0))*$M121,"")</f>
        <v>0</v>
      </c>
      <c r="AE121" s="192">
        <f ca="1">IFERROR((IF(AND($J121&gt;AD$4,$J121&lt;=AE$4,$K121&lt;=AE$4),NETWORKDAYS.INTL($J121,$K121,1,(Holidays!$A$1:$A$248)),0)+IF(AND($J121&gt;AD$4,$J121&lt;=AE$4,$K121&gt;AE$4),NETWORKDAYS.INTL($J121,(AE$4),1,(Holidays!$A$1:$A$248)),0)+IF(AND($J121&lt;AD$4,$K121&lt;AE$4,$K121&gt;AD$4),NETWORKDAYS.INTL(AD$4+1,$K121,1,(Holidays!$A$1:$A$248)),0)+IF(AND($J121&lt;=AD$4,$K121&gt;=AE$4,$K121&gt;AD$4),NETWORKDAYS.INTL(AD$4+1,(AE$4),1,(Holidays!$A$1:$A$248)),0))*$M121,"")</f>
        <v>0</v>
      </c>
      <c r="AF121" s="321">
        <f ca="1">IFERROR((IF(AND($J121&gt;AE$4,$J121&lt;=AF$4,$K121&lt;=AF$4),NETWORKDAYS.INTL($J121,$K121,1,(Holidays!$A$1:$A$248)),0)+IF(AND($J121&gt;AE$4,$J121&lt;=AF$4,$K121&gt;AF$4),NETWORKDAYS.INTL($J121,(AF$4),1,(Holidays!$A$1:$A$248)),0)+IF(AND($J121&lt;AE$4,$K121&lt;AF$4,$K121&gt;AE$4),NETWORKDAYS.INTL(AE$4+1,$K121,1,(Holidays!$A$1:$A$248)),0)+IF(AND($J121&lt;=AE$4,$K121&gt;=AF$4,$K121&gt;AE$4),NETWORKDAYS.INTL(AE$4+1,(AF$4),1,(Holidays!$A$1:$A$248)),0))*$M121,"")</f>
        <v>0</v>
      </c>
      <c r="AG121" s="190">
        <f ca="1">IFERROR((IF(AND($J121&gt;AF$4,$J121&lt;=AG$4,$K121&lt;=AG$4),NETWORKDAYS.INTL($J121,$K121,1,(Holidays!$A$1:$A$248)),0)+IF(AND($J121&gt;AF$4,$J121&lt;=AG$4,$K121&gt;AG$4),NETWORKDAYS.INTL($J121,(AG$4),1,(Holidays!$A$1:$A$248)),0)+IF(AND($J121&lt;AF$4,$K121&lt;AG$4,$K121&gt;AF$4),NETWORKDAYS.INTL(AF$4+1,$K121,1,(Holidays!$A$1:$A$248)),0)+IF(AND($J121&lt;=AF$4,$K121&gt;=AG$4,$K121&gt;AF$4),NETWORKDAYS.INTL(AF$4+1,(AG$4),1,(Holidays!$A$1:$A$248)),0))*$M121,"")</f>
        <v>0</v>
      </c>
      <c r="AH121" s="192">
        <f ca="1">IFERROR((IF(AND($J121&gt;AG$4,$J121&lt;=AH$4,$K121&lt;=AH$4),NETWORKDAYS.INTL($J121,$K121,1,(Holidays!$A$1:$A$248)),0)+IF(AND($J121&gt;AG$4,$J121&lt;=AH$4,$K121&gt;AH$4),NETWORKDAYS.INTL($J121,(AH$4),1,(Holidays!$A$1:$A$248)),0)+IF(AND($J121&lt;AG$4,$K121&lt;AH$4,$K121&gt;AG$4),NETWORKDAYS.INTL(AG$4+1,$K121,1,(Holidays!$A$1:$A$248)),0)+IF(AND($J121&lt;=AG$4,$K121&gt;=AH$4,$K121&gt;AG$4),NETWORKDAYS.INTL(AG$4+1,(AH$4),1,(Holidays!$A$1:$A$248)),0))*$M121,"")</f>
        <v>0</v>
      </c>
      <c r="AI121" s="321">
        <f ca="1">IFERROR((IF(AND($J121&gt;AH$4,$J121&lt;=AI$4,$K121&lt;=AI$4),NETWORKDAYS.INTL($J121,$K121,1,(Holidays!$A$1:$A$248)),0)+IF(AND($J121&gt;AH$4,$J121&lt;=AI$4,$K121&gt;AI$4),NETWORKDAYS.INTL($J121,(AI$4),1,(Holidays!$A$1:$A$248)),0)+IF(AND($J121&lt;AH$4,$K121&lt;AI$4,$K121&gt;AH$4),NETWORKDAYS.INTL(AH$4+1,$K121,1,(Holidays!$A$1:$A$248)),0)+IF(AND($J121&lt;=AH$4,$K121&gt;=AI$4,$K121&gt;AH$4),NETWORKDAYS.INTL(AH$4+1,(AI$4),1,(Holidays!$A$1:$A$248)),0))*$M121,"")</f>
        <v>0</v>
      </c>
      <c r="AJ121" s="190">
        <f ca="1">IFERROR((IF(AND($J121&gt;AI$4,$J121&lt;=AJ$4,$K121&lt;=AJ$4),NETWORKDAYS.INTL($J121,$K121,1,(Holidays!$A$1:$A$248)),0)+IF(AND($J121&gt;AI$4,$J121&lt;=AJ$4,$K121&gt;AJ$4),NETWORKDAYS.INTL($J121,(AJ$4),1,(Holidays!$A$1:$A$248)),0)+IF(AND($J121&lt;AI$4,$K121&lt;AJ$4,$K121&gt;AI$4),NETWORKDAYS.INTL(AI$4+1,$K121,1,(Holidays!$A$1:$A$248)),0)+IF(AND($J121&lt;=AI$4,$K121&gt;=AJ$4,$K121&gt;AI$4),NETWORKDAYS.INTL(AI$4+1,(AJ$4),1,(Holidays!$A$1:$A$248)),0))*$M121,"")</f>
        <v>0</v>
      </c>
      <c r="AK121" s="192">
        <f ca="1">IFERROR((IF(AND($J121&gt;AJ$4,$J121&lt;=AK$4,$K121&lt;=AK$4),NETWORKDAYS.INTL($J121,$K121,1,(Holidays!$A$1:$A$248)),0)+IF(AND($J121&gt;AJ$4,$J121&lt;=AK$4,$K121&gt;AK$4),NETWORKDAYS.INTL($J121,(AK$4),1,(Holidays!$A$1:$A$248)),0)+IF(AND($J121&lt;AJ$4,$K121&lt;AK$4,$K121&gt;AJ$4),NETWORKDAYS.INTL(AJ$4+1,$K121,1,(Holidays!$A$1:$A$248)),0)+IF(AND($J121&lt;=AJ$4,$K121&gt;=AK$4,$K121&gt;AJ$4),NETWORKDAYS.INTL(AJ$4+1,(AK$4),1,(Holidays!$A$1:$A$248)),0))*$M121,"")</f>
        <v>0</v>
      </c>
      <c r="AL121" s="321">
        <f ca="1">IFERROR((IF(AND($J121&gt;AK$4,$J121&lt;=AL$4,$K121&lt;=AL$4),NETWORKDAYS.INTL($J121,$K121,1,(Holidays!$A$1:$A$248)),0)+IF(AND($J121&gt;AK$4,$J121&lt;=AL$4,$K121&gt;AL$4),NETWORKDAYS.INTL($J121,(AL$4),1,(Holidays!$A$1:$A$248)),0)+IF(AND($J121&lt;AK$4,$K121&lt;AL$4,$K121&gt;AK$4),NETWORKDAYS.INTL(AK$4+1,$K121,1,(Holidays!$A$1:$A$248)),0)+IF(AND($J121&lt;=AK$4,$K121&gt;=AL$4,$K121&gt;AK$4),NETWORKDAYS.INTL(AK$4+1,(AL$4),1,(Holidays!$A$1:$A$248)),0))*$M121,"")</f>
        <v>0</v>
      </c>
      <c r="AM121" s="190">
        <f ca="1">IFERROR((IF(AND($J121&gt;AL$4,$J121&lt;=AM$4,$K121&lt;=AM$4),NETWORKDAYS.INTL($J121,$K121,1,(Holidays!$A$1:$A$248)),0)+IF(AND($J121&gt;AL$4,$J121&lt;=AM$4,$K121&gt;AM$4),NETWORKDAYS.INTL($J121,(AM$4),1,(Holidays!$A$1:$A$248)),0)+IF(AND($J121&lt;AL$4,$K121&lt;AM$4,$K121&gt;AL$4),NETWORKDAYS.INTL(AL$4+1,$K121,1,(Holidays!$A$1:$A$248)),0)+IF(AND($J121&lt;=AL$4,$K121&gt;=AM$4,$K121&gt;AL$4),NETWORKDAYS.INTL(AL$4+1,(AM$4),1,(Holidays!$A$1:$A$248)),0))*$M121,"")</f>
        <v>0</v>
      </c>
      <c r="AN121" s="192">
        <f ca="1">IFERROR((IF(AND($J121&gt;AM$4,$J121&lt;=AN$4,$K121&lt;=AN$4),NETWORKDAYS.INTL($J121,$K121,1,(Holidays!$A$1:$A$248)),0)+IF(AND($J121&gt;AM$4,$J121&lt;=AN$4,$K121&gt;AN$4),NETWORKDAYS.INTL($J121,(AN$4),1,(Holidays!$A$1:$A$248)),0)+IF(AND($J121&lt;AM$4,$K121&lt;AN$4,$K121&gt;AM$4),NETWORKDAYS.INTL(AM$4+1,$K121,1,(Holidays!$A$1:$A$248)),0)+IF(AND($J121&lt;=AM$4,$K121&gt;=AN$4,$K121&gt;AM$4),NETWORKDAYS.INTL(AM$4+1,(AN$4),1,(Holidays!$A$1:$A$248)),0))*$M121,"")</f>
        <v>0</v>
      </c>
      <c r="AO121" s="321">
        <f ca="1">IFERROR((IF(AND($J121&gt;AN$4,$J121&lt;=AO$4,$K121&lt;=AO$4),NETWORKDAYS.INTL($J121,$K121,1,(Holidays!$A$1:$A$248)),0)+IF(AND($J121&gt;AN$4,$J121&lt;=AO$4,$K121&gt;AO$4),NETWORKDAYS.INTL($J121,(AO$4),1,(Holidays!$A$1:$A$248)),0)+IF(AND($J121&lt;AN$4,$K121&lt;AO$4,$K121&gt;AN$4),NETWORKDAYS.INTL(AN$4+1,$K121,1,(Holidays!$A$1:$A$248)),0)+IF(AND($J121&lt;=AN$4,$K121&gt;=AO$4,$K121&gt;AN$4),NETWORKDAYS.INTL(AN$4+1,(AO$4),1,(Holidays!$A$1:$A$248)),0))*$M121,"")</f>
        <v>0</v>
      </c>
      <c r="AP121" s="190">
        <f ca="1">IFERROR((IF(AND($J121&gt;AO$4,$J121&lt;=AP$4,$K121&lt;=AP$4),NETWORKDAYS.INTL($J121,$K121,1,(Holidays!$A$1:$A$248)),0)+IF(AND($J121&gt;AO$4,$J121&lt;=AP$4,$K121&gt;AP$4),NETWORKDAYS.INTL($J121,(AP$4),1,(Holidays!$A$1:$A$248)),0)+IF(AND($J121&lt;AO$4,$K121&lt;AP$4,$K121&gt;AO$4),NETWORKDAYS.INTL(AO$4+1,$K121,1,(Holidays!$A$1:$A$248)),0)+IF(AND($J121&lt;=AO$4,$K121&gt;=AP$4,$K121&gt;AO$4),NETWORKDAYS.INTL(AO$4+1,(AP$4),1,(Holidays!$A$1:$A$248)),0))*$M121,"")</f>
        <v>0</v>
      </c>
      <c r="AQ121" s="192">
        <f ca="1">IFERROR((IF(AND($J121&gt;AP$4,$J121&lt;=AQ$4,$K121&lt;=AQ$4),NETWORKDAYS.INTL($J121,$K121,1,(Holidays!$A$1:$A$248)),0)+IF(AND($J121&gt;AP$4,$J121&lt;=AQ$4,$K121&gt;AQ$4),NETWORKDAYS.INTL($J121,(AQ$4),1,(Holidays!$A$1:$A$248)),0)+IF(AND($J121&lt;AP$4,$K121&lt;AQ$4,$K121&gt;AP$4),NETWORKDAYS.INTL(AP$4+1,$K121,1,(Holidays!$A$1:$A$248)),0)+IF(AND($J121&lt;=AP$4,$K121&gt;=AQ$4,$K121&gt;AP$4),NETWORKDAYS.INTL(AP$4+1,(AQ$4),1,(Holidays!$A$1:$A$248)),0))*$M121,"")</f>
        <v>0</v>
      </c>
      <c r="AR121" s="321">
        <f ca="1">IFERROR((IF(AND($J121&gt;AQ$4,$J121&lt;=AR$4,$K121&lt;=AR$4),NETWORKDAYS.INTL($J121,$K121,1,(Holidays!$A$1:$A$248)),0)+IF(AND($J121&gt;AQ$4,$J121&lt;=AR$4,$K121&gt;AR$4),NETWORKDAYS.INTL($J121,(AR$4),1,(Holidays!$A$1:$A$248)),0)+IF(AND($J121&lt;AQ$4,$K121&lt;AR$4,$K121&gt;AQ$4),NETWORKDAYS.INTL(AQ$4+1,$K121,1,(Holidays!$A$1:$A$248)),0)+IF(AND($J121&lt;=AQ$4,$K121&gt;=AR$4,$K121&gt;AQ$4),NETWORKDAYS.INTL(AQ$4+1,(AR$4),1,(Holidays!$A$1:$A$248)),0))*$M121,"")</f>
        <v>0</v>
      </c>
      <c r="AS121" s="190">
        <f ca="1">IFERROR((IF(AND($J121&gt;AR$4,$J121&lt;=AS$4,$K121&lt;=AS$4),NETWORKDAYS.INTL($J121,$K121,1,(Holidays!$A$1:$A$248)),0)+IF(AND($J121&gt;AR$4,$J121&lt;=AS$4,$K121&gt;AS$4),NETWORKDAYS.INTL($J121,(AS$4),1,(Holidays!$A$1:$A$248)),0)+IF(AND($J121&lt;AR$4,$K121&lt;AS$4,$K121&gt;AR$4),NETWORKDAYS.INTL(AR$4+1,$K121,1,(Holidays!$A$1:$A$248)),0)+IF(AND($J121&lt;=AR$4,$K121&gt;=AS$4,$K121&gt;AR$4),NETWORKDAYS.INTL(AR$4+1,(AS$4),1,(Holidays!$A$1:$A$248)),0))*$M121,"")</f>
        <v>0</v>
      </c>
      <c r="AT121" s="192">
        <f ca="1">IFERROR((IF(AND($J121&gt;AS$4,$J121&lt;=AT$4,$K121&lt;=AT$4),NETWORKDAYS.INTL($J121,$K121,1,(Holidays!$A$1:$A$248)),0)+IF(AND($J121&gt;AS$4,$J121&lt;=AT$4,$K121&gt;AT$4),NETWORKDAYS.INTL($J121,(AT$4),1,(Holidays!$A$1:$A$248)),0)+IF(AND($J121&lt;AS$4,$K121&lt;AT$4,$K121&gt;AS$4),NETWORKDAYS.INTL(AS$4+1,$K121,1,(Holidays!$A$1:$A$248)),0)+IF(AND($J121&lt;=AS$4,$K121&gt;=AT$4,$K121&gt;AS$4),NETWORKDAYS.INTL(AS$4+1,(AT$4),1,(Holidays!$A$1:$A$248)),0))*$M121,"")</f>
        <v>0</v>
      </c>
      <c r="AU121" s="321">
        <f ca="1">IFERROR((IF(AND($J121&gt;AT$4,$J121&lt;=AU$4,$K121&lt;=AU$4),NETWORKDAYS.INTL($J121,$K121,1,(Holidays!$A$1:$A$248)),0)+IF(AND($J121&gt;AT$4,$J121&lt;=AU$4,$K121&gt;AU$4),NETWORKDAYS.INTL($J121,(AU$4),1,(Holidays!$A$1:$A$248)),0)+IF(AND($J121&lt;AT$4,$K121&lt;AU$4,$K121&gt;AT$4),NETWORKDAYS.INTL(AT$4+1,$K121,1,(Holidays!$A$1:$A$248)),0)+IF(AND($J121&lt;=AT$4,$K121&gt;=AU$4,$K121&gt;AT$4),NETWORKDAYS.INTL(AT$4+1,(AU$4),1,(Holidays!$A$1:$A$248)),0))*$M121,"")</f>
        <v>0</v>
      </c>
      <c r="AV121" s="190">
        <f ca="1">IFERROR((IF(AND($J121&gt;AU$4,$J121&lt;=AV$4,$K121&lt;=AV$4),NETWORKDAYS.INTL($J121,$K121,1,(Holidays!$A$1:$A$248)),0)+IF(AND($J121&gt;AU$4,$J121&lt;=AV$4,$K121&gt;AV$4),NETWORKDAYS.INTL($J121,(AV$4),1,(Holidays!$A$1:$A$248)),0)+IF(AND($J121&lt;AU$4,$K121&lt;AV$4,$K121&gt;AU$4),NETWORKDAYS.INTL(AU$4+1,$K121,1,(Holidays!$A$1:$A$248)),0)+IF(AND($J121&lt;=AU$4,$K121&gt;=AV$4,$K121&gt;AU$4),NETWORKDAYS.INTL(AU$4+1,(AV$4),1,(Holidays!$A$1:$A$248)),0))*$M121,"")</f>
        <v>0</v>
      </c>
      <c r="AW121" s="192">
        <f ca="1">IFERROR((IF(AND($J121&gt;AV$4,$J121&lt;=AW$4,$K121&lt;=AW$4),NETWORKDAYS.INTL($J121,$K121,1,(Holidays!$A$1:$A$248)),0)+IF(AND($J121&gt;AV$4,$J121&lt;=AW$4,$K121&gt;AW$4),NETWORKDAYS.INTL($J121,(AW$4),1,(Holidays!$A$1:$A$248)),0)+IF(AND($J121&lt;AV$4,$K121&lt;AW$4,$K121&gt;AV$4),NETWORKDAYS.INTL(AV$4+1,$K121,1,(Holidays!$A$1:$A$248)),0)+IF(AND($J121&lt;=AV$4,$K121&gt;=AW$4,$K121&gt;AV$4),NETWORKDAYS.INTL(AV$4+1,(AW$4),1,(Holidays!$A$1:$A$248)),0))*$M121,"")</f>
        <v>0</v>
      </c>
      <c r="AX121" s="321">
        <f ca="1">IFERROR((IF(AND($J121&gt;AW$4,$J121&lt;=AX$4,$K121&lt;=AX$4),NETWORKDAYS.INTL($J121,$K121,1,(Holidays!$A$1:$A$248)),0)+IF(AND($J121&gt;AW$4,$J121&lt;=AX$4,$K121&gt;AX$4),NETWORKDAYS.INTL($J121,(AX$4),1,(Holidays!$A$1:$A$248)),0)+IF(AND($J121&lt;AW$4,$K121&lt;AX$4,$K121&gt;AW$4),NETWORKDAYS.INTL(AW$4+1,$K121,1,(Holidays!$A$1:$A$248)),0)+IF(AND($J121&lt;=AW$4,$K121&gt;=AX$4,$K121&gt;AW$4),NETWORKDAYS.INTL(AW$4+1,(AX$4),1,(Holidays!$A$1:$A$248)),0))*$M121,"")</f>
        <v>0</v>
      </c>
      <c r="AY121" s="190">
        <f ca="1">IFERROR((IF(AND($J121&gt;AX$4,$J121&lt;=AY$4,$K121&lt;=AY$4),NETWORKDAYS.INTL($J121,$K121,1,(Holidays!$A$1:$A$248)),0)+IF(AND($J121&gt;AX$4,$J121&lt;=AY$4,$K121&gt;AY$4),NETWORKDAYS.INTL($J121,(AY$4),1,(Holidays!$A$1:$A$248)),0)+IF(AND($J121&lt;AX$4,$K121&lt;AY$4,$K121&gt;AX$4),NETWORKDAYS.INTL(AX$4+1,$K121,1,(Holidays!$A$1:$A$248)),0)+IF(AND($J121&lt;=AX$4,$K121&gt;=AY$4,$K121&gt;AX$4),NETWORKDAYS.INTL(AX$4+1,(AY$4),1,(Holidays!$A$1:$A$248)),0))*$M121,"")</f>
        <v>0</v>
      </c>
      <c r="AZ121" s="192">
        <f ca="1">IFERROR((IF(AND($J121&gt;AY$4,$J121&lt;=AZ$4,$K121&lt;=AZ$4),NETWORKDAYS.INTL($J121,$K121,1,(Holidays!$A$1:$A$248)),0)+IF(AND($J121&gt;AY$4,$J121&lt;=AZ$4,$K121&gt;AZ$4),NETWORKDAYS.INTL($J121,(AZ$4),1,(Holidays!$A$1:$A$248)),0)+IF(AND($J121&lt;AY$4,$K121&lt;AZ$4,$K121&gt;AY$4),NETWORKDAYS.INTL(AY$4+1,$K121,1,(Holidays!$A$1:$A$248)),0)+IF(AND($J121&lt;=AY$4,$K121&gt;=AZ$4,$K121&gt;AY$4),NETWORKDAYS.INTL(AY$4+1,(AZ$4),1,(Holidays!$A$1:$A$248)),0))*$M121,"")</f>
        <v>0</v>
      </c>
      <c r="BA121" s="321">
        <f ca="1">IFERROR((IF(AND($J121&gt;AZ$4,$J121&lt;=BA$4,$K121&lt;=BA$4),NETWORKDAYS.INTL($J121,$K121,1,(Holidays!$A$1:$A$248)),0)+IF(AND($J121&gt;AZ$4,$J121&lt;=BA$4,$K121&gt;BA$4),NETWORKDAYS.INTL($J121,(BA$4),1,(Holidays!$A$1:$A$248)),0)+IF(AND($J121&lt;AZ$4,$K121&lt;BA$4,$K121&gt;AZ$4),NETWORKDAYS.INTL(AZ$4+1,$K121,1,(Holidays!$A$1:$A$248)),0)+IF(AND($J121&lt;=AZ$4,$K121&gt;=BA$4,$K121&gt;AZ$4),NETWORKDAYS.INTL(AZ$4+1,(BA$4),1,(Holidays!$A$1:$A$248)),0))*$M121,"")</f>
        <v>0</v>
      </c>
      <c r="BB121" s="190">
        <f ca="1">IFERROR((IF(AND($J121&gt;BA$4,$J121&lt;=BB$4,$K121&lt;=BB$4),NETWORKDAYS.INTL($J121,$K121,1,(Holidays!$A$1:$A$248)),0)+IF(AND($J121&gt;BA$4,$J121&lt;=BB$4,$K121&gt;BB$4),NETWORKDAYS.INTL($J121,(BB$4),1,(Holidays!$A$1:$A$248)),0)+IF(AND($J121&lt;BA$4,$K121&lt;BB$4,$K121&gt;BA$4),NETWORKDAYS.INTL(BA$4+1,$K121,1,(Holidays!$A$1:$A$248)),0)+IF(AND($J121&lt;=BA$4,$K121&gt;=BB$4,$K121&gt;BA$4),NETWORKDAYS.INTL(BA$4+1,(BB$4),1,(Holidays!$A$1:$A$248)),0))*$M121,"")</f>
        <v>0</v>
      </c>
      <c r="BC121" s="192">
        <f ca="1">IFERROR((IF(AND($J121&gt;BB$4,$J121&lt;=BC$4,$K121&lt;=BC$4),NETWORKDAYS.INTL($J121,$K121,1,(Holidays!$A$1:$A$248)),0)+IF(AND($J121&gt;BB$4,$J121&lt;=BC$4,$K121&gt;BC$4),NETWORKDAYS.INTL($J121,(BC$4),1,(Holidays!$A$1:$A$248)),0)+IF(AND($J121&lt;BB$4,$K121&lt;BC$4,$K121&gt;BB$4),NETWORKDAYS.INTL(BB$4+1,$K121,1,(Holidays!$A$1:$A$248)),0)+IF(AND($J121&lt;=BB$4,$K121&gt;=BC$4,$K121&gt;BB$4),NETWORKDAYS.INTL(BB$4+1,(BC$4),1,(Holidays!$A$1:$A$248)),0))*$M121,"")</f>
        <v>0</v>
      </c>
      <c r="BD121" s="321">
        <f ca="1">IFERROR((IF(AND($J121&gt;BC$4,$J121&lt;=BD$4,$K121&lt;=BD$4),NETWORKDAYS.INTL($J121,$K121,1,(Holidays!$A$1:$A$248)),0)+IF(AND($J121&gt;BC$4,$J121&lt;=BD$4,$K121&gt;BD$4),NETWORKDAYS.INTL($J121,(BD$4),1,(Holidays!$A$1:$A$248)),0)+IF(AND($J121&lt;BC$4,$K121&lt;BD$4,$K121&gt;BC$4),NETWORKDAYS.INTL(BC$4+1,$K121,1,(Holidays!$A$1:$A$248)),0)+IF(AND($J121&lt;=BC$4,$K121&gt;=BD$4,$K121&gt;BC$4),NETWORKDAYS.INTL(BC$4+1,(BD$4),1,(Holidays!$A$1:$A$248)),0))*$M121,"")</f>
        <v>0</v>
      </c>
      <c r="BE121" s="190">
        <f ca="1">IFERROR((IF(AND($J121&gt;BD$4,$J121&lt;=BE$4,$K121&lt;=BE$4),NETWORKDAYS.INTL($J121,$K121,1,(Holidays!$A$1:$A$248)),0)+IF(AND($J121&gt;BD$4,$J121&lt;=BE$4,$K121&gt;BE$4),NETWORKDAYS.INTL($J121,(BE$4),1,(Holidays!$A$1:$A$248)),0)+IF(AND($J121&lt;BD$4,$K121&lt;BE$4,$K121&gt;BD$4),NETWORKDAYS.INTL(BD$4+1,$K121,1,(Holidays!$A$1:$A$248)),0)+IF(AND($J121&lt;=BD$4,$K121&gt;=BE$4,$K121&gt;BD$4),NETWORKDAYS.INTL(BD$4+1,(BE$4),1,(Holidays!$A$1:$A$248)),0))*$M121,"")</f>
        <v>0</v>
      </c>
      <c r="BF121" s="192">
        <f ca="1">IFERROR((IF(AND($J121&gt;BE$4,$J121&lt;=BF$4,$K121&lt;=BF$4),NETWORKDAYS.INTL($J121,$K121,1,(Holidays!$A$1:$A$248)),0)+IF(AND($J121&gt;BE$4,$J121&lt;=BF$4,$K121&gt;BF$4),NETWORKDAYS.INTL($J121,(BF$4),1,(Holidays!$A$1:$A$248)),0)+IF(AND($J121&lt;BE$4,$K121&lt;BF$4,$K121&gt;BE$4),NETWORKDAYS.INTL(BE$4+1,$K121,1,(Holidays!$A$1:$A$248)),0)+IF(AND($J121&lt;=BE$4,$K121&gt;=BF$4,$K121&gt;BE$4),NETWORKDAYS.INTL(BE$4+1,(BF$4),1,(Holidays!$A$1:$A$248)),0))*$M121,"")</f>
        <v>0</v>
      </c>
      <c r="BG121" s="321">
        <f ca="1">IFERROR((IF(AND($J121&gt;BF$4,$J121&lt;=BG$4,$K121&lt;=BG$4),NETWORKDAYS.INTL($J121,$K121,1,(Holidays!$A$1:$A$248)),0)+IF(AND($J121&gt;BF$4,$J121&lt;=BG$4,$K121&gt;BG$4),NETWORKDAYS.INTL($J121,(BG$4),1,(Holidays!$A$1:$A$248)),0)+IF(AND($J121&lt;BF$4,$K121&lt;BG$4,$K121&gt;BF$4),NETWORKDAYS.INTL(BF$4+1,$K121,1,(Holidays!$A$1:$A$248)),0)+IF(AND($J121&lt;=BF$4,$K121&gt;=BG$4,$K121&gt;BF$4),NETWORKDAYS.INTL(BF$4+1,(BG$4),1,(Holidays!$A$1:$A$248)),0))*$M121,"")</f>
        <v>0</v>
      </c>
      <c r="BH121" s="190">
        <f ca="1">IFERROR((IF(AND($J121&gt;BG$4,$J121&lt;=BH$4,$K121&lt;=BH$4),NETWORKDAYS.INTL($J121,$K121,1,(Holidays!$A$1:$A$248)),0)+IF(AND($J121&gt;BG$4,$J121&lt;=BH$4,$K121&gt;BH$4),NETWORKDAYS.INTL($J121,(BH$4),1,(Holidays!$A$1:$A$248)),0)+IF(AND($J121&lt;BG$4,$K121&lt;BH$4,$K121&gt;BG$4),NETWORKDAYS.INTL(BG$4+1,$K121,1,(Holidays!$A$1:$A$248)),0)+IF(AND($J121&lt;=BG$4,$K121&gt;=BH$4,$K121&gt;BG$4),NETWORKDAYS.INTL(BG$4+1,(BH$4),1,(Holidays!$A$1:$A$248)),0))*$M121,"")</f>
        <v>0</v>
      </c>
      <c r="BI121" s="192">
        <f ca="1">IFERROR((IF(AND($J121&gt;BH$4,$J121&lt;=BI$4,$K121&lt;=BI$4),NETWORKDAYS.INTL($J121,$K121,1,(Holidays!$A$1:$A$248)),0)+IF(AND($J121&gt;BH$4,$J121&lt;=BI$4,$K121&gt;BI$4),NETWORKDAYS.INTL($J121,(BI$4),1,(Holidays!$A$1:$A$248)),0)+IF(AND($J121&lt;BH$4,$K121&lt;BI$4,$K121&gt;BH$4),NETWORKDAYS.INTL(BH$4+1,$K121,1,(Holidays!$A$1:$A$248)),0)+IF(AND($J121&lt;=BH$4,$K121&gt;=BI$4,$K121&gt;BH$4),NETWORKDAYS.INTL(BH$4+1,(BI$4),1,(Holidays!$A$1:$A$248)),0))*$M121,"")</f>
        <v>0</v>
      </c>
      <c r="BJ121" s="321">
        <f ca="1">IFERROR((IF(AND($J121&gt;BI$4,$J121&lt;=BJ$4,$K121&lt;=BJ$4),NETWORKDAYS.INTL($J121,$K121,1,(Holidays!$A$1:$A$248)),0)+IF(AND($J121&gt;BI$4,$J121&lt;=BJ$4,$K121&gt;BJ$4),NETWORKDAYS.INTL($J121,(BJ$4),1,(Holidays!$A$1:$A$248)),0)+IF(AND($J121&lt;BI$4,$K121&lt;BJ$4,$K121&gt;BI$4),NETWORKDAYS.INTL(BI$4+1,$K121,1,(Holidays!$A$1:$A$248)),0)+IF(AND($J121&lt;=BI$4,$K121&gt;=BJ$4,$K121&gt;BI$4),NETWORKDAYS.INTL(BI$4+1,(BJ$4),1,(Holidays!$A$1:$A$248)),0))*$M121,"")</f>
        <v>0</v>
      </c>
      <c r="BK121" s="190">
        <f ca="1">IFERROR((IF(AND($J121&gt;BJ$4,$J121&lt;=BK$4,$K121&lt;=BK$4),NETWORKDAYS.INTL($J121,$K121,1,(Holidays!$A$1:$A$248)),0)+IF(AND($J121&gt;BJ$4,$J121&lt;=BK$4,$K121&gt;BK$4),NETWORKDAYS.INTL($J121,(BK$4),1,(Holidays!$A$1:$A$248)),0)+IF(AND($J121&lt;BJ$4,$K121&lt;BK$4,$K121&gt;BJ$4),NETWORKDAYS.INTL(BJ$4+1,$K121,1,(Holidays!$A$1:$A$248)),0)+IF(AND($J121&lt;=BJ$4,$K121&gt;=BK$4,$K121&gt;BJ$4),NETWORKDAYS.INTL(BJ$4+1,(BK$4),1,(Holidays!$A$1:$A$248)),0))*$M121,"")</f>
        <v>0</v>
      </c>
      <c r="BL121" s="192">
        <f ca="1">IFERROR((IF(AND($J121&gt;BK$4,$J121&lt;=BL$4,$K121&lt;=BL$4),NETWORKDAYS.INTL($J121,$K121,1,(Holidays!$A$1:$A$248)),0)+IF(AND($J121&gt;BK$4,$J121&lt;=BL$4,$K121&gt;BL$4),NETWORKDAYS.INTL($J121,(BL$4),1,(Holidays!$A$1:$A$248)),0)+IF(AND($J121&lt;BK$4,$K121&lt;BL$4,$K121&gt;BK$4),NETWORKDAYS.INTL(BK$4+1,$K121,1,(Holidays!$A$1:$A$248)),0)+IF(AND($J121&lt;=BK$4,$K121&gt;=BL$4,$K121&gt;BK$4),NETWORKDAYS.INTL(BK$4+1,(BL$4),1,(Holidays!$A$1:$A$248)),0))*$M121,"")</f>
        <v>0</v>
      </c>
      <c r="BM121" s="321">
        <f ca="1">IFERROR((IF(AND($J121&gt;BL$4,$J121&lt;=BM$4,$K121&lt;=BM$4),NETWORKDAYS.INTL($J121,$K121,1,(Holidays!$A$1:$A$248)),0)+IF(AND($J121&gt;BL$4,$J121&lt;=BM$4,$K121&gt;BM$4),NETWORKDAYS.INTL($J121,(BM$4),1,(Holidays!$A$1:$A$248)),0)+IF(AND($J121&lt;BL$4,$K121&lt;BM$4,$K121&gt;BL$4),NETWORKDAYS.INTL(BL$4+1,$K121,1,(Holidays!$A$1:$A$248)),0)+IF(AND($J121&lt;=BL$4,$K121&gt;=BM$4,$K121&gt;BL$4),NETWORKDAYS.INTL(BL$4+1,(BM$4),1,(Holidays!$A$1:$A$248)),0))*$M121,"")</f>
        <v>0</v>
      </c>
      <c r="BN121" s="190">
        <f ca="1">IFERROR((IF(AND($J121&gt;BM$4,$J121&lt;=BN$4,$K121&lt;=BN$4),NETWORKDAYS.INTL($J121,$K121,1,(Holidays!$A$1:$A$248)),0)+IF(AND($J121&gt;BM$4,$J121&lt;=BN$4,$K121&gt;BN$4),NETWORKDAYS.INTL($J121,(BN$4),1,(Holidays!$A$1:$A$248)),0)+IF(AND($J121&lt;BM$4,$K121&lt;BN$4,$K121&gt;BM$4),NETWORKDAYS.INTL(BM$4+1,$K121,1,(Holidays!$A$1:$A$248)),0)+IF(AND($J121&lt;=BM$4,$K121&gt;=BN$4,$K121&gt;BM$4),NETWORKDAYS.INTL(BM$4+1,(BN$4),1,(Holidays!$A$1:$A$248)),0))*$M121,"")</f>
        <v>0</v>
      </c>
      <c r="BO121" s="192">
        <f ca="1">IFERROR((IF(AND($J121&gt;BN$4,$J121&lt;=BO$4,$K121&lt;=BO$4),NETWORKDAYS.INTL($J121,$K121,1,(Holidays!$A$1:$A$248)),0)+IF(AND($J121&gt;BN$4,$J121&lt;=BO$4,$K121&gt;BO$4),NETWORKDAYS.INTL($J121,(BO$4),1,(Holidays!$A$1:$A$248)),0)+IF(AND($J121&lt;BN$4,$K121&lt;BO$4,$K121&gt;BN$4),NETWORKDAYS.INTL(BN$4+1,$K121,1,(Holidays!$A$1:$A$248)),0)+IF(AND($J121&lt;=BN$4,$K121&gt;=BO$4,$K121&gt;BN$4),NETWORKDAYS.INTL(BN$4+1,(BO$4),1,(Holidays!$A$1:$A$248)),0))*$M121,"")</f>
        <v>0</v>
      </c>
      <c r="BP121" s="321">
        <f ca="1">IFERROR((IF(AND($J121&gt;BO$4,$J121&lt;=BP$4,$K121&lt;=BP$4),NETWORKDAYS.INTL($J121,$K121,1,(Holidays!$A$1:$A$248)),0)+IF(AND($J121&gt;BO$4,$J121&lt;=BP$4,$K121&gt;BP$4),NETWORKDAYS.INTL($J121,(BP$4),1,(Holidays!$A$1:$A$248)),0)+IF(AND($J121&lt;BO$4,$K121&lt;BP$4,$K121&gt;BO$4),NETWORKDAYS.INTL(BO$4+1,$K121,1,(Holidays!$A$1:$A$248)),0)+IF(AND($J121&lt;=BO$4,$K121&gt;=BP$4,$K121&gt;BO$4),NETWORKDAYS.INTL(BO$4+1,(BP$4),1,(Holidays!$A$1:$A$248)),0))*$M121,"")</f>
        <v>0</v>
      </c>
      <c r="BQ121" s="190">
        <f ca="1">IFERROR((IF(AND($J121&gt;BP$4,$J121&lt;=BQ$4,$K121&lt;=BQ$4),NETWORKDAYS.INTL($J121,$K121,1,(Holidays!$A$1:$A$248)),0)+IF(AND($J121&gt;BP$4,$J121&lt;=BQ$4,$K121&gt;BQ$4),NETWORKDAYS.INTL($J121,(BQ$4),1,(Holidays!$A$1:$A$248)),0)+IF(AND($J121&lt;BP$4,$K121&lt;BQ$4,$K121&gt;BP$4),NETWORKDAYS.INTL(BP$4+1,$K121,1,(Holidays!$A$1:$A$248)),0)+IF(AND($J121&lt;=BP$4,$K121&gt;=BQ$4,$K121&gt;BP$4),NETWORKDAYS.INTL(BP$4+1,(BQ$4),1,(Holidays!$A$1:$A$248)),0))*$M121,"")</f>
        <v>0</v>
      </c>
      <c r="BR121" s="192">
        <f ca="1">IFERROR((IF(AND($J121&gt;BQ$4,$J121&lt;=BR$4,$K121&lt;=BR$4),NETWORKDAYS.INTL($J121,$K121,1,(Holidays!$A$1:$A$248)),0)+IF(AND($J121&gt;BQ$4,$J121&lt;=BR$4,$K121&gt;BR$4),NETWORKDAYS.INTL($J121,(BR$4),1,(Holidays!$A$1:$A$248)),0)+IF(AND($J121&lt;BQ$4,$K121&lt;BR$4,$K121&gt;BQ$4),NETWORKDAYS.INTL(BQ$4+1,$K121,1,(Holidays!$A$1:$A$248)),0)+IF(AND($J121&lt;=BQ$4,$K121&gt;=BR$4,$K121&gt;BQ$4),NETWORKDAYS.INTL(BQ$4+1,(BR$4),1,(Holidays!$A$1:$A$248)),0))*$M121,"")</f>
        <v>0</v>
      </c>
      <c r="BS121" s="321">
        <f ca="1">IFERROR((IF(AND($J121&gt;BR$4,$J121&lt;=BS$4,$K121&lt;=BS$4),NETWORKDAYS.INTL($J121,$K121,1,(Holidays!$A$1:$A$248)),0)+IF(AND($J121&gt;BR$4,$J121&lt;=BS$4,$K121&gt;BS$4),NETWORKDAYS.INTL($J121,(BS$4),1,(Holidays!$A$1:$A$248)),0)+IF(AND($J121&lt;BR$4,$K121&lt;BS$4,$K121&gt;BR$4),NETWORKDAYS.INTL(BR$4+1,$K121,1,(Holidays!$A$1:$A$248)),0)+IF(AND($J121&lt;=BR$4,$K121&gt;=BS$4,$K121&gt;BR$4),NETWORKDAYS.INTL(BR$4+1,(BS$4),1,(Holidays!$A$1:$A$248)),0))*$M121,"")</f>
        <v>0</v>
      </c>
      <c r="BT121" s="190">
        <f ca="1">IFERROR((IF(AND($J121&gt;BS$4,$J121&lt;=BT$4,$K121&lt;=BT$4),NETWORKDAYS.INTL($J121,$K121,1,(Holidays!$A$1:$A$248)),0)+IF(AND($J121&gt;BS$4,$J121&lt;=BT$4,$K121&gt;BT$4),NETWORKDAYS.INTL($J121,(BT$4),1,(Holidays!$A$1:$A$248)),0)+IF(AND($J121&lt;BS$4,$K121&lt;BT$4,$K121&gt;BS$4),NETWORKDAYS.INTL(BS$4+1,$K121,1,(Holidays!$A$1:$A$248)),0)+IF(AND($J121&lt;=BS$4,$K121&gt;=BT$4,$K121&gt;BS$4),NETWORKDAYS.INTL(BS$4+1,(BT$4),1,(Holidays!$A$1:$A$248)),0))*$M121,"")</f>
        <v>0</v>
      </c>
      <c r="BU121" s="192">
        <f ca="1">IFERROR((IF(AND($J121&gt;BT$4,$J121&lt;=BU$4,$K121&lt;=BU$4),NETWORKDAYS.INTL($J121,$K121,1,(Holidays!$A$1:$A$248)),0)+IF(AND($J121&gt;BT$4,$J121&lt;=BU$4,$K121&gt;BU$4),NETWORKDAYS.INTL($J121,(BU$4),1,(Holidays!$A$1:$A$248)),0)+IF(AND($J121&lt;BT$4,$K121&lt;BU$4,$K121&gt;BT$4),NETWORKDAYS.INTL(BT$4+1,$K121,1,(Holidays!$A$1:$A$248)),0)+IF(AND($J121&lt;=BT$4,$K121&gt;=BU$4,$K121&gt;BT$4),NETWORKDAYS.INTL(BT$4+1,(BU$4),1,(Holidays!$A$1:$A$248)),0))*$M121,"")</f>
        <v>0</v>
      </c>
      <c r="BV121" s="321">
        <f ca="1">IFERROR((IF(AND($J121&gt;BU$4,$J121&lt;=BV$4,$K121&lt;=BV$4),NETWORKDAYS.INTL($J121,$K121,1,(Holidays!$A$1:$A$248)),0)+IF(AND($J121&gt;BU$4,$J121&lt;=BV$4,$K121&gt;BV$4),NETWORKDAYS.INTL($J121,(BV$4),1,(Holidays!$A$1:$A$248)),0)+IF(AND($J121&lt;BU$4,$K121&lt;BV$4,$K121&gt;BU$4),NETWORKDAYS.INTL(BU$4+1,$K121,1,(Holidays!$A$1:$A$248)),0)+IF(AND($J121&lt;=BU$4,$K121&gt;=BV$4,$K121&gt;BU$4),NETWORKDAYS.INTL(BU$4+1,(BV$4),1,(Holidays!$A$1:$A$248)),0))*$M121,"")</f>
        <v>0</v>
      </c>
      <c r="BW121" s="190">
        <f ca="1">IFERROR((IF(AND($J121&gt;BV$4,$J121&lt;=BW$4,$K121&lt;=BW$4),NETWORKDAYS.INTL($J121,$K121,1,(Holidays!$A$1:$A$248)),0)+IF(AND($J121&gt;BV$4,$J121&lt;=BW$4,$K121&gt;BW$4),NETWORKDAYS.INTL($J121,(BW$4),1,(Holidays!$A$1:$A$248)),0)+IF(AND($J121&lt;BV$4,$K121&lt;BW$4,$K121&gt;BV$4),NETWORKDAYS.INTL(BV$4+1,$K121,1,(Holidays!$A$1:$A$248)),0)+IF(AND($J121&lt;=BV$4,$K121&gt;=BW$4,$K121&gt;BV$4),NETWORKDAYS.INTL(BV$4+1,(BW$4),1,(Holidays!$A$1:$A$248)),0))*$M121,"")</f>
        <v>0</v>
      </c>
      <c r="BX121" s="192">
        <f ca="1">IFERROR((IF(AND($J121&gt;BW$4,$J121&lt;=BX$4,$K121&lt;=BX$4),NETWORKDAYS.INTL($J121,$K121,1,(Holidays!$A$1:$A$248)),0)+IF(AND($J121&gt;BW$4,$J121&lt;=BX$4,$K121&gt;BX$4),NETWORKDAYS.INTL($J121,(BX$4),1,(Holidays!$A$1:$A$248)),0)+IF(AND($J121&lt;BW$4,$K121&lt;BX$4,$K121&gt;BW$4),NETWORKDAYS.INTL(BW$4+1,$K121,1,(Holidays!$A$1:$A$248)),0)+IF(AND($J121&lt;=BW$4,$K121&gt;=BX$4,$K121&gt;BW$4),NETWORKDAYS.INTL(BW$4+1,(BX$4),1,(Holidays!$A$1:$A$248)),0))*$M121,"")</f>
        <v>0</v>
      </c>
      <c r="BY121" s="321">
        <f ca="1">IFERROR((IF(AND($J121&gt;BX$4,$J121&lt;=BY$4,$K121&lt;=BY$4),NETWORKDAYS.INTL($J121,$K121,1,(Holidays!$A$1:$A$248)),0)+IF(AND($J121&gt;BX$4,$J121&lt;=BY$4,$K121&gt;BY$4),NETWORKDAYS.INTL($J121,(BY$4),1,(Holidays!$A$1:$A$248)),0)+IF(AND($J121&lt;BX$4,$K121&lt;BY$4,$K121&gt;BX$4),NETWORKDAYS.INTL(BX$4+1,$K121,1,(Holidays!$A$1:$A$248)),0)+IF(AND($J121&lt;=BX$4,$K121&gt;=BY$4,$K121&gt;BX$4),NETWORKDAYS.INTL(BX$4+1,(BY$4),1,(Holidays!$A$1:$A$248)),0))*$M121,"")</f>
        <v>0</v>
      </c>
      <c r="BZ121" s="190">
        <f ca="1">IFERROR((IF(AND($J121&gt;BY$4,$J121&lt;=BZ$4,$K121&lt;=BZ$4),NETWORKDAYS.INTL($J121,$K121,1,(Holidays!$A$1:$A$248)),0)+IF(AND($J121&gt;BY$4,$J121&lt;=BZ$4,$K121&gt;BZ$4),NETWORKDAYS.INTL($J121,(BZ$4),1,(Holidays!$A$1:$A$248)),0)+IF(AND($J121&lt;BY$4,$K121&lt;BZ$4,$K121&gt;BY$4),NETWORKDAYS.INTL(BY$4+1,$K121,1,(Holidays!$A$1:$A$248)),0)+IF(AND($J121&lt;=BY$4,$K121&gt;=BZ$4,$K121&gt;BY$4),NETWORKDAYS.INTL(BY$4+1,(BZ$4),1,(Holidays!$A$1:$A$248)),0))*$M121,"")</f>
        <v>0</v>
      </c>
      <c r="CA121" s="192">
        <f ca="1">IFERROR((IF(AND($J121&gt;BZ$4,$J121&lt;=CA$4,$K121&lt;=CA$4),NETWORKDAYS.INTL($J121,$K121,1,(Holidays!$A$1:$A$248)),0)+IF(AND($J121&gt;BZ$4,$J121&lt;=CA$4,$K121&gt;CA$4),NETWORKDAYS.INTL($J121,(CA$4),1,(Holidays!$A$1:$A$248)),0)+IF(AND($J121&lt;BZ$4,$K121&lt;CA$4,$K121&gt;BZ$4),NETWORKDAYS.INTL(BZ$4+1,$K121,1,(Holidays!$A$1:$A$248)),0)+IF(AND($J121&lt;=BZ$4,$K121&gt;=CA$4,$K121&gt;BZ$4),NETWORKDAYS.INTL(BZ$4+1,(CA$4),1,(Holidays!$A$1:$A$248)),0))*$M121,"")</f>
        <v>0</v>
      </c>
      <c r="CB121" s="321">
        <f ca="1">IFERROR((IF(AND($J121&gt;CA$4,$J121&lt;=CB$4,$K121&lt;=CB$4),NETWORKDAYS.INTL($J121,$K121,1,(Holidays!$A$1:$A$248)),0)+IF(AND($J121&gt;CA$4,$J121&lt;=CB$4,$K121&gt;CB$4),NETWORKDAYS.INTL($J121,(CB$4),1,(Holidays!$A$1:$A$248)),0)+IF(AND($J121&lt;CA$4,$K121&lt;CB$4,$K121&gt;CA$4),NETWORKDAYS.INTL(CA$4+1,$K121,1,(Holidays!$A$1:$A$248)),0)+IF(AND($J121&lt;=CA$4,$K121&gt;=CB$4,$K121&gt;CA$4),NETWORKDAYS.INTL(CA$4+1,(CB$4),1,(Holidays!$A$1:$A$248)),0))*$M121,"")</f>
        <v>0</v>
      </c>
      <c r="CC121" s="190">
        <f ca="1">IFERROR((IF(AND($J121&gt;CB$4,$J121&lt;=CC$4,$K121&lt;=CC$4),NETWORKDAYS.INTL($J121,$K121,1,(Holidays!$A$1:$A$248)),0)+IF(AND($J121&gt;CB$4,$J121&lt;=CC$4,$K121&gt;CC$4),NETWORKDAYS.INTL($J121,(CC$4),1,(Holidays!$A$1:$A$248)),0)+IF(AND($J121&lt;CB$4,$K121&lt;CC$4,$K121&gt;CB$4),NETWORKDAYS.INTL(CB$4+1,$K121,1,(Holidays!$A$1:$A$248)),0)+IF(AND($J121&lt;=CB$4,$K121&gt;=CC$4,$K121&gt;CB$4),NETWORKDAYS.INTL(CB$4+1,(CC$4),1,(Holidays!$A$1:$A$248)),0))*$M121,"")</f>
        <v>0</v>
      </c>
      <c r="CD121" s="192">
        <f ca="1">IFERROR((IF(AND($J121&gt;CC$4,$J121&lt;=CD$4,$K121&lt;=CD$4),NETWORKDAYS.INTL($J121,$K121,1,(Holidays!$A$1:$A$248)),0)+IF(AND($J121&gt;CC$4,$J121&lt;=CD$4,$K121&gt;CD$4),NETWORKDAYS.INTL($J121,(CD$4),1,(Holidays!$A$1:$A$248)),0)+IF(AND($J121&lt;CC$4,$K121&lt;CD$4,$K121&gt;CC$4),NETWORKDAYS.INTL(CC$4+1,$K121,1,(Holidays!$A$1:$A$248)),0)+IF(AND($J121&lt;=CC$4,$K121&gt;=CD$4,$K121&gt;CC$4),NETWORKDAYS.INTL(CC$4+1,(CD$4),1,(Holidays!$A$1:$A$248)),0))*$M121,"")</f>
        <v>0</v>
      </c>
      <c r="CE121" s="321">
        <f ca="1">IFERROR((IF(AND($J121&gt;CD$4,$J121&lt;=CE$4,$K121&lt;=CE$4),NETWORKDAYS.INTL($J121,$K121,1,(Holidays!$A$1:$A$248)),0)+IF(AND($J121&gt;CD$4,$J121&lt;=CE$4,$K121&gt;CE$4),NETWORKDAYS.INTL($J121,(CE$4),1,(Holidays!$A$1:$A$248)),0)+IF(AND($J121&lt;CD$4,$K121&lt;CE$4,$K121&gt;CD$4),NETWORKDAYS.INTL(CD$4+1,$K121,1,(Holidays!$A$1:$A$248)),0)+IF(AND($J121&lt;=CD$4,$K121&gt;=CE$4,$K121&gt;CD$4),NETWORKDAYS.INTL(CD$4+1,(CE$4),1,(Holidays!$A$1:$A$248)),0))*$M121,"")</f>
        <v>0</v>
      </c>
      <c r="CF121" s="190">
        <f ca="1">IFERROR((IF(AND($J121&gt;CE$4,$J121&lt;=CF$4,$K121&lt;=CF$4),NETWORKDAYS.INTL($J121,$K121,1,(Holidays!$A$1:$A$248)),0)+IF(AND($J121&gt;CE$4,$J121&lt;=CF$4,$K121&gt;CF$4),NETWORKDAYS.INTL($J121,(CF$4),1,(Holidays!$A$1:$A$248)),0)+IF(AND($J121&lt;CE$4,$K121&lt;CF$4,$K121&gt;CE$4),NETWORKDAYS.INTL(CE$4+1,$K121,1,(Holidays!$A$1:$A$248)),0)+IF(AND($J121&lt;=CE$4,$K121&gt;=CF$4,$K121&gt;CE$4),NETWORKDAYS.INTL(CE$4+1,(CF$4),1,(Holidays!$A$1:$A$248)),0))*$M121,"")</f>
        <v>0</v>
      </c>
      <c r="CG121" s="192">
        <f ca="1">IFERROR((IF(AND($J121&gt;CF$4,$J121&lt;=CG$4,$K121&lt;=CG$4),NETWORKDAYS.INTL($J121,$K121,1,(Holidays!$A$1:$A$248)),0)+IF(AND($J121&gt;CF$4,$J121&lt;=CG$4,$K121&gt;CG$4),NETWORKDAYS.INTL($J121,(CG$4),1,(Holidays!$A$1:$A$248)),0)+IF(AND($J121&lt;CF$4,$K121&lt;CG$4,$K121&gt;CF$4),NETWORKDAYS.INTL(CF$4+1,$K121,1,(Holidays!$A$1:$A$248)),0)+IF(AND($J121&lt;=CF$4,$K121&gt;=CG$4,$K121&gt;CF$4),NETWORKDAYS.INTL(CF$4+1,(CG$4),1,(Holidays!$A$1:$A$248)),0))*$M121,"")</f>
        <v>0</v>
      </c>
      <c r="CH121" s="321">
        <f ca="1">IFERROR((IF(AND($J121&gt;CG$4,$J121&lt;=CH$4,$K121&lt;=CH$4),NETWORKDAYS.INTL($J121,$K121,1,(Holidays!$A$1:$A$248)),0)+IF(AND($J121&gt;CG$4,$J121&lt;=CH$4,$K121&gt;CH$4),NETWORKDAYS.INTL($J121,(CH$4),1,(Holidays!$A$1:$A$248)),0)+IF(AND($J121&lt;CG$4,$K121&lt;CH$4,$K121&gt;CG$4),NETWORKDAYS.INTL(CG$4+1,$K121,1,(Holidays!$A$1:$A$248)),0)+IF(AND($J121&lt;=CG$4,$K121&gt;=CH$4,$K121&gt;CG$4),NETWORKDAYS.INTL(CG$4+1,(CH$4),1,(Holidays!$A$1:$A$248)),0))*$M121,"")</f>
        <v>0</v>
      </c>
      <c r="CI121" s="190">
        <f ca="1">IFERROR((IF(AND($J121&gt;CH$4,$J121&lt;=CI$4,$K121&lt;=CI$4),NETWORKDAYS.INTL($J121,$K121,1,(Holidays!$A$1:$A$248)),0)+IF(AND($J121&gt;CH$4,$J121&lt;=CI$4,$K121&gt;CI$4),NETWORKDAYS.INTL($J121,(CI$4),1,(Holidays!$A$1:$A$248)),0)+IF(AND($J121&lt;CH$4,$K121&lt;CI$4,$K121&gt;CH$4),NETWORKDAYS.INTL(CH$4+1,$K121,1,(Holidays!$A$1:$A$248)),0)+IF(AND($J121&lt;=CH$4,$K121&gt;=CI$4,$K121&gt;CH$4),NETWORKDAYS.INTL(CH$4+1,(CI$4),1,(Holidays!$A$1:$A$248)),0))*$M121,"")</f>
        <v>0</v>
      </c>
      <c r="CJ121" s="192">
        <f ca="1">IFERROR((IF(AND($J121&gt;CI$4,$J121&lt;=CJ$4,$K121&lt;=CJ$4),NETWORKDAYS.INTL($J121,$K121,1,(Holidays!$A$1:$A$248)),0)+IF(AND($J121&gt;CI$4,$J121&lt;=CJ$4,$K121&gt;CJ$4),NETWORKDAYS.INTL($J121,(CJ$4),1,(Holidays!$A$1:$A$248)),0)+IF(AND($J121&lt;CI$4,$K121&lt;CJ$4,$K121&gt;CI$4),NETWORKDAYS.INTL(CI$4+1,$K121,1,(Holidays!$A$1:$A$248)),0)+IF(AND($J121&lt;=CI$4,$K121&gt;=CJ$4,$K121&gt;CI$4),NETWORKDAYS.INTL(CI$4+1,(CJ$4),1,(Holidays!$A$1:$A$248)),0))*$M121,"")</f>
        <v>0</v>
      </c>
      <c r="CK121" s="321">
        <f ca="1">IFERROR((IF(AND($J121&gt;CJ$4,$J121&lt;=CK$4,$K121&lt;=CK$4),NETWORKDAYS.INTL($J121,$K121,1,(Holidays!$A$1:$A$248)),0)+IF(AND($J121&gt;CJ$4,$J121&lt;=CK$4,$K121&gt;CK$4),NETWORKDAYS.INTL($J121,(CK$4),1,(Holidays!$A$1:$A$248)),0)+IF(AND($J121&lt;CJ$4,$K121&lt;CK$4,$K121&gt;CJ$4),NETWORKDAYS.INTL(CJ$4+1,$K121,1,(Holidays!$A$1:$A$248)),0)+IF(AND($J121&lt;=CJ$4,$K121&gt;=CK$4,$K121&gt;CJ$4),NETWORKDAYS.INTL(CJ$4+1,(CK$4),1,(Holidays!$A$1:$A$248)),0))*$M121,"")</f>
        <v>0</v>
      </c>
      <c r="CL121" s="190">
        <f ca="1">IFERROR((IF(AND($J121&gt;CK$4,$J121&lt;=CL$4,$K121&lt;=CL$4),NETWORKDAYS.INTL($J121,$K121,1,(Holidays!$A$1:$A$248)),0)+IF(AND($J121&gt;CK$4,$J121&lt;=CL$4,$K121&gt;CL$4),NETWORKDAYS.INTL($J121,(CL$4),1,(Holidays!$A$1:$A$248)),0)+IF(AND($J121&lt;CK$4,$K121&lt;CL$4,$K121&gt;CK$4),NETWORKDAYS.INTL(CK$4+1,$K121,1,(Holidays!$A$1:$A$248)),0)+IF(AND($J121&lt;=CK$4,$K121&gt;=CL$4,$K121&gt;CK$4),NETWORKDAYS.INTL(CK$4+1,(CL$4),1,(Holidays!$A$1:$A$248)),0))*$M121,"")</f>
        <v>0</v>
      </c>
      <c r="CM121" s="192">
        <f ca="1">IFERROR((IF(AND($J121&gt;CL$4,$J121&lt;=CM$4,$K121&lt;=CM$4),NETWORKDAYS.INTL($J121,$K121,1,(Holidays!$A$1:$A$248)),0)+IF(AND($J121&gt;CL$4,$J121&lt;=CM$4,$K121&gt;CM$4),NETWORKDAYS.INTL($J121,(CM$4),1,(Holidays!$A$1:$A$248)),0)+IF(AND($J121&lt;CL$4,$K121&lt;CM$4,$K121&gt;CL$4),NETWORKDAYS.INTL(CL$4+1,$K121,1,(Holidays!$A$1:$A$248)),0)+IF(AND($J121&lt;=CL$4,$K121&gt;=CM$4,$K121&gt;CL$4),NETWORKDAYS.INTL(CL$4+1,(CM$4),1,(Holidays!$A$1:$A$248)),0))*$M121,"")</f>
        <v>0</v>
      </c>
      <c r="CN121" s="321">
        <f ca="1">IFERROR((IF(AND($J121&gt;CM$4,$J121&lt;=CN$4,$K121&lt;=CN$4),NETWORKDAYS.INTL($J121,$K121,1,(Holidays!$A$1:$A$248)),0)+IF(AND($J121&gt;CM$4,$J121&lt;=CN$4,$K121&gt;CN$4),NETWORKDAYS.INTL($J121,(CN$4),1,(Holidays!$A$1:$A$248)),0)+IF(AND($J121&lt;CM$4,$K121&lt;CN$4,$K121&gt;CM$4),NETWORKDAYS.INTL(CM$4+1,$K121,1,(Holidays!$A$1:$A$248)),0)+IF(AND($J121&lt;=CM$4,$K121&gt;=CN$4,$K121&gt;CM$4),NETWORKDAYS.INTL(CM$4+1,(CN$4),1,(Holidays!$A$1:$A$248)),0))*$M121,"")</f>
        <v>0</v>
      </c>
      <c r="CO121" s="190">
        <f ca="1">IFERROR((IF(AND($J121&gt;CN$4,$J121&lt;=CO$4,$K121&lt;=CO$4),NETWORKDAYS.INTL($J121,$K121,1,(Holidays!$A$1:$A$248)),0)+IF(AND($J121&gt;CN$4,$J121&lt;=CO$4,$K121&gt;CO$4),NETWORKDAYS.INTL($J121,(CO$4),1,(Holidays!$A$1:$A$248)),0)+IF(AND($J121&lt;CN$4,$K121&lt;CO$4,$K121&gt;CN$4),NETWORKDAYS.INTL(CN$4+1,$K121,1,(Holidays!$A$1:$A$248)),0)+IF(AND($J121&lt;=CN$4,$K121&gt;=CO$4,$K121&gt;CN$4),NETWORKDAYS.INTL(CN$4+1,(CO$4),1,(Holidays!$A$1:$A$248)),0))*$M121,"")</f>
        <v>0</v>
      </c>
      <c r="CP121" s="192">
        <f ca="1">IFERROR((IF(AND($J121&gt;CO$4,$J121&lt;=CP$4,$K121&lt;=CP$4),NETWORKDAYS.INTL($J121,$K121,1,(Holidays!$A$1:$A$248)),0)+IF(AND($J121&gt;CO$4,$J121&lt;=CP$4,$K121&gt;CP$4),NETWORKDAYS.INTL($J121,(CP$4),1,(Holidays!$A$1:$A$248)),0)+IF(AND($J121&lt;CO$4,$K121&lt;CP$4,$K121&gt;CO$4),NETWORKDAYS.INTL(CO$4+1,$K121,1,(Holidays!$A$1:$A$248)),0)+IF(AND($J121&lt;=CO$4,$K121&gt;=CP$4,$K121&gt;CO$4),NETWORKDAYS.INTL(CO$4+1,(CP$4),1,(Holidays!$A$1:$A$248)),0))*$M121,"")</f>
        <v>0</v>
      </c>
      <c r="CQ121" s="321">
        <f ca="1">IFERROR((IF(AND($J121&gt;CP$4,$J121&lt;=CQ$4,$K121&lt;=CQ$4),NETWORKDAYS.INTL($J121,$K121,1,(Holidays!$A$1:$A$248)),0)+IF(AND($J121&gt;CP$4,$J121&lt;=CQ$4,$K121&gt;CQ$4),NETWORKDAYS.INTL($J121,(CQ$4),1,(Holidays!$A$1:$A$248)),0)+IF(AND($J121&lt;CP$4,$K121&lt;CQ$4,$K121&gt;CP$4),NETWORKDAYS.INTL(CP$4+1,$K121,1,(Holidays!$A$1:$A$248)),0)+IF(AND($J121&lt;=CP$4,$K121&gt;=CQ$4,$K121&gt;CP$4),NETWORKDAYS.INTL(CP$4+1,(CQ$4),1,(Holidays!$A$1:$A$248)),0))*$M121,"")</f>
        <v>0</v>
      </c>
      <c r="CR121" s="190">
        <f ca="1">IFERROR((IF(AND($J121&gt;CQ$4,$J121&lt;=CR$4,$K121&lt;=CR$4),NETWORKDAYS.INTL($J121,$K121,1,(Holidays!$A$1:$A$248)),0)+IF(AND($J121&gt;CQ$4,$J121&lt;=CR$4,$K121&gt;CR$4),NETWORKDAYS.INTL($J121,(CR$4),1,(Holidays!$A$1:$A$248)),0)+IF(AND($J121&lt;CQ$4,$K121&lt;CR$4,$K121&gt;CQ$4),NETWORKDAYS.INTL(CQ$4+1,$K121,1,(Holidays!$A$1:$A$248)),0)+IF(AND($J121&lt;=CQ$4,$K121&gt;=CR$4,$K121&gt;CQ$4),NETWORKDAYS.INTL(CQ$4+1,(CR$4),1,(Holidays!$A$1:$A$248)),0))*$M121,"")</f>
        <v>0</v>
      </c>
      <c r="CS121" s="192">
        <f ca="1">IFERROR((IF(AND($J121&gt;CR$4,$J121&lt;=CS$4,$K121&lt;=CS$4),NETWORKDAYS.INTL($J121,$K121,1,(Holidays!$A$1:$A$248)),0)+IF(AND($J121&gt;CR$4,$J121&lt;=CS$4,$K121&gt;CS$4),NETWORKDAYS.INTL($J121,(CS$4),1,(Holidays!$A$1:$A$248)),0)+IF(AND($J121&lt;CR$4,$K121&lt;CS$4,$K121&gt;CR$4),NETWORKDAYS.INTL(CR$4+1,$K121,1,(Holidays!$A$1:$A$248)),0)+IF(AND($J121&lt;=CR$4,$K121&gt;=CS$4,$K121&gt;CR$4),NETWORKDAYS.INTL(CR$4+1,(CS$4),1,(Holidays!$A$1:$A$248)),0))*$M121,"")</f>
        <v>0</v>
      </c>
      <c r="CT121" s="321">
        <f ca="1">IFERROR((IF(AND($J121&gt;CS$4,$J121&lt;=CT$4,$K121&lt;=CT$4),NETWORKDAYS.INTL($J121,$K121,1,(Holidays!$A$1:$A$248)),0)+IF(AND($J121&gt;CS$4,$J121&lt;=CT$4,$K121&gt;CT$4),NETWORKDAYS.INTL($J121,(CT$4),1,(Holidays!$A$1:$A$248)),0)+IF(AND($J121&lt;CS$4,$K121&lt;CT$4,$K121&gt;CS$4),NETWORKDAYS.INTL(CS$4+1,$K121,1,(Holidays!$A$1:$A$248)),0)+IF(AND($J121&lt;=CS$4,$K121&gt;=CT$4,$K121&gt;CS$4),NETWORKDAYS.INTL(CS$4+1,(CT$4),1,(Holidays!$A$1:$A$248)),0))*$M121,"")</f>
        <v>0</v>
      </c>
      <c r="CU121" s="190">
        <f ca="1">IFERROR((IF(AND($J121&gt;CT$4,$J121&lt;=CU$4,$K121&lt;=CU$4),NETWORKDAYS.INTL($J121,$K121,1,(Holidays!$A$1:$A$248)),0)+IF(AND($J121&gt;CT$4,$J121&lt;=CU$4,$K121&gt;CU$4),NETWORKDAYS.INTL($J121,(CU$4),1,(Holidays!$A$1:$A$248)),0)+IF(AND($J121&lt;CT$4,$K121&lt;CU$4,$K121&gt;CT$4),NETWORKDAYS.INTL(CT$4+1,$K121,1,(Holidays!$A$1:$A$248)),0)+IF(AND($J121&lt;=CT$4,$K121&gt;=CU$4,$K121&gt;CT$4),NETWORKDAYS.INTL(CT$4+1,(CU$4),1,(Holidays!$A$1:$A$248)),0))*$M121,"")</f>
        <v>0</v>
      </c>
      <c r="CV121" s="192">
        <f ca="1">IFERROR((IF(AND($J121&gt;CU$4,$J121&lt;=CV$4,$K121&lt;=CV$4),NETWORKDAYS.INTL($J121,$K121,1,(Holidays!$A$1:$A$248)),0)+IF(AND($J121&gt;CU$4,$J121&lt;=CV$4,$K121&gt;CV$4),NETWORKDAYS.INTL($J121,(CV$4),1,(Holidays!$A$1:$A$248)),0)+IF(AND($J121&lt;CU$4,$K121&lt;CV$4,$K121&gt;CU$4),NETWORKDAYS.INTL(CU$4+1,$K121,1,(Holidays!$A$1:$A$248)),0)+IF(AND($J121&lt;=CU$4,$K121&gt;=CV$4,$K121&gt;CU$4),NETWORKDAYS.INTL(CU$4+1,(CV$4),1,(Holidays!$A$1:$A$248)),0))*$M121,"")</f>
        <v>0</v>
      </c>
      <c r="CW121" s="321">
        <f ca="1">IFERROR((IF(AND($J121&gt;CV$4,$J121&lt;=CW$4,$K121&lt;=CW$4),NETWORKDAYS.INTL($J121,$K121,1,(Holidays!$A$1:$A$248)),0)+IF(AND($J121&gt;CV$4,$J121&lt;=CW$4,$K121&gt;CW$4),NETWORKDAYS.INTL($J121,(CW$4),1,(Holidays!$A$1:$A$248)),0)+IF(AND($J121&lt;CV$4,$K121&lt;CW$4,$K121&gt;CV$4),NETWORKDAYS.INTL(CV$4+1,$K121,1,(Holidays!$A$1:$A$248)),0)+IF(AND($J121&lt;=CV$4,$K121&gt;=CW$4,$K121&gt;CV$4),NETWORKDAYS.INTL(CV$4+1,(CW$4),1,(Holidays!$A$1:$A$248)),0))*$M121,"")</f>
        <v>0</v>
      </c>
      <c r="CX121" s="324">
        <f ca="1">IFERROR((IF(AND($J121&gt;CW$4,$J121&lt;=CX$4,$K121&lt;=CX$4),NETWORKDAYS.INTL($J121,$K121,1,(Holidays!$A$1:$A$248)),0)+IF(AND($J121&gt;CW$4,$J121&lt;=CX$4,$K121&gt;CX$4),NETWORKDAYS.INTL($J121,(CX$4),1,(Holidays!$A$1:$A$248)),0)+IF(AND($J121&lt;CW$4,$K121&lt;CX$4,$K121&gt;CW$4),NETWORKDAYS.INTL(CW$4+1,$K121,1,(Holidays!$A$1:$A$248)),0)+IF(AND($J121&lt;=CW$4,$K121&gt;=CX$4,$K121&gt;CW$4),NETWORKDAYS.INTL(CW$4+1,(CX$4),1,(Holidays!$A$1:$A$248)),0))*$M121,"")</f>
        <v>0</v>
      </c>
    </row>
    <row r="122" spans="2:102" ht="15" customHeight="1" outlineLevel="1">
      <c r="B122" s="59" t="str">
        <f t="array" ref="B122">IFERROR(INDEX('A-2_MH Distribution'!$B$1:$B$15014,SMALL(IF('A-2_MH Distribution'!$O$8:$O$63&lt;&gt;0,ROW('A-2_MH Distribution'!$B$8:$B$63)),ROW(A23)),1),"")</f>
        <v/>
      </c>
      <c r="C122" s="458" t="str">
        <f ca="1">IFERROR(VLOOKUP(B122,OFFSET('A-1_MH Estimation'!$B$7,0,0,MATCH("Subtotal LOE",'A-1_MH Estimation'!B:B,0)-7,2),2,0),"")</f>
        <v/>
      </c>
      <c r="D122" s="466" t="str">
        <f ca="1">IFERROR(VLOOKUP(B122,OFFSET('A-1_MH Estimation'!$B$7,0,0,MATCH("Subtotal LOE",'A-1_MH Estimation'!B:B,0)-7,4),4,0),"")</f>
        <v/>
      </c>
      <c r="E122" s="466" t="str">
        <f ca="1">IFERROR(VLOOKUP(B122,OFFSET('A-1_MH Estimation'!$B$7,0,0,MATCH("Subtotal LOE",'A-1_MH Estimation'!B:B,0)-7,3),3,0),"")</f>
        <v/>
      </c>
      <c r="F122" s="462">
        <f>IFERROR(VLOOKUP($B122,'A-2_MH Distribution'!$B$6:$O$16314,3,0)*VLOOKUP($B122,'A-2_MH Distribution'!$B$6:$O$16314,VLOOKUP(G122,SoftwareList,6,0),0)*IFERROR((--(VLOOKUP($B122,'A-2_MH Distribution'!$B$6:$O$16314,VLOOKUP(G122,SoftwareList,8,0),0)=0)+VLOOKUP($B122,'A-2_MH Distribution'!$B$6:$O$16314,VLOOKUP(G122,SoftwareList,8,0),0)),1),0)</f>
        <v>0</v>
      </c>
      <c r="G122" s="403" t="str">
        <f t="shared" si="63"/>
        <v/>
      </c>
      <c r="H122" s="454"/>
      <c r="I122" s="455"/>
      <c r="J122" s="351">
        <f ca="1">IFERROR(INDEX(Activities,MATCH($B122,'A-2_MH Distribution'!B:B,0),MATCH("Start Date",'A-2_MH Distribution'!$A$4:S$4,0))+H122,0)</f>
        <v>0</v>
      </c>
      <c r="K122" s="352">
        <f ca="1">IFERROR(INDEX(Activities,MATCH($B122,'A-2_MH Distribution'!B:B,0),MATCH("Finish Date",'A-2_MH Distribution'!$A$4:S$4,0))+I122,0)</f>
        <v>0</v>
      </c>
      <c r="L122" s="170">
        <f ca="1">NETWORKDAYS.INTL(J122,K122,1,Holidays!$A$1:$A$248)</f>
        <v>0</v>
      </c>
      <c r="M122" s="62">
        <f t="shared" ca="1" si="62"/>
        <v>0</v>
      </c>
      <c r="O122" s="253">
        <f ca="1">SUM($P122:CX122)</f>
        <v>0</v>
      </c>
      <c r="P122" s="320"/>
      <c r="Q122" s="321">
        <f ca="1">IFERROR((IF(AND($J122&gt;P$4,$J122&lt;=Q$4,$K122&lt;=Q$4),NETWORKDAYS.INTL($J122,$K122,1,(Holidays!$A$1:$A$248)),0)+IF(AND($J122&gt;P$4,$J122&lt;=Q$4,$K122&gt;Q$4),NETWORKDAYS.INTL($J122,(Q$4),1,(Holidays!$A$1:$A$248)),0)+IF(AND($J122&lt;P$4,$K122&lt;Q$4,$K122&gt;P$4),NETWORKDAYS.INTL(P$4+1,$K122,1,(Holidays!$A$1:$A$248)),0)+IF(AND($J122&lt;=P$4,$K122&gt;=Q$4,$K122&gt;P$4),NETWORKDAYS.INTL(P$4+1,(Q$4),1,(Holidays!$A$1:$A$248)),0))*$M122,"")</f>
        <v>0</v>
      </c>
      <c r="R122" s="190">
        <f ca="1">IFERROR((IF(AND($J122&gt;Q$4,$J122&lt;=R$4,$K122&lt;=R$4),NETWORKDAYS.INTL($J122,$K122,1,(Holidays!$A$1:$A$248)),0)+IF(AND($J122&gt;Q$4,$J122&lt;=R$4,$K122&gt;R$4),NETWORKDAYS.INTL($J122,(R$4),1,(Holidays!$A$1:$A$248)),0)+IF(AND($J122&lt;Q$4,$K122&lt;R$4,$K122&gt;Q$4),NETWORKDAYS.INTL(Q$4+1,$K122,1,(Holidays!$A$1:$A$248)),0)+IF(AND($J122&lt;=Q$4,$K122&gt;=R$4,$K122&gt;Q$4),NETWORKDAYS.INTL(Q$4+1,(R$4),1,(Holidays!$A$1:$A$248)),0))*$M122,"")</f>
        <v>0</v>
      </c>
      <c r="S122" s="192">
        <f ca="1">IFERROR((IF(AND($J122&gt;R$4,$J122&lt;=S$4,$K122&lt;=S$4),NETWORKDAYS.INTL($J122,$K122,1,(Holidays!$A$1:$A$248)),0)+IF(AND($J122&gt;R$4,$J122&lt;=S$4,$K122&gt;S$4),NETWORKDAYS.INTL($J122,(S$4),1,(Holidays!$A$1:$A$248)),0)+IF(AND($J122&lt;R$4,$K122&lt;S$4,$K122&gt;R$4),NETWORKDAYS.INTL(R$4+1,$K122,1,(Holidays!$A$1:$A$248)),0)+IF(AND($J122&lt;=R$4,$K122&gt;=S$4,$K122&gt;R$4),NETWORKDAYS.INTL(R$4+1,(S$4),1,(Holidays!$A$1:$A$248)),0))*$M122,"")</f>
        <v>0</v>
      </c>
      <c r="T122" s="321">
        <f ca="1">IFERROR((IF(AND($J122&gt;S$4,$J122&lt;=T$4,$K122&lt;=T$4),NETWORKDAYS.INTL($J122,$K122,1,(Holidays!$A$1:$A$248)),0)+IF(AND($J122&gt;S$4,$J122&lt;=T$4,$K122&gt;T$4),NETWORKDAYS.INTL($J122,(T$4),1,(Holidays!$A$1:$A$248)),0)+IF(AND($J122&lt;S$4,$K122&lt;T$4,$K122&gt;S$4),NETWORKDAYS.INTL(S$4+1,$K122,1,(Holidays!$A$1:$A$248)),0)+IF(AND($J122&lt;=S$4,$K122&gt;=T$4,$K122&gt;S$4),NETWORKDAYS.INTL(S$4+1,(T$4),1,(Holidays!$A$1:$A$248)),0))*$M122,"")</f>
        <v>0</v>
      </c>
      <c r="U122" s="190">
        <f ca="1">IFERROR((IF(AND($J122&gt;T$4,$J122&lt;=U$4,$K122&lt;=U$4),NETWORKDAYS.INTL($J122,$K122,1,(Holidays!$A$1:$A$248)),0)+IF(AND($J122&gt;T$4,$J122&lt;=U$4,$K122&gt;U$4),NETWORKDAYS.INTL($J122,(U$4),1,(Holidays!$A$1:$A$248)),0)+IF(AND($J122&lt;T$4,$K122&lt;U$4,$K122&gt;T$4),NETWORKDAYS.INTL(T$4+1,$K122,1,(Holidays!$A$1:$A$248)),0)+IF(AND($J122&lt;=T$4,$K122&gt;=U$4,$K122&gt;T$4),NETWORKDAYS.INTL(T$4+1,(U$4),1,(Holidays!$A$1:$A$248)),0))*$M122,"")</f>
        <v>0</v>
      </c>
      <c r="V122" s="192">
        <f ca="1">IFERROR((IF(AND($J122&gt;U$4,$J122&lt;=V$4,$K122&lt;=V$4),NETWORKDAYS.INTL($J122,$K122,1,(Holidays!$A$1:$A$248)),0)+IF(AND($J122&gt;U$4,$J122&lt;=V$4,$K122&gt;V$4),NETWORKDAYS.INTL($J122,(V$4),1,(Holidays!$A$1:$A$248)),0)+IF(AND($J122&lt;U$4,$K122&lt;V$4,$K122&gt;U$4),NETWORKDAYS.INTL(U$4+1,$K122,1,(Holidays!$A$1:$A$248)),0)+IF(AND($J122&lt;=U$4,$K122&gt;=V$4,$K122&gt;U$4),NETWORKDAYS.INTL(U$4+1,(V$4),1,(Holidays!$A$1:$A$248)),0))*$M122,"")</f>
        <v>0</v>
      </c>
      <c r="W122" s="321">
        <f ca="1">IFERROR((IF(AND($J122&gt;V$4,$J122&lt;=W$4,$K122&lt;=W$4),NETWORKDAYS.INTL($J122,$K122,1,(Holidays!$A$1:$A$248)),0)+IF(AND($J122&gt;V$4,$J122&lt;=W$4,$K122&gt;W$4),NETWORKDAYS.INTL($J122,(W$4),1,(Holidays!$A$1:$A$248)),0)+IF(AND($J122&lt;V$4,$K122&lt;W$4,$K122&gt;V$4),NETWORKDAYS.INTL(V$4+1,$K122,1,(Holidays!$A$1:$A$248)),0)+IF(AND($J122&lt;=V$4,$K122&gt;=W$4,$K122&gt;V$4),NETWORKDAYS.INTL(V$4+1,(W$4),1,(Holidays!$A$1:$A$248)),0))*$M122,"")</f>
        <v>0</v>
      </c>
      <c r="X122" s="190">
        <f ca="1">IFERROR((IF(AND($J122&gt;W$4,$J122&lt;=X$4,$K122&lt;=X$4),NETWORKDAYS.INTL($J122,$K122,1,(Holidays!$A$1:$A$248)),0)+IF(AND($J122&gt;W$4,$J122&lt;=X$4,$K122&gt;X$4),NETWORKDAYS.INTL($J122,(X$4),1,(Holidays!$A$1:$A$248)),0)+IF(AND($J122&lt;W$4,$K122&lt;X$4,$K122&gt;W$4),NETWORKDAYS.INTL(W$4+1,$K122,1,(Holidays!$A$1:$A$248)),0)+IF(AND($J122&lt;=W$4,$K122&gt;=X$4,$K122&gt;W$4),NETWORKDAYS.INTL(W$4+1,(X$4),1,(Holidays!$A$1:$A$248)),0))*$M122,"")</f>
        <v>0</v>
      </c>
      <c r="Y122" s="192">
        <f ca="1">IFERROR((IF(AND($J122&gt;X$4,$J122&lt;=Y$4,$K122&lt;=Y$4),NETWORKDAYS.INTL($J122,$K122,1,(Holidays!$A$1:$A$248)),0)+IF(AND($J122&gt;X$4,$J122&lt;=Y$4,$K122&gt;Y$4),NETWORKDAYS.INTL($J122,(Y$4),1,(Holidays!$A$1:$A$248)),0)+IF(AND($J122&lt;X$4,$K122&lt;Y$4,$K122&gt;X$4),NETWORKDAYS.INTL(X$4+1,$K122,1,(Holidays!$A$1:$A$248)),0)+IF(AND($J122&lt;=X$4,$K122&gt;=Y$4,$K122&gt;X$4),NETWORKDAYS.INTL(X$4+1,(Y$4),1,(Holidays!$A$1:$A$248)),0))*$M122,"")</f>
        <v>0</v>
      </c>
      <c r="Z122" s="321">
        <f ca="1">IFERROR((IF(AND($J122&gt;Y$4,$J122&lt;=Z$4,$K122&lt;=Z$4),NETWORKDAYS.INTL($J122,$K122,1,(Holidays!$A$1:$A$248)),0)+IF(AND($J122&gt;Y$4,$J122&lt;=Z$4,$K122&gt;Z$4),NETWORKDAYS.INTL($J122,(Z$4),1,(Holidays!$A$1:$A$248)),0)+IF(AND($J122&lt;Y$4,$K122&lt;Z$4,$K122&gt;Y$4),NETWORKDAYS.INTL(Y$4+1,$K122,1,(Holidays!$A$1:$A$248)),0)+IF(AND($J122&lt;=Y$4,$K122&gt;=Z$4,$K122&gt;Y$4),NETWORKDAYS.INTL(Y$4+1,(Z$4),1,(Holidays!$A$1:$A$248)),0))*$M122,"")</f>
        <v>0</v>
      </c>
      <c r="AA122" s="190">
        <f ca="1">IFERROR((IF(AND($J122&gt;Z$4,$J122&lt;=AA$4,$K122&lt;=AA$4),NETWORKDAYS.INTL($J122,$K122,1,(Holidays!$A$1:$A$248)),0)+IF(AND($J122&gt;Z$4,$J122&lt;=AA$4,$K122&gt;AA$4),NETWORKDAYS.INTL($J122,(AA$4),1,(Holidays!$A$1:$A$248)),0)+IF(AND($J122&lt;Z$4,$K122&lt;AA$4,$K122&gt;Z$4),NETWORKDAYS.INTL(Z$4+1,$K122,1,(Holidays!$A$1:$A$248)),0)+IF(AND($J122&lt;=Z$4,$K122&gt;=AA$4,$K122&gt;Z$4),NETWORKDAYS.INTL(Z$4+1,(AA$4),1,(Holidays!$A$1:$A$248)),0))*$M122,"")</f>
        <v>0</v>
      </c>
      <c r="AB122" s="192">
        <f ca="1">IFERROR((IF(AND($J122&gt;AA$4,$J122&lt;=AB$4,$K122&lt;=AB$4),NETWORKDAYS.INTL($J122,$K122,1,(Holidays!$A$1:$A$248)),0)+IF(AND($J122&gt;AA$4,$J122&lt;=AB$4,$K122&gt;AB$4),NETWORKDAYS.INTL($J122,(AB$4),1,(Holidays!$A$1:$A$248)),0)+IF(AND($J122&lt;AA$4,$K122&lt;AB$4,$K122&gt;AA$4),NETWORKDAYS.INTL(AA$4+1,$K122,1,(Holidays!$A$1:$A$248)),0)+IF(AND($J122&lt;=AA$4,$K122&gt;=AB$4,$K122&gt;AA$4),NETWORKDAYS.INTL(AA$4+1,(AB$4),1,(Holidays!$A$1:$A$248)),0))*$M122,"")</f>
        <v>0</v>
      </c>
      <c r="AC122" s="321">
        <f ca="1">IFERROR((IF(AND($J122&gt;AB$4,$J122&lt;=AC$4,$K122&lt;=AC$4),NETWORKDAYS.INTL($J122,$K122,1,(Holidays!$A$1:$A$248)),0)+IF(AND($J122&gt;AB$4,$J122&lt;=AC$4,$K122&gt;AC$4),NETWORKDAYS.INTL($J122,(AC$4),1,(Holidays!$A$1:$A$248)),0)+IF(AND($J122&lt;AB$4,$K122&lt;AC$4,$K122&gt;AB$4),NETWORKDAYS.INTL(AB$4+1,$K122,1,(Holidays!$A$1:$A$248)),0)+IF(AND($J122&lt;=AB$4,$K122&gt;=AC$4,$K122&gt;AB$4),NETWORKDAYS.INTL(AB$4+1,(AC$4),1,(Holidays!$A$1:$A$248)),0))*$M122,"")</f>
        <v>0</v>
      </c>
      <c r="AD122" s="190">
        <f ca="1">IFERROR((IF(AND($J122&gt;AC$4,$J122&lt;=AD$4,$K122&lt;=AD$4),NETWORKDAYS.INTL($J122,$K122,1,(Holidays!$A$1:$A$248)),0)+IF(AND($J122&gt;AC$4,$J122&lt;=AD$4,$K122&gt;AD$4),NETWORKDAYS.INTL($J122,(AD$4),1,(Holidays!$A$1:$A$248)),0)+IF(AND($J122&lt;AC$4,$K122&lt;AD$4,$K122&gt;AC$4),NETWORKDAYS.INTL(AC$4+1,$K122,1,(Holidays!$A$1:$A$248)),0)+IF(AND($J122&lt;=AC$4,$K122&gt;=AD$4,$K122&gt;AC$4),NETWORKDAYS.INTL(AC$4+1,(AD$4),1,(Holidays!$A$1:$A$248)),0))*$M122,"")</f>
        <v>0</v>
      </c>
      <c r="AE122" s="192">
        <f ca="1">IFERROR((IF(AND($J122&gt;AD$4,$J122&lt;=AE$4,$K122&lt;=AE$4),NETWORKDAYS.INTL($J122,$K122,1,(Holidays!$A$1:$A$248)),0)+IF(AND($J122&gt;AD$4,$J122&lt;=AE$4,$K122&gt;AE$4),NETWORKDAYS.INTL($J122,(AE$4),1,(Holidays!$A$1:$A$248)),0)+IF(AND($J122&lt;AD$4,$K122&lt;AE$4,$K122&gt;AD$4),NETWORKDAYS.INTL(AD$4+1,$K122,1,(Holidays!$A$1:$A$248)),0)+IF(AND($J122&lt;=AD$4,$K122&gt;=AE$4,$K122&gt;AD$4),NETWORKDAYS.INTL(AD$4+1,(AE$4),1,(Holidays!$A$1:$A$248)),0))*$M122,"")</f>
        <v>0</v>
      </c>
      <c r="AF122" s="321">
        <f ca="1">IFERROR((IF(AND($J122&gt;AE$4,$J122&lt;=AF$4,$K122&lt;=AF$4),NETWORKDAYS.INTL($J122,$K122,1,(Holidays!$A$1:$A$248)),0)+IF(AND($J122&gt;AE$4,$J122&lt;=AF$4,$K122&gt;AF$4),NETWORKDAYS.INTL($J122,(AF$4),1,(Holidays!$A$1:$A$248)),0)+IF(AND($J122&lt;AE$4,$K122&lt;AF$4,$K122&gt;AE$4),NETWORKDAYS.INTL(AE$4+1,$K122,1,(Holidays!$A$1:$A$248)),0)+IF(AND($J122&lt;=AE$4,$K122&gt;=AF$4,$K122&gt;AE$4),NETWORKDAYS.INTL(AE$4+1,(AF$4),1,(Holidays!$A$1:$A$248)),0))*$M122,"")</f>
        <v>0</v>
      </c>
      <c r="AG122" s="190">
        <f ca="1">IFERROR((IF(AND($J122&gt;AF$4,$J122&lt;=AG$4,$K122&lt;=AG$4),NETWORKDAYS.INTL($J122,$K122,1,(Holidays!$A$1:$A$248)),0)+IF(AND($J122&gt;AF$4,$J122&lt;=AG$4,$K122&gt;AG$4),NETWORKDAYS.INTL($J122,(AG$4),1,(Holidays!$A$1:$A$248)),0)+IF(AND($J122&lt;AF$4,$K122&lt;AG$4,$K122&gt;AF$4),NETWORKDAYS.INTL(AF$4+1,$K122,1,(Holidays!$A$1:$A$248)),0)+IF(AND($J122&lt;=AF$4,$K122&gt;=AG$4,$K122&gt;AF$4),NETWORKDAYS.INTL(AF$4+1,(AG$4),1,(Holidays!$A$1:$A$248)),0))*$M122,"")</f>
        <v>0</v>
      </c>
      <c r="AH122" s="192">
        <f ca="1">IFERROR((IF(AND($J122&gt;AG$4,$J122&lt;=AH$4,$K122&lt;=AH$4),NETWORKDAYS.INTL($J122,$K122,1,(Holidays!$A$1:$A$248)),0)+IF(AND($J122&gt;AG$4,$J122&lt;=AH$4,$K122&gt;AH$4),NETWORKDAYS.INTL($J122,(AH$4),1,(Holidays!$A$1:$A$248)),0)+IF(AND($J122&lt;AG$4,$K122&lt;AH$4,$K122&gt;AG$4),NETWORKDAYS.INTL(AG$4+1,$K122,1,(Holidays!$A$1:$A$248)),0)+IF(AND($J122&lt;=AG$4,$K122&gt;=AH$4,$K122&gt;AG$4),NETWORKDAYS.INTL(AG$4+1,(AH$4),1,(Holidays!$A$1:$A$248)),0))*$M122,"")</f>
        <v>0</v>
      </c>
      <c r="AI122" s="321">
        <f ca="1">IFERROR((IF(AND($J122&gt;AH$4,$J122&lt;=AI$4,$K122&lt;=AI$4),NETWORKDAYS.INTL($J122,$K122,1,(Holidays!$A$1:$A$248)),0)+IF(AND($J122&gt;AH$4,$J122&lt;=AI$4,$K122&gt;AI$4),NETWORKDAYS.INTL($J122,(AI$4),1,(Holidays!$A$1:$A$248)),0)+IF(AND($J122&lt;AH$4,$K122&lt;AI$4,$K122&gt;AH$4),NETWORKDAYS.INTL(AH$4+1,$K122,1,(Holidays!$A$1:$A$248)),0)+IF(AND($J122&lt;=AH$4,$K122&gt;=AI$4,$K122&gt;AH$4),NETWORKDAYS.INTL(AH$4+1,(AI$4),1,(Holidays!$A$1:$A$248)),0))*$M122,"")</f>
        <v>0</v>
      </c>
      <c r="AJ122" s="190">
        <f ca="1">IFERROR((IF(AND($J122&gt;AI$4,$J122&lt;=AJ$4,$K122&lt;=AJ$4),NETWORKDAYS.INTL($J122,$K122,1,(Holidays!$A$1:$A$248)),0)+IF(AND($J122&gt;AI$4,$J122&lt;=AJ$4,$K122&gt;AJ$4),NETWORKDAYS.INTL($J122,(AJ$4),1,(Holidays!$A$1:$A$248)),0)+IF(AND($J122&lt;AI$4,$K122&lt;AJ$4,$K122&gt;AI$4),NETWORKDAYS.INTL(AI$4+1,$K122,1,(Holidays!$A$1:$A$248)),0)+IF(AND($J122&lt;=AI$4,$K122&gt;=AJ$4,$K122&gt;AI$4),NETWORKDAYS.INTL(AI$4+1,(AJ$4),1,(Holidays!$A$1:$A$248)),0))*$M122,"")</f>
        <v>0</v>
      </c>
      <c r="AK122" s="192">
        <f ca="1">IFERROR((IF(AND($J122&gt;AJ$4,$J122&lt;=AK$4,$K122&lt;=AK$4),NETWORKDAYS.INTL($J122,$K122,1,(Holidays!$A$1:$A$248)),0)+IF(AND($J122&gt;AJ$4,$J122&lt;=AK$4,$K122&gt;AK$4),NETWORKDAYS.INTL($J122,(AK$4),1,(Holidays!$A$1:$A$248)),0)+IF(AND($J122&lt;AJ$4,$K122&lt;AK$4,$K122&gt;AJ$4),NETWORKDAYS.INTL(AJ$4+1,$K122,1,(Holidays!$A$1:$A$248)),0)+IF(AND($J122&lt;=AJ$4,$K122&gt;=AK$4,$K122&gt;AJ$4),NETWORKDAYS.INTL(AJ$4+1,(AK$4),1,(Holidays!$A$1:$A$248)),0))*$M122,"")</f>
        <v>0</v>
      </c>
      <c r="AL122" s="321">
        <f ca="1">IFERROR((IF(AND($J122&gt;AK$4,$J122&lt;=AL$4,$K122&lt;=AL$4),NETWORKDAYS.INTL($J122,$K122,1,(Holidays!$A$1:$A$248)),0)+IF(AND($J122&gt;AK$4,$J122&lt;=AL$4,$K122&gt;AL$4),NETWORKDAYS.INTL($J122,(AL$4),1,(Holidays!$A$1:$A$248)),0)+IF(AND($J122&lt;AK$4,$K122&lt;AL$4,$K122&gt;AK$4),NETWORKDAYS.INTL(AK$4+1,$K122,1,(Holidays!$A$1:$A$248)),0)+IF(AND($J122&lt;=AK$4,$K122&gt;=AL$4,$K122&gt;AK$4),NETWORKDAYS.INTL(AK$4+1,(AL$4),1,(Holidays!$A$1:$A$248)),0))*$M122,"")</f>
        <v>0</v>
      </c>
      <c r="AM122" s="190">
        <f ca="1">IFERROR((IF(AND($J122&gt;AL$4,$J122&lt;=AM$4,$K122&lt;=AM$4),NETWORKDAYS.INTL($J122,$K122,1,(Holidays!$A$1:$A$248)),0)+IF(AND($J122&gt;AL$4,$J122&lt;=AM$4,$K122&gt;AM$4),NETWORKDAYS.INTL($J122,(AM$4),1,(Holidays!$A$1:$A$248)),0)+IF(AND($J122&lt;AL$4,$K122&lt;AM$4,$K122&gt;AL$4),NETWORKDAYS.INTL(AL$4+1,$K122,1,(Holidays!$A$1:$A$248)),0)+IF(AND($J122&lt;=AL$4,$K122&gt;=AM$4,$K122&gt;AL$4),NETWORKDAYS.INTL(AL$4+1,(AM$4),1,(Holidays!$A$1:$A$248)),0))*$M122,"")</f>
        <v>0</v>
      </c>
      <c r="AN122" s="192">
        <f ca="1">IFERROR((IF(AND($J122&gt;AM$4,$J122&lt;=AN$4,$K122&lt;=AN$4),NETWORKDAYS.INTL($J122,$K122,1,(Holidays!$A$1:$A$248)),0)+IF(AND($J122&gt;AM$4,$J122&lt;=AN$4,$K122&gt;AN$4),NETWORKDAYS.INTL($J122,(AN$4),1,(Holidays!$A$1:$A$248)),0)+IF(AND($J122&lt;AM$4,$K122&lt;AN$4,$K122&gt;AM$4),NETWORKDAYS.INTL(AM$4+1,$K122,1,(Holidays!$A$1:$A$248)),0)+IF(AND($J122&lt;=AM$4,$K122&gt;=AN$4,$K122&gt;AM$4),NETWORKDAYS.INTL(AM$4+1,(AN$4),1,(Holidays!$A$1:$A$248)),0))*$M122,"")</f>
        <v>0</v>
      </c>
      <c r="AO122" s="321">
        <f ca="1">IFERROR((IF(AND($J122&gt;AN$4,$J122&lt;=AO$4,$K122&lt;=AO$4),NETWORKDAYS.INTL($J122,$K122,1,(Holidays!$A$1:$A$248)),0)+IF(AND($J122&gt;AN$4,$J122&lt;=AO$4,$K122&gt;AO$4),NETWORKDAYS.INTL($J122,(AO$4),1,(Holidays!$A$1:$A$248)),0)+IF(AND($J122&lt;AN$4,$K122&lt;AO$4,$K122&gt;AN$4),NETWORKDAYS.INTL(AN$4+1,$K122,1,(Holidays!$A$1:$A$248)),0)+IF(AND($J122&lt;=AN$4,$K122&gt;=AO$4,$K122&gt;AN$4),NETWORKDAYS.INTL(AN$4+1,(AO$4),1,(Holidays!$A$1:$A$248)),0))*$M122,"")</f>
        <v>0</v>
      </c>
      <c r="AP122" s="190">
        <f ca="1">IFERROR((IF(AND($J122&gt;AO$4,$J122&lt;=AP$4,$K122&lt;=AP$4),NETWORKDAYS.INTL($J122,$K122,1,(Holidays!$A$1:$A$248)),0)+IF(AND($J122&gt;AO$4,$J122&lt;=AP$4,$K122&gt;AP$4),NETWORKDAYS.INTL($J122,(AP$4),1,(Holidays!$A$1:$A$248)),0)+IF(AND($J122&lt;AO$4,$K122&lt;AP$4,$K122&gt;AO$4),NETWORKDAYS.INTL(AO$4+1,$K122,1,(Holidays!$A$1:$A$248)),0)+IF(AND($J122&lt;=AO$4,$K122&gt;=AP$4,$K122&gt;AO$4),NETWORKDAYS.INTL(AO$4+1,(AP$4),1,(Holidays!$A$1:$A$248)),0))*$M122,"")</f>
        <v>0</v>
      </c>
      <c r="AQ122" s="192">
        <f ca="1">IFERROR((IF(AND($J122&gt;AP$4,$J122&lt;=AQ$4,$K122&lt;=AQ$4),NETWORKDAYS.INTL($J122,$K122,1,(Holidays!$A$1:$A$248)),0)+IF(AND($J122&gt;AP$4,$J122&lt;=AQ$4,$K122&gt;AQ$4),NETWORKDAYS.INTL($J122,(AQ$4),1,(Holidays!$A$1:$A$248)),0)+IF(AND($J122&lt;AP$4,$K122&lt;AQ$4,$K122&gt;AP$4),NETWORKDAYS.INTL(AP$4+1,$K122,1,(Holidays!$A$1:$A$248)),0)+IF(AND($J122&lt;=AP$4,$K122&gt;=AQ$4,$K122&gt;AP$4),NETWORKDAYS.INTL(AP$4+1,(AQ$4),1,(Holidays!$A$1:$A$248)),0))*$M122,"")</f>
        <v>0</v>
      </c>
      <c r="AR122" s="321">
        <f ca="1">IFERROR((IF(AND($J122&gt;AQ$4,$J122&lt;=AR$4,$K122&lt;=AR$4),NETWORKDAYS.INTL($J122,$K122,1,(Holidays!$A$1:$A$248)),0)+IF(AND($J122&gt;AQ$4,$J122&lt;=AR$4,$K122&gt;AR$4),NETWORKDAYS.INTL($J122,(AR$4),1,(Holidays!$A$1:$A$248)),0)+IF(AND($J122&lt;AQ$4,$K122&lt;AR$4,$K122&gt;AQ$4),NETWORKDAYS.INTL(AQ$4+1,$K122,1,(Holidays!$A$1:$A$248)),0)+IF(AND($J122&lt;=AQ$4,$K122&gt;=AR$4,$K122&gt;AQ$4),NETWORKDAYS.INTL(AQ$4+1,(AR$4),1,(Holidays!$A$1:$A$248)),0))*$M122,"")</f>
        <v>0</v>
      </c>
      <c r="AS122" s="190">
        <f ca="1">IFERROR((IF(AND($J122&gt;AR$4,$J122&lt;=AS$4,$K122&lt;=AS$4),NETWORKDAYS.INTL($J122,$K122,1,(Holidays!$A$1:$A$248)),0)+IF(AND($J122&gt;AR$4,$J122&lt;=AS$4,$K122&gt;AS$4),NETWORKDAYS.INTL($J122,(AS$4),1,(Holidays!$A$1:$A$248)),0)+IF(AND($J122&lt;AR$4,$K122&lt;AS$4,$K122&gt;AR$4),NETWORKDAYS.INTL(AR$4+1,$K122,1,(Holidays!$A$1:$A$248)),0)+IF(AND($J122&lt;=AR$4,$K122&gt;=AS$4,$K122&gt;AR$4),NETWORKDAYS.INTL(AR$4+1,(AS$4),1,(Holidays!$A$1:$A$248)),0))*$M122,"")</f>
        <v>0</v>
      </c>
      <c r="AT122" s="192">
        <f ca="1">IFERROR((IF(AND($J122&gt;AS$4,$J122&lt;=AT$4,$K122&lt;=AT$4),NETWORKDAYS.INTL($J122,$K122,1,(Holidays!$A$1:$A$248)),0)+IF(AND($J122&gt;AS$4,$J122&lt;=AT$4,$K122&gt;AT$4),NETWORKDAYS.INTL($J122,(AT$4),1,(Holidays!$A$1:$A$248)),0)+IF(AND($J122&lt;AS$4,$K122&lt;AT$4,$K122&gt;AS$4),NETWORKDAYS.INTL(AS$4+1,$K122,1,(Holidays!$A$1:$A$248)),0)+IF(AND($J122&lt;=AS$4,$K122&gt;=AT$4,$K122&gt;AS$4),NETWORKDAYS.INTL(AS$4+1,(AT$4),1,(Holidays!$A$1:$A$248)),0))*$M122,"")</f>
        <v>0</v>
      </c>
      <c r="AU122" s="321">
        <f ca="1">IFERROR((IF(AND($J122&gt;AT$4,$J122&lt;=AU$4,$K122&lt;=AU$4),NETWORKDAYS.INTL($J122,$K122,1,(Holidays!$A$1:$A$248)),0)+IF(AND($J122&gt;AT$4,$J122&lt;=AU$4,$K122&gt;AU$4),NETWORKDAYS.INTL($J122,(AU$4),1,(Holidays!$A$1:$A$248)),0)+IF(AND($J122&lt;AT$4,$K122&lt;AU$4,$K122&gt;AT$4),NETWORKDAYS.INTL(AT$4+1,$K122,1,(Holidays!$A$1:$A$248)),0)+IF(AND($J122&lt;=AT$4,$K122&gt;=AU$4,$K122&gt;AT$4),NETWORKDAYS.INTL(AT$4+1,(AU$4),1,(Holidays!$A$1:$A$248)),0))*$M122,"")</f>
        <v>0</v>
      </c>
      <c r="AV122" s="190">
        <f ca="1">IFERROR((IF(AND($J122&gt;AU$4,$J122&lt;=AV$4,$K122&lt;=AV$4),NETWORKDAYS.INTL($J122,$K122,1,(Holidays!$A$1:$A$248)),0)+IF(AND($J122&gt;AU$4,$J122&lt;=AV$4,$K122&gt;AV$4),NETWORKDAYS.INTL($J122,(AV$4),1,(Holidays!$A$1:$A$248)),0)+IF(AND($J122&lt;AU$4,$K122&lt;AV$4,$K122&gt;AU$4),NETWORKDAYS.INTL(AU$4+1,$K122,1,(Holidays!$A$1:$A$248)),0)+IF(AND($J122&lt;=AU$4,$K122&gt;=AV$4,$K122&gt;AU$4),NETWORKDAYS.INTL(AU$4+1,(AV$4),1,(Holidays!$A$1:$A$248)),0))*$M122,"")</f>
        <v>0</v>
      </c>
      <c r="AW122" s="192">
        <f ca="1">IFERROR((IF(AND($J122&gt;AV$4,$J122&lt;=AW$4,$K122&lt;=AW$4),NETWORKDAYS.INTL($J122,$K122,1,(Holidays!$A$1:$A$248)),0)+IF(AND($J122&gt;AV$4,$J122&lt;=AW$4,$K122&gt;AW$4),NETWORKDAYS.INTL($J122,(AW$4),1,(Holidays!$A$1:$A$248)),0)+IF(AND($J122&lt;AV$4,$K122&lt;AW$4,$K122&gt;AV$4),NETWORKDAYS.INTL(AV$4+1,$K122,1,(Holidays!$A$1:$A$248)),0)+IF(AND($J122&lt;=AV$4,$K122&gt;=AW$4,$K122&gt;AV$4),NETWORKDAYS.INTL(AV$4+1,(AW$4),1,(Holidays!$A$1:$A$248)),0))*$M122,"")</f>
        <v>0</v>
      </c>
      <c r="AX122" s="321">
        <f ca="1">IFERROR((IF(AND($J122&gt;AW$4,$J122&lt;=AX$4,$K122&lt;=AX$4),NETWORKDAYS.INTL($J122,$K122,1,(Holidays!$A$1:$A$248)),0)+IF(AND($J122&gt;AW$4,$J122&lt;=AX$4,$K122&gt;AX$4),NETWORKDAYS.INTL($J122,(AX$4),1,(Holidays!$A$1:$A$248)),0)+IF(AND($J122&lt;AW$4,$K122&lt;AX$4,$K122&gt;AW$4),NETWORKDAYS.INTL(AW$4+1,$K122,1,(Holidays!$A$1:$A$248)),0)+IF(AND($J122&lt;=AW$4,$K122&gt;=AX$4,$K122&gt;AW$4),NETWORKDAYS.INTL(AW$4+1,(AX$4),1,(Holidays!$A$1:$A$248)),0))*$M122,"")</f>
        <v>0</v>
      </c>
      <c r="AY122" s="190">
        <f ca="1">IFERROR((IF(AND($J122&gt;AX$4,$J122&lt;=AY$4,$K122&lt;=AY$4),NETWORKDAYS.INTL($J122,$K122,1,(Holidays!$A$1:$A$248)),0)+IF(AND($J122&gt;AX$4,$J122&lt;=AY$4,$K122&gt;AY$4),NETWORKDAYS.INTL($J122,(AY$4),1,(Holidays!$A$1:$A$248)),0)+IF(AND($J122&lt;AX$4,$K122&lt;AY$4,$K122&gt;AX$4),NETWORKDAYS.INTL(AX$4+1,$K122,1,(Holidays!$A$1:$A$248)),0)+IF(AND($J122&lt;=AX$4,$K122&gt;=AY$4,$K122&gt;AX$4),NETWORKDAYS.INTL(AX$4+1,(AY$4),1,(Holidays!$A$1:$A$248)),0))*$M122,"")</f>
        <v>0</v>
      </c>
      <c r="AZ122" s="192">
        <f ca="1">IFERROR((IF(AND($J122&gt;AY$4,$J122&lt;=AZ$4,$K122&lt;=AZ$4),NETWORKDAYS.INTL($J122,$K122,1,(Holidays!$A$1:$A$248)),0)+IF(AND($J122&gt;AY$4,$J122&lt;=AZ$4,$K122&gt;AZ$4),NETWORKDAYS.INTL($J122,(AZ$4),1,(Holidays!$A$1:$A$248)),0)+IF(AND($J122&lt;AY$4,$K122&lt;AZ$4,$K122&gt;AY$4),NETWORKDAYS.INTL(AY$4+1,$K122,1,(Holidays!$A$1:$A$248)),0)+IF(AND($J122&lt;=AY$4,$K122&gt;=AZ$4,$K122&gt;AY$4),NETWORKDAYS.INTL(AY$4+1,(AZ$4),1,(Holidays!$A$1:$A$248)),0))*$M122,"")</f>
        <v>0</v>
      </c>
      <c r="BA122" s="321">
        <f ca="1">IFERROR((IF(AND($J122&gt;AZ$4,$J122&lt;=BA$4,$K122&lt;=BA$4),NETWORKDAYS.INTL($J122,$K122,1,(Holidays!$A$1:$A$248)),0)+IF(AND($J122&gt;AZ$4,$J122&lt;=BA$4,$K122&gt;BA$4),NETWORKDAYS.INTL($J122,(BA$4),1,(Holidays!$A$1:$A$248)),0)+IF(AND($J122&lt;AZ$4,$K122&lt;BA$4,$K122&gt;AZ$4),NETWORKDAYS.INTL(AZ$4+1,$K122,1,(Holidays!$A$1:$A$248)),0)+IF(AND($J122&lt;=AZ$4,$K122&gt;=BA$4,$K122&gt;AZ$4),NETWORKDAYS.INTL(AZ$4+1,(BA$4),1,(Holidays!$A$1:$A$248)),0))*$M122,"")</f>
        <v>0</v>
      </c>
      <c r="BB122" s="190">
        <f ca="1">IFERROR((IF(AND($J122&gt;BA$4,$J122&lt;=BB$4,$K122&lt;=BB$4),NETWORKDAYS.INTL($J122,$K122,1,(Holidays!$A$1:$A$248)),0)+IF(AND($J122&gt;BA$4,$J122&lt;=BB$4,$K122&gt;BB$4),NETWORKDAYS.INTL($J122,(BB$4),1,(Holidays!$A$1:$A$248)),0)+IF(AND($J122&lt;BA$4,$K122&lt;BB$4,$K122&gt;BA$4),NETWORKDAYS.INTL(BA$4+1,$K122,1,(Holidays!$A$1:$A$248)),0)+IF(AND($J122&lt;=BA$4,$K122&gt;=BB$4,$K122&gt;BA$4),NETWORKDAYS.INTL(BA$4+1,(BB$4),1,(Holidays!$A$1:$A$248)),0))*$M122,"")</f>
        <v>0</v>
      </c>
      <c r="BC122" s="192">
        <f ca="1">IFERROR((IF(AND($J122&gt;BB$4,$J122&lt;=BC$4,$K122&lt;=BC$4),NETWORKDAYS.INTL($J122,$K122,1,(Holidays!$A$1:$A$248)),0)+IF(AND($J122&gt;BB$4,$J122&lt;=BC$4,$K122&gt;BC$4),NETWORKDAYS.INTL($J122,(BC$4),1,(Holidays!$A$1:$A$248)),0)+IF(AND($J122&lt;BB$4,$K122&lt;BC$4,$K122&gt;BB$4),NETWORKDAYS.INTL(BB$4+1,$K122,1,(Holidays!$A$1:$A$248)),0)+IF(AND($J122&lt;=BB$4,$K122&gt;=BC$4,$K122&gt;BB$4),NETWORKDAYS.INTL(BB$4+1,(BC$4),1,(Holidays!$A$1:$A$248)),0))*$M122,"")</f>
        <v>0</v>
      </c>
      <c r="BD122" s="321">
        <f ca="1">IFERROR((IF(AND($J122&gt;BC$4,$J122&lt;=BD$4,$K122&lt;=BD$4),NETWORKDAYS.INTL($J122,$K122,1,(Holidays!$A$1:$A$248)),0)+IF(AND($J122&gt;BC$4,$J122&lt;=BD$4,$K122&gt;BD$4),NETWORKDAYS.INTL($J122,(BD$4),1,(Holidays!$A$1:$A$248)),0)+IF(AND($J122&lt;BC$4,$K122&lt;BD$4,$K122&gt;BC$4),NETWORKDAYS.INTL(BC$4+1,$K122,1,(Holidays!$A$1:$A$248)),0)+IF(AND($J122&lt;=BC$4,$K122&gt;=BD$4,$K122&gt;BC$4),NETWORKDAYS.INTL(BC$4+1,(BD$4),1,(Holidays!$A$1:$A$248)),0))*$M122,"")</f>
        <v>0</v>
      </c>
      <c r="BE122" s="190">
        <f ca="1">IFERROR((IF(AND($J122&gt;BD$4,$J122&lt;=BE$4,$K122&lt;=BE$4),NETWORKDAYS.INTL($J122,$K122,1,(Holidays!$A$1:$A$248)),0)+IF(AND($J122&gt;BD$4,$J122&lt;=BE$4,$K122&gt;BE$4),NETWORKDAYS.INTL($J122,(BE$4),1,(Holidays!$A$1:$A$248)),0)+IF(AND($J122&lt;BD$4,$K122&lt;BE$4,$K122&gt;BD$4),NETWORKDAYS.INTL(BD$4+1,$K122,1,(Holidays!$A$1:$A$248)),0)+IF(AND($J122&lt;=BD$4,$K122&gt;=BE$4,$K122&gt;BD$4),NETWORKDAYS.INTL(BD$4+1,(BE$4),1,(Holidays!$A$1:$A$248)),0))*$M122,"")</f>
        <v>0</v>
      </c>
      <c r="BF122" s="192">
        <f ca="1">IFERROR((IF(AND($J122&gt;BE$4,$J122&lt;=BF$4,$K122&lt;=BF$4),NETWORKDAYS.INTL($J122,$K122,1,(Holidays!$A$1:$A$248)),0)+IF(AND($J122&gt;BE$4,$J122&lt;=BF$4,$K122&gt;BF$4),NETWORKDAYS.INTL($J122,(BF$4),1,(Holidays!$A$1:$A$248)),0)+IF(AND($J122&lt;BE$4,$K122&lt;BF$4,$K122&gt;BE$4),NETWORKDAYS.INTL(BE$4+1,$K122,1,(Holidays!$A$1:$A$248)),0)+IF(AND($J122&lt;=BE$4,$K122&gt;=BF$4,$K122&gt;BE$4),NETWORKDAYS.INTL(BE$4+1,(BF$4),1,(Holidays!$A$1:$A$248)),0))*$M122,"")</f>
        <v>0</v>
      </c>
      <c r="BG122" s="321">
        <f ca="1">IFERROR((IF(AND($J122&gt;BF$4,$J122&lt;=BG$4,$K122&lt;=BG$4),NETWORKDAYS.INTL($J122,$K122,1,(Holidays!$A$1:$A$248)),0)+IF(AND($J122&gt;BF$4,$J122&lt;=BG$4,$K122&gt;BG$4),NETWORKDAYS.INTL($J122,(BG$4),1,(Holidays!$A$1:$A$248)),0)+IF(AND($J122&lt;BF$4,$K122&lt;BG$4,$K122&gt;BF$4),NETWORKDAYS.INTL(BF$4+1,$K122,1,(Holidays!$A$1:$A$248)),0)+IF(AND($J122&lt;=BF$4,$K122&gt;=BG$4,$K122&gt;BF$4),NETWORKDAYS.INTL(BF$4+1,(BG$4),1,(Holidays!$A$1:$A$248)),0))*$M122,"")</f>
        <v>0</v>
      </c>
      <c r="BH122" s="190">
        <f ca="1">IFERROR((IF(AND($J122&gt;BG$4,$J122&lt;=BH$4,$K122&lt;=BH$4),NETWORKDAYS.INTL($J122,$K122,1,(Holidays!$A$1:$A$248)),0)+IF(AND($J122&gt;BG$4,$J122&lt;=BH$4,$K122&gt;BH$4),NETWORKDAYS.INTL($J122,(BH$4),1,(Holidays!$A$1:$A$248)),0)+IF(AND($J122&lt;BG$4,$K122&lt;BH$4,$K122&gt;BG$4),NETWORKDAYS.INTL(BG$4+1,$K122,1,(Holidays!$A$1:$A$248)),0)+IF(AND($J122&lt;=BG$4,$K122&gt;=BH$4,$K122&gt;BG$4),NETWORKDAYS.INTL(BG$4+1,(BH$4),1,(Holidays!$A$1:$A$248)),0))*$M122,"")</f>
        <v>0</v>
      </c>
      <c r="BI122" s="192">
        <f ca="1">IFERROR((IF(AND($J122&gt;BH$4,$J122&lt;=BI$4,$K122&lt;=BI$4),NETWORKDAYS.INTL($J122,$K122,1,(Holidays!$A$1:$A$248)),0)+IF(AND($J122&gt;BH$4,$J122&lt;=BI$4,$K122&gt;BI$4),NETWORKDAYS.INTL($J122,(BI$4),1,(Holidays!$A$1:$A$248)),0)+IF(AND($J122&lt;BH$4,$K122&lt;BI$4,$K122&gt;BH$4),NETWORKDAYS.INTL(BH$4+1,$K122,1,(Holidays!$A$1:$A$248)),0)+IF(AND($J122&lt;=BH$4,$K122&gt;=BI$4,$K122&gt;BH$4),NETWORKDAYS.INTL(BH$4+1,(BI$4),1,(Holidays!$A$1:$A$248)),0))*$M122,"")</f>
        <v>0</v>
      </c>
      <c r="BJ122" s="321">
        <f ca="1">IFERROR((IF(AND($J122&gt;BI$4,$J122&lt;=BJ$4,$K122&lt;=BJ$4),NETWORKDAYS.INTL($J122,$K122,1,(Holidays!$A$1:$A$248)),0)+IF(AND($J122&gt;BI$4,$J122&lt;=BJ$4,$K122&gt;BJ$4),NETWORKDAYS.INTL($J122,(BJ$4),1,(Holidays!$A$1:$A$248)),0)+IF(AND($J122&lt;BI$4,$K122&lt;BJ$4,$K122&gt;BI$4),NETWORKDAYS.INTL(BI$4+1,$K122,1,(Holidays!$A$1:$A$248)),0)+IF(AND($J122&lt;=BI$4,$K122&gt;=BJ$4,$K122&gt;BI$4),NETWORKDAYS.INTL(BI$4+1,(BJ$4),1,(Holidays!$A$1:$A$248)),0))*$M122,"")</f>
        <v>0</v>
      </c>
      <c r="BK122" s="190">
        <f ca="1">IFERROR((IF(AND($J122&gt;BJ$4,$J122&lt;=BK$4,$K122&lt;=BK$4),NETWORKDAYS.INTL($J122,$K122,1,(Holidays!$A$1:$A$248)),0)+IF(AND($J122&gt;BJ$4,$J122&lt;=BK$4,$K122&gt;BK$4),NETWORKDAYS.INTL($J122,(BK$4),1,(Holidays!$A$1:$A$248)),0)+IF(AND($J122&lt;BJ$4,$K122&lt;BK$4,$K122&gt;BJ$4),NETWORKDAYS.INTL(BJ$4+1,$K122,1,(Holidays!$A$1:$A$248)),0)+IF(AND($J122&lt;=BJ$4,$K122&gt;=BK$4,$K122&gt;BJ$4),NETWORKDAYS.INTL(BJ$4+1,(BK$4),1,(Holidays!$A$1:$A$248)),0))*$M122,"")</f>
        <v>0</v>
      </c>
      <c r="BL122" s="192">
        <f ca="1">IFERROR((IF(AND($J122&gt;BK$4,$J122&lt;=BL$4,$K122&lt;=BL$4),NETWORKDAYS.INTL($J122,$K122,1,(Holidays!$A$1:$A$248)),0)+IF(AND($J122&gt;BK$4,$J122&lt;=BL$4,$K122&gt;BL$4),NETWORKDAYS.INTL($J122,(BL$4),1,(Holidays!$A$1:$A$248)),0)+IF(AND($J122&lt;BK$4,$K122&lt;BL$4,$K122&gt;BK$4),NETWORKDAYS.INTL(BK$4+1,$K122,1,(Holidays!$A$1:$A$248)),0)+IF(AND($J122&lt;=BK$4,$K122&gt;=BL$4,$K122&gt;BK$4),NETWORKDAYS.INTL(BK$4+1,(BL$4),1,(Holidays!$A$1:$A$248)),0))*$M122,"")</f>
        <v>0</v>
      </c>
      <c r="BM122" s="321">
        <f ca="1">IFERROR((IF(AND($J122&gt;BL$4,$J122&lt;=BM$4,$K122&lt;=BM$4),NETWORKDAYS.INTL($J122,$K122,1,(Holidays!$A$1:$A$248)),0)+IF(AND($J122&gt;BL$4,$J122&lt;=BM$4,$K122&gt;BM$4),NETWORKDAYS.INTL($J122,(BM$4),1,(Holidays!$A$1:$A$248)),0)+IF(AND($J122&lt;BL$4,$K122&lt;BM$4,$K122&gt;BL$4),NETWORKDAYS.INTL(BL$4+1,$K122,1,(Holidays!$A$1:$A$248)),0)+IF(AND($J122&lt;=BL$4,$K122&gt;=BM$4,$K122&gt;BL$4),NETWORKDAYS.INTL(BL$4+1,(BM$4),1,(Holidays!$A$1:$A$248)),0))*$M122,"")</f>
        <v>0</v>
      </c>
      <c r="BN122" s="190">
        <f ca="1">IFERROR((IF(AND($J122&gt;BM$4,$J122&lt;=BN$4,$K122&lt;=BN$4),NETWORKDAYS.INTL($J122,$K122,1,(Holidays!$A$1:$A$248)),0)+IF(AND($J122&gt;BM$4,$J122&lt;=BN$4,$K122&gt;BN$4),NETWORKDAYS.INTL($J122,(BN$4),1,(Holidays!$A$1:$A$248)),0)+IF(AND($J122&lt;BM$4,$K122&lt;BN$4,$K122&gt;BM$4),NETWORKDAYS.INTL(BM$4+1,$K122,1,(Holidays!$A$1:$A$248)),0)+IF(AND($J122&lt;=BM$4,$K122&gt;=BN$4,$K122&gt;BM$4),NETWORKDAYS.INTL(BM$4+1,(BN$4),1,(Holidays!$A$1:$A$248)),0))*$M122,"")</f>
        <v>0</v>
      </c>
      <c r="BO122" s="192">
        <f ca="1">IFERROR((IF(AND($J122&gt;BN$4,$J122&lt;=BO$4,$K122&lt;=BO$4),NETWORKDAYS.INTL($J122,$K122,1,(Holidays!$A$1:$A$248)),0)+IF(AND($J122&gt;BN$4,$J122&lt;=BO$4,$K122&gt;BO$4),NETWORKDAYS.INTL($J122,(BO$4),1,(Holidays!$A$1:$A$248)),0)+IF(AND($J122&lt;BN$4,$K122&lt;BO$4,$K122&gt;BN$4),NETWORKDAYS.INTL(BN$4+1,$K122,1,(Holidays!$A$1:$A$248)),0)+IF(AND($J122&lt;=BN$4,$K122&gt;=BO$4,$K122&gt;BN$4),NETWORKDAYS.INTL(BN$4+1,(BO$4),1,(Holidays!$A$1:$A$248)),0))*$M122,"")</f>
        <v>0</v>
      </c>
      <c r="BP122" s="321">
        <f ca="1">IFERROR((IF(AND($J122&gt;BO$4,$J122&lt;=BP$4,$K122&lt;=BP$4),NETWORKDAYS.INTL($J122,$K122,1,(Holidays!$A$1:$A$248)),0)+IF(AND($J122&gt;BO$4,$J122&lt;=BP$4,$K122&gt;BP$4),NETWORKDAYS.INTL($J122,(BP$4),1,(Holidays!$A$1:$A$248)),0)+IF(AND($J122&lt;BO$4,$K122&lt;BP$4,$K122&gt;BO$4),NETWORKDAYS.INTL(BO$4+1,$K122,1,(Holidays!$A$1:$A$248)),0)+IF(AND($J122&lt;=BO$4,$K122&gt;=BP$4,$K122&gt;BO$4),NETWORKDAYS.INTL(BO$4+1,(BP$4),1,(Holidays!$A$1:$A$248)),0))*$M122,"")</f>
        <v>0</v>
      </c>
      <c r="BQ122" s="190">
        <f ca="1">IFERROR((IF(AND($J122&gt;BP$4,$J122&lt;=BQ$4,$K122&lt;=BQ$4),NETWORKDAYS.INTL($J122,$K122,1,(Holidays!$A$1:$A$248)),0)+IF(AND($J122&gt;BP$4,$J122&lt;=BQ$4,$K122&gt;BQ$4),NETWORKDAYS.INTL($J122,(BQ$4),1,(Holidays!$A$1:$A$248)),0)+IF(AND($J122&lt;BP$4,$K122&lt;BQ$4,$K122&gt;BP$4),NETWORKDAYS.INTL(BP$4+1,$K122,1,(Holidays!$A$1:$A$248)),0)+IF(AND($J122&lt;=BP$4,$K122&gt;=BQ$4,$K122&gt;BP$4),NETWORKDAYS.INTL(BP$4+1,(BQ$4),1,(Holidays!$A$1:$A$248)),0))*$M122,"")</f>
        <v>0</v>
      </c>
      <c r="BR122" s="192">
        <f ca="1">IFERROR((IF(AND($J122&gt;BQ$4,$J122&lt;=BR$4,$K122&lt;=BR$4),NETWORKDAYS.INTL($J122,$K122,1,(Holidays!$A$1:$A$248)),0)+IF(AND($J122&gt;BQ$4,$J122&lt;=BR$4,$K122&gt;BR$4),NETWORKDAYS.INTL($J122,(BR$4),1,(Holidays!$A$1:$A$248)),0)+IF(AND($J122&lt;BQ$4,$K122&lt;BR$4,$K122&gt;BQ$4),NETWORKDAYS.INTL(BQ$4+1,$K122,1,(Holidays!$A$1:$A$248)),0)+IF(AND($J122&lt;=BQ$4,$K122&gt;=BR$4,$K122&gt;BQ$4),NETWORKDAYS.INTL(BQ$4+1,(BR$4),1,(Holidays!$A$1:$A$248)),0))*$M122,"")</f>
        <v>0</v>
      </c>
      <c r="BS122" s="321">
        <f ca="1">IFERROR((IF(AND($J122&gt;BR$4,$J122&lt;=BS$4,$K122&lt;=BS$4),NETWORKDAYS.INTL($J122,$K122,1,(Holidays!$A$1:$A$248)),0)+IF(AND($J122&gt;BR$4,$J122&lt;=BS$4,$K122&gt;BS$4),NETWORKDAYS.INTL($J122,(BS$4),1,(Holidays!$A$1:$A$248)),0)+IF(AND($J122&lt;BR$4,$K122&lt;BS$4,$K122&gt;BR$4),NETWORKDAYS.INTL(BR$4+1,$K122,1,(Holidays!$A$1:$A$248)),0)+IF(AND($J122&lt;=BR$4,$K122&gt;=BS$4,$K122&gt;BR$4),NETWORKDAYS.INTL(BR$4+1,(BS$4),1,(Holidays!$A$1:$A$248)),0))*$M122,"")</f>
        <v>0</v>
      </c>
      <c r="BT122" s="190">
        <f ca="1">IFERROR((IF(AND($J122&gt;BS$4,$J122&lt;=BT$4,$K122&lt;=BT$4),NETWORKDAYS.INTL($J122,$K122,1,(Holidays!$A$1:$A$248)),0)+IF(AND($J122&gt;BS$4,$J122&lt;=BT$4,$K122&gt;BT$4),NETWORKDAYS.INTL($J122,(BT$4),1,(Holidays!$A$1:$A$248)),0)+IF(AND($J122&lt;BS$4,$K122&lt;BT$4,$K122&gt;BS$4),NETWORKDAYS.INTL(BS$4+1,$K122,1,(Holidays!$A$1:$A$248)),0)+IF(AND($J122&lt;=BS$4,$K122&gt;=BT$4,$K122&gt;BS$4),NETWORKDAYS.INTL(BS$4+1,(BT$4),1,(Holidays!$A$1:$A$248)),0))*$M122,"")</f>
        <v>0</v>
      </c>
      <c r="BU122" s="192">
        <f ca="1">IFERROR((IF(AND($J122&gt;BT$4,$J122&lt;=BU$4,$K122&lt;=BU$4),NETWORKDAYS.INTL($J122,$K122,1,(Holidays!$A$1:$A$248)),0)+IF(AND($J122&gt;BT$4,$J122&lt;=BU$4,$K122&gt;BU$4),NETWORKDAYS.INTL($J122,(BU$4),1,(Holidays!$A$1:$A$248)),0)+IF(AND($J122&lt;BT$4,$K122&lt;BU$4,$K122&gt;BT$4),NETWORKDAYS.INTL(BT$4+1,$K122,1,(Holidays!$A$1:$A$248)),0)+IF(AND($J122&lt;=BT$4,$K122&gt;=BU$4,$K122&gt;BT$4),NETWORKDAYS.INTL(BT$4+1,(BU$4),1,(Holidays!$A$1:$A$248)),0))*$M122,"")</f>
        <v>0</v>
      </c>
      <c r="BV122" s="321">
        <f ca="1">IFERROR((IF(AND($J122&gt;BU$4,$J122&lt;=BV$4,$K122&lt;=BV$4),NETWORKDAYS.INTL($J122,$K122,1,(Holidays!$A$1:$A$248)),0)+IF(AND($J122&gt;BU$4,$J122&lt;=BV$4,$K122&gt;BV$4),NETWORKDAYS.INTL($J122,(BV$4),1,(Holidays!$A$1:$A$248)),0)+IF(AND($J122&lt;BU$4,$K122&lt;BV$4,$K122&gt;BU$4),NETWORKDAYS.INTL(BU$4+1,$K122,1,(Holidays!$A$1:$A$248)),0)+IF(AND($J122&lt;=BU$4,$K122&gt;=BV$4,$K122&gt;BU$4),NETWORKDAYS.INTL(BU$4+1,(BV$4),1,(Holidays!$A$1:$A$248)),0))*$M122,"")</f>
        <v>0</v>
      </c>
      <c r="BW122" s="190">
        <f ca="1">IFERROR((IF(AND($J122&gt;BV$4,$J122&lt;=BW$4,$K122&lt;=BW$4),NETWORKDAYS.INTL($J122,$K122,1,(Holidays!$A$1:$A$248)),0)+IF(AND($J122&gt;BV$4,$J122&lt;=BW$4,$K122&gt;BW$4),NETWORKDAYS.INTL($J122,(BW$4),1,(Holidays!$A$1:$A$248)),0)+IF(AND($J122&lt;BV$4,$K122&lt;BW$4,$K122&gt;BV$4),NETWORKDAYS.INTL(BV$4+1,$K122,1,(Holidays!$A$1:$A$248)),0)+IF(AND($J122&lt;=BV$4,$K122&gt;=BW$4,$K122&gt;BV$4),NETWORKDAYS.INTL(BV$4+1,(BW$4),1,(Holidays!$A$1:$A$248)),0))*$M122,"")</f>
        <v>0</v>
      </c>
      <c r="BX122" s="192">
        <f ca="1">IFERROR((IF(AND($J122&gt;BW$4,$J122&lt;=BX$4,$K122&lt;=BX$4),NETWORKDAYS.INTL($J122,$K122,1,(Holidays!$A$1:$A$248)),0)+IF(AND($J122&gt;BW$4,$J122&lt;=BX$4,$K122&gt;BX$4),NETWORKDAYS.INTL($J122,(BX$4),1,(Holidays!$A$1:$A$248)),0)+IF(AND($J122&lt;BW$4,$K122&lt;BX$4,$K122&gt;BW$4),NETWORKDAYS.INTL(BW$4+1,$K122,1,(Holidays!$A$1:$A$248)),0)+IF(AND($J122&lt;=BW$4,$K122&gt;=BX$4,$K122&gt;BW$4),NETWORKDAYS.INTL(BW$4+1,(BX$4),1,(Holidays!$A$1:$A$248)),0))*$M122,"")</f>
        <v>0</v>
      </c>
      <c r="BY122" s="321">
        <f ca="1">IFERROR((IF(AND($J122&gt;BX$4,$J122&lt;=BY$4,$K122&lt;=BY$4),NETWORKDAYS.INTL($J122,$K122,1,(Holidays!$A$1:$A$248)),0)+IF(AND($J122&gt;BX$4,$J122&lt;=BY$4,$K122&gt;BY$4),NETWORKDAYS.INTL($J122,(BY$4),1,(Holidays!$A$1:$A$248)),0)+IF(AND($J122&lt;BX$4,$K122&lt;BY$4,$K122&gt;BX$4),NETWORKDAYS.INTL(BX$4+1,$K122,1,(Holidays!$A$1:$A$248)),0)+IF(AND($J122&lt;=BX$4,$K122&gt;=BY$4,$K122&gt;BX$4),NETWORKDAYS.INTL(BX$4+1,(BY$4),1,(Holidays!$A$1:$A$248)),0))*$M122,"")</f>
        <v>0</v>
      </c>
      <c r="BZ122" s="190">
        <f ca="1">IFERROR((IF(AND($J122&gt;BY$4,$J122&lt;=BZ$4,$K122&lt;=BZ$4),NETWORKDAYS.INTL($J122,$K122,1,(Holidays!$A$1:$A$248)),0)+IF(AND($J122&gt;BY$4,$J122&lt;=BZ$4,$K122&gt;BZ$4),NETWORKDAYS.INTL($J122,(BZ$4),1,(Holidays!$A$1:$A$248)),0)+IF(AND($J122&lt;BY$4,$K122&lt;BZ$4,$K122&gt;BY$4),NETWORKDAYS.INTL(BY$4+1,$K122,1,(Holidays!$A$1:$A$248)),0)+IF(AND($J122&lt;=BY$4,$K122&gt;=BZ$4,$K122&gt;BY$4),NETWORKDAYS.INTL(BY$4+1,(BZ$4),1,(Holidays!$A$1:$A$248)),0))*$M122,"")</f>
        <v>0</v>
      </c>
      <c r="CA122" s="192">
        <f ca="1">IFERROR((IF(AND($J122&gt;BZ$4,$J122&lt;=CA$4,$K122&lt;=CA$4),NETWORKDAYS.INTL($J122,$K122,1,(Holidays!$A$1:$A$248)),0)+IF(AND($J122&gt;BZ$4,$J122&lt;=CA$4,$K122&gt;CA$4),NETWORKDAYS.INTL($J122,(CA$4),1,(Holidays!$A$1:$A$248)),0)+IF(AND($J122&lt;BZ$4,$K122&lt;CA$4,$K122&gt;BZ$4),NETWORKDAYS.INTL(BZ$4+1,$K122,1,(Holidays!$A$1:$A$248)),0)+IF(AND($J122&lt;=BZ$4,$K122&gt;=CA$4,$K122&gt;BZ$4),NETWORKDAYS.INTL(BZ$4+1,(CA$4),1,(Holidays!$A$1:$A$248)),0))*$M122,"")</f>
        <v>0</v>
      </c>
      <c r="CB122" s="321">
        <f ca="1">IFERROR((IF(AND($J122&gt;CA$4,$J122&lt;=CB$4,$K122&lt;=CB$4),NETWORKDAYS.INTL($J122,$K122,1,(Holidays!$A$1:$A$248)),0)+IF(AND($J122&gt;CA$4,$J122&lt;=CB$4,$K122&gt;CB$4),NETWORKDAYS.INTL($J122,(CB$4),1,(Holidays!$A$1:$A$248)),0)+IF(AND($J122&lt;CA$4,$K122&lt;CB$4,$K122&gt;CA$4),NETWORKDAYS.INTL(CA$4+1,$K122,1,(Holidays!$A$1:$A$248)),0)+IF(AND($J122&lt;=CA$4,$K122&gt;=CB$4,$K122&gt;CA$4),NETWORKDAYS.INTL(CA$4+1,(CB$4),1,(Holidays!$A$1:$A$248)),0))*$M122,"")</f>
        <v>0</v>
      </c>
      <c r="CC122" s="190">
        <f ca="1">IFERROR((IF(AND($J122&gt;CB$4,$J122&lt;=CC$4,$K122&lt;=CC$4),NETWORKDAYS.INTL($J122,$K122,1,(Holidays!$A$1:$A$248)),0)+IF(AND($J122&gt;CB$4,$J122&lt;=CC$4,$K122&gt;CC$4),NETWORKDAYS.INTL($J122,(CC$4),1,(Holidays!$A$1:$A$248)),0)+IF(AND($J122&lt;CB$4,$K122&lt;CC$4,$K122&gt;CB$4),NETWORKDAYS.INTL(CB$4+1,$K122,1,(Holidays!$A$1:$A$248)),0)+IF(AND($J122&lt;=CB$4,$K122&gt;=CC$4,$K122&gt;CB$4),NETWORKDAYS.INTL(CB$4+1,(CC$4),1,(Holidays!$A$1:$A$248)),0))*$M122,"")</f>
        <v>0</v>
      </c>
      <c r="CD122" s="192">
        <f ca="1">IFERROR((IF(AND($J122&gt;CC$4,$J122&lt;=CD$4,$K122&lt;=CD$4),NETWORKDAYS.INTL($J122,$K122,1,(Holidays!$A$1:$A$248)),0)+IF(AND($J122&gt;CC$4,$J122&lt;=CD$4,$K122&gt;CD$4),NETWORKDAYS.INTL($J122,(CD$4),1,(Holidays!$A$1:$A$248)),0)+IF(AND($J122&lt;CC$4,$K122&lt;CD$4,$K122&gt;CC$4),NETWORKDAYS.INTL(CC$4+1,$K122,1,(Holidays!$A$1:$A$248)),0)+IF(AND($J122&lt;=CC$4,$K122&gt;=CD$4,$K122&gt;CC$4),NETWORKDAYS.INTL(CC$4+1,(CD$4),1,(Holidays!$A$1:$A$248)),0))*$M122,"")</f>
        <v>0</v>
      </c>
      <c r="CE122" s="321">
        <f ca="1">IFERROR((IF(AND($J122&gt;CD$4,$J122&lt;=CE$4,$K122&lt;=CE$4),NETWORKDAYS.INTL($J122,$K122,1,(Holidays!$A$1:$A$248)),0)+IF(AND($J122&gt;CD$4,$J122&lt;=CE$4,$K122&gt;CE$4),NETWORKDAYS.INTL($J122,(CE$4),1,(Holidays!$A$1:$A$248)),0)+IF(AND($J122&lt;CD$4,$K122&lt;CE$4,$K122&gt;CD$4),NETWORKDAYS.INTL(CD$4+1,$K122,1,(Holidays!$A$1:$A$248)),0)+IF(AND($J122&lt;=CD$4,$K122&gt;=CE$4,$K122&gt;CD$4),NETWORKDAYS.INTL(CD$4+1,(CE$4),1,(Holidays!$A$1:$A$248)),0))*$M122,"")</f>
        <v>0</v>
      </c>
      <c r="CF122" s="190">
        <f ca="1">IFERROR((IF(AND($J122&gt;CE$4,$J122&lt;=CF$4,$K122&lt;=CF$4),NETWORKDAYS.INTL($J122,$K122,1,(Holidays!$A$1:$A$248)),0)+IF(AND($J122&gt;CE$4,$J122&lt;=CF$4,$K122&gt;CF$4),NETWORKDAYS.INTL($J122,(CF$4),1,(Holidays!$A$1:$A$248)),0)+IF(AND($J122&lt;CE$4,$K122&lt;CF$4,$K122&gt;CE$4),NETWORKDAYS.INTL(CE$4+1,$K122,1,(Holidays!$A$1:$A$248)),0)+IF(AND($J122&lt;=CE$4,$K122&gt;=CF$4,$K122&gt;CE$4),NETWORKDAYS.INTL(CE$4+1,(CF$4),1,(Holidays!$A$1:$A$248)),0))*$M122,"")</f>
        <v>0</v>
      </c>
      <c r="CG122" s="192">
        <f ca="1">IFERROR((IF(AND($J122&gt;CF$4,$J122&lt;=CG$4,$K122&lt;=CG$4),NETWORKDAYS.INTL($J122,$K122,1,(Holidays!$A$1:$A$248)),0)+IF(AND($J122&gt;CF$4,$J122&lt;=CG$4,$K122&gt;CG$4),NETWORKDAYS.INTL($J122,(CG$4),1,(Holidays!$A$1:$A$248)),0)+IF(AND($J122&lt;CF$4,$K122&lt;CG$4,$K122&gt;CF$4),NETWORKDAYS.INTL(CF$4+1,$K122,1,(Holidays!$A$1:$A$248)),0)+IF(AND($J122&lt;=CF$4,$K122&gt;=CG$4,$K122&gt;CF$4),NETWORKDAYS.INTL(CF$4+1,(CG$4),1,(Holidays!$A$1:$A$248)),0))*$M122,"")</f>
        <v>0</v>
      </c>
      <c r="CH122" s="321">
        <f ca="1">IFERROR((IF(AND($J122&gt;CG$4,$J122&lt;=CH$4,$K122&lt;=CH$4),NETWORKDAYS.INTL($J122,$K122,1,(Holidays!$A$1:$A$248)),0)+IF(AND($J122&gt;CG$4,$J122&lt;=CH$4,$K122&gt;CH$4),NETWORKDAYS.INTL($J122,(CH$4),1,(Holidays!$A$1:$A$248)),0)+IF(AND($J122&lt;CG$4,$K122&lt;CH$4,$K122&gt;CG$4),NETWORKDAYS.INTL(CG$4+1,$K122,1,(Holidays!$A$1:$A$248)),0)+IF(AND($J122&lt;=CG$4,$K122&gt;=CH$4,$K122&gt;CG$4),NETWORKDAYS.INTL(CG$4+1,(CH$4),1,(Holidays!$A$1:$A$248)),0))*$M122,"")</f>
        <v>0</v>
      </c>
      <c r="CI122" s="190">
        <f ca="1">IFERROR((IF(AND($J122&gt;CH$4,$J122&lt;=CI$4,$K122&lt;=CI$4),NETWORKDAYS.INTL($J122,$K122,1,(Holidays!$A$1:$A$248)),0)+IF(AND($J122&gt;CH$4,$J122&lt;=CI$4,$K122&gt;CI$4),NETWORKDAYS.INTL($J122,(CI$4),1,(Holidays!$A$1:$A$248)),0)+IF(AND($J122&lt;CH$4,$K122&lt;CI$4,$K122&gt;CH$4),NETWORKDAYS.INTL(CH$4+1,$K122,1,(Holidays!$A$1:$A$248)),0)+IF(AND($J122&lt;=CH$4,$K122&gt;=CI$4,$K122&gt;CH$4),NETWORKDAYS.INTL(CH$4+1,(CI$4),1,(Holidays!$A$1:$A$248)),0))*$M122,"")</f>
        <v>0</v>
      </c>
      <c r="CJ122" s="192">
        <f ca="1">IFERROR((IF(AND($J122&gt;CI$4,$J122&lt;=CJ$4,$K122&lt;=CJ$4),NETWORKDAYS.INTL($J122,$K122,1,(Holidays!$A$1:$A$248)),0)+IF(AND($J122&gt;CI$4,$J122&lt;=CJ$4,$K122&gt;CJ$4),NETWORKDAYS.INTL($J122,(CJ$4),1,(Holidays!$A$1:$A$248)),0)+IF(AND($J122&lt;CI$4,$K122&lt;CJ$4,$K122&gt;CI$4),NETWORKDAYS.INTL(CI$4+1,$K122,1,(Holidays!$A$1:$A$248)),0)+IF(AND($J122&lt;=CI$4,$K122&gt;=CJ$4,$K122&gt;CI$4),NETWORKDAYS.INTL(CI$4+1,(CJ$4),1,(Holidays!$A$1:$A$248)),0))*$M122,"")</f>
        <v>0</v>
      </c>
      <c r="CK122" s="321">
        <f ca="1">IFERROR((IF(AND($J122&gt;CJ$4,$J122&lt;=CK$4,$K122&lt;=CK$4),NETWORKDAYS.INTL($J122,$K122,1,(Holidays!$A$1:$A$248)),0)+IF(AND($J122&gt;CJ$4,$J122&lt;=CK$4,$K122&gt;CK$4),NETWORKDAYS.INTL($J122,(CK$4),1,(Holidays!$A$1:$A$248)),0)+IF(AND($J122&lt;CJ$4,$K122&lt;CK$4,$K122&gt;CJ$4),NETWORKDAYS.INTL(CJ$4+1,$K122,1,(Holidays!$A$1:$A$248)),0)+IF(AND($J122&lt;=CJ$4,$K122&gt;=CK$4,$K122&gt;CJ$4),NETWORKDAYS.INTL(CJ$4+1,(CK$4),1,(Holidays!$A$1:$A$248)),0))*$M122,"")</f>
        <v>0</v>
      </c>
      <c r="CL122" s="190">
        <f ca="1">IFERROR((IF(AND($J122&gt;CK$4,$J122&lt;=CL$4,$K122&lt;=CL$4),NETWORKDAYS.INTL($J122,$K122,1,(Holidays!$A$1:$A$248)),0)+IF(AND($J122&gt;CK$4,$J122&lt;=CL$4,$K122&gt;CL$4),NETWORKDAYS.INTL($J122,(CL$4),1,(Holidays!$A$1:$A$248)),0)+IF(AND($J122&lt;CK$4,$K122&lt;CL$4,$K122&gt;CK$4),NETWORKDAYS.INTL(CK$4+1,$K122,1,(Holidays!$A$1:$A$248)),0)+IF(AND($J122&lt;=CK$4,$K122&gt;=CL$4,$K122&gt;CK$4),NETWORKDAYS.INTL(CK$4+1,(CL$4),1,(Holidays!$A$1:$A$248)),0))*$M122,"")</f>
        <v>0</v>
      </c>
      <c r="CM122" s="192">
        <f ca="1">IFERROR((IF(AND($J122&gt;CL$4,$J122&lt;=CM$4,$K122&lt;=CM$4),NETWORKDAYS.INTL($J122,$K122,1,(Holidays!$A$1:$A$248)),0)+IF(AND($J122&gt;CL$4,$J122&lt;=CM$4,$K122&gt;CM$4),NETWORKDAYS.INTL($J122,(CM$4),1,(Holidays!$A$1:$A$248)),0)+IF(AND($J122&lt;CL$4,$K122&lt;CM$4,$K122&gt;CL$4),NETWORKDAYS.INTL(CL$4+1,$K122,1,(Holidays!$A$1:$A$248)),0)+IF(AND($J122&lt;=CL$4,$K122&gt;=CM$4,$K122&gt;CL$4),NETWORKDAYS.INTL(CL$4+1,(CM$4),1,(Holidays!$A$1:$A$248)),0))*$M122,"")</f>
        <v>0</v>
      </c>
      <c r="CN122" s="321">
        <f ca="1">IFERROR((IF(AND($J122&gt;CM$4,$J122&lt;=CN$4,$K122&lt;=CN$4),NETWORKDAYS.INTL($J122,$K122,1,(Holidays!$A$1:$A$248)),0)+IF(AND($J122&gt;CM$4,$J122&lt;=CN$4,$K122&gt;CN$4),NETWORKDAYS.INTL($J122,(CN$4),1,(Holidays!$A$1:$A$248)),0)+IF(AND($J122&lt;CM$4,$K122&lt;CN$4,$K122&gt;CM$4),NETWORKDAYS.INTL(CM$4+1,$K122,1,(Holidays!$A$1:$A$248)),0)+IF(AND($J122&lt;=CM$4,$K122&gt;=CN$4,$K122&gt;CM$4),NETWORKDAYS.INTL(CM$4+1,(CN$4),1,(Holidays!$A$1:$A$248)),0))*$M122,"")</f>
        <v>0</v>
      </c>
      <c r="CO122" s="190">
        <f ca="1">IFERROR((IF(AND($J122&gt;CN$4,$J122&lt;=CO$4,$K122&lt;=CO$4),NETWORKDAYS.INTL($J122,$K122,1,(Holidays!$A$1:$A$248)),0)+IF(AND($J122&gt;CN$4,$J122&lt;=CO$4,$K122&gt;CO$4),NETWORKDAYS.INTL($J122,(CO$4),1,(Holidays!$A$1:$A$248)),0)+IF(AND($J122&lt;CN$4,$K122&lt;CO$4,$K122&gt;CN$4),NETWORKDAYS.INTL(CN$4+1,$K122,1,(Holidays!$A$1:$A$248)),0)+IF(AND($J122&lt;=CN$4,$K122&gt;=CO$4,$K122&gt;CN$4),NETWORKDAYS.INTL(CN$4+1,(CO$4),1,(Holidays!$A$1:$A$248)),0))*$M122,"")</f>
        <v>0</v>
      </c>
      <c r="CP122" s="192">
        <f ca="1">IFERROR((IF(AND($J122&gt;CO$4,$J122&lt;=CP$4,$K122&lt;=CP$4),NETWORKDAYS.INTL($J122,$K122,1,(Holidays!$A$1:$A$248)),0)+IF(AND($J122&gt;CO$4,$J122&lt;=CP$4,$K122&gt;CP$4),NETWORKDAYS.INTL($J122,(CP$4),1,(Holidays!$A$1:$A$248)),0)+IF(AND($J122&lt;CO$4,$K122&lt;CP$4,$K122&gt;CO$4),NETWORKDAYS.INTL(CO$4+1,$K122,1,(Holidays!$A$1:$A$248)),0)+IF(AND($J122&lt;=CO$4,$K122&gt;=CP$4,$K122&gt;CO$4),NETWORKDAYS.INTL(CO$4+1,(CP$4),1,(Holidays!$A$1:$A$248)),0))*$M122,"")</f>
        <v>0</v>
      </c>
      <c r="CQ122" s="321">
        <f ca="1">IFERROR((IF(AND($J122&gt;CP$4,$J122&lt;=CQ$4,$K122&lt;=CQ$4),NETWORKDAYS.INTL($J122,$K122,1,(Holidays!$A$1:$A$248)),0)+IF(AND($J122&gt;CP$4,$J122&lt;=CQ$4,$K122&gt;CQ$4),NETWORKDAYS.INTL($J122,(CQ$4),1,(Holidays!$A$1:$A$248)),0)+IF(AND($J122&lt;CP$4,$K122&lt;CQ$4,$K122&gt;CP$4),NETWORKDAYS.INTL(CP$4+1,$K122,1,(Holidays!$A$1:$A$248)),0)+IF(AND($J122&lt;=CP$4,$K122&gt;=CQ$4,$K122&gt;CP$4),NETWORKDAYS.INTL(CP$4+1,(CQ$4),1,(Holidays!$A$1:$A$248)),0))*$M122,"")</f>
        <v>0</v>
      </c>
      <c r="CR122" s="190">
        <f ca="1">IFERROR((IF(AND($J122&gt;CQ$4,$J122&lt;=CR$4,$K122&lt;=CR$4),NETWORKDAYS.INTL($J122,$K122,1,(Holidays!$A$1:$A$248)),0)+IF(AND($J122&gt;CQ$4,$J122&lt;=CR$4,$K122&gt;CR$4),NETWORKDAYS.INTL($J122,(CR$4),1,(Holidays!$A$1:$A$248)),0)+IF(AND($J122&lt;CQ$4,$K122&lt;CR$4,$K122&gt;CQ$4),NETWORKDAYS.INTL(CQ$4+1,$K122,1,(Holidays!$A$1:$A$248)),0)+IF(AND($J122&lt;=CQ$4,$K122&gt;=CR$4,$K122&gt;CQ$4),NETWORKDAYS.INTL(CQ$4+1,(CR$4),1,(Holidays!$A$1:$A$248)),0))*$M122,"")</f>
        <v>0</v>
      </c>
      <c r="CS122" s="192">
        <f ca="1">IFERROR((IF(AND($J122&gt;CR$4,$J122&lt;=CS$4,$K122&lt;=CS$4),NETWORKDAYS.INTL($J122,$K122,1,(Holidays!$A$1:$A$248)),0)+IF(AND($J122&gt;CR$4,$J122&lt;=CS$4,$K122&gt;CS$4),NETWORKDAYS.INTL($J122,(CS$4),1,(Holidays!$A$1:$A$248)),0)+IF(AND($J122&lt;CR$4,$K122&lt;CS$4,$K122&gt;CR$4),NETWORKDAYS.INTL(CR$4+1,$K122,1,(Holidays!$A$1:$A$248)),0)+IF(AND($J122&lt;=CR$4,$K122&gt;=CS$4,$K122&gt;CR$4),NETWORKDAYS.INTL(CR$4+1,(CS$4),1,(Holidays!$A$1:$A$248)),0))*$M122,"")</f>
        <v>0</v>
      </c>
      <c r="CT122" s="321">
        <f ca="1">IFERROR((IF(AND($J122&gt;CS$4,$J122&lt;=CT$4,$K122&lt;=CT$4),NETWORKDAYS.INTL($J122,$K122,1,(Holidays!$A$1:$A$248)),0)+IF(AND($J122&gt;CS$4,$J122&lt;=CT$4,$K122&gt;CT$4),NETWORKDAYS.INTL($J122,(CT$4),1,(Holidays!$A$1:$A$248)),0)+IF(AND($J122&lt;CS$4,$K122&lt;CT$4,$K122&gt;CS$4),NETWORKDAYS.INTL(CS$4+1,$K122,1,(Holidays!$A$1:$A$248)),0)+IF(AND($J122&lt;=CS$4,$K122&gt;=CT$4,$K122&gt;CS$4),NETWORKDAYS.INTL(CS$4+1,(CT$4),1,(Holidays!$A$1:$A$248)),0))*$M122,"")</f>
        <v>0</v>
      </c>
      <c r="CU122" s="190">
        <f ca="1">IFERROR((IF(AND($J122&gt;CT$4,$J122&lt;=CU$4,$K122&lt;=CU$4),NETWORKDAYS.INTL($J122,$K122,1,(Holidays!$A$1:$A$248)),0)+IF(AND($J122&gt;CT$4,$J122&lt;=CU$4,$K122&gt;CU$4),NETWORKDAYS.INTL($J122,(CU$4),1,(Holidays!$A$1:$A$248)),0)+IF(AND($J122&lt;CT$4,$K122&lt;CU$4,$K122&gt;CT$4),NETWORKDAYS.INTL(CT$4+1,$K122,1,(Holidays!$A$1:$A$248)),0)+IF(AND($J122&lt;=CT$4,$K122&gt;=CU$4,$K122&gt;CT$4),NETWORKDAYS.INTL(CT$4+1,(CU$4),1,(Holidays!$A$1:$A$248)),0))*$M122,"")</f>
        <v>0</v>
      </c>
      <c r="CV122" s="192">
        <f ca="1">IFERROR((IF(AND($J122&gt;CU$4,$J122&lt;=CV$4,$K122&lt;=CV$4),NETWORKDAYS.INTL($J122,$K122,1,(Holidays!$A$1:$A$248)),0)+IF(AND($J122&gt;CU$4,$J122&lt;=CV$4,$K122&gt;CV$4),NETWORKDAYS.INTL($J122,(CV$4),1,(Holidays!$A$1:$A$248)),0)+IF(AND($J122&lt;CU$4,$K122&lt;CV$4,$K122&gt;CU$4),NETWORKDAYS.INTL(CU$4+1,$K122,1,(Holidays!$A$1:$A$248)),0)+IF(AND($J122&lt;=CU$4,$K122&gt;=CV$4,$K122&gt;CU$4),NETWORKDAYS.INTL(CU$4+1,(CV$4),1,(Holidays!$A$1:$A$248)),0))*$M122,"")</f>
        <v>0</v>
      </c>
      <c r="CW122" s="321">
        <f ca="1">IFERROR((IF(AND($J122&gt;CV$4,$J122&lt;=CW$4,$K122&lt;=CW$4),NETWORKDAYS.INTL($J122,$K122,1,(Holidays!$A$1:$A$248)),0)+IF(AND($J122&gt;CV$4,$J122&lt;=CW$4,$K122&gt;CW$4),NETWORKDAYS.INTL($J122,(CW$4),1,(Holidays!$A$1:$A$248)),0)+IF(AND($J122&lt;CV$4,$K122&lt;CW$4,$K122&gt;CV$4),NETWORKDAYS.INTL(CV$4+1,$K122,1,(Holidays!$A$1:$A$248)),0)+IF(AND($J122&lt;=CV$4,$K122&gt;=CW$4,$K122&gt;CV$4),NETWORKDAYS.INTL(CV$4+1,(CW$4),1,(Holidays!$A$1:$A$248)),0))*$M122,"")</f>
        <v>0</v>
      </c>
      <c r="CX122" s="324">
        <f ca="1">IFERROR((IF(AND($J122&gt;CW$4,$J122&lt;=CX$4,$K122&lt;=CX$4),NETWORKDAYS.INTL($J122,$K122,1,(Holidays!$A$1:$A$248)),0)+IF(AND($J122&gt;CW$4,$J122&lt;=CX$4,$K122&gt;CX$4),NETWORKDAYS.INTL($J122,(CX$4),1,(Holidays!$A$1:$A$248)),0)+IF(AND($J122&lt;CW$4,$K122&lt;CX$4,$K122&gt;CW$4),NETWORKDAYS.INTL(CW$4+1,$K122,1,(Holidays!$A$1:$A$248)),0)+IF(AND($J122&lt;=CW$4,$K122&gt;=CX$4,$K122&gt;CW$4),NETWORKDAYS.INTL(CW$4+1,(CX$4),1,(Holidays!$A$1:$A$248)),0))*$M122,"")</f>
        <v>0</v>
      </c>
    </row>
    <row r="123" spans="2:102" ht="15" customHeight="1" outlineLevel="1">
      <c r="B123" s="59" t="str">
        <f t="array" ref="B123">IFERROR(INDEX('A-2_MH Distribution'!$B$1:$B$15014,SMALL(IF('A-2_MH Distribution'!$O$8:$O$63&lt;&gt;0,ROW('A-2_MH Distribution'!$B$8:$B$63)),ROW(A24)),1),"")</f>
        <v/>
      </c>
      <c r="C123" s="458" t="str">
        <f ca="1">IFERROR(VLOOKUP(B123,OFFSET('A-1_MH Estimation'!$B$7,0,0,MATCH("Subtotal LOE",'A-1_MH Estimation'!B:B,0)-7,2),2,0),"")</f>
        <v/>
      </c>
      <c r="D123" s="466" t="str">
        <f ca="1">IFERROR(VLOOKUP(B123,OFFSET('A-1_MH Estimation'!$B$7,0,0,MATCH("Subtotal LOE",'A-1_MH Estimation'!B:B,0)-7,4),4,0),"")</f>
        <v/>
      </c>
      <c r="E123" s="466" t="str">
        <f ca="1">IFERROR(VLOOKUP(B123,OFFSET('A-1_MH Estimation'!$B$7,0,0,MATCH("Subtotal LOE",'A-1_MH Estimation'!B:B,0)-7,3),3,0),"")</f>
        <v/>
      </c>
      <c r="F123" s="462">
        <f>IFERROR(VLOOKUP($B123,'A-2_MH Distribution'!$B$6:$O$16314,3,0)*VLOOKUP($B123,'A-2_MH Distribution'!$B$6:$O$16314,VLOOKUP(G123,SoftwareList,6,0),0)*IFERROR((--(VLOOKUP($B123,'A-2_MH Distribution'!$B$6:$O$16314,VLOOKUP(G123,SoftwareList,8,0),0)=0)+VLOOKUP($B123,'A-2_MH Distribution'!$B$6:$O$16314,VLOOKUP(G123,SoftwareList,8,0),0)),1),0)</f>
        <v>0</v>
      </c>
      <c r="G123" s="403" t="str">
        <f t="shared" si="63"/>
        <v/>
      </c>
      <c r="H123" s="454"/>
      <c r="I123" s="455"/>
      <c r="J123" s="351">
        <f ca="1">IFERROR(INDEX(Activities,MATCH($B123,'A-2_MH Distribution'!B:B,0),MATCH("Start Date",'A-2_MH Distribution'!$A$4:S$4,0))+H123,0)</f>
        <v>0</v>
      </c>
      <c r="K123" s="352">
        <f ca="1">IFERROR(INDEX(Activities,MATCH($B123,'A-2_MH Distribution'!B:B,0),MATCH("Finish Date",'A-2_MH Distribution'!$A$4:S$4,0))+I123,0)</f>
        <v>0</v>
      </c>
      <c r="L123" s="170">
        <f ca="1">NETWORKDAYS.INTL(J123,K123,1,Holidays!$A$1:$A$248)</f>
        <v>0</v>
      </c>
      <c r="M123" s="62">
        <f t="shared" ca="1" si="62"/>
        <v>0</v>
      </c>
      <c r="O123" s="253">
        <f ca="1">SUM($P123:CX123)</f>
        <v>0</v>
      </c>
      <c r="P123" s="320"/>
      <c r="Q123" s="321">
        <f ca="1">IFERROR((IF(AND($J123&gt;P$4,$J123&lt;=Q$4,$K123&lt;=Q$4),NETWORKDAYS.INTL($J123,$K123,1,(Holidays!$A$1:$A$248)),0)+IF(AND($J123&gt;P$4,$J123&lt;=Q$4,$K123&gt;Q$4),NETWORKDAYS.INTL($J123,(Q$4),1,(Holidays!$A$1:$A$248)),0)+IF(AND($J123&lt;P$4,$K123&lt;Q$4,$K123&gt;P$4),NETWORKDAYS.INTL(P$4+1,$K123,1,(Holidays!$A$1:$A$248)),0)+IF(AND($J123&lt;=P$4,$K123&gt;=Q$4,$K123&gt;P$4),NETWORKDAYS.INTL(P$4+1,(Q$4),1,(Holidays!$A$1:$A$248)),0))*$M123,"")</f>
        <v>0</v>
      </c>
      <c r="R123" s="190">
        <f ca="1">IFERROR((IF(AND($J123&gt;Q$4,$J123&lt;=R$4,$K123&lt;=R$4),NETWORKDAYS.INTL($J123,$K123,1,(Holidays!$A$1:$A$248)),0)+IF(AND($J123&gt;Q$4,$J123&lt;=R$4,$K123&gt;R$4),NETWORKDAYS.INTL($J123,(R$4),1,(Holidays!$A$1:$A$248)),0)+IF(AND($J123&lt;Q$4,$K123&lt;R$4,$K123&gt;Q$4),NETWORKDAYS.INTL(Q$4+1,$K123,1,(Holidays!$A$1:$A$248)),0)+IF(AND($J123&lt;=Q$4,$K123&gt;=R$4,$K123&gt;Q$4),NETWORKDAYS.INTL(Q$4+1,(R$4),1,(Holidays!$A$1:$A$248)),0))*$M123,"")</f>
        <v>0</v>
      </c>
      <c r="S123" s="192">
        <f ca="1">IFERROR((IF(AND($J123&gt;R$4,$J123&lt;=S$4,$K123&lt;=S$4),NETWORKDAYS.INTL($J123,$K123,1,(Holidays!$A$1:$A$248)),0)+IF(AND($J123&gt;R$4,$J123&lt;=S$4,$K123&gt;S$4),NETWORKDAYS.INTL($J123,(S$4),1,(Holidays!$A$1:$A$248)),0)+IF(AND($J123&lt;R$4,$K123&lt;S$4,$K123&gt;R$4),NETWORKDAYS.INTL(R$4+1,$K123,1,(Holidays!$A$1:$A$248)),0)+IF(AND($J123&lt;=R$4,$K123&gt;=S$4,$K123&gt;R$4),NETWORKDAYS.INTL(R$4+1,(S$4),1,(Holidays!$A$1:$A$248)),0))*$M123,"")</f>
        <v>0</v>
      </c>
      <c r="T123" s="321">
        <f ca="1">IFERROR((IF(AND($J123&gt;S$4,$J123&lt;=T$4,$K123&lt;=T$4),NETWORKDAYS.INTL($J123,$K123,1,(Holidays!$A$1:$A$248)),0)+IF(AND($J123&gt;S$4,$J123&lt;=T$4,$K123&gt;T$4),NETWORKDAYS.INTL($J123,(T$4),1,(Holidays!$A$1:$A$248)),0)+IF(AND($J123&lt;S$4,$K123&lt;T$4,$K123&gt;S$4),NETWORKDAYS.INTL(S$4+1,$K123,1,(Holidays!$A$1:$A$248)),0)+IF(AND($J123&lt;=S$4,$K123&gt;=T$4,$K123&gt;S$4),NETWORKDAYS.INTL(S$4+1,(T$4),1,(Holidays!$A$1:$A$248)),0))*$M123,"")</f>
        <v>0</v>
      </c>
      <c r="U123" s="190">
        <f ca="1">IFERROR((IF(AND($J123&gt;T$4,$J123&lt;=U$4,$K123&lt;=U$4),NETWORKDAYS.INTL($J123,$K123,1,(Holidays!$A$1:$A$248)),0)+IF(AND($J123&gt;T$4,$J123&lt;=U$4,$K123&gt;U$4),NETWORKDAYS.INTL($J123,(U$4),1,(Holidays!$A$1:$A$248)),0)+IF(AND($J123&lt;T$4,$K123&lt;U$4,$K123&gt;T$4),NETWORKDAYS.INTL(T$4+1,$K123,1,(Holidays!$A$1:$A$248)),0)+IF(AND($J123&lt;=T$4,$K123&gt;=U$4,$K123&gt;T$4),NETWORKDAYS.INTL(T$4+1,(U$4),1,(Holidays!$A$1:$A$248)),0))*$M123,"")</f>
        <v>0</v>
      </c>
      <c r="V123" s="192">
        <f ca="1">IFERROR((IF(AND($J123&gt;U$4,$J123&lt;=V$4,$K123&lt;=V$4),NETWORKDAYS.INTL($J123,$K123,1,(Holidays!$A$1:$A$248)),0)+IF(AND($J123&gt;U$4,$J123&lt;=V$4,$K123&gt;V$4),NETWORKDAYS.INTL($J123,(V$4),1,(Holidays!$A$1:$A$248)),0)+IF(AND($J123&lt;U$4,$K123&lt;V$4,$K123&gt;U$4),NETWORKDAYS.INTL(U$4+1,$K123,1,(Holidays!$A$1:$A$248)),0)+IF(AND($J123&lt;=U$4,$K123&gt;=V$4,$K123&gt;U$4),NETWORKDAYS.INTL(U$4+1,(V$4),1,(Holidays!$A$1:$A$248)),0))*$M123,"")</f>
        <v>0</v>
      </c>
      <c r="W123" s="321">
        <f ca="1">IFERROR((IF(AND($J123&gt;V$4,$J123&lt;=W$4,$K123&lt;=W$4),NETWORKDAYS.INTL($J123,$K123,1,(Holidays!$A$1:$A$248)),0)+IF(AND($J123&gt;V$4,$J123&lt;=W$4,$K123&gt;W$4),NETWORKDAYS.INTL($J123,(W$4),1,(Holidays!$A$1:$A$248)),0)+IF(AND($J123&lt;V$4,$K123&lt;W$4,$K123&gt;V$4),NETWORKDAYS.INTL(V$4+1,$K123,1,(Holidays!$A$1:$A$248)),0)+IF(AND($J123&lt;=V$4,$K123&gt;=W$4,$K123&gt;V$4),NETWORKDAYS.INTL(V$4+1,(W$4),1,(Holidays!$A$1:$A$248)),0))*$M123,"")</f>
        <v>0</v>
      </c>
      <c r="X123" s="190">
        <f ca="1">IFERROR((IF(AND($J123&gt;W$4,$J123&lt;=X$4,$K123&lt;=X$4),NETWORKDAYS.INTL($J123,$K123,1,(Holidays!$A$1:$A$248)),0)+IF(AND($J123&gt;W$4,$J123&lt;=X$4,$K123&gt;X$4),NETWORKDAYS.INTL($J123,(X$4),1,(Holidays!$A$1:$A$248)),0)+IF(AND($J123&lt;W$4,$K123&lt;X$4,$K123&gt;W$4),NETWORKDAYS.INTL(W$4+1,$K123,1,(Holidays!$A$1:$A$248)),0)+IF(AND($J123&lt;=W$4,$K123&gt;=X$4,$K123&gt;W$4),NETWORKDAYS.INTL(W$4+1,(X$4),1,(Holidays!$A$1:$A$248)),0))*$M123,"")</f>
        <v>0</v>
      </c>
      <c r="Y123" s="192">
        <f ca="1">IFERROR((IF(AND($J123&gt;X$4,$J123&lt;=Y$4,$K123&lt;=Y$4),NETWORKDAYS.INTL($J123,$K123,1,(Holidays!$A$1:$A$248)),0)+IF(AND($J123&gt;X$4,$J123&lt;=Y$4,$K123&gt;Y$4),NETWORKDAYS.INTL($J123,(Y$4),1,(Holidays!$A$1:$A$248)),0)+IF(AND($J123&lt;X$4,$K123&lt;Y$4,$K123&gt;X$4),NETWORKDAYS.INTL(X$4+1,$K123,1,(Holidays!$A$1:$A$248)),0)+IF(AND($J123&lt;=X$4,$K123&gt;=Y$4,$K123&gt;X$4),NETWORKDAYS.INTL(X$4+1,(Y$4),1,(Holidays!$A$1:$A$248)),0))*$M123,"")</f>
        <v>0</v>
      </c>
      <c r="Z123" s="321">
        <f ca="1">IFERROR((IF(AND($J123&gt;Y$4,$J123&lt;=Z$4,$K123&lt;=Z$4),NETWORKDAYS.INTL($J123,$K123,1,(Holidays!$A$1:$A$248)),0)+IF(AND($J123&gt;Y$4,$J123&lt;=Z$4,$K123&gt;Z$4),NETWORKDAYS.INTL($J123,(Z$4),1,(Holidays!$A$1:$A$248)),0)+IF(AND($J123&lt;Y$4,$K123&lt;Z$4,$K123&gt;Y$4),NETWORKDAYS.INTL(Y$4+1,$K123,1,(Holidays!$A$1:$A$248)),0)+IF(AND($J123&lt;=Y$4,$K123&gt;=Z$4,$K123&gt;Y$4),NETWORKDAYS.INTL(Y$4+1,(Z$4),1,(Holidays!$A$1:$A$248)),0))*$M123,"")</f>
        <v>0</v>
      </c>
      <c r="AA123" s="190">
        <f ca="1">IFERROR((IF(AND($J123&gt;Z$4,$J123&lt;=AA$4,$K123&lt;=AA$4),NETWORKDAYS.INTL($J123,$K123,1,(Holidays!$A$1:$A$248)),0)+IF(AND($J123&gt;Z$4,$J123&lt;=AA$4,$K123&gt;AA$4),NETWORKDAYS.INTL($J123,(AA$4),1,(Holidays!$A$1:$A$248)),0)+IF(AND($J123&lt;Z$4,$K123&lt;AA$4,$K123&gt;Z$4),NETWORKDAYS.INTL(Z$4+1,$K123,1,(Holidays!$A$1:$A$248)),0)+IF(AND($J123&lt;=Z$4,$K123&gt;=AA$4,$K123&gt;Z$4),NETWORKDAYS.INTL(Z$4+1,(AA$4),1,(Holidays!$A$1:$A$248)),0))*$M123,"")</f>
        <v>0</v>
      </c>
      <c r="AB123" s="192">
        <f ca="1">IFERROR((IF(AND($J123&gt;AA$4,$J123&lt;=AB$4,$K123&lt;=AB$4),NETWORKDAYS.INTL($J123,$K123,1,(Holidays!$A$1:$A$248)),0)+IF(AND($J123&gt;AA$4,$J123&lt;=AB$4,$K123&gt;AB$4),NETWORKDAYS.INTL($J123,(AB$4),1,(Holidays!$A$1:$A$248)),0)+IF(AND($J123&lt;AA$4,$K123&lt;AB$4,$K123&gt;AA$4),NETWORKDAYS.INTL(AA$4+1,$K123,1,(Holidays!$A$1:$A$248)),0)+IF(AND($J123&lt;=AA$4,$K123&gt;=AB$4,$K123&gt;AA$4),NETWORKDAYS.INTL(AA$4+1,(AB$4),1,(Holidays!$A$1:$A$248)),0))*$M123,"")</f>
        <v>0</v>
      </c>
      <c r="AC123" s="321">
        <f ca="1">IFERROR((IF(AND($J123&gt;AB$4,$J123&lt;=AC$4,$K123&lt;=AC$4),NETWORKDAYS.INTL($J123,$K123,1,(Holidays!$A$1:$A$248)),0)+IF(AND($J123&gt;AB$4,$J123&lt;=AC$4,$K123&gt;AC$4),NETWORKDAYS.INTL($J123,(AC$4),1,(Holidays!$A$1:$A$248)),0)+IF(AND($J123&lt;AB$4,$K123&lt;AC$4,$K123&gt;AB$4),NETWORKDAYS.INTL(AB$4+1,$K123,1,(Holidays!$A$1:$A$248)),0)+IF(AND($J123&lt;=AB$4,$K123&gt;=AC$4,$K123&gt;AB$4),NETWORKDAYS.INTL(AB$4+1,(AC$4),1,(Holidays!$A$1:$A$248)),0))*$M123,"")</f>
        <v>0</v>
      </c>
      <c r="AD123" s="190">
        <f ca="1">IFERROR((IF(AND($J123&gt;AC$4,$J123&lt;=AD$4,$K123&lt;=AD$4),NETWORKDAYS.INTL($J123,$K123,1,(Holidays!$A$1:$A$248)),0)+IF(AND($J123&gt;AC$4,$J123&lt;=AD$4,$K123&gt;AD$4),NETWORKDAYS.INTL($J123,(AD$4),1,(Holidays!$A$1:$A$248)),0)+IF(AND($J123&lt;AC$4,$K123&lt;AD$4,$K123&gt;AC$4),NETWORKDAYS.INTL(AC$4+1,$K123,1,(Holidays!$A$1:$A$248)),0)+IF(AND($J123&lt;=AC$4,$K123&gt;=AD$4,$K123&gt;AC$4),NETWORKDAYS.INTL(AC$4+1,(AD$4),1,(Holidays!$A$1:$A$248)),0))*$M123,"")</f>
        <v>0</v>
      </c>
      <c r="AE123" s="192">
        <f ca="1">IFERROR((IF(AND($J123&gt;AD$4,$J123&lt;=AE$4,$K123&lt;=AE$4),NETWORKDAYS.INTL($J123,$K123,1,(Holidays!$A$1:$A$248)),0)+IF(AND($J123&gt;AD$4,$J123&lt;=AE$4,$K123&gt;AE$4),NETWORKDAYS.INTL($J123,(AE$4),1,(Holidays!$A$1:$A$248)),0)+IF(AND($J123&lt;AD$4,$K123&lt;AE$4,$K123&gt;AD$4),NETWORKDAYS.INTL(AD$4+1,$K123,1,(Holidays!$A$1:$A$248)),0)+IF(AND($J123&lt;=AD$4,$K123&gt;=AE$4,$K123&gt;AD$4),NETWORKDAYS.INTL(AD$4+1,(AE$4),1,(Holidays!$A$1:$A$248)),0))*$M123,"")</f>
        <v>0</v>
      </c>
      <c r="AF123" s="321">
        <f ca="1">IFERROR((IF(AND($J123&gt;AE$4,$J123&lt;=AF$4,$K123&lt;=AF$4),NETWORKDAYS.INTL($J123,$K123,1,(Holidays!$A$1:$A$248)),0)+IF(AND($J123&gt;AE$4,$J123&lt;=AF$4,$K123&gt;AF$4),NETWORKDAYS.INTL($J123,(AF$4),1,(Holidays!$A$1:$A$248)),0)+IF(AND($J123&lt;AE$4,$K123&lt;AF$4,$K123&gt;AE$4),NETWORKDAYS.INTL(AE$4+1,$K123,1,(Holidays!$A$1:$A$248)),0)+IF(AND($J123&lt;=AE$4,$K123&gt;=AF$4,$K123&gt;AE$4),NETWORKDAYS.INTL(AE$4+1,(AF$4),1,(Holidays!$A$1:$A$248)),0))*$M123,"")</f>
        <v>0</v>
      </c>
      <c r="AG123" s="190">
        <f ca="1">IFERROR((IF(AND($J123&gt;AF$4,$J123&lt;=AG$4,$K123&lt;=AG$4),NETWORKDAYS.INTL($J123,$K123,1,(Holidays!$A$1:$A$248)),0)+IF(AND($J123&gt;AF$4,$J123&lt;=AG$4,$K123&gt;AG$4),NETWORKDAYS.INTL($J123,(AG$4),1,(Holidays!$A$1:$A$248)),0)+IF(AND($J123&lt;AF$4,$K123&lt;AG$4,$K123&gt;AF$4),NETWORKDAYS.INTL(AF$4+1,$K123,1,(Holidays!$A$1:$A$248)),0)+IF(AND($J123&lt;=AF$4,$K123&gt;=AG$4,$K123&gt;AF$4),NETWORKDAYS.INTL(AF$4+1,(AG$4),1,(Holidays!$A$1:$A$248)),0))*$M123,"")</f>
        <v>0</v>
      </c>
      <c r="AH123" s="192">
        <f ca="1">IFERROR((IF(AND($J123&gt;AG$4,$J123&lt;=AH$4,$K123&lt;=AH$4),NETWORKDAYS.INTL($J123,$K123,1,(Holidays!$A$1:$A$248)),0)+IF(AND($J123&gt;AG$4,$J123&lt;=AH$4,$K123&gt;AH$4),NETWORKDAYS.INTL($J123,(AH$4),1,(Holidays!$A$1:$A$248)),0)+IF(AND($J123&lt;AG$4,$K123&lt;AH$4,$K123&gt;AG$4),NETWORKDAYS.INTL(AG$4+1,$K123,1,(Holidays!$A$1:$A$248)),0)+IF(AND($J123&lt;=AG$4,$K123&gt;=AH$4,$K123&gt;AG$4),NETWORKDAYS.INTL(AG$4+1,(AH$4),1,(Holidays!$A$1:$A$248)),0))*$M123,"")</f>
        <v>0</v>
      </c>
      <c r="AI123" s="321">
        <f ca="1">IFERROR((IF(AND($J123&gt;AH$4,$J123&lt;=AI$4,$K123&lt;=AI$4),NETWORKDAYS.INTL($J123,$K123,1,(Holidays!$A$1:$A$248)),0)+IF(AND($J123&gt;AH$4,$J123&lt;=AI$4,$K123&gt;AI$4),NETWORKDAYS.INTL($J123,(AI$4),1,(Holidays!$A$1:$A$248)),0)+IF(AND($J123&lt;AH$4,$K123&lt;AI$4,$K123&gt;AH$4),NETWORKDAYS.INTL(AH$4+1,$K123,1,(Holidays!$A$1:$A$248)),0)+IF(AND($J123&lt;=AH$4,$K123&gt;=AI$4,$K123&gt;AH$4),NETWORKDAYS.INTL(AH$4+1,(AI$4),1,(Holidays!$A$1:$A$248)),0))*$M123,"")</f>
        <v>0</v>
      </c>
      <c r="AJ123" s="190">
        <f ca="1">IFERROR((IF(AND($J123&gt;AI$4,$J123&lt;=AJ$4,$K123&lt;=AJ$4),NETWORKDAYS.INTL($J123,$K123,1,(Holidays!$A$1:$A$248)),0)+IF(AND($J123&gt;AI$4,$J123&lt;=AJ$4,$K123&gt;AJ$4),NETWORKDAYS.INTL($J123,(AJ$4),1,(Holidays!$A$1:$A$248)),0)+IF(AND($J123&lt;AI$4,$K123&lt;AJ$4,$K123&gt;AI$4),NETWORKDAYS.INTL(AI$4+1,$K123,1,(Holidays!$A$1:$A$248)),0)+IF(AND($J123&lt;=AI$4,$K123&gt;=AJ$4,$K123&gt;AI$4),NETWORKDAYS.INTL(AI$4+1,(AJ$4),1,(Holidays!$A$1:$A$248)),0))*$M123,"")</f>
        <v>0</v>
      </c>
      <c r="AK123" s="192">
        <f ca="1">IFERROR((IF(AND($J123&gt;AJ$4,$J123&lt;=AK$4,$K123&lt;=AK$4),NETWORKDAYS.INTL($J123,$K123,1,(Holidays!$A$1:$A$248)),0)+IF(AND($J123&gt;AJ$4,$J123&lt;=AK$4,$K123&gt;AK$4),NETWORKDAYS.INTL($J123,(AK$4),1,(Holidays!$A$1:$A$248)),0)+IF(AND($J123&lt;AJ$4,$K123&lt;AK$4,$K123&gt;AJ$4),NETWORKDAYS.INTL(AJ$4+1,$K123,1,(Holidays!$A$1:$A$248)),0)+IF(AND($J123&lt;=AJ$4,$K123&gt;=AK$4,$K123&gt;AJ$4),NETWORKDAYS.INTL(AJ$4+1,(AK$4),1,(Holidays!$A$1:$A$248)),0))*$M123,"")</f>
        <v>0</v>
      </c>
      <c r="AL123" s="321">
        <f ca="1">IFERROR((IF(AND($J123&gt;AK$4,$J123&lt;=AL$4,$K123&lt;=AL$4),NETWORKDAYS.INTL($J123,$K123,1,(Holidays!$A$1:$A$248)),0)+IF(AND($J123&gt;AK$4,$J123&lt;=AL$4,$K123&gt;AL$4),NETWORKDAYS.INTL($J123,(AL$4),1,(Holidays!$A$1:$A$248)),0)+IF(AND($J123&lt;AK$4,$K123&lt;AL$4,$K123&gt;AK$4),NETWORKDAYS.INTL(AK$4+1,$K123,1,(Holidays!$A$1:$A$248)),0)+IF(AND($J123&lt;=AK$4,$K123&gt;=AL$4,$K123&gt;AK$4),NETWORKDAYS.INTL(AK$4+1,(AL$4),1,(Holidays!$A$1:$A$248)),0))*$M123,"")</f>
        <v>0</v>
      </c>
      <c r="AM123" s="190">
        <f ca="1">IFERROR((IF(AND($J123&gt;AL$4,$J123&lt;=AM$4,$K123&lt;=AM$4),NETWORKDAYS.INTL($J123,$K123,1,(Holidays!$A$1:$A$248)),0)+IF(AND($J123&gt;AL$4,$J123&lt;=AM$4,$K123&gt;AM$4),NETWORKDAYS.INTL($J123,(AM$4),1,(Holidays!$A$1:$A$248)),0)+IF(AND($J123&lt;AL$4,$K123&lt;AM$4,$K123&gt;AL$4),NETWORKDAYS.INTL(AL$4+1,$K123,1,(Holidays!$A$1:$A$248)),0)+IF(AND($J123&lt;=AL$4,$K123&gt;=AM$4,$K123&gt;AL$4),NETWORKDAYS.INTL(AL$4+1,(AM$4),1,(Holidays!$A$1:$A$248)),0))*$M123,"")</f>
        <v>0</v>
      </c>
      <c r="AN123" s="192">
        <f ca="1">IFERROR((IF(AND($J123&gt;AM$4,$J123&lt;=AN$4,$K123&lt;=AN$4),NETWORKDAYS.INTL($J123,$K123,1,(Holidays!$A$1:$A$248)),0)+IF(AND($J123&gt;AM$4,$J123&lt;=AN$4,$K123&gt;AN$4),NETWORKDAYS.INTL($J123,(AN$4),1,(Holidays!$A$1:$A$248)),0)+IF(AND($J123&lt;AM$4,$K123&lt;AN$4,$K123&gt;AM$4),NETWORKDAYS.INTL(AM$4+1,$K123,1,(Holidays!$A$1:$A$248)),0)+IF(AND($J123&lt;=AM$4,$K123&gt;=AN$4,$K123&gt;AM$4),NETWORKDAYS.INTL(AM$4+1,(AN$4),1,(Holidays!$A$1:$A$248)),0))*$M123,"")</f>
        <v>0</v>
      </c>
      <c r="AO123" s="321">
        <f ca="1">IFERROR((IF(AND($J123&gt;AN$4,$J123&lt;=AO$4,$K123&lt;=AO$4),NETWORKDAYS.INTL($J123,$K123,1,(Holidays!$A$1:$A$248)),0)+IF(AND($J123&gt;AN$4,$J123&lt;=AO$4,$K123&gt;AO$4),NETWORKDAYS.INTL($J123,(AO$4),1,(Holidays!$A$1:$A$248)),0)+IF(AND($J123&lt;AN$4,$K123&lt;AO$4,$K123&gt;AN$4),NETWORKDAYS.INTL(AN$4+1,$K123,1,(Holidays!$A$1:$A$248)),0)+IF(AND($J123&lt;=AN$4,$K123&gt;=AO$4,$K123&gt;AN$4),NETWORKDAYS.INTL(AN$4+1,(AO$4),1,(Holidays!$A$1:$A$248)),0))*$M123,"")</f>
        <v>0</v>
      </c>
      <c r="AP123" s="190">
        <f ca="1">IFERROR((IF(AND($J123&gt;AO$4,$J123&lt;=AP$4,$K123&lt;=AP$4),NETWORKDAYS.INTL($J123,$K123,1,(Holidays!$A$1:$A$248)),0)+IF(AND($J123&gt;AO$4,$J123&lt;=AP$4,$K123&gt;AP$4),NETWORKDAYS.INTL($J123,(AP$4),1,(Holidays!$A$1:$A$248)),0)+IF(AND($J123&lt;AO$4,$K123&lt;AP$4,$K123&gt;AO$4),NETWORKDAYS.INTL(AO$4+1,$K123,1,(Holidays!$A$1:$A$248)),0)+IF(AND($J123&lt;=AO$4,$K123&gt;=AP$4,$K123&gt;AO$4),NETWORKDAYS.INTL(AO$4+1,(AP$4),1,(Holidays!$A$1:$A$248)),0))*$M123,"")</f>
        <v>0</v>
      </c>
      <c r="AQ123" s="192">
        <f ca="1">IFERROR((IF(AND($J123&gt;AP$4,$J123&lt;=AQ$4,$K123&lt;=AQ$4),NETWORKDAYS.INTL($J123,$K123,1,(Holidays!$A$1:$A$248)),0)+IF(AND($J123&gt;AP$4,$J123&lt;=AQ$4,$K123&gt;AQ$4),NETWORKDAYS.INTL($J123,(AQ$4),1,(Holidays!$A$1:$A$248)),0)+IF(AND($J123&lt;AP$4,$K123&lt;AQ$4,$K123&gt;AP$4),NETWORKDAYS.INTL(AP$4+1,$K123,1,(Holidays!$A$1:$A$248)),0)+IF(AND($J123&lt;=AP$4,$K123&gt;=AQ$4,$K123&gt;AP$4),NETWORKDAYS.INTL(AP$4+1,(AQ$4),1,(Holidays!$A$1:$A$248)),0))*$M123,"")</f>
        <v>0</v>
      </c>
      <c r="AR123" s="321">
        <f ca="1">IFERROR((IF(AND($J123&gt;AQ$4,$J123&lt;=AR$4,$K123&lt;=AR$4),NETWORKDAYS.INTL($J123,$K123,1,(Holidays!$A$1:$A$248)),0)+IF(AND($J123&gt;AQ$4,$J123&lt;=AR$4,$K123&gt;AR$4),NETWORKDAYS.INTL($J123,(AR$4),1,(Holidays!$A$1:$A$248)),0)+IF(AND($J123&lt;AQ$4,$K123&lt;AR$4,$K123&gt;AQ$4),NETWORKDAYS.INTL(AQ$4+1,$K123,1,(Holidays!$A$1:$A$248)),0)+IF(AND($J123&lt;=AQ$4,$K123&gt;=AR$4,$K123&gt;AQ$4),NETWORKDAYS.INTL(AQ$4+1,(AR$4),1,(Holidays!$A$1:$A$248)),0))*$M123,"")</f>
        <v>0</v>
      </c>
      <c r="AS123" s="190">
        <f ca="1">IFERROR((IF(AND($J123&gt;AR$4,$J123&lt;=AS$4,$K123&lt;=AS$4),NETWORKDAYS.INTL($J123,$K123,1,(Holidays!$A$1:$A$248)),0)+IF(AND($J123&gt;AR$4,$J123&lt;=AS$4,$K123&gt;AS$4),NETWORKDAYS.INTL($J123,(AS$4),1,(Holidays!$A$1:$A$248)),0)+IF(AND($J123&lt;AR$4,$K123&lt;AS$4,$K123&gt;AR$4),NETWORKDAYS.INTL(AR$4+1,$K123,1,(Holidays!$A$1:$A$248)),0)+IF(AND($J123&lt;=AR$4,$K123&gt;=AS$4,$K123&gt;AR$4),NETWORKDAYS.INTL(AR$4+1,(AS$4),1,(Holidays!$A$1:$A$248)),0))*$M123,"")</f>
        <v>0</v>
      </c>
      <c r="AT123" s="192">
        <f ca="1">IFERROR((IF(AND($J123&gt;AS$4,$J123&lt;=AT$4,$K123&lt;=AT$4),NETWORKDAYS.INTL($J123,$K123,1,(Holidays!$A$1:$A$248)),0)+IF(AND($J123&gt;AS$4,$J123&lt;=AT$4,$K123&gt;AT$4),NETWORKDAYS.INTL($J123,(AT$4),1,(Holidays!$A$1:$A$248)),0)+IF(AND($J123&lt;AS$4,$K123&lt;AT$4,$K123&gt;AS$4),NETWORKDAYS.INTL(AS$4+1,$K123,1,(Holidays!$A$1:$A$248)),0)+IF(AND($J123&lt;=AS$4,$K123&gt;=AT$4,$K123&gt;AS$4),NETWORKDAYS.INTL(AS$4+1,(AT$4),1,(Holidays!$A$1:$A$248)),0))*$M123,"")</f>
        <v>0</v>
      </c>
      <c r="AU123" s="321">
        <f ca="1">IFERROR((IF(AND($J123&gt;AT$4,$J123&lt;=AU$4,$K123&lt;=AU$4),NETWORKDAYS.INTL($J123,$K123,1,(Holidays!$A$1:$A$248)),0)+IF(AND($J123&gt;AT$4,$J123&lt;=AU$4,$K123&gt;AU$4),NETWORKDAYS.INTL($J123,(AU$4),1,(Holidays!$A$1:$A$248)),0)+IF(AND($J123&lt;AT$4,$K123&lt;AU$4,$K123&gt;AT$4),NETWORKDAYS.INTL(AT$4+1,$K123,1,(Holidays!$A$1:$A$248)),0)+IF(AND($J123&lt;=AT$4,$K123&gt;=AU$4,$K123&gt;AT$4),NETWORKDAYS.INTL(AT$4+1,(AU$4),1,(Holidays!$A$1:$A$248)),0))*$M123,"")</f>
        <v>0</v>
      </c>
      <c r="AV123" s="190">
        <f ca="1">IFERROR((IF(AND($J123&gt;AU$4,$J123&lt;=AV$4,$K123&lt;=AV$4),NETWORKDAYS.INTL($J123,$K123,1,(Holidays!$A$1:$A$248)),0)+IF(AND($J123&gt;AU$4,$J123&lt;=AV$4,$K123&gt;AV$4),NETWORKDAYS.INTL($J123,(AV$4),1,(Holidays!$A$1:$A$248)),0)+IF(AND($J123&lt;AU$4,$K123&lt;AV$4,$K123&gt;AU$4),NETWORKDAYS.INTL(AU$4+1,$K123,1,(Holidays!$A$1:$A$248)),0)+IF(AND($J123&lt;=AU$4,$K123&gt;=AV$4,$K123&gt;AU$4),NETWORKDAYS.INTL(AU$4+1,(AV$4),1,(Holidays!$A$1:$A$248)),0))*$M123,"")</f>
        <v>0</v>
      </c>
      <c r="AW123" s="192">
        <f ca="1">IFERROR((IF(AND($J123&gt;AV$4,$J123&lt;=AW$4,$K123&lt;=AW$4),NETWORKDAYS.INTL($J123,$K123,1,(Holidays!$A$1:$A$248)),0)+IF(AND($J123&gt;AV$4,$J123&lt;=AW$4,$K123&gt;AW$4),NETWORKDAYS.INTL($J123,(AW$4),1,(Holidays!$A$1:$A$248)),0)+IF(AND($J123&lt;AV$4,$K123&lt;AW$4,$K123&gt;AV$4),NETWORKDAYS.INTL(AV$4+1,$K123,1,(Holidays!$A$1:$A$248)),0)+IF(AND($J123&lt;=AV$4,$K123&gt;=AW$4,$K123&gt;AV$4),NETWORKDAYS.INTL(AV$4+1,(AW$4),1,(Holidays!$A$1:$A$248)),0))*$M123,"")</f>
        <v>0</v>
      </c>
      <c r="AX123" s="321">
        <f ca="1">IFERROR((IF(AND($J123&gt;AW$4,$J123&lt;=AX$4,$K123&lt;=AX$4),NETWORKDAYS.INTL($J123,$K123,1,(Holidays!$A$1:$A$248)),0)+IF(AND($J123&gt;AW$4,$J123&lt;=AX$4,$K123&gt;AX$4),NETWORKDAYS.INTL($J123,(AX$4),1,(Holidays!$A$1:$A$248)),0)+IF(AND($J123&lt;AW$4,$K123&lt;AX$4,$K123&gt;AW$4),NETWORKDAYS.INTL(AW$4+1,$K123,1,(Holidays!$A$1:$A$248)),0)+IF(AND($J123&lt;=AW$4,$K123&gt;=AX$4,$K123&gt;AW$4),NETWORKDAYS.INTL(AW$4+1,(AX$4),1,(Holidays!$A$1:$A$248)),0))*$M123,"")</f>
        <v>0</v>
      </c>
      <c r="AY123" s="190">
        <f ca="1">IFERROR((IF(AND($J123&gt;AX$4,$J123&lt;=AY$4,$K123&lt;=AY$4),NETWORKDAYS.INTL($J123,$K123,1,(Holidays!$A$1:$A$248)),0)+IF(AND($J123&gt;AX$4,$J123&lt;=AY$4,$K123&gt;AY$4),NETWORKDAYS.INTL($J123,(AY$4),1,(Holidays!$A$1:$A$248)),0)+IF(AND($J123&lt;AX$4,$K123&lt;AY$4,$K123&gt;AX$4),NETWORKDAYS.INTL(AX$4+1,$K123,1,(Holidays!$A$1:$A$248)),0)+IF(AND($J123&lt;=AX$4,$K123&gt;=AY$4,$K123&gt;AX$4),NETWORKDAYS.INTL(AX$4+1,(AY$4),1,(Holidays!$A$1:$A$248)),0))*$M123,"")</f>
        <v>0</v>
      </c>
      <c r="AZ123" s="192">
        <f ca="1">IFERROR((IF(AND($J123&gt;AY$4,$J123&lt;=AZ$4,$K123&lt;=AZ$4),NETWORKDAYS.INTL($J123,$K123,1,(Holidays!$A$1:$A$248)),0)+IF(AND($J123&gt;AY$4,$J123&lt;=AZ$4,$K123&gt;AZ$4),NETWORKDAYS.INTL($J123,(AZ$4),1,(Holidays!$A$1:$A$248)),0)+IF(AND($J123&lt;AY$4,$K123&lt;AZ$4,$K123&gt;AY$4),NETWORKDAYS.INTL(AY$4+1,$K123,1,(Holidays!$A$1:$A$248)),0)+IF(AND($J123&lt;=AY$4,$K123&gt;=AZ$4,$K123&gt;AY$4),NETWORKDAYS.INTL(AY$4+1,(AZ$4),1,(Holidays!$A$1:$A$248)),0))*$M123,"")</f>
        <v>0</v>
      </c>
      <c r="BA123" s="321">
        <f ca="1">IFERROR((IF(AND($J123&gt;AZ$4,$J123&lt;=BA$4,$K123&lt;=BA$4),NETWORKDAYS.INTL($J123,$K123,1,(Holidays!$A$1:$A$248)),0)+IF(AND($J123&gt;AZ$4,$J123&lt;=BA$4,$K123&gt;BA$4),NETWORKDAYS.INTL($J123,(BA$4),1,(Holidays!$A$1:$A$248)),0)+IF(AND($J123&lt;AZ$4,$K123&lt;BA$4,$K123&gt;AZ$4),NETWORKDAYS.INTL(AZ$4+1,$K123,1,(Holidays!$A$1:$A$248)),0)+IF(AND($J123&lt;=AZ$4,$K123&gt;=BA$4,$K123&gt;AZ$4),NETWORKDAYS.INTL(AZ$4+1,(BA$4),1,(Holidays!$A$1:$A$248)),0))*$M123,"")</f>
        <v>0</v>
      </c>
      <c r="BB123" s="190">
        <f ca="1">IFERROR((IF(AND($J123&gt;BA$4,$J123&lt;=BB$4,$K123&lt;=BB$4),NETWORKDAYS.INTL($J123,$K123,1,(Holidays!$A$1:$A$248)),0)+IF(AND($J123&gt;BA$4,$J123&lt;=BB$4,$K123&gt;BB$4),NETWORKDAYS.INTL($J123,(BB$4),1,(Holidays!$A$1:$A$248)),0)+IF(AND($J123&lt;BA$4,$K123&lt;BB$4,$K123&gt;BA$4),NETWORKDAYS.INTL(BA$4+1,$K123,1,(Holidays!$A$1:$A$248)),0)+IF(AND($J123&lt;=BA$4,$K123&gt;=BB$4,$K123&gt;BA$4),NETWORKDAYS.INTL(BA$4+1,(BB$4),1,(Holidays!$A$1:$A$248)),0))*$M123,"")</f>
        <v>0</v>
      </c>
      <c r="BC123" s="192">
        <f ca="1">IFERROR((IF(AND($J123&gt;BB$4,$J123&lt;=BC$4,$K123&lt;=BC$4),NETWORKDAYS.INTL($J123,$K123,1,(Holidays!$A$1:$A$248)),0)+IF(AND($J123&gt;BB$4,$J123&lt;=BC$4,$K123&gt;BC$4),NETWORKDAYS.INTL($J123,(BC$4),1,(Holidays!$A$1:$A$248)),0)+IF(AND($J123&lt;BB$4,$K123&lt;BC$4,$K123&gt;BB$4),NETWORKDAYS.INTL(BB$4+1,$K123,1,(Holidays!$A$1:$A$248)),0)+IF(AND($J123&lt;=BB$4,$K123&gt;=BC$4,$K123&gt;BB$4),NETWORKDAYS.INTL(BB$4+1,(BC$4),1,(Holidays!$A$1:$A$248)),0))*$M123,"")</f>
        <v>0</v>
      </c>
      <c r="BD123" s="321">
        <f ca="1">IFERROR((IF(AND($J123&gt;BC$4,$J123&lt;=BD$4,$K123&lt;=BD$4),NETWORKDAYS.INTL($J123,$K123,1,(Holidays!$A$1:$A$248)),0)+IF(AND($J123&gt;BC$4,$J123&lt;=BD$4,$K123&gt;BD$4),NETWORKDAYS.INTL($J123,(BD$4),1,(Holidays!$A$1:$A$248)),0)+IF(AND($J123&lt;BC$4,$K123&lt;BD$4,$K123&gt;BC$4),NETWORKDAYS.INTL(BC$4+1,$K123,1,(Holidays!$A$1:$A$248)),0)+IF(AND($J123&lt;=BC$4,$K123&gt;=BD$4,$K123&gt;BC$4),NETWORKDAYS.INTL(BC$4+1,(BD$4),1,(Holidays!$A$1:$A$248)),0))*$M123,"")</f>
        <v>0</v>
      </c>
      <c r="BE123" s="190">
        <f ca="1">IFERROR((IF(AND($J123&gt;BD$4,$J123&lt;=BE$4,$K123&lt;=BE$4),NETWORKDAYS.INTL($J123,$K123,1,(Holidays!$A$1:$A$248)),0)+IF(AND($J123&gt;BD$4,$J123&lt;=BE$4,$K123&gt;BE$4),NETWORKDAYS.INTL($J123,(BE$4),1,(Holidays!$A$1:$A$248)),0)+IF(AND($J123&lt;BD$4,$K123&lt;BE$4,$K123&gt;BD$4),NETWORKDAYS.INTL(BD$4+1,$K123,1,(Holidays!$A$1:$A$248)),0)+IF(AND($J123&lt;=BD$4,$K123&gt;=BE$4,$K123&gt;BD$4),NETWORKDAYS.INTL(BD$4+1,(BE$4),1,(Holidays!$A$1:$A$248)),0))*$M123,"")</f>
        <v>0</v>
      </c>
      <c r="BF123" s="192">
        <f ca="1">IFERROR((IF(AND($J123&gt;BE$4,$J123&lt;=BF$4,$K123&lt;=BF$4),NETWORKDAYS.INTL($J123,$K123,1,(Holidays!$A$1:$A$248)),0)+IF(AND($J123&gt;BE$4,$J123&lt;=BF$4,$K123&gt;BF$4),NETWORKDAYS.INTL($J123,(BF$4),1,(Holidays!$A$1:$A$248)),0)+IF(AND($J123&lt;BE$4,$K123&lt;BF$4,$K123&gt;BE$4),NETWORKDAYS.INTL(BE$4+1,$K123,1,(Holidays!$A$1:$A$248)),0)+IF(AND($J123&lt;=BE$4,$K123&gt;=BF$4,$K123&gt;BE$4),NETWORKDAYS.INTL(BE$4+1,(BF$4),1,(Holidays!$A$1:$A$248)),0))*$M123,"")</f>
        <v>0</v>
      </c>
      <c r="BG123" s="321">
        <f ca="1">IFERROR((IF(AND($J123&gt;BF$4,$J123&lt;=BG$4,$K123&lt;=BG$4),NETWORKDAYS.INTL($J123,$K123,1,(Holidays!$A$1:$A$248)),0)+IF(AND($J123&gt;BF$4,$J123&lt;=BG$4,$K123&gt;BG$4),NETWORKDAYS.INTL($J123,(BG$4),1,(Holidays!$A$1:$A$248)),0)+IF(AND($J123&lt;BF$4,$K123&lt;BG$4,$K123&gt;BF$4),NETWORKDAYS.INTL(BF$4+1,$K123,1,(Holidays!$A$1:$A$248)),0)+IF(AND($J123&lt;=BF$4,$K123&gt;=BG$4,$K123&gt;BF$4),NETWORKDAYS.INTL(BF$4+1,(BG$4),1,(Holidays!$A$1:$A$248)),0))*$M123,"")</f>
        <v>0</v>
      </c>
      <c r="BH123" s="190">
        <f ca="1">IFERROR((IF(AND($J123&gt;BG$4,$J123&lt;=BH$4,$K123&lt;=BH$4),NETWORKDAYS.INTL($J123,$K123,1,(Holidays!$A$1:$A$248)),0)+IF(AND($J123&gt;BG$4,$J123&lt;=BH$4,$K123&gt;BH$4),NETWORKDAYS.INTL($J123,(BH$4),1,(Holidays!$A$1:$A$248)),0)+IF(AND($J123&lt;BG$4,$K123&lt;BH$4,$K123&gt;BG$4),NETWORKDAYS.INTL(BG$4+1,$K123,1,(Holidays!$A$1:$A$248)),0)+IF(AND($J123&lt;=BG$4,$K123&gt;=BH$4,$K123&gt;BG$4),NETWORKDAYS.INTL(BG$4+1,(BH$4),1,(Holidays!$A$1:$A$248)),0))*$M123,"")</f>
        <v>0</v>
      </c>
      <c r="BI123" s="192">
        <f ca="1">IFERROR((IF(AND($J123&gt;BH$4,$J123&lt;=BI$4,$K123&lt;=BI$4),NETWORKDAYS.INTL($J123,$K123,1,(Holidays!$A$1:$A$248)),0)+IF(AND($J123&gt;BH$4,$J123&lt;=BI$4,$K123&gt;BI$4),NETWORKDAYS.INTL($J123,(BI$4),1,(Holidays!$A$1:$A$248)),0)+IF(AND($J123&lt;BH$4,$K123&lt;BI$4,$K123&gt;BH$4),NETWORKDAYS.INTL(BH$4+1,$K123,1,(Holidays!$A$1:$A$248)),0)+IF(AND($J123&lt;=BH$4,$K123&gt;=BI$4,$K123&gt;BH$4),NETWORKDAYS.INTL(BH$4+1,(BI$4),1,(Holidays!$A$1:$A$248)),0))*$M123,"")</f>
        <v>0</v>
      </c>
      <c r="BJ123" s="321">
        <f ca="1">IFERROR((IF(AND($J123&gt;BI$4,$J123&lt;=BJ$4,$K123&lt;=BJ$4),NETWORKDAYS.INTL($J123,$K123,1,(Holidays!$A$1:$A$248)),0)+IF(AND($J123&gt;BI$4,$J123&lt;=BJ$4,$K123&gt;BJ$4),NETWORKDAYS.INTL($J123,(BJ$4),1,(Holidays!$A$1:$A$248)),0)+IF(AND($J123&lt;BI$4,$K123&lt;BJ$4,$K123&gt;BI$4),NETWORKDAYS.INTL(BI$4+1,$K123,1,(Holidays!$A$1:$A$248)),0)+IF(AND($J123&lt;=BI$4,$K123&gt;=BJ$4,$K123&gt;BI$4),NETWORKDAYS.INTL(BI$4+1,(BJ$4),1,(Holidays!$A$1:$A$248)),0))*$M123,"")</f>
        <v>0</v>
      </c>
      <c r="BK123" s="190">
        <f ca="1">IFERROR((IF(AND($J123&gt;BJ$4,$J123&lt;=BK$4,$K123&lt;=BK$4),NETWORKDAYS.INTL($J123,$K123,1,(Holidays!$A$1:$A$248)),0)+IF(AND($J123&gt;BJ$4,$J123&lt;=BK$4,$K123&gt;BK$4),NETWORKDAYS.INTL($J123,(BK$4),1,(Holidays!$A$1:$A$248)),0)+IF(AND($J123&lt;BJ$4,$K123&lt;BK$4,$K123&gt;BJ$4),NETWORKDAYS.INTL(BJ$4+1,$K123,1,(Holidays!$A$1:$A$248)),0)+IF(AND($J123&lt;=BJ$4,$K123&gt;=BK$4,$K123&gt;BJ$4),NETWORKDAYS.INTL(BJ$4+1,(BK$4),1,(Holidays!$A$1:$A$248)),0))*$M123,"")</f>
        <v>0</v>
      </c>
      <c r="BL123" s="192">
        <f ca="1">IFERROR((IF(AND($J123&gt;BK$4,$J123&lt;=BL$4,$K123&lt;=BL$4),NETWORKDAYS.INTL($J123,$K123,1,(Holidays!$A$1:$A$248)),0)+IF(AND($J123&gt;BK$4,$J123&lt;=BL$4,$K123&gt;BL$4),NETWORKDAYS.INTL($J123,(BL$4),1,(Holidays!$A$1:$A$248)),0)+IF(AND($J123&lt;BK$4,$K123&lt;BL$4,$K123&gt;BK$4),NETWORKDAYS.INTL(BK$4+1,$K123,1,(Holidays!$A$1:$A$248)),0)+IF(AND($J123&lt;=BK$4,$K123&gt;=BL$4,$K123&gt;BK$4),NETWORKDAYS.INTL(BK$4+1,(BL$4),1,(Holidays!$A$1:$A$248)),0))*$M123,"")</f>
        <v>0</v>
      </c>
      <c r="BM123" s="321">
        <f ca="1">IFERROR((IF(AND($J123&gt;BL$4,$J123&lt;=BM$4,$K123&lt;=BM$4),NETWORKDAYS.INTL($J123,$K123,1,(Holidays!$A$1:$A$248)),0)+IF(AND($J123&gt;BL$4,$J123&lt;=BM$4,$K123&gt;BM$4),NETWORKDAYS.INTL($J123,(BM$4),1,(Holidays!$A$1:$A$248)),0)+IF(AND($J123&lt;BL$4,$K123&lt;BM$4,$K123&gt;BL$4),NETWORKDAYS.INTL(BL$4+1,$K123,1,(Holidays!$A$1:$A$248)),0)+IF(AND($J123&lt;=BL$4,$K123&gt;=BM$4,$K123&gt;BL$4),NETWORKDAYS.INTL(BL$4+1,(BM$4),1,(Holidays!$A$1:$A$248)),0))*$M123,"")</f>
        <v>0</v>
      </c>
      <c r="BN123" s="190">
        <f ca="1">IFERROR((IF(AND($J123&gt;BM$4,$J123&lt;=BN$4,$K123&lt;=BN$4),NETWORKDAYS.INTL($J123,$K123,1,(Holidays!$A$1:$A$248)),0)+IF(AND($J123&gt;BM$4,$J123&lt;=BN$4,$K123&gt;BN$4),NETWORKDAYS.INTL($J123,(BN$4),1,(Holidays!$A$1:$A$248)),0)+IF(AND($J123&lt;BM$4,$K123&lt;BN$4,$K123&gt;BM$4),NETWORKDAYS.INTL(BM$4+1,$K123,1,(Holidays!$A$1:$A$248)),0)+IF(AND($J123&lt;=BM$4,$K123&gt;=BN$4,$K123&gt;BM$4),NETWORKDAYS.INTL(BM$4+1,(BN$4),1,(Holidays!$A$1:$A$248)),0))*$M123,"")</f>
        <v>0</v>
      </c>
      <c r="BO123" s="192">
        <f ca="1">IFERROR((IF(AND($J123&gt;BN$4,$J123&lt;=BO$4,$K123&lt;=BO$4),NETWORKDAYS.INTL($J123,$K123,1,(Holidays!$A$1:$A$248)),0)+IF(AND($J123&gt;BN$4,$J123&lt;=BO$4,$K123&gt;BO$4),NETWORKDAYS.INTL($J123,(BO$4),1,(Holidays!$A$1:$A$248)),0)+IF(AND($J123&lt;BN$4,$K123&lt;BO$4,$K123&gt;BN$4),NETWORKDAYS.INTL(BN$4+1,$K123,1,(Holidays!$A$1:$A$248)),0)+IF(AND($J123&lt;=BN$4,$K123&gt;=BO$4,$K123&gt;BN$4),NETWORKDAYS.INTL(BN$4+1,(BO$4),1,(Holidays!$A$1:$A$248)),0))*$M123,"")</f>
        <v>0</v>
      </c>
      <c r="BP123" s="321">
        <f ca="1">IFERROR((IF(AND($J123&gt;BO$4,$J123&lt;=BP$4,$K123&lt;=BP$4),NETWORKDAYS.INTL($J123,$K123,1,(Holidays!$A$1:$A$248)),0)+IF(AND($J123&gt;BO$4,$J123&lt;=BP$4,$K123&gt;BP$4),NETWORKDAYS.INTL($J123,(BP$4),1,(Holidays!$A$1:$A$248)),0)+IF(AND($J123&lt;BO$4,$K123&lt;BP$4,$K123&gt;BO$4),NETWORKDAYS.INTL(BO$4+1,$K123,1,(Holidays!$A$1:$A$248)),0)+IF(AND($J123&lt;=BO$4,$K123&gt;=BP$4,$K123&gt;BO$4),NETWORKDAYS.INTL(BO$4+1,(BP$4),1,(Holidays!$A$1:$A$248)),0))*$M123,"")</f>
        <v>0</v>
      </c>
      <c r="BQ123" s="190">
        <f ca="1">IFERROR((IF(AND($J123&gt;BP$4,$J123&lt;=BQ$4,$K123&lt;=BQ$4),NETWORKDAYS.INTL($J123,$K123,1,(Holidays!$A$1:$A$248)),0)+IF(AND($J123&gt;BP$4,$J123&lt;=BQ$4,$K123&gt;BQ$4),NETWORKDAYS.INTL($J123,(BQ$4),1,(Holidays!$A$1:$A$248)),0)+IF(AND($J123&lt;BP$4,$K123&lt;BQ$4,$K123&gt;BP$4),NETWORKDAYS.INTL(BP$4+1,$K123,1,(Holidays!$A$1:$A$248)),0)+IF(AND($J123&lt;=BP$4,$K123&gt;=BQ$4,$K123&gt;BP$4),NETWORKDAYS.INTL(BP$4+1,(BQ$4),1,(Holidays!$A$1:$A$248)),0))*$M123,"")</f>
        <v>0</v>
      </c>
      <c r="BR123" s="192">
        <f ca="1">IFERROR((IF(AND($J123&gt;BQ$4,$J123&lt;=BR$4,$K123&lt;=BR$4),NETWORKDAYS.INTL($J123,$K123,1,(Holidays!$A$1:$A$248)),0)+IF(AND($J123&gt;BQ$4,$J123&lt;=BR$4,$K123&gt;BR$4),NETWORKDAYS.INTL($J123,(BR$4),1,(Holidays!$A$1:$A$248)),0)+IF(AND($J123&lt;BQ$4,$K123&lt;BR$4,$K123&gt;BQ$4),NETWORKDAYS.INTL(BQ$4+1,$K123,1,(Holidays!$A$1:$A$248)),0)+IF(AND($J123&lt;=BQ$4,$K123&gt;=BR$4,$K123&gt;BQ$4),NETWORKDAYS.INTL(BQ$4+1,(BR$4),1,(Holidays!$A$1:$A$248)),0))*$M123,"")</f>
        <v>0</v>
      </c>
      <c r="BS123" s="321">
        <f ca="1">IFERROR((IF(AND($J123&gt;BR$4,$J123&lt;=BS$4,$K123&lt;=BS$4),NETWORKDAYS.INTL($J123,$K123,1,(Holidays!$A$1:$A$248)),0)+IF(AND($J123&gt;BR$4,$J123&lt;=BS$4,$K123&gt;BS$4),NETWORKDAYS.INTL($J123,(BS$4),1,(Holidays!$A$1:$A$248)),0)+IF(AND($J123&lt;BR$4,$K123&lt;BS$4,$K123&gt;BR$4),NETWORKDAYS.INTL(BR$4+1,$K123,1,(Holidays!$A$1:$A$248)),0)+IF(AND($J123&lt;=BR$4,$K123&gt;=BS$4,$K123&gt;BR$4),NETWORKDAYS.INTL(BR$4+1,(BS$4),1,(Holidays!$A$1:$A$248)),0))*$M123,"")</f>
        <v>0</v>
      </c>
      <c r="BT123" s="190">
        <f ca="1">IFERROR((IF(AND($J123&gt;BS$4,$J123&lt;=BT$4,$K123&lt;=BT$4),NETWORKDAYS.INTL($J123,$K123,1,(Holidays!$A$1:$A$248)),0)+IF(AND($J123&gt;BS$4,$J123&lt;=BT$4,$K123&gt;BT$4),NETWORKDAYS.INTL($J123,(BT$4),1,(Holidays!$A$1:$A$248)),0)+IF(AND($J123&lt;BS$4,$K123&lt;BT$4,$K123&gt;BS$4),NETWORKDAYS.INTL(BS$4+1,$K123,1,(Holidays!$A$1:$A$248)),0)+IF(AND($J123&lt;=BS$4,$K123&gt;=BT$4,$K123&gt;BS$4),NETWORKDAYS.INTL(BS$4+1,(BT$4),1,(Holidays!$A$1:$A$248)),0))*$M123,"")</f>
        <v>0</v>
      </c>
      <c r="BU123" s="192">
        <f ca="1">IFERROR((IF(AND($J123&gt;BT$4,$J123&lt;=BU$4,$K123&lt;=BU$4),NETWORKDAYS.INTL($J123,$K123,1,(Holidays!$A$1:$A$248)),0)+IF(AND($J123&gt;BT$4,$J123&lt;=BU$4,$K123&gt;BU$4),NETWORKDAYS.INTL($J123,(BU$4),1,(Holidays!$A$1:$A$248)),0)+IF(AND($J123&lt;BT$4,$K123&lt;BU$4,$K123&gt;BT$4),NETWORKDAYS.INTL(BT$4+1,$K123,1,(Holidays!$A$1:$A$248)),0)+IF(AND($J123&lt;=BT$4,$K123&gt;=BU$4,$K123&gt;BT$4),NETWORKDAYS.INTL(BT$4+1,(BU$4),1,(Holidays!$A$1:$A$248)),0))*$M123,"")</f>
        <v>0</v>
      </c>
      <c r="BV123" s="321">
        <f ca="1">IFERROR((IF(AND($J123&gt;BU$4,$J123&lt;=BV$4,$K123&lt;=BV$4),NETWORKDAYS.INTL($J123,$K123,1,(Holidays!$A$1:$A$248)),0)+IF(AND($J123&gt;BU$4,$J123&lt;=BV$4,$K123&gt;BV$4),NETWORKDAYS.INTL($J123,(BV$4),1,(Holidays!$A$1:$A$248)),0)+IF(AND($J123&lt;BU$4,$K123&lt;BV$4,$K123&gt;BU$4),NETWORKDAYS.INTL(BU$4+1,$K123,1,(Holidays!$A$1:$A$248)),0)+IF(AND($J123&lt;=BU$4,$K123&gt;=BV$4,$K123&gt;BU$4),NETWORKDAYS.INTL(BU$4+1,(BV$4),1,(Holidays!$A$1:$A$248)),0))*$M123,"")</f>
        <v>0</v>
      </c>
      <c r="BW123" s="190">
        <f ca="1">IFERROR((IF(AND($J123&gt;BV$4,$J123&lt;=BW$4,$K123&lt;=BW$4),NETWORKDAYS.INTL($J123,$K123,1,(Holidays!$A$1:$A$248)),0)+IF(AND($J123&gt;BV$4,$J123&lt;=BW$4,$K123&gt;BW$4),NETWORKDAYS.INTL($J123,(BW$4),1,(Holidays!$A$1:$A$248)),0)+IF(AND($J123&lt;BV$4,$K123&lt;BW$4,$K123&gt;BV$4),NETWORKDAYS.INTL(BV$4+1,$K123,1,(Holidays!$A$1:$A$248)),0)+IF(AND($J123&lt;=BV$4,$K123&gt;=BW$4,$K123&gt;BV$4),NETWORKDAYS.INTL(BV$4+1,(BW$4),1,(Holidays!$A$1:$A$248)),0))*$M123,"")</f>
        <v>0</v>
      </c>
      <c r="BX123" s="192">
        <f ca="1">IFERROR((IF(AND($J123&gt;BW$4,$J123&lt;=BX$4,$K123&lt;=BX$4),NETWORKDAYS.INTL($J123,$K123,1,(Holidays!$A$1:$A$248)),0)+IF(AND($J123&gt;BW$4,$J123&lt;=BX$4,$K123&gt;BX$4),NETWORKDAYS.INTL($J123,(BX$4),1,(Holidays!$A$1:$A$248)),0)+IF(AND($J123&lt;BW$4,$K123&lt;BX$4,$K123&gt;BW$4),NETWORKDAYS.INTL(BW$4+1,$K123,1,(Holidays!$A$1:$A$248)),0)+IF(AND($J123&lt;=BW$4,$K123&gt;=BX$4,$K123&gt;BW$4),NETWORKDAYS.INTL(BW$4+1,(BX$4),1,(Holidays!$A$1:$A$248)),0))*$M123,"")</f>
        <v>0</v>
      </c>
      <c r="BY123" s="321">
        <f ca="1">IFERROR((IF(AND($J123&gt;BX$4,$J123&lt;=BY$4,$K123&lt;=BY$4),NETWORKDAYS.INTL($J123,$K123,1,(Holidays!$A$1:$A$248)),0)+IF(AND($J123&gt;BX$4,$J123&lt;=BY$4,$K123&gt;BY$4),NETWORKDAYS.INTL($J123,(BY$4),1,(Holidays!$A$1:$A$248)),0)+IF(AND($J123&lt;BX$4,$K123&lt;BY$4,$K123&gt;BX$4),NETWORKDAYS.INTL(BX$4+1,$K123,1,(Holidays!$A$1:$A$248)),0)+IF(AND($J123&lt;=BX$4,$K123&gt;=BY$4,$K123&gt;BX$4),NETWORKDAYS.INTL(BX$4+1,(BY$4),1,(Holidays!$A$1:$A$248)),0))*$M123,"")</f>
        <v>0</v>
      </c>
      <c r="BZ123" s="190">
        <f ca="1">IFERROR((IF(AND($J123&gt;BY$4,$J123&lt;=BZ$4,$K123&lt;=BZ$4),NETWORKDAYS.INTL($J123,$K123,1,(Holidays!$A$1:$A$248)),0)+IF(AND($J123&gt;BY$4,$J123&lt;=BZ$4,$K123&gt;BZ$4),NETWORKDAYS.INTL($J123,(BZ$4),1,(Holidays!$A$1:$A$248)),0)+IF(AND($J123&lt;BY$4,$K123&lt;BZ$4,$K123&gt;BY$4),NETWORKDAYS.INTL(BY$4+1,$K123,1,(Holidays!$A$1:$A$248)),0)+IF(AND($J123&lt;=BY$4,$K123&gt;=BZ$4,$K123&gt;BY$4),NETWORKDAYS.INTL(BY$4+1,(BZ$4),1,(Holidays!$A$1:$A$248)),0))*$M123,"")</f>
        <v>0</v>
      </c>
      <c r="CA123" s="192">
        <f ca="1">IFERROR((IF(AND($J123&gt;BZ$4,$J123&lt;=CA$4,$K123&lt;=CA$4),NETWORKDAYS.INTL($J123,$K123,1,(Holidays!$A$1:$A$248)),0)+IF(AND($J123&gt;BZ$4,$J123&lt;=CA$4,$K123&gt;CA$4),NETWORKDAYS.INTL($J123,(CA$4),1,(Holidays!$A$1:$A$248)),0)+IF(AND($J123&lt;BZ$4,$K123&lt;CA$4,$K123&gt;BZ$4),NETWORKDAYS.INTL(BZ$4+1,$K123,1,(Holidays!$A$1:$A$248)),0)+IF(AND($J123&lt;=BZ$4,$K123&gt;=CA$4,$K123&gt;BZ$4),NETWORKDAYS.INTL(BZ$4+1,(CA$4),1,(Holidays!$A$1:$A$248)),0))*$M123,"")</f>
        <v>0</v>
      </c>
      <c r="CB123" s="321">
        <f ca="1">IFERROR((IF(AND($J123&gt;CA$4,$J123&lt;=CB$4,$K123&lt;=CB$4),NETWORKDAYS.INTL($J123,$K123,1,(Holidays!$A$1:$A$248)),0)+IF(AND($J123&gt;CA$4,$J123&lt;=CB$4,$K123&gt;CB$4),NETWORKDAYS.INTL($J123,(CB$4),1,(Holidays!$A$1:$A$248)),0)+IF(AND($J123&lt;CA$4,$K123&lt;CB$4,$K123&gt;CA$4),NETWORKDAYS.INTL(CA$4+1,$K123,1,(Holidays!$A$1:$A$248)),0)+IF(AND($J123&lt;=CA$4,$K123&gt;=CB$4,$K123&gt;CA$4),NETWORKDAYS.INTL(CA$4+1,(CB$4),1,(Holidays!$A$1:$A$248)),0))*$M123,"")</f>
        <v>0</v>
      </c>
      <c r="CC123" s="190">
        <f ca="1">IFERROR((IF(AND($J123&gt;CB$4,$J123&lt;=CC$4,$K123&lt;=CC$4),NETWORKDAYS.INTL($J123,$K123,1,(Holidays!$A$1:$A$248)),0)+IF(AND($J123&gt;CB$4,$J123&lt;=CC$4,$K123&gt;CC$4),NETWORKDAYS.INTL($J123,(CC$4),1,(Holidays!$A$1:$A$248)),0)+IF(AND($J123&lt;CB$4,$K123&lt;CC$4,$K123&gt;CB$4),NETWORKDAYS.INTL(CB$4+1,$K123,1,(Holidays!$A$1:$A$248)),0)+IF(AND($J123&lt;=CB$4,$K123&gt;=CC$4,$K123&gt;CB$4),NETWORKDAYS.INTL(CB$4+1,(CC$4),1,(Holidays!$A$1:$A$248)),0))*$M123,"")</f>
        <v>0</v>
      </c>
      <c r="CD123" s="192">
        <f ca="1">IFERROR((IF(AND($J123&gt;CC$4,$J123&lt;=CD$4,$K123&lt;=CD$4),NETWORKDAYS.INTL($J123,$K123,1,(Holidays!$A$1:$A$248)),0)+IF(AND($J123&gt;CC$4,$J123&lt;=CD$4,$K123&gt;CD$4),NETWORKDAYS.INTL($J123,(CD$4),1,(Holidays!$A$1:$A$248)),0)+IF(AND($J123&lt;CC$4,$K123&lt;CD$4,$K123&gt;CC$4),NETWORKDAYS.INTL(CC$4+1,$K123,1,(Holidays!$A$1:$A$248)),0)+IF(AND($J123&lt;=CC$4,$K123&gt;=CD$4,$K123&gt;CC$4),NETWORKDAYS.INTL(CC$4+1,(CD$4),1,(Holidays!$A$1:$A$248)),0))*$M123,"")</f>
        <v>0</v>
      </c>
      <c r="CE123" s="321">
        <f ca="1">IFERROR((IF(AND($J123&gt;CD$4,$J123&lt;=CE$4,$K123&lt;=CE$4),NETWORKDAYS.INTL($J123,$K123,1,(Holidays!$A$1:$A$248)),0)+IF(AND($J123&gt;CD$4,$J123&lt;=CE$4,$K123&gt;CE$4),NETWORKDAYS.INTL($J123,(CE$4),1,(Holidays!$A$1:$A$248)),0)+IF(AND($J123&lt;CD$4,$K123&lt;CE$4,$K123&gt;CD$4),NETWORKDAYS.INTL(CD$4+1,$K123,1,(Holidays!$A$1:$A$248)),0)+IF(AND($J123&lt;=CD$4,$K123&gt;=CE$4,$K123&gt;CD$4),NETWORKDAYS.INTL(CD$4+1,(CE$4),1,(Holidays!$A$1:$A$248)),0))*$M123,"")</f>
        <v>0</v>
      </c>
      <c r="CF123" s="190">
        <f ca="1">IFERROR((IF(AND($J123&gt;CE$4,$J123&lt;=CF$4,$K123&lt;=CF$4),NETWORKDAYS.INTL($J123,$K123,1,(Holidays!$A$1:$A$248)),0)+IF(AND($J123&gt;CE$4,$J123&lt;=CF$4,$K123&gt;CF$4),NETWORKDAYS.INTL($J123,(CF$4),1,(Holidays!$A$1:$A$248)),0)+IF(AND($J123&lt;CE$4,$K123&lt;CF$4,$K123&gt;CE$4),NETWORKDAYS.INTL(CE$4+1,$K123,1,(Holidays!$A$1:$A$248)),0)+IF(AND($J123&lt;=CE$4,$K123&gt;=CF$4,$K123&gt;CE$4),NETWORKDAYS.INTL(CE$4+1,(CF$4),1,(Holidays!$A$1:$A$248)),0))*$M123,"")</f>
        <v>0</v>
      </c>
      <c r="CG123" s="192">
        <f ca="1">IFERROR((IF(AND($J123&gt;CF$4,$J123&lt;=CG$4,$K123&lt;=CG$4),NETWORKDAYS.INTL($J123,$K123,1,(Holidays!$A$1:$A$248)),0)+IF(AND($J123&gt;CF$4,$J123&lt;=CG$4,$K123&gt;CG$4),NETWORKDAYS.INTL($J123,(CG$4),1,(Holidays!$A$1:$A$248)),0)+IF(AND($J123&lt;CF$4,$K123&lt;CG$4,$K123&gt;CF$4),NETWORKDAYS.INTL(CF$4+1,$K123,1,(Holidays!$A$1:$A$248)),0)+IF(AND($J123&lt;=CF$4,$K123&gt;=CG$4,$K123&gt;CF$4),NETWORKDAYS.INTL(CF$4+1,(CG$4),1,(Holidays!$A$1:$A$248)),0))*$M123,"")</f>
        <v>0</v>
      </c>
      <c r="CH123" s="321">
        <f ca="1">IFERROR((IF(AND($J123&gt;CG$4,$J123&lt;=CH$4,$K123&lt;=CH$4),NETWORKDAYS.INTL($J123,$K123,1,(Holidays!$A$1:$A$248)),0)+IF(AND($J123&gt;CG$4,$J123&lt;=CH$4,$K123&gt;CH$4),NETWORKDAYS.INTL($J123,(CH$4),1,(Holidays!$A$1:$A$248)),0)+IF(AND($J123&lt;CG$4,$K123&lt;CH$4,$K123&gt;CG$4),NETWORKDAYS.INTL(CG$4+1,$K123,1,(Holidays!$A$1:$A$248)),0)+IF(AND($J123&lt;=CG$4,$K123&gt;=CH$4,$K123&gt;CG$4),NETWORKDAYS.INTL(CG$4+1,(CH$4),1,(Holidays!$A$1:$A$248)),0))*$M123,"")</f>
        <v>0</v>
      </c>
      <c r="CI123" s="190">
        <f ca="1">IFERROR((IF(AND($J123&gt;CH$4,$J123&lt;=CI$4,$K123&lt;=CI$4),NETWORKDAYS.INTL($J123,$K123,1,(Holidays!$A$1:$A$248)),0)+IF(AND($J123&gt;CH$4,$J123&lt;=CI$4,$K123&gt;CI$4),NETWORKDAYS.INTL($J123,(CI$4),1,(Holidays!$A$1:$A$248)),0)+IF(AND($J123&lt;CH$4,$K123&lt;CI$4,$K123&gt;CH$4),NETWORKDAYS.INTL(CH$4+1,$K123,1,(Holidays!$A$1:$A$248)),0)+IF(AND($J123&lt;=CH$4,$K123&gt;=CI$4,$K123&gt;CH$4),NETWORKDAYS.INTL(CH$4+1,(CI$4),1,(Holidays!$A$1:$A$248)),0))*$M123,"")</f>
        <v>0</v>
      </c>
      <c r="CJ123" s="192">
        <f ca="1">IFERROR((IF(AND($J123&gt;CI$4,$J123&lt;=CJ$4,$K123&lt;=CJ$4),NETWORKDAYS.INTL($J123,$K123,1,(Holidays!$A$1:$A$248)),0)+IF(AND($J123&gt;CI$4,$J123&lt;=CJ$4,$K123&gt;CJ$4),NETWORKDAYS.INTL($J123,(CJ$4),1,(Holidays!$A$1:$A$248)),0)+IF(AND($J123&lt;CI$4,$K123&lt;CJ$4,$K123&gt;CI$4),NETWORKDAYS.INTL(CI$4+1,$K123,1,(Holidays!$A$1:$A$248)),0)+IF(AND($J123&lt;=CI$4,$K123&gt;=CJ$4,$K123&gt;CI$4),NETWORKDAYS.INTL(CI$4+1,(CJ$4),1,(Holidays!$A$1:$A$248)),0))*$M123,"")</f>
        <v>0</v>
      </c>
      <c r="CK123" s="321">
        <f ca="1">IFERROR((IF(AND($J123&gt;CJ$4,$J123&lt;=CK$4,$K123&lt;=CK$4),NETWORKDAYS.INTL($J123,$K123,1,(Holidays!$A$1:$A$248)),0)+IF(AND($J123&gt;CJ$4,$J123&lt;=CK$4,$K123&gt;CK$4),NETWORKDAYS.INTL($J123,(CK$4),1,(Holidays!$A$1:$A$248)),0)+IF(AND($J123&lt;CJ$4,$K123&lt;CK$4,$K123&gt;CJ$4),NETWORKDAYS.INTL(CJ$4+1,$K123,1,(Holidays!$A$1:$A$248)),0)+IF(AND($J123&lt;=CJ$4,$K123&gt;=CK$4,$K123&gt;CJ$4),NETWORKDAYS.INTL(CJ$4+1,(CK$4),1,(Holidays!$A$1:$A$248)),0))*$M123,"")</f>
        <v>0</v>
      </c>
      <c r="CL123" s="190">
        <f ca="1">IFERROR((IF(AND($J123&gt;CK$4,$J123&lt;=CL$4,$K123&lt;=CL$4),NETWORKDAYS.INTL($J123,$K123,1,(Holidays!$A$1:$A$248)),0)+IF(AND($J123&gt;CK$4,$J123&lt;=CL$4,$K123&gt;CL$4),NETWORKDAYS.INTL($J123,(CL$4),1,(Holidays!$A$1:$A$248)),0)+IF(AND($J123&lt;CK$4,$K123&lt;CL$4,$K123&gt;CK$4),NETWORKDAYS.INTL(CK$4+1,$K123,1,(Holidays!$A$1:$A$248)),0)+IF(AND($J123&lt;=CK$4,$K123&gt;=CL$4,$K123&gt;CK$4),NETWORKDAYS.INTL(CK$4+1,(CL$4),1,(Holidays!$A$1:$A$248)),0))*$M123,"")</f>
        <v>0</v>
      </c>
      <c r="CM123" s="192">
        <f ca="1">IFERROR((IF(AND($J123&gt;CL$4,$J123&lt;=CM$4,$K123&lt;=CM$4),NETWORKDAYS.INTL($J123,$K123,1,(Holidays!$A$1:$A$248)),0)+IF(AND($J123&gt;CL$4,$J123&lt;=CM$4,$K123&gt;CM$4),NETWORKDAYS.INTL($J123,(CM$4),1,(Holidays!$A$1:$A$248)),0)+IF(AND($J123&lt;CL$4,$K123&lt;CM$4,$K123&gt;CL$4),NETWORKDAYS.INTL(CL$4+1,$K123,1,(Holidays!$A$1:$A$248)),0)+IF(AND($J123&lt;=CL$4,$K123&gt;=CM$4,$K123&gt;CL$4),NETWORKDAYS.INTL(CL$4+1,(CM$4),1,(Holidays!$A$1:$A$248)),0))*$M123,"")</f>
        <v>0</v>
      </c>
      <c r="CN123" s="321">
        <f ca="1">IFERROR((IF(AND($J123&gt;CM$4,$J123&lt;=CN$4,$K123&lt;=CN$4),NETWORKDAYS.INTL($J123,$K123,1,(Holidays!$A$1:$A$248)),0)+IF(AND($J123&gt;CM$4,$J123&lt;=CN$4,$K123&gt;CN$4),NETWORKDAYS.INTL($J123,(CN$4),1,(Holidays!$A$1:$A$248)),0)+IF(AND($J123&lt;CM$4,$K123&lt;CN$4,$K123&gt;CM$4),NETWORKDAYS.INTL(CM$4+1,$K123,1,(Holidays!$A$1:$A$248)),0)+IF(AND($J123&lt;=CM$4,$K123&gt;=CN$4,$K123&gt;CM$4),NETWORKDAYS.INTL(CM$4+1,(CN$4),1,(Holidays!$A$1:$A$248)),0))*$M123,"")</f>
        <v>0</v>
      </c>
      <c r="CO123" s="190">
        <f ca="1">IFERROR((IF(AND($J123&gt;CN$4,$J123&lt;=CO$4,$K123&lt;=CO$4),NETWORKDAYS.INTL($J123,$K123,1,(Holidays!$A$1:$A$248)),0)+IF(AND($J123&gt;CN$4,$J123&lt;=CO$4,$K123&gt;CO$4),NETWORKDAYS.INTL($J123,(CO$4),1,(Holidays!$A$1:$A$248)),0)+IF(AND($J123&lt;CN$4,$K123&lt;CO$4,$K123&gt;CN$4),NETWORKDAYS.INTL(CN$4+1,$K123,1,(Holidays!$A$1:$A$248)),0)+IF(AND($J123&lt;=CN$4,$K123&gt;=CO$4,$K123&gt;CN$4),NETWORKDAYS.INTL(CN$4+1,(CO$4),1,(Holidays!$A$1:$A$248)),0))*$M123,"")</f>
        <v>0</v>
      </c>
      <c r="CP123" s="192">
        <f ca="1">IFERROR((IF(AND($J123&gt;CO$4,$J123&lt;=CP$4,$K123&lt;=CP$4),NETWORKDAYS.INTL($J123,$K123,1,(Holidays!$A$1:$A$248)),0)+IF(AND($J123&gt;CO$4,$J123&lt;=CP$4,$K123&gt;CP$4),NETWORKDAYS.INTL($J123,(CP$4),1,(Holidays!$A$1:$A$248)),0)+IF(AND($J123&lt;CO$4,$K123&lt;CP$4,$K123&gt;CO$4),NETWORKDAYS.INTL(CO$4+1,$K123,1,(Holidays!$A$1:$A$248)),0)+IF(AND($J123&lt;=CO$4,$K123&gt;=CP$4,$K123&gt;CO$4),NETWORKDAYS.INTL(CO$4+1,(CP$4),1,(Holidays!$A$1:$A$248)),0))*$M123,"")</f>
        <v>0</v>
      </c>
      <c r="CQ123" s="321">
        <f ca="1">IFERROR((IF(AND($J123&gt;CP$4,$J123&lt;=CQ$4,$K123&lt;=CQ$4),NETWORKDAYS.INTL($J123,$K123,1,(Holidays!$A$1:$A$248)),0)+IF(AND($J123&gt;CP$4,$J123&lt;=CQ$4,$K123&gt;CQ$4),NETWORKDAYS.INTL($J123,(CQ$4),1,(Holidays!$A$1:$A$248)),0)+IF(AND($J123&lt;CP$4,$K123&lt;CQ$4,$K123&gt;CP$4),NETWORKDAYS.INTL(CP$4+1,$K123,1,(Holidays!$A$1:$A$248)),0)+IF(AND($J123&lt;=CP$4,$K123&gt;=CQ$4,$K123&gt;CP$4),NETWORKDAYS.INTL(CP$4+1,(CQ$4),1,(Holidays!$A$1:$A$248)),0))*$M123,"")</f>
        <v>0</v>
      </c>
      <c r="CR123" s="190">
        <f ca="1">IFERROR((IF(AND($J123&gt;CQ$4,$J123&lt;=CR$4,$K123&lt;=CR$4),NETWORKDAYS.INTL($J123,$K123,1,(Holidays!$A$1:$A$248)),0)+IF(AND($J123&gt;CQ$4,$J123&lt;=CR$4,$K123&gt;CR$4),NETWORKDAYS.INTL($J123,(CR$4),1,(Holidays!$A$1:$A$248)),0)+IF(AND($J123&lt;CQ$4,$K123&lt;CR$4,$K123&gt;CQ$4),NETWORKDAYS.INTL(CQ$4+1,$K123,1,(Holidays!$A$1:$A$248)),0)+IF(AND($J123&lt;=CQ$4,$K123&gt;=CR$4,$K123&gt;CQ$4),NETWORKDAYS.INTL(CQ$4+1,(CR$4),1,(Holidays!$A$1:$A$248)),0))*$M123,"")</f>
        <v>0</v>
      </c>
      <c r="CS123" s="192">
        <f ca="1">IFERROR((IF(AND($J123&gt;CR$4,$J123&lt;=CS$4,$K123&lt;=CS$4),NETWORKDAYS.INTL($J123,$K123,1,(Holidays!$A$1:$A$248)),0)+IF(AND($J123&gt;CR$4,$J123&lt;=CS$4,$K123&gt;CS$4),NETWORKDAYS.INTL($J123,(CS$4),1,(Holidays!$A$1:$A$248)),0)+IF(AND($J123&lt;CR$4,$K123&lt;CS$4,$K123&gt;CR$4),NETWORKDAYS.INTL(CR$4+1,$K123,1,(Holidays!$A$1:$A$248)),0)+IF(AND($J123&lt;=CR$4,$K123&gt;=CS$4,$K123&gt;CR$4),NETWORKDAYS.INTL(CR$4+1,(CS$4),1,(Holidays!$A$1:$A$248)),0))*$M123,"")</f>
        <v>0</v>
      </c>
      <c r="CT123" s="321">
        <f ca="1">IFERROR((IF(AND($J123&gt;CS$4,$J123&lt;=CT$4,$K123&lt;=CT$4),NETWORKDAYS.INTL($J123,$K123,1,(Holidays!$A$1:$A$248)),0)+IF(AND($J123&gt;CS$4,$J123&lt;=CT$4,$K123&gt;CT$4),NETWORKDAYS.INTL($J123,(CT$4),1,(Holidays!$A$1:$A$248)),0)+IF(AND($J123&lt;CS$4,$K123&lt;CT$4,$K123&gt;CS$4),NETWORKDAYS.INTL(CS$4+1,$K123,1,(Holidays!$A$1:$A$248)),0)+IF(AND($J123&lt;=CS$4,$K123&gt;=CT$4,$K123&gt;CS$4),NETWORKDAYS.INTL(CS$4+1,(CT$4),1,(Holidays!$A$1:$A$248)),0))*$M123,"")</f>
        <v>0</v>
      </c>
      <c r="CU123" s="190">
        <f ca="1">IFERROR((IF(AND($J123&gt;CT$4,$J123&lt;=CU$4,$K123&lt;=CU$4),NETWORKDAYS.INTL($J123,$K123,1,(Holidays!$A$1:$A$248)),0)+IF(AND($J123&gt;CT$4,$J123&lt;=CU$4,$K123&gt;CU$4),NETWORKDAYS.INTL($J123,(CU$4),1,(Holidays!$A$1:$A$248)),0)+IF(AND($J123&lt;CT$4,$K123&lt;CU$4,$K123&gt;CT$4),NETWORKDAYS.INTL(CT$4+1,$K123,1,(Holidays!$A$1:$A$248)),0)+IF(AND($J123&lt;=CT$4,$K123&gt;=CU$4,$K123&gt;CT$4),NETWORKDAYS.INTL(CT$4+1,(CU$4),1,(Holidays!$A$1:$A$248)),0))*$M123,"")</f>
        <v>0</v>
      </c>
      <c r="CV123" s="192">
        <f ca="1">IFERROR((IF(AND($J123&gt;CU$4,$J123&lt;=CV$4,$K123&lt;=CV$4),NETWORKDAYS.INTL($J123,$K123,1,(Holidays!$A$1:$A$248)),0)+IF(AND($J123&gt;CU$4,$J123&lt;=CV$4,$K123&gt;CV$4),NETWORKDAYS.INTL($J123,(CV$4),1,(Holidays!$A$1:$A$248)),0)+IF(AND($J123&lt;CU$4,$K123&lt;CV$4,$K123&gt;CU$4),NETWORKDAYS.INTL(CU$4+1,$K123,1,(Holidays!$A$1:$A$248)),0)+IF(AND($J123&lt;=CU$4,$K123&gt;=CV$4,$K123&gt;CU$4),NETWORKDAYS.INTL(CU$4+1,(CV$4),1,(Holidays!$A$1:$A$248)),0))*$M123,"")</f>
        <v>0</v>
      </c>
      <c r="CW123" s="321">
        <f ca="1">IFERROR((IF(AND($J123&gt;CV$4,$J123&lt;=CW$4,$K123&lt;=CW$4),NETWORKDAYS.INTL($J123,$K123,1,(Holidays!$A$1:$A$248)),0)+IF(AND($J123&gt;CV$4,$J123&lt;=CW$4,$K123&gt;CW$4),NETWORKDAYS.INTL($J123,(CW$4),1,(Holidays!$A$1:$A$248)),0)+IF(AND($J123&lt;CV$4,$K123&lt;CW$4,$K123&gt;CV$4),NETWORKDAYS.INTL(CV$4+1,$K123,1,(Holidays!$A$1:$A$248)),0)+IF(AND($J123&lt;=CV$4,$K123&gt;=CW$4,$K123&gt;CV$4),NETWORKDAYS.INTL(CV$4+1,(CW$4),1,(Holidays!$A$1:$A$248)),0))*$M123,"")</f>
        <v>0</v>
      </c>
      <c r="CX123" s="324">
        <f ca="1">IFERROR((IF(AND($J123&gt;CW$4,$J123&lt;=CX$4,$K123&lt;=CX$4),NETWORKDAYS.INTL($J123,$K123,1,(Holidays!$A$1:$A$248)),0)+IF(AND($J123&gt;CW$4,$J123&lt;=CX$4,$K123&gt;CX$4),NETWORKDAYS.INTL($J123,(CX$4),1,(Holidays!$A$1:$A$248)),0)+IF(AND($J123&lt;CW$4,$K123&lt;CX$4,$K123&gt;CW$4),NETWORKDAYS.INTL(CW$4+1,$K123,1,(Holidays!$A$1:$A$248)),0)+IF(AND($J123&lt;=CW$4,$K123&gt;=CX$4,$K123&gt;CW$4),NETWORKDAYS.INTL(CW$4+1,(CX$4),1,(Holidays!$A$1:$A$248)),0))*$M123,"")</f>
        <v>0</v>
      </c>
    </row>
    <row r="124" spans="2:102" ht="15" customHeight="1" outlineLevel="1">
      <c r="B124" s="59" t="str">
        <f t="array" ref="B124">IFERROR(INDEX('A-2_MH Distribution'!$B$1:$B$15014,SMALL(IF('A-2_MH Distribution'!$O$8:$O$63&lt;&gt;0,ROW('A-2_MH Distribution'!$B$8:$B$63)),ROW(A25)),1),"")</f>
        <v/>
      </c>
      <c r="C124" s="458" t="str">
        <f ca="1">IFERROR(VLOOKUP(B124,OFFSET('A-1_MH Estimation'!$B$7,0,0,MATCH("Subtotal LOE",'A-1_MH Estimation'!B:B,0)-7,2),2,0),"")</f>
        <v/>
      </c>
      <c r="D124" s="466" t="str">
        <f ca="1">IFERROR(VLOOKUP(B124,OFFSET('A-1_MH Estimation'!$B$7,0,0,MATCH("Subtotal LOE",'A-1_MH Estimation'!B:B,0)-7,4),4,0),"")</f>
        <v/>
      </c>
      <c r="E124" s="466" t="str">
        <f ca="1">IFERROR(VLOOKUP(B124,OFFSET('A-1_MH Estimation'!$B$7,0,0,MATCH("Subtotal LOE",'A-1_MH Estimation'!B:B,0)-7,3),3,0),"")</f>
        <v/>
      </c>
      <c r="F124" s="462">
        <f>IFERROR(VLOOKUP($B124,'A-2_MH Distribution'!$B$6:$O$16314,3,0)*VLOOKUP($B124,'A-2_MH Distribution'!$B$6:$O$16314,VLOOKUP(G124,SoftwareList,6,0),0)*IFERROR((--(VLOOKUP($B124,'A-2_MH Distribution'!$B$6:$O$16314,VLOOKUP(G124,SoftwareList,8,0),0)=0)+VLOOKUP($B124,'A-2_MH Distribution'!$B$6:$O$16314,VLOOKUP(G124,SoftwareList,8,0),0)),1),0)</f>
        <v>0</v>
      </c>
      <c r="G124" s="403" t="str">
        <f t="shared" si="63"/>
        <v/>
      </c>
      <c r="H124" s="454"/>
      <c r="I124" s="455"/>
      <c r="J124" s="351">
        <f ca="1">IFERROR(INDEX(Activities,MATCH($B124,'A-2_MH Distribution'!B:B,0),MATCH("Start Date",'A-2_MH Distribution'!$A$4:S$4,0))+H124,0)</f>
        <v>0</v>
      </c>
      <c r="K124" s="352">
        <f ca="1">IFERROR(INDEX(Activities,MATCH($B124,'A-2_MH Distribution'!B:B,0),MATCH("Finish Date",'A-2_MH Distribution'!$A$4:S$4,0))+I124,0)</f>
        <v>0</v>
      </c>
      <c r="L124" s="170">
        <f ca="1">NETWORKDAYS.INTL(J124,K124,1,Holidays!$A$1:$A$248)</f>
        <v>0</v>
      </c>
      <c r="M124" s="62">
        <f t="shared" ca="1" si="62"/>
        <v>0</v>
      </c>
      <c r="O124" s="253">
        <f ca="1">SUM($P124:CX124)</f>
        <v>0</v>
      </c>
      <c r="P124" s="320"/>
      <c r="Q124" s="321">
        <f ca="1">IFERROR((IF(AND($J124&gt;P$4,$J124&lt;=Q$4,$K124&lt;=Q$4),NETWORKDAYS.INTL($J124,$K124,1,(Holidays!$A$1:$A$248)),0)+IF(AND($J124&gt;P$4,$J124&lt;=Q$4,$K124&gt;Q$4),NETWORKDAYS.INTL($J124,(Q$4),1,(Holidays!$A$1:$A$248)),0)+IF(AND($J124&lt;P$4,$K124&lt;Q$4,$K124&gt;P$4),NETWORKDAYS.INTL(P$4+1,$K124,1,(Holidays!$A$1:$A$248)),0)+IF(AND($J124&lt;=P$4,$K124&gt;=Q$4,$K124&gt;P$4),NETWORKDAYS.INTL(P$4+1,(Q$4),1,(Holidays!$A$1:$A$248)),0))*$M124,"")</f>
        <v>0</v>
      </c>
      <c r="R124" s="190">
        <f ca="1">IFERROR((IF(AND($J124&gt;Q$4,$J124&lt;=R$4,$K124&lt;=R$4),NETWORKDAYS.INTL($J124,$K124,1,(Holidays!$A$1:$A$248)),0)+IF(AND($J124&gt;Q$4,$J124&lt;=R$4,$K124&gt;R$4),NETWORKDAYS.INTL($J124,(R$4),1,(Holidays!$A$1:$A$248)),0)+IF(AND($J124&lt;Q$4,$K124&lt;R$4,$K124&gt;Q$4),NETWORKDAYS.INTL(Q$4+1,$K124,1,(Holidays!$A$1:$A$248)),0)+IF(AND($J124&lt;=Q$4,$K124&gt;=R$4,$K124&gt;Q$4),NETWORKDAYS.INTL(Q$4+1,(R$4),1,(Holidays!$A$1:$A$248)),0))*$M124,"")</f>
        <v>0</v>
      </c>
      <c r="S124" s="192">
        <f ca="1">IFERROR((IF(AND($J124&gt;R$4,$J124&lt;=S$4,$K124&lt;=S$4),NETWORKDAYS.INTL($J124,$K124,1,(Holidays!$A$1:$A$248)),0)+IF(AND($J124&gt;R$4,$J124&lt;=S$4,$K124&gt;S$4),NETWORKDAYS.INTL($J124,(S$4),1,(Holidays!$A$1:$A$248)),0)+IF(AND($J124&lt;R$4,$K124&lt;S$4,$K124&gt;R$4),NETWORKDAYS.INTL(R$4+1,$K124,1,(Holidays!$A$1:$A$248)),0)+IF(AND($J124&lt;=R$4,$K124&gt;=S$4,$K124&gt;R$4),NETWORKDAYS.INTL(R$4+1,(S$4),1,(Holidays!$A$1:$A$248)),0))*$M124,"")</f>
        <v>0</v>
      </c>
      <c r="T124" s="321">
        <f ca="1">IFERROR((IF(AND($J124&gt;S$4,$J124&lt;=T$4,$K124&lt;=T$4),NETWORKDAYS.INTL($J124,$K124,1,(Holidays!$A$1:$A$248)),0)+IF(AND($J124&gt;S$4,$J124&lt;=T$4,$K124&gt;T$4),NETWORKDAYS.INTL($J124,(T$4),1,(Holidays!$A$1:$A$248)),0)+IF(AND($J124&lt;S$4,$K124&lt;T$4,$K124&gt;S$4),NETWORKDAYS.INTL(S$4+1,$K124,1,(Holidays!$A$1:$A$248)),0)+IF(AND($J124&lt;=S$4,$K124&gt;=T$4,$K124&gt;S$4),NETWORKDAYS.INTL(S$4+1,(T$4),1,(Holidays!$A$1:$A$248)),0))*$M124,"")</f>
        <v>0</v>
      </c>
      <c r="U124" s="190">
        <f ca="1">IFERROR((IF(AND($J124&gt;T$4,$J124&lt;=U$4,$K124&lt;=U$4),NETWORKDAYS.INTL($J124,$K124,1,(Holidays!$A$1:$A$248)),0)+IF(AND($J124&gt;T$4,$J124&lt;=U$4,$K124&gt;U$4),NETWORKDAYS.INTL($J124,(U$4),1,(Holidays!$A$1:$A$248)),0)+IF(AND($J124&lt;T$4,$K124&lt;U$4,$K124&gt;T$4),NETWORKDAYS.INTL(T$4+1,$K124,1,(Holidays!$A$1:$A$248)),0)+IF(AND($J124&lt;=T$4,$K124&gt;=U$4,$K124&gt;T$4),NETWORKDAYS.INTL(T$4+1,(U$4),1,(Holidays!$A$1:$A$248)),0))*$M124,"")</f>
        <v>0</v>
      </c>
      <c r="V124" s="192">
        <f ca="1">IFERROR((IF(AND($J124&gt;U$4,$J124&lt;=V$4,$K124&lt;=V$4),NETWORKDAYS.INTL($J124,$K124,1,(Holidays!$A$1:$A$248)),0)+IF(AND($J124&gt;U$4,$J124&lt;=V$4,$K124&gt;V$4),NETWORKDAYS.INTL($J124,(V$4),1,(Holidays!$A$1:$A$248)),0)+IF(AND($J124&lt;U$4,$K124&lt;V$4,$K124&gt;U$4),NETWORKDAYS.INTL(U$4+1,$K124,1,(Holidays!$A$1:$A$248)),0)+IF(AND($J124&lt;=U$4,$K124&gt;=V$4,$K124&gt;U$4),NETWORKDAYS.INTL(U$4+1,(V$4),1,(Holidays!$A$1:$A$248)),0))*$M124,"")</f>
        <v>0</v>
      </c>
      <c r="W124" s="321">
        <f ca="1">IFERROR((IF(AND($J124&gt;V$4,$J124&lt;=W$4,$K124&lt;=W$4),NETWORKDAYS.INTL($J124,$K124,1,(Holidays!$A$1:$A$248)),0)+IF(AND($J124&gt;V$4,$J124&lt;=W$4,$K124&gt;W$4),NETWORKDAYS.INTL($J124,(W$4),1,(Holidays!$A$1:$A$248)),0)+IF(AND($J124&lt;V$4,$K124&lt;W$4,$K124&gt;V$4),NETWORKDAYS.INTL(V$4+1,$K124,1,(Holidays!$A$1:$A$248)),0)+IF(AND($J124&lt;=V$4,$K124&gt;=W$4,$K124&gt;V$4),NETWORKDAYS.INTL(V$4+1,(W$4),1,(Holidays!$A$1:$A$248)),0))*$M124,"")</f>
        <v>0</v>
      </c>
      <c r="X124" s="190">
        <f ca="1">IFERROR((IF(AND($J124&gt;W$4,$J124&lt;=X$4,$K124&lt;=X$4),NETWORKDAYS.INTL($J124,$K124,1,(Holidays!$A$1:$A$248)),0)+IF(AND($J124&gt;W$4,$J124&lt;=X$4,$K124&gt;X$4),NETWORKDAYS.INTL($J124,(X$4),1,(Holidays!$A$1:$A$248)),0)+IF(AND($J124&lt;W$4,$K124&lt;X$4,$K124&gt;W$4),NETWORKDAYS.INTL(W$4+1,$K124,1,(Holidays!$A$1:$A$248)),0)+IF(AND($J124&lt;=W$4,$K124&gt;=X$4,$K124&gt;W$4),NETWORKDAYS.INTL(W$4+1,(X$4),1,(Holidays!$A$1:$A$248)),0))*$M124,"")</f>
        <v>0</v>
      </c>
      <c r="Y124" s="192">
        <f ca="1">IFERROR((IF(AND($J124&gt;X$4,$J124&lt;=Y$4,$K124&lt;=Y$4),NETWORKDAYS.INTL($J124,$K124,1,(Holidays!$A$1:$A$248)),0)+IF(AND($J124&gt;X$4,$J124&lt;=Y$4,$K124&gt;Y$4),NETWORKDAYS.INTL($J124,(Y$4),1,(Holidays!$A$1:$A$248)),0)+IF(AND($J124&lt;X$4,$K124&lt;Y$4,$K124&gt;X$4),NETWORKDAYS.INTL(X$4+1,$K124,1,(Holidays!$A$1:$A$248)),0)+IF(AND($J124&lt;=X$4,$K124&gt;=Y$4,$K124&gt;X$4),NETWORKDAYS.INTL(X$4+1,(Y$4),1,(Holidays!$A$1:$A$248)),0))*$M124,"")</f>
        <v>0</v>
      </c>
      <c r="Z124" s="321">
        <f ca="1">IFERROR((IF(AND($J124&gt;Y$4,$J124&lt;=Z$4,$K124&lt;=Z$4),NETWORKDAYS.INTL($J124,$K124,1,(Holidays!$A$1:$A$248)),0)+IF(AND($J124&gt;Y$4,$J124&lt;=Z$4,$K124&gt;Z$4),NETWORKDAYS.INTL($J124,(Z$4),1,(Holidays!$A$1:$A$248)),0)+IF(AND($J124&lt;Y$4,$K124&lt;Z$4,$K124&gt;Y$4),NETWORKDAYS.INTL(Y$4+1,$K124,1,(Holidays!$A$1:$A$248)),0)+IF(AND($J124&lt;=Y$4,$K124&gt;=Z$4,$K124&gt;Y$4),NETWORKDAYS.INTL(Y$4+1,(Z$4),1,(Holidays!$A$1:$A$248)),0))*$M124,"")</f>
        <v>0</v>
      </c>
      <c r="AA124" s="190">
        <f ca="1">IFERROR((IF(AND($J124&gt;Z$4,$J124&lt;=AA$4,$K124&lt;=AA$4),NETWORKDAYS.INTL($J124,$K124,1,(Holidays!$A$1:$A$248)),0)+IF(AND($J124&gt;Z$4,$J124&lt;=AA$4,$K124&gt;AA$4),NETWORKDAYS.INTL($J124,(AA$4),1,(Holidays!$A$1:$A$248)),0)+IF(AND($J124&lt;Z$4,$K124&lt;AA$4,$K124&gt;Z$4),NETWORKDAYS.INTL(Z$4+1,$K124,1,(Holidays!$A$1:$A$248)),0)+IF(AND($J124&lt;=Z$4,$K124&gt;=AA$4,$K124&gt;Z$4),NETWORKDAYS.INTL(Z$4+1,(AA$4),1,(Holidays!$A$1:$A$248)),0))*$M124,"")</f>
        <v>0</v>
      </c>
      <c r="AB124" s="192">
        <f ca="1">IFERROR((IF(AND($J124&gt;AA$4,$J124&lt;=AB$4,$K124&lt;=AB$4),NETWORKDAYS.INTL($J124,$K124,1,(Holidays!$A$1:$A$248)),0)+IF(AND($J124&gt;AA$4,$J124&lt;=AB$4,$K124&gt;AB$4),NETWORKDAYS.INTL($J124,(AB$4),1,(Holidays!$A$1:$A$248)),0)+IF(AND($J124&lt;AA$4,$K124&lt;AB$4,$K124&gt;AA$4),NETWORKDAYS.INTL(AA$4+1,$K124,1,(Holidays!$A$1:$A$248)),0)+IF(AND($J124&lt;=AA$4,$K124&gt;=AB$4,$K124&gt;AA$4),NETWORKDAYS.INTL(AA$4+1,(AB$4),1,(Holidays!$A$1:$A$248)),0))*$M124,"")</f>
        <v>0</v>
      </c>
      <c r="AC124" s="321">
        <f ca="1">IFERROR((IF(AND($J124&gt;AB$4,$J124&lt;=AC$4,$K124&lt;=AC$4),NETWORKDAYS.INTL($J124,$K124,1,(Holidays!$A$1:$A$248)),0)+IF(AND($J124&gt;AB$4,$J124&lt;=AC$4,$K124&gt;AC$4),NETWORKDAYS.INTL($J124,(AC$4),1,(Holidays!$A$1:$A$248)),0)+IF(AND($J124&lt;AB$4,$K124&lt;AC$4,$K124&gt;AB$4),NETWORKDAYS.INTL(AB$4+1,$K124,1,(Holidays!$A$1:$A$248)),0)+IF(AND($J124&lt;=AB$4,$K124&gt;=AC$4,$K124&gt;AB$4),NETWORKDAYS.INTL(AB$4+1,(AC$4),1,(Holidays!$A$1:$A$248)),0))*$M124,"")</f>
        <v>0</v>
      </c>
      <c r="AD124" s="190">
        <f ca="1">IFERROR((IF(AND($J124&gt;AC$4,$J124&lt;=AD$4,$K124&lt;=AD$4),NETWORKDAYS.INTL($J124,$K124,1,(Holidays!$A$1:$A$248)),0)+IF(AND($J124&gt;AC$4,$J124&lt;=AD$4,$K124&gt;AD$4),NETWORKDAYS.INTL($J124,(AD$4),1,(Holidays!$A$1:$A$248)),0)+IF(AND($J124&lt;AC$4,$K124&lt;AD$4,$K124&gt;AC$4),NETWORKDAYS.INTL(AC$4+1,$K124,1,(Holidays!$A$1:$A$248)),0)+IF(AND($J124&lt;=AC$4,$K124&gt;=AD$4,$K124&gt;AC$4),NETWORKDAYS.INTL(AC$4+1,(AD$4),1,(Holidays!$A$1:$A$248)),0))*$M124,"")</f>
        <v>0</v>
      </c>
      <c r="AE124" s="192">
        <f ca="1">IFERROR((IF(AND($J124&gt;AD$4,$J124&lt;=AE$4,$K124&lt;=AE$4),NETWORKDAYS.INTL($J124,$K124,1,(Holidays!$A$1:$A$248)),0)+IF(AND($J124&gt;AD$4,$J124&lt;=AE$4,$K124&gt;AE$4),NETWORKDAYS.INTL($J124,(AE$4),1,(Holidays!$A$1:$A$248)),0)+IF(AND($J124&lt;AD$4,$K124&lt;AE$4,$K124&gt;AD$4),NETWORKDAYS.INTL(AD$4+1,$K124,1,(Holidays!$A$1:$A$248)),0)+IF(AND($J124&lt;=AD$4,$K124&gt;=AE$4,$K124&gt;AD$4),NETWORKDAYS.INTL(AD$4+1,(AE$4),1,(Holidays!$A$1:$A$248)),0))*$M124,"")</f>
        <v>0</v>
      </c>
      <c r="AF124" s="321">
        <f ca="1">IFERROR((IF(AND($J124&gt;AE$4,$J124&lt;=AF$4,$K124&lt;=AF$4),NETWORKDAYS.INTL($J124,$K124,1,(Holidays!$A$1:$A$248)),0)+IF(AND($J124&gt;AE$4,$J124&lt;=AF$4,$K124&gt;AF$4),NETWORKDAYS.INTL($J124,(AF$4),1,(Holidays!$A$1:$A$248)),0)+IF(AND($J124&lt;AE$4,$K124&lt;AF$4,$K124&gt;AE$4),NETWORKDAYS.INTL(AE$4+1,$K124,1,(Holidays!$A$1:$A$248)),0)+IF(AND($J124&lt;=AE$4,$K124&gt;=AF$4,$K124&gt;AE$4),NETWORKDAYS.INTL(AE$4+1,(AF$4),1,(Holidays!$A$1:$A$248)),0))*$M124,"")</f>
        <v>0</v>
      </c>
      <c r="AG124" s="190">
        <f ca="1">IFERROR((IF(AND($J124&gt;AF$4,$J124&lt;=AG$4,$K124&lt;=AG$4),NETWORKDAYS.INTL($J124,$K124,1,(Holidays!$A$1:$A$248)),0)+IF(AND($J124&gt;AF$4,$J124&lt;=AG$4,$K124&gt;AG$4),NETWORKDAYS.INTL($J124,(AG$4),1,(Holidays!$A$1:$A$248)),0)+IF(AND($J124&lt;AF$4,$K124&lt;AG$4,$K124&gt;AF$4),NETWORKDAYS.INTL(AF$4+1,$K124,1,(Holidays!$A$1:$A$248)),0)+IF(AND($J124&lt;=AF$4,$K124&gt;=AG$4,$K124&gt;AF$4),NETWORKDAYS.INTL(AF$4+1,(AG$4),1,(Holidays!$A$1:$A$248)),0))*$M124,"")</f>
        <v>0</v>
      </c>
      <c r="AH124" s="192">
        <f ca="1">IFERROR((IF(AND($J124&gt;AG$4,$J124&lt;=AH$4,$K124&lt;=AH$4),NETWORKDAYS.INTL($J124,$K124,1,(Holidays!$A$1:$A$248)),0)+IF(AND($J124&gt;AG$4,$J124&lt;=AH$4,$K124&gt;AH$4),NETWORKDAYS.INTL($J124,(AH$4),1,(Holidays!$A$1:$A$248)),0)+IF(AND($J124&lt;AG$4,$K124&lt;AH$4,$K124&gt;AG$4),NETWORKDAYS.INTL(AG$4+1,$K124,1,(Holidays!$A$1:$A$248)),0)+IF(AND($J124&lt;=AG$4,$K124&gt;=AH$4,$K124&gt;AG$4),NETWORKDAYS.INTL(AG$4+1,(AH$4),1,(Holidays!$A$1:$A$248)),0))*$M124,"")</f>
        <v>0</v>
      </c>
      <c r="AI124" s="321">
        <f ca="1">IFERROR((IF(AND($J124&gt;AH$4,$J124&lt;=AI$4,$K124&lt;=AI$4),NETWORKDAYS.INTL($J124,$K124,1,(Holidays!$A$1:$A$248)),0)+IF(AND($J124&gt;AH$4,$J124&lt;=AI$4,$K124&gt;AI$4),NETWORKDAYS.INTL($J124,(AI$4),1,(Holidays!$A$1:$A$248)),0)+IF(AND($J124&lt;AH$4,$K124&lt;AI$4,$K124&gt;AH$4),NETWORKDAYS.INTL(AH$4+1,$K124,1,(Holidays!$A$1:$A$248)),0)+IF(AND($J124&lt;=AH$4,$K124&gt;=AI$4,$K124&gt;AH$4),NETWORKDAYS.INTL(AH$4+1,(AI$4),1,(Holidays!$A$1:$A$248)),0))*$M124,"")</f>
        <v>0</v>
      </c>
      <c r="AJ124" s="190">
        <f ca="1">IFERROR((IF(AND($J124&gt;AI$4,$J124&lt;=AJ$4,$K124&lt;=AJ$4),NETWORKDAYS.INTL($J124,$K124,1,(Holidays!$A$1:$A$248)),0)+IF(AND($J124&gt;AI$4,$J124&lt;=AJ$4,$K124&gt;AJ$4),NETWORKDAYS.INTL($J124,(AJ$4),1,(Holidays!$A$1:$A$248)),0)+IF(AND($J124&lt;AI$4,$K124&lt;AJ$4,$K124&gt;AI$4),NETWORKDAYS.INTL(AI$4+1,$K124,1,(Holidays!$A$1:$A$248)),0)+IF(AND($J124&lt;=AI$4,$K124&gt;=AJ$4,$K124&gt;AI$4),NETWORKDAYS.INTL(AI$4+1,(AJ$4),1,(Holidays!$A$1:$A$248)),0))*$M124,"")</f>
        <v>0</v>
      </c>
      <c r="AK124" s="192">
        <f ca="1">IFERROR((IF(AND($J124&gt;AJ$4,$J124&lt;=AK$4,$K124&lt;=AK$4),NETWORKDAYS.INTL($J124,$K124,1,(Holidays!$A$1:$A$248)),0)+IF(AND($J124&gt;AJ$4,$J124&lt;=AK$4,$K124&gt;AK$4),NETWORKDAYS.INTL($J124,(AK$4),1,(Holidays!$A$1:$A$248)),0)+IF(AND($J124&lt;AJ$4,$K124&lt;AK$4,$K124&gt;AJ$4),NETWORKDAYS.INTL(AJ$4+1,$K124,1,(Holidays!$A$1:$A$248)),0)+IF(AND($J124&lt;=AJ$4,$K124&gt;=AK$4,$K124&gt;AJ$4),NETWORKDAYS.INTL(AJ$4+1,(AK$4),1,(Holidays!$A$1:$A$248)),0))*$M124,"")</f>
        <v>0</v>
      </c>
      <c r="AL124" s="321">
        <f ca="1">IFERROR((IF(AND($J124&gt;AK$4,$J124&lt;=AL$4,$K124&lt;=AL$4),NETWORKDAYS.INTL($J124,$K124,1,(Holidays!$A$1:$A$248)),0)+IF(AND($J124&gt;AK$4,$J124&lt;=AL$4,$K124&gt;AL$4),NETWORKDAYS.INTL($J124,(AL$4),1,(Holidays!$A$1:$A$248)),0)+IF(AND($J124&lt;AK$4,$K124&lt;AL$4,$K124&gt;AK$4),NETWORKDAYS.INTL(AK$4+1,$K124,1,(Holidays!$A$1:$A$248)),0)+IF(AND($J124&lt;=AK$4,$K124&gt;=AL$4,$K124&gt;AK$4),NETWORKDAYS.INTL(AK$4+1,(AL$4),1,(Holidays!$A$1:$A$248)),0))*$M124,"")</f>
        <v>0</v>
      </c>
      <c r="AM124" s="190">
        <f ca="1">IFERROR((IF(AND($J124&gt;AL$4,$J124&lt;=AM$4,$K124&lt;=AM$4),NETWORKDAYS.INTL($J124,$K124,1,(Holidays!$A$1:$A$248)),0)+IF(AND($J124&gt;AL$4,$J124&lt;=AM$4,$K124&gt;AM$4),NETWORKDAYS.INTL($J124,(AM$4),1,(Holidays!$A$1:$A$248)),0)+IF(AND($J124&lt;AL$4,$K124&lt;AM$4,$K124&gt;AL$4),NETWORKDAYS.INTL(AL$4+1,$K124,1,(Holidays!$A$1:$A$248)),0)+IF(AND($J124&lt;=AL$4,$K124&gt;=AM$4,$K124&gt;AL$4),NETWORKDAYS.INTL(AL$4+1,(AM$4),1,(Holidays!$A$1:$A$248)),0))*$M124,"")</f>
        <v>0</v>
      </c>
      <c r="AN124" s="192">
        <f ca="1">IFERROR((IF(AND($J124&gt;AM$4,$J124&lt;=AN$4,$K124&lt;=AN$4),NETWORKDAYS.INTL($J124,$K124,1,(Holidays!$A$1:$A$248)),0)+IF(AND($J124&gt;AM$4,$J124&lt;=AN$4,$K124&gt;AN$4),NETWORKDAYS.INTL($J124,(AN$4),1,(Holidays!$A$1:$A$248)),0)+IF(AND($J124&lt;AM$4,$K124&lt;AN$4,$K124&gt;AM$4),NETWORKDAYS.INTL(AM$4+1,$K124,1,(Holidays!$A$1:$A$248)),0)+IF(AND($J124&lt;=AM$4,$K124&gt;=AN$4,$K124&gt;AM$4),NETWORKDAYS.INTL(AM$4+1,(AN$4),1,(Holidays!$A$1:$A$248)),0))*$M124,"")</f>
        <v>0</v>
      </c>
      <c r="AO124" s="321">
        <f ca="1">IFERROR((IF(AND($J124&gt;AN$4,$J124&lt;=AO$4,$K124&lt;=AO$4),NETWORKDAYS.INTL($J124,$K124,1,(Holidays!$A$1:$A$248)),0)+IF(AND($J124&gt;AN$4,$J124&lt;=AO$4,$K124&gt;AO$4),NETWORKDAYS.INTL($J124,(AO$4),1,(Holidays!$A$1:$A$248)),0)+IF(AND($J124&lt;AN$4,$K124&lt;AO$4,$K124&gt;AN$4),NETWORKDAYS.INTL(AN$4+1,$K124,1,(Holidays!$A$1:$A$248)),0)+IF(AND($J124&lt;=AN$4,$K124&gt;=AO$4,$K124&gt;AN$4),NETWORKDAYS.INTL(AN$4+1,(AO$4),1,(Holidays!$A$1:$A$248)),0))*$M124,"")</f>
        <v>0</v>
      </c>
      <c r="AP124" s="190">
        <f ca="1">IFERROR((IF(AND($J124&gt;AO$4,$J124&lt;=AP$4,$K124&lt;=AP$4),NETWORKDAYS.INTL($J124,$K124,1,(Holidays!$A$1:$A$248)),0)+IF(AND($J124&gt;AO$4,$J124&lt;=AP$4,$K124&gt;AP$4),NETWORKDAYS.INTL($J124,(AP$4),1,(Holidays!$A$1:$A$248)),0)+IF(AND($J124&lt;AO$4,$K124&lt;AP$4,$K124&gt;AO$4),NETWORKDAYS.INTL(AO$4+1,$K124,1,(Holidays!$A$1:$A$248)),0)+IF(AND($J124&lt;=AO$4,$K124&gt;=AP$4,$K124&gt;AO$4),NETWORKDAYS.INTL(AO$4+1,(AP$4),1,(Holidays!$A$1:$A$248)),0))*$M124,"")</f>
        <v>0</v>
      </c>
      <c r="AQ124" s="192">
        <f ca="1">IFERROR((IF(AND($J124&gt;AP$4,$J124&lt;=AQ$4,$K124&lt;=AQ$4),NETWORKDAYS.INTL($J124,$K124,1,(Holidays!$A$1:$A$248)),0)+IF(AND($J124&gt;AP$4,$J124&lt;=AQ$4,$K124&gt;AQ$4),NETWORKDAYS.INTL($J124,(AQ$4),1,(Holidays!$A$1:$A$248)),0)+IF(AND($J124&lt;AP$4,$K124&lt;AQ$4,$K124&gt;AP$4),NETWORKDAYS.INTL(AP$4+1,$K124,1,(Holidays!$A$1:$A$248)),0)+IF(AND($J124&lt;=AP$4,$K124&gt;=AQ$4,$K124&gt;AP$4),NETWORKDAYS.INTL(AP$4+1,(AQ$4),1,(Holidays!$A$1:$A$248)),0))*$M124,"")</f>
        <v>0</v>
      </c>
      <c r="AR124" s="321">
        <f ca="1">IFERROR((IF(AND($J124&gt;AQ$4,$J124&lt;=AR$4,$K124&lt;=AR$4),NETWORKDAYS.INTL($J124,$K124,1,(Holidays!$A$1:$A$248)),0)+IF(AND($J124&gt;AQ$4,$J124&lt;=AR$4,$K124&gt;AR$4),NETWORKDAYS.INTL($J124,(AR$4),1,(Holidays!$A$1:$A$248)),0)+IF(AND($J124&lt;AQ$4,$K124&lt;AR$4,$K124&gt;AQ$4),NETWORKDAYS.INTL(AQ$4+1,$K124,1,(Holidays!$A$1:$A$248)),0)+IF(AND($J124&lt;=AQ$4,$K124&gt;=AR$4,$K124&gt;AQ$4),NETWORKDAYS.INTL(AQ$4+1,(AR$4),1,(Holidays!$A$1:$A$248)),0))*$M124,"")</f>
        <v>0</v>
      </c>
      <c r="AS124" s="190">
        <f ca="1">IFERROR((IF(AND($J124&gt;AR$4,$J124&lt;=AS$4,$K124&lt;=AS$4),NETWORKDAYS.INTL($J124,$K124,1,(Holidays!$A$1:$A$248)),0)+IF(AND($J124&gt;AR$4,$J124&lt;=AS$4,$K124&gt;AS$4),NETWORKDAYS.INTL($J124,(AS$4),1,(Holidays!$A$1:$A$248)),0)+IF(AND($J124&lt;AR$4,$K124&lt;AS$4,$K124&gt;AR$4),NETWORKDAYS.INTL(AR$4+1,$K124,1,(Holidays!$A$1:$A$248)),0)+IF(AND($J124&lt;=AR$4,$K124&gt;=AS$4,$K124&gt;AR$4),NETWORKDAYS.INTL(AR$4+1,(AS$4),1,(Holidays!$A$1:$A$248)),0))*$M124,"")</f>
        <v>0</v>
      </c>
      <c r="AT124" s="192">
        <f ca="1">IFERROR((IF(AND($J124&gt;AS$4,$J124&lt;=AT$4,$K124&lt;=AT$4),NETWORKDAYS.INTL($J124,$K124,1,(Holidays!$A$1:$A$248)),0)+IF(AND($J124&gt;AS$4,$J124&lt;=AT$4,$K124&gt;AT$4),NETWORKDAYS.INTL($J124,(AT$4),1,(Holidays!$A$1:$A$248)),0)+IF(AND($J124&lt;AS$4,$K124&lt;AT$4,$K124&gt;AS$4),NETWORKDAYS.INTL(AS$4+1,$K124,1,(Holidays!$A$1:$A$248)),0)+IF(AND($J124&lt;=AS$4,$K124&gt;=AT$4,$K124&gt;AS$4),NETWORKDAYS.INTL(AS$4+1,(AT$4),1,(Holidays!$A$1:$A$248)),0))*$M124,"")</f>
        <v>0</v>
      </c>
      <c r="AU124" s="321">
        <f ca="1">IFERROR((IF(AND($J124&gt;AT$4,$J124&lt;=AU$4,$K124&lt;=AU$4),NETWORKDAYS.INTL($J124,$K124,1,(Holidays!$A$1:$A$248)),0)+IF(AND($J124&gt;AT$4,$J124&lt;=AU$4,$K124&gt;AU$4),NETWORKDAYS.INTL($J124,(AU$4),1,(Holidays!$A$1:$A$248)),0)+IF(AND($J124&lt;AT$4,$K124&lt;AU$4,$K124&gt;AT$4),NETWORKDAYS.INTL(AT$4+1,$K124,1,(Holidays!$A$1:$A$248)),0)+IF(AND($J124&lt;=AT$4,$K124&gt;=AU$4,$K124&gt;AT$4),NETWORKDAYS.INTL(AT$4+1,(AU$4),1,(Holidays!$A$1:$A$248)),0))*$M124,"")</f>
        <v>0</v>
      </c>
      <c r="AV124" s="190">
        <f ca="1">IFERROR((IF(AND($J124&gt;AU$4,$J124&lt;=AV$4,$K124&lt;=AV$4),NETWORKDAYS.INTL($J124,$K124,1,(Holidays!$A$1:$A$248)),0)+IF(AND($J124&gt;AU$4,$J124&lt;=AV$4,$K124&gt;AV$4),NETWORKDAYS.INTL($J124,(AV$4),1,(Holidays!$A$1:$A$248)),0)+IF(AND($J124&lt;AU$4,$K124&lt;AV$4,$K124&gt;AU$4),NETWORKDAYS.INTL(AU$4+1,$K124,1,(Holidays!$A$1:$A$248)),0)+IF(AND($J124&lt;=AU$4,$K124&gt;=AV$4,$K124&gt;AU$4),NETWORKDAYS.INTL(AU$4+1,(AV$4),1,(Holidays!$A$1:$A$248)),0))*$M124,"")</f>
        <v>0</v>
      </c>
      <c r="AW124" s="192">
        <f ca="1">IFERROR((IF(AND($J124&gt;AV$4,$J124&lt;=AW$4,$K124&lt;=AW$4),NETWORKDAYS.INTL($J124,$K124,1,(Holidays!$A$1:$A$248)),0)+IF(AND($J124&gt;AV$4,$J124&lt;=AW$4,$K124&gt;AW$4),NETWORKDAYS.INTL($J124,(AW$4),1,(Holidays!$A$1:$A$248)),0)+IF(AND($J124&lt;AV$4,$K124&lt;AW$4,$K124&gt;AV$4),NETWORKDAYS.INTL(AV$4+1,$K124,1,(Holidays!$A$1:$A$248)),0)+IF(AND($J124&lt;=AV$4,$K124&gt;=AW$4,$K124&gt;AV$4),NETWORKDAYS.INTL(AV$4+1,(AW$4),1,(Holidays!$A$1:$A$248)),0))*$M124,"")</f>
        <v>0</v>
      </c>
      <c r="AX124" s="321">
        <f ca="1">IFERROR((IF(AND($J124&gt;AW$4,$J124&lt;=AX$4,$K124&lt;=AX$4),NETWORKDAYS.INTL($J124,$K124,1,(Holidays!$A$1:$A$248)),0)+IF(AND($J124&gt;AW$4,$J124&lt;=AX$4,$K124&gt;AX$4),NETWORKDAYS.INTL($J124,(AX$4),1,(Holidays!$A$1:$A$248)),0)+IF(AND($J124&lt;AW$4,$K124&lt;AX$4,$K124&gt;AW$4),NETWORKDAYS.INTL(AW$4+1,$K124,1,(Holidays!$A$1:$A$248)),0)+IF(AND($J124&lt;=AW$4,$K124&gt;=AX$4,$K124&gt;AW$4),NETWORKDAYS.INTL(AW$4+1,(AX$4),1,(Holidays!$A$1:$A$248)),0))*$M124,"")</f>
        <v>0</v>
      </c>
      <c r="AY124" s="190">
        <f ca="1">IFERROR((IF(AND($J124&gt;AX$4,$J124&lt;=AY$4,$K124&lt;=AY$4),NETWORKDAYS.INTL($J124,$K124,1,(Holidays!$A$1:$A$248)),0)+IF(AND($J124&gt;AX$4,$J124&lt;=AY$4,$K124&gt;AY$4),NETWORKDAYS.INTL($J124,(AY$4),1,(Holidays!$A$1:$A$248)),0)+IF(AND($J124&lt;AX$4,$K124&lt;AY$4,$K124&gt;AX$4),NETWORKDAYS.INTL(AX$4+1,$K124,1,(Holidays!$A$1:$A$248)),0)+IF(AND($J124&lt;=AX$4,$K124&gt;=AY$4,$K124&gt;AX$4),NETWORKDAYS.INTL(AX$4+1,(AY$4),1,(Holidays!$A$1:$A$248)),0))*$M124,"")</f>
        <v>0</v>
      </c>
      <c r="AZ124" s="192">
        <f ca="1">IFERROR((IF(AND($J124&gt;AY$4,$J124&lt;=AZ$4,$K124&lt;=AZ$4),NETWORKDAYS.INTL($J124,$K124,1,(Holidays!$A$1:$A$248)),0)+IF(AND($J124&gt;AY$4,$J124&lt;=AZ$4,$K124&gt;AZ$4),NETWORKDAYS.INTL($J124,(AZ$4),1,(Holidays!$A$1:$A$248)),0)+IF(AND($J124&lt;AY$4,$K124&lt;AZ$4,$K124&gt;AY$4),NETWORKDAYS.INTL(AY$4+1,$K124,1,(Holidays!$A$1:$A$248)),0)+IF(AND($J124&lt;=AY$4,$K124&gt;=AZ$4,$K124&gt;AY$4),NETWORKDAYS.INTL(AY$4+1,(AZ$4),1,(Holidays!$A$1:$A$248)),0))*$M124,"")</f>
        <v>0</v>
      </c>
      <c r="BA124" s="321">
        <f ca="1">IFERROR((IF(AND($J124&gt;AZ$4,$J124&lt;=BA$4,$K124&lt;=BA$4),NETWORKDAYS.INTL($J124,$K124,1,(Holidays!$A$1:$A$248)),0)+IF(AND($J124&gt;AZ$4,$J124&lt;=BA$4,$K124&gt;BA$4),NETWORKDAYS.INTL($J124,(BA$4),1,(Holidays!$A$1:$A$248)),0)+IF(AND($J124&lt;AZ$4,$K124&lt;BA$4,$K124&gt;AZ$4),NETWORKDAYS.INTL(AZ$4+1,$K124,1,(Holidays!$A$1:$A$248)),0)+IF(AND($J124&lt;=AZ$4,$K124&gt;=BA$4,$K124&gt;AZ$4),NETWORKDAYS.INTL(AZ$4+1,(BA$4),1,(Holidays!$A$1:$A$248)),0))*$M124,"")</f>
        <v>0</v>
      </c>
      <c r="BB124" s="190">
        <f ca="1">IFERROR((IF(AND($J124&gt;BA$4,$J124&lt;=BB$4,$K124&lt;=BB$4),NETWORKDAYS.INTL($J124,$K124,1,(Holidays!$A$1:$A$248)),0)+IF(AND($J124&gt;BA$4,$J124&lt;=BB$4,$K124&gt;BB$4),NETWORKDAYS.INTL($J124,(BB$4),1,(Holidays!$A$1:$A$248)),0)+IF(AND($J124&lt;BA$4,$K124&lt;BB$4,$K124&gt;BA$4),NETWORKDAYS.INTL(BA$4+1,$K124,1,(Holidays!$A$1:$A$248)),0)+IF(AND($J124&lt;=BA$4,$K124&gt;=BB$4,$K124&gt;BA$4),NETWORKDAYS.INTL(BA$4+1,(BB$4),1,(Holidays!$A$1:$A$248)),0))*$M124,"")</f>
        <v>0</v>
      </c>
      <c r="BC124" s="192">
        <f ca="1">IFERROR((IF(AND($J124&gt;BB$4,$J124&lt;=BC$4,$K124&lt;=BC$4),NETWORKDAYS.INTL($J124,$K124,1,(Holidays!$A$1:$A$248)),0)+IF(AND($J124&gt;BB$4,$J124&lt;=BC$4,$K124&gt;BC$4),NETWORKDAYS.INTL($J124,(BC$4),1,(Holidays!$A$1:$A$248)),0)+IF(AND($J124&lt;BB$4,$K124&lt;BC$4,$K124&gt;BB$4),NETWORKDAYS.INTL(BB$4+1,$K124,1,(Holidays!$A$1:$A$248)),0)+IF(AND($J124&lt;=BB$4,$K124&gt;=BC$4,$K124&gt;BB$4),NETWORKDAYS.INTL(BB$4+1,(BC$4),1,(Holidays!$A$1:$A$248)),0))*$M124,"")</f>
        <v>0</v>
      </c>
      <c r="BD124" s="321">
        <f ca="1">IFERROR((IF(AND($J124&gt;BC$4,$J124&lt;=BD$4,$K124&lt;=BD$4),NETWORKDAYS.INTL($J124,$K124,1,(Holidays!$A$1:$A$248)),0)+IF(AND($J124&gt;BC$4,$J124&lt;=BD$4,$K124&gt;BD$4),NETWORKDAYS.INTL($J124,(BD$4),1,(Holidays!$A$1:$A$248)),0)+IF(AND($J124&lt;BC$4,$K124&lt;BD$4,$K124&gt;BC$4),NETWORKDAYS.INTL(BC$4+1,$K124,1,(Holidays!$A$1:$A$248)),0)+IF(AND($J124&lt;=BC$4,$K124&gt;=BD$4,$K124&gt;BC$4),NETWORKDAYS.INTL(BC$4+1,(BD$4),1,(Holidays!$A$1:$A$248)),0))*$M124,"")</f>
        <v>0</v>
      </c>
      <c r="BE124" s="190">
        <f ca="1">IFERROR((IF(AND($J124&gt;BD$4,$J124&lt;=BE$4,$K124&lt;=BE$4),NETWORKDAYS.INTL($J124,$K124,1,(Holidays!$A$1:$A$248)),0)+IF(AND($J124&gt;BD$4,$J124&lt;=BE$4,$K124&gt;BE$4),NETWORKDAYS.INTL($J124,(BE$4),1,(Holidays!$A$1:$A$248)),0)+IF(AND($J124&lt;BD$4,$K124&lt;BE$4,$K124&gt;BD$4),NETWORKDAYS.INTL(BD$4+1,$K124,1,(Holidays!$A$1:$A$248)),0)+IF(AND($J124&lt;=BD$4,$K124&gt;=BE$4,$K124&gt;BD$4),NETWORKDAYS.INTL(BD$4+1,(BE$4),1,(Holidays!$A$1:$A$248)),0))*$M124,"")</f>
        <v>0</v>
      </c>
      <c r="BF124" s="192">
        <f ca="1">IFERROR((IF(AND($J124&gt;BE$4,$J124&lt;=BF$4,$K124&lt;=BF$4),NETWORKDAYS.INTL($J124,$K124,1,(Holidays!$A$1:$A$248)),0)+IF(AND($J124&gt;BE$4,$J124&lt;=BF$4,$K124&gt;BF$4),NETWORKDAYS.INTL($J124,(BF$4),1,(Holidays!$A$1:$A$248)),0)+IF(AND($J124&lt;BE$4,$K124&lt;BF$4,$K124&gt;BE$4),NETWORKDAYS.INTL(BE$4+1,$K124,1,(Holidays!$A$1:$A$248)),0)+IF(AND($J124&lt;=BE$4,$K124&gt;=BF$4,$K124&gt;BE$4),NETWORKDAYS.INTL(BE$4+1,(BF$4),1,(Holidays!$A$1:$A$248)),0))*$M124,"")</f>
        <v>0</v>
      </c>
      <c r="BG124" s="321">
        <f ca="1">IFERROR((IF(AND($J124&gt;BF$4,$J124&lt;=BG$4,$K124&lt;=BG$4),NETWORKDAYS.INTL($J124,$K124,1,(Holidays!$A$1:$A$248)),0)+IF(AND($J124&gt;BF$4,$J124&lt;=BG$4,$K124&gt;BG$4),NETWORKDAYS.INTL($J124,(BG$4),1,(Holidays!$A$1:$A$248)),0)+IF(AND($J124&lt;BF$4,$K124&lt;BG$4,$K124&gt;BF$4),NETWORKDAYS.INTL(BF$4+1,$K124,1,(Holidays!$A$1:$A$248)),0)+IF(AND($J124&lt;=BF$4,$K124&gt;=BG$4,$K124&gt;BF$4),NETWORKDAYS.INTL(BF$4+1,(BG$4),1,(Holidays!$A$1:$A$248)),0))*$M124,"")</f>
        <v>0</v>
      </c>
      <c r="BH124" s="190">
        <f ca="1">IFERROR((IF(AND($J124&gt;BG$4,$J124&lt;=BH$4,$K124&lt;=BH$4),NETWORKDAYS.INTL($J124,$K124,1,(Holidays!$A$1:$A$248)),0)+IF(AND($J124&gt;BG$4,$J124&lt;=BH$4,$K124&gt;BH$4),NETWORKDAYS.INTL($J124,(BH$4),1,(Holidays!$A$1:$A$248)),0)+IF(AND($J124&lt;BG$4,$K124&lt;BH$4,$K124&gt;BG$4),NETWORKDAYS.INTL(BG$4+1,$K124,1,(Holidays!$A$1:$A$248)),0)+IF(AND($J124&lt;=BG$4,$K124&gt;=BH$4,$K124&gt;BG$4),NETWORKDAYS.INTL(BG$4+1,(BH$4),1,(Holidays!$A$1:$A$248)),0))*$M124,"")</f>
        <v>0</v>
      </c>
      <c r="BI124" s="192">
        <f ca="1">IFERROR((IF(AND($J124&gt;BH$4,$J124&lt;=BI$4,$K124&lt;=BI$4),NETWORKDAYS.INTL($J124,$K124,1,(Holidays!$A$1:$A$248)),0)+IF(AND($J124&gt;BH$4,$J124&lt;=BI$4,$K124&gt;BI$4),NETWORKDAYS.INTL($J124,(BI$4),1,(Holidays!$A$1:$A$248)),0)+IF(AND($J124&lt;BH$4,$K124&lt;BI$4,$K124&gt;BH$4),NETWORKDAYS.INTL(BH$4+1,$K124,1,(Holidays!$A$1:$A$248)),0)+IF(AND($J124&lt;=BH$4,$K124&gt;=BI$4,$K124&gt;BH$4),NETWORKDAYS.INTL(BH$4+1,(BI$4),1,(Holidays!$A$1:$A$248)),0))*$M124,"")</f>
        <v>0</v>
      </c>
      <c r="BJ124" s="321">
        <f ca="1">IFERROR((IF(AND($J124&gt;BI$4,$J124&lt;=BJ$4,$K124&lt;=BJ$4),NETWORKDAYS.INTL($J124,$K124,1,(Holidays!$A$1:$A$248)),0)+IF(AND($J124&gt;BI$4,$J124&lt;=BJ$4,$K124&gt;BJ$4),NETWORKDAYS.INTL($J124,(BJ$4),1,(Holidays!$A$1:$A$248)),0)+IF(AND($J124&lt;BI$4,$K124&lt;BJ$4,$K124&gt;BI$4),NETWORKDAYS.INTL(BI$4+1,$K124,1,(Holidays!$A$1:$A$248)),0)+IF(AND($J124&lt;=BI$4,$K124&gt;=BJ$4,$K124&gt;BI$4),NETWORKDAYS.INTL(BI$4+1,(BJ$4),1,(Holidays!$A$1:$A$248)),0))*$M124,"")</f>
        <v>0</v>
      </c>
      <c r="BK124" s="190">
        <f ca="1">IFERROR((IF(AND($J124&gt;BJ$4,$J124&lt;=BK$4,$K124&lt;=BK$4),NETWORKDAYS.INTL($J124,$K124,1,(Holidays!$A$1:$A$248)),0)+IF(AND($J124&gt;BJ$4,$J124&lt;=BK$4,$K124&gt;BK$4),NETWORKDAYS.INTL($J124,(BK$4),1,(Holidays!$A$1:$A$248)),0)+IF(AND($J124&lt;BJ$4,$K124&lt;BK$4,$K124&gt;BJ$4),NETWORKDAYS.INTL(BJ$4+1,$K124,1,(Holidays!$A$1:$A$248)),0)+IF(AND($J124&lt;=BJ$4,$K124&gt;=BK$4,$K124&gt;BJ$4),NETWORKDAYS.INTL(BJ$4+1,(BK$4),1,(Holidays!$A$1:$A$248)),0))*$M124,"")</f>
        <v>0</v>
      </c>
      <c r="BL124" s="192">
        <f ca="1">IFERROR((IF(AND($J124&gt;BK$4,$J124&lt;=BL$4,$K124&lt;=BL$4),NETWORKDAYS.INTL($J124,$K124,1,(Holidays!$A$1:$A$248)),0)+IF(AND($J124&gt;BK$4,$J124&lt;=BL$4,$K124&gt;BL$4),NETWORKDAYS.INTL($J124,(BL$4),1,(Holidays!$A$1:$A$248)),0)+IF(AND($J124&lt;BK$4,$K124&lt;BL$4,$K124&gt;BK$4),NETWORKDAYS.INTL(BK$4+1,$K124,1,(Holidays!$A$1:$A$248)),0)+IF(AND($J124&lt;=BK$4,$K124&gt;=BL$4,$K124&gt;BK$4),NETWORKDAYS.INTL(BK$4+1,(BL$4),1,(Holidays!$A$1:$A$248)),0))*$M124,"")</f>
        <v>0</v>
      </c>
      <c r="BM124" s="321">
        <f ca="1">IFERROR((IF(AND($J124&gt;BL$4,$J124&lt;=BM$4,$K124&lt;=BM$4),NETWORKDAYS.INTL($J124,$K124,1,(Holidays!$A$1:$A$248)),0)+IF(AND($J124&gt;BL$4,$J124&lt;=BM$4,$K124&gt;BM$4),NETWORKDAYS.INTL($J124,(BM$4),1,(Holidays!$A$1:$A$248)),0)+IF(AND($J124&lt;BL$4,$K124&lt;BM$4,$K124&gt;BL$4),NETWORKDAYS.INTL(BL$4+1,$K124,1,(Holidays!$A$1:$A$248)),0)+IF(AND($J124&lt;=BL$4,$K124&gt;=BM$4,$K124&gt;BL$4),NETWORKDAYS.INTL(BL$4+1,(BM$4),1,(Holidays!$A$1:$A$248)),0))*$M124,"")</f>
        <v>0</v>
      </c>
      <c r="BN124" s="190">
        <f ca="1">IFERROR((IF(AND($J124&gt;BM$4,$J124&lt;=BN$4,$K124&lt;=BN$4),NETWORKDAYS.INTL($J124,$K124,1,(Holidays!$A$1:$A$248)),0)+IF(AND($J124&gt;BM$4,$J124&lt;=BN$4,$K124&gt;BN$4),NETWORKDAYS.INTL($J124,(BN$4),1,(Holidays!$A$1:$A$248)),0)+IF(AND($J124&lt;BM$4,$K124&lt;BN$4,$K124&gt;BM$4),NETWORKDAYS.INTL(BM$4+1,$K124,1,(Holidays!$A$1:$A$248)),0)+IF(AND($J124&lt;=BM$4,$K124&gt;=BN$4,$K124&gt;BM$4),NETWORKDAYS.INTL(BM$4+1,(BN$4),1,(Holidays!$A$1:$A$248)),0))*$M124,"")</f>
        <v>0</v>
      </c>
      <c r="BO124" s="192">
        <f ca="1">IFERROR((IF(AND($J124&gt;BN$4,$J124&lt;=BO$4,$K124&lt;=BO$4),NETWORKDAYS.INTL($J124,$K124,1,(Holidays!$A$1:$A$248)),0)+IF(AND($J124&gt;BN$4,$J124&lt;=BO$4,$K124&gt;BO$4),NETWORKDAYS.INTL($J124,(BO$4),1,(Holidays!$A$1:$A$248)),0)+IF(AND($J124&lt;BN$4,$K124&lt;BO$4,$K124&gt;BN$4),NETWORKDAYS.INTL(BN$4+1,$K124,1,(Holidays!$A$1:$A$248)),0)+IF(AND($J124&lt;=BN$4,$K124&gt;=BO$4,$K124&gt;BN$4),NETWORKDAYS.INTL(BN$4+1,(BO$4),1,(Holidays!$A$1:$A$248)),0))*$M124,"")</f>
        <v>0</v>
      </c>
      <c r="BP124" s="321">
        <f ca="1">IFERROR((IF(AND($J124&gt;BO$4,$J124&lt;=BP$4,$K124&lt;=BP$4),NETWORKDAYS.INTL($J124,$K124,1,(Holidays!$A$1:$A$248)),0)+IF(AND($J124&gt;BO$4,$J124&lt;=BP$4,$K124&gt;BP$4),NETWORKDAYS.INTL($J124,(BP$4),1,(Holidays!$A$1:$A$248)),0)+IF(AND($J124&lt;BO$4,$K124&lt;BP$4,$K124&gt;BO$4),NETWORKDAYS.INTL(BO$4+1,$K124,1,(Holidays!$A$1:$A$248)),0)+IF(AND($J124&lt;=BO$4,$K124&gt;=BP$4,$K124&gt;BO$4),NETWORKDAYS.INTL(BO$4+1,(BP$4),1,(Holidays!$A$1:$A$248)),0))*$M124,"")</f>
        <v>0</v>
      </c>
      <c r="BQ124" s="190">
        <f ca="1">IFERROR((IF(AND($J124&gt;BP$4,$J124&lt;=BQ$4,$K124&lt;=BQ$4),NETWORKDAYS.INTL($J124,$K124,1,(Holidays!$A$1:$A$248)),0)+IF(AND($J124&gt;BP$4,$J124&lt;=BQ$4,$K124&gt;BQ$4),NETWORKDAYS.INTL($J124,(BQ$4),1,(Holidays!$A$1:$A$248)),0)+IF(AND($J124&lt;BP$4,$K124&lt;BQ$4,$K124&gt;BP$4),NETWORKDAYS.INTL(BP$4+1,$K124,1,(Holidays!$A$1:$A$248)),0)+IF(AND($J124&lt;=BP$4,$K124&gt;=BQ$4,$K124&gt;BP$4),NETWORKDAYS.INTL(BP$4+1,(BQ$4),1,(Holidays!$A$1:$A$248)),0))*$M124,"")</f>
        <v>0</v>
      </c>
      <c r="BR124" s="192">
        <f ca="1">IFERROR((IF(AND($J124&gt;BQ$4,$J124&lt;=BR$4,$K124&lt;=BR$4),NETWORKDAYS.INTL($J124,$K124,1,(Holidays!$A$1:$A$248)),0)+IF(AND($J124&gt;BQ$4,$J124&lt;=BR$4,$K124&gt;BR$4),NETWORKDAYS.INTL($J124,(BR$4),1,(Holidays!$A$1:$A$248)),0)+IF(AND($J124&lt;BQ$4,$K124&lt;BR$4,$K124&gt;BQ$4),NETWORKDAYS.INTL(BQ$4+1,$K124,1,(Holidays!$A$1:$A$248)),0)+IF(AND($J124&lt;=BQ$4,$K124&gt;=BR$4,$K124&gt;BQ$4),NETWORKDAYS.INTL(BQ$4+1,(BR$4),1,(Holidays!$A$1:$A$248)),0))*$M124,"")</f>
        <v>0</v>
      </c>
      <c r="BS124" s="321">
        <f ca="1">IFERROR((IF(AND($J124&gt;BR$4,$J124&lt;=BS$4,$K124&lt;=BS$4),NETWORKDAYS.INTL($J124,$K124,1,(Holidays!$A$1:$A$248)),0)+IF(AND($J124&gt;BR$4,$J124&lt;=BS$4,$K124&gt;BS$4),NETWORKDAYS.INTL($J124,(BS$4),1,(Holidays!$A$1:$A$248)),0)+IF(AND($J124&lt;BR$4,$K124&lt;BS$4,$K124&gt;BR$4),NETWORKDAYS.INTL(BR$4+1,$K124,1,(Holidays!$A$1:$A$248)),0)+IF(AND($J124&lt;=BR$4,$K124&gt;=BS$4,$K124&gt;BR$4),NETWORKDAYS.INTL(BR$4+1,(BS$4),1,(Holidays!$A$1:$A$248)),0))*$M124,"")</f>
        <v>0</v>
      </c>
      <c r="BT124" s="190">
        <f ca="1">IFERROR((IF(AND($J124&gt;BS$4,$J124&lt;=BT$4,$K124&lt;=BT$4),NETWORKDAYS.INTL($J124,$K124,1,(Holidays!$A$1:$A$248)),0)+IF(AND($J124&gt;BS$4,$J124&lt;=BT$4,$K124&gt;BT$4),NETWORKDAYS.INTL($J124,(BT$4),1,(Holidays!$A$1:$A$248)),0)+IF(AND($J124&lt;BS$4,$K124&lt;BT$4,$K124&gt;BS$4),NETWORKDAYS.INTL(BS$4+1,$K124,1,(Holidays!$A$1:$A$248)),0)+IF(AND($J124&lt;=BS$4,$K124&gt;=BT$4,$K124&gt;BS$4),NETWORKDAYS.INTL(BS$4+1,(BT$4),1,(Holidays!$A$1:$A$248)),0))*$M124,"")</f>
        <v>0</v>
      </c>
      <c r="BU124" s="192">
        <f ca="1">IFERROR((IF(AND($J124&gt;BT$4,$J124&lt;=BU$4,$K124&lt;=BU$4),NETWORKDAYS.INTL($J124,$K124,1,(Holidays!$A$1:$A$248)),0)+IF(AND($J124&gt;BT$4,$J124&lt;=BU$4,$K124&gt;BU$4),NETWORKDAYS.INTL($J124,(BU$4),1,(Holidays!$A$1:$A$248)),0)+IF(AND($J124&lt;BT$4,$K124&lt;BU$4,$K124&gt;BT$4),NETWORKDAYS.INTL(BT$4+1,$K124,1,(Holidays!$A$1:$A$248)),0)+IF(AND($J124&lt;=BT$4,$K124&gt;=BU$4,$K124&gt;BT$4),NETWORKDAYS.INTL(BT$4+1,(BU$4),1,(Holidays!$A$1:$A$248)),0))*$M124,"")</f>
        <v>0</v>
      </c>
      <c r="BV124" s="321">
        <f ca="1">IFERROR((IF(AND($J124&gt;BU$4,$J124&lt;=BV$4,$K124&lt;=BV$4),NETWORKDAYS.INTL($J124,$K124,1,(Holidays!$A$1:$A$248)),0)+IF(AND($J124&gt;BU$4,$J124&lt;=BV$4,$K124&gt;BV$4),NETWORKDAYS.INTL($J124,(BV$4),1,(Holidays!$A$1:$A$248)),0)+IF(AND($J124&lt;BU$4,$K124&lt;BV$4,$K124&gt;BU$4),NETWORKDAYS.INTL(BU$4+1,$K124,1,(Holidays!$A$1:$A$248)),0)+IF(AND($J124&lt;=BU$4,$K124&gt;=BV$4,$K124&gt;BU$4),NETWORKDAYS.INTL(BU$4+1,(BV$4),1,(Holidays!$A$1:$A$248)),0))*$M124,"")</f>
        <v>0</v>
      </c>
      <c r="BW124" s="190">
        <f ca="1">IFERROR((IF(AND($J124&gt;BV$4,$J124&lt;=BW$4,$K124&lt;=BW$4),NETWORKDAYS.INTL($J124,$K124,1,(Holidays!$A$1:$A$248)),0)+IF(AND($J124&gt;BV$4,$J124&lt;=BW$4,$K124&gt;BW$4),NETWORKDAYS.INTL($J124,(BW$4),1,(Holidays!$A$1:$A$248)),0)+IF(AND($J124&lt;BV$4,$K124&lt;BW$4,$K124&gt;BV$4),NETWORKDAYS.INTL(BV$4+1,$K124,1,(Holidays!$A$1:$A$248)),0)+IF(AND($J124&lt;=BV$4,$K124&gt;=BW$4,$K124&gt;BV$4),NETWORKDAYS.INTL(BV$4+1,(BW$4),1,(Holidays!$A$1:$A$248)),0))*$M124,"")</f>
        <v>0</v>
      </c>
      <c r="BX124" s="192">
        <f ca="1">IFERROR((IF(AND($J124&gt;BW$4,$J124&lt;=BX$4,$K124&lt;=BX$4),NETWORKDAYS.INTL($J124,$K124,1,(Holidays!$A$1:$A$248)),0)+IF(AND($J124&gt;BW$4,$J124&lt;=BX$4,$K124&gt;BX$4),NETWORKDAYS.INTL($J124,(BX$4),1,(Holidays!$A$1:$A$248)),0)+IF(AND($J124&lt;BW$4,$K124&lt;BX$4,$K124&gt;BW$4),NETWORKDAYS.INTL(BW$4+1,$K124,1,(Holidays!$A$1:$A$248)),0)+IF(AND($J124&lt;=BW$4,$K124&gt;=BX$4,$K124&gt;BW$4),NETWORKDAYS.INTL(BW$4+1,(BX$4),1,(Holidays!$A$1:$A$248)),0))*$M124,"")</f>
        <v>0</v>
      </c>
      <c r="BY124" s="321">
        <f ca="1">IFERROR((IF(AND($J124&gt;BX$4,$J124&lt;=BY$4,$K124&lt;=BY$4),NETWORKDAYS.INTL($J124,$K124,1,(Holidays!$A$1:$A$248)),0)+IF(AND($J124&gt;BX$4,$J124&lt;=BY$4,$K124&gt;BY$4),NETWORKDAYS.INTL($J124,(BY$4),1,(Holidays!$A$1:$A$248)),0)+IF(AND($J124&lt;BX$4,$K124&lt;BY$4,$K124&gt;BX$4),NETWORKDAYS.INTL(BX$4+1,$K124,1,(Holidays!$A$1:$A$248)),0)+IF(AND($J124&lt;=BX$4,$K124&gt;=BY$4,$K124&gt;BX$4),NETWORKDAYS.INTL(BX$4+1,(BY$4),1,(Holidays!$A$1:$A$248)),0))*$M124,"")</f>
        <v>0</v>
      </c>
      <c r="BZ124" s="190">
        <f ca="1">IFERROR((IF(AND($J124&gt;BY$4,$J124&lt;=BZ$4,$K124&lt;=BZ$4),NETWORKDAYS.INTL($J124,$K124,1,(Holidays!$A$1:$A$248)),0)+IF(AND($J124&gt;BY$4,$J124&lt;=BZ$4,$K124&gt;BZ$4),NETWORKDAYS.INTL($J124,(BZ$4),1,(Holidays!$A$1:$A$248)),0)+IF(AND($J124&lt;BY$4,$K124&lt;BZ$4,$K124&gt;BY$4),NETWORKDAYS.INTL(BY$4+1,$K124,1,(Holidays!$A$1:$A$248)),0)+IF(AND($J124&lt;=BY$4,$K124&gt;=BZ$4,$K124&gt;BY$4),NETWORKDAYS.INTL(BY$4+1,(BZ$4),1,(Holidays!$A$1:$A$248)),0))*$M124,"")</f>
        <v>0</v>
      </c>
      <c r="CA124" s="192">
        <f ca="1">IFERROR((IF(AND($J124&gt;BZ$4,$J124&lt;=CA$4,$K124&lt;=CA$4),NETWORKDAYS.INTL($J124,$K124,1,(Holidays!$A$1:$A$248)),0)+IF(AND($J124&gt;BZ$4,$J124&lt;=CA$4,$K124&gt;CA$4),NETWORKDAYS.INTL($J124,(CA$4),1,(Holidays!$A$1:$A$248)),0)+IF(AND($J124&lt;BZ$4,$K124&lt;CA$4,$K124&gt;BZ$4),NETWORKDAYS.INTL(BZ$4+1,$K124,1,(Holidays!$A$1:$A$248)),0)+IF(AND($J124&lt;=BZ$4,$K124&gt;=CA$4,$K124&gt;BZ$4),NETWORKDAYS.INTL(BZ$4+1,(CA$4),1,(Holidays!$A$1:$A$248)),0))*$M124,"")</f>
        <v>0</v>
      </c>
      <c r="CB124" s="321">
        <f ca="1">IFERROR((IF(AND($J124&gt;CA$4,$J124&lt;=CB$4,$K124&lt;=CB$4),NETWORKDAYS.INTL($J124,$K124,1,(Holidays!$A$1:$A$248)),0)+IF(AND($J124&gt;CA$4,$J124&lt;=CB$4,$K124&gt;CB$4),NETWORKDAYS.INTL($J124,(CB$4),1,(Holidays!$A$1:$A$248)),0)+IF(AND($J124&lt;CA$4,$K124&lt;CB$4,$K124&gt;CA$4),NETWORKDAYS.INTL(CA$4+1,$K124,1,(Holidays!$A$1:$A$248)),0)+IF(AND($J124&lt;=CA$4,$K124&gt;=CB$4,$K124&gt;CA$4),NETWORKDAYS.INTL(CA$4+1,(CB$4),1,(Holidays!$A$1:$A$248)),0))*$M124,"")</f>
        <v>0</v>
      </c>
      <c r="CC124" s="190">
        <f ca="1">IFERROR((IF(AND($J124&gt;CB$4,$J124&lt;=CC$4,$K124&lt;=CC$4),NETWORKDAYS.INTL($J124,$K124,1,(Holidays!$A$1:$A$248)),0)+IF(AND($J124&gt;CB$4,$J124&lt;=CC$4,$K124&gt;CC$4),NETWORKDAYS.INTL($J124,(CC$4),1,(Holidays!$A$1:$A$248)),0)+IF(AND($J124&lt;CB$4,$K124&lt;CC$4,$K124&gt;CB$4),NETWORKDAYS.INTL(CB$4+1,$K124,1,(Holidays!$A$1:$A$248)),0)+IF(AND($J124&lt;=CB$4,$K124&gt;=CC$4,$K124&gt;CB$4),NETWORKDAYS.INTL(CB$4+1,(CC$4),1,(Holidays!$A$1:$A$248)),0))*$M124,"")</f>
        <v>0</v>
      </c>
      <c r="CD124" s="192">
        <f ca="1">IFERROR((IF(AND($J124&gt;CC$4,$J124&lt;=CD$4,$K124&lt;=CD$4),NETWORKDAYS.INTL($J124,$K124,1,(Holidays!$A$1:$A$248)),0)+IF(AND($J124&gt;CC$4,$J124&lt;=CD$4,$K124&gt;CD$4),NETWORKDAYS.INTL($J124,(CD$4),1,(Holidays!$A$1:$A$248)),0)+IF(AND($J124&lt;CC$4,$K124&lt;CD$4,$K124&gt;CC$4),NETWORKDAYS.INTL(CC$4+1,$K124,1,(Holidays!$A$1:$A$248)),0)+IF(AND($J124&lt;=CC$4,$K124&gt;=CD$4,$K124&gt;CC$4),NETWORKDAYS.INTL(CC$4+1,(CD$4),1,(Holidays!$A$1:$A$248)),0))*$M124,"")</f>
        <v>0</v>
      </c>
      <c r="CE124" s="321">
        <f ca="1">IFERROR((IF(AND($J124&gt;CD$4,$J124&lt;=CE$4,$K124&lt;=CE$4),NETWORKDAYS.INTL($J124,$K124,1,(Holidays!$A$1:$A$248)),0)+IF(AND($J124&gt;CD$4,$J124&lt;=CE$4,$K124&gt;CE$4),NETWORKDAYS.INTL($J124,(CE$4),1,(Holidays!$A$1:$A$248)),0)+IF(AND($J124&lt;CD$4,$K124&lt;CE$4,$K124&gt;CD$4),NETWORKDAYS.INTL(CD$4+1,$K124,1,(Holidays!$A$1:$A$248)),0)+IF(AND($J124&lt;=CD$4,$K124&gt;=CE$4,$K124&gt;CD$4),NETWORKDAYS.INTL(CD$4+1,(CE$4),1,(Holidays!$A$1:$A$248)),0))*$M124,"")</f>
        <v>0</v>
      </c>
      <c r="CF124" s="190">
        <f ca="1">IFERROR((IF(AND($J124&gt;CE$4,$J124&lt;=CF$4,$K124&lt;=CF$4),NETWORKDAYS.INTL($J124,$K124,1,(Holidays!$A$1:$A$248)),0)+IF(AND($J124&gt;CE$4,$J124&lt;=CF$4,$K124&gt;CF$4),NETWORKDAYS.INTL($J124,(CF$4),1,(Holidays!$A$1:$A$248)),0)+IF(AND($J124&lt;CE$4,$K124&lt;CF$4,$K124&gt;CE$4),NETWORKDAYS.INTL(CE$4+1,$K124,1,(Holidays!$A$1:$A$248)),0)+IF(AND($J124&lt;=CE$4,$K124&gt;=CF$4,$K124&gt;CE$4),NETWORKDAYS.INTL(CE$4+1,(CF$4),1,(Holidays!$A$1:$A$248)),0))*$M124,"")</f>
        <v>0</v>
      </c>
      <c r="CG124" s="192">
        <f ca="1">IFERROR((IF(AND($J124&gt;CF$4,$J124&lt;=CG$4,$K124&lt;=CG$4),NETWORKDAYS.INTL($J124,$K124,1,(Holidays!$A$1:$A$248)),0)+IF(AND($J124&gt;CF$4,$J124&lt;=CG$4,$K124&gt;CG$4),NETWORKDAYS.INTL($J124,(CG$4),1,(Holidays!$A$1:$A$248)),0)+IF(AND($J124&lt;CF$4,$K124&lt;CG$4,$K124&gt;CF$4),NETWORKDAYS.INTL(CF$4+1,$K124,1,(Holidays!$A$1:$A$248)),0)+IF(AND($J124&lt;=CF$4,$K124&gt;=CG$4,$K124&gt;CF$4),NETWORKDAYS.INTL(CF$4+1,(CG$4),1,(Holidays!$A$1:$A$248)),0))*$M124,"")</f>
        <v>0</v>
      </c>
      <c r="CH124" s="321">
        <f ca="1">IFERROR((IF(AND($J124&gt;CG$4,$J124&lt;=CH$4,$K124&lt;=CH$4),NETWORKDAYS.INTL($J124,$K124,1,(Holidays!$A$1:$A$248)),0)+IF(AND($J124&gt;CG$4,$J124&lt;=CH$4,$K124&gt;CH$4),NETWORKDAYS.INTL($J124,(CH$4),1,(Holidays!$A$1:$A$248)),0)+IF(AND($J124&lt;CG$4,$K124&lt;CH$4,$K124&gt;CG$4),NETWORKDAYS.INTL(CG$4+1,$K124,1,(Holidays!$A$1:$A$248)),0)+IF(AND($J124&lt;=CG$4,$K124&gt;=CH$4,$K124&gt;CG$4),NETWORKDAYS.INTL(CG$4+1,(CH$4),1,(Holidays!$A$1:$A$248)),0))*$M124,"")</f>
        <v>0</v>
      </c>
      <c r="CI124" s="190">
        <f ca="1">IFERROR((IF(AND($J124&gt;CH$4,$J124&lt;=CI$4,$K124&lt;=CI$4),NETWORKDAYS.INTL($J124,$K124,1,(Holidays!$A$1:$A$248)),0)+IF(AND($J124&gt;CH$4,$J124&lt;=CI$4,$K124&gt;CI$4),NETWORKDAYS.INTL($J124,(CI$4),1,(Holidays!$A$1:$A$248)),0)+IF(AND($J124&lt;CH$4,$K124&lt;CI$4,$K124&gt;CH$4),NETWORKDAYS.INTL(CH$4+1,$K124,1,(Holidays!$A$1:$A$248)),0)+IF(AND($J124&lt;=CH$4,$K124&gt;=CI$4,$K124&gt;CH$4),NETWORKDAYS.INTL(CH$4+1,(CI$4),1,(Holidays!$A$1:$A$248)),0))*$M124,"")</f>
        <v>0</v>
      </c>
      <c r="CJ124" s="192">
        <f ca="1">IFERROR((IF(AND($J124&gt;CI$4,$J124&lt;=CJ$4,$K124&lt;=CJ$4),NETWORKDAYS.INTL($J124,$K124,1,(Holidays!$A$1:$A$248)),0)+IF(AND($J124&gt;CI$4,$J124&lt;=CJ$4,$K124&gt;CJ$4),NETWORKDAYS.INTL($J124,(CJ$4),1,(Holidays!$A$1:$A$248)),0)+IF(AND($J124&lt;CI$4,$K124&lt;CJ$4,$K124&gt;CI$4),NETWORKDAYS.INTL(CI$4+1,$K124,1,(Holidays!$A$1:$A$248)),0)+IF(AND($J124&lt;=CI$4,$K124&gt;=CJ$4,$K124&gt;CI$4),NETWORKDAYS.INTL(CI$4+1,(CJ$4),1,(Holidays!$A$1:$A$248)),0))*$M124,"")</f>
        <v>0</v>
      </c>
      <c r="CK124" s="321">
        <f ca="1">IFERROR((IF(AND($J124&gt;CJ$4,$J124&lt;=CK$4,$K124&lt;=CK$4),NETWORKDAYS.INTL($J124,$K124,1,(Holidays!$A$1:$A$248)),0)+IF(AND($J124&gt;CJ$4,$J124&lt;=CK$4,$K124&gt;CK$4),NETWORKDAYS.INTL($J124,(CK$4),1,(Holidays!$A$1:$A$248)),0)+IF(AND($J124&lt;CJ$4,$K124&lt;CK$4,$K124&gt;CJ$4),NETWORKDAYS.INTL(CJ$4+1,$K124,1,(Holidays!$A$1:$A$248)),0)+IF(AND($J124&lt;=CJ$4,$K124&gt;=CK$4,$K124&gt;CJ$4),NETWORKDAYS.INTL(CJ$4+1,(CK$4),1,(Holidays!$A$1:$A$248)),0))*$M124,"")</f>
        <v>0</v>
      </c>
      <c r="CL124" s="190">
        <f ca="1">IFERROR((IF(AND($J124&gt;CK$4,$J124&lt;=CL$4,$K124&lt;=CL$4),NETWORKDAYS.INTL($J124,$K124,1,(Holidays!$A$1:$A$248)),0)+IF(AND($J124&gt;CK$4,$J124&lt;=CL$4,$K124&gt;CL$4),NETWORKDAYS.INTL($J124,(CL$4),1,(Holidays!$A$1:$A$248)),0)+IF(AND($J124&lt;CK$4,$K124&lt;CL$4,$K124&gt;CK$4),NETWORKDAYS.INTL(CK$4+1,$K124,1,(Holidays!$A$1:$A$248)),0)+IF(AND($J124&lt;=CK$4,$K124&gt;=CL$4,$K124&gt;CK$4),NETWORKDAYS.INTL(CK$4+1,(CL$4),1,(Holidays!$A$1:$A$248)),0))*$M124,"")</f>
        <v>0</v>
      </c>
      <c r="CM124" s="192">
        <f ca="1">IFERROR((IF(AND($J124&gt;CL$4,$J124&lt;=CM$4,$K124&lt;=CM$4),NETWORKDAYS.INTL($J124,$K124,1,(Holidays!$A$1:$A$248)),0)+IF(AND($J124&gt;CL$4,$J124&lt;=CM$4,$K124&gt;CM$4),NETWORKDAYS.INTL($J124,(CM$4),1,(Holidays!$A$1:$A$248)),0)+IF(AND($J124&lt;CL$4,$K124&lt;CM$4,$K124&gt;CL$4),NETWORKDAYS.INTL(CL$4+1,$K124,1,(Holidays!$A$1:$A$248)),0)+IF(AND($J124&lt;=CL$4,$K124&gt;=CM$4,$K124&gt;CL$4),NETWORKDAYS.INTL(CL$4+1,(CM$4),1,(Holidays!$A$1:$A$248)),0))*$M124,"")</f>
        <v>0</v>
      </c>
      <c r="CN124" s="321">
        <f ca="1">IFERROR((IF(AND($J124&gt;CM$4,$J124&lt;=CN$4,$K124&lt;=CN$4),NETWORKDAYS.INTL($J124,$K124,1,(Holidays!$A$1:$A$248)),0)+IF(AND($J124&gt;CM$4,$J124&lt;=CN$4,$K124&gt;CN$4),NETWORKDAYS.INTL($J124,(CN$4),1,(Holidays!$A$1:$A$248)),0)+IF(AND($J124&lt;CM$4,$K124&lt;CN$4,$K124&gt;CM$4),NETWORKDAYS.INTL(CM$4+1,$K124,1,(Holidays!$A$1:$A$248)),0)+IF(AND($J124&lt;=CM$4,$K124&gt;=CN$4,$K124&gt;CM$4),NETWORKDAYS.INTL(CM$4+1,(CN$4),1,(Holidays!$A$1:$A$248)),0))*$M124,"")</f>
        <v>0</v>
      </c>
      <c r="CO124" s="190">
        <f ca="1">IFERROR((IF(AND($J124&gt;CN$4,$J124&lt;=CO$4,$K124&lt;=CO$4),NETWORKDAYS.INTL($J124,$K124,1,(Holidays!$A$1:$A$248)),0)+IF(AND($J124&gt;CN$4,$J124&lt;=CO$4,$K124&gt;CO$4),NETWORKDAYS.INTL($J124,(CO$4),1,(Holidays!$A$1:$A$248)),0)+IF(AND($J124&lt;CN$4,$K124&lt;CO$4,$K124&gt;CN$4),NETWORKDAYS.INTL(CN$4+1,$K124,1,(Holidays!$A$1:$A$248)),0)+IF(AND($J124&lt;=CN$4,$K124&gt;=CO$4,$K124&gt;CN$4),NETWORKDAYS.INTL(CN$4+1,(CO$4),1,(Holidays!$A$1:$A$248)),0))*$M124,"")</f>
        <v>0</v>
      </c>
      <c r="CP124" s="192">
        <f ca="1">IFERROR((IF(AND($J124&gt;CO$4,$J124&lt;=CP$4,$K124&lt;=CP$4),NETWORKDAYS.INTL($J124,$K124,1,(Holidays!$A$1:$A$248)),0)+IF(AND($J124&gt;CO$4,$J124&lt;=CP$4,$K124&gt;CP$4),NETWORKDAYS.INTL($J124,(CP$4),1,(Holidays!$A$1:$A$248)),0)+IF(AND($J124&lt;CO$4,$K124&lt;CP$4,$K124&gt;CO$4),NETWORKDAYS.INTL(CO$4+1,$K124,1,(Holidays!$A$1:$A$248)),0)+IF(AND($J124&lt;=CO$4,$K124&gt;=CP$4,$K124&gt;CO$4),NETWORKDAYS.INTL(CO$4+1,(CP$4),1,(Holidays!$A$1:$A$248)),0))*$M124,"")</f>
        <v>0</v>
      </c>
      <c r="CQ124" s="321">
        <f ca="1">IFERROR((IF(AND($J124&gt;CP$4,$J124&lt;=CQ$4,$K124&lt;=CQ$4),NETWORKDAYS.INTL($J124,$K124,1,(Holidays!$A$1:$A$248)),0)+IF(AND($J124&gt;CP$4,$J124&lt;=CQ$4,$K124&gt;CQ$4),NETWORKDAYS.INTL($J124,(CQ$4),1,(Holidays!$A$1:$A$248)),0)+IF(AND($J124&lt;CP$4,$K124&lt;CQ$4,$K124&gt;CP$4),NETWORKDAYS.INTL(CP$4+1,$K124,1,(Holidays!$A$1:$A$248)),0)+IF(AND($J124&lt;=CP$4,$K124&gt;=CQ$4,$K124&gt;CP$4),NETWORKDAYS.INTL(CP$4+1,(CQ$4),1,(Holidays!$A$1:$A$248)),0))*$M124,"")</f>
        <v>0</v>
      </c>
      <c r="CR124" s="190">
        <f ca="1">IFERROR((IF(AND($J124&gt;CQ$4,$J124&lt;=CR$4,$K124&lt;=CR$4),NETWORKDAYS.INTL($J124,$K124,1,(Holidays!$A$1:$A$248)),0)+IF(AND($J124&gt;CQ$4,$J124&lt;=CR$4,$K124&gt;CR$4),NETWORKDAYS.INTL($J124,(CR$4),1,(Holidays!$A$1:$A$248)),0)+IF(AND($J124&lt;CQ$4,$K124&lt;CR$4,$K124&gt;CQ$4),NETWORKDAYS.INTL(CQ$4+1,$K124,1,(Holidays!$A$1:$A$248)),0)+IF(AND($J124&lt;=CQ$4,$K124&gt;=CR$4,$K124&gt;CQ$4),NETWORKDAYS.INTL(CQ$4+1,(CR$4),1,(Holidays!$A$1:$A$248)),0))*$M124,"")</f>
        <v>0</v>
      </c>
      <c r="CS124" s="192">
        <f ca="1">IFERROR((IF(AND($J124&gt;CR$4,$J124&lt;=CS$4,$K124&lt;=CS$4),NETWORKDAYS.INTL($J124,$K124,1,(Holidays!$A$1:$A$248)),0)+IF(AND($J124&gt;CR$4,$J124&lt;=CS$4,$K124&gt;CS$4),NETWORKDAYS.INTL($J124,(CS$4),1,(Holidays!$A$1:$A$248)),0)+IF(AND($J124&lt;CR$4,$K124&lt;CS$4,$K124&gt;CR$4),NETWORKDAYS.INTL(CR$4+1,$K124,1,(Holidays!$A$1:$A$248)),0)+IF(AND($J124&lt;=CR$4,$K124&gt;=CS$4,$K124&gt;CR$4),NETWORKDAYS.INTL(CR$4+1,(CS$4),1,(Holidays!$A$1:$A$248)),0))*$M124,"")</f>
        <v>0</v>
      </c>
      <c r="CT124" s="321">
        <f ca="1">IFERROR((IF(AND($J124&gt;CS$4,$J124&lt;=CT$4,$K124&lt;=CT$4),NETWORKDAYS.INTL($J124,$K124,1,(Holidays!$A$1:$A$248)),0)+IF(AND($J124&gt;CS$4,$J124&lt;=CT$4,$K124&gt;CT$4),NETWORKDAYS.INTL($J124,(CT$4),1,(Holidays!$A$1:$A$248)),0)+IF(AND($J124&lt;CS$4,$K124&lt;CT$4,$K124&gt;CS$4),NETWORKDAYS.INTL(CS$4+1,$K124,1,(Holidays!$A$1:$A$248)),0)+IF(AND($J124&lt;=CS$4,$K124&gt;=CT$4,$K124&gt;CS$4),NETWORKDAYS.INTL(CS$4+1,(CT$4),1,(Holidays!$A$1:$A$248)),0))*$M124,"")</f>
        <v>0</v>
      </c>
      <c r="CU124" s="190">
        <f ca="1">IFERROR((IF(AND($J124&gt;CT$4,$J124&lt;=CU$4,$K124&lt;=CU$4),NETWORKDAYS.INTL($J124,$K124,1,(Holidays!$A$1:$A$248)),0)+IF(AND($J124&gt;CT$4,$J124&lt;=CU$4,$K124&gt;CU$4),NETWORKDAYS.INTL($J124,(CU$4),1,(Holidays!$A$1:$A$248)),0)+IF(AND($J124&lt;CT$4,$K124&lt;CU$4,$K124&gt;CT$4),NETWORKDAYS.INTL(CT$4+1,$K124,1,(Holidays!$A$1:$A$248)),0)+IF(AND($J124&lt;=CT$4,$K124&gt;=CU$4,$K124&gt;CT$4),NETWORKDAYS.INTL(CT$4+1,(CU$4),1,(Holidays!$A$1:$A$248)),0))*$M124,"")</f>
        <v>0</v>
      </c>
      <c r="CV124" s="192">
        <f ca="1">IFERROR((IF(AND($J124&gt;CU$4,$J124&lt;=CV$4,$K124&lt;=CV$4),NETWORKDAYS.INTL($J124,$K124,1,(Holidays!$A$1:$A$248)),0)+IF(AND($J124&gt;CU$4,$J124&lt;=CV$4,$K124&gt;CV$4),NETWORKDAYS.INTL($J124,(CV$4),1,(Holidays!$A$1:$A$248)),0)+IF(AND($J124&lt;CU$4,$K124&lt;CV$4,$K124&gt;CU$4),NETWORKDAYS.INTL(CU$4+1,$K124,1,(Holidays!$A$1:$A$248)),0)+IF(AND($J124&lt;=CU$4,$K124&gt;=CV$4,$K124&gt;CU$4),NETWORKDAYS.INTL(CU$4+1,(CV$4),1,(Holidays!$A$1:$A$248)),0))*$M124,"")</f>
        <v>0</v>
      </c>
      <c r="CW124" s="321">
        <f ca="1">IFERROR((IF(AND($J124&gt;CV$4,$J124&lt;=CW$4,$K124&lt;=CW$4),NETWORKDAYS.INTL($J124,$K124,1,(Holidays!$A$1:$A$248)),0)+IF(AND($J124&gt;CV$4,$J124&lt;=CW$4,$K124&gt;CW$4),NETWORKDAYS.INTL($J124,(CW$4),1,(Holidays!$A$1:$A$248)),0)+IF(AND($J124&lt;CV$4,$K124&lt;CW$4,$K124&gt;CV$4),NETWORKDAYS.INTL(CV$4+1,$K124,1,(Holidays!$A$1:$A$248)),0)+IF(AND($J124&lt;=CV$4,$K124&gt;=CW$4,$K124&gt;CV$4),NETWORKDAYS.INTL(CV$4+1,(CW$4),1,(Holidays!$A$1:$A$248)),0))*$M124,"")</f>
        <v>0</v>
      </c>
      <c r="CX124" s="324">
        <f ca="1">IFERROR((IF(AND($J124&gt;CW$4,$J124&lt;=CX$4,$K124&lt;=CX$4),NETWORKDAYS.INTL($J124,$K124,1,(Holidays!$A$1:$A$248)),0)+IF(AND($J124&gt;CW$4,$J124&lt;=CX$4,$K124&gt;CX$4),NETWORKDAYS.INTL($J124,(CX$4),1,(Holidays!$A$1:$A$248)),0)+IF(AND($J124&lt;CW$4,$K124&lt;CX$4,$K124&gt;CW$4),NETWORKDAYS.INTL(CW$4+1,$K124,1,(Holidays!$A$1:$A$248)),0)+IF(AND($J124&lt;=CW$4,$K124&gt;=CX$4,$K124&gt;CW$4),NETWORKDAYS.INTL(CW$4+1,(CX$4),1,(Holidays!$A$1:$A$248)),0))*$M124,"")</f>
        <v>0</v>
      </c>
    </row>
    <row r="125" spans="2:102" ht="15" customHeight="1" outlineLevel="1">
      <c r="B125" s="59" t="str">
        <f t="array" ref="B125">IFERROR(INDEX('A-2_MH Distribution'!$B$1:$B$15014,SMALL(IF('A-2_MH Distribution'!$O$8:$O$63&lt;&gt;0,ROW('A-2_MH Distribution'!$B$8:$B$63)),ROW(A26)),1),"")</f>
        <v/>
      </c>
      <c r="C125" s="458" t="str">
        <f ca="1">IFERROR(VLOOKUP(B125,OFFSET('A-1_MH Estimation'!$B$7,0,0,MATCH("Subtotal LOE",'A-1_MH Estimation'!B:B,0)-7,2),2,0),"")</f>
        <v/>
      </c>
      <c r="D125" s="466" t="str">
        <f ca="1">IFERROR(VLOOKUP(B125,OFFSET('A-1_MH Estimation'!$B$7,0,0,MATCH("Subtotal LOE",'A-1_MH Estimation'!B:B,0)-7,4),4,0),"")</f>
        <v/>
      </c>
      <c r="E125" s="466" t="str">
        <f ca="1">IFERROR(VLOOKUP(B125,OFFSET('A-1_MH Estimation'!$B$7,0,0,MATCH("Subtotal LOE",'A-1_MH Estimation'!B:B,0)-7,3),3,0),"")</f>
        <v/>
      </c>
      <c r="F125" s="462">
        <f>IFERROR(VLOOKUP($B125,'A-2_MH Distribution'!$B$6:$O$16314,3,0)*VLOOKUP($B125,'A-2_MH Distribution'!$B$6:$O$16314,VLOOKUP(G125,SoftwareList,6,0),0)*IFERROR((--(VLOOKUP($B125,'A-2_MH Distribution'!$B$6:$O$16314,VLOOKUP(G125,SoftwareList,8,0),0)=0)+VLOOKUP($B125,'A-2_MH Distribution'!$B$6:$O$16314,VLOOKUP(G125,SoftwareList,8,0),0)),1),0)</f>
        <v>0</v>
      </c>
      <c r="G125" s="403" t="str">
        <f t="shared" si="63"/>
        <v/>
      </c>
      <c r="H125" s="454"/>
      <c r="I125" s="455"/>
      <c r="J125" s="351">
        <f ca="1">IFERROR(INDEX(Activities,MATCH($B125,'A-2_MH Distribution'!B:B,0),MATCH("Start Date",'A-2_MH Distribution'!$A$4:S$4,0))+H125,0)</f>
        <v>0</v>
      </c>
      <c r="K125" s="352">
        <f ca="1">IFERROR(INDEX(Activities,MATCH($B125,'A-2_MH Distribution'!B:B,0),MATCH("Finish Date",'A-2_MH Distribution'!$A$4:S$4,0))+I125,0)</f>
        <v>0</v>
      </c>
      <c r="L125" s="170">
        <f ca="1">NETWORKDAYS.INTL(J125,K125,1,Holidays!$A$1:$A$248)</f>
        <v>0</v>
      </c>
      <c r="M125" s="62">
        <f t="shared" ca="1" si="62"/>
        <v>0</v>
      </c>
      <c r="O125" s="253">
        <f ca="1">SUM($P125:CX125)</f>
        <v>0</v>
      </c>
      <c r="P125" s="320"/>
      <c r="Q125" s="321">
        <f ca="1">IFERROR((IF(AND($J125&gt;P$4,$J125&lt;=Q$4,$K125&lt;=Q$4),NETWORKDAYS.INTL($J125,$K125,1,(Holidays!$A$1:$A$248)),0)+IF(AND($J125&gt;P$4,$J125&lt;=Q$4,$K125&gt;Q$4),NETWORKDAYS.INTL($J125,(Q$4),1,(Holidays!$A$1:$A$248)),0)+IF(AND($J125&lt;P$4,$K125&lt;Q$4,$K125&gt;P$4),NETWORKDAYS.INTL(P$4+1,$K125,1,(Holidays!$A$1:$A$248)),0)+IF(AND($J125&lt;=P$4,$K125&gt;=Q$4,$K125&gt;P$4),NETWORKDAYS.INTL(P$4+1,(Q$4),1,(Holidays!$A$1:$A$248)),0))*$M125,"")</f>
        <v>0</v>
      </c>
      <c r="R125" s="190">
        <f ca="1">IFERROR((IF(AND($J125&gt;Q$4,$J125&lt;=R$4,$K125&lt;=R$4),NETWORKDAYS.INTL($J125,$K125,1,(Holidays!$A$1:$A$248)),0)+IF(AND($J125&gt;Q$4,$J125&lt;=R$4,$K125&gt;R$4),NETWORKDAYS.INTL($J125,(R$4),1,(Holidays!$A$1:$A$248)),0)+IF(AND($J125&lt;Q$4,$K125&lt;R$4,$K125&gt;Q$4),NETWORKDAYS.INTL(Q$4+1,$K125,1,(Holidays!$A$1:$A$248)),0)+IF(AND($J125&lt;=Q$4,$K125&gt;=R$4,$K125&gt;Q$4),NETWORKDAYS.INTL(Q$4+1,(R$4),1,(Holidays!$A$1:$A$248)),0))*$M125,"")</f>
        <v>0</v>
      </c>
      <c r="S125" s="192">
        <f ca="1">IFERROR((IF(AND($J125&gt;R$4,$J125&lt;=S$4,$K125&lt;=S$4),NETWORKDAYS.INTL($J125,$K125,1,(Holidays!$A$1:$A$248)),0)+IF(AND($J125&gt;R$4,$J125&lt;=S$4,$K125&gt;S$4),NETWORKDAYS.INTL($J125,(S$4),1,(Holidays!$A$1:$A$248)),0)+IF(AND($J125&lt;R$4,$K125&lt;S$4,$K125&gt;R$4),NETWORKDAYS.INTL(R$4+1,$K125,1,(Holidays!$A$1:$A$248)),0)+IF(AND($J125&lt;=R$4,$K125&gt;=S$4,$K125&gt;R$4),NETWORKDAYS.INTL(R$4+1,(S$4),1,(Holidays!$A$1:$A$248)),0))*$M125,"")</f>
        <v>0</v>
      </c>
      <c r="T125" s="321">
        <f ca="1">IFERROR((IF(AND($J125&gt;S$4,$J125&lt;=T$4,$K125&lt;=T$4),NETWORKDAYS.INTL($J125,$K125,1,(Holidays!$A$1:$A$248)),0)+IF(AND($J125&gt;S$4,$J125&lt;=T$4,$K125&gt;T$4),NETWORKDAYS.INTL($J125,(T$4),1,(Holidays!$A$1:$A$248)),0)+IF(AND($J125&lt;S$4,$K125&lt;T$4,$K125&gt;S$4),NETWORKDAYS.INTL(S$4+1,$K125,1,(Holidays!$A$1:$A$248)),0)+IF(AND($J125&lt;=S$4,$K125&gt;=T$4,$K125&gt;S$4),NETWORKDAYS.INTL(S$4+1,(T$4),1,(Holidays!$A$1:$A$248)),0))*$M125,"")</f>
        <v>0</v>
      </c>
      <c r="U125" s="190">
        <f ca="1">IFERROR((IF(AND($J125&gt;T$4,$J125&lt;=U$4,$K125&lt;=U$4),NETWORKDAYS.INTL($J125,$K125,1,(Holidays!$A$1:$A$248)),0)+IF(AND($J125&gt;T$4,$J125&lt;=U$4,$K125&gt;U$4),NETWORKDAYS.INTL($J125,(U$4),1,(Holidays!$A$1:$A$248)),0)+IF(AND($J125&lt;T$4,$K125&lt;U$4,$K125&gt;T$4),NETWORKDAYS.INTL(T$4+1,$K125,1,(Holidays!$A$1:$A$248)),0)+IF(AND($J125&lt;=T$4,$K125&gt;=U$4,$K125&gt;T$4),NETWORKDAYS.INTL(T$4+1,(U$4),1,(Holidays!$A$1:$A$248)),0))*$M125,"")</f>
        <v>0</v>
      </c>
      <c r="V125" s="192">
        <f ca="1">IFERROR((IF(AND($J125&gt;U$4,$J125&lt;=V$4,$K125&lt;=V$4),NETWORKDAYS.INTL($J125,$K125,1,(Holidays!$A$1:$A$248)),0)+IF(AND($J125&gt;U$4,$J125&lt;=V$4,$K125&gt;V$4),NETWORKDAYS.INTL($J125,(V$4),1,(Holidays!$A$1:$A$248)),0)+IF(AND($J125&lt;U$4,$K125&lt;V$4,$K125&gt;U$4),NETWORKDAYS.INTL(U$4+1,$K125,1,(Holidays!$A$1:$A$248)),0)+IF(AND($J125&lt;=U$4,$K125&gt;=V$4,$K125&gt;U$4),NETWORKDAYS.INTL(U$4+1,(V$4),1,(Holidays!$A$1:$A$248)),0))*$M125,"")</f>
        <v>0</v>
      </c>
      <c r="W125" s="321">
        <f ca="1">IFERROR((IF(AND($J125&gt;V$4,$J125&lt;=W$4,$K125&lt;=W$4),NETWORKDAYS.INTL($J125,$K125,1,(Holidays!$A$1:$A$248)),0)+IF(AND($J125&gt;V$4,$J125&lt;=W$4,$K125&gt;W$4),NETWORKDAYS.INTL($J125,(W$4),1,(Holidays!$A$1:$A$248)),0)+IF(AND($J125&lt;V$4,$K125&lt;W$4,$K125&gt;V$4),NETWORKDAYS.INTL(V$4+1,$K125,1,(Holidays!$A$1:$A$248)),0)+IF(AND($J125&lt;=V$4,$K125&gt;=W$4,$K125&gt;V$4),NETWORKDAYS.INTL(V$4+1,(W$4),1,(Holidays!$A$1:$A$248)),0))*$M125,"")</f>
        <v>0</v>
      </c>
      <c r="X125" s="190">
        <f ca="1">IFERROR((IF(AND($J125&gt;W$4,$J125&lt;=X$4,$K125&lt;=X$4),NETWORKDAYS.INTL($J125,$K125,1,(Holidays!$A$1:$A$248)),0)+IF(AND($J125&gt;W$4,$J125&lt;=X$4,$K125&gt;X$4),NETWORKDAYS.INTL($J125,(X$4),1,(Holidays!$A$1:$A$248)),0)+IF(AND($J125&lt;W$4,$K125&lt;X$4,$K125&gt;W$4),NETWORKDAYS.INTL(W$4+1,$K125,1,(Holidays!$A$1:$A$248)),0)+IF(AND($J125&lt;=W$4,$K125&gt;=X$4,$K125&gt;W$4),NETWORKDAYS.INTL(W$4+1,(X$4),1,(Holidays!$A$1:$A$248)),0))*$M125,"")</f>
        <v>0</v>
      </c>
      <c r="Y125" s="192">
        <f ca="1">IFERROR((IF(AND($J125&gt;X$4,$J125&lt;=Y$4,$K125&lt;=Y$4),NETWORKDAYS.INTL($J125,$K125,1,(Holidays!$A$1:$A$248)),0)+IF(AND($J125&gt;X$4,$J125&lt;=Y$4,$K125&gt;Y$4),NETWORKDAYS.INTL($J125,(Y$4),1,(Holidays!$A$1:$A$248)),0)+IF(AND($J125&lt;X$4,$K125&lt;Y$4,$K125&gt;X$4),NETWORKDAYS.INTL(X$4+1,$K125,1,(Holidays!$A$1:$A$248)),0)+IF(AND($J125&lt;=X$4,$K125&gt;=Y$4,$K125&gt;X$4),NETWORKDAYS.INTL(X$4+1,(Y$4),1,(Holidays!$A$1:$A$248)),0))*$M125,"")</f>
        <v>0</v>
      </c>
      <c r="Z125" s="321">
        <f ca="1">IFERROR((IF(AND($J125&gt;Y$4,$J125&lt;=Z$4,$K125&lt;=Z$4),NETWORKDAYS.INTL($J125,$K125,1,(Holidays!$A$1:$A$248)),0)+IF(AND($J125&gt;Y$4,$J125&lt;=Z$4,$K125&gt;Z$4),NETWORKDAYS.INTL($J125,(Z$4),1,(Holidays!$A$1:$A$248)),0)+IF(AND($J125&lt;Y$4,$K125&lt;Z$4,$K125&gt;Y$4),NETWORKDAYS.INTL(Y$4+1,$K125,1,(Holidays!$A$1:$A$248)),0)+IF(AND($J125&lt;=Y$4,$K125&gt;=Z$4,$K125&gt;Y$4),NETWORKDAYS.INTL(Y$4+1,(Z$4),1,(Holidays!$A$1:$A$248)),0))*$M125,"")</f>
        <v>0</v>
      </c>
      <c r="AA125" s="190">
        <f ca="1">IFERROR((IF(AND($J125&gt;Z$4,$J125&lt;=AA$4,$K125&lt;=AA$4),NETWORKDAYS.INTL($J125,$K125,1,(Holidays!$A$1:$A$248)),0)+IF(AND($J125&gt;Z$4,$J125&lt;=AA$4,$K125&gt;AA$4),NETWORKDAYS.INTL($J125,(AA$4),1,(Holidays!$A$1:$A$248)),0)+IF(AND($J125&lt;Z$4,$K125&lt;AA$4,$K125&gt;Z$4),NETWORKDAYS.INTL(Z$4+1,$K125,1,(Holidays!$A$1:$A$248)),0)+IF(AND($J125&lt;=Z$4,$K125&gt;=AA$4,$K125&gt;Z$4),NETWORKDAYS.INTL(Z$4+1,(AA$4),1,(Holidays!$A$1:$A$248)),0))*$M125,"")</f>
        <v>0</v>
      </c>
      <c r="AB125" s="192">
        <f ca="1">IFERROR((IF(AND($J125&gt;AA$4,$J125&lt;=AB$4,$K125&lt;=AB$4),NETWORKDAYS.INTL($J125,$K125,1,(Holidays!$A$1:$A$248)),0)+IF(AND($J125&gt;AA$4,$J125&lt;=AB$4,$K125&gt;AB$4),NETWORKDAYS.INTL($J125,(AB$4),1,(Holidays!$A$1:$A$248)),0)+IF(AND($J125&lt;AA$4,$K125&lt;AB$4,$K125&gt;AA$4),NETWORKDAYS.INTL(AA$4+1,$K125,1,(Holidays!$A$1:$A$248)),0)+IF(AND($J125&lt;=AA$4,$K125&gt;=AB$4,$K125&gt;AA$4),NETWORKDAYS.INTL(AA$4+1,(AB$4),1,(Holidays!$A$1:$A$248)),0))*$M125,"")</f>
        <v>0</v>
      </c>
      <c r="AC125" s="321">
        <f ca="1">IFERROR((IF(AND($J125&gt;AB$4,$J125&lt;=AC$4,$K125&lt;=AC$4),NETWORKDAYS.INTL($J125,$K125,1,(Holidays!$A$1:$A$248)),0)+IF(AND($J125&gt;AB$4,$J125&lt;=AC$4,$K125&gt;AC$4),NETWORKDAYS.INTL($J125,(AC$4),1,(Holidays!$A$1:$A$248)),0)+IF(AND($J125&lt;AB$4,$K125&lt;AC$4,$K125&gt;AB$4),NETWORKDAYS.INTL(AB$4+1,$K125,1,(Holidays!$A$1:$A$248)),0)+IF(AND($J125&lt;=AB$4,$K125&gt;=AC$4,$K125&gt;AB$4),NETWORKDAYS.INTL(AB$4+1,(AC$4),1,(Holidays!$A$1:$A$248)),0))*$M125,"")</f>
        <v>0</v>
      </c>
      <c r="AD125" s="190">
        <f ca="1">IFERROR((IF(AND($J125&gt;AC$4,$J125&lt;=AD$4,$K125&lt;=AD$4),NETWORKDAYS.INTL($J125,$K125,1,(Holidays!$A$1:$A$248)),0)+IF(AND($J125&gt;AC$4,$J125&lt;=AD$4,$K125&gt;AD$4),NETWORKDAYS.INTL($J125,(AD$4),1,(Holidays!$A$1:$A$248)),0)+IF(AND($J125&lt;AC$4,$K125&lt;AD$4,$K125&gt;AC$4),NETWORKDAYS.INTL(AC$4+1,$K125,1,(Holidays!$A$1:$A$248)),0)+IF(AND($J125&lt;=AC$4,$K125&gt;=AD$4,$K125&gt;AC$4),NETWORKDAYS.INTL(AC$4+1,(AD$4),1,(Holidays!$A$1:$A$248)),0))*$M125,"")</f>
        <v>0</v>
      </c>
      <c r="AE125" s="192">
        <f ca="1">IFERROR((IF(AND($J125&gt;AD$4,$J125&lt;=AE$4,$K125&lt;=AE$4),NETWORKDAYS.INTL($J125,$K125,1,(Holidays!$A$1:$A$248)),0)+IF(AND($J125&gt;AD$4,$J125&lt;=AE$4,$K125&gt;AE$4),NETWORKDAYS.INTL($J125,(AE$4),1,(Holidays!$A$1:$A$248)),0)+IF(AND($J125&lt;AD$4,$K125&lt;AE$4,$K125&gt;AD$4),NETWORKDAYS.INTL(AD$4+1,$K125,1,(Holidays!$A$1:$A$248)),0)+IF(AND($J125&lt;=AD$4,$K125&gt;=AE$4,$K125&gt;AD$4),NETWORKDAYS.INTL(AD$4+1,(AE$4),1,(Holidays!$A$1:$A$248)),0))*$M125,"")</f>
        <v>0</v>
      </c>
      <c r="AF125" s="321">
        <f ca="1">IFERROR((IF(AND($J125&gt;AE$4,$J125&lt;=AF$4,$K125&lt;=AF$4),NETWORKDAYS.INTL($J125,$K125,1,(Holidays!$A$1:$A$248)),0)+IF(AND($J125&gt;AE$4,$J125&lt;=AF$4,$K125&gt;AF$4),NETWORKDAYS.INTL($J125,(AF$4),1,(Holidays!$A$1:$A$248)),0)+IF(AND($J125&lt;AE$4,$K125&lt;AF$4,$K125&gt;AE$4),NETWORKDAYS.INTL(AE$4+1,$K125,1,(Holidays!$A$1:$A$248)),0)+IF(AND($J125&lt;=AE$4,$K125&gt;=AF$4,$K125&gt;AE$4),NETWORKDAYS.INTL(AE$4+1,(AF$4),1,(Holidays!$A$1:$A$248)),0))*$M125,"")</f>
        <v>0</v>
      </c>
      <c r="AG125" s="190">
        <f ca="1">IFERROR((IF(AND($J125&gt;AF$4,$J125&lt;=AG$4,$K125&lt;=AG$4),NETWORKDAYS.INTL($J125,$K125,1,(Holidays!$A$1:$A$248)),0)+IF(AND($J125&gt;AF$4,$J125&lt;=AG$4,$K125&gt;AG$4),NETWORKDAYS.INTL($J125,(AG$4),1,(Holidays!$A$1:$A$248)),0)+IF(AND($J125&lt;AF$4,$K125&lt;AG$4,$K125&gt;AF$4),NETWORKDAYS.INTL(AF$4+1,$K125,1,(Holidays!$A$1:$A$248)),0)+IF(AND($J125&lt;=AF$4,$K125&gt;=AG$4,$K125&gt;AF$4),NETWORKDAYS.INTL(AF$4+1,(AG$4),1,(Holidays!$A$1:$A$248)),0))*$M125,"")</f>
        <v>0</v>
      </c>
      <c r="AH125" s="192">
        <f ca="1">IFERROR((IF(AND($J125&gt;AG$4,$J125&lt;=AH$4,$K125&lt;=AH$4),NETWORKDAYS.INTL($J125,$K125,1,(Holidays!$A$1:$A$248)),0)+IF(AND($J125&gt;AG$4,$J125&lt;=AH$4,$K125&gt;AH$4),NETWORKDAYS.INTL($J125,(AH$4),1,(Holidays!$A$1:$A$248)),0)+IF(AND($J125&lt;AG$4,$K125&lt;AH$4,$K125&gt;AG$4),NETWORKDAYS.INTL(AG$4+1,$K125,1,(Holidays!$A$1:$A$248)),0)+IF(AND($J125&lt;=AG$4,$K125&gt;=AH$4,$K125&gt;AG$4),NETWORKDAYS.INTL(AG$4+1,(AH$4),1,(Holidays!$A$1:$A$248)),0))*$M125,"")</f>
        <v>0</v>
      </c>
      <c r="AI125" s="321">
        <f ca="1">IFERROR((IF(AND($J125&gt;AH$4,$J125&lt;=AI$4,$K125&lt;=AI$4),NETWORKDAYS.INTL($J125,$K125,1,(Holidays!$A$1:$A$248)),0)+IF(AND($J125&gt;AH$4,$J125&lt;=AI$4,$K125&gt;AI$4),NETWORKDAYS.INTL($J125,(AI$4),1,(Holidays!$A$1:$A$248)),0)+IF(AND($J125&lt;AH$4,$K125&lt;AI$4,$K125&gt;AH$4),NETWORKDAYS.INTL(AH$4+1,$K125,1,(Holidays!$A$1:$A$248)),0)+IF(AND($J125&lt;=AH$4,$K125&gt;=AI$4,$K125&gt;AH$4),NETWORKDAYS.INTL(AH$4+1,(AI$4),1,(Holidays!$A$1:$A$248)),0))*$M125,"")</f>
        <v>0</v>
      </c>
      <c r="AJ125" s="190">
        <f ca="1">IFERROR((IF(AND($J125&gt;AI$4,$J125&lt;=AJ$4,$K125&lt;=AJ$4),NETWORKDAYS.INTL($J125,$K125,1,(Holidays!$A$1:$A$248)),0)+IF(AND($J125&gt;AI$4,$J125&lt;=AJ$4,$K125&gt;AJ$4),NETWORKDAYS.INTL($J125,(AJ$4),1,(Holidays!$A$1:$A$248)),0)+IF(AND($J125&lt;AI$4,$K125&lt;AJ$4,$K125&gt;AI$4),NETWORKDAYS.INTL(AI$4+1,$K125,1,(Holidays!$A$1:$A$248)),0)+IF(AND($J125&lt;=AI$4,$K125&gt;=AJ$4,$K125&gt;AI$4),NETWORKDAYS.INTL(AI$4+1,(AJ$4),1,(Holidays!$A$1:$A$248)),0))*$M125,"")</f>
        <v>0</v>
      </c>
      <c r="AK125" s="192">
        <f ca="1">IFERROR((IF(AND($J125&gt;AJ$4,$J125&lt;=AK$4,$K125&lt;=AK$4),NETWORKDAYS.INTL($J125,$K125,1,(Holidays!$A$1:$A$248)),0)+IF(AND($J125&gt;AJ$4,$J125&lt;=AK$4,$K125&gt;AK$4),NETWORKDAYS.INTL($J125,(AK$4),1,(Holidays!$A$1:$A$248)),0)+IF(AND($J125&lt;AJ$4,$K125&lt;AK$4,$K125&gt;AJ$4),NETWORKDAYS.INTL(AJ$4+1,$K125,1,(Holidays!$A$1:$A$248)),0)+IF(AND($J125&lt;=AJ$4,$K125&gt;=AK$4,$K125&gt;AJ$4),NETWORKDAYS.INTL(AJ$4+1,(AK$4),1,(Holidays!$A$1:$A$248)),0))*$M125,"")</f>
        <v>0</v>
      </c>
      <c r="AL125" s="321">
        <f ca="1">IFERROR((IF(AND($J125&gt;AK$4,$J125&lt;=AL$4,$K125&lt;=AL$4),NETWORKDAYS.INTL($J125,$K125,1,(Holidays!$A$1:$A$248)),0)+IF(AND($J125&gt;AK$4,$J125&lt;=AL$4,$K125&gt;AL$4),NETWORKDAYS.INTL($J125,(AL$4),1,(Holidays!$A$1:$A$248)),0)+IF(AND($J125&lt;AK$4,$K125&lt;AL$4,$K125&gt;AK$4),NETWORKDAYS.INTL(AK$4+1,$K125,1,(Holidays!$A$1:$A$248)),0)+IF(AND($J125&lt;=AK$4,$K125&gt;=AL$4,$K125&gt;AK$4),NETWORKDAYS.INTL(AK$4+1,(AL$4),1,(Holidays!$A$1:$A$248)),0))*$M125,"")</f>
        <v>0</v>
      </c>
      <c r="AM125" s="190">
        <f ca="1">IFERROR((IF(AND($J125&gt;AL$4,$J125&lt;=AM$4,$K125&lt;=AM$4),NETWORKDAYS.INTL($J125,$K125,1,(Holidays!$A$1:$A$248)),0)+IF(AND($J125&gt;AL$4,$J125&lt;=AM$4,$K125&gt;AM$4),NETWORKDAYS.INTL($J125,(AM$4),1,(Holidays!$A$1:$A$248)),0)+IF(AND($J125&lt;AL$4,$K125&lt;AM$4,$K125&gt;AL$4),NETWORKDAYS.INTL(AL$4+1,$K125,1,(Holidays!$A$1:$A$248)),0)+IF(AND($J125&lt;=AL$4,$K125&gt;=AM$4,$K125&gt;AL$4),NETWORKDAYS.INTL(AL$4+1,(AM$4),1,(Holidays!$A$1:$A$248)),0))*$M125,"")</f>
        <v>0</v>
      </c>
      <c r="AN125" s="192">
        <f ca="1">IFERROR((IF(AND($J125&gt;AM$4,$J125&lt;=AN$4,$K125&lt;=AN$4),NETWORKDAYS.INTL($J125,$K125,1,(Holidays!$A$1:$A$248)),0)+IF(AND($J125&gt;AM$4,$J125&lt;=AN$4,$K125&gt;AN$4),NETWORKDAYS.INTL($J125,(AN$4),1,(Holidays!$A$1:$A$248)),0)+IF(AND($J125&lt;AM$4,$K125&lt;AN$4,$K125&gt;AM$4),NETWORKDAYS.INTL(AM$4+1,$K125,1,(Holidays!$A$1:$A$248)),0)+IF(AND($J125&lt;=AM$4,$K125&gt;=AN$4,$K125&gt;AM$4),NETWORKDAYS.INTL(AM$4+1,(AN$4),1,(Holidays!$A$1:$A$248)),0))*$M125,"")</f>
        <v>0</v>
      </c>
      <c r="AO125" s="321">
        <f ca="1">IFERROR((IF(AND($J125&gt;AN$4,$J125&lt;=AO$4,$K125&lt;=AO$4),NETWORKDAYS.INTL($J125,$K125,1,(Holidays!$A$1:$A$248)),0)+IF(AND($J125&gt;AN$4,$J125&lt;=AO$4,$K125&gt;AO$4),NETWORKDAYS.INTL($J125,(AO$4),1,(Holidays!$A$1:$A$248)),0)+IF(AND($J125&lt;AN$4,$K125&lt;AO$4,$K125&gt;AN$4),NETWORKDAYS.INTL(AN$4+1,$K125,1,(Holidays!$A$1:$A$248)),0)+IF(AND($J125&lt;=AN$4,$K125&gt;=AO$4,$K125&gt;AN$4),NETWORKDAYS.INTL(AN$4+1,(AO$4),1,(Holidays!$A$1:$A$248)),0))*$M125,"")</f>
        <v>0</v>
      </c>
      <c r="AP125" s="190">
        <f ca="1">IFERROR((IF(AND($J125&gt;AO$4,$J125&lt;=AP$4,$K125&lt;=AP$4),NETWORKDAYS.INTL($J125,$K125,1,(Holidays!$A$1:$A$248)),0)+IF(AND($J125&gt;AO$4,$J125&lt;=AP$4,$K125&gt;AP$4),NETWORKDAYS.INTL($J125,(AP$4),1,(Holidays!$A$1:$A$248)),0)+IF(AND($J125&lt;AO$4,$K125&lt;AP$4,$K125&gt;AO$4),NETWORKDAYS.INTL(AO$4+1,$K125,1,(Holidays!$A$1:$A$248)),0)+IF(AND($J125&lt;=AO$4,$K125&gt;=AP$4,$K125&gt;AO$4),NETWORKDAYS.INTL(AO$4+1,(AP$4),1,(Holidays!$A$1:$A$248)),0))*$M125,"")</f>
        <v>0</v>
      </c>
      <c r="AQ125" s="192">
        <f ca="1">IFERROR((IF(AND($J125&gt;AP$4,$J125&lt;=AQ$4,$K125&lt;=AQ$4),NETWORKDAYS.INTL($J125,$K125,1,(Holidays!$A$1:$A$248)),0)+IF(AND($J125&gt;AP$4,$J125&lt;=AQ$4,$K125&gt;AQ$4),NETWORKDAYS.INTL($J125,(AQ$4),1,(Holidays!$A$1:$A$248)),0)+IF(AND($J125&lt;AP$4,$K125&lt;AQ$4,$K125&gt;AP$4),NETWORKDAYS.INTL(AP$4+1,$K125,1,(Holidays!$A$1:$A$248)),0)+IF(AND($J125&lt;=AP$4,$K125&gt;=AQ$4,$K125&gt;AP$4),NETWORKDAYS.INTL(AP$4+1,(AQ$4),1,(Holidays!$A$1:$A$248)),0))*$M125,"")</f>
        <v>0</v>
      </c>
      <c r="AR125" s="321">
        <f ca="1">IFERROR((IF(AND($J125&gt;AQ$4,$J125&lt;=AR$4,$K125&lt;=AR$4),NETWORKDAYS.INTL($J125,$K125,1,(Holidays!$A$1:$A$248)),0)+IF(AND($J125&gt;AQ$4,$J125&lt;=AR$4,$K125&gt;AR$4),NETWORKDAYS.INTL($J125,(AR$4),1,(Holidays!$A$1:$A$248)),0)+IF(AND($J125&lt;AQ$4,$K125&lt;AR$4,$K125&gt;AQ$4),NETWORKDAYS.INTL(AQ$4+1,$K125,1,(Holidays!$A$1:$A$248)),0)+IF(AND($J125&lt;=AQ$4,$K125&gt;=AR$4,$K125&gt;AQ$4),NETWORKDAYS.INTL(AQ$4+1,(AR$4),1,(Holidays!$A$1:$A$248)),0))*$M125,"")</f>
        <v>0</v>
      </c>
      <c r="AS125" s="190">
        <f ca="1">IFERROR((IF(AND($J125&gt;AR$4,$J125&lt;=AS$4,$K125&lt;=AS$4),NETWORKDAYS.INTL($J125,$K125,1,(Holidays!$A$1:$A$248)),0)+IF(AND($J125&gt;AR$4,$J125&lt;=AS$4,$K125&gt;AS$4),NETWORKDAYS.INTL($J125,(AS$4),1,(Holidays!$A$1:$A$248)),0)+IF(AND($J125&lt;AR$4,$K125&lt;AS$4,$K125&gt;AR$4),NETWORKDAYS.INTL(AR$4+1,$K125,1,(Holidays!$A$1:$A$248)),0)+IF(AND($J125&lt;=AR$4,$K125&gt;=AS$4,$K125&gt;AR$4),NETWORKDAYS.INTL(AR$4+1,(AS$4),1,(Holidays!$A$1:$A$248)),0))*$M125,"")</f>
        <v>0</v>
      </c>
      <c r="AT125" s="192">
        <f ca="1">IFERROR((IF(AND($J125&gt;AS$4,$J125&lt;=AT$4,$K125&lt;=AT$4),NETWORKDAYS.INTL($J125,$K125,1,(Holidays!$A$1:$A$248)),0)+IF(AND($J125&gt;AS$4,$J125&lt;=AT$4,$K125&gt;AT$4),NETWORKDAYS.INTL($J125,(AT$4),1,(Holidays!$A$1:$A$248)),0)+IF(AND($J125&lt;AS$4,$K125&lt;AT$4,$K125&gt;AS$4),NETWORKDAYS.INTL(AS$4+1,$K125,1,(Holidays!$A$1:$A$248)),0)+IF(AND($J125&lt;=AS$4,$K125&gt;=AT$4,$K125&gt;AS$4),NETWORKDAYS.INTL(AS$4+1,(AT$4),1,(Holidays!$A$1:$A$248)),0))*$M125,"")</f>
        <v>0</v>
      </c>
      <c r="AU125" s="321">
        <f ca="1">IFERROR((IF(AND($J125&gt;AT$4,$J125&lt;=AU$4,$K125&lt;=AU$4),NETWORKDAYS.INTL($J125,$K125,1,(Holidays!$A$1:$A$248)),0)+IF(AND($J125&gt;AT$4,$J125&lt;=AU$4,$K125&gt;AU$4),NETWORKDAYS.INTL($J125,(AU$4),1,(Holidays!$A$1:$A$248)),0)+IF(AND($J125&lt;AT$4,$K125&lt;AU$4,$K125&gt;AT$4),NETWORKDAYS.INTL(AT$4+1,$K125,1,(Holidays!$A$1:$A$248)),0)+IF(AND($J125&lt;=AT$4,$K125&gt;=AU$4,$K125&gt;AT$4),NETWORKDAYS.INTL(AT$4+1,(AU$4),1,(Holidays!$A$1:$A$248)),0))*$M125,"")</f>
        <v>0</v>
      </c>
      <c r="AV125" s="190">
        <f ca="1">IFERROR((IF(AND($J125&gt;AU$4,$J125&lt;=AV$4,$K125&lt;=AV$4),NETWORKDAYS.INTL($J125,$K125,1,(Holidays!$A$1:$A$248)),0)+IF(AND($J125&gt;AU$4,$J125&lt;=AV$4,$K125&gt;AV$4),NETWORKDAYS.INTL($J125,(AV$4),1,(Holidays!$A$1:$A$248)),0)+IF(AND($J125&lt;AU$4,$K125&lt;AV$4,$K125&gt;AU$4),NETWORKDAYS.INTL(AU$4+1,$K125,1,(Holidays!$A$1:$A$248)),0)+IF(AND($J125&lt;=AU$4,$K125&gt;=AV$4,$K125&gt;AU$4),NETWORKDAYS.INTL(AU$4+1,(AV$4),1,(Holidays!$A$1:$A$248)),0))*$M125,"")</f>
        <v>0</v>
      </c>
      <c r="AW125" s="192">
        <f ca="1">IFERROR((IF(AND($J125&gt;AV$4,$J125&lt;=AW$4,$K125&lt;=AW$4),NETWORKDAYS.INTL($J125,$K125,1,(Holidays!$A$1:$A$248)),0)+IF(AND($J125&gt;AV$4,$J125&lt;=AW$4,$K125&gt;AW$4),NETWORKDAYS.INTL($J125,(AW$4),1,(Holidays!$A$1:$A$248)),0)+IF(AND($J125&lt;AV$4,$K125&lt;AW$4,$K125&gt;AV$4),NETWORKDAYS.INTL(AV$4+1,$K125,1,(Holidays!$A$1:$A$248)),0)+IF(AND($J125&lt;=AV$4,$K125&gt;=AW$4,$K125&gt;AV$4),NETWORKDAYS.INTL(AV$4+1,(AW$4),1,(Holidays!$A$1:$A$248)),0))*$M125,"")</f>
        <v>0</v>
      </c>
      <c r="AX125" s="321">
        <f ca="1">IFERROR((IF(AND($J125&gt;AW$4,$J125&lt;=AX$4,$K125&lt;=AX$4),NETWORKDAYS.INTL($J125,$K125,1,(Holidays!$A$1:$A$248)),0)+IF(AND($J125&gt;AW$4,$J125&lt;=AX$4,$K125&gt;AX$4),NETWORKDAYS.INTL($J125,(AX$4),1,(Holidays!$A$1:$A$248)),0)+IF(AND($J125&lt;AW$4,$K125&lt;AX$4,$K125&gt;AW$4),NETWORKDAYS.INTL(AW$4+1,$K125,1,(Holidays!$A$1:$A$248)),0)+IF(AND($J125&lt;=AW$4,$K125&gt;=AX$4,$K125&gt;AW$4),NETWORKDAYS.INTL(AW$4+1,(AX$4),1,(Holidays!$A$1:$A$248)),0))*$M125,"")</f>
        <v>0</v>
      </c>
      <c r="AY125" s="190">
        <f ca="1">IFERROR((IF(AND($J125&gt;AX$4,$J125&lt;=AY$4,$K125&lt;=AY$4),NETWORKDAYS.INTL($J125,$K125,1,(Holidays!$A$1:$A$248)),0)+IF(AND($J125&gt;AX$4,$J125&lt;=AY$4,$K125&gt;AY$4),NETWORKDAYS.INTL($J125,(AY$4),1,(Holidays!$A$1:$A$248)),0)+IF(AND($J125&lt;AX$4,$K125&lt;AY$4,$K125&gt;AX$4),NETWORKDAYS.INTL(AX$4+1,$K125,1,(Holidays!$A$1:$A$248)),0)+IF(AND($J125&lt;=AX$4,$K125&gt;=AY$4,$K125&gt;AX$4),NETWORKDAYS.INTL(AX$4+1,(AY$4),1,(Holidays!$A$1:$A$248)),0))*$M125,"")</f>
        <v>0</v>
      </c>
      <c r="AZ125" s="192">
        <f ca="1">IFERROR((IF(AND($J125&gt;AY$4,$J125&lt;=AZ$4,$K125&lt;=AZ$4),NETWORKDAYS.INTL($J125,$K125,1,(Holidays!$A$1:$A$248)),0)+IF(AND($J125&gt;AY$4,$J125&lt;=AZ$4,$K125&gt;AZ$4),NETWORKDAYS.INTL($J125,(AZ$4),1,(Holidays!$A$1:$A$248)),0)+IF(AND($J125&lt;AY$4,$K125&lt;AZ$4,$K125&gt;AY$4),NETWORKDAYS.INTL(AY$4+1,$K125,1,(Holidays!$A$1:$A$248)),0)+IF(AND($J125&lt;=AY$4,$K125&gt;=AZ$4,$K125&gt;AY$4),NETWORKDAYS.INTL(AY$4+1,(AZ$4),1,(Holidays!$A$1:$A$248)),0))*$M125,"")</f>
        <v>0</v>
      </c>
      <c r="BA125" s="321">
        <f ca="1">IFERROR((IF(AND($J125&gt;AZ$4,$J125&lt;=BA$4,$K125&lt;=BA$4),NETWORKDAYS.INTL($J125,$K125,1,(Holidays!$A$1:$A$248)),0)+IF(AND($J125&gt;AZ$4,$J125&lt;=BA$4,$K125&gt;BA$4),NETWORKDAYS.INTL($J125,(BA$4),1,(Holidays!$A$1:$A$248)),0)+IF(AND($J125&lt;AZ$4,$K125&lt;BA$4,$K125&gt;AZ$4),NETWORKDAYS.INTL(AZ$4+1,$K125,1,(Holidays!$A$1:$A$248)),0)+IF(AND($J125&lt;=AZ$4,$K125&gt;=BA$4,$K125&gt;AZ$4),NETWORKDAYS.INTL(AZ$4+1,(BA$4),1,(Holidays!$A$1:$A$248)),0))*$M125,"")</f>
        <v>0</v>
      </c>
      <c r="BB125" s="190">
        <f ca="1">IFERROR((IF(AND($J125&gt;BA$4,$J125&lt;=BB$4,$K125&lt;=BB$4),NETWORKDAYS.INTL($J125,$K125,1,(Holidays!$A$1:$A$248)),0)+IF(AND($J125&gt;BA$4,$J125&lt;=BB$4,$K125&gt;BB$4),NETWORKDAYS.INTL($J125,(BB$4),1,(Holidays!$A$1:$A$248)),0)+IF(AND($J125&lt;BA$4,$K125&lt;BB$4,$K125&gt;BA$4),NETWORKDAYS.INTL(BA$4+1,$K125,1,(Holidays!$A$1:$A$248)),0)+IF(AND($J125&lt;=BA$4,$K125&gt;=BB$4,$K125&gt;BA$4),NETWORKDAYS.INTL(BA$4+1,(BB$4),1,(Holidays!$A$1:$A$248)),0))*$M125,"")</f>
        <v>0</v>
      </c>
      <c r="BC125" s="192">
        <f ca="1">IFERROR((IF(AND($J125&gt;BB$4,$J125&lt;=BC$4,$K125&lt;=BC$4),NETWORKDAYS.INTL($J125,$K125,1,(Holidays!$A$1:$A$248)),0)+IF(AND($J125&gt;BB$4,$J125&lt;=BC$4,$K125&gt;BC$4),NETWORKDAYS.INTL($J125,(BC$4),1,(Holidays!$A$1:$A$248)),0)+IF(AND($J125&lt;BB$4,$K125&lt;BC$4,$K125&gt;BB$4),NETWORKDAYS.INTL(BB$4+1,$K125,1,(Holidays!$A$1:$A$248)),0)+IF(AND($J125&lt;=BB$4,$K125&gt;=BC$4,$K125&gt;BB$4),NETWORKDAYS.INTL(BB$4+1,(BC$4),1,(Holidays!$A$1:$A$248)),0))*$M125,"")</f>
        <v>0</v>
      </c>
      <c r="BD125" s="321">
        <f ca="1">IFERROR((IF(AND($J125&gt;BC$4,$J125&lt;=BD$4,$K125&lt;=BD$4),NETWORKDAYS.INTL($J125,$K125,1,(Holidays!$A$1:$A$248)),0)+IF(AND($J125&gt;BC$4,$J125&lt;=BD$4,$K125&gt;BD$4),NETWORKDAYS.INTL($J125,(BD$4),1,(Holidays!$A$1:$A$248)),0)+IF(AND($J125&lt;BC$4,$K125&lt;BD$4,$K125&gt;BC$4),NETWORKDAYS.INTL(BC$4+1,$K125,1,(Holidays!$A$1:$A$248)),0)+IF(AND($J125&lt;=BC$4,$K125&gt;=BD$4,$K125&gt;BC$4),NETWORKDAYS.INTL(BC$4+1,(BD$4),1,(Holidays!$A$1:$A$248)),0))*$M125,"")</f>
        <v>0</v>
      </c>
      <c r="BE125" s="190">
        <f ca="1">IFERROR((IF(AND($J125&gt;BD$4,$J125&lt;=BE$4,$K125&lt;=BE$4),NETWORKDAYS.INTL($J125,$K125,1,(Holidays!$A$1:$A$248)),0)+IF(AND($J125&gt;BD$4,$J125&lt;=BE$4,$K125&gt;BE$4),NETWORKDAYS.INTL($J125,(BE$4),1,(Holidays!$A$1:$A$248)),0)+IF(AND($J125&lt;BD$4,$K125&lt;BE$4,$K125&gt;BD$4),NETWORKDAYS.INTL(BD$4+1,$K125,1,(Holidays!$A$1:$A$248)),0)+IF(AND($J125&lt;=BD$4,$K125&gt;=BE$4,$K125&gt;BD$4),NETWORKDAYS.INTL(BD$4+1,(BE$4),1,(Holidays!$A$1:$A$248)),0))*$M125,"")</f>
        <v>0</v>
      </c>
      <c r="BF125" s="192">
        <f ca="1">IFERROR((IF(AND($J125&gt;BE$4,$J125&lt;=BF$4,$K125&lt;=BF$4),NETWORKDAYS.INTL($J125,$K125,1,(Holidays!$A$1:$A$248)),0)+IF(AND($J125&gt;BE$4,$J125&lt;=BF$4,$K125&gt;BF$4),NETWORKDAYS.INTL($J125,(BF$4),1,(Holidays!$A$1:$A$248)),0)+IF(AND($J125&lt;BE$4,$K125&lt;BF$4,$K125&gt;BE$4),NETWORKDAYS.INTL(BE$4+1,$K125,1,(Holidays!$A$1:$A$248)),0)+IF(AND($J125&lt;=BE$4,$K125&gt;=BF$4,$K125&gt;BE$4),NETWORKDAYS.INTL(BE$4+1,(BF$4),1,(Holidays!$A$1:$A$248)),0))*$M125,"")</f>
        <v>0</v>
      </c>
      <c r="BG125" s="321">
        <f ca="1">IFERROR((IF(AND($J125&gt;BF$4,$J125&lt;=BG$4,$K125&lt;=BG$4),NETWORKDAYS.INTL($J125,$K125,1,(Holidays!$A$1:$A$248)),0)+IF(AND($J125&gt;BF$4,$J125&lt;=BG$4,$K125&gt;BG$4),NETWORKDAYS.INTL($J125,(BG$4),1,(Holidays!$A$1:$A$248)),0)+IF(AND($J125&lt;BF$4,$K125&lt;BG$4,$K125&gt;BF$4),NETWORKDAYS.INTL(BF$4+1,$K125,1,(Holidays!$A$1:$A$248)),0)+IF(AND($J125&lt;=BF$4,$K125&gt;=BG$4,$K125&gt;BF$4),NETWORKDAYS.INTL(BF$4+1,(BG$4),1,(Holidays!$A$1:$A$248)),0))*$M125,"")</f>
        <v>0</v>
      </c>
      <c r="BH125" s="190">
        <f ca="1">IFERROR((IF(AND($J125&gt;BG$4,$J125&lt;=BH$4,$K125&lt;=BH$4),NETWORKDAYS.INTL($J125,$K125,1,(Holidays!$A$1:$A$248)),0)+IF(AND($J125&gt;BG$4,$J125&lt;=BH$4,$K125&gt;BH$4),NETWORKDAYS.INTL($J125,(BH$4),1,(Holidays!$A$1:$A$248)),0)+IF(AND($J125&lt;BG$4,$K125&lt;BH$4,$K125&gt;BG$4),NETWORKDAYS.INTL(BG$4+1,$K125,1,(Holidays!$A$1:$A$248)),0)+IF(AND($J125&lt;=BG$4,$K125&gt;=BH$4,$K125&gt;BG$4),NETWORKDAYS.INTL(BG$4+1,(BH$4),1,(Holidays!$A$1:$A$248)),0))*$M125,"")</f>
        <v>0</v>
      </c>
      <c r="BI125" s="192">
        <f ca="1">IFERROR((IF(AND($J125&gt;BH$4,$J125&lt;=BI$4,$K125&lt;=BI$4),NETWORKDAYS.INTL($J125,$K125,1,(Holidays!$A$1:$A$248)),0)+IF(AND($J125&gt;BH$4,$J125&lt;=BI$4,$K125&gt;BI$4),NETWORKDAYS.INTL($J125,(BI$4),1,(Holidays!$A$1:$A$248)),0)+IF(AND($J125&lt;BH$4,$K125&lt;BI$4,$K125&gt;BH$4),NETWORKDAYS.INTL(BH$4+1,$K125,1,(Holidays!$A$1:$A$248)),0)+IF(AND($J125&lt;=BH$4,$K125&gt;=BI$4,$K125&gt;BH$4),NETWORKDAYS.INTL(BH$4+1,(BI$4),1,(Holidays!$A$1:$A$248)),0))*$M125,"")</f>
        <v>0</v>
      </c>
      <c r="BJ125" s="321">
        <f ca="1">IFERROR((IF(AND($J125&gt;BI$4,$J125&lt;=BJ$4,$K125&lt;=BJ$4),NETWORKDAYS.INTL($J125,$K125,1,(Holidays!$A$1:$A$248)),0)+IF(AND($J125&gt;BI$4,$J125&lt;=BJ$4,$K125&gt;BJ$4),NETWORKDAYS.INTL($J125,(BJ$4),1,(Holidays!$A$1:$A$248)),0)+IF(AND($J125&lt;BI$4,$K125&lt;BJ$4,$K125&gt;BI$4),NETWORKDAYS.INTL(BI$4+1,$K125,1,(Holidays!$A$1:$A$248)),0)+IF(AND($J125&lt;=BI$4,$K125&gt;=BJ$4,$K125&gt;BI$4),NETWORKDAYS.INTL(BI$4+1,(BJ$4),1,(Holidays!$A$1:$A$248)),0))*$M125,"")</f>
        <v>0</v>
      </c>
      <c r="BK125" s="190">
        <f ca="1">IFERROR((IF(AND($J125&gt;BJ$4,$J125&lt;=BK$4,$K125&lt;=BK$4),NETWORKDAYS.INTL($J125,$K125,1,(Holidays!$A$1:$A$248)),0)+IF(AND($J125&gt;BJ$4,$J125&lt;=BK$4,$K125&gt;BK$4),NETWORKDAYS.INTL($J125,(BK$4),1,(Holidays!$A$1:$A$248)),0)+IF(AND($J125&lt;BJ$4,$K125&lt;BK$4,$K125&gt;BJ$4),NETWORKDAYS.INTL(BJ$4+1,$K125,1,(Holidays!$A$1:$A$248)),0)+IF(AND($J125&lt;=BJ$4,$K125&gt;=BK$4,$K125&gt;BJ$4),NETWORKDAYS.INTL(BJ$4+1,(BK$4),1,(Holidays!$A$1:$A$248)),0))*$M125,"")</f>
        <v>0</v>
      </c>
      <c r="BL125" s="192">
        <f ca="1">IFERROR((IF(AND($J125&gt;BK$4,$J125&lt;=BL$4,$K125&lt;=BL$4),NETWORKDAYS.INTL($J125,$K125,1,(Holidays!$A$1:$A$248)),0)+IF(AND($J125&gt;BK$4,$J125&lt;=BL$4,$K125&gt;BL$4),NETWORKDAYS.INTL($J125,(BL$4),1,(Holidays!$A$1:$A$248)),0)+IF(AND($J125&lt;BK$4,$K125&lt;BL$4,$K125&gt;BK$4),NETWORKDAYS.INTL(BK$4+1,$K125,1,(Holidays!$A$1:$A$248)),0)+IF(AND($J125&lt;=BK$4,$K125&gt;=BL$4,$K125&gt;BK$4),NETWORKDAYS.INTL(BK$4+1,(BL$4),1,(Holidays!$A$1:$A$248)),0))*$M125,"")</f>
        <v>0</v>
      </c>
      <c r="BM125" s="321">
        <f ca="1">IFERROR((IF(AND($J125&gt;BL$4,$J125&lt;=BM$4,$K125&lt;=BM$4),NETWORKDAYS.INTL($J125,$K125,1,(Holidays!$A$1:$A$248)),0)+IF(AND($J125&gt;BL$4,$J125&lt;=BM$4,$K125&gt;BM$4),NETWORKDAYS.INTL($J125,(BM$4),1,(Holidays!$A$1:$A$248)),0)+IF(AND($J125&lt;BL$4,$K125&lt;BM$4,$K125&gt;BL$4),NETWORKDAYS.INTL(BL$4+1,$K125,1,(Holidays!$A$1:$A$248)),0)+IF(AND($J125&lt;=BL$4,$K125&gt;=BM$4,$K125&gt;BL$4),NETWORKDAYS.INTL(BL$4+1,(BM$4),1,(Holidays!$A$1:$A$248)),0))*$M125,"")</f>
        <v>0</v>
      </c>
      <c r="BN125" s="190">
        <f ca="1">IFERROR((IF(AND($J125&gt;BM$4,$J125&lt;=BN$4,$K125&lt;=BN$4),NETWORKDAYS.INTL($J125,$K125,1,(Holidays!$A$1:$A$248)),0)+IF(AND($J125&gt;BM$4,$J125&lt;=BN$4,$K125&gt;BN$4),NETWORKDAYS.INTL($J125,(BN$4),1,(Holidays!$A$1:$A$248)),0)+IF(AND($J125&lt;BM$4,$K125&lt;BN$4,$K125&gt;BM$4),NETWORKDAYS.INTL(BM$4+1,$K125,1,(Holidays!$A$1:$A$248)),0)+IF(AND($J125&lt;=BM$4,$K125&gt;=BN$4,$K125&gt;BM$4),NETWORKDAYS.INTL(BM$4+1,(BN$4),1,(Holidays!$A$1:$A$248)),0))*$M125,"")</f>
        <v>0</v>
      </c>
      <c r="BO125" s="192">
        <f ca="1">IFERROR((IF(AND($J125&gt;BN$4,$J125&lt;=BO$4,$K125&lt;=BO$4),NETWORKDAYS.INTL($J125,$K125,1,(Holidays!$A$1:$A$248)),0)+IF(AND($J125&gt;BN$4,$J125&lt;=BO$4,$K125&gt;BO$4),NETWORKDAYS.INTL($J125,(BO$4),1,(Holidays!$A$1:$A$248)),0)+IF(AND($J125&lt;BN$4,$K125&lt;BO$4,$K125&gt;BN$4),NETWORKDAYS.INTL(BN$4+1,$K125,1,(Holidays!$A$1:$A$248)),0)+IF(AND($J125&lt;=BN$4,$K125&gt;=BO$4,$K125&gt;BN$4),NETWORKDAYS.INTL(BN$4+1,(BO$4),1,(Holidays!$A$1:$A$248)),0))*$M125,"")</f>
        <v>0</v>
      </c>
      <c r="BP125" s="321">
        <f ca="1">IFERROR((IF(AND($J125&gt;BO$4,$J125&lt;=BP$4,$K125&lt;=BP$4),NETWORKDAYS.INTL($J125,$K125,1,(Holidays!$A$1:$A$248)),0)+IF(AND($J125&gt;BO$4,$J125&lt;=BP$4,$K125&gt;BP$4),NETWORKDAYS.INTL($J125,(BP$4),1,(Holidays!$A$1:$A$248)),0)+IF(AND($J125&lt;BO$4,$K125&lt;BP$4,$K125&gt;BO$4),NETWORKDAYS.INTL(BO$4+1,$K125,1,(Holidays!$A$1:$A$248)),0)+IF(AND($J125&lt;=BO$4,$K125&gt;=BP$4,$K125&gt;BO$4),NETWORKDAYS.INTL(BO$4+1,(BP$4),1,(Holidays!$A$1:$A$248)),0))*$M125,"")</f>
        <v>0</v>
      </c>
      <c r="BQ125" s="190">
        <f ca="1">IFERROR((IF(AND($J125&gt;BP$4,$J125&lt;=BQ$4,$K125&lt;=BQ$4),NETWORKDAYS.INTL($J125,$K125,1,(Holidays!$A$1:$A$248)),0)+IF(AND($J125&gt;BP$4,$J125&lt;=BQ$4,$K125&gt;BQ$4),NETWORKDAYS.INTL($J125,(BQ$4),1,(Holidays!$A$1:$A$248)),0)+IF(AND($J125&lt;BP$4,$K125&lt;BQ$4,$K125&gt;BP$4),NETWORKDAYS.INTL(BP$4+1,$K125,1,(Holidays!$A$1:$A$248)),0)+IF(AND($J125&lt;=BP$4,$K125&gt;=BQ$4,$K125&gt;BP$4),NETWORKDAYS.INTL(BP$4+1,(BQ$4),1,(Holidays!$A$1:$A$248)),0))*$M125,"")</f>
        <v>0</v>
      </c>
      <c r="BR125" s="192">
        <f ca="1">IFERROR((IF(AND($J125&gt;BQ$4,$J125&lt;=BR$4,$K125&lt;=BR$4),NETWORKDAYS.INTL($J125,$K125,1,(Holidays!$A$1:$A$248)),0)+IF(AND($J125&gt;BQ$4,$J125&lt;=BR$4,$K125&gt;BR$4),NETWORKDAYS.INTL($J125,(BR$4),1,(Holidays!$A$1:$A$248)),0)+IF(AND($J125&lt;BQ$4,$K125&lt;BR$4,$K125&gt;BQ$4),NETWORKDAYS.INTL(BQ$4+1,$K125,1,(Holidays!$A$1:$A$248)),0)+IF(AND($J125&lt;=BQ$4,$K125&gt;=BR$4,$K125&gt;BQ$4),NETWORKDAYS.INTL(BQ$4+1,(BR$4),1,(Holidays!$A$1:$A$248)),0))*$M125,"")</f>
        <v>0</v>
      </c>
      <c r="BS125" s="321">
        <f ca="1">IFERROR((IF(AND($J125&gt;BR$4,$J125&lt;=BS$4,$K125&lt;=BS$4),NETWORKDAYS.INTL($J125,$K125,1,(Holidays!$A$1:$A$248)),0)+IF(AND($J125&gt;BR$4,$J125&lt;=BS$4,$K125&gt;BS$4),NETWORKDAYS.INTL($J125,(BS$4),1,(Holidays!$A$1:$A$248)),0)+IF(AND($J125&lt;BR$4,$K125&lt;BS$4,$K125&gt;BR$4),NETWORKDAYS.INTL(BR$4+1,$K125,1,(Holidays!$A$1:$A$248)),0)+IF(AND($J125&lt;=BR$4,$K125&gt;=BS$4,$K125&gt;BR$4),NETWORKDAYS.INTL(BR$4+1,(BS$4),1,(Holidays!$A$1:$A$248)),0))*$M125,"")</f>
        <v>0</v>
      </c>
      <c r="BT125" s="190">
        <f ca="1">IFERROR((IF(AND($J125&gt;BS$4,$J125&lt;=BT$4,$K125&lt;=BT$4),NETWORKDAYS.INTL($J125,$K125,1,(Holidays!$A$1:$A$248)),0)+IF(AND($J125&gt;BS$4,$J125&lt;=BT$4,$K125&gt;BT$4),NETWORKDAYS.INTL($J125,(BT$4),1,(Holidays!$A$1:$A$248)),0)+IF(AND($J125&lt;BS$4,$K125&lt;BT$4,$K125&gt;BS$4),NETWORKDAYS.INTL(BS$4+1,$K125,1,(Holidays!$A$1:$A$248)),0)+IF(AND($J125&lt;=BS$4,$K125&gt;=BT$4,$K125&gt;BS$4),NETWORKDAYS.INTL(BS$4+1,(BT$4),1,(Holidays!$A$1:$A$248)),0))*$M125,"")</f>
        <v>0</v>
      </c>
      <c r="BU125" s="192">
        <f ca="1">IFERROR((IF(AND($J125&gt;BT$4,$J125&lt;=BU$4,$K125&lt;=BU$4),NETWORKDAYS.INTL($J125,$K125,1,(Holidays!$A$1:$A$248)),0)+IF(AND($J125&gt;BT$4,$J125&lt;=BU$4,$K125&gt;BU$4),NETWORKDAYS.INTL($J125,(BU$4),1,(Holidays!$A$1:$A$248)),0)+IF(AND($J125&lt;BT$4,$K125&lt;BU$4,$K125&gt;BT$4),NETWORKDAYS.INTL(BT$4+1,$K125,1,(Holidays!$A$1:$A$248)),0)+IF(AND($J125&lt;=BT$4,$K125&gt;=BU$4,$K125&gt;BT$4),NETWORKDAYS.INTL(BT$4+1,(BU$4),1,(Holidays!$A$1:$A$248)),0))*$M125,"")</f>
        <v>0</v>
      </c>
      <c r="BV125" s="321">
        <f ca="1">IFERROR((IF(AND($J125&gt;BU$4,$J125&lt;=BV$4,$K125&lt;=BV$4),NETWORKDAYS.INTL($J125,$K125,1,(Holidays!$A$1:$A$248)),0)+IF(AND($J125&gt;BU$4,$J125&lt;=BV$4,$K125&gt;BV$4),NETWORKDAYS.INTL($J125,(BV$4),1,(Holidays!$A$1:$A$248)),0)+IF(AND($J125&lt;BU$4,$K125&lt;BV$4,$K125&gt;BU$4),NETWORKDAYS.INTL(BU$4+1,$K125,1,(Holidays!$A$1:$A$248)),0)+IF(AND($J125&lt;=BU$4,$K125&gt;=BV$4,$K125&gt;BU$4),NETWORKDAYS.INTL(BU$4+1,(BV$4),1,(Holidays!$A$1:$A$248)),0))*$M125,"")</f>
        <v>0</v>
      </c>
      <c r="BW125" s="190">
        <f ca="1">IFERROR((IF(AND($J125&gt;BV$4,$J125&lt;=BW$4,$K125&lt;=BW$4),NETWORKDAYS.INTL($J125,$K125,1,(Holidays!$A$1:$A$248)),0)+IF(AND($J125&gt;BV$4,$J125&lt;=BW$4,$K125&gt;BW$4),NETWORKDAYS.INTL($J125,(BW$4),1,(Holidays!$A$1:$A$248)),0)+IF(AND($J125&lt;BV$4,$K125&lt;BW$4,$K125&gt;BV$4),NETWORKDAYS.INTL(BV$4+1,$K125,1,(Holidays!$A$1:$A$248)),0)+IF(AND($J125&lt;=BV$4,$K125&gt;=BW$4,$K125&gt;BV$4),NETWORKDAYS.INTL(BV$4+1,(BW$4),1,(Holidays!$A$1:$A$248)),0))*$M125,"")</f>
        <v>0</v>
      </c>
      <c r="BX125" s="192">
        <f ca="1">IFERROR((IF(AND($J125&gt;BW$4,$J125&lt;=BX$4,$K125&lt;=BX$4),NETWORKDAYS.INTL($J125,$K125,1,(Holidays!$A$1:$A$248)),0)+IF(AND($J125&gt;BW$4,$J125&lt;=BX$4,$K125&gt;BX$4),NETWORKDAYS.INTL($J125,(BX$4),1,(Holidays!$A$1:$A$248)),0)+IF(AND($J125&lt;BW$4,$K125&lt;BX$4,$K125&gt;BW$4),NETWORKDAYS.INTL(BW$4+1,$K125,1,(Holidays!$A$1:$A$248)),0)+IF(AND($J125&lt;=BW$4,$K125&gt;=BX$4,$K125&gt;BW$4),NETWORKDAYS.INTL(BW$4+1,(BX$4),1,(Holidays!$A$1:$A$248)),0))*$M125,"")</f>
        <v>0</v>
      </c>
      <c r="BY125" s="321">
        <f ca="1">IFERROR((IF(AND($J125&gt;BX$4,$J125&lt;=BY$4,$K125&lt;=BY$4),NETWORKDAYS.INTL($J125,$K125,1,(Holidays!$A$1:$A$248)),0)+IF(AND($J125&gt;BX$4,$J125&lt;=BY$4,$K125&gt;BY$4),NETWORKDAYS.INTL($J125,(BY$4),1,(Holidays!$A$1:$A$248)),0)+IF(AND($J125&lt;BX$4,$K125&lt;BY$4,$K125&gt;BX$4),NETWORKDAYS.INTL(BX$4+1,$K125,1,(Holidays!$A$1:$A$248)),0)+IF(AND($J125&lt;=BX$4,$K125&gt;=BY$4,$K125&gt;BX$4),NETWORKDAYS.INTL(BX$4+1,(BY$4),1,(Holidays!$A$1:$A$248)),0))*$M125,"")</f>
        <v>0</v>
      </c>
      <c r="BZ125" s="190">
        <f ca="1">IFERROR((IF(AND($J125&gt;BY$4,$J125&lt;=BZ$4,$K125&lt;=BZ$4),NETWORKDAYS.INTL($J125,$K125,1,(Holidays!$A$1:$A$248)),0)+IF(AND($J125&gt;BY$4,$J125&lt;=BZ$4,$K125&gt;BZ$4),NETWORKDAYS.INTL($J125,(BZ$4),1,(Holidays!$A$1:$A$248)),0)+IF(AND($J125&lt;BY$4,$K125&lt;BZ$4,$K125&gt;BY$4),NETWORKDAYS.INTL(BY$4+1,$K125,1,(Holidays!$A$1:$A$248)),0)+IF(AND($J125&lt;=BY$4,$K125&gt;=BZ$4,$K125&gt;BY$4),NETWORKDAYS.INTL(BY$4+1,(BZ$4),1,(Holidays!$A$1:$A$248)),0))*$M125,"")</f>
        <v>0</v>
      </c>
      <c r="CA125" s="192">
        <f ca="1">IFERROR((IF(AND($J125&gt;BZ$4,$J125&lt;=CA$4,$K125&lt;=CA$4),NETWORKDAYS.INTL($J125,$K125,1,(Holidays!$A$1:$A$248)),0)+IF(AND($J125&gt;BZ$4,$J125&lt;=CA$4,$K125&gt;CA$4),NETWORKDAYS.INTL($J125,(CA$4),1,(Holidays!$A$1:$A$248)),0)+IF(AND($J125&lt;BZ$4,$K125&lt;CA$4,$K125&gt;BZ$4),NETWORKDAYS.INTL(BZ$4+1,$K125,1,(Holidays!$A$1:$A$248)),0)+IF(AND($J125&lt;=BZ$4,$K125&gt;=CA$4,$K125&gt;BZ$4),NETWORKDAYS.INTL(BZ$4+1,(CA$4),1,(Holidays!$A$1:$A$248)),0))*$M125,"")</f>
        <v>0</v>
      </c>
      <c r="CB125" s="321">
        <f ca="1">IFERROR((IF(AND($J125&gt;CA$4,$J125&lt;=CB$4,$K125&lt;=CB$4),NETWORKDAYS.INTL($J125,$K125,1,(Holidays!$A$1:$A$248)),0)+IF(AND($J125&gt;CA$4,$J125&lt;=CB$4,$K125&gt;CB$4),NETWORKDAYS.INTL($J125,(CB$4),1,(Holidays!$A$1:$A$248)),0)+IF(AND($J125&lt;CA$4,$K125&lt;CB$4,$K125&gt;CA$4),NETWORKDAYS.INTL(CA$4+1,$K125,1,(Holidays!$A$1:$A$248)),0)+IF(AND($J125&lt;=CA$4,$K125&gt;=CB$4,$K125&gt;CA$4),NETWORKDAYS.INTL(CA$4+1,(CB$4),1,(Holidays!$A$1:$A$248)),0))*$M125,"")</f>
        <v>0</v>
      </c>
      <c r="CC125" s="190">
        <f ca="1">IFERROR((IF(AND($J125&gt;CB$4,$J125&lt;=CC$4,$K125&lt;=CC$4),NETWORKDAYS.INTL($J125,$K125,1,(Holidays!$A$1:$A$248)),0)+IF(AND($J125&gt;CB$4,$J125&lt;=CC$4,$K125&gt;CC$4),NETWORKDAYS.INTL($J125,(CC$4),1,(Holidays!$A$1:$A$248)),0)+IF(AND($J125&lt;CB$4,$K125&lt;CC$4,$K125&gt;CB$4),NETWORKDAYS.INTL(CB$4+1,$K125,1,(Holidays!$A$1:$A$248)),0)+IF(AND($J125&lt;=CB$4,$K125&gt;=CC$4,$K125&gt;CB$4),NETWORKDAYS.INTL(CB$4+1,(CC$4),1,(Holidays!$A$1:$A$248)),0))*$M125,"")</f>
        <v>0</v>
      </c>
      <c r="CD125" s="192">
        <f ca="1">IFERROR((IF(AND($J125&gt;CC$4,$J125&lt;=CD$4,$K125&lt;=CD$4),NETWORKDAYS.INTL($J125,$K125,1,(Holidays!$A$1:$A$248)),0)+IF(AND($J125&gt;CC$4,$J125&lt;=CD$4,$K125&gt;CD$4),NETWORKDAYS.INTL($J125,(CD$4),1,(Holidays!$A$1:$A$248)),0)+IF(AND($J125&lt;CC$4,$K125&lt;CD$4,$K125&gt;CC$4),NETWORKDAYS.INTL(CC$4+1,$K125,1,(Holidays!$A$1:$A$248)),0)+IF(AND($J125&lt;=CC$4,$K125&gt;=CD$4,$K125&gt;CC$4),NETWORKDAYS.INTL(CC$4+1,(CD$4),1,(Holidays!$A$1:$A$248)),0))*$M125,"")</f>
        <v>0</v>
      </c>
      <c r="CE125" s="321">
        <f ca="1">IFERROR((IF(AND($J125&gt;CD$4,$J125&lt;=CE$4,$K125&lt;=CE$4),NETWORKDAYS.INTL($J125,$K125,1,(Holidays!$A$1:$A$248)),0)+IF(AND($J125&gt;CD$4,$J125&lt;=CE$4,$K125&gt;CE$4),NETWORKDAYS.INTL($J125,(CE$4),1,(Holidays!$A$1:$A$248)),0)+IF(AND($J125&lt;CD$4,$K125&lt;CE$4,$K125&gt;CD$4),NETWORKDAYS.INTL(CD$4+1,$K125,1,(Holidays!$A$1:$A$248)),0)+IF(AND($J125&lt;=CD$4,$K125&gt;=CE$4,$K125&gt;CD$4),NETWORKDAYS.INTL(CD$4+1,(CE$4),1,(Holidays!$A$1:$A$248)),0))*$M125,"")</f>
        <v>0</v>
      </c>
      <c r="CF125" s="190">
        <f ca="1">IFERROR((IF(AND($J125&gt;CE$4,$J125&lt;=CF$4,$K125&lt;=CF$4),NETWORKDAYS.INTL($J125,$K125,1,(Holidays!$A$1:$A$248)),0)+IF(AND($J125&gt;CE$4,$J125&lt;=CF$4,$K125&gt;CF$4),NETWORKDAYS.INTL($J125,(CF$4),1,(Holidays!$A$1:$A$248)),0)+IF(AND($J125&lt;CE$4,$K125&lt;CF$4,$K125&gt;CE$4),NETWORKDAYS.INTL(CE$4+1,$K125,1,(Holidays!$A$1:$A$248)),0)+IF(AND($J125&lt;=CE$4,$K125&gt;=CF$4,$K125&gt;CE$4),NETWORKDAYS.INTL(CE$4+1,(CF$4),1,(Holidays!$A$1:$A$248)),0))*$M125,"")</f>
        <v>0</v>
      </c>
      <c r="CG125" s="192">
        <f ca="1">IFERROR((IF(AND($J125&gt;CF$4,$J125&lt;=CG$4,$K125&lt;=CG$4),NETWORKDAYS.INTL($J125,$K125,1,(Holidays!$A$1:$A$248)),0)+IF(AND($J125&gt;CF$4,$J125&lt;=CG$4,$K125&gt;CG$4),NETWORKDAYS.INTL($J125,(CG$4),1,(Holidays!$A$1:$A$248)),0)+IF(AND($J125&lt;CF$4,$K125&lt;CG$4,$K125&gt;CF$4),NETWORKDAYS.INTL(CF$4+1,$K125,1,(Holidays!$A$1:$A$248)),0)+IF(AND($J125&lt;=CF$4,$K125&gt;=CG$4,$K125&gt;CF$4),NETWORKDAYS.INTL(CF$4+1,(CG$4),1,(Holidays!$A$1:$A$248)),0))*$M125,"")</f>
        <v>0</v>
      </c>
      <c r="CH125" s="321">
        <f ca="1">IFERROR((IF(AND($J125&gt;CG$4,$J125&lt;=CH$4,$K125&lt;=CH$4),NETWORKDAYS.INTL($J125,$K125,1,(Holidays!$A$1:$A$248)),0)+IF(AND($J125&gt;CG$4,$J125&lt;=CH$4,$K125&gt;CH$4),NETWORKDAYS.INTL($J125,(CH$4),1,(Holidays!$A$1:$A$248)),0)+IF(AND($J125&lt;CG$4,$K125&lt;CH$4,$K125&gt;CG$4),NETWORKDAYS.INTL(CG$4+1,$K125,1,(Holidays!$A$1:$A$248)),0)+IF(AND($J125&lt;=CG$4,$K125&gt;=CH$4,$K125&gt;CG$4),NETWORKDAYS.INTL(CG$4+1,(CH$4),1,(Holidays!$A$1:$A$248)),0))*$M125,"")</f>
        <v>0</v>
      </c>
      <c r="CI125" s="190">
        <f ca="1">IFERROR((IF(AND($J125&gt;CH$4,$J125&lt;=CI$4,$K125&lt;=CI$4),NETWORKDAYS.INTL($J125,$K125,1,(Holidays!$A$1:$A$248)),0)+IF(AND($J125&gt;CH$4,$J125&lt;=CI$4,$K125&gt;CI$4),NETWORKDAYS.INTL($J125,(CI$4),1,(Holidays!$A$1:$A$248)),0)+IF(AND($J125&lt;CH$4,$K125&lt;CI$4,$K125&gt;CH$4),NETWORKDAYS.INTL(CH$4+1,$K125,1,(Holidays!$A$1:$A$248)),0)+IF(AND($J125&lt;=CH$4,$K125&gt;=CI$4,$K125&gt;CH$4),NETWORKDAYS.INTL(CH$4+1,(CI$4),1,(Holidays!$A$1:$A$248)),0))*$M125,"")</f>
        <v>0</v>
      </c>
      <c r="CJ125" s="192">
        <f ca="1">IFERROR((IF(AND($J125&gt;CI$4,$J125&lt;=CJ$4,$K125&lt;=CJ$4),NETWORKDAYS.INTL($J125,$K125,1,(Holidays!$A$1:$A$248)),0)+IF(AND($J125&gt;CI$4,$J125&lt;=CJ$4,$K125&gt;CJ$4),NETWORKDAYS.INTL($J125,(CJ$4),1,(Holidays!$A$1:$A$248)),0)+IF(AND($J125&lt;CI$4,$K125&lt;CJ$4,$K125&gt;CI$4),NETWORKDAYS.INTL(CI$4+1,$K125,1,(Holidays!$A$1:$A$248)),0)+IF(AND($J125&lt;=CI$4,$K125&gt;=CJ$4,$K125&gt;CI$4),NETWORKDAYS.INTL(CI$4+1,(CJ$4),1,(Holidays!$A$1:$A$248)),0))*$M125,"")</f>
        <v>0</v>
      </c>
      <c r="CK125" s="321">
        <f ca="1">IFERROR((IF(AND($J125&gt;CJ$4,$J125&lt;=CK$4,$K125&lt;=CK$4),NETWORKDAYS.INTL($J125,$K125,1,(Holidays!$A$1:$A$248)),0)+IF(AND($J125&gt;CJ$4,$J125&lt;=CK$4,$K125&gt;CK$4),NETWORKDAYS.INTL($J125,(CK$4),1,(Holidays!$A$1:$A$248)),0)+IF(AND($J125&lt;CJ$4,$K125&lt;CK$4,$K125&gt;CJ$4),NETWORKDAYS.INTL(CJ$4+1,$K125,1,(Holidays!$A$1:$A$248)),0)+IF(AND($J125&lt;=CJ$4,$K125&gt;=CK$4,$K125&gt;CJ$4),NETWORKDAYS.INTL(CJ$4+1,(CK$4),1,(Holidays!$A$1:$A$248)),0))*$M125,"")</f>
        <v>0</v>
      </c>
      <c r="CL125" s="190">
        <f ca="1">IFERROR((IF(AND($J125&gt;CK$4,$J125&lt;=CL$4,$K125&lt;=CL$4),NETWORKDAYS.INTL($J125,$K125,1,(Holidays!$A$1:$A$248)),0)+IF(AND($J125&gt;CK$4,$J125&lt;=CL$4,$K125&gt;CL$4),NETWORKDAYS.INTL($J125,(CL$4),1,(Holidays!$A$1:$A$248)),0)+IF(AND($J125&lt;CK$4,$K125&lt;CL$4,$K125&gt;CK$4),NETWORKDAYS.INTL(CK$4+1,$K125,1,(Holidays!$A$1:$A$248)),0)+IF(AND($J125&lt;=CK$4,$K125&gt;=CL$4,$K125&gt;CK$4),NETWORKDAYS.INTL(CK$4+1,(CL$4),1,(Holidays!$A$1:$A$248)),0))*$M125,"")</f>
        <v>0</v>
      </c>
      <c r="CM125" s="192">
        <f ca="1">IFERROR((IF(AND($J125&gt;CL$4,$J125&lt;=CM$4,$K125&lt;=CM$4),NETWORKDAYS.INTL($J125,$K125,1,(Holidays!$A$1:$A$248)),0)+IF(AND($J125&gt;CL$4,$J125&lt;=CM$4,$K125&gt;CM$4),NETWORKDAYS.INTL($J125,(CM$4),1,(Holidays!$A$1:$A$248)),0)+IF(AND($J125&lt;CL$4,$K125&lt;CM$4,$K125&gt;CL$4),NETWORKDAYS.INTL(CL$4+1,$K125,1,(Holidays!$A$1:$A$248)),0)+IF(AND($J125&lt;=CL$4,$K125&gt;=CM$4,$K125&gt;CL$4),NETWORKDAYS.INTL(CL$4+1,(CM$4),1,(Holidays!$A$1:$A$248)),0))*$M125,"")</f>
        <v>0</v>
      </c>
      <c r="CN125" s="321">
        <f ca="1">IFERROR((IF(AND($J125&gt;CM$4,$J125&lt;=CN$4,$K125&lt;=CN$4),NETWORKDAYS.INTL($J125,$K125,1,(Holidays!$A$1:$A$248)),0)+IF(AND($J125&gt;CM$4,$J125&lt;=CN$4,$K125&gt;CN$4),NETWORKDAYS.INTL($J125,(CN$4),1,(Holidays!$A$1:$A$248)),0)+IF(AND($J125&lt;CM$4,$K125&lt;CN$4,$K125&gt;CM$4),NETWORKDAYS.INTL(CM$4+1,$K125,1,(Holidays!$A$1:$A$248)),0)+IF(AND($J125&lt;=CM$4,$K125&gt;=CN$4,$K125&gt;CM$4),NETWORKDAYS.INTL(CM$4+1,(CN$4),1,(Holidays!$A$1:$A$248)),0))*$M125,"")</f>
        <v>0</v>
      </c>
      <c r="CO125" s="190">
        <f ca="1">IFERROR((IF(AND($J125&gt;CN$4,$J125&lt;=CO$4,$K125&lt;=CO$4),NETWORKDAYS.INTL($J125,$K125,1,(Holidays!$A$1:$A$248)),0)+IF(AND($J125&gt;CN$4,$J125&lt;=CO$4,$K125&gt;CO$4),NETWORKDAYS.INTL($J125,(CO$4),1,(Holidays!$A$1:$A$248)),0)+IF(AND($J125&lt;CN$4,$K125&lt;CO$4,$K125&gt;CN$4),NETWORKDAYS.INTL(CN$4+1,$K125,1,(Holidays!$A$1:$A$248)),0)+IF(AND($J125&lt;=CN$4,$K125&gt;=CO$4,$K125&gt;CN$4),NETWORKDAYS.INTL(CN$4+1,(CO$4),1,(Holidays!$A$1:$A$248)),0))*$M125,"")</f>
        <v>0</v>
      </c>
      <c r="CP125" s="192">
        <f ca="1">IFERROR((IF(AND($J125&gt;CO$4,$J125&lt;=CP$4,$K125&lt;=CP$4),NETWORKDAYS.INTL($J125,$K125,1,(Holidays!$A$1:$A$248)),0)+IF(AND($J125&gt;CO$4,$J125&lt;=CP$4,$K125&gt;CP$4),NETWORKDAYS.INTL($J125,(CP$4),1,(Holidays!$A$1:$A$248)),0)+IF(AND($J125&lt;CO$4,$K125&lt;CP$4,$K125&gt;CO$4),NETWORKDAYS.INTL(CO$4+1,$K125,1,(Holidays!$A$1:$A$248)),0)+IF(AND($J125&lt;=CO$4,$K125&gt;=CP$4,$K125&gt;CO$4),NETWORKDAYS.INTL(CO$4+1,(CP$4),1,(Holidays!$A$1:$A$248)),0))*$M125,"")</f>
        <v>0</v>
      </c>
      <c r="CQ125" s="321">
        <f ca="1">IFERROR((IF(AND($J125&gt;CP$4,$J125&lt;=CQ$4,$K125&lt;=CQ$4),NETWORKDAYS.INTL($J125,$K125,1,(Holidays!$A$1:$A$248)),0)+IF(AND($J125&gt;CP$4,$J125&lt;=CQ$4,$K125&gt;CQ$4),NETWORKDAYS.INTL($J125,(CQ$4),1,(Holidays!$A$1:$A$248)),0)+IF(AND($J125&lt;CP$4,$K125&lt;CQ$4,$K125&gt;CP$4),NETWORKDAYS.INTL(CP$4+1,$K125,1,(Holidays!$A$1:$A$248)),0)+IF(AND($J125&lt;=CP$4,$K125&gt;=CQ$4,$K125&gt;CP$4),NETWORKDAYS.INTL(CP$4+1,(CQ$4),1,(Holidays!$A$1:$A$248)),0))*$M125,"")</f>
        <v>0</v>
      </c>
      <c r="CR125" s="190">
        <f ca="1">IFERROR((IF(AND($J125&gt;CQ$4,$J125&lt;=CR$4,$K125&lt;=CR$4),NETWORKDAYS.INTL($J125,$K125,1,(Holidays!$A$1:$A$248)),0)+IF(AND($J125&gt;CQ$4,$J125&lt;=CR$4,$K125&gt;CR$4),NETWORKDAYS.INTL($J125,(CR$4),1,(Holidays!$A$1:$A$248)),0)+IF(AND($J125&lt;CQ$4,$K125&lt;CR$4,$K125&gt;CQ$4),NETWORKDAYS.INTL(CQ$4+1,$K125,1,(Holidays!$A$1:$A$248)),0)+IF(AND($J125&lt;=CQ$4,$K125&gt;=CR$4,$K125&gt;CQ$4),NETWORKDAYS.INTL(CQ$4+1,(CR$4),1,(Holidays!$A$1:$A$248)),0))*$M125,"")</f>
        <v>0</v>
      </c>
      <c r="CS125" s="192">
        <f ca="1">IFERROR((IF(AND($J125&gt;CR$4,$J125&lt;=CS$4,$K125&lt;=CS$4),NETWORKDAYS.INTL($J125,$K125,1,(Holidays!$A$1:$A$248)),0)+IF(AND($J125&gt;CR$4,$J125&lt;=CS$4,$K125&gt;CS$4),NETWORKDAYS.INTL($J125,(CS$4),1,(Holidays!$A$1:$A$248)),0)+IF(AND($J125&lt;CR$4,$K125&lt;CS$4,$K125&gt;CR$4),NETWORKDAYS.INTL(CR$4+1,$K125,1,(Holidays!$A$1:$A$248)),0)+IF(AND($J125&lt;=CR$4,$K125&gt;=CS$4,$K125&gt;CR$4),NETWORKDAYS.INTL(CR$4+1,(CS$4),1,(Holidays!$A$1:$A$248)),0))*$M125,"")</f>
        <v>0</v>
      </c>
      <c r="CT125" s="321">
        <f ca="1">IFERROR((IF(AND($J125&gt;CS$4,$J125&lt;=CT$4,$K125&lt;=CT$4),NETWORKDAYS.INTL($J125,$K125,1,(Holidays!$A$1:$A$248)),0)+IF(AND($J125&gt;CS$4,$J125&lt;=CT$4,$K125&gt;CT$4),NETWORKDAYS.INTL($J125,(CT$4),1,(Holidays!$A$1:$A$248)),0)+IF(AND($J125&lt;CS$4,$K125&lt;CT$4,$K125&gt;CS$4),NETWORKDAYS.INTL(CS$4+1,$K125,1,(Holidays!$A$1:$A$248)),0)+IF(AND($J125&lt;=CS$4,$K125&gt;=CT$4,$K125&gt;CS$4),NETWORKDAYS.INTL(CS$4+1,(CT$4),1,(Holidays!$A$1:$A$248)),0))*$M125,"")</f>
        <v>0</v>
      </c>
      <c r="CU125" s="190">
        <f ca="1">IFERROR((IF(AND($J125&gt;CT$4,$J125&lt;=CU$4,$K125&lt;=CU$4),NETWORKDAYS.INTL($J125,$K125,1,(Holidays!$A$1:$A$248)),0)+IF(AND($J125&gt;CT$4,$J125&lt;=CU$4,$K125&gt;CU$4),NETWORKDAYS.INTL($J125,(CU$4),1,(Holidays!$A$1:$A$248)),0)+IF(AND($J125&lt;CT$4,$K125&lt;CU$4,$K125&gt;CT$4),NETWORKDAYS.INTL(CT$4+1,$K125,1,(Holidays!$A$1:$A$248)),0)+IF(AND($J125&lt;=CT$4,$K125&gt;=CU$4,$K125&gt;CT$4),NETWORKDAYS.INTL(CT$4+1,(CU$4),1,(Holidays!$A$1:$A$248)),0))*$M125,"")</f>
        <v>0</v>
      </c>
      <c r="CV125" s="192">
        <f ca="1">IFERROR((IF(AND($J125&gt;CU$4,$J125&lt;=CV$4,$K125&lt;=CV$4),NETWORKDAYS.INTL($J125,$K125,1,(Holidays!$A$1:$A$248)),0)+IF(AND($J125&gt;CU$4,$J125&lt;=CV$4,$K125&gt;CV$4),NETWORKDAYS.INTL($J125,(CV$4),1,(Holidays!$A$1:$A$248)),0)+IF(AND($J125&lt;CU$4,$K125&lt;CV$4,$K125&gt;CU$4),NETWORKDAYS.INTL(CU$4+1,$K125,1,(Holidays!$A$1:$A$248)),0)+IF(AND($J125&lt;=CU$4,$K125&gt;=CV$4,$K125&gt;CU$4),NETWORKDAYS.INTL(CU$4+1,(CV$4),1,(Holidays!$A$1:$A$248)),0))*$M125,"")</f>
        <v>0</v>
      </c>
      <c r="CW125" s="321">
        <f ca="1">IFERROR((IF(AND($J125&gt;CV$4,$J125&lt;=CW$4,$K125&lt;=CW$4),NETWORKDAYS.INTL($J125,$K125,1,(Holidays!$A$1:$A$248)),0)+IF(AND($J125&gt;CV$4,$J125&lt;=CW$4,$K125&gt;CW$4),NETWORKDAYS.INTL($J125,(CW$4),1,(Holidays!$A$1:$A$248)),0)+IF(AND($J125&lt;CV$4,$K125&lt;CW$4,$K125&gt;CV$4),NETWORKDAYS.INTL(CV$4+1,$K125,1,(Holidays!$A$1:$A$248)),0)+IF(AND($J125&lt;=CV$4,$K125&gt;=CW$4,$K125&gt;CV$4),NETWORKDAYS.INTL(CV$4+1,(CW$4),1,(Holidays!$A$1:$A$248)),0))*$M125,"")</f>
        <v>0</v>
      </c>
      <c r="CX125" s="324">
        <f ca="1">IFERROR((IF(AND($J125&gt;CW$4,$J125&lt;=CX$4,$K125&lt;=CX$4),NETWORKDAYS.INTL($J125,$K125,1,(Holidays!$A$1:$A$248)),0)+IF(AND($J125&gt;CW$4,$J125&lt;=CX$4,$K125&gt;CX$4),NETWORKDAYS.INTL($J125,(CX$4),1,(Holidays!$A$1:$A$248)),0)+IF(AND($J125&lt;CW$4,$K125&lt;CX$4,$K125&gt;CW$4),NETWORKDAYS.INTL(CW$4+1,$K125,1,(Holidays!$A$1:$A$248)),0)+IF(AND($J125&lt;=CW$4,$K125&gt;=CX$4,$K125&gt;CW$4),NETWORKDAYS.INTL(CW$4+1,(CX$4),1,(Holidays!$A$1:$A$248)),0))*$M125,"")</f>
        <v>0</v>
      </c>
    </row>
    <row r="126" spans="2:102" ht="15" customHeight="1" outlineLevel="1">
      <c r="B126" s="59" t="str">
        <f t="array" ref="B126">IFERROR(INDEX('A-2_MH Distribution'!$B$1:$B$15014,SMALL(IF('A-2_MH Distribution'!$O$8:$O$63&lt;&gt;0,ROW('A-2_MH Distribution'!$B$8:$B$63)),ROW(A27)),1),"")</f>
        <v/>
      </c>
      <c r="C126" s="458" t="str">
        <f ca="1">IFERROR(VLOOKUP(B126,OFFSET('A-1_MH Estimation'!$B$7,0,0,MATCH("Subtotal LOE",'A-1_MH Estimation'!B:B,0)-7,2),2,0),"")</f>
        <v/>
      </c>
      <c r="D126" s="466" t="str">
        <f ca="1">IFERROR(VLOOKUP(B126,OFFSET('A-1_MH Estimation'!$B$7,0,0,MATCH("Subtotal LOE",'A-1_MH Estimation'!B:B,0)-7,4),4,0),"")</f>
        <v/>
      </c>
      <c r="E126" s="466" t="str">
        <f ca="1">IFERROR(VLOOKUP(B126,OFFSET('A-1_MH Estimation'!$B$7,0,0,MATCH("Subtotal LOE",'A-1_MH Estimation'!B:B,0)-7,3),3,0),"")</f>
        <v/>
      </c>
      <c r="F126" s="462">
        <f>IFERROR(VLOOKUP($B126,'A-2_MH Distribution'!$B$6:$O$16314,3,0)*VLOOKUP($B126,'A-2_MH Distribution'!$B$6:$O$16314,VLOOKUP(G126,SoftwareList,6,0),0)*IFERROR((--(VLOOKUP($B126,'A-2_MH Distribution'!$B$6:$O$16314,VLOOKUP(G126,SoftwareList,8,0),0)=0)+VLOOKUP($B126,'A-2_MH Distribution'!$B$6:$O$16314,VLOOKUP(G126,SoftwareList,8,0),0)),1),0)</f>
        <v>0</v>
      </c>
      <c r="G126" s="403" t="str">
        <f t="shared" si="63"/>
        <v/>
      </c>
      <c r="H126" s="454"/>
      <c r="I126" s="455"/>
      <c r="J126" s="351">
        <f ca="1">IFERROR(INDEX(Activities,MATCH($B126,'A-2_MH Distribution'!B:B,0),MATCH("Start Date",'A-2_MH Distribution'!$A$4:S$4,0))+H126,0)</f>
        <v>0</v>
      </c>
      <c r="K126" s="352">
        <f ca="1">IFERROR(INDEX(Activities,MATCH($B126,'A-2_MH Distribution'!B:B,0),MATCH("Finish Date",'A-2_MH Distribution'!$A$4:S$4,0))+I126,0)</f>
        <v>0</v>
      </c>
      <c r="L126" s="170">
        <f ca="1">NETWORKDAYS.INTL(J126,K126,1,Holidays!$A$1:$A$248)</f>
        <v>0</v>
      </c>
      <c r="M126" s="62">
        <f t="shared" ca="1" si="62"/>
        <v>0</v>
      </c>
      <c r="O126" s="253">
        <f ca="1">SUM($P126:CX126)</f>
        <v>0</v>
      </c>
      <c r="P126" s="320"/>
      <c r="Q126" s="321">
        <f ca="1">IFERROR((IF(AND($J126&gt;P$4,$J126&lt;=Q$4,$K126&lt;=Q$4),NETWORKDAYS.INTL($J126,$K126,1,(Holidays!$A$1:$A$248)),0)+IF(AND($J126&gt;P$4,$J126&lt;=Q$4,$K126&gt;Q$4),NETWORKDAYS.INTL($J126,(Q$4),1,(Holidays!$A$1:$A$248)),0)+IF(AND($J126&lt;P$4,$K126&lt;Q$4,$K126&gt;P$4),NETWORKDAYS.INTL(P$4+1,$K126,1,(Holidays!$A$1:$A$248)),0)+IF(AND($J126&lt;=P$4,$K126&gt;=Q$4,$K126&gt;P$4),NETWORKDAYS.INTL(P$4+1,(Q$4),1,(Holidays!$A$1:$A$248)),0))*$M126,"")</f>
        <v>0</v>
      </c>
      <c r="R126" s="190">
        <f ca="1">IFERROR((IF(AND($J126&gt;Q$4,$J126&lt;=R$4,$K126&lt;=R$4),NETWORKDAYS.INTL($J126,$K126,1,(Holidays!$A$1:$A$248)),0)+IF(AND($J126&gt;Q$4,$J126&lt;=R$4,$K126&gt;R$4),NETWORKDAYS.INTL($J126,(R$4),1,(Holidays!$A$1:$A$248)),0)+IF(AND($J126&lt;Q$4,$K126&lt;R$4,$K126&gt;Q$4),NETWORKDAYS.INTL(Q$4+1,$K126,1,(Holidays!$A$1:$A$248)),0)+IF(AND($J126&lt;=Q$4,$K126&gt;=R$4,$K126&gt;Q$4),NETWORKDAYS.INTL(Q$4+1,(R$4),1,(Holidays!$A$1:$A$248)),0))*$M126,"")</f>
        <v>0</v>
      </c>
      <c r="S126" s="192">
        <f ca="1">IFERROR((IF(AND($J126&gt;R$4,$J126&lt;=S$4,$K126&lt;=S$4),NETWORKDAYS.INTL($J126,$K126,1,(Holidays!$A$1:$A$248)),0)+IF(AND($J126&gt;R$4,$J126&lt;=S$4,$K126&gt;S$4),NETWORKDAYS.INTL($J126,(S$4),1,(Holidays!$A$1:$A$248)),0)+IF(AND($J126&lt;R$4,$K126&lt;S$4,$K126&gt;R$4),NETWORKDAYS.INTL(R$4+1,$K126,1,(Holidays!$A$1:$A$248)),0)+IF(AND($J126&lt;=R$4,$K126&gt;=S$4,$K126&gt;R$4),NETWORKDAYS.INTL(R$4+1,(S$4),1,(Holidays!$A$1:$A$248)),0))*$M126,"")</f>
        <v>0</v>
      </c>
      <c r="T126" s="321">
        <f ca="1">IFERROR((IF(AND($J126&gt;S$4,$J126&lt;=T$4,$K126&lt;=T$4),NETWORKDAYS.INTL($J126,$K126,1,(Holidays!$A$1:$A$248)),0)+IF(AND($J126&gt;S$4,$J126&lt;=T$4,$K126&gt;T$4),NETWORKDAYS.INTL($J126,(T$4),1,(Holidays!$A$1:$A$248)),0)+IF(AND($J126&lt;S$4,$K126&lt;T$4,$K126&gt;S$4),NETWORKDAYS.INTL(S$4+1,$K126,1,(Holidays!$A$1:$A$248)),0)+IF(AND($J126&lt;=S$4,$K126&gt;=T$4,$K126&gt;S$4),NETWORKDAYS.INTL(S$4+1,(T$4),1,(Holidays!$A$1:$A$248)),0))*$M126,"")</f>
        <v>0</v>
      </c>
      <c r="U126" s="190">
        <f ca="1">IFERROR((IF(AND($J126&gt;T$4,$J126&lt;=U$4,$K126&lt;=U$4),NETWORKDAYS.INTL($J126,$K126,1,(Holidays!$A$1:$A$248)),0)+IF(AND($J126&gt;T$4,$J126&lt;=U$4,$K126&gt;U$4),NETWORKDAYS.INTL($J126,(U$4),1,(Holidays!$A$1:$A$248)),0)+IF(AND($J126&lt;T$4,$K126&lt;U$4,$K126&gt;T$4),NETWORKDAYS.INTL(T$4+1,$K126,1,(Holidays!$A$1:$A$248)),0)+IF(AND($J126&lt;=T$4,$K126&gt;=U$4,$K126&gt;T$4),NETWORKDAYS.INTL(T$4+1,(U$4),1,(Holidays!$A$1:$A$248)),0))*$M126,"")</f>
        <v>0</v>
      </c>
      <c r="V126" s="192">
        <f ca="1">IFERROR((IF(AND($J126&gt;U$4,$J126&lt;=V$4,$K126&lt;=V$4),NETWORKDAYS.INTL($J126,$K126,1,(Holidays!$A$1:$A$248)),0)+IF(AND($J126&gt;U$4,$J126&lt;=V$4,$K126&gt;V$4),NETWORKDAYS.INTL($J126,(V$4),1,(Holidays!$A$1:$A$248)),0)+IF(AND($J126&lt;U$4,$K126&lt;V$4,$K126&gt;U$4),NETWORKDAYS.INTL(U$4+1,$K126,1,(Holidays!$A$1:$A$248)),0)+IF(AND($J126&lt;=U$4,$K126&gt;=V$4,$K126&gt;U$4),NETWORKDAYS.INTL(U$4+1,(V$4),1,(Holidays!$A$1:$A$248)),0))*$M126,"")</f>
        <v>0</v>
      </c>
      <c r="W126" s="321">
        <f ca="1">IFERROR((IF(AND($J126&gt;V$4,$J126&lt;=W$4,$K126&lt;=W$4),NETWORKDAYS.INTL($J126,$K126,1,(Holidays!$A$1:$A$248)),0)+IF(AND($J126&gt;V$4,$J126&lt;=W$4,$K126&gt;W$4),NETWORKDAYS.INTL($J126,(W$4),1,(Holidays!$A$1:$A$248)),0)+IF(AND($J126&lt;V$4,$K126&lt;W$4,$K126&gt;V$4),NETWORKDAYS.INTL(V$4+1,$K126,1,(Holidays!$A$1:$A$248)),0)+IF(AND($J126&lt;=V$4,$K126&gt;=W$4,$K126&gt;V$4),NETWORKDAYS.INTL(V$4+1,(W$4),1,(Holidays!$A$1:$A$248)),0))*$M126,"")</f>
        <v>0</v>
      </c>
      <c r="X126" s="190">
        <f ca="1">IFERROR((IF(AND($J126&gt;W$4,$J126&lt;=X$4,$K126&lt;=X$4),NETWORKDAYS.INTL($J126,$K126,1,(Holidays!$A$1:$A$248)),0)+IF(AND($J126&gt;W$4,$J126&lt;=X$4,$K126&gt;X$4),NETWORKDAYS.INTL($J126,(X$4),1,(Holidays!$A$1:$A$248)),0)+IF(AND($J126&lt;W$4,$K126&lt;X$4,$K126&gt;W$4),NETWORKDAYS.INTL(W$4+1,$K126,1,(Holidays!$A$1:$A$248)),0)+IF(AND($J126&lt;=W$4,$K126&gt;=X$4,$K126&gt;W$4),NETWORKDAYS.INTL(W$4+1,(X$4),1,(Holidays!$A$1:$A$248)),0))*$M126,"")</f>
        <v>0</v>
      </c>
      <c r="Y126" s="192">
        <f ca="1">IFERROR((IF(AND($J126&gt;X$4,$J126&lt;=Y$4,$K126&lt;=Y$4),NETWORKDAYS.INTL($J126,$K126,1,(Holidays!$A$1:$A$248)),0)+IF(AND($J126&gt;X$4,$J126&lt;=Y$4,$K126&gt;Y$4),NETWORKDAYS.INTL($J126,(Y$4),1,(Holidays!$A$1:$A$248)),0)+IF(AND($J126&lt;X$4,$K126&lt;Y$4,$K126&gt;X$4),NETWORKDAYS.INTL(X$4+1,$K126,1,(Holidays!$A$1:$A$248)),0)+IF(AND($J126&lt;=X$4,$K126&gt;=Y$4,$K126&gt;X$4),NETWORKDAYS.INTL(X$4+1,(Y$4),1,(Holidays!$A$1:$A$248)),0))*$M126,"")</f>
        <v>0</v>
      </c>
      <c r="Z126" s="321">
        <f ca="1">IFERROR((IF(AND($J126&gt;Y$4,$J126&lt;=Z$4,$K126&lt;=Z$4),NETWORKDAYS.INTL($J126,$K126,1,(Holidays!$A$1:$A$248)),0)+IF(AND($J126&gt;Y$4,$J126&lt;=Z$4,$K126&gt;Z$4),NETWORKDAYS.INTL($J126,(Z$4),1,(Holidays!$A$1:$A$248)),0)+IF(AND($J126&lt;Y$4,$K126&lt;Z$4,$K126&gt;Y$4),NETWORKDAYS.INTL(Y$4+1,$K126,1,(Holidays!$A$1:$A$248)),0)+IF(AND($J126&lt;=Y$4,$K126&gt;=Z$4,$K126&gt;Y$4),NETWORKDAYS.INTL(Y$4+1,(Z$4),1,(Holidays!$A$1:$A$248)),0))*$M126,"")</f>
        <v>0</v>
      </c>
      <c r="AA126" s="190">
        <f ca="1">IFERROR((IF(AND($J126&gt;Z$4,$J126&lt;=AA$4,$K126&lt;=AA$4),NETWORKDAYS.INTL($J126,$K126,1,(Holidays!$A$1:$A$248)),0)+IF(AND($J126&gt;Z$4,$J126&lt;=AA$4,$K126&gt;AA$4),NETWORKDAYS.INTL($J126,(AA$4),1,(Holidays!$A$1:$A$248)),0)+IF(AND($J126&lt;Z$4,$K126&lt;AA$4,$K126&gt;Z$4),NETWORKDAYS.INTL(Z$4+1,$K126,1,(Holidays!$A$1:$A$248)),0)+IF(AND($J126&lt;=Z$4,$K126&gt;=AA$4,$K126&gt;Z$4),NETWORKDAYS.INTL(Z$4+1,(AA$4),1,(Holidays!$A$1:$A$248)),0))*$M126,"")</f>
        <v>0</v>
      </c>
      <c r="AB126" s="192">
        <f ca="1">IFERROR((IF(AND($J126&gt;AA$4,$J126&lt;=AB$4,$K126&lt;=AB$4),NETWORKDAYS.INTL($J126,$K126,1,(Holidays!$A$1:$A$248)),0)+IF(AND($J126&gt;AA$4,$J126&lt;=AB$4,$K126&gt;AB$4),NETWORKDAYS.INTL($J126,(AB$4),1,(Holidays!$A$1:$A$248)),0)+IF(AND($J126&lt;AA$4,$K126&lt;AB$4,$K126&gt;AA$4),NETWORKDAYS.INTL(AA$4+1,$K126,1,(Holidays!$A$1:$A$248)),0)+IF(AND($J126&lt;=AA$4,$K126&gt;=AB$4,$K126&gt;AA$4),NETWORKDAYS.INTL(AA$4+1,(AB$4),1,(Holidays!$A$1:$A$248)),0))*$M126,"")</f>
        <v>0</v>
      </c>
      <c r="AC126" s="321">
        <f ca="1">IFERROR((IF(AND($J126&gt;AB$4,$J126&lt;=AC$4,$K126&lt;=AC$4),NETWORKDAYS.INTL($J126,$K126,1,(Holidays!$A$1:$A$248)),0)+IF(AND($J126&gt;AB$4,$J126&lt;=AC$4,$K126&gt;AC$4),NETWORKDAYS.INTL($J126,(AC$4),1,(Holidays!$A$1:$A$248)),0)+IF(AND($J126&lt;AB$4,$K126&lt;AC$4,$K126&gt;AB$4),NETWORKDAYS.INTL(AB$4+1,$K126,1,(Holidays!$A$1:$A$248)),0)+IF(AND($J126&lt;=AB$4,$K126&gt;=AC$4,$K126&gt;AB$4),NETWORKDAYS.INTL(AB$4+1,(AC$4),1,(Holidays!$A$1:$A$248)),0))*$M126,"")</f>
        <v>0</v>
      </c>
      <c r="AD126" s="190">
        <f ca="1">IFERROR((IF(AND($J126&gt;AC$4,$J126&lt;=AD$4,$K126&lt;=AD$4),NETWORKDAYS.INTL($J126,$K126,1,(Holidays!$A$1:$A$248)),0)+IF(AND($J126&gt;AC$4,$J126&lt;=AD$4,$K126&gt;AD$4),NETWORKDAYS.INTL($J126,(AD$4),1,(Holidays!$A$1:$A$248)),0)+IF(AND($J126&lt;AC$4,$K126&lt;AD$4,$K126&gt;AC$4),NETWORKDAYS.INTL(AC$4+1,$K126,1,(Holidays!$A$1:$A$248)),0)+IF(AND($J126&lt;=AC$4,$K126&gt;=AD$4,$K126&gt;AC$4),NETWORKDAYS.INTL(AC$4+1,(AD$4),1,(Holidays!$A$1:$A$248)),0))*$M126,"")</f>
        <v>0</v>
      </c>
      <c r="AE126" s="192">
        <f ca="1">IFERROR((IF(AND($J126&gt;AD$4,$J126&lt;=AE$4,$K126&lt;=AE$4),NETWORKDAYS.INTL($J126,$K126,1,(Holidays!$A$1:$A$248)),0)+IF(AND($J126&gt;AD$4,$J126&lt;=AE$4,$K126&gt;AE$4),NETWORKDAYS.INTL($J126,(AE$4),1,(Holidays!$A$1:$A$248)),0)+IF(AND($J126&lt;AD$4,$K126&lt;AE$4,$K126&gt;AD$4),NETWORKDAYS.INTL(AD$4+1,$K126,1,(Holidays!$A$1:$A$248)),0)+IF(AND($J126&lt;=AD$4,$K126&gt;=AE$4,$K126&gt;AD$4),NETWORKDAYS.INTL(AD$4+1,(AE$4),1,(Holidays!$A$1:$A$248)),0))*$M126,"")</f>
        <v>0</v>
      </c>
      <c r="AF126" s="321">
        <f ca="1">IFERROR((IF(AND($J126&gt;AE$4,$J126&lt;=AF$4,$K126&lt;=AF$4),NETWORKDAYS.INTL($J126,$K126,1,(Holidays!$A$1:$A$248)),0)+IF(AND($J126&gt;AE$4,$J126&lt;=AF$4,$K126&gt;AF$4),NETWORKDAYS.INTL($J126,(AF$4),1,(Holidays!$A$1:$A$248)),0)+IF(AND($J126&lt;AE$4,$K126&lt;AF$4,$K126&gt;AE$4),NETWORKDAYS.INTL(AE$4+1,$K126,1,(Holidays!$A$1:$A$248)),0)+IF(AND($J126&lt;=AE$4,$K126&gt;=AF$4,$K126&gt;AE$4),NETWORKDAYS.INTL(AE$4+1,(AF$4),1,(Holidays!$A$1:$A$248)),0))*$M126,"")</f>
        <v>0</v>
      </c>
      <c r="AG126" s="190">
        <f ca="1">IFERROR((IF(AND($J126&gt;AF$4,$J126&lt;=AG$4,$K126&lt;=AG$4),NETWORKDAYS.INTL($J126,$K126,1,(Holidays!$A$1:$A$248)),0)+IF(AND($J126&gt;AF$4,$J126&lt;=AG$4,$K126&gt;AG$4),NETWORKDAYS.INTL($J126,(AG$4),1,(Holidays!$A$1:$A$248)),0)+IF(AND($J126&lt;AF$4,$K126&lt;AG$4,$K126&gt;AF$4),NETWORKDAYS.INTL(AF$4+1,$K126,1,(Holidays!$A$1:$A$248)),0)+IF(AND($J126&lt;=AF$4,$K126&gt;=AG$4,$K126&gt;AF$4),NETWORKDAYS.INTL(AF$4+1,(AG$4),1,(Holidays!$A$1:$A$248)),0))*$M126,"")</f>
        <v>0</v>
      </c>
      <c r="AH126" s="192">
        <f ca="1">IFERROR((IF(AND($J126&gt;AG$4,$J126&lt;=AH$4,$K126&lt;=AH$4),NETWORKDAYS.INTL($J126,$K126,1,(Holidays!$A$1:$A$248)),0)+IF(AND($J126&gt;AG$4,$J126&lt;=AH$4,$K126&gt;AH$4),NETWORKDAYS.INTL($J126,(AH$4),1,(Holidays!$A$1:$A$248)),0)+IF(AND($J126&lt;AG$4,$K126&lt;AH$4,$K126&gt;AG$4),NETWORKDAYS.INTL(AG$4+1,$K126,1,(Holidays!$A$1:$A$248)),0)+IF(AND($J126&lt;=AG$4,$K126&gt;=AH$4,$K126&gt;AG$4),NETWORKDAYS.INTL(AG$4+1,(AH$4),1,(Holidays!$A$1:$A$248)),0))*$M126,"")</f>
        <v>0</v>
      </c>
      <c r="AI126" s="321">
        <f ca="1">IFERROR((IF(AND($J126&gt;AH$4,$J126&lt;=AI$4,$K126&lt;=AI$4),NETWORKDAYS.INTL($J126,$K126,1,(Holidays!$A$1:$A$248)),0)+IF(AND($J126&gt;AH$4,$J126&lt;=AI$4,$K126&gt;AI$4),NETWORKDAYS.INTL($J126,(AI$4),1,(Holidays!$A$1:$A$248)),0)+IF(AND($J126&lt;AH$4,$K126&lt;AI$4,$K126&gt;AH$4),NETWORKDAYS.INTL(AH$4+1,$K126,1,(Holidays!$A$1:$A$248)),0)+IF(AND($J126&lt;=AH$4,$K126&gt;=AI$4,$K126&gt;AH$4),NETWORKDAYS.INTL(AH$4+1,(AI$4),1,(Holidays!$A$1:$A$248)),0))*$M126,"")</f>
        <v>0</v>
      </c>
      <c r="AJ126" s="190">
        <f ca="1">IFERROR((IF(AND($J126&gt;AI$4,$J126&lt;=AJ$4,$K126&lt;=AJ$4),NETWORKDAYS.INTL($J126,$K126,1,(Holidays!$A$1:$A$248)),0)+IF(AND($J126&gt;AI$4,$J126&lt;=AJ$4,$K126&gt;AJ$4),NETWORKDAYS.INTL($J126,(AJ$4),1,(Holidays!$A$1:$A$248)),0)+IF(AND($J126&lt;AI$4,$K126&lt;AJ$4,$K126&gt;AI$4),NETWORKDAYS.INTL(AI$4+1,$K126,1,(Holidays!$A$1:$A$248)),0)+IF(AND($J126&lt;=AI$4,$K126&gt;=AJ$4,$K126&gt;AI$4),NETWORKDAYS.INTL(AI$4+1,(AJ$4),1,(Holidays!$A$1:$A$248)),0))*$M126,"")</f>
        <v>0</v>
      </c>
      <c r="AK126" s="192">
        <f ca="1">IFERROR((IF(AND($J126&gt;AJ$4,$J126&lt;=AK$4,$K126&lt;=AK$4),NETWORKDAYS.INTL($J126,$K126,1,(Holidays!$A$1:$A$248)),0)+IF(AND($J126&gt;AJ$4,$J126&lt;=AK$4,$K126&gt;AK$4),NETWORKDAYS.INTL($J126,(AK$4),1,(Holidays!$A$1:$A$248)),0)+IF(AND($J126&lt;AJ$4,$K126&lt;AK$4,$K126&gt;AJ$4),NETWORKDAYS.INTL(AJ$4+1,$K126,1,(Holidays!$A$1:$A$248)),0)+IF(AND($J126&lt;=AJ$4,$K126&gt;=AK$4,$K126&gt;AJ$4),NETWORKDAYS.INTL(AJ$4+1,(AK$4),1,(Holidays!$A$1:$A$248)),0))*$M126,"")</f>
        <v>0</v>
      </c>
      <c r="AL126" s="321">
        <f ca="1">IFERROR((IF(AND($J126&gt;AK$4,$J126&lt;=AL$4,$K126&lt;=AL$4),NETWORKDAYS.INTL($J126,$K126,1,(Holidays!$A$1:$A$248)),0)+IF(AND($J126&gt;AK$4,$J126&lt;=AL$4,$K126&gt;AL$4),NETWORKDAYS.INTL($J126,(AL$4),1,(Holidays!$A$1:$A$248)),0)+IF(AND($J126&lt;AK$4,$K126&lt;AL$4,$K126&gt;AK$4),NETWORKDAYS.INTL(AK$4+1,$K126,1,(Holidays!$A$1:$A$248)),0)+IF(AND($J126&lt;=AK$4,$K126&gt;=AL$4,$K126&gt;AK$4),NETWORKDAYS.INTL(AK$4+1,(AL$4),1,(Holidays!$A$1:$A$248)),0))*$M126,"")</f>
        <v>0</v>
      </c>
      <c r="AM126" s="190">
        <f ca="1">IFERROR((IF(AND($J126&gt;AL$4,$J126&lt;=AM$4,$K126&lt;=AM$4),NETWORKDAYS.INTL($J126,$K126,1,(Holidays!$A$1:$A$248)),0)+IF(AND($J126&gt;AL$4,$J126&lt;=AM$4,$K126&gt;AM$4),NETWORKDAYS.INTL($J126,(AM$4),1,(Holidays!$A$1:$A$248)),0)+IF(AND($J126&lt;AL$4,$K126&lt;AM$4,$K126&gt;AL$4),NETWORKDAYS.INTL(AL$4+1,$K126,1,(Holidays!$A$1:$A$248)),0)+IF(AND($J126&lt;=AL$4,$K126&gt;=AM$4,$K126&gt;AL$4),NETWORKDAYS.INTL(AL$4+1,(AM$4),1,(Holidays!$A$1:$A$248)),0))*$M126,"")</f>
        <v>0</v>
      </c>
      <c r="AN126" s="192">
        <f ca="1">IFERROR((IF(AND($J126&gt;AM$4,$J126&lt;=AN$4,$K126&lt;=AN$4),NETWORKDAYS.INTL($J126,$K126,1,(Holidays!$A$1:$A$248)),0)+IF(AND($J126&gt;AM$4,$J126&lt;=AN$4,$K126&gt;AN$4),NETWORKDAYS.INTL($J126,(AN$4),1,(Holidays!$A$1:$A$248)),0)+IF(AND($J126&lt;AM$4,$K126&lt;AN$4,$K126&gt;AM$4),NETWORKDAYS.INTL(AM$4+1,$K126,1,(Holidays!$A$1:$A$248)),0)+IF(AND($J126&lt;=AM$4,$K126&gt;=AN$4,$K126&gt;AM$4),NETWORKDAYS.INTL(AM$4+1,(AN$4),1,(Holidays!$A$1:$A$248)),0))*$M126,"")</f>
        <v>0</v>
      </c>
      <c r="AO126" s="321">
        <f ca="1">IFERROR((IF(AND($J126&gt;AN$4,$J126&lt;=AO$4,$K126&lt;=AO$4),NETWORKDAYS.INTL($J126,$K126,1,(Holidays!$A$1:$A$248)),0)+IF(AND($J126&gt;AN$4,$J126&lt;=AO$4,$K126&gt;AO$4),NETWORKDAYS.INTL($J126,(AO$4),1,(Holidays!$A$1:$A$248)),0)+IF(AND($J126&lt;AN$4,$K126&lt;AO$4,$K126&gt;AN$4),NETWORKDAYS.INTL(AN$4+1,$K126,1,(Holidays!$A$1:$A$248)),0)+IF(AND($J126&lt;=AN$4,$K126&gt;=AO$4,$K126&gt;AN$4),NETWORKDAYS.INTL(AN$4+1,(AO$4),1,(Holidays!$A$1:$A$248)),0))*$M126,"")</f>
        <v>0</v>
      </c>
      <c r="AP126" s="190">
        <f ca="1">IFERROR((IF(AND($J126&gt;AO$4,$J126&lt;=AP$4,$K126&lt;=AP$4),NETWORKDAYS.INTL($J126,$K126,1,(Holidays!$A$1:$A$248)),0)+IF(AND($J126&gt;AO$4,$J126&lt;=AP$4,$K126&gt;AP$4),NETWORKDAYS.INTL($J126,(AP$4),1,(Holidays!$A$1:$A$248)),0)+IF(AND($J126&lt;AO$4,$K126&lt;AP$4,$K126&gt;AO$4),NETWORKDAYS.INTL(AO$4+1,$K126,1,(Holidays!$A$1:$A$248)),0)+IF(AND($J126&lt;=AO$4,$K126&gt;=AP$4,$K126&gt;AO$4),NETWORKDAYS.INTL(AO$4+1,(AP$4),1,(Holidays!$A$1:$A$248)),0))*$M126,"")</f>
        <v>0</v>
      </c>
      <c r="AQ126" s="192">
        <f ca="1">IFERROR((IF(AND($J126&gt;AP$4,$J126&lt;=AQ$4,$K126&lt;=AQ$4),NETWORKDAYS.INTL($J126,$K126,1,(Holidays!$A$1:$A$248)),0)+IF(AND($J126&gt;AP$4,$J126&lt;=AQ$4,$K126&gt;AQ$4),NETWORKDAYS.INTL($J126,(AQ$4),1,(Holidays!$A$1:$A$248)),0)+IF(AND($J126&lt;AP$4,$K126&lt;AQ$4,$K126&gt;AP$4),NETWORKDAYS.INTL(AP$4+1,$K126,1,(Holidays!$A$1:$A$248)),0)+IF(AND($J126&lt;=AP$4,$K126&gt;=AQ$4,$K126&gt;AP$4),NETWORKDAYS.INTL(AP$4+1,(AQ$4),1,(Holidays!$A$1:$A$248)),0))*$M126,"")</f>
        <v>0</v>
      </c>
      <c r="AR126" s="321">
        <f ca="1">IFERROR((IF(AND($J126&gt;AQ$4,$J126&lt;=AR$4,$K126&lt;=AR$4),NETWORKDAYS.INTL($J126,$K126,1,(Holidays!$A$1:$A$248)),0)+IF(AND($J126&gt;AQ$4,$J126&lt;=AR$4,$K126&gt;AR$4),NETWORKDAYS.INTL($J126,(AR$4),1,(Holidays!$A$1:$A$248)),0)+IF(AND($J126&lt;AQ$4,$K126&lt;AR$4,$K126&gt;AQ$4),NETWORKDAYS.INTL(AQ$4+1,$K126,1,(Holidays!$A$1:$A$248)),0)+IF(AND($J126&lt;=AQ$4,$K126&gt;=AR$4,$K126&gt;AQ$4),NETWORKDAYS.INTL(AQ$4+1,(AR$4),1,(Holidays!$A$1:$A$248)),0))*$M126,"")</f>
        <v>0</v>
      </c>
      <c r="AS126" s="190">
        <f ca="1">IFERROR((IF(AND($J126&gt;AR$4,$J126&lt;=AS$4,$K126&lt;=AS$4),NETWORKDAYS.INTL($J126,$K126,1,(Holidays!$A$1:$A$248)),0)+IF(AND($J126&gt;AR$4,$J126&lt;=AS$4,$K126&gt;AS$4),NETWORKDAYS.INTL($J126,(AS$4),1,(Holidays!$A$1:$A$248)),0)+IF(AND($J126&lt;AR$4,$K126&lt;AS$4,$K126&gt;AR$4),NETWORKDAYS.INTL(AR$4+1,$K126,1,(Holidays!$A$1:$A$248)),0)+IF(AND($J126&lt;=AR$4,$K126&gt;=AS$4,$K126&gt;AR$4),NETWORKDAYS.INTL(AR$4+1,(AS$4),1,(Holidays!$A$1:$A$248)),0))*$M126,"")</f>
        <v>0</v>
      </c>
      <c r="AT126" s="192">
        <f ca="1">IFERROR((IF(AND($J126&gt;AS$4,$J126&lt;=AT$4,$K126&lt;=AT$4),NETWORKDAYS.INTL($J126,$K126,1,(Holidays!$A$1:$A$248)),0)+IF(AND($J126&gt;AS$4,$J126&lt;=AT$4,$K126&gt;AT$4),NETWORKDAYS.INTL($J126,(AT$4),1,(Holidays!$A$1:$A$248)),0)+IF(AND($J126&lt;AS$4,$K126&lt;AT$4,$K126&gt;AS$4),NETWORKDAYS.INTL(AS$4+1,$K126,1,(Holidays!$A$1:$A$248)),0)+IF(AND($J126&lt;=AS$4,$K126&gt;=AT$4,$K126&gt;AS$4),NETWORKDAYS.INTL(AS$4+1,(AT$4),1,(Holidays!$A$1:$A$248)),0))*$M126,"")</f>
        <v>0</v>
      </c>
      <c r="AU126" s="321">
        <f ca="1">IFERROR((IF(AND($J126&gt;AT$4,$J126&lt;=AU$4,$K126&lt;=AU$4),NETWORKDAYS.INTL($J126,$K126,1,(Holidays!$A$1:$A$248)),0)+IF(AND($J126&gt;AT$4,$J126&lt;=AU$4,$K126&gt;AU$4),NETWORKDAYS.INTL($J126,(AU$4),1,(Holidays!$A$1:$A$248)),0)+IF(AND($J126&lt;AT$4,$K126&lt;AU$4,$K126&gt;AT$4),NETWORKDAYS.INTL(AT$4+1,$K126,1,(Holidays!$A$1:$A$248)),0)+IF(AND($J126&lt;=AT$4,$K126&gt;=AU$4,$K126&gt;AT$4),NETWORKDAYS.INTL(AT$4+1,(AU$4),1,(Holidays!$A$1:$A$248)),0))*$M126,"")</f>
        <v>0</v>
      </c>
      <c r="AV126" s="190">
        <f ca="1">IFERROR((IF(AND($J126&gt;AU$4,$J126&lt;=AV$4,$K126&lt;=AV$4),NETWORKDAYS.INTL($J126,$K126,1,(Holidays!$A$1:$A$248)),0)+IF(AND($J126&gt;AU$4,$J126&lt;=AV$4,$K126&gt;AV$4),NETWORKDAYS.INTL($J126,(AV$4),1,(Holidays!$A$1:$A$248)),0)+IF(AND($J126&lt;AU$4,$K126&lt;AV$4,$K126&gt;AU$4),NETWORKDAYS.INTL(AU$4+1,$K126,1,(Holidays!$A$1:$A$248)),0)+IF(AND($J126&lt;=AU$4,$K126&gt;=AV$4,$K126&gt;AU$4),NETWORKDAYS.INTL(AU$4+1,(AV$4),1,(Holidays!$A$1:$A$248)),0))*$M126,"")</f>
        <v>0</v>
      </c>
      <c r="AW126" s="192">
        <f ca="1">IFERROR((IF(AND($J126&gt;AV$4,$J126&lt;=AW$4,$K126&lt;=AW$4),NETWORKDAYS.INTL($J126,$K126,1,(Holidays!$A$1:$A$248)),0)+IF(AND($J126&gt;AV$4,$J126&lt;=AW$4,$K126&gt;AW$4),NETWORKDAYS.INTL($J126,(AW$4),1,(Holidays!$A$1:$A$248)),0)+IF(AND($J126&lt;AV$4,$K126&lt;AW$4,$K126&gt;AV$4),NETWORKDAYS.INTL(AV$4+1,$K126,1,(Holidays!$A$1:$A$248)),0)+IF(AND($J126&lt;=AV$4,$K126&gt;=AW$4,$K126&gt;AV$4),NETWORKDAYS.INTL(AV$4+1,(AW$4),1,(Holidays!$A$1:$A$248)),0))*$M126,"")</f>
        <v>0</v>
      </c>
      <c r="AX126" s="321">
        <f ca="1">IFERROR((IF(AND($J126&gt;AW$4,$J126&lt;=AX$4,$K126&lt;=AX$4),NETWORKDAYS.INTL($J126,$K126,1,(Holidays!$A$1:$A$248)),0)+IF(AND($J126&gt;AW$4,$J126&lt;=AX$4,$K126&gt;AX$4),NETWORKDAYS.INTL($J126,(AX$4),1,(Holidays!$A$1:$A$248)),0)+IF(AND($J126&lt;AW$4,$K126&lt;AX$4,$K126&gt;AW$4),NETWORKDAYS.INTL(AW$4+1,$K126,1,(Holidays!$A$1:$A$248)),0)+IF(AND($J126&lt;=AW$4,$K126&gt;=AX$4,$K126&gt;AW$4),NETWORKDAYS.INTL(AW$4+1,(AX$4),1,(Holidays!$A$1:$A$248)),0))*$M126,"")</f>
        <v>0</v>
      </c>
      <c r="AY126" s="190">
        <f ca="1">IFERROR((IF(AND($J126&gt;AX$4,$J126&lt;=AY$4,$K126&lt;=AY$4),NETWORKDAYS.INTL($J126,$K126,1,(Holidays!$A$1:$A$248)),0)+IF(AND($J126&gt;AX$4,$J126&lt;=AY$4,$K126&gt;AY$4),NETWORKDAYS.INTL($J126,(AY$4),1,(Holidays!$A$1:$A$248)),0)+IF(AND($J126&lt;AX$4,$K126&lt;AY$4,$K126&gt;AX$4),NETWORKDAYS.INTL(AX$4+1,$K126,1,(Holidays!$A$1:$A$248)),0)+IF(AND($J126&lt;=AX$4,$K126&gt;=AY$4,$K126&gt;AX$4),NETWORKDAYS.INTL(AX$4+1,(AY$4),1,(Holidays!$A$1:$A$248)),0))*$M126,"")</f>
        <v>0</v>
      </c>
      <c r="AZ126" s="192">
        <f ca="1">IFERROR((IF(AND($J126&gt;AY$4,$J126&lt;=AZ$4,$K126&lt;=AZ$4),NETWORKDAYS.INTL($J126,$K126,1,(Holidays!$A$1:$A$248)),0)+IF(AND($J126&gt;AY$4,$J126&lt;=AZ$4,$K126&gt;AZ$4),NETWORKDAYS.INTL($J126,(AZ$4),1,(Holidays!$A$1:$A$248)),0)+IF(AND($J126&lt;AY$4,$K126&lt;AZ$4,$K126&gt;AY$4),NETWORKDAYS.INTL(AY$4+1,$K126,1,(Holidays!$A$1:$A$248)),0)+IF(AND($J126&lt;=AY$4,$K126&gt;=AZ$4,$K126&gt;AY$4),NETWORKDAYS.INTL(AY$4+1,(AZ$4),1,(Holidays!$A$1:$A$248)),0))*$M126,"")</f>
        <v>0</v>
      </c>
      <c r="BA126" s="321">
        <f ca="1">IFERROR((IF(AND($J126&gt;AZ$4,$J126&lt;=BA$4,$K126&lt;=BA$4),NETWORKDAYS.INTL($J126,$K126,1,(Holidays!$A$1:$A$248)),0)+IF(AND($J126&gt;AZ$4,$J126&lt;=BA$4,$K126&gt;BA$4),NETWORKDAYS.INTL($J126,(BA$4),1,(Holidays!$A$1:$A$248)),0)+IF(AND($J126&lt;AZ$4,$K126&lt;BA$4,$K126&gt;AZ$4),NETWORKDAYS.INTL(AZ$4+1,$K126,1,(Holidays!$A$1:$A$248)),0)+IF(AND($J126&lt;=AZ$4,$K126&gt;=BA$4,$K126&gt;AZ$4),NETWORKDAYS.INTL(AZ$4+1,(BA$4),1,(Holidays!$A$1:$A$248)),0))*$M126,"")</f>
        <v>0</v>
      </c>
      <c r="BB126" s="190">
        <f ca="1">IFERROR((IF(AND($J126&gt;BA$4,$J126&lt;=BB$4,$K126&lt;=BB$4),NETWORKDAYS.INTL($J126,$K126,1,(Holidays!$A$1:$A$248)),0)+IF(AND($J126&gt;BA$4,$J126&lt;=BB$4,$K126&gt;BB$4),NETWORKDAYS.INTL($J126,(BB$4),1,(Holidays!$A$1:$A$248)),0)+IF(AND($J126&lt;BA$4,$K126&lt;BB$4,$K126&gt;BA$4),NETWORKDAYS.INTL(BA$4+1,$K126,1,(Holidays!$A$1:$A$248)),0)+IF(AND($J126&lt;=BA$4,$K126&gt;=BB$4,$K126&gt;BA$4),NETWORKDAYS.INTL(BA$4+1,(BB$4),1,(Holidays!$A$1:$A$248)),0))*$M126,"")</f>
        <v>0</v>
      </c>
      <c r="BC126" s="192">
        <f ca="1">IFERROR((IF(AND($J126&gt;BB$4,$J126&lt;=BC$4,$K126&lt;=BC$4),NETWORKDAYS.INTL($J126,$K126,1,(Holidays!$A$1:$A$248)),0)+IF(AND($J126&gt;BB$4,$J126&lt;=BC$4,$K126&gt;BC$4),NETWORKDAYS.INTL($J126,(BC$4),1,(Holidays!$A$1:$A$248)),0)+IF(AND($J126&lt;BB$4,$K126&lt;BC$4,$K126&gt;BB$4),NETWORKDAYS.INTL(BB$4+1,$K126,1,(Holidays!$A$1:$A$248)),0)+IF(AND($J126&lt;=BB$4,$K126&gt;=BC$4,$K126&gt;BB$4),NETWORKDAYS.INTL(BB$4+1,(BC$4),1,(Holidays!$A$1:$A$248)),0))*$M126,"")</f>
        <v>0</v>
      </c>
      <c r="BD126" s="321">
        <f ca="1">IFERROR((IF(AND($J126&gt;BC$4,$J126&lt;=BD$4,$K126&lt;=BD$4),NETWORKDAYS.INTL($J126,$K126,1,(Holidays!$A$1:$A$248)),0)+IF(AND($J126&gt;BC$4,$J126&lt;=BD$4,$K126&gt;BD$4),NETWORKDAYS.INTL($J126,(BD$4),1,(Holidays!$A$1:$A$248)),0)+IF(AND($J126&lt;BC$4,$K126&lt;BD$4,$K126&gt;BC$4),NETWORKDAYS.INTL(BC$4+1,$K126,1,(Holidays!$A$1:$A$248)),0)+IF(AND($J126&lt;=BC$4,$K126&gt;=BD$4,$K126&gt;BC$4),NETWORKDAYS.INTL(BC$4+1,(BD$4),1,(Holidays!$A$1:$A$248)),0))*$M126,"")</f>
        <v>0</v>
      </c>
      <c r="BE126" s="190">
        <f ca="1">IFERROR((IF(AND($J126&gt;BD$4,$J126&lt;=BE$4,$K126&lt;=BE$4),NETWORKDAYS.INTL($J126,$K126,1,(Holidays!$A$1:$A$248)),0)+IF(AND($J126&gt;BD$4,$J126&lt;=BE$4,$K126&gt;BE$4),NETWORKDAYS.INTL($J126,(BE$4),1,(Holidays!$A$1:$A$248)),0)+IF(AND($J126&lt;BD$4,$K126&lt;BE$4,$K126&gt;BD$4),NETWORKDAYS.INTL(BD$4+1,$K126,1,(Holidays!$A$1:$A$248)),0)+IF(AND($J126&lt;=BD$4,$K126&gt;=BE$4,$K126&gt;BD$4),NETWORKDAYS.INTL(BD$4+1,(BE$4),1,(Holidays!$A$1:$A$248)),0))*$M126,"")</f>
        <v>0</v>
      </c>
      <c r="BF126" s="192">
        <f ca="1">IFERROR((IF(AND($J126&gt;BE$4,$J126&lt;=BF$4,$K126&lt;=BF$4),NETWORKDAYS.INTL($J126,$K126,1,(Holidays!$A$1:$A$248)),0)+IF(AND($J126&gt;BE$4,$J126&lt;=BF$4,$K126&gt;BF$4),NETWORKDAYS.INTL($J126,(BF$4),1,(Holidays!$A$1:$A$248)),0)+IF(AND($J126&lt;BE$4,$K126&lt;BF$4,$K126&gt;BE$4),NETWORKDAYS.INTL(BE$4+1,$K126,1,(Holidays!$A$1:$A$248)),0)+IF(AND($J126&lt;=BE$4,$K126&gt;=BF$4,$K126&gt;BE$4),NETWORKDAYS.INTL(BE$4+1,(BF$4),1,(Holidays!$A$1:$A$248)),0))*$M126,"")</f>
        <v>0</v>
      </c>
      <c r="BG126" s="321">
        <f ca="1">IFERROR((IF(AND($J126&gt;BF$4,$J126&lt;=BG$4,$K126&lt;=BG$4),NETWORKDAYS.INTL($J126,$K126,1,(Holidays!$A$1:$A$248)),0)+IF(AND($J126&gt;BF$4,$J126&lt;=BG$4,$K126&gt;BG$4),NETWORKDAYS.INTL($J126,(BG$4),1,(Holidays!$A$1:$A$248)),0)+IF(AND($J126&lt;BF$4,$K126&lt;BG$4,$K126&gt;BF$4),NETWORKDAYS.INTL(BF$4+1,$K126,1,(Holidays!$A$1:$A$248)),0)+IF(AND($J126&lt;=BF$4,$K126&gt;=BG$4,$K126&gt;BF$4),NETWORKDAYS.INTL(BF$4+1,(BG$4),1,(Holidays!$A$1:$A$248)),0))*$M126,"")</f>
        <v>0</v>
      </c>
      <c r="BH126" s="190">
        <f ca="1">IFERROR((IF(AND($J126&gt;BG$4,$J126&lt;=BH$4,$K126&lt;=BH$4),NETWORKDAYS.INTL($J126,$K126,1,(Holidays!$A$1:$A$248)),0)+IF(AND($J126&gt;BG$4,$J126&lt;=BH$4,$K126&gt;BH$4),NETWORKDAYS.INTL($J126,(BH$4),1,(Holidays!$A$1:$A$248)),0)+IF(AND($J126&lt;BG$4,$K126&lt;BH$4,$K126&gt;BG$4),NETWORKDAYS.INTL(BG$4+1,$K126,1,(Holidays!$A$1:$A$248)),0)+IF(AND($J126&lt;=BG$4,$K126&gt;=BH$4,$K126&gt;BG$4),NETWORKDAYS.INTL(BG$4+1,(BH$4),1,(Holidays!$A$1:$A$248)),0))*$M126,"")</f>
        <v>0</v>
      </c>
      <c r="BI126" s="192">
        <f ca="1">IFERROR((IF(AND($J126&gt;BH$4,$J126&lt;=BI$4,$K126&lt;=BI$4),NETWORKDAYS.INTL($J126,$K126,1,(Holidays!$A$1:$A$248)),0)+IF(AND($J126&gt;BH$4,$J126&lt;=BI$4,$K126&gt;BI$4),NETWORKDAYS.INTL($J126,(BI$4),1,(Holidays!$A$1:$A$248)),0)+IF(AND($J126&lt;BH$4,$K126&lt;BI$4,$K126&gt;BH$4),NETWORKDAYS.INTL(BH$4+1,$K126,1,(Holidays!$A$1:$A$248)),0)+IF(AND($J126&lt;=BH$4,$K126&gt;=BI$4,$K126&gt;BH$4),NETWORKDAYS.INTL(BH$4+1,(BI$4),1,(Holidays!$A$1:$A$248)),0))*$M126,"")</f>
        <v>0</v>
      </c>
      <c r="BJ126" s="321">
        <f ca="1">IFERROR((IF(AND($J126&gt;BI$4,$J126&lt;=BJ$4,$K126&lt;=BJ$4),NETWORKDAYS.INTL($J126,$K126,1,(Holidays!$A$1:$A$248)),0)+IF(AND($J126&gt;BI$4,$J126&lt;=BJ$4,$K126&gt;BJ$4),NETWORKDAYS.INTL($J126,(BJ$4),1,(Holidays!$A$1:$A$248)),0)+IF(AND($J126&lt;BI$4,$K126&lt;BJ$4,$K126&gt;BI$4),NETWORKDAYS.INTL(BI$4+1,$K126,1,(Holidays!$A$1:$A$248)),0)+IF(AND($J126&lt;=BI$4,$K126&gt;=BJ$4,$K126&gt;BI$4),NETWORKDAYS.INTL(BI$4+1,(BJ$4),1,(Holidays!$A$1:$A$248)),0))*$M126,"")</f>
        <v>0</v>
      </c>
      <c r="BK126" s="190">
        <f ca="1">IFERROR((IF(AND($J126&gt;BJ$4,$J126&lt;=BK$4,$K126&lt;=BK$4),NETWORKDAYS.INTL($J126,$K126,1,(Holidays!$A$1:$A$248)),0)+IF(AND($J126&gt;BJ$4,$J126&lt;=BK$4,$K126&gt;BK$4),NETWORKDAYS.INTL($J126,(BK$4),1,(Holidays!$A$1:$A$248)),0)+IF(AND($J126&lt;BJ$4,$K126&lt;BK$4,$K126&gt;BJ$4),NETWORKDAYS.INTL(BJ$4+1,$K126,1,(Holidays!$A$1:$A$248)),0)+IF(AND($J126&lt;=BJ$4,$K126&gt;=BK$4,$K126&gt;BJ$4),NETWORKDAYS.INTL(BJ$4+1,(BK$4),1,(Holidays!$A$1:$A$248)),0))*$M126,"")</f>
        <v>0</v>
      </c>
      <c r="BL126" s="192">
        <f ca="1">IFERROR((IF(AND($J126&gt;BK$4,$J126&lt;=BL$4,$K126&lt;=BL$4),NETWORKDAYS.INTL($J126,$K126,1,(Holidays!$A$1:$A$248)),0)+IF(AND($J126&gt;BK$4,$J126&lt;=BL$4,$K126&gt;BL$4),NETWORKDAYS.INTL($J126,(BL$4),1,(Holidays!$A$1:$A$248)),0)+IF(AND($J126&lt;BK$4,$K126&lt;BL$4,$K126&gt;BK$4),NETWORKDAYS.INTL(BK$4+1,$K126,1,(Holidays!$A$1:$A$248)),0)+IF(AND($J126&lt;=BK$4,$K126&gt;=BL$4,$K126&gt;BK$4),NETWORKDAYS.INTL(BK$4+1,(BL$4),1,(Holidays!$A$1:$A$248)),0))*$M126,"")</f>
        <v>0</v>
      </c>
      <c r="BM126" s="321">
        <f ca="1">IFERROR((IF(AND($J126&gt;BL$4,$J126&lt;=BM$4,$K126&lt;=BM$4),NETWORKDAYS.INTL($J126,$K126,1,(Holidays!$A$1:$A$248)),0)+IF(AND($J126&gt;BL$4,$J126&lt;=BM$4,$K126&gt;BM$4),NETWORKDAYS.INTL($J126,(BM$4),1,(Holidays!$A$1:$A$248)),0)+IF(AND($J126&lt;BL$4,$K126&lt;BM$4,$K126&gt;BL$4),NETWORKDAYS.INTL(BL$4+1,$K126,1,(Holidays!$A$1:$A$248)),0)+IF(AND($J126&lt;=BL$4,$K126&gt;=BM$4,$K126&gt;BL$4),NETWORKDAYS.INTL(BL$4+1,(BM$4),1,(Holidays!$A$1:$A$248)),0))*$M126,"")</f>
        <v>0</v>
      </c>
      <c r="BN126" s="190">
        <f ca="1">IFERROR((IF(AND($J126&gt;BM$4,$J126&lt;=BN$4,$K126&lt;=BN$4),NETWORKDAYS.INTL($J126,$K126,1,(Holidays!$A$1:$A$248)),0)+IF(AND($J126&gt;BM$4,$J126&lt;=BN$4,$K126&gt;BN$4),NETWORKDAYS.INTL($J126,(BN$4),1,(Holidays!$A$1:$A$248)),0)+IF(AND($J126&lt;BM$4,$K126&lt;BN$4,$K126&gt;BM$4),NETWORKDAYS.INTL(BM$4+1,$K126,1,(Holidays!$A$1:$A$248)),0)+IF(AND($J126&lt;=BM$4,$K126&gt;=BN$4,$K126&gt;BM$4),NETWORKDAYS.INTL(BM$4+1,(BN$4),1,(Holidays!$A$1:$A$248)),0))*$M126,"")</f>
        <v>0</v>
      </c>
      <c r="BO126" s="192">
        <f ca="1">IFERROR((IF(AND($J126&gt;BN$4,$J126&lt;=BO$4,$K126&lt;=BO$4),NETWORKDAYS.INTL($J126,$K126,1,(Holidays!$A$1:$A$248)),0)+IF(AND($J126&gt;BN$4,$J126&lt;=BO$4,$K126&gt;BO$4),NETWORKDAYS.INTL($J126,(BO$4),1,(Holidays!$A$1:$A$248)),0)+IF(AND($J126&lt;BN$4,$K126&lt;BO$4,$K126&gt;BN$4),NETWORKDAYS.INTL(BN$4+1,$K126,1,(Holidays!$A$1:$A$248)),0)+IF(AND($J126&lt;=BN$4,$K126&gt;=BO$4,$K126&gt;BN$4),NETWORKDAYS.INTL(BN$4+1,(BO$4),1,(Holidays!$A$1:$A$248)),0))*$M126,"")</f>
        <v>0</v>
      </c>
      <c r="BP126" s="321">
        <f ca="1">IFERROR((IF(AND($J126&gt;BO$4,$J126&lt;=BP$4,$K126&lt;=BP$4),NETWORKDAYS.INTL($J126,$K126,1,(Holidays!$A$1:$A$248)),0)+IF(AND($J126&gt;BO$4,$J126&lt;=BP$4,$K126&gt;BP$4),NETWORKDAYS.INTL($J126,(BP$4),1,(Holidays!$A$1:$A$248)),0)+IF(AND($J126&lt;BO$4,$K126&lt;BP$4,$K126&gt;BO$4),NETWORKDAYS.INTL(BO$4+1,$K126,1,(Holidays!$A$1:$A$248)),0)+IF(AND($J126&lt;=BO$4,$K126&gt;=BP$4,$K126&gt;BO$4),NETWORKDAYS.INTL(BO$4+1,(BP$4),1,(Holidays!$A$1:$A$248)),0))*$M126,"")</f>
        <v>0</v>
      </c>
      <c r="BQ126" s="190">
        <f ca="1">IFERROR((IF(AND($J126&gt;BP$4,$J126&lt;=BQ$4,$K126&lt;=BQ$4),NETWORKDAYS.INTL($J126,$K126,1,(Holidays!$A$1:$A$248)),0)+IF(AND($J126&gt;BP$4,$J126&lt;=BQ$4,$K126&gt;BQ$4),NETWORKDAYS.INTL($J126,(BQ$4),1,(Holidays!$A$1:$A$248)),0)+IF(AND($J126&lt;BP$4,$K126&lt;BQ$4,$K126&gt;BP$4),NETWORKDAYS.INTL(BP$4+1,$K126,1,(Holidays!$A$1:$A$248)),0)+IF(AND($J126&lt;=BP$4,$K126&gt;=BQ$4,$K126&gt;BP$4),NETWORKDAYS.INTL(BP$4+1,(BQ$4),1,(Holidays!$A$1:$A$248)),0))*$M126,"")</f>
        <v>0</v>
      </c>
      <c r="BR126" s="192">
        <f ca="1">IFERROR((IF(AND($J126&gt;BQ$4,$J126&lt;=BR$4,$K126&lt;=BR$4),NETWORKDAYS.INTL($J126,$K126,1,(Holidays!$A$1:$A$248)),0)+IF(AND($J126&gt;BQ$4,$J126&lt;=BR$4,$K126&gt;BR$4),NETWORKDAYS.INTL($J126,(BR$4),1,(Holidays!$A$1:$A$248)),0)+IF(AND($J126&lt;BQ$4,$K126&lt;BR$4,$K126&gt;BQ$4),NETWORKDAYS.INTL(BQ$4+1,$K126,1,(Holidays!$A$1:$A$248)),0)+IF(AND($J126&lt;=BQ$4,$K126&gt;=BR$4,$K126&gt;BQ$4),NETWORKDAYS.INTL(BQ$4+1,(BR$4),1,(Holidays!$A$1:$A$248)),0))*$M126,"")</f>
        <v>0</v>
      </c>
      <c r="BS126" s="321">
        <f ca="1">IFERROR((IF(AND($J126&gt;BR$4,$J126&lt;=BS$4,$K126&lt;=BS$4),NETWORKDAYS.INTL($J126,$K126,1,(Holidays!$A$1:$A$248)),0)+IF(AND($J126&gt;BR$4,$J126&lt;=BS$4,$K126&gt;BS$4),NETWORKDAYS.INTL($J126,(BS$4),1,(Holidays!$A$1:$A$248)),0)+IF(AND($J126&lt;BR$4,$K126&lt;BS$4,$K126&gt;BR$4),NETWORKDAYS.INTL(BR$4+1,$K126,1,(Holidays!$A$1:$A$248)),0)+IF(AND($J126&lt;=BR$4,$K126&gt;=BS$4,$K126&gt;BR$4),NETWORKDAYS.INTL(BR$4+1,(BS$4),1,(Holidays!$A$1:$A$248)),0))*$M126,"")</f>
        <v>0</v>
      </c>
      <c r="BT126" s="190">
        <f ca="1">IFERROR((IF(AND($J126&gt;BS$4,$J126&lt;=BT$4,$K126&lt;=BT$4),NETWORKDAYS.INTL($J126,$K126,1,(Holidays!$A$1:$A$248)),0)+IF(AND($J126&gt;BS$4,$J126&lt;=BT$4,$K126&gt;BT$4),NETWORKDAYS.INTL($J126,(BT$4),1,(Holidays!$A$1:$A$248)),0)+IF(AND($J126&lt;BS$4,$K126&lt;BT$4,$K126&gt;BS$4),NETWORKDAYS.INTL(BS$4+1,$K126,1,(Holidays!$A$1:$A$248)),0)+IF(AND($J126&lt;=BS$4,$K126&gt;=BT$4,$K126&gt;BS$4),NETWORKDAYS.INTL(BS$4+1,(BT$4),1,(Holidays!$A$1:$A$248)),0))*$M126,"")</f>
        <v>0</v>
      </c>
      <c r="BU126" s="192">
        <f ca="1">IFERROR((IF(AND($J126&gt;BT$4,$J126&lt;=BU$4,$K126&lt;=BU$4),NETWORKDAYS.INTL($J126,$K126,1,(Holidays!$A$1:$A$248)),0)+IF(AND($J126&gt;BT$4,$J126&lt;=BU$4,$K126&gt;BU$4),NETWORKDAYS.INTL($J126,(BU$4),1,(Holidays!$A$1:$A$248)),0)+IF(AND($J126&lt;BT$4,$K126&lt;BU$4,$K126&gt;BT$4),NETWORKDAYS.INTL(BT$4+1,$K126,1,(Holidays!$A$1:$A$248)),0)+IF(AND($J126&lt;=BT$4,$K126&gt;=BU$4,$K126&gt;BT$4),NETWORKDAYS.INTL(BT$4+1,(BU$4),1,(Holidays!$A$1:$A$248)),0))*$M126,"")</f>
        <v>0</v>
      </c>
      <c r="BV126" s="321">
        <f ca="1">IFERROR((IF(AND($J126&gt;BU$4,$J126&lt;=BV$4,$K126&lt;=BV$4),NETWORKDAYS.INTL($J126,$K126,1,(Holidays!$A$1:$A$248)),0)+IF(AND($J126&gt;BU$4,$J126&lt;=BV$4,$K126&gt;BV$4),NETWORKDAYS.INTL($J126,(BV$4),1,(Holidays!$A$1:$A$248)),0)+IF(AND($J126&lt;BU$4,$K126&lt;BV$4,$K126&gt;BU$4),NETWORKDAYS.INTL(BU$4+1,$K126,1,(Holidays!$A$1:$A$248)),0)+IF(AND($J126&lt;=BU$4,$K126&gt;=BV$4,$K126&gt;BU$4),NETWORKDAYS.INTL(BU$4+1,(BV$4),1,(Holidays!$A$1:$A$248)),0))*$M126,"")</f>
        <v>0</v>
      </c>
      <c r="BW126" s="190">
        <f ca="1">IFERROR((IF(AND($J126&gt;BV$4,$J126&lt;=BW$4,$K126&lt;=BW$4),NETWORKDAYS.INTL($J126,$K126,1,(Holidays!$A$1:$A$248)),0)+IF(AND($J126&gt;BV$4,$J126&lt;=BW$4,$K126&gt;BW$4),NETWORKDAYS.INTL($J126,(BW$4),1,(Holidays!$A$1:$A$248)),0)+IF(AND($J126&lt;BV$4,$K126&lt;BW$4,$K126&gt;BV$4),NETWORKDAYS.INTL(BV$4+1,$K126,1,(Holidays!$A$1:$A$248)),0)+IF(AND($J126&lt;=BV$4,$K126&gt;=BW$4,$K126&gt;BV$4),NETWORKDAYS.INTL(BV$4+1,(BW$4),1,(Holidays!$A$1:$A$248)),0))*$M126,"")</f>
        <v>0</v>
      </c>
      <c r="BX126" s="192">
        <f ca="1">IFERROR((IF(AND($J126&gt;BW$4,$J126&lt;=BX$4,$K126&lt;=BX$4),NETWORKDAYS.INTL($J126,$K126,1,(Holidays!$A$1:$A$248)),0)+IF(AND($J126&gt;BW$4,$J126&lt;=BX$4,$K126&gt;BX$4),NETWORKDAYS.INTL($J126,(BX$4),1,(Holidays!$A$1:$A$248)),0)+IF(AND($J126&lt;BW$4,$K126&lt;BX$4,$K126&gt;BW$4),NETWORKDAYS.INTL(BW$4+1,$K126,1,(Holidays!$A$1:$A$248)),0)+IF(AND($J126&lt;=BW$4,$K126&gt;=BX$4,$K126&gt;BW$4),NETWORKDAYS.INTL(BW$4+1,(BX$4),1,(Holidays!$A$1:$A$248)),0))*$M126,"")</f>
        <v>0</v>
      </c>
      <c r="BY126" s="321">
        <f ca="1">IFERROR((IF(AND($J126&gt;BX$4,$J126&lt;=BY$4,$K126&lt;=BY$4),NETWORKDAYS.INTL($J126,$K126,1,(Holidays!$A$1:$A$248)),0)+IF(AND($J126&gt;BX$4,$J126&lt;=BY$4,$K126&gt;BY$4),NETWORKDAYS.INTL($J126,(BY$4),1,(Holidays!$A$1:$A$248)),0)+IF(AND($J126&lt;BX$4,$K126&lt;BY$4,$K126&gt;BX$4),NETWORKDAYS.INTL(BX$4+1,$K126,1,(Holidays!$A$1:$A$248)),0)+IF(AND($J126&lt;=BX$4,$K126&gt;=BY$4,$K126&gt;BX$4),NETWORKDAYS.INTL(BX$4+1,(BY$4),1,(Holidays!$A$1:$A$248)),0))*$M126,"")</f>
        <v>0</v>
      </c>
      <c r="BZ126" s="190">
        <f ca="1">IFERROR((IF(AND($J126&gt;BY$4,$J126&lt;=BZ$4,$K126&lt;=BZ$4),NETWORKDAYS.INTL($J126,$K126,1,(Holidays!$A$1:$A$248)),0)+IF(AND($J126&gt;BY$4,$J126&lt;=BZ$4,$K126&gt;BZ$4),NETWORKDAYS.INTL($J126,(BZ$4),1,(Holidays!$A$1:$A$248)),0)+IF(AND($J126&lt;BY$4,$K126&lt;BZ$4,$K126&gt;BY$4),NETWORKDAYS.INTL(BY$4+1,$K126,1,(Holidays!$A$1:$A$248)),0)+IF(AND($J126&lt;=BY$4,$K126&gt;=BZ$4,$K126&gt;BY$4),NETWORKDAYS.INTL(BY$4+1,(BZ$4),1,(Holidays!$A$1:$A$248)),0))*$M126,"")</f>
        <v>0</v>
      </c>
      <c r="CA126" s="192">
        <f ca="1">IFERROR((IF(AND($J126&gt;BZ$4,$J126&lt;=CA$4,$K126&lt;=CA$4),NETWORKDAYS.INTL($J126,$K126,1,(Holidays!$A$1:$A$248)),0)+IF(AND($J126&gt;BZ$4,$J126&lt;=CA$4,$K126&gt;CA$4),NETWORKDAYS.INTL($J126,(CA$4),1,(Holidays!$A$1:$A$248)),0)+IF(AND($J126&lt;BZ$4,$K126&lt;CA$4,$K126&gt;BZ$4),NETWORKDAYS.INTL(BZ$4+1,$K126,1,(Holidays!$A$1:$A$248)),0)+IF(AND($J126&lt;=BZ$4,$K126&gt;=CA$4,$K126&gt;BZ$4),NETWORKDAYS.INTL(BZ$4+1,(CA$4),1,(Holidays!$A$1:$A$248)),0))*$M126,"")</f>
        <v>0</v>
      </c>
      <c r="CB126" s="321">
        <f ca="1">IFERROR((IF(AND($J126&gt;CA$4,$J126&lt;=CB$4,$K126&lt;=CB$4),NETWORKDAYS.INTL($J126,$K126,1,(Holidays!$A$1:$A$248)),0)+IF(AND($J126&gt;CA$4,$J126&lt;=CB$4,$K126&gt;CB$4),NETWORKDAYS.INTL($J126,(CB$4),1,(Holidays!$A$1:$A$248)),0)+IF(AND($J126&lt;CA$4,$K126&lt;CB$4,$K126&gt;CA$4),NETWORKDAYS.INTL(CA$4+1,$K126,1,(Holidays!$A$1:$A$248)),0)+IF(AND($J126&lt;=CA$4,$K126&gt;=CB$4,$K126&gt;CA$4),NETWORKDAYS.INTL(CA$4+1,(CB$4),1,(Holidays!$A$1:$A$248)),0))*$M126,"")</f>
        <v>0</v>
      </c>
      <c r="CC126" s="190">
        <f ca="1">IFERROR((IF(AND($J126&gt;CB$4,$J126&lt;=CC$4,$K126&lt;=CC$4),NETWORKDAYS.INTL($J126,$K126,1,(Holidays!$A$1:$A$248)),0)+IF(AND($J126&gt;CB$4,$J126&lt;=CC$4,$K126&gt;CC$4),NETWORKDAYS.INTL($J126,(CC$4),1,(Holidays!$A$1:$A$248)),0)+IF(AND($J126&lt;CB$4,$K126&lt;CC$4,$K126&gt;CB$4),NETWORKDAYS.INTL(CB$4+1,$K126,1,(Holidays!$A$1:$A$248)),0)+IF(AND($J126&lt;=CB$4,$K126&gt;=CC$4,$K126&gt;CB$4),NETWORKDAYS.INTL(CB$4+1,(CC$4),1,(Holidays!$A$1:$A$248)),0))*$M126,"")</f>
        <v>0</v>
      </c>
      <c r="CD126" s="192">
        <f ca="1">IFERROR((IF(AND($J126&gt;CC$4,$J126&lt;=CD$4,$K126&lt;=CD$4),NETWORKDAYS.INTL($J126,$K126,1,(Holidays!$A$1:$A$248)),0)+IF(AND($J126&gt;CC$4,$J126&lt;=CD$4,$K126&gt;CD$4),NETWORKDAYS.INTL($J126,(CD$4),1,(Holidays!$A$1:$A$248)),0)+IF(AND($J126&lt;CC$4,$K126&lt;CD$4,$K126&gt;CC$4),NETWORKDAYS.INTL(CC$4+1,$K126,1,(Holidays!$A$1:$A$248)),0)+IF(AND($J126&lt;=CC$4,$K126&gt;=CD$4,$K126&gt;CC$4),NETWORKDAYS.INTL(CC$4+1,(CD$4),1,(Holidays!$A$1:$A$248)),0))*$M126,"")</f>
        <v>0</v>
      </c>
      <c r="CE126" s="321">
        <f ca="1">IFERROR((IF(AND($J126&gt;CD$4,$J126&lt;=CE$4,$K126&lt;=CE$4),NETWORKDAYS.INTL($J126,$K126,1,(Holidays!$A$1:$A$248)),0)+IF(AND($J126&gt;CD$4,$J126&lt;=CE$4,$K126&gt;CE$4),NETWORKDAYS.INTL($J126,(CE$4),1,(Holidays!$A$1:$A$248)),0)+IF(AND($J126&lt;CD$4,$K126&lt;CE$4,$K126&gt;CD$4),NETWORKDAYS.INTL(CD$4+1,$K126,1,(Holidays!$A$1:$A$248)),0)+IF(AND($J126&lt;=CD$4,$K126&gt;=CE$4,$K126&gt;CD$4),NETWORKDAYS.INTL(CD$4+1,(CE$4),1,(Holidays!$A$1:$A$248)),0))*$M126,"")</f>
        <v>0</v>
      </c>
      <c r="CF126" s="190">
        <f ca="1">IFERROR((IF(AND($J126&gt;CE$4,$J126&lt;=CF$4,$K126&lt;=CF$4),NETWORKDAYS.INTL($J126,$K126,1,(Holidays!$A$1:$A$248)),0)+IF(AND($J126&gt;CE$4,$J126&lt;=CF$4,$K126&gt;CF$4),NETWORKDAYS.INTL($J126,(CF$4),1,(Holidays!$A$1:$A$248)),0)+IF(AND($J126&lt;CE$4,$K126&lt;CF$4,$K126&gt;CE$4),NETWORKDAYS.INTL(CE$4+1,$K126,1,(Holidays!$A$1:$A$248)),0)+IF(AND($J126&lt;=CE$4,$K126&gt;=CF$4,$K126&gt;CE$4),NETWORKDAYS.INTL(CE$4+1,(CF$4),1,(Holidays!$A$1:$A$248)),0))*$M126,"")</f>
        <v>0</v>
      </c>
      <c r="CG126" s="192">
        <f ca="1">IFERROR((IF(AND($J126&gt;CF$4,$J126&lt;=CG$4,$K126&lt;=CG$4),NETWORKDAYS.INTL($J126,$K126,1,(Holidays!$A$1:$A$248)),0)+IF(AND($J126&gt;CF$4,$J126&lt;=CG$4,$K126&gt;CG$4),NETWORKDAYS.INTL($J126,(CG$4),1,(Holidays!$A$1:$A$248)),0)+IF(AND($J126&lt;CF$4,$K126&lt;CG$4,$K126&gt;CF$4),NETWORKDAYS.INTL(CF$4+1,$K126,1,(Holidays!$A$1:$A$248)),0)+IF(AND($J126&lt;=CF$4,$K126&gt;=CG$4,$K126&gt;CF$4),NETWORKDAYS.INTL(CF$4+1,(CG$4),1,(Holidays!$A$1:$A$248)),0))*$M126,"")</f>
        <v>0</v>
      </c>
      <c r="CH126" s="321">
        <f ca="1">IFERROR((IF(AND($J126&gt;CG$4,$J126&lt;=CH$4,$K126&lt;=CH$4),NETWORKDAYS.INTL($J126,$K126,1,(Holidays!$A$1:$A$248)),0)+IF(AND($J126&gt;CG$4,$J126&lt;=CH$4,$K126&gt;CH$4),NETWORKDAYS.INTL($J126,(CH$4),1,(Holidays!$A$1:$A$248)),0)+IF(AND($J126&lt;CG$4,$K126&lt;CH$4,$K126&gt;CG$4),NETWORKDAYS.INTL(CG$4+1,$K126,1,(Holidays!$A$1:$A$248)),0)+IF(AND($J126&lt;=CG$4,$K126&gt;=CH$4,$K126&gt;CG$4),NETWORKDAYS.INTL(CG$4+1,(CH$4),1,(Holidays!$A$1:$A$248)),0))*$M126,"")</f>
        <v>0</v>
      </c>
      <c r="CI126" s="190">
        <f ca="1">IFERROR((IF(AND($J126&gt;CH$4,$J126&lt;=CI$4,$K126&lt;=CI$4),NETWORKDAYS.INTL($J126,$K126,1,(Holidays!$A$1:$A$248)),0)+IF(AND($J126&gt;CH$4,$J126&lt;=CI$4,$K126&gt;CI$4),NETWORKDAYS.INTL($J126,(CI$4),1,(Holidays!$A$1:$A$248)),0)+IF(AND($J126&lt;CH$4,$K126&lt;CI$4,$K126&gt;CH$4),NETWORKDAYS.INTL(CH$4+1,$K126,1,(Holidays!$A$1:$A$248)),0)+IF(AND($J126&lt;=CH$4,$K126&gt;=CI$4,$K126&gt;CH$4),NETWORKDAYS.INTL(CH$4+1,(CI$4),1,(Holidays!$A$1:$A$248)),0))*$M126,"")</f>
        <v>0</v>
      </c>
      <c r="CJ126" s="192">
        <f ca="1">IFERROR((IF(AND($J126&gt;CI$4,$J126&lt;=CJ$4,$K126&lt;=CJ$4),NETWORKDAYS.INTL($J126,$K126,1,(Holidays!$A$1:$A$248)),0)+IF(AND($J126&gt;CI$4,$J126&lt;=CJ$4,$K126&gt;CJ$4),NETWORKDAYS.INTL($J126,(CJ$4),1,(Holidays!$A$1:$A$248)),0)+IF(AND($J126&lt;CI$4,$K126&lt;CJ$4,$K126&gt;CI$4),NETWORKDAYS.INTL(CI$4+1,$K126,1,(Holidays!$A$1:$A$248)),0)+IF(AND($J126&lt;=CI$4,$K126&gt;=CJ$4,$K126&gt;CI$4),NETWORKDAYS.INTL(CI$4+1,(CJ$4),1,(Holidays!$A$1:$A$248)),0))*$M126,"")</f>
        <v>0</v>
      </c>
      <c r="CK126" s="321">
        <f ca="1">IFERROR((IF(AND($J126&gt;CJ$4,$J126&lt;=CK$4,$K126&lt;=CK$4),NETWORKDAYS.INTL($J126,$K126,1,(Holidays!$A$1:$A$248)),0)+IF(AND($J126&gt;CJ$4,$J126&lt;=CK$4,$K126&gt;CK$4),NETWORKDAYS.INTL($J126,(CK$4),1,(Holidays!$A$1:$A$248)),0)+IF(AND($J126&lt;CJ$4,$K126&lt;CK$4,$K126&gt;CJ$4),NETWORKDAYS.INTL(CJ$4+1,$K126,1,(Holidays!$A$1:$A$248)),0)+IF(AND($J126&lt;=CJ$4,$K126&gt;=CK$4,$K126&gt;CJ$4),NETWORKDAYS.INTL(CJ$4+1,(CK$4),1,(Holidays!$A$1:$A$248)),0))*$M126,"")</f>
        <v>0</v>
      </c>
      <c r="CL126" s="190">
        <f ca="1">IFERROR((IF(AND($J126&gt;CK$4,$J126&lt;=CL$4,$K126&lt;=CL$4),NETWORKDAYS.INTL($J126,$K126,1,(Holidays!$A$1:$A$248)),0)+IF(AND($J126&gt;CK$4,$J126&lt;=CL$4,$K126&gt;CL$4),NETWORKDAYS.INTL($J126,(CL$4),1,(Holidays!$A$1:$A$248)),0)+IF(AND($J126&lt;CK$4,$K126&lt;CL$4,$K126&gt;CK$4),NETWORKDAYS.INTL(CK$4+1,$K126,1,(Holidays!$A$1:$A$248)),0)+IF(AND($J126&lt;=CK$4,$K126&gt;=CL$4,$K126&gt;CK$4),NETWORKDAYS.INTL(CK$4+1,(CL$4),1,(Holidays!$A$1:$A$248)),0))*$M126,"")</f>
        <v>0</v>
      </c>
      <c r="CM126" s="192">
        <f ca="1">IFERROR((IF(AND($J126&gt;CL$4,$J126&lt;=CM$4,$K126&lt;=CM$4),NETWORKDAYS.INTL($J126,$K126,1,(Holidays!$A$1:$A$248)),0)+IF(AND($J126&gt;CL$4,$J126&lt;=CM$4,$K126&gt;CM$4),NETWORKDAYS.INTL($J126,(CM$4),1,(Holidays!$A$1:$A$248)),0)+IF(AND($J126&lt;CL$4,$K126&lt;CM$4,$K126&gt;CL$4),NETWORKDAYS.INTL(CL$4+1,$K126,1,(Holidays!$A$1:$A$248)),0)+IF(AND($J126&lt;=CL$4,$K126&gt;=CM$4,$K126&gt;CL$4),NETWORKDAYS.INTL(CL$4+1,(CM$4),1,(Holidays!$A$1:$A$248)),0))*$M126,"")</f>
        <v>0</v>
      </c>
      <c r="CN126" s="321">
        <f ca="1">IFERROR((IF(AND($J126&gt;CM$4,$J126&lt;=CN$4,$K126&lt;=CN$4),NETWORKDAYS.INTL($J126,$K126,1,(Holidays!$A$1:$A$248)),0)+IF(AND($J126&gt;CM$4,$J126&lt;=CN$4,$K126&gt;CN$4),NETWORKDAYS.INTL($J126,(CN$4),1,(Holidays!$A$1:$A$248)),0)+IF(AND($J126&lt;CM$4,$K126&lt;CN$4,$K126&gt;CM$4),NETWORKDAYS.INTL(CM$4+1,$K126,1,(Holidays!$A$1:$A$248)),0)+IF(AND($J126&lt;=CM$4,$K126&gt;=CN$4,$K126&gt;CM$4),NETWORKDAYS.INTL(CM$4+1,(CN$4),1,(Holidays!$A$1:$A$248)),0))*$M126,"")</f>
        <v>0</v>
      </c>
      <c r="CO126" s="190">
        <f ca="1">IFERROR((IF(AND($J126&gt;CN$4,$J126&lt;=CO$4,$K126&lt;=CO$4),NETWORKDAYS.INTL($J126,$K126,1,(Holidays!$A$1:$A$248)),0)+IF(AND($J126&gt;CN$4,$J126&lt;=CO$4,$K126&gt;CO$4),NETWORKDAYS.INTL($J126,(CO$4),1,(Holidays!$A$1:$A$248)),0)+IF(AND($J126&lt;CN$4,$K126&lt;CO$4,$K126&gt;CN$4),NETWORKDAYS.INTL(CN$4+1,$K126,1,(Holidays!$A$1:$A$248)),0)+IF(AND($J126&lt;=CN$4,$K126&gt;=CO$4,$K126&gt;CN$4),NETWORKDAYS.INTL(CN$4+1,(CO$4),1,(Holidays!$A$1:$A$248)),0))*$M126,"")</f>
        <v>0</v>
      </c>
      <c r="CP126" s="192">
        <f ca="1">IFERROR((IF(AND($J126&gt;CO$4,$J126&lt;=CP$4,$K126&lt;=CP$4),NETWORKDAYS.INTL($J126,$K126,1,(Holidays!$A$1:$A$248)),0)+IF(AND($J126&gt;CO$4,$J126&lt;=CP$4,$K126&gt;CP$4),NETWORKDAYS.INTL($J126,(CP$4),1,(Holidays!$A$1:$A$248)),0)+IF(AND($J126&lt;CO$4,$K126&lt;CP$4,$K126&gt;CO$4),NETWORKDAYS.INTL(CO$4+1,$K126,1,(Holidays!$A$1:$A$248)),0)+IF(AND($J126&lt;=CO$4,$K126&gt;=CP$4,$K126&gt;CO$4),NETWORKDAYS.INTL(CO$4+1,(CP$4),1,(Holidays!$A$1:$A$248)),0))*$M126,"")</f>
        <v>0</v>
      </c>
      <c r="CQ126" s="321">
        <f ca="1">IFERROR((IF(AND($J126&gt;CP$4,$J126&lt;=CQ$4,$K126&lt;=CQ$4),NETWORKDAYS.INTL($J126,$K126,1,(Holidays!$A$1:$A$248)),0)+IF(AND($J126&gt;CP$4,$J126&lt;=CQ$4,$K126&gt;CQ$4),NETWORKDAYS.INTL($J126,(CQ$4),1,(Holidays!$A$1:$A$248)),0)+IF(AND($J126&lt;CP$4,$K126&lt;CQ$4,$K126&gt;CP$4),NETWORKDAYS.INTL(CP$4+1,$K126,1,(Holidays!$A$1:$A$248)),0)+IF(AND($J126&lt;=CP$4,$K126&gt;=CQ$4,$K126&gt;CP$4),NETWORKDAYS.INTL(CP$4+1,(CQ$4),1,(Holidays!$A$1:$A$248)),0))*$M126,"")</f>
        <v>0</v>
      </c>
      <c r="CR126" s="190">
        <f ca="1">IFERROR((IF(AND($J126&gt;CQ$4,$J126&lt;=CR$4,$K126&lt;=CR$4),NETWORKDAYS.INTL($J126,$K126,1,(Holidays!$A$1:$A$248)),0)+IF(AND($J126&gt;CQ$4,$J126&lt;=CR$4,$K126&gt;CR$4),NETWORKDAYS.INTL($J126,(CR$4),1,(Holidays!$A$1:$A$248)),0)+IF(AND($J126&lt;CQ$4,$K126&lt;CR$4,$K126&gt;CQ$4),NETWORKDAYS.INTL(CQ$4+1,$K126,1,(Holidays!$A$1:$A$248)),0)+IF(AND($J126&lt;=CQ$4,$K126&gt;=CR$4,$K126&gt;CQ$4),NETWORKDAYS.INTL(CQ$4+1,(CR$4),1,(Holidays!$A$1:$A$248)),0))*$M126,"")</f>
        <v>0</v>
      </c>
      <c r="CS126" s="192">
        <f ca="1">IFERROR((IF(AND($J126&gt;CR$4,$J126&lt;=CS$4,$K126&lt;=CS$4),NETWORKDAYS.INTL($J126,$K126,1,(Holidays!$A$1:$A$248)),0)+IF(AND($J126&gt;CR$4,$J126&lt;=CS$4,$K126&gt;CS$4),NETWORKDAYS.INTL($J126,(CS$4),1,(Holidays!$A$1:$A$248)),0)+IF(AND($J126&lt;CR$4,$K126&lt;CS$4,$K126&gt;CR$4),NETWORKDAYS.INTL(CR$4+1,$K126,1,(Holidays!$A$1:$A$248)),0)+IF(AND($J126&lt;=CR$4,$K126&gt;=CS$4,$K126&gt;CR$4),NETWORKDAYS.INTL(CR$4+1,(CS$4),1,(Holidays!$A$1:$A$248)),0))*$M126,"")</f>
        <v>0</v>
      </c>
      <c r="CT126" s="321">
        <f ca="1">IFERROR((IF(AND($J126&gt;CS$4,$J126&lt;=CT$4,$K126&lt;=CT$4),NETWORKDAYS.INTL($J126,$K126,1,(Holidays!$A$1:$A$248)),0)+IF(AND($J126&gt;CS$4,$J126&lt;=CT$4,$K126&gt;CT$4),NETWORKDAYS.INTL($J126,(CT$4),1,(Holidays!$A$1:$A$248)),0)+IF(AND($J126&lt;CS$4,$K126&lt;CT$4,$K126&gt;CS$4),NETWORKDAYS.INTL(CS$4+1,$K126,1,(Holidays!$A$1:$A$248)),0)+IF(AND($J126&lt;=CS$4,$K126&gt;=CT$4,$K126&gt;CS$4),NETWORKDAYS.INTL(CS$4+1,(CT$4),1,(Holidays!$A$1:$A$248)),0))*$M126,"")</f>
        <v>0</v>
      </c>
      <c r="CU126" s="190">
        <f ca="1">IFERROR((IF(AND($J126&gt;CT$4,$J126&lt;=CU$4,$K126&lt;=CU$4),NETWORKDAYS.INTL($J126,$K126,1,(Holidays!$A$1:$A$248)),0)+IF(AND($J126&gt;CT$4,$J126&lt;=CU$4,$K126&gt;CU$4),NETWORKDAYS.INTL($J126,(CU$4),1,(Holidays!$A$1:$A$248)),0)+IF(AND($J126&lt;CT$4,$K126&lt;CU$4,$K126&gt;CT$4),NETWORKDAYS.INTL(CT$4+1,$K126,1,(Holidays!$A$1:$A$248)),0)+IF(AND($J126&lt;=CT$4,$K126&gt;=CU$4,$K126&gt;CT$4),NETWORKDAYS.INTL(CT$4+1,(CU$4),1,(Holidays!$A$1:$A$248)),0))*$M126,"")</f>
        <v>0</v>
      </c>
      <c r="CV126" s="192">
        <f ca="1">IFERROR((IF(AND($J126&gt;CU$4,$J126&lt;=CV$4,$K126&lt;=CV$4),NETWORKDAYS.INTL($J126,$K126,1,(Holidays!$A$1:$A$248)),0)+IF(AND($J126&gt;CU$4,$J126&lt;=CV$4,$K126&gt;CV$4),NETWORKDAYS.INTL($J126,(CV$4),1,(Holidays!$A$1:$A$248)),0)+IF(AND($J126&lt;CU$4,$K126&lt;CV$4,$K126&gt;CU$4),NETWORKDAYS.INTL(CU$4+1,$K126,1,(Holidays!$A$1:$A$248)),0)+IF(AND($J126&lt;=CU$4,$K126&gt;=CV$4,$K126&gt;CU$4),NETWORKDAYS.INTL(CU$4+1,(CV$4),1,(Holidays!$A$1:$A$248)),0))*$M126,"")</f>
        <v>0</v>
      </c>
      <c r="CW126" s="321">
        <f ca="1">IFERROR((IF(AND($J126&gt;CV$4,$J126&lt;=CW$4,$K126&lt;=CW$4),NETWORKDAYS.INTL($J126,$K126,1,(Holidays!$A$1:$A$248)),0)+IF(AND($J126&gt;CV$4,$J126&lt;=CW$4,$K126&gt;CW$4),NETWORKDAYS.INTL($J126,(CW$4),1,(Holidays!$A$1:$A$248)),0)+IF(AND($J126&lt;CV$4,$K126&lt;CW$4,$K126&gt;CV$4),NETWORKDAYS.INTL(CV$4+1,$K126,1,(Holidays!$A$1:$A$248)),0)+IF(AND($J126&lt;=CV$4,$K126&gt;=CW$4,$K126&gt;CV$4),NETWORKDAYS.INTL(CV$4+1,(CW$4),1,(Holidays!$A$1:$A$248)),0))*$M126,"")</f>
        <v>0</v>
      </c>
      <c r="CX126" s="324">
        <f ca="1">IFERROR((IF(AND($J126&gt;CW$4,$J126&lt;=CX$4,$K126&lt;=CX$4),NETWORKDAYS.INTL($J126,$K126,1,(Holidays!$A$1:$A$248)),0)+IF(AND($J126&gt;CW$4,$J126&lt;=CX$4,$K126&gt;CX$4),NETWORKDAYS.INTL($J126,(CX$4),1,(Holidays!$A$1:$A$248)),0)+IF(AND($J126&lt;CW$4,$K126&lt;CX$4,$K126&gt;CW$4),NETWORKDAYS.INTL(CW$4+1,$K126,1,(Holidays!$A$1:$A$248)),0)+IF(AND($J126&lt;=CW$4,$K126&gt;=CX$4,$K126&gt;CW$4),NETWORKDAYS.INTL(CW$4+1,(CX$4),1,(Holidays!$A$1:$A$248)),0))*$M126,"")</f>
        <v>0</v>
      </c>
    </row>
    <row r="127" spans="2:102" ht="15" customHeight="1" outlineLevel="1">
      <c r="B127" s="59" t="str">
        <f t="array" ref="B127">IFERROR(INDEX('A-2_MH Distribution'!$B$1:$B$15014,SMALL(IF('A-2_MH Distribution'!$O$8:$O$63&lt;&gt;0,ROW('A-2_MH Distribution'!$B$8:$B$63)),ROW(A28)),1),"")</f>
        <v/>
      </c>
      <c r="C127" s="458" t="str">
        <f ca="1">IFERROR(VLOOKUP(B127,OFFSET('A-1_MH Estimation'!$B$7,0,0,MATCH("Subtotal LOE",'A-1_MH Estimation'!B:B,0)-7,2),2,0),"")</f>
        <v/>
      </c>
      <c r="D127" s="466" t="str">
        <f ca="1">IFERROR(VLOOKUP(B127,OFFSET('A-1_MH Estimation'!$B$7,0,0,MATCH("Subtotal LOE",'A-1_MH Estimation'!B:B,0)-7,4),4,0),"")</f>
        <v/>
      </c>
      <c r="E127" s="466" t="str">
        <f ca="1">IFERROR(VLOOKUP(B127,OFFSET('A-1_MH Estimation'!$B$7,0,0,MATCH("Subtotal LOE",'A-1_MH Estimation'!B:B,0)-7,3),3,0),"")</f>
        <v/>
      </c>
      <c r="F127" s="462">
        <f>IFERROR(VLOOKUP($B127,'A-2_MH Distribution'!$B$6:$O$16314,3,0)*VLOOKUP($B127,'A-2_MH Distribution'!$B$6:$O$16314,VLOOKUP(G127,SoftwareList,6,0),0)*IFERROR((--(VLOOKUP($B127,'A-2_MH Distribution'!$B$6:$O$16314,VLOOKUP(G127,SoftwareList,8,0),0)=0)+VLOOKUP($B127,'A-2_MH Distribution'!$B$6:$O$16314,VLOOKUP(G127,SoftwareList,8,0),0)),1),0)</f>
        <v>0</v>
      </c>
      <c r="G127" s="403" t="str">
        <f t="shared" si="63"/>
        <v/>
      </c>
      <c r="H127" s="454"/>
      <c r="I127" s="455"/>
      <c r="J127" s="351">
        <f ca="1">IFERROR(INDEX(Activities,MATCH($B127,'A-2_MH Distribution'!B:B,0),MATCH("Start Date",'A-2_MH Distribution'!$A$4:S$4,0))+H127,0)</f>
        <v>0</v>
      </c>
      <c r="K127" s="352">
        <f ca="1">IFERROR(INDEX(Activities,MATCH($B127,'A-2_MH Distribution'!B:B,0),MATCH("Finish Date",'A-2_MH Distribution'!$A$4:S$4,0))+I127,0)</f>
        <v>0</v>
      </c>
      <c r="L127" s="170">
        <f ca="1">NETWORKDAYS.INTL(J127,K127,1,Holidays!$A$1:$A$248)</f>
        <v>0</v>
      </c>
      <c r="M127" s="62">
        <f t="shared" ca="1" si="62"/>
        <v>0</v>
      </c>
      <c r="O127" s="253">
        <f ca="1">SUM($P127:CX127)</f>
        <v>0</v>
      </c>
      <c r="P127" s="320"/>
      <c r="Q127" s="321">
        <f ca="1">IFERROR((IF(AND($J127&gt;P$4,$J127&lt;=Q$4,$K127&lt;=Q$4),NETWORKDAYS.INTL($J127,$K127,1,(Holidays!$A$1:$A$248)),0)+IF(AND($J127&gt;P$4,$J127&lt;=Q$4,$K127&gt;Q$4),NETWORKDAYS.INTL($J127,(Q$4),1,(Holidays!$A$1:$A$248)),0)+IF(AND($J127&lt;P$4,$K127&lt;Q$4,$K127&gt;P$4),NETWORKDAYS.INTL(P$4+1,$K127,1,(Holidays!$A$1:$A$248)),0)+IF(AND($J127&lt;=P$4,$K127&gt;=Q$4,$K127&gt;P$4),NETWORKDAYS.INTL(P$4+1,(Q$4),1,(Holidays!$A$1:$A$248)),0))*$M127,"")</f>
        <v>0</v>
      </c>
      <c r="R127" s="190">
        <f ca="1">IFERROR((IF(AND($J127&gt;Q$4,$J127&lt;=R$4,$K127&lt;=R$4),NETWORKDAYS.INTL($J127,$K127,1,(Holidays!$A$1:$A$248)),0)+IF(AND($J127&gt;Q$4,$J127&lt;=R$4,$K127&gt;R$4),NETWORKDAYS.INTL($J127,(R$4),1,(Holidays!$A$1:$A$248)),0)+IF(AND($J127&lt;Q$4,$K127&lt;R$4,$K127&gt;Q$4),NETWORKDAYS.INTL(Q$4+1,$K127,1,(Holidays!$A$1:$A$248)),0)+IF(AND($J127&lt;=Q$4,$K127&gt;=R$4,$K127&gt;Q$4),NETWORKDAYS.INTL(Q$4+1,(R$4),1,(Holidays!$A$1:$A$248)),0))*$M127,"")</f>
        <v>0</v>
      </c>
      <c r="S127" s="192">
        <f ca="1">IFERROR((IF(AND($J127&gt;R$4,$J127&lt;=S$4,$K127&lt;=S$4),NETWORKDAYS.INTL($J127,$K127,1,(Holidays!$A$1:$A$248)),0)+IF(AND($J127&gt;R$4,$J127&lt;=S$4,$K127&gt;S$4),NETWORKDAYS.INTL($J127,(S$4),1,(Holidays!$A$1:$A$248)),0)+IF(AND($J127&lt;R$4,$K127&lt;S$4,$K127&gt;R$4),NETWORKDAYS.INTL(R$4+1,$K127,1,(Holidays!$A$1:$A$248)),0)+IF(AND($J127&lt;=R$4,$K127&gt;=S$4,$K127&gt;R$4),NETWORKDAYS.INTL(R$4+1,(S$4),1,(Holidays!$A$1:$A$248)),0))*$M127,"")</f>
        <v>0</v>
      </c>
      <c r="T127" s="321">
        <f ca="1">IFERROR((IF(AND($J127&gt;S$4,$J127&lt;=T$4,$K127&lt;=T$4),NETWORKDAYS.INTL($J127,$K127,1,(Holidays!$A$1:$A$248)),0)+IF(AND($J127&gt;S$4,$J127&lt;=T$4,$K127&gt;T$4),NETWORKDAYS.INTL($J127,(T$4),1,(Holidays!$A$1:$A$248)),0)+IF(AND($J127&lt;S$4,$K127&lt;T$4,$K127&gt;S$4),NETWORKDAYS.INTL(S$4+1,$K127,1,(Holidays!$A$1:$A$248)),0)+IF(AND($J127&lt;=S$4,$K127&gt;=T$4,$K127&gt;S$4),NETWORKDAYS.INTL(S$4+1,(T$4),1,(Holidays!$A$1:$A$248)),0))*$M127,"")</f>
        <v>0</v>
      </c>
      <c r="U127" s="190">
        <f ca="1">IFERROR((IF(AND($J127&gt;T$4,$J127&lt;=U$4,$K127&lt;=U$4),NETWORKDAYS.INTL($J127,$K127,1,(Holidays!$A$1:$A$248)),0)+IF(AND($J127&gt;T$4,$J127&lt;=U$4,$K127&gt;U$4),NETWORKDAYS.INTL($J127,(U$4),1,(Holidays!$A$1:$A$248)),0)+IF(AND($J127&lt;T$4,$K127&lt;U$4,$K127&gt;T$4),NETWORKDAYS.INTL(T$4+1,$K127,1,(Holidays!$A$1:$A$248)),0)+IF(AND($J127&lt;=T$4,$K127&gt;=U$4,$K127&gt;T$4),NETWORKDAYS.INTL(T$4+1,(U$4),1,(Holidays!$A$1:$A$248)),0))*$M127,"")</f>
        <v>0</v>
      </c>
      <c r="V127" s="192">
        <f ca="1">IFERROR((IF(AND($J127&gt;U$4,$J127&lt;=V$4,$K127&lt;=V$4),NETWORKDAYS.INTL($J127,$K127,1,(Holidays!$A$1:$A$248)),0)+IF(AND($J127&gt;U$4,$J127&lt;=V$4,$K127&gt;V$4),NETWORKDAYS.INTL($J127,(V$4),1,(Holidays!$A$1:$A$248)),0)+IF(AND($J127&lt;U$4,$K127&lt;V$4,$K127&gt;U$4),NETWORKDAYS.INTL(U$4+1,$K127,1,(Holidays!$A$1:$A$248)),0)+IF(AND($J127&lt;=U$4,$K127&gt;=V$4,$K127&gt;U$4),NETWORKDAYS.INTL(U$4+1,(V$4),1,(Holidays!$A$1:$A$248)),0))*$M127,"")</f>
        <v>0</v>
      </c>
      <c r="W127" s="321">
        <f ca="1">IFERROR((IF(AND($J127&gt;V$4,$J127&lt;=W$4,$K127&lt;=W$4),NETWORKDAYS.INTL($J127,$K127,1,(Holidays!$A$1:$A$248)),0)+IF(AND($J127&gt;V$4,$J127&lt;=W$4,$K127&gt;W$4),NETWORKDAYS.INTL($J127,(W$4),1,(Holidays!$A$1:$A$248)),0)+IF(AND($J127&lt;V$4,$K127&lt;W$4,$K127&gt;V$4),NETWORKDAYS.INTL(V$4+1,$K127,1,(Holidays!$A$1:$A$248)),0)+IF(AND($J127&lt;=V$4,$K127&gt;=W$4,$K127&gt;V$4),NETWORKDAYS.INTL(V$4+1,(W$4),1,(Holidays!$A$1:$A$248)),0))*$M127,"")</f>
        <v>0</v>
      </c>
      <c r="X127" s="190">
        <f ca="1">IFERROR((IF(AND($J127&gt;W$4,$J127&lt;=X$4,$K127&lt;=X$4),NETWORKDAYS.INTL($J127,$K127,1,(Holidays!$A$1:$A$248)),0)+IF(AND($J127&gt;W$4,$J127&lt;=X$4,$K127&gt;X$4),NETWORKDAYS.INTL($J127,(X$4),1,(Holidays!$A$1:$A$248)),0)+IF(AND($J127&lt;W$4,$K127&lt;X$4,$K127&gt;W$4),NETWORKDAYS.INTL(W$4+1,$K127,1,(Holidays!$A$1:$A$248)),0)+IF(AND($J127&lt;=W$4,$K127&gt;=X$4,$K127&gt;W$4),NETWORKDAYS.INTL(W$4+1,(X$4),1,(Holidays!$A$1:$A$248)),0))*$M127,"")</f>
        <v>0</v>
      </c>
      <c r="Y127" s="192">
        <f ca="1">IFERROR((IF(AND($J127&gt;X$4,$J127&lt;=Y$4,$K127&lt;=Y$4),NETWORKDAYS.INTL($J127,$K127,1,(Holidays!$A$1:$A$248)),0)+IF(AND($J127&gt;X$4,$J127&lt;=Y$4,$K127&gt;Y$4),NETWORKDAYS.INTL($J127,(Y$4),1,(Holidays!$A$1:$A$248)),0)+IF(AND($J127&lt;X$4,$K127&lt;Y$4,$K127&gt;X$4),NETWORKDAYS.INTL(X$4+1,$K127,1,(Holidays!$A$1:$A$248)),0)+IF(AND($J127&lt;=X$4,$K127&gt;=Y$4,$K127&gt;X$4),NETWORKDAYS.INTL(X$4+1,(Y$4),1,(Holidays!$A$1:$A$248)),0))*$M127,"")</f>
        <v>0</v>
      </c>
      <c r="Z127" s="321">
        <f ca="1">IFERROR((IF(AND($J127&gt;Y$4,$J127&lt;=Z$4,$K127&lt;=Z$4),NETWORKDAYS.INTL($J127,$K127,1,(Holidays!$A$1:$A$248)),0)+IF(AND($J127&gt;Y$4,$J127&lt;=Z$4,$K127&gt;Z$4),NETWORKDAYS.INTL($J127,(Z$4),1,(Holidays!$A$1:$A$248)),0)+IF(AND($J127&lt;Y$4,$K127&lt;Z$4,$K127&gt;Y$4),NETWORKDAYS.INTL(Y$4+1,$K127,1,(Holidays!$A$1:$A$248)),0)+IF(AND($J127&lt;=Y$4,$K127&gt;=Z$4,$K127&gt;Y$4),NETWORKDAYS.INTL(Y$4+1,(Z$4),1,(Holidays!$A$1:$A$248)),0))*$M127,"")</f>
        <v>0</v>
      </c>
      <c r="AA127" s="190">
        <f ca="1">IFERROR((IF(AND($J127&gt;Z$4,$J127&lt;=AA$4,$K127&lt;=AA$4),NETWORKDAYS.INTL($J127,$K127,1,(Holidays!$A$1:$A$248)),0)+IF(AND($J127&gt;Z$4,$J127&lt;=AA$4,$K127&gt;AA$4),NETWORKDAYS.INTL($J127,(AA$4),1,(Holidays!$A$1:$A$248)),0)+IF(AND($J127&lt;Z$4,$K127&lt;AA$4,$K127&gt;Z$4),NETWORKDAYS.INTL(Z$4+1,$K127,1,(Holidays!$A$1:$A$248)),0)+IF(AND($J127&lt;=Z$4,$K127&gt;=AA$4,$K127&gt;Z$4),NETWORKDAYS.INTL(Z$4+1,(AA$4),1,(Holidays!$A$1:$A$248)),0))*$M127,"")</f>
        <v>0</v>
      </c>
      <c r="AB127" s="192">
        <f ca="1">IFERROR((IF(AND($J127&gt;AA$4,$J127&lt;=AB$4,$K127&lt;=AB$4),NETWORKDAYS.INTL($J127,$K127,1,(Holidays!$A$1:$A$248)),0)+IF(AND($J127&gt;AA$4,$J127&lt;=AB$4,$K127&gt;AB$4),NETWORKDAYS.INTL($J127,(AB$4),1,(Holidays!$A$1:$A$248)),0)+IF(AND($J127&lt;AA$4,$K127&lt;AB$4,$K127&gt;AA$4),NETWORKDAYS.INTL(AA$4+1,$K127,1,(Holidays!$A$1:$A$248)),0)+IF(AND($J127&lt;=AA$4,$K127&gt;=AB$4,$K127&gt;AA$4),NETWORKDAYS.INTL(AA$4+1,(AB$4),1,(Holidays!$A$1:$A$248)),0))*$M127,"")</f>
        <v>0</v>
      </c>
      <c r="AC127" s="321">
        <f ca="1">IFERROR((IF(AND($J127&gt;AB$4,$J127&lt;=AC$4,$K127&lt;=AC$4),NETWORKDAYS.INTL($J127,$K127,1,(Holidays!$A$1:$A$248)),0)+IF(AND($J127&gt;AB$4,$J127&lt;=AC$4,$K127&gt;AC$4),NETWORKDAYS.INTL($J127,(AC$4),1,(Holidays!$A$1:$A$248)),0)+IF(AND($J127&lt;AB$4,$K127&lt;AC$4,$K127&gt;AB$4),NETWORKDAYS.INTL(AB$4+1,$K127,1,(Holidays!$A$1:$A$248)),0)+IF(AND($J127&lt;=AB$4,$K127&gt;=AC$4,$K127&gt;AB$4),NETWORKDAYS.INTL(AB$4+1,(AC$4),1,(Holidays!$A$1:$A$248)),0))*$M127,"")</f>
        <v>0</v>
      </c>
      <c r="AD127" s="190">
        <f ca="1">IFERROR((IF(AND($J127&gt;AC$4,$J127&lt;=AD$4,$K127&lt;=AD$4),NETWORKDAYS.INTL($J127,$K127,1,(Holidays!$A$1:$A$248)),0)+IF(AND($J127&gt;AC$4,$J127&lt;=AD$4,$K127&gt;AD$4),NETWORKDAYS.INTL($J127,(AD$4),1,(Holidays!$A$1:$A$248)),0)+IF(AND($J127&lt;AC$4,$K127&lt;AD$4,$K127&gt;AC$4),NETWORKDAYS.INTL(AC$4+1,$K127,1,(Holidays!$A$1:$A$248)),0)+IF(AND($J127&lt;=AC$4,$K127&gt;=AD$4,$K127&gt;AC$4),NETWORKDAYS.INTL(AC$4+1,(AD$4),1,(Holidays!$A$1:$A$248)),0))*$M127,"")</f>
        <v>0</v>
      </c>
      <c r="AE127" s="192">
        <f ca="1">IFERROR((IF(AND($J127&gt;AD$4,$J127&lt;=AE$4,$K127&lt;=AE$4),NETWORKDAYS.INTL($J127,$K127,1,(Holidays!$A$1:$A$248)),0)+IF(AND($J127&gt;AD$4,$J127&lt;=AE$4,$K127&gt;AE$4),NETWORKDAYS.INTL($J127,(AE$4),1,(Holidays!$A$1:$A$248)),0)+IF(AND($J127&lt;AD$4,$K127&lt;AE$4,$K127&gt;AD$4),NETWORKDAYS.INTL(AD$4+1,$K127,1,(Holidays!$A$1:$A$248)),0)+IF(AND($J127&lt;=AD$4,$K127&gt;=AE$4,$K127&gt;AD$4),NETWORKDAYS.INTL(AD$4+1,(AE$4),1,(Holidays!$A$1:$A$248)),0))*$M127,"")</f>
        <v>0</v>
      </c>
      <c r="AF127" s="321">
        <f ca="1">IFERROR((IF(AND($J127&gt;AE$4,$J127&lt;=AF$4,$K127&lt;=AF$4),NETWORKDAYS.INTL($J127,$K127,1,(Holidays!$A$1:$A$248)),0)+IF(AND($J127&gt;AE$4,$J127&lt;=AF$4,$K127&gt;AF$4),NETWORKDAYS.INTL($J127,(AF$4),1,(Holidays!$A$1:$A$248)),0)+IF(AND($J127&lt;AE$4,$K127&lt;AF$4,$K127&gt;AE$4),NETWORKDAYS.INTL(AE$4+1,$K127,1,(Holidays!$A$1:$A$248)),0)+IF(AND($J127&lt;=AE$4,$K127&gt;=AF$4,$K127&gt;AE$4),NETWORKDAYS.INTL(AE$4+1,(AF$4),1,(Holidays!$A$1:$A$248)),0))*$M127,"")</f>
        <v>0</v>
      </c>
      <c r="AG127" s="190">
        <f ca="1">IFERROR((IF(AND($J127&gt;AF$4,$J127&lt;=AG$4,$K127&lt;=AG$4),NETWORKDAYS.INTL($J127,$K127,1,(Holidays!$A$1:$A$248)),0)+IF(AND($J127&gt;AF$4,$J127&lt;=AG$4,$K127&gt;AG$4),NETWORKDAYS.INTL($J127,(AG$4),1,(Holidays!$A$1:$A$248)),0)+IF(AND($J127&lt;AF$4,$K127&lt;AG$4,$K127&gt;AF$4),NETWORKDAYS.INTL(AF$4+1,$K127,1,(Holidays!$A$1:$A$248)),0)+IF(AND($J127&lt;=AF$4,$K127&gt;=AG$4,$K127&gt;AF$4),NETWORKDAYS.INTL(AF$4+1,(AG$4),1,(Holidays!$A$1:$A$248)),0))*$M127,"")</f>
        <v>0</v>
      </c>
      <c r="AH127" s="192">
        <f ca="1">IFERROR((IF(AND($J127&gt;AG$4,$J127&lt;=AH$4,$K127&lt;=AH$4),NETWORKDAYS.INTL($J127,$K127,1,(Holidays!$A$1:$A$248)),0)+IF(AND($J127&gt;AG$4,$J127&lt;=AH$4,$K127&gt;AH$4),NETWORKDAYS.INTL($J127,(AH$4),1,(Holidays!$A$1:$A$248)),0)+IF(AND($J127&lt;AG$4,$K127&lt;AH$4,$K127&gt;AG$4),NETWORKDAYS.INTL(AG$4+1,$K127,1,(Holidays!$A$1:$A$248)),0)+IF(AND($J127&lt;=AG$4,$K127&gt;=AH$4,$K127&gt;AG$4),NETWORKDAYS.INTL(AG$4+1,(AH$4),1,(Holidays!$A$1:$A$248)),0))*$M127,"")</f>
        <v>0</v>
      </c>
      <c r="AI127" s="321">
        <f ca="1">IFERROR((IF(AND($J127&gt;AH$4,$J127&lt;=AI$4,$K127&lt;=AI$4),NETWORKDAYS.INTL($J127,$K127,1,(Holidays!$A$1:$A$248)),0)+IF(AND($J127&gt;AH$4,$J127&lt;=AI$4,$K127&gt;AI$4),NETWORKDAYS.INTL($J127,(AI$4),1,(Holidays!$A$1:$A$248)),0)+IF(AND($J127&lt;AH$4,$K127&lt;AI$4,$K127&gt;AH$4),NETWORKDAYS.INTL(AH$4+1,$K127,1,(Holidays!$A$1:$A$248)),0)+IF(AND($J127&lt;=AH$4,$K127&gt;=AI$4,$K127&gt;AH$4),NETWORKDAYS.INTL(AH$4+1,(AI$4),1,(Holidays!$A$1:$A$248)),0))*$M127,"")</f>
        <v>0</v>
      </c>
      <c r="AJ127" s="190">
        <f ca="1">IFERROR((IF(AND($J127&gt;AI$4,$J127&lt;=AJ$4,$K127&lt;=AJ$4),NETWORKDAYS.INTL($J127,$K127,1,(Holidays!$A$1:$A$248)),0)+IF(AND($J127&gt;AI$4,$J127&lt;=AJ$4,$K127&gt;AJ$4),NETWORKDAYS.INTL($J127,(AJ$4),1,(Holidays!$A$1:$A$248)),0)+IF(AND($J127&lt;AI$4,$K127&lt;AJ$4,$K127&gt;AI$4),NETWORKDAYS.INTL(AI$4+1,$K127,1,(Holidays!$A$1:$A$248)),0)+IF(AND($J127&lt;=AI$4,$K127&gt;=AJ$4,$K127&gt;AI$4),NETWORKDAYS.INTL(AI$4+1,(AJ$4),1,(Holidays!$A$1:$A$248)),0))*$M127,"")</f>
        <v>0</v>
      </c>
      <c r="AK127" s="192">
        <f ca="1">IFERROR((IF(AND($J127&gt;AJ$4,$J127&lt;=AK$4,$K127&lt;=AK$4),NETWORKDAYS.INTL($J127,$K127,1,(Holidays!$A$1:$A$248)),0)+IF(AND($J127&gt;AJ$4,$J127&lt;=AK$4,$K127&gt;AK$4),NETWORKDAYS.INTL($J127,(AK$4),1,(Holidays!$A$1:$A$248)),0)+IF(AND($J127&lt;AJ$4,$K127&lt;AK$4,$K127&gt;AJ$4),NETWORKDAYS.INTL(AJ$4+1,$K127,1,(Holidays!$A$1:$A$248)),0)+IF(AND($J127&lt;=AJ$4,$K127&gt;=AK$4,$K127&gt;AJ$4),NETWORKDAYS.INTL(AJ$4+1,(AK$4),1,(Holidays!$A$1:$A$248)),0))*$M127,"")</f>
        <v>0</v>
      </c>
      <c r="AL127" s="321">
        <f ca="1">IFERROR((IF(AND($J127&gt;AK$4,$J127&lt;=AL$4,$K127&lt;=AL$4),NETWORKDAYS.INTL($J127,$K127,1,(Holidays!$A$1:$A$248)),0)+IF(AND($J127&gt;AK$4,$J127&lt;=AL$4,$K127&gt;AL$4),NETWORKDAYS.INTL($J127,(AL$4),1,(Holidays!$A$1:$A$248)),0)+IF(AND($J127&lt;AK$4,$K127&lt;AL$4,$K127&gt;AK$4),NETWORKDAYS.INTL(AK$4+1,$K127,1,(Holidays!$A$1:$A$248)),0)+IF(AND($J127&lt;=AK$4,$K127&gt;=AL$4,$K127&gt;AK$4),NETWORKDAYS.INTL(AK$4+1,(AL$4),1,(Holidays!$A$1:$A$248)),0))*$M127,"")</f>
        <v>0</v>
      </c>
      <c r="AM127" s="190">
        <f ca="1">IFERROR((IF(AND($J127&gt;AL$4,$J127&lt;=AM$4,$K127&lt;=AM$4),NETWORKDAYS.INTL($J127,$K127,1,(Holidays!$A$1:$A$248)),0)+IF(AND($J127&gt;AL$4,$J127&lt;=AM$4,$K127&gt;AM$4),NETWORKDAYS.INTL($J127,(AM$4),1,(Holidays!$A$1:$A$248)),0)+IF(AND($J127&lt;AL$4,$K127&lt;AM$4,$K127&gt;AL$4),NETWORKDAYS.INTL(AL$4+1,$K127,1,(Holidays!$A$1:$A$248)),0)+IF(AND($J127&lt;=AL$4,$K127&gt;=AM$4,$K127&gt;AL$4),NETWORKDAYS.INTL(AL$4+1,(AM$4),1,(Holidays!$A$1:$A$248)),0))*$M127,"")</f>
        <v>0</v>
      </c>
      <c r="AN127" s="192">
        <f ca="1">IFERROR((IF(AND($J127&gt;AM$4,$J127&lt;=AN$4,$K127&lt;=AN$4),NETWORKDAYS.INTL($J127,$K127,1,(Holidays!$A$1:$A$248)),0)+IF(AND($J127&gt;AM$4,$J127&lt;=AN$4,$K127&gt;AN$4),NETWORKDAYS.INTL($J127,(AN$4),1,(Holidays!$A$1:$A$248)),0)+IF(AND($J127&lt;AM$4,$K127&lt;AN$4,$K127&gt;AM$4),NETWORKDAYS.INTL(AM$4+1,$K127,1,(Holidays!$A$1:$A$248)),0)+IF(AND($J127&lt;=AM$4,$K127&gt;=AN$4,$K127&gt;AM$4),NETWORKDAYS.INTL(AM$4+1,(AN$4),1,(Holidays!$A$1:$A$248)),0))*$M127,"")</f>
        <v>0</v>
      </c>
      <c r="AO127" s="321">
        <f ca="1">IFERROR((IF(AND($J127&gt;AN$4,$J127&lt;=AO$4,$K127&lt;=AO$4),NETWORKDAYS.INTL($J127,$K127,1,(Holidays!$A$1:$A$248)),0)+IF(AND($J127&gt;AN$4,$J127&lt;=AO$4,$K127&gt;AO$4),NETWORKDAYS.INTL($J127,(AO$4),1,(Holidays!$A$1:$A$248)),0)+IF(AND($J127&lt;AN$4,$K127&lt;AO$4,$K127&gt;AN$4),NETWORKDAYS.INTL(AN$4+1,$K127,1,(Holidays!$A$1:$A$248)),0)+IF(AND($J127&lt;=AN$4,$K127&gt;=AO$4,$K127&gt;AN$4),NETWORKDAYS.INTL(AN$4+1,(AO$4),1,(Holidays!$A$1:$A$248)),0))*$M127,"")</f>
        <v>0</v>
      </c>
      <c r="AP127" s="190">
        <f ca="1">IFERROR((IF(AND($J127&gt;AO$4,$J127&lt;=AP$4,$K127&lt;=AP$4),NETWORKDAYS.INTL($J127,$K127,1,(Holidays!$A$1:$A$248)),0)+IF(AND($J127&gt;AO$4,$J127&lt;=AP$4,$K127&gt;AP$4),NETWORKDAYS.INTL($J127,(AP$4),1,(Holidays!$A$1:$A$248)),0)+IF(AND($J127&lt;AO$4,$K127&lt;AP$4,$K127&gt;AO$4),NETWORKDAYS.INTL(AO$4+1,$K127,1,(Holidays!$A$1:$A$248)),0)+IF(AND($J127&lt;=AO$4,$K127&gt;=AP$4,$K127&gt;AO$4),NETWORKDAYS.INTL(AO$4+1,(AP$4),1,(Holidays!$A$1:$A$248)),0))*$M127,"")</f>
        <v>0</v>
      </c>
      <c r="AQ127" s="192">
        <f ca="1">IFERROR((IF(AND($J127&gt;AP$4,$J127&lt;=AQ$4,$K127&lt;=AQ$4),NETWORKDAYS.INTL($J127,$K127,1,(Holidays!$A$1:$A$248)),0)+IF(AND($J127&gt;AP$4,$J127&lt;=AQ$4,$K127&gt;AQ$4),NETWORKDAYS.INTL($J127,(AQ$4),1,(Holidays!$A$1:$A$248)),0)+IF(AND($J127&lt;AP$4,$K127&lt;AQ$4,$K127&gt;AP$4),NETWORKDAYS.INTL(AP$4+1,$K127,1,(Holidays!$A$1:$A$248)),0)+IF(AND($J127&lt;=AP$4,$K127&gt;=AQ$4,$K127&gt;AP$4),NETWORKDAYS.INTL(AP$4+1,(AQ$4),1,(Holidays!$A$1:$A$248)),0))*$M127,"")</f>
        <v>0</v>
      </c>
      <c r="AR127" s="321">
        <f ca="1">IFERROR((IF(AND($J127&gt;AQ$4,$J127&lt;=AR$4,$K127&lt;=AR$4),NETWORKDAYS.INTL($J127,$K127,1,(Holidays!$A$1:$A$248)),0)+IF(AND($J127&gt;AQ$4,$J127&lt;=AR$4,$K127&gt;AR$4),NETWORKDAYS.INTL($J127,(AR$4),1,(Holidays!$A$1:$A$248)),0)+IF(AND($J127&lt;AQ$4,$K127&lt;AR$4,$K127&gt;AQ$4),NETWORKDAYS.INTL(AQ$4+1,$K127,1,(Holidays!$A$1:$A$248)),0)+IF(AND($J127&lt;=AQ$4,$K127&gt;=AR$4,$K127&gt;AQ$4),NETWORKDAYS.INTL(AQ$4+1,(AR$4),1,(Holidays!$A$1:$A$248)),0))*$M127,"")</f>
        <v>0</v>
      </c>
      <c r="AS127" s="190">
        <f ca="1">IFERROR((IF(AND($J127&gt;AR$4,$J127&lt;=AS$4,$K127&lt;=AS$4),NETWORKDAYS.INTL($J127,$K127,1,(Holidays!$A$1:$A$248)),0)+IF(AND($J127&gt;AR$4,$J127&lt;=AS$4,$K127&gt;AS$4),NETWORKDAYS.INTL($J127,(AS$4),1,(Holidays!$A$1:$A$248)),0)+IF(AND($J127&lt;AR$4,$K127&lt;AS$4,$K127&gt;AR$4),NETWORKDAYS.INTL(AR$4+1,$K127,1,(Holidays!$A$1:$A$248)),0)+IF(AND($J127&lt;=AR$4,$K127&gt;=AS$4,$K127&gt;AR$4),NETWORKDAYS.INTL(AR$4+1,(AS$4),1,(Holidays!$A$1:$A$248)),0))*$M127,"")</f>
        <v>0</v>
      </c>
      <c r="AT127" s="192">
        <f ca="1">IFERROR((IF(AND($J127&gt;AS$4,$J127&lt;=AT$4,$K127&lt;=AT$4),NETWORKDAYS.INTL($J127,$K127,1,(Holidays!$A$1:$A$248)),0)+IF(AND($J127&gt;AS$4,$J127&lt;=AT$4,$K127&gt;AT$4),NETWORKDAYS.INTL($J127,(AT$4),1,(Holidays!$A$1:$A$248)),0)+IF(AND($J127&lt;AS$4,$K127&lt;AT$4,$K127&gt;AS$4),NETWORKDAYS.INTL(AS$4+1,$K127,1,(Holidays!$A$1:$A$248)),0)+IF(AND($J127&lt;=AS$4,$K127&gt;=AT$4,$K127&gt;AS$4),NETWORKDAYS.INTL(AS$4+1,(AT$4),1,(Holidays!$A$1:$A$248)),0))*$M127,"")</f>
        <v>0</v>
      </c>
      <c r="AU127" s="321">
        <f ca="1">IFERROR((IF(AND($J127&gt;AT$4,$J127&lt;=AU$4,$K127&lt;=AU$4),NETWORKDAYS.INTL($J127,$K127,1,(Holidays!$A$1:$A$248)),0)+IF(AND($J127&gt;AT$4,$J127&lt;=AU$4,$K127&gt;AU$4),NETWORKDAYS.INTL($J127,(AU$4),1,(Holidays!$A$1:$A$248)),0)+IF(AND($J127&lt;AT$4,$K127&lt;AU$4,$K127&gt;AT$4),NETWORKDAYS.INTL(AT$4+1,$K127,1,(Holidays!$A$1:$A$248)),0)+IF(AND($J127&lt;=AT$4,$K127&gt;=AU$4,$K127&gt;AT$4),NETWORKDAYS.INTL(AT$4+1,(AU$4),1,(Holidays!$A$1:$A$248)),0))*$M127,"")</f>
        <v>0</v>
      </c>
      <c r="AV127" s="190">
        <f ca="1">IFERROR((IF(AND($J127&gt;AU$4,$J127&lt;=AV$4,$K127&lt;=AV$4),NETWORKDAYS.INTL($J127,$K127,1,(Holidays!$A$1:$A$248)),0)+IF(AND($J127&gt;AU$4,$J127&lt;=AV$4,$K127&gt;AV$4),NETWORKDAYS.INTL($J127,(AV$4),1,(Holidays!$A$1:$A$248)),0)+IF(AND($J127&lt;AU$4,$K127&lt;AV$4,$K127&gt;AU$4),NETWORKDAYS.INTL(AU$4+1,$K127,1,(Holidays!$A$1:$A$248)),0)+IF(AND($J127&lt;=AU$4,$K127&gt;=AV$4,$K127&gt;AU$4),NETWORKDAYS.INTL(AU$4+1,(AV$4),1,(Holidays!$A$1:$A$248)),0))*$M127,"")</f>
        <v>0</v>
      </c>
      <c r="AW127" s="192">
        <f ca="1">IFERROR((IF(AND($J127&gt;AV$4,$J127&lt;=AW$4,$K127&lt;=AW$4),NETWORKDAYS.INTL($J127,$K127,1,(Holidays!$A$1:$A$248)),0)+IF(AND($J127&gt;AV$4,$J127&lt;=AW$4,$K127&gt;AW$4),NETWORKDAYS.INTL($J127,(AW$4),1,(Holidays!$A$1:$A$248)),0)+IF(AND($J127&lt;AV$4,$K127&lt;AW$4,$K127&gt;AV$4),NETWORKDAYS.INTL(AV$4+1,$K127,1,(Holidays!$A$1:$A$248)),0)+IF(AND($J127&lt;=AV$4,$K127&gt;=AW$4,$K127&gt;AV$4),NETWORKDAYS.INTL(AV$4+1,(AW$4),1,(Holidays!$A$1:$A$248)),0))*$M127,"")</f>
        <v>0</v>
      </c>
      <c r="AX127" s="321">
        <f ca="1">IFERROR((IF(AND($J127&gt;AW$4,$J127&lt;=AX$4,$K127&lt;=AX$4),NETWORKDAYS.INTL($J127,$K127,1,(Holidays!$A$1:$A$248)),0)+IF(AND($J127&gt;AW$4,$J127&lt;=AX$4,$K127&gt;AX$4),NETWORKDAYS.INTL($J127,(AX$4),1,(Holidays!$A$1:$A$248)),0)+IF(AND($J127&lt;AW$4,$K127&lt;AX$4,$K127&gt;AW$4),NETWORKDAYS.INTL(AW$4+1,$K127,1,(Holidays!$A$1:$A$248)),0)+IF(AND($J127&lt;=AW$4,$K127&gt;=AX$4,$K127&gt;AW$4),NETWORKDAYS.INTL(AW$4+1,(AX$4),1,(Holidays!$A$1:$A$248)),0))*$M127,"")</f>
        <v>0</v>
      </c>
      <c r="AY127" s="190">
        <f ca="1">IFERROR((IF(AND($J127&gt;AX$4,$J127&lt;=AY$4,$K127&lt;=AY$4),NETWORKDAYS.INTL($J127,$K127,1,(Holidays!$A$1:$A$248)),0)+IF(AND($J127&gt;AX$4,$J127&lt;=AY$4,$K127&gt;AY$4),NETWORKDAYS.INTL($J127,(AY$4),1,(Holidays!$A$1:$A$248)),0)+IF(AND($J127&lt;AX$4,$K127&lt;AY$4,$K127&gt;AX$4),NETWORKDAYS.INTL(AX$4+1,$K127,1,(Holidays!$A$1:$A$248)),0)+IF(AND($J127&lt;=AX$4,$K127&gt;=AY$4,$K127&gt;AX$4),NETWORKDAYS.INTL(AX$4+1,(AY$4),1,(Holidays!$A$1:$A$248)),0))*$M127,"")</f>
        <v>0</v>
      </c>
      <c r="AZ127" s="192">
        <f ca="1">IFERROR((IF(AND($J127&gt;AY$4,$J127&lt;=AZ$4,$K127&lt;=AZ$4),NETWORKDAYS.INTL($J127,$K127,1,(Holidays!$A$1:$A$248)),0)+IF(AND($J127&gt;AY$4,$J127&lt;=AZ$4,$K127&gt;AZ$4),NETWORKDAYS.INTL($J127,(AZ$4),1,(Holidays!$A$1:$A$248)),0)+IF(AND($J127&lt;AY$4,$K127&lt;AZ$4,$K127&gt;AY$4),NETWORKDAYS.INTL(AY$4+1,$K127,1,(Holidays!$A$1:$A$248)),0)+IF(AND($J127&lt;=AY$4,$K127&gt;=AZ$4,$K127&gt;AY$4),NETWORKDAYS.INTL(AY$4+1,(AZ$4),1,(Holidays!$A$1:$A$248)),0))*$M127,"")</f>
        <v>0</v>
      </c>
      <c r="BA127" s="321">
        <f ca="1">IFERROR((IF(AND($J127&gt;AZ$4,$J127&lt;=BA$4,$K127&lt;=BA$4),NETWORKDAYS.INTL($J127,$K127,1,(Holidays!$A$1:$A$248)),0)+IF(AND($J127&gt;AZ$4,$J127&lt;=BA$4,$K127&gt;BA$4),NETWORKDAYS.INTL($J127,(BA$4),1,(Holidays!$A$1:$A$248)),0)+IF(AND($J127&lt;AZ$4,$K127&lt;BA$4,$K127&gt;AZ$4),NETWORKDAYS.INTL(AZ$4+1,$K127,1,(Holidays!$A$1:$A$248)),0)+IF(AND($J127&lt;=AZ$4,$K127&gt;=BA$4,$K127&gt;AZ$4),NETWORKDAYS.INTL(AZ$4+1,(BA$4),1,(Holidays!$A$1:$A$248)),0))*$M127,"")</f>
        <v>0</v>
      </c>
      <c r="BB127" s="190">
        <f ca="1">IFERROR((IF(AND($J127&gt;BA$4,$J127&lt;=BB$4,$K127&lt;=BB$4),NETWORKDAYS.INTL($J127,$K127,1,(Holidays!$A$1:$A$248)),0)+IF(AND($J127&gt;BA$4,$J127&lt;=BB$4,$K127&gt;BB$4),NETWORKDAYS.INTL($J127,(BB$4),1,(Holidays!$A$1:$A$248)),0)+IF(AND($J127&lt;BA$4,$K127&lt;BB$4,$K127&gt;BA$4),NETWORKDAYS.INTL(BA$4+1,$K127,1,(Holidays!$A$1:$A$248)),0)+IF(AND($J127&lt;=BA$4,$K127&gt;=BB$4,$K127&gt;BA$4),NETWORKDAYS.INTL(BA$4+1,(BB$4),1,(Holidays!$A$1:$A$248)),0))*$M127,"")</f>
        <v>0</v>
      </c>
      <c r="BC127" s="192">
        <f ca="1">IFERROR((IF(AND($J127&gt;BB$4,$J127&lt;=BC$4,$K127&lt;=BC$4),NETWORKDAYS.INTL($J127,$K127,1,(Holidays!$A$1:$A$248)),0)+IF(AND($J127&gt;BB$4,$J127&lt;=BC$4,$K127&gt;BC$4),NETWORKDAYS.INTL($J127,(BC$4),1,(Holidays!$A$1:$A$248)),0)+IF(AND($J127&lt;BB$4,$K127&lt;BC$4,$K127&gt;BB$4),NETWORKDAYS.INTL(BB$4+1,$K127,1,(Holidays!$A$1:$A$248)),0)+IF(AND($J127&lt;=BB$4,$K127&gt;=BC$4,$K127&gt;BB$4),NETWORKDAYS.INTL(BB$4+1,(BC$4),1,(Holidays!$A$1:$A$248)),0))*$M127,"")</f>
        <v>0</v>
      </c>
      <c r="BD127" s="321">
        <f ca="1">IFERROR((IF(AND($J127&gt;BC$4,$J127&lt;=BD$4,$K127&lt;=BD$4),NETWORKDAYS.INTL($J127,$K127,1,(Holidays!$A$1:$A$248)),0)+IF(AND($J127&gt;BC$4,$J127&lt;=BD$4,$K127&gt;BD$4),NETWORKDAYS.INTL($J127,(BD$4),1,(Holidays!$A$1:$A$248)),0)+IF(AND($J127&lt;BC$4,$K127&lt;BD$4,$K127&gt;BC$4),NETWORKDAYS.INTL(BC$4+1,$K127,1,(Holidays!$A$1:$A$248)),0)+IF(AND($J127&lt;=BC$4,$K127&gt;=BD$4,$K127&gt;BC$4),NETWORKDAYS.INTL(BC$4+1,(BD$4),1,(Holidays!$A$1:$A$248)),0))*$M127,"")</f>
        <v>0</v>
      </c>
      <c r="BE127" s="190">
        <f ca="1">IFERROR((IF(AND($J127&gt;BD$4,$J127&lt;=BE$4,$K127&lt;=BE$4),NETWORKDAYS.INTL($J127,$K127,1,(Holidays!$A$1:$A$248)),0)+IF(AND($J127&gt;BD$4,$J127&lt;=BE$4,$K127&gt;BE$4),NETWORKDAYS.INTL($J127,(BE$4),1,(Holidays!$A$1:$A$248)),0)+IF(AND($J127&lt;BD$4,$K127&lt;BE$4,$K127&gt;BD$4),NETWORKDAYS.INTL(BD$4+1,$K127,1,(Holidays!$A$1:$A$248)),0)+IF(AND($J127&lt;=BD$4,$K127&gt;=BE$4,$K127&gt;BD$4),NETWORKDAYS.INTL(BD$4+1,(BE$4),1,(Holidays!$A$1:$A$248)),0))*$M127,"")</f>
        <v>0</v>
      </c>
      <c r="BF127" s="192">
        <f ca="1">IFERROR((IF(AND($J127&gt;BE$4,$J127&lt;=BF$4,$K127&lt;=BF$4),NETWORKDAYS.INTL($J127,$K127,1,(Holidays!$A$1:$A$248)),0)+IF(AND($J127&gt;BE$4,$J127&lt;=BF$4,$K127&gt;BF$4),NETWORKDAYS.INTL($J127,(BF$4),1,(Holidays!$A$1:$A$248)),0)+IF(AND($J127&lt;BE$4,$K127&lt;BF$4,$K127&gt;BE$4),NETWORKDAYS.INTL(BE$4+1,$K127,1,(Holidays!$A$1:$A$248)),0)+IF(AND($J127&lt;=BE$4,$K127&gt;=BF$4,$K127&gt;BE$4),NETWORKDAYS.INTL(BE$4+1,(BF$4),1,(Holidays!$A$1:$A$248)),0))*$M127,"")</f>
        <v>0</v>
      </c>
      <c r="BG127" s="321">
        <f ca="1">IFERROR((IF(AND($J127&gt;BF$4,$J127&lt;=BG$4,$K127&lt;=BG$4),NETWORKDAYS.INTL($J127,$K127,1,(Holidays!$A$1:$A$248)),0)+IF(AND($J127&gt;BF$4,$J127&lt;=BG$4,$K127&gt;BG$4),NETWORKDAYS.INTL($J127,(BG$4),1,(Holidays!$A$1:$A$248)),0)+IF(AND($J127&lt;BF$4,$K127&lt;BG$4,$K127&gt;BF$4),NETWORKDAYS.INTL(BF$4+1,$K127,1,(Holidays!$A$1:$A$248)),0)+IF(AND($J127&lt;=BF$4,$K127&gt;=BG$4,$K127&gt;BF$4),NETWORKDAYS.INTL(BF$4+1,(BG$4),1,(Holidays!$A$1:$A$248)),0))*$M127,"")</f>
        <v>0</v>
      </c>
      <c r="BH127" s="190">
        <f ca="1">IFERROR((IF(AND($J127&gt;BG$4,$J127&lt;=BH$4,$K127&lt;=BH$4),NETWORKDAYS.INTL($J127,$K127,1,(Holidays!$A$1:$A$248)),0)+IF(AND($J127&gt;BG$4,$J127&lt;=BH$4,$K127&gt;BH$4),NETWORKDAYS.INTL($J127,(BH$4),1,(Holidays!$A$1:$A$248)),0)+IF(AND($J127&lt;BG$4,$K127&lt;BH$4,$K127&gt;BG$4),NETWORKDAYS.INTL(BG$4+1,$K127,1,(Holidays!$A$1:$A$248)),0)+IF(AND($J127&lt;=BG$4,$K127&gt;=BH$4,$K127&gt;BG$4),NETWORKDAYS.INTL(BG$4+1,(BH$4),1,(Holidays!$A$1:$A$248)),0))*$M127,"")</f>
        <v>0</v>
      </c>
      <c r="BI127" s="192">
        <f ca="1">IFERROR((IF(AND($J127&gt;BH$4,$J127&lt;=BI$4,$K127&lt;=BI$4),NETWORKDAYS.INTL($J127,$K127,1,(Holidays!$A$1:$A$248)),0)+IF(AND($J127&gt;BH$4,$J127&lt;=BI$4,$K127&gt;BI$4),NETWORKDAYS.INTL($J127,(BI$4),1,(Holidays!$A$1:$A$248)),0)+IF(AND($J127&lt;BH$4,$K127&lt;BI$4,$K127&gt;BH$4),NETWORKDAYS.INTL(BH$4+1,$K127,1,(Holidays!$A$1:$A$248)),0)+IF(AND($J127&lt;=BH$4,$K127&gt;=BI$4,$K127&gt;BH$4),NETWORKDAYS.INTL(BH$4+1,(BI$4),1,(Holidays!$A$1:$A$248)),0))*$M127,"")</f>
        <v>0</v>
      </c>
      <c r="BJ127" s="321">
        <f ca="1">IFERROR((IF(AND($J127&gt;BI$4,$J127&lt;=BJ$4,$K127&lt;=BJ$4),NETWORKDAYS.INTL($J127,$K127,1,(Holidays!$A$1:$A$248)),0)+IF(AND($J127&gt;BI$4,$J127&lt;=BJ$4,$K127&gt;BJ$4),NETWORKDAYS.INTL($J127,(BJ$4),1,(Holidays!$A$1:$A$248)),0)+IF(AND($J127&lt;BI$4,$K127&lt;BJ$4,$K127&gt;BI$4),NETWORKDAYS.INTL(BI$4+1,$K127,1,(Holidays!$A$1:$A$248)),0)+IF(AND($J127&lt;=BI$4,$K127&gt;=BJ$4,$K127&gt;BI$4),NETWORKDAYS.INTL(BI$4+1,(BJ$4),1,(Holidays!$A$1:$A$248)),0))*$M127,"")</f>
        <v>0</v>
      </c>
      <c r="BK127" s="190">
        <f ca="1">IFERROR((IF(AND($J127&gt;BJ$4,$J127&lt;=BK$4,$K127&lt;=BK$4),NETWORKDAYS.INTL($J127,$K127,1,(Holidays!$A$1:$A$248)),0)+IF(AND($J127&gt;BJ$4,$J127&lt;=BK$4,$K127&gt;BK$4),NETWORKDAYS.INTL($J127,(BK$4),1,(Holidays!$A$1:$A$248)),0)+IF(AND($J127&lt;BJ$4,$K127&lt;BK$4,$K127&gt;BJ$4),NETWORKDAYS.INTL(BJ$4+1,$K127,1,(Holidays!$A$1:$A$248)),0)+IF(AND($J127&lt;=BJ$4,$K127&gt;=BK$4,$K127&gt;BJ$4),NETWORKDAYS.INTL(BJ$4+1,(BK$4),1,(Holidays!$A$1:$A$248)),0))*$M127,"")</f>
        <v>0</v>
      </c>
      <c r="BL127" s="192">
        <f ca="1">IFERROR((IF(AND($J127&gt;BK$4,$J127&lt;=BL$4,$K127&lt;=BL$4),NETWORKDAYS.INTL($J127,$K127,1,(Holidays!$A$1:$A$248)),0)+IF(AND($J127&gt;BK$4,$J127&lt;=BL$4,$K127&gt;BL$4),NETWORKDAYS.INTL($J127,(BL$4),1,(Holidays!$A$1:$A$248)),0)+IF(AND($J127&lt;BK$4,$K127&lt;BL$4,$K127&gt;BK$4),NETWORKDAYS.INTL(BK$4+1,$K127,1,(Holidays!$A$1:$A$248)),0)+IF(AND($J127&lt;=BK$4,$K127&gt;=BL$4,$K127&gt;BK$4),NETWORKDAYS.INTL(BK$4+1,(BL$4),1,(Holidays!$A$1:$A$248)),0))*$M127,"")</f>
        <v>0</v>
      </c>
      <c r="BM127" s="321">
        <f ca="1">IFERROR((IF(AND($J127&gt;BL$4,$J127&lt;=BM$4,$K127&lt;=BM$4),NETWORKDAYS.INTL($J127,$K127,1,(Holidays!$A$1:$A$248)),0)+IF(AND($J127&gt;BL$4,$J127&lt;=BM$4,$K127&gt;BM$4),NETWORKDAYS.INTL($J127,(BM$4),1,(Holidays!$A$1:$A$248)),0)+IF(AND($J127&lt;BL$4,$K127&lt;BM$4,$K127&gt;BL$4),NETWORKDAYS.INTL(BL$4+1,$K127,1,(Holidays!$A$1:$A$248)),0)+IF(AND($J127&lt;=BL$4,$K127&gt;=BM$4,$K127&gt;BL$4),NETWORKDAYS.INTL(BL$4+1,(BM$4),1,(Holidays!$A$1:$A$248)),0))*$M127,"")</f>
        <v>0</v>
      </c>
      <c r="BN127" s="190">
        <f ca="1">IFERROR((IF(AND($J127&gt;BM$4,$J127&lt;=BN$4,$K127&lt;=BN$4),NETWORKDAYS.INTL($J127,$K127,1,(Holidays!$A$1:$A$248)),0)+IF(AND($J127&gt;BM$4,$J127&lt;=BN$4,$K127&gt;BN$4),NETWORKDAYS.INTL($J127,(BN$4),1,(Holidays!$A$1:$A$248)),0)+IF(AND($J127&lt;BM$4,$K127&lt;BN$4,$K127&gt;BM$4),NETWORKDAYS.INTL(BM$4+1,$K127,1,(Holidays!$A$1:$A$248)),0)+IF(AND($J127&lt;=BM$4,$K127&gt;=BN$4,$K127&gt;BM$4),NETWORKDAYS.INTL(BM$4+1,(BN$4),1,(Holidays!$A$1:$A$248)),0))*$M127,"")</f>
        <v>0</v>
      </c>
      <c r="BO127" s="192">
        <f ca="1">IFERROR((IF(AND($J127&gt;BN$4,$J127&lt;=BO$4,$K127&lt;=BO$4),NETWORKDAYS.INTL($J127,$K127,1,(Holidays!$A$1:$A$248)),0)+IF(AND($J127&gt;BN$4,$J127&lt;=BO$4,$K127&gt;BO$4),NETWORKDAYS.INTL($J127,(BO$4),1,(Holidays!$A$1:$A$248)),0)+IF(AND($J127&lt;BN$4,$K127&lt;BO$4,$K127&gt;BN$4),NETWORKDAYS.INTL(BN$4+1,$K127,1,(Holidays!$A$1:$A$248)),0)+IF(AND($J127&lt;=BN$4,$K127&gt;=BO$4,$K127&gt;BN$4),NETWORKDAYS.INTL(BN$4+1,(BO$4),1,(Holidays!$A$1:$A$248)),0))*$M127,"")</f>
        <v>0</v>
      </c>
      <c r="BP127" s="321">
        <f ca="1">IFERROR((IF(AND($J127&gt;BO$4,$J127&lt;=BP$4,$K127&lt;=BP$4),NETWORKDAYS.INTL($J127,$K127,1,(Holidays!$A$1:$A$248)),0)+IF(AND($J127&gt;BO$4,$J127&lt;=BP$4,$K127&gt;BP$4),NETWORKDAYS.INTL($J127,(BP$4),1,(Holidays!$A$1:$A$248)),0)+IF(AND($J127&lt;BO$4,$K127&lt;BP$4,$K127&gt;BO$4),NETWORKDAYS.INTL(BO$4+1,$K127,1,(Holidays!$A$1:$A$248)),0)+IF(AND($J127&lt;=BO$4,$K127&gt;=BP$4,$K127&gt;BO$4),NETWORKDAYS.INTL(BO$4+1,(BP$4),1,(Holidays!$A$1:$A$248)),0))*$M127,"")</f>
        <v>0</v>
      </c>
      <c r="BQ127" s="190">
        <f ca="1">IFERROR((IF(AND($J127&gt;BP$4,$J127&lt;=BQ$4,$K127&lt;=BQ$4),NETWORKDAYS.INTL($J127,$K127,1,(Holidays!$A$1:$A$248)),0)+IF(AND($J127&gt;BP$4,$J127&lt;=BQ$4,$K127&gt;BQ$4),NETWORKDAYS.INTL($J127,(BQ$4),1,(Holidays!$A$1:$A$248)),0)+IF(AND($J127&lt;BP$4,$K127&lt;BQ$4,$K127&gt;BP$4),NETWORKDAYS.INTL(BP$4+1,$K127,1,(Holidays!$A$1:$A$248)),0)+IF(AND($J127&lt;=BP$4,$K127&gt;=BQ$4,$K127&gt;BP$4),NETWORKDAYS.INTL(BP$4+1,(BQ$4),1,(Holidays!$A$1:$A$248)),0))*$M127,"")</f>
        <v>0</v>
      </c>
      <c r="BR127" s="192">
        <f ca="1">IFERROR((IF(AND($J127&gt;BQ$4,$J127&lt;=BR$4,$K127&lt;=BR$4),NETWORKDAYS.INTL($J127,$K127,1,(Holidays!$A$1:$A$248)),0)+IF(AND($J127&gt;BQ$4,$J127&lt;=BR$4,$K127&gt;BR$4),NETWORKDAYS.INTL($J127,(BR$4),1,(Holidays!$A$1:$A$248)),0)+IF(AND($J127&lt;BQ$4,$K127&lt;BR$4,$K127&gt;BQ$4),NETWORKDAYS.INTL(BQ$4+1,$K127,1,(Holidays!$A$1:$A$248)),0)+IF(AND($J127&lt;=BQ$4,$K127&gt;=BR$4,$K127&gt;BQ$4),NETWORKDAYS.INTL(BQ$4+1,(BR$4),1,(Holidays!$A$1:$A$248)),0))*$M127,"")</f>
        <v>0</v>
      </c>
      <c r="BS127" s="321">
        <f ca="1">IFERROR((IF(AND($J127&gt;BR$4,$J127&lt;=BS$4,$K127&lt;=BS$4),NETWORKDAYS.INTL($J127,$K127,1,(Holidays!$A$1:$A$248)),0)+IF(AND($J127&gt;BR$4,$J127&lt;=BS$4,$K127&gt;BS$4),NETWORKDAYS.INTL($J127,(BS$4),1,(Holidays!$A$1:$A$248)),0)+IF(AND($J127&lt;BR$4,$K127&lt;BS$4,$K127&gt;BR$4),NETWORKDAYS.INTL(BR$4+1,$K127,1,(Holidays!$A$1:$A$248)),0)+IF(AND($J127&lt;=BR$4,$K127&gt;=BS$4,$K127&gt;BR$4),NETWORKDAYS.INTL(BR$4+1,(BS$4),1,(Holidays!$A$1:$A$248)),0))*$M127,"")</f>
        <v>0</v>
      </c>
      <c r="BT127" s="190">
        <f ca="1">IFERROR((IF(AND($J127&gt;BS$4,$J127&lt;=BT$4,$K127&lt;=BT$4),NETWORKDAYS.INTL($J127,$K127,1,(Holidays!$A$1:$A$248)),0)+IF(AND($J127&gt;BS$4,$J127&lt;=BT$4,$K127&gt;BT$4),NETWORKDAYS.INTL($J127,(BT$4),1,(Holidays!$A$1:$A$248)),0)+IF(AND($J127&lt;BS$4,$K127&lt;BT$4,$K127&gt;BS$4),NETWORKDAYS.INTL(BS$4+1,$K127,1,(Holidays!$A$1:$A$248)),0)+IF(AND($J127&lt;=BS$4,$K127&gt;=BT$4,$K127&gt;BS$4),NETWORKDAYS.INTL(BS$4+1,(BT$4),1,(Holidays!$A$1:$A$248)),0))*$M127,"")</f>
        <v>0</v>
      </c>
      <c r="BU127" s="192">
        <f ca="1">IFERROR((IF(AND($J127&gt;BT$4,$J127&lt;=BU$4,$K127&lt;=BU$4),NETWORKDAYS.INTL($J127,$K127,1,(Holidays!$A$1:$A$248)),0)+IF(AND($J127&gt;BT$4,$J127&lt;=BU$4,$K127&gt;BU$4),NETWORKDAYS.INTL($J127,(BU$4),1,(Holidays!$A$1:$A$248)),0)+IF(AND($J127&lt;BT$4,$K127&lt;BU$4,$K127&gt;BT$4),NETWORKDAYS.INTL(BT$4+1,$K127,1,(Holidays!$A$1:$A$248)),0)+IF(AND($J127&lt;=BT$4,$K127&gt;=BU$4,$K127&gt;BT$4),NETWORKDAYS.INTL(BT$4+1,(BU$4),1,(Holidays!$A$1:$A$248)),0))*$M127,"")</f>
        <v>0</v>
      </c>
      <c r="BV127" s="321">
        <f ca="1">IFERROR((IF(AND($J127&gt;BU$4,$J127&lt;=BV$4,$K127&lt;=BV$4),NETWORKDAYS.INTL($J127,$K127,1,(Holidays!$A$1:$A$248)),0)+IF(AND($J127&gt;BU$4,$J127&lt;=BV$4,$K127&gt;BV$4),NETWORKDAYS.INTL($J127,(BV$4),1,(Holidays!$A$1:$A$248)),0)+IF(AND($J127&lt;BU$4,$K127&lt;BV$4,$K127&gt;BU$4),NETWORKDAYS.INTL(BU$4+1,$K127,1,(Holidays!$A$1:$A$248)),0)+IF(AND($J127&lt;=BU$4,$K127&gt;=BV$4,$K127&gt;BU$4),NETWORKDAYS.INTL(BU$4+1,(BV$4),1,(Holidays!$A$1:$A$248)),0))*$M127,"")</f>
        <v>0</v>
      </c>
      <c r="BW127" s="190">
        <f ca="1">IFERROR((IF(AND($J127&gt;BV$4,$J127&lt;=BW$4,$K127&lt;=BW$4),NETWORKDAYS.INTL($J127,$K127,1,(Holidays!$A$1:$A$248)),0)+IF(AND($J127&gt;BV$4,$J127&lt;=BW$4,$K127&gt;BW$4),NETWORKDAYS.INTL($J127,(BW$4),1,(Holidays!$A$1:$A$248)),0)+IF(AND($J127&lt;BV$4,$K127&lt;BW$4,$K127&gt;BV$4),NETWORKDAYS.INTL(BV$4+1,$K127,1,(Holidays!$A$1:$A$248)),0)+IF(AND($J127&lt;=BV$4,$K127&gt;=BW$4,$K127&gt;BV$4),NETWORKDAYS.INTL(BV$4+1,(BW$4),1,(Holidays!$A$1:$A$248)),0))*$M127,"")</f>
        <v>0</v>
      </c>
      <c r="BX127" s="192">
        <f ca="1">IFERROR((IF(AND($J127&gt;BW$4,$J127&lt;=BX$4,$K127&lt;=BX$4),NETWORKDAYS.INTL($J127,$K127,1,(Holidays!$A$1:$A$248)),0)+IF(AND($J127&gt;BW$4,$J127&lt;=BX$4,$K127&gt;BX$4),NETWORKDAYS.INTL($J127,(BX$4),1,(Holidays!$A$1:$A$248)),0)+IF(AND($J127&lt;BW$4,$K127&lt;BX$4,$K127&gt;BW$4),NETWORKDAYS.INTL(BW$4+1,$K127,1,(Holidays!$A$1:$A$248)),0)+IF(AND($J127&lt;=BW$4,$K127&gt;=BX$4,$K127&gt;BW$4),NETWORKDAYS.INTL(BW$4+1,(BX$4),1,(Holidays!$A$1:$A$248)),0))*$M127,"")</f>
        <v>0</v>
      </c>
      <c r="BY127" s="321">
        <f ca="1">IFERROR((IF(AND($J127&gt;BX$4,$J127&lt;=BY$4,$K127&lt;=BY$4),NETWORKDAYS.INTL($J127,$K127,1,(Holidays!$A$1:$A$248)),0)+IF(AND($J127&gt;BX$4,$J127&lt;=BY$4,$K127&gt;BY$4),NETWORKDAYS.INTL($J127,(BY$4),1,(Holidays!$A$1:$A$248)),0)+IF(AND($J127&lt;BX$4,$K127&lt;BY$4,$K127&gt;BX$4),NETWORKDAYS.INTL(BX$4+1,$K127,1,(Holidays!$A$1:$A$248)),0)+IF(AND($J127&lt;=BX$4,$K127&gt;=BY$4,$K127&gt;BX$4),NETWORKDAYS.INTL(BX$4+1,(BY$4),1,(Holidays!$A$1:$A$248)),0))*$M127,"")</f>
        <v>0</v>
      </c>
      <c r="BZ127" s="190">
        <f ca="1">IFERROR((IF(AND($J127&gt;BY$4,$J127&lt;=BZ$4,$K127&lt;=BZ$4),NETWORKDAYS.INTL($J127,$K127,1,(Holidays!$A$1:$A$248)),0)+IF(AND($J127&gt;BY$4,$J127&lt;=BZ$4,$K127&gt;BZ$4),NETWORKDAYS.INTL($J127,(BZ$4),1,(Holidays!$A$1:$A$248)),0)+IF(AND($J127&lt;BY$4,$K127&lt;BZ$4,$K127&gt;BY$4),NETWORKDAYS.INTL(BY$4+1,$K127,1,(Holidays!$A$1:$A$248)),0)+IF(AND($J127&lt;=BY$4,$K127&gt;=BZ$4,$K127&gt;BY$4),NETWORKDAYS.INTL(BY$4+1,(BZ$4),1,(Holidays!$A$1:$A$248)),0))*$M127,"")</f>
        <v>0</v>
      </c>
      <c r="CA127" s="192">
        <f ca="1">IFERROR((IF(AND($J127&gt;BZ$4,$J127&lt;=CA$4,$K127&lt;=CA$4),NETWORKDAYS.INTL($J127,$K127,1,(Holidays!$A$1:$A$248)),0)+IF(AND($J127&gt;BZ$4,$J127&lt;=CA$4,$K127&gt;CA$4),NETWORKDAYS.INTL($J127,(CA$4),1,(Holidays!$A$1:$A$248)),0)+IF(AND($J127&lt;BZ$4,$K127&lt;CA$4,$K127&gt;BZ$4),NETWORKDAYS.INTL(BZ$4+1,$K127,1,(Holidays!$A$1:$A$248)),0)+IF(AND($J127&lt;=BZ$4,$K127&gt;=CA$4,$K127&gt;BZ$4),NETWORKDAYS.INTL(BZ$4+1,(CA$4),1,(Holidays!$A$1:$A$248)),0))*$M127,"")</f>
        <v>0</v>
      </c>
      <c r="CB127" s="321">
        <f ca="1">IFERROR((IF(AND($J127&gt;CA$4,$J127&lt;=CB$4,$K127&lt;=CB$4),NETWORKDAYS.INTL($J127,$K127,1,(Holidays!$A$1:$A$248)),0)+IF(AND($J127&gt;CA$4,$J127&lt;=CB$4,$K127&gt;CB$4),NETWORKDAYS.INTL($J127,(CB$4),1,(Holidays!$A$1:$A$248)),0)+IF(AND($J127&lt;CA$4,$K127&lt;CB$4,$K127&gt;CA$4),NETWORKDAYS.INTL(CA$4+1,$K127,1,(Holidays!$A$1:$A$248)),0)+IF(AND($J127&lt;=CA$4,$K127&gt;=CB$4,$K127&gt;CA$4),NETWORKDAYS.INTL(CA$4+1,(CB$4),1,(Holidays!$A$1:$A$248)),0))*$M127,"")</f>
        <v>0</v>
      </c>
      <c r="CC127" s="190">
        <f ca="1">IFERROR((IF(AND($J127&gt;CB$4,$J127&lt;=CC$4,$K127&lt;=CC$4),NETWORKDAYS.INTL($J127,$K127,1,(Holidays!$A$1:$A$248)),0)+IF(AND($J127&gt;CB$4,$J127&lt;=CC$4,$K127&gt;CC$4),NETWORKDAYS.INTL($J127,(CC$4),1,(Holidays!$A$1:$A$248)),0)+IF(AND($J127&lt;CB$4,$K127&lt;CC$4,$K127&gt;CB$4),NETWORKDAYS.INTL(CB$4+1,$K127,1,(Holidays!$A$1:$A$248)),0)+IF(AND($J127&lt;=CB$4,$K127&gt;=CC$4,$K127&gt;CB$4),NETWORKDAYS.INTL(CB$4+1,(CC$4),1,(Holidays!$A$1:$A$248)),0))*$M127,"")</f>
        <v>0</v>
      </c>
      <c r="CD127" s="192">
        <f ca="1">IFERROR((IF(AND($J127&gt;CC$4,$J127&lt;=CD$4,$K127&lt;=CD$4),NETWORKDAYS.INTL($J127,$K127,1,(Holidays!$A$1:$A$248)),0)+IF(AND($J127&gt;CC$4,$J127&lt;=CD$4,$K127&gt;CD$4),NETWORKDAYS.INTL($J127,(CD$4),1,(Holidays!$A$1:$A$248)),0)+IF(AND($J127&lt;CC$4,$K127&lt;CD$4,$K127&gt;CC$4),NETWORKDAYS.INTL(CC$4+1,$K127,1,(Holidays!$A$1:$A$248)),0)+IF(AND($J127&lt;=CC$4,$K127&gt;=CD$4,$K127&gt;CC$4),NETWORKDAYS.INTL(CC$4+1,(CD$4),1,(Holidays!$A$1:$A$248)),0))*$M127,"")</f>
        <v>0</v>
      </c>
      <c r="CE127" s="321">
        <f ca="1">IFERROR((IF(AND($J127&gt;CD$4,$J127&lt;=CE$4,$K127&lt;=CE$4),NETWORKDAYS.INTL($J127,$K127,1,(Holidays!$A$1:$A$248)),0)+IF(AND($J127&gt;CD$4,$J127&lt;=CE$4,$K127&gt;CE$4),NETWORKDAYS.INTL($J127,(CE$4),1,(Holidays!$A$1:$A$248)),0)+IF(AND($J127&lt;CD$4,$K127&lt;CE$4,$K127&gt;CD$4),NETWORKDAYS.INTL(CD$4+1,$K127,1,(Holidays!$A$1:$A$248)),0)+IF(AND($J127&lt;=CD$4,$K127&gt;=CE$4,$K127&gt;CD$4),NETWORKDAYS.INTL(CD$4+1,(CE$4),1,(Holidays!$A$1:$A$248)),0))*$M127,"")</f>
        <v>0</v>
      </c>
      <c r="CF127" s="190">
        <f ca="1">IFERROR((IF(AND($J127&gt;CE$4,$J127&lt;=CF$4,$K127&lt;=CF$4),NETWORKDAYS.INTL($J127,$K127,1,(Holidays!$A$1:$A$248)),0)+IF(AND($J127&gt;CE$4,$J127&lt;=CF$4,$K127&gt;CF$4),NETWORKDAYS.INTL($J127,(CF$4),1,(Holidays!$A$1:$A$248)),0)+IF(AND($J127&lt;CE$4,$K127&lt;CF$4,$K127&gt;CE$4),NETWORKDAYS.INTL(CE$4+1,$K127,1,(Holidays!$A$1:$A$248)),0)+IF(AND($J127&lt;=CE$4,$K127&gt;=CF$4,$K127&gt;CE$4),NETWORKDAYS.INTL(CE$4+1,(CF$4),1,(Holidays!$A$1:$A$248)),0))*$M127,"")</f>
        <v>0</v>
      </c>
      <c r="CG127" s="192">
        <f ca="1">IFERROR((IF(AND($J127&gt;CF$4,$J127&lt;=CG$4,$K127&lt;=CG$4),NETWORKDAYS.INTL($J127,$K127,1,(Holidays!$A$1:$A$248)),0)+IF(AND($J127&gt;CF$4,$J127&lt;=CG$4,$K127&gt;CG$4),NETWORKDAYS.INTL($J127,(CG$4),1,(Holidays!$A$1:$A$248)),0)+IF(AND($J127&lt;CF$4,$K127&lt;CG$4,$K127&gt;CF$4),NETWORKDAYS.INTL(CF$4+1,$K127,1,(Holidays!$A$1:$A$248)),0)+IF(AND($J127&lt;=CF$4,$K127&gt;=CG$4,$K127&gt;CF$4),NETWORKDAYS.INTL(CF$4+1,(CG$4),1,(Holidays!$A$1:$A$248)),0))*$M127,"")</f>
        <v>0</v>
      </c>
      <c r="CH127" s="321">
        <f ca="1">IFERROR((IF(AND($J127&gt;CG$4,$J127&lt;=CH$4,$K127&lt;=CH$4),NETWORKDAYS.INTL($J127,$K127,1,(Holidays!$A$1:$A$248)),0)+IF(AND($J127&gt;CG$4,$J127&lt;=CH$4,$K127&gt;CH$4),NETWORKDAYS.INTL($J127,(CH$4),1,(Holidays!$A$1:$A$248)),0)+IF(AND($J127&lt;CG$4,$K127&lt;CH$4,$K127&gt;CG$4),NETWORKDAYS.INTL(CG$4+1,$K127,1,(Holidays!$A$1:$A$248)),0)+IF(AND($J127&lt;=CG$4,$K127&gt;=CH$4,$K127&gt;CG$4),NETWORKDAYS.INTL(CG$4+1,(CH$4),1,(Holidays!$A$1:$A$248)),0))*$M127,"")</f>
        <v>0</v>
      </c>
      <c r="CI127" s="190">
        <f ca="1">IFERROR((IF(AND($J127&gt;CH$4,$J127&lt;=CI$4,$K127&lt;=CI$4),NETWORKDAYS.INTL($J127,$K127,1,(Holidays!$A$1:$A$248)),0)+IF(AND($J127&gt;CH$4,$J127&lt;=CI$4,$K127&gt;CI$4),NETWORKDAYS.INTL($J127,(CI$4),1,(Holidays!$A$1:$A$248)),0)+IF(AND($J127&lt;CH$4,$K127&lt;CI$4,$K127&gt;CH$4),NETWORKDAYS.INTL(CH$4+1,$K127,1,(Holidays!$A$1:$A$248)),0)+IF(AND($J127&lt;=CH$4,$K127&gt;=CI$4,$K127&gt;CH$4),NETWORKDAYS.INTL(CH$4+1,(CI$4),1,(Holidays!$A$1:$A$248)),0))*$M127,"")</f>
        <v>0</v>
      </c>
      <c r="CJ127" s="192">
        <f ca="1">IFERROR((IF(AND($J127&gt;CI$4,$J127&lt;=CJ$4,$K127&lt;=CJ$4),NETWORKDAYS.INTL($J127,$K127,1,(Holidays!$A$1:$A$248)),0)+IF(AND($J127&gt;CI$4,$J127&lt;=CJ$4,$K127&gt;CJ$4),NETWORKDAYS.INTL($J127,(CJ$4),1,(Holidays!$A$1:$A$248)),0)+IF(AND($J127&lt;CI$4,$K127&lt;CJ$4,$K127&gt;CI$4),NETWORKDAYS.INTL(CI$4+1,$K127,1,(Holidays!$A$1:$A$248)),0)+IF(AND($J127&lt;=CI$4,$K127&gt;=CJ$4,$K127&gt;CI$4),NETWORKDAYS.INTL(CI$4+1,(CJ$4),1,(Holidays!$A$1:$A$248)),0))*$M127,"")</f>
        <v>0</v>
      </c>
      <c r="CK127" s="321">
        <f ca="1">IFERROR((IF(AND($J127&gt;CJ$4,$J127&lt;=CK$4,$K127&lt;=CK$4),NETWORKDAYS.INTL($J127,$K127,1,(Holidays!$A$1:$A$248)),0)+IF(AND($J127&gt;CJ$4,$J127&lt;=CK$4,$K127&gt;CK$4),NETWORKDAYS.INTL($J127,(CK$4),1,(Holidays!$A$1:$A$248)),0)+IF(AND($J127&lt;CJ$4,$K127&lt;CK$4,$K127&gt;CJ$4),NETWORKDAYS.INTL(CJ$4+1,$K127,1,(Holidays!$A$1:$A$248)),0)+IF(AND($J127&lt;=CJ$4,$K127&gt;=CK$4,$K127&gt;CJ$4),NETWORKDAYS.INTL(CJ$4+1,(CK$4),1,(Holidays!$A$1:$A$248)),0))*$M127,"")</f>
        <v>0</v>
      </c>
      <c r="CL127" s="190">
        <f ca="1">IFERROR((IF(AND($J127&gt;CK$4,$J127&lt;=CL$4,$K127&lt;=CL$4),NETWORKDAYS.INTL($J127,$K127,1,(Holidays!$A$1:$A$248)),0)+IF(AND($J127&gt;CK$4,$J127&lt;=CL$4,$K127&gt;CL$4),NETWORKDAYS.INTL($J127,(CL$4),1,(Holidays!$A$1:$A$248)),0)+IF(AND($J127&lt;CK$4,$K127&lt;CL$4,$K127&gt;CK$4),NETWORKDAYS.INTL(CK$4+1,$K127,1,(Holidays!$A$1:$A$248)),0)+IF(AND($J127&lt;=CK$4,$K127&gt;=CL$4,$K127&gt;CK$4),NETWORKDAYS.INTL(CK$4+1,(CL$4),1,(Holidays!$A$1:$A$248)),0))*$M127,"")</f>
        <v>0</v>
      </c>
      <c r="CM127" s="192">
        <f ca="1">IFERROR((IF(AND($J127&gt;CL$4,$J127&lt;=CM$4,$K127&lt;=CM$4),NETWORKDAYS.INTL($J127,$K127,1,(Holidays!$A$1:$A$248)),0)+IF(AND($J127&gt;CL$4,$J127&lt;=CM$4,$K127&gt;CM$4),NETWORKDAYS.INTL($J127,(CM$4),1,(Holidays!$A$1:$A$248)),0)+IF(AND($J127&lt;CL$4,$K127&lt;CM$4,$K127&gt;CL$4),NETWORKDAYS.INTL(CL$4+1,$K127,1,(Holidays!$A$1:$A$248)),0)+IF(AND($J127&lt;=CL$4,$K127&gt;=CM$4,$K127&gt;CL$4),NETWORKDAYS.INTL(CL$4+1,(CM$4),1,(Holidays!$A$1:$A$248)),0))*$M127,"")</f>
        <v>0</v>
      </c>
      <c r="CN127" s="321">
        <f ca="1">IFERROR((IF(AND($J127&gt;CM$4,$J127&lt;=CN$4,$K127&lt;=CN$4),NETWORKDAYS.INTL($J127,$K127,1,(Holidays!$A$1:$A$248)),0)+IF(AND($J127&gt;CM$4,$J127&lt;=CN$4,$K127&gt;CN$4),NETWORKDAYS.INTL($J127,(CN$4),1,(Holidays!$A$1:$A$248)),0)+IF(AND($J127&lt;CM$4,$K127&lt;CN$4,$K127&gt;CM$4),NETWORKDAYS.INTL(CM$4+1,$K127,1,(Holidays!$A$1:$A$248)),0)+IF(AND($J127&lt;=CM$4,$K127&gt;=CN$4,$K127&gt;CM$4),NETWORKDAYS.INTL(CM$4+1,(CN$4),1,(Holidays!$A$1:$A$248)),0))*$M127,"")</f>
        <v>0</v>
      </c>
      <c r="CO127" s="190">
        <f ca="1">IFERROR((IF(AND($J127&gt;CN$4,$J127&lt;=CO$4,$K127&lt;=CO$4),NETWORKDAYS.INTL($J127,$K127,1,(Holidays!$A$1:$A$248)),0)+IF(AND($J127&gt;CN$4,$J127&lt;=CO$4,$K127&gt;CO$4),NETWORKDAYS.INTL($J127,(CO$4),1,(Holidays!$A$1:$A$248)),0)+IF(AND($J127&lt;CN$4,$K127&lt;CO$4,$K127&gt;CN$4),NETWORKDAYS.INTL(CN$4+1,$K127,1,(Holidays!$A$1:$A$248)),0)+IF(AND($J127&lt;=CN$4,$K127&gt;=CO$4,$K127&gt;CN$4),NETWORKDAYS.INTL(CN$4+1,(CO$4),1,(Holidays!$A$1:$A$248)),0))*$M127,"")</f>
        <v>0</v>
      </c>
      <c r="CP127" s="192">
        <f ca="1">IFERROR((IF(AND($J127&gt;CO$4,$J127&lt;=CP$4,$K127&lt;=CP$4),NETWORKDAYS.INTL($J127,$K127,1,(Holidays!$A$1:$A$248)),0)+IF(AND($J127&gt;CO$4,$J127&lt;=CP$4,$K127&gt;CP$4),NETWORKDAYS.INTL($J127,(CP$4),1,(Holidays!$A$1:$A$248)),0)+IF(AND($J127&lt;CO$4,$K127&lt;CP$4,$K127&gt;CO$4),NETWORKDAYS.INTL(CO$4+1,$K127,1,(Holidays!$A$1:$A$248)),0)+IF(AND($J127&lt;=CO$4,$K127&gt;=CP$4,$K127&gt;CO$4),NETWORKDAYS.INTL(CO$4+1,(CP$4),1,(Holidays!$A$1:$A$248)),0))*$M127,"")</f>
        <v>0</v>
      </c>
      <c r="CQ127" s="321">
        <f ca="1">IFERROR((IF(AND($J127&gt;CP$4,$J127&lt;=CQ$4,$K127&lt;=CQ$4),NETWORKDAYS.INTL($J127,$K127,1,(Holidays!$A$1:$A$248)),0)+IF(AND($J127&gt;CP$4,$J127&lt;=CQ$4,$K127&gt;CQ$4),NETWORKDAYS.INTL($J127,(CQ$4),1,(Holidays!$A$1:$A$248)),0)+IF(AND($J127&lt;CP$4,$K127&lt;CQ$4,$K127&gt;CP$4),NETWORKDAYS.INTL(CP$4+1,$K127,1,(Holidays!$A$1:$A$248)),0)+IF(AND($J127&lt;=CP$4,$K127&gt;=CQ$4,$K127&gt;CP$4),NETWORKDAYS.INTL(CP$4+1,(CQ$4),1,(Holidays!$A$1:$A$248)),0))*$M127,"")</f>
        <v>0</v>
      </c>
      <c r="CR127" s="190">
        <f ca="1">IFERROR((IF(AND($J127&gt;CQ$4,$J127&lt;=CR$4,$K127&lt;=CR$4),NETWORKDAYS.INTL($J127,$K127,1,(Holidays!$A$1:$A$248)),0)+IF(AND($J127&gt;CQ$4,$J127&lt;=CR$4,$K127&gt;CR$4),NETWORKDAYS.INTL($J127,(CR$4),1,(Holidays!$A$1:$A$248)),0)+IF(AND($J127&lt;CQ$4,$K127&lt;CR$4,$K127&gt;CQ$4),NETWORKDAYS.INTL(CQ$4+1,$K127,1,(Holidays!$A$1:$A$248)),0)+IF(AND($J127&lt;=CQ$4,$K127&gt;=CR$4,$K127&gt;CQ$4),NETWORKDAYS.INTL(CQ$4+1,(CR$4),1,(Holidays!$A$1:$A$248)),0))*$M127,"")</f>
        <v>0</v>
      </c>
      <c r="CS127" s="192">
        <f ca="1">IFERROR((IF(AND($J127&gt;CR$4,$J127&lt;=CS$4,$K127&lt;=CS$4),NETWORKDAYS.INTL($J127,$K127,1,(Holidays!$A$1:$A$248)),0)+IF(AND($J127&gt;CR$4,$J127&lt;=CS$4,$K127&gt;CS$4),NETWORKDAYS.INTL($J127,(CS$4),1,(Holidays!$A$1:$A$248)),0)+IF(AND($J127&lt;CR$4,$K127&lt;CS$4,$K127&gt;CR$4),NETWORKDAYS.INTL(CR$4+1,$K127,1,(Holidays!$A$1:$A$248)),0)+IF(AND($J127&lt;=CR$4,$K127&gt;=CS$4,$K127&gt;CR$4),NETWORKDAYS.INTL(CR$4+1,(CS$4),1,(Holidays!$A$1:$A$248)),0))*$M127,"")</f>
        <v>0</v>
      </c>
      <c r="CT127" s="321">
        <f ca="1">IFERROR((IF(AND($J127&gt;CS$4,$J127&lt;=CT$4,$K127&lt;=CT$4),NETWORKDAYS.INTL($J127,$K127,1,(Holidays!$A$1:$A$248)),0)+IF(AND($J127&gt;CS$4,$J127&lt;=CT$4,$K127&gt;CT$4),NETWORKDAYS.INTL($J127,(CT$4),1,(Holidays!$A$1:$A$248)),0)+IF(AND($J127&lt;CS$4,$K127&lt;CT$4,$K127&gt;CS$4),NETWORKDAYS.INTL(CS$4+1,$K127,1,(Holidays!$A$1:$A$248)),0)+IF(AND($J127&lt;=CS$4,$K127&gt;=CT$4,$K127&gt;CS$4),NETWORKDAYS.INTL(CS$4+1,(CT$4),1,(Holidays!$A$1:$A$248)),0))*$M127,"")</f>
        <v>0</v>
      </c>
      <c r="CU127" s="190">
        <f ca="1">IFERROR((IF(AND($J127&gt;CT$4,$J127&lt;=CU$4,$K127&lt;=CU$4),NETWORKDAYS.INTL($J127,$K127,1,(Holidays!$A$1:$A$248)),0)+IF(AND($J127&gt;CT$4,$J127&lt;=CU$4,$K127&gt;CU$4),NETWORKDAYS.INTL($J127,(CU$4),1,(Holidays!$A$1:$A$248)),0)+IF(AND($J127&lt;CT$4,$K127&lt;CU$4,$K127&gt;CT$4),NETWORKDAYS.INTL(CT$4+1,$K127,1,(Holidays!$A$1:$A$248)),0)+IF(AND($J127&lt;=CT$4,$K127&gt;=CU$4,$K127&gt;CT$4),NETWORKDAYS.INTL(CT$4+1,(CU$4),1,(Holidays!$A$1:$A$248)),0))*$M127,"")</f>
        <v>0</v>
      </c>
      <c r="CV127" s="192">
        <f ca="1">IFERROR((IF(AND($J127&gt;CU$4,$J127&lt;=CV$4,$K127&lt;=CV$4),NETWORKDAYS.INTL($J127,$K127,1,(Holidays!$A$1:$A$248)),0)+IF(AND($J127&gt;CU$4,$J127&lt;=CV$4,$K127&gt;CV$4),NETWORKDAYS.INTL($J127,(CV$4),1,(Holidays!$A$1:$A$248)),0)+IF(AND($J127&lt;CU$4,$K127&lt;CV$4,$K127&gt;CU$4),NETWORKDAYS.INTL(CU$4+1,$K127,1,(Holidays!$A$1:$A$248)),0)+IF(AND($J127&lt;=CU$4,$K127&gt;=CV$4,$K127&gt;CU$4),NETWORKDAYS.INTL(CU$4+1,(CV$4),1,(Holidays!$A$1:$A$248)),0))*$M127,"")</f>
        <v>0</v>
      </c>
      <c r="CW127" s="321">
        <f ca="1">IFERROR((IF(AND($J127&gt;CV$4,$J127&lt;=CW$4,$K127&lt;=CW$4),NETWORKDAYS.INTL($J127,$K127,1,(Holidays!$A$1:$A$248)),0)+IF(AND($J127&gt;CV$4,$J127&lt;=CW$4,$K127&gt;CW$4),NETWORKDAYS.INTL($J127,(CW$4),1,(Holidays!$A$1:$A$248)),0)+IF(AND($J127&lt;CV$4,$K127&lt;CW$4,$K127&gt;CV$4),NETWORKDAYS.INTL(CV$4+1,$K127,1,(Holidays!$A$1:$A$248)),0)+IF(AND($J127&lt;=CV$4,$K127&gt;=CW$4,$K127&gt;CV$4),NETWORKDAYS.INTL(CV$4+1,(CW$4),1,(Holidays!$A$1:$A$248)),0))*$M127,"")</f>
        <v>0</v>
      </c>
      <c r="CX127" s="324">
        <f ca="1">IFERROR((IF(AND($J127&gt;CW$4,$J127&lt;=CX$4,$K127&lt;=CX$4),NETWORKDAYS.INTL($J127,$K127,1,(Holidays!$A$1:$A$248)),0)+IF(AND($J127&gt;CW$4,$J127&lt;=CX$4,$K127&gt;CX$4),NETWORKDAYS.INTL($J127,(CX$4),1,(Holidays!$A$1:$A$248)),0)+IF(AND($J127&lt;CW$4,$K127&lt;CX$4,$K127&gt;CW$4),NETWORKDAYS.INTL(CW$4+1,$K127,1,(Holidays!$A$1:$A$248)),0)+IF(AND($J127&lt;=CW$4,$K127&gt;=CX$4,$K127&gt;CW$4),NETWORKDAYS.INTL(CW$4+1,(CX$4),1,(Holidays!$A$1:$A$248)),0))*$M127,"")</f>
        <v>0</v>
      </c>
    </row>
    <row r="128" spans="2:102" ht="15" customHeight="1" outlineLevel="1">
      <c r="B128" s="59" t="str">
        <f t="array" ref="B128">IFERROR(INDEX('A-2_MH Distribution'!$B$1:$B$15014,SMALL(IF('A-2_MH Distribution'!$O$8:$O$63&lt;&gt;0,ROW('A-2_MH Distribution'!$B$8:$B$63)),ROW(A29)),1),"")</f>
        <v/>
      </c>
      <c r="C128" s="458" t="str">
        <f ca="1">IFERROR(VLOOKUP(B128,OFFSET('A-1_MH Estimation'!$B$7,0,0,MATCH("Subtotal LOE",'A-1_MH Estimation'!B:B,0)-7,2),2,0),"")</f>
        <v/>
      </c>
      <c r="D128" s="466" t="str">
        <f ca="1">IFERROR(VLOOKUP(B128,OFFSET('A-1_MH Estimation'!$B$7,0,0,MATCH("Subtotal LOE",'A-1_MH Estimation'!B:B,0)-7,4),4,0),"")</f>
        <v/>
      </c>
      <c r="E128" s="466" t="str">
        <f ca="1">IFERROR(VLOOKUP(B128,OFFSET('A-1_MH Estimation'!$B$7,0,0,MATCH("Subtotal LOE",'A-1_MH Estimation'!B:B,0)-7,3),3,0),"")</f>
        <v/>
      </c>
      <c r="F128" s="462">
        <f>IFERROR(VLOOKUP($B128,'A-2_MH Distribution'!$B$6:$O$16314,3,0)*VLOOKUP($B128,'A-2_MH Distribution'!$B$6:$O$16314,VLOOKUP(G128,SoftwareList,6,0),0)*IFERROR((--(VLOOKUP($B128,'A-2_MH Distribution'!$B$6:$O$16314,VLOOKUP(G128,SoftwareList,8,0),0)=0)+VLOOKUP($B128,'A-2_MH Distribution'!$B$6:$O$16314,VLOOKUP(G128,SoftwareList,8,0),0)),1),0)</f>
        <v>0</v>
      </c>
      <c r="G128" s="403" t="str">
        <f t="shared" si="63"/>
        <v/>
      </c>
      <c r="H128" s="454"/>
      <c r="I128" s="455"/>
      <c r="J128" s="351">
        <f ca="1">IFERROR(INDEX(Activities,MATCH($B128,'A-2_MH Distribution'!B:B,0),MATCH("Start Date",'A-2_MH Distribution'!$A$4:S$4,0))+H128,0)</f>
        <v>0</v>
      </c>
      <c r="K128" s="352">
        <f ca="1">IFERROR(INDEX(Activities,MATCH($B128,'A-2_MH Distribution'!B:B,0),MATCH("Finish Date",'A-2_MH Distribution'!$A$4:S$4,0))+I128,0)</f>
        <v>0</v>
      </c>
      <c r="L128" s="170">
        <f ca="1">NETWORKDAYS.INTL(J128,K128,1,Holidays!$A$1:$A$248)</f>
        <v>0</v>
      </c>
      <c r="M128" s="62">
        <f t="shared" ca="1" si="62"/>
        <v>0</v>
      </c>
      <c r="O128" s="253">
        <f ca="1">SUM($P128:CX128)</f>
        <v>0</v>
      </c>
      <c r="P128" s="320"/>
      <c r="Q128" s="321">
        <f ca="1">IFERROR((IF(AND($J128&gt;P$4,$J128&lt;=Q$4,$K128&lt;=Q$4),NETWORKDAYS.INTL($J128,$K128,1,(Holidays!$A$1:$A$248)),0)+IF(AND($J128&gt;P$4,$J128&lt;=Q$4,$K128&gt;Q$4),NETWORKDAYS.INTL($J128,(Q$4),1,(Holidays!$A$1:$A$248)),0)+IF(AND($J128&lt;P$4,$K128&lt;Q$4,$K128&gt;P$4),NETWORKDAYS.INTL(P$4+1,$K128,1,(Holidays!$A$1:$A$248)),0)+IF(AND($J128&lt;=P$4,$K128&gt;=Q$4,$K128&gt;P$4),NETWORKDAYS.INTL(P$4+1,(Q$4),1,(Holidays!$A$1:$A$248)),0))*$M128,"")</f>
        <v>0</v>
      </c>
      <c r="R128" s="190">
        <f ca="1">IFERROR((IF(AND($J128&gt;Q$4,$J128&lt;=R$4,$K128&lt;=R$4),NETWORKDAYS.INTL($J128,$K128,1,(Holidays!$A$1:$A$248)),0)+IF(AND($J128&gt;Q$4,$J128&lt;=R$4,$K128&gt;R$4),NETWORKDAYS.INTL($J128,(R$4),1,(Holidays!$A$1:$A$248)),0)+IF(AND($J128&lt;Q$4,$K128&lt;R$4,$K128&gt;Q$4),NETWORKDAYS.INTL(Q$4+1,$K128,1,(Holidays!$A$1:$A$248)),0)+IF(AND($J128&lt;=Q$4,$K128&gt;=R$4,$K128&gt;Q$4),NETWORKDAYS.INTL(Q$4+1,(R$4),1,(Holidays!$A$1:$A$248)),0))*$M128,"")</f>
        <v>0</v>
      </c>
      <c r="S128" s="192">
        <f ca="1">IFERROR((IF(AND($J128&gt;R$4,$J128&lt;=S$4,$K128&lt;=S$4),NETWORKDAYS.INTL($J128,$K128,1,(Holidays!$A$1:$A$248)),0)+IF(AND($J128&gt;R$4,$J128&lt;=S$4,$K128&gt;S$4),NETWORKDAYS.INTL($J128,(S$4),1,(Holidays!$A$1:$A$248)),0)+IF(AND($J128&lt;R$4,$K128&lt;S$4,$K128&gt;R$4),NETWORKDAYS.INTL(R$4+1,$K128,1,(Holidays!$A$1:$A$248)),0)+IF(AND($J128&lt;=R$4,$K128&gt;=S$4,$K128&gt;R$4),NETWORKDAYS.INTL(R$4+1,(S$4),1,(Holidays!$A$1:$A$248)),0))*$M128,"")</f>
        <v>0</v>
      </c>
      <c r="T128" s="321">
        <f ca="1">IFERROR((IF(AND($J128&gt;S$4,$J128&lt;=T$4,$K128&lt;=T$4),NETWORKDAYS.INTL($J128,$K128,1,(Holidays!$A$1:$A$248)),0)+IF(AND($J128&gt;S$4,$J128&lt;=T$4,$K128&gt;T$4),NETWORKDAYS.INTL($J128,(T$4),1,(Holidays!$A$1:$A$248)),0)+IF(AND($J128&lt;S$4,$K128&lt;T$4,$K128&gt;S$4),NETWORKDAYS.INTL(S$4+1,$K128,1,(Holidays!$A$1:$A$248)),0)+IF(AND($J128&lt;=S$4,$K128&gt;=T$4,$K128&gt;S$4),NETWORKDAYS.INTL(S$4+1,(T$4),1,(Holidays!$A$1:$A$248)),0))*$M128,"")</f>
        <v>0</v>
      </c>
      <c r="U128" s="190">
        <f ca="1">IFERROR((IF(AND($J128&gt;T$4,$J128&lt;=U$4,$K128&lt;=U$4),NETWORKDAYS.INTL($J128,$K128,1,(Holidays!$A$1:$A$248)),0)+IF(AND($J128&gt;T$4,$J128&lt;=U$4,$K128&gt;U$4),NETWORKDAYS.INTL($J128,(U$4),1,(Holidays!$A$1:$A$248)),0)+IF(AND($J128&lt;T$4,$K128&lt;U$4,$K128&gt;T$4),NETWORKDAYS.INTL(T$4+1,$K128,1,(Holidays!$A$1:$A$248)),0)+IF(AND($J128&lt;=T$4,$K128&gt;=U$4,$K128&gt;T$4),NETWORKDAYS.INTL(T$4+1,(U$4),1,(Holidays!$A$1:$A$248)),0))*$M128,"")</f>
        <v>0</v>
      </c>
      <c r="V128" s="192">
        <f ca="1">IFERROR((IF(AND($J128&gt;U$4,$J128&lt;=V$4,$K128&lt;=V$4),NETWORKDAYS.INTL($J128,$K128,1,(Holidays!$A$1:$A$248)),0)+IF(AND($J128&gt;U$4,$J128&lt;=V$4,$K128&gt;V$4),NETWORKDAYS.INTL($J128,(V$4),1,(Holidays!$A$1:$A$248)),0)+IF(AND($J128&lt;U$4,$K128&lt;V$4,$K128&gt;U$4),NETWORKDAYS.INTL(U$4+1,$K128,1,(Holidays!$A$1:$A$248)),0)+IF(AND($J128&lt;=U$4,$K128&gt;=V$4,$K128&gt;U$4),NETWORKDAYS.INTL(U$4+1,(V$4),1,(Holidays!$A$1:$A$248)),0))*$M128,"")</f>
        <v>0</v>
      </c>
      <c r="W128" s="321">
        <f ca="1">IFERROR((IF(AND($J128&gt;V$4,$J128&lt;=W$4,$K128&lt;=W$4),NETWORKDAYS.INTL($J128,$K128,1,(Holidays!$A$1:$A$248)),0)+IF(AND($J128&gt;V$4,$J128&lt;=W$4,$K128&gt;W$4),NETWORKDAYS.INTL($J128,(W$4),1,(Holidays!$A$1:$A$248)),0)+IF(AND($J128&lt;V$4,$K128&lt;W$4,$K128&gt;V$4),NETWORKDAYS.INTL(V$4+1,$K128,1,(Holidays!$A$1:$A$248)),0)+IF(AND($J128&lt;=V$4,$K128&gt;=W$4,$K128&gt;V$4),NETWORKDAYS.INTL(V$4+1,(W$4),1,(Holidays!$A$1:$A$248)),0))*$M128,"")</f>
        <v>0</v>
      </c>
      <c r="X128" s="190">
        <f ca="1">IFERROR((IF(AND($J128&gt;W$4,$J128&lt;=X$4,$K128&lt;=X$4),NETWORKDAYS.INTL($J128,$K128,1,(Holidays!$A$1:$A$248)),0)+IF(AND($J128&gt;W$4,$J128&lt;=X$4,$K128&gt;X$4),NETWORKDAYS.INTL($J128,(X$4),1,(Holidays!$A$1:$A$248)),0)+IF(AND($J128&lt;W$4,$K128&lt;X$4,$K128&gt;W$4),NETWORKDAYS.INTL(W$4+1,$K128,1,(Holidays!$A$1:$A$248)),0)+IF(AND($J128&lt;=W$4,$K128&gt;=X$4,$K128&gt;W$4),NETWORKDAYS.INTL(W$4+1,(X$4),1,(Holidays!$A$1:$A$248)),0))*$M128,"")</f>
        <v>0</v>
      </c>
      <c r="Y128" s="192">
        <f ca="1">IFERROR((IF(AND($J128&gt;X$4,$J128&lt;=Y$4,$K128&lt;=Y$4),NETWORKDAYS.INTL($J128,$K128,1,(Holidays!$A$1:$A$248)),0)+IF(AND($J128&gt;X$4,$J128&lt;=Y$4,$K128&gt;Y$4),NETWORKDAYS.INTL($J128,(Y$4),1,(Holidays!$A$1:$A$248)),0)+IF(AND($J128&lt;X$4,$K128&lt;Y$4,$K128&gt;X$4),NETWORKDAYS.INTL(X$4+1,$K128,1,(Holidays!$A$1:$A$248)),0)+IF(AND($J128&lt;=X$4,$K128&gt;=Y$4,$K128&gt;X$4),NETWORKDAYS.INTL(X$4+1,(Y$4),1,(Holidays!$A$1:$A$248)),0))*$M128,"")</f>
        <v>0</v>
      </c>
      <c r="Z128" s="321">
        <f ca="1">IFERROR((IF(AND($J128&gt;Y$4,$J128&lt;=Z$4,$K128&lt;=Z$4),NETWORKDAYS.INTL($J128,$K128,1,(Holidays!$A$1:$A$248)),0)+IF(AND($J128&gt;Y$4,$J128&lt;=Z$4,$K128&gt;Z$4),NETWORKDAYS.INTL($J128,(Z$4),1,(Holidays!$A$1:$A$248)),0)+IF(AND($J128&lt;Y$4,$K128&lt;Z$4,$K128&gt;Y$4),NETWORKDAYS.INTL(Y$4+1,$K128,1,(Holidays!$A$1:$A$248)),0)+IF(AND($J128&lt;=Y$4,$K128&gt;=Z$4,$K128&gt;Y$4),NETWORKDAYS.INTL(Y$4+1,(Z$4),1,(Holidays!$A$1:$A$248)),0))*$M128,"")</f>
        <v>0</v>
      </c>
      <c r="AA128" s="190">
        <f ca="1">IFERROR((IF(AND($J128&gt;Z$4,$J128&lt;=AA$4,$K128&lt;=AA$4),NETWORKDAYS.INTL($J128,$K128,1,(Holidays!$A$1:$A$248)),0)+IF(AND($J128&gt;Z$4,$J128&lt;=AA$4,$K128&gt;AA$4),NETWORKDAYS.INTL($J128,(AA$4),1,(Holidays!$A$1:$A$248)),0)+IF(AND($J128&lt;Z$4,$K128&lt;AA$4,$K128&gt;Z$4),NETWORKDAYS.INTL(Z$4+1,$K128,1,(Holidays!$A$1:$A$248)),0)+IF(AND($J128&lt;=Z$4,$K128&gt;=AA$4,$K128&gt;Z$4),NETWORKDAYS.INTL(Z$4+1,(AA$4),1,(Holidays!$A$1:$A$248)),0))*$M128,"")</f>
        <v>0</v>
      </c>
      <c r="AB128" s="192">
        <f ca="1">IFERROR((IF(AND($J128&gt;AA$4,$J128&lt;=AB$4,$K128&lt;=AB$4),NETWORKDAYS.INTL($J128,$K128,1,(Holidays!$A$1:$A$248)),0)+IF(AND($J128&gt;AA$4,$J128&lt;=AB$4,$K128&gt;AB$4),NETWORKDAYS.INTL($J128,(AB$4),1,(Holidays!$A$1:$A$248)),0)+IF(AND($J128&lt;AA$4,$K128&lt;AB$4,$K128&gt;AA$4),NETWORKDAYS.INTL(AA$4+1,$K128,1,(Holidays!$A$1:$A$248)),0)+IF(AND($J128&lt;=AA$4,$K128&gt;=AB$4,$K128&gt;AA$4),NETWORKDAYS.INTL(AA$4+1,(AB$4),1,(Holidays!$A$1:$A$248)),0))*$M128,"")</f>
        <v>0</v>
      </c>
      <c r="AC128" s="321">
        <f ca="1">IFERROR((IF(AND($J128&gt;AB$4,$J128&lt;=AC$4,$K128&lt;=AC$4),NETWORKDAYS.INTL($J128,$K128,1,(Holidays!$A$1:$A$248)),0)+IF(AND($J128&gt;AB$4,$J128&lt;=AC$4,$K128&gt;AC$4),NETWORKDAYS.INTL($J128,(AC$4),1,(Holidays!$A$1:$A$248)),0)+IF(AND($J128&lt;AB$4,$K128&lt;AC$4,$K128&gt;AB$4),NETWORKDAYS.INTL(AB$4+1,$K128,1,(Holidays!$A$1:$A$248)),0)+IF(AND($J128&lt;=AB$4,$K128&gt;=AC$4,$K128&gt;AB$4),NETWORKDAYS.INTL(AB$4+1,(AC$4),1,(Holidays!$A$1:$A$248)),0))*$M128,"")</f>
        <v>0</v>
      </c>
      <c r="AD128" s="190">
        <f ca="1">IFERROR((IF(AND($J128&gt;AC$4,$J128&lt;=AD$4,$K128&lt;=AD$4),NETWORKDAYS.INTL($J128,$K128,1,(Holidays!$A$1:$A$248)),0)+IF(AND($J128&gt;AC$4,$J128&lt;=AD$4,$K128&gt;AD$4),NETWORKDAYS.INTL($J128,(AD$4),1,(Holidays!$A$1:$A$248)),0)+IF(AND($J128&lt;AC$4,$K128&lt;AD$4,$K128&gt;AC$4),NETWORKDAYS.INTL(AC$4+1,$K128,1,(Holidays!$A$1:$A$248)),0)+IF(AND($J128&lt;=AC$4,$K128&gt;=AD$4,$K128&gt;AC$4),NETWORKDAYS.INTL(AC$4+1,(AD$4),1,(Holidays!$A$1:$A$248)),0))*$M128,"")</f>
        <v>0</v>
      </c>
      <c r="AE128" s="192">
        <f ca="1">IFERROR((IF(AND($J128&gt;AD$4,$J128&lt;=AE$4,$K128&lt;=AE$4),NETWORKDAYS.INTL($J128,$K128,1,(Holidays!$A$1:$A$248)),0)+IF(AND($J128&gt;AD$4,$J128&lt;=AE$4,$K128&gt;AE$4),NETWORKDAYS.INTL($J128,(AE$4),1,(Holidays!$A$1:$A$248)),0)+IF(AND($J128&lt;AD$4,$K128&lt;AE$4,$K128&gt;AD$4),NETWORKDAYS.INTL(AD$4+1,$K128,1,(Holidays!$A$1:$A$248)),0)+IF(AND($J128&lt;=AD$4,$K128&gt;=AE$4,$K128&gt;AD$4),NETWORKDAYS.INTL(AD$4+1,(AE$4),1,(Holidays!$A$1:$A$248)),0))*$M128,"")</f>
        <v>0</v>
      </c>
      <c r="AF128" s="321">
        <f ca="1">IFERROR((IF(AND($J128&gt;AE$4,$J128&lt;=AF$4,$K128&lt;=AF$4),NETWORKDAYS.INTL($J128,$K128,1,(Holidays!$A$1:$A$248)),0)+IF(AND($J128&gt;AE$4,$J128&lt;=AF$4,$K128&gt;AF$4),NETWORKDAYS.INTL($J128,(AF$4),1,(Holidays!$A$1:$A$248)),0)+IF(AND($J128&lt;AE$4,$K128&lt;AF$4,$K128&gt;AE$4),NETWORKDAYS.INTL(AE$4+1,$K128,1,(Holidays!$A$1:$A$248)),0)+IF(AND($J128&lt;=AE$4,$K128&gt;=AF$4,$K128&gt;AE$4),NETWORKDAYS.INTL(AE$4+1,(AF$4),1,(Holidays!$A$1:$A$248)),0))*$M128,"")</f>
        <v>0</v>
      </c>
      <c r="AG128" s="190">
        <f ca="1">IFERROR((IF(AND($J128&gt;AF$4,$J128&lt;=AG$4,$K128&lt;=AG$4),NETWORKDAYS.INTL($J128,$K128,1,(Holidays!$A$1:$A$248)),0)+IF(AND($J128&gt;AF$4,$J128&lt;=AG$4,$K128&gt;AG$4),NETWORKDAYS.INTL($J128,(AG$4),1,(Holidays!$A$1:$A$248)),0)+IF(AND($J128&lt;AF$4,$K128&lt;AG$4,$K128&gt;AF$4),NETWORKDAYS.INTL(AF$4+1,$K128,1,(Holidays!$A$1:$A$248)),0)+IF(AND($J128&lt;=AF$4,$K128&gt;=AG$4,$K128&gt;AF$4),NETWORKDAYS.INTL(AF$4+1,(AG$4),1,(Holidays!$A$1:$A$248)),0))*$M128,"")</f>
        <v>0</v>
      </c>
      <c r="AH128" s="192">
        <f ca="1">IFERROR((IF(AND($J128&gt;AG$4,$J128&lt;=AH$4,$K128&lt;=AH$4),NETWORKDAYS.INTL($J128,$K128,1,(Holidays!$A$1:$A$248)),0)+IF(AND($J128&gt;AG$4,$J128&lt;=AH$4,$K128&gt;AH$4),NETWORKDAYS.INTL($J128,(AH$4),1,(Holidays!$A$1:$A$248)),0)+IF(AND($J128&lt;AG$4,$K128&lt;AH$4,$K128&gt;AG$4),NETWORKDAYS.INTL(AG$4+1,$K128,1,(Holidays!$A$1:$A$248)),0)+IF(AND($J128&lt;=AG$4,$K128&gt;=AH$4,$K128&gt;AG$4),NETWORKDAYS.INTL(AG$4+1,(AH$4),1,(Holidays!$A$1:$A$248)),0))*$M128,"")</f>
        <v>0</v>
      </c>
      <c r="AI128" s="321">
        <f ca="1">IFERROR((IF(AND($J128&gt;AH$4,$J128&lt;=AI$4,$K128&lt;=AI$4),NETWORKDAYS.INTL($J128,$K128,1,(Holidays!$A$1:$A$248)),0)+IF(AND($J128&gt;AH$4,$J128&lt;=AI$4,$K128&gt;AI$4),NETWORKDAYS.INTL($J128,(AI$4),1,(Holidays!$A$1:$A$248)),0)+IF(AND($J128&lt;AH$4,$K128&lt;AI$4,$K128&gt;AH$4),NETWORKDAYS.INTL(AH$4+1,$K128,1,(Holidays!$A$1:$A$248)),0)+IF(AND($J128&lt;=AH$4,$K128&gt;=AI$4,$K128&gt;AH$4),NETWORKDAYS.INTL(AH$4+1,(AI$4),1,(Holidays!$A$1:$A$248)),0))*$M128,"")</f>
        <v>0</v>
      </c>
      <c r="AJ128" s="190">
        <f ca="1">IFERROR((IF(AND($J128&gt;AI$4,$J128&lt;=AJ$4,$K128&lt;=AJ$4),NETWORKDAYS.INTL($J128,$K128,1,(Holidays!$A$1:$A$248)),0)+IF(AND($J128&gt;AI$4,$J128&lt;=AJ$4,$K128&gt;AJ$4),NETWORKDAYS.INTL($J128,(AJ$4),1,(Holidays!$A$1:$A$248)),0)+IF(AND($J128&lt;AI$4,$K128&lt;AJ$4,$K128&gt;AI$4),NETWORKDAYS.INTL(AI$4+1,$K128,1,(Holidays!$A$1:$A$248)),0)+IF(AND($J128&lt;=AI$4,$K128&gt;=AJ$4,$K128&gt;AI$4),NETWORKDAYS.INTL(AI$4+1,(AJ$4),1,(Holidays!$A$1:$A$248)),0))*$M128,"")</f>
        <v>0</v>
      </c>
      <c r="AK128" s="192">
        <f ca="1">IFERROR((IF(AND($J128&gt;AJ$4,$J128&lt;=AK$4,$K128&lt;=AK$4),NETWORKDAYS.INTL($J128,$K128,1,(Holidays!$A$1:$A$248)),0)+IF(AND($J128&gt;AJ$4,$J128&lt;=AK$4,$K128&gt;AK$4),NETWORKDAYS.INTL($J128,(AK$4),1,(Holidays!$A$1:$A$248)),0)+IF(AND($J128&lt;AJ$4,$K128&lt;AK$4,$K128&gt;AJ$4),NETWORKDAYS.INTL(AJ$4+1,$K128,1,(Holidays!$A$1:$A$248)),0)+IF(AND($J128&lt;=AJ$4,$K128&gt;=AK$4,$K128&gt;AJ$4),NETWORKDAYS.INTL(AJ$4+1,(AK$4),1,(Holidays!$A$1:$A$248)),0))*$M128,"")</f>
        <v>0</v>
      </c>
      <c r="AL128" s="321">
        <f ca="1">IFERROR((IF(AND($J128&gt;AK$4,$J128&lt;=AL$4,$K128&lt;=AL$4),NETWORKDAYS.INTL($J128,$K128,1,(Holidays!$A$1:$A$248)),0)+IF(AND($J128&gt;AK$4,$J128&lt;=AL$4,$K128&gt;AL$4),NETWORKDAYS.INTL($J128,(AL$4),1,(Holidays!$A$1:$A$248)),0)+IF(AND($J128&lt;AK$4,$K128&lt;AL$4,$K128&gt;AK$4),NETWORKDAYS.INTL(AK$4+1,$K128,1,(Holidays!$A$1:$A$248)),0)+IF(AND($J128&lt;=AK$4,$K128&gt;=AL$4,$K128&gt;AK$4),NETWORKDAYS.INTL(AK$4+1,(AL$4),1,(Holidays!$A$1:$A$248)),0))*$M128,"")</f>
        <v>0</v>
      </c>
      <c r="AM128" s="190">
        <f ca="1">IFERROR((IF(AND($J128&gt;AL$4,$J128&lt;=AM$4,$K128&lt;=AM$4),NETWORKDAYS.INTL($J128,$K128,1,(Holidays!$A$1:$A$248)),0)+IF(AND($J128&gt;AL$4,$J128&lt;=AM$4,$K128&gt;AM$4),NETWORKDAYS.INTL($J128,(AM$4),1,(Holidays!$A$1:$A$248)),0)+IF(AND($J128&lt;AL$4,$K128&lt;AM$4,$K128&gt;AL$4),NETWORKDAYS.INTL(AL$4+1,$K128,1,(Holidays!$A$1:$A$248)),0)+IF(AND($J128&lt;=AL$4,$K128&gt;=AM$4,$K128&gt;AL$4),NETWORKDAYS.INTL(AL$4+1,(AM$4),1,(Holidays!$A$1:$A$248)),0))*$M128,"")</f>
        <v>0</v>
      </c>
      <c r="AN128" s="192">
        <f ca="1">IFERROR((IF(AND($J128&gt;AM$4,$J128&lt;=AN$4,$K128&lt;=AN$4),NETWORKDAYS.INTL($J128,$K128,1,(Holidays!$A$1:$A$248)),0)+IF(AND($J128&gt;AM$4,$J128&lt;=AN$4,$K128&gt;AN$4),NETWORKDAYS.INTL($J128,(AN$4),1,(Holidays!$A$1:$A$248)),0)+IF(AND($J128&lt;AM$4,$K128&lt;AN$4,$K128&gt;AM$4),NETWORKDAYS.INTL(AM$4+1,$K128,1,(Holidays!$A$1:$A$248)),0)+IF(AND($J128&lt;=AM$4,$K128&gt;=AN$4,$K128&gt;AM$4),NETWORKDAYS.INTL(AM$4+1,(AN$4),1,(Holidays!$A$1:$A$248)),0))*$M128,"")</f>
        <v>0</v>
      </c>
      <c r="AO128" s="321">
        <f ca="1">IFERROR((IF(AND($J128&gt;AN$4,$J128&lt;=AO$4,$K128&lt;=AO$4),NETWORKDAYS.INTL($J128,$K128,1,(Holidays!$A$1:$A$248)),0)+IF(AND($J128&gt;AN$4,$J128&lt;=AO$4,$K128&gt;AO$4),NETWORKDAYS.INTL($J128,(AO$4),1,(Holidays!$A$1:$A$248)),0)+IF(AND($J128&lt;AN$4,$K128&lt;AO$4,$K128&gt;AN$4),NETWORKDAYS.INTL(AN$4+1,$K128,1,(Holidays!$A$1:$A$248)),0)+IF(AND($J128&lt;=AN$4,$K128&gt;=AO$4,$K128&gt;AN$4),NETWORKDAYS.INTL(AN$4+1,(AO$4),1,(Holidays!$A$1:$A$248)),0))*$M128,"")</f>
        <v>0</v>
      </c>
      <c r="AP128" s="190">
        <f ca="1">IFERROR((IF(AND($J128&gt;AO$4,$J128&lt;=AP$4,$K128&lt;=AP$4),NETWORKDAYS.INTL($J128,$K128,1,(Holidays!$A$1:$A$248)),0)+IF(AND($J128&gt;AO$4,$J128&lt;=AP$4,$K128&gt;AP$4),NETWORKDAYS.INTL($J128,(AP$4),1,(Holidays!$A$1:$A$248)),0)+IF(AND($J128&lt;AO$4,$K128&lt;AP$4,$K128&gt;AO$4),NETWORKDAYS.INTL(AO$4+1,$K128,1,(Holidays!$A$1:$A$248)),0)+IF(AND($J128&lt;=AO$4,$K128&gt;=AP$4,$K128&gt;AO$4),NETWORKDAYS.INTL(AO$4+1,(AP$4),1,(Holidays!$A$1:$A$248)),0))*$M128,"")</f>
        <v>0</v>
      </c>
      <c r="AQ128" s="192">
        <f ca="1">IFERROR((IF(AND($J128&gt;AP$4,$J128&lt;=AQ$4,$K128&lt;=AQ$4),NETWORKDAYS.INTL($J128,$K128,1,(Holidays!$A$1:$A$248)),0)+IF(AND($J128&gt;AP$4,$J128&lt;=AQ$4,$K128&gt;AQ$4),NETWORKDAYS.INTL($J128,(AQ$4),1,(Holidays!$A$1:$A$248)),0)+IF(AND($J128&lt;AP$4,$K128&lt;AQ$4,$K128&gt;AP$4),NETWORKDAYS.INTL(AP$4+1,$K128,1,(Holidays!$A$1:$A$248)),0)+IF(AND($J128&lt;=AP$4,$K128&gt;=AQ$4,$K128&gt;AP$4),NETWORKDAYS.INTL(AP$4+1,(AQ$4),1,(Holidays!$A$1:$A$248)),0))*$M128,"")</f>
        <v>0</v>
      </c>
      <c r="AR128" s="321">
        <f ca="1">IFERROR((IF(AND($J128&gt;AQ$4,$J128&lt;=AR$4,$K128&lt;=AR$4),NETWORKDAYS.INTL($J128,$K128,1,(Holidays!$A$1:$A$248)),0)+IF(AND($J128&gt;AQ$4,$J128&lt;=AR$4,$K128&gt;AR$4),NETWORKDAYS.INTL($J128,(AR$4),1,(Holidays!$A$1:$A$248)),0)+IF(AND($J128&lt;AQ$4,$K128&lt;AR$4,$K128&gt;AQ$4),NETWORKDAYS.INTL(AQ$4+1,$K128,1,(Holidays!$A$1:$A$248)),0)+IF(AND($J128&lt;=AQ$4,$K128&gt;=AR$4,$K128&gt;AQ$4),NETWORKDAYS.INTL(AQ$4+1,(AR$4),1,(Holidays!$A$1:$A$248)),0))*$M128,"")</f>
        <v>0</v>
      </c>
      <c r="AS128" s="190">
        <f ca="1">IFERROR((IF(AND($J128&gt;AR$4,$J128&lt;=AS$4,$K128&lt;=AS$4),NETWORKDAYS.INTL($J128,$K128,1,(Holidays!$A$1:$A$248)),0)+IF(AND($J128&gt;AR$4,$J128&lt;=AS$4,$K128&gt;AS$4),NETWORKDAYS.INTL($J128,(AS$4),1,(Holidays!$A$1:$A$248)),0)+IF(AND($J128&lt;AR$4,$K128&lt;AS$4,$K128&gt;AR$4),NETWORKDAYS.INTL(AR$4+1,$K128,1,(Holidays!$A$1:$A$248)),0)+IF(AND($J128&lt;=AR$4,$K128&gt;=AS$4,$K128&gt;AR$4),NETWORKDAYS.INTL(AR$4+1,(AS$4),1,(Holidays!$A$1:$A$248)),0))*$M128,"")</f>
        <v>0</v>
      </c>
      <c r="AT128" s="192">
        <f ca="1">IFERROR((IF(AND($J128&gt;AS$4,$J128&lt;=AT$4,$K128&lt;=AT$4),NETWORKDAYS.INTL($J128,$K128,1,(Holidays!$A$1:$A$248)),0)+IF(AND($J128&gt;AS$4,$J128&lt;=AT$4,$K128&gt;AT$4),NETWORKDAYS.INTL($J128,(AT$4),1,(Holidays!$A$1:$A$248)),0)+IF(AND($J128&lt;AS$4,$K128&lt;AT$4,$K128&gt;AS$4),NETWORKDAYS.INTL(AS$4+1,$K128,1,(Holidays!$A$1:$A$248)),0)+IF(AND($J128&lt;=AS$4,$K128&gt;=AT$4,$K128&gt;AS$4),NETWORKDAYS.INTL(AS$4+1,(AT$4),1,(Holidays!$A$1:$A$248)),0))*$M128,"")</f>
        <v>0</v>
      </c>
      <c r="AU128" s="321">
        <f ca="1">IFERROR((IF(AND($J128&gt;AT$4,$J128&lt;=AU$4,$K128&lt;=AU$4),NETWORKDAYS.INTL($J128,$K128,1,(Holidays!$A$1:$A$248)),0)+IF(AND($J128&gt;AT$4,$J128&lt;=AU$4,$K128&gt;AU$4),NETWORKDAYS.INTL($J128,(AU$4),1,(Holidays!$A$1:$A$248)),0)+IF(AND($J128&lt;AT$4,$K128&lt;AU$4,$K128&gt;AT$4),NETWORKDAYS.INTL(AT$4+1,$K128,1,(Holidays!$A$1:$A$248)),0)+IF(AND($J128&lt;=AT$4,$K128&gt;=AU$4,$K128&gt;AT$4),NETWORKDAYS.INTL(AT$4+1,(AU$4),1,(Holidays!$A$1:$A$248)),0))*$M128,"")</f>
        <v>0</v>
      </c>
      <c r="AV128" s="190">
        <f ca="1">IFERROR((IF(AND($J128&gt;AU$4,$J128&lt;=AV$4,$K128&lt;=AV$4),NETWORKDAYS.INTL($J128,$K128,1,(Holidays!$A$1:$A$248)),0)+IF(AND($J128&gt;AU$4,$J128&lt;=AV$4,$K128&gt;AV$4),NETWORKDAYS.INTL($J128,(AV$4),1,(Holidays!$A$1:$A$248)),0)+IF(AND($J128&lt;AU$4,$K128&lt;AV$4,$K128&gt;AU$4),NETWORKDAYS.INTL(AU$4+1,$K128,1,(Holidays!$A$1:$A$248)),0)+IF(AND($J128&lt;=AU$4,$K128&gt;=AV$4,$K128&gt;AU$4),NETWORKDAYS.INTL(AU$4+1,(AV$4),1,(Holidays!$A$1:$A$248)),0))*$M128,"")</f>
        <v>0</v>
      </c>
      <c r="AW128" s="192">
        <f ca="1">IFERROR((IF(AND($J128&gt;AV$4,$J128&lt;=AW$4,$K128&lt;=AW$4),NETWORKDAYS.INTL($J128,$K128,1,(Holidays!$A$1:$A$248)),0)+IF(AND($J128&gt;AV$4,$J128&lt;=AW$4,$K128&gt;AW$4),NETWORKDAYS.INTL($J128,(AW$4),1,(Holidays!$A$1:$A$248)),0)+IF(AND($J128&lt;AV$4,$K128&lt;AW$4,$K128&gt;AV$4),NETWORKDAYS.INTL(AV$4+1,$K128,1,(Holidays!$A$1:$A$248)),0)+IF(AND($J128&lt;=AV$4,$K128&gt;=AW$4,$K128&gt;AV$4),NETWORKDAYS.INTL(AV$4+1,(AW$4),1,(Holidays!$A$1:$A$248)),0))*$M128,"")</f>
        <v>0</v>
      </c>
      <c r="AX128" s="321">
        <f ca="1">IFERROR((IF(AND($J128&gt;AW$4,$J128&lt;=AX$4,$K128&lt;=AX$4),NETWORKDAYS.INTL($J128,$K128,1,(Holidays!$A$1:$A$248)),0)+IF(AND($J128&gt;AW$4,$J128&lt;=AX$4,$K128&gt;AX$4),NETWORKDAYS.INTL($J128,(AX$4),1,(Holidays!$A$1:$A$248)),0)+IF(AND($J128&lt;AW$4,$K128&lt;AX$4,$K128&gt;AW$4),NETWORKDAYS.INTL(AW$4+1,$K128,1,(Holidays!$A$1:$A$248)),0)+IF(AND($J128&lt;=AW$4,$K128&gt;=AX$4,$K128&gt;AW$4),NETWORKDAYS.INTL(AW$4+1,(AX$4),1,(Holidays!$A$1:$A$248)),0))*$M128,"")</f>
        <v>0</v>
      </c>
      <c r="AY128" s="190">
        <f ca="1">IFERROR((IF(AND($J128&gt;AX$4,$J128&lt;=AY$4,$K128&lt;=AY$4),NETWORKDAYS.INTL($J128,$K128,1,(Holidays!$A$1:$A$248)),0)+IF(AND($J128&gt;AX$4,$J128&lt;=AY$4,$K128&gt;AY$4),NETWORKDAYS.INTL($J128,(AY$4),1,(Holidays!$A$1:$A$248)),0)+IF(AND($J128&lt;AX$4,$K128&lt;AY$4,$K128&gt;AX$4),NETWORKDAYS.INTL(AX$4+1,$K128,1,(Holidays!$A$1:$A$248)),0)+IF(AND($J128&lt;=AX$4,$K128&gt;=AY$4,$K128&gt;AX$4),NETWORKDAYS.INTL(AX$4+1,(AY$4),1,(Holidays!$A$1:$A$248)),0))*$M128,"")</f>
        <v>0</v>
      </c>
      <c r="AZ128" s="192">
        <f ca="1">IFERROR((IF(AND($J128&gt;AY$4,$J128&lt;=AZ$4,$K128&lt;=AZ$4),NETWORKDAYS.INTL($J128,$K128,1,(Holidays!$A$1:$A$248)),0)+IF(AND($J128&gt;AY$4,$J128&lt;=AZ$4,$K128&gt;AZ$4),NETWORKDAYS.INTL($J128,(AZ$4),1,(Holidays!$A$1:$A$248)),0)+IF(AND($J128&lt;AY$4,$K128&lt;AZ$4,$K128&gt;AY$4),NETWORKDAYS.INTL(AY$4+1,$K128,1,(Holidays!$A$1:$A$248)),0)+IF(AND($J128&lt;=AY$4,$K128&gt;=AZ$4,$K128&gt;AY$4),NETWORKDAYS.INTL(AY$4+1,(AZ$4),1,(Holidays!$A$1:$A$248)),0))*$M128,"")</f>
        <v>0</v>
      </c>
      <c r="BA128" s="321">
        <f ca="1">IFERROR((IF(AND($J128&gt;AZ$4,$J128&lt;=BA$4,$K128&lt;=BA$4),NETWORKDAYS.INTL($J128,$K128,1,(Holidays!$A$1:$A$248)),0)+IF(AND($J128&gt;AZ$4,$J128&lt;=BA$4,$K128&gt;BA$4),NETWORKDAYS.INTL($J128,(BA$4),1,(Holidays!$A$1:$A$248)),0)+IF(AND($J128&lt;AZ$4,$K128&lt;BA$4,$K128&gt;AZ$4),NETWORKDAYS.INTL(AZ$4+1,$K128,1,(Holidays!$A$1:$A$248)),0)+IF(AND($J128&lt;=AZ$4,$K128&gt;=BA$4,$K128&gt;AZ$4),NETWORKDAYS.INTL(AZ$4+1,(BA$4),1,(Holidays!$A$1:$A$248)),0))*$M128,"")</f>
        <v>0</v>
      </c>
      <c r="BB128" s="190">
        <f ca="1">IFERROR((IF(AND($J128&gt;BA$4,$J128&lt;=BB$4,$K128&lt;=BB$4),NETWORKDAYS.INTL($J128,$K128,1,(Holidays!$A$1:$A$248)),0)+IF(AND($J128&gt;BA$4,$J128&lt;=BB$4,$K128&gt;BB$4),NETWORKDAYS.INTL($J128,(BB$4),1,(Holidays!$A$1:$A$248)),0)+IF(AND($J128&lt;BA$4,$K128&lt;BB$4,$K128&gt;BA$4),NETWORKDAYS.INTL(BA$4+1,$K128,1,(Holidays!$A$1:$A$248)),0)+IF(AND($J128&lt;=BA$4,$K128&gt;=BB$4,$K128&gt;BA$4),NETWORKDAYS.INTL(BA$4+1,(BB$4),1,(Holidays!$A$1:$A$248)),0))*$M128,"")</f>
        <v>0</v>
      </c>
      <c r="BC128" s="192">
        <f ca="1">IFERROR((IF(AND($J128&gt;BB$4,$J128&lt;=BC$4,$K128&lt;=BC$4),NETWORKDAYS.INTL($J128,$K128,1,(Holidays!$A$1:$A$248)),0)+IF(AND($J128&gt;BB$4,$J128&lt;=BC$4,$K128&gt;BC$4),NETWORKDAYS.INTL($J128,(BC$4),1,(Holidays!$A$1:$A$248)),0)+IF(AND($J128&lt;BB$4,$K128&lt;BC$4,$K128&gt;BB$4),NETWORKDAYS.INTL(BB$4+1,$K128,1,(Holidays!$A$1:$A$248)),0)+IF(AND($J128&lt;=BB$4,$K128&gt;=BC$4,$K128&gt;BB$4),NETWORKDAYS.INTL(BB$4+1,(BC$4),1,(Holidays!$A$1:$A$248)),0))*$M128,"")</f>
        <v>0</v>
      </c>
      <c r="BD128" s="321">
        <f ca="1">IFERROR((IF(AND($J128&gt;BC$4,$J128&lt;=BD$4,$K128&lt;=BD$4),NETWORKDAYS.INTL($J128,$K128,1,(Holidays!$A$1:$A$248)),0)+IF(AND($J128&gt;BC$4,$J128&lt;=BD$4,$K128&gt;BD$4),NETWORKDAYS.INTL($J128,(BD$4),1,(Holidays!$A$1:$A$248)),0)+IF(AND($J128&lt;BC$4,$K128&lt;BD$4,$K128&gt;BC$4),NETWORKDAYS.INTL(BC$4+1,$K128,1,(Holidays!$A$1:$A$248)),0)+IF(AND($J128&lt;=BC$4,$K128&gt;=BD$4,$K128&gt;BC$4),NETWORKDAYS.INTL(BC$4+1,(BD$4),1,(Holidays!$A$1:$A$248)),0))*$M128,"")</f>
        <v>0</v>
      </c>
      <c r="BE128" s="190">
        <f ca="1">IFERROR((IF(AND($J128&gt;BD$4,$J128&lt;=BE$4,$K128&lt;=BE$4),NETWORKDAYS.INTL($J128,$K128,1,(Holidays!$A$1:$A$248)),0)+IF(AND($J128&gt;BD$4,$J128&lt;=BE$4,$K128&gt;BE$4),NETWORKDAYS.INTL($J128,(BE$4),1,(Holidays!$A$1:$A$248)),0)+IF(AND($J128&lt;BD$4,$K128&lt;BE$4,$K128&gt;BD$4),NETWORKDAYS.INTL(BD$4+1,$K128,1,(Holidays!$A$1:$A$248)),0)+IF(AND($J128&lt;=BD$4,$K128&gt;=BE$4,$K128&gt;BD$4),NETWORKDAYS.INTL(BD$4+1,(BE$4),1,(Holidays!$A$1:$A$248)),0))*$M128,"")</f>
        <v>0</v>
      </c>
      <c r="BF128" s="192">
        <f ca="1">IFERROR((IF(AND($J128&gt;BE$4,$J128&lt;=BF$4,$K128&lt;=BF$4),NETWORKDAYS.INTL($J128,$K128,1,(Holidays!$A$1:$A$248)),0)+IF(AND($J128&gt;BE$4,$J128&lt;=BF$4,$K128&gt;BF$4),NETWORKDAYS.INTL($J128,(BF$4),1,(Holidays!$A$1:$A$248)),0)+IF(AND($J128&lt;BE$4,$K128&lt;BF$4,$K128&gt;BE$4),NETWORKDAYS.INTL(BE$4+1,$K128,1,(Holidays!$A$1:$A$248)),0)+IF(AND($J128&lt;=BE$4,$K128&gt;=BF$4,$K128&gt;BE$4),NETWORKDAYS.INTL(BE$4+1,(BF$4),1,(Holidays!$A$1:$A$248)),0))*$M128,"")</f>
        <v>0</v>
      </c>
      <c r="BG128" s="321">
        <f ca="1">IFERROR((IF(AND($J128&gt;BF$4,$J128&lt;=BG$4,$K128&lt;=BG$4),NETWORKDAYS.INTL($J128,$K128,1,(Holidays!$A$1:$A$248)),0)+IF(AND($J128&gt;BF$4,$J128&lt;=BG$4,$K128&gt;BG$4),NETWORKDAYS.INTL($J128,(BG$4),1,(Holidays!$A$1:$A$248)),0)+IF(AND($J128&lt;BF$4,$K128&lt;BG$4,$K128&gt;BF$4),NETWORKDAYS.INTL(BF$4+1,$K128,1,(Holidays!$A$1:$A$248)),0)+IF(AND($J128&lt;=BF$4,$K128&gt;=BG$4,$K128&gt;BF$4),NETWORKDAYS.INTL(BF$4+1,(BG$4),1,(Holidays!$A$1:$A$248)),0))*$M128,"")</f>
        <v>0</v>
      </c>
      <c r="BH128" s="190">
        <f ca="1">IFERROR((IF(AND($J128&gt;BG$4,$J128&lt;=BH$4,$K128&lt;=BH$4),NETWORKDAYS.INTL($J128,$K128,1,(Holidays!$A$1:$A$248)),0)+IF(AND($J128&gt;BG$4,$J128&lt;=BH$4,$K128&gt;BH$4),NETWORKDAYS.INTL($J128,(BH$4),1,(Holidays!$A$1:$A$248)),0)+IF(AND($J128&lt;BG$4,$K128&lt;BH$4,$K128&gt;BG$4),NETWORKDAYS.INTL(BG$4+1,$K128,1,(Holidays!$A$1:$A$248)),0)+IF(AND($J128&lt;=BG$4,$K128&gt;=BH$4,$K128&gt;BG$4),NETWORKDAYS.INTL(BG$4+1,(BH$4),1,(Holidays!$A$1:$A$248)),0))*$M128,"")</f>
        <v>0</v>
      </c>
      <c r="BI128" s="192">
        <f ca="1">IFERROR((IF(AND($J128&gt;BH$4,$J128&lt;=BI$4,$K128&lt;=BI$4),NETWORKDAYS.INTL($J128,$K128,1,(Holidays!$A$1:$A$248)),0)+IF(AND($J128&gt;BH$4,$J128&lt;=BI$4,$K128&gt;BI$4),NETWORKDAYS.INTL($J128,(BI$4),1,(Holidays!$A$1:$A$248)),0)+IF(AND($J128&lt;BH$4,$K128&lt;BI$4,$K128&gt;BH$4),NETWORKDAYS.INTL(BH$4+1,$K128,1,(Holidays!$A$1:$A$248)),0)+IF(AND($J128&lt;=BH$4,$K128&gt;=BI$4,$K128&gt;BH$4),NETWORKDAYS.INTL(BH$4+1,(BI$4),1,(Holidays!$A$1:$A$248)),0))*$M128,"")</f>
        <v>0</v>
      </c>
      <c r="BJ128" s="321">
        <f ca="1">IFERROR((IF(AND($J128&gt;BI$4,$J128&lt;=BJ$4,$K128&lt;=BJ$4),NETWORKDAYS.INTL($J128,$K128,1,(Holidays!$A$1:$A$248)),0)+IF(AND($J128&gt;BI$4,$J128&lt;=BJ$4,$K128&gt;BJ$4),NETWORKDAYS.INTL($J128,(BJ$4),1,(Holidays!$A$1:$A$248)),0)+IF(AND($J128&lt;BI$4,$K128&lt;BJ$4,$K128&gt;BI$4),NETWORKDAYS.INTL(BI$4+1,$K128,1,(Holidays!$A$1:$A$248)),0)+IF(AND($J128&lt;=BI$4,$K128&gt;=BJ$4,$K128&gt;BI$4),NETWORKDAYS.INTL(BI$4+1,(BJ$4),1,(Holidays!$A$1:$A$248)),0))*$M128,"")</f>
        <v>0</v>
      </c>
      <c r="BK128" s="190">
        <f ca="1">IFERROR((IF(AND($J128&gt;BJ$4,$J128&lt;=BK$4,$K128&lt;=BK$4),NETWORKDAYS.INTL($J128,$K128,1,(Holidays!$A$1:$A$248)),0)+IF(AND($J128&gt;BJ$4,$J128&lt;=BK$4,$K128&gt;BK$4),NETWORKDAYS.INTL($J128,(BK$4),1,(Holidays!$A$1:$A$248)),0)+IF(AND($J128&lt;BJ$4,$K128&lt;BK$4,$K128&gt;BJ$4),NETWORKDAYS.INTL(BJ$4+1,$K128,1,(Holidays!$A$1:$A$248)),0)+IF(AND($J128&lt;=BJ$4,$K128&gt;=BK$4,$K128&gt;BJ$4),NETWORKDAYS.INTL(BJ$4+1,(BK$4),1,(Holidays!$A$1:$A$248)),0))*$M128,"")</f>
        <v>0</v>
      </c>
      <c r="BL128" s="192">
        <f ca="1">IFERROR((IF(AND($J128&gt;BK$4,$J128&lt;=BL$4,$K128&lt;=BL$4),NETWORKDAYS.INTL($J128,$K128,1,(Holidays!$A$1:$A$248)),0)+IF(AND($J128&gt;BK$4,$J128&lt;=BL$4,$K128&gt;BL$4),NETWORKDAYS.INTL($J128,(BL$4),1,(Holidays!$A$1:$A$248)),0)+IF(AND($J128&lt;BK$4,$K128&lt;BL$4,$K128&gt;BK$4),NETWORKDAYS.INTL(BK$4+1,$K128,1,(Holidays!$A$1:$A$248)),0)+IF(AND($J128&lt;=BK$4,$K128&gt;=BL$4,$K128&gt;BK$4),NETWORKDAYS.INTL(BK$4+1,(BL$4),1,(Holidays!$A$1:$A$248)),0))*$M128,"")</f>
        <v>0</v>
      </c>
      <c r="BM128" s="321">
        <f ca="1">IFERROR((IF(AND($J128&gt;BL$4,$J128&lt;=BM$4,$K128&lt;=BM$4),NETWORKDAYS.INTL($J128,$K128,1,(Holidays!$A$1:$A$248)),0)+IF(AND($J128&gt;BL$4,$J128&lt;=BM$4,$K128&gt;BM$4),NETWORKDAYS.INTL($J128,(BM$4),1,(Holidays!$A$1:$A$248)),0)+IF(AND($J128&lt;BL$4,$K128&lt;BM$4,$K128&gt;BL$4),NETWORKDAYS.INTL(BL$4+1,$K128,1,(Holidays!$A$1:$A$248)),0)+IF(AND($J128&lt;=BL$4,$K128&gt;=BM$4,$K128&gt;BL$4),NETWORKDAYS.INTL(BL$4+1,(BM$4),1,(Holidays!$A$1:$A$248)),0))*$M128,"")</f>
        <v>0</v>
      </c>
      <c r="BN128" s="190">
        <f ca="1">IFERROR((IF(AND($J128&gt;BM$4,$J128&lt;=BN$4,$K128&lt;=BN$4),NETWORKDAYS.INTL($J128,$K128,1,(Holidays!$A$1:$A$248)),0)+IF(AND($J128&gt;BM$4,$J128&lt;=BN$4,$K128&gt;BN$4),NETWORKDAYS.INTL($J128,(BN$4),1,(Holidays!$A$1:$A$248)),0)+IF(AND($J128&lt;BM$4,$K128&lt;BN$4,$K128&gt;BM$4),NETWORKDAYS.INTL(BM$4+1,$K128,1,(Holidays!$A$1:$A$248)),0)+IF(AND($J128&lt;=BM$4,$K128&gt;=BN$4,$K128&gt;BM$4),NETWORKDAYS.INTL(BM$4+1,(BN$4),1,(Holidays!$A$1:$A$248)),0))*$M128,"")</f>
        <v>0</v>
      </c>
      <c r="BO128" s="192">
        <f ca="1">IFERROR((IF(AND($J128&gt;BN$4,$J128&lt;=BO$4,$K128&lt;=BO$4),NETWORKDAYS.INTL($J128,$K128,1,(Holidays!$A$1:$A$248)),0)+IF(AND($J128&gt;BN$4,$J128&lt;=BO$4,$K128&gt;BO$4),NETWORKDAYS.INTL($J128,(BO$4),1,(Holidays!$A$1:$A$248)),0)+IF(AND($J128&lt;BN$4,$K128&lt;BO$4,$K128&gt;BN$4),NETWORKDAYS.INTL(BN$4+1,$K128,1,(Holidays!$A$1:$A$248)),0)+IF(AND($J128&lt;=BN$4,$K128&gt;=BO$4,$K128&gt;BN$4),NETWORKDAYS.INTL(BN$4+1,(BO$4),1,(Holidays!$A$1:$A$248)),0))*$M128,"")</f>
        <v>0</v>
      </c>
      <c r="BP128" s="321">
        <f ca="1">IFERROR((IF(AND($J128&gt;BO$4,$J128&lt;=BP$4,$K128&lt;=BP$4),NETWORKDAYS.INTL($J128,$K128,1,(Holidays!$A$1:$A$248)),0)+IF(AND($J128&gt;BO$4,$J128&lt;=BP$4,$K128&gt;BP$4),NETWORKDAYS.INTL($J128,(BP$4),1,(Holidays!$A$1:$A$248)),0)+IF(AND($J128&lt;BO$4,$K128&lt;BP$4,$K128&gt;BO$4),NETWORKDAYS.INTL(BO$4+1,$K128,1,(Holidays!$A$1:$A$248)),0)+IF(AND($J128&lt;=BO$4,$K128&gt;=BP$4,$K128&gt;BO$4),NETWORKDAYS.INTL(BO$4+1,(BP$4),1,(Holidays!$A$1:$A$248)),0))*$M128,"")</f>
        <v>0</v>
      </c>
      <c r="BQ128" s="190">
        <f ca="1">IFERROR((IF(AND($J128&gt;BP$4,$J128&lt;=BQ$4,$K128&lt;=BQ$4),NETWORKDAYS.INTL($J128,$K128,1,(Holidays!$A$1:$A$248)),0)+IF(AND($J128&gt;BP$4,$J128&lt;=BQ$4,$K128&gt;BQ$4),NETWORKDAYS.INTL($J128,(BQ$4),1,(Holidays!$A$1:$A$248)),0)+IF(AND($J128&lt;BP$4,$K128&lt;BQ$4,$K128&gt;BP$4),NETWORKDAYS.INTL(BP$4+1,$K128,1,(Holidays!$A$1:$A$248)),0)+IF(AND($J128&lt;=BP$4,$K128&gt;=BQ$4,$K128&gt;BP$4),NETWORKDAYS.INTL(BP$4+1,(BQ$4),1,(Holidays!$A$1:$A$248)),0))*$M128,"")</f>
        <v>0</v>
      </c>
      <c r="BR128" s="192">
        <f ca="1">IFERROR((IF(AND($J128&gt;BQ$4,$J128&lt;=BR$4,$K128&lt;=BR$4),NETWORKDAYS.INTL($J128,$K128,1,(Holidays!$A$1:$A$248)),0)+IF(AND($J128&gt;BQ$4,$J128&lt;=BR$4,$K128&gt;BR$4),NETWORKDAYS.INTL($J128,(BR$4),1,(Holidays!$A$1:$A$248)),0)+IF(AND($J128&lt;BQ$4,$K128&lt;BR$4,$K128&gt;BQ$4),NETWORKDAYS.INTL(BQ$4+1,$K128,1,(Holidays!$A$1:$A$248)),0)+IF(AND($J128&lt;=BQ$4,$K128&gt;=BR$4,$K128&gt;BQ$4),NETWORKDAYS.INTL(BQ$4+1,(BR$4),1,(Holidays!$A$1:$A$248)),0))*$M128,"")</f>
        <v>0</v>
      </c>
      <c r="BS128" s="321">
        <f ca="1">IFERROR((IF(AND($J128&gt;BR$4,$J128&lt;=BS$4,$K128&lt;=BS$4),NETWORKDAYS.INTL($J128,$K128,1,(Holidays!$A$1:$A$248)),0)+IF(AND($J128&gt;BR$4,$J128&lt;=BS$4,$K128&gt;BS$4),NETWORKDAYS.INTL($J128,(BS$4),1,(Holidays!$A$1:$A$248)),0)+IF(AND($J128&lt;BR$4,$K128&lt;BS$4,$K128&gt;BR$4),NETWORKDAYS.INTL(BR$4+1,$K128,1,(Holidays!$A$1:$A$248)),0)+IF(AND($J128&lt;=BR$4,$K128&gt;=BS$4,$K128&gt;BR$4),NETWORKDAYS.INTL(BR$4+1,(BS$4),1,(Holidays!$A$1:$A$248)),0))*$M128,"")</f>
        <v>0</v>
      </c>
      <c r="BT128" s="190">
        <f ca="1">IFERROR((IF(AND($J128&gt;BS$4,$J128&lt;=BT$4,$K128&lt;=BT$4),NETWORKDAYS.INTL($J128,$K128,1,(Holidays!$A$1:$A$248)),0)+IF(AND($J128&gt;BS$4,$J128&lt;=BT$4,$K128&gt;BT$4),NETWORKDAYS.INTL($J128,(BT$4),1,(Holidays!$A$1:$A$248)),0)+IF(AND($J128&lt;BS$4,$K128&lt;BT$4,$K128&gt;BS$4),NETWORKDAYS.INTL(BS$4+1,$K128,1,(Holidays!$A$1:$A$248)),0)+IF(AND($J128&lt;=BS$4,$K128&gt;=BT$4,$K128&gt;BS$4),NETWORKDAYS.INTL(BS$4+1,(BT$4),1,(Holidays!$A$1:$A$248)),0))*$M128,"")</f>
        <v>0</v>
      </c>
      <c r="BU128" s="192">
        <f ca="1">IFERROR((IF(AND($J128&gt;BT$4,$J128&lt;=BU$4,$K128&lt;=BU$4),NETWORKDAYS.INTL($J128,$K128,1,(Holidays!$A$1:$A$248)),0)+IF(AND($J128&gt;BT$4,$J128&lt;=BU$4,$K128&gt;BU$4),NETWORKDAYS.INTL($J128,(BU$4),1,(Holidays!$A$1:$A$248)),0)+IF(AND($J128&lt;BT$4,$K128&lt;BU$4,$K128&gt;BT$4),NETWORKDAYS.INTL(BT$4+1,$K128,1,(Holidays!$A$1:$A$248)),0)+IF(AND($J128&lt;=BT$4,$K128&gt;=BU$4,$K128&gt;BT$4),NETWORKDAYS.INTL(BT$4+1,(BU$4),1,(Holidays!$A$1:$A$248)),0))*$M128,"")</f>
        <v>0</v>
      </c>
      <c r="BV128" s="321">
        <f ca="1">IFERROR((IF(AND($J128&gt;BU$4,$J128&lt;=BV$4,$K128&lt;=BV$4),NETWORKDAYS.INTL($J128,$K128,1,(Holidays!$A$1:$A$248)),0)+IF(AND($J128&gt;BU$4,$J128&lt;=BV$4,$K128&gt;BV$4),NETWORKDAYS.INTL($J128,(BV$4),1,(Holidays!$A$1:$A$248)),0)+IF(AND($J128&lt;BU$4,$K128&lt;BV$4,$K128&gt;BU$4),NETWORKDAYS.INTL(BU$4+1,$K128,1,(Holidays!$A$1:$A$248)),0)+IF(AND($J128&lt;=BU$4,$K128&gt;=BV$4,$K128&gt;BU$4),NETWORKDAYS.INTL(BU$4+1,(BV$4),1,(Holidays!$A$1:$A$248)),0))*$M128,"")</f>
        <v>0</v>
      </c>
      <c r="BW128" s="190">
        <f ca="1">IFERROR((IF(AND($J128&gt;BV$4,$J128&lt;=BW$4,$K128&lt;=BW$4),NETWORKDAYS.INTL($J128,$K128,1,(Holidays!$A$1:$A$248)),0)+IF(AND($J128&gt;BV$4,$J128&lt;=BW$4,$K128&gt;BW$4),NETWORKDAYS.INTL($J128,(BW$4),1,(Holidays!$A$1:$A$248)),0)+IF(AND($J128&lt;BV$4,$K128&lt;BW$4,$K128&gt;BV$4),NETWORKDAYS.INTL(BV$4+1,$K128,1,(Holidays!$A$1:$A$248)),0)+IF(AND($J128&lt;=BV$4,$K128&gt;=BW$4,$K128&gt;BV$4),NETWORKDAYS.INTL(BV$4+1,(BW$4),1,(Holidays!$A$1:$A$248)),0))*$M128,"")</f>
        <v>0</v>
      </c>
      <c r="BX128" s="192">
        <f ca="1">IFERROR((IF(AND($J128&gt;BW$4,$J128&lt;=BX$4,$K128&lt;=BX$4),NETWORKDAYS.INTL($J128,$K128,1,(Holidays!$A$1:$A$248)),0)+IF(AND($J128&gt;BW$4,$J128&lt;=BX$4,$K128&gt;BX$4),NETWORKDAYS.INTL($J128,(BX$4),1,(Holidays!$A$1:$A$248)),0)+IF(AND($J128&lt;BW$4,$K128&lt;BX$4,$K128&gt;BW$4),NETWORKDAYS.INTL(BW$4+1,$K128,1,(Holidays!$A$1:$A$248)),0)+IF(AND($J128&lt;=BW$4,$K128&gt;=BX$4,$K128&gt;BW$4),NETWORKDAYS.INTL(BW$4+1,(BX$4),1,(Holidays!$A$1:$A$248)),0))*$M128,"")</f>
        <v>0</v>
      </c>
      <c r="BY128" s="321">
        <f ca="1">IFERROR((IF(AND($J128&gt;BX$4,$J128&lt;=BY$4,$K128&lt;=BY$4),NETWORKDAYS.INTL($J128,$K128,1,(Holidays!$A$1:$A$248)),0)+IF(AND($J128&gt;BX$4,$J128&lt;=BY$4,$K128&gt;BY$4),NETWORKDAYS.INTL($J128,(BY$4),1,(Holidays!$A$1:$A$248)),0)+IF(AND($J128&lt;BX$4,$K128&lt;BY$4,$K128&gt;BX$4),NETWORKDAYS.INTL(BX$4+1,$K128,1,(Holidays!$A$1:$A$248)),0)+IF(AND($J128&lt;=BX$4,$K128&gt;=BY$4,$K128&gt;BX$4),NETWORKDAYS.INTL(BX$4+1,(BY$4),1,(Holidays!$A$1:$A$248)),0))*$M128,"")</f>
        <v>0</v>
      </c>
      <c r="BZ128" s="190">
        <f ca="1">IFERROR((IF(AND($J128&gt;BY$4,$J128&lt;=BZ$4,$K128&lt;=BZ$4),NETWORKDAYS.INTL($J128,$K128,1,(Holidays!$A$1:$A$248)),0)+IF(AND($J128&gt;BY$4,$J128&lt;=BZ$4,$K128&gt;BZ$4),NETWORKDAYS.INTL($J128,(BZ$4),1,(Holidays!$A$1:$A$248)),0)+IF(AND($J128&lt;BY$4,$K128&lt;BZ$4,$K128&gt;BY$4),NETWORKDAYS.INTL(BY$4+1,$K128,1,(Holidays!$A$1:$A$248)),0)+IF(AND($J128&lt;=BY$4,$K128&gt;=BZ$4,$K128&gt;BY$4),NETWORKDAYS.INTL(BY$4+1,(BZ$4),1,(Holidays!$A$1:$A$248)),0))*$M128,"")</f>
        <v>0</v>
      </c>
      <c r="CA128" s="192">
        <f ca="1">IFERROR((IF(AND($J128&gt;BZ$4,$J128&lt;=CA$4,$K128&lt;=CA$4),NETWORKDAYS.INTL($J128,$K128,1,(Holidays!$A$1:$A$248)),0)+IF(AND($J128&gt;BZ$4,$J128&lt;=CA$4,$K128&gt;CA$4),NETWORKDAYS.INTL($J128,(CA$4),1,(Holidays!$A$1:$A$248)),0)+IF(AND($J128&lt;BZ$4,$K128&lt;CA$4,$K128&gt;BZ$4),NETWORKDAYS.INTL(BZ$4+1,$K128,1,(Holidays!$A$1:$A$248)),0)+IF(AND($J128&lt;=BZ$4,$K128&gt;=CA$4,$K128&gt;BZ$4),NETWORKDAYS.INTL(BZ$4+1,(CA$4),1,(Holidays!$A$1:$A$248)),0))*$M128,"")</f>
        <v>0</v>
      </c>
      <c r="CB128" s="321">
        <f ca="1">IFERROR((IF(AND($J128&gt;CA$4,$J128&lt;=CB$4,$K128&lt;=CB$4),NETWORKDAYS.INTL($J128,$K128,1,(Holidays!$A$1:$A$248)),0)+IF(AND($J128&gt;CA$4,$J128&lt;=CB$4,$K128&gt;CB$4),NETWORKDAYS.INTL($J128,(CB$4),1,(Holidays!$A$1:$A$248)),0)+IF(AND($J128&lt;CA$4,$K128&lt;CB$4,$K128&gt;CA$4),NETWORKDAYS.INTL(CA$4+1,$K128,1,(Holidays!$A$1:$A$248)),0)+IF(AND($J128&lt;=CA$4,$K128&gt;=CB$4,$K128&gt;CA$4),NETWORKDAYS.INTL(CA$4+1,(CB$4),1,(Holidays!$A$1:$A$248)),0))*$M128,"")</f>
        <v>0</v>
      </c>
      <c r="CC128" s="190">
        <f ca="1">IFERROR((IF(AND($J128&gt;CB$4,$J128&lt;=CC$4,$K128&lt;=CC$4),NETWORKDAYS.INTL($J128,$K128,1,(Holidays!$A$1:$A$248)),0)+IF(AND($J128&gt;CB$4,$J128&lt;=CC$4,$K128&gt;CC$4),NETWORKDAYS.INTL($J128,(CC$4),1,(Holidays!$A$1:$A$248)),0)+IF(AND($J128&lt;CB$4,$K128&lt;CC$4,$K128&gt;CB$4),NETWORKDAYS.INTL(CB$4+1,$K128,1,(Holidays!$A$1:$A$248)),0)+IF(AND($J128&lt;=CB$4,$K128&gt;=CC$4,$K128&gt;CB$4),NETWORKDAYS.INTL(CB$4+1,(CC$4),1,(Holidays!$A$1:$A$248)),0))*$M128,"")</f>
        <v>0</v>
      </c>
      <c r="CD128" s="192">
        <f ca="1">IFERROR((IF(AND($J128&gt;CC$4,$J128&lt;=CD$4,$K128&lt;=CD$4),NETWORKDAYS.INTL($J128,$K128,1,(Holidays!$A$1:$A$248)),0)+IF(AND($J128&gt;CC$4,$J128&lt;=CD$4,$K128&gt;CD$4),NETWORKDAYS.INTL($J128,(CD$4),1,(Holidays!$A$1:$A$248)),0)+IF(AND($J128&lt;CC$4,$K128&lt;CD$4,$K128&gt;CC$4),NETWORKDAYS.INTL(CC$4+1,$K128,1,(Holidays!$A$1:$A$248)),0)+IF(AND($J128&lt;=CC$4,$K128&gt;=CD$4,$K128&gt;CC$4),NETWORKDAYS.INTL(CC$4+1,(CD$4),1,(Holidays!$A$1:$A$248)),0))*$M128,"")</f>
        <v>0</v>
      </c>
      <c r="CE128" s="321">
        <f ca="1">IFERROR((IF(AND($J128&gt;CD$4,$J128&lt;=CE$4,$K128&lt;=CE$4),NETWORKDAYS.INTL($J128,$K128,1,(Holidays!$A$1:$A$248)),0)+IF(AND($J128&gt;CD$4,$J128&lt;=CE$4,$K128&gt;CE$4),NETWORKDAYS.INTL($J128,(CE$4),1,(Holidays!$A$1:$A$248)),0)+IF(AND($J128&lt;CD$4,$K128&lt;CE$4,$K128&gt;CD$4),NETWORKDAYS.INTL(CD$4+1,$K128,1,(Holidays!$A$1:$A$248)),0)+IF(AND($J128&lt;=CD$4,$K128&gt;=CE$4,$K128&gt;CD$4),NETWORKDAYS.INTL(CD$4+1,(CE$4),1,(Holidays!$A$1:$A$248)),0))*$M128,"")</f>
        <v>0</v>
      </c>
      <c r="CF128" s="190">
        <f ca="1">IFERROR((IF(AND($J128&gt;CE$4,$J128&lt;=CF$4,$K128&lt;=CF$4),NETWORKDAYS.INTL($J128,$K128,1,(Holidays!$A$1:$A$248)),0)+IF(AND($J128&gt;CE$4,$J128&lt;=CF$4,$K128&gt;CF$4),NETWORKDAYS.INTL($J128,(CF$4),1,(Holidays!$A$1:$A$248)),0)+IF(AND($J128&lt;CE$4,$K128&lt;CF$4,$K128&gt;CE$4),NETWORKDAYS.INTL(CE$4+1,$K128,1,(Holidays!$A$1:$A$248)),0)+IF(AND($J128&lt;=CE$4,$K128&gt;=CF$4,$K128&gt;CE$4),NETWORKDAYS.INTL(CE$4+1,(CF$4),1,(Holidays!$A$1:$A$248)),0))*$M128,"")</f>
        <v>0</v>
      </c>
      <c r="CG128" s="192">
        <f ca="1">IFERROR((IF(AND($J128&gt;CF$4,$J128&lt;=CG$4,$K128&lt;=CG$4),NETWORKDAYS.INTL($J128,$K128,1,(Holidays!$A$1:$A$248)),0)+IF(AND($J128&gt;CF$4,$J128&lt;=CG$4,$K128&gt;CG$4),NETWORKDAYS.INTL($J128,(CG$4),1,(Holidays!$A$1:$A$248)),0)+IF(AND($J128&lt;CF$4,$K128&lt;CG$4,$K128&gt;CF$4),NETWORKDAYS.INTL(CF$4+1,$K128,1,(Holidays!$A$1:$A$248)),0)+IF(AND($J128&lt;=CF$4,$K128&gt;=CG$4,$K128&gt;CF$4),NETWORKDAYS.INTL(CF$4+1,(CG$4),1,(Holidays!$A$1:$A$248)),0))*$M128,"")</f>
        <v>0</v>
      </c>
      <c r="CH128" s="321">
        <f ca="1">IFERROR((IF(AND($J128&gt;CG$4,$J128&lt;=CH$4,$K128&lt;=CH$4),NETWORKDAYS.INTL($J128,$K128,1,(Holidays!$A$1:$A$248)),0)+IF(AND($J128&gt;CG$4,$J128&lt;=CH$4,$K128&gt;CH$4),NETWORKDAYS.INTL($J128,(CH$4),1,(Holidays!$A$1:$A$248)),0)+IF(AND($J128&lt;CG$4,$K128&lt;CH$4,$K128&gt;CG$4),NETWORKDAYS.INTL(CG$4+1,$K128,1,(Holidays!$A$1:$A$248)),0)+IF(AND($J128&lt;=CG$4,$K128&gt;=CH$4,$K128&gt;CG$4),NETWORKDAYS.INTL(CG$4+1,(CH$4),1,(Holidays!$A$1:$A$248)),0))*$M128,"")</f>
        <v>0</v>
      </c>
      <c r="CI128" s="190">
        <f ca="1">IFERROR((IF(AND($J128&gt;CH$4,$J128&lt;=CI$4,$K128&lt;=CI$4),NETWORKDAYS.INTL($J128,$K128,1,(Holidays!$A$1:$A$248)),0)+IF(AND($J128&gt;CH$4,$J128&lt;=CI$4,$K128&gt;CI$4),NETWORKDAYS.INTL($J128,(CI$4),1,(Holidays!$A$1:$A$248)),0)+IF(AND($J128&lt;CH$4,$K128&lt;CI$4,$K128&gt;CH$4),NETWORKDAYS.INTL(CH$4+1,$K128,1,(Holidays!$A$1:$A$248)),0)+IF(AND($J128&lt;=CH$4,$K128&gt;=CI$4,$K128&gt;CH$4),NETWORKDAYS.INTL(CH$4+1,(CI$4),1,(Holidays!$A$1:$A$248)),0))*$M128,"")</f>
        <v>0</v>
      </c>
      <c r="CJ128" s="192">
        <f ca="1">IFERROR((IF(AND($J128&gt;CI$4,$J128&lt;=CJ$4,$K128&lt;=CJ$4),NETWORKDAYS.INTL($J128,$K128,1,(Holidays!$A$1:$A$248)),0)+IF(AND($J128&gt;CI$4,$J128&lt;=CJ$4,$K128&gt;CJ$4),NETWORKDAYS.INTL($J128,(CJ$4),1,(Holidays!$A$1:$A$248)),0)+IF(AND($J128&lt;CI$4,$K128&lt;CJ$4,$K128&gt;CI$4),NETWORKDAYS.INTL(CI$4+1,$K128,1,(Holidays!$A$1:$A$248)),0)+IF(AND($J128&lt;=CI$4,$K128&gt;=CJ$4,$K128&gt;CI$4),NETWORKDAYS.INTL(CI$4+1,(CJ$4),1,(Holidays!$A$1:$A$248)),0))*$M128,"")</f>
        <v>0</v>
      </c>
      <c r="CK128" s="321">
        <f ca="1">IFERROR((IF(AND($J128&gt;CJ$4,$J128&lt;=CK$4,$K128&lt;=CK$4),NETWORKDAYS.INTL($J128,$K128,1,(Holidays!$A$1:$A$248)),0)+IF(AND($J128&gt;CJ$4,$J128&lt;=CK$4,$K128&gt;CK$4),NETWORKDAYS.INTL($J128,(CK$4),1,(Holidays!$A$1:$A$248)),0)+IF(AND($J128&lt;CJ$4,$K128&lt;CK$4,$K128&gt;CJ$4),NETWORKDAYS.INTL(CJ$4+1,$K128,1,(Holidays!$A$1:$A$248)),0)+IF(AND($J128&lt;=CJ$4,$K128&gt;=CK$4,$K128&gt;CJ$4),NETWORKDAYS.INTL(CJ$4+1,(CK$4),1,(Holidays!$A$1:$A$248)),0))*$M128,"")</f>
        <v>0</v>
      </c>
      <c r="CL128" s="190">
        <f ca="1">IFERROR((IF(AND($J128&gt;CK$4,$J128&lt;=CL$4,$K128&lt;=CL$4),NETWORKDAYS.INTL($J128,$K128,1,(Holidays!$A$1:$A$248)),0)+IF(AND($J128&gt;CK$4,$J128&lt;=CL$4,$K128&gt;CL$4),NETWORKDAYS.INTL($J128,(CL$4),1,(Holidays!$A$1:$A$248)),0)+IF(AND($J128&lt;CK$4,$K128&lt;CL$4,$K128&gt;CK$4),NETWORKDAYS.INTL(CK$4+1,$K128,1,(Holidays!$A$1:$A$248)),0)+IF(AND($J128&lt;=CK$4,$K128&gt;=CL$4,$K128&gt;CK$4),NETWORKDAYS.INTL(CK$4+1,(CL$4),1,(Holidays!$A$1:$A$248)),0))*$M128,"")</f>
        <v>0</v>
      </c>
      <c r="CM128" s="192">
        <f ca="1">IFERROR((IF(AND($J128&gt;CL$4,$J128&lt;=CM$4,$K128&lt;=CM$4),NETWORKDAYS.INTL($J128,$K128,1,(Holidays!$A$1:$A$248)),0)+IF(AND($J128&gt;CL$4,$J128&lt;=CM$4,$K128&gt;CM$4),NETWORKDAYS.INTL($J128,(CM$4),1,(Holidays!$A$1:$A$248)),0)+IF(AND($J128&lt;CL$4,$K128&lt;CM$4,$K128&gt;CL$4),NETWORKDAYS.INTL(CL$4+1,$K128,1,(Holidays!$A$1:$A$248)),0)+IF(AND($J128&lt;=CL$4,$K128&gt;=CM$4,$K128&gt;CL$4),NETWORKDAYS.INTL(CL$4+1,(CM$4),1,(Holidays!$A$1:$A$248)),0))*$M128,"")</f>
        <v>0</v>
      </c>
      <c r="CN128" s="321">
        <f ca="1">IFERROR((IF(AND($J128&gt;CM$4,$J128&lt;=CN$4,$K128&lt;=CN$4),NETWORKDAYS.INTL($J128,$K128,1,(Holidays!$A$1:$A$248)),0)+IF(AND($J128&gt;CM$4,$J128&lt;=CN$4,$K128&gt;CN$4),NETWORKDAYS.INTL($J128,(CN$4),1,(Holidays!$A$1:$A$248)),0)+IF(AND($J128&lt;CM$4,$K128&lt;CN$4,$K128&gt;CM$4),NETWORKDAYS.INTL(CM$4+1,$K128,1,(Holidays!$A$1:$A$248)),0)+IF(AND($J128&lt;=CM$4,$K128&gt;=CN$4,$K128&gt;CM$4),NETWORKDAYS.INTL(CM$4+1,(CN$4),1,(Holidays!$A$1:$A$248)),0))*$M128,"")</f>
        <v>0</v>
      </c>
      <c r="CO128" s="190">
        <f ca="1">IFERROR((IF(AND($J128&gt;CN$4,$J128&lt;=CO$4,$K128&lt;=CO$4),NETWORKDAYS.INTL($J128,$K128,1,(Holidays!$A$1:$A$248)),0)+IF(AND($J128&gt;CN$4,$J128&lt;=CO$4,$K128&gt;CO$4),NETWORKDAYS.INTL($J128,(CO$4),1,(Holidays!$A$1:$A$248)),0)+IF(AND($J128&lt;CN$4,$K128&lt;CO$4,$K128&gt;CN$4),NETWORKDAYS.INTL(CN$4+1,$K128,1,(Holidays!$A$1:$A$248)),0)+IF(AND($J128&lt;=CN$4,$K128&gt;=CO$4,$K128&gt;CN$4),NETWORKDAYS.INTL(CN$4+1,(CO$4),1,(Holidays!$A$1:$A$248)),0))*$M128,"")</f>
        <v>0</v>
      </c>
      <c r="CP128" s="192">
        <f ca="1">IFERROR((IF(AND($J128&gt;CO$4,$J128&lt;=CP$4,$K128&lt;=CP$4),NETWORKDAYS.INTL($J128,$K128,1,(Holidays!$A$1:$A$248)),0)+IF(AND($J128&gt;CO$4,$J128&lt;=CP$4,$K128&gt;CP$4),NETWORKDAYS.INTL($J128,(CP$4),1,(Holidays!$A$1:$A$248)),0)+IF(AND($J128&lt;CO$4,$K128&lt;CP$4,$K128&gt;CO$4),NETWORKDAYS.INTL(CO$4+1,$K128,1,(Holidays!$A$1:$A$248)),0)+IF(AND($J128&lt;=CO$4,$K128&gt;=CP$4,$K128&gt;CO$4),NETWORKDAYS.INTL(CO$4+1,(CP$4),1,(Holidays!$A$1:$A$248)),0))*$M128,"")</f>
        <v>0</v>
      </c>
      <c r="CQ128" s="321">
        <f ca="1">IFERROR((IF(AND($J128&gt;CP$4,$J128&lt;=CQ$4,$K128&lt;=CQ$4),NETWORKDAYS.INTL($J128,$K128,1,(Holidays!$A$1:$A$248)),0)+IF(AND($J128&gt;CP$4,$J128&lt;=CQ$4,$K128&gt;CQ$4),NETWORKDAYS.INTL($J128,(CQ$4),1,(Holidays!$A$1:$A$248)),0)+IF(AND($J128&lt;CP$4,$K128&lt;CQ$4,$K128&gt;CP$4),NETWORKDAYS.INTL(CP$4+1,$K128,1,(Holidays!$A$1:$A$248)),0)+IF(AND($J128&lt;=CP$4,$K128&gt;=CQ$4,$K128&gt;CP$4),NETWORKDAYS.INTL(CP$4+1,(CQ$4),1,(Holidays!$A$1:$A$248)),0))*$M128,"")</f>
        <v>0</v>
      </c>
      <c r="CR128" s="190">
        <f ca="1">IFERROR((IF(AND($J128&gt;CQ$4,$J128&lt;=CR$4,$K128&lt;=CR$4),NETWORKDAYS.INTL($J128,$K128,1,(Holidays!$A$1:$A$248)),0)+IF(AND($J128&gt;CQ$4,$J128&lt;=CR$4,$K128&gt;CR$4),NETWORKDAYS.INTL($J128,(CR$4),1,(Holidays!$A$1:$A$248)),0)+IF(AND($J128&lt;CQ$4,$K128&lt;CR$4,$K128&gt;CQ$4),NETWORKDAYS.INTL(CQ$4+1,$K128,1,(Holidays!$A$1:$A$248)),0)+IF(AND($J128&lt;=CQ$4,$K128&gt;=CR$4,$K128&gt;CQ$4),NETWORKDAYS.INTL(CQ$4+1,(CR$4),1,(Holidays!$A$1:$A$248)),0))*$M128,"")</f>
        <v>0</v>
      </c>
      <c r="CS128" s="192">
        <f ca="1">IFERROR((IF(AND($J128&gt;CR$4,$J128&lt;=CS$4,$K128&lt;=CS$4),NETWORKDAYS.INTL($J128,$K128,1,(Holidays!$A$1:$A$248)),0)+IF(AND($J128&gt;CR$4,$J128&lt;=CS$4,$K128&gt;CS$4),NETWORKDAYS.INTL($J128,(CS$4),1,(Holidays!$A$1:$A$248)),0)+IF(AND($J128&lt;CR$4,$K128&lt;CS$4,$K128&gt;CR$4),NETWORKDAYS.INTL(CR$4+1,$K128,1,(Holidays!$A$1:$A$248)),0)+IF(AND($J128&lt;=CR$4,$K128&gt;=CS$4,$K128&gt;CR$4),NETWORKDAYS.INTL(CR$4+1,(CS$4),1,(Holidays!$A$1:$A$248)),0))*$M128,"")</f>
        <v>0</v>
      </c>
      <c r="CT128" s="321">
        <f ca="1">IFERROR((IF(AND($J128&gt;CS$4,$J128&lt;=CT$4,$K128&lt;=CT$4),NETWORKDAYS.INTL($J128,$K128,1,(Holidays!$A$1:$A$248)),0)+IF(AND($J128&gt;CS$4,$J128&lt;=CT$4,$K128&gt;CT$4),NETWORKDAYS.INTL($J128,(CT$4),1,(Holidays!$A$1:$A$248)),0)+IF(AND($J128&lt;CS$4,$K128&lt;CT$4,$K128&gt;CS$4),NETWORKDAYS.INTL(CS$4+1,$K128,1,(Holidays!$A$1:$A$248)),0)+IF(AND($J128&lt;=CS$4,$K128&gt;=CT$4,$K128&gt;CS$4),NETWORKDAYS.INTL(CS$4+1,(CT$4),1,(Holidays!$A$1:$A$248)),0))*$M128,"")</f>
        <v>0</v>
      </c>
      <c r="CU128" s="190">
        <f ca="1">IFERROR((IF(AND($J128&gt;CT$4,$J128&lt;=CU$4,$K128&lt;=CU$4),NETWORKDAYS.INTL($J128,$K128,1,(Holidays!$A$1:$A$248)),0)+IF(AND($J128&gt;CT$4,$J128&lt;=CU$4,$K128&gt;CU$4),NETWORKDAYS.INTL($J128,(CU$4),1,(Holidays!$A$1:$A$248)),0)+IF(AND($J128&lt;CT$4,$K128&lt;CU$4,$K128&gt;CT$4),NETWORKDAYS.INTL(CT$4+1,$K128,1,(Holidays!$A$1:$A$248)),0)+IF(AND($J128&lt;=CT$4,$K128&gt;=CU$4,$K128&gt;CT$4),NETWORKDAYS.INTL(CT$4+1,(CU$4),1,(Holidays!$A$1:$A$248)),0))*$M128,"")</f>
        <v>0</v>
      </c>
      <c r="CV128" s="192">
        <f ca="1">IFERROR((IF(AND($J128&gt;CU$4,$J128&lt;=CV$4,$K128&lt;=CV$4),NETWORKDAYS.INTL($J128,$K128,1,(Holidays!$A$1:$A$248)),0)+IF(AND($J128&gt;CU$4,$J128&lt;=CV$4,$K128&gt;CV$4),NETWORKDAYS.INTL($J128,(CV$4),1,(Holidays!$A$1:$A$248)),0)+IF(AND($J128&lt;CU$4,$K128&lt;CV$4,$K128&gt;CU$4),NETWORKDAYS.INTL(CU$4+1,$K128,1,(Holidays!$A$1:$A$248)),0)+IF(AND($J128&lt;=CU$4,$K128&gt;=CV$4,$K128&gt;CU$4),NETWORKDAYS.INTL(CU$4+1,(CV$4),1,(Holidays!$A$1:$A$248)),0))*$M128,"")</f>
        <v>0</v>
      </c>
      <c r="CW128" s="321">
        <f ca="1">IFERROR((IF(AND($J128&gt;CV$4,$J128&lt;=CW$4,$K128&lt;=CW$4),NETWORKDAYS.INTL($J128,$K128,1,(Holidays!$A$1:$A$248)),0)+IF(AND($J128&gt;CV$4,$J128&lt;=CW$4,$K128&gt;CW$4),NETWORKDAYS.INTL($J128,(CW$4),1,(Holidays!$A$1:$A$248)),0)+IF(AND($J128&lt;CV$4,$K128&lt;CW$4,$K128&gt;CV$4),NETWORKDAYS.INTL(CV$4+1,$K128,1,(Holidays!$A$1:$A$248)),0)+IF(AND($J128&lt;=CV$4,$K128&gt;=CW$4,$K128&gt;CV$4),NETWORKDAYS.INTL(CV$4+1,(CW$4),1,(Holidays!$A$1:$A$248)),0))*$M128,"")</f>
        <v>0</v>
      </c>
      <c r="CX128" s="324">
        <f ca="1">IFERROR((IF(AND($J128&gt;CW$4,$J128&lt;=CX$4,$K128&lt;=CX$4),NETWORKDAYS.INTL($J128,$K128,1,(Holidays!$A$1:$A$248)),0)+IF(AND($J128&gt;CW$4,$J128&lt;=CX$4,$K128&gt;CX$4),NETWORKDAYS.INTL($J128,(CX$4),1,(Holidays!$A$1:$A$248)),0)+IF(AND($J128&lt;CW$4,$K128&lt;CX$4,$K128&gt;CW$4),NETWORKDAYS.INTL(CW$4+1,$K128,1,(Holidays!$A$1:$A$248)),0)+IF(AND($J128&lt;=CW$4,$K128&gt;=CX$4,$K128&gt;CW$4),NETWORKDAYS.INTL(CW$4+1,(CX$4),1,(Holidays!$A$1:$A$248)),0))*$M128,"")</f>
        <v>0</v>
      </c>
    </row>
    <row r="129" spans="2:102" ht="15" customHeight="1">
      <c r="B129" s="45" t="str">
        <f>"Subtotal "&amp;$B99</f>
        <v>Subtotal SOFTW4</v>
      </c>
      <c r="C129" s="308"/>
      <c r="D129" s="19"/>
      <c r="E129" s="19"/>
      <c r="F129" s="463">
        <f>SUBTOTAL(9,F$100:F128)</f>
        <v>0</v>
      </c>
      <c r="G129" s="353"/>
      <c r="H129" s="443"/>
      <c r="I129" s="444"/>
      <c r="J129" s="348">
        <f ca="1">IFERROR(INDEX(Activities,MATCH($B129,'A-2_MH Distribution'!B:B,0),MATCH("Start Date",'A-2_MH Distribution'!$A$4:S$4,0)),0)</f>
        <v>0</v>
      </c>
      <c r="K129" s="349">
        <f ca="1">IFERROR(INDEX(Activities,MATCH($B129,'A-2_MH Distribution'!B:B,0),MATCH("Finish Date",'A-2_MH Distribution'!$A$4:S$4,0)),0)</f>
        <v>0</v>
      </c>
      <c r="L129" s="168"/>
      <c r="M129" s="20"/>
      <c r="O129" s="176">
        <f ca="1">SUBTOTAL(9,O$100:O128)</f>
        <v>0</v>
      </c>
      <c r="P129" s="333">
        <f>SUBTOTAL(9,P$100:P128)</f>
        <v>0</v>
      </c>
      <c r="Q129" s="334">
        <f ca="1">SUBTOTAL(9,Q$100:Q128)</f>
        <v>0</v>
      </c>
      <c r="R129" s="335">
        <f ca="1">SUBTOTAL(9,R$100:R128)</f>
        <v>0</v>
      </c>
      <c r="S129" s="336">
        <f ca="1">SUBTOTAL(9,S$100:S128)</f>
        <v>0</v>
      </c>
      <c r="T129" s="334">
        <f ca="1">SUBTOTAL(9,T$100:T128)</f>
        <v>0</v>
      </c>
      <c r="U129" s="335">
        <f ca="1">SUBTOTAL(9,U$100:U128)</f>
        <v>0</v>
      </c>
      <c r="V129" s="336">
        <f ca="1">SUBTOTAL(9,V$100:V128)</f>
        <v>0</v>
      </c>
      <c r="W129" s="334">
        <f ca="1">SUBTOTAL(9,W$100:W128)</f>
        <v>0</v>
      </c>
      <c r="X129" s="335">
        <f ca="1">SUBTOTAL(9,X$100:X128)</f>
        <v>0</v>
      </c>
      <c r="Y129" s="336">
        <f ca="1">SUBTOTAL(9,Y$100:Y128)</f>
        <v>0</v>
      </c>
      <c r="Z129" s="334">
        <f ca="1">SUBTOTAL(9,Z$100:Z128)</f>
        <v>0</v>
      </c>
      <c r="AA129" s="335">
        <f ca="1">SUBTOTAL(9,AA$100:AA128)</f>
        <v>0</v>
      </c>
      <c r="AB129" s="336">
        <f ca="1">SUBTOTAL(9,AB$100:AB128)</f>
        <v>0</v>
      </c>
      <c r="AC129" s="334">
        <f ca="1">SUBTOTAL(9,AC$100:AC128)</f>
        <v>0</v>
      </c>
      <c r="AD129" s="335">
        <f ca="1">SUBTOTAL(9,AD$100:AD128)</f>
        <v>0</v>
      </c>
      <c r="AE129" s="336">
        <f ca="1">SUBTOTAL(9,AE$100:AE128)</f>
        <v>0</v>
      </c>
      <c r="AF129" s="334">
        <f ca="1">SUBTOTAL(9,AF$100:AF128)</f>
        <v>0</v>
      </c>
      <c r="AG129" s="335">
        <f ca="1">SUBTOTAL(9,AG$100:AG128)</f>
        <v>0</v>
      </c>
      <c r="AH129" s="336">
        <f ca="1">SUBTOTAL(9,AH$100:AH128)</f>
        <v>0</v>
      </c>
      <c r="AI129" s="334">
        <f ca="1">SUBTOTAL(9,AI$100:AI128)</f>
        <v>0</v>
      </c>
      <c r="AJ129" s="335">
        <f ca="1">SUBTOTAL(9,AJ$100:AJ128)</f>
        <v>0</v>
      </c>
      <c r="AK129" s="336">
        <f ca="1">SUBTOTAL(9,AK$100:AK128)</f>
        <v>0</v>
      </c>
      <c r="AL129" s="334">
        <f ca="1">SUBTOTAL(9,AL$100:AL128)</f>
        <v>0</v>
      </c>
      <c r="AM129" s="335">
        <f ca="1">SUBTOTAL(9,AM$100:AM128)</f>
        <v>0</v>
      </c>
      <c r="AN129" s="336">
        <f ca="1">SUBTOTAL(9,AN$100:AN128)</f>
        <v>0</v>
      </c>
      <c r="AO129" s="334">
        <f ca="1">SUBTOTAL(9,AO$100:AO128)</f>
        <v>0</v>
      </c>
      <c r="AP129" s="335">
        <f ca="1">SUBTOTAL(9,AP$100:AP128)</f>
        <v>0</v>
      </c>
      <c r="AQ129" s="336">
        <f ca="1">SUBTOTAL(9,AQ$100:AQ128)</f>
        <v>0</v>
      </c>
      <c r="AR129" s="334">
        <f ca="1">SUBTOTAL(9,AR$100:AR128)</f>
        <v>0</v>
      </c>
      <c r="AS129" s="335">
        <f ca="1">SUBTOTAL(9,AS$100:AS128)</f>
        <v>0</v>
      </c>
      <c r="AT129" s="336">
        <f ca="1">SUBTOTAL(9,AT$100:AT128)</f>
        <v>0</v>
      </c>
      <c r="AU129" s="334">
        <f ca="1">SUBTOTAL(9,AU$100:AU128)</f>
        <v>0</v>
      </c>
      <c r="AV129" s="335">
        <f ca="1">SUBTOTAL(9,AV$100:AV128)</f>
        <v>0</v>
      </c>
      <c r="AW129" s="336">
        <f ca="1">SUBTOTAL(9,AW$100:AW128)</f>
        <v>0</v>
      </c>
      <c r="AX129" s="334">
        <f ca="1">SUBTOTAL(9,AX$100:AX128)</f>
        <v>0</v>
      </c>
      <c r="AY129" s="335">
        <f ca="1">SUBTOTAL(9,AY$100:AY128)</f>
        <v>0</v>
      </c>
      <c r="AZ129" s="336">
        <f ca="1">SUBTOTAL(9,AZ$100:AZ128)</f>
        <v>0</v>
      </c>
      <c r="BA129" s="334">
        <f ca="1">SUBTOTAL(9,BA$100:BA128)</f>
        <v>0</v>
      </c>
      <c r="BB129" s="335">
        <f ca="1">SUBTOTAL(9,BB$100:BB128)</f>
        <v>0</v>
      </c>
      <c r="BC129" s="336">
        <f ca="1">SUBTOTAL(9,BC$100:BC128)</f>
        <v>0</v>
      </c>
      <c r="BD129" s="334">
        <f ca="1">SUBTOTAL(9,BD$100:BD128)</f>
        <v>0</v>
      </c>
      <c r="BE129" s="335">
        <f ca="1">SUBTOTAL(9,BE$100:BE128)</f>
        <v>0</v>
      </c>
      <c r="BF129" s="336">
        <f ca="1">SUBTOTAL(9,BF$100:BF128)</f>
        <v>0</v>
      </c>
      <c r="BG129" s="334">
        <f ca="1">SUBTOTAL(9,BG$100:BG128)</f>
        <v>0</v>
      </c>
      <c r="BH129" s="335">
        <f ca="1">SUBTOTAL(9,BH$100:BH128)</f>
        <v>0</v>
      </c>
      <c r="BI129" s="336">
        <f ca="1">SUBTOTAL(9,BI$100:BI128)</f>
        <v>0</v>
      </c>
      <c r="BJ129" s="334">
        <f ca="1">SUBTOTAL(9,BJ$100:BJ128)</f>
        <v>0</v>
      </c>
      <c r="BK129" s="335">
        <f ca="1">SUBTOTAL(9,BK$100:BK128)</f>
        <v>0</v>
      </c>
      <c r="BL129" s="336">
        <f ca="1">SUBTOTAL(9,BL$100:BL128)</f>
        <v>0</v>
      </c>
      <c r="BM129" s="334">
        <f ca="1">SUBTOTAL(9,BM$100:BM128)</f>
        <v>0</v>
      </c>
      <c r="BN129" s="335">
        <f ca="1">SUBTOTAL(9,BN$100:BN128)</f>
        <v>0</v>
      </c>
      <c r="BO129" s="336">
        <f ca="1">SUBTOTAL(9,BO$100:BO128)</f>
        <v>0</v>
      </c>
      <c r="BP129" s="334">
        <f ca="1">SUBTOTAL(9,BP$100:BP128)</f>
        <v>0</v>
      </c>
      <c r="BQ129" s="335">
        <f ca="1">SUBTOTAL(9,BQ$100:BQ128)</f>
        <v>0</v>
      </c>
      <c r="BR129" s="336">
        <f ca="1">SUBTOTAL(9,BR$100:BR128)</f>
        <v>0</v>
      </c>
      <c r="BS129" s="334">
        <f ca="1">SUBTOTAL(9,BS$100:BS128)</f>
        <v>0</v>
      </c>
      <c r="BT129" s="335">
        <f ca="1">SUBTOTAL(9,BT$100:BT128)</f>
        <v>0</v>
      </c>
      <c r="BU129" s="336">
        <f ca="1">SUBTOTAL(9,BU$100:BU128)</f>
        <v>0</v>
      </c>
      <c r="BV129" s="334">
        <f ca="1">SUBTOTAL(9,BV$100:BV128)</f>
        <v>0</v>
      </c>
      <c r="BW129" s="335">
        <f ca="1">SUBTOTAL(9,BW$100:BW128)</f>
        <v>0</v>
      </c>
      <c r="BX129" s="336">
        <f ca="1">SUBTOTAL(9,BX$100:BX128)</f>
        <v>0</v>
      </c>
      <c r="BY129" s="334">
        <f ca="1">SUBTOTAL(9,BY$100:BY128)</f>
        <v>0</v>
      </c>
      <c r="BZ129" s="335">
        <f ca="1">SUBTOTAL(9,BZ$100:BZ128)</f>
        <v>0</v>
      </c>
      <c r="CA129" s="336">
        <f ca="1">SUBTOTAL(9,CA$100:CA128)</f>
        <v>0</v>
      </c>
      <c r="CB129" s="334">
        <f ca="1">SUBTOTAL(9,CB$100:CB128)</f>
        <v>0</v>
      </c>
      <c r="CC129" s="335">
        <f ca="1">SUBTOTAL(9,CC$100:CC128)</f>
        <v>0</v>
      </c>
      <c r="CD129" s="336">
        <f ca="1">SUBTOTAL(9,CD$100:CD128)</f>
        <v>0</v>
      </c>
      <c r="CE129" s="334">
        <f ca="1">SUBTOTAL(9,CE$100:CE128)</f>
        <v>0</v>
      </c>
      <c r="CF129" s="335">
        <f ca="1">SUBTOTAL(9,CF$100:CF128)</f>
        <v>0</v>
      </c>
      <c r="CG129" s="336">
        <f ca="1">SUBTOTAL(9,CG$100:CG128)</f>
        <v>0</v>
      </c>
      <c r="CH129" s="334">
        <f ca="1">SUBTOTAL(9,CH$100:CH128)</f>
        <v>0</v>
      </c>
      <c r="CI129" s="335">
        <f ca="1">SUBTOTAL(9,CI$100:CI128)</f>
        <v>0</v>
      </c>
      <c r="CJ129" s="336">
        <f ca="1">SUBTOTAL(9,CJ$100:CJ128)</f>
        <v>0</v>
      </c>
      <c r="CK129" s="334">
        <f ca="1">SUBTOTAL(9,CK$100:CK128)</f>
        <v>0</v>
      </c>
      <c r="CL129" s="335">
        <f ca="1">SUBTOTAL(9,CL$100:CL128)</f>
        <v>0</v>
      </c>
      <c r="CM129" s="336">
        <f ca="1">SUBTOTAL(9,CM$100:CM128)</f>
        <v>0</v>
      </c>
      <c r="CN129" s="334">
        <f ca="1">SUBTOTAL(9,CN$100:CN128)</f>
        <v>0</v>
      </c>
      <c r="CO129" s="335">
        <f ca="1">SUBTOTAL(9,CO$100:CO128)</f>
        <v>0</v>
      </c>
      <c r="CP129" s="336">
        <f ca="1">SUBTOTAL(9,CP$100:CP128)</f>
        <v>0</v>
      </c>
      <c r="CQ129" s="334">
        <f ca="1">SUBTOTAL(9,CQ$100:CQ128)</f>
        <v>0</v>
      </c>
      <c r="CR129" s="335">
        <f ca="1">SUBTOTAL(9,CR$100:CR128)</f>
        <v>0</v>
      </c>
      <c r="CS129" s="336">
        <f ca="1">SUBTOTAL(9,CS$100:CS128)</f>
        <v>0</v>
      </c>
      <c r="CT129" s="334">
        <f ca="1">SUBTOTAL(9,CT$100:CT128)</f>
        <v>0</v>
      </c>
      <c r="CU129" s="335">
        <f ca="1">SUBTOTAL(9,CU$100:CU128)</f>
        <v>0</v>
      </c>
      <c r="CV129" s="336">
        <f ca="1">SUBTOTAL(9,CV$100:CV128)</f>
        <v>0</v>
      </c>
      <c r="CW129" s="334">
        <f ca="1">SUBTOTAL(9,CW$100:CW128)</f>
        <v>0</v>
      </c>
      <c r="CX129" s="337">
        <f ca="1">SUBTOTAL(9,CX$100:CX128)</f>
        <v>0</v>
      </c>
    </row>
    <row r="130" spans="2:102" ht="15" customHeight="1" thickBot="1">
      <c r="B130" s="237" t="s">
        <v>83</v>
      </c>
      <c r="C130" s="233"/>
      <c r="D130" s="468"/>
      <c r="E130" s="468"/>
      <c r="F130" s="464">
        <f>SUBTOTAL(9,$F$7:F129)</f>
        <v>645.97999999999968</v>
      </c>
      <c r="G130" s="398">
        <f>SUBTOTAL(9,G$7:G129)</f>
        <v>0</v>
      </c>
      <c r="H130" s="445"/>
      <c r="I130" s="446"/>
      <c r="J130" s="242"/>
      <c r="K130" s="241"/>
      <c r="L130" s="242"/>
      <c r="M130" s="241"/>
      <c r="N130" s="243"/>
      <c r="O130" s="244">
        <f ca="1">SUBTOTAL(9,O$7:O129)</f>
        <v>610.31499999999994</v>
      </c>
      <c r="P130" s="343">
        <f>SUBTOTAL(9,P$7:P129)</f>
        <v>0</v>
      </c>
      <c r="Q130" s="344">
        <f ca="1">SUBTOTAL(9,Q$7:Q129)</f>
        <v>0</v>
      </c>
      <c r="R130" s="345">
        <f ca="1">SUBTOTAL(9,R$7:R129)</f>
        <v>0</v>
      </c>
      <c r="S130" s="346">
        <f ca="1">SUBTOTAL(9,S$7:S129)</f>
        <v>0</v>
      </c>
      <c r="T130" s="344">
        <f ca="1">SUBTOTAL(9,T$7:T129)</f>
        <v>0</v>
      </c>
      <c r="U130" s="345">
        <f ca="1">SUBTOTAL(9,U$7:U129)</f>
        <v>41.1697695035461</v>
      </c>
      <c r="V130" s="346">
        <f ca="1">SUBTOTAL(9,V$7:V129)</f>
        <v>48.644592198581549</v>
      </c>
      <c r="W130" s="344">
        <f ca="1">SUBTOTAL(9,W$7:W129)</f>
        <v>54.132446808510636</v>
      </c>
      <c r="X130" s="345">
        <f ca="1">SUBTOTAL(9,X$7:X129)</f>
        <v>53.648936170212764</v>
      </c>
      <c r="Y130" s="346">
        <f ca="1">SUBTOTAL(9,Y$7:Y129)</f>
        <v>54.465425531914889</v>
      </c>
      <c r="Z130" s="344">
        <f ca="1">SUBTOTAL(9,Z$7:Z129)</f>
        <v>37.398936170212764</v>
      </c>
      <c r="AA130" s="345">
        <f ca="1">SUBTOTAL(9,AA$7:AA129)</f>
        <v>10.305957446808511</v>
      </c>
      <c r="AB130" s="346">
        <f ca="1">SUBTOTAL(9,AB$7:AB129)</f>
        <v>31.538936170212772</v>
      </c>
      <c r="AC130" s="344">
        <f ca="1">SUBTOTAL(9,AC$7:AC129)</f>
        <v>40.296914893617028</v>
      </c>
      <c r="AD130" s="345">
        <f ca="1">SUBTOTAL(9,AD$7:AD129)</f>
        <v>34.465425531914889</v>
      </c>
      <c r="AE130" s="346">
        <f ca="1">SUBTOTAL(9,AE$7:AE129)</f>
        <v>69.965425531914889</v>
      </c>
      <c r="AF130" s="344">
        <f ca="1">SUBTOTAL(9,AF$7:AF129)</f>
        <v>43.398936170212764</v>
      </c>
      <c r="AG130" s="345">
        <f ca="1">SUBTOTAL(9,AG$7:AG129)</f>
        <v>40.286992263056092</v>
      </c>
      <c r="AH130" s="346">
        <f ca="1">SUBTOTAL(9,AH$7:AH129)</f>
        <v>37.130096711798842</v>
      </c>
      <c r="AI130" s="344">
        <f ca="1">SUBTOTAL(9,AI$7:AI129)</f>
        <v>13.466208897485492</v>
      </c>
      <c r="AJ130" s="345">
        <f ca="1">SUBTOTAL(9,AJ$7:AJ129)</f>
        <v>0</v>
      </c>
      <c r="AK130" s="346">
        <f ca="1">SUBTOTAL(9,AK$7:AK129)</f>
        <v>0</v>
      </c>
      <c r="AL130" s="344">
        <f ca="1">SUBTOTAL(9,AL$7:AL129)</f>
        <v>0</v>
      </c>
      <c r="AM130" s="345">
        <f ca="1">SUBTOTAL(9,AM$7:AM129)</f>
        <v>0</v>
      </c>
      <c r="AN130" s="346">
        <f ca="1">SUBTOTAL(9,AN$7:AN129)</f>
        <v>0</v>
      </c>
      <c r="AO130" s="344">
        <f ca="1">SUBTOTAL(9,AO$7:AO129)</f>
        <v>0</v>
      </c>
      <c r="AP130" s="345">
        <f ca="1">SUBTOTAL(9,AP$7:AP129)</f>
        <v>0</v>
      </c>
      <c r="AQ130" s="346">
        <f ca="1">SUBTOTAL(9,AQ$7:AQ129)</f>
        <v>0</v>
      </c>
      <c r="AR130" s="344">
        <f ca="1">SUBTOTAL(9,AR$7:AR129)</f>
        <v>0</v>
      </c>
      <c r="AS130" s="345">
        <f ca="1">SUBTOTAL(9,AS$7:AS129)</f>
        <v>0</v>
      </c>
      <c r="AT130" s="346">
        <f ca="1">SUBTOTAL(9,AT$7:AT129)</f>
        <v>0</v>
      </c>
      <c r="AU130" s="344">
        <f ca="1">SUBTOTAL(9,AU$7:AU129)</f>
        <v>0</v>
      </c>
      <c r="AV130" s="345">
        <f ca="1">SUBTOTAL(9,AV$7:AV129)</f>
        <v>0</v>
      </c>
      <c r="AW130" s="346">
        <f ca="1">SUBTOTAL(9,AW$7:AW129)</f>
        <v>0</v>
      </c>
      <c r="AX130" s="344">
        <f ca="1">SUBTOTAL(9,AX$7:AX129)</f>
        <v>0</v>
      </c>
      <c r="AY130" s="345">
        <f ca="1">SUBTOTAL(9,AY$7:AY129)</f>
        <v>0</v>
      </c>
      <c r="AZ130" s="346">
        <f ca="1">SUBTOTAL(9,AZ$7:AZ129)</f>
        <v>0</v>
      </c>
      <c r="BA130" s="344">
        <f ca="1">SUBTOTAL(9,BA$7:BA129)</f>
        <v>0</v>
      </c>
      <c r="BB130" s="345">
        <f ca="1">SUBTOTAL(9,BB$7:BB129)</f>
        <v>0</v>
      </c>
      <c r="BC130" s="346">
        <f ca="1">SUBTOTAL(9,BC$7:BC129)</f>
        <v>0</v>
      </c>
      <c r="BD130" s="344">
        <f ca="1">SUBTOTAL(9,BD$7:BD129)</f>
        <v>0</v>
      </c>
      <c r="BE130" s="345">
        <f ca="1">SUBTOTAL(9,BE$7:BE129)</f>
        <v>0</v>
      </c>
      <c r="BF130" s="346">
        <f ca="1">SUBTOTAL(9,BF$7:BF129)</f>
        <v>0</v>
      </c>
      <c r="BG130" s="344">
        <f ca="1">SUBTOTAL(9,BG$7:BG129)</f>
        <v>0</v>
      </c>
      <c r="BH130" s="345">
        <f ca="1">SUBTOTAL(9,BH$7:BH129)</f>
        <v>0</v>
      </c>
      <c r="BI130" s="346">
        <f ca="1">SUBTOTAL(9,BI$7:BI129)</f>
        <v>0</v>
      </c>
      <c r="BJ130" s="344">
        <f ca="1">SUBTOTAL(9,BJ$7:BJ129)</f>
        <v>0</v>
      </c>
      <c r="BK130" s="345">
        <f ca="1">SUBTOTAL(9,BK$7:BK129)</f>
        <v>0</v>
      </c>
      <c r="BL130" s="346">
        <f ca="1">SUBTOTAL(9,BL$7:BL129)</f>
        <v>0</v>
      </c>
      <c r="BM130" s="344">
        <f ca="1">SUBTOTAL(9,BM$7:BM129)</f>
        <v>0</v>
      </c>
      <c r="BN130" s="345">
        <f ca="1">SUBTOTAL(9,BN$7:BN129)</f>
        <v>0</v>
      </c>
      <c r="BO130" s="346">
        <f ca="1">SUBTOTAL(9,BO$7:BO129)</f>
        <v>0</v>
      </c>
      <c r="BP130" s="344">
        <f ca="1">SUBTOTAL(9,BP$7:BP129)</f>
        <v>0</v>
      </c>
      <c r="BQ130" s="345">
        <f ca="1">SUBTOTAL(9,BQ$7:BQ129)</f>
        <v>0</v>
      </c>
      <c r="BR130" s="346">
        <f ca="1">SUBTOTAL(9,BR$7:BR129)</f>
        <v>0</v>
      </c>
      <c r="BS130" s="344">
        <f ca="1">SUBTOTAL(9,BS$7:BS129)</f>
        <v>0</v>
      </c>
      <c r="BT130" s="345">
        <f ca="1">SUBTOTAL(9,BT$7:BT129)</f>
        <v>0</v>
      </c>
      <c r="BU130" s="346">
        <f ca="1">SUBTOTAL(9,BU$7:BU129)</f>
        <v>0</v>
      </c>
      <c r="BV130" s="344">
        <f ca="1">SUBTOTAL(9,BV$7:BV129)</f>
        <v>0</v>
      </c>
      <c r="BW130" s="345">
        <f ca="1">SUBTOTAL(9,BW$7:BW129)</f>
        <v>0</v>
      </c>
      <c r="BX130" s="346">
        <f ca="1">SUBTOTAL(9,BX$7:BX129)</f>
        <v>0</v>
      </c>
      <c r="BY130" s="344">
        <f ca="1">SUBTOTAL(9,BY$7:BY129)</f>
        <v>0</v>
      </c>
      <c r="BZ130" s="345">
        <f ca="1">SUBTOTAL(9,BZ$7:BZ129)</f>
        <v>0</v>
      </c>
      <c r="CA130" s="346">
        <f ca="1">SUBTOTAL(9,CA$7:CA129)</f>
        <v>0</v>
      </c>
      <c r="CB130" s="344">
        <f ca="1">SUBTOTAL(9,CB$7:CB129)</f>
        <v>0</v>
      </c>
      <c r="CC130" s="345">
        <f ca="1">SUBTOTAL(9,CC$7:CC129)</f>
        <v>0</v>
      </c>
      <c r="CD130" s="346">
        <f ca="1">SUBTOTAL(9,CD$7:CD129)</f>
        <v>0</v>
      </c>
      <c r="CE130" s="344">
        <f ca="1">SUBTOTAL(9,CE$7:CE129)</f>
        <v>0</v>
      </c>
      <c r="CF130" s="345">
        <f ca="1">SUBTOTAL(9,CF$7:CF129)</f>
        <v>0</v>
      </c>
      <c r="CG130" s="346">
        <f ca="1">SUBTOTAL(9,CG$7:CG129)</f>
        <v>0</v>
      </c>
      <c r="CH130" s="344">
        <f ca="1">SUBTOTAL(9,CH$7:CH129)</f>
        <v>0</v>
      </c>
      <c r="CI130" s="345">
        <f ca="1">SUBTOTAL(9,CI$7:CI129)</f>
        <v>0</v>
      </c>
      <c r="CJ130" s="346">
        <f ca="1">SUBTOTAL(9,CJ$7:CJ129)</f>
        <v>0</v>
      </c>
      <c r="CK130" s="344">
        <f ca="1">SUBTOTAL(9,CK$7:CK129)</f>
        <v>0</v>
      </c>
      <c r="CL130" s="345">
        <f ca="1">SUBTOTAL(9,CL$7:CL129)</f>
        <v>0</v>
      </c>
      <c r="CM130" s="346">
        <f ca="1">SUBTOTAL(9,CM$7:CM129)</f>
        <v>0</v>
      </c>
      <c r="CN130" s="344">
        <f ca="1">SUBTOTAL(9,CN$7:CN129)</f>
        <v>0</v>
      </c>
      <c r="CO130" s="345">
        <f ca="1">SUBTOTAL(9,CO$7:CO129)</f>
        <v>0</v>
      </c>
      <c r="CP130" s="346">
        <f ca="1">SUBTOTAL(9,CP$7:CP129)</f>
        <v>0</v>
      </c>
      <c r="CQ130" s="344">
        <f ca="1">SUBTOTAL(9,CQ$7:CQ129)</f>
        <v>0</v>
      </c>
      <c r="CR130" s="345">
        <f ca="1">SUBTOTAL(9,CR$7:CR129)</f>
        <v>0</v>
      </c>
      <c r="CS130" s="346">
        <f ca="1">SUBTOTAL(9,CS$7:CS129)</f>
        <v>0</v>
      </c>
      <c r="CT130" s="344">
        <f ca="1">SUBTOTAL(9,CT$7:CT129)</f>
        <v>0</v>
      </c>
      <c r="CU130" s="345">
        <f ca="1">SUBTOTAL(9,CU$7:CU129)</f>
        <v>0</v>
      </c>
      <c r="CV130" s="346">
        <f ca="1">SUBTOTAL(9,CV$7:CV129)</f>
        <v>0</v>
      </c>
      <c r="CW130" s="344">
        <f ca="1">SUBTOTAL(9,CW$7:CW129)</f>
        <v>0</v>
      </c>
      <c r="CX130" s="347">
        <f ca="1">SUBTOTAL(9,CX$7:CX129)</f>
        <v>0</v>
      </c>
    </row>
    <row r="131" spans="2:102">
      <c r="O131" s="177"/>
      <c r="P131" s="202"/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</row>
    <row r="132" spans="2:102" ht="12.75" thickBot="1">
      <c r="L132" s="357" t="s">
        <v>180</v>
      </c>
      <c r="O132" s="177"/>
      <c r="P132" s="202"/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</row>
    <row r="133" spans="2:102" ht="15" customHeight="1">
      <c r="L133" s="415"/>
      <c r="M133" s="416" t="str">
        <f>+'A-2_MH Distribution'!L4</f>
        <v>PDMS/E3D</v>
      </c>
      <c r="O133" s="254">
        <f ca="1">SUM(P133:CX133)</f>
        <v>396.66499999999996</v>
      </c>
      <c r="P133" s="644">
        <f ca="1">SUMPRODUCT(($G$6:$G$129=$M133)*(P$6:R$129))</f>
        <v>0</v>
      </c>
      <c r="Q133" s="640"/>
      <c r="R133" s="641"/>
      <c r="S133" s="639">
        <f t="shared" ref="S133:S136" ca="1" si="64">SUMPRODUCT(($G$6:$G$129=$M133)*(S$6:U$129))</f>
        <v>37.770833333333336</v>
      </c>
      <c r="T133" s="640"/>
      <c r="U133" s="641"/>
      <c r="V133" s="639">
        <f t="shared" ref="V133:V136" ca="1" si="65">SUMPRODUCT(($G$6:$G$129=$M133)*(V$6:X$129))</f>
        <v>146.22916666666666</v>
      </c>
      <c r="W133" s="640"/>
      <c r="X133" s="641"/>
      <c r="Y133" s="639">
        <f t="shared" ref="Y133:Y136" ca="1" si="66">SUMPRODUCT(($G$6:$G$129=$M133)*(Y$6:AA$129))</f>
        <v>52.539999999999992</v>
      </c>
      <c r="Z133" s="640"/>
      <c r="AA133" s="641"/>
      <c r="AB133" s="639">
        <f t="shared" ref="AB133:AB136" ca="1" si="67">SUMPRODUCT(($G$6:$G$129=$M133)*(AB$6:AD$129))</f>
        <v>38.125</v>
      </c>
      <c r="AC133" s="640"/>
      <c r="AD133" s="641"/>
      <c r="AE133" s="639">
        <f t="shared" ref="AE133:AE136" ca="1" si="68">SUMPRODUCT(($G$6:$G$129=$M133)*(AE$6:AG$129))</f>
        <v>122</v>
      </c>
      <c r="AF133" s="640"/>
      <c r="AG133" s="641"/>
      <c r="AH133" s="639">
        <f t="shared" ref="AH133:AH136" ca="1" si="69">SUMPRODUCT(($G$6:$G$129=$M133)*(AH$6:AJ$129))</f>
        <v>0</v>
      </c>
      <c r="AI133" s="640"/>
      <c r="AJ133" s="641"/>
      <c r="AK133" s="639">
        <f t="shared" ref="AK133:AK136" ca="1" si="70">SUMPRODUCT(($G$6:$G$129=$M133)*(AK$6:AM$129))</f>
        <v>0</v>
      </c>
      <c r="AL133" s="640"/>
      <c r="AM133" s="641"/>
      <c r="AN133" s="639">
        <f t="shared" ref="AN133:AN136" ca="1" si="71">SUMPRODUCT(($G$6:$G$129=$M133)*(AN$6:AP$129))</f>
        <v>0</v>
      </c>
      <c r="AO133" s="640"/>
      <c r="AP133" s="641"/>
      <c r="AQ133" s="639">
        <f t="shared" ref="AQ133:AQ136" ca="1" si="72">SUMPRODUCT(($G$6:$G$129=$M133)*(AQ$6:AS$129))</f>
        <v>0</v>
      </c>
      <c r="AR133" s="640"/>
      <c r="AS133" s="641"/>
      <c r="AT133" s="639">
        <f t="shared" ref="AT133:AT136" ca="1" si="73">SUMPRODUCT(($G$6:$G$129=$M133)*(AT$6:AV$129))</f>
        <v>0</v>
      </c>
      <c r="AU133" s="640"/>
      <c r="AV133" s="641"/>
      <c r="AW133" s="639">
        <f t="shared" ref="AW133:AW136" ca="1" si="74">SUMPRODUCT(($G$6:$G$129=$M133)*(AW$6:AY$129))</f>
        <v>0</v>
      </c>
      <c r="AX133" s="640"/>
      <c r="AY133" s="641"/>
      <c r="AZ133" s="639">
        <f t="shared" ref="AZ133:AZ136" ca="1" si="75">SUMPRODUCT(($G$6:$G$129=$M133)*(AZ$6:BB$129))</f>
        <v>0</v>
      </c>
      <c r="BA133" s="640"/>
      <c r="BB133" s="641"/>
      <c r="BC133" s="639">
        <f t="shared" ref="BC133:BC136" ca="1" si="76">SUMPRODUCT(($G$6:$G$129=$M133)*(BC$6:BE$129))</f>
        <v>0</v>
      </c>
      <c r="BD133" s="640"/>
      <c r="BE133" s="641"/>
      <c r="BF133" s="639">
        <f t="shared" ref="BF133:BF136" ca="1" si="77">SUMPRODUCT(($G$6:$G$129=$M133)*(BF$6:BH$129))</f>
        <v>0</v>
      </c>
      <c r="BG133" s="640"/>
      <c r="BH133" s="641"/>
      <c r="BI133" s="639">
        <f t="shared" ref="BI133:BI136" ca="1" si="78">SUMPRODUCT(($G$6:$G$129=$M133)*(BI$6:BK$129))</f>
        <v>0</v>
      </c>
      <c r="BJ133" s="640"/>
      <c r="BK133" s="641"/>
      <c r="BL133" s="639">
        <f t="shared" ref="BL133:BL136" ca="1" si="79">SUMPRODUCT(($G$6:$G$129=$M133)*(BL$6:BN$129))</f>
        <v>0</v>
      </c>
      <c r="BM133" s="640"/>
      <c r="BN133" s="641"/>
      <c r="BO133" s="639">
        <f t="shared" ref="BO133:BO136" ca="1" si="80">SUMPRODUCT(($G$6:$G$129=$M133)*(BO$6:BQ$129))</f>
        <v>0</v>
      </c>
      <c r="BP133" s="640"/>
      <c r="BQ133" s="641"/>
      <c r="BR133" s="639">
        <f t="shared" ref="BR133:BR136" ca="1" si="81">SUMPRODUCT(($G$6:$G$129=$M133)*(BR$6:BT$129))</f>
        <v>0</v>
      </c>
      <c r="BS133" s="640"/>
      <c r="BT133" s="641"/>
      <c r="BU133" s="639">
        <f t="shared" ref="BU133:BU136" ca="1" si="82">SUMPRODUCT(($G$6:$G$129=$M133)*(BU$6:BW$129))</f>
        <v>0</v>
      </c>
      <c r="BV133" s="640"/>
      <c r="BW133" s="641"/>
      <c r="BX133" s="639">
        <f t="shared" ref="BX133:BX136" ca="1" si="83">SUMPRODUCT(($G$6:$G$129=$M133)*(BX$6:BZ$129))</f>
        <v>0</v>
      </c>
      <c r="BY133" s="640"/>
      <c r="BZ133" s="641"/>
      <c r="CA133" s="639">
        <f t="shared" ref="CA133:CA136" ca="1" si="84">SUMPRODUCT(($G$6:$G$129=$M133)*(CA$6:CC$129))</f>
        <v>0</v>
      </c>
      <c r="CB133" s="640"/>
      <c r="CC133" s="641"/>
      <c r="CD133" s="639">
        <f t="shared" ref="CD133:CD136" ca="1" si="85">SUMPRODUCT(($G$6:$G$129=$M133)*(CD$6:CF$129))</f>
        <v>0</v>
      </c>
      <c r="CE133" s="640"/>
      <c r="CF133" s="641"/>
      <c r="CG133" s="639">
        <f t="shared" ref="CG133:CG136" ca="1" si="86">SUMPRODUCT(($G$6:$G$129=$M133)*(CG$6:CI$129))</f>
        <v>0</v>
      </c>
      <c r="CH133" s="640"/>
      <c r="CI133" s="641"/>
      <c r="CJ133" s="639">
        <f t="shared" ref="CJ133:CJ136" ca="1" si="87">SUMPRODUCT(($G$6:$G$129=$M133)*(CJ$6:CL$129))</f>
        <v>0</v>
      </c>
      <c r="CK133" s="640"/>
      <c r="CL133" s="641"/>
      <c r="CM133" s="639">
        <f t="shared" ref="CM133:CM136" ca="1" si="88">SUMPRODUCT(($G$6:$G$129=$M133)*(CM$6:CO$129))</f>
        <v>0</v>
      </c>
      <c r="CN133" s="640"/>
      <c r="CO133" s="641"/>
      <c r="CP133" s="639">
        <f t="shared" ref="CP133:CP136" ca="1" si="89">SUMPRODUCT(($G$6:$G$129=$M133)*(CP$6:CR$129))</f>
        <v>0</v>
      </c>
      <c r="CQ133" s="640"/>
      <c r="CR133" s="641"/>
      <c r="CS133" s="639">
        <f t="shared" ref="CS133:CS136" ca="1" si="90">SUMPRODUCT(($G$6:$G$129=$M133)*(CS$6:CU$129))</f>
        <v>0</v>
      </c>
      <c r="CT133" s="640"/>
      <c r="CU133" s="641"/>
      <c r="CV133" s="639">
        <f t="shared" ref="CV133:CV136" ca="1" si="91">SUMPRODUCT(($G$6:$G$129=$M133)*(CV$6:CX$129))</f>
        <v>0</v>
      </c>
      <c r="CW133" s="640"/>
      <c r="CX133" s="643"/>
    </row>
    <row r="134" spans="2:102" ht="15" customHeight="1">
      <c r="L134" s="45"/>
      <c r="M134" s="417" t="str">
        <f>+'A-2_MH Distribution'!M4</f>
        <v>MsOffice</v>
      </c>
      <c r="O134" s="255">
        <f ca="1">SUM(P134:CX134)</f>
        <v>213.64999999999998</v>
      </c>
      <c r="P134" s="638">
        <f t="shared" ref="P134:P136" ca="1" si="92">SUMPRODUCT(($G$6:$G$129=$M134)*(P$6:R$129))</f>
        <v>0</v>
      </c>
      <c r="Q134" s="631"/>
      <c r="R134" s="632"/>
      <c r="S134" s="630">
        <f t="shared" ca="1" si="64"/>
        <v>3.3989361702127661</v>
      </c>
      <c r="T134" s="631"/>
      <c r="U134" s="632"/>
      <c r="V134" s="630">
        <f t="shared" ca="1" si="65"/>
        <v>10.196808510638299</v>
      </c>
      <c r="W134" s="631"/>
      <c r="X134" s="632"/>
      <c r="Y134" s="630">
        <f t="shared" ca="1" si="66"/>
        <v>49.630319148936167</v>
      </c>
      <c r="Z134" s="631"/>
      <c r="AA134" s="632"/>
      <c r="AB134" s="630">
        <f t="shared" ca="1" si="67"/>
        <v>68.176276595744682</v>
      </c>
      <c r="AC134" s="631"/>
      <c r="AD134" s="632"/>
      <c r="AE134" s="630">
        <f t="shared" ca="1" si="68"/>
        <v>31.651353965183748</v>
      </c>
      <c r="AF134" s="631"/>
      <c r="AG134" s="632"/>
      <c r="AH134" s="630">
        <f t="shared" ca="1" si="69"/>
        <v>50.596305609284329</v>
      </c>
      <c r="AI134" s="631"/>
      <c r="AJ134" s="632"/>
      <c r="AK134" s="630">
        <f t="shared" ca="1" si="70"/>
        <v>0</v>
      </c>
      <c r="AL134" s="631"/>
      <c r="AM134" s="632"/>
      <c r="AN134" s="630">
        <f t="shared" ca="1" si="71"/>
        <v>0</v>
      </c>
      <c r="AO134" s="631"/>
      <c r="AP134" s="632"/>
      <c r="AQ134" s="630">
        <f t="shared" ca="1" si="72"/>
        <v>0</v>
      </c>
      <c r="AR134" s="631"/>
      <c r="AS134" s="632"/>
      <c r="AT134" s="630">
        <f t="shared" ca="1" si="73"/>
        <v>0</v>
      </c>
      <c r="AU134" s="631"/>
      <c r="AV134" s="632"/>
      <c r="AW134" s="630">
        <f t="shared" ca="1" si="74"/>
        <v>0</v>
      </c>
      <c r="AX134" s="631"/>
      <c r="AY134" s="632"/>
      <c r="AZ134" s="630">
        <f t="shared" ca="1" si="75"/>
        <v>0</v>
      </c>
      <c r="BA134" s="631"/>
      <c r="BB134" s="632"/>
      <c r="BC134" s="630">
        <f t="shared" ca="1" si="76"/>
        <v>0</v>
      </c>
      <c r="BD134" s="631"/>
      <c r="BE134" s="632"/>
      <c r="BF134" s="630">
        <f t="shared" ca="1" si="77"/>
        <v>0</v>
      </c>
      <c r="BG134" s="631"/>
      <c r="BH134" s="632"/>
      <c r="BI134" s="630">
        <f t="shared" ca="1" si="78"/>
        <v>0</v>
      </c>
      <c r="BJ134" s="631"/>
      <c r="BK134" s="632"/>
      <c r="BL134" s="630">
        <f t="shared" ca="1" si="79"/>
        <v>0</v>
      </c>
      <c r="BM134" s="631"/>
      <c r="BN134" s="632"/>
      <c r="BO134" s="630">
        <f t="shared" ca="1" si="80"/>
        <v>0</v>
      </c>
      <c r="BP134" s="631"/>
      <c r="BQ134" s="632"/>
      <c r="BR134" s="630">
        <f t="shared" ca="1" si="81"/>
        <v>0</v>
      </c>
      <c r="BS134" s="631"/>
      <c r="BT134" s="632"/>
      <c r="BU134" s="630">
        <f t="shared" ca="1" si="82"/>
        <v>0</v>
      </c>
      <c r="BV134" s="631"/>
      <c r="BW134" s="632"/>
      <c r="BX134" s="630">
        <f t="shared" ca="1" si="83"/>
        <v>0</v>
      </c>
      <c r="BY134" s="631"/>
      <c r="BZ134" s="632"/>
      <c r="CA134" s="630">
        <f t="shared" ca="1" si="84"/>
        <v>0</v>
      </c>
      <c r="CB134" s="631"/>
      <c r="CC134" s="632"/>
      <c r="CD134" s="630">
        <f t="shared" ca="1" si="85"/>
        <v>0</v>
      </c>
      <c r="CE134" s="631"/>
      <c r="CF134" s="632"/>
      <c r="CG134" s="630">
        <f t="shared" ca="1" si="86"/>
        <v>0</v>
      </c>
      <c r="CH134" s="631"/>
      <c r="CI134" s="632"/>
      <c r="CJ134" s="630">
        <f t="shared" ca="1" si="87"/>
        <v>0</v>
      </c>
      <c r="CK134" s="631"/>
      <c r="CL134" s="632"/>
      <c r="CM134" s="630">
        <f t="shared" ca="1" si="88"/>
        <v>0</v>
      </c>
      <c r="CN134" s="631"/>
      <c r="CO134" s="632"/>
      <c r="CP134" s="630">
        <f t="shared" ca="1" si="89"/>
        <v>0</v>
      </c>
      <c r="CQ134" s="631"/>
      <c r="CR134" s="632"/>
      <c r="CS134" s="630">
        <f t="shared" ca="1" si="90"/>
        <v>0</v>
      </c>
      <c r="CT134" s="631"/>
      <c r="CU134" s="632"/>
      <c r="CV134" s="630">
        <f t="shared" ca="1" si="91"/>
        <v>0</v>
      </c>
      <c r="CW134" s="631"/>
      <c r="CX134" s="636"/>
    </row>
    <row r="135" spans="2:102" ht="15" customHeight="1">
      <c r="L135" s="45"/>
      <c r="M135" s="417" t="str">
        <f>+'A-2_MH Distribution'!N4</f>
        <v>SOFTW3</v>
      </c>
      <c r="O135" s="255">
        <f t="shared" ref="O135:O136" ca="1" si="93">SUM(P135:CX135)</f>
        <v>0</v>
      </c>
      <c r="P135" s="638">
        <f t="shared" ca="1" si="92"/>
        <v>0</v>
      </c>
      <c r="Q135" s="631"/>
      <c r="R135" s="632"/>
      <c r="S135" s="630">
        <f t="shared" ca="1" si="64"/>
        <v>0</v>
      </c>
      <c r="T135" s="631"/>
      <c r="U135" s="632"/>
      <c r="V135" s="630">
        <f t="shared" ca="1" si="65"/>
        <v>0</v>
      </c>
      <c r="W135" s="631"/>
      <c r="X135" s="632"/>
      <c r="Y135" s="630">
        <f t="shared" ca="1" si="66"/>
        <v>0</v>
      </c>
      <c r="Z135" s="631"/>
      <c r="AA135" s="632"/>
      <c r="AB135" s="630">
        <f t="shared" ca="1" si="67"/>
        <v>0</v>
      </c>
      <c r="AC135" s="631"/>
      <c r="AD135" s="632"/>
      <c r="AE135" s="630">
        <f t="shared" ca="1" si="68"/>
        <v>0</v>
      </c>
      <c r="AF135" s="631"/>
      <c r="AG135" s="632"/>
      <c r="AH135" s="630">
        <f t="shared" ca="1" si="69"/>
        <v>0</v>
      </c>
      <c r="AI135" s="631"/>
      <c r="AJ135" s="632"/>
      <c r="AK135" s="630">
        <f t="shared" ca="1" si="70"/>
        <v>0</v>
      </c>
      <c r="AL135" s="631"/>
      <c r="AM135" s="632"/>
      <c r="AN135" s="630">
        <f t="shared" ca="1" si="71"/>
        <v>0</v>
      </c>
      <c r="AO135" s="631"/>
      <c r="AP135" s="632"/>
      <c r="AQ135" s="630">
        <f t="shared" ca="1" si="72"/>
        <v>0</v>
      </c>
      <c r="AR135" s="631"/>
      <c r="AS135" s="632"/>
      <c r="AT135" s="630">
        <f t="shared" ca="1" si="73"/>
        <v>0</v>
      </c>
      <c r="AU135" s="631"/>
      <c r="AV135" s="632"/>
      <c r="AW135" s="630">
        <f t="shared" ca="1" si="74"/>
        <v>0</v>
      </c>
      <c r="AX135" s="631"/>
      <c r="AY135" s="632"/>
      <c r="AZ135" s="630">
        <f t="shared" ca="1" si="75"/>
        <v>0</v>
      </c>
      <c r="BA135" s="631"/>
      <c r="BB135" s="632"/>
      <c r="BC135" s="630">
        <f t="shared" ca="1" si="76"/>
        <v>0</v>
      </c>
      <c r="BD135" s="631"/>
      <c r="BE135" s="632"/>
      <c r="BF135" s="630">
        <f t="shared" ca="1" si="77"/>
        <v>0</v>
      </c>
      <c r="BG135" s="631"/>
      <c r="BH135" s="632"/>
      <c r="BI135" s="630">
        <f t="shared" ca="1" si="78"/>
        <v>0</v>
      </c>
      <c r="BJ135" s="631"/>
      <c r="BK135" s="632"/>
      <c r="BL135" s="630">
        <f t="shared" ca="1" si="79"/>
        <v>0</v>
      </c>
      <c r="BM135" s="631"/>
      <c r="BN135" s="632"/>
      <c r="BO135" s="630">
        <f t="shared" ca="1" si="80"/>
        <v>0</v>
      </c>
      <c r="BP135" s="631"/>
      <c r="BQ135" s="632"/>
      <c r="BR135" s="630">
        <f t="shared" ca="1" si="81"/>
        <v>0</v>
      </c>
      <c r="BS135" s="631"/>
      <c r="BT135" s="632"/>
      <c r="BU135" s="630">
        <f t="shared" ca="1" si="82"/>
        <v>0</v>
      </c>
      <c r="BV135" s="631"/>
      <c r="BW135" s="632"/>
      <c r="BX135" s="630">
        <f t="shared" ca="1" si="83"/>
        <v>0</v>
      </c>
      <c r="BY135" s="631"/>
      <c r="BZ135" s="632"/>
      <c r="CA135" s="630">
        <f t="shared" ca="1" si="84"/>
        <v>0</v>
      </c>
      <c r="CB135" s="631"/>
      <c r="CC135" s="632"/>
      <c r="CD135" s="630">
        <f t="shared" ca="1" si="85"/>
        <v>0</v>
      </c>
      <c r="CE135" s="631"/>
      <c r="CF135" s="632"/>
      <c r="CG135" s="630">
        <f t="shared" ca="1" si="86"/>
        <v>0</v>
      </c>
      <c r="CH135" s="631"/>
      <c r="CI135" s="632"/>
      <c r="CJ135" s="630">
        <f t="shared" ca="1" si="87"/>
        <v>0</v>
      </c>
      <c r="CK135" s="631"/>
      <c r="CL135" s="632"/>
      <c r="CM135" s="630">
        <f t="shared" ca="1" si="88"/>
        <v>0</v>
      </c>
      <c r="CN135" s="631"/>
      <c r="CO135" s="632"/>
      <c r="CP135" s="630">
        <f t="shared" ca="1" si="89"/>
        <v>0</v>
      </c>
      <c r="CQ135" s="631"/>
      <c r="CR135" s="632"/>
      <c r="CS135" s="630">
        <f t="shared" ca="1" si="90"/>
        <v>0</v>
      </c>
      <c r="CT135" s="631"/>
      <c r="CU135" s="632"/>
      <c r="CV135" s="630">
        <f t="shared" ca="1" si="91"/>
        <v>0</v>
      </c>
      <c r="CW135" s="631"/>
      <c r="CX135" s="636"/>
    </row>
    <row r="136" spans="2:102" ht="15" customHeight="1" thickBot="1">
      <c r="L136" s="418"/>
      <c r="M136" s="419" t="str">
        <f>+'A-2_MH Distribution'!O4</f>
        <v>SOFTW4</v>
      </c>
      <c r="O136" s="255">
        <f t="shared" ca="1" si="93"/>
        <v>0</v>
      </c>
      <c r="P136" s="638">
        <f t="shared" ca="1" si="92"/>
        <v>0</v>
      </c>
      <c r="Q136" s="631"/>
      <c r="R136" s="632"/>
      <c r="S136" s="630">
        <f t="shared" ca="1" si="64"/>
        <v>0</v>
      </c>
      <c r="T136" s="631"/>
      <c r="U136" s="632"/>
      <c r="V136" s="630">
        <f t="shared" ca="1" si="65"/>
        <v>0</v>
      </c>
      <c r="W136" s="631"/>
      <c r="X136" s="632"/>
      <c r="Y136" s="630">
        <f t="shared" ca="1" si="66"/>
        <v>0</v>
      </c>
      <c r="Z136" s="631"/>
      <c r="AA136" s="632"/>
      <c r="AB136" s="630">
        <f t="shared" ca="1" si="67"/>
        <v>0</v>
      </c>
      <c r="AC136" s="631"/>
      <c r="AD136" s="632"/>
      <c r="AE136" s="630">
        <f t="shared" ca="1" si="68"/>
        <v>0</v>
      </c>
      <c r="AF136" s="631"/>
      <c r="AG136" s="632"/>
      <c r="AH136" s="630">
        <f t="shared" ca="1" si="69"/>
        <v>0</v>
      </c>
      <c r="AI136" s="631"/>
      <c r="AJ136" s="632"/>
      <c r="AK136" s="630">
        <f t="shared" ca="1" si="70"/>
        <v>0</v>
      </c>
      <c r="AL136" s="631"/>
      <c r="AM136" s="632"/>
      <c r="AN136" s="630">
        <f t="shared" ca="1" si="71"/>
        <v>0</v>
      </c>
      <c r="AO136" s="631"/>
      <c r="AP136" s="632"/>
      <c r="AQ136" s="630">
        <f t="shared" ca="1" si="72"/>
        <v>0</v>
      </c>
      <c r="AR136" s="631"/>
      <c r="AS136" s="632"/>
      <c r="AT136" s="630">
        <f t="shared" ca="1" si="73"/>
        <v>0</v>
      </c>
      <c r="AU136" s="631"/>
      <c r="AV136" s="632"/>
      <c r="AW136" s="630">
        <f t="shared" ca="1" si="74"/>
        <v>0</v>
      </c>
      <c r="AX136" s="631"/>
      <c r="AY136" s="632"/>
      <c r="AZ136" s="630">
        <f t="shared" ca="1" si="75"/>
        <v>0</v>
      </c>
      <c r="BA136" s="631"/>
      <c r="BB136" s="632"/>
      <c r="BC136" s="630">
        <f t="shared" ca="1" si="76"/>
        <v>0</v>
      </c>
      <c r="BD136" s="631"/>
      <c r="BE136" s="632"/>
      <c r="BF136" s="630">
        <f t="shared" ca="1" si="77"/>
        <v>0</v>
      </c>
      <c r="BG136" s="631"/>
      <c r="BH136" s="632"/>
      <c r="BI136" s="630">
        <f t="shared" ca="1" si="78"/>
        <v>0</v>
      </c>
      <c r="BJ136" s="631"/>
      <c r="BK136" s="632"/>
      <c r="BL136" s="630">
        <f t="shared" ca="1" si="79"/>
        <v>0</v>
      </c>
      <c r="BM136" s="631"/>
      <c r="BN136" s="632"/>
      <c r="BO136" s="630">
        <f t="shared" ca="1" si="80"/>
        <v>0</v>
      </c>
      <c r="BP136" s="631"/>
      <c r="BQ136" s="632"/>
      <c r="BR136" s="630">
        <f t="shared" ca="1" si="81"/>
        <v>0</v>
      </c>
      <c r="BS136" s="631"/>
      <c r="BT136" s="632"/>
      <c r="BU136" s="630">
        <f t="shared" ca="1" si="82"/>
        <v>0</v>
      </c>
      <c r="BV136" s="631"/>
      <c r="BW136" s="632"/>
      <c r="BX136" s="630">
        <f t="shared" ca="1" si="83"/>
        <v>0</v>
      </c>
      <c r="BY136" s="631"/>
      <c r="BZ136" s="632"/>
      <c r="CA136" s="630">
        <f t="shared" ca="1" si="84"/>
        <v>0</v>
      </c>
      <c r="CB136" s="631"/>
      <c r="CC136" s="632"/>
      <c r="CD136" s="630">
        <f t="shared" ca="1" si="85"/>
        <v>0</v>
      </c>
      <c r="CE136" s="631"/>
      <c r="CF136" s="632"/>
      <c r="CG136" s="630">
        <f t="shared" ca="1" si="86"/>
        <v>0</v>
      </c>
      <c r="CH136" s="631"/>
      <c r="CI136" s="632"/>
      <c r="CJ136" s="630">
        <f t="shared" ca="1" si="87"/>
        <v>0</v>
      </c>
      <c r="CK136" s="631"/>
      <c r="CL136" s="632"/>
      <c r="CM136" s="630">
        <f t="shared" ca="1" si="88"/>
        <v>0</v>
      </c>
      <c r="CN136" s="631"/>
      <c r="CO136" s="632"/>
      <c r="CP136" s="630">
        <f t="shared" ca="1" si="89"/>
        <v>0</v>
      </c>
      <c r="CQ136" s="631"/>
      <c r="CR136" s="632"/>
      <c r="CS136" s="630">
        <f t="shared" ca="1" si="90"/>
        <v>0</v>
      </c>
      <c r="CT136" s="631"/>
      <c r="CU136" s="632"/>
      <c r="CV136" s="630">
        <f t="shared" ca="1" si="91"/>
        <v>0</v>
      </c>
      <c r="CW136" s="631"/>
      <c r="CX136" s="636"/>
    </row>
    <row r="137" spans="2:102" ht="15" customHeight="1" thickBot="1">
      <c r="C137" s="355"/>
      <c r="D137" s="355"/>
      <c r="E137" s="355"/>
      <c r="L137" s="231"/>
      <c r="M137" s="232" t="s">
        <v>32</v>
      </c>
      <c r="O137" s="249">
        <f ca="1">SUM(P137:CX137)</f>
        <v>610.31499999999994</v>
      </c>
      <c r="P137" s="642">
        <f ca="1">SUM(P133:R136)</f>
        <v>0</v>
      </c>
      <c r="Q137" s="634"/>
      <c r="R137" s="635"/>
      <c r="S137" s="633">
        <f t="shared" ref="S137" ca="1" si="94">SUM(S133:U136)</f>
        <v>41.1697695035461</v>
      </c>
      <c r="T137" s="634"/>
      <c r="U137" s="635"/>
      <c r="V137" s="633">
        <f t="shared" ref="V137" ca="1" si="95">SUM(V133:X136)</f>
        <v>156.42597517730496</v>
      </c>
      <c r="W137" s="634"/>
      <c r="X137" s="635"/>
      <c r="Y137" s="633">
        <f t="shared" ref="Y137" ca="1" si="96">SUM(Y133:AA136)</f>
        <v>102.17031914893616</v>
      </c>
      <c r="Z137" s="634"/>
      <c r="AA137" s="635"/>
      <c r="AB137" s="633">
        <f t="shared" ref="AB137" ca="1" si="97">SUM(AB133:AD136)</f>
        <v>106.30127659574468</v>
      </c>
      <c r="AC137" s="634"/>
      <c r="AD137" s="635"/>
      <c r="AE137" s="633">
        <f t="shared" ref="AE137" ca="1" si="98">SUM(AE133:AG136)</f>
        <v>153.65135396518374</v>
      </c>
      <c r="AF137" s="634"/>
      <c r="AG137" s="635"/>
      <c r="AH137" s="633">
        <f t="shared" ref="AH137" ca="1" si="99">SUM(AH133:AJ136)</f>
        <v>50.596305609284329</v>
      </c>
      <c r="AI137" s="634"/>
      <c r="AJ137" s="635"/>
      <c r="AK137" s="633">
        <f t="shared" ref="AK137" ca="1" si="100">SUM(AK133:AM136)</f>
        <v>0</v>
      </c>
      <c r="AL137" s="634"/>
      <c r="AM137" s="635"/>
      <c r="AN137" s="633">
        <f t="shared" ref="AN137" ca="1" si="101">SUM(AN133:AP136)</f>
        <v>0</v>
      </c>
      <c r="AO137" s="634"/>
      <c r="AP137" s="635"/>
      <c r="AQ137" s="633">
        <f t="shared" ref="AQ137" ca="1" si="102">SUM(AQ133:AS136)</f>
        <v>0</v>
      </c>
      <c r="AR137" s="634"/>
      <c r="AS137" s="635"/>
      <c r="AT137" s="633">
        <f t="shared" ref="AT137" ca="1" si="103">SUM(AT133:AV136)</f>
        <v>0</v>
      </c>
      <c r="AU137" s="634"/>
      <c r="AV137" s="635"/>
      <c r="AW137" s="633">
        <f t="shared" ref="AW137" ca="1" si="104">SUM(AW133:AY136)</f>
        <v>0</v>
      </c>
      <c r="AX137" s="634"/>
      <c r="AY137" s="635"/>
      <c r="AZ137" s="633">
        <f t="shared" ref="AZ137" ca="1" si="105">SUM(AZ133:BB136)</f>
        <v>0</v>
      </c>
      <c r="BA137" s="634"/>
      <c r="BB137" s="635"/>
      <c r="BC137" s="633">
        <f t="shared" ref="BC137" ca="1" si="106">SUM(BC133:BE136)</f>
        <v>0</v>
      </c>
      <c r="BD137" s="634"/>
      <c r="BE137" s="635"/>
      <c r="BF137" s="633">
        <f t="shared" ref="BF137" ca="1" si="107">SUM(BF133:BH136)</f>
        <v>0</v>
      </c>
      <c r="BG137" s="634"/>
      <c r="BH137" s="635"/>
      <c r="BI137" s="633">
        <f t="shared" ref="BI137" ca="1" si="108">SUM(BI133:BK136)</f>
        <v>0</v>
      </c>
      <c r="BJ137" s="634"/>
      <c r="BK137" s="635"/>
      <c r="BL137" s="633">
        <f t="shared" ref="BL137" ca="1" si="109">SUM(BL133:BN136)</f>
        <v>0</v>
      </c>
      <c r="BM137" s="634"/>
      <c r="BN137" s="635"/>
      <c r="BO137" s="633">
        <f t="shared" ref="BO137" ca="1" si="110">SUM(BO133:BQ136)</f>
        <v>0</v>
      </c>
      <c r="BP137" s="634"/>
      <c r="BQ137" s="635"/>
      <c r="BR137" s="633">
        <f t="shared" ref="BR137" ca="1" si="111">SUM(BR133:BT136)</f>
        <v>0</v>
      </c>
      <c r="BS137" s="634"/>
      <c r="BT137" s="635"/>
      <c r="BU137" s="633">
        <f t="shared" ref="BU137" ca="1" si="112">SUM(BU133:BW136)</f>
        <v>0</v>
      </c>
      <c r="BV137" s="634"/>
      <c r="BW137" s="635"/>
      <c r="BX137" s="633">
        <f t="shared" ref="BX137" ca="1" si="113">SUM(BX133:BZ136)</f>
        <v>0</v>
      </c>
      <c r="BY137" s="634"/>
      <c r="BZ137" s="635"/>
      <c r="CA137" s="633">
        <f t="shared" ref="CA137" ca="1" si="114">SUM(CA133:CC136)</f>
        <v>0</v>
      </c>
      <c r="CB137" s="634"/>
      <c r="CC137" s="635"/>
      <c r="CD137" s="633">
        <f t="shared" ref="CD137" ca="1" si="115">SUM(CD133:CF136)</f>
        <v>0</v>
      </c>
      <c r="CE137" s="634"/>
      <c r="CF137" s="635"/>
      <c r="CG137" s="633">
        <f t="shared" ref="CG137" ca="1" si="116">SUM(CG133:CI136)</f>
        <v>0</v>
      </c>
      <c r="CH137" s="634"/>
      <c r="CI137" s="635"/>
      <c r="CJ137" s="633">
        <f t="shared" ref="CJ137" ca="1" si="117">SUM(CJ133:CL136)</f>
        <v>0</v>
      </c>
      <c r="CK137" s="634"/>
      <c r="CL137" s="635"/>
      <c r="CM137" s="633">
        <f t="shared" ref="CM137" ca="1" si="118">SUM(CM133:CO136)</f>
        <v>0</v>
      </c>
      <c r="CN137" s="634"/>
      <c r="CO137" s="635"/>
      <c r="CP137" s="633">
        <f t="shared" ref="CP137" ca="1" si="119">SUM(CP133:CR136)</f>
        <v>0</v>
      </c>
      <c r="CQ137" s="634"/>
      <c r="CR137" s="635"/>
      <c r="CS137" s="633">
        <f t="shared" ref="CS137" ca="1" si="120">SUM(CS133:CU136)</f>
        <v>0</v>
      </c>
      <c r="CT137" s="634"/>
      <c r="CU137" s="635"/>
      <c r="CV137" s="633">
        <f t="shared" ref="CV137" ca="1" si="121">SUM(CV133:CX136)</f>
        <v>0</v>
      </c>
      <c r="CW137" s="634"/>
      <c r="CX137" s="637"/>
    </row>
    <row r="138" spans="2:102">
      <c r="Q138" s="375"/>
    </row>
    <row r="139" spans="2:102" ht="15" customHeight="1">
      <c r="F139" s="357" t="s">
        <v>211</v>
      </c>
      <c r="O139" s="378"/>
      <c r="AM139" s="437"/>
      <c r="AS139" s="437"/>
    </row>
    <row r="140" spans="2:102" ht="15" customHeight="1" thickBot="1">
      <c r="C140" s="362"/>
      <c r="D140" s="362"/>
      <c r="E140" s="362"/>
      <c r="F140" s="376" t="s">
        <v>212</v>
      </c>
      <c r="G140" s="394">
        <v>170</v>
      </c>
      <c r="J140" s="361"/>
      <c r="K140" s="202"/>
      <c r="L140" s="357" t="s">
        <v>208</v>
      </c>
      <c r="M140" s="358"/>
      <c r="N140" s="359"/>
      <c r="O140" s="360"/>
      <c r="P140" s="361"/>
      <c r="Q140" s="362" t="s">
        <v>207</v>
      </c>
      <c r="R140" s="393">
        <v>8</v>
      </c>
      <c r="S140" s="361" t="s">
        <v>210</v>
      </c>
      <c r="T140" s="361"/>
      <c r="U140" s="361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</row>
    <row r="141" spans="2:102" ht="15" customHeight="1">
      <c r="F141" s="425" t="str">
        <f>+M133</f>
        <v>PDMS/E3D</v>
      </c>
      <c r="G141" s="254">
        <f ca="1">ROUNDUP(O133/$G$140,0)</f>
        <v>3</v>
      </c>
      <c r="L141" s="415"/>
      <c r="M141" s="416" t="str">
        <f>+M133</f>
        <v>PDMS/E3D</v>
      </c>
      <c r="O141" s="254">
        <f t="array" aca="1" ref="O141" ca="1">SUM(ROUNDUP(P141:CX141,0))</f>
        <v>6</v>
      </c>
      <c r="P141" s="644">
        <f ca="1">+P133/($R$140*SUM(P$5:R$5))</f>
        <v>0</v>
      </c>
      <c r="Q141" s="640"/>
      <c r="R141" s="641"/>
      <c r="S141" s="639">
        <f t="shared" ref="S141:S144" ca="1" si="122">+S133/($R$140*SUM(S$5:U$5))</f>
        <v>0.2248263888888889</v>
      </c>
      <c r="T141" s="640"/>
      <c r="U141" s="641"/>
      <c r="V141" s="639">
        <f t="shared" ref="V141:V144" ca="1" si="123">+V133/($R$140*SUM(V$5:X$5))</f>
        <v>1.015480324074074</v>
      </c>
      <c r="W141" s="640"/>
      <c r="X141" s="641"/>
      <c r="Y141" s="639">
        <f t="shared" ref="Y141:Y144" ca="1" si="124">+Y133/($R$140*SUM(Y$5:AA$5))</f>
        <v>0.38632352941176462</v>
      </c>
      <c r="Z141" s="640"/>
      <c r="AA141" s="641"/>
      <c r="AB141" s="639">
        <f t="shared" ref="AB141:AB144" ca="1" si="125">+AB133/($R$140*SUM(AB$5:AD$5))</f>
        <v>0.22693452380952381</v>
      </c>
      <c r="AC141" s="640"/>
      <c r="AD141" s="641"/>
      <c r="AE141" s="639">
        <f t="shared" ref="AE141:AE144" ca="1" si="126">+AE133/($R$140*SUM(AE$5:AG$5))</f>
        <v>0.84722222222222221</v>
      </c>
      <c r="AF141" s="640"/>
      <c r="AG141" s="641"/>
      <c r="AH141" s="639">
        <f t="shared" ref="AH141:AH144" ca="1" si="127">+AH133/($R$140*SUM(AH$5:AJ$5))</f>
        <v>0</v>
      </c>
      <c r="AI141" s="640"/>
      <c r="AJ141" s="641"/>
      <c r="AK141" s="639">
        <f t="shared" ref="AK141:AK144" ca="1" si="128">+AK133/($R$140*SUM(AK$5:AM$5))</f>
        <v>0</v>
      </c>
      <c r="AL141" s="640"/>
      <c r="AM141" s="641"/>
      <c r="AN141" s="639">
        <f t="shared" ref="AN141:AN144" ca="1" si="129">+AN133/($R$140*SUM(AN$5:AP$5))</f>
        <v>0</v>
      </c>
      <c r="AO141" s="640"/>
      <c r="AP141" s="641"/>
      <c r="AQ141" s="639">
        <f t="shared" ref="AQ141:AQ144" ca="1" si="130">+AQ133/($R$140*SUM(AQ$5:AS$5))</f>
        <v>0</v>
      </c>
      <c r="AR141" s="640"/>
      <c r="AS141" s="641"/>
      <c r="AT141" s="639">
        <f t="shared" ref="AT141:AT144" ca="1" si="131">+AT133/($R$140*SUM(AT$5:AV$5))</f>
        <v>0</v>
      </c>
      <c r="AU141" s="640"/>
      <c r="AV141" s="641"/>
      <c r="AW141" s="639">
        <f t="shared" ref="AW141:AW144" ca="1" si="132">+AW133/($R$140*SUM(AW$5:AY$5))</f>
        <v>0</v>
      </c>
      <c r="AX141" s="640"/>
      <c r="AY141" s="641"/>
      <c r="AZ141" s="639">
        <f t="shared" ref="AZ141:AZ144" ca="1" si="133">+AZ133/($R$140*SUM(AZ$5:BB$5))</f>
        <v>0</v>
      </c>
      <c r="BA141" s="640"/>
      <c r="BB141" s="641"/>
      <c r="BC141" s="639">
        <f t="shared" ref="BC141:BC144" ca="1" si="134">+BC133/($R$140*SUM(BC$5:BE$5))</f>
        <v>0</v>
      </c>
      <c r="BD141" s="640"/>
      <c r="BE141" s="641"/>
      <c r="BF141" s="639">
        <f t="shared" ref="BF141:BF144" ca="1" si="135">+BF133/($R$140*SUM(BF$5:BH$5))</f>
        <v>0</v>
      </c>
      <c r="BG141" s="640"/>
      <c r="BH141" s="641"/>
      <c r="BI141" s="639">
        <f t="shared" ref="BI141:BI144" ca="1" si="136">+BI133/($R$140*SUM(BI$5:BK$5))</f>
        <v>0</v>
      </c>
      <c r="BJ141" s="640"/>
      <c r="BK141" s="641"/>
      <c r="BL141" s="639">
        <f t="shared" ref="BL141:BL144" ca="1" si="137">+BL133/($R$140*SUM(BL$5:BN$5))</f>
        <v>0</v>
      </c>
      <c r="BM141" s="640"/>
      <c r="BN141" s="641"/>
      <c r="BO141" s="639">
        <f t="shared" ref="BO141:BO144" ca="1" si="138">+BO133/($R$140*SUM(BO$5:BQ$5))</f>
        <v>0</v>
      </c>
      <c r="BP141" s="640"/>
      <c r="BQ141" s="641"/>
      <c r="BR141" s="639">
        <f t="shared" ref="BR141:BR144" ca="1" si="139">+BR133/($R$140*SUM(BR$5:BT$5))</f>
        <v>0</v>
      </c>
      <c r="BS141" s="640"/>
      <c r="BT141" s="641"/>
      <c r="BU141" s="639">
        <f t="shared" ref="BU141:BU144" ca="1" si="140">+BU133/($R$140*SUM(BU$5:BW$5))</f>
        <v>0</v>
      </c>
      <c r="BV141" s="640"/>
      <c r="BW141" s="641"/>
      <c r="BX141" s="639">
        <f t="shared" ref="BX141:BX144" ca="1" si="141">+BX133/($R$140*SUM(BX$5:BZ$5))</f>
        <v>0</v>
      </c>
      <c r="BY141" s="640"/>
      <c r="BZ141" s="641"/>
      <c r="CA141" s="639">
        <f t="shared" ref="CA141:CA144" ca="1" si="142">+CA133/($R$140*SUM(CA$5:CC$5))</f>
        <v>0</v>
      </c>
      <c r="CB141" s="640"/>
      <c r="CC141" s="641"/>
      <c r="CD141" s="639">
        <f t="shared" ref="CD141:CD144" ca="1" si="143">+CD133/($R$140*SUM(CD$5:CF$5))</f>
        <v>0</v>
      </c>
      <c r="CE141" s="640"/>
      <c r="CF141" s="641"/>
      <c r="CG141" s="639">
        <f t="shared" ref="CG141:CG144" ca="1" si="144">+CG133/($R$140*SUM(CG$5:CI$5))</f>
        <v>0</v>
      </c>
      <c r="CH141" s="640"/>
      <c r="CI141" s="641"/>
      <c r="CJ141" s="639">
        <f t="shared" ref="CJ141:CJ144" ca="1" si="145">+CJ133/($R$140*SUM(CJ$5:CL$5))</f>
        <v>0</v>
      </c>
      <c r="CK141" s="640"/>
      <c r="CL141" s="641"/>
      <c r="CM141" s="639">
        <f t="shared" ref="CM141:CM144" ca="1" si="146">+CM133/($R$140*SUM(CM$5:CO$5))</f>
        <v>0</v>
      </c>
      <c r="CN141" s="640"/>
      <c r="CO141" s="641"/>
      <c r="CP141" s="639">
        <f t="shared" ref="CP141:CP144" ca="1" si="147">+CP133/($R$140*SUM(CP$5:CR$5))</f>
        <v>0</v>
      </c>
      <c r="CQ141" s="640"/>
      <c r="CR141" s="641"/>
      <c r="CS141" s="639">
        <f t="shared" ref="CS141:CS144" ca="1" si="148">+CS133/($R$140*SUM(CS$5:CU$5))</f>
        <v>0</v>
      </c>
      <c r="CT141" s="640"/>
      <c r="CU141" s="641"/>
      <c r="CV141" s="639">
        <f t="shared" ref="CV141:CV144" ca="1" si="149">+CV133/($R$140*SUM(CV$5:CX$5))</f>
        <v>0</v>
      </c>
      <c r="CW141" s="640"/>
      <c r="CX141" s="643"/>
    </row>
    <row r="142" spans="2:102" ht="15" customHeight="1">
      <c r="F142" s="426" t="str">
        <f t="shared" ref="F142:F144" si="150">+M134</f>
        <v>MsOffice</v>
      </c>
      <c r="G142" s="255">
        <f t="shared" ref="G142:G144" ca="1" si="151">ROUNDUP(O134/$G$140,0)</f>
        <v>2</v>
      </c>
      <c r="L142" s="45"/>
      <c r="M142" s="417" t="str">
        <f t="shared" ref="M142:M144" si="152">+M134</f>
        <v>MsOffice</v>
      </c>
      <c r="O142" s="255">
        <f t="array" aca="1" ref="O142" ca="1">SUM(ROUNDUP(P142:CX142,0))</f>
        <v>6</v>
      </c>
      <c r="P142" s="638">
        <f t="shared" ref="P142:P144" ca="1" si="153">+P134/($R$140*SUM(P$5:R$5))</f>
        <v>0</v>
      </c>
      <c r="Q142" s="631"/>
      <c r="R142" s="632"/>
      <c r="S142" s="630">
        <f t="shared" ca="1" si="122"/>
        <v>2.0231762917933133E-2</v>
      </c>
      <c r="T142" s="631"/>
      <c r="U142" s="632"/>
      <c r="V142" s="630">
        <f t="shared" ca="1" si="123"/>
        <v>7.0811170212765964E-2</v>
      </c>
      <c r="W142" s="631"/>
      <c r="X142" s="632"/>
      <c r="Y142" s="630">
        <f t="shared" ca="1" si="124"/>
        <v>0.36492881727158943</v>
      </c>
      <c r="Z142" s="631"/>
      <c r="AA142" s="632"/>
      <c r="AB142" s="630">
        <f t="shared" ca="1" si="125"/>
        <v>0.40581117021276597</v>
      </c>
      <c r="AC142" s="631"/>
      <c r="AD142" s="632"/>
      <c r="AE142" s="630">
        <f t="shared" ca="1" si="126"/>
        <v>0.21980106920266493</v>
      </c>
      <c r="AF142" s="631"/>
      <c r="AG142" s="632"/>
      <c r="AH142" s="630">
        <f t="shared" ca="1" si="127"/>
        <v>0.27497992178958874</v>
      </c>
      <c r="AI142" s="631"/>
      <c r="AJ142" s="632"/>
      <c r="AK142" s="630">
        <f t="shared" ca="1" si="128"/>
        <v>0</v>
      </c>
      <c r="AL142" s="631"/>
      <c r="AM142" s="632"/>
      <c r="AN142" s="630">
        <f t="shared" ca="1" si="129"/>
        <v>0</v>
      </c>
      <c r="AO142" s="631"/>
      <c r="AP142" s="632"/>
      <c r="AQ142" s="630">
        <f t="shared" ca="1" si="130"/>
        <v>0</v>
      </c>
      <c r="AR142" s="631"/>
      <c r="AS142" s="632"/>
      <c r="AT142" s="630">
        <f t="shared" ca="1" si="131"/>
        <v>0</v>
      </c>
      <c r="AU142" s="631"/>
      <c r="AV142" s="632"/>
      <c r="AW142" s="630">
        <f t="shared" ca="1" si="132"/>
        <v>0</v>
      </c>
      <c r="AX142" s="631"/>
      <c r="AY142" s="632"/>
      <c r="AZ142" s="630">
        <f t="shared" ca="1" si="133"/>
        <v>0</v>
      </c>
      <c r="BA142" s="631"/>
      <c r="BB142" s="632"/>
      <c r="BC142" s="630">
        <f t="shared" ca="1" si="134"/>
        <v>0</v>
      </c>
      <c r="BD142" s="631"/>
      <c r="BE142" s="632"/>
      <c r="BF142" s="630">
        <f t="shared" ca="1" si="135"/>
        <v>0</v>
      </c>
      <c r="BG142" s="631"/>
      <c r="BH142" s="632"/>
      <c r="BI142" s="630">
        <f t="shared" ca="1" si="136"/>
        <v>0</v>
      </c>
      <c r="BJ142" s="631"/>
      <c r="BK142" s="632"/>
      <c r="BL142" s="630">
        <f t="shared" ca="1" si="137"/>
        <v>0</v>
      </c>
      <c r="BM142" s="631"/>
      <c r="BN142" s="632"/>
      <c r="BO142" s="630">
        <f t="shared" ca="1" si="138"/>
        <v>0</v>
      </c>
      <c r="BP142" s="631"/>
      <c r="BQ142" s="632"/>
      <c r="BR142" s="630">
        <f t="shared" ca="1" si="139"/>
        <v>0</v>
      </c>
      <c r="BS142" s="631"/>
      <c r="BT142" s="632"/>
      <c r="BU142" s="630">
        <f t="shared" ca="1" si="140"/>
        <v>0</v>
      </c>
      <c r="BV142" s="631"/>
      <c r="BW142" s="632"/>
      <c r="BX142" s="630">
        <f t="shared" ca="1" si="141"/>
        <v>0</v>
      </c>
      <c r="BY142" s="631"/>
      <c r="BZ142" s="632"/>
      <c r="CA142" s="630">
        <f t="shared" ca="1" si="142"/>
        <v>0</v>
      </c>
      <c r="CB142" s="631"/>
      <c r="CC142" s="632"/>
      <c r="CD142" s="630">
        <f t="shared" ca="1" si="143"/>
        <v>0</v>
      </c>
      <c r="CE142" s="631"/>
      <c r="CF142" s="632"/>
      <c r="CG142" s="630">
        <f t="shared" ca="1" si="144"/>
        <v>0</v>
      </c>
      <c r="CH142" s="631"/>
      <c r="CI142" s="632"/>
      <c r="CJ142" s="630">
        <f t="shared" ca="1" si="145"/>
        <v>0</v>
      </c>
      <c r="CK142" s="631"/>
      <c r="CL142" s="632"/>
      <c r="CM142" s="630">
        <f t="shared" ca="1" si="146"/>
        <v>0</v>
      </c>
      <c r="CN142" s="631"/>
      <c r="CO142" s="632"/>
      <c r="CP142" s="630">
        <f t="shared" ca="1" si="147"/>
        <v>0</v>
      </c>
      <c r="CQ142" s="631"/>
      <c r="CR142" s="632"/>
      <c r="CS142" s="630">
        <f t="shared" ca="1" si="148"/>
        <v>0</v>
      </c>
      <c r="CT142" s="631"/>
      <c r="CU142" s="632"/>
      <c r="CV142" s="630">
        <f t="shared" ca="1" si="149"/>
        <v>0</v>
      </c>
      <c r="CW142" s="631"/>
      <c r="CX142" s="636"/>
    </row>
    <row r="143" spans="2:102" ht="15" customHeight="1">
      <c r="F143" s="426" t="str">
        <f t="shared" si="150"/>
        <v>SOFTW3</v>
      </c>
      <c r="G143" s="255">
        <f t="shared" ca="1" si="151"/>
        <v>0</v>
      </c>
      <c r="L143" s="45"/>
      <c r="M143" s="417" t="str">
        <f t="shared" si="152"/>
        <v>SOFTW3</v>
      </c>
      <c r="O143" s="255">
        <f t="array" aca="1" ref="O143" ca="1">SUM(ROUNDUP(P143:CX143,0))</f>
        <v>0</v>
      </c>
      <c r="P143" s="638">
        <f t="shared" ca="1" si="153"/>
        <v>0</v>
      </c>
      <c r="Q143" s="631"/>
      <c r="R143" s="632"/>
      <c r="S143" s="630">
        <f t="shared" ca="1" si="122"/>
        <v>0</v>
      </c>
      <c r="T143" s="631"/>
      <c r="U143" s="632"/>
      <c r="V143" s="630">
        <f t="shared" ca="1" si="123"/>
        <v>0</v>
      </c>
      <c r="W143" s="631"/>
      <c r="X143" s="632"/>
      <c r="Y143" s="630">
        <f t="shared" ca="1" si="124"/>
        <v>0</v>
      </c>
      <c r="Z143" s="631"/>
      <c r="AA143" s="632"/>
      <c r="AB143" s="630">
        <f t="shared" ca="1" si="125"/>
        <v>0</v>
      </c>
      <c r="AC143" s="631"/>
      <c r="AD143" s="632"/>
      <c r="AE143" s="630">
        <f t="shared" ca="1" si="126"/>
        <v>0</v>
      </c>
      <c r="AF143" s="631"/>
      <c r="AG143" s="632"/>
      <c r="AH143" s="630">
        <f t="shared" ca="1" si="127"/>
        <v>0</v>
      </c>
      <c r="AI143" s="631"/>
      <c r="AJ143" s="632"/>
      <c r="AK143" s="630">
        <f t="shared" ca="1" si="128"/>
        <v>0</v>
      </c>
      <c r="AL143" s="631"/>
      <c r="AM143" s="632"/>
      <c r="AN143" s="630">
        <f t="shared" ca="1" si="129"/>
        <v>0</v>
      </c>
      <c r="AO143" s="631"/>
      <c r="AP143" s="632"/>
      <c r="AQ143" s="630">
        <f t="shared" ca="1" si="130"/>
        <v>0</v>
      </c>
      <c r="AR143" s="631"/>
      <c r="AS143" s="632"/>
      <c r="AT143" s="630">
        <f t="shared" ca="1" si="131"/>
        <v>0</v>
      </c>
      <c r="AU143" s="631"/>
      <c r="AV143" s="632"/>
      <c r="AW143" s="630">
        <f t="shared" ca="1" si="132"/>
        <v>0</v>
      </c>
      <c r="AX143" s="631"/>
      <c r="AY143" s="632"/>
      <c r="AZ143" s="630">
        <f t="shared" ca="1" si="133"/>
        <v>0</v>
      </c>
      <c r="BA143" s="631"/>
      <c r="BB143" s="632"/>
      <c r="BC143" s="630">
        <f t="shared" ca="1" si="134"/>
        <v>0</v>
      </c>
      <c r="BD143" s="631"/>
      <c r="BE143" s="632"/>
      <c r="BF143" s="630">
        <f t="shared" ca="1" si="135"/>
        <v>0</v>
      </c>
      <c r="BG143" s="631"/>
      <c r="BH143" s="632"/>
      <c r="BI143" s="630">
        <f t="shared" ca="1" si="136"/>
        <v>0</v>
      </c>
      <c r="BJ143" s="631"/>
      <c r="BK143" s="632"/>
      <c r="BL143" s="630">
        <f t="shared" ca="1" si="137"/>
        <v>0</v>
      </c>
      <c r="BM143" s="631"/>
      <c r="BN143" s="632"/>
      <c r="BO143" s="630">
        <f t="shared" ca="1" si="138"/>
        <v>0</v>
      </c>
      <c r="BP143" s="631"/>
      <c r="BQ143" s="632"/>
      <c r="BR143" s="630">
        <f t="shared" ca="1" si="139"/>
        <v>0</v>
      </c>
      <c r="BS143" s="631"/>
      <c r="BT143" s="632"/>
      <c r="BU143" s="630">
        <f t="shared" ca="1" si="140"/>
        <v>0</v>
      </c>
      <c r="BV143" s="631"/>
      <c r="BW143" s="632"/>
      <c r="BX143" s="630">
        <f t="shared" ca="1" si="141"/>
        <v>0</v>
      </c>
      <c r="BY143" s="631"/>
      <c r="BZ143" s="632"/>
      <c r="CA143" s="630">
        <f t="shared" ca="1" si="142"/>
        <v>0</v>
      </c>
      <c r="CB143" s="631"/>
      <c r="CC143" s="632"/>
      <c r="CD143" s="630">
        <f t="shared" ca="1" si="143"/>
        <v>0</v>
      </c>
      <c r="CE143" s="631"/>
      <c r="CF143" s="632"/>
      <c r="CG143" s="630">
        <f t="shared" ca="1" si="144"/>
        <v>0</v>
      </c>
      <c r="CH143" s="631"/>
      <c r="CI143" s="632"/>
      <c r="CJ143" s="630">
        <f t="shared" ca="1" si="145"/>
        <v>0</v>
      </c>
      <c r="CK143" s="631"/>
      <c r="CL143" s="632"/>
      <c r="CM143" s="630">
        <f t="shared" ca="1" si="146"/>
        <v>0</v>
      </c>
      <c r="CN143" s="631"/>
      <c r="CO143" s="632"/>
      <c r="CP143" s="630">
        <f t="shared" ca="1" si="147"/>
        <v>0</v>
      </c>
      <c r="CQ143" s="631"/>
      <c r="CR143" s="632"/>
      <c r="CS143" s="630">
        <f t="shared" ca="1" si="148"/>
        <v>0</v>
      </c>
      <c r="CT143" s="631"/>
      <c r="CU143" s="632"/>
      <c r="CV143" s="630">
        <f t="shared" ca="1" si="149"/>
        <v>0</v>
      </c>
      <c r="CW143" s="631"/>
      <c r="CX143" s="636"/>
    </row>
    <row r="144" spans="2:102" ht="15" customHeight="1" thickBot="1">
      <c r="F144" s="427" t="str">
        <f t="shared" si="150"/>
        <v>SOFTW4</v>
      </c>
      <c r="G144" s="255">
        <f t="shared" ca="1" si="151"/>
        <v>0</v>
      </c>
      <c r="L144" s="418"/>
      <c r="M144" s="419" t="str">
        <f t="shared" si="152"/>
        <v>SOFTW4</v>
      </c>
      <c r="O144" s="255">
        <f t="array" aca="1" ref="O144" ca="1">SUM(ROUNDUP(P144:CX144,0))</f>
        <v>0</v>
      </c>
      <c r="P144" s="638">
        <f t="shared" ca="1" si="153"/>
        <v>0</v>
      </c>
      <c r="Q144" s="631"/>
      <c r="R144" s="632"/>
      <c r="S144" s="630">
        <f t="shared" ca="1" si="122"/>
        <v>0</v>
      </c>
      <c r="T144" s="631"/>
      <c r="U144" s="632"/>
      <c r="V144" s="630">
        <f t="shared" ca="1" si="123"/>
        <v>0</v>
      </c>
      <c r="W144" s="631"/>
      <c r="X144" s="632"/>
      <c r="Y144" s="630">
        <f t="shared" ca="1" si="124"/>
        <v>0</v>
      </c>
      <c r="Z144" s="631"/>
      <c r="AA144" s="632"/>
      <c r="AB144" s="630">
        <f t="shared" ca="1" si="125"/>
        <v>0</v>
      </c>
      <c r="AC144" s="631"/>
      <c r="AD144" s="632"/>
      <c r="AE144" s="630">
        <f t="shared" ca="1" si="126"/>
        <v>0</v>
      </c>
      <c r="AF144" s="631"/>
      <c r="AG144" s="632"/>
      <c r="AH144" s="630">
        <f t="shared" ca="1" si="127"/>
        <v>0</v>
      </c>
      <c r="AI144" s="631"/>
      <c r="AJ144" s="632"/>
      <c r="AK144" s="630">
        <f t="shared" ca="1" si="128"/>
        <v>0</v>
      </c>
      <c r="AL144" s="631"/>
      <c r="AM144" s="632"/>
      <c r="AN144" s="630">
        <f t="shared" ca="1" si="129"/>
        <v>0</v>
      </c>
      <c r="AO144" s="631"/>
      <c r="AP144" s="632"/>
      <c r="AQ144" s="630">
        <f t="shared" ca="1" si="130"/>
        <v>0</v>
      </c>
      <c r="AR144" s="631"/>
      <c r="AS144" s="632"/>
      <c r="AT144" s="630">
        <f t="shared" ca="1" si="131"/>
        <v>0</v>
      </c>
      <c r="AU144" s="631"/>
      <c r="AV144" s="632"/>
      <c r="AW144" s="630">
        <f t="shared" ca="1" si="132"/>
        <v>0</v>
      </c>
      <c r="AX144" s="631"/>
      <c r="AY144" s="632"/>
      <c r="AZ144" s="630">
        <f t="shared" ca="1" si="133"/>
        <v>0</v>
      </c>
      <c r="BA144" s="631"/>
      <c r="BB144" s="632"/>
      <c r="BC144" s="630">
        <f t="shared" ca="1" si="134"/>
        <v>0</v>
      </c>
      <c r="BD144" s="631"/>
      <c r="BE144" s="632"/>
      <c r="BF144" s="630">
        <f t="shared" ca="1" si="135"/>
        <v>0</v>
      </c>
      <c r="BG144" s="631"/>
      <c r="BH144" s="632"/>
      <c r="BI144" s="630">
        <f t="shared" ca="1" si="136"/>
        <v>0</v>
      </c>
      <c r="BJ144" s="631"/>
      <c r="BK144" s="632"/>
      <c r="BL144" s="630">
        <f t="shared" ca="1" si="137"/>
        <v>0</v>
      </c>
      <c r="BM144" s="631"/>
      <c r="BN144" s="632"/>
      <c r="BO144" s="630">
        <f t="shared" ca="1" si="138"/>
        <v>0</v>
      </c>
      <c r="BP144" s="631"/>
      <c r="BQ144" s="632"/>
      <c r="BR144" s="630">
        <f t="shared" ca="1" si="139"/>
        <v>0</v>
      </c>
      <c r="BS144" s="631"/>
      <c r="BT144" s="632"/>
      <c r="BU144" s="630">
        <f t="shared" ca="1" si="140"/>
        <v>0</v>
      </c>
      <c r="BV144" s="631"/>
      <c r="BW144" s="632"/>
      <c r="BX144" s="630">
        <f t="shared" ca="1" si="141"/>
        <v>0</v>
      </c>
      <c r="BY144" s="631"/>
      <c r="BZ144" s="632"/>
      <c r="CA144" s="630">
        <f t="shared" ca="1" si="142"/>
        <v>0</v>
      </c>
      <c r="CB144" s="631"/>
      <c r="CC144" s="632"/>
      <c r="CD144" s="630">
        <f t="shared" ca="1" si="143"/>
        <v>0</v>
      </c>
      <c r="CE144" s="631"/>
      <c r="CF144" s="632"/>
      <c r="CG144" s="630">
        <f t="shared" ca="1" si="144"/>
        <v>0</v>
      </c>
      <c r="CH144" s="631"/>
      <c r="CI144" s="632"/>
      <c r="CJ144" s="630">
        <f t="shared" ca="1" si="145"/>
        <v>0</v>
      </c>
      <c r="CK144" s="631"/>
      <c r="CL144" s="632"/>
      <c r="CM144" s="630">
        <f t="shared" ca="1" si="146"/>
        <v>0</v>
      </c>
      <c r="CN144" s="631"/>
      <c r="CO144" s="632"/>
      <c r="CP144" s="630">
        <f t="shared" ca="1" si="147"/>
        <v>0</v>
      </c>
      <c r="CQ144" s="631"/>
      <c r="CR144" s="632"/>
      <c r="CS144" s="630">
        <f t="shared" ca="1" si="148"/>
        <v>0</v>
      </c>
      <c r="CT144" s="631"/>
      <c r="CU144" s="632"/>
      <c r="CV144" s="630">
        <f t="shared" ca="1" si="149"/>
        <v>0</v>
      </c>
      <c r="CW144" s="631"/>
      <c r="CX144" s="636"/>
    </row>
    <row r="145" spans="6:102" ht="15" customHeight="1" thickBot="1">
      <c r="F145" s="377"/>
      <c r="G145" s="249"/>
      <c r="L145" s="231"/>
      <c r="M145" s="232"/>
      <c r="O145" s="249"/>
      <c r="P145" s="642"/>
      <c r="Q145" s="634"/>
      <c r="R145" s="635"/>
      <c r="S145" s="633"/>
      <c r="T145" s="634"/>
      <c r="U145" s="635"/>
      <c r="V145" s="633"/>
      <c r="W145" s="634"/>
      <c r="X145" s="635"/>
      <c r="Y145" s="633"/>
      <c r="Z145" s="634"/>
      <c r="AA145" s="635"/>
      <c r="AB145" s="633"/>
      <c r="AC145" s="634"/>
      <c r="AD145" s="635"/>
      <c r="AE145" s="633"/>
      <c r="AF145" s="634"/>
      <c r="AG145" s="635"/>
      <c r="AH145" s="633"/>
      <c r="AI145" s="634"/>
      <c r="AJ145" s="635"/>
      <c r="AK145" s="633"/>
      <c r="AL145" s="634"/>
      <c r="AM145" s="635"/>
      <c r="AN145" s="633"/>
      <c r="AO145" s="634"/>
      <c r="AP145" s="635"/>
      <c r="AQ145" s="633"/>
      <c r="AR145" s="634"/>
      <c r="AS145" s="635"/>
      <c r="AT145" s="633"/>
      <c r="AU145" s="634"/>
      <c r="AV145" s="635"/>
      <c r="AW145" s="633"/>
      <c r="AX145" s="634"/>
      <c r="AY145" s="635"/>
      <c r="AZ145" s="633"/>
      <c r="BA145" s="634"/>
      <c r="BB145" s="635"/>
      <c r="BC145" s="633"/>
      <c r="BD145" s="634"/>
      <c r="BE145" s="635"/>
      <c r="BF145" s="633"/>
      <c r="BG145" s="634"/>
      <c r="BH145" s="635"/>
      <c r="BI145" s="633"/>
      <c r="BJ145" s="634"/>
      <c r="BK145" s="635"/>
      <c r="BL145" s="633"/>
      <c r="BM145" s="634"/>
      <c r="BN145" s="635"/>
      <c r="BO145" s="633"/>
      <c r="BP145" s="634"/>
      <c r="BQ145" s="635"/>
      <c r="BR145" s="633"/>
      <c r="BS145" s="634"/>
      <c r="BT145" s="635"/>
      <c r="BU145" s="633"/>
      <c r="BV145" s="634"/>
      <c r="BW145" s="635"/>
      <c r="BX145" s="633"/>
      <c r="BY145" s="634"/>
      <c r="BZ145" s="635"/>
      <c r="CA145" s="633"/>
      <c r="CB145" s="634"/>
      <c r="CC145" s="635"/>
      <c r="CD145" s="633"/>
      <c r="CE145" s="634"/>
      <c r="CF145" s="635"/>
      <c r="CG145" s="633"/>
      <c r="CH145" s="634"/>
      <c r="CI145" s="635"/>
      <c r="CJ145" s="633"/>
      <c r="CK145" s="634"/>
      <c r="CL145" s="635"/>
      <c r="CM145" s="633"/>
      <c r="CN145" s="634"/>
      <c r="CO145" s="635"/>
      <c r="CP145" s="633"/>
      <c r="CQ145" s="634"/>
      <c r="CR145" s="635"/>
      <c r="CS145" s="633"/>
      <c r="CT145" s="634"/>
      <c r="CU145" s="635"/>
      <c r="CV145" s="633"/>
      <c r="CW145" s="634"/>
      <c r="CX145" s="637"/>
    </row>
    <row r="147" spans="6:102">
      <c r="AN147" s="379"/>
      <c r="AW147" s="379"/>
      <c r="AZ147" s="379"/>
    </row>
    <row r="148" spans="6:102" ht="15" customHeight="1" thickBot="1">
      <c r="L148" s="357" t="s">
        <v>206</v>
      </c>
      <c r="O148" s="177"/>
      <c r="P148" s="202"/>
      <c r="Q148" s="363" t="s">
        <v>213</v>
      </c>
      <c r="R148" s="356"/>
      <c r="S148" s="202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381"/>
      <c r="AO148" s="202"/>
      <c r="AP148" s="202"/>
      <c r="AQ148" s="202"/>
      <c r="AR148" s="202"/>
      <c r="AS148" s="202"/>
      <c r="AT148" s="202"/>
      <c r="AU148" s="202"/>
      <c r="AV148" s="202"/>
      <c r="AW148" s="381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</row>
    <row r="149" spans="6:102" ht="15" customHeight="1">
      <c r="L149" s="415"/>
      <c r="M149" s="416" t="str">
        <f>+M133</f>
        <v>PDMS/E3D</v>
      </c>
      <c r="O149" s="254">
        <f ca="1">SUM(P149:CX149)</f>
        <v>5</v>
      </c>
      <c r="P149" s="621">
        <f t="shared" ref="P149" ca="1" si="154">IF(TRUNC(P141-INT(P141),2)&lt;=0.19,ROUND(P141,0),ROUNDUP(P141,0))+(--AND(P141&gt;0,P141&lt;0.2))</f>
        <v>0</v>
      </c>
      <c r="Q149" s="618"/>
      <c r="R149" s="619"/>
      <c r="S149" s="617">
        <f t="shared" ref="S149" ca="1" si="155">IF(TRUNC(S141-INT(S141),2)&lt;=0.19,ROUND(S141,0),ROUNDUP(S141,0))+(--AND(S141&gt;0,S141&lt;0.2))</f>
        <v>1</v>
      </c>
      <c r="T149" s="618"/>
      <c r="U149" s="619"/>
      <c r="V149" s="617">
        <f t="shared" ref="V149" ca="1" si="156">IF(TRUNC(V141-INT(V141),2)&lt;=0.19,ROUND(V141,0),ROUNDUP(V141,0))+(--AND(V141&gt;0,V141&lt;0.2))</f>
        <v>1</v>
      </c>
      <c r="W149" s="618"/>
      <c r="X149" s="619"/>
      <c r="Y149" s="617">
        <f t="shared" ref="Y149" ca="1" si="157">IF(TRUNC(Y141-INT(Y141),2)&lt;=0.19,ROUND(Y141,0),ROUNDUP(Y141,0))+(--AND(Y141&gt;0,Y141&lt;0.2))</f>
        <v>1</v>
      </c>
      <c r="Z149" s="618"/>
      <c r="AA149" s="619"/>
      <c r="AB149" s="617">
        <f t="shared" ref="AB149" ca="1" si="158">IF(TRUNC(AB141-INT(AB141),2)&lt;=0.19,ROUND(AB141,0),ROUNDUP(AB141,0))+(--AND(AB141&gt;0,AB141&lt;0.2))</f>
        <v>1</v>
      </c>
      <c r="AC149" s="618"/>
      <c r="AD149" s="619"/>
      <c r="AE149" s="617">
        <f t="shared" ref="AE149" ca="1" si="159">IF(TRUNC(AE141-INT(AE141),2)&lt;=0.19,ROUND(AE141,0),ROUNDUP(AE141,0))+(--AND(AE141&gt;0,AE141&lt;0.2))</f>
        <v>1</v>
      </c>
      <c r="AF149" s="618"/>
      <c r="AG149" s="619"/>
      <c r="AH149" s="617">
        <f t="shared" ref="AH149" ca="1" si="160">IF(TRUNC(AH141-INT(AH141),2)&lt;=0.19,ROUND(AH141,0),ROUNDUP(AH141,0))+(--AND(AH141&gt;0,AH141&lt;0.2))</f>
        <v>0</v>
      </c>
      <c r="AI149" s="618"/>
      <c r="AJ149" s="619"/>
      <c r="AK149" s="617">
        <f t="shared" ref="AK149" ca="1" si="161">IF(TRUNC(AK141-INT(AK141),2)&lt;=0.19,ROUND(AK141,0),ROUNDUP(AK141,0))+(--AND(AK141&gt;0,AK141&lt;0.2))</f>
        <v>0</v>
      </c>
      <c r="AL149" s="618"/>
      <c r="AM149" s="619"/>
      <c r="AN149" s="617">
        <f t="shared" ref="AN149" ca="1" si="162">IF(TRUNC(AN141-INT(AN141),2)&lt;=0.19,ROUND(AN141,0),ROUNDUP(AN141,0))+(--AND(AN141&gt;0,AN141&lt;0.2))</f>
        <v>0</v>
      </c>
      <c r="AO149" s="618"/>
      <c r="AP149" s="619"/>
      <c r="AQ149" s="617">
        <f t="shared" ref="AQ149" ca="1" si="163">IF(TRUNC(AQ141-INT(AQ141),2)&lt;=0.19,ROUND(AQ141,0),ROUNDUP(AQ141,0))+(--AND(AQ141&gt;0,AQ141&lt;0.2))</f>
        <v>0</v>
      </c>
      <c r="AR149" s="618"/>
      <c r="AS149" s="619"/>
      <c r="AT149" s="617">
        <f t="shared" ref="AT149" ca="1" si="164">IF(TRUNC(AT141-INT(AT141),2)&lt;=0.19,ROUND(AT141,0),ROUNDUP(AT141,0))+(--AND(AT141&gt;0,AT141&lt;0.2))</f>
        <v>0</v>
      </c>
      <c r="AU149" s="618"/>
      <c r="AV149" s="619"/>
      <c r="AW149" s="617">
        <f t="shared" ref="AW149" ca="1" si="165">IF(TRUNC(AW141-INT(AW141),2)&lt;=0.19,ROUND(AW141,0),ROUNDUP(AW141,0))+(--AND(AW141&gt;0,AW141&lt;0.2))</f>
        <v>0</v>
      </c>
      <c r="AX149" s="618"/>
      <c r="AY149" s="619"/>
      <c r="AZ149" s="617">
        <f t="shared" ref="AZ149" ca="1" si="166">IF(TRUNC(AZ141-INT(AZ141),2)&lt;=0.19,ROUND(AZ141,0),ROUNDUP(AZ141,0))+(--AND(AZ141&gt;0,AZ141&lt;0.2))</f>
        <v>0</v>
      </c>
      <c r="BA149" s="618"/>
      <c r="BB149" s="619"/>
      <c r="BC149" s="617">
        <f t="shared" ref="BC149" ca="1" si="167">IF(TRUNC(BC141-INT(BC141),2)&lt;=0.19,ROUND(BC141,0),ROUNDUP(BC141,0))+(--AND(BC141&gt;0,BC141&lt;0.2))</f>
        <v>0</v>
      </c>
      <c r="BD149" s="618"/>
      <c r="BE149" s="619"/>
      <c r="BF149" s="617">
        <f t="shared" ref="BF149" ca="1" si="168">IF(TRUNC(BF141-INT(BF141),2)&lt;=0.19,ROUND(BF141,0),ROUNDUP(BF141,0))+(--AND(BF141&gt;0,BF141&lt;0.2))</f>
        <v>0</v>
      </c>
      <c r="BG149" s="618"/>
      <c r="BH149" s="619"/>
      <c r="BI149" s="617">
        <f t="shared" ref="BI149" ca="1" si="169">IF(TRUNC(BI141-INT(BI141),2)&lt;=0.19,ROUND(BI141,0),ROUNDUP(BI141,0))+(--AND(BI141&gt;0,BI141&lt;0.2))</f>
        <v>0</v>
      </c>
      <c r="BJ149" s="618"/>
      <c r="BK149" s="619"/>
      <c r="BL149" s="617">
        <f t="shared" ref="BL149" ca="1" si="170">IF(TRUNC(BL141-INT(BL141),2)&lt;=0.19,ROUND(BL141,0),ROUNDUP(BL141,0))+(--AND(BL141&gt;0,BL141&lt;0.2))</f>
        <v>0</v>
      </c>
      <c r="BM149" s="618"/>
      <c r="BN149" s="619"/>
      <c r="BO149" s="617">
        <f t="shared" ref="BO149" ca="1" si="171">IF(TRUNC(BO141-INT(BO141),2)&lt;=0.19,ROUND(BO141,0),ROUNDUP(BO141,0))+(--AND(BO141&gt;0,BO141&lt;0.2))</f>
        <v>0</v>
      </c>
      <c r="BP149" s="618"/>
      <c r="BQ149" s="619"/>
      <c r="BR149" s="617">
        <f t="shared" ref="BR149" ca="1" si="172">IF(TRUNC(BR141-INT(BR141),2)&lt;=0.19,ROUND(BR141,0),ROUNDUP(BR141,0))+(--AND(BR141&gt;0,BR141&lt;0.2))</f>
        <v>0</v>
      </c>
      <c r="BS149" s="618"/>
      <c r="BT149" s="619"/>
      <c r="BU149" s="617">
        <f t="shared" ref="BU149" ca="1" si="173">IF(TRUNC(BU141-INT(BU141),2)&lt;=0.19,ROUND(BU141,0),ROUNDUP(BU141,0))+(--AND(BU141&gt;0,BU141&lt;0.2))</f>
        <v>0</v>
      </c>
      <c r="BV149" s="618"/>
      <c r="BW149" s="619"/>
      <c r="BX149" s="617">
        <f t="shared" ref="BX149" ca="1" si="174">IF(TRUNC(BX141-INT(BX141),2)&lt;=0.19,ROUND(BX141,0),ROUNDUP(BX141,0))+(--AND(BX141&gt;0,BX141&lt;0.2))</f>
        <v>0</v>
      </c>
      <c r="BY149" s="618"/>
      <c r="BZ149" s="619"/>
      <c r="CA149" s="617">
        <f t="shared" ref="CA149" ca="1" si="175">IF(TRUNC(CA141-INT(CA141),2)&lt;=0.19,ROUND(CA141,0),ROUNDUP(CA141,0))+(--AND(CA141&gt;0,CA141&lt;0.2))</f>
        <v>0</v>
      </c>
      <c r="CB149" s="618"/>
      <c r="CC149" s="619"/>
      <c r="CD149" s="617">
        <f t="shared" ref="CD149" ca="1" si="176">IF(TRUNC(CD141-INT(CD141),2)&lt;=0.19,ROUND(CD141,0),ROUNDUP(CD141,0))+(--AND(CD141&gt;0,CD141&lt;0.2))</f>
        <v>0</v>
      </c>
      <c r="CE149" s="618"/>
      <c r="CF149" s="619"/>
      <c r="CG149" s="617">
        <f t="shared" ref="CG149" ca="1" si="177">IF(TRUNC(CG141-INT(CG141),2)&lt;=0.19,ROUND(CG141,0),ROUNDUP(CG141,0))+(--AND(CG141&gt;0,CG141&lt;0.2))</f>
        <v>0</v>
      </c>
      <c r="CH149" s="618"/>
      <c r="CI149" s="619"/>
      <c r="CJ149" s="617">
        <f t="shared" ref="CJ149" ca="1" si="178">IF(TRUNC(CJ141-INT(CJ141),2)&lt;=0.19,ROUND(CJ141,0),ROUNDUP(CJ141,0))+(--AND(CJ141&gt;0,CJ141&lt;0.2))</f>
        <v>0</v>
      </c>
      <c r="CK149" s="618"/>
      <c r="CL149" s="619"/>
      <c r="CM149" s="617">
        <f t="shared" ref="CM149" ca="1" si="179">IF(TRUNC(CM141-INT(CM141),2)&lt;=0.19,ROUND(CM141,0),ROUNDUP(CM141,0))+(--AND(CM141&gt;0,CM141&lt;0.2))</f>
        <v>0</v>
      </c>
      <c r="CN149" s="618"/>
      <c r="CO149" s="619"/>
      <c r="CP149" s="617">
        <f t="shared" ref="CP149" ca="1" si="180">IF(TRUNC(CP141-INT(CP141),2)&lt;=0.19,ROUND(CP141,0),ROUNDUP(CP141,0))+(--AND(CP141&gt;0,CP141&lt;0.2))</f>
        <v>0</v>
      </c>
      <c r="CQ149" s="618"/>
      <c r="CR149" s="619"/>
      <c r="CS149" s="617">
        <f t="shared" ref="CS149" ca="1" si="181">IF(TRUNC(CS141-INT(CS141),2)&lt;=0.19,ROUND(CS141,0),ROUNDUP(CS141,0))+(--AND(CS141&gt;0,CS141&lt;0.2))</f>
        <v>0</v>
      </c>
      <c r="CT149" s="618"/>
      <c r="CU149" s="619"/>
      <c r="CV149" s="617">
        <f t="shared" ref="CV149" ca="1" si="182">IF(TRUNC(CV141-INT(CV141),2)&lt;=0.19,ROUND(CV141,0),ROUNDUP(CV141,0))+(--AND(CV141&gt;0,CV141&lt;0.2))</f>
        <v>0</v>
      </c>
      <c r="CW149" s="618"/>
      <c r="CX149" s="620"/>
    </row>
    <row r="150" spans="6:102" ht="15" customHeight="1">
      <c r="L150" s="45"/>
      <c r="M150" s="417" t="str">
        <f t="shared" ref="M150:M152" si="183">+M134</f>
        <v>MsOffice</v>
      </c>
      <c r="O150" s="255">
        <f t="shared" ref="O150:O152" ca="1" si="184">SUM(P150:CX150)</f>
        <v>6</v>
      </c>
      <c r="P150" s="616">
        <f t="shared" ref="P150" ca="1" si="185">IF(TRUNC(P142-INT(P142),2)&lt;=0.19,ROUND(P142,0),ROUNDUP(P142,0))+(--AND(P142&gt;0,P142&lt;0.2))</f>
        <v>0</v>
      </c>
      <c r="Q150" s="613"/>
      <c r="R150" s="614"/>
      <c r="S150" s="612">
        <f t="shared" ref="S150" ca="1" si="186">IF(TRUNC(S142-INT(S142),2)&lt;=0.19,ROUND(S142,0),ROUNDUP(S142,0))+(--AND(S142&gt;0,S142&lt;0.2))</f>
        <v>1</v>
      </c>
      <c r="T150" s="613"/>
      <c r="U150" s="614"/>
      <c r="V150" s="612">
        <f t="shared" ref="V150" ca="1" si="187">IF(TRUNC(V142-INT(V142),2)&lt;=0.19,ROUND(V142,0),ROUNDUP(V142,0))+(--AND(V142&gt;0,V142&lt;0.2))</f>
        <v>1</v>
      </c>
      <c r="W150" s="613"/>
      <c r="X150" s="614"/>
      <c r="Y150" s="612">
        <f t="shared" ref="Y150" ca="1" si="188">IF(TRUNC(Y142-INT(Y142),2)&lt;=0.19,ROUND(Y142,0),ROUNDUP(Y142,0))+(--AND(Y142&gt;0,Y142&lt;0.2))</f>
        <v>1</v>
      </c>
      <c r="Z150" s="613"/>
      <c r="AA150" s="614"/>
      <c r="AB150" s="612">
        <f t="shared" ref="AB150" ca="1" si="189">IF(TRUNC(AB142-INT(AB142),2)&lt;=0.19,ROUND(AB142,0),ROUNDUP(AB142,0))+(--AND(AB142&gt;0,AB142&lt;0.2))</f>
        <v>1</v>
      </c>
      <c r="AC150" s="613"/>
      <c r="AD150" s="614"/>
      <c r="AE150" s="612">
        <f t="shared" ref="AE150" ca="1" si="190">IF(TRUNC(AE142-INT(AE142),2)&lt;=0.19,ROUND(AE142,0),ROUNDUP(AE142,0))+(--AND(AE142&gt;0,AE142&lt;0.2))</f>
        <v>1</v>
      </c>
      <c r="AF150" s="613"/>
      <c r="AG150" s="614"/>
      <c r="AH150" s="612">
        <f t="shared" ref="AH150" ca="1" si="191">IF(TRUNC(AH142-INT(AH142),2)&lt;=0.19,ROUND(AH142,0),ROUNDUP(AH142,0))+(--AND(AH142&gt;0,AH142&lt;0.2))</f>
        <v>1</v>
      </c>
      <c r="AI150" s="613"/>
      <c r="AJ150" s="614"/>
      <c r="AK150" s="612">
        <f t="shared" ref="AK150" ca="1" si="192">IF(TRUNC(AK142-INT(AK142),2)&lt;=0.19,ROUND(AK142,0),ROUNDUP(AK142,0))+(--AND(AK142&gt;0,AK142&lt;0.2))</f>
        <v>0</v>
      </c>
      <c r="AL150" s="613"/>
      <c r="AM150" s="614"/>
      <c r="AN150" s="612">
        <f t="shared" ref="AN150" ca="1" si="193">IF(TRUNC(AN142-INT(AN142),2)&lt;=0.19,ROUND(AN142,0),ROUNDUP(AN142,0))+(--AND(AN142&gt;0,AN142&lt;0.2))</f>
        <v>0</v>
      </c>
      <c r="AO150" s="613"/>
      <c r="AP150" s="614"/>
      <c r="AQ150" s="612">
        <f t="shared" ref="AQ150" ca="1" si="194">IF(TRUNC(AQ142-INT(AQ142),2)&lt;=0.19,ROUND(AQ142,0),ROUNDUP(AQ142,0))+(--AND(AQ142&gt;0,AQ142&lt;0.2))</f>
        <v>0</v>
      </c>
      <c r="AR150" s="613"/>
      <c r="AS150" s="614"/>
      <c r="AT150" s="612">
        <f t="shared" ref="AT150" ca="1" si="195">IF(TRUNC(AT142-INT(AT142),2)&lt;=0.19,ROUND(AT142,0),ROUNDUP(AT142,0))+(--AND(AT142&gt;0,AT142&lt;0.2))</f>
        <v>0</v>
      </c>
      <c r="AU150" s="613"/>
      <c r="AV150" s="614"/>
      <c r="AW150" s="612">
        <f t="shared" ref="AW150" ca="1" si="196">IF(TRUNC(AW142-INT(AW142),2)&lt;=0.19,ROUND(AW142,0),ROUNDUP(AW142,0))+(--AND(AW142&gt;0,AW142&lt;0.2))</f>
        <v>0</v>
      </c>
      <c r="AX150" s="613"/>
      <c r="AY150" s="614"/>
      <c r="AZ150" s="612">
        <f t="shared" ref="AZ150" ca="1" si="197">IF(TRUNC(AZ142-INT(AZ142),2)&lt;=0.19,ROUND(AZ142,0),ROUNDUP(AZ142,0))+(--AND(AZ142&gt;0,AZ142&lt;0.2))</f>
        <v>0</v>
      </c>
      <c r="BA150" s="613"/>
      <c r="BB150" s="614"/>
      <c r="BC150" s="612">
        <f t="shared" ref="BC150" ca="1" si="198">IF(TRUNC(BC142-INT(BC142),2)&lt;=0.19,ROUND(BC142,0),ROUNDUP(BC142,0))+(--AND(BC142&gt;0,BC142&lt;0.2))</f>
        <v>0</v>
      </c>
      <c r="BD150" s="613"/>
      <c r="BE150" s="614"/>
      <c r="BF150" s="612">
        <f t="shared" ref="BF150" ca="1" si="199">IF(TRUNC(BF142-INT(BF142),2)&lt;=0.19,ROUND(BF142,0),ROUNDUP(BF142,0))+(--AND(BF142&gt;0,BF142&lt;0.2))</f>
        <v>0</v>
      </c>
      <c r="BG150" s="613"/>
      <c r="BH150" s="614"/>
      <c r="BI150" s="612">
        <f t="shared" ref="BI150" ca="1" si="200">IF(TRUNC(BI142-INT(BI142),2)&lt;=0.19,ROUND(BI142,0),ROUNDUP(BI142,0))+(--AND(BI142&gt;0,BI142&lt;0.2))</f>
        <v>0</v>
      </c>
      <c r="BJ150" s="613"/>
      <c r="BK150" s="614"/>
      <c r="BL150" s="612">
        <f t="shared" ref="BL150" ca="1" si="201">IF(TRUNC(BL142-INT(BL142),2)&lt;=0.19,ROUND(BL142,0),ROUNDUP(BL142,0))+(--AND(BL142&gt;0,BL142&lt;0.2))</f>
        <v>0</v>
      </c>
      <c r="BM150" s="613"/>
      <c r="BN150" s="614"/>
      <c r="BO150" s="612">
        <f t="shared" ref="BO150" ca="1" si="202">IF(TRUNC(BO142-INT(BO142),2)&lt;=0.19,ROUND(BO142,0),ROUNDUP(BO142,0))+(--AND(BO142&gt;0,BO142&lt;0.2))</f>
        <v>0</v>
      </c>
      <c r="BP150" s="613"/>
      <c r="BQ150" s="614"/>
      <c r="BR150" s="612">
        <f t="shared" ref="BR150" ca="1" si="203">IF(TRUNC(BR142-INT(BR142),2)&lt;=0.19,ROUND(BR142,0),ROUNDUP(BR142,0))+(--AND(BR142&gt;0,BR142&lt;0.2))</f>
        <v>0</v>
      </c>
      <c r="BS150" s="613"/>
      <c r="BT150" s="614"/>
      <c r="BU150" s="612">
        <f t="shared" ref="BU150" ca="1" si="204">IF(TRUNC(BU142-INT(BU142),2)&lt;=0.19,ROUND(BU142,0),ROUNDUP(BU142,0))+(--AND(BU142&gt;0,BU142&lt;0.2))</f>
        <v>0</v>
      </c>
      <c r="BV150" s="613"/>
      <c r="BW150" s="614"/>
      <c r="BX150" s="612">
        <f t="shared" ref="BX150" ca="1" si="205">IF(TRUNC(BX142-INT(BX142),2)&lt;=0.19,ROUND(BX142,0),ROUNDUP(BX142,0))+(--AND(BX142&gt;0,BX142&lt;0.2))</f>
        <v>0</v>
      </c>
      <c r="BY150" s="613"/>
      <c r="BZ150" s="614"/>
      <c r="CA150" s="612">
        <f t="shared" ref="CA150" ca="1" si="206">IF(TRUNC(CA142-INT(CA142),2)&lt;=0.19,ROUND(CA142,0),ROUNDUP(CA142,0))+(--AND(CA142&gt;0,CA142&lt;0.2))</f>
        <v>0</v>
      </c>
      <c r="CB150" s="613"/>
      <c r="CC150" s="614"/>
      <c r="CD150" s="612">
        <f t="shared" ref="CD150" ca="1" si="207">IF(TRUNC(CD142-INT(CD142),2)&lt;=0.19,ROUND(CD142,0),ROUNDUP(CD142,0))+(--AND(CD142&gt;0,CD142&lt;0.2))</f>
        <v>0</v>
      </c>
      <c r="CE150" s="613"/>
      <c r="CF150" s="614"/>
      <c r="CG150" s="612">
        <f t="shared" ref="CG150" ca="1" si="208">IF(TRUNC(CG142-INT(CG142),2)&lt;=0.19,ROUND(CG142,0),ROUNDUP(CG142,0))+(--AND(CG142&gt;0,CG142&lt;0.2))</f>
        <v>0</v>
      </c>
      <c r="CH150" s="613"/>
      <c r="CI150" s="614"/>
      <c r="CJ150" s="612">
        <f t="shared" ref="CJ150" ca="1" si="209">IF(TRUNC(CJ142-INT(CJ142),2)&lt;=0.19,ROUND(CJ142,0),ROUNDUP(CJ142,0))+(--AND(CJ142&gt;0,CJ142&lt;0.2))</f>
        <v>0</v>
      </c>
      <c r="CK150" s="613"/>
      <c r="CL150" s="614"/>
      <c r="CM150" s="612">
        <f t="shared" ref="CM150" ca="1" si="210">IF(TRUNC(CM142-INT(CM142),2)&lt;=0.19,ROUND(CM142,0),ROUNDUP(CM142,0))+(--AND(CM142&gt;0,CM142&lt;0.2))</f>
        <v>0</v>
      </c>
      <c r="CN150" s="613"/>
      <c r="CO150" s="614"/>
      <c r="CP150" s="612">
        <f t="shared" ref="CP150" ca="1" si="211">IF(TRUNC(CP142-INT(CP142),2)&lt;=0.19,ROUND(CP142,0),ROUNDUP(CP142,0))+(--AND(CP142&gt;0,CP142&lt;0.2))</f>
        <v>0</v>
      </c>
      <c r="CQ150" s="613"/>
      <c r="CR150" s="614"/>
      <c r="CS150" s="612">
        <f t="shared" ref="CS150" ca="1" si="212">IF(TRUNC(CS142-INT(CS142),2)&lt;=0.19,ROUND(CS142,0),ROUNDUP(CS142,0))+(--AND(CS142&gt;0,CS142&lt;0.2))</f>
        <v>0</v>
      </c>
      <c r="CT150" s="613"/>
      <c r="CU150" s="614"/>
      <c r="CV150" s="612">
        <f t="shared" ref="CV150" ca="1" si="213">IF(TRUNC(CV142-INT(CV142),2)&lt;=0.19,ROUND(CV142,0),ROUNDUP(CV142,0))+(--AND(CV142&gt;0,CV142&lt;0.2))</f>
        <v>0</v>
      </c>
      <c r="CW150" s="613"/>
      <c r="CX150" s="615"/>
    </row>
    <row r="151" spans="6:102" ht="15" customHeight="1">
      <c r="L151" s="45"/>
      <c r="M151" s="417" t="str">
        <f t="shared" si="183"/>
        <v>SOFTW3</v>
      </c>
      <c r="O151" s="255">
        <f t="shared" ca="1" si="184"/>
        <v>0</v>
      </c>
      <c r="P151" s="616">
        <f t="shared" ref="P151" ca="1" si="214">IF(TRUNC(P143-INT(P143),2)&lt;=0.19,ROUND(P143,0),ROUNDUP(P143,0))+(--AND(P143&gt;0,P143&lt;0.2))</f>
        <v>0</v>
      </c>
      <c r="Q151" s="613"/>
      <c r="R151" s="614"/>
      <c r="S151" s="612">
        <f t="shared" ref="S151" ca="1" si="215">IF(TRUNC(S143-INT(S143),2)&lt;=0.19,ROUND(S143,0),ROUNDUP(S143,0))+(--AND(S143&gt;0,S143&lt;0.2))</f>
        <v>0</v>
      </c>
      <c r="T151" s="613"/>
      <c r="U151" s="614"/>
      <c r="V151" s="612">
        <f t="shared" ref="V151" ca="1" si="216">IF(TRUNC(V143-INT(V143),2)&lt;=0.19,ROUND(V143,0),ROUNDUP(V143,0))+(--AND(V143&gt;0,V143&lt;0.2))</f>
        <v>0</v>
      </c>
      <c r="W151" s="613"/>
      <c r="X151" s="614"/>
      <c r="Y151" s="612">
        <f t="shared" ref="Y151" ca="1" si="217">IF(TRUNC(Y143-INT(Y143),2)&lt;=0.19,ROUND(Y143,0),ROUNDUP(Y143,0))+(--AND(Y143&gt;0,Y143&lt;0.2))</f>
        <v>0</v>
      </c>
      <c r="Z151" s="613"/>
      <c r="AA151" s="614"/>
      <c r="AB151" s="612">
        <f t="shared" ref="AB151" ca="1" si="218">IF(TRUNC(AB143-INT(AB143),2)&lt;=0.19,ROUND(AB143,0),ROUNDUP(AB143,0))+(--AND(AB143&gt;0,AB143&lt;0.2))</f>
        <v>0</v>
      </c>
      <c r="AC151" s="613"/>
      <c r="AD151" s="614"/>
      <c r="AE151" s="612">
        <f t="shared" ref="AE151" ca="1" si="219">IF(TRUNC(AE143-INT(AE143),2)&lt;=0.19,ROUND(AE143,0),ROUNDUP(AE143,0))+(--AND(AE143&gt;0,AE143&lt;0.2))</f>
        <v>0</v>
      </c>
      <c r="AF151" s="613"/>
      <c r="AG151" s="614"/>
      <c r="AH151" s="612">
        <f t="shared" ref="AH151" ca="1" si="220">IF(TRUNC(AH143-INT(AH143),2)&lt;=0.19,ROUND(AH143,0),ROUNDUP(AH143,0))+(--AND(AH143&gt;0,AH143&lt;0.2))</f>
        <v>0</v>
      </c>
      <c r="AI151" s="613"/>
      <c r="AJ151" s="614"/>
      <c r="AK151" s="612">
        <f t="shared" ref="AK151" ca="1" si="221">IF(TRUNC(AK143-INT(AK143),2)&lt;=0.19,ROUND(AK143,0),ROUNDUP(AK143,0))+(--AND(AK143&gt;0,AK143&lt;0.2))</f>
        <v>0</v>
      </c>
      <c r="AL151" s="613"/>
      <c r="AM151" s="614"/>
      <c r="AN151" s="612">
        <f t="shared" ref="AN151" ca="1" si="222">IF(TRUNC(AN143-INT(AN143),2)&lt;=0.19,ROUND(AN143,0),ROUNDUP(AN143,0))+(--AND(AN143&gt;0,AN143&lt;0.2))</f>
        <v>0</v>
      </c>
      <c r="AO151" s="613"/>
      <c r="AP151" s="614"/>
      <c r="AQ151" s="612">
        <f t="shared" ref="AQ151" ca="1" si="223">IF(TRUNC(AQ143-INT(AQ143),2)&lt;=0.19,ROUND(AQ143,0),ROUNDUP(AQ143,0))+(--AND(AQ143&gt;0,AQ143&lt;0.2))</f>
        <v>0</v>
      </c>
      <c r="AR151" s="613"/>
      <c r="AS151" s="614"/>
      <c r="AT151" s="612">
        <f t="shared" ref="AT151" ca="1" si="224">IF(TRUNC(AT143-INT(AT143),2)&lt;=0.19,ROUND(AT143,0),ROUNDUP(AT143,0))+(--AND(AT143&gt;0,AT143&lt;0.2))</f>
        <v>0</v>
      </c>
      <c r="AU151" s="613"/>
      <c r="AV151" s="614"/>
      <c r="AW151" s="612">
        <f t="shared" ref="AW151" ca="1" si="225">IF(TRUNC(AW143-INT(AW143),2)&lt;=0.19,ROUND(AW143,0),ROUNDUP(AW143,0))+(--AND(AW143&gt;0,AW143&lt;0.2))</f>
        <v>0</v>
      </c>
      <c r="AX151" s="613"/>
      <c r="AY151" s="614"/>
      <c r="AZ151" s="612">
        <f t="shared" ref="AZ151" ca="1" si="226">IF(TRUNC(AZ143-INT(AZ143),2)&lt;=0.19,ROUND(AZ143,0),ROUNDUP(AZ143,0))+(--AND(AZ143&gt;0,AZ143&lt;0.2))</f>
        <v>0</v>
      </c>
      <c r="BA151" s="613"/>
      <c r="BB151" s="614"/>
      <c r="BC151" s="612">
        <f t="shared" ref="BC151" ca="1" si="227">IF(TRUNC(BC143-INT(BC143),2)&lt;=0.19,ROUND(BC143,0),ROUNDUP(BC143,0))+(--AND(BC143&gt;0,BC143&lt;0.2))</f>
        <v>0</v>
      </c>
      <c r="BD151" s="613"/>
      <c r="BE151" s="614"/>
      <c r="BF151" s="612">
        <f t="shared" ref="BF151" ca="1" si="228">IF(TRUNC(BF143-INT(BF143),2)&lt;=0.19,ROUND(BF143,0),ROUNDUP(BF143,0))+(--AND(BF143&gt;0,BF143&lt;0.2))</f>
        <v>0</v>
      </c>
      <c r="BG151" s="613"/>
      <c r="BH151" s="614"/>
      <c r="BI151" s="612">
        <f t="shared" ref="BI151" ca="1" si="229">IF(TRUNC(BI143-INT(BI143),2)&lt;=0.19,ROUND(BI143,0),ROUNDUP(BI143,0))+(--AND(BI143&gt;0,BI143&lt;0.2))</f>
        <v>0</v>
      </c>
      <c r="BJ151" s="613"/>
      <c r="BK151" s="614"/>
      <c r="BL151" s="612">
        <f t="shared" ref="BL151" ca="1" si="230">IF(TRUNC(BL143-INT(BL143),2)&lt;=0.19,ROUND(BL143,0),ROUNDUP(BL143,0))+(--AND(BL143&gt;0,BL143&lt;0.2))</f>
        <v>0</v>
      </c>
      <c r="BM151" s="613"/>
      <c r="BN151" s="614"/>
      <c r="BO151" s="612">
        <f t="shared" ref="BO151" ca="1" si="231">IF(TRUNC(BO143-INT(BO143),2)&lt;=0.19,ROUND(BO143,0),ROUNDUP(BO143,0))+(--AND(BO143&gt;0,BO143&lt;0.2))</f>
        <v>0</v>
      </c>
      <c r="BP151" s="613"/>
      <c r="BQ151" s="614"/>
      <c r="BR151" s="612">
        <f t="shared" ref="BR151" ca="1" si="232">IF(TRUNC(BR143-INT(BR143),2)&lt;=0.19,ROUND(BR143,0),ROUNDUP(BR143,0))+(--AND(BR143&gt;0,BR143&lt;0.2))</f>
        <v>0</v>
      </c>
      <c r="BS151" s="613"/>
      <c r="BT151" s="614"/>
      <c r="BU151" s="612">
        <f t="shared" ref="BU151" ca="1" si="233">IF(TRUNC(BU143-INT(BU143),2)&lt;=0.19,ROUND(BU143,0),ROUNDUP(BU143,0))+(--AND(BU143&gt;0,BU143&lt;0.2))</f>
        <v>0</v>
      </c>
      <c r="BV151" s="613"/>
      <c r="BW151" s="614"/>
      <c r="BX151" s="612">
        <f ca="1">IF(TRUNC(BX143-INT(BX143),2)&lt;=0.19,ROUND(BX143,0),ROUNDUP(BX143,0))+(--AND(BX143&gt;0,BX143&lt;0.2))</f>
        <v>0</v>
      </c>
      <c r="BY151" s="613"/>
      <c r="BZ151" s="614"/>
      <c r="CA151" s="612">
        <f t="shared" ref="CA151" ca="1" si="234">IF(TRUNC(CA143-INT(CA143),2)&lt;=0.19,ROUND(CA143,0),ROUNDUP(CA143,0))+(--AND(CA143&gt;0,CA143&lt;0.2))</f>
        <v>0</v>
      </c>
      <c r="CB151" s="613"/>
      <c r="CC151" s="614"/>
      <c r="CD151" s="612">
        <f t="shared" ref="CD151" ca="1" si="235">IF(TRUNC(CD143-INT(CD143),2)&lt;=0.19,ROUND(CD143,0),ROUNDUP(CD143,0))+(--AND(CD143&gt;0,CD143&lt;0.2))</f>
        <v>0</v>
      </c>
      <c r="CE151" s="613"/>
      <c r="CF151" s="614"/>
      <c r="CG151" s="612">
        <f t="shared" ref="CG151" ca="1" si="236">IF(TRUNC(CG143-INT(CG143),2)&lt;=0.19,ROUND(CG143,0),ROUNDUP(CG143,0))+(--AND(CG143&gt;0,CG143&lt;0.2))</f>
        <v>0</v>
      </c>
      <c r="CH151" s="613"/>
      <c r="CI151" s="614"/>
      <c r="CJ151" s="612">
        <f t="shared" ref="CJ151" ca="1" si="237">IF(TRUNC(CJ143-INT(CJ143),2)&lt;=0.19,ROUND(CJ143,0),ROUNDUP(CJ143,0))+(--AND(CJ143&gt;0,CJ143&lt;0.2))</f>
        <v>0</v>
      </c>
      <c r="CK151" s="613"/>
      <c r="CL151" s="614"/>
      <c r="CM151" s="612">
        <f t="shared" ref="CM151" ca="1" si="238">IF(TRUNC(CM143-INT(CM143),2)&lt;=0.19,ROUND(CM143,0),ROUNDUP(CM143,0))+(--AND(CM143&gt;0,CM143&lt;0.2))</f>
        <v>0</v>
      </c>
      <c r="CN151" s="613"/>
      <c r="CO151" s="614"/>
      <c r="CP151" s="612">
        <f t="shared" ref="CP151" ca="1" si="239">IF(TRUNC(CP143-INT(CP143),2)&lt;=0.19,ROUND(CP143,0),ROUNDUP(CP143,0))+(--AND(CP143&gt;0,CP143&lt;0.2))</f>
        <v>0</v>
      </c>
      <c r="CQ151" s="613"/>
      <c r="CR151" s="614"/>
      <c r="CS151" s="612">
        <f t="shared" ref="CS151" ca="1" si="240">IF(TRUNC(CS143-INT(CS143),2)&lt;=0.19,ROUND(CS143,0),ROUNDUP(CS143,0))+(--AND(CS143&gt;0,CS143&lt;0.2))</f>
        <v>0</v>
      </c>
      <c r="CT151" s="613"/>
      <c r="CU151" s="614"/>
      <c r="CV151" s="612">
        <f t="shared" ref="CV151" ca="1" si="241">IF(TRUNC(CV143-INT(CV143),2)&lt;=0.19,ROUND(CV143,0),ROUNDUP(CV143,0))+(--AND(CV143&gt;0,CV143&lt;0.2))</f>
        <v>0</v>
      </c>
      <c r="CW151" s="613"/>
      <c r="CX151" s="615"/>
    </row>
    <row r="152" spans="6:102" ht="15" customHeight="1" thickBot="1">
      <c r="L152" s="418"/>
      <c r="M152" s="419" t="str">
        <f t="shared" si="183"/>
        <v>SOFTW4</v>
      </c>
      <c r="O152" s="255">
        <f t="shared" ca="1" si="184"/>
        <v>0</v>
      </c>
      <c r="P152" s="616">
        <f t="shared" ref="P152" ca="1" si="242">IF(TRUNC(P144-INT(P144),2)&lt;=0.19,ROUND(P144,0),ROUNDUP(P144,0))+(--AND(P144&gt;0,P144&lt;0.2))</f>
        <v>0</v>
      </c>
      <c r="Q152" s="613"/>
      <c r="R152" s="614"/>
      <c r="S152" s="612">
        <f t="shared" ref="S152" ca="1" si="243">IF(TRUNC(S144-INT(S144),2)&lt;=0.19,ROUND(S144,0),ROUNDUP(S144,0))+(--AND(S144&gt;0,S144&lt;0.2))</f>
        <v>0</v>
      </c>
      <c r="T152" s="613"/>
      <c r="U152" s="614"/>
      <c r="V152" s="612">
        <f t="shared" ref="V152" ca="1" si="244">IF(TRUNC(V144-INT(V144),2)&lt;=0.19,ROUND(V144,0),ROUNDUP(V144,0))+(--AND(V144&gt;0,V144&lt;0.2))</f>
        <v>0</v>
      </c>
      <c r="W152" s="613"/>
      <c r="X152" s="614"/>
      <c r="Y152" s="612">
        <f t="shared" ref="Y152" ca="1" si="245">IF(TRUNC(Y144-INT(Y144),2)&lt;=0.19,ROUND(Y144,0),ROUNDUP(Y144,0))+(--AND(Y144&gt;0,Y144&lt;0.2))</f>
        <v>0</v>
      </c>
      <c r="Z152" s="613"/>
      <c r="AA152" s="614"/>
      <c r="AB152" s="612">
        <f t="shared" ref="AB152" ca="1" si="246">IF(TRUNC(AB144-INT(AB144),2)&lt;=0.19,ROUND(AB144,0),ROUNDUP(AB144,0))+(--AND(AB144&gt;0,AB144&lt;0.2))</f>
        <v>0</v>
      </c>
      <c r="AC152" s="613"/>
      <c r="AD152" s="614"/>
      <c r="AE152" s="612">
        <f t="shared" ref="AE152" ca="1" si="247">IF(TRUNC(AE144-INT(AE144),2)&lt;=0.19,ROUND(AE144,0),ROUNDUP(AE144,0))+(--AND(AE144&gt;0,AE144&lt;0.2))</f>
        <v>0</v>
      </c>
      <c r="AF152" s="613"/>
      <c r="AG152" s="614"/>
      <c r="AH152" s="612">
        <f t="shared" ref="AH152" ca="1" si="248">IF(TRUNC(AH144-INT(AH144),2)&lt;=0.19,ROUND(AH144,0),ROUNDUP(AH144,0))+(--AND(AH144&gt;0,AH144&lt;0.2))</f>
        <v>0</v>
      </c>
      <c r="AI152" s="613"/>
      <c r="AJ152" s="614"/>
      <c r="AK152" s="612">
        <f t="shared" ref="AK152" ca="1" si="249">IF(TRUNC(AK144-INT(AK144),2)&lt;=0.19,ROUND(AK144,0),ROUNDUP(AK144,0))+(--AND(AK144&gt;0,AK144&lt;0.2))</f>
        <v>0</v>
      </c>
      <c r="AL152" s="613"/>
      <c r="AM152" s="614"/>
      <c r="AN152" s="612">
        <f t="shared" ref="AN152" ca="1" si="250">IF(TRUNC(AN144-INT(AN144),2)&lt;=0.19,ROUND(AN144,0),ROUNDUP(AN144,0))+(--AND(AN144&gt;0,AN144&lt;0.2))</f>
        <v>0</v>
      </c>
      <c r="AO152" s="613"/>
      <c r="AP152" s="614"/>
      <c r="AQ152" s="612">
        <f t="shared" ref="AQ152" ca="1" si="251">IF(TRUNC(AQ144-INT(AQ144),2)&lt;=0.19,ROUND(AQ144,0),ROUNDUP(AQ144,0))+(--AND(AQ144&gt;0,AQ144&lt;0.2))</f>
        <v>0</v>
      </c>
      <c r="AR152" s="613"/>
      <c r="AS152" s="614"/>
      <c r="AT152" s="612">
        <f t="shared" ref="AT152" ca="1" si="252">IF(TRUNC(AT144-INT(AT144),2)&lt;=0.19,ROUND(AT144,0),ROUNDUP(AT144,0))+(--AND(AT144&gt;0,AT144&lt;0.2))</f>
        <v>0</v>
      </c>
      <c r="AU152" s="613"/>
      <c r="AV152" s="614"/>
      <c r="AW152" s="612">
        <f t="shared" ref="AW152" ca="1" si="253">IF(TRUNC(AW144-INT(AW144),2)&lt;=0.19,ROUND(AW144,0),ROUNDUP(AW144,0))+(--AND(AW144&gt;0,AW144&lt;0.2))</f>
        <v>0</v>
      </c>
      <c r="AX152" s="613"/>
      <c r="AY152" s="614"/>
      <c r="AZ152" s="612">
        <f t="shared" ref="AZ152" ca="1" si="254">IF(TRUNC(AZ144-INT(AZ144),2)&lt;=0.19,ROUND(AZ144,0),ROUNDUP(AZ144,0))+(--AND(AZ144&gt;0,AZ144&lt;0.2))</f>
        <v>0</v>
      </c>
      <c r="BA152" s="613"/>
      <c r="BB152" s="614"/>
      <c r="BC152" s="612">
        <f t="shared" ref="BC152" ca="1" si="255">IF(TRUNC(BC144-INT(BC144),2)&lt;=0.19,ROUND(BC144,0),ROUNDUP(BC144,0))+(--AND(BC144&gt;0,BC144&lt;0.2))</f>
        <v>0</v>
      </c>
      <c r="BD152" s="613"/>
      <c r="BE152" s="614"/>
      <c r="BF152" s="612">
        <f t="shared" ref="BF152" ca="1" si="256">IF(TRUNC(BF144-INT(BF144),2)&lt;=0.19,ROUND(BF144,0),ROUNDUP(BF144,0))+(--AND(BF144&gt;0,BF144&lt;0.2))</f>
        <v>0</v>
      </c>
      <c r="BG152" s="613"/>
      <c r="BH152" s="614"/>
      <c r="BI152" s="612">
        <f t="shared" ref="BI152" ca="1" si="257">IF(TRUNC(BI144-INT(BI144),2)&lt;=0.19,ROUND(BI144,0),ROUNDUP(BI144,0))+(--AND(BI144&gt;0,BI144&lt;0.2))</f>
        <v>0</v>
      </c>
      <c r="BJ152" s="613"/>
      <c r="BK152" s="614"/>
      <c r="BL152" s="612">
        <f t="shared" ref="BL152" ca="1" si="258">IF(TRUNC(BL144-INT(BL144),2)&lt;=0.19,ROUND(BL144,0),ROUNDUP(BL144,0))+(--AND(BL144&gt;0,BL144&lt;0.2))</f>
        <v>0</v>
      </c>
      <c r="BM152" s="613"/>
      <c r="BN152" s="614"/>
      <c r="BO152" s="612">
        <f t="shared" ref="BO152" ca="1" si="259">IF(TRUNC(BO144-INT(BO144),2)&lt;=0.19,ROUND(BO144,0),ROUNDUP(BO144,0))+(--AND(BO144&gt;0,BO144&lt;0.2))</f>
        <v>0</v>
      </c>
      <c r="BP152" s="613"/>
      <c r="BQ152" s="614"/>
      <c r="BR152" s="612">
        <f t="shared" ref="BR152" ca="1" si="260">IF(TRUNC(BR144-INT(BR144),2)&lt;=0.19,ROUND(BR144,0),ROUNDUP(BR144,0))+(--AND(BR144&gt;0,BR144&lt;0.2))</f>
        <v>0</v>
      </c>
      <c r="BS152" s="613"/>
      <c r="BT152" s="614"/>
      <c r="BU152" s="612">
        <f t="shared" ref="BU152" ca="1" si="261">IF(TRUNC(BU144-INT(BU144),2)&lt;=0.19,ROUND(BU144,0),ROUNDUP(BU144,0))+(--AND(BU144&gt;0,BU144&lt;0.2))</f>
        <v>0</v>
      </c>
      <c r="BV152" s="613"/>
      <c r="BW152" s="614"/>
      <c r="BX152" s="612">
        <f t="shared" ref="BX152" ca="1" si="262">IF(TRUNC(BX144-INT(BX144),2)&lt;=0.19,ROUND(BX144,0),ROUNDUP(BX144,0))+(--AND(BX144&gt;0,BX144&lt;0.2))</f>
        <v>0</v>
      </c>
      <c r="BY152" s="613"/>
      <c r="BZ152" s="614"/>
      <c r="CA152" s="612">
        <f t="shared" ref="CA152" ca="1" si="263">IF(TRUNC(CA144-INT(CA144),2)&lt;=0.19,ROUND(CA144,0),ROUNDUP(CA144,0))+(--AND(CA144&gt;0,CA144&lt;0.2))</f>
        <v>0</v>
      </c>
      <c r="CB152" s="613"/>
      <c r="CC152" s="614"/>
      <c r="CD152" s="612">
        <f t="shared" ref="CD152" ca="1" si="264">IF(TRUNC(CD144-INT(CD144),2)&lt;=0.19,ROUND(CD144,0),ROUNDUP(CD144,0))+(--AND(CD144&gt;0,CD144&lt;0.2))</f>
        <v>0</v>
      </c>
      <c r="CE152" s="613"/>
      <c r="CF152" s="614"/>
      <c r="CG152" s="612">
        <f t="shared" ref="CG152" ca="1" si="265">IF(TRUNC(CG144-INT(CG144),2)&lt;=0.19,ROUND(CG144,0),ROUNDUP(CG144,0))+(--AND(CG144&gt;0,CG144&lt;0.2))</f>
        <v>0</v>
      </c>
      <c r="CH152" s="613"/>
      <c r="CI152" s="614"/>
      <c r="CJ152" s="612">
        <f t="shared" ref="CJ152" ca="1" si="266">IF(TRUNC(CJ144-INT(CJ144),2)&lt;=0.19,ROUND(CJ144,0),ROUNDUP(CJ144,0))+(--AND(CJ144&gt;0,CJ144&lt;0.2))</f>
        <v>0</v>
      </c>
      <c r="CK152" s="613"/>
      <c r="CL152" s="614"/>
      <c r="CM152" s="612">
        <f t="shared" ref="CM152" ca="1" si="267">IF(TRUNC(CM144-INT(CM144),2)&lt;=0.19,ROUND(CM144,0),ROUNDUP(CM144,0))+(--AND(CM144&gt;0,CM144&lt;0.2))</f>
        <v>0</v>
      </c>
      <c r="CN152" s="613"/>
      <c r="CO152" s="614"/>
      <c r="CP152" s="612">
        <f t="shared" ref="CP152" ca="1" si="268">IF(TRUNC(CP144-INT(CP144),2)&lt;=0.19,ROUND(CP144,0),ROUNDUP(CP144,0))+(--AND(CP144&gt;0,CP144&lt;0.2))</f>
        <v>0</v>
      </c>
      <c r="CQ152" s="613"/>
      <c r="CR152" s="614"/>
      <c r="CS152" s="612">
        <f t="shared" ref="CS152" ca="1" si="269">IF(TRUNC(CS144-INT(CS144),2)&lt;=0.19,ROUND(CS144,0),ROUNDUP(CS144,0))+(--AND(CS144&gt;0,CS144&lt;0.2))</f>
        <v>0</v>
      </c>
      <c r="CT152" s="613"/>
      <c r="CU152" s="614"/>
      <c r="CV152" s="612">
        <f t="shared" ref="CV152" ca="1" si="270">IF(TRUNC(CV144-INT(CV144),2)&lt;=0.19,ROUND(CV144,0),ROUNDUP(CV144,0))+(--AND(CV144&gt;0,CV144&lt;0.2))</f>
        <v>0</v>
      </c>
      <c r="CW152" s="613"/>
      <c r="CX152" s="615"/>
    </row>
    <row r="153" spans="6:102" ht="15" customHeight="1" thickBot="1">
      <c r="L153" s="420"/>
      <c r="M153" s="421" t="str">
        <f>+M133&amp;" Load"</f>
        <v>PDMS/E3D Load</v>
      </c>
      <c r="O153" s="249"/>
      <c r="P153" s="626">
        <f ca="1">IFERROR(P133/(P149*$R$140*SUM(P$5:R$5)),0)</f>
        <v>0</v>
      </c>
      <c r="Q153" s="623"/>
      <c r="R153" s="624"/>
      <c r="S153" s="622">
        <f t="shared" ref="S153:S156" ca="1" si="271">IFERROR(S133/(S149*$R$140*SUM(S$5:U$5)),0)</f>
        <v>0.2248263888888889</v>
      </c>
      <c r="T153" s="623"/>
      <c r="U153" s="624"/>
      <c r="V153" s="622">
        <f t="shared" ref="V153:V156" ca="1" si="272">IFERROR(V133/(V149*$R$140*SUM(V$5:X$5)),0)</f>
        <v>1.015480324074074</v>
      </c>
      <c r="W153" s="623"/>
      <c r="X153" s="624"/>
      <c r="Y153" s="627">
        <f t="shared" ref="Y153:Y156" ca="1" si="273">IFERROR(Y133/(Y149*$R$140*SUM(Y$5:AA$5)),0)</f>
        <v>0.38632352941176462</v>
      </c>
      <c r="Z153" s="628"/>
      <c r="AA153" s="629"/>
      <c r="AB153" s="627">
        <f t="shared" ref="AB153:AB156" ca="1" si="274">IFERROR(AB133/(AB149*$R$140*SUM(AB$5:AD$5)),0)</f>
        <v>0.22693452380952381</v>
      </c>
      <c r="AC153" s="628"/>
      <c r="AD153" s="629"/>
      <c r="AE153" s="622">
        <f t="shared" ref="AE153:AE156" ca="1" si="275">IFERROR(AE133/(AE149*$R$140*SUM(AE$5:AG$5)),0)</f>
        <v>0.84722222222222221</v>
      </c>
      <c r="AF153" s="623"/>
      <c r="AG153" s="624"/>
      <c r="AH153" s="622">
        <f t="shared" ref="AH153:AH156" ca="1" si="276">IFERROR(AH133/(AH149*$R$140*SUM(AH$5:AJ$5)),0)</f>
        <v>0</v>
      </c>
      <c r="AI153" s="623"/>
      <c r="AJ153" s="624"/>
      <c r="AK153" s="622">
        <f t="shared" ref="AK153:AK156" ca="1" si="277">IFERROR(AK133/(AK149*$R$140*SUM(AK$5:AM$5)),0)</f>
        <v>0</v>
      </c>
      <c r="AL153" s="623"/>
      <c r="AM153" s="624"/>
      <c r="AN153" s="622">
        <f t="shared" ref="AN153:AN156" ca="1" si="278">IFERROR(AN133/(AN149*$R$140*SUM(AN$5:AP$5)),0)</f>
        <v>0</v>
      </c>
      <c r="AO153" s="623"/>
      <c r="AP153" s="624"/>
      <c r="AQ153" s="622">
        <f t="shared" ref="AQ153:AQ156" ca="1" si="279">IFERROR(AQ133/(AQ149*$R$140*SUM(AQ$5:AS$5)),0)</f>
        <v>0</v>
      </c>
      <c r="AR153" s="623"/>
      <c r="AS153" s="624"/>
      <c r="AT153" s="622">
        <f t="shared" ref="AT153:AT156" ca="1" si="280">IFERROR(AT133/(AT149*$R$140*SUM(AT$5:AV$5)),0)</f>
        <v>0</v>
      </c>
      <c r="AU153" s="623"/>
      <c r="AV153" s="624"/>
      <c r="AW153" s="622">
        <f t="shared" ref="AW153:AW156" ca="1" si="281">IFERROR(AW133/(AW149*$R$140*SUM(AW$5:AY$5)),0)</f>
        <v>0</v>
      </c>
      <c r="AX153" s="623"/>
      <c r="AY153" s="624"/>
      <c r="AZ153" s="622">
        <f t="shared" ref="AZ153:AZ156" ca="1" si="282">IFERROR(AZ133/(AZ149*$R$140*SUM(AZ$5:BB$5)),0)</f>
        <v>0</v>
      </c>
      <c r="BA153" s="623"/>
      <c r="BB153" s="624"/>
      <c r="BC153" s="622">
        <f t="shared" ref="BC153:BC156" ca="1" si="283">IFERROR(BC133/(BC149*$R$140*SUM(BC$5:BE$5)),0)</f>
        <v>0</v>
      </c>
      <c r="BD153" s="623"/>
      <c r="BE153" s="624"/>
      <c r="BF153" s="622">
        <f t="shared" ref="BF153:BF156" ca="1" si="284">IFERROR(BF133/(BF149*$R$140*SUM(BF$5:BH$5)),0)</f>
        <v>0</v>
      </c>
      <c r="BG153" s="623"/>
      <c r="BH153" s="624"/>
      <c r="BI153" s="622">
        <f t="shared" ref="BI153:BI156" ca="1" si="285">IFERROR(BI133/(BI149*$R$140*SUM(BI$5:BK$5)),0)</f>
        <v>0</v>
      </c>
      <c r="BJ153" s="623"/>
      <c r="BK153" s="624"/>
      <c r="BL153" s="622">
        <f t="shared" ref="BL153:BL156" ca="1" si="286">IFERROR(BL133/(BL149*$R$140*SUM(BL$5:BN$5)),0)</f>
        <v>0</v>
      </c>
      <c r="BM153" s="623"/>
      <c r="BN153" s="624"/>
      <c r="BO153" s="622">
        <f t="shared" ref="BO153:BO156" ca="1" si="287">IFERROR(BO133/(BO149*$R$140*SUM(BO$5:BQ$5)),0)</f>
        <v>0</v>
      </c>
      <c r="BP153" s="623"/>
      <c r="BQ153" s="624"/>
      <c r="BR153" s="622">
        <f t="shared" ref="BR153:BR156" ca="1" si="288">IFERROR(BR133/(BR149*$R$140*SUM(BR$5:BT$5)),0)</f>
        <v>0</v>
      </c>
      <c r="BS153" s="623"/>
      <c r="BT153" s="624"/>
      <c r="BU153" s="622">
        <f t="shared" ref="BU153:BU156" ca="1" si="289">IFERROR(BU133/(BU149*$R$140*SUM(BU$5:BW$5)),0)</f>
        <v>0</v>
      </c>
      <c r="BV153" s="623"/>
      <c r="BW153" s="624"/>
      <c r="BX153" s="622">
        <f t="shared" ref="BX153:BX156" ca="1" si="290">IFERROR(BX133/(BX149*$R$140*SUM(BX$5:BZ$5)),0)</f>
        <v>0</v>
      </c>
      <c r="BY153" s="623"/>
      <c r="BZ153" s="624"/>
      <c r="CA153" s="622">
        <f t="shared" ref="CA153:CA156" ca="1" si="291">IFERROR(CA133/(CA149*$R$140*SUM(CA$5:CC$5)),0)</f>
        <v>0</v>
      </c>
      <c r="CB153" s="623"/>
      <c r="CC153" s="624"/>
      <c r="CD153" s="622">
        <f t="shared" ref="CD153:CD156" ca="1" si="292">IFERROR(CD133/(CD149*$R$140*SUM(CD$5:CF$5)),0)</f>
        <v>0</v>
      </c>
      <c r="CE153" s="623"/>
      <c r="CF153" s="624"/>
      <c r="CG153" s="622">
        <f t="shared" ref="CG153:CG156" ca="1" si="293">IFERROR(CG133/(CG149*$R$140*SUM(CG$5:CI$5)),0)</f>
        <v>0</v>
      </c>
      <c r="CH153" s="623"/>
      <c r="CI153" s="624"/>
      <c r="CJ153" s="622">
        <f t="shared" ref="CJ153:CJ156" ca="1" si="294">IFERROR(CJ133/(CJ149*$R$140*SUM(CJ$5:CL$5)),0)</f>
        <v>0</v>
      </c>
      <c r="CK153" s="623"/>
      <c r="CL153" s="624"/>
      <c r="CM153" s="622">
        <f t="shared" ref="CM153:CM156" ca="1" si="295">IFERROR(CM133/(CM149*$R$140*SUM(CM$5:CO$5)),0)</f>
        <v>0</v>
      </c>
      <c r="CN153" s="623"/>
      <c r="CO153" s="624"/>
      <c r="CP153" s="622">
        <f t="shared" ref="CP153:CP156" ca="1" si="296">IFERROR(CP133/(CP149*$R$140*SUM(CP$5:CR$5)),0)</f>
        <v>0</v>
      </c>
      <c r="CQ153" s="623"/>
      <c r="CR153" s="624"/>
      <c r="CS153" s="622">
        <f t="shared" ref="CS153:CS156" ca="1" si="297">IFERROR(CS133/(CS149*$R$140*SUM(CS$5:CU$5)),0)</f>
        <v>0</v>
      </c>
      <c r="CT153" s="623"/>
      <c r="CU153" s="624"/>
      <c r="CV153" s="622">
        <f t="shared" ref="CV153:CV156" ca="1" si="298">IFERROR(CV133/(CV149*$R$140*SUM(CV$5:CX$5)),0)</f>
        <v>0</v>
      </c>
      <c r="CW153" s="623"/>
      <c r="CX153" s="625"/>
    </row>
    <row r="154" spans="6:102" ht="15" customHeight="1" thickBot="1">
      <c r="L154" s="422"/>
      <c r="M154" s="423" t="str">
        <f t="shared" ref="M154:M156" si="299">+M134&amp;" Load"</f>
        <v>MsOffice Load</v>
      </c>
      <c r="O154" s="249"/>
      <c r="P154" s="626">
        <f t="shared" ref="P154:P156" ca="1" si="300">IFERROR(P134/(P150*$R$140*SUM(P$5:R$5)),0)</f>
        <v>0</v>
      </c>
      <c r="Q154" s="623"/>
      <c r="R154" s="624"/>
      <c r="S154" s="622">
        <f t="shared" ca="1" si="271"/>
        <v>2.0231762917933133E-2</v>
      </c>
      <c r="T154" s="623"/>
      <c r="U154" s="624"/>
      <c r="V154" s="622">
        <f t="shared" ca="1" si="272"/>
        <v>7.0811170212765964E-2</v>
      </c>
      <c r="W154" s="623"/>
      <c r="X154" s="624"/>
      <c r="Y154" s="627">
        <f t="shared" ca="1" si="273"/>
        <v>0.36492881727158943</v>
      </c>
      <c r="Z154" s="628"/>
      <c r="AA154" s="629"/>
      <c r="AB154" s="627">
        <f t="shared" ca="1" si="274"/>
        <v>0.40581117021276597</v>
      </c>
      <c r="AC154" s="628"/>
      <c r="AD154" s="629"/>
      <c r="AE154" s="622">
        <f t="shared" ca="1" si="275"/>
        <v>0.21980106920266493</v>
      </c>
      <c r="AF154" s="623"/>
      <c r="AG154" s="624"/>
      <c r="AH154" s="622">
        <f t="shared" ca="1" si="276"/>
        <v>0.27497992178958874</v>
      </c>
      <c r="AI154" s="623"/>
      <c r="AJ154" s="624"/>
      <c r="AK154" s="622">
        <f t="shared" ca="1" si="277"/>
        <v>0</v>
      </c>
      <c r="AL154" s="623"/>
      <c r="AM154" s="624"/>
      <c r="AN154" s="622">
        <f t="shared" ca="1" si="278"/>
        <v>0</v>
      </c>
      <c r="AO154" s="623"/>
      <c r="AP154" s="624"/>
      <c r="AQ154" s="622">
        <f t="shared" ca="1" si="279"/>
        <v>0</v>
      </c>
      <c r="AR154" s="623"/>
      <c r="AS154" s="624"/>
      <c r="AT154" s="622">
        <f t="shared" ca="1" si="280"/>
        <v>0</v>
      </c>
      <c r="AU154" s="623"/>
      <c r="AV154" s="624"/>
      <c r="AW154" s="622">
        <f t="shared" ca="1" si="281"/>
        <v>0</v>
      </c>
      <c r="AX154" s="623"/>
      <c r="AY154" s="624"/>
      <c r="AZ154" s="622">
        <f t="shared" ca="1" si="282"/>
        <v>0</v>
      </c>
      <c r="BA154" s="623"/>
      <c r="BB154" s="624"/>
      <c r="BC154" s="622">
        <f t="shared" ca="1" si="283"/>
        <v>0</v>
      </c>
      <c r="BD154" s="623"/>
      <c r="BE154" s="624"/>
      <c r="BF154" s="622">
        <f t="shared" ca="1" si="284"/>
        <v>0</v>
      </c>
      <c r="BG154" s="623"/>
      <c r="BH154" s="624"/>
      <c r="BI154" s="622">
        <f t="shared" ca="1" si="285"/>
        <v>0</v>
      </c>
      <c r="BJ154" s="623"/>
      <c r="BK154" s="624"/>
      <c r="BL154" s="622">
        <f t="shared" ca="1" si="286"/>
        <v>0</v>
      </c>
      <c r="BM154" s="623"/>
      <c r="BN154" s="624"/>
      <c r="BO154" s="622">
        <f t="shared" ca="1" si="287"/>
        <v>0</v>
      </c>
      <c r="BP154" s="623"/>
      <c r="BQ154" s="624"/>
      <c r="BR154" s="622">
        <f t="shared" ca="1" si="288"/>
        <v>0</v>
      </c>
      <c r="BS154" s="623"/>
      <c r="BT154" s="624"/>
      <c r="BU154" s="622">
        <f t="shared" ca="1" si="289"/>
        <v>0</v>
      </c>
      <c r="BV154" s="623"/>
      <c r="BW154" s="624"/>
      <c r="BX154" s="622">
        <f t="shared" ca="1" si="290"/>
        <v>0</v>
      </c>
      <c r="BY154" s="623"/>
      <c r="BZ154" s="624"/>
      <c r="CA154" s="622">
        <f t="shared" ca="1" si="291"/>
        <v>0</v>
      </c>
      <c r="CB154" s="623"/>
      <c r="CC154" s="624"/>
      <c r="CD154" s="622">
        <f t="shared" ca="1" si="292"/>
        <v>0</v>
      </c>
      <c r="CE154" s="623"/>
      <c r="CF154" s="624"/>
      <c r="CG154" s="622">
        <f t="shared" ca="1" si="293"/>
        <v>0</v>
      </c>
      <c r="CH154" s="623"/>
      <c r="CI154" s="624"/>
      <c r="CJ154" s="622">
        <f t="shared" ca="1" si="294"/>
        <v>0</v>
      </c>
      <c r="CK154" s="623"/>
      <c r="CL154" s="624"/>
      <c r="CM154" s="622">
        <f t="shared" ca="1" si="295"/>
        <v>0</v>
      </c>
      <c r="CN154" s="623"/>
      <c r="CO154" s="624"/>
      <c r="CP154" s="622">
        <f t="shared" ca="1" si="296"/>
        <v>0</v>
      </c>
      <c r="CQ154" s="623"/>
      <c r="CR154" s="624"/>
      <c r="CS154" s="622">
        <f t="shared" ca="1" si="297"/>
        <v>0</v>
      </c>
      <c r="CT154" s="623"/>
      <c r="CU154" s="624"/>
      <c r="CV154" s="622">
        <f t="shared" ca="1" si="298"/>
        <v>0</v>
      </c>
      <c r="CW154" s="623"/>
      <c r="CX154" s="625"/>
    </row>
    <row r="155" spans="6:102" ht="15" customHeight="1" thickBot="1">
      <c r="L155" s="422"/>
      <c r="M155" s="423" t="str">
        <f t="shared" si="299"/>
        <v>SOFTW3 Load</v>
      </c>
      <c r="O155" s="249"/>
      <c r="P155" s="626">
        <f t="shared" ca="1" si="300"/>
        <v>0</v>
      </c>
      <c r="Q155" s="623"/>
      <c r="R155" s="624"/>
      <c r="S155" s="622">
        <f t="shared" ca="1" si="271"/>
        <v>0</v>
      </c>
      <c r="T155" s="623"/>
      <c r="U155" s="624"/>
      <c r="V155" s="622">
        <f t="shared" ca="1" si="272"/>
        <v>0</v>
      </c>
      <c r="W155" s="623"/>
      <c r="X155" s="624"/>
      <c r="Y155" s="627">
        <f t="shared" ca="1" si="273"/>
        <v>0</v>
      </c>
      <c r="Z155" s="628"/>
      <c r="AA155" s="629"/>
      <c r="AB155" s="627">
        <f t="shared" ca="1" si="274"/>
        <v>0</v>
      </c>
      <c r="AC155" s="628"/>
      <c r="AD155" s="629"/>
      <c r="AE155" s="622">
        <f t="shared" ca="1" si="275"/>
        <v>0</v>
      </c>
      <c r="AF155" s="623"/>
      <c r="AG155" s="624"/>
      <c r="AH155" s="622">
        <f t="shared" ca="1" si="276"/>
        <v>0</v>
      </c>
      <c r="AI155" s="623"/>
      <c r="AJ155" s="624"/>
      <c r="AK155" s="622">
        <f t="shared" ca="1" si="277"/>
        <v>0</v>
      </c>
      <c r="AL155" s="623"/>
      <c r="AM155" s="624"/>
      <c r="AN155" s="622">
        <f t="shared" ca="1" si="278"/>
        <v>0</v>
      </c>
      <c r="AO155" s="623"/>
      <c r="AP155" s="624"/>
      <c r="AQ155" s="622">
        <f t="shared" ca="1" si="279"/>
        <v>0</v>
      </c>
      <c r="AR155" s="623"/>
      <c r="AS155" s="624"/>
      <c r="AT155" s="622">
        <f t="shared" ca="1" si="280"/>
        <v>0</v>
      </c>
      <c r="AU155" s="623"/>
      <c r="AV155" s="624"/>
      <c r="AW155" s="622">
        <f t="shared" ca="1" si="281"/>
        <v>0</v>
      </c>
      <c r="AX155" s="623"/>
      <c r="AY155" s="624"/>
      <c r="AZ155" s="622">
        <f t="shared" ca="1" si="282"/>
        <v>0</v>
      </c>
      <c r="BA155" s="623"/>
      <c r="BB155" s="624"/>
      <c r="BC155" s="622">
        <f t="shared" ca="1" si="283"/>
        <v>0</v>
      </c>
      <c r="BD155" s="623"/>
      <c r="BE155" s="624"/>
      <c r="BF155" s="622">
        <f t="shared" ca="1" si="284"/>
        <v>0</v>
      </c>
      <c r="BG155" s="623"/>
      <c r="BH155" s="624"/>
      <c r="BI155" s="622">
        <f t="shared" ca="1" si="285"/>
        <v>0</v>
      </c>
      <c r="BJ155" s="623"/>
      <c r="BK155" s="624"/>
      <c r="BL155" s="622">
        <f t="shared" ca="1" si="286"/>
        <v>0</v>
      </c>
      <c r="BM155" s="623"/>
      <c r="BN155" s="624"/>
      <c r="BO155" s="622">
        <f t="shared" ca="1" si="287"/>
        <v>0</v>
      </c>
      <c r="BP155" s="623"/>
      <c r="BQ155" s="624"/>
      <c r="BR155" s="622">
        <f t="shared" ca="1" si="288"/>
        <v>0</v>
      </c>
      <c r="BS155" s="623"/>
      <c r="BT155" s="624"/>
      <c r="BU155" s="622">
        <f t="shared" ca="1" si="289"/>
        <v>0</v>
      </c>
      <c r="BV155" s="623"/>
      <c r="BW155" s="624"/>
      <c r="BX155" s="622">
        <f t="shared" ca="1" si="290"/>
        <v>0</v>
      </c>
      <c r="BY155" s="623"/>
      <c r="BZ155" s="624"/>
      <c r="CA155" s="622">
        <f t="shared" ca="1" si="291"/>
        <v>0</v>
      </c>
      <c r="CB155" s="623"/>
      <c r="CC155" s="624"/>
      <c r="CD155" s="622">
        <f t="shared" ca="1" si="292"/>
        <v>0</v>
      </c>
      <c r="CE155" s="623"/>
      <c r="CF155" s="624"/>
      <c r="CG155" s="622">
        <f t="shared" ca="1" si="293"/>
        <v>0</v>
      </c>
      <c r="CH155" s="623"/>
      <c r="CI155" s="624"/>
      <c r="CJ155" s="622">
        <f t="shared" ca="1" si="294"/>
        <v>0</v>
      </c>
      <c r="CK155" s="623"/>
      <c r="CL155" s="624"/>
      <c r="CM155" s="622">
        <f t="shared" ca="1" si="295"/>
        <v>0</v>
      </c>
      <c r="CN155" s="623"/>
      <c r="CO155" s="624"/>
      <c r="CP155" s="622">
        <f t="shared" ca="1" si="296"/>
        <v>0</v>
      </c>
      <c r="CQ155" s="623"/>
      <c r="CR155" s="624"/>
      <c r="CS155" s="622">
        <f t="shared" ca="1" si="297"/>
        <v>0</v>
      </c>
      <c r="CT155" s="623"/>
      <c r="CU155" s="624"/>
      <c r="CV155" s="622">
        <f t="shared" ca="1" si="298"/>
        <v>0</v>
      </c>
      <c r="CW155" s="623"/>
      <c r="CX155" s="625"/>
    </row>
    <row r="156" spans="6:102" ht="15" customHeight="1" thickBot="1">
      <c r="L156" s="233"/>
      <c r="M156" s="424" t="str">
        <f t="shared" si="299"/>
        <v>SOFTW4 Load</v>
      </c>
      <c r="O156" s="249"/>
      <c r="P156" s="626">
        <f t="shared" ca="1" si="300"/>
        <v>0</v>
      </c>
      <c r="Q156" s="623"/>
      <c r="R156" s="624"/>
      <c r="S156" s="622">
        <f t="shared" ca="1" si="271"/>
        <v>0</v>
      </c>
      <c r="T156" s="623"/>
      <c r="U156" s="624"/>
      <c r="V156" s="622">
        <f t="shared" ca="1" si="272"/>
        <v>0</v>
      </c>
      <c r="W156" s="623"/>
      <c r="X156" s="624"/>
      <c r="Y156" s="627">
        <f t="shared" ca="1" si="273"/>
        <v>0</v>
      </c>
      <c r="Z156" s="628"/>
      <c r="AA156" s="629"/>
      <c r="AB156" s="627">
        <f t="shared" ca="1" si="274"/>
        <v>0</v>
      </c>
      <c r="AC156" s="628"/>
      <c r="AD156" s="629"/>
      <c r="AE156" s="622">
        <f t="shared" ca="1" si="275"/>
        <v>0</v>
      </c>
      <c r="AF156" s="623"/>
      <c r="AG156" s="624"/>
      <c r="AH156" s="622">
        <f t="shared" ca="1" si="276"/>
        <v>0</v>
      </c>
      <c r="AI156" s="623"/>
      <c r="AJ156" s="624"/>
      <c r="AK156" s="622">
        <f t="shared" ca="1" si="277"/>
        <v>0</v>
      </c>
      <c r="AL156" s="623"/>
      <c r="AM156" s="624"/>
      <c r="AN156" s="622">
        <f t="shared" ca="1" si="278"/>
        <v>0</v>
      </c>
      <c r="AO156" s="623"/>
      <c r="AP156" s="624"/>
      <c r="AQ156" s="622">
        <f t="shared" ca="1" si="279"/>
        <v>0</v>
      </c>
      <c r="AR156" s="623"/>
      <c r="AS156" s="624"/>
      <c r="AT156" s="622">
        <f t="shared" ca="1" si="280"/>
        <v>0</v>
      </c>
      <c r="AU156" s="623"/>
      <c r="AV156" s="624"/>
      <c r="AW156" s="622">
        <f t="shared" ca="1" si="281"/>
        <v>0</v>
      </c>
      <c r="AX156" s="623"/>
      <c r="AY156" s="624"/>
      <c r="AZ156" s="622">
        <f t="shared" ca="1" si="282"/>
        <v>0</v>
      </c>
      <c r="BA156" s="623"/>
      <c r="BB156" s="624"/>
      <c r="BC156" s="622">
        <f t="shared" ca="1" si="283"/>
        <v>0</v>
      </c>
      <c r="BD156" s="623"/>
      <c r="BE156" s="624"/>
      <c r="BF156" s="622">
        <f t="shared" ca="1" si="284"/>
        <v>0</v>
      </c>
      <c r="BG156" s="623"/>
      <c r="BH156" s="624"/>
      <c r="BI156" s="622">
        <f t="shared" ca="1" si="285"/>
        <v>0</v>
      </c>
      <c r="BJ156" s="623"/>
      <c r="BK156" s="624"/>
      <c r="BL156" s="622">
        <f t="shared" ca="1" si="286"/>
        <v>0</v>
      </c>
      <c r="BM156" s="623"/>
      <c r="BN156" s="624"/>
      <c r="BO156" s="622">
        <f t="shared" ca="1" si="287"/>
        <v>0</v>
      </c>
      <c r="BP156" s="623"/>
      <c r="BQ156" s="624"/>
      <c r="BR156" s="622">
        <f t="shared" ca="1" si="288"/>
        <v>0</v>
      </c>
      <c r="BS156" s="623"/>
      <c r="BT156" s="624"/>
      <c r="BU156" s="622">
        <f t="shared" ca="1" si="289"/>
        <v>0</v>
      </c>
      <c r="BV156" s="623"/>
      <c r="BW156" s="624"/>
      <c r="BX156" s="622">
        <f t="shared" ca="1" si="290"/>
        <v>0</v>
      </c>
      <c r="BY156" s="623"/>
      <c r="BZ156" s="624"/>
      <c r="CA156" s="622">
        <f t="shared" ca="1" si="291"/>
        <v>0</v>
      </c>
      <c r="CB156" s="623"/>
      <c r="CC156" s="624"/>
      <c r="CD156" s="622">
        <f t="shared" ca="1" si="292"/>
        <v>0</v>
      </c>
      <c r="CE156" s="623"/>
      <c r="CF156" s="624"/>
      <c r="CG156" s="622">
        <f t="shared" ca="1" si="293"/>
        <v>0</v>
      </c>
      <c r="CH156" s="623"/>
      <c r="CI156" s="624"/>
      <c r="CJ156" s="622">
        <f t="shared" ca="1" si="294"/>
        <v>0</v>
      </c>
      <c r="CK156" s="623"/>
      <c r="CL156" s="624"/>
      <c r="CM156" s="622">
        <f t="shared" ca="1" si="295"/>
        <v>0</v>
      </c>
      <c r="CN156" s="623"/>
      <c r="CO156" s="624"/>
      <c r="CP156" s="622">
        <f t="shared" ca="1" si="296"/>
        <v>0</v>
      </c>
      <c r="CQ156" s="623"/>
      <c r="CR156" s="624"/>
      <c r="CS156" s="622">
        <f t="shared" ca="1" si="297"/>
        <v>0</v>
      </c>
      <c r="CT156" s="623"/>
      <c r="CU156" s="624"/>
      <c r="CV156" s="622">
        <f t="shared" ca="1" si="298"/>
        <v>0</v>
      </c>
      <c r="CW156" s="623"/>
      <c r="CX156" s="625"/>
    </row>
    <row r="159" spans="6:102" s="358" customFormat="1" ht="15" customHeight="1" thickBot="1">
      <c r="L159" s="497" t="s">
        <v>244</v>
      </c>
      <c r="N159" s="359"/>
      <c r="O159" s="359"/>
    </row>
    <row r="160" spans="6:102" s="358" customFormat="1" ht="15" customHeight="1">
      <c r="J160" s="494"/>
      <c r="K160" s="495"/>
      <c r="L160" s="494" t="s">
        <v>245</v>
      </c>
      <c r="M160" s="416"/>
      <c r="N160" s="24"/>
      <c r="O160" s="254">
        <f ca="1">SUM(P160:CX160)</f>
        <v>0</v>
      </c>
      <c r="P160" s="621">
        <f ca="1">IFERROR(ROUNDUP(OFFSET(P149,MATCH(SoftwareList!$A$6,$M$149:$M$152,0)-1,0)/5,0),0)</f>
        <v>0</v>
      </c>
      <c r="Q160" s="618"/>
      <c r="R160" s="619"/>
      <c r="S160" s="617">
        <f ca="1">IFERROR(ROUNDUP(OFFSET(S149,MATCH(SoftwareList!$A$6,$M$149:$M$152,0)-1,0)/5,0),0)</f>
        <v>0</v>
      </c>
      <c r="T160" s="618"/>
      <c r="U160" s="619"/>
      <c r="V160" s="617">
        <f ca="1">IFERROR(ROUNDUP(OFFSET(V149,MATCH(SoftwareList!$A$6,$M$149:$M$152,0)-1,0)/5,0),0)</f>
        <v>0</v>
      </c>
      <c r="W160" s="618"/>
      <c r="X160" s="619"/>
      <c r="Y160" s="617">
        <f ca="1">IFERROR(ROUNDUP(OFFSET(Y149,MATCH(SoftwareList!$A$6,$M$149:$M$152,0)-1,0)/5,0),0)</f>
        <v>0</v>
      </c>
      <c r="Z160" s="618"/>
      <c r="AA160" s="619"/>
      <c r="AB160" s="617">
        <f ca="1">IFERROR(ROUNDUP(OFFSET(AB149,MATCH(SoftwareList!$A$6,$M$149:$M$152,0)-1,0)/5,0),0)</f>
        <v>0</v>
      </c>
      <c r="AC160" s="618"/>
      <c r="AD160" s="619"/>
      <c r="AE160" s="617">
        <f ca="1">IFERROR(ROUNDUP(OFFSET(AE149,MATCH(SoftwareList!$A$6,$M$149:$M$152,0)-1,0)/5,0),0)</f>
        <v>0</v>
      </c>
      <c r="AF160" s="618"/>
      <c r="AG160" s="619"/>
      <c r="AH160" s="617">
        <f ca="1">IFERROR(ROUNDUP(OFFSET(AH149,MATCH(SoftwareList!$A$6,$M$149:$M$152,0)-1,0)/5,0),0)</f>
        <v>0</v>
      </c>
      <c r="AI160" s="618"/>
      <c r="AJ160" s="619"/>
      <c r="AK160" s="617">
        <f ca="1">IFERROR(ROUNDUP(OFFSET(AK149,MATCH(SoftwareList!$A$6,$M$149:$M$152,0)-1,0)/5,0),0)</f>
        <v>0</v>
      </c>
      <c r="AL160" s="618"/>
      <c r="AM160" s="619"/>
      <c r="AN160" s="617">
        <f ca="1">IFERROR(ROUNDUP(OFFSET(AN149,MATCH(SoftwareList!$A$6,$M$149:$M$152,0)-1,0)/5,0),0)</f>
        <v>0</v>
      </c>
      <c r="AO160" s="618"/>
      <c r="AP160" s="619"/>
      <c r="AQ160" s="617">
        <f ca="1">IFERROR(ROUNDUP(OFFSET(AQ149,MATCH(SoftwareList!$A$6,$M$149:$M$152,0)-1,0)/5,0),0)</f>
        <v>0</v>
      </c>
      <c r="AR160" s="618"/>
      <c r="AS160" s="619"/>
      <c r="AT160" s="617">
        <f ca="1">IFERROR(ROUNDUP(OFFSET(AT149,MATCH(SoftwareList!$A$6,$M$149:$M$152,0)-1,0)/5,0),0)</f>
        <v>0</v>
      </c>
      <c r="AU160" s="618"/>
      <c r="AV160" s="619"/>
      <c r="AW160" s="617">
        <f ca="1">IFERROR(ROUNDUP(OFFSET(AW149,MATCH(SoftwareList!$A$6,$M$149:$M$152,0)-1,0)/5,0),0)</f>
        <v>0</v>
      </c>
      <c r="AX160" s="618"/>
      <c r="AY160" s="619"/>
      <c r="AZ160" s="617">
        <f ca="1">IFERROR(ROUNDUP(OFFSET(AZ149,MATCH(SoftwareList!$A$6,$M$149:$M$152,0)-1,0)/5,0),0)</f>
        <v>0</v>
      </c>
      <c r="BA160" s="618"/>
      <c r="BB160" s="619"/>
      <c r="BC160" s="617">
        <f ca="1">IFERROR(ROUNDUP(OFFSET(BC149,MATCH(SoftwareList!$A$6,$M$149:$M$152,0)-1,0)/5,0),0)</f>
        <v>0</v>
      </c>
      <c r="BD160" s="618"/>
      <c r="BE160" s="619"/>
      <c r="BF160" s="617">
        <f ca="1">IFERROR(ROUNDUP(OFFSET(BF149,MATCH(SoftwareList!$A$6,$M$149:$M$152,0)-1,0)/5,0),0)</f>
        <v>0</v>
      </c>
      <c r="BG160" s="618"/>
      <c r="BH160" s="619"/>
      <c r="BI160" s="617">
        <f ca="1">IFERROR(ROUNDUP(OFFSET(BI149,MATCH(SoftwareList!$A$6,$M$149:$M$152,0)-1,0)/5,0),0)</f>
        <v>0</v>
      </c>
      <c r="BJ160" s="618"/>
      <c r="BK160" s="619"/>
      <c r="BL160" s="617">
        <f ca="1">IFERROR(ROUNDUP(OFFSET(BL149,MATCH(SoftwareList!$A$6,$M$149:$M$152,0)-1,0)/5,0),0)</f>
        <v>0</v>
      </c>
      <c r="BM160" s="618"/>
      <c r="BN160" s="619"/>
      <c r="BO160" s="617">
        <f ca="1">IFERROR(ROUNDUP(OFFSET(BO149,MATCH(SoftwareList!$A$6,$M$149:$M$152,0)-1,0)/5,0),0)</f>
        <v>0</v>
      </c>
      <c r="BP160" s="618"/>
      <c r="BQ160" s="619"/>
      <c r="BR160" s="617">
        <f ca="1">IFERROR(ROUNDUP(OFFSET(BR149,MATCH(SoftwareList!$A$6,$M$149:$M$152,0)-1,0)/5,0),0)</f>
        <v>0</v>
      </c>
      <c r="BS160" s="618"/>
      <c r="BT160" s="619"/>
      <c r="BU160" s="617">
        <f ca="1">IFERROR(ROUNDUP(OFFSET(BU149,MATCH(SoftwareList!$A$6,$M$149:$M$152,0)-1,0)/5,0),0)</f>
        <v>0</v>
      </c>
      <c r="BV160" s="618"/>
      <c r="BW160" s="619"/>
      <c r="BX160" s="617">
        <f ca="1">IFERROR(ROUNDUP(OFFSET(BX149,MATCH(SoftwareList!$A$6,$M$149:$M$152,0)-1,0)/5,0),0)</f>
        <v>0</v>
      </c>
      <c r="BY160" s="618"/>
      <c r="BZ160" s="619"/>
      <c r="CA160" s="617">
        <f ca="1">IFERROR(ROUNDUP(OFFSET(CA149,MATCH(SoftwareList!$A$6,$M$149:$M$152,0)-1,0)/5,0),0)</f>
        <v>0</v>
      </c>
      <c r="CB160" s="618"/>
      <c r="CC160" s="619"/>
      <c r="CD160" s="617">
        <f ca="1">IFERROR(ROUNDUP(OFFSET(CD149,MATCH(SoftwareList!$A$6,$M$149:$M$152,0)-1,0)/5,0),0)</f>
        <v>0</v>
      </c>
      <c r="CE160" s="618"/>
      <c r="CF160" s="619"/>
      <c r="CG160" s="617">
        <f ca="1">IFERROR(ROUNDUP(OFFSET(CG149,MATCH(SoftwareList!$A$6,$M$149:$M$152,0)-1,0)/5,0),0)</f>
        <v>0</v>
      </c>
      <c r="CH160" s="618"/>
      <c r="CI160" s="619"/>
      <c r="CJ160" s="617">
        <f ca="1">IFERROR(ROUNDUP(OFFSET(CJ149,MATCH(SoftwareList!$A$6,$M$149:$M$152,0)-1,0)/5,0),0)</f>
        <v>0</v>
      </c>
      <c r="CK160" s="618"/>
      <c r="CL160" s="619"/>
      <c r="CM160" s="617">
        <f ca="1">IFERROR(ROUNDUP(OFFSET(CM149,MATCH(SoftwareList!$A$6,$M$149:$M$152,0)-1,0)/5,0),0)</f>
        <v>0</v>
      </c>
      <c r="CN160" s="618"/>
      <c r="CO160" s="619"/>
      <c r="CP160" s="617">
        <f ca="1">IFERROR(ROUNDUP(OFFSET(CP149,MATCH(SoftwareList!$A$6,$M$149:$M$152,0)-1,0)/5,0),0)</f>
        <v>0</v>
      </c>
      <c r="CQ160" s="618"/>
      <c r="CR160" s="619"/>
      <c r="CS160" s="617">
        <f ca="1">IFERROR(ROUNDUP(OFFSET(CS149,MATCH(SoftwareList!$A$6,$M$149:$M$152,0)-1,0)/5,0),0)</f>
        <v>0</v>
      </c>
      <c r="CT160" s="618"/>
      <c r="CU160" s="619"/>
      <c r="CV160" s="617">
        <f ca="1">IFERROR(ROUNDUP(OFFSET(CV149,MATCH(SoftwareList!$A$6,$M$149:$M$152,0)-1,0)/5,0),0)</f>
        <v>0</v>
      </c>
      <c r="CW160" s="618"/>
      <c r="CX160" s="620"/>
    </row>
    <row r="161" spans="10:102" s="358" customFormat="1" ht="15" customHeight="1">
      <c r="J161" s="45"/>
      <c r="K161" s="46"/>
      <c r="L161" s="46"/>
      <c r="M161" s="417"/>
      <c r="N161" s="24"/>
      <c r="O161" s="255"/>
      <c r="P161" s="616"/>
      <c r="Q161" s="613"/>
      <c r="R161" s="614"/>
      <c r="S161" s="612"/>
      <c r="T161" s="613"/>
      <c r="U161" s="614"/>
      <c r="V161" s="612"/>
      <c r="W161" s="613"/>
      <c r="X161" s="614"/>
      <c r="Y161" s="612"/>
      <c r="Z161" s="613"/>
      <c r="AA161" s="614"/>
      <c r="AB161" s="612"/>
      <c r="AC161" s="613"/>
      <c r="AD161" s="614"/>
      <c r="AE161" s="612"/>
      <c r="AF161" s="613"/>
      <c r="AG161" s="614"/>
      <c r="AH161" s="612"/>
      <c r="AI161" s="613"/>
      <c r="AJ161" s="614"/>
      <c r="AK161" s="612"/>
      <c r="AL161" s="613"/>
      <c r="AM161" s="614"/>
      <c r="AN161" s="612"/>
      <c r="AO161" s="613"/>
      <c r="AP161" s="614"/>
      <c r="AQ161" s="612"/>
      <c r="AR161" s="613"/>
      <c r="AS161" s="614"/>
      <c r="AT161" s="612"/>
      <c r="AU161" s="613"/>
      <c r="AV161" s="614"/>
      <c r="AW161" s="612"/>
      <c r="AX161" s="613"/>
      <c r="AY161" s="614"/>
      <c r="AZ161" s="612"/>
      <c r="BA161" s="613"/>
      <c r="BB161" s="614"/>
      <c r="BC161" s="612"/>
      <c r="BD161" s="613"/>
      <c r="BE161" s="614"/>
      <c r="BF161" s="612"/>
      <c r="BG161" s="613"/>
      <c r="BH161" s="614"/>
      <c r="BI161" s="612"/>
      <c r="BJ161" s="613"/>
      <c r="BK161" s="614"/>
      <c r="BL161" s="612"/>
      <c r="BM161" s="613"/>
      <c r="BN161" s="614"/>
      <c r="BO161" s="612"/>
      <c r="BP161" s="613"/>
      <c r="BQ161" s="614"/>
      <c r="BR161" s="612"/>
      <c r="BS161" s="613"/>
      <c r="BT161" s="614"/>
      <c r="BU161" s="612"/>
      <c r="BV161" s="613"/>
      <c r="BW161" s="614"/>
      <c r="BX161" s="612"/>
      <c r="BY161" s="613"/>
      <c r="BZ161" s="614"/>
      <c r="CA161" s="612"/>
      <c r="CB161" s="613"/>
      <c r="CC161" s="614"/>
      <c r="CD161" s="612"/>
      <c r="CE161" s="613"/>
      <c r="CF161" s="614"/>
      <c r="CG161" s="612"/>
      <c r="CH161" s="613"/>
      <c r="CI161" s="614"/>
      <c r="CJ161" s="612"/>
      <c r="CK161" s="613"/>
      <c r="CL161" s="614"/>
      <c r="CM161" s="612"/>
      <c r="CN161" s="613"/>
      <c r="CO161" s="614"/>
      <c r="CP161" s="612"/>
      <c r="CQ161" s="613"/>
      <c r="CR161" s="614"/>
      <c r="CS161" s="612"/>
      <c r="CT161" s="613"/>
      <c r="CU161" s="614"/>
      <c r="CV161" s="612"/>
      <c r="CW161" s="613"/>
      <c r="CX161" s="615"/>
    </row>
    <row r="162" spans="10:102" s="358" customFormat="1" ht="15" customHeight="1">
      <c r="J162" s="45"/>
      <c r="K162" s="46"/>
      <c r="L162" s="46"/>
      <c r="M162" s="417"/>
      <c r="N162" s="24"/>
      <c r="O162" s="255"/>
      <c r="P162" s="616"/>
      <c r="Q162" s="613"/>
      <c r="R162" s="614"/>
      <c r="S162" s="612"/>
      <c r="T162" s="613"/>
      <c r="U162" s="614"/>
      <c r="V162" s="612"/>
      <c r="W162" s="613"/>
      <c r="X162" s="614"/>
      <c r="Y162" s="612"/>
      <c r="Z162" s="613"/>
      <c r="AA162" s="614"/>
      <c r="AB162" s="612"/>
      <c r="AC162" s="613"/>
      <c r="AD162" s="614"/>
      <c r="AE162" s="612"/>
      <c r="AF162" s="613"/>
      <c r="AG162" s="614"/>
      <c r="AH162" s="612"/>
      <c r="AI162" s="613"/>
      <c r="AJ162" s="614"/>
      <c r="AK162" s="612"/>
      <c r="AL162" s="613"/>
      <c r="AM162" s="614"/>
      <c r="AN162" s="612"/>
      <c r="AO162" s="613"/>
      <c r="AP162" s="614"/>
      <c r="AQ162" s="612"/>
      <c r="AR162" s="613"/>
      <c r="AS162" s="614"/>
      <c r="AT162" s="612"/>
      <c r="AU162" s="613"/>
      <c r="AV162" s="614"/>
      <c r="AW162" s="612"/>
      <c r="AX162" s="613"/>
      <c r="AY162" s="614"/>
      <c r="AZ162" s="612"/>
      <c r="BA162" s="613"/>
      <c r="BB162" s="614"/>
      <c r="BC162" s="612"/>
      <c r="BD162" s="613"/>
      <c r="BE162" s="614"/>
      <c r="BF162" s="612"/>
      <c r="BG162" s="613"/>
      <c r="BH162" s="614"/>
      <c r="BI162" s="612"/>
      <c r="BJ162" s="613"/>
      <c r="BK162" s="614"/>
      <c r="BL162" s="612"/>
      <c r="BM162" s="613"/>
      <c r="BN162" s="614"/>
      <c r="BO162" s="612"/>
      <c r="BP162" s="613"/>
      <c r="BQ162" s="614"/>
      <c r="BR162" s="612"/>
      <c r="BS162" s="613"/>
      <c r="BT162" s="614"/>
      <c r="BU162" s="612"/>
      <c r="BV162" s="613"/>
      <c r="BW162" s="614"/>
      <c r="BX162" s="612"/>
      <c r="BY162" s="613"/>
      <c r="BZ162" s="614"/>
      <c r="CA162" s="612"/>
      <c r="CB162" s="613"/>
      <c r="CC162" s="614"/>
      <c r="CD162" s="612"/>
      <c r="CE162" s="613"/>
      <c r="CF162" s="614"/>
      <c r="CG162" s="612"/>
      <c r="CH162" s="613"/>
      <c r="CI162" s="614"/>
      <c r="CJ162" s="612"/>
      <c r="CK162" s="613"/>
      <c r="CL162" s="614"/>
      <c r="CM162" s="612"/>
      <c r="CN162" s="613"/>
      <c r="CO162" s="614"/>
      <c r="CP162" s="612"/>
      <c r="CQ162" s="613"/>
      <c r="CR162" s="614"/>
      <c r="CS162" s="612"/>
      <c r="CT162" s="613"/>
      <c r="CU162" s="614"/>
      <c r="CV162" s="612"/>
      <c r="CW162" s="613"/>
      <c r="CX162" s="615"/>
    </row>
    <row r="163" spans="10:102" s="358" customFormat="1" ht="15" customHeight="1" thickBot="1">
      <c r="J163" s="418"/>
      <c r="K163" s="496"/>
      <c r="L163" s="496"/>
      <c r="M163" s="419"/>
      <c r="N163" s="24"/>
      <c r="O163" s="255"/>
      <c r="P163" s="616"/>
      <c r="Q163" s="613"/>
      <c r="R163" s="614"/>
      <c r="S163" s="612"/>
      <c r="T163" s="613"/>
      <c r="U163" s="614"/>
      <c r="V163" s="612"/>
      <c r="W163" s="613"/>
      <c r="X163" s="614"/>
      <c r="Y163" s="612"/>
      <c r="Z163" s="613"/>
      <c r="AA163" s="614"/>
      <c r="AB163" s="612"/>
      <c r="AC163" s="613"/>
      <c r="AD163" s="614"/>
      <c r="AE163" s="612"/>
      <c r="AF163" s="613"/>
      <c r="AG163" s="614"/>
      <c r="AH163" s="612"/>
      <c r="AI163" s="613"/>
      <c r="AJ163" s="614"/>
      <c r="AK163" s="612"/>
      <c r="AL163" s="613"/>
      <c r="AM163" s="614"/>
      <c r="AN163" s="612"/>
      <c r="AO163" s="613"/>
      <c r="AP163" s="614"/>
      <c r="AQ163" s="612"/>
      <c r="AR163" s="613"/>
      <c r="AS163" s="614"/>
      <c r="AT163" s="612"/>
      <c r="AU163" s="613"/>
      <c r="AV163" s="614"/>
      <c r="AW163" s="612"/>
      <c r="AX163" s="613"/>
      <c r="AY163" s="614"/>
      <c r="AZ163" s="612"/>
      <c r="BA163" s="613"/>
      <c r="BB163" s="614"/>
      <c r="BC163" s="612"/>
      <c r="BD163" s="613"/>
      <c r="BE163" s="614"/>
      <c r="BF163" s="612"/>
      <c r="BG163" s="613"/>
      <c r="BH163" s="614"/>
      <c r="BI163" s="612"/>
      <c r="BJ163" s="613"/>
      <c r="BK163" s="614"/>
      <c r="BL163" s="612"/>
      <c r="BM163" s="613"/>
      <c r="BN163" s="614"/>
      <c r="BO163" s="612"/>
      <c r="BP163" s="613"/>
      <c r="BQ163" s="614"/>
      <c r="BR163" s="612"/>
      <c r="BS163" s="613"/>
      <c r="BT163" s="614"/>
      <c r="BU163" s="612"/>
      <c r="BV163" s="613"/>
      <c r="BW163" s="614"/>
      <c r="BX163" s="612"/>
      <c r="BY163" s="613"/>
      <c r="BZ163" s="614"/>
      <c r="CA163" s="612"/>
      <c r="CB163" s="613"/>
      <c r="CC163" s="614"/>
      <c r="CD163" s="612"/>
      <c r="CE163" s="613"/>
      <c r="CF163" s="614"/>
      <c r="CG163" s="612"/>
      <c r="CH163" s="613"/>
      <c r="CI163" s="614"/>
      <c r="CJ163" s="612"/>
      <c r="CK163" s="613"/>
      <c r="CL163" s="614"/>
      <c r="CM163" s="612"/>
      <c r="CN163" s="613"/>
      <c r="CO163" s="614"/>
      <c r="CP163" s="612"/>
      <c r="CQ163" s="613"/>
      <c r="CR163" s="614"/>
      <c r="CS163" s="612"/>
      <c r="CT163" s="613"/>
      <c r="CU163" s="614"/>
      <c r="CV163" s="612"/>
      <c r="CW163" s="613"/>
      <c r="CX163" s="615"/>
    </row>
    <row r="164" spans="10:102" s="358" customFormat="1" ht="15" customHeight="1">
      <c r="N164" s="359"/>
      <c r="O164" s="359"/>
    </row>
    <row r="165" spans="10:102" s="358" customFormat="1" ht="15" customHeight="1">
      <c r="N165" s="359"/>
      <c r="O165" s="359"/>
    </row>
    <row r="166" spans="10:102" s="358" customFormat="1" ht="15" customHeight="1">
      <c r="N166" s="359"/>
      <c r="O166" s="359"/>
    </row>
  </sheetData>
  <autoFilter ref="B5:CY129" xr:uid="{00000000-0009-0000-0000-000003000000}"/>
  <mergeCells count="672">
    <mergeCell ref="CM154:CO154"/>
    <mergeCell ref="CP154:CR154"/>
    <mergeCell ref="CS154:CU154"/>
    <mergeCell ref="CV154:CX154"/>
    <mergeCell ref="CP153:CR153"/>
    <mergeCell ref="CS153:CU153"/>
    <mergeCell ref="CV153:CX153"/>
    <mergeCell ref="CG153:CI153"/>
    <mergeCell ref="CJ153:CL153"/>
    <mergeCell ref="CM153:CO153"/>
    <mergeCell ref="P154:R154"/>
    <mergeCell ref="S154:U154"/>
    <mergeCell ref="V154:X154"/>
    <mergeCell ref="Y154:AA154"/>
    <mergeCell ref="AB154:AD154"/>
    <mergeCell ref="AE154:AG154"/>
    <mergeCell ref="AH154:AJ154"/>
    <mergeCell ref="AK154:AM154"/>
    <mergeCell ref="AN154:AP154"/>
    <mergeCell ref="AQ154:AS154"/>
    <mergeCell ref="AT154:AV154"/>
    <mergeCell ref="AW154:AY154"/>
    <mergeCell ref="AZ154:BB154"/>
    <mergeCell ref="BC154:BE154"/>
    <mergeCell ref="BF154:BH154"/>
    <mergeCell ref="BI154:BK154"/>
    <mergeCell ref="BL154:BN154"/>
    <mergeCell ref="BO154:BQ154"/>
    <mergeCell ref="BR154:BT154"/>
    <mergeCell ref="BU154:BW154"/>
    <mergeCell ref="BX154:BZ154"/>
    <mergeCell ref="BO153:BQ153"/>
    <mergeCell ref="BR153:BT153"/>
    <mergeCell ref="BU153:BW153"/>
    <mergeCell ref="BX153:BZ153"/>
    <mergeCell ref="CA153:CC153"/>
    <mergeCell ref="CD153:CF153"/>
    <mergeCell ref="CA154:CC154"/>
    <mergeCell ref="CD154:CF154"/>
    <mergeCell ref="CS150:CU150"/>
    <mergeCell ref="CV150:CX150"/>
    <mergeCell ref="P153:R153"/>
    <mergeCell ref="S153:U153"/>
    <mergeCell ref="V153:X153"/>
    <mergeCell ref="Y153:AA153"/>
    <mergeCell ref="AB153:AD153"/>
    <mergeCell ref="AE153:AG153"/>
    <mergeCell ref="AH153:AJ153"/>
    <mergeCell ref="AK153:AM153"/>
    <mergeCell ref="AN153:AP153"/>
    <mergeCell ref="AQ153:AS153"/>
    <mergeCell ref="AT153:AV153"/>
    <mergeCell ref="AW153:AY153"/>
    <mergeCell ref="AZ153:BB153"/>
    <mergeCell ref="BC153:BE153"/>
    <mergeCell ref="BF153:BH153"/>
    <mergeCell ref="BI153:BK153"/>
    <mergeCell ref="BL153:BN153"/>
    <mergeCell ref="CD151:CF151"/>
    <mergeCell ref="CG151:CI151"/>
    <mergeCell ref="CJ151:CL151"/>
    <mergeCell ref="CM151:CO151"/>
    <mergeCell ref="BO152:BQ152"/>
    <mergeCell ref="CP149:CR149"/>
    <mergeCell ref="CS149:CU149"/>
    <mergeCell ref="CV149:CX149"/>
    <mergeCell ref="P150:R150"/>
    <mergeCell ref="S150:U150"/>
    <mergeCell ref="V150:X150"/>
    <mergeCell ref="Y150:AA150"/>
    <mergeCell ref="AB150:AD150"/>
    <mergeCell ref="AE150:AG150"/>
    <mergeCell ref="AH150:AJ150"/>
    <mergeCell ref="AK150:AM150"/>
    <mergeCell ref="AN150:AP150"/>
    <mergeCell ref="AQ150:AS150"/>
    <mergeCell ref="AT150:AV150"/>
    <mergeCell ref="AW150:AY150"/>
    <mergeCell ref="AZ150:BB150"/>
    <mergeCell ref="BC150:BE150"/>
    <mergeCell ref="BF150:BH150"/>
    <mergeCell ref="BI150:BK150"/>
    <mergeCell ref="BL150:BN150"/>
    <mergeCell ref="BO150:BQ150"/>
    <mergeCell ref="BR150:BT150"/>
    <mergeCell ref="BU150:BW150"/>
    <mergeCell ref="BX150:BZ150"/>
    <mergeCell ref="AQ149:AS149"/>
    <mergeCell ref="AT149:AV149"/>
    <mergeCell ref="AW149:AY149"/>
    <mergeCell ref="AZ149:BB149"/>
    <mergeCell ref="BC149:BE149"/>
    <mergeCell ref="BF149:BH149"/>
    <mergeCell ref="BI149:BK149"/>
    <mergeCell ref="BL149:BN149"/>
    <mergeCell ref="BO149:BQ149"/>
    <mergeCell ref="P149:R149"/>
    <mergeCell ref="S149:U149"/>
    <mergeCell ref="V149:X149"/>
    <mergeCell ref="Y149:AA149"/>
    <mergeCell ref="AB149:AD149"/>
    <mergeCell ref="AE149:AG149"/>
    <mergeCell ref="AH149:AJ149"/>
    <mergeCell ref="AK149:AM149"/>
    <mergeCell ref="AN149:AP149"/>
    <mergeCell ref="L4:L5"/>
    <mergeCell ref="M4:M5"/>
    <mergeCell ref="P3:R3"/>
    <mergeCell ref="S3:U3"/>
    <mergeCell ref="V3:X3"/>
    <mergeCell ref="L3:M3"/>
    <mergeCell ref="B4:F4"/>
    <mergeCell ref="CV3:CX3"/>
    <mergeCell ref="CG3:CI3"/>
    <mergeCell ref="CJ3:CL3"/>
    <mergeCell ref="CM3:CO3"/>
    <mergeCell ref="CP3:CR3"/>
    <mergeCell ref="H3:K3"/>
    <mergeCell ref="P133:R133"/>
    <mergeCell ref="P134:R134"/>
    <mergeCell ref="S133:U133"/>
    <mergeCell ref="S134:U134"/>
    <mergeCell ref="AB133:AD133"/>
    <mergeCell ref="AB134:AD134"/>
    <mergeCell ref="AK133:AM133"/>
    <mergeCell ref="CA3:CC3"/>
    <mergeCell ref="CD3:CF3"/>
    <mergeCell ref="BI3:BK3"/>
    <mergeCell ref="BL3:BN3"/>
    <mergeCell ref="BO3:BQ3"/>
    <mergeCell ref="BR3:BT3"/>
    <mergeCell ref="BU3:BW3"/>
    <mergeCell ref="BX3:BZ3"/>
    <mergeCell ref="AQ3:AS3"/>
    <mergeCell ref="AT3:AV3"/>
    <mergeCell ref="AW3:AY3"/>
    <mergeCell ref="AZ3:BB3"/>
    <mergeCell ref="BC133:BE133"/>
    <mergeCell ref="BC134:BE134"/>
    <mergeCell ref="BO133:BQ133"/>
    <mergeCell ref="BO134:BQ134"/>
    <mergeCell ref="CA133:CC133"/>
    <mergeCell ref="P137:R137"/>
    <mergeCell ref="S137:U137"/>
    <mergeCell ref="V133:X133"/>
    <mergeCell ref="V134:X134"/>
    <mergeCell ref="V137:X137"/>
    <mergeCell ref="Y133:AA133"/>
    <mergeCell ref="Y134:AA134"/>
    <mergeCell ref="Y137:AA137"/>
    <mergeCell ref="CS3:CU3"/>
    <mergeCell ref="BC3:BE3"/>
    <mergeCell ref="BF3:BH3"/>
    <mergeCell ref="Y3:AA3"/>
    <mergeCell ref="AB3:AD3"/>
    <mergeCell ref="AE3:AG3"/>
    <mergeCell ref="AH3:AJ3"/>
    <mergeCell ref="AK3:AM3"/>
    <mergeCell ref="AN3:AP3"/>
    <mergeCell ref="AK134:AM134"/>
    <mergeCell ref="AK137:AM137"/>
    <mergeCell ref="AN133:AP133"/>
    <mergeCell ref="AN134:AP134"/>
    <mergeCell ref="AN137:AP137"/>
    <mergeCell ref="AQ133:AS133"/>
    <mergeCell ref="AQ134:AS134"/>
    <mergeCell ref="AQ137:AS137"/>
    <mergeCell ref="AB137:AD137"/>
    <mergeCell ref="AE133:AG133"/>
    <mergeCell ref="AE134:AG134"/>
    <mergeCell ref="AE137:AG137"/>
    <mergeCell ref="AH133:AJ133"/>
    <mergeCell ref="AH134:AJ134"/>
    <mergeCell ref="AH137:AJ137"/>
    <mergeCell ref="AZ133:BB133"/>
    <mergeCell ref="AZ134:BB134"/>
    <mergeCell ref="AZ137:BB137"/>
    <mergeCell ref="AQ135:AS135"/>
    <mergeCell ref="AQ136:AS136"/>
    <mergeCell ref="AN136:AP136"/>
    <mergeCell ref="BC137:BE137"/>
    <mergeCell ref="AT133:AV133"/>
    <mergeCell ref="AT134:AV134"/>
    <mergeCell ref="AT137:AV137"/>
    <mergeCell ref="AW133:AY133"/>
    <mergeCell ref="AW134:AY134"/>
    <mergeCell ref="AW137:AY137"/>
    <mergeCell ref="BL133:BN133"/>
    <mergeCell ref="BL134:BN134"/>
    <mergeCell ref="BL137:BN137"/>
    <mergeCell ref="AT135:AV135"/>
    <mergeCell ref="AW135:AY135"/>
    <mergeCell ref="AZ135:BB135"/>
    <mergeCell ref="BC135:BE135"/>
    <mergeCell ref="AT136:AV136"/>
    <mergeCell ref="AW136:AY136"/>
    <mergeCell ref="AZ136:BB136"/>
    <mergeCell ref="BC136:BE136"/>
    <mergeCell ref="BO137:BQ137"/>
    <mergeCell ref="BF133:BH133"/>
    <mergeCell ref="BF134:BH134"/>
    <mergeCell ref="BF137:BH137"/>
    <mergeCell ref="BI133:BK133"/>
    <mergeCell ref="BI134:BK134"/>
    <mergeCell ref="BI137:BK137"/>
    <mergeCell ref="BX133:BZ133"/>
    <mergeCell ref="BX134:BZ134"/>
    <mergeCell ref="BX137:BZ137"/>
    <mergeCell ref="BF135:BH135"/>
    <mergeCell ref="BI135:BK135"/>
    <mergeCell ref="BL135:BN135"/>
    <mergeCell ref="BO135:BQ135"/>
    <mergeCell ref="BF136:BH136"/>
    <mergeCell ref="BI136:BK136"/>
    <mergeCell ref="BL136:BN136"/>
    <mergeCell ref="BO136:BQ136"/>
    <mergeCell ref="CA134:CC134"/>
    <mergeCell ref="CA137:CC137"/>
    <mergeCell ref="BR133:BT133"/>
    <mergeCell ref="BR134:BT134"/>
    <mergeCell ref="BR137:BT137"/>
    <mergeCell ref="BU133:BW133"/>
    <mergeCell ref="BU134:BW134"/>
    <mergeCell ref="BU137:BW137"/>
    <mergeCell ref="CJ133:CL133"/>
    <mergeCell ref="CJ134:CL134"/>
    <mergeCell ref="CJ137:CL137"/>
    <mergeCell ref="BR135:BT135"/>
    <mergeCell ref="BU135:BW135"/>
    <mergeCell ref="BX135:BZ135"/>
    <mergeCell ref="CA135:CC135"/>
    <mergeCell ref="BR136:BT136"/>
    <mergeCell ref="BU136:BW136"/>
    <mergeCell ref="BX136:BZ136"/>
    <mergeCell ref="CA136:CC136"/>
    <mergeCell ref="CM133:CO133"/>
    <mergeCell ref="CM134:CO134"/>
    <mergeCell ref="CM137:CO137"/>
    <mergeCell ref="CD133:CF133"/>
    <mergeCell ref="CD134:CF134"/>
    <mergeCell ref="CD137:CF137"/>
    <mergeCell ref="CG133:CI133"/>
    <mergeCell ref="CG134:CI134"/>
    <mergeCell ref="CG137:CI137"/>
    <mergeCell ref="CD135:CF135"/>
    <mergeCell ref="CG135:CI135"/>
    <mergeCell ref="CJ135:CL135"/>
    <mergeCell ref="CM135:CO135"/>
    <mergeCell ref="CD136:CF136"/>
    <mergeCell ref="CG136:CI136"/>
    <mergeCell ref="CJ136:CL136"/>
    <mergeCell ref="CM136:CO136"/>
    <mergeCell ref="CV133:CX133"/>
    <mergeCell ref="CV134:CX134"/>
    <mergeCell ref="CV137:CX137"/>
    <mergeCell ref="CP133:CR133"/>
    <mergeCell ref="CP134:CR134"/>
    <mergeCell ref="CP137:CR137"/>
    <mergeCell ref="CS133:CU133"/>
    <mergeCell ref="CS134:CU134"/>
    <mergeCell ref="CS137:CU137"/>
    <mergeCell ref="CP135:CR135"/>
    <mergeCell ref="CS135:CU135"/>
    <mergeCell ref="CV135:CX135"/>
    <mergeCell ref="CP136:CR136"/>
    <mergeCell ref="CS136:CU136"/>
    <mergeCell ref="CV136:CX136"/>
    <mergeCell ref="P141:R141"/>
    <mergeCell ref="S141:U141"/>
    <mergeCell ref="V141:X141"/>
    <mergeCell ref="Y141:AA141"/>
    <mergeCell ref="AB141:AD141"/>
    <mergeCell ref="AE141:AG141"/>
    <mergeCell ref="AH141:AJ141"/>
    <mergeCell ref="AK141:AM141"/>
    <mergeCell ref="AN141:AP141"/>
    <mergeCell ref="CA141:CC141"/>
    <mergeCell ref="CD141:CF141"/>
    <mergeCell ref="CG141:CI141"/>
    <mergeCell ref="CJ141:CL141"/>
    <mergeCell ref="CM141:CO141"/>
    <mergeCell ref="CP141:CR141"/>
    <mergeCell ref="AQ141:AS141"/>
    <mergeCell ref="AT141:AV141"/>
    <mergeCell ref="AW141:AY141"/>
    <mergeCell ref="AZ141:BB141"/>
    <mergeCell ref="BC141:BE141"/>
    <mergeCell ref="BF141:BH141"/>
    <mergeCell ref="BI141:BK141"/>
    <mergeCell ref="BL141:BN141"/>
    <mergeCell ref="BO141:BQ141"/>
    <mergeCell ref="CS141:CU141"/>
    <mergeCell ref="CV141:CX141"/>
    <mergeCell ref="P142:R142"/>
    <mergeCell ref="S142:U142"/>
    <mergeCell ref="V142:X142"/>
    <mergeCell ref="Y142:AA142"/>
    <mergeCell ref="AB142:AD142"/>
    <mergeCell ref="AE142:AG142"/>
    <mergeCell ref="AH142:AJ142"/>
    <mergeCell ref="AK142:AM142"/>
    <mergeCell ref="AN142:AP142"/>
    <mergeCell ref="AQ142:AS142"/>
    <mergeCell ref="AT142:AV142"/>
    <mergeCell ref="AW142:AY142"/>
    <mergeCell ref="AZ142:BB142"/>
    <mergeCell ref="BC142:BE142"/>
    <mergeCell ref="BF142:BH142"/>
    <mergeCell ref="BI142:BK142"/>
    <mergeCell ref="BL142:BN142"/>
    <mergeCell ref="BO142:BQ142"/>
    <mergeCell ref="BR142:BT142"/>
    <mergeCell ref="BU142:BW142"/>
    <mergeCell ref="BX142:BZ142"/>
    <mergeCell ref="CA142:CC142"/>
    <mergeCell ref="CP142:CR142"/>
    <mergeCell ref="CS142:CU142"/>
    <mergeCell ref="CV142:CX142"/>
    <mergeCell ref="P145:R145"/>
    <mergeCell ref="S145:U145"/>
    <mergeCell ref="V145:X145"/>
    <mergeCell ref="Y145:AA145"/>
    <mergeCell ref="AB145:AD145"/>
    <mergeCell ref="AE145:AG145"/>
    <mergeCell ref="AH145:AJ145"/>
    <mergeCell ref="AK145:AM145"/>
    <mergeCell ref="AN145:AP145"/>
    <mergeCell ref="AQ145:AS145"/>
    <mergeCell ref="AT145:AV145"/>
    <mergeCell ref="AW145:AY145"/>
    <mergeCell ref="AZ145:BB145"/>
    <mergeCell ref="BC145:BE145"/>
    <mergeCell ref="BF145:BH145"/>
    <mergeCell ref="BI145:BK145"/>
    <mergeCell ref="BL145:BN145"/>
    <mergeCell ref="BU145:BW145"/>
    <mergeCell ref="BX145:BZ145"/>
    <mergeCell ref="CA145:CC145"/>
    <mergeCell ref="CD145:CF145"/>
    <mergeCell ref="CD142:CF142"/>
    <mergeCell ref="CG142:CI142"/>
    <mergeCell ref="CJ142:CL142"/>
    <mergeCell ref="CM142:CO142"/>
    <mergeCell ref="P135:R135"/>
    <mergeCell ref="S135:U135"/>
    <mergeCell ref="V135:X135"/>
    <mergeCell ref="Y135:AA135"/>
    <mergeCell ref="AB135:AD135"/>
    <mergeCell ref="AE135:AG135"/>
    <mergeCell ref="AH135:AJ135"/>
    <mergeCell ref="AK135:AM135"/>
    <mergeCell ref="AN135:AP135"/>
    <mergeCell ref="P136:R136"/>
    <mergeCell ref="S136:U136"/>
    <mergeCell ref="V136:X136"/>
    <mergeCell ref="Y136:AA136"/>
    <mergeCell ref="AB136:AD136"/>
    <mergeCell ref="AE136:AG136"/>
    <mergeCell ref="AH136:AJ136"/>
    <mergeCell ref="AK136:AM136"/>
    <mergeCell ref="BR141:BT141"/>
    <mergeCell ref="BU141:BW141"/>
    <mergeCell ref="BX141:BZ141"/>
    <mergeCell ref="P143:R143"/>
    <mergeCell ref="S143:U143"/>
    <mergeCell ref="V143:X143"/>
    <mergeCell ref="Y143:AA143"/>
    <mergeCell ref="AB143:AD143"/>
    <mergeCell ref="AE143:AG143"/>
    <mergeCell ref="AH143:AJ143"/>
    <mergeCell ref="AK143:AM143"/>
    <mergeCell ref="AN143:AP143"/>
    <mergeCell ref="CD143:CF143"/>
    <mergeCell ref="CG143:CI143"/>
    <mergeCell ref="CJ143:CL143"/>
    <mergeCell ref="CM143:CO143"/>
    <mergeCell ref="CP143:CR143"/>
    <mergeCell ref="AQ143:AS143"/>
    <mergeCell ref="AT143:AV143"/>
    <mergeCell ref="AW143:AY143"/>
    <mergeCell ref="AZ143:BB143"/>
    <mergeCell ref="BC143:BE143"/>
    <mergeCell ref="BF143:BH143"/>
    <mergeCell ref="BI143:BK143"/>
    <mergeCell ref="BL143:BN143"/>
    <mergeCell ref="BO143:BQ143"/>
    <mergeCell ref="BL144:BN144"/>
    <mergeCell ref="BO144:BQ144"/>
    <mergeCell ref="BR144:BT144"/>
    <mergeCell ref="BU144:BW144"/>
    <mergeCell ref="BX144:BZ144"/>
    <mergeCell ref="CA144:CC144"/>
    <mergeCell ref="BR143:BT143"/>
    <mergeCell ref="BU143:BW143"/>
    <mergeCell ref="BX143:BZ143"/>
    <mergeCell ref="CA143:CC143"/>
    <mergeCell ref="BL151:BN151"/>
    <mergeCell ref="CP145:CR145"/>
    <mergeCell ref="CS145:CU145"/>
    <mergeCell ref="CV145:CX145"/>
    <mergeCell ref="BO145:BQ145"/>
    <mergeCell ref="BR145:BT145"/>
    <mergeCell ref="CS143:CU143"/>
    <mergeCell ref="CV143:CX143"/>
    <mergeCell ref="P144:R144"/>
    <mergeCell ref="S144:U144"/>
    <mergeCell ref="V144:X144"/>
    <mergeCell ref="Y144:AA144"/>
    <mergeCell ref="AB144:AD144"/>
    <mergeCell ref="AE144:AG144"/>
    <mergeCell ref="AH144:AJ144"/>
    <mergeCell ref="AK144:AM144"/>
    <mergeCell ref="AN144:AP144"/>
    <mergeCell ref="AQ144:AS144"/>
    <mergeCell ref="AT144:AV144"/>
    <mergeCell ref="AW144:AY144"/>
    <mergeCell ref="AZ144:BB144"/>
    <mergeCell ref="BC144:BE144"/>
    <mergeCell ref="BF144:BH144"/>
    <mergeCell ref="BI144:BK144"/>
    <mergeCell ref="CP144:CR144"/>
    <mergeCell ref="CD150:CF150"/>
    <mergeCell ref="CG150:CI150"/>
    <mergeCell ref="CJ150:CL150"/>
    <mergeCell ref="CM150:CO150"/>
    <mergeCell ref="CP150:CR150"/>
    <mergeCell ref="CS144:CU144"/>
    <mergeCell ref="CV144:CX144"/>
    <mergeCell ref="P151:R151"/>
    <mergeCell ref="S151:U151"/>
    <mergeCell ref="V151:X151"/>
    <mergeCell ref="Y151:AA151"/>
    <mergeCell ref="AB151:AD151"/>
    <mergeCell ref="AE151:AG151"/>
    <mergeCell ref="AH151:AJ151"/>
    <mergeCell ref="AK151:AM151"/>
    <mergeCell ref="AN151:AP151"/>
    <mergeCell ref="AQ151:AS151"/>
    <mergeCell ref="AT151:AV151"/>
    <mergeCell ref="AW151:AY151"/>
    <mergeCell ref="AZ151:BB151"/>
    <mergeCell ref="BC151:BE151"/>
    <mergeCell ref="BF151:BH151"/>
    <mergeCell ref="BI151:BK151"/>
    <mergeCell ref="BU152:BW152"/>
    <mergeCell ref="BX152:BZ152"/>
    <mergeCell ref="BO151:BQ151"/>
    <mergeCell ref="BR151:BT151"/>
    <mergeCell ref="BU151:BW151"/>
    <mergeCell ref="BX151:BZ151"/>
    <mergeCell ref="CA151:CC151"/>
    <mergeCell ref="CM152:CO152"/>
    <mergeCell ref="CD144:CF144"/>
    <mergeCell ref="CG144:CI144"/>
    <mergeCell ref="CJ144:CL144"/>
    <mergeCell ref="CM144:CO144"/>
    <mergeCell ref="CG145:CI145"/>
    <mergeCell ref="CJ145:CL145"/>
    <mergeCell ref="CM145:CO145"/>
    <mergeCell ref="BR149:BT149"/>
    <mergeCell ref="BU149:BW149"/>
    <mergeCell ref="BX149:BZ149"/>
    <mergeCell ref="CA149:CC149"/>
    <mergeCell ref="CD149:CF149"/>
    <mergeCell ref="CG149:CI149"/>
    <mergeCell ref="CJ149:CL149"/>
    <mergeCell ref="CM149:CO149"/>
    <mergeCell ref="CA150:CC150"/>
    <mergeCell ref="CP152:CR152"/>
    <mergeCell ref="CS152:CU152"/>
    <mergeCell ref="CV152:CX152"/>
    <mergeCell ref="CP151:CR151"/>
    <mergeCell ref="CS151:CU151"/>
    <mergeCell ref="CV151:CX151"/>
    <mergeCell ref="P152:R152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T152:AV152"/>
    <mergeCell ref="AW152:AY152"/>
    <mergeCell ref="AZ152:BB152"/>
    <mergeCell ref="BC152:BE152"/>
    <mergeCell ref="BF152:BH152"/>
    <mergeCell ref="BI152:BK152"/>
    <mergeCell ref="BL152:BN152"/>
    <mergeCell ref="BR152:BT152"/>
    <mergeCell ref="BX155:BZ155"/>
    <mergeCell ref="CA155:CC155"/>
    <mergeCell ref="CD155:CF155"/>
    <mergeCell ref="CG155:CI155"/>
    <mergeCell ref="CJ155:CL155"/>
    <mergeCell ref="CA152:CC152"/>
    <mergeCell ref="CD152:CF152"/>
    <mergeCell ref="CG152:CI152"/>
    <mergeCell ref="CJ152:CL152"/>
    <mergeCell ref="CG154:CI154"/>
    <mergeCell ref="CJ154:CL154"/>
    <mergeCell ref="CM155:CO155"/>
    <mergeCell ref="CP155:CR155"/>
    <mergeCell ref="CS155:CU155"/>
    <mergeCell ref="CV155:CX155"/>
    <mergeCell ref="P155:R155"/>
    <mergeCell ref="S155:U155"/>
    <mergeCell ref="V155:X155"/>
    <mergeCell ref="Y155:AA155"/>
    <mergeCell ref="AB155:AD155"/>
    <mergeCell ref="AE155:AG155"/>
    <mergeCell ref="AH155:AJ155"/>
    <mergeCell ref="AK155:AM155"/>
    <mergeCell ref="AN155:AP155"/>
    <mergeCell ref="AQ155:AS155"/>
    <mergeCell ref="AT155:AV155"/>
    <mergeCell ref="AW155:AY155"/>
    <mergeCell ref="AZ155:BB155"/>
    <mergeCell ref="BC155:BE155"/>
    <mergeCell ref="BF155:BH155"/>
    <mergeCell ref="BI155:BK155"/>
    <mergeCell ref="BL155:BN155"/>
    <mergeCell ref="BO155:BQ155"/>
    <mergeCell ref="BR155:BT155"/>
    <mergeCell ref="BU155:BW155"/>
    <mergeCell ref="P156:R156"/>
    <mergeCell ref="S156:U156"/>
    <mergeCell ref="V156:X156"/>
    <mergeCell ref="Y156:AA156"/>
    <mergeCell ref="AB156:AD156"/>
    <mergeCell ref="AE156:AG156"/>
    <mergeCell ref="AH156:AJ156"/>
    <mergeCell ref="AK156:AM156"/>
    <mergeCell ref="AN156:AP156"/>
    <mergeCell ref="AQ156:AS156"/>
    <mergeCell ref="AT156:AV156"/>
    <mergeCell ref="AW156:AY156"/>
    <mergeCell ref="AZ156:BB156"/>
    <mergeCell ref="BC156:BE156"/>
    <mergeCell ref="BF156:BH156"/>
    <mergeCell ref="BI156:BK156"/>
    <mergeCell ref="BL156:BN156"/>
    <mergeCell ref="BO156:BQ156"/>
    <mergeCell ref="CS156:CU156"/>
    <mergeCell ref="CV156:CX156"/>
    <mergeCell ref="BR156:BT156"/>
    <mergeCell ref="BU156:BW156"/>
    <mergeCell ref="BX156:BZ156"/>
    <mergeCell ref="CA156:CC156"/>
    <mergeCell ref="CD156:CF156"/>
    <mergeCell ref="CG156:CI156"/>
    <mergeCell ref="CJ156:CL156"/>
    <mergeCell ref="CM156:CO156"/>
    <mergeCell ref="CP156:CR156"/>
    <mergeCell ref="P160:R160"/>
    <mergeCell ref="S160:U160"/>
    <mergeCell ref="V160:X160"/>
    <mergeCell ref="Y160:AA160"/>
    <mergeCell ref="AB160:AD160"/>
    <mergeCell ref="AE160:AG160"/>
    <mergeCell ref="AH160:AJ160"/>
    <mergeCell ref="AK160:AM160"/>
    <mergeCell ref="AN160:AP160"/>
    <mergeCell ref="AQ160:AS160"/>
    <mergeCell ref="AT160:AV160"/>
    <mergeCell ref="AW160:AY160"/>
    <mergeCell ref="AZ160:BB160"/>
    <mergeCell ref="BC160:BE160"/>
    <mergeCell ref="BF160:BH160"/>
    <mergeCell ref="BI160:BK160"/>
    <mergeCell ref="BL160:BN160"/>
    <mergeCell ref="BO160:BQ160"/>
    <mergeCell ref="BR160:BT160"/>
    <mergeCell ref="BU160:BW160"/>
    <mergeCell ref="BX160:BZ160"/>
    <mergeCell ref="CA160:CC160"/>
    <mergeCell ref="CD160:CF160"/>
    <mergeCell ref="CG160:CI160"/>
    <mergeCell ref="CJ160:CL160"/>
    <mergeCell ref="CM160:CO160"/>
    <mergeCell ref="CP160:CR160"/>
    <mergeCell ref="CS160:CU160"/>
    <mergeCell ref="CV160:CX160"/>
    <mergeCell ref="P161:R161"/>
    <mergeCell ref="S161:U161"/>
    <mergeCell ref="V161:X161"/>
    <mergeCell ref="Y161:AA161"/>
    <mergeCell ref="AB161:AD161"/>
    <mergeCell ref="AE161:AG161"/>
    <mergeCell ref="AH161:AJ161"/>
    <mergeCell ref="AK161:AM161"/>
    <mergeCell ref="AN161:AP161"/>
    <mergeCell ref="AQ161:AS161"/>
    <mergeCell ref="AT161:AV161"/>
    <mergeCell ref="AW161:AY161"/>
    <mergeCell ref="AZ161:BB161"/>
    <mergeCell ref="BC161:BE161"/>
    <mergeCell ref="BF161:BH161"/>
    <mergeCell ref="BI161:BK161"/>
    <mergeCell ref="BL161:BN161"/>
    <mergeCell ref="BO161:BQ161"/>
    <mergeCell ref="BR161:BT161"/>
    <mergeCell ref="BU161:BW161"/>
    <mergeCell ref="BX161:BZ161"/>
    <mergeCell ref="CA161:CC161"/>
    <mergeCell ref="CD161:CF161"/>
    <mergeCell ref="CG161:CI161"/>
    <mergeCell ref="CJ161:CL161"/>
    <mergeCell ref="CM161:CO161"/>
    <mergeCell ref="CP161:CR161"/>
    <mergeCell ref="CS161:CU161"/>
    <mergeCell ref="CV161:CX161"/>
    <mergeCell ref="P162:R162"/>
    <mergeCell ref="S162:U162"/>
    <mergeCell ref="V162:X162"/>
    <mergeCell ref="Y162:AA162"/>
    <mergeCell ref="AB162:AD162"/>
    <mergeCell ref="AE162:AG162"/>
    <mergeCell ref="AH162:AJ162"/>
    <mergeCell ref="AK162:AM162"/>
    <mergeCell ref="AN162:AP162"/>
    <mergeCell ref="AQ162:AS162"/>
    <mergeCell ref="AT162:AV162"/>
    <mergeCell ref="AW162:AY162"/>
    <mergeCell ref="AZ162:BB162"/>
    <mergeCell ref="BC162:BE162"/>
    <mergeCell ref="BF162:BH162"/>
    <mergeCell ref="BI162:BK162"/>
    <mergeCell ref="BL162:BN162"/>
    <mergeCell ref="BR163:BT163"/>
    <mergeCell ref="BU163:BW163"/>
    <mergeCell ref="BX163:BZ163"/>
    <mergeCell ref="BO162:BQ162"/>
    <mergeCell ref="BR162:BT162"/>
    <mergeCell ref="BU162:BW162"/>
    <mergeCell ref="BX162:BZ162"/>
    <mergeCell ref="CA162:CC162"/>
    <mergeCell ref="CD162:CF162"/>
    <mergeCell ref="CA163:CC163"/>
    <mergeCell ref="CD163:CF163"/>
    <mergeCell ref="AQ163:AS163"/>
    <mergeCell ref="AT163:AV163"/>
    <mergeCell ref="AW163:AY163"/>
    <mergeCell ref="AZ163:BB163"/>
    <mergeCell ref="BC163:BE163"/>
    <mergeCell ref="BF163:BH163"/>
    <mergeCell ref="BI163:BK163"/>
    <mergeCell ref="BL163:BN163"/>
    <mergeCell ref="BO163:BQ163"/>
    <mergeCell ref="P163:R163"/>
    <mergeCell ref="S163:U163"/>
    <mergeCell ref="V163:X163"/>
    <mergeCell ref="Y163:AA163"/>
    <mergeCell ref="AB163:AD163"/>
    <mergeCell ref="AE163:AG163"/>
    <mergeCell ref="AH163:AJ163"/>
    <mergeCell ref="AK163:AM163"/>
    <mergeCell ref="AN163:AP163"/>
    <mergeCell ref="CG163:CI163"/>
    <mergeCell ref="CJ163:CL163"/>
    <mergeCell ref="CM163:CO163"/>
    <mergeCell ref="CP163:CR163"/>
    <mergeCell ref="CS163:CU163"/>
    <mergeCell ref="CV163:CX163"/>
    <mergeCell ref="CP162:CR162"/>
    <mergeCell ref="CS162:CU162"/>
    <mergeCell ref="CV162:CX162"/>
    <mergeCell ref="CG162:CI162"/>
    <mergeCell ref="CJ162:CL162"/>
    <mergeCell ref="CM162:CO162"/>
  </mergeCells>
  <conditionalFormatting sqref="B140:E140 G140 B141:G142 B130:I134 B67:I67 B5:F5 B137:I139 B148:CX150 B153:CX154 J137:CX142 B4:I4 B145:G147 J145:CX147 H140:I147 C39:I41 C66:I66 B6:I38 J4:CX134">
    <cfRule type="cellIs" dxfId="23" priority="48" operator="equal">
      <formula>0</formula>
    </cfRule>
  </conditionalFormatting>
  <conditionalFormatting sqref="B68:I69 B98:I98 C97:I97 C70:I72">
    <cfRule type="cellIs" dxfId="22" priority="46" operator="equal">
      <formula>0</formula>
    </cfRule>
  </conditionalFormatting>
  <conditionalFormatting sqref="B99:I100 B129:I129 C128:I128 C101:I103">
    <cfRule type="cellIs" dxfId="21" priority="44" operator="equal">
      <formula>0</formula>
    </cfRule>
  </conditionalFormatting>
  <conditionalFormatting sqref="C42:I65">
    <cfRule type="cellIs" dxfId="20" priority="34" operator="equal">
      <formula>0</formula>
    </cfRule>
  </conditionalFormatting>
  <conditionalFormatting sqref="C73:I96">
    <cfRule type="cellIs" dxfId="19" priority="32" operator="equal">
      <formula>0</formula>
    </cfRule>
  </conditionalFormatting>
  <conditionalFormatting sqref="C104:I127">
    <cfRule type="cellIs" dxfId="18" priority="30" operator="equal">
      <formula>0</formula>
    </cfRule>
  </conditionalFormatting>
  <conditionalFormatting sqref="O7:O130">
    <cfRule type="expression" dxfId="17" priority="220">
      <formula>$O7&lt;&gt;$F7</formula>
    </cfRule>
  </conditionalFormatting>
  <conditionalFormatting sqref="B135:CX136">
    <cfRule type="cellIs" dxfId="16" priority="15" operator="equal">
      <formula>0</formula>
    </cfRule>
  </conditionalFormatting>
  <conditionalFormatting sqref="B143:G144 J143:CX144">
    <cfRule type="cellIs" dxfId="15" priority="14" operator="equal">
      <formula>0</formula>
    </cfRule>
  </conditionalFormatting>
  <conditionalFormatting sqref="B151:CX152">
    <cfRule type="cellIs" dxfId="14" priority="13" operator="equal">
      <formula>0</formula>
    </cfRule>
  </conditionalFormatting>
  <conditionalFormatting sqref="B155:CX156">
    <cfRule type="cellIs" dxfId="13" priority="12" operator="equal">
      <formula>0</formula>
    </cfRule>
  </conditionalFormatting>
  <conditionalFormatting sqref="L160:CX161">
    <cfRule type="cellIs" dxfId="12" priority="11" operator="equal">
      <formula>0</formula>
    </cfRule>
  </conditionalFormatting>
  <conditionalFormatting sqref="L162:CX163">
    <cfRule type="cellIs" dxfId="11" priority="10" operator="equal">
      <formula>0</formula>
    </cfRule>
  </conditionalFormatting>
  <conditionalFormatting sqref="J160:K161">
    <cfRule type="cellIs" dxfId="10" priority="9" operator="equal">
      <formula>0</formula>
    </cfRule>
  </conditionalFormatting>
  <conditionalFormatting sqref="J162:K163">
    <cfRule type="cellIs" dxfId="9" priority="8" operator="equal">
      <formula>0</formula>
    </cfRule>
  </conditionalFormatting>
  <conditionalFormatting sqref="L159">
    <cfRule type="cellIs" dxfId="8" priority="7" operator="equal">
      <formula>0</formula>
    </cfRule>
  </conditionalFormatting>
  <conditionalFormatting sqref="B39:B66">
    <cfRule type="cellIs" dxfId="7" priority="3" operator="equal">
      <formula>0</formula>
    </cfRule>
  </conditionalFormatting>
  <conditionalFormatting sqref="B70:B97">
    <cfRule type="cellIs" dxfId="6" priority="2" operator="equal">
      <formula>0</formula>
    </cfRule>
  </conditionalFormatting>
  <conditionalFormatting sqref="B101:B128">
    <cfRule type="cellIs" dxfId="5" priority="1" operator="equal">
      <formula>0</formula>
    </cfRule>
  </conditionalFormatting>
  <pageMargins left="0.7" right="0.7" top="0.75" bottom="0.75" header="0.3" footer="0.3"/>
  <pageSetup paperSize="9" scale="54" orientation="landscape" r:id="rId1"/>
  <ignoredErrors>
    <ignoredError sqref="S142:S144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K42"/>
  <sheetViews>
    <sheetView topLeftCell="A13" workbookViewId="0">
      <selection activeCell="A13" sqref="A13"/>
    </sheetView>
  </sheetViews>
  <sheetFormatPr defaultColWidth="15.140625" defaultRowHeight="14.25"/>
  <cols>
    <col min="1" max="1" width="18" style="399" customWidth="1"/>
    <col min="2" max="2" width="4.85546875" style="399" customWidth="1"/>
    <col min="3" max="3" width="5.140625" style="399" hidden="1" customWidth="1"/>
    <col min="4" max="5" width="4.5703125" style="399" hidden="1" customWidth="1"/>
    <col min="6" max="6" width="7.7109375" style="399" hidden="1" customWidth="1"/>
    <col min="7" max="7" width="8.5703125" style="399" hidden="1" customWidth="1"/>
    <col min="8" max="8" width="5.5703125" style="399" hidden="1" customWidth="1"/>
    <col min="9" max="16384" width="15.140625" style="399"/>
  </cols>
  <sheetData>
    <row r="1" spans="1:11" ht="31.5" customHeight="1">
      <c r="A1" s="414" t="s">
        <v>237</v>
      </c>
      <c r="B1" s="411"/>
      <c r="C1" s="411"/>
      <c r="D1" s="411"/>
      <c r="E1" s="411" t="s">
        <v>166</v>
      </c>
      <c r="F1" s="411" t="s">
        <v>231</v>
      </c>
      <c r="G1" s="411" t="s">
        <v>232</v>
      </c>
      <c r="H1" s="411"/>
      <c r="I1" s="408"/>
      <c r="J1" s="407"/>
      <c r="K1" s="407"/>
    </row>
    <row r="2" spans="1:11" s="400" customFormat="1" ht="20.100000000000001" customHeight="1">
      <c r="A2" s="406" t="s">
        <v>321</v>
      </c>
      <c r="B2" s="412" t="b">
        <v>1</v>
      </c>
      <c r="C2" s="413">
        <f>IF(B2=TRUE,COUNTIF($B$2:B2,TRUE),0)</f>
        <v>1</v>
      </c>
      <c r="D2" s="412"/>
      <c r="E2" s="412">
        <f>MATCH("MH Est",'A-2_MH Distribution'!B5:J5,0)</f>
        <v>3</v>
      </c>
      <c r="F2" s="412">
        <f t="shared" ref="F2:F12" si="0">MATCH(A2,Licenses,0)</f>
        <v>11</v>
      </c>
      <c r="G2" s="412" t="str">
        <f>HLOOKUP(A2,'A-2_MH Distribution'!$L$4:$O$5,2,0)</f>
        <v>%RSP4</v>
      </c>
      <c r="H2" s="412">
        <f t="shared" ref="H2:H38" si="1">IFERROR(MATCH(RIGHT(G2,4),Resp,0),0)</f>
        <v>7</v>
      </c>
      <c r="I2" s="410"/>
      <c r="J2" s="409"/>
      <c r="K2" s="409"/>
    </row>
    <row r="3" spans="1:11" s="400" customFormat="1" ht="20.100000000000001" customHeight="1">
      <c r="A3" s="406" t="s">
        <v>224</v>
      </c>
      <c r="B3" s="412" t="b">
        <v>0</v>
      </c>
      <c r="C3" s="413">
        <f>IF(B3=TRUE,COUNTIF($B$2:B3,TRUE),0)</f>
        <v>0</v>
      </c>
      <c r="D3" s="412"/>
      <c r="E3" s="412">
        <f>+E2</f>
        <v>3</v>
      </c>
      <c r="F3" s="412" t="e">
        <f t="shared" si="0"/>
        <v>#N/A</v>
      </c>
      <c r="G3" s="412" t="e">
        <f>HLOOKUP(A3,'A-2_MH Distribution'!$L$4:$O$5,2,0)</f>
        <v>#N/A</v>
      </c>
      <c r="H3" s="412">
        <f t="shared" si="1"/>
        <v>0</v>
      </c>
      <c r="I3" s="410"/>
      <c r="J3" s="409"/>
      <c r="K3" s="409"/>
    </row>
    <row r="4" spans="1:11" s="400" customFormat="1" ht="20.100000000000001" customHeight="1">
      <c r="A4" s="406" t="s">
        <v>175</v>
      </c>
      <c r="B4" s="412" t="b">
        <v>0</v>
      </c>
      <c r="C4" s="413">
        <f>IF(B4=TRUE,COUNTIF($B$2:B4,TRUE),0)</f>
        <v>0</v>
      </c>
      <c r="D4" s="412"/>
      <c r="E4" s="412">
        <f t="shared" ref="E4:E38" si="2">+E3</f>
        <v>3</v>
      </c>
      <c r="F4" s="412" t="e">
        <f t="shared" si="0"/>
        <v>#N/A</v>
      </c>
      <c r="G4" s="412" t="e">
        <f>HLOOKUP(A4,'A-2_MH Distribution'!$L$4:$O$5,2,0)</f>
        <v>#N/A</v>
      </c>
      <c r="H4" s="412">
        <f t="shared" si="1"/>
        <v>0</v>
      </c>
      <c r="I4" s="410"/>
      <c r="J4" s="409"/>
      <c r="K4" s="409"/>
    </row>
    <row r="5" spans="1:11" s="400" customFormat="1" ht="20.100000000000001" customHeight="1">
      <c r="A5" s="406" t="s">
        <v>176</v>
      </c>
      <c r="B5" s="412" t="b">
        <v>0</v>
      </c>
      <c r="C5" s="413">
        <f>IF(B5=TRUE,COUNTIF($B$2:B5,TRUE),0)</f>
        <v>0</v>
      </c>
      <c r="D5" s="412"/>
      <c r="E5" s="412">
        <f t="shared" si="2"/>
        <v>3</v>
      </c>
      <c r="F5" s="412" t="e">
        <f t="shared" si="0"/>
        <v>#N/A</v>
      </c>
      <c r="G5" s="412" t="e">
        <f>HLOOKUP(A5,'A-2_MH Distribution'!$L$4:$O$5,2,0)</f>
        <v>#N/A</v>
      </c>
      <c r="H5" s="412">
        <f t="shared" si="1"/>
        <v>0</v>
      </c>
      <c r="I5" s="410"/>
      <c r="J5" s="409"/>
      <c r="K5" s="409"/>
    </row>
    <row r="6" spans="1:11" s="400" customFormat="1" ht="20.100000000000001" customHeight="1">
      <c r="A6" s="406" t="s">
        <v>225</v>
      </c>
      <c r="B6" s="412" t="b">
        <v>0</v>
      </c>
      <c r="C6" s="413">
        <f>IF(B6=TRUE,COUNTIF($B$2:B6,TRUE),0)</f>
        <v>0</v>
      </c>
      <c r="D6" s="412"/>
      <c r="E6" s="412">
        <f t="shared" si="2"/>
        <v>3</v>
      </c>
      <c r="F6" s="412" t="e">
        <f t="shared" si="0"/>
        <v>#N/A</v>
      </c>
      <c r="G6" s="412" t="e">
        <f>HLOOKUP(A6,'A-2_MH Distribution'!$L$4:$O$5,2,0)</f>
        <v>#N/A</v>
      </c>
      <c r="H6" s="412">
        <f t="shared" si="1"/>
        <v>0</v>
      </c>
      <c r="I6" s="410"/>
      <c r="J6" s="409"/>
      <c r="K6" s="409"/>
    </row>
    <row r="7" spans="1:11" s="400" customFormat="1" ht="20.100000000000001" customHeight="1">
      <c r="A7" s="406" t="s">
        <v>226</v>
      </c>
      <c r="B7" s="412" t="b">
        <v>0</v>
      </c>
      <c r="C7" s="413">
        <f>IF(B7=TRUE,COUNTIF($B$2:B7,TRUE),0)</f>
        <v>0</v>
      </c>
      <c r="D7" s="412"/>
      <c r="E7" s="412">
        <f t="shared" si="2"/>
        <v>3</v>
      </c>
      <c r="F7" s="412" t="e">
        <f t="shared" si="0"/>
        <v>#N/A</v>
      </c>
      <c r="G7" s="412" t="e">
        <f>HLOOKUP(A7,'A-2_MH Distribution'!$L$4:$O$5,2,0)</f>
        <v>#N/A</v>
      </c>
      <c r="H7" s="412">
        <f t="shared" si="1"/>
        <v>0</v>
      </c>
      <c r="I7" s="410"/>
      <c r="J7" s="409"/>
      <c r="K7" s="409"/>
    </row>
    <row r="8" spans="1:11" s="400" customFormat="1" ht="20.100000000000001" customHeight="1">
      <c r="A8" s="406" t="s">
        <v>243</v>
      </c>
      <c r="B8" s="412" t="b">
        <v>0</v>
      </c>
      <c r="C8" s="413">
        <f>IF(B8=TRUE,COUNTIF($B$2:B8,TRUE),0)</f>
        <v>0</v>
      </c>
      <c r="D8" s="412"/>
      <c r="E8" s="412">
        <f t="shared" si="2"/>
        <v>3</v>
      </c>
      <c r="F8" s="412" t="e">
        <f t="shared" si="0"/>
        <v>#N/A</v>
      </c>
      <c r="G8" s="412" t="e">
        <f>HLOOKUP(A8,'A-2_MH Distribution'!$L$4:$O$5,2,0)</f>
        <v>#N/A</v>
      </c>
      <c r="H8" s="412">
        <f t="shared" si="1"/>
        <v>0</v>
      </c>
      <c r="I8" s="410"/>
      <c r="J8" s="409"/>
      <c r="K8" s="409"/>
    </row>
    <row r="9" spans="1:11" s="400" customFormat="1" ht="20.100000000000001" customHeight="1">
      <c r="A9" s="406" t="s">
        <v>227</v>
      </c>
      <c r="B9" s="412" t="b">
        <v>0</v>
      </c>
      <c r="C9" s="413">
        <f>IF(B9=TRUE,COUNTIF($B$2:B9,TRUE),0)</f>
        <v>0</v>
      </c>
      <c r="D9" s="412"/>
      <c r="E9" s="412">
        <f t="shared" si="2"/>
        <v>3</v>
      </c>
      <c r="F9" s="412" t="e">
        <f t="shared" si="0"/>
        <v>#N/A</v>
      </c>
      <c r="G9" s="412" t="e">
        <f>HLOOKUP(A9,'A-2_MH Distribution'!$L$4:$O$5,2,0)</f>
        <v>#N/A</v>
      </c>
      <c r="H9" s="412">
        <f t="shared" si="1"/>
        <v>0</v>
      </c>
      <c r="I9" s="410"/>
      <c r="J9" s="409"/>
      <c r="K9" s="409"/>
    </row>
    <row r="10" spans="1:11" s="400" customFormat="1" ht="20.100000000000001" customHeight="1">
      <c r="A10" s="406" t="s">
        <v>228</v>
      </c>
      <c r="B10" s="412" t="b">
        <v>0</v>
      </c>
      <c r="C10" s="413">
        <f>IF(B10=TRUE,COUNTIF($B$2:B10,TRUE),0)</f>
        <v>0</v>
      </c>
      <c r="D10" s="412"/>
      <c r="E10" s="412">
        <f t="shared" si="2"/>
        <v>3</v>
      </c>
      <c r="F10" s="412" t="e">
        <f t="shared" si="0"/>
        <v>#N/A</v>
      </c>
      <c r="G10" s="412" t="e">
        <f>HLOOKUP(A10,'A-2_MH Distribution'!$L$4:$O$5,2,0)</f>
        <v>#N/A</v>
      </c>
      <c r="H10" s="412">
        <f t="shared" si="1"/>
        <v>0</v>
      </c>
      <c r="I10" s="410"/>
      <c r="J10" s="409"/>
      <c r="K10" s="409"/>
    </row>
    <row r="11" spans="1:11" s="400" customFormat="1" ht="20.100000000000001" customHeight="1">
      <c r="A11" s="406" t="s">
        <v>229</v>
      </c>
      <c r="B11" s="412" t="b">
        <v>0</v>
      </c>
      <c r="C11" s="413">
        <f>IF(B11=TRUE,COUNTIF($B$2:B11,TRUE),0)</f>
        <v>0</v>
      </c>
      <c r="D11" s="412"/>
      <c r="E11" s="412">
        <f t="shared" si="2"/>
        <v>3</v>
      </c>
      <c r="F11" s="412" t="e">
        <f t="shared" si="0"/>
        <v>#N/A</v>
      </c>
      <c r="G11" s="412" t="e">
        <f>HLOOKUP(A11,'A-2_MH Distribution'!$L$4:$O$5,2,0)</f>
        <v>#N/A</v>
      </c>
      <c r="H11" s="412">
        <f t="shared" si="1"/>
        <v>0</v>
      </c>
      <c r="I11" s="410"/>
      <c r="J11" s="409"/>
      <c r="K11" s="409"/>
    </row>
    <row r="12" spans="1:11" s="400" customFormat="1" ht="20.100000000000001" customHeight="1">
      <c r="A12" s="406" t="s">
        <v>230</v>
      </c>
      <c r="B12" s="412" t="b">
        <v>0</v>
      </c>
      <c r="C12" s="413">
        <f>IF(B12=TRUE,COUNTIF($B$2:B12,TRUE),0)</f>
        <v>0</v>
      </c>
      <c r="D12" s="412"/>
      <c r="E12" s="412">
        <f t="shared" si="2"/>
        <v>3</v>
      </c>
      <c r="F12" s="412" t="e">
        <f t="shared" si="0"/>
        <v>#N/A</v>
      </c>
      <c r="G12" s="412" t="e">
        <f>HLOOKUP(A12,'A-2_MH Distribution'!$L$4:$O$5,2,0)</f>
        <v>#N/A</v>
      </c>
      <c r="H12" s="412">
        <f t="shared" si="1"/>
        <v>0</v>
      </c>
      <c r="I12" s="410"/>
      <c r="J12" s="409"/>
      <c r="K12" s="409"/>
    </row>
    <row r="13" spans="1:11" ht="20.100000000000001" customHeight="1">
      <c r="A13" s="438" t="s">
        <v>369</v>
      </c>
      <c r="B13" s="412" t="b">
        <v>1</v>
      </c>
      <c r="C13" s="413">
        <f>IF(B13=TRUE,COUNTIF($B$2:B13,TRUE),0)</f>
        <v>2</v>
      </c>
      <c r="D13" s="412"/>
      <c r="E13" s="412">
        <f t="shared" si="2"/>
        <v>3</v>
      </c>
      <c r="F13" s="412">
        <f t="shared" ref="F13:F38" si="3">MATCH(A13,Licenses,0)</f>
        <v>12</v>
      </c>
      <c r="G13" s="412" t="str">
        <f>HLOOKUP(A13,'A-2_MH Distribution'!$L$4:$O$5,2,0)</f>
        <v>%RSP5</v>
      </c>
      <c r="H13" s="412">
        <f t="shared" si="1"/>
        <v>8</v>
      </c>
      <c r="I13" s="408"/>
      <c r="J13" s="407"/>
      <c r="K13" s="407"/>
    </row>
    <row r="14" spans="1:11" ht="20.100000000000001" customHeight="1">
      <c r="A14" s="438" t="s">
        <v>234</v>
      </c>
      <c r="B14" s="412" t="b">
        <v>0</v>
      </c>
      <c r="C14" s="413">
        <f>IF(B14=TRUE,COUNTIF($B$2:B14,TRUE),0)</f>
        <v>0</v>
      </c>
      <c r="D14" s="412"/>
      <c r="E14" s="412">
        <f t="shared" si="2"/>
        <v>3</v>
      </c>
      <c r="F14" s="412" t="e">
        <f t="shared" si="3"/>
        <v>#N/A</v>
      </c>
      <c r="G14" s="412" t="e">
        <f>HLOOKUP(A14,'A-2_MH Distribution'!$L$4:$O$5,2,0)</f>
        <v>#N/A</v>
      </c>
      <c r="H14" s="412">
        <f t="shared" si="1"/>
        <v>0</v>
      </c>
      <c r="I14" s="408"/>
      <c r="J14" s="407"/>
      <c r="K14" s="407"/>
    </row>
    <row r="15" spans="1:11" ht="20.100000000000001" customHeight="1">
      <c r="A15" s="438" t="s">
        <v>234</v>
      </c>
      <c r="B15" s="412" t="b">
        <v>0</v>
      </c>
      <c r="C15" s="413">
        <f>IF(B15=TRUE,COUNTIF($B$2:B15,TRUE),0)</f>
        <v>0</v>
      </c>
      <c r="D15" s="412"/>
      <c r="E15" s="412">
        <f t="shared" si="2"/>
        <v>3</v>
      </c>
      <c r="F15" s="412" t="e">
        <f t="shared" si="3"/>
        <v>#N/A</v>
      </c>
      <c r="G15" s="412" t="e">
        <f>HLOOKUP(A15,'A-2_MH Distribution'!$L$4:$O$5,2,0)</f>
        <v>#N/A</v>
      </c>
      <c r="H15" s="412">
        <f t="shared" si="1"/>
        <v>0</v>
      </c>
      <c r="I15" s="408"/>
      <c r="J15" s="407"/>
      <c r="K15" s="407"/>
    </row>
    <row r="16" spans="1:11" ht="20.100000000000001" customHeight="1">
      <c r="A16" s="438" t="s">
        <v>234</v>
      </c>
      <c r="B16" s="412" t="b">
        <v>0</v>
      </c>
      <c r="C16" s="413">
        <f>IF(B16=TRUE,COUNTIF($B$2:B16,TRUE),0)</f>
        <v>0</v>
      </c>
      <c r="D16" s="412"/>
      <c r="E16" s="412">
        <f t="shared" si="2"/>
        <v>3</v>
      </c>
      <c r="F16" s="412" t="e">
        <f t="shared" si="3"/>
        <v>#N/A</v>
      </c>
      <c r="G16" s="412" t="e">
        <f>HLOOKUP(A16,'A-2_MH Distribution'!$L$4:$O$5,2,0)</f>
        <v>#N/A</v>
      </c>
      <c r="H16" s="412">
        <f t="shared" si="1"/>
        <v>0</v>
      </c>
      <c r="I16" s="408"/>
      <c r="J16" s="407"/>
      <c r="K16" s="407"/>
    </row>
    <row r="17" spans="1:11" ht="20.100000000000001" customHeight="1">
      <c r="A17" s="438" t="s">
        <v>234</v>
      </c>
      <c r="B17" s="412" t="b">
        <v>0</v>
      </c>
      <c r="C17" s="413">
        <f>IF(B17=TRUE,COUNTIF($B$2:B17,TRUE),0)</f>
        <v>0</v>
      </c>
      <c r="D17" s="412"/>
      <c r="E17" s="412">
        <f t="shared" si="2"/>
        <v>3</v>
      </c>
      <c r="F17" s="412" t="e">
        <f t="shared" si="3"/>
        <v>#N/A</v>
      </c>
      <c r="G17" s="412" t="e">
        <f>HLOOKUP(A17,'A-2_MH Distribution'!$L$4:$O$5,2,0)</f>
        <v>#N/A</v>
      </c>
      <c r="H17" s="412">
        <f t="shared" si="1"/>
        <v>0</v>
      </c>
      <c r="I17" s="408"/>
      <c r="J17" s="407"/>
      <c r="K17" s="407"/>
    </row>
    <row r="18" spans="1:11" ht="20.100000000000001" customHeight="1">
      <c r="A18" s="438" t="s">
        <v>234</v>
      </c>
      <c r="B18" s="412" t="b">
        <v>0</v>
      </c>
      <c r="C18" s="413">
        <f>IF(B18=TRUE,COUNTIF($B$2:B18,TRUE),0)</f>
        <v>0</v>
      </c>
      <c r="D18" s="412"/>
      <c r="E18" s="412">
        <f t="shared" si="2"/>
        <v>3</v>
      </c>
      <c r="F18" s="412" t="e">
        <f t="shared" si="3"/>
        <v>#N/A</v>
      </c>
      <c r="G18" s="412" t="e">
        <f>HLOOKUP(A18,'A-2_MH Distribution'!$L$4:$O$5,2,0)</f>
        <v>#N/A</v>
      </c>
      <c r="H18" s="412">
        <f t="shared" si="1"/>
        <v>0</v>
      </c>
      <c r="I18" s="408"/>
      <c r="J18" s="407"/>
      <c r="K18" s="407"/>
    </row>
    <row r="19" spans="1:11" ht="20.100000000000001" customHeight="1">
      <c r="A19" s="438" t="s">
        <v>234</v>
      </c>
      <c r="B19" s="412" t="b">
        <v>0</v>
      </c>
      <c r="C19" s="413">
        <f>IF(B19=TRUE,COUNTIF($B$2:B19,TRUE),0)</f>
        <v>0</v>
      </c>
      <c r="D19" s="412"/>
      <c r="E19" s="412">
        <f t="shared" si="2"/>
        <v>3</v>
      </c>
      <c r="F19" s="412" t="e">
        <f t="shared" si="3"/>
        <v>#N/A</v>
      </c>
      <c r="G19" s="412" t="e">
        <f>HLOOKUP(A19,'A-2_MH Distribution'!$L$4:$O$5,2,0)</f>
        <v>#N/A</v>
      </c>
      <c r="H19" s="412">
        <f t="shared" si="1"/>
        <v>0</v>
      </c>
      <c r="I19" s="408"/>
      <c r="J19" s="407"/>
      <c r="K19" s="407"/>
    </row>
    <row r="20" spans="1:11" ht="20.100000000000001" customHeight="1">
      <c r="A20" s="438" t="s">
        <v>234</v>
      </c>
      <c r="B20" s="412" t="b">
        <v>0</v>
      </c>
      <c r="C20" s="413">
        <f>IF(B20=TRUE,COUNTIF($B$2:B20,TRUE),0)</f>
        <v>0</v>
      </c>
      <c r="D20" s="412"/>
      <c r="E20" s="412">
        <f t="shared" si="2"/>
        <v>3</v>
      </c>
      <c r="F20" s="412" t="e">
        <f t="shared" si="3"/>
        <v>#N/A</v>
      </c>
      <c r="G20" s="412" t="e">
        <f>HLOOKUP(A20,'A-2_MH Distribution'!$L$4:$O$5,2,0)</f>
        <v>#N/A</v>
      </c>
      <c r="H20" s="412">
        <f t="shared" si="1"/>
        <v>0</v>
      </c>
      <c r="I20" s="408"/>
      <c r="J20" s="407"/>
      <c r="K20" s="407"/>
    </row>
    <row r="21" spans="1:11" ht="20.100000000000001" customHeight="1">
      <c r="A21" s="438" t="s">
        <v>234</v>
      </c>
      <c r="B21" s="412" t="b">
        <v>0</v>
      </c>
      <c r="C21" s="413">
        <f>IF(B21=TRUE,COUNTIF($B$2:B21,TRUE),0)</f>
        <v>0</v>
      </c>
      <c r="D21" s="412"/>
      <c r="E21" s="412">
        <f t="shared" si="2"/>
        <v>3</v>
      </c>
      <c r="F21" s="412" t="e">
        <f t="shared" si="3"/>
        <v>#N/A</v>
      </c>
      <c r="G21" s="412" t="e">
        <f>HLOOKUP(A21,'A-2_MH Distribution'!$L$4:$O$5,2,0)</f>
        <v>#N/A</v>
      </c>
      <c r="H21" s="412">
        <f t="shared" si="1"/>
        <v>0</v>
      </c>
      <c r="I21" s="408"/>
      <c r="J21" s="407"/>
      <c r="K21" s="407"/>
    </row>
    <row r="22" spans="1:11" ht="20.100000000000001" customHeight="1">
      <c r="A22" s="438" t="s">
        <v>234</v>
      </c>
      <c r="B22" s="412" t="b">
        <v>0</v>
      </c>
      <c r="C22" s="413">
        <f>IF(B22=TRUE,COUNTIF($B$2:B22,TRUE),0)</f>
        <v>0</v>
      </c>
      <c r="D22" s="412"/>
      <c r="E22" s="412">
        <f t="shared" si="2"/>
        <v>3</v>
      </c>
      <c r="F22" s="412" t="e">
        <f t="shared" si="3"/>
        <v>#N/A</v>
      </c>
      <c r="G22" s="412" t="e">
        <f>HLOOKUP(A22,'A-2_MH Distribution'!$L$4:$O$5,2,0)</f>
        <v>#N/A</v>
      </c>
      <c r="H22" s="412">
        <f t="shared" si="1"/>
        <v>0</v>
      </c>
      <c r="I22" s="408"/>
      <c r="J22" s="407"/>
      <c r="K22" s="407"/>
    </row>
    <row r="23" spans="1:11" ht="20.100000000000001" customHeight="1">
      <c r="A23" s="438" t="s">
        <v>234</v>
      </c>
      <c r="B23" s="412" t="b">
        <v>0</v>
      </c>
      <c r="C23" s="413">
        <f>IF(B23=TRUE,COUNTIF($B$2:B23,TRUE),0)</f>
        <v>0</v>
      </c>
      <c r="D23" s="412"/>
      <c r="E23" s="412">
        <f t="shared" si="2"/>
        <v>3</v>
      </c>
      <c r="F23" s="412" t="e">
        <f t="shared" si="3"/>
        <v>#N/A</v>
      </c>
      <c r="G23" s="412" t="e">
        <f>HLOOKUP(A23,'A-2_MH Distribution'!$L$4:$O$5,2,0)</f>
        <v>#N/A</v>
      </c>
      <c r="H23" s="412">
        <f t="shared" si="1"/>
        <v>0</v>
      </c>
      <c r="I23" s="408"/>
      <c r="J23" s="407"/>
      <c r="K23" s="407"/>
    </row>
    <row r="24" spans="1:11" ht="20.100000000000001" customHeight="1">
      <c r="A24" s="438" t="s">
        <v>234</v>
      </c>
      <c r="B24" s="412" t="b">
        <v>0</v>
      </c>
      <c r="C24" s="413">
        <f>IF(B24=TRUE,COUNTIF($B$2:B24,TRUE),0)</f>
        <v>0</v>
      </c>
      <c r="D24" s="412"/>
      <c r="E24" s="412">
        <f t="shared" si="2"/>
        <v>3</v>
      </c>
      <c r="F24" s="412" t="e">
        <f t="shared" si="3"/>
        <v>#N/A</v>
      </c>
      <c r="G24" s="412" t="e">
        <f>HLOOKUP(A24,'A-2_MH Distribution'!$L$4:$O$5,2,0)</f>
        <v>#N/A</v>
      </c>
      <c r="H24" s="412">
        <f t="shared" si="1"/>
        <v>0</v>
      </c>
      <c r="I24" s="408"/>
      <c r="J24" s="407"/>
      <c r="K24" s="407"/>
    </row>
    <row r="25" spans="1:11" ht="20.100000000000001" customHeight="1">
      <c r="A25" s="438" t="s">
        <v>234</v>
      </c>
      <c r="B25" s="412" t="b">
        <v>0</v>
      </c>
      <c r="C25" s="413">
        <f>IF(B25=TRUE,COUNTIF($B$2:B25,TRUE),0)</f>
        <v>0</v>
      </c>
      <c r="D25" s="412"/>
      <c r="E25" s="412">
        <f t="shared" si="2"/>
        <v>3</v>
      </c>
      <c r="F25" s="412" t="e">
        <f t="shared" si="3"/>
        <v>#N/A</v>
      </c>
      <c r="G25" s="412" t="e">
        <f>HLOOKUP(A25,'A-2_MH Distribution'!$L$4:$O$5,2,0)</f>
        <v>#N/A</v>
      </c>
      <c r="H25" s="412">
        <f t="shared" si="1"/>
        <v>0</v>
      </c>
      <c r="I25" s="408"/>
      <c r="J25" s="407"/>
      <c r="K25" s="407"/>
    </row>
    <row r="26" spans="1:11" ht="20.100000000000001" customHeight="1">
      <c r="A26" s="406"/>
      <c r="B26" s="412"/>
      <c r="C26" s="413"/>
      <c r="D26" s="412"/>
      <c r="E26" s="412">
        <f t="shared" si="2"/>
        <v>3</v>
      </c>
      <c r="F26" s="412" t="e">
        <f t="shared" si="3"/>
        <v>#N/A</v>
      </c>
      <c r="G26" s="412" t="e">
        <f>HLOOKUP(A26,'A-2_MH Distribution'!$L$4:$O$5,2,0)</f>
        <v>#N/A</v>
      </c>
      <c r="H26" s="412">
        <f t="shared" si="1"/>
        <v>0</v>
      </c>
      <c r="I26" s="408"/>
      <c r="J26" s="407"/>
      <c r="K26" s="407"/>
    </row>
    <row r="27" spans="1:11" ht="20.100000000000001" customHeight="1">
      <c r="A27" s="406"/>
      <c r="B27" s="412"/>
      <c r="C27" s="413"/>
      <c r="D27" s="412"/>
      <c r="E27" s="412">
        <f t="shared" si="2"/>
        <v>3</v>
      </c>
      <c r="F27" s="412" t="e">
        <f t="shared" si="3"/>
        <v>#N/A</v>
      </c>
      <c r="G27" s="412" t="e">
        <f>HLOOKUP(A27,'A-2_MH Distribution'!$L$4:$O$5,2,0)</f>
        <v>#N/A</v>
      </c>
      <c r="H27" s="412">
        <f t="shared" si="1"/>
        <v>0</v>
      </c>
      <c r="I27" s="408"/>
      <c r="J27" s="407"/>
      <c r="K27" s="407"/>
    </row>
    <row r="28" spans="1:11" ht="20.100000000000001" customHeight="1">
      <c r="A28" s="406"/>
      <c r="B28" s="412"/>
      <c r="C28" s="413"/>
      <c r="D28" s="412"/>
      <c r="E28" s="412">
        <f t="shared" si="2"/>
        <v>3</v>
      </c>
      <c r="F28" s="412" t="e">
        <f t="shared" si="3"/>
        <v>#N/A</v>
      </c>
      <c r="G28" s="412" t="e">
        <f>HLOOKUP(A28,'A-2_MH Distribution'!$L$4:$O$5,2,0)</f>
        <v>#N/A</v>
      </c>
      <c r="H28" s="412">
        <f t="shared" si="1"/>
        <v>0</v>
      </c>
      <c r="I28" s="408"/>
      <c r="J28" s="407"/>
      <c r="K28" s="407"/>
    </row>
    <row r="29" spans="1:11" ht="20.100000000000001" customHeight="1">
      <c r="A29" s="406"/>
      <c r="B29" s="412"/>
      <c r="C29" s="413"/>
      <c r="D29" s="412"/>
      <c r="E29" s="412">
        <f t="shared" si="2"/>
        <v>3</v>
      </c>
      <c r="F29" s="412" t="e">
        <f t="shared" si="3"/>
        <v>#N/A</v>
      </c>
      <c r="G29" s="412" t="e">
        <f>HLOOKUP(A29,'A-2_MH Distribution'!$L$4:$O$5,2,0)</f>
        <v>#N/A</v>
      </c>
      <c r="H29" s="412">
        <f t="shared" si="1"/>
        <v>0</v>
      </c>
      <c r="I29" s="405"/>
    </row>
    <row r="30" spans="1:11" ht="20.100000000000001" customHeight="1">
      <c r="A30" s="406"/>
      <c r="B30" s="412"/>
      <c r="C30" s="413"/>
      <c r="D30" s="412"/>
      <c r="E30" s="412">
        <f t="shared" si="2"/>
        <v>3</v>
      </c>
      <c r="F30" s="412" t="e">
        <f t="shared" si="3"/>
        <v>#N/A</v>
      </c>
      <c r="G30" s="412" t="e">
        <f>HLOOKUP(A30,'A-2_MH Distribution'!$L$4:$O$5,2,0)</f>
        <v>#N/A</v>
      </c>
      <c r="H30" s="412">
        <f t="shared" si="1"/>
        <v>0</v>
      </c>
      <c r="I30" s="405"/>
    </row>
    <row r="31" spans="1:11" ht="20.100000000000001" customHeight="1">
      <c r="A31" s="406"/>
      <c r="B31" s="412"/>
      <c r="C31" s="413"/>
      <c r="D31" s="412"/>
      <c r="E31" s="412">
        <f t="shared" si="2"/>
        <v>3</v>
      </c>
      <c r="F31" s="412" t="e">
        <f t="shared" si="3"/>
        <v>#N/A</v>
      </c>
      <c r="G31" s="412" t="e">
        <f>HLOOKUP(A31,'A-2_MH Distribution'!$L$4:$O$5,2,0)</f>
        <v>#N/A</v>
      </c>
      <c r="H31" s="412">
        <f t="shared" si="1"/>
        <v>0</v>
      </c>
      <c r="I31" s="405"/>
    </row>
    <row r="32" spans="1:11" ht="20.100000000000001" customHeight="1">
      <c r="A32" s="400"/>
      <c r="B32" s="401"/>
      <c r="C32" s="413"/>
      <c r="D32" s="412"/>
      <c r="E32" s="412">
        <f t="shared" si="2"/>
        <v>3</v>
      </c>
      <c r="F32" s="412" t="e">
        <f t="shared" si="3"/>
        <v>#N/A</v>
      </c>
      <c r="G32" s="412" t="e">
        <f>HLOOKUP(A32,'A-2_MH Distribution'!$L$4:$O$5,2,0)</f>
        <v>#N/A</v>
      </c>
      <c r="H32" s="412">
        <f t="shared" si="1"/>
        <v>0</v>
      </c>
    </row>
    <row r="33" spans="1:8" ht="20.100000000000001" customHeight="1">
      <c r="A33" s="400"/>
      <c r="B33" s="401"/>
      <c r="C33" s="413"/>
      <c r="D33" s="412"/>
      <c r="E33" s="412">
        <f t="shared" si="2"/>
        <v>3</v>
      </c>
      <c r="F33" s="412" t="e">
        <f t="shared" si="3"/>
        <v>#N/A</v>
      </c>
      <c r="G33" s="412" t="e">
        <f>HLOOKUP(A33,'A-2_MH Distribution'!$L$4:$O$5,2,0)</f>
        <v>#N/A</v>
      </c>
      <c r="H33" s="412">
        <f t="shared" si="1"/>
        <v>0</v>
      </c>
    </row>
    <row r="34" spans="1:8" ht="20.100000000000001" customHeight="1">
      <c r="A34" s="400"/>
      <c r="B34" s="401"/>
      <c r="C34" s="413"/>
      <c r="D34" s="412"/>
      <c r="E34" s="412">
        <f t="shared" si="2"/>
        <v>3</v>
      </c>
      <c r="F34" s="412" t="e">
        <f t="shared" si="3"/>
        <v>#N/A</v>
      </c>
      <c r="G34" s="412" t="e">
        <f>HLOOKUP(A34,'A-2_MH Distribution'!$L$4:$O$5,2,0)</f>
        <v>#N/A</v>
      </c>
      <c r="H34" s="412">
        <f t="shared" si="1"/>
        <v>0</v>
      </c>
    </row>
    <row r="35" spans="1:8" ht="20.100000000000001" customHeight="1">
      <c r="A35" s="400"/>
      <c r="B35" s="401"/>
      <c r="C35" s="413"/>
      <c r="D35" s="412"/>
      <c r="E35" s="412">
        <f t="shared" si="2"/>
        <v>3</v>
      </c>
      <c r="F35" s="412" t="e">
        <f t="shared" si="3"/>
        <v>#N/A</v>
      </c>
      <c r="G35" s="412" t="e">
        <f>HLOOKUP(A35,'A-2_MH Distribution'!$L$4:$O$5,2,0)</f>
        <v>#N/A</v>
      </c>
      <c r="H35" s="412">
        <f t="shared" si="1"/>
        <v>0</v>
      </c>
    </row>
    <row r="36" spans="1:8" ht="20.100000000000001" customHeight="1">
      <c r="A36" s="400"/>
      <c r="B36" s="401"/>
      <c r="C36" s="413"/>
      <c r="D36" s="412"/>
      <c r="E36" s="412">
        <f t="shared" si="2"/>
        <v>3</v>
      </c>
      <c r="F36" s="412" t="e">
        <f t="shared" si="3"/>
        <v>#N/A</v>
      </c>
      <c r="G36" s="412" t="e">
        <f>HLOOKUP(A36,'A-2_MH Distribution'!$L$4:$O$5,2,0)</f>
        <v>#N/A</v>
      </c>
      <c r="H36" s="412">
        <f t="shared" si="1"/>
        <v>0</v>
      </c>
    </row>
    <row r="37" spans="1:8" ht="20.100000000000001" customHeight="1">
      <c r="A37" s="400"/>
      <c r="B37" s="401"/>
      <c r="C37" s="413"/>
      <c r="D37" s="412"/>
      <c r="E37" s="412">
        <f t="shared" si="2"/>
        <v>3</v>
      </c>
      <c r="F37" s="412" t="e">
        <f t="shared" si="3"/>
        <v>#N/A</v>
      </c>
      <c r="G37" s="412" t="e">
        <f>HLOOKUP(A37,'A-2_MH Distribution'!$L$4:$O$5,2,0)</f>
        <v>#N/A</v>
      </c>
      <c r="H37" s="412">
        <f t="shared" si="1"/>
        <v>0</v>
      </c>
    </row>
    <row r="38" spans="1:8" ht="20.100000000000001" customHeight="1">
      <c r="A38" s="400"/>
      <c r="B38" s="401"/>
      <c r="C38" s="413"/>
      <c r="D38" s="412"/>
      <c r="E38" s="412">
        <f t="shared" si="2"/>
        <v>3</v>
      </c>
      <c r="F38" s="412" t="e">
        <f t="shared" si="3"/>
        <v>#N/A</v>
      </c>
      <c r="G38" s="412" t="e">
        <f>HLOOKUP(A38,'A-2_MH Distribution'!$L$4:$O$5,2,0)</f>
        <v>#N/A</v>
      </c>
      <c r="H38" s="412">
        <f t="shared" si="1"/>
        <v>0</v>
      </c>
    </row>
    <row r="39" spans="1:8">
      <c r="C39" s="411"/>
      <c r="D39" s="411"/>
      <c r="E39" s="411"/>
      <c r="F39" s="411"/>
      <c r="G39" s="411"/>
      <c r="H39" s="411"/>
    </row>
    <row r="40" spans="1:8">
      <c r="C40" s="402"/>
      <c r="D40" s="402"/>
      <c r="E40" s="402"/>
      <c r="F40" s="402"/>
      <c r="G40" s="402"/>
      <c r="H40" s="402"/>
    </row>
    <row r="41" spans="1:8">
      <c r="C41" s="402"/>
      <c r="D41" s="402"/>
      <c r="E41" s="402"/>
      <c r="F41" s="402"/>
      <c r="G41" s="402"/>
      <c r="H41" s="402"/>
    </row>
    <row r="42" spans="1:8">
      <c r="C42" s="402"/>
      <c r="D42" s="402"/>
      <c r="E42" s="402"/>
      <c r="F42" s="402"/>
      <c r="G42" s="402"/>
      <c r="H42" s="402"/>
    </row>
  </sheetData>
  <pageMargins left="0.7" right="0.7" top="0.75" bottom="0.75" header="0.3" footer="0.3"/>
  <pageSetup paperSize="9" orientation="portrait" r:id="rId1"/>
  <ignoredErrors>
    <ignoredError sqref="F4:G38 F2:G3" evalError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Check Box 1">
              <controlPr defaultSize="0" autoFill="0" autoLine="0" autoPict="0">
                <anchor moveWithCells="1">
                  <from>
                    <xdr:col>1</xdr:col>
                    <xdr:colOff>28575</xdr:colOff>
                    <xdr:row>1</xdr:row>
                    <xdr:rowOff>28575</xdr:rowOff>
                  </from>
                  <to>
                    <xdr:col>8</xdr:col>
                    <xdr:colOff>9525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Check Box 2">
              <controlPr defaultSize="0" autoFill="0" autoLine="0" autoPict="0">
                <anchor moveWithCells="1">
                  <from>
                    <xdr:col>1</xdr:col>
                    <xdr:colOff>28575</xdr:colOff>
                    <xdr:row>2</xdr:row>
                    <xdr:rowOff>28575</xdr:rowOff>
                  </from>
                  <to>
                    <xdr:col>8</xdr:col>
                    <xdr:colOff>9525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6" name="Check Box 3">
              <controlPr defaultSize="0" autoFill="0" autoLine="0" autoPict="0">
                <anchor moveWithCells="1">
                  <from>
                    <xdr:col>1</xdr:col>
                    <xdr:colOff>28575</xdr:colOff>
                    <xdr:row>3</xdr:row>
                    <xdr:rowOff>28575</xdr:rowOff>
                  </from>
                  <to>
                    <xdr:col>8</xdr:col>
                    <xdr:colOff>9525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7" name="Check Box 5">
              <controlPr defaultSize="0" autoFill="0" autoLine="0" autoPict="0">
                <anchor moveWithCells="1">
                  <from>
                    <xdr:col>1</xdr:col>
                    <xdr:colOff>28575</xdr:colOff>
                    <xdr:row>4</xdr:row>
                    <xdr:rowOff>28575</xdr:rowOff>
                  </from>
                  <to>
                    <xdr:col>8</xdr:col>
                    <xdr:colOff>9525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8" name="Check Box 6">
              <controlPr defaultSize="0" autoFill="0" autoLine="0" autoPict="0">
                <anchor moveWithCells="1">
                  <from>
                    <xdr:col>1</xdr:col>
                    <xdr:colOff>28575</xdr:colOff>
                    <xdr:row>6</xdr:row>
                    <xdr:rowOff>28575</xdr:rowOff>
                  </from>
                  <to>
                    <xdr:col>8</xdr:col>
                    <xdr:colOff>9525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9" name="Check Box 8">
              <controlPr defaultSize="0" autoFill="0" autoLine="0" autoPict="0">
                <anchor moveWithCells="1">
                  <from>
                    <xdr:col>1</xdr:col>
                    <xdr:colOff>28575</xdr:colOff>
                    <xdr:row>5</xdr:row>
                    <xdr:rowOff>28575</xdr:rowOff>
                  </from>
                  <to>
                    <xdr:col>8</xdr:col>
                    <xdr:colOff>9525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10" name="Check Box 9">
              <controlPr defaultSize="0" autoFill="0" autoLine="0" autoPict="0">
                <anchor moveWithCells="1">
                  <from>
                    <xdr:col>1</xdr:col>
                    <xdr:colOff>28575</xdr:colOff>
                    <xdr:row>7</xdr:row>
                    <xdr:rowOff>28575</xdr:rowOff>
                  </from>
                  <to>
                    <xdr:col>8</xdr:col>
                    <xdr:colOff>9525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11" name="Check Box 10">
              <controlPr defaultSize="0" autoFill="0" autoLine="0" autoPict="0">
                <anchor moveWithCells="1">
                  <from>
                    <xdr:col>1</xdr:col>
                    <xdr:colOff>28575</xdr:colOff>
                    <xdr:row>8</xdr:row>
                    <xdr:rowOff>28575</xdr:rowOff>
                  </from>
                  <to>
                    <xdr:col>8</xdr:col>
                    <xdr:colOff>9525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12" name="Check Box 11">
              <controlPr defaultSize="0" autoFill="0" autoLine="0" autoPict="0">
                <anchor moveWithCells="1">
                  <from>
                    <xdr:col>1</xdr:col>
                    <xdr:colOff>28575</xdr:colOff>
                    <xdr:row>9</xdr:row>
                    <xdr:rowOff>28575</xdr:rowOff>
                  </from>
                  <to>
                    <xdr:col>8</xdr:col>
                    <xdr:colOff>9525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13" name="Check Box 12">
              <controlPr defaultSize="0" autoFill="0" autoLine="0" autoPict="0">
                <anchor moveWithCells="1">
                  <from>
                    <xdr:col>1</xdr:col>
                    <xdr:colOff>28575</xdr:colOff>
                    <xdr:row>10</xdr:row>
                    <xdr:rowOff>28575</xdr:rowOff>
                  </from>
                  <to>
                    <xdr:col>8</xdr:col>
                    <xdr:colOff>9525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14" name="Check Box 13">
              <controlPr defaultSize="0" autoFill="0" autoLine="0" autoPict="0">
                <anchor moveWithCells="1">
                  <from>
                    <xdr:col>1</xdr:col>
                    <xdr:colOff>28575</xdr:colOff>
                    <xdr:row>11</xdr:row>
                    <xdr:rowOff>28575</xdr:rowOff>
                  </from>
                  <to>
                    <xdr:col>8</xdr:col>
                    <xdr:colOff>9525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15" name="Check Box 14">
              <controlPr defaultSize="0" autoFill="0" autoLine="0" autoPict="0">
                <anchor moveWithCells="1">
                  <from>
                    <xdr:col>1</xdr:col>
                    <xdr:colOff>28575</xdr:colOff>
                    <xdr:row>12</xdr:row>
                    <xdr:rowOff>28575</xdr:rowOff>
                  </from>
                  <to>
                    <xdr:col>8</xdr:col>
                    <xdr:colOff>9525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16" name="Check Box 15">
              <controlPr defaultSize="0" autoFill="0" autoLine="0" autoPict="0">
                <anchor moveWithCells="1">
                  <from>
                    <xdr:col>1</xdr:col>
                    <xdr:colOff>28575</xdr:colOff>
                    <xdr:row>13</xdr:row>
                    <xdr:rowOff>28575</xdr:rowOff>
                  </from>
                  <to>
                    <xdr:col>8</xdr:col>
                    <xdr:colOff>9525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17" name="Check Box 16">
              <controlPr defaultSize="0" autoFill="0" autoLine="0" autoPict="0">
                <anchor moveWithCells="1">
                  <from>
                    <xdr:col>1</xdr:col>
                    <xdr:colOff>28575</xdr:colOff>
                    <xdr:row>14</xdr:row>
                    <xdr:rowOff>28575</xdr:rowOff>
                  </from>
                  <to>
                    <xdr:col>8</xdr:col>
                    <xdr:colOff>9525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18" name="Check Box 17">
              <controlPr defaultSize="0" autoFill="0" autoLine="0" autoPict="0">
                <anchor moveWithCells="1">
                  <from>
                    <xdr:col>1</xdr:col>
                    <xdr:colOff>28575</xdr:colOff>
                    <xdr:row>15</xdr:row>
                    <xdr:rowOff>28575</xdr:rowOff>
                  </from>
                  <to>
                    <xdr:col>8</xdr:col>
                    <xdr:colOff>9525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19" name="Check Box 18">
              <controlPr defaultSize="0" autoFill="0" autoLine="0" autoPict="0">
                <anchor moveWithCells="1">
                  <from>
                    <xdr:col>1</xdr:col>
                    <xdr:colOff>28575</xdr:colOff>
                    <xdr:row>16</xdr:row>
                    <xdr:rowOff>28575</xdr:rowOff>
                  </from>
                  <to>
                    <xdr:col>8</xdr:col>
                    <xdr:colOff>9525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0" name="Check Box 19">
              <controlPr defaultSize="0" autoFill="0" autoLine="0" autoPict="0">
                <anchor moveWithCells="1">
                  <from>
                    <xdr:col>1</xdr:col>
                    <xdr:colOff>28575</xdr:colOff>
                    <xdr:row>17</xdr:row>
                    <xdr:rowOff>28575</xdr:rowOff>
                  </from>
                  <to>
                    <xdr:col>8</xdr:col>
                    <xdr:colOff>9525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1" name="Check Box 20">
              <controlPr defaultSize="0" autoFill="0" autoLine="0" autoPict="0">
                <anchor moveWithCells="1">
                  <from>
                    <xdr:col>1</xdr:col>
                    <xdr:colOff>28575</xdr:colOff>
                    <xdr:row>18</xdr:row>
                    <xdr:rowOff>28575</xdr:rowOff>
                  </from>
                  <to>
                    <xdr:col>8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2" name="Check Box 21">
              <controlPr defaultSize="0" autoFill="0" autoLine="0" autoPict="0">
                <anchor moveWithCells="1">
                  <from>
                    <xdr:col>1</xdr:col>
                    <xdr:colOff>28575</xdr:colOff>
                    <xdr:row>19</xdr:row>
                    <xdr:rowOff>28575</xdr:rowOff>
                  </from>
                  <to>
                    <xdr:col>8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3" name="Check Box 22">
              <controlPr defaultSize="0" autoFill="0" autoLine="0" autoPict="0">
                <anchor moveWithCells="1">
                  <from>
                    <xdr:col>1</xdr:col>
                    <xdr:colOff>28575</xdr:colOff>
                    <xdr:row>20</xdr:row>
                    <xdr:rowOff>28575</xdr:rowOff>
                  </from>
                  <to>
                    <xdr:col>8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4" name="Check Box 23">
              <controlPr defaultSize="0" autoFill="0" autoLine="0" autoPict="0">
                <anchor moveWithCells="1">
                  <from>
                    <xdr:col>1</xdr:col>
                    <xdr:colOff>28575</xdr:colOff>
                    <xdr:row>21</xdr:row>
                    <xdr:rowOff>28575</xdr:rowOff>
                  </from>
                  <to>
                    <xdr:col>8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5" name="Check Box 24">
              <controlPr defaultSize="0" autoFill="0" autoLine="0" autoPict="0">
                <anchor moveWithCells="1">
                  <from>
                    <xdr:col>1</xdr:col>
                    <xdr:colOff>28575</xdr:colOff>
                    <xdr:row>22</xdr:row>
                    <xdr:rowOff>28575</xdr:rowOff>
                  </from>
                  <to>
                    <xdr:col>8</xdr:col>
                    <xdr:colOff>9525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6" name="Check Box 25">
              <controlPr defaultSize="0" autoFill="0" autoLine="0" autoPict="0">
                <anchor moveWithCells="1">
                  <from>
                    <xdr:col>1</xdr:col>
                    <xdr:colOff>28575</xdr:colOff>
                    <xdr:row>23</xdr:row>
                    <xdr:rowOff>28575</xdr:rowOff>
                  </from>
                  <to>
                    <xdr:col>8</xdr:col>
                    <xdr:colOff>9525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7" name="Check Box 26">
              <controlPr defaultSize="0" autoFill="0" autoLine="0" autoPict="0">
                <anchor moveWithCells="1">
                  <from>
                    <xdr:col>1</xdr:col>
                    <xdr:colOff>28575</xdr:colOff>
                    <xdr:row>24</xdr:row>
                    <xdr:rowOff>28575</xdr:rowOff>
                  </from>
                  <to>
                    <xdr:col>8</xdr:col>
                    <xdr:colOff>9525</xdr:colOff>
                    <xdr:row>25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E119"/>
  <sheetViews>
    <sheetView workbookViewId="0">
      <selection activeCell="J3" sqref="J3"/>
    </sheetView>
  </sheetViews>
  <sheetFormatPr defaultColWidth="9.140625" defaultRowHeight="15" outlineLevelRow="2"/>
  <cols>
    <col min="1" max="1" width="12.85546875" style="155" customWidth="1"/>
    <col min="2" max="2" width="7.28515625" style="155" customWidth="1"/>
    <col min="3" max="3" width="6.5703125" style="155" customWidth="1"/>
    <col min="4" max="161" width="7.140625" style="155" customWidth="1"/>
    <col min="162" max="16384" width="9.140625" style="155"/>
  </cols>
  <sheetData>
    <row r="1" spans="1:24">
      <c r="A1" s="53" t="str">
        <f>'A-2_MH Distribution'!B1</f>
        <v>DASH Engineering Phils. Inc.</v>
      </c>
    </row>
    <row r="2" spans="1:24" ht="15.75">
      <c r="A2" s="53" t="str">
        <f>'A-2_MH Distribution'!B2</f>
        <v>Job No.: Job Name</v>
      </c>
      <c r="V2" s="156"/>
    </row>
    <row r="3" spans="1:24" ht="15.75">
      <c r="A3" s="53"/>
      <c r="X3" s="164"/>
    </row>
    <row r="4" spans="1:24" hidden="1">
      <c r="A4" s="53"/>
    </row>
    <row r="5" spans="1:24" hidden="1">
      <c r="A5" s="53"/>
    </row>
    <row r="6" spans="1:24" hidden="1">
      <c r="A6" s="53"/>
    </row>
    <row r="7" spans="1:24" hidden="1">
      <c r="A7" s="53"/>
    </row>
    <row r="8" spans="1:24" hidden="1">
      <c r="A8" s="53"/>
    </row>
    <row r="9" spans="1:24" hidden="1">
      <c r="A9" s="53"/>
    </row>
    <row r="10" spans="1:24" hidden="1">
      <c r="A10" s="53"/>
    </row>
    <row r="11" spans="1:24" hidden="1">
      <c r="A11" s="53"/>
    </row>
    <row r="12" spans="1:24" hidden="1">
      <c r="A12" s="53"/>
    </row>
    <row r="13" spans="1:24" hidden="1">
      <c r="A13" s="53"/>
    </row>
    <row r="14" spans="1:24" hidden="1">
      <c r="A14" s="53"/>
    </row>
    <row r="15" spans="1:24" hidden="1"/>
    <row r="16" spans="1:24" hidden="1"/>
    <row r="17" spans="1:161" hidden="1"/>
    <row r="18" spans="1:161" hidden="1"/>
    <row r="19" spans="1:161" hidden="1"/>
    <row r="20" spans="1:161" hidden="1"/>
    <row r="21" spans="1:161" hidden="1"/>
    <row r="22" spans="1:161" hidden="1"/>
    <row r="23" spans="1:161" hidden="1"/>
    <row r="24" spans="1:161" hidden="1"/>
    <row r="25" spans="1:161" hidden="1"/>
    <row r="26" spans="1:161" hidden="1"/>
    <row r="27" spans="1:161" hidden="1"/>
    <row r="28" spans="1:161" ht="50.1" hidden="1" customHeight="1">
      <c r="C28" s="271" t="s">
        <v>168</v>
      </c>
      <c r="D28" s="157">
        <f>'A-2_MH Distribution'!V4</f>
        <v>44473</v>
      </c>
      <c r="E28" s="157">
        <f>'A-2_MH Distribution'!W4</f>
        <v>44480</v>
      </c>
      <c r="F28" s="157">
        <f>'A-2_MH Distribution'!X4</f>
        <v>44487</v>
      </c>
      <c r="G28" s="157">
        <f>'A-2_MH Distribution'!Y4</f>
        <v>44494</v>
      </c>
      <c r="H28" s="157">
        <f>'A-2_MH Distribution'!Z4</f>
        <v>44501</v>
      </c>
      <c r="I28" s="157">
        <f>'A-2_MH Distribution'!AA4</f>
        <v>44508</v>
      </c>
      <c r="J28" s="157">
        <f>'A-2_MH Distribution'!AB4</f>
        <v>44515</v>
      </c>
      <c r="K28" s="157">
        <f>'A-2_MH Distribution'!AC4</f>
        <v>44522</v>
      </c>
      <c r="L28" s="157">
        <f>'A-2_MH Distribution'!AD4</f>
        <v>44529</v>
      </c>
      <c r="M28" s="157">
        <f>'A-2_MH Distribution'!AE4</f>
        <v>44536</v>
      </c>
      <c r="N28" s="157">
        <f>'A-2_MH Distribution'!AF4</f>
        <v>44543</v>
      </c>
      <c r="O28" s="157">
        <f>'A-2_MH Distribution'!AG4</f>
        <v>44550</v>
      </c>
      <c r="P28" s="157">
        <f>'A-2_MH Distribution'!AH4</f>
        <v>44557</v>
      </c>
      <c r="Q28" s="157">
        <f>'A-2_MH Distribution'!AI4</f>
        <v>44564</v>
      </c>
      <c r="R28" s="157">
        <f>'A-2_MH Distribution'!AJ4</f>
        <v>44571</v>
      </c>
      <c r="S28" s="157">
        <f>'A-2_MH Distribution'!AK4</f>
        <v>44578</v>
      </c>
      <c r="T28" s="157">
        <f>'A-2_MH Distribution'!AL4</f>
        <v>44585</v>
      </c>
      <c r="U28" s="157">
        <f>'A-2_MH Distribution'!AM4</f>
        <v>44592</v>
      </c>
      <c r="V28" s="157">
        <f>'A-2_MH Distribution'!AN4</f>
        <v>44599</v>
      </c>
      <c r="W28" s="157">
        <f>'A-2_MH Distribution'!AO4</f>
        <v>44606</v>
      </c>
      <c r="X28" s="157">
        <f>'A-2_MH Distribution'!AP4</f>
        <v>44613</v>
      </c>
      <c r="Y28" s="157">
        <f>'A-2_MH Distribution'!AQ4</f>
        <v>44620</v>
      </c>
      <c r="Z28" s="157">
        <f>'A-2_MH Distribution'!AR4</f>
        <v>44627</v>
      </c>
      <c r="AA28" s="157">
        <f>'A-2_MH Distribution'!AS4</f>
        <v>44634</v>
      </c>
      <c r="AB28" s="157">
        <f>'A-2_MH Distribution'!AT4</f>
        <v>44641</v>
      </c>
      <c r="AC28" s="157">
        <f>'A-2_MH Distribution'!AU4</f>
        <v>44648</v>
      </c>
      <c r="AD28" s="157">
        <f>'A-2_MH Distribution'!AV4</f>
        <v>44655</v>
      </c>
      <c r="AE28" s="157">
        <f>'A-2_MH Distribution'!AW4</f>
        <v>44662</v>
      </c>
      <c r="AF28" s="157">
        <f>'A-2_MH Distribution'!AX4</f>
        <v>44669</v>
      </c>
      <c r="AG28" s="157">
        <f>'A-2_MH Distribution'!AY4</f>
        <v>44676</v>
      </c>
      <c r="AH28" s="157">
        <f>'A-2_MH Distribution'!AZ4</f>
        <v>44683</v>
      </c>
      <c r="AI28" s="157">
        <f>'A-2_MH Distribution'!BA4</f>
        <v>44690</v>
      </c>
      <c r="AJ28" s="157">
        <f>'A-2_MH Distribution'!BB4</f>
        <v>44697</v>
      </c>
      <c r="AK28" s="157">
        <f>'A-2_MH Distribution'!BC4</f>
        <v>44704</v>
      </c>
      <c r="AL28" s="157">
        <f>'A-2_MH Distribution'!BD4</f>
        <v>44711</v>
      </c>
      <c r="AM28" s="157">
        <f>'A-2_MH Distribution'!BE4</f>
        <v>44718</v>
      </c>
      <c r="AN28" s="157">
        <f>'A-2_MH Distribution'!BF4</f>
        <v>44725</v>
      </c>
      <c r="AO28" s="157">
        <f>'A-2_MH Distribution'!BG4</f>
        <v>44732</v>
      </c>
      <c r="AP28" s="157">
        <f>'A-2_MH Distribution'!BH4</f>
        <v>44739</v>
      </c>
      <c r="AQ28" s="157">
        <f>'A-2_MH Distribution'!BI4</f>
        <v>44746</v>
      </c>
      <c r="AR28" s="157">
        <f>'A-2_MH Distribution'!BJ4</f>
        <v>44753</v>
      </c>
      <c r="AS28" s="157">
        <f>'A-2_MH Distribution'!BK4</f>
        <v>44760</v>
      </c>
      <c r="AT28" s="157">
        <f>'A-2_MH Distribution'!BL4</f>
        <v>44767</v>
      </c>
      <c r="AU28" s="157">
        <f>'A-2_MH Distribution'!BM4</f>
        <v>44774</v>
      </c>
      <c r="AV28" s="157">
        <f>'A-2_MH Distribution'!BN4</f>
        <v>44781</v>
      </c>
      <c r="AW28" s="157">
        <f>'A-2_MH Distribution'!BO4</f>
        <v>44788</v>
      </c>
      <c r="AX28" s="157">
        <f>'A-2_MH Distribution'!BP4</f>
        <v>44795</v>
      </c>
      <c r="AY28" s="157">
        <f>'A-2_MH Distribution'!BQ4</f>
        <v>44802</v>
      </c>
      <c r="AZ28" s="157">
        <f>'A-2_MH Distribution'!BR4</f>
        <v>44809</v>
      </c>
      <c r="BA28" s="157">
        <f>'A-2_MH Distribution'!BS4</f>
        <v>44816</v>
      </c>
      <c r="BB28" s="157">
        <f>'A-2_MH Distribution'!BT4</f>
        <v>44823</v>
      </c>
      <c r="BC28" s="157">
        <f>'A-2_MH Distribution'!BU4</f>
        <v>44830</v>
      </c>
      <c r="BD28" s="157">
        <f>'A-2_MH Distribution'!BV4</f>
        <v>44837</v>
      </c>
      <c r="BE28" s="157">
        <f>'A-2_MH Distribution'!BW4</f>
        <v>44844</v>
      </c>
      <c r="BF28" s="157">
        <f>'A-2_MH Distribution'!BX4</f>
        <v>44851</v>
      </c>
      <c r="BG28" s="157">
        <f>'A-2_MH Distribution'!BY4</f>
        <v>44858</v>
      </c>
      <c r="BH28" s="157">
        <f>'A-2_MH Distribution'!BZ4</f>
        <v>44865</v>
      </c>
      <c r="BI28" s="157">
        <f>'A-2_MH Distribution'!CA4</f>
        <v>44872</v>
      </c>
      <c r="BJ28" s="157">
        <f>'A-2_MH Distribution'!CB4</f>
        <v>44879</v>
      </c>
      <c r="BK28" s="157">
        <f>'A-2_MH Distribution'!CC4</f>
        <v>44886</v>
      </c>
      <c r="BL28" s="157">
        <f>'A-2_MH Distribution'!CD4</f>
        <v>44893</v>
      </c>
      <c r="BM28" s="157">
        <f>'A-2_MH Distribution'!CE4</f>
        <v>44900</v>
      </c>
      <c r="BN28" s="157">
        <f>'A-2_MH Distribution'!CF4</f>
        <v>44907</v>
      </c>
      <c r="BO28" s="157">
        <f>'A-2_MH Distribution'!CG4</f>
        <v>44914</v>
      </c>
      <c r="BP28" s="157">
        <f>'A-2_MH Distribution'!CH4</f>
        <v>44921</v>
      </c>
      <c r="BQ28" s="157">
        <f>'A-2_MH Distribution'!CI4</f>
        <v>44928</v>
      </c>
      <c r="BR28" s="157">
        <f>'A-2_MH Distribution'!CJ4</f>
        <v>44935</v>
      </c>
      <c r="BS28" s="157">
        <f>'A-2_MH Distribution'!CK4</f>
        <v>44942</v>
      </c>
      <c r="BT28" s="157">
        <f>'A-2_MH Distribution'!CL4</f>
        <v>44949</v>
      </c>
      <c r="BU28" s="157">
        <f>'A-2_MH Distribution'!CM4</f>
        <v>44956</v>
      </c>
      <c r="BV28" s="157">
        <f>'A-2_MH Distribution'!CN4</f>
        <v>44963</v>
      </c>
      <c r="BW28" s="157">
        <f>'A-2_MH Distribution'!CO4</f>
        <v>44970</v>
      </c>
      <c r="BX28" s="157">
        <f>'A-2_MH Distribution'!CP4</f>
        <v>44977</v>
      </c>
      <c r="BY28" s="157">
        <f>'A-2_MH Distribution'!CQ4</f>
        <v>44984</v>
      </c>
      <c r="BZ28" s="157">
        <f>'A-2_MH Distribution'!CR4</f>
        <v>44991</v>
      </c>
      <c r="CA28" s="157">
        <f>'A-2_MH Distribution'!CS4</f>
        <v>44998</v>
      </c>
      <c r="CB28" s="157">
        <f>'A-2_MH Distribution'!CT4</f>
        <v>45005</v>
      </c>
      <c r="CC28" s="157">
        <f>'A-2_MH Distribution'!CU4</f>
        <v>45012</v>
      </c>
      <c r="CD28" s="157">
        <f>'A-2_MH Distribution'!CV4</f>
        <v>45019</v>
      </c>
      <c r="CE28" s="157">
        <f>'A-2_MH Distribution'!CW4</f>
        <v>45026</v>
      </c>
      <c r="CF28" s="157">
        <f>'A-2_MH Distribution'!CX4</f>
        <v>45033</v>
      </c>
      <c r="CG28" s="157">
        <f>'A-2_MH Distribution'!CY4</f>
        <v>45040</v>
      </c>
      <c r="CH28" s="157">
        <f>'A-2_MH Distribution'!CZ4</f>
        <v>45047</v>
      </c>
      <c r="CI28" s="157">
        <f>'A-2_MH Distribution'!DA4</f>
        <v>45054</v>
      </c>
      <c r="CJ28" s="157">
        <f>'A-2_MH Distribution'!DB4</f>
        <v>45061</v>
      </c>
      <c r="CK28" s="157">
        <f>'A-2_MH Distribution'!DC4</f>
        <v>45068</v>
      </c>
      <c r="CL28" s="157">
        <f>'A-2_MH Distribution'!DD4</f>
        <v>45075</v>
      </c>
      <c r="CM28" s="157">
        <f>'A-2_MH Distribution'!DE4</f>
        <v>45082</v>
      </c>
      <c r="CN28" s="157">
        <f>'A-2_MH Distribution'!DF4</f>
        <v>45089</v>
      </c>
      <c r="CO28" s="157">
        <f>'A-2_MH Distribution'!DG4</f>
        <v>45096</v>
      </c>
      <c r="CP28" s="157">
        <f>'A-2_MH Distribution'!DH4</f>
        <v>45103</v>
      </c>
      <c r="CQ28" s="157">
        <f>'A-2_MH Distribution'!DI4</f>
        <v>45110</v>
      </c>
      <c r="CR28" s="157">
        <f>'A-2_MH Distribution'!DJ4</f>
        <v>45117</v>
      </c>
      <c r="CS28" s="157">
        <f>'A-2_MH Distribution'!DK4</f>
        <v>45124</v>
      </c>
      <c r="CT28" s="157">
        <f>'A-2_MH Distribution'!DL4</f>
        <v>45131</v>
      </c>
      <c r="CU28" s="157">
        <f>'A-2_MH Distribution'!DM4</f>
        <v>45138</v>
      </c>
      <c r="CV28" s="157">
        <f>'A-2_MH Distribution'!DN4</f>
        <v>45145</v>
      </c>
      <c r="CW28" s="157">
        <f>'A-2_MH Distribution'!DO4</f>
        <v>45152</v>
      </c>
      <c r="CX28" s="157">
        <f>'A-2_MH Distribution'!DP4</f>
        <v>45159</v>
      </c>
      <c r="CY28" s="157">
        <f>'A-2_MH Distribution'!DQ4</f>
        <v>45166</v>
      </c>
      <c r="CZ28" s="157">
        <f>'A-2_MH Distribution'!DR4</f>
        <v>45173</v>
      </c>
      <c r="DA28" s="157">
        <f>'A-2_MH Distribution'!DS4</f>
        <v>45180</v>
      </c>
      <c r="DB28" s="157">
        <f>'A-2_MH Distribution'!DT4</f>
        <v>45187</v>
      </c>
      <c r="DC28" s="157">
        <f>'A-2_MH Distribution'!DU4</f>
        <v>45194</v>
      </c>
      <c r="DD28" s="157">
        <f>'A-2_MH Distribution'!DV4</f>
        <v>45201</v>
      </c>
      <c r="DE28" s="157">
        <f>'A-2_MH Distribution'!DW4</f>
        <v>45208</v>
      </c>
      <c r="DF28" s="157">
        <f>'A-2_MH Distribution'!DX4</f>
        <v>45215</v>
      </c>
      <c r="DG28" s="157">
        <f>'A-2_MH Distribution'!DY4</f>
        <v>45222</v>
      </c>
      <c r="DH28" s="157">
        <f>'A-2_MH Distribution'!DZ4</f>
        <v>45229</v>
      </c>
      <c r="DI28" s="157">
        <f>'A-2_MH Distribution'!EA4</f>
        <v>45236</v>
      </c>
      <c r="DJ28" s="157">
        <f>'A-2_MH Distribution'!EB4</f>
        <v>45243</v>
      </c>
      <c r="DK28" s="157">
        <f>'A-2_MH Distribution'!EC4</f>
        <v>45250</v>
      </c>
      <c r="DL28" s="157">
        <f>'A-2_MH Distribution'!ED4</f>
        <v>45257</v>
      </c>
      <c r="DM28" s="157">
        <f>'A-2_MH Distribution'!EE4</f>
        <v>45264</v>
      </c>
      <c r="DN28" s="157">
        <f>'A-2_MH Distribution'!EF4</f>
        <v>45271</v>
      </c>
      <c r="DO28" s="157">
        <f>'A-2_MH Distribution'!EG4</f>
        <v>45278</v>
      </c>
      <c r="DP28" s="157">
        <f>'A-2_MH Distribution'!EH4</f>
        <v>45285</v>
      </c>
      <c r="DQ28" s="157">
        <f>'A-2_MH Distribution'!EI4</f>
        <v>45292</v>
      </c>
      <c r="DR28" s="157">
        <f>'A-2_MH Distribution'!EJ4</f>
        <v>45299</v>
      </c>
      <c r="DS28" s="157">
        <f>'A-2_MH Distribution'!EK4</f>
        <v>45306</v>
      </c>
      <c r="DT28" s="157">
        <f>'A-2_MH Distribution'!EL4</f>
        <v>45313</v>
      </c>
      <c r="DU28" s="157">
        <f>'A-2_MH Distribution'!EM4</f>
        <v>45320</v>
      </c>
      <c r="DV28" s="157">
        <f>'A-2_MH Distribution'!EN4</f>
        <v>45327</v>
      </c>
      <c r="DW28" s="157">
        <f>'A-2_MH Distribution'!EO4</f>
        <v>45334</v>
      </c>
      <c r="DX28" s="157">
        <f>'A-2_MH Distribution'!EP4</f>
        <v>45341</v>
      </c>
      <c r="DY28" s="157">
        <f>'A-2_MH Distribution'!EQ4</f>
        <v>45348</v>
      </c>
      <c r="DZ28" s="157">
        <f>'A-2_MH Distribution'!ER4</f>
        <v>45355</v>
      </c>
      <c r="EA28" s="157">
        <f>'A-2_MH Distribution'!ES4</f>
        <v>45362</v>
      </c>
      <c r="EB28" s="157">
        <f>'A-2_MH Distribution'!ET4</f>
        <v>45369</v>
      </c>
      <c r="EC28" s="157">
        <f>'A-2_MH Distribution'!EU4</f>
        <v>45376</v>
      </c>
      <c r="ED28" s="157">
        <f>'A-2_MH Distribution'!EV4</f>
        <v>45383</v>
      </c>
      <c r="EE28" s="157">
        <f>'A-2_MH Distribution'!EW4</f>
        <v>45390</v>
      </c>
      <c r="EF28" s="157">
        <f>'A-2_MH Distribution'!EX4</f>
        <v>45397</v>
      </c>
      <c r="EG28" s="157">
        <f>'A-2_MH Distribution'!EY4</f>
        <v>45404</v>
      </c>
      <c r="EH28" s="157">
        <f>'A-2_MH Distribution'!EZ4</f>
        <v>45411</v>
      </c>
      <c r="EI28" s="157">
        <f>'A-2_MH Distribution'!FA4</f>
        <v>45418</v>
      </c>
      <c r="EJ28" s="157">
        <f>'A-2_MH Distribution'!FB4</f>
        <v>45425</v>
      </c>
      <c r="EK28" s="157">
        <f>'A-2_MH Distribution'!FC4</f>
        <v>45432</v>
      </c>
      <c r="EL28" s="157">
        <f>'A-2_MH Distribution'!FD4</f>
        <v>45439</v>
      </c>
      <c r="EM28" s="157">
        <f>'A-2_MH Distribution'!FE4</f>
        <v>45446</v>
      </c>
      <c r="EN28" s="157">
        <f>'A-2_MH Distribution'!FF4</f>
        <v>45453</v>
      </c>
      <c r="EO28" s="157">
        <f>'A-2_MH Distribution'!FG4</f>
        <v>45460</v>
      </c>
      <c r="EP28" s="157">
        <f>'A-2_MH Distribution'!FH4</f>
        <v>45467</v>
      </c>
      <c r="EQ28" s="157">
        <f>'A-2_MH Distribution'!FI4</f>
        <v>45474</v>
      </c>
      <c r="ER28" s="157">
        <f>'A-2_MH Distribution'!FJ4</f>
        <v>45481</v>
      </c>
      <c r="ES28" s="157">
        <f>'A-2_MH Distribution'!FK4</f>
        <v>45488</v>
      </c>
      <c r="ET28" s="157">
        <f>'A-2_MH Distribution'!FL4</f>
        <v>45495</v>
      </c>
      <c r="EU28" s="157">
        <f>'A-2_MH Distribution'!FM4</f>
        <v>45502</v>
      </c>
      <c r="EV28" s="157">
        <f>'A-2_MH Distribution'!FN4</f>
        <v>45509</v>
      </c>
      <c r="EW28" s="157">
        <f>'A-2_MH Distribution'!FO4</f>
        <v>45516</v>
      </c>
      <c r="EX28" s="157">
        <f>'A-2_MH Distribution'!FP4</f>
        <v>45523</v>
      </c>
      <c r="EY28" s="157">
        <f>'A-2_MH Distribution'!FQ4</f>
        <v>45530</v>
      </c>
      <c r="EZ28" s="157">
        <f>'A-2_MH Distribution'!FR4</f>
        <v>45537</v>
      </c>
      <c r="FA28" s="157">
        <f>'A-2_MH Distribution'!FS4</f>
        <v>45544</v>
      </c>
      <c r="FB28" s="157">
        <f>'A-2_MH Distribution'!FT4</f>
        <v>45551</v>
      </c>
      <c r="FC28" s="157">
        <f>'A-2_MH Distribution'!FU4</f>
        <v>45558</v>
      </c>
      <c r="FD28" s="157">
        <f>'A-2_MH Distribution'!FV4</f>
        <v>45565</v>
      </c>
      <c r="FE28" s="157">
        <f>'A-2_MH Distribution'!FW4</f>
        <v>45572</v>
      </c>
    </row>
    <row r="29" spans="1:161" ht="20.100000000000001" hidden="1" customHeight="1">
      <c r="A29" s="655" t="s">
        <v>166</v>
      </c>
      <c r="B29" s="159" t="s">
        <v>114</v>
      </c>
      <c r="C29" s="159" t="s">
        <v>170</v>
      </c>
      <c r="D29" s="265">
        <f>INDEX('A-3_MP-Allocation'!$E$3:$CN$53,MATCH("c",'A-3_MP-Allocation'!$D$3:$D$53,0),MATCH(D28,'A-3_MP-Allocation'!$E$2:$CN$2,0))</f>
        <v>26</v>
      </c>
      <c r="E29" s="555">
        <f>INDEX('A-3_MP-Allocation'!$E$3:$CN$53,MATCH("c",'A-3_MP-Allocation'!$D$3:$D$53,0),MATCH(E28,'A-3_MP-Allocation'!$E$2:$CN$2,0))</f>
        <v>26</v>
      </c>
      <c r="F29" s="555">
        <f>INDEX('A-3_MP-Allocation'!$E$3:$CN$53,MATCH("c",'A-3_MP-Allocation'!$D$3:$D$53,0),MATCH(F28,'A-3_MP-Allocation'!$E$2:$CN$2,0))</f>
        <v>26.566489361702125</v>
      </c>
      <c r="G29" s="555">
        <f>INDEX('A-3_MP-Allocation'!$E$3:$CN$53,MATCH("c",'A-3_MP-Allocation'!$D$3:$D$53,0),MATCH(G28,'A-3_MP-Allocation'!$E$2:$CN$2,0))</f>
        <v>40.603280141843975</v>
      </c>
      <c r="H29" s="555">
        <f>INDEX('A-3_MP-Allocation'!$E$3:$CN$53,MATCH("c",'A-3_MP-Allocation'!$D$3:$D$53,0),MATCH(H28,'A-3_MP-Allocation'!$E$2:$CN$2,0))</f>
        <v>32.661790780141843</v>
      </c>
      <c r="I29" s="555">
        <f>INDEX('A-3_MP-Allocation'!$E$3:$CN$53,MATCH("c",'A-3_MP-Allocation'!$D$3:$D$53,0),MATCH(I28,'A-3_MP-Allocation'!$E$2:$CN$2,0))</f>
        <v>42.915780141843967</v>
      </c>
      <c r="J29" s="555">
        <f>INDEX('A-3_MP-Allocation'!$E$3:$CN$53,MATCH("c",'A-3_MP-Allocation'!$D$3:$D$53,0),MATCH(J28,'A-3_MP-Allocation'!$E$2:$CN$2,0))</f>
        <v>27.199468085106382</v>
      </c>
      <c r="K29" s="555">
        <f>INDEX('A-3_MP-Allocation'!$E$3:$CN$53,MATCH("c",'A-3_MP-Allocation'!$D$3:$D$53,0),MATCH(K28,'A-3_MP-Allocation'!$E$2:$CN$2,0))</f>
        <v>43.582446808510639</v>
      </c>
      <c r="L29" s="555">
        <f>INDEX('A-3_MP-Allocation'!$E$3:$CN$53,MATCH("c",'A-3_MP-Allocation'!$D$3:$D$53,0),MATCH(L28,'A-3_MP-Allocation'!$E$2:$CN$2,0))</f>
        <v>40.265957446808514</v>
      </c>
      <c r="M29" s="555">
        <f>INDEX('A-3_MP-Allocation'!$E$3:$CN$53,MATCH("c",'A-3_MP-Allocation'!$D$3:$D$53,0),MATCH(M28,'A-3_MP-Allocation'!$E$2:$CN$2,0))</f>
        <v>24.26595744680851</v>
      </c>
      <c r="N29" s="555">
        <f>INDEX('A-3_MP-Allocation'!$E$3:$CN$53,MATCH("c",'A-3_MP-Allocation'!$D$3:$D$53,0),MATCH(N28,'A-3_MP-Allocation'!$E$2:$CN$2,0))</f>
        <v>40.832446808510639</v>
      </c>
      <c r="O29" s="555">
        <f>INDEX('A-3_MP-Allocation'!$E$3:$CN$53,MATCH("c",'A-3_MP-Allocation'!$D$3:$D$53,0),MATCH(O28,'A-3_MP-Allocation'!$E$2:$CN$2,0))</f>
        <v>30.26595744680851</v>
      </c>
      <c r="P29" s="555">
        <f>INDEX('A-3_MP-Allocation'!$E$3:$CN$53,MATCH("c",'A-3_MP-Allocation'!$D$3:$D$53,0),MATCH(P28,'A-3_MP-Allocation'!$E$2:$CN$2,0))</f>
        <v>0.56648936170212771</v>
      </c>
      <c r="Q29" s="555">
        <f>INDEX('A-3_MP-Allocation'!$E$3:$CN$53,MATCH("c",'A-3_MP-Allocation'!$D$3:$D$53,0),MATCH(Q28,'A-3_MP-Allocation'!$E$2:$CN$2,0))</f>
        <v>32.832446808510639</v>
      </c>
      <c r="R29" s="555">
        <f>INDEX('A-3_MP-Allocation'!$E$3:$CN$53,MATCH("c",'A-3_MP-Allocation'!$D$3:$D$53,0),MATCH(R28,'A-3_MP-Allocation'!$E$2:$CN$2,0))</f>
        <v>44.832446808510639</v>
      </c>
      <c r="S29" s="555">
        <f>INDEX('A-3_MP-Allocation'!$E$3:$CN$53,MATCH("c",'A-3_MP-Allocation'!$D$3:$D$53,0),MATCH(S28,'A-3_MP-Allocation'!$E$2:$CN$2,0))</f>
        <v>42.082446808510639</v>
      </c>
      <c r="T29" s="555">
        <f>INDEX('A-3_MP-Allocation'!$E$3:$CN$53,MATCH("c",'A-3_MP-Allocation'!$D$3:$D$53,0),MATCH(T28,'A-3_MP-Allocation'!$E$2:$CN$2,0))</f>
        <v>33.332446808510639</v>
      </c>
      <c r="U29" s="555">
        <f>INDEX('A-3_MP-Allocation'!$E$3:$CN$53,MATCH("c",'A-3_MP-Allocation'!$D$3:$D$53,0),MATCH(U28,'A-3_MP-Allocation'!$E$2:$CN$2,0))</f>
        <v>34.349290780141843</v>
      </c>
      <c r="V29" s="555">
        <f>INDEX('A-3_MP-Allocation'!$E$3:$CN$53,MATCH("c",'A-3_MP-Allocation'!$D$3:$D$53,0),MATCH(V28,'A-3_MP-Allocation'!$E$2:$CN$2,0))</f>
        <v>36.749113475177303</v>
      </c>
      <c r="W29" s="555">
        <f>INDEX('A-3_MP-Allocation'!$E$3:$CN$53,MATCH("c",'A-3_MP-Allocation'!$D$3:$D$53,0),MATCH(W28,'A-3_MP-Allocation'!$E$2:$CN$2,0))</f>
        <v>42.832446808510639</v>
      </c>
      <c r="X29" s="555">
        <f>INDEX('A-3_MP-Allocation'!$E$3:$CN$53,MATCH("c",'A-3_MP-Allocation'!$D$3:$D$53,0),MATCH(X28,'A-3_MP-Allocation'!$E$2:$CN$2,0))</f>
        <v>35.720502901353967</v>
      </c>
      <c r="Y29" s="555">
        <f>INDEX('A-3_MP-Allocation'!$E$3:$CN$53,MATCH("c",'A-3_MP-Allocation'!$D$3:$D$53,0),MATCH(Y28,'A-3_MP-Allocation'!$E$2:$CN$2,0))</f>
        <v>40.105174081237912</v>
      </c>
      <c r="Z29" s="555">
        <f>INDEX('A-3_MP-Allocation'!$E$3:$CN$53,MATCH("c",'A-3_MP-Allocation'!$D$3:$D$53,0),MATCH(Z28,'A-3_MP-Allocation'!$E$2:$CN$2,0))</f>
        <v>48.105174081237912</v>
      </c>
      <c r="AA29" s="555">
        <f>INDEX('A-3_MP-Allocation'!$E$3:$CN$53,MATCH("c",'A-3_MP-Allocation'!$D$3:$D$53,0),MATCH(AA28,'A-3_MP-Allocation'!$E$2:$CN$2,0))</f>
        <v>18.832446808510635</v>
      </c>
      <c r="AB29" s="555">
        <f>INDEX('A-3_MP-Allocation'!$E$3:$CN$53,MATCH("c",'A-3_MP-Allocation'!$D$3:$D$53,0),MATCH(AB28,'A-3_MP-Allocation'!$E$2:$CN$2,0))</f>
        <v>0</v>
      </c>
      <c r="AC29" s="555">
        <f>INDEX('A-3_MP-Allocation'!$E$3:$CN$53,MATCH("c",'A-3_MP-Allocation'!$D$3:$D$53,0),MATCH(AC28,'A-3_MP-Allocation'!$E$2:$CN$2,0))</f>
        <v>0</v>
      </c>
      <c r="AD29" s="555">
        <f>INDEX('A-3_MP-Allocation'!$E$3:$CN$53,MATCH("c",'A-3_MP-Allocation'!$D$3:$D$53,0),MATCH(AD28,'A-3_MP-Allocation'!$E$2:$CN$2,0))</f>
        <v>0</v>
      </c>
      <c r="AE29" s="555">
        <f>INDEX('A-3_MP-Allocation'!$E$3:$CN$53,MATCH("c",'A-3_MP-Allocation'!$D$3:$D$53,0),MATCH(AE28,'A-3_MP-Allocation'!$E$2:$CN$2,0))</f>
        <v>0</v>
      </c>
      <c r="AF29" s="555">
        <f>INDEX('A-3_MP-Allocation'!$E$3:$CN$53,MATCH("c",'A-3_MP-Allocation'!$D$3:$D$53,0),MATCH(AF28,'A-3_MP-Allocation'!$E$2:$CN$2,0))</f>
        <v>0</v>
      </c>
      <c r="AG29" s="555">
        <f>INDEX('A-3_MP-Allocation'!$E$3:$CN$53,MATCH("c",'A-3_MP-Allocation'!$D$3:$D$53,0),MATCH(AG28,'A-3_MP-Allocation'!$E$2:$CN$2,0))</f>
        <v>0</v>
      </c>
      <c r="AH29" s="555">
        <f>INDEX('A-3_MP-Allocation'!$E$3:$CN$53,MATCH("c",'A-3_MP-Allocation'!$D$3:$D$53,0),MATCH(AH28,'A-3_MP-Allocation'!$E$2:$CN$2,0))</f>
        <v>0</v>
      </c>
      <c r="AI29" s="555">
        <f>INDEX('A-3_MP-Allocation'!$E$3:$CN$53,MATCH("c",'A-3_MP-Allocation'!$D$3:$D$53,0),MATCH(AI28,'A-3_MP-Allocation'!$E$2:$CN$2,0))</f>
        <v>0</v>
      </c>
      <c r="AJ29" s="555">
        <f>INDEX('A-3_MP-Allocation'!$E$3:$CN$53,MATCH("c",'A-3_MP-Allocation'!$D$3:$D$53,0),MATCH(AJ28,'A-3_MP-Allocation'!$E$2:$CN$2,0))</f>
        <v>0</v>
      </c>
      <c r="AK29" s="555">
        <f>INDEX('A-3_MP-Allocation'!$E$3:$CN$53,MATCH("c",'A-3_MP-Allocation'!$D$3:$D$53,0),MATCH(AK28,'A-3_MP-Allocation'!$E$2:$CN$2,0))</f>
        <v>0</v>
      </c>
      <c r="AL29" s="555">
        <f>INDEX('A-3_MP-Allocation'!$E$3:$CN$53,MATCH("c",'A-3_MP-Allocation'!$D$3:$D$53,0),MATCH(AL28,'A-3_MP-Allocation'!$E$2:$CN$2,0))</f>
        <v>0</v>
      </c>
      <c r="AM29" s="555">
        <f>INDEX('A-3_MP-Allocation'!$E$3:$CN$53,MATCH("c",'A-3_MP-Allocation'!$D$3:$D$53,0),MATCH(AM28,'A-3_MP-Allocation'!$E$2:$CN$2,0))</f>
        <v>0</v>
      </c>
      <c r="AN29" s="555">
        <f>INDEX('A-3_MP-Allocation'!$E$3:$CN$53,MATCH("c",'A-3_MP-Allocation'!$D$3:$D$53,0),MATCH(AN28,'A-3_MP-Allocation'!$E$2:$CN$2,0))</f>
        <v>0</v>
      </c>
      <c r="AO29" s="555">
        <f>INDEX('A-3_MP-Allocation'!$E$3:$CN$53,MATCH("c",'A-3_MP-Allocation'!$D$3:$D$53,0),MATCH(AO28,'A-3_MP-Allocation'!$E$2:$CN$2,0))</f>
        <v>0</v>
      </c>
      <c r="AP29" s="555">
        <f>INDEX('A-3_MP-Allocation'!$E$3:$CN$53,MATCH("c",'A-3_MP-Allocation'!$D$3:$D$53,0),MATCH(AP28,'A-3_MP-Allocation'!$E$2:$CN$2,0))</f>
        <v>0</v>
      </c>
      <c r="AQ29" s="555">
        <f>INDEX('A-3_MP-Allocation'!$E$3:$CN$53,MATCH("c",'A-3_MP-Allocation'!$D$3:$D$53,0),MATCH(AQ28,'A-3_MP-Allocation'!$E$2:$CN$2,0))</f>
        <v>0</v>
      </c>
      <c r="AR29" s="555">
        <f>INDEX('A-3_MP-Allocation'!$E$3:$CN$53,MATCH("c",'A-3_MP-Allocation'!$D$3:$D$53,0),MATCH(AR28,'A-3_MP-Allocation'!$E$2:$CN$2,0))</f>
        <v>0</v>
      </c>
      <c r="AS29" s="555">
        <f>INDEX('A-3_MP-Allocation'!$E$3:$CN$53,MATCH("c",'A-3_MP-Allocation'!$D$3:$D$53,0),MATCH(AS28,'A-3_MP-Allocation'!$E$2:$CN$2,0))</f>
        <v>0</v>
      </c>
      <c r="AT29" s="555">
        <f>INDEX('A-3_MP-Allocation'!$E$3:$CN$53,MATCH("c",'A-3_MP-Allocation'!$D$3:$D$53,0),MATCH(AT28,'A-3_MP-Allocation'!$E$2:$CN$2,0))</f>
        <v>0</v>
      </c>
      <c r="AU29" s="555">
        <f>INDEX('A-3_MP-Allocation'!$E$3:$CN$53,MATCH("c",'A-3_MP-Allocation'!$D$3:$D$53,0),MATCH(AU28,'A-3_MP-Allocation'!$E$2:$CN$2,0))</f>
        <v>0</v>
      </c>
      <c r="AV29" s="555">
        <f>INDEX('A-3_MP-Allocation'!$E$3:$CN$53,MATCH("c",'A-3_MP-Allocation'!$D$3:$D$53,0),MATCH(AV28,'A-3_MP-Allocation'!$E$2:$CN$2,0))</f>
        <v>0</v>
      </c>
      <c r="AW29" s="555">
        <f>INDEX('A-3_MP-Allocation'!$E$3:$CN$53,MATCH("c",'A-3_MP-Allocation'!$D$3:$D$53,0),MATCH(AW28,'A-3_MP-Allocation'!$E$2:$CN$2,0))</f>
        <v>0</v>
      </c>
      <c r="AX29" s="555">
        <f>INDEX('A-3_MP-Allocation'!$E$3:$CN$53,MATCH("c",'A-3_MP-Allocation'!$D$3:$D$53,0),MATCH(AX28,'A-3_MP-Allocation'!$E$2:$CN$2,0))</f>
        <v>0</v>
      </c>
      <c r="AY29" s="555">
        <f>INDEX('A-3_MP-Allocation'!$E$3:$CN$53,MATCH("c",'A-3_MP-Allocation'!$D$3:$D$53,0),MATCH(AY28,'A-3_MP-Allocation'!$E$2:$CN$2,0))</f>
        <v>0</v>
      </c>
      <c r="AZ29" s="555">
        <f>INDEX('A-3_MP-Allocation'!$E$3:$CN$53,MATCH("c",'A-3_MP-Allocation'!$D$3:$D$53,0),MATCH(AZ28,'A-3_MP-Allocation'!$E$2:$CN$2,0))</f>
        <v>0</v>
      </c>
      <c r="BA29" s="555">
        <f>INDEX('A-3_MP-Allocation'!$E$3:$CN$53,MATCH("c",'A-3_MP-Allocation'!$D$3:$D$53,0),MATCH(BA28,'A-3_MP-Allocation'!$E$2:$CN$2,0))</f>
        <v>0</v>
      </c>
      <c r="BB29" s="555">
        <f>INDEX('A-3_MP-Allocation'!$E$3:$CN$53,MATCH("c",'A-3_MP-Allocation'!$D$3:$D$53,0),MATCH(BB28,'A-3_MP-Allocation'!$E$2:$CN$2,0))</f>
        <v>0</v>
      </c>
      <c r="BC29" s="555">
        <f>INDEX('A-3_MP-Allocation'!$E$3:$CN$53,MATCH("c",'A-3_MP-Allocation'!$D$3:$D$53,0),MATCH(BC28,'A-3_MP-Allocation'!$E$2:$CN$2,0))</f>
        <v>0</v>
      </c>
      <c r="BD29" s="555">
        <f>INDEX('A-3_MP-Allocation'!$E$3:$CN$53,MATCH("c",'A-3_MP-Allocation'!$D$3:$D$53,0),MATCH(BD28,'A-3_MP-Allocation'!$E$2:$CN$2,0))</f>
        <v>0</v>
      </c>
      <c r="BE29" s="555">
        <f>INDEX('A-3_MP-Allocation'!$E$3:$CN$53,MATCH("c",'A-3_MP-Allocation'!$D$3:$D$53,0),MATCH(BE28,'A-3_MP-Allocation'!$E$2:$CN$2,0))</f>
        <v>0</v>
      </c>
      <c r="BF29" s="555">
        <f>INDEX('A-3_MP-Allocation'!$E$3:$CN$53,MATCH("c",'A-3_MP-Allocation'!$D$3:$D$53,0),MATCH(BF28,'A-3_MP-Allocation'!$E$2:$CN$2,0))</f>
        <v>0</v>
      </c>
      <c r="BG29" s="555">
        <f>INDEX('A-3_MP-Allocation'!$E$3:$CN$53,MATCH("c",'A-3_MP-Allocation'!$D$3:$D$53,0),MATCH(BG28,'A-3_MP-Allocation'!$E$2:$CN$2,0))</f>
        <v>0</v>
      </c>
      <c r="BH29" s="555">
        <f>INDEX('A-3_MP-Allocation'!$E$3:$CN$53,MATCH("c",'A-3_MP-Allocation'!$D$3:$D$53,0),MATCH(BH28,'A-3_MP-Allocation'!$E$2:$CN$2,0))</f>
        <v>0</v>
      </c>
      <c r="BI29" s="555">
        <f>INDEX('A-3_MP-Allocation'!$E$3:$CN$53,MATCH("c",'A-3_MP-Allocation'!$D$3:$D$53,0),MATCH(BI28,'A-3_MP-Allocation'!$E$2:$CN$2,0))</f>
        <v>0</v>
      </c>
      <c r="BJ29" s="555">
        <f>INDEX('A-3_MP-Allocation'!$E$3:$CN$53,MATCH("c",'A-3_MP-Allocation'!$D$3:$D$53,0),MATCH(BJ28,'A-3_MP-Allocation'!$E$2:$CN$2,0))</f>
        <v>0</v>
      </c>
      <c r="BK29" s="555">
        <f>INDEX('A-3_MP-Allocation'!$E$3:$CN$53,MATCH("c",'A-3_MP-Allocation'!$D$3:$D$53,0),MATCH(BK28,'A-3_MP-Allocation'!$E$2:$CN$2,0))</f>
        <v>0</v>
      </c>
      <c r="BL29" s="555">
        <f>INDEX('A-3_MP-Allocation'!$E$3:$CN$53,MATCH("c",'A-3_MP-Allocation'!$D$3:$D$53,0),MATCH(BL28,'A-3_MP-Allocation'!$E$2:$CN$2,0))</f>
        <v>0</v>
      </c>
      <c r="BM29" s="555">
        <f>INDEX('A-3_MP-Allocation'!$E$3:$CN$53,MATCH("c",'A-3_MP-Allocation'!$D$3:$D$53,0),MATCH(BM28,'A-3_MP-Allocation'!$E$2:$CN$2,0))</f>
        <v>0</v>
      </c>
      <c r="BN29" s="555">
        <f>INDEX('A-3_MP-Allocation'!$E$3:$CN$53,MATCH("c",'A-3_MP-Allocation'!$D$3:$D$53,0),MATCH(BN28,'A-3_MP-Allocation'!$E$2:$CN$2,0))</f>
        <v>0</v>
      </c>
      <c r="BO29" s="555">
        <f>INDEX('A-3_MP-Allocation'!$E$3:$CN$53,MATCH("c",'A-3_MP-Allocation'!$D$3:$D$53,0),MATCH(BO28,'A-3_MP-Allocation'!$E$2:$CN$2,0))</f>
        <v>0</v>
      </c>
      <c r="BP29" s="555">
        <f>INDEX('A-3_MP-Allocation'!$E$3:$CN$53,MATCH("c",'A-3_MP-Allocation'!$D$3:$D$53,0),MATCH(BP28,'A-3_MP-Allocation'!$E$2:$CN$2,0))</f>
        <v>0</v>
      </c>
      <c r="BQ29" s="555">
        <f>INDEX('A-3_MP-Allocation'!$E$3:$CN$53,MATCH("c",'A-3_MP-Allocation'!$D$3:$D$53,0),MATCH(BQ28,'A-3_MP-Allocation'!$E$2:$CN$2,0))</f>
        <v>0</v>
      </c>
      <c r="BR29" s="555">
        <f>INDEX('A-3_MP-Allocation'!$E$3:$CN$53,MATCH("c",'A-3_MP-Allocation'!$D$3:$D$53,0),MATCH(BR28,'A-3_MP-Allocation'!$E$2:$CN$2,0))</f>
        <v>0</v>
      </c>
      <c r="BS29" s="555">
        <f>INDEX('A-3_MP-Allocation'!$E$3:$CN$53,MATCH("c",'A-3_MP-Allocation'!$D$3:$D$53,0),MATCH(BS28,'A-3_MP-Allocation'!$E$2:$CN$2,0))</f>
        <v>0</v>
      </c>
      <c r="BT29" s="555">
        <f>INDEX('A-3_MP-Allocation'!$E$3:$CN$53,MATCH("c",'A-3_MP-Allocation'!$D$3:$D$53,0),MATCH(BT28,'A-3_MP-Allocation'!$E$2:$CN$2,0))</f>
        <v>0</v>
      </c>
      <c r="BU29" s="555">
        <f>INDEX('A-3_MP-Allocation'!$E$3:$CN$53,MATCH("c",'A-3_MP-Allocation'!$D$3:$D$53,0),MATCH(BU28,'A-3_MP-Allocation'!$E$2:$CN$2,0))</f>
        <v>0</v>
      </c>
      <c r="BV29" s="555">
        <f>INDEX('A-3_MP-Allocation'!$E$3:$CN$53,MATCH("c",'A-3_MP-Allocation'!$D$3:$D$53,0),MATCH(BV28,'A-3_MP-Allocation'!$E$2:$CN$2,0))</f>
        <v>0</v>
      </c>
      <c r="BW29" s="555">
        <f>INDEX('A-3_MP-Allocation'!$E$3:$CN$53,MATCH("c",'A-3_MP-Allocation'!$D$3:$D$53,0),MATCH(BW28,'A-3_MP-Allocation'!$E$2:$CN$2,0))</f>
        <v>0</v>
      </c>
      <c r="BX29" s="555">
        <f>INDEX('A-3_MP-Allocation'!$E$3:$CN$53,MATCH("c",'A-3_MP-Allocation'!$D$3:$D$53,0),MATCH(BX28,'A-3_MP-Allocation'!$E$2:$CN$2,0))</f>
        <v>0</v>
      </c>
      <c r="BY29" s="555">
        <f>INDEX('A-3_MP-Allocation'!$E$3:$CN$53,MATCH("c",'A-3_MP-Allocation'!$D$3:$D$53,0),MATCH(BY28,'A-3_MP-Allocation'!$E$2:$CN$2,0))</f>
        <v>0</v>
      </c>
      <c r="BZ29" s="555">
        <f>INDEX('A-3_MP-Allocation'!$E$3:$CN$53,MATCH("c",'A-3_MP-Allocation'!$D$3:$D$53,0),MATCH(BZ28,'A-3_MP-Allocation'!$E$2:$CN$2,0))</f>
        <v>0</v>
      </c>
      <c r="CA29" s="555">
        <f>INDEX('A-3_MP-Allocation'!$E$3:$CN$53,MATCH("c",'A-3_MP-Allocation'!$D$3:$D$53,0),MATCH(CA28,'A-3_MP-Allocation'!$E$2:$CN$2,0))</f>
        <v>0</v>
      </c>
      <c r="CB29" s="555">
        <f>INDEX('A-3_MP-Allocation'!$E$3:$CN$53,MATCH("c",'A-3_MP-Allocation'!$D$3:$D$53,0),MATCH(CB28,'A-3_MP-Allocation'!$E$2:$CN$2,0))</f>
        <v>0</v>
      </c>
      <c r="CC29" s="555">
        <f>INDEX('A-3_MP-Allocation'!$E$3:$CN$53,MATCH("c",'A-3_MP-Allocation'!$D$3:$D$53,0),MATCH(CC28,'A-3_MP-Allocation'!$E$2:$CN$2,0))</f>
        <v>0</v>
      </c>
      <c r="CD29" s="555">
        <f>INDEX('A-3_MP-Allocation'!$E$3:$CN$53,MATCH("c",'A-3_MP-Allocation'!$D$3:$D$53,0),MATCH(CD28,'A-3_MP-Allocation'!$E$2:$CN$2,0))</f>
        <v>0</v>
      </c>
      <c r="CE29" s="555">
        <f>INDEX('A-3_MP-Allocation'!$E$3:$CN$53,MATCH("c",'A-3_MP-Allocation'!$D$3:$D$53,0),MATCH(CE28,'A-3_MP-Allocation'!$E$2:$CN$2,0))</f>
        <v>0</v>
      </c>
      <c r="CF29" s="555">
        <f>INDEX('A-3_MP-Allocation'!$E$3:$CN$53,MATCH("c",'A-3_MP-Allocation'!$D$3:$D$53,0),MATCH(CF28,'A-3_MP-Allocation'!$E$2:$CN$2,0))</f>
        <v>0</v>
      </c>
      <c r="CG29" s="555">
        <f>INDEX('A-3_MP-Allocation'!$E$3:$CN$53,MATCH("c",'A-3_MP-Allocation'!$D$3:$D$53,0),MATCH(CG28,'A-3_MP-Allocation'!$E$2:$CN$2,0))</f>
        <v>0</v>
      </c>
      <c r="CH29" s="555">
        <f>INDEX('A-3_MP-Allocation'!$E$3:$CN$53,MATCH("c",'A-3_MP-Allocation'!$D$3:$D$53,0),MATCH(CH28,'A-3_MP-Allocation'!$E$2:$CN$2,0))</f>
        <v>0</v>
      </c>
      <c r="CI29" s="555">
        <f>INDEX('A-3_MP-Allocation'!$E$3:$CN$53,MATCH("c",'A-3_MP-Allocation'!$D$3:$D$53,0),MATCH(CI28,'A-3_MP-Allocation'!$E$2:$CN$2,0))</f>
        <v>0</v>
      </c>
      <c r="CJ29" s="555">
        <f>INDEX('A-3_MP-Allocation'!$E$3:$CN$53,MATCH("c",'A-3_MP-Allocation'!$D$3:$D$53,0),MATCH(CJ28,'A-3_MP-Allocation'!$E$2:$CN$2,0))</f>
        <v>0</v>
      </c>
      <c r="CK29" s="555">
        <f>INDEX('A-3_MP-Allocation'!$E$3:$CN$53,MATCH("c",'A-3_MP-Allocation'!$D$3:$D$53,0),MATCH(CK28,'A-3_MP-Allocation'!$E$2:$CN$2,0))</f>
        <v>0</v>
      </c>
      <c r="CL29" s="555">
        <f>INDEX('A-3_MP-Allocation'!$E$3:$CN$53,MATCH("c",'A-3_MP-Allocation'!$D$3:$D$53,0),MATCH(CL28,'A-3_MP-Allocation'!$E$2:$CN$2,0))</f>
        <v>0</v>
      </c>
      <c r="CM29" s="555">
        <f>INDEX('A-3_MP-Allocation'!$E$3:$CN$53,MATCH("c",'A-3_MP-Allocation'!$D$3:$D$53,0),MATCH(CM28,'A-3_MP-Allocation'!$E$2:$CN$2,0))</f>
        <v>0</v>
      </c>
      <c r="CN29" s="265"/>
      <c r="CO29" s="265"/>
      <c r="CP29" s="265"/>
      <c r="CQ29" s="265"/>
      <c r="CR29" s="265"/>
      <c r="CS29" s="265"/>
      <c r="CT29" s="265"/>
      <c r="CU29" s="265"/>
      <c r="CV29" s="265"/>
      <c r="CW29" s="265"/>
      <c r="CX29" s="265"/>
      <c r="CY29" s="265"/>
      <c r="CZ29" s="265"/>
      <c r="DA29" s="265"/>
      <c r="DB29" s="265"/>
      <c r="DC29" s="265"/>
      <c r="DD29" s="265"/>
      <c r="DE29" s="265"/>
      <c r="DF29" s="265"/>
      <c r="DG29" s="265"/>
      <c r="DH29" s="265"/>
      <c r="DI29" s="265"/>
      <c r="DJ29" s="265"/>
      <c r="DK29" s="265"/>
      <c r="DL29" s="265"/>
      <c r="DM29" s="265"/>
      <c r="DN29" s="265"/>
      <c r="DO29" s="265"/>
      <c r="DP29" s="265"/>
      <c r="DQ29" s="265"/>
      <c r="DR29" s="265"/>
      <c r="DS29" s="265"/>
      <c r="DT29" s="265"/>
      <c r="DU29" s="265"/>
      <c r="DV29" s="265"/>
      <c r="DW29" s="265"/>
      <c r="DX29" s="265"/>
      <c r="DY29" s="265"/>
      <c r="DZ29" s="265"/>
      <c r="EA29" s="265"/>
      <c r="EB29" s="265"/>
      <c r="EC29" s="265"/>
      <c r="ED29" s="265"/>
      <c r="EE29" s="265"/>
      <c r="EF29" s="265"/>
      <c r="EG29" s="265"/>
      <c r="EH29" s="265"/>
      <c r="EI29" s="265"/>
      <c r="EJ29" s="265"/>
      <c r="EK29" s="265"/>
      <c r="EL29" s="265"/>
      <c r="EM29" s="265"/>
      <c r="EN29" s="265"/>
      <c r="EO29" s="265"/>
      <c r="EP29" s="265"/>
      <c r="EQ29" s="265"/>
      <c r="ER29" s="265"/>
      <c r="ES29" s="265"/>
      <c r="ET29" s="265"/>
      <c r="EU29" s="265"/>
      <c r="EV29" s="265"/>
      <c r="EW29" s="265"/>
      <c r="EX29" s="265"/>
      <c r="EY29" s="265"/>
      <c r="EZ29" s="265"/>
      <c r="FA29" s="265"/>
      <c r="FB29" s="265"/>
      <c r="FC29" s="265"/>
      <c r="FD29" s="265"/>
      <c r="FE29" s="265"/>
    </row>
    <row r="30" spans="1:161" ht="20.100000000000001" hidden="1" customHeight="1">
      <c r="A30" s="656"/>
      <c r="B30" s="160" t="s">
        <v>114</v>
      </c>
      <c r="C30" s="160" t="s">
        <v>169</v>
      </c>
      <c r="D30" s="266">
        <f>+D29</f>
        <v>26</v>
      </c>
      <c r="E30" s="266">
        <f>+E29+D30</f>
        <v>52</v>
      </c>
      <c r="F30" s="266">
        <f t="shared" ref="F30:BQ30" si="0">+F29+E30</f>
        <v>78.566489361702125</v>
      </c>
      <c r="G30" s="266">
        <f t="shared" si="0"/>
        <v>119.16976950354609</v>
      </c>
      <c r="H30" s="266">
        <f t="shared" si="0"/>
        <v>151.83156028368793</v>
      </c>
      <c r="I30" s="266">
        <f t="shared" si="0"/>
        <v>194.74734042553189</v>
      </c>
      <c r="J30" s="266">
        <f t="shared" si="0"/>
        <v>221.94680851063828</v>
      </c>
      <c r="K30" s="266">
        <f t="shared" si="0"/>
        <v>265.52925531914889</v>
      </c>
      <c r="L30" s="266">
        <f t="shared" si="0"/>
        <v>305.79521276595739</v>
      </c>
      <c r="M30" s="266">
        <f t="shared" si="0"/>
        <v>330.06117021276589</v>
      </c>
      <c r="N30" s="266">
        <f>+N29+M30</f>
        <v>370.89361702127655</v>
      </c>
      <c r="O30" s="266">
        <f t="shared" si="0"/>
        <v>401.15957446808505</v>
      </c>
      <c r="P30" s="266">
        <f t="shared" si="0"/>
        <v>401.72606382978717</v>
      </c>
      <c r="Q30" s="266">
        <f t="shared" si="0"/>
        <v>434.55851063829778</v>
      </c>
      <c r="R30" s="266">
        <f t="shared" si="0"/>
        <v>479.39095744680844</v>
      </c>
      <c r="S30" s="266">
        <f t="shared" si="0"/>
        <v>521.47340425531911</v>
      </c>
      <c r="T30" s="266">
        <f t="shared" si="0"/>
        <v>554.80585106382978</v>
      </c>
      <c r="U30" s="266">
        <f t="shared" si="0"/>
        <v>589.15514184397159</v>
      </c>
      <c r="V30" s="266">
        <f t="shared" si="0"/>
        <v>625.90425531914889</v>
      </c>
      <c r="W30" s="266">
        <f t="shared" si="0"/>
        <v>668.73670212765956</v>
      </c>
      <c r="X30" s="266">
        <f t="shared" si="0"/>
        <v>704.45720502901349</v>
      </c>
      <c r="Y30" s="266">
        <f t="shared" si="0"/>
        <v>744.56237911025141</v>
      </c>
      <c r="Z30" s="266">
        <f>+Z29+Y30</f>
        <v>792.66755319148933</v>
      </c>
      <c r="AA30" s="266">
        <f t="shared" si="0"/>
        <v>811.5</v>
      </c>
      <c r="AB30" s="266">
        <f t="shared" si="0"/>
        <v>811.5</v>
      </c>
      <c r="AC30" s="266">
        <f t="shared" si="0"/>
        <v>811.5</v>
      </c>
      <c r="AD30" s="266">
        <f t="shared" si="0"/>
        <v>811.5</v>
      </c>
      <c r="AE30" s="266">
        <f t="shared" si="0"/>
        <v>811.5</v>
      </c>
      <c r="AF30" s="266">
        <f t="shared" si="0"/>
        <v>811.5</v>
      </c>
      <c r="AG30" s="266">
        <f t="shared" si="0"/>
        <v>811.5</v>
      </c>
      <c r="AH30" s="266">
        <f t="shared" si="0"/>
        <v>811.5</v>
      </c>
      <c r="AI30" s="266">
        <f t="shared" si="0"/>
        <v>811.5</v>
      </c>
      <c r="AJ30" s="266">
        <f t="shared" si="0"/>
        <v>811.5</v>
      </c>
      <c r="AK30" s="266">
        <f t="shared" si="0"/>
        <v>811.5</v>
      </c>
      <c r="AL30" s="266">
        <f t="shared" si="0"/>
        <v>811.5</v>
      </c>
      <c r="AM30" s="266">
        <f t="shared" si="0"/>
        <v>811.5</v>
      </c>
      <c r="AN30" s="266">
        <f t="shared" si="0"/>
        <v>811.5</v>
      </c>
      <c r="AO30" s="266">
        <f t="shared" si="0"/>
        <v>811.5</v>
      </c>
      <c r="AP30" s="266">
        <f t="shared" si="0"/>
        <v>811.5</v>
      </c>
      <c r="AQ30" s="266">
        <f t="shared" si="0"/>
        <v>811.5</v>
      </c>
      <c r="AR30" s="266">
        <f t="shared" si="0"/>
        <v>811.5</v>
      </c>
      <c r="AS30" s="266">
        <f t="shared" si="0"/>
        <v>811.5</v>
      </c>
      <c r="AT30" s="266">
        <f t="shared" si="0"/>
        <v>811.5</v>
      </c>
      <c r="AU30" s="266">
        <f t="shared" si="0"/>
        <v>811.5</v>
      </c>
      <c r="AV30" s="266">
        <f t="shared" si="0"/>
        <v>811.5</v>
      </c>
      <c r="AW30" s="266">
        <f t="shared" si="0"/>
        <v>811.5</v>
      </c>
      <c r="AX30" s="266">
        <f t="shared" si="0"/>
        <v>811.5</v>
      </c>
      <c r="AY30" s="266">
        <f t="shared" si="0"/>
        <v>811.5</v>
      </c>
      <c r="AZ30" s="266">
        <f t="shared" si="0"/>
        <v>811.5</v>
      </c>
      <c r="BA30" s="266">
        <f t="shared" si="0"/>
        <v>811.5</v>
      </c>
      <c r="BB30" s="266">
        <f t="shared" si="0"/>
        <v>811.5</v>
      </c>
      <c r="BC30" s="266">
        <f t="shared" si="0"/>
        <v>811.5</v>
      </c>
      <c r="BD30" s="266">
        <f t="shared" si="0"/>
        <v>811.5</v>
      </c>
      <c r="BE30" s="266">
        <f t="shared" si="0"/>
        <v>811.5</v>
      </c>
      <c r="BF30" s="266">
        <f t="shared" si="0"/>
        <v>811.5</v>
      </c>
      <c r="BG30" s="266">
        <f t="shared" si="0"/>
        <v>811.5</v>
      </c>
      <c r="BH30" s="266">
        <f t="shared" si="0"/>
        <v>811.5</v>
      </c>
      <c r="BI30" s="266">
        <f t="shared" si="0"/>
        <v>811.5</v>
      </c>
      <c r="BJ30" s="266">
        <f t="shared" si="0"/>
        <v>811.5</v>
      </c>
      <c r="BK30" s="266">
        <f t="shared" si="0"/>
        <v>811.5</v>
      </c>
      <c r="BL30" s="266">
        <f t="shared" si="0"/>
        <v>811.5</v>
      </c>
      <c r="BM30" s="266">
        <f t="shared" si="0"/>
        <v>811.5</v>
      </c>
      <c r="BN30" s="266">
        <f t="shared" si="0"/>
        <v>811.5</v>
      </c>
      <c r="BO30" s="266">
        <f t="shared" si="0"/>
        <v>811.5</v>
      </c>
      <c r="BP30" s="266">
        <f t="shared" si="0"/>
        <v>811.5</v>
      </c>
      <c r="BQ30" s="266">
        <f t="shared" si="0"/>
        <v>811.5</v>
      </c>
      <c r="BR30" s="266">
        <f t="shared" ref="BR30:CM30" si="1">+BR29+BQ30</f>
        <v>811.5</v>
      </c>
      <c r="BS30" s="266">
        <f t="shared" si="1"/>
        <v>811.5</v>
      </c>
      <c r="BT30" s="266">
        <f t="shared" si="1"/>
        <v>811.5</v>
      </c>
      <c r="BU30" s="266">
        <f t="shared" si="1"/>
        <v>811.5</v>
      </c>
      <c r="BV30" s="266">
        <f t="shared" si="1"/>
        <v>811.5</v>
      </c>
      <c r="BW30" s="266">
        <f t="shared" si="1"/>
        <v>811.5</v>
      </c>
      <c r="BX30" s="266">
        <f t="shared" si="1"/>
        <v>811.5</v>
      </c>
      <c r="BY30" s="266">
        <f t="shared" si="1"/>
        <v>811.5</v>
      </c>
      <c r="BZ30" s="266">
        <f t="shared" si="1"/>
        <v>811.5</v>
      </c>
      <c r="CA30" s="266">
        <f t="shared" si="1"/>
        <v>811.5</v>
      </c>
      <c r="CB30" s="266">
        <f t="shared" si="1"/>
        <v>811.5</v>
      </c>
      <c r="CC30" s="266">
        <f t="shared" si="1"/>
        <v>811.5</v>
      </c>
      <c r="CD30" s="266">
        <f t="shared" si="1"/>
        <v>811.5</v>
      </c>
      <c r="CE30" s="266">
        <f t="shared" si="1"/>
        <v>811.5</v>
      </c>
      <c r="CF30" s="266">
        <f t="shared" si="1"/>
        <v>811.5</v>
      </c>
      <c r="CG30" s="266">
        <f t="shared" si="1"/>
        <v>811.5</v>
      </c>
      <c r="CH30" s="266">
        <f t="shared" si="1"/>
        <v>811.5</v>
      </c>
      <c r="CI30" s="266">
        <f t="shared" si="1"/>
        <v>811.5</v>
      </c>
      <c r="CJ30" s="266">
        <f t="shared" si="1"/>
        <v>811.5</v>
      </c>
      <c r="CK30" s="266">
        <f t="shared" si="1"/>
        <v>811.5</v>
      </c>
      <c r="CL30" s="266">
        <f t="shared" si="1"/>
        <v>811.5</v>
      </c>
      <c r="CM30" s="266">
        <f t="shared" si="1"/>
        <v>811.5</v>
      </c>
      <c r="CN30" s="266"/>
      <c r="CO30" s="266"/>
      <c r="CP30" s="266"/>
      <c r="CQ30" s="266"/>
      <c r="CR30" s="266"/>
      <c r="CS30" s="266"/>
      <c r="CT30" s="266"/>
      <c r="CU30" s="266"/>
      <c r="CV30" s="266"/>
      <c r="CW30" s="266"/>
      <c r="CX30" s="266"/>
      <c r="CY30" s="266"/>
      <c r="CZ30" s="266"/>
      <c r="DA30" s="266"/>
      <c r="DB30" s="266"/>
      <c r="DC30" s="266"/>
      <c r="DD30" s="266"/>
      <c r="DE30" s="266"/>
      <c r="DF30" s="266"/>
      <c r="DG30" s="266"/>
      <c r="DH30" s="266"/>
      <c r="DI30" s="266"/>
      <c r="DJ30" s="266"/>
      <c r="DK30" s="266"/>
      <c r="DL30" s="266"/>
      <c r="DM30" s="266"/>
      <c r="DN30" s="266"/>
      <c r="DO30" s="266"/>
      <c r="DP30" s="266"/>
      <c r="DQ30" s="266"/>
      <c r="DR30" s="266"/>
      <c r="DS30" s="266"/>
      <c r="DT30" s="266"/>
      <c r="DU30" s="266"/>
      <c r="DV30" s="266"/>
      <c r="DW30" s="266"/>
      <c r="DX30" s="266"/>
      <c r="DY30" s="266"/>
      <c r="DZ30" s="266"/>
      <c r="EA30" s="266"/>
      <c r="EB30" s="266"/>
      <c r="EC30" s="266"/>
      <c r="ED30" s="266"/>
      <c r="EE30" s="266"/>
      <c r="EF30" s="266"/>
      <c r="EG30" s="266"/>
      <c r="EH30" s="266"/>
      <c r="EI30" s="266"/>
      <c r="EJ30" s="266"/>
      <c r="EK30" s="266"/>
      <c r="EL30" s="266"/>
      <c r="EM30" s="266"/>
      <c r="EN30" s="266"/>
      <c r="EO30" s="266"/>
      <c r="EP30" s="266"/>
      <c r="EQ30" s="266"/>
      <c r="ER30" s="266"/>
      <c r="ES30" s="266"/>
      <c r="ET30" s="266"/>
      <c r="EU30" s="266"/>
      <c r="EV30" s="266"/>
      <c r="EW30" s="266"/>
      <c r="EX30" s="266"/>
      <c r="EY30" s="266"/>
      <c r="EZ30" s="266"/>
      <c r="FA30" s="266"/>
      <c r="FB30" s="266"/>
      <c r="FC30" s="266"/>
      <c r="FD30" s="266"/>
      <c r="FE30" s="266"/>
    </row>
    <row r="31" spans="1:161" ht="20.100000000000001" hidden="1" customHeight="1" outlineLevel="1">
      <c r="A31" s="656"/>
      <c r="B31" s="160" t="s">
        <v>117</v>
      </c>
      <c r="C31" s="160" t="s">
        <v>115</v>
      </c>
      <c r="D31" s="266"/>
      <c r="E31" s="266"/>
      <c r="F31" s="266"/>
      <c r="G31" s="266"/>
      <c r="H31" s="266"/>
      <c r="I31" s="266"/>
      <c r="J31" s="266"/>
      <c r="K31" s="266"/>
      <c r="L31" s="266"/>
      <c r="M31" s="266"/>
      <c r="N31" s="266"/>
      <c r="O31" s="266"/>
      <c r="P31" s="266"/>
      <c r="Q31" s="266"/>
      <c r="R31" s="266"/>
      <c r="S31" s="266"/>
      <c r="T31" s="266"/>
      <c r="U31" s="266"/>
      <c r="V31" s="266"/>
      <c r="W31" s="266"/>
      <c r="X31" s="266"/>
      <c r="Y31" s="266"/>
      <c r="Z31" s="266"/>
      <c r="AA31" s="266"/>
      <c r="AB31" s="266"/>
      <c r="AC31" s="266"/>
      <c r="AD31" s="266"/>
      <c r="AE31" s="266"/>
      <c r="AF31" s="266"/>
      <c r="AG31" s="266"/>
      <c r="AH31" s="266"/>
      <c r="AI31" s="266"/>
      <c r="AJ31" s="266"/>
      <c r="AK31" s="266"/>
      <c r="AL31" s="266"/>
      <c r="AM31" s="266"/>
      <c r="AN31" s="266"/>
      <c r="AO31" s="266"/>
      <c r="AP31" s="266"/>
      <c r="AQ31" s="266"/>
      <c r="AR31" s="266"/>
      <c r="AS31" s="266"/>
      <c r="AT31" s="266"/>
      <c r="AU31" s="266"/>
      <c r="AV31" s="266"/>
      <c r="AW31" s="266"/>
      <c r="AX31" s="266"/>
      <c r="AY31" s="266"/>
      <c r="AZ31" s="266"/>
      <c r="BA31" s="266"/>
      <c r="BB31" s="266"/>
      <c r="BC31" s="266"/>
      <c r="BD31" s="266"/>
      <c r="BE31" s="266"/>
      <c r="BF31" s="266"/>
      <c r="BG31" s="266"/>
      <c r="BH31" s="266"/>
      <c r="BI31" s="266"/>
      <c r="BJ31" s="266"/>
      <c r="BK31" s="266"/>
      <c r="BL31" s="266"/>
      <c r="BM31" s="266"/>
      <c r="BN31" s="266"/>
      <c r="BO31" s="266"/>
      <c r="BP31" s="266"/>
      <c r="BQ31" s="266"/>
      <c r="BR31" s="266"/>
      <c r="BS31" s="266"/>
      <c r="BT31" s="266"/>
      <c r="BU31" s="266"/>
      <c r="BV31" s="266"/>
      <c r="BW31" s="266"/>
      <c r="BX31" s="266"/>
      <c r="BY31" s="266"/>
      <c r="BZ31" s="266"/>
      <c r="CA31" s="266"/>
      <c r="CB31" s="266"/>
      <c r="CC31" s="266"/>
      <c r="CD31" s="266"/>
      <c r="CE31" s="266"/>
      <c r="CF31" s="266"/>
      <c r="CG31" s="266"/>
      <c r="CH31" s="266"/>
      <c r="CI31" s="266"/>
      <c r="CJ31" s="266"/>
      <c r="CK31" s="266"/>
      <c r="CL31" s="266"/>
      <c r="CM31" s="266"/>
      <c r="CN31" s="266"/>
      <c r="CO31" s="266"/>
      <c r="CP31" s="266"/>
      <c r="CQ31" s="266"/>
      <c r="CR31" s="266"/>
      <c r="CS31" s="266"/>
      <c r="CT31" s="266"/>
      <c r="CU31" s="266"/>
      <c r="CV31" s="266"/>
      <c r="CW31" s="266"/>
      <c r="CX31" s="266"/>
      <c r="CY31" s="266"/>
      <c r="CZ31" s="266"/>
      <c r="DA31" s="266"/>
      <c r="DB31" s="266"/>
      <c r="DC31" s="266"/>
      <c r="DD31" s="266"/>
      <c r="DE31" s="266"/>
      <c r="DF31" s="266"/>
      <c r="DG31" s="266"/>
      <c r="DH31" s="266"/>
      <c r="DI31" s="266"/>
      <c r="DJ31" s="266"/>
      <c r="DK31" s="266"/>
      <c r="DL31" s="266"/>
      <c r="DM31" s="266"/>
      <c r="DN31" s="266"/>
      <c r="DO31" s="266"/>
      <c r="DP31" s="266"/>
      <c r="DQ31" s="266"/>
      <c r="DR31" s="266"/>
      <c r="DS31" s="266"/>
      <c r="DT31" s="266"/>
      <c r="DU31" s="266"/>
      <c r="DV31" s="266"/>
      <c r="DW31" s="266"/>
      <c r="DX31" s="266"/>
      <c r="DY31" s="266"/>
      <c r="DZ31" s="266"/>
      <c r="EA31" s="266"/>
      <c r="EB31" s="266"/>
      <c r="EC31" s="266"/>
      <c r="ED31" s="266"/>
      <c r="EE31" s="266"/>
      <c r="EF31" s="266"/>
      <c r="EG31" s="266"/>
      <c r="EH31" s="266"/>
      <c r="EI31" s="266"/>
      <c r="EJ31" s="266"/>
      <c r="EK31" s="266"/>
      <c r="EL31" s="266"/>
      <c r="EM31" s="266"/>
      <c r="EN31" s="266"/>
      <c r="EO31" s="266"/>
      <c r="EP31" s="266"/>
      <c r="EQ31" s="266"/>
      <c r="ER31" s="266"/>
      <c r="ES31" s="266"/>
      <c r="ET31" s="266"/>
      <c r="EU31" s="266"/>
      <c r="EV31" s="266"/>
      <c r="EW31" s="266"/>
      <c r="EX31" s="266"/>
      <c r="EY31" s="266"/>
      <c r="EZ31" s="266"/>
      <c r="FA31" s="266"/>
      <c r="FB31" s="266"/>
      <c r="FC31" s="266"/>
      <c r="FD31" s="266"/>
      <c r="FE31" s="266"/>
    </row>
    <row r="32" spans="1:161" ht="20.100000000000001" hidden="1" customHeight="1" outlineLevel="1">
      <c r="A32" s="656"/>
      <c r="B32" s="160" t="s">
        <v>117</v>
      </c>
      <c r="C32" s="160" t="s">
        <v>116</v>
      </c>
      <c r="D32" s="266"/>
      <c r="E32" s="266"/>
      <c r="F32" s="266"/>
      <c r="G32" s="266"/>
      <c r="H32" s="266"/>
      <c r="I32" s="266"/>
      <c r="J32" s="266"/>
      <c r="K32" s="266"/>
      <c r="L32" s="266"/>
      <c r="M32" s="266"/>
      <c r="N32" s="266"/>
      <c r="O32" s="266"/>
      <c r="P32" s="266"/>
      <c r="Q32" s="266"/>
      <c r="R32" s="266"/>
      <c r="S32" s="266"/>
      <c r="T32" s="266"/>
      <c r="U32" s="266"/>
      <c r="V32" s="266"/>
      <c r="W32" s="266"/>
      <c r="X32" s="266"/>
      <c r="Y32" s="266"/>
      <c r="Z32" s="266"/>
      <c r="AA32" s="266"/>
      <c r="AB32" s="266"/>
      <c r="AC32" s="266"/>
      <c r="AD32" s="266"/>
      <c r="AE32" s="266"/>
      <c r="AF32" s="266"/>
      <c r="AG32" s="266"/>
      <c r="AH32" s="266"/>
      <c r="AI32" s="266"/>
      <c r="AJ32" s="266"/>
      <c r="AK32" s="266"/>
      <c r="AL32" s="266"/>
      <c r="AM32" s="266"/>
      <c r="AN32" s="266"/>
      <c r="AO32" s="266"/>
      <c r="AP32" s="266"/>
      <c r="AQ32" s="266"/>
      <c r="AR32" s="266"/>
      <c r="AS32" s="266"/>
      <c r="AT32" s="266"/>
      <c r="AU32" s="266"/>
      <c r="AV32" s="266"/>
      <c r="AW32" s="266"/>
      <c r="AX32" s="266"/>
      <c r="AY32" s="266"/>
      <c r="AZ32" s="266"/>
      <c r="BA32" s="266"/>
      <c r="BB32" s="266"/>
      <c r="BC32" s="266"/>
      <c r="BD32" s="266"/>
      <c r="BE32" s="266"/>
      <c r="BF32" s="266"/>
      <c r="BG32" s="266"/>
      <c r="BH32" s="266"/>
      <c r="BI32" s="266"/>
      <c r="BJ32" s="266"/>
      <c r="BK32" s="266"/>
      <c r="BL32" s="266"/>
      <c r="BM32" s="266"/>
      <c r="BN32" s="266"/>
      <c r="BO32" s="266"/>
      <c r="BP32" s="266"/>
      <c r="BQ32" s="266"/>
      <c r="BR32" s="266"/>
      <c r="BS32" s="266"/>
      <c r="BT32" s="266"/>
      <c r="BU32" s="266"/>
      <c r="BV32" s="266"/>
      <c r="BW32" s="266"/>
      <c r="BX32" s="266"/>
      <c r="BY32" s="266"/>
      <c r="BZ32" s="266"/>
      <c r="CA32" s="266"/>
      <c r="CB32" s="266"/>
      <c r="CC32" s="266"/>
      <c r="CD32" s="266"/>
      <c r="CE32" s="266"/>
      <c r="CF32" s="266"/>
      <c r="CG32" s="266"/>
      <c r="CH32" s="266"/>
      <c r="CI32" s="266"/>
      <c r="CJ32" s="266"/>
      <c r="CK32" s="266"/>
      <c r="CL32" s="266"/>
      <c r="CM32" s="266"/>
      <c r="CN32" s="266"/>
      <c r="CO32" s="266"/>
      <c r="CP32" s="266"/>
      <c r="CQ32" s="266"/>
      <c r="CR32" s="266"/>
      <c r="CS32" s="266"/>
      <c r="CT32" s="266"/>
      <c r="CU32" s="266"/>
      <c r="CV32" s="266"/>
      <c r="CW32" s="266"/>
      <c r="CX32" s="266"/>
      <c r="CY32" s="266"/>
      <c r="CZ32" s="266"/>
      <c r="DA32" s="266"/>
      <c r="DB32" s="266"/>
      <c r="DC32" s="266"/>
      <c r="DD32" s="266"/>
      <c r="DE32" s="266"/>
      <c r="DF32" s="266"/>
      <c r="DG32" s="266"/>
      <c r="DH32" s="266"/>
      <c r="DI32" s="266"/>
      <c r="DJ32" s="266"/>
      <c r="DK32" s="266"/>
      <c r="DL32" s="266"/>
      <c r="DM32" s="266"/>
      <c r="DN32" s="266"/>
      <c r="DO32" s="266"/>
      <c r="DP32" s="266"/>
      <c r="DQ32" s="266"/>
      <c r="DR32" s="266"/>
      <c r="DS32" s="266"/>
      <c r="DT32" s="266"/>
      <c r="DU32" s="266"/>
      <c r="DV32" s="266"/>
      <c r="DW32" s="266"/>
      <c r="DX32" s="266"/>
      <c r="DY32" s="266"/>
      <c r="DZ32" s="266"/>
      <c r="EA32" s="266"/>
      <c r="EB32" s="266"/>
      <c r="EC32" s="266"/>
      <c r="ED32" s="266"/>
      <c r="EE32" s="266"/>
      <c r="EF32" s="266"/>
      <c r="EG32" s="266"/>
      <c r="EH32" s="266"/>
      <c r="EI32" s="266"/>
      <c r="EJ32" s="266"/>
      <c r="EK32" s="266"/>
      <c r="EL32" s="266"/>
      <c r="EM32" s="266"/>
      <c r="EN32" s="266"/>
      <c r="EO32" s="266"/>
      <c r="EP32" s="266"/>
      <c r="EQ32" s="266"/>
      <c r="ER32" s="266"/>
      <c r="ES32" s="266"/>
      <c r="ET32" s="266"/>
      <c r="EU32" s="266"/>
      <c r="EV32" s="266"/>
      <c r="EW32" s="266"/>
      <c r="EX32" s="266"/>
      <c r="EY32" s="266"/>
      <c r="EZ32" s="266"/>
      <c r="FA32" s="266"/>
      <c r="FB32" s="266"/>
      <c r="FC32" s="266"/>
      <c r="FD32" s="266"/>
      <c r="FE32" s="266"/>
    </row>
    <row r="33" spans="1:161" ht="20.100000000000001" hidden="1" customHeight="1" outlineLevel="1">
      <c r="A33" s="656"/>
      <c r="B33" s="160" t="s">
        <v>118</v>
      </c>
      <c r="C33" s="160" t="s">
        <v>115</v>
      </c>
      <c r="D33" s="266"/>
      <c r="E33" s="266"/>
      <c r="F33" s="266"/>
      <c r="G33" s="266"/>
      <c r="H33" s="266"/>
      <c r="I33" s="266"/>
      <c r="J33" s="266"/>
      <c r="K33" s="266"/>
      <c r="L33" s="266"/>
      <c r="M33" s="266"/>
      <c r="N33" s="266"/>
      <c r="O33" s="266"/>
      <c r="P33" s="266"/>
      <c r="Q33" s="266"/>
      <c r="R33" s="266"/>
      <c r="S33" s="266"/>
      <c r="T33" s="266"/>
      <c r="U33" s="266"/>
      <c r="V33" s="266"/>
      <c r="W33" s="266"/>
      <c r="X33" s="266"/>
      <c r="Y33" s="266"/>
      <c r="Z33" s="266"/>
      <c r="AA33" s="266"/>
      <c r="AB33" s="266"/>
      <c r="AC33" s="266"/>
      <c r="AD33" s="266"/>
      <c r="AE33" s="266"/>
      <c r="AF33" s="266"/>
      <c r="AG33" s="266"/>
      <c r="AH33" s="266"/>
      <c r="AI33" s="266"/>
      <c r="AJ33" s="266"/>
      <c r="AK33" s="266"/>
      <c r="AL33" s="266"/>
      <c r="AM33" s="266"/>
      <c r="AN33" s="266"/>
      <c r="AO33" s="266"/>
      <c r="AP33" s="266"/>
      <c r="AQ33" s="266"/>
      <c r="AR33" s="266"/>
      <c r="AS33" s="266"/>
      <c r="AT33" s="266"/>
      <c r="AU33" s="266"/>
      <c r="AV33" s="266"/>
      <c r="AW33" s="266"/>
      <c r="AX33" s="266"/>
      <c r="AY33" s="266"/>
      <c r="AZ33" s="266"/>
      <c r="BA33" s="266"/>
      <c r="BB33" s="266"/>
      <c r="BC33" s="266"/>
      <c r="BD33" s="266"/>
      <c r="BE33" s="266"/>
      <c r="BF33" s="266"/>
      <c r="BG33" s="266"/>
      <c r="BH33" s="266"/>
      <c r="BI33" s="266"/>
      <c r="BJ33" s="266"/>
      <c r="BK33" s="266"/>
      <c r="BL33" s="266"/>
      <c r="BM33" s="266"/>
      <c r="BN33" s="266"/>
      <c r="BO33" s="266"/>
      <c r="BP33" s="266"/>
      <c r="BQ33" s="266"/>
      <c r="BR33" s="266"/>
      <c r="BS33" s="266"/>
      <c r="BT33" s="266"/>
      <c r="BU33" s="266"/>
      <c r="BV33" s="266"/>
      <c r="BW33" s="266"/>
      <c r="BX33" s="266"/>
      <c r="BY33" s="266"/>
      <c r="BZ33" s="266"/>
      <c r="CA33" s="266"/>
      <c r="CB33" s="266"/>
      <c r="CC33" s="266"/>
      <c r="CD33" s="266"/>
      <c r="CE33" s="266"/>
      <c r="CF33" s="266"/>
      <c r="CG33" s="266"/>
      <c r="CH33" s="266"/>
      <c r="CI33" s="266"/>
      <c r="CJ33" s="266"/>
      <c r="CK33" s="266"/>
      <c r="CL33" s="266"/>
      <c r="CM33" s="266"/>
      <c r="CN33" s="266"/>
      <c r="CO33" s="266"/>
      <c r="CP33" s="266"/>
      <c r="CQ33" s="266"/>
      <c r="CR33" s="266"/>
      <c r="CS33" s="266"/>
      <c r="CT33" s="266"/>
      <c r="CU33" s="266"/>
      <c r="CV33" s="266"/>
      <c r="CW33" s="266"/>
      <c r="CX33" s="266"/>
      <c r="CY33" s="266"/>
      <c r="CZ33" s="266"/>
      <c r="DA33" s="266"/>
      <c r="DB33" s="266"/>
      <c r="DC33" s="266"/>
      <c r="DD33" s="266"/>
      <c r="DE33" s="266"/>
      <c r="DF33" s="266"/>
      <c r="DG33" s="266"/>
      <c r="DH33" s="266"/>
      <c r="DI33" s="266"/>
      <c r="DJ33" s="266"/>
      <c r="DK33" s="266"/>
      <c r="DL33" s="266"/>
      <c r="DM33" s="266"/>
      <c r="DN33" s="266"/>
      <c r="DO33" s="266"/>
      <c r="DP33" s="266"/>
      <c r="DQ33" s="266"/>
      <c r="DR33" s="266"/>
      <c r="DS33" s="266"/>
      <c r="DT33" s="266"/>
      <c r="DU33" s="266"/>
      <c r="DV33" s="266"/>
      <c r="DW33" s="266"/>
      <c r="DX33" s="266"/>
      <c r="DY33" s="266"/>
      <c r="DZ33" s="266"/>
      <c r="EA33" s="266"/>
      <c r="EB33" s="266"/>
      <c r="EC33" s="266"/>
      <c r="ED33" s="266"/>
      <c r="EE33" s="266"/>
      <c r="EF33" s="266"/>
      <c r="EG33" s="266"/>
      <c r="EH33" s="266"/>
      <c r="EI33" s="266"/>
      <c r="EJ33" s="266"/>
      <c r="EK33" s="266"/>
      <c r="EL33" s="266"/>
      <c r="EM33" s="266"/>
      <c r="EN33" s="266"/>
      <c r="EO33" s="266"/>
      <c r="EP33" s="266"/>
      <c r="EQ33" s="266"/>
      <c r="ER33" s="266"/>
      <c r="ES33" s="266"/>
      <c r="ET33" s="266"/>
      <c r="EU33" s="266"/>
      <c r="EV33" s="266"/>
      <c r="EW33" s="266"/>
      <c r="EX33" s="266"/>
      <c r="EY33" s="266"/>
      <c r="EZ33" s="266"/>
      <c r="FA33" s="266"/>
      <c r="FB33" s="266"/>
      <c r="FC33" s="266"/>
      <c r="FD33" s="266"/>
      <c r="FE33" s="266"/>
    </row>
    <row r="34" spans="1:161" ht="20.100000000000001" hidden="1" customHeight="1" outlineLevel="1">
      <c r="A34" s="656"/>
      <c r="B34" s="160" t="s">
        <v>118</v>
      </c>
      <c r="C34" s="160" t="s">
        <v>116</v>
      </c>
      <c r="D34" s="266"/>
      <c r="E34" s="266"/>
      <c r="F34" s="266"/>
      <c r="G34" s="266"/>
      <c r="H34" s="266"/>
      <c r="I34" s="266"/>
      <c r="J34" s="266"/>
      <c r="K34" s="266"/>
      <c r="L34" s="266"/>
      <c r="M34" s="266"/>
      <c r="N34" s="266"/>
      <c r="O34" s="266"/>
      <c r="P34" s="266"/>
      <c r="Q34" s="266"/>
      <c r="R34" s="266"/>
      <c r="S34" s="266"/>
      <c r="T34" s="266"/>
      <c r="U34" s="266"/>
      <c r="V34" s="266"/>
      <c r="W34" s="266"/>
      <c r="X34" s="266"/>
      <c r="Y34" s="266"/>
      <c r="Z34" s="266"/>
      <c r="AA34" s="266"/>
      <c r="AB34" s="266"/>
      <c r="AC34" s="266"/>
      <c r="AD34" s="266"/>
      <c r="AE34" s="266"/>
      <c r="AF34" s="266"/>
      <c r="AG34" s="266"/>
      <c r="AH34" s="266"/>
      <c r="AI34" s="266"/>
      <c r="AJ34" s="266"/>
      <c r="AK34" s="266"/>
      <c r="AL34" s="266"/>
      <c r="AM34" s="266"/>
      <c r="AN34" s="266"/>
      <c r="AO34" s="266"/>
      <c r="AP34" s="266"/>
      <c r="AQ34" s="266"/>
      <c r="AR34" s="266"/>
      <c r="AS34" s="266"/>
      <c r="AT34" s="266"/>
      <c r="AU34" s="266"/>
      <c r="AV34" s="266"/>
      <c r="AW34" s="266"/>
      <c r="AX34" s="266"/>
      <c r="AY34" s="266"/>
      <c r="AZ34" s="266"/>
      <c r="BA34" s="266"/>
      <c r="BB34" s="266"/>
      <c r="BC34" s="266"/>
      <c r="BD34" s="266"/>
      <c r="BE34" s="266"/>
      <c r="BF34" s="266"/>
      <c r="BG34" s="266"/>
      <c r="BH34" s="266"/>
      <c r="BI34" s="266"/>
      <c r="BJ34" s="266"/>
      <c r="BK34" s="266"/>
      <c r="BL34" s="266"/>
      <c r="BM34" s="266"/>
      <c r="BN34" s="266"/>
      <c r="BO34" s="266"/>
      <c r="BP34" s="266"/>
      <c r="BQ34" s="266"/>
      <c r="BR34" s="266"/>
      <c r="BS34" s="266"/>
      <c r="BT34" s="266"/>
      <c r="BU34" s="266"/>
      <c r="BV34" s="266"/>
      <c r="BW34" s="266"/>
      <c r="BX34" s="266"/>
      <c r="BY34" s="266"/>
      <c r="BZ34" s="266"/>
      <c r="CA34" s="266"/>
      <c r="CB34" s="266"/>
      <c r="CC34" s="266"/>
      <c r="CD34" s="266"/>
      <c r="CE34" s="266"/>
      <c r="CF34" s="266"/>
      <c r="CG34" s="266"/>
      <c r="CH34" s="266"/>
      <c r="CI34" s="266"/>
      <c r="CJ34" s="266"/>
      <c r="CK34" s="266"/>
      <c r="CL34" s="266"/>
      <c r="CM34" s="266"/>
      <c r="CN34" s="266"/>
      <c r="CO34" s="266"/>
      <c r="CP34" s="266"/>
      <c r="CQ34" s="266"/>
      <c r="CR34" s="266"/>
      <c r="CS34" s="266"/>
      <c r="CT34" s="266"/>
      <c r="CU34" s="266"/>
      <c r="CV34" s="266"/>
      <c r="CW34" s="266"/>
      <c r="CX34" s="266"/>
      <c r="CY34" s="266"/>
      <c r="CZ34" s="266"/>
      <c r="DA34" s="266"/>
      <c r="DB34" s="266"/>
      <c r="DC34" s="266"/>
      <c r="DD34" s="266"/>
      <c r="DE34" s="266"/>
      <c r="DF34" s="266"/>
      <c r="DG34" s="266"/>
      <c r="DH34" s="266"/>
      <c r="DI34" s="266"/>
      <c r="DJ34" s="266"/>
      <c r="DK34" s="266"/>
      <c r="DL34" s="266"/>
      <c r="DM34" s="266"/>
      <c r="DN34" s="266"/>
      <c r="DO34" s="266"/>
      <c r="DP34" s="266"/>
      <c r="DQ34" s="266"/>
      <c r="DR34" s="266"/>
      <c r="DS34" s="266"/>
      <c r="DT34" s="266"/>
      <c r="DU34" s="266"/>
      <c r="DV34" s="266"/>
      <c r="DW34" s="266"/>
      <c r="DX34" s="266"/>
      <c r="DY34" s="266"/>
      <c r="DZ34" s="266"/>
      <c r="EA34" s="266"/>
      <c r="EB34" s="266"/>
      <c r="EC34" s="266"/>
      <c r="ED34" s="266"/>
      <c r="EE34" s="266"/>
      <c r="EF34" s="266"/>
      <c r="EG34" s="266"/>
      <c r="EH34" s="266"/>
      <c r="EI34" s="266"/>
      <c r="EJ34" s="266"/>
      <c r="EK34" s="266"/>
      <c r="EL34" s="266"/>
      <c r="EM34" s="266"/>
      <c r="EN34" s="266"/>
      <c r="EO34" s="266"/>
      <c r="EP34" s="266"/>
      <c r="EQ34" s="266"/>
      <c r="ER34" s="266"/>
      <c r="ES34" s="266"/>
      <c r="ET34" s="266"/>
      <c r="EU34" s="266"/>
      <c r="EV34" s="266"/>
      <c r="EW34" s="266"/>
      <c r="EX34" s="266"/>
      <c r="EY34" s="266"/>
      <c r="EZ34" s="266"/>
      <c r="FA34" s="266"/>
      <c r="FB34" s="266"/>
      <c r="FC34" s="266"/>
      <c r="FD34" s="266"/>
      <c r="FE34" s="266"/>
    </row>
    <row r="35" spans="1:161" ht="20.100000000000001" hidden="1" customHeight="1" outlineLevel="1">
      <c r="A35" s="656"/>
      <c r="B35" s="160" t="s">
        <v>119</v>
      </c>
      <c r="C35" s="160" t="s">
        <v>115</v>
      </c>
      <c r="D35" s="266"/>
      <c r="E35" s="266"/>
      <c r="F35" s="266"/>
      <c r="G35" s="266"/>
      <c r="H35" s="266"/>
      <c r="I35" s="266"/>
      <c r="J35" s="266"/>
      <c r="K35" s="266"/>
      <c r="L35" s="266"/>
      <c r="M35" s="266"/>
      <c r="N35" s="266"/>
      <c r="O35" s="266"/>
      <c r="P35" s="266"/>
      <c r="Q35" s="266"/>
      <c r="R35" s="266"/>
      <c r="S35" s="266"/>
      <c r="T35" s="266"/>
      <c r="U35" s="266"/>
      <c r="V35" s="266"/>
      <c r="W35" s="266"/>
      <c r="X35" s="266"/>
      <c r="Y35" s="266"/>
      <c r="Z35" s="266"/>
      <c r="AA35" s="266"/>
      <c r="AB35" s="266"/>
      <c r="AC35" s="266"/>
      <c r="AD35" s="266"/>
      <c r="AE35" s="266"/>
      <c r="AF35" s="266"/>
      <c r="AG35" s="266"/>
      <c r="AH35" s="266"/>
      <c r="AI35" s="266"/>
      <c r="AJ35" s="266"/>
      <c r="AK35" s="266"/>
      <c r="AL35" s="266"/>
      <c r="AM35" s="266"/>
      <c r="AN35" s="266"/>
      <c r="AO35" s="266"/>
      <c r="AP35" s="266"/>
      <c r="AQ35" s="266"/>
      <c r="AR35" s="266"/>
      <c r="AS35" s="266"/>
      <c r="AT35" s="266"/>
      <c r="AU35" s="266"/>
      <c r="AV35" s="266"/>
      <c r="AW35" s="266"/>
      <c r="AX35" s="266"/>
      <c r="AY35" s="266"/>
      <c r="AZ35" s="266"/>
      <c r="BA35" s="266"/>
      <c r="BB35" s="266"/>
      <c r="BC35" s="266"/>
      <c r="BD35" s="266"/>
      <c r="BE35" s="266"/>
      <c r="BF35" s="266"/>
      <c r="BG35" s="266"/>
      <c r="BH35" s="266"/>
      <c r="BI35" s="266"/>
      <c r="BJ35" s="266"/>
      <c r="BK35" s="266"/>
      <c r="BL35" s="266"/>
      <c r="BM35" s="266"/>
      <c r="BN35" s="266"/>
      <c r="BO35" s="266"/>
      <c r="BP35" s="266"/>
      <c r="BQ35" s="266"/>
      <c r="BR35" s="266"/>
      <c r="BS35" s="266"/>
      <c r="BT35" s="266"/>
      <c r="BU35" s="266"/>
      <c r="BV35" s="266"/>
      <c r="BW35" s="266"/>
      <c r="BX35" s="266"/>
      <c r="BY35" s="266"/>
      <c r="BZ35" s="266"/>
      <c r="CA35" s="266"/>
      <c r="CB35" s="266"/>
      <c r="CC35" s="266"/>
      <c r="CD35" s="266"/>
      <c r="CE35" s="266"/>
      <c r="CF35" s="266"/>
      <c r="CG35" s="266"/>
      <c r="CH35" s="266"/>
      <c r="CI35" s="266"/>
      <c r="CJ35" s="266"/>
      <c r="CK35" s="266"/>
      <c r="CL35" s="266"/>
      <c r="CM35" s="266"/>
      <c r="CN35" s="266"/>
      <c r="CO35" s="266"/>
      <c r="CP35" s="266"/>
      <c r="CQ35" s="266"/>
      <c r="CR35" s="266"/>
      <c r="CS35" s="266"/>
      <c r="CT35" s="266"/>
      <c r="CU35" s="266"/>
      <c r="CV35" s="266"/>
      <c r="CW35" s="266"/>
      <c r="CX35" s="266"/>
      <c r="CY35" s="266"/>
      <c r="CZ35" s="266"/>
      <c r="DA35" s="266"/>
      <c r="DB35" s="266"/>
      <c r="DC35" s="266"/>
      <c r="DD35" s="266"/>
      <c r="DE35" s="266"/>
      <c r="DF35" s="266"/>
      <c r="DG35" s="266"/>
      <c r="DH35" s="266"/>
      <c r="DI35" s="266"/>
      <c r="DJ35" s="266"/>
      <c r="DK35" s="266"/>
      <c r="DL35" s="266"/>
      <c r="DM35" s="266"/>
      <c r="DN35" s="266"/>
      <c r="DO35" s="266"/>
      <c r="DP35" s="266"/>
      <c r="DQ35" s="266"/>
      <c r="DR35" s="266"/>
      <c r="DS35" s="266"/>
      <c r="DT35" s="266"/>
      <c r="DU35" s="266"/>
      <c r="DV35" s="266"/>
      <c r="DW35" s="266"/>
      <c r="DX35" s="266"/>
      <c r="DY35" s="266"/>
      <c r="DZ35" s="266"/>
      <c r="EA35" s="266"/>
      <c r="EB35" s="266"/>
      <c r="EC35" s="266"/>
      <c r="ED35" s="266"/>
      <c r="EE35" s="266"/>
      <c r="EF35" s="266"/>
      <c r="EG35" s="266"/>
      <c r="EH35" s="266"/>
      <c r="EI35" s="266"/>
      <c r="EJ35" s="266"/>
      <c r="EK35" s="266"/>
      <c r="EL35" s="266"/>
      <c r="EM35" s="266"/>
      <c r="EN35" s="266"/>
      <c r="EO35" s="266"/>
      <c r="EP35" s="266"/>
      <c r="EQ35" s="266"/>
      <c r="ER35" s="266"/>
      <c r="ES35" s="266"/>
      <c r="ET35" s="266"/>
      <c r="EU35" s="266"/>
      <c r="EV35" s="266"/>
      <c r="EW35" s="266"/>
      <c r="EX35" s="266"/>
      <c r="EY35" s="266"/>
      <c r="EZ35" s="266"/>
      <c r="FA35" s="266"/>
      <c r="FB35" s="266"/>
      <c r="FC35" s="266"/>
      <c r="FD35" s="266"/>
      <c r="FE35" s="266"/>
    </row>
    <row r="36" spans="1:161" ht="20.100000000000001" hidden="1" customHeight="1" outlineLevel="1">
      <c r="A36" s="656"/>
      <c r="B36" s="160" t="s">
        <v>119</v>
      </c>
      <c r="C36" s="160" t="s">
        <v>116</v>
      </c>
      <c r="D36" s="266"/>
      <c r="E36" s="266"/>
      <c r="F36" s="266"/>
      <c r="G36" s="266"/>
      <c r="H36" s="266"/>
      <c r="I36" s="266"/>
      <c r="J36" s="266"/>
      <c r="K36" s="266"/>
      <c r="L36" s="266"/>
      <c r="M36" s="266"/>
      <c r="N36" s="266"/>
      <c r="O36" s="266"/>
      <c r="P36" s="266"/>
      <c r="Q36" s="266"/>
      <c r="R36" s="266"/>
      <c r="S36" s="266"/>
      <c r="T36" s="266"/>
      <c r="U36" s="266"/>
      <c r="V36" s="266"/>
      <c r="W36" s="266"/>
      <c r="X36" s="266"/>
      <c r="Y36" s="266"/>
      <c r="Z36" s="266"/>
      <c r="AA36" s="266"/>
      <c r="AB36" s="266"/>
      <c r="AC36" s="266"/>
      <c r="AD36" s="266"/>
      <c r="AE36" s="266"/>
      <c r="AF36" s="266"/>
      <c r="AG36" s="266"/>
      <c r="AH36" s="266"/>
      <c r="AI36" s="266"/>
      <c r="AJ36" s="266"/>
      <c r="AK36" s="266"/>
      <c r="AL36" s="266"/>
      <c r="AM36" s="266"/>
      <c r="AN36" s="266"/>
      <c r="AO36" s="266"/>
      <c r="AP36" s="266"/>
      <c r="AQ36" s="266"/>
      <c r="AR36" s="266"/>
      <c r="AS36" s="266"/>
      <c r="AT36" s="266"/>
      <c r="AU36" s="266"/>
      <c r="AV36" s="266"/>
      <c r="AW36" s="266"/>
      <c r="AX36" s="266"/>
      <c r="AY36" s="266"/>
      <c r="AZ36" s="266"/>
      <c r="BA36" s="266"/>
      <c r="BB36" s="266"/>
      <c r="BC36" s="266"/>
      <c r="BD36" s="266"/>
      <c r="BE36" s="266"/>
      <c r="BF36" s="266"/>
      <c r="BG36" s="266"/>
      <c r="BH36" s="266"/>
      <c r="BI36" s="266"/>
      <c r="BJ36" s="266"/>
      <c r="BK36" s="266"/>
      <c r="BL36" s="266"/>
      <c r="BM36" s="266"/>
      <c r="BN36" s="266"/>
      <c r="BO36" s="266"/>
      <c r="BP36" s="266"/>
      <c r="BQ36" s="266"/>
      <c r="BR36" s="266"/>
      <c r="BS36" s="266"/>
      <c r="BT36" s="266"/>
      <c r="BU36" s="266"/>
      <c r="BV36" s="266"/>
      <c r="BW36" s="266"/>
      <c r="BX36" s="266"/>
      <c r="BY36" s="266"/>
      <c r="BZ36" s="266"/>
      <c r="CA36" s="266"/>
      <c r="CB36" s="266"/>
      <c r="CC36" s="266"/>
      <c r="CD36" s="266"/>
      <c r="CE36" s="266"/>
      <c r="CF36" s="266"/>
      <c r="CG36" s="266"/>
      <c r="CH36" s="266"/>
      <c r="CI36" s="266"/>
      <c r="CJ36" s="266"/>
      <c r="CK36" s="266"/>
      <c r="CL36" s="266"/>
      <c r="CM36" s="266"/>
      <c r="CN36" s="266"/>
      <c r="CO36" s="266"/>
      <c r="CP36" s="266"/>
      <c r="CQ36" s="266"/>
      <c r="CR36" s="266"/>
      <c r="CS36" s="266"/>
      <c r="CT36" s="266"/>
      <c r="CU36" s="266"/>
      <c r="CV36" s="266"/>
      <c r="CW36" s="266"/>
      <c r="CX36" s="266"/>
      <c r="CY36" s="266"/>
      <c r="CZ36" s="266"/>
      <c r="DA36" s="266"/>
      <c r="DB36" s="266"/>
      <c r="DC36" s="266"/>
      <c r="DD36" s="266"/>
      <c r="DE36" s="266"/>
      <c r="DF36" s="266"/>
      <c r="DG36" s="266"/>
      <c r="DH36" s="266"/>
      <c r="DI36" s="266"/>
      <c r="DJ36" s="266"/>
      <c r="DK36" s="266"/>
      <c r="DL36" s="266"/>
      <c r="DM36" s="266"/>
      <c r="DN36" s="266"/>
      <c r="DO36" s="266"/>
      <c r="DP36" s="266"/>
      <c r="DQ36" s="266"/>
      <c r="DR36" s="266"/>
      <c r="DS36" s="266"/>
      <c r="DT36" s="266"/>
      <c r="DU36" s="266"/>
      <c r="DV36" s="266"/>
      <c r="DW36" s="266"/>
      <c r="DX36" s="266"/>
      <c r="DY36" s="266"/>
      <c r="DZ36" s="266"/>
      <c r="EA36" s="266"/>
      <c r="EB36" s="266"/>
      <c r="EC36" s="266"/>
      <c r="ED36" s="266"/>
      <c r="EE36" s="266"/>
      <c r="EF36" s="266"/>
      <c r="EG36" s="266"/>
      <c r="EH36" s="266"/>
      <c r="EI36" s="266"/>
      <c r="EJ36" s="266"/>
      <c r="EK36" s="266"/>
      <c r="EL36" s="266"/>
      <c r="EM36" s="266"/>
      <c r="EN36" s="266"/>
      <c r="EO36" s="266"/>
      <c r="EP36" s="266"/>
      <c r="EQ36" s="266"/>
      <c r="ER36" s="266"/>
      <c r="ES36" s="266"/>
      <c r="ET36" s="266"/>
      <c r="EU36" s="266"/>
      <c r="EV36" s="266"/>
      <c r="EW36" s="266"/>
      <c r="EX36" s="266"/>
      <c r="EY36" s="266"/>
      <c r="EZ36" s="266"/>
      <c r="FA36" s="266"/>
      <c r="FB36" s="266"/>
      <c r="FC36" s="266"/>
      <c r="FD36" s="266"/>
      <c r="FE36" s="266"/>
    </row>
    <row r="37" spans="1:161" ht="20.100000000000001" hidden="1" customHeight="1" outlineLevel="1">
      <c r="A37" s="656"/>
      <c r="B37" s="160" t="s">
        <v>120</v>
      </c>
      <c r="C37" s="160" t="s">
        <v>115</v>
      </c>
      <c r="D37" s="266"/>
      <c r="E37" s="266"/>
      <c r="F37" s="266"/>
      <c r="G37" s="266"/>
      <c r="H37" s="266"/>
      <c r="I37" s="266"/>
      <c r="J37" s="266"/>
      <c r="K37" s="266"/>
      <c r="L37" s="266"/>
      <c r="M37" s="266"/>
      <c r="N37" s="266"/>
      <c r="O37" s="266"/>
      <c r="P37" s="266"/>
      <c r="Q37" s="266"/>
      <c r="R37" s="266"/>
      <c r="S37" s="266"/>
      <c r="T37" s="266"/>
      <c r="U37" s="266"/>
      <c r="V37" s="266"/>
      <c r="W37" s="266"/>
      <c r="X37" s="266"/>
      <c r="Y37" s="266"/>
      <c r="Z37" s="266"/>
      <c r="AA37" s="266"/>
      <c r="AB37" s="266"/>
      <c r="AC37" s="266"/>
      <c r="AD37" s="266"/>
      <c r="AE37" s="266"/>
      <c r="AF37" s="266"/>
      <c r="AG37" s="266"/>
      <c r="AH37" s="266"/>
      <c r="AI37" s="266"/>
      <c r="AJ37" s="266"/>
      <c r="AK37" s="266"/>
      <c r="AL37" s="266"/>
      <c r="AM37" s="266"/>
      <c r="AN37" s="266"/>
      <c r="AO37" s="266"/>
      <c r="AP37" s="266"/>
      <c r="AQ37" s="266"/>
      <c r="AR37" s="266"/>
      <c r="AS37" s="266"/>
      <c r="AT37" s="266"/>
      <c r="AU37" s="266"/>
      <c r="AV37" s="266"/>
      <c r="AW37" s="266"/>
      <c r="AX37" s="266"/>
      <c r="AY37" s="266"/>
      <c r="AZ37" s="266"/>
      <c r="BA37" s="266"/>
      <c r="BB37" s="266"/>
      <c r="BC37" s="266"/>
      <c r="BD37" s="266"/>
      <c r="BE37" s="266"/>
      <c r="BF37" s="266"/>
      <c r="BG37" s="266"/>
      <c r="BH37" s="266"/>
      <c r="BI37" s="266"/>
      <c r="BJ37" s="266"/>
      <c r="BK37" s="266"/>
      <c r="BL37" s="266"/>
      <c r="BM37" s="266"/>
      <c r="BN37" s="266"/>
      <c r="BO37" s="266"/>
      <c r="BP37" s="266"/>
      <c r="BQ37" s="266"/>
      <c r="BR37" s="266"/>
      <c r="BS37" s="266"/>
      <c r="BT37" s="266"/>
      <c r="BU37" s="266"/>
      <c r="BV37" s="266"/>
      <c r="BW37" s="266"/>
      <c r="BX37" s="266"/>
      <c r="BY37" s="266"/>
      <c r="BZ37" s="266"/>
      <c r="CA37" s="266"/>
      <c r="CB37" s="266"/>
      <c r="CC37" s="266"/>
      <c r="CD37" s="266"/>
      <c r="CE37" s="266"/>
      <c r="CF37" s="266"/>
      <c r="CG37" s="266"/>
      <c r="CH37" s="266"/>
      <c r="CI37" s="266"/>
      <c r="CJ37" s="266"/>
      <c r="CK37" s="266"/>
      <c r="CL37" s="266"/>
      <c r="CM37" s="266"/>
      <c r="CN37" s="266"/>
      <c r="CO37" s="266"/>
      <c r="CP37" s="266"/>
      <c r="CQ37" s="266"/>
      <c r="CR37" s="266"/>
      <c r="CS37" s="266"/>
      <c r="CT37" s="266"/>
      <c r="CU37" s="266"/>
      <c r="CV37" s="266"/>
      <c r="CW37" s="266"/>
      <c r="CX37" s="266"/>
      <c r="CY37" s="266"/>
      <c r="CZ37" s="266"/>
      <c r="DA37" s="266"/>
      <c r="DB37" s="266"/>
      <c r="DC37" s="266"/>
      <c r="DD37" s="266"/>
      <c r="DE37" s="266"/>
      <c r="DF37" s="266"/>
      <c r="DG37" s="266"/>
      <c r="DH37" s="266"/>
      <c r="DI37" s="266"/>
      <c r="DJ37" s="266"/>
      <c r="DK37" s="266"/>
      <c r="DL37" s="266"/>
      <c r="DM37" s="266"/>
      <c r="DN37" s="266"/>
      <c r="DO37" s="266"/>
      <c r="DP37" s="266"/>
      <c r="DQ37" s="266"/>
      <c r="DR37" s="266"/>
      <c r="DS37" s="266"/>
      <c r="DT37" s="266"/>
      <c r="DU37" s="266"/>
      <c r="DV37" s="266"/>
      <c r="DW37" s="266"/>
      <c r="DX37" s="266"/>
      <c r="DY37" s="266"/>
      <c r="DZ37" s="266"/>
      <c r="EA37" s="266"/>
      <c r="EB37" s="266"/>
      <c r="EC37" s="266"/>
      <c r="ED37" s="266"/>
      <c r="EE37" s="266"/>
      <c r="EF37" s="266"/>
      <c r="EG37" s="266"/>
      <c r="EH37" s="266"/>
      <c r="EI37" s="266"/>
      <c r="EJ37" s="266"/>
      <c r="EK37" s="266"/>
      <c r="EL37" s="266"/>
      <c r="EM37" s="266"/>
      <c r="EN37" s="266"/>
      <c r="EO37" s="266"/>
      <c r="EP37" s="266"/>
      <c r="EQ37" s="266"/>
      <c r="ER37" s="266"/>
      <c r="ES37" s="266"/>
      <c r="ET37" s="266"/>
      <c r="EU37" s="266"/>
      <c r="EV37" s="266"/>
      <c r="EW37" s="266"/>
      <c r="EX37" s="266"/>
      <c r="EY37" s="266"/>
      <c r="EZ37" s="266"/>
      <c r="FA37" s="266"/>
      <c r="FB37" s="266"/>
      <c r="FC37" s="266"/>
      <c r="FD37" s="266"/>
      <c r="FE37" s="266"/>
    </row>
    <row r="38" spans="1:161" ht="20.100000000000001" hidden="1" customHeight="1" outlineLevel="1">
      <c r="A38" s="657"/>
      <c r="B38" s="162" t="s">
        <v>120</v>
      </c>
      <c r="C38" s="162" t="s">
        <v>116</v>
      </c>
      <c r="D38" s="267"/>
      <c r="E38" s="267"/>
      <c r="F38" s="267"/>
      <c r="G38" s="267"/>
      <c r="H38" s="267"/>
      <c r="I38" s="267"/>
      <c r="J38" s="267"/>
      <c r="K38" s="267"/>
      <c r="L38" s="267"/>
      <c r="M38" s="267"/>
      <c r="N38" s="267"/>
      <c r="O38" s="267"/>
      <c r="P38" s="267"/>
      <c r="Q38" s="267"/>
      <c r="R38" s="267"/>
      <c r="S38" s="267"/>
      <c r="T38" s="267"/>
      <c r="U38" s="267"/>
      <c r="V38" s="267"/>
      <c r="W38" s="267"/>
      <c r="X38" s="267"/>
      <c r="Y38" s="267"/>
      <c r="Z38" s="267"/>
      <c r="AA38" s="267"/>
      <c r="AB38" s="267"/>
      <c r="AC38" s="267"/>
      <c r="AD38" s="267"/>
      <c r="AE38" s="267"/>
      <c r="AF38" s="267"/>
      <c r="AG38" s="267"/>
      <c r="AH38" s="267"/>
      <c r="AI38" s="267"/>
      <c r="AJ38" s="267"/>
      <c r="AK38" s="267"/>
      <c r="AL38" s="267"/>
      <c r="AM38" s="267"/>
      <c r="AN38" s="267"/>
      <c r="AO38" s="267"/>
      <c r="AP38" s="267"/>
      <c r="AQ38" s="267"/>
      <c r="AR38" s="267"/>
      <c r="AS38" s="267"/>
      <c r="AT38" s="267"/>
      <c r="AU38" s="267"/>
      <c r="AV38" s="267"/>
      <c r="AW38" s="267"/>
      <c r="AX38" s="267"/>
      <c r="AY38" s="267"/>
      <c r="AZ38" s="267"/>
      <c r="BA38" s="267"/>
      <c r="BB38" s="267"/>
      <c r="BC38" s="267"/>
      <c r="BD38" s="267"/>
      <c r="BE38" s="267"/>
      <c r="BF38" s="267"/>
      <c r="BG38" s="267"/>
      <c r="BH38" s="267"/>
      <c r="BI38" s="267"/>
      <c r="BJ38" s="267"/>
      <c r="BK38" s="267"/>
      <c r="BL38" s="267"/>
      <c r="BM38" s="267"/>
      <c r="BN38" s="267"/>
      <c r="BO38" s="267"/>
      <c r="BP38" s="267"/>
      <c r="BQ38" s="267"/>
      <c r="BR38" s="267"/>
      <c r="BS38" s="267"/>
      <c r="BT38" s="267"/>
      <c r="BU38" s="267"/>
      <c r="BV38" s="267"/>
      <c r="BW38" s="267"/>
      <c r="BX38" s="267"/>
      <c r="BY38" s="267"/>
      <c r="BZ38" s="267"/>
      <c r="CA38" s="267"/>
      <c r="CB38" s="267"/>
      <c r="CC38" s="267"/>
      <c r="CD38" s="267"/>
      <c r="CE38" s="267"/>
      <c r="CF38" s="267"/>
      <c r="CG38" s="267"/>
      <c r="CH38" s="267"/>
      <c r="CI38" s="267"/>
      <c r="CJ38" s="267"/>
      <c r="CK38" s="267"/>
      <c r="CL38" s="267"/>
      <c r="CM38" s="267"/>
      <c r="CN38" s="267"/>
      <c r="CO38" s="267"/>
      <c r="CP38" s="267"/>
      <c r="CQ38" s="267"/>
      <c r="CR38" s="267"/>
      <c r="CS38" s="267"/>
      <c r="CT38" s="267"/>
      <c r="CU38" s="267"/>
      <c r="CV38" s="267"/>
      <c r="CW38" s="267"/>
      <c r="CX38" s="267"/>
      <c r="CY38" s="267"/>
      <c r="CZ38" s="267"/>
      <c r="DA38" s="267"/>
      <c r="DB38" s="267"/>
      <c r="DC38" s="267"/>
      <c r="DD38" s="267"/>
      <c r="DE38" s="267"/>
      <c r="DF38" s="267"/>
      <c r="DG38" s="267"/>
      <c r="DH38" s="267"/>
      <c r="DI38" s="267"/>
      <c r="DJ38" s="267"/>
      <c r="DK38" s="267"/>
      <c r="DL38" s="267"/>
      <c r="DM38" s="267"/>
      <c r="DN38" s="267"/>
      <c r="DO38" s="267"/>
      <c r="DP38" s="267"/>
      <c r="DQ38" s="267"/>
      <c r="DR38" s="267"/>
      <c r="DS38" s="267"/>
      <c r="DT38" s="267"/>
      <c r="DU38" s="267"/>
      <c r="DV38" s="267"/>
      <c r="DW38" s="267"/>
      <c r="DX38" s="267"/>
      <c r="DY38" s="267"/>
      <c r="DZ38" s="267"/>
      <c r="EA38" s="267"/>
      <c r="EB38" s="267"/>
      <c r="EC38" s="267"/>
      <c r="ED38" s="267"/>
      <c r="EE38" s="267"/>
      <c r="EF38" s="267"/>
      <c r="EG38" s="267"/>
      <c r="EH38" s="267"/>
      <c r="EI38" s="267"/>
      <c r="EJ38" s="267"/>
      <c r="EK38" s="267"/>
      <c r="EL38" s="267"/>
      <c r="EM38" s="267"/>
      <c r="EN38" s="267"/>
      <c r="EO38" s="267"/>
      <c r="EP38" s="267"/>
      <c r="EQ38" s="267"/>
      <c r="ER38" s="267"/>
      <c r="ES38" s="267"/>
      <c r="ET38" s="267"/>
      <c r="EU38" s="267"/>
      <c r="EV38" s="267"/>
      <c r="EW38" s="267"/>
      <c r="EX38" s="267"/>
      <c r="EY38" s="267"/>
      <c r="EZ38" s="267"/>
      <c r="FA38" s="267"/>
      <c r="FB38" s="267"/>
      <c r="FC38" s="267"/>
      <c r="FD38" s="267"/>
      <c r="FE38" s="267"/>
    </row>
    <row r="39" spans="1:161" ht="20.100000000000001" hidden="1" customHeight="1" collapsed="1">
      <c r="A39" s="655" t="s">
        <v>167</v>
      </c>
      <c r="B39" s="159" t="s">
        <v>114</v>
      </c>
      <c r="C39" s="159" t="s">
        <v>170</v>
      </c>
      <c r="D39" s="265">
        <f>INDEX('A-3_MP-Allocation'!$E$3:$CN$53,MATCH("q",'A-3_MP-Allocation'!$D$3:$D$53,0),MATCH(D28,'A-3_MP-Allocation'!$E$2:$CN$2,0))</f>
        <v>1</v>
      </c>
      <c r="E39" s="265">
        <f>INDEX('A-3_MP-Allocation'!$E$3:$CN$53,MATCH("q",'A-3_MP-Allocation'!$D$3:$D$53,0),MATCH(E28,'A-3_MP-Allocation'!$E$2:$CN$2,0))</f>
        <v>1</v>
      </c>
      <c r="F39" s="265">
        <f>INDEX('A-3_MP-Allocation'!$E$3:$CN$53,MATCH("q",'A-3_MP-Allocation'!$D$3:$D$53,0),MATCH(F28,'A-3_MP-Allocation'!$E$2:$CN$2,0))</f>
        <v>1</v>
      </c>
      <c r="G39" s="265">
        <f>INDEX('A-3_MP-Allocation'!$E$3:$CN$53,MATCH("q",'A-3_MP-Allocation'!$D$3:$D$53,0),MATCH(G28,'A-3_MP-Allocation'!$E$2:$CN$2,0))</f>
        <v>1</v>
      </c>
      <c r="H39" s="265">
        <f>INDEX('A-3_MP-Allocation'!$E$3:$CN$53,MATCH("q",'A-3_MP-Allocation'!$D$3:$D$53,0),MATCH(H28,'A-3_MP-Allocation'!$E$2:$CN$2,0))</f>
        <v>1</v>
      </c>
      <c r="I39" s="265">
        <f>INDEX('A-3_MP-Allocation'!$E$3:$CN$53,MATCH("q",'A-3_MP-Allocation'!$D$3:$D$53,0),MATCH(I28,'A-3_MP-Allocation'!$E$2:$CN$2,0))</f>
        <v>1</v>
      </c>
      <c r="J39" s="265">
        <f>INDEX('A-3_MP-Allocation'!$E$3:$CN$53,MATCH("q",'A-3_MP-Allocation'!$D$3:$D$53,0),MATCH(J28,'A-3_MP-Allocation'!$E$2:$CN$2,0))</f>
        <v>1</v>
      </c>
      <c r="K39" s="265">
        <f>INDEX('A-3_MP-Allocation'!$E$3:$CN$53,MATCH("q",'A-3_MP-Allocation'!$D$3:$D$53,0),MATCH(K28,'A-3_MP-Allocation'!$E$2:$CN$2,0))</f>
        <v>1</v>
      </c>
      <c r="L39" s="265">
        <f>INDEX('A-3_MP-Allocation'!$E$3:$CN$53,MATCH("q",'A-3_MP-Allocation'!$D$3:$D$53,0),MATCH(L28,'A-3_MP-Allocation'!$E$2:$CN$2,0))</f>
        <v>1</v>
      </c>
      <c r="M39" s="265">
        <f>INDEX('A-3_MP-Allocation'!$E$3:$CN$53,MATCH("q",'A-3_MP-Allocation'!$D$3:$D$53,0),MATCH(M28,'A-3_MP-Allocation'!$E$2:$CN$2,0))</f>
        <v>1</v>
      </c>
      <c r="N39" s="265">
        <f>INDEX('A-3_MP-Allocation'!$E$3:$CN$53,MATCH("q",'A-3_MP-Allocation'!$D$3:$D$53,0),MATCH(N28,'A-3_MP-Allocation'!$E$2:$CN$2,0))</f>
        <v>1</v>
      </c>
      <c r="O39" s="265">
        <f>INDEX('A-3_MP-Allocation'!$E$3:$CN$53,MATCH("q",'A-3_MP-Allocation'!$D$3:$D$53,0),MATCH(O28,'A-3_MP-Allocation'!$E$2:$CN$2,0))</f>
        <v>1</v>
      </c>
      <c r="P39" s="265">
        <f>INDEX('A-3_MP-Allocation'!$E$3:$CN$53,MATCH("q",'A-3_MP-Allocation'!$D$3:$D$53,0),MATCH(P28,'A-3_MP-Allocation'!$E$2:$CN$2,0))</f>
        <v>1</v>
      </c>
      <c r="Q39" s="265">
        <f>INDEX('A-3_MP-Allocation'!$E$3:$CN$53,MATCH("q",'A-3_MP-Allocation'!$D$3:$D$53,0),MATCH(Q28,'A-3_MP-Allocation'!$E$2:$CN$2,0))</f>
        <v>1</v>
      </c>
      <c r="R39" s="265">
        <f>INDEX('A-3_MP-Allocation'!$E$3:$CN$53,MATCH("q",'A-3_MP-Allocation'!$D$3:$D$53,0),MATCH(R28,'A-3_MP-Allocation'!$E$2:$CN$2,0))</f>
        <v>1</v>
      </c>
      <c r="S39" s="265">
        <f>INDEX('A-3_MP-Allocation'!$E$3:$CN$53,MATCH("q",'A-3_MP-Allocation'!$D$3:$D$53,0),MATCH(S28,'A-3_MP-Allocation'!$E$2:$CN$2,0))</f>
        <v>1</v>
      </c>
      <c r="T39" s="265">
        <f>INDEX('A-3_MP-Allocation'!$E$3:$CN$53,MATCH("q",'A-3_MP-Allocation'!$D$3:$D$53,0),MATCH(T28,'A-3_MP-Allocation'!$E$2:$CN$2,0))</f>
        <v>1</v>
      </c>
      <c r="U39" s="265">
        <f>INDEX('A-3_MP-Allocation'!$E$3:$CN$53,MATCH("q",'A-3_MP-Allocation'!$D$3:$D$53,0),MATCH(U28,'A-3_MP-Allocation'!$E$2:$CN$2,0))</f>
        <v>1</v>
      </c>
      <c r="V39" s="265">
        <f>INDEX('A-3_MP-Allocation'!$E$3:$CN$53,MATCH("q",'A-3_MP-Allocation'!$D$3:$D$53,0),MATCH(V28,'A-3_MP-Allocation'!$E$2:$CN$2,0))</f>
        <v>1</v>
      </c>
      <c r="W39" s="265">
        <f>INDEX('A-3_MP-Allocation'!$E$3:$CN$53,MATCH("q",'A-3_MP-Allocation'!$D$3:$D$53,0),MATCH(W28,'A-3_MP-Allocation'!$E$2:$CN$2,0))</f>
        <v>1</v>
      </c>
      <c r="X39" s="265">
        <f>INDEX('A-3_MP-Allocation'!$E$3:$CN$53,MATCH("q",'A-3_MP-Allocation'!$D$3:$D$53,0),MATCH(X28,'A-3_MP-Allocation'!$E$2:$CN$2,0))</f>
        <v>1</v>
      </c>
      <c r="Y39" s="265">
        <f>INDEX('A-3_MP-Allocation'!$E$3:$CN$53,MATCH("q",'A-3_MP-Allocation'!$D$3:$D$53,0),MATCH(Y28,'A-3_MP-Allocation'!$E$2:$CN$2,0))</f>
        <v>1</v>
      </c>
      <c r="Z39" s="265">
        <f>INDEX('A-3_MP-Allocation'!$E$3:$CN$53,MATCH("q",'A-3_MP-Allocation'!$D$3:$D$53,0),MATCH(Z28,'A-3_MP-Allocation'!$E$2:$CN$2,0))</f>
        <v>2</v>
      </c>
      <c r="AA39" s="265">
        <f>INDEX('A-3_MP-Allocation'!$E$3:$CN$53,MATCH("q",'A-3_MP-Allocation'!$D$3:$D$53,0),MATCH(AA28,'A-3_MP-Allocation'!$E$2:$CN$2,0))</f>
        <v>1</v>
      </c>
      <c r="AB39" s="265">
        <f>INDEX('A-3_MP-Allocation'!$E$3:$CN$53,MATCH("q",'A-3_MP-Allocation'!$D$3:$D$53,0),MATCH(AB28,'A-3_MP-Allocation'!$E$2:$CN$2,0))</f>
        <v>0</v>
      </c>
      <c r="AC39" s="265">
        <f>INDEX('A-3_MP-Allocation'!$E$3:$CN$53,MATCH("q",'A-3_MP-Allocation'!$D$3:$D$53,0),MATCH(AC28,'A-3_MP-Allocation'!$E$2:$CN$2,0))</f>
        <v>0</v>
      </c>
      <c r="AD39" s="265">
        <f>INDEX('A-3_MP-Allocation'!$E$3:$CN$53,MATCH("q",'A-3_MP-Allocation'!$D$3:$D$53,0),MATCH(AD28,'A-3_MP-Allocation'!$E$2:$CN$2,0))</f>
        <v>0</v>
      </c>
      <c r="AE39" s="265">
        <f>INDEX('A-3_MP-Allocation'!$E$3:$CN$53,MATCH("q",'A-3_MP-Allocation'!$D$3:$D$53,0),MATCH(AE28,'A-3_MP-Allocation'!$E$2:$CN$2,0))</f>
        <v>0</v>
      </c>
      <c r="AF39" s="265">
        <f>INDEX('A-3_MP-Allocation'!$E$3:$CN$53,MATCH("q",'A-3_MP-Allocation'!$D$3:$D$53,0),MATCH(AF28,'A-3_MP-Allocation'!$E$2:$CN$2,0))</f>
        <v>0</v>
      </c>
      <c r="AG39" s="265">
        <f>INDEX('A-3_MP-Allocation'!$E$3:$CN$53,MATCH("q",'A-3_MP-Allocation'!$D$3:$D$53,0),MATCH(AG28,'A-3_MP-Allocation'!$E$2:$CN$2,0))</f>
        <v>0</v>
      </c>
      <c r="AH39" s="265">
        <f>INDEX('A-3_MP-Allocation'!$E$3:$CN$53,MATCH("q",'A-3_MP-Allocation'!$D$3:$D$53,0),MATCH(AH28,'A-3_MP-Allocation'!$E$2:$CN$2,0))</f>
        <v>0</v>
      </c>
      <c r="AI39" s="265">
        <f>INDEX('A-3_MP-Allocation'!$E$3:$CN$53,MATCH("q",'A-3_MP-Allocation'!$D$3:$D$53,0),MATCH(AI28,'A-3_MP-Allocation'!$E$2:$CN$2,0))</f>
        <v>0</v>
      </c>
      <c r="AJ39" s="265">
        <f>INDEX('A-3_MP-Allocation'!$E$3:$CN$53,MATCH("q",'A-3_MP-Allocation'!$D$3:$D$53,0),MATCH(AJ28,'A-3_MP-Allocation'!$E$2:$CN$2,0))</f>
        <v>0</v>
      </c>
      <c r="AK39" s="265">
        <f>INDEX('A-3_MP-Allocation'!$E$3:$CN$53,MATCH("q",'A-3_MP-Allocation'!$D$3:$D$53,0),MATCH(AK28,'A-3_MP-Allocation'!$E$2:$CN$2,0))</f>
        <v>0</v>
      </c>
      <c r="AL39" s="265">
        <f>INDEX('A-3_MP-Allocation'!$E$3:$CN$53,MATCH("q",'A-3_MP-Allocation'!$D$3:$D$53,0),MATCH(AL28,'A-3_MP-Allocation'!$E$2:$CN$2,0))</f>
        <v>0</v>
      </c>
      <c r="AM39" s="265">
        <f>INDEX('A-3_MP-Allocation'!$E$3:$CN$53,MATCH("q",'A-3_MP-Allocation'!$D$3:$D$53,0),MATCH(AM28,'A-3_MP-Allocation'!$E$2:$CN$2,0))</f>
        <v>0</v>
      </c>
      <c r="AN39" s="265">
        <f>INDEX('A-3_MP-Allocation'!$E$3:$CN$53,MATCH("q",'A-3_MP-Allocation'!$D$3:$D$53,0),MATCH(AN28,'A-3_MP-Allocation'!$E$2:$CN$2,0))</f>
        <v>0</v>
      </c>
      <c r="AO39" s="265">
        <f>INDEX('A-3_MP-Allocation'!$E$3:$CN$53,MATCH("q",'A-3_MP-Allocation'!$D$3:$D$53,0),MATCH(AO28,'A-3_MP-Allocation'!$E$2:$CN$2,0))</f>
        <v>0</v>
      </c>
      <c r="AP39" s="265">
        <f>INDEX('A-3_MP-Allocation'!$E$3:$CN$53,MATCH("q",'A-3_MP-Allocation'!$D$3:$D$53,0),MATCH(AP28,'A-3_MP-Allocation'!$E$2:$CN$2,0))</f>
        <v>0</v>
      </c>
      <c r="AQ39" s="265">
        <f>INDEX('A-3_MP-Allocation'!$E$3:$CN$53,MATCH("q",'A-3_MP-Allocation'!$D$3:$D$53,0),MATCH(AQ28,'A-3_MP-Allocation'!$E$2:$CN$2,0))</f>
        <v>0</v>
      </c>
      <c r="AR39" s="265">
        <f>INDEX('A-3_MP-Allocation'!$E$3:$CN$53,MATCH("q",'A-3_MP-Allocation'!$D$3:$D$53,0),MATCH(AR28,'A-3_MP-Allocation'!$E$2:$CN$2,0))</f>
        <v>0</v>
      </c>
      <c r="AS39" s="265">
        <f>INDEX('A-3_MP-Allocation'!$E$3:$CN$53,MATCH("q",'A-3_MP-Allocation'!$D$3:$D$53,0),MATCH(AS28,'A-3_MP-Allocation'!$E$2:$CN$2,0))</f>
        <v>0</v>
      </c>
      <c r="AT39" s="265">
        <f>INDEX('A-3_MP-Allocation'!$E$3:$CN$53,MATCH("q",'A-3_MP-Allocation'!$D$3:$D$53,0),MATCH(AT28,'A-3_MP-Allocation'!$E$2:$CN$2,0))</f>
        <v>0</v>
      </c>
      <c r="AU39" s="265">
        <f>INDEX('A-3_MP-Allocation'!$E$3:$CN$53,MATCH("q",'A-3_MP-Allocation'!$D$3:$D$53,0),MATCH(AU28,'A-3_MP-Allocation'!$E$2:$CN$2,0))</f>
        <v>0</v>
      </c>
      <c r="AV39" s="265">
        <f>INDEX('A-3_MP-Allocation'!$E$3:$CN$53,MATCH("q",'A-3_MP-Allocation'!$D$3:$D$53,0),MATCH(AV28,'A-3_MP-Allocation'!$E$2:$CN$2,0))</f>
        <v>0</v>
      </c>
      <c r="AW39" s="265">
        <f>INDEX('A-3_MP-Allocation'!$E$3:$CN$53,MATCH("q",'A-3_MP-Allocation'!$D$3:$D$53,0),MATCH(AW28,'A-3_MP-Allocation'!$E$2:$CN$2,0))</f>
        <v>0</v>
      </c>
      <c r="AX39" s="265">
        <f>INDEX('A-3_MP-Allocation'!$E$3:$CN$53,MATCH("q",'A-3_MP-Allocation'!$D$3:$D$53,0),MATCH(AX28,'A-3_MP-Allocation'!$E$2:$CN$2,0))</f>
        <v>0</v>
      </c>
      <c r="AY39" s="265">
        <f>INDEX('A-3_MP-Allocation'!$E$3:$CN$53,MATCH("q",'A-3_MP-Allocation'!$D$3:$D$53,0),MATCH(AY28,'A-3_MP-Allocation'!$E$2:$CN$2,0))</f>
        <v>0</v>
      </c>
      <c r="AZ39" s="265">
        <f>INDEX('A-3_MP-Allocation'!$E$3:$CN$53,MATCH("q",'A-3_MP-Allocation'!$D$3:$D$53,0),MATCH(AZ28,'A-3_MP-Allocation'!$E$2:$CN$2,0))</f>
        <v>0</v>
      </c>
      <c r="BA39" s="265">
        <f>INDEX('A-3_MP-Allocation'!$E$3:$CN$53,MATCH("q",'A-3_MP-Allocation'!$D$3:$D$53,0),MATCH(BA28,'A-3_MP-Allocation'!$E$2:$CN$2,0))</f>
        <v>0</v>
      </c>
      <c r="BB39" s="265">
        <f>INDEX('A-3_MP-Allocation'!$E$3:$CN$53,MATCH("q",'A-3_MP-Allocation'!$D$3:$D$53,0),MATCH(BB28,'A-3_MP-Allocation'!$E$2:$CN$2,0))</f>
        <v>0</v>
      </c>
      <c r="BC39" s="265">
        <f>INDEX('A-3_MP-Allocation'!$E$3:$CN$53,MATCH("q",'A-3_MP-Allocation'!$D$3:$D$53,0),MATCH(BC28,'A-3_MP-Allocation'!$E$2:$CN$2,0))</f>
        <v>0</v>
      </c>
      <c r="BD39" s="265">
        <f>INDEX('A-3_MP-Allocation'!$E$3:$CN$53,MATCH("q",'A-3_MP-Allocation'!$D$3:$D$53,0),MATCH(BD28,'A-3_MP-Allocation'!$E$2:$CN$2,0))</f>
        <v>0</v>
      </c>
      <c r="BE39" s="265">
        <f>INDEX('A-3_MP-Allocation'!$E$3:$CN$53,MATCH("q",'A-3_MP-Allocation'!$D$3:$D$53,0),MATCH(BE28,'A-3_MP-Allocation'!$E$2:$CN$2,0))</f>
        <v>0</v>
      </c>
      <c r="BF39" s="265">
        <f>INDEX('A-3_MP-Allocation'!$E$3:$CN$53,MATCH("q",'A-3_MP-Allocation'!$D$3:$D$53,0),MATCH(BF28,'A-3_MP-Allocation'!$E$2:$CN$2,0))</f>
        <v>0</v>
      </c>
      <c r="BG39" s="265">
        <f>INDEX('A-3_MP-Allocation'!$E$3:$CN$53,MATCH("q",'A-3_MP-Allocation'!$D$3:$D$53,0),MATCH(BG28,'A-3_MP-Allocation'!$E$2:$CN$2,0))</f>
        <v>0</v>
      </c>
      <c r="BH39" s="265">
        <f>INDEX('A-3_MP-Allocation'!$E$3:$CN$53,MATCH("q",'A-3_MP-Allocation'!$D$3:$D$53,0),MATCH(BH28,'A-3_MP-Allocation'!$E$2:$CN$2,0))</f>
        <v>0</v>
      </c>
      <c r="BI39" s="265">
        <f>INDEX('A-3_MP-Allocation'!$E$3:$CN$53,MATCH("q",'A-3_MP-Allocation'!$D$3:$D$53,0),MATCH(BI28,'A-3_MP-Allocation'!$E$2:$CN$2,0))</f>
        <v>0</v>
      </c>
      <c r="BJ39" s="265">
        <f>INDEX('A-3_MP-Allocation'!$E$3:$CN$53,MATCH("q",'A-3_MP-Allocation'!$D$3:$D$53,0),MATCH(BJ28,'A-3_MP-Allocation'!$E$2:$CN$2,0))</f>
        <v>0</v>
      </c>
      <c r="BK39" s="265">
        <f>INDEX('A-3_MP-Allocation'!$E$3:$CN$53,MATCH("q",'A-3_MP-Allocation'!$D$3:$D$53,0),MATCH(BK28,'A-3_MP-Allocation'!$E$2:$CN$2,0))</f>
        <v>0</v>
      </c>
      <c r="BL39" s="265">
        <f>INDEX('A-3_MP-Allocation'!$E$3:$CN$53,MATCH("q",'A-3_MP-Allocation'!$D$3:$D$53,0),MATCH(BL28,'A-3_MP-Allocation'!$E$2:$CN$2,0))</f>
        <v>0</v>
      </c>
      <c r="BM39" s="265">
        <f>INDEX('A-3_MP-Allocation'!$E$3:$CN$53,MATCH("q",'A-3_MP-Allocation'!$D$3:$D$53,0),MATCH(BM28,'A-3_MP-Allocation'!$E$2:$CN$2,0))</f>
        <v>0</v>
      </c>
      <c r="BN39" s="265">
        <f>INDEX('A-3_MP-Allocation'!$E$3:$CN$53,MATCH("q",'A-3_MP-Allocation'!$D$3:$D$53,0),MATCH(BN28,'A-3_MP-Allocation'!$E$2:$CN$2,0))</f>
        <v>0</v>
      </c>
      <c r="BO39" s="265">
        <f>INDEX('A-3_MP-Allocation'!$E$3:$CN$53,MATCH("q",'A-3_MP-Allocation'!$D$3:$D$53,0),MATCH(BO28,'A-3_MP-Allocation'!$E$2:$CN$2,0))</f>
        <v>0</v>
      </c>
      <c r="BP39" s="265">
        <f>INDEX('A-3_MP-Allocation'!$E$3:$CN$53,MATCH("q",'A-3_MP-Allocation'!$D$3:$D$53,0),MATCH(BP28,'A-3_MP-Allocation'!$E$2:$CN$2,0))</f>
        <v>0</v>
      </c>
      <c r="BQ39" s="265">
        <f>INDEX('A-3_MP-Allocation'!$E$3:$CN$53,MATCH("q",'A-3_MP-Allocation'!$D$3:$D$53,0),MATCH(BQ28,'A-3_MP-Allocation'!$E$2:$CN$2,0))</f>
        <v>0</v>
      </c>
      <c r="BR39" s="265">
        <f>INDEX('A-3_MP-Allocation'!$E$3:$CN$53,MATCH("q",'A-3_MP-Allocation'!$D$3:$D$53,0),MATCH(BR28,'A-3_MP-Allocation'!$E$2:$CN$2,0))</f>
        <v>0</v>
      </c>
      <c r="BS39" s="265">
        <f>INDEX('A-3_MP-Allocation'!$E$3:$CN$53,MATCH("q",'A-3_MP-Allocation'!$D$3:$D$53,0),MATCH(BS28,'A-3_MP-Allocation'!$E$2:$CN$2,0))</f>
        <v>0</v>
      </c>
      <c r="BT39" s="265">
        <f>INDEX('A-3_MP-Allocation'!$E$3:$CN$53,MATCH("q",'A-3_MP-Allocation'!$D$3:$D$53,0),MATCH(BT28,'A-3_MP-Allocation'!$E$2:$CN$2,0))</f>
        <v>0</v>
      </c>
      <c r="BU39" s="265">
        <f>INDEX('A-3_MP-Allocation'!$E$3:$CN$53,MATCH("q",'A-3_MP-Allocation'!$D$3:$D$53,0),MATCH(BU28,'A-3_MP-Allocation'!$E$2:$CN$2,0))</f>
        <v>0</v>
      </c>
      <c r="BV39" s="265">
        <f>INDEX('A-3_MP-Allocation'!$E$3:$CN$53,MATCH("q",'A-3_MP-Allocation'!$D$3:$D$53,0),MATCH(BV28,'A-3_MP-Allocation'!$E$2:$CN$2,0))</f>
        <v>0</v>
      </c>
      <c r="BW39" s="265">
        <f>INDEX('A-3_MP-Allocation'!$E$3:$CN$53,MATCH("q",'A-3_MP-Allocation'!$D$3:$D$53,0),MATCH(BW28,'A-3_MP-Allocation'!$E$2:$CN$2,0))</f>
        <v>0</v>
      </c>
      <c r="BX39" s="265">
        <f>INDEX('A-3_MP-Allocation'!$E$3:$CN$53,MATCH("q",'A-3_MP-Allocation'!$D$3:$D$53,0),MATCH(BX28,'A-3_MP-Allocation'!$E$2:$CN$2,0))</f>
        <v>0</v>
      </c>
      <c r="BY39" s="265">
        <f>INDEX('A-3_MP-Allocation'!$E$3:$CN$53,MATCH("q",'A-3_MP-Allocation'!$D$3:$D$53,0),MATCH(BY28,'A-3_MP-Allocation'!$E$2:$CN$2,0))</f>
        <v>0</v>
      </c>
      <c r="BZ39" s="265">
        <f>INDEX('A-3_MP-Allocation'!$E$3:$CN$53,MATCH("q",'A-3_MP-Allocation'!$D$3:$D$53,0),MATCH(BZ28,'A-3_MP-Allocation'!$E$2:$CN$2,0))</f>
        <v>0</v>
      </c>
      <c r="CA39" s="265">
        <f>INDEX('A-3_MP-Allocation'!$E$3:$CN$53,MATCH("q",'A-3_MP-Allocation'!$D$3:$D$53,0),MATCH(CA28,'A-3_MP-Allocation'!$E$2:$CN$2,0))</f>
        <v>0</v>
      </c>
      <c r="CB39" s="265">
        <f>INDEX('A-3_MP-Allocation'!$E$3:$CN$53,MATCH("q",'A-3_MP-Allocation'!$D$3:$D$53,0),MATCH(CB28,'A-3_MP-Allocation'!$E$2:$CN$2,0))</f>
        <v>0</v>
      </c>
      <c r="CC39" s="265">
        <f>INDEX('A-3_MP-Allocation'!$E$3:$CN$53,MATCH("q",'A-3_MP-Allocation'!$D$3:$D$53,0),MATCH(CC28,'A-3_MP-Allocation'!$E$2:$CN$2,0))</f>
        <v>0</v>
      </c>
      <c r="CD39" s="265">
        <f>INDEX('A-3_MP-Allocation'!$E$3:$CN$53,MATCH("q",'A-3_MP-Allocation'!$D$3:$D$53,0),MATCH(CD28,'A-3_MP-Allocation'!$E$2:$CN$2,0))</f>
        <v>0</v>
      </c>
      <c r="CE39" s="265">
        <f>INDEX('A-3_MP-Allocation'!$E$3:$CN$53,MATCH("q",'A-3_MP-Allocation'!$D$3:$D$53,0),MATCH(CE28,'A-3_MP-Allocation'!$E$2:$CN$2,0))</f>
        <v>0</v>
      </c>
      <c r="CF39" s="265">
        <f>INDEX('A-3_MP-Allocation'!$E$3:$CN$53,MATCH("q",'A-3_MP-Allocation'!$D$3:$D$53,0),MATCH(CF28,'A-3_MP-Allocation'!$E$2:$CN$2,0))</f>
        <v>0</v>
      </c>
      <c r="CG39" s="265">
        <f>INDEX('A-3_MP-Allocation'!$E$3:$CN$53,MATCH("q",'A-3_MP-Allocation'!$D$3:$D$53,0),MATCH(CG28,'A-3_MP-Allocation'!$E$2:$CN$2,0))</f>
        <v>0</v>
      </c>
      <c r="CH39" s="265">
        <f>INDEX('A-3_MP-Allocation'!$E$3:$CN$53,MATCH("q",'A-3_MP-Allocation'!$D$3:$D$53,0),MATCH(CH28,'A-3_MP-Allocation'!$E$2:$CN$2,0))</f>
        <v>0</v>
      </c>
      <c r="CI39" s="265">
        <f>INDEX('A-3_MP-Allocation'!$E$3:$CN$53,MATCH("q",'A-3_MP-Allocation'!$D$3:$D$53,0),MATCH(CI28,'A-3_MP-Allocation'!$E$2:$CN$2,0))</f>
        <v>0</v>
      </c>
      <c r="CJ39" s="265">
        <f>INDEX('A-3_MP-Allocation'!$E$3:$CN$53,MATCH("q",'A-3_MP-Allocation'!$D$3:$D$53,0),MATCH(CJ28,'A-3_MP-Allocation'!$E$2:$CN$2,0))</f>
        <v>0</v>
      </c>
      <c r="CK39" s="265">
        <f>INDEX('A-3_MP-Allocation'!$E$3:$CN$53,MATCH("q",'A-3_MP-Allocation'!$D$3:$D$53,0),MATCH(CK28,'A-3_MP-Allocation'!$E$2:$CN$2,0))</f>
        <v>0</v>
      </c>
      <c r="CL39" s="265">
        <f>INDEX('A-3_MP-Allocation'!$E$3:$CN$53,MATCH("q",'A-3_MP-Allocation'!$D$3:$D$53,0),MATCH(CL28,'A-3_MP-Allocation'!$E$2:$CN$2,0))</f>
        <v>0</v>
      </c>
      <c r="CM39" s="265">
        <f>INDEX('A-3_MP-Allocation'!$E$3:$CN$53,MATCH("q",'A-3_MP-Allocation'!$D$3:$D$53,0),MATCH(CM28,'A-3_MP-Allocation'!$E$2:$CN$2,0))</f>
        <v>0</v>
      </c>
      <c r="CN39" s="265"/>
      <c r="CO39" s="265"/>
      <c r="CP39" s="265"/>
      <c r="CQ39" s="265"/>
      <c r="CR39" s="265"/>
      <c r="CS39" s="265"/>
      <c r="CT39" s="265"/>
      <c r="CU39" s="265"/>
      <c r="CV39" s="265"/>
      <c r="CW39" s="265"/>
      <c r="CX39" s="265"/>
      <c r="CY39" s="265"/>
      <c r="CZ39" s="265"/>
      <c r="DA39" s="265"/>
      <c r="DB39" s="265"/>
      <c r="DC39" s="265"/>
      <c r="DD39" s="265"/>
      <c r="DE39" s="265"/>
      <c r="DF39" s="265"/>
      <c r="DG39" s="265"/>
      <c r="DH39" s="265"/>
      <c r="DI39" s="265"/>
      <c r="DJ39" s="265"/>
      <c r="DK39" s="265"/>
      <c r="DL39" s="265"/>
      <c r="DM39" s="265"/>
      <c r="DN39" s="265"/>
      <c r="DO39" s="265"/>
      <c r="DP39" s="265"/>
      <c r="DQ39" s="265"/>
      <c r="DR39" s="265"/>
      <c r="DS39" s="265"/>
      <c r="DT39" s="265"/>
      <c r="DU39" s="265"/>
      <c r="DV39" s="265"/>
      <c r="DW39" s="265"/>
      <c r="DX39" s="265"/>
      <c r="DY39" s="265"/>
      <c r="DZ39" s="265"/>
      <c r="EA39" s="265"/>
      <c r="EB39" s="265"/>
      <c r="EC39" s="265"/>
      <c r="ED39" s="265"/>
      <c r="EE39" s="265"/>
      <c r="EF39" s="265"/>
      <c r="EG39" s="265"/>
      <c r="EH39" s="265"/>
      <c r="EI39" s="265"/>
      <c r="EJ39" s="265"/>
      <c r="EK39" s="265"/>
      <c r="EL39" s="265"/>
      <c r="EM39" s="265"/>
      <c r="EN39" s="265"/>
      <c r="EO39" s="265"/>
      <c r="EP39" s="265"/>
      <c r="EQ39" s="265"/>
      <c r="ER39" s="265"/>
      <c r="ES39" s="265"/>
      <c r="ET39" s="265"/>
      <c r="EU39" s="265"/>
      <c r="EV39" s="265"/>
      <c r="EW39" s="265"/>
      <c r="EX39" s="265"/>
      <c r="EY39" s="265"/>
      <c r="EZ39" s="265"/>
      <c r="FA39" s="265"/>
      <c r="FB39" s="265"/>
      <c r="FC39" s="265"/>
      <c r="FD39" s="265"/>
      <c r="FE39" s="265"/>
    </row>
    <row r="40" spans="1:161" ht="20.100000000000001" hidden="1" customHeight="1" outlineLevel="1">
      <c r="A40" s="656"/>
      <c r="B40" s="160" t="s">
        <v>114</v>
      </c>
      <c r="C40" s="160" t="s">
        <v>122</v>
      </c>
      <c r="D40" s="266">
        <f>D39*HLOOKUP(D28,'A-3_MP-Allocation'!$E$2:$CN$3,2,0)</f>
        <v>5</v>
      </c>
      <c r="E40" s="268">
        <f>E39*HLOOKUP(E28,'A-3_MP-Allocation'!$E$2:$CN$3,2,0)</f>
        <v>5</v>
      </c>
      <c r="F40" s="268">
        <f>F39*HLOOKUP(F28,'A-3_MP-Allocation'!$E$2:$CN$3,2,0)</f>
        <v>5</v>
      </c>
      <c r="G40" s="268">
        <f>G39*HLOOKUP(G28,'A-3_MP-Allocation'!$E$2:$CN$3,2,0)</f>
        <v>5</v>
      </c>
      <c r="H40" s="268">
        <f>H39*HLOOKUP(H28,'A-3_MP-Allocation'!$E$2:$CN$3,2,0)</f>
        <v>4</v>
      </c>
      <c r="I40" s="268">
        <f>I39*HLOOKUP(I28,'A-3_MP-Allocation'!$E$2:$CN$3,2,0)</f>
        <v>5</v>
      </c>
      <c r="J40" s="266">
        <f>J39*HLOOKUP(J28,'A-3_MP-Allocation'!$E$2:$CN$3,2,0)</f>
        <v>3</v>
      </c>
      <c r="K40" s="266">
        <f>K39*HLOOKUP(K28,'A-3_MP-Allocation'!$E$2:$CN$3,2,0)</f>
        <v>5</v>
      </c>
      <c r="L40" s="266">
        <f>L39*HLOOKUP(L28,'A-3_MP-Allocation'!$E$2:$CN$3,2,0)</f>
        <v>4</v>
      </c>
      <c r="M40" s="266">
        <f>M39*HLOOKUP(M28,'A-3_MP-Allocation'!$E$2:$CN$3,2,0)</f>
        <v>4</v>
      </c>
      <c r="N40" s="266">
        <f>N39*HLOOKUP(N28,'A-3_MP-Allocation'!$E$2:$CN$3,2,0)</f>
        <v>5</v>
      </c>
      <c r="O40" s="266">
        <f>O39*HLOOKUP(O28,'A-3_MP-Allocation'!$E$2:$CN$3,2,0)</f>
        <v>4</v>
      </c>
      <c r="P40" s="266">
        <f>P39*HLOOKUP(P28,'A-3_MP-Allocation'!$E$2:$CN$3,2,0)</f>
        <v>1</v>
      </c>
      <c r="Q40" s="266">
        <f>Q39*HLOOKUP(Q28,'A-3_MP-Allocation'!$E$2:$CN$3,2,0)</f>
        <v>5</v>
      </c>
      <c r="R40" s="266">
        <f>R39*HLOOKUP(R28,'A-3_MP-Allocation'!$E$2:$CN$3,2,0)</f>
        <v>5</v>
      </c>
      <c r="S40" s="266">
        <f>S39*HLOOKUP(S28,'A-3_MP-Allocation'!$E$2:$CN$3,2,0)</f>
        <v>5</v>
      </c>
      <c r="T40" s="266">
        <f>T39*HLOOKUP(T28,'A-3_MP-Allocation'!$E$2:$CN$3,2,0)</f>
        <v>5</v>
      </c>
      <c r="U40" s="266">
        <f>U39*HLOOKUP(U28,'A-3_MP-Allocation'!$E$2:$CN$3,2,0)</f>
        <v>4</v>
      </c>
      <c r="V40" s="266">
        <f>V39*HLOOKUP(V28,'A-3_MP-Allocation'!$E$2:$CN$3,2,0)</f>
        <v>5</v>
      </c>
      <c r="W40" s="266">
        <f>W39*HLOOKUP(W28,'A-3_MP-Allocation'!$E$2:$CN$3,2,0)</f>
        <v>5</v>
      </c>
      <c r="X40" s="266">
        <f>X39*HLOOKUP(X28,'A-3_MP-Allocation'!$E$2:$CN$3,2,0)</f>
        <v>4</v>
      </c>
      <c r="Y40" s="266">
        <f>Y39*HLOOKUP(Y28,'A-3_MP-Allocation'!$E$2:$CN$3,2,0)</f>
        <v>5</v>
      </c>
      <c r="Z40" s="266">
        <f>Z39*HLOOKUP(Z28,'A-3_MP-Allocation'!$E$2:$CN$3,2,0)</f>
        <v>10</v>
      </c>
      <c r="AA40" s="266">
        <f>AA39*HLOOKUP(AA28,'A-3_MP-Allocation'!$E$2:$CN$3,2,0)</f>
        <v>5</v>
      </c>
      <c r="AB40" s="266">
        <f>AB39*HLOOKUP(AB28,'A-3_MP-Allocation'!$E$2:$CN$3,2,0)</f>
        <v>0</v>
      </c>
      <c r="AC40" s="266">
        <f>AC39*HLOOKUP(AC28,'A-3_MP-Allocation'!$E$2:$CN$3,2,0)</f>
        <v>0</v>
      </c>
      <c r="AD40" s="266">
        <f>AD39*HLOOKUP(AD28,'A-3_MP-Allocation'!$E$2:$CN$3,2,0)</f>
        <v>0</v>
      </c>
      <c r="AE40" s="266">
        <f>AE39*HLOOKUP(AE28,'A-3_MP-Allocation'!$E$2:$CN$3,2,0)</f>
        <v>0</v>
      </c>
      <c r="AF40" s="266">
        <f>AF39*HLOOKUP(AF28,'A-3_MP-Allocation'!$E$2:$CN$3,2,0)</f>
        <v>0</v>
      </c>
      <c r="AG40" s="266">
        <f>AG39*HLOOKUP(AG28,'A-3_MP-Allocation'!$E$2:$CN$3,2,0)</f>
        <v>0</v>
      </c>
      <c r="AH40" s="266">
        <f>AH39*HLOOKUP(AH28,'A-3_MP-Allocation'!$E$2:$CN$3,2,0)</f>
        <v>0</v>
      </c>
      <c r="AI40" s="266">
        <f>AI39*HLOOKUP(AI28,'A-3_MP-Allocation'!$E$2:$CN$3,2,0)</f>
        <v>0</v>
      </c>
      <c r="AJ40" s="266">
        <f>AJ39*HLOOKUP(AJ28,'A-3_MP-Allocation'!$E$2:$CN$3,2,0)</f>
        <v>0</v>
      </c>
      <c r="AK40" s="266">
        <f>AK39*HLOOKUP(AK28,'A-3_MP-Allocation'!$E$2:$CN$3,2,0)</f>
        <v>0</v>
      </c>
      <c r="AL40" s="266">
        <f>AL39*HLOOKUP(AL28,'A-3_MP-Allocation'!$E$2:$CN$3,2,0)</f>
        <v>0</v>
      </c>
      <c r="AM40" s="266">
        <f>AM39*HLOOKUP(AM28,'A-3_MP-Allocation'!$E$2:$CN$3,2,0)</f>
        <v>0</v>
      </c>
      <c r="AN40" s="266">
        <f>AN39*HLOOKUP(AN28,'A-3_MP-Allocation'!$E$2:$CN$3,2,0)</f>
        <v>0</v>
      </c>
      <c r="AO40" s="266">
        <f>AO39*HLOOKUP(AO28,'A-3_MP-Allocation'!$E$2:$CN$3,2,0)</f>
        <v>0</v>
      </c>
      <c r="AP40" s="266">
        <f>AP39*HLOOKUP(AP28,'A-3_MP-Allocation'!$E$2:$CN$3,2,0)</f>
        <v>0</v>
      </c>
      <c r="AQ40" s="266">
        <f>AQ39*HLOOKUP(AQ28,'A-3_MP-Allocation'!$E$2:$CN$3,2,0)</f>
        <v>0</v>
      </c>
      <c r="AR40" s="266">
        <f>AR39*HLOOKUP(AR28,'A-3_MP-Allocation'!$E$2:$CN$3,2,0)</f>
        <v>0</v>
      </c>
      <c r="AS40" s="266">
        <f>AS39*HLOOKUP(AS28,'A-3_MP-Allocation'!$E$2:$CN$3,2,0)</f>
        <v>0</v>
      </c>
      <c r="AT40" s="266">
        <f>AT39*HLOOKUP(AT28,'A-3_MP-Allocation'!$E$2:$CN$3,2,0)</f>
        <v>0</v>
      </c>
      <c r="AU40" s="266">
        <f>AU39*HLOOKUP(AU28,'A-3_MP-Allocation'!$E$2:$CN$3,2,0)</f>
        <v>0</v>
      </c>
      <c r="AV40" s="266">
        <f>AV39*HLOOKUP(AV28,'A-3_MP-Allocation'!$E$2:$CN$3,2,0)</f>
        <v>0</v>
      </c>
      <c r="AW40" s="266">
        <f>AW39*HLOOKUP(AW28,'A-3_MP-Allocation'!$E$2:$CN$3,2,0)</f>
        <v>0</v>
      </c>
      <c r="AX40" s="266">
        <f>AX39*HLOOKUP(AX28,'A-3_MP-Allocation'!$E$2:$CN$3,2,0)</f>
        <v>0</v>
      </c>
      <c r="AY40" s="266">
        <f>AY39*HLOOKUP(AY28,'A-3_MP-Allocation'!$E$2:$CN$3,2,0)</f>
        <v>0</v>
      </c>
      <c r="AZ40" s="266">
        <f>AZ39*HLOOKUP(AZ28,'A-3_MP-Allocation'!$E$2:$CN$3,2,0)</f>
        <v>0</v>
      </c>
      <c r="BA40" s="266">
        <f>BA39*HLOOKUP(BA28,'A-3_MP-Allocation'!$E$2:$CN$3,2,0)</f>
        <v>0</v>
      </c>
      <c r="BB40" s="266">
        <f>BB39*HLOOKUP(BB28,'A-3_MP-Allocation'!$E$2:$CN$3,2,0)</f>
        <v>0</v>
      </c>
      <c r="BC40" s="266">
        <f>BC39*HLOOKUP(BC28,'A-3_MP-Allocation'!$E$2:$CN$3,2,0)</f>
        <v>0</v>
      </c>
      <c r="BD40" s="266">
        <f>BD39*HLOOKUP(BD28,'A-3_MP-Allocation'!$E$2:$CN$3,2,0)</f>
        <v>0</v>
      </c>
      <c r="BE40" s="266">
        <f>BE39*HLOOKUP(BE28,'A-3_MP-Allocation'!$E$2:$CN$3,2,0)</f>
        <v>0</v>
      </c>
      <c r="BF40" s="266">
        <f>BF39*HLOOKUP(BF28,'A-3_MP-Allocation'!$E$2:$CN$3,2,0)</f>
        <v>0</v>
      </c>
      <c r="BG40" s="266">
        <f>BG39*HLOOKUP(BG28,'A-3_MP-Allocation'!$E$2:$CN$3,2,0)</f>
        <v>0</v>
      </c>
      <c r="BH40" s="266">
        <f>BH39*HLOOKUP(BH28,'A-3_MP-Allocation'!$E$2:$CN$3,2,0)</f>
        <v>0</v>
      </c>
      <c r="BI40" s="266">
        <f>BI39*HLOOKUP(BI28,'A-3_MP-Allocation'!$E$2:$CN$3,2,0)</f>
        <v>0</v>
      </c>
      <c r="BJ40" s="266">
        <f>BJ39*HLOOKUP(BJ28,'A-3_MP-Allocation'!$E$2:$CN$3,2,0)</f>
        <v>0</v>
      </c>
      <c r="BK40" s="266">
        <f>BK39*HLOOKUP(BK28,'A-3_MP-Allocation'!$E$2:$CN$3,2,0)</f>
        <v>0</v>
      </c>
      <c r="BL40" s="266">
        <f>BL39*HLOOKUP(BL28,'A-3_MP-Allocation'!$E$2:$CN$3,2,0)</f>
        <v>0</v>
      </c>
      <c r="BM40" s="266">
        <f>BM39*HLOOKUP(BM28,'A-3_MP-Allocation'!$E$2:$CN$3,2,0)</f>
        <v>0</v>
      </c>
      <c r="BN40" s="266">
        <f>BN39*HLOOKUP(BN28,'A-3_MP-Allocation'!$E$2:$CN$3,2,0)</f>
        <v>0</v>
      </c>
      <c r="BO40" s="266">
        <f>BO39*HLOOKUP(BO28,'A-3_MP-Allocation'!$E$2:$CN$3,2,0)</f>
        <v>0</v>
      </c>
      <c r="BP40" s="266">
        <f>BP39*HLOOKUP(BP28,'A-3_MP-Allocation'!$E$2:$CN$3,2,0)</f>
        <v>0</v>
      </c>
      <c r="BQ40" s="266">
        <f>BQ39*HLOOKUP(BQ28,'A-3_MP-Allocation'!$E$2:$CN$3,2,0)</f>
        <v>0</v>
      </c>
      <c r="BR40" s="266">
        <f>BR39*HLOOKUP(BR28,'A-3_MP-Allocation'!$E$2:$CN$3,2,0)</f>
        <v>0</v>
      </c>
      <c r="BS40" s="266">
        <f>BS39*HLOOKUP(BS28,'A-3_MP-Allocation'!$E$2:$CN$3,2,0)</f>
        <v>0</v>
      </c>
      <c r="BT40" s="266">
        <f>BT39*HLOOKUP(BT28,'A-3_MP-Allocation'!$E$2:$CN$3,2,0)</f>
        <v>0</v>
      </c>
      <c r="BU40" s="266">
        <f>BU39*HLOOKUP(BU28,'A-3_MP-Allocation'!$E$2:$CN$3,2,0)</f>
        <v>0</v>
      </c>
      <c r="BV40" s="266">
        <f>BV39*HLOOKUP(BV28,'A-3_MP-Allocation'!$E$2:$CN$3,2,0)</f>
        <v>0</v>
      </c>
      <c r="BW40" s="266">
        <f>BW39*HLOOKUP(BW28,'A-3_MP-Allocation'!$E$2:$CN$3,2,0)</f>
        <v>0</v>
      </c>
      <c r="BX40" s="266">
        <f>BX39*HLOOKUP(BX28,'A-3_MP-Allocation'!$E$2:$CN$3,2,0)</f>
        <v>0</v>
      </c>
      <c r="BY40" s="266">
        <f>BY39*HLOOKUP(BY28,'A-3_MP-Allocation'!$E$2:$CN$3,2,0)</f>
        <v>0</v>
      </c>
      <c r="BZ40" s="266">
        <f>BZ39*HLOOKUP(BZ28,'A-3_MP-Allocation'!$E$2:$CN$3,2,0)</f>
        <v>0</v>
      </c>
      <c r="CA40" s="266">
        <f>CA39*HLOOKUP(CA28,'A-3_MP-Allocation'!$E$2:$CN$3,2,0)</f>
        <v>0</v>
      </c>
      <c r="CB40" s="266">
        <f>CB39*HLOOKUP(CB28,'A-3_MP-Allocation'!$E$2:$CN$3,2,0)</f>
        <v>0</v>
      </c>
      <c r="CC40" s="266">
        <f>CC39*HLOOKUP(CC28,'A-3_MP-Allocation'!$E$2:$CN$3,2,0)</f>
        <v>0</v>
      </c>
      <c r="CD40" s="266">
        <f>CD39*HLOOKUP(CD28,'A-3_MP-Allocation'!$E$2:$CN$3,2,0)</f>
        <v>0</v>
      </c>
      <c r="CE40" s="266">
        <f>CE39*HLOOKUP(CE28,'A-3_MP-Allocation'!$E$2:$CN$3,2,0)</f>
        <v>0</v>
      </c>
      <c r="CF40" s="266">
        <f>CF39*HLOOKUP(CF28,'A-3_MP-Allocation'!$E$2:$CN$3,2,0)</f>
        <v>0</v>
      </c>
      <c r="CG40" s="266">
        <f>CG39*HLOOKUP(CG28,'A-3_MP-Allocation'!$E$2:$CN$3,2,0)</f>
        <v>0</v>
      </c>
      <c r="CH40" s="266">
        <f>CH39*HLOOKUP(CH28,'A-3_MP-Allocation'!$E$2:$CN$3,2,0)</f>
        <v>0</v>
      </c>
      <c r="CI40" s="266">
        <f>CI39*HLOOKUP(CI28,'A-3_MP-Allocation'!$E$2:$CN$3,2,0)</f>
        <v>0</v>
      </c>
      <c r="CJ40" s="266">
        <f>CJ39*HLOOKUP(CJ28,'A-3_MP-Allocation'!$E$2:$CN$3,2,0)</f>
        <v>0</v>
      </c>
      <c r="CK40" s="266">
        <f>CK39*HLOOKUP(CK28,'A-3_MP-Allocation'!$E$2:$CN$3,2,0)</f>
        <v>0</v>
      </c>
      <c r="CL40" s="266">
        <f>CL39*HLOOKUP(CL28,'A-3_MP-Allocation'!$E$2:$CN$3,2,0)</f>
        <v>0</v>
      </c>
      <c r="CM40" s="266">
        <f>CM39*HLOOKUP(CM28,'A-3_MP-Allocation'!$E$2:$CN$3,2,0)</f>
        <v>0</v>
      </c>
      <c r="CN40" s="266"/>
      <c r="CO40" s="266"/>
      <c r="CP40" s="266"/>
      <c r="CQ40" s="266"/>
      <c r="CR40" s="266"/>
      <c r="CS40" s="266"/>
      <c r="CT40" s="266"/>
      <c r="CU40" s="266"/>
      <c r="CV40" s="266"/>
      <c r="CW40" s="266"/>
      <c r="CX40" s="266"/>
      <c r="CY40" s="266"/>
      <c r="CZ40" s="266"/>
      <c r="DA40" s="266"/>
      <c r="DB40" s="266"/>
      <c r="DC40" s="266"/>
      <c r="DD40" s="266"/>
      <c r="DE40" s="266"/>
      <c r="DF40" s="266"/>
      <c r="DG40" s="266"/>
      <c r="DH40" s="266"/>
      <c r="DI40" s="266"/>
      <c r="DJ40" s="266"/>
      <c r="DK40" s="266"/>
      <c r="DL40" s="266"/>
      <c r="DM40" s="266"/>
      <c r="DN40" s="266"/>
      <c r="DO40" s="266"/>
      <c r="DP40" s="266"/>
      <c r="DQ40" s="266"/>
      <c r="DR40" s="266"/>
      <c r="DS40" s="266"/>
      <c r="DT40" s="266"/>
      <c r="DU40" s="266"/>
      <c r="DV40" s="266"/>
      <c r="DW40" s="266"/>
      <c r="DX40" s="266"/>
      <c r="DY40" s="266"/>
      <c r="DZ40" s="266"/>
      <c r="EA40" s="266"/>
      <c r="EB40" s="266"/>
      <c r="EC40" s="266"/>
      <c r="ED40" s="266"/>
      <c r="EE40" s="266"/>
      <c r="EF40" s="266"/>
      <c r="EG40" s="266"/>
      <c r="EH40" s="266"/>
      <c r="EI40" s="266"/>
      <c r="EJ40" s="266"/>
      <c r="EK40" s="266"/>
      <c r="EL40" s="266"/>
      <c r="EM40" s="266"/>
      <c r="EN40" s="266"/>
      <c r="EO40" s="266"/>
      <c r="EP40" s="266"/>
      <c r="EQ40" s="266"/>
      <c r="ER40" s="266"/>
      <c r="ES40" s="266"/>
      <c r="ET40" s="266"/>
      <c r="EU40" s="266"/>
      <c r="EV40" s="266"/>
      <c r="EW40" s="266"/>
      <c r="EX40" s="266"/>
      <c r="EY40" s="266"/>
      <c r="EZ40" s="266"/>
      <c r="FA40" s="266"/>
      <c r="FB40" s="266"/>
      <c r="FC40" s="266"/>
      <c r="FD40" s="266"/>
      <c r="FE40" s="266"/>
    </row>
    <row r="41" spans="1:161" ht="14.45" hidden="1" customHeight="1" outlineLevel="1">
      <c r="A41" s="656"/>
      <c r="B41" s="160" t="s">
        <v>123</v>
      </c>
      <c r="C41" s="160" t="s">
        <v>121</v>
      </c>
      <c r="D41" s="161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  <c r="BB41" s="161"/>
      <c r="BC41" s="161"/>
      <c r="BD41" s="161"/>
      <c r="BE41" s="161"/>
      <c r="BF41" s="161"/>
      <c r="BG41" s="161"/>
      <c r="BH41" s="161"/>
      <c r="BI41" s="161"/>
      <c r="BJ41" s="161"/>
      <c r="BK41" s="161"/>
      <c r="BL41" s="161"/>
      <c r="BM41" s="161"/>
      <c r="BN41" s="161"/>
      <c r="BO41" s="161"/>
      <c r="BP41" s="161"/>
      <c r="BQ41" s="161"/>
      <c r="BR41" s="161"/>
      <c r="BS41" s="161"/>
      <c r="BT41" s="161"/>
      <c r="BU41" s="161"/>
      <c r="BV41" s="161"/>
      <c r="BW41" s="161"/>
      <c r="BX41" s="161"/>
      <c r="BY41" s="161"/>
      <c r="BZ41" s="161"/>
      <c r="CA41" s="161"/>
      <c r="CB41" s="161"/>
      <c r="CC41" s="161"/>
      <c r="CD41" s="161"/>
      <c r="CE41" s="161"/>
      <c r="CF41" s="161"/>
      <c r="CG41" s="161"/>
      <c r="CH41" s="161"/>
      <c r="CI41" s="161"/>
      <c r="CJ41" s="161"/>
      <c r="CK41" s="161"/>
      <c r="CL41" s="161"/>
      <c r="CM41" s="161"/>
      <c r="CN41" s="161"/>
      <c r="CO41" s="161"/>
      <c r="CP41" s="161"/>
      <c r="CQ41" s="161"/>
      <c r="CR41" s="161"/>
      <c r="CS41" s="161"/>
      <c r="CT41" s="161"/>
      <c r="CU41" s="161"/>
      <c r="CV41" s="161"/>
      <c r="CW41" s="161"/>
      <c r="CX41" s="161"/>
      <c r="CY41" s="161"/>
      <c r="CZ41" s="161"/>
      <c r="DA41" s="161"/>
      <c r="DB41" s="161"/>
      <c r="DC41" s="161"/>
      <c r="DD41" s="161"/>
      <c r="DE41" s="161"/>
      <c r="DF41" s="161"/>
      <c r="DG41" s="161"/>
      <c r="DH41" s="161"/>
      <c r="DI41" s="161"/>
      <c r="DJ41" s="161"/>
      <c r="DK41" s="161"/>
      <c r="DL41" s="161"/>
      <c r="DM41" s="161"/>
      <c r="DN41" s="161"/>
      <c r="DO41" s="161"/>
      <c r="DP41" s="161"/>
      <c r="DQ41" s="161"/>
      <c r="DR41" s="161"/>
      <c r="DS41" s="161"/>
      <c r="DT41" s="161"/>
      <c r="DU41" s="161"/>
      <c r="DV41" s="161"/>
      <c r="DW41" s="161"/>
      <c r="DX41" s="161"/>
      <c r="DY41" s="161"/>
      <c r="DZ41" s="161"/>
      <c r="EA41" s="161"/>
      <c r="EB41" s="161"/>
      <c r="EC41" s="161"/>
      <c r="ED41" s="161"/>
      <c r="EE41" s="161"/>
      <c r="EF41" s="161"/>
      <c r="EG41" s="161"/>
      <c r="EH41" s="161"/>
      <c r="EI41" s="161"/>
      <c r="EJ41" s="161"/>
      <c r="EK41" s="161"/>
      <c r="EL41" s="161"/>
      <c r="EM41" s="161"/>
      <c r="EN41" s="161"/>
      <c r="EO41" s="161"/>
      <c r="EP41" s="161"/>
      <c r="EQ41" s="161"/>
      <c r="ER41" s="161"/>
      <c r="ES41" s="161"/>
      <c r="ET41" s="161"/>
      <c r="EU41" s="161"/>
      <c r="EV41" s="161"/>
      <c r="EW41" s="161"/>
      <c r="EX41" s="161"/>
      <c r="EY41" s="161"/>
      <c r="EZ41" s="161"/>
      <c r="FA41" s="161"/>
      <c r="FB41" s="161"/>
      <c r="FC41" s="161"/>
      <c r="FD41" s="161"/>
      <c r="FE41" s="161"/>
    </row>
    <row r="42" spans="1:161" ht="14.45" hidden="1" customHeight="1" outlineLevel="1">
      <c r="A42" s="656"/>
      <c r="B42" s="160" t="s">
        <v>123</v>
      </c>
      <c r="C42" s="160" t="s">
        <v>122</v>
      </c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1"/>
      <c r="AK42" s="161"/>
      <c r="AL42" s="161"/>
      <c r="AM42" s="161"/>
      <c r="AN42" s="161"/>
      <c r="AO42" s="161"/>
      <c r="AP42" s="161"/>
      <c r="AQ42" s="161"/>
      <c r="AR42" s="161"/>
      <c r="AS42" s="161"/>
      <c r="AT42" s="161"/>
      <c r="AU42" s="161"/>
      <c r="AV42" s="161"/>
      <c r="AW42" s="161"/>
      <c r="AX42" s="161"/>
      <c r="AY42" s="161"/>
      <c r="AZ42" s="161"/>
      <c r="BA42" s="161"/>
      <c r="BB42" s="161"/>
      <c r="BC42" s="161"/>
      <c r="BD42" s="161"/>
      <c r="BE42" s="161"/>
      <c r="BF42" s="161"/>
      <c r="BG42" s="161"/>
      <c r="BH42" s="161"/>
      <c r="BI42" s="161"/>
      <c r="BJ42" s="161"/>
      <c r="BK42" s="161"/>
      <c r="BL42" s="161"/>
      <c r="BM42" s="161"/>
      <c r="BN42" s="161"/>
      <c r="BO42" s="161"/>
      <c r="BP42" s="161"/>
      <c r="BQ42" s="161"/>
      <c r="BR42" s="161"/>
      <c r="BS42" s="161"/>
      <c r="BT42" s="161"/>
      <c r="BU42" s="161"/>
      <c r="BV42" s="161"/>
      <c r="BW42" s="161"/>
      <c r="BX42" s="161"/>
      <c r="BY42" s="161"/>
      <c r="BZ42" s="161"/>
      <c r="CA42" s="161"/>
      <c r="CB42" s="161"/>
      <c r="CC42" s="161"/>
      <c r="CD42" s="161"/>
      <c r="CE42" s="161"/>
      <c r="CF42" s="161"/>
      <c r="CG42" s="161"/>
      <c r="CH42" s="161"/>
      <c r="CI42" s="161"/>
      <c r="CJ42" s="161"/>
      <c r="CK42" s="161"/>
      <c r="CL42" s="161"/>
      <c r="CM42" s="161"/>
      <c r="CN42" s="161"/>
      <c r="CO42" s="161"/>
      <c r="CP42" s="161"/>
      <c r="CQ42" s="161"/>
      <c r="CR42" s="161"/>
      <c r="CS42" s="161"/>
      <c r="CT42" s="161"/>
      <c r="CU42" s="161"/>
      <c r="CV42" s="161"/>
      <c r="CW42" s="161"/>
      <c r="CX42" s="161"/>
      <c r="CY42" s="161"/>
      <c r="CZ42" s="161"/>
      <c r="DA42" s="161"/>
      <c r="DB42" s="161"/>
      <c r="DC42" s="161"/>
      <c r="DD42" s="161"/>
      <c r="DE42" s="161"/>
      <c r="DF42" s="161"/>
      <c r="DG42" s="161"/>
      <c r="DH42" s="161"/>
      <c r="DI42" s="161"/>
      <c r="DJ42" s="161"/>
      <c r="DK42" s="161"/>
      <c r="DL42" s="161"/>
      <c r="DM42" s="161"/>
      <c r="DN42" s="161"/>
      <c r="DO42" s="161"/>
      <c r="DP42" s="161"/>
      <c r="DQ42" s="161"/>
      <c r="DR42" s="161"/>
      <c r="DS42" s="161"/>
      <c r="DT42" s="161"/>
      <c r="DU42" s="161"/>
      <c r="DV42" s="161"/>
      <c r="DW42" s="161"/>
      <c r="DX42" s="161"/>
      <c r="DY42" s="161"/>
      <c r="DZ42" s="161"/>
      <c r="EA42" s="161"/>
      <c r="EB42" s="161"/>
      <c r="EC42" s="161"/>
      <c r="ED42" s="161"/>
      <c r="EE42" s="161"/>
      <c r="EF42" s="161"/>
      <c r="EG42" s="161"/>
      <c r="EH42" s="161"/>
      <c r="EI42" s="161"/>
      <c r="EJ42" s="161"/>
      <c r="EK42" s="161"/>
      <c r="EL42" s="161"/>
      <c r="EM42" s="161"/>
      <c r="EN42" s="161"/>
      <c r="EO42" s="161"/>
      <c r="EP42" s="161"/>
      <c r="EQ42" s="161"/>
      <c r="ER42" s="161"/>
      <c r="ES42" s="161"/>
      <c r="ET42" s="161"/>
      <c r="EU42" s="161"/>
      <c r="EV42" s="161"/>
      <c r="EW42" s="161"/>
      <c r="EX42" s="161"/>
      <c r="EY42" s="161"/>
      <c r="EZ42" s="161"/>
      <c r="FA42" s="161"/>
      <c r="FB42" s="161"/>
      <c r="FC42" s="161"/>
      <c r="FD42" s="161"/>
      <c r="FE42" s="161"/>
    </row>
    <row r="43" spans="1:161" ht="14.45" hidden="1" customHeight="1" outlineLevel="1">
      <c r="A43" s="656"/>
      <c r="B43" s="160" t="s">
        <v>124</v>
      </c>
      <c r="C43" s="160" t="s">
        <v>121</v>
      </c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1"/>
      <c r="AQ43" s="161"/>
      <c r="AR43" s="161"/>
      <c r="AS43" s="161"/>
      <c r="AT43" s="161"/>
      <c r="AU43" s="161"/>
      <c r="AV43" s="161"/>
      <c r="AW43" s="161"/>
      <c r="AX43" s="161"/>
      <c r="AY43" s="161"/>
      <c r="AZ43" s="161"/>
      <c r="BA43" s="161"/>
      <c r="BB43" s="161"/>
      <c r="BC43" s="161"/>
      <c r="BD43" s="161"/>
      <c r="BE43" s="161"/>
      <c r="BF43" s="161"/>
      <c r="BG43" s="161"/>
      <c r="BH43" s="161"/>
      <c r="BI43" s="161"/>
      <c r="BJ43" s="161"/>
      <c r="BK43" s="161"/>
      <c r="BL43" s="161"/>
      <c r="BM43" s="161"/>
      <c r="BN43" s="161"/>
      <c r="BO43" s="161"/>
      <c r="BP43" s="161"/>
      <c r="BQ43" s="161"/>
      <c r="BR43" s="161"/>
      <c r="BS43" s="161"/>
      <c r="BT43" s="161"/>
      <c r="BU43" s="161"/>
      <c r="BV43" s="161"/>
      <c r="BW43" s="161"/>
      <c r="BX43" s="161"/>
      <c r="BY43" s="161"/>
      <c r="BZ43" s="161"/>
      <c r="CA43" s="161"/>
      <c r="CB43" s="161"/>
      <c r="CC43" s="161"/>
      <c r="CD43" s="161"/>
      <c r="CE43" s="161"/>
      <c r="CF43" s="161"/>
      <c r="CG43" s="161"/>
      <c r="CH43" s="161"/>
      <c r="CI43" s="161"/>
      <c r="CJ43" s="161"/>
      <c r="CK43" s="161"/>
      <c r="CL43" s="161"/>
      <c r="CM43" s="161"/>
      <c r="CN43" s="161"/>
      <c r="CO43" s="161"/>
      <c r="CP43" s="161"/>
      <c r="CQ43" s="161"/>
      <c r="CR43" s="161"/>
      <c r="CS43" s="161"/>
      <c r="CT43" s="161"/>
      <c r="CU43" s="161"/>
      <c r="CV43" s="161"/>
      <c r="CW43" s="161"/>
      <c r="CX43" s="161"/>
      <c r="CY43" s="161"/>
      <c r="CZ43" s="161"/>
      <c r="DA43" s="161"/>
      <c r="DB43" s="161"/>
      <c r="DC43" s="161"/>
      <c r="DD43" s="161"/>
      <c r="DE43" s="161"/>
      <c r="DF43" s="161"/>
      <c r="DG43" s="161"/>
      <c r="DH43" s="161"/>
      <c r="DI43" s="161"/>
      <c r="DJ43" s="161"/>
      <c r="DK43" s="161"/>
      <c r="DL43" s="161"/>
      <c r="DM43" s="161"/>
      <c r="DN43" s="161"/>
      <c r="DO43" s="161"/>
      <c r="DP43" s="161"/>
      <c r="DQ43" s="161"/>
      <c r="DR43" s="161"/>
      <c r="DS43" s="161"/>
      <c r="DT43" s="161"/>
      <c r="DU43" s="161"/>
      <c r="DV43" s="161"/>
      <c r="DW43" s="161"/>
      <c r="DX43" s="161"/>
      <c r="DY43" s="161"/>
      <c r="DZ43" s="161"/>
      <c r="EA43" s="161"/>
      <c r="EB43" s="161"/>
      <c r="EC43" s="161"/>
      <c r="ED43" s="161"/>
      <c r="EE43" s="161"/>
      <c r="EF43" s="161"/>
      <c r="EG43" s="161"/>
      <c r="EH43" s="161"/>
      <c r="EI43" s="161"/>
      <c r="EJ43" s="161"/>
      <c r="EK43" s="161"/>
      <c r="EL43" s="161"/>
      <c r="EM43" s="161"/>
      <c r="EN43" s="161"/>
      <c r="EO43" s="161"/>
      <c r="EP43" s="161"/>
      <c r="EQ43" s="161"/>
      <c r="ER43" s="161"/>
      <c r="ES43" s="161"/>
      <c r="ET43" s="161"/>
      <c r="EU43" s="161"/>
      <c r="EV43" s="161"/>
      <c r="EW43" s="161"/>
      <c r="EX43" s="161"/>
      <c r="EY43" s="161"/>
      <c r="EZ43" s="161"/>
      <c r="FA43" s="161"/>
      <c r="FB43" s="161"/>
      <c r="FC43" s="161"/>
      <c r="FD43" s="161"/>
      <c r="FE43" s="161"/>
    </row>
    <row r="44" spans="1:161" ht="14.45" hidden="1" customHeight="1" outlineLevel="1">
      <c r="A44" s="656"/>
      <c r="B44" s="160" t="s">
        <v>124</v>
      </c>
      <c r="C44" s="160" t="s">
        <v>122</v>
      </c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61"/>
      <c r="AJ44" s="161"/>
      <c r="AK44" s="161"/>
      <c r="AL44" s="161"/>
      <c r="AM44" s="161"/>
      <c r="AN44" s="161"/>
      <c r="AO44" s="161"/>
      <c r="AP44" s="161"/>
      <c r="AQ44" s="161"/>
      <c r="AR44" s="161"/>
      <c r="AS44" s="161"/>
      <c r="AT44" s="161"/>
      <c r="AU44" s="161"/>
      <c r="AV44" s="161"/>
      <c r="AW44" s="161"/>
      <c r="AX44" s="161"/>
      <c r="AY44" s="161"/>
      <c r="AZ44" s="161"/>
      <c r="BA44" s="161"/>
      <c r="BB44" s="161"/>
      <c r="BC44" s="161"/>
      <c r="BD44" s="161"/>
      <c r="BE44" s="161"/>
      <c r="BF44" s="161"/>
      <c r="BG44" s="161"/>
      <c r="BH44" s="161"/>
      <c r="BI44" s="161"/>
      <c r="BJ44" s="161"/>
      <c r="BK44" s="161"/>
      <c r="BL44" s="161"/>
      <c r="BM44" s="161"/>
      <c r="BN44" s="161"/>
      <c r="BO44" s="161"/>
      <c r="BP44" s="161"/>
      <c r="BQ44" s="161"/>
      <c r="BR44" s="161"/>
      <c r="BS44" s="161"/>
      <c r="BT44" s="161"/>
      <c r="BU44" s="161"/>
      <c r="BV44" s="161"/>
      <c r="BW44" s="161"/>
      <c r="BX44" s="161"/>
      <c r="BY44" s="161"/>
      <c r="BZ44" s="161"/>
      <c r="CA44" s="161"/>
      <c r="CB44" s="161"/>
      <c r="CC44" s="161"/>
      <c r="CD44" s="161"/>
      <c r="CE44" s="161"/>
      <c r="CF44" s="161"/>
      <c r="CG44" s="161"/>
      <c r="CH44" s="161"/>
      <c r="CI44" s="161"/>
      <c r="CJ44" s="161"/>
      <c r="CK44" s="161"/>
      <c r="CL44" s="161"/>
      <c r="CM44" s="161"/>
      <c r="CN44" s="161"/>
      <c r="CO44" s="161"/>
      <c r="CP44" s="161"/>
      <c r="CQ44" s="161"/>
      <c r="CR44" s="161"/>
      <c r="CS44" s="161"/>
      <c r="CT44" s="161"/>
      <c r="CU44" s="161"/>
      <c r="CV44" s="161"/>
      <c r="CW44" s="161"/>
      <c r="CX44" s="161"/>
      <c r="CY44" s="161"/>
      <c r="CZ44" s="161"/>
      <c r="DA44" s="161"/>
      <c r="DB44" s="161"/>
      <c r="DC44" s="161"/>
      <c r="DD44" s="161"/>
      <c r="DE44" s="161"/>
      <c r="DF44" s="161"/>
      <c r="DG44" s="161"/>
      <c r="DH44" s="161"/>
      <c r="DI44" s="161"/>
      <c r="DJ44" s="161"/>
      <c r="DK44" s="161"/>
      <c r="DL44" s="161"/>
      <c r="DM44" s="161"/>
      <c r="DN44" s="161"/>
      <c r="DO44" s="161"/>
      <c r="DP44" s="161"/>
      <c r="DQ44" s="161"/>
      <c r="DR44" s="161"/>
      <c r="DS44" s="161"/>
      <c r="DT44" s="161"/>
      <c r="DU44" s="161"/>
      <c r="DV44" s="161"/>
      <c r="DW44" s="161"/>
      <c r="DX44" s="161"/>
      <c r="DY44" s="161"/>
      <c r="DZ44" s="161"/>
      <c r="EA44" s="161"/>
      <c r="EB44" s="161"/>
      <c r="EC44" s="161"/>
      <c r="ED44" s="161"/>
      <c r="EE44" s="161"/>
      <c r="EF44" s="161"/>
      <c r="EG44" s="161"/>
      <c r="EH44" s="161"/>
      <c r="EI44" s="161"/>
      <c r="EJ44" s="161"/>
      <c r="EK44" s="161"/>
      <c r="EL44" s="161"/>
      <c r="EM44" s="161"/>
      <c r="EN44" s="161"/>
      <c r="EO44" s="161"/>
      <c r="EP44" s="161"/>
      <c r="EQ44" s="161"/>
      <c r="ER44" s="161"/>
      <c r="ES44" s="161"/>
      <c r="ET44" s="161"/>
      <c r="EU44" s="161"/>
      <c r="EV44" s="161"/>
      <c r="EW44" s="161"/>
      <c r="EX44" s="161"/>
      <c r="EY44" s="161"/>
      <c r="EZ44" s="161"/>
      <c r="FA44" s="161"/>
      <c r="FB44" s="161"/>
      <c r="FC44" s="161"/>
      <c r="FD44" s="161"/>
      <c r="FE44" s="161"/>
    </row>
    <row r="45" spans="1:161" ht="14.45" hidden="1" customHeight="1" outlineLevel="1">
      <c r="A45" s="656"/>
      <c r="B45" s="160" t="s">
        <v>119</v>
      </c>
      <c r="C45" s="160" t="s">
        <v>121</v>
      </c>
      <c r="D45" s="161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61"/>
      <c r="AK45" s="161"/>
      <c r="AL45" s="161"/>
      <c r="AM45" s="161"/>
      <c r="AN45" s="161"/>
      <c r="AO45" s="161"/>
      <c r="AP45" s="161"/>
      <c r="AQ45" s="161"/>
      <c r="AR45" s="161"/>
      <c r="AS45" s="161"/>
      <c r="AT45" s="161"/>
      <c r="AU45" s="161"/>
      <c r="AV45" s="161"/>
      <c r="AW45" s="161"/>
      <c r="AX45" s="161"/>
      <c r="AY45" s="161"/>
      <c r="AZ45" s="161"/>
      <c r="BA45" s="161"/>
      <c r="BB45" s="161"/>
      <c r="BC45" s="161"/>
      <c r="BD45" s="161"/>
      <c r="BE45" s="161"/>
      <c r="BF45" s="161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</row>
    <row r="46" spans="1:161" ht="14.45" hidden="1" customHeight="1" outlineLevel="1">
      <c r="A46" s="656"/>
      <c r="B46" s="160" t="s">
        <v>119</v>
      </c>
      <c r="C46" s="160" t="s">
        <v>122</v>
      </c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</row>
    <row r="47" spans="1:161" ht="14.45" hidden="1" customHeight="1" outlineLevel="1" collapsed="1">
      <c r="A47" s="656"/>
      <c r="B47" s="160" t="s">
        <v>120</v>
      </c>
      <c r="C47" s="160" t="s">
        <v>121</v>
      </c>
      <c r="D47" s="161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</row>
    <row r="48" spans="1:161" ht="14.45" hidden="1" customHeight="1" outlineLevel="1">
      <c r="A48" s="657"/>
      <c r="B48" s="162" t="s">
        <v>120</v>
      </c>
      <c r="C48" s="162" t="s">
        <v>122</v>
      </c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AZ48" s="163"/>
      <c r="BA48" s="163"/>
      <c r="BB48" s="163"/>
      <c r="BC48" s="163"/>
      <c r="BD48" s="163"/>
      <c r="BE48" s="163"/>
      <c r="BF48" s="163"/>
      <c r="BG48" s="163"/>
      <c r="BH48" s="163"/>
      <c r="BI48" s="163"/>
      <c r="BJ48" s="163"/>
      <c r="BK48" s="163"/>
      <c r="BL48" s="163"/>
      <c r="BM48" s="163"/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163"/>
      <c r="CB48" s="163"/>
      <c r="CC48" s="163"/>
      <c r="CD48" s="163"/>
      <c r="CE48" s="163"/>
      <c r="CF48" s="163"/>
      <c r="CG48" s="163"/>
      <c r="CH48" s="163"/>
      <c r="CI48" s="163"/>
      <c r="CJ48" s="163"/>
      <c r="CK48" s="163"/>
      <c r="CL48" s="163"/>
      <c r="CM48" s="163"/>
      <c r="CN48" s="163"/>
      <c r="CO48" s="163"/>
      <c r="CP48" s="163"/>
      <c r="CQ48" s="163"/>
      <c r="CR48" s="163"/>
      <c r="CS48" s="163"/>
      <c r="CT48" s="163"/>
      <c r="CU48" s="163"/>
      <c r="CV48" s="163"/>
      <c r="CW48" s="163"/>
      <c r="CX48" s="163"/>
      <c r="CY48" s="163"/>
      <c r="CZ48" s="163"/>
      <c r="DA48" s="163"/>
      <c r="DB48" s="163"/>
      <c r="DC48" s="163"/>
      <c r="DD48" s="163"/>
      <c r="DE48" s="163"/>
      <c r="DF48" s="163"/>
      <c r="DG48" s="163"/>
      <c r="DH48" s="163"/>
      <c r="DI48" s="163"/>
      <c r="DJ48" s="163"/>
      <c r="DK48" s="163"/>
      <c r="DL48" s="163"/>
      <c r="DM48" s="163"/>
      <c r="DN48" s="163"/>
      <c r="DO48" s="163"/>
      <c r="DP48" s="163"/>
      <c r="DQ48" s="163"/>
      <c r="DR48" s="163"/>
      <c r="DS48" s="163"/>
      <c r="DT48" s="163"/>
      <c r="DU48" s="163"/>
      <c r="DV48" s="163"/>
      <c r="DW48" s="163"/>
      <c r="DX48" s="163"/>
      <c r="DY48" s="163"/>
      <c r="DZ48" s="163"/>
      <c r="EA48" s="163"/>
      <c r="EB48" s="163"/>
      <c r="EC48" s="163"/>
      <c r="ED48" s="163"/>
      <c r="EE48" s="163"/>
      <c r="EF48" s="163"/>
      <c r="EG48" s="163"/>
      <c r="EH48" s="163"/>
      <c r="EI48" s="163"/>
      <c r="EJ48" s="163"/>
      <c r="EK48" s="163"/>
      <c r="EL48" s="163"/>
      <c r="EM48" s="163"/>
      <c r="EN48" s="163"/>
      <c r="EO48" s="163"/>
      <c r="EP48" s="163"/>
      <c r="EQ48" s="163"/>
      <c r="ER48" s="163"/>
      <c r="ES48" s="163"/>
      <c r="ET48" s="163"/>
      <c r="EU48" s="163"/>
      <c r="EV48" s="163"/>
      <c r="EW48" s="163"/>
      <c r="EX48" s="163"/>
      <c r="EY48" s="163"/>
      <c r="EZ48" s="163"/>
      <c r="FA48" s="163"/>
      <c r="FB48" s="163"/>
      <c r="FC48" s="163"/>
      <c r="FD48" s="163"/>
      <c r="FE48" s="163"/>
    </row>
    <row r="49" spans="1:91" hidden="1" collapsed="1">
      <c r="A49" s="158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</row>
    <row r="50" spans="1:91" hidden="1">
      <c r="A50" s="295"/>
      <c r="B50" s="295"/>
      <c r="C50" s="295"/>
      <c r="D50" s="295"/>
      <c r="E50" s="295"/>
      <c r="F50" s="295"/>
      <c r="G50" s="295"/>
      <c r="H50" s="295"/>
      <c r="I50" s="295"/>
      <c r="J50" s="295"/>
      <c r="K50" s="295"/>
      <c r="L50" s="295"/>
      <c r="M50" s="295"/>
      <c r="N50" s="295"/>
      <c r="O50" s="295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5"/>
      <c r="AH50" s="295"/>
      <c r="AI50" s="295"/>
      <c r="AJ50" s="295"/>
      <c r="AK50" s="295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5"/>
      <c r="AW50" s="295"/>
      <c r="AX50" s="295"/>
      <c r="AY50" s="295"/>
      <c r="AZ50" s="295"/>
      <c r="BA50" s="295"/>
      <c r="BB50" s="295"/>
      <c r="BC50" s="295"/>
      <c r="BD50" s="295"/>
      <c r="BE50" s="295"/>
      <c r="BF50" s="295"/>
      <c r="BG50" s="295"/>
      <c r="BH50" s="295"/>
      <c r="BI50" s="295"/>
      <c r="BJ50" s="295"/>
      <c r="BK50" s="295"/>
      <c r="BL50" s="295"/>
      <c r="BM50" s="295"/>
      <c r="BN50" s="295"/>
      <c r="BO50" s="295"/>
      <c r="BP50" s="295"/>
      <c r="BQ50" s="295"/>
      <c r="BR50" s="295"/>
      <c r="BS50" s="295"/>
      <c r="BT50" s="295"/>
      <c r="BU50" s="295"/>
      <c r="BV50" s="295"/>
      <c r="BW50" s="295"/>
      <c r="BX50" s="295"/>
      <c r="BY50" s="295"/>
      <c r="BZ50" s="295"/>
      <c r="CA50" s="295"/>
      <c r="CB50" s="295"/>
      <c r="CC50" s="295"/>
      <c r="CD50" s="295"/>
      <c r="CE50" s="295"/>
      <c r="CF50" s="295"/>
      <c r="CG50" s="295"/>
      <c r="CH50" s="295"/>
      <c r="CI50" s="295"/>
      <c r="CJ50" s="295"/>
      <c r="CK50" s="295"/>
      <c r="CL50" s="295"/>
      <c r="CM50" s="295"/>
    </row>
    <row r="51" spans="1:91">
      <c r="A51" s="53"/>
    </row>
    <row r="52" spans="1:91">
      <c r="A52" s="53"/>
    </row>
    <row r="53" spans="1:91">
      <c r="A53" s="53"/>
    </row>
    <row r="54" spans="1:91">
      <c r="A54" s="53"/>
    </row>
    <row r="55" spans="1:91">
      <c r="A55" s="53"/>
    </row>
    <row r="56" spans="1:91">
      <c r="A56" s="53"/>
    </row>
    <row r="57" spans="1:91">
      <c r="A57" s="53"/>
    </row>
    <row r="58" spans="1:91">
      <c r="A58" s="53"/>
    </row>
    <row r="59" spans="1:91">
      <c r="A59" s="53"/>
    </row>
    <row r="60" spans="1:91">
      <c r="A60" s="53"/>
    </row>
    <row r="73" spans="1:91" ht="15.75" thickBot="1"/>
    <row r="74" spans="1:91" ht="50.1" customHeight="1" thickBot="1">
      <c r="C74" s="290" t="s">
        <v>165</v>
      </c>
      <c r="D74" s="274">
        <f>EOMONTH('A-2_MH Distribution'!P5,-1)+1-WEEKDAY(EOMONTH('A-2_MH Distribution'!P5,-1)+1-6)</f>
        <v>44463</v>
      </c>
      <c r="E74" s="274">
        <f>IFERROR(IF((EOMONTH(D74,1)+1-WEEKDAY(EOMONTH(D74,1)+1-6))&lt;=(EOMONTH($FE$28+6,1)+1-WEEKDAY(EOMONTH($FE$28+6,1)+1-6)),(EOMONTH(D74,1)+1-WEEKDAY(EOMONTH(D74,1)+1-6)),""),"")</f>
        <v>44498</v>
      </c>
      <c r="F74" s="274">
        <f t="shared" ref="F74:AF74" si="2">IFERROR(IF((EOMONTH(E74,1)+1-WEEKDAY(EOMONTH(E74,1)+1-6))&lt;=(EOMONTH($FE$28+6,1)+1-WEEKDAY(EOMONTH($FE$28+6,1)+1-6)),(EOMONTH(E74,1)+1-WEEKDAY(EOMONTH(E74,1)+1-6)),""),"")</f>
        <v>44526</v>
      </c>
      <c r="G74" s="274">
        <f t="shared" si="2"/>
        <v>44561</v>
      </c>
      <c r="H74" s="274">
        <f t="shared" si="2"/>
        <v>44589</v>
      </c>
      <c r="I74" s="274">
        <f t="shared" si="2"/>
        <v>44617</v>
      </c>
      <c r="J74" s="274">
        <f t="shared" si="2"/>
        <v>44645</v>
      </c>
      <c r="K74" s="274">
        <f t="shared" si="2"/>
        <v>44680</v>
      </c>
      <c r="L74" s="274">
        <f t="shared" si="2"/>
        <v>44708</v>
      </c>
      <c r="M74" s="274">
        <f t="shared" si="2"/>
        <v>44736</v>
      </c>
      <c r="N74" s="274">
        <f t="shared" si="2"/>
        <v>44771</v>
      </c>
      <c r="O74" s="274">
        <f t="shared" si="2"/>
        <v>44799</v>
      </c>
      <c r="P74" s="274">
        <f t="shared" si="2"/>
        <v>44834</v>
      </c>
      <c r="Q74" s="274">
        <f t="shared" si="2"/>
        <v>44862</v>
      </c>
      <c r="R74" s="274">
        <f t="shared" si="2"/>
        <v>44890</v>
      </c>
      <c r="S74" s="274">
        <f t="shared" si="2"/>
        <v>44925</v>
      </c>
      <c r="T74" s="274">
        <f t="shared" si="2"/>
        <v>44953</v>
      </c>
      <c r="U74" s="274">
        <f t="shared" si="2"/>
        <v>44981</v>
      </c>
      <c r="V74" s="274">
        <f t="shared" si="2"/>
        <v>45016</v>
      </c>
      <c r="W74" s="274">
        <f t="shared" si="2"/>
        <v>45044</v>
      </c>
      <c r="X74" s="274">
        <f t="shared" si="2"/>
        <v>45072</v>
      </c>
      <c r="Y74" s="382">
        <f t="shared" si="2"/>
        <v>45107</v>
      </c>
      <c r="Z74" s="386">
        <f t="shared" si="2"/>
        <v>45135</v>
      </c>
      <c r="AA74" s="386">
        <f t="shared" si="2"/>
        <v>45163</v>
      </c>
      <c r="AB74" s="386">
        <f t="shared" si="2"/>
        <v>45198</v>
      </c>
      <c r="AC74" s="386">
        <f t="shared" si="2"/>
        <v>45226</v>
      </c>
      <c r="AD74" s="386">
        <f t="shared" si="2"/>
        <v>45254</v>
      </c>
      <c r="AE74" s="386">
        <f t="shared" si="2"/>
        <v>45289</v>
      </c>
      <c r="AF74" s="386">
        <f t="shared" si="2"/>
        <v>45317</v>
      </c>
      <c r="AG74" s="386">
        <f t="shared" ref="AG74:AP74" si="3">IFERROR(IF((EOMONTH(AF74,1)+1-WEEKDAY(EOMONTH(AF74,1)+1-6))&lt;=(EOMONTH($FE$28+6,1)+1-WEEKDAY(EOMONTH($FE$28+6,1)+1-6)),(EOMONTH(AF74,1)+1-WEEKDAY(EOMONTH(AF74,1)+1-6)),""),"")</f>
        <v>45345</v>
      </c>
      <c r="AH74" s="386">
        <f t="shared" si="3"/>
        <v>45380</v>
      </c>
      <c r="AI74" s="386">
        <f t="shared" si="3"/>
        <v>45408</v>
      </c>
      <c r="AJ74" s="386">
        <f t="shared" si="3"/>
        <v>45443</v>
      </c>
      <c r="AK74" s="386">
        <f t="shared" si="3"/>
        <v>45471</v>
      </c>
      <c r="AL74" s="386">
        <f t="shared" si="3"/>
        <v>45499</v>
      </c>
      <c r="AM74" s="386">
        <f t="shared" si="3"/>
        <v>45534</v>
      </c>
      <c r="AN74" s="386">
        <f t="shared" si="3"/>
        <v>45562</v>
      </c>
      <c r="AO74" s="386">
        <f t="shared" si="3"/>
        <v>45590</v>
      </c>
      <c r="AP74" s="275">
        <f t="shared" si="3"/>
        <v>45625</v>
      </c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</row>
    <row r="75" spans="1:91" ht="20.100000000000001" customHeight="1">
      <c r="A75" s="658" t="s">
        <v>166</v>
      </c>
      <c r="B75" s="286" t="s">
        <v>114</v>
      </c>
      <c r="C75" s="291" t="s">
        <v>170</v>
      </c>
      <c r="D75" s="387" t="str">
        <f t="shared" ref="D75" si="4">IFERROR(IF(D74&lt;&gt;"",D76-C76,0),"")</f>
        <v/>
      </c>
      <c r="E75" s="387">
        <f t="shared" ref="E75" si="5">IFERROR(IF(E74&lt;&gt;"",E76-D76,0),"")</f>
        <v>119.16976950354609</v>
      </c>
      <c r="F75" s="387">
        <f t="shared" ref="F75" si="6">IFERROR(IF(F74&lt;&gt;"",F76-E76,0),"")</f>
        <v>146.3594858156028</v>
      </c>
      <c r="G75" s="387">
        <f t="shared" ref="G75:Y75" si="7">IFERROR(IF(G74&lt;&gt;"",G76-F76,0),"")</f>
        <v>136.19680851063828</v>
      </c>
      <c r="H75" s="387">
        <f t="shared" si="7"/>
        <v>153.07978723404261</v>
      </c>
      <c r="I75" s="387">
        <f t="shared" si="7"/>
        <v>149.65135396518372</v>
      </c>
      <c r="J75" s="387">
        <f t="shared" si="7"/>
        <v>107.04279497098651</v>
      </c>
      <c r="K75" s="387">
        <f t="shared" si="7"/>
        <v>0</v>
      </c>
      <c r="L75" s="387">
        <f t="shared" si="7"/>
        <v>0</v>
      </c>
      <c r="M75" s="387">
        <f t="shared" si="7"/>
        <v>0</v>
      </c>
      <c r="N75" s="387">
        <f t="shared" si="7"/>
        <v>0</v>
      </c>
      <c r="O75" s="387">
        <f t="shared" si="7"/>
        <v>0</v>
      </c>
      <c r="P75" s="387">
        <f t="shared" si="7"/>
        <v>0</v>
      </c>
      <c r="Q75" s="387">
        <f t="shared" si="7"/>
        <v>0</v>
      </c>
      <c r="R75" s="387">
        <f t="shared" si="7"/>
        <v>0</v>
      </c>
      <c r="S75" s="387">
        <f t="shared" si="7"/>
        <v>0</v>
      </c>
      <c r="T75" s="387">
        <f t="shared" si="7"/>
        <v>0</v>
      </c>
      <c r="U75" s="387">
        <f t="shared" si="7"/>
        <v>0</v>
      </c>
      <c r="V75" s="387">
        <f t="shared" si="7"/>
        <v>0</v>
      </c>
      <c r="W75" s="387">
        <f t="shared" si="7"/>
        <v>0</v>
      </c>
      <c r="X75" s="387">
        <f t="shared" si="7"/>
        <v>0</v>
      </c>
      <c r="Y75" s="388">
        <f t="shared" si="7"/>
        <v>23513.5</v>
      </c>
      <c r="Z75" s="387">
        <f t="shared" ref="Z75" si="8">IFERROR(IF(Z74&lt;&gt;"",Z76-Y76,0),"")</f>
        <v>0</v>
      </c>
      <c r="AA75" s="387">
        <f t="shared" ref="AA75" si="9">IFERROR(IF(AA74&lt;&gt;"",AA76-Z76,0),"")</f>
        <v>0</v>
      </c>
      <c r="AB75" s="387">
        <f t="shared" ref="AB75" si="10">IFERROR(IF(AB74&lt;&gt;"",AB76-AA76,0),"")</f>
        <v>0</v>
      </c>
      <c r="AC75" s="387">
        <f t="shared" ref="AC75" si="11">IFERROR(IF(AC74&lt;&gt;"",AC76-AB76,0),"")</f>
        <v>0</v>
      </c>
      <c r="AD75" s="387">
        <f t="shared" ref="AD75" si="12">IFERROR(IF(AD74&lt;&gt;"",AD76-AC76,0),"")</f>
        <v>0</v>
      </c>
      <c r="AE75" s="387">
        <f t="shared" ref="AE75" si="13">IFERROR(IF(AE74&lt;&gt;"",AE76-AD76,0),"")</f>
        <v>0</v>
      </c>
      <c r="AF75" s="387">
        <f t="shared" ref="AF75" si="14">IFERROR(IF(AF74&lt;&gt;"",AF76-AE76,0),"")</f>
        <v>0</v>
      </c>
      <c r="AG75" s="387">
        <f t="shared" ref="AG75" si="15">IFERROR(IF(AG74&lt;&gt;"",AG76-AF76,0),"")</f>
        <v>0</v>
      </c>
      <c r="AH75" s="387">
        <f t="shared" ref="AH75" si="16">IFERROR(IF(AH74&lt;&gt;"",AH76-AG76,0),"")</f>
        <v>0</v>
      </c>
      <c r="AI75" s="387">
        <f t="shared" ref="AI75" si="17">IFERROR(IF(AI74&lt;&gt;"",AI76-AH76,0),"")</f>
        <v>0</v>
      </c>
      <c r="AJ75" s="387">
        <f t="shared" ref="AJ75" si="18">IFERROR(IF(AJ74&lt;&gt;"",AJ76-AI76,0),"")</f>
        <v>0</v>
      </c>
      <c r="AK75" s="387">
        <f t="shared" ref="AK75" si="19">IFERROR(IF(AK74&lt;&gt;"",AK76-AJ76,0),"")</f>
        <v>0</v>
      </c>
      <c r="AL75" s="387">
        <f t="shared" ref="AL75" si="20">IFERROR(IF(AL74&lt;&gt;"",AL76-AK76,0),"")</f>
        <v>0</v>
      </c>
      <c r="AM75" s="387">
        <f t="shared" ref="AM75" si="21">IFERROR(IF(AM74&lt;&gt;"",AM76-AL76,0),"")</f>
        <v>0</v>
      </c>
      <c r="AN75" s="387">
        <f t="shared" ref="AN75" si="22">IFERROR(IF(AN74&lt;&gt;"",AN76-AM76,0),"")</f>
        <v>0</v>
      </c>
      <c r="AO75" s="387">
        <f t="shared" ref="AO75" si="23">IFERROR(IF(AO74&lt;&gt;"",AO76-AN76,0),"")</f>
        <v>0</v>
      </c>
      <c r="AP75" s="389">
        <f t="shared" ref="AP75" si="24">IFERROR(IF(AP74&lt;&gt;"",AP76-AO76,0),"")</f>
        <v>0</v>
      </c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</row>
    <row r="76" spans="1:91" ht="20.100000000000001" customHeight="1">
      <c r="A76" s="659"/>
      <c r="B76" s="287" t="s">
        <v>114</v>
      </c>
      <c r="C76" s="292" t="s">
        <v>169</v>
      </c>
      <c r="D76" s="390">
        <f t="shared" ref="D76:X76" si="25">IFERROR(IF(AND(E74="",D74&lt;&gt;""),C76,HLOOKUP(D74-4,$D$28:$FE$30,3,0)),0)</f>
        <v>0</v>
      </c>
      <c r="E76" s="390">
        <f t="shared" si="25"/>
        <v>119.16976950354609</v>
      </c>
      <c r="F76" s="390">
        <f t="shared" si="25"/>
        <v>265.52925531914889</v>
      </c>
      <c r="G76" s="390">
        <f t="shared" si="25"/>
        <v>401.72606382978717</v>
      </c>
      <c r="H76" s="390">
        <f t="shared" si="25"/>
        <v>554.80585106382978</v>
      </c>
      <c r="I76" s="390">
        <f t="shared" si="25"/>
        <v>704.45720502901349</v>
      </c>
      <c r="J76" s="390">
        <f t="shared" si="25"/>
        <v>811.5</v>
      </c>
      <c r="K76" s="390">
        <f t="shared" si="25"/>
        <v>811.5</v>
      </c>
      <c r="L76" s="390">
        <f t="shared" si="25"/>
        <v>811.5</v>
      </c>
      <c r="M76" s="390">
        <f t="shared" si="25"/>
        <v>811.5</v>
      </c>
      <c r="N76" s="390">
        <f t="shared" si="25"/>
        <v>811.5</v>
      </c>
      <c r="O76" s="390">
        <f t="shared" si="25"/>
        <v>811.5</v>
      </c>
      <c r="P76" s="390">
        <f t="shared" si="25"/>
        <v>811.5</v>
      </c>
      <c r="Q76" s="390">
        <f t="shared" si="25"/>
        <v>811.5</v>
      </c>
      <c r="R76" s="390">
        <f t="shared" si="25"/>
        <v>811.5</v>
      </c>
      <c r="S76" s="390">
        <f t="shared" si="25"/>
        <v>811.5</v>
      </c>
      <c r="T76" s="390">
        <f t="shared" si="25"/>
        <v>811.5</v>
      </c>
      <c r="U76" s="390">
        <f t="shared" si="25"/>
        <v>811.5</v>
      </c>
      <c r="V76" s="390">
        <f t="shared" si="25"/>
        <v>811.5</v>
      </c>
      <c r="W76" s="390">
        <f t="shared" si="25"/>
        <v>811.5</v>
      </c>
      <c r="X76" s="390">
        <f t="shared" si="25"/>
        <v>811.5</v>
      </c>
      <c r="Y76" s="391">
        <v>24325</v>
      </c>
      <c r="Z76" s="390">
        <v>24325</v>
      </c>
      <c r="AA76" s="390">
        <v>24325</v>
      </c>
      <c r="AB76" s="390">
        <v>24325</v>
      </c>
      <c r="AC76" s="390">
        <v>24325</v>
      </c>
      <c r="AD76" s="390">
        <v>24325</v>
      </c>
      <c r="AE76" s="390">
        <v>24325</v>
      </c>
      <c r="AF76" s="390">
        <v>24325</v>
      </c>
      <c r="AG76" s="390">
        <v>24325</v>
      </c>
      <c r="AH76" s="390">
        <v>24325</v>
      </c>
      <c r="AI76" s="390">
        <v>24325</v>
      </c>
      <c r="AJ76" s="390">
        <v>24325</v>
      </c>
      <c r="AK76" s="390">
        <v>24325</v>
      </c>
      <c r="AL76" s="390">
        <v>24325</v>
      </c>
      <c r="AM76" s="390">
        <v>24325</v>
      </c>
      <c r="AN76" s="390">
        <v>24325</v>
      </c>
      <c r="AO76" s="390">
        <v>24325</v>
      </c>
      <c r="AP76" s="392">
        <v>24325</v>
      </c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</row>
    <row r="77" spans="1:91" ht="20.100000000000001" hidden="1" customHeight="1" outlineLevel="1">
      <c r="A77" s="659"/>
      <c r="B77" s="287" t="s">
        <v>120</v>
      </c>
      <c r="C77" s="292" t="s">
        <v>170</v>
      </c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383"/>
      <c r="Z77" s="269"/>
      <c r="AA77" s="269"/>
      <c r="AB77" s="269"/>
      <c r="AC77" s="269"/>
      <c r="AD77" s="269"/>
      <c r="AE77" s="269"/>
      <c r="AF77" s="269"/>
      <c r="AG77" s="269"/>
      <c r="AH77" s="269"/>
      <c r="AI77" s="269"/>
      <c r="AJ77" s="269"/>
      <c r="AK77" s="269"/>
      <c r="AL77" s="269"/>
      <c r="AM77" s="269"/>
      <c r="AN77" s="269"/>
      <c r="AO77" s="269"/>
      <c r="AP77" s="276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</row>
    <row r="78" spans="1:91" ht="20.100000000000001" hidden="1" customHeight="1" outlineLevel="1">
      <c r="A78" s="660"/>
      <c r="B78" s="288" t="s">
        <v>120</v>
      </c>
      <c r="C78" s="293" t="s">
        <v>169</v>
      </c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384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270"/>
      <c r="AL78" s="270"/>
      <c r="AM78" s="270"/>
      <c r="AN78" s="270"/>
      <c r="AO78" s="270"/>
      <c r="AP78" s="277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</row>
    <row r="79" spans="1:91" ht="20.100000000000001" customHeight="1" collapsed="1" thickBot="1">
      <c r="A79" s="285" t="s">
        <v>167</v>
      </c>
      <c r="B79" s="289" t="s">
        <v>114</v>
      </c>
      <c r="C79" s="294" t="s">
        <v>170</v>
      </c>
      <c r="D79" s="364">
        <f>IFERROR(D80/(SUMPRODUCT(('A-2_MH Distribution'!$V$4:$DE$4&gt;C74)*('A-2_MH Distribution'!$V$5:$DE$5))-SUMPRODUCT(('A-2_MH Distribution'!$V$4:$DE$4&gt;D74)*('A-2_MH Distribution'!$V$5:$DE$5))),0)</f>
        <v>0</v>
      </c>
      <c r="E79" s="364">
        <f>IFERROR(E80/(SUMPRODUCT(('A-2_MH Distribution'!$V$4:$DE$4&gt;D74)*('A-2_MH Distribution'!$V$5:$DE$5))-SUMPRODUCT(('A-2_MH Distribution'!$V$4:$DE$4&gt;E74)*('A-2_MH Distribution'!$V$5:$DE$5))),0)</f>
        <v>1</v>
      </c>
      <c r="F79" s="364">
        <f>IFERROR(F80/(SUMPRODUCT(('A-2_MH Distribution'!$V$4:$DE$4&gt;E74)*('A-2_MH Distribution'!$V$5:$DE$5))-SUMPRODUCT(('A-2_MH Distribution'!$V$4:$DE$4&gt;F74)*('A-2_MH Distribution'!$V$5:$DE$5))),0)</f>
        <v>1</v>
      </c>
      <c r="G79" s="364">
        <f>IFERROR(G80/(SUMPRODUCT(('A-2_MH Distribution'!$V$4:$DE$4&gt;F74)*('A-2_MH Distribution'!$V$5:$DE$5))-SUMPRODUCT(('A-2_MH Distribution'!$V$4:$DE$4&gt;G74)*('A-2_MH Distribution'!$V$5:$DE$5))),0)</f>
        <v>1</v>
      </c>
      <c r="H79" s="364">
        <f>IFERROR(H80/(SUMPRODUCT(('A-2_MH Distribution'!$V$4:$DE$4&gt;G74)*('A-2_MH Distribution'!$V$5:$DE$5))-SUMPRODUCT(('A-2_MH Distribution'!$V$4:$DE$4&gt;H74)*('A-2_MH Distribution'!$V$5:$DE$5))),0)</f>
        <v>1</v>
      </c>
      <c r="I79" s="364">
        <f>IFERROR(I80/(SUMPRODUCT(('A-2_MH Distribution'!$V$4:$DE$4&gt;H74)*('A-2_MH Distribution'!$V$5:$DE$5))-SUMPRODUCT(('A-2_MH Distribution'!$V$4:$DE$4&gt;I74)*('A-2_MH Distribution'!$V$5:$DE$5))),0)</f>
        <v>1</v>
      </c>
      <c r="J79" s="364">
        <f>IFERROR(J80/(SUMPRODUCT(('A-2_MH Distribution'!$V$4:$DE$4&gt;I74)*('A-2_MH Distribution'!$V$5:$DE$5))-SUMPRODUCT(('A-2_MH Distribution'!$V$4:$DE$4&gt;J74)*('A-2_MH Distribution'!$V$5:$DE$5))),0)</f>
        <v>1</v>
      </c>
      <c r="K79" s="364">
        <f>IFERROR(K80/(SUMPRODUCT(('A-2_MH Distribution'!$V$4:$DE$4&gt;J74)*('A-2_MH Distribution'!$V$5:$DE$5))-SUMPRODUCT(('A-2_MH Distribution'!$V$4:$DE$4&gt;K74)*('A-2_MH Distribution'!$V$5:$DE$5))),0)</f>
        <v>0</v>
      </c>
      <c r="L79" s="364">
        <f>IFERROR(L80/(SUMPRODUCT(('A-2_MH Distribution'!$V$4:$DE$4&gt;K74)*('A-2_MH Distribution'!$V$5:$DE$5))-SUMPRODUCT(('A-2_MH Distribution'!$V$4:$DE$4&gt;L74)*('A-2_MH Distribution'!$V$5:$DE$5))),0)</f>
        <v>0</v>
      </c>
      <c r="M79" s="364">
        <f>IFERROR(M80/(SUMPRODUCT(('A-2_MH Distribution'!$V$4:$DE$4&gt;L74)*('A-2_MH Distribution'!$V$5:$DE$5))-SUMPRODUCT(('A-2_MH Distribution'!$V$4:$DE$4&gt;M74)*('A-2_MH Distribution'!$V$5:$DE$5))),0)</f>
        <v>0</v>
      </c>
      <c r="N79" s="364">
        <f>IFERROR(N80/(SUMPRODUCT(('A-2_MH Distribution'!$V$4:$DE$4&gt;M74)*('A-2_MH Distribution'!$V$5:$DE$5))-SUMPRODUCT(('A-2_MH Distribution'!$V$4:$DE$4&gt;N74)*('A-2_MH Distribution'!$V$5:$DE$5))),0)</f>
        <v>0</v>
      </c>
      <c r="O79" s="364">
        <f>IFERROR(O80/(SUMPRODUCT(('A-2_MH Distribution'!$V$4:$DE$4&gt;N74)*('A-2_MH Distribution'!$V$5:$DE$5))-SUMPRODUCT(('A-2_MH Distribution'!$V$4:$DE$4&gt;O74)*('A-2_MH Distribution'!$V$5:$DE$5))),0)</f>
        <v>0</v>
      </c>
      <c r="P79" s="364">
        <f>IFERROR(P80/(SUMPRODUCT(('A-2_MH Distribution'!$V$4:$DE$4&gt;O74)*('A-2_MH Distribution'!$V$5:$DE$5))-SUMPRODUCT(('A-2_MH Distribution'!$V$4:$DE$4&gt;P74)*('A-2_MH Distribution'!$V$5:$DE$5))),0)</f>
        <v>0</v>
      </c>
      <c r="Q79" s="364">
        <f>IFERROR(Q80/(SUMPRODUCT(('A-2_MH Distribution'!$V$4:$DE$4&gt;P74)*('A-2_MH Distribution'!$V$5:$DE$5))-SUMPRODUCT(('A-2_MH Distribution'!$V$4:$DE$4&gt;Q74)*('A-2_MH Distribution'!$V$5:$DE$5))),0)</f>
        <v>0</v>
      </c>
      <c r="R79" s="364">
        <f>IFERROR(R80/(SUMPRODUCT(('A-2_MH Distribution'!$V$4:$DE$4&gt;Q74)*('A-2_MH Distribution'!$V$5:$DE$5))-SUMPRODUCT(('A-2_MH Distribution'!$V$4:$DE$4&gt;R74)*('A-2_MH Distribution'!$V$5:$DE$5))),0)</f>
        <v>0</v>
      </c>
      <c r="S79" s="364">
        <f>IFERROR(S80/(SUMPRODUCT(('A-2_MH Distribution'!$V$4:$DE$4&gt;R74)*('A-2_MH Distribution'!$V$5:$DE$5))-SUMPRODUCT(('A-2_MH Distribution'!$V$4:$DE$4&gt;S74)*('A-2_MH Distribution'!$V$5:$DE$5))),0)</f>
        <v>0</v>
      </c>
      <c r="T79" s="364">
        <f>IFERROR(T80/(SUMPRODUCT(('A-2_MH Distribution'!$V$4:$DE$4&gt;S74)*('A-2_MH Distribution'!$V$5:$DE$5))-SUMPRODUCT(('A-2_MH Distribution'!$V$4:$DE$4&gt;T74)*('A-2_MH Distribution'!$V$5:$DE$5))),0)</f>
        <v>0</v>
      </c>
      <c r="U79" s="364">
        <f>IFERROR(U80/(SUMPRODUCT(('A-2_MH Distribution'!$V$4:$DE$4&gt;T74)*('A-2_MH Distribution'!$V$5:$DE$5))-SUMPRODUCT(('A-2_MH Distribution'!$V$4:$DE$4&gt;U74)*('A-2_MH Distribution'!$V$5:$DE$5))),0)</f>
        <v>0</v>
      </c>
      <c r="V79" s="364">
        <f>IFERROR(V80/(SUMPRODUCT(('A-2_MH Distribution'!$V$4:$DE$4&gt;U74)*('A-2_MH Distribution'!$V$5:$DE$5))-SUMPRODUCT(('A-2_MH Distribution'!$V$4:$DE$4&gt;V74)*('A-2_MH Distribution'!$V$5:$DE$5))),0)</f>
        <v>0</v>
      </c>
      <c r="W79" s="364">
        <f>IFERROR(W80/(SUMPRODUCT(('A-2_MH Distribution'!$V$4:$DE$4&gt;V74)*('A-2_MH Distribution'!$V$5:$DE$5))-SUMPRODUCT(('A-2_MH Distribution'!$V$4:$DE$4&gt;W74)*('A-2_MH Distribution'!$V$5:$DE$5))),0)</f>
        <v>0</v>
      </c>
      <c r="X79" s="364">
        <f>IFERROR(X80/(SUMPRODUCT(('A-2_MH Distribution'!$V$4:$DE$4&gt;W74)*('A-2_MH Distribution'!$V$5:$DE$5))-SUMPRODUCT(('A-2_MH Distribution'!$V$4:$DE$4&gt;X74)*('A-2_MH Distribution'!$V$5:$DE$5))),0)</f>
        <v>0</v>
      </c>
      <c r="Y79" s="385">
        <f>IFERROR(Y80/(SUMPRODUCT(('A-2_MH Distribution'!$V$4:$DE$4&gt;X74)*('A-2_MH Distribution'!$V$5:$DE$5))-SUMPRODUCT(('A-2_MH Distribution'!$V$4:$DE$4&gt;Y74)*('A-2_MH Distribution'!$V$5:$DE$5))),0)</f>
        <v>0</v>
      </c>
      <c r="Z79" s="364">
        <f>IFERROR(Z80/(SUMPRODUCT(('A-2_MH Distribution'!$V$4:$DE$4&gt;Y74)*('A-2_MH Distribution'!$V$5:$DE$5))-SUMPRODUCT(('A-2_MH Distribution'!$V$4:$DE$4&gt;Z74)*('A-2_MH Distribution'!$V$5:$DE$5))),0)</f>
        <v>0</v>
      </c>
      <c r="AA79" s="364">
        <f>IFERROR(AA80/(SUMPRODUCT(('A-2_MH Distribution'!$V$4:$DE$4&gt;Z74)*('A-2_MH Distribution'!$V$5:$DE$5))-SUMPRODUCT(('A-2_MH Distribution'!$V$4:$DE$4&gt;AA74)*('A-2_MH Distribution'!$V$5:$DE$5))),0)</f>
        <v>0</v>
      </c>
      <c r="AB79" s="364">
        <f>IFERROR(AB80/(SUMPRODUCT(('A-2_MH Distribution'!$V$4:$DE$4&gt;AA74)*('A-2_MH Distribution'!$V$5:$DE$5))-SUMPRODUCT(('A-2_MH Distribution'!$V$4:$DE$4&gt;AB74)*('A-2_MH Distribution'!$V$5:$DE$5))),0)</f>
        <v>0</v>
      </c>
      <c r="AC79" s="364">
        <f>IFERROR(AC80/(SUMPRODUCT(('A-2_MH Distribution'!$V$4:$DE$4&gt;AB74)*('A-2_MH Distribution'!$V$5:$DE$5))-SUMPRODUCT(('A-2_MH Distribution'!$V$4:$DE$4&gt;AC74)*('A-2_MH Distribution'!$V$5:$DE$5))),0)</f>
        <v>0</v>
      </c>
      <c r="AD79" s="364">
        <f>IFERROR(AD80/(SUMPRODUCT(('A-2_MH Distribution'!$V$4:$DE$4&gt;AC74)*('A-2_MH Distribution'!$V$5:$DE$5))-SUMPRODUCT(('A-2_MH Distribution'!$V$4:$DE$4&gt;AD74)*('A-2_MH Distribution'!$V$5:$DE$5))),0)</f>
        <v>0</v>
      </c>
      <c r="AE79" s="364">
        <f>IFERROR(AE80/(SUMPRODUCT(('A-2_MH Distribution'!$V$4:$DE$4&gt;AD74)*('A-2_MH Distribution'!$V$5:$DE$5))-SUMPRODUCT(('A-2_MH Distribution'!$V$4:$DE$4&gt;AE74)*('A-2_MH Distribution'!$V$5:$DE$5))),0)</f>
        <v>0</v>
      </c>
      <c r="AF79" s="364">
        <f>IFERROR(AF80/(SUMPRODUCT(('A-2_MH Distribution'!$V$4:$DE$4&gt;AE74)*('A-2_MH Distribution'!$V$5:$DE$5))-SUMPRODUCT(('A-2_MH Distribution'!$V$4:$DE$4&gt;AF74)*('A-2_MH Distribution'!$V$5:$DE$5))),0)</f>
        <v>0</v>
      </c>
      <c r="AG79" s="364">
        <f>IFERROR(AG80/(SUMPRODUCT(('A-2_MH Distribution'!$V$4:$DE$4&gt;AF74)*('A-2_MH Distribution'!$V$5:$DE$5))-SUMPRODUCT(('A-2_MH Distribution'!$V$4:$DE$4&gt;AG74)*('A-2_MH Distribution'!$V$5:$DE$5))),0)</f>
        <v>0</v>
      </c>
      <c r="AH79" s="364">
        <f>IFERROR(AH80/(SUMPRODUCT(('A-2_MH Distribution'!$V$4:$DE$4&gt;AG74)*('A-2_MH Distribution'!$V$5:$DE$5))-SUMPRODUCT(('A-2_MH Distribution'!$V$4:$DE$4&gt;AH74)*('A-2_MH Distribution'!$V$5:$DE$5))),0)</f>
        <v>0</v>
      </c>
      <c r="AI79" s="364">
        <f>IFERROR(AI80/(SUMPRODUCT(('A-2_MH Distribution'!$V$4:$DE$4&gt;AH74)*('A-2_MH Distribution'!$V$5:$DE$5))-SUMPRODUCT(('A-2_MH Distribution'!$V$4:$DE$4&gt;AI74)*('A-2_MH Distribution'!$V$5:$DE$5))),0)</f>
        <v>0</v>
      </c>
      <c r="AJ79" s="364">
        <f>IFERROR(AJ80/(SUMPRODUCT(('A-2_MH Distribution'!$V$4:$DE$4&gt;AI74)*('A-2_MH Distribution'!$V$5:$DE$5))-SUMPRODUCT(('A-2_MH Distribution'!$V$4:$DE$4&gt;AJ74)*('A-2_MH Distribution'!$V$5:$DE$5))),0)</f>
        <v>0</v>
      </c>
      <c r="AK79" s="364">
        <f>IFERROR(AK80/(SUMPRODUCT(('A-2_MH Distribution'!$V$4:$DE$4&gt;AJ74)*('A-2_MH Distribution'!$V$5:$DE$5))-SUMPRODUCT(('A-2_MH Distribution'!$V$4:$DE$4&gt;AK74)*('A-2_MH Distribution'!$V$5:$DE$5))),0)</f>
        <v>0</v>
      </c>
      <c r="AL79" s="364">
        <f>IFERROR(AL80/(SUMPRODUCT(('A-2_MH Distribution'!$V$4:$DE$4&gt;AK74)*('A-2_MH Distribution'!$V$5:$DE$5))-SUMPRODUCT(('A-2_MH Distribution'!$V$4:$DE$4&gt;AL74)*('A-2_MH Distribution'!$V$5:$DE$5))),0)</f>
        <v>0</v>
      </c>
      <c r="AM79" s="364">
        <f>IFERROR(AM80/(SUMPRODUCT(('A-2_MH Distribution'!$V$4:$DE$4&gt;AL74)*('A-2_MH Distribution'!$V$5:$DE$5))-SUMPRODUCT(('A-2_MH Distribution'!$V$4:$DE$4&gt;AM74)*('A-2_MH Distribution'!$V$5:$DE$5))),0)</f>
        <v>0</v>
      </c>
      <c r="AN79" s="364">
        <f>IFERROR(AN80/(SUMPRODUCT(('A-2_MH Distribution'!$V$4:$DE$4&gt;AM74)*('A-2_MH Distribution'!$V$5:$DE$5))-SUMPRODUCT(('A-2_MH Distribution'!$V$4:$DE$4&gt;AN74)*('A-2_MH Distribution'!$V$5:$DE$5))),0)</f>
        <v>0</v>
      </c>
      <c r="AO79" s="364">
        <f>IFERROR(AO80/(SUMPRODUCT(('A-2_MH Distribution'!$V$4:$DE$4&gt;AN74)*('A-2_MH Distribution'!$V$5:$DE$5))-SUMPRODUCT(('A-2_MH Distribution'!$V$4:$DE$4&gt;AO74)*('A-2_MH Distribution'!$V$5:$DE$5))),0)</f>
        <v>0</v>
      </c>
      <c r="AP79" s="365">
        <f>IFERROR(AP80/(SUMPRODUCT(('A-2_MH Distribution'!$V$4:$DE$4&gt;AO74)*('A-2_MH Distribution'!$V$5:$DE$5))-SUMPRODUCT(('A-2_MH Distribution'!$V$4:$DE$4&gt;AP74)*('A-2_MH Distribution'!$V$5:$DE$5))),0)</f>
        <v>0</v>
      </c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</row>
    <row r="80" spans="1:91" ht="20.100000000000001" hidden="1" customHeight="1" outlineLevel="2">
      <c r="A80" s="283"/>
      <c r="B80" s="272" t="s">
        <v>114</v>
      </c>
      <c r="C80" s="272" t="s">
        <v>122</v>
      </c>
      <c r="D80" s="273">
        <v>0</v>
      </c>
      <c r="E80" s="273">
        <f t="shared" ref="E80:X80" si="26">SUMPRODUCT(($D$28:$CM$28&gt;D74)*($D$40:$CM$40))-SUMPRODUCT(($D$28:$CM$28&gt;E74)*($D$40:$CM$40))</f>
        <v>20</v>
      </c>
      <c r="F80" s="273">
        <f t="shared" si="26"/>
        <v>17</v>
      </c>
      <c r="G80" s="273">
        <f t="shared" si="26"/>
        <v>18</v>
      </c>
      <c r="H80" s="273">
        <f t="shared" si="26"/>
        <v>20</v>
      </c>
      <c r="I80" s="273">
        <f t="shared" si="26"/>
        <v>18</v>
      </c>
      <c r="J80" s="273">
        <f t="shared" si="26"/>
        <v>20</v>
      </c>
      <c r="K80" s="273">
        <f t="shared" si="26"/>
        <v>0</v>
      </c>
      <c r="L80" s="273">
        <f t="shared" si="26"/>
        <v>0</v>
      </c>
      <c r="M80" s="273">
        <f t="shared" si="26"/>
        <v>0</v>
      </c>
      <c r="N80" s="273">
        <f t="shared" si="26"/>
        <v>0</v>
      </c>
      <c r="O80" s="273">
        <f t="shared" si="26"/>
        <v>0</v>
      </c>
      <c r="P80" s="273">
        <f t="shared" si="26"/>
        <v>0</v>
      </c>
      <c r="Q80" s="273">
        <f t="shared" si="26"/>
        <v>0</v>
      </c>
      <c r="R80" s="273">
        <f t="shared" si="26"/>
        <v>0</v>
      </c>
      <c r="S80" s="273">
        <f t="shared" si="26"/>
        <v>0</v>
      </c>
      <c r="T80" s="273">
        <f t="shared" si="26"/>
        <v>0</v>
      </c>
      <c r="U80" s="273">
        <f t="shared" si="26"/>
        <v>0</v>
      </c>
      <c r="V80" s="273">
        <f t="shared" si="26"/>
        <v>0</v>
      </c>
      <c r="W80" s="273">
        <f t="shared" si="26"/>
        <v>0</v>
      </c>
      <c r="X80" s="273">
        <f t="shared" si="26"/>
        <v>0</v>
      </c>
      <c r="Y80" s="278">
        <f t="shared" ref="Y80" si="27">SUMPRODUCT(($D$28:$CM$28&gt;X74)*($D$40:$CM$40))-SUMPRODUCT(($D$28:$CM$28&gt;Y74)*($D$40:$CM$40))</f>
        <v>0</v>
      </c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</row>
    <row r="81" spans="1:91" ht="14.45" hidden="1" customHeight="1" outlineLevel="1">
      <c r="A81" s="283"/>
      <c r="B81" s="160" t="s">
        <v>123</v>
      </c>
      <c r="C81" s="160" t="s">
        <v>121</v>
      </c>
      <c r="D81" s="161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279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</row>
    <row r="82" spans="1:91" ht="14.45" hidden="1" customHeight="1" outlineLevel="1" collapsed="1">
      <c r="A82" s="283"/>
      <c r="B82" s="160" t="s">
        <v>120</v>
      </c>
      <c r="C82" s="160" t="s">
        <v>121</v>
      </c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279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</row>
    <row r="83" spans="1:91" ht="14.45" hidden="1" customHeight="1" outlineLevel="1" thickBot="1">
      <c r="A83" s="284"/>
      <c r="B83" s="280" t="s">
        <v>120</v>
      </c>
      <c r="C83" s="280" t="s">
        <v>122</v>
      </c>
      <c r="D83" s="281"/>
      <c r="E83" s="281"/>
      <c r="F83" s="281"/>
      <c r="G83" s="281"/>
      <c r="H83" s="281"/>
      <c r="I83" s="281"/>
      <c r="J83" s="281"/>
      <c r="K83" s="281"/>
      <c r="L83" s="281"/>
      <c r="M83" s="281"/>
      <c r="N83" s="281"/>
      <c r="O83" s="281"/>
      <c r="P83" s="281"/>
      <c r="Q83" s="281"/>
      <c r="R83" s="281"/>
      <c r="S83" s="281"/>
      <c r="T83" s="281"/>
      <c r="U83" s="281"/>
      <c r="V83" s="281"/>
      <c r="W83" s="281"/>
      <c r="X83" s="281"/>
      <c r="Y83" s="282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</row>
    <row r="84" spans="1:91" collapsed="1"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</row>
    <row r="86" spans="1:91">
      <c r="C86" s="654"/>
      <c r="D86" s="654"/>
    </row>
    <row r="88" spans="1:91">
      <c r="A88" s="53"/>
    </row>
    <row r="89" spans="1:91">
      <c r="A89" s="53"/>
    </row>
    <row r="90" spans="1:91">
      <c r="A90" s="53"/>
    </row>
    <row r="91" spans="1:91">
      <c r="A91" s="53"/>
    </row>
    <row r="92" spans="1:91">
      <c r="A92" s="53"/>
    </row>
    <row r="93" spans="1:91">
      <c r="A93" s="53"/>
    </row>
    <row r="94" spans="1:91">
      <c r="A94" s="53"/>
    </row>
    <row r="95" spans="1:91">
      <c r="A95" s="53"/>
    </row>
    <row r="96" spans="1:91">
      <c r="A96" s="53"/>
    </row>
    <row r="97" spans="1:42">
      <c r="A97" s="53"/>
    </row>
    <row r="110" spans="1:42" ht="15.75" thickBot="1"/>
    <row r="111" spans="1:42" ht="46.5" thickBot="1">
      <c r="A111" s="491" t="s">
        <v>214</v>
      </c>
      <c r="B111" s="492" t="s">
        <v>209</v>
      </c>
      <c r="C111" s="290" t="s">
        <v>32</v>
      </c>
      <c r="D111" s="274">
        <f>EOMONTH(D74,0)</f>
        <v>44469</v>
      </c>
      <c r="E111" s="274">
        <f>EOMONTH(D111,1)</f>
        <v>44500</v>
      </c>
      <c r="F111" s="274">
        <f t="shared" ref="F111:Y111" si="28">EOMONTH(E111,1)</f>
        <v>44530</v>
      </c>
      <c r="G111" s="274">
        <f t="shared" si="28"/>
        <v>44561</v>
      </c>
      <c r="H111" s="274">
        <f t="shared" si="28"/>
        <v>44592</v>
      </c>
      <c r="I111" s="274">
        <f t="shared" si="28"/>
        <v>44620</v>
      </c>
      <c r="J111" s="274">
        <f t="shared" si="28"/>
        <v>44651</v>
      </c>
      <c r="K111" s="274">
        <f t="shared" si="28"/>
        <v>44681</v>
      </c>
      <c r="L111" s="274">
        <f t="shared" si="28"/>
        <v>44712</v>
      </c>
      <c r="M111" s="274">
        <f t="shared" si="28"/>
        <v>44742</v>
      </c>
      <c r="N111" s="274">
        <f t="shared" si="28"/>
        <v>44773</v>
      </c>
      <c r="O111" s="274">
        <f t="shared" si="28"/>
        <v>44804</v>
      </c>
      <c r="P111" s="274">
        <f t="shared" si="28"/>
        <v>44834</v>
      </c>
      <c r="Q111" s="274">
        <f t="shared" si="28"/>
        <v>44865</v>
      </c>
      <c r="R111" s="274">
        <f t="shared" si="28"/>
        <v>44895</v>
      </c>
      <c r="S111" s="274">
        <f t="shared" si="28"/>
        <v>44926</v>
      </c>
      <c r="T111" s="274">
        <f t="shared" si="28"/>
        <v>44957</v>
      </c>
      <c r="U111" s="274">
        <f t="shared" si="28"/>
        <v>44985</v>
      </c>
      <c r="V111" s="274">
        <f t="shared" si="28"/>
        <v>45016</v>
      </c>
      <c r="W111" s="274">
        <f t="shared" si="28"/>
        <v>45046</v>
      </c>
      <c r="X111" s="274">
        <f t="shared" si="28"/>
        <v>45077</v>
      </c>
      <c r="Y111" s="382">
        <f t="shared" si="28"/>
        <v>45107</v>
      </c>
      <c r="Z111" s="386">
        <f t="shared" ref="Z111:AO111" si="29">EOMONTH(Y111,1)</f>
        <v>45138</v>
      </c>
      <c r="AA111" s="386">
        <f t="shared" si="29"/>
        <v>45169</v>
      </c>
      <c r="AB111" s="386">
        <f t="shared" si="29"/>
        <v>45199</v>
      </c>
      <c r="AC111" s="386">
        <f t="shared" si="29"/>
        <v>45230</v>
      </c>
      <c r="AD111" s="386">
        <f t="shared" si="29"/>
        <v>45260</v>
      </c>
      <c r="AE111" s="386">
        <f t="shared" si="29"/>
        <v>45291</v>
      </c>
      <c r="AF111" s="386">
        <f t="shared" si="29"/>
        <v>45322</v>
      </c>
      <c r="AG111" s="386">
        <f t="shared" si="29"/>
        <v>45351</v>
      </c>
      <c r="AH111" s="386">
        <f t="shared" si="29"/>
        <v>45382</v>
      </c>
      <c r="AI111" s="386">
        <f t="shared" si="29"/>
        <v>45412</v>
      </c>
      <c r="AJ111" s="386">
        <f t="shared" si="29"/>
        <v>45443</v>
      </c>
      <c r="AK111" s="386">
        <f t="shared" si="29"/>
        <v>45473</v>
      </c>
      <c r="AL111" s="386">
        <f t="shared" si="29"/>
        <v>45504</v>
      </c>
      <c r="AM111" s="386">
        <f t="shared" si="29"/>
        <v>45535</v>
      </c>
      <c r="AN111" s="386">
        <f t="shared" si="29"/>
        <v>45565</v>
      </c>
      <c r="AO111" s="386">
        <f t="shared" si="29"/>
        <v>45596</v>
      </c>
      <c r="AP111" s="275">
        <f t="shared" ref="AP111" si="30">EOMONTH(AO111,1)</f>
        <v>45626</v>
      </c>
    </row>
    <row r="112" spans="1:42" ht="15" customHeight="1">
      <c r="A112" s="658" t="str">
        <f>+'A-2_MH Distribution'!L4</f>
        <v>PDMS/E3D</v>
      </c>
      <c r="B112" s="486" t="s">
        <v>242</v>
      </c>
      <c r="C112" s="470">
        <f ca="1">SUM(D112:AP112)</f>
        <v>5</v>
      </c>
      <c r="D112" s="471">
        <f ca="1">IFERROR(HLOOKUP(D$111,'A-5_License Planning'!$P$3:$CX$15000,MATCH("Required Number of License",'A-5_License Planning'!$L$3:$L$156,0)+1,0),0)</f>
        <v>0</v>
      </c>
      <c r="E112" s="471">
        <f ca="1">IFERROR(HLOOKUP(E$111,'A-5_License Planning'!$P$3:$CX$15000,MATCH("Required Number of License",'A-5_License Planning'!$L$3:$L$156,0)+1,0),0)</f>
        <v>1</v>
      </c>
      <c r="F112" s="471">
        <f ca="1">IFERROR(HLOOKUP(F$111,'A-5_License Planning'!$P$3:$CX$15000,MATCH("Required Number of License",'A-5_License Planning'!$L$3:$L$156,0)+1,0),0)</f>
        <v>1</v>
      </c>
      <c r="G112" s="471">
        <f ca="1">IFERROR(HLOOKUP(G$111,'A-5_License Planning'!$P$3:$CX$15000,MATCH("Required Number of License",'A-5_License Planning'!$L$3:$L$156,0)+1,0),0)</f>
        <v>1</v>
      </c>
      <c r="H112" s="471">
        <f ca="1">IFERROR(HLOOKUP(H$111,'A-5_License Planning'!$P$3:$CX$15000,MATCH("Required Number of License",'A-5_License Planning'!$L$3:$L$156,0)+1,0),0)</f>
        <v>1</v>
      </c>
      <c r="I112" s="471">
        <f ca="1">IFERROR(HLOOKUP(I$111,'A-5_License Planning'!$P$3:$CX$15000,MATCH("Required Number of License",'A-5_License Planning'!$L$3:$L$156,0)+1,0),0)</f>
        <v>1</v>
      </c>
      <c r="J112" s="471">
        <f ca="1">IFERROR(HLOOKUP(J$111,'A-5_License Planning'!$P$3:$CX$15000,MATCH("Required Number of License",'A-5_License Planning'!$L$3:$L$156,0)+1,0),0)</f>
        <v>0</v>
      </c>
      <c r="K112" s="471">
        <f ca="1">IFERROR(HLOOKUP(K$111,'A-5_License Planning'!$P$3:$CX$15000,MATCH("Required Number of License",'A-5_License Planning'!$L$3:$L$156,0)+1,0),0)</f>
        <v>0</v>
      </c>
      <c r="L112" s="471">
        <f ca="1">IFERROR(HLOOKUP(L$111,'A-5_License Planning'!$P$3:$CX$15000,MATCH("Required Number of License",'A-5_License Planning'!$L$3:$L$156,0)+1,0),0)</f>
        <v>0</v>
      </c>
      <c r="M112" s="471">
        <f ca="1">IFERROR(HLOOKUP(M$111,'A-5_License Planning'!$P$3:$CX$15000,MATCH("Required Number of License",'A-5_License Planning'!$L$3:$L$156,0)+1,0),0)</f>
        <v>0</v>
      </c>
      <c r="N112" s="471">
        <f ca="1">IFERROR(HLOOKUP(N$111,'A-5_License Planning'!$P$3:$CX$15000,MATCH("Required Number of License",'A-5_License Planning'!$L$3:$L$156,0)+1,0),0)</f>
        <v>0</v>
      </c>
      <c r="O112" s="471">
        <f ca="1">IFERROR(HLOOKUP(O$111,'A-5_License Planning'!$P$3:$CX$15000,MATCH("Required Number of License",'A-5_License Planning'!$L$3:$L$156,0)+1,0),0)</f>
        <v>0</v>
      </c>
      <c r="P112" s="471">
        <f ca="1">IFERROR(HLOOKUP(P$111,'A-5_License Planning'!$P$3:$CX$15000,MATCH("Required Number of License",'A-5_License Planning'!$L$3:$L$156,0)+1,0),0)</f>
        <v>0</v>
      </c>
      <c r="Q112" s="471">
        <f ca="1">IFERROR(HLOOKUP(Q$111,'A-5_License Planning'!$P$3:$CX$15000,MATCH("Required Number of License",'A-5_License Planning'!$L$3:$L$156,0)+1,0),0)</f>
        <v>0</v>
      </c>
      <c r="R112" s="471">
        <f ca="1">IFERROR(HLOOKUP(R$111,'A-5_License Planning'!$P$3:$CX$15000,MATCH("Required Number of License",'A-5_License Planning'!$L$3:$L$156,0)+1,0),0)</f>
        <v>0</v>
      </c>
      <c r="S112" s="471">
        <f ca="1">IFERROR(HLOOKUP(S$111,'A-5_License Planning'!$P$3:$CX$15000,MATCH("Required Number of License",'A-5_License Planning'!$L$3:$L$156,0)+1,0),0)</f>
        <v>0</v>
      </c>
      <c r="T112" s="471">
        <f ca="1">IFERROR(HLOOKUP(T$111,'A-5_License Planning'!$P$3:$CX$15000,MATCH("Required Number of License",'A-5_License Planning'!$L$3:$L$156,0)+1,0),0)</f>
        <v>0</v>
      </c>
      <c r="U112" s="471">
        <f ca="1">IFERROR(HLOOKUP(U$111,'A-5_License Planning'!$P$3:$CX$15000,MATCH("Required Number of License",'A-5_License Planning'!$L$3:$L$156,0)+1,0),0)</f>
        <v>0</v>
      </c>
      <c r="V112" s="471">
        <f ca="1">IFERROR(HLOOKUP(V$111,'A-5_License Planning'!$P$3:$CX$15000,MATCH("Required Number of License",'A-5_License Planning'!$L$3:$L$156,0)+1,0),0)</f>
        <v>0</v>
      </c>
      <c r="W112" s="471">
        <f ca="1">IFERROR(HLOOKUP(W$111,'A-5_License Planning'!$P$3:$CX$15000,MATCH("Required Number of License",'A-5_License Planning'!$L$3:$L$156,0)+1,0),0)</f>
        <v>0</v>
      </c>
      <c r="X112" s="471">
        <f ca="1">IFERROR(HLOOKUP(X$111,'A-5_License Planning'!$P$3:$CX$15000,MATCH("Required Number of License",'A-5_License Planning'!$L$3:$L$156,0)+1,0),0)</f>
        <v>0</v>
      </c>
      <c r="Y112" s="472">
        <f ca="1">IFERROR(HLOOKUP(Y$111,'A-5_License Planning'!$P$3:$CX$15000,MATCH("Required Number of License",'A-5_License Planning'!$L$3:$L$156,0)+1,0),0)</f>
        <v>0</v>
      </c>
      <c r="Z112" s="471">
        <f ca="1">IFERROR(HLOOKUP(Z$111,'A-5_License Planning'!$P$3:$CX$15000,MATCH("Required Number of License",'A-5_License Planning'!$L$3:$L$156,0)+1,0),0)</f>
        <v>0</v>
      </c>
      <c r="AA112" s="471">
        <f ca="1">IFERROR(HLOOKUP(AA$111,'A-5_License Planning'!$P$3:$CX$15000,MATCH("Required Number of License",'A-5_License Planning'!$L$3:$L$156,0)+1,0),0)</f>
        <v>0</v>
      </c>
      <c r="AB112" s="471">
        <f ca="1">IFERROR(HLOOKUP(AB$111,'A-5_License Planning'!$P$3:$CX$15000,MATCH("Required Number of License",'A-5_License Planning'!$L$3:$L$156,0)+1,0),0)</f>
        <v>0</v>
      </c>
      <c r="AC112" s="471">
        <f ca="1">IFERROR(HLOOKUP(AC$111,'A-5_License Planning'!$P$3:$CX$15000,MATCH("Required Number of License",'A-5_License Planning'!$L$3:$L$156,0)+1,0),0)</f>
        <v>0</v>
      </c>
      <c r="AD112" s="471">
        <f ca="1">IFERROR(HLOOKUP(AD$111,'A-5_License Planning'!$P$3:$CX$15000,MATCH("Required Number of License",'A-5_License Planning'!$L$3:$L$156,0)+1,0),0)</f>
        <v>0</v>
      </c>
      <c r="AE112" s="471">
        <f ca="1">IFERROR(HLOOKUP(AE$111,'A-5_License Planning'!$P$3:$CX$15000,MATCH("Required Number of License",'A-5_License Planning'!$L$3:$L$156,0)+1,0),0)</f>
        <v>0</v>
      </c>
      <c r="AF112" s="471">
        <f ca="1">IFERROR(HLOOKUP(AF$111,'A-5_License Planning'!$P$3:$CX$15000,MATCH("Required Number of License",'A-5_License Planning'!$L$3:$L$156,0)+1,0),0)</f>
        <v>0</v>
      </c>
      <c r="AG112" s="471">
        <f ca="1">IFERROR(HLOOKUP(AG$111,'A-5_License Planning'!$P$3:$CX$15000,MATCH("Required Number of License",'A-5_License Planning'!$L$3:$L$156,0)+1,0),0)</f>
        <v>0</v>
      </c>
      <c r="AH112" s="471">
        <f ca="1">IFERROR(HLOOKUP(AH$111,'A-5_License Planning'!$P$3:$CX$15000,MATCH("Required Number of License",'A-5_License Planning'!$L$3:$L$156,0)+1,0),0)</f>
        <v>0</v>
      </c>
      <c r="AI112" s="471">
        <f ca="1">IFERROR(HLOOKUP(AI$111,'A-5_License Planning'!$P$3:$CX$15000,MATCH("Required Number of License",'A-5_License Planning'!$L$3:$L$156,0)+1,0),0)</f>
        <v>0</v>
      </c>
      <c r="AJ112" s="471">
        <f ca="1">IFERROR(HLOOKUP(AJ$111,'A-5_License Planning'!$P$3:$CX$15000,MATCH("Required Number of License",'A-5_License Planning'!$L$3:$L$156,0)+1,0),0)</f>
        <v>0</v>
      </c>
      <c r="AK112" s="471">
        <f ca="1">IFERROR(HLOOKUP(AK$111,'A-5_License Planning'!$P$3:$CX$15000,MATCH("Required Number of License",'A-5_License Planning'!$L$3:$L$156,0)+1,0),0)</f>
        <v>0</v>
      </c>
      <c r="AL112" s="471">
        <f ca="1">IFERROR(HLOOKUP(AL$111,'A-5_License Planning'!$P$3:$CX$15000,MATCH("Required Number of License",'A-5_License Planning'!$L$3:$L$156,0)+1,0),0)</f>
        <v>0</v>
      </c>
      <c r="AM112" s="471">
        <f ca="1">IFERROR(HLOOKUP(AM$111,'A-5_License Planning'!$P$3:$CX$15000,MATCH("Required Number of License",'A-5_License Planning'!$L$3:$L$156,0)+1,0),0)</f>
        <v>0</v>
      </c>
      <c r="AN112" s="471">
        <f ca="1">IFERROR(HLOOKUP(AN$111,'A-5_License Planning'!$P$3:$CX$15000,MATCH("Required Number of License",'A-5_License Planning'!$L$3:$L$156,0)+1,0),0)</f>
        <v>0</v>
      </c>
      <c r="AO112" s="471">
        <f ca="1">IFERROR(HLOOKUP(AO$111,'A-5_License Planning'!$P$3:$CX$15000,MATCH("Required Number of License",'A-5_License Planning'!$L$3:$L$156,0)+1,0),0)</f>
        <v>0</v>
      </c>
      <c r="AP112" s="473">
        <f ca="1">IFERROR(HLOOKUP(AP$111,'A-5_License Planning'!$P$3:$CX$15000,MATCH("Required Number of License",'A-5_License Planning'!$L$3:$L$156,0)+1,0),0)</f>
        <v>0</v>
      </c>
    </row>
    <row r="113" spans="1:42" ht="15" customHeight="1">
      <c r="A113" s="660"/>
      <c r="B113" s="487" t="s">
        <v>169</v>
      </c>
      <c r="C113" s="478">
        <f ca="1">MAX(J113:AP113)</f>
        <v>5</v>
      </c>
      <c r="D113" s="479">
        <f ca="1">+D112</f>
        <v>0</v>
      </c>
      <c r="E113" s="479">
        <f ca="1">+D113+E112</f>
        <v>1</v>
      </c>
      <c r="F113" s="479">
        <f t="shared" ref="F113" ca="1" si="31">+E113+F112</f>
        <v>2</v>
      </c>
      <c r="G113" s="479">
        <f t="shared" ref="G113" ca="1" si="32">+F113+G112</f>
        <v>3</v>
      </c>
      <c r="H113" s="479">
        <f t="shared" ref="H113" ca="1" si="33">+G113+H112</f>
        <v>4</v>
      </c>
      <c r="I113" s="479">
        <f t="shared" ref="I113" ca="1" si="34">+H113+I112</f>
        <v>5</v>
      </c>
      <c r="J113" s="479">
        <f t="shared" ref="J113" ca="1" si="35">+I113+J112</f>
        <v>5</v>
      </c>
      <c r="K113" s="479">
        <f t="shared" ref="K113" ca="1" si="36">+J113+K112</f>
        <v>5</v>
      </c>
      <c r="L113" s="479">
        <f t="shared" ref="L113" ca="1" si="37">+K113+L112</f>
        <v>5</v>
      </c>
      <c r="M113" s="479">
        <f t="shared" ref="M113" ca="1" si="38">+L113+M112</f>
        <v>5</v>
      </c>
      <c r="N113" s="479">
        <f t="shared" ref="N113" ca="1" si="39">+M113+N112</f>
        <v>5</v>
      </c>
      <c r="O113" s="479">
        <f t="shared" ref="O113" ca="1" si="40">+N113+O112</f>
        <v>5</v>
      </c>
      <c r="P113" s="479">
        <f t="shared" ref="P113" ca="1" si="41">+O113+P112</f>
        <v>5</v>
      </c>
      <c r="Q113" s="479">
        <f t="shared" ref="Q113" ca="1" si="42">+P113+Q112</f>
        <v>5</v>
      </c>
      <c r="R113" s="479">
        <f t="shared" ref="R113" ca="1" si="43">+Q113+R112</f>
        <v>5</v>
      </c>
      <c r="S113" s="479">
        <f t="shared" ref="S113" ca="1" si="44">+R113+S112</f>
        <v>5</v>
      </c>
      <c r="T113" s="479">
        <f t="shared" ref="T113" ca="1" si="45">+S113+T112</f>
        <v>5</v>
      </c>
      <c r="U113" s="479">
        <f t="shared" ref="U113" ca="1" si="46">+T113+U112</f>
        <v>5</v>
      </c>
      <c r="V113" s="479">
        <f t="shared" ref="V113" ca="1" si="47">+U113+V112</f>
        <v>5</v>
      </c>
      <c r="W113" s="479">
        <f t="shared" ref="W113" ca="1" si="48">+V113+W112</f>
        <v>5</v>
      </c>
      <c r="X113" s="479">
        <f t="shared" ref="X113" ca="1" si="49">+W113+X112</f>
        <v>5</v>
      </c>
      <c r="Y113" s="480">
        <f t="shared" ref="Y113" ca="1" si="50">+X113+Y112</f>
        <v>5</v>
      </c>
      <c r="Z113" s="479">
        <f t="shared" ref="Z113" ca="1" si="51">+Y113+Z112</f>
        <v>5</v>
      </c>
      <c r="AA113" s="479">
        <f t="shared" ref="AA113" ca="1" si="52">+Z113+AA112</f>
        <v>5</v>
      </c>
      <c r="AB113" s="479">
        <f t="shared" ref="AB113" ca="1" si="53">+AA113+AB112</f>
        <v>5</v>
      </c>
      <c r="AC113" s="479">
        <f t="shared" ref="AC113" ca="1" si="54">+AB113+AC112</f>
        <v>5</v>
      </c>
      <c r="AD113" s="479">
        <f t="shared" ref="AD113" ca="1" si="55">+AC113+AD112</f>
        <v>5</v>
      </c>
      <c r="AE113" s="479">
        <f t="shared" ref="AE113" ca="1" si="56">+AD113+AE112</f>
        <v>5</v>
      </c>
      <c r="AF113" s="479">
        <f t="shared" ref="AF113" ca="1" si="57">+AE113+AF112</f>
        <v>5</v>
      </c>
      <c r="AG113" s="479">
        <f t="shared" ref="AG113" ca="1" si="58">+AF113+AG112</f>
        <v>5</v>
      </c>
      <c r="AH113" s="479">
        <f t="shared" ref="AH113" ca="1" si="59">+AG113+AH112</f>
        <v>5</v>
      </c>
      <c r="AI113" s="479">
        <f t="shared" ref="AI113" ca="1" si="60">+AH113+AI112</f>
        <v>5</v>
      </c>
      <c r="AJ113" s="479">
        <f t="shared" ref="AJ113" ca="1" si="61">+AI113+AJ112</f>
        <v>5</v>
      </c>
      <c r="AK113" s="479">
        <f t="shared" ref="AK113" ca="1" si="62">+AJ113+AK112</f>
        <v>5</v>
      </c>
      <c r="AL113" s="479">
        <f t="shared" ref="AL113" ca="1" si="63">+AK113+AL112</f>
        <v>5</v>
      </c>
      <c r="AM113" s="479">
        <f t="shared" ref="AM113" ca="1" si="64">+AL113+AM112</f>
        <v>5</v>
      </c>
      <c r="AN113" s="479">
        <f t="shared" ref="AN113" ca="1" si="65">+AM113+AN112</f>
        <v>5</v>
      </c>
      <c r="AO113" s="479">
        <f t="shared" ref="AO113:AP113" ca="1" si="66">+AN113+AO112</f>
        <v>5</v>
      </c>
      <c r="AP113" s="481">
        <f t="shared" ca="1" si="66"/>
        <v>5</v>
      </c>
    </row>
    <row r="114" spans="1:42" ht="15" customHeight="1">
      <c r="A114" s="659" t="str">
        <f>+'A-2_MH Distribution'!M4</f>
        <v>MsOffice</v>
      </c>
      <c r="B114" s="488" t="s">
        <v>242</v>
      </c>
      <c r="C114" s="474">
        <f ca="1">SUM(D114:AP114)</f>
        <v>6</v>
      </c>
      <c r="D114" s="475">
        <f ca="1">IFERROR(HLOOKUP(D$111,'A-5_License Planning'!$P$3:$CX$15000,MATCH("Required Number of License",'A-5_License Planning'!$L$3:$L$156,0)+2,0),0)</f>
        <v>0</v>
      </c>
      <c r="E114" s="475">
        <f ca="1">IFERROR(HLOOKUP(E$111,'A-5_License Planning'!$P$3:$CX$15000,MATCH("Required Number of License",'A-5_License Planning'!$L$3:$L$156,0)+2,0),0)</f>
        <v>1</v>
      </c>
      <c r="F114" s="475">
        <f ca="1">IFERROR(HLOOKUP(F$111,'A-5_License Planning'!$P$3:$CX$15000,MATCH("Required Number of License",'A-5_License Planning'!$L$3:$L$156,0)+2,0),0)</f>
        <v>1</v>
      </c>
      <c r="G114" s="475">
        <f ca="1">IFERROR(HLOOKUP(G$111,'A-5_License Planning'!$P$3:$CX$15000,MATCH("Required Number of License",'A-5_License Planning'!$L$3:$L$156,0)+2,0),0)</f>
        <v>1</v>
      </c>
      <c r="H114" s="475">
        <f ca="1">IFERROR(HLOOKUP(H$111,'A-5_License Planning'!$P$3:$CX$15000,MATCH("Required Number of License",'A-5_License Planning'!$L$3:$L$156,0)+2,0),0)</f>
        <v>1</v>
      </c>
      <c r="I114" s="475">
        <f ca="1">IFERROR(HLOOKUP(I$111,'A-5_License Planning'!$P$3:$CX$15000,MATCH("Required Number of License",'A-5_License Planning'!$L$3:$L$156,0)+2,0),0)</f>
        <v>1</v>
      </c>
      <c r="J114" s="475">
        <f ca="1">IFERROR(HLOOKUP(J$111,'A-5_License Planning'!$P$3:$CX$15000,MATCH("Required Number of License",'A-5_License Planning'!$L$3:$L$156,0)+2,0),0)</f>
        <v>1</v>
      </c>
      <c r="K114" s="475">
        <f ca="1">IFERROR(HLOOKUP(K$111,'A-5_License Planning'!$P$3:$CX$15000,MATCH("Required Number of License",'A-5_License Planning'!$L$3:$L$156,0)+2,0),0)</f>
        <v>0</v>
      </c>
      <c r="L114" s="475">
        <f ca="1">IFERROR(HLOOKUP(L$111,'A-5_License Planning'!$P$3:$CX$15000,MATCH("Required Number of License",'A-5_License Planning'!$L$3:$L$156,0)+2,0),0)</f>
        <v>0</v>
      </c>
      <c r="M114" s="475">
        <f ca="1">IFERROR(HLOOKUP(M$111,'A-5_License Planning'!$P$3:$CX$15000,MATCH("Required Number of License",'A-5_License Planning'!$L$3:$L$156,0)+2,0),0)</f>
        <v>0</v>
      </c>
      <c r="N114" s="475">
        <f ca="1">IFERROR(HLOOKUP(N$111,'A-5_License Planning'!$P$3:$CX$15000,MATCH("Required Number of License",'A-5_License Planning'!$L$3:$L$156,0)+2,0),0)</f>
        <v>0</v>
      </c>
      <c r="O114" s="475">
        <f ca="1">IFERROR(HLOOKUP(O$111,'A-5_License Planning'!$P$3:$CX$15000,MATCH("Required Number of License",'A-5_License Planning'!$L$3:$L$156,0)+2,0),0)</f>
        <v>0</v>
      </c>
      <c r="P114" s="475">
        <f ca="1">IFERROR(HLOOKUP(P$111,'A-5_License Planning'!$P$3:$CX$15000,MATCH("Required Number of License",'A-5_License Planning'!$L$3:$L$156,0)+2,0),0)</f>
        <v>0</v>
      </c>
      <c r="Q114" s="475">
        <f ca="1">IFERROR(HLOOKUP(Q$111,'A-5_License Planning'!$P$3:$CX$15000,MATCH("Required Number of License",'A-5_License Planning'!$L$3:$L$156,0)+2,0),0)</f>
        <v>0</v>
      </c>
      <c r="R114" s="475">
        <f ca="1">IFERROR(HLOOKUP(R$111,'A-5_License Planning'!$P$3:$CX$15000,MATCH("Required Number of License",'A-5_License Planning'!$L$3:$L$156,0)+2,0),0)</f>
        <v>0</v>
      </c>
      <c r="S114" s="475">
        <f ca="1">IFERROR(HLOOKUP(S$111,'A-5_License Planning'!$P$3:$CX$15000,MATCH("Required Number of License",'A-5_License Planning'!$L$3:$L$156,0)+2,0),0)</f>
        <v>0</v>
      </c>
      <c r="T114" s="475">
        <f ca="1">IFERROR(HLOOKUP(T$111,'A-5_License Planning'!$P$3:$CX$15000,MATCH("Required Number of License",'A-5_License Planning'!$L$3:$L$156,0)+2,0),0)</f>
        <v>0</v>
      </c>
      <c r="U114" s="475">
        <f ca="1">IFERROR(HLOOKUP(U$111,'A-5_License Planning'!$P$3:$CX$15000,MATCH("Required Number of License",'A-5_License Planning'!$L$3:$L$156,0)+2,0),0)</f>
        <v>0</v>
      </c>
      <c r="V114" s="475">
        <f ca="1">IFERROR(HLOOKUP(V$111,'A-5_License Planning'!$P$3:$CX$15000,MATCH("Required Number of License",'A-5_License Planning'!$L$3:$L$156,0)+2,0),0)</f>
        <v>0</v>
      </c>
      <c r="W114" s="475">
        <f ca="1">IFERROR(HLOOKUP(W$111,'A-5_License Planning'!$P$3:$CX$15000,MATCH("Required Number of License",'A-5_License Planning'!$L$3:$L$156,0)+2,0),0)</f>
        <v>0</v>
      </c>
      <c r="X114" s="475">
        <f ca="1">IFERROR(HLOOKUP(X$111,'A-5_License Planning'!$P$3:$CX$15000,MATCH("Required Number of License",'A-5_License Planning'!$L$3:$L$156,0)+2,0),0)</f>
        <v>0</v>
      </c>
      <c r="Y114" s="476">
        <f ca="1">IFERROR(HLOOKUP(Y$111,'A-5_License Planning'!$P$3:$CX$15000,MATCH("Required Number of License",'A-5_License Planning'!$L$3:$L$156,0)+2,0),0)</f>
        <v>0</v>
      </c>
      <c r="Z114" s="475">
        <f ca="1">IFERROR(HLOOKUP(Z$111,'A-5_License Planning'!$P$3:$CX$15000,MATCH("Required Number of License",'A-5_License Planning'!$L$3:$L$156,0)+2,0),0)</f>
        <v>0</v>
      </c>
      <c r="AA114" s="475">
        <f ca="1">IFERROR(HLOOKUP(AA$111,'A-5_License Planning'!$P$3:$CX$15000,MATCH("Required Number of License",'A-5_License Planning'!$L$3:$L$156,0)+2,0),0)</f>
        <v>0</v>
      </c>
      <c r="AB114" s="475">
        <f ca="1">IFERROR(HLOOKUP(AB$111,'A-5_License Planning'!$P$3:$CX$15000,MATCH("Required Number of License",'A-5_License Planning'!$L$3:$L$156,0)+2,0),0)</f>
        <v>0</v>
      </c>
      <c r="AC114" s="475">
        <f ca="1">IFERROR(HLOOKUP(AC$111,'A-5_License Planning'!$P$3:$CX$15000,MATCH("Required Number of License",'A-5_License Planning'!$L$3:$L$156,0)+2,0),0)</f>
        <v>0</v>
      </c>
      <c r="AD114" s="475">
        <f ca="1">IFERROR(HLOOKUP(AD$111,'A-5_License Planning'!$P$3:$CX$15000,MATCH("Required Number of License",'A-5_License Planning'!$L$3:$L$156,0)+2,0),0)</f>
        <v>0</v>
      </c>
      <c r="AE114" s="475">
        <f ca="1">IFERROR(HLOOKUP(AE$111,'A-5_License Planning'!$P$3:$CX$15000,MATCH("Required Number of License",'A-5_License Planning'!$L$3:$L$156,0)+2,0),0)</f>
        <v>0</v>
      </c>
      <c r="AF114" s="475">
        <f ca="1">IFERROR(HLOOKUP(AF$111,'A-5_License Planning'!$P$3:$CX$15000,MATCH("Required Number of License",'A-5_License Planning'!$L$3:$L$156,0)+2,0),0)</f>
        <v>0</v>
      </c>
      <c r="AG114" s="475">
        <f ca="1">IFERROR(HLOOKUP(AG$111,'A-5_License Planning'!$P$3:$CX$15000,MATCH("Required Number of License",'A-5_License Planning'!$L$3:$L$156,0)+2,0),0)</f>
        <v>0</v>
      </c>
      <c r="AH114" s="475">
        <f ca="1">IFERROR(HLOOKUP(AH$111,'A-5_License Planning'!$P$3:$CX$15000,MATCH("Required Number of License",'A-5_License Planning'!$L$3:$L$156,0)+2,0),0)</f>
        <v>0</v>
      </c>
      <c r="AI114" s="475">
        <f ca="1">IFERROR(HLOOKUP(AI$111,'A-5_License Planning'!$P$3:$CX$15000,MATCH("Required Number of License",'A-5_License Planning'!$L$3:$L$156,0)+2,0),0)</f>
        <v>0</v>
      </c>
      <c r="AJ114" s="475">
        <f ca="1">IFERROR(HLOOKUP(AJ$111,'A-5_License Planning'!$P$3:$CX$15000,MATCH("Required Number of License",'A-5_License Planning'!$L$3:$L$156,0)+2,0),0)</f>
        <v>0</v>
      </c>
      <c r="AK114" s="475">
        <f ca="1">IFERROR(HLOOKUP(AK$111,'A-5_License Planning'!$P$3:$CX$15000,MATCH("Required Number of License",'A-5_License Planning'!$L$3:$L$156,0)+2,0),0)</f>
        <v>0</v>
      </c>
      <c r="AL114" s="475">
        <f ca="1">IFERROR(HLOOKUP(AL$111,'A-5_License Planning'!$P$3:$CX$15000,MATCH("Required Number of License",'A-5_License Planning'!$L$3:$L$156,0)+2,0),0)</f>
        <v>0</v>
      </c>
      <c r="AM114" s="475">
        <f ca="1">IFERROR(HLOOKUP(AM$111,'A-5_License Planning'!$P$3:$CX$15000,MATCH("Required Number of License",'A-5_License Planning'!$L$3:$L$156,0)+2,0),0)</f>
        <v>0</v>
      </c>
      <c r="AN114" s="475">
        <f ca="1">IFERROR(HLOOKUP(AN$111,'A-5_License Planning'!$P$3:$CX$15000,MATCH("Required Number of License",'A-5_License Planning'!$L$3:$L$156,0)+2,0),0)</f>
        <v>0</v>
      </c>
      <c r="AO114" s="475">
        <f ca="1">IFERROR(HLOOKUP(AO$111,'A-5_License Planning'!$P$3:$CX$15000,MATCH("Required Number of License",'A-5_License Planning'!$L$3:$L$156,0)+2,0),0)</f>
        <v>0</v>
      </c>
      <c r="AP114" s="477">
        <f ca="1">IFERROR(HLOOKUP(AP$111,'A-5_License Planning'!$P$3:$CX$15000,MATCH("Required Number of License",'A-5_License Planning'!$L$3:$L$156,0)+2,0),0)</f>
        <v>0</v>
      </c>
    </row>
    <row r="115" spans="1:42" ht="15" customHeight="1">
      <c r="A115" s="659"/>
      <c r="B115" s="493" t="s">
        <v>169</v>
      </c>
      <c r="C115" s="478">
        <f ca="1">MAX(J115:AP115)</f>
        <v>6</v>
      </c>
      <c r="D115" s="479">
        <f ca="1">+D114</f>
        <v>0</v>
      </c>
      <c r="E115" s="479">
        <f ca="1">+D115+E114</f>
        <v>1</v>
      </c>
      <c r="F115" s="479">
        <f t="shared" ref="F115:Y115" ca="1" si="67">+E115+F114</f>
        <v>2</v>
      </c>
      <c r="G115" s="479">
        <f t="shared" ca="1" si="67"/>
        <v>3</v>
      </c>
      <c r="H115" s="479">
        <f t="shared" ca="1" si="67"/>
        <v>4</v>
      </c>
      <c r="I115" s="479">
        <f t="shared" ca="1" si="67"/>
        <v>5</v>
      </c>
      <c r="J115" s="479">
        <f t="shared" ca="1" si="67"/>
        <v>6</v>
      </c>
      <c r="K115" s="479">
        <f t="shared" ca="1" si="67"/>
        <v>6</v>
      </c>
      <c r="L115" s="479">
        <f t="shared" ca="1" si="67"/>
        <v>6</v>
      </c>
      <c r="M115" s="479">
        <f t="shared" ca="1" si="67"/>
        <v>6</v>
      </c>
      <c r="N115" s="479">
        <f t="shared" ca="1" si="67"/>
        <v>6</v>
      </c>
      <c r="O115" s="479">
        <f t="shared" ca="1" si="67"/>
        <v>6</v>
      </c>
      <c r="P115" s="479">
        <f t="shared" ca="1" si="67"/>
        <v>6</v>
      </c>
      <c r="Q115" s="479">
        <f t="shared" ca="1" si="67"/>
        <v>6</v>
      </c>
      <c r="R115" s="479">
        <f t="shared" ca="1" si="67"/>
        <v>6</v>
      </c>
      <c r="S115" s="479">
        <f t="shared" ca="1" si="67"/>
        <v>6</v>
      </c>
      <c r="T115" s="479">
        <f t="shared" ca="1" si="67"/>
        <v>6</v>
      </c>
      <c r="U115" s="479">
        <f t="shared" ca="1" si="67"/>
        <v>6</v>
      </c>
      <c r="V115" s="479">
        <f t="shared" ca="1" si="67"/>
        <v>6</v>
      </c>
      <c r="W115" s="479">
        <f t="shared" ca="1" si="67"/>
        <v>6</v>
      </c>
      <c r="X115" s="479">
        <f t="shared" ca="1" si="67"/>
        <v>6</v>
      </c>
      <c r="Y115" s="480">
        <f t="shared" ca="1" si="67"/>
        <v>6</v>
      </c>
      <c r="Z115" s="479">
        <f t="shared" ref="Z115" ca="1" si="68">+Y115+Z114</f>
        <v>6</v>
      </c>
      <c r="AA115" s="479">
        <f t="shared" ref="AA115" ca="1" si="69">+Z115+AA114</f>
        <v>6</v>
      </c>
      <c r="AB115" s="479">
        <f t="shared" ref="AB115" ca="1" si="70">+AA115+AB114</f>
        <v>6</v>
      </c>
      <c r="AC115" s="479">
        <f t="shared" ref="AC115" ca="1" si="71">+AB115+AC114</f>
        <v>6</v>
      </c>
      <c r="AD115" s="479">
        <f t="shared" ref="AD115" ca="1" si="72">+AC115+AD114</f>
        <v>6</v>
      </c>
      <c r="AE115" s="479">
        <f t="shared" ref="AE115" ca="1" si="73">+AD115+AE114</f>
        <v>6</v>
      </c>
      <c r="AF115" s="479">
        <f t="shared" ref="AF115" ca="1" si="74">+AE115+AF114</f>
        <v>6</v>
      </c>
      <c r="AG115" s="479">
        <f t="shared" ref="AG115" ca="1" si="75">+AF115+AG114</f>
        <v>6</v>
      </c>
      <c r="AH115" s="479">
        <f t="shared" ref="AH115" ca="1" si="76">+AG115+AH114</f>
        <v>6</v>
      </c>
      <c r="AI115" s="479">
        <f t="shared" ref="AI115" ca="1" si="77">+AH115+AI114</f>
        <v>6</v>
      </c>
      <c r="AJ115" s="479">
        <f t="shared" ref="AJ115" ca="1" si="78">+AI115+AJ114</f>
        <v>6</v>
      </c>
      <c r="AK115" s="479">
        <f t="shared" ref="AK115" ca="1" si="79">+AJ115+AK114</f>
        <v>6</v>
      </c>
      <c r="AL115" s="479">
        <f t="shared" ref="AL115" ca="1" si="80">+AK115+AL114</f>
        <v>6</v>
      </c>
      <c r="AM115" s="479">
        <f t="shared" ref="AM115" ca="1" si="81">+AL115+AM114</f>
        <v>6</v>
      </c>
      <c r="AN115" s="479">
        <f t="shared" ref="AN115" ca="1" si="82">+AM115+AN114</f>
        <v>6</v>
      </c>
      <c r="AO115" s="479">
        <f t="shared" ref="AO115:AP115" ca="1" si="83">+AN115+AO114</f>
        <v>6</v>
      </c>
      <c r="AP115" s="481">
        <f t="shared" ca="1" si="83"/>
        <v>6</v>
      </c>
    </row>
    <row r="116" spans="1:42" ht="15" customHeight="1">
      <c r="A116" s="661" t="str">
        <f>+'A-2_MH Distribution'!N4</f>
        <v>SOFTW3</v>
      </c>
      <c r="B116" s="488" t="s">
        <v>242</v>
      </c>
      <c r="C116" s="474">
        <f ca="1">SUM(D116:AP116)</f>
        <v>0</v>
      </c>
      <c r="D116" s="475">
        <f ca="1">IFERROR(HLOOKUP(D$111,'A-5_License Planning'!$P$3:$CX$15000,MATCH("Required Number of License",'A-5_License Planning'!$L$3:$L$156,0)+3,0),0)</f>
        <v>0</v>
      </c>
      <c r="E116" s="475">
        <f ca="1">IFERROR(HLOOKUP(E$111,'A-5_License Planning'!$P$3:$CX$15000,MATCH("Required Number of License",'A-5_License Planning'!$L$3:$L$156,0)+3,0),0)</f>
        <v>0</v>
      </c>
      <c r="F116" s="475">
        <f ca="1">IFERROR(HLOOKUP(F$111,'A-5_License Planning'!$P$3:$CX$15000,MATCH("Required Number of License",'A-5_License Planning'!$L$3:$L$156,0)+3,0),0)</f>
        <v>0</v>
      </c>
      <c r="G116" s="475">
        <f ca="1">IFERROR(HLOOKUP(G$111,'A-5_License Planning'!$P$3:$CX$15000,MATCH("Required Number of License",'A-5_License Planning'!$L$3:$L$156,0)+3,0),0)</f>
        <v>0</v>
      </c>
      <c r="H116" s="475">
        <f ca="1">IFERROR(HLOOKUP(H$111,'A-5_License Planning'!$P$3:$CX$15000,MATCH("Required Number of License",'A-5_License Planning'!$L$3:$L$156,0)+3,0),0)</f>
        <v>0</v>
      </c>
      <c r="I116" s="475">
        <f ca="1">IFERROR(HLOOKUP(I$111,'A-5_License Planning'!$P$3:$CX$15000,MATCH("Required Number of License",'A-5_License Planning'!$L$3:$L$156,0)+3,0),0)</f>
        <v>0</v>
      </c>
      <c r="J116" s="475">
        <f ca="1">IFERROR(HLOOKUP(J$111,'A-5_License Planning'!$P$3:$CX$15000,MATCH("Required Number of License",'A-5_License Planning'!$L$3:$L$156,0)+3,0),0)</f>
        <v>0</v>
      </c>
      <c r="K116" s="475">
        <f ca="1">IFERROR(HLOOKUP(K$111,'A-5_License Planning'!$P$3:$CX$15000,MATCH("Required Number of License",'A-5_License Planning'!$L$3:$L$156,0)+3,0),0)</f>
        <v>0</v>
      </c>
      <c r="L116" s="475">
        <f ca="1">IFERROR(HLOOKUP(L$111,'A-5_License Planning'!$P$3:$CX$15000,MATCH("Required Number of License",'A-5_License Planning'!$L$3:$L$156,0)+3,0),0)</f>
        <v>0</v>
      </c>
      <c r="M116" s="475">
        <f ca="1">IFERROR(HLOOKUP(M$111,'A-5_License Planning'!$P$3:$CX$15000,MATCH("Required Number of License",'A-5_License Planning'!$L$3:$L$156,0)+3,0),0)</f>
        <v>0</v>
      </c>
      <c r="N116" s="475">
        <f ca="1">IFERROR(HLOOKUP(N$111,'A-5_License Planning'!$P$3:$CX$15000,MATCH("Required Number of License",'A-5_License Planning'!$L$3:$L$156,0)+3,0),0)</f>
        <v>0</v>
      </c>
      <c r="O116" s="475">
        <f ca="1">IFERROR(HLOOKUP(O$111,'A-5_License Planning'!$P$3:$CX$15000,MATCH("Required Number of License",'A-5_License Planning'!$L$3:$L$156,0)+3,0),0)</f>
        <v>0</v>
      </c>
      <c r="P116" s="475">
        <f ca="1">IFERROR(HLOOKUP(P$111,'A-5_License Planning'!$P$3:$CX$15000,MATCH("Required Number of License",'A-5_License Planning'!$L$3:$L$156,0)+3,0),0)</f>
        <v>0</v>
      </c>
      <c r="Q116" s="475">
        <f ca="1">IFERROR(HLOOKUP(Q$111,'A-5_License Planning'!$P$3:$CX$15000,MATCH("Required Number of License",'A-5_License Planning'!$L$3:$L$156,0)+3,0),0)</f>
        <v>0</v>
      </c>
      <c r="R116" s="475">
        <f ca="1">IFERROR(HLOOKUP(R$111,'A-5_License Planning'!$P$3:$CX$15000,MATCH("Required Number of License",'A-5_License Planning'!$L$3:$L$156,0)+3,0),0)</f>
        <v>0</v>
      </c>
      <c r="S116" s="475">
        <f ca="1">IFERROR(HLOOKUP(S$111,'A-5_License Planning'!$P$3:$CX$15000,MATCH("Required Number of License",'A-5_License Planning'!$L$3:$L$156,0)+3,0),0)</f>
        <v>0</v>
      </c>
      <c r="T116" s="475">
        <f ca="1">IFERROR(HLOOKUP(T$111,'A-5_License Planning'!$P$3:$CX$15000,MATCH("Required Number of License",'A-5_License Planning'!$L$3:$L$156,0)+3,0),0)</f>
        <v>0</v>
      </c>
      <c r="U116" s="475">
        <f ca="1">IFERROR(HLOOKUP(U$111,'A-5_License Planning'!$P$3:$CX$15000,MATCH("Required Number of License",'A-5_License Planning'!$L$3:$L$156,0)+3,0),0)</f>
        <v>0</v>
      </c>
      <c r="V116" s="475">
        <f ca="1">IFERROR(HLOOKUP(V$111,'A-5_License Planning'!$P$3:$CX$15000,MATCH("Required Number of License",'A-5_License Planning'!$L$3:$L$156,0)+3,0),0)</f>
        <v>0</v>
      </c>
      <c r="W116" s="475">
        <f ca="1">IFERROR(HLOOKUP(W$111,'A-5_License Planning'!$P$3:$CX$15000,MATCH("Required Number of License",'A-5_License Planning'!$L$3:$L$156,0)+3,0),0)</f>
        <v>0</v>
      </c>
      <c r="X116" s="475">
        <f ca="1">IFERROR(HLOOKUP(X$111,'A-5_License Planning'!$P$3:$CX$15000,MATCH("Required Number of License",'A-5_License Planning'!$L$3:$L$156,0)+3,0),0)</f>
        <v>0</v>
      </c>
      <c r="Y116" s="476">
        <f ca="1">IFERROR(HLOOKUP(Y$111,'A-5_License Planning'!$P$3:$CX$15000,MATCH("Required Number of License",'A-5_License Planning'!$L$3:$L$156,0)+3,0),0)</f>
        <v>0</v>
      </c>
      <c r="Z116" s="475">
        <f ca="1">IFERROR(HLOOKUP(Z$111,'A-5_License Planning'!$P$3:$CX$15000,MATCH("Required Number of License",'A-5_License Planning'!$L$3:$L$156,0)+3,0),0)</f>
        <v>0</v>
      </c>
      <c r="AA116" s="475">
        <f ca="1">IFERROR(HLOOKUP(AA$111,'A-5_License Planning'!$P$3:$CX$15000,MATCH("Required Number of License",'A-5_License Planning'!$L$3:$L$156,0)+3,0),0)</f>
        <v>0</v>
      </c>
      <c r="AB116" s="475">
        <f ca="1">IFERROR(HLOOKUP(AB$111,'A-5_License Planning'!$P$3:$CX$15000,MATCH("Required Number of License",'A-5_License Planning'!$L$3:$L$156,0)+3,0),0)</f>
        <v>0</v>
      </c>
      <c r="AC116" s="475">
        <f ca="1">IFERROR(HLOOKUP(AC$111,'A-5_License Planning'!$P$3:$CX$15000,MATCH("Required Number of License",'A-5_License Planning'!$L$3:$L$156,0)+3,0),0)</f>
        <v>0</v>
      </c>
      <c r="AD116" s="475">
        <f ca="1">IFERROR(HLOOKUP(AD$111,'A-5_License Planning'!$P$3:$CX$15000,MATCH("Required Number of License",'A-5_License Planning'!$L$3:$L$156,0)+3,0),0)</f>
        <v>0</v>
      </c>
      <c r="AE116" s="475">
        <f ca="1">IFERROR(HLOOKUP(AE$111,'A-5_License Planning'!$P$3:$CX$15000,MATCH("Required Number of License",'A-5_License Planning'!$L$3:$L$156,0)+3,0),0)</f>
        <v>0</v>
      </c>
      <c r="AF116" s="475">
        <f ca="1">IFERROR(HLOOKUP(AF$111,'A-5_License Planning'!$P$3:$CX$15000,MATCH("Required Number of License",'A-5_License Planning'!$L$3:$L$156,0)+3,0),0)</f>
        <v>0</v>
      </c>
      <c r="AG116" s="475">
        <f ca="1">IFERROR(HLOOKUP(AG$111,'A-5_License Planning'!$P$3:$CX$15000,MATCH("Required Number of License",'A-5_License Planning'!$L$3:$L$156,0)+3,0),0)</f>
        <v>0</v>
      </c>
      <c r="AH116" s="475">
        <f ca="1">IFERROR(HLOOKUP(AH$111,'A-5_License Planning'!$P$3:$CX$15000,MATCH("Required Number of License",'A-5_License Planning'!$L$3:$L$156,0)+3,0),0)</f>
        <v>0</v>
      </c>
      <c r="AI116" s="475">
        <f ca="1">IFERROR(HLOOKUP(AI$111,'A-5_License Planning'!$P$3:$CX$15000,MATCH("Required Number of License",'A-5_License Planning'!$L$3:$L$156,0)+3,0),0)</f>
        <v>0</v>
      </c>
      <c r="AJ116" s="475">
        <f ca="1">IFERROR(HLOOKUP(AJ$111,'A-5_License Planning'!$P$3:$CX$15000,MATCH("Required Number of License",'A-5_License Planning'!$L$3:$L$156,0)+3,0),0)</f>
        <v>0</v>
      </c>
      <c r="AK116" s="475">
        <f ca="1">IFERROR(HLOOKUP(AK$111,'A-5_License Planning'!$P$3:$CX$15000,MATCH("Required Number of License",'A-5_License Planning'!$L$3:$L$156,0)+3,0),0)</f>
        <v>0</v>
      </c>
      <c r="AL116" s="475">
        <f ca="1">IFERROR(HLOOKUP(AL$111,'A-5_License Planning'!$P$3:$CX$15000,MATCH("Required Number of License",'A-5_License Planning'!$L$3:$L$156,0)+3,0),0)</f>
        <v>0</v>
      </c>
      <c r="AM116" s="475">
        <f ca="1">IFERROR(HLOOKUP(AM$111,'A-5_License Planning'!$P$3:$CX$15000,MATCH("Required Number of License",'A-5_License Planning'!$L$3:$L$156,0)+3,0),0)</f>
        <v>0</v>
      </c>
      <c r="AN116" s="475">
        <f ca="1">IFERROR(HLOOKUP(AN$111,'A-5_License Planning'!$P$3:$CX$15000,MATCH("Required Number of License",'A-5_License Planning'!$L$3:$L$156,0)+3,0),0)</f>
        <v>0</v>
      </c>
      <c r="AO116" s="475">
        <f ca="1">IFERROR(HLOOKUP(AO$111,'A-5_License Planning'!$P$3:$CX$15000,MATCH("Required Number of License",'A-5_License Planning'!$L$3:$L$156,0)+3,0),0)</f>
        <v>0</v>
      </c>
      <c r="AP116" s="477">
        <f ca="1">IFERROR(HLOOKUP(AP$111,'A-5_License Planning'!$P$3:$CX$15000,MATCH("Required Number of License",'A-5_License Planning'!$L$3:$L$156,0)+3,0),0)</f>
        <v>0</v>
      </c>
    </row>
    <row r="117" spans="1:42" ht="15" customHeight="1">
      <c r="A117" s="661"/>
      <c r="B117" s="489" t="s">
        <v>169</v>
      </c>
      <c r="C117" s="478">
        <f ca="1">MAX(J117:AP117)</f>
        <v>0</v>
      </c>
      <c r="D117" s="479">
        <f ca="1">+D116</f>
        <v>0</v>
      </c>
      <c r="E117" s="479">
        <f ca="1">+D117+E116</f>
        <v>0</v>
      </c>
      <c r="F117" s="479">
        <f t="shared" ref="F117" ca="1" si="84">+E117+F116</f>
        <v>0</v>
      </c>
      <c r="G117" s="479">
        <f t="shared" ref="G117" ca="1" si="85">+F117+G116</f>
        <v>0</v>
      </c>
      <c r="H117" s="479">
        <f t="shared" ref="H117" ca="1" si="86">+G117+H116</f>
        <v>0</v>
      </c>
      <c r="I117" s="479">
        <f t="shared" ref="I117" ca="1" si="87">+H117+I116</f>
        <v>0</v>
      </c>
      <c r="J117" s="479">
        <f t="shared" ref="J117" ca="1" si="88">+I117+J116</f>
        <v>0</v>
      </c>
      <c r="K117" s="479">
        <f t="shared" ref="K117" ca="1" si="89">+J117+K116</f>
        <v>0</v>
      </c>
      <c r="L117" s="479">
        <f t="shared" ref="L117" ca="1" si="90">+K117+L116</f>
        <v>0</v>
      </c>
      <c r="M117" s="479">
        <f t="shared" ref="M117" ca="1" si="91">+L117+M116</f>
        <v>0</v>
      </c>
      <c r="N117" s="479">
        <f t="shared" ref="N117" ca="1" si="92">+M117+N116</f>
        <v>0</v>
      </c>
      <c r="O117" s="479">
        <f t="shared" ref="O117" ca="1" si="93">+N117+O116</f>
        <v>0</v>
      </c>
      <c r="P117" s="479">
        <f t="shared" ref="P117" ca="1" si="94">+O117+P116</f>
        <v>0</v>
      </c>
      <c r="Q117" s="479">
        <f t="shared" ref="Q117" ca="1" si="95">+P117+Q116</f>
        <v>0</v>
      </c>
      <c r="R117" s="479">
        <f t="shared" ref="R117" ca="1" si="96">+Q117+R116</f>
        <v>0</v>
      </c>
      <c r="S117" s="479">
        <f t="shared" ref="S117" ca="1" si="97">+R117+S116</f>
        <v>0</v>
      </c>
      <c r="T117" s="479">
        <f t="shared" ref="T117" ca="1" si="98">+S117+T116</f>
        <v>0</v>
      </c>
      <c r="U117" s="479">
        <f t="shared" ref="U117" ca="1" si="99">+T117+U116</f>
        <v>0</v>
      </c>
      <c r="V117" s="479">
        <f t="shared" ref="V117" ca="1" si="100">+U117+V116</f>
        <v>0</v>
      </c>
      <c r="W117" s="479">
        <f t="shared" ref="W117" ca="1" si="101">+V117+W116</f>
        <v>0</v>
      </c>
      <c r="X117" s="479">
        <f t="shared" ref="X117" ca="1" si="102">+W117+X116</f>
        <v>0</v>
      </c>
      <c r="Y117" s="480">
        <f t="shared" ref="Y117" ca="1" si="103">+X117+Y116</f>
        <v>0</v>
      </c>
      <c r="Z117" s="479">
        <f t="shared" ref="Z117" ca="1" si="104">+Y117+Z116</f>
        <v>0</v>
      </c>
      <c r="AA117" s="479">
        <f t="shared" ref="AA117" ca="1" si="105">+Z117+AA116</f>
        <v>0</v>
      </c>
      <c r="AB117" s="479">
        <f t="shared" ref="AB117" ca="1" si="106">+AA117+AB116</f>
        <v>0</v>
      </c>
      <c r="AC117" s="479">
        <f t="shared" ref="AC117" ca="1" si="107">+AB117+AC116</f>
        <v>0</v>
      </c>
      <c r="AD117" s="479">
        <f t="shared" ref="AD117" ca="1" si="108">+AC117+AD116</f>
        <v>0</v>
      </c>
      <c r="AE117" s="479">
        <f t="shared" ref="AE117" ca="1" si="109">+AD117+AE116</f>
        <v>0</v>
      </c>
      <c r="AF117" s="479">
        <f t="shared" ref="AF117" ca="1" si="110">+AE117+AF116</f>
        <v>0</v>
      </c>
      <c r="AG117" s="479">
        <f t="shared" ref="AG117" ca="1" si="111">+AF117+AG116</f>
        <v>0</v>
      </c>
      <c r="AH117" s="479">
        <f t="shared" ref="AH117" ca="1" si="112">+AG117+AH116</f>
        <v>0</v>
      </c>
      <c r="AI117" s="479">
        <f t="shared" ref="AI117" ca="1" si="113">+AH117+AI116</f>
        <v>0</v>
      </c>
      <c r="AJ117" s="479">
        <f t="shared" ref="AJ117" ca="1" si="114">+AI117+AJ116</f>
        <v>0</v>
      </c>
      <c r="AK117" s="479">
        <f t="shared" ref="AK117" ca="1" si="115">+AJ117+AK116</f>
        <v>0</v>
      </c>
      <c r="AL117" s="479">
        <f t="shared" ref="AL117" ca="1" si="116">+AK117+AL116</f>
        <v>0</v>
      </c>
      <c r="AM117" s="479">
        <f t="shared" ref="AM117" ca="1" si="117">+AL117+AM116</f>
        <v>0</v>
      </c>
      <c r="AN117" s="479">
        <f t="shared" ref="AN117" ca="1" si="118">+AM117+AN116</f>
        <v>0</v>
      </c>
      <c r="AO117" s="479">
        <f t="shared" ref="AO117" ca="1" si="119">+AN117+AO116</f>
        <v>0</v>
      </c>
      <c r="AP117" s="481">
        <f t="shared" ref="AP117" ca="1" si="120">+AO117+AP116</f>
        <v>0</v>
      </c>
    </row>
    <row r="118" spans="1:42" ht="15" customHeight="1">
      <c r="A118" s="661" t="str">
        <f>+'A-2_MH Distribution'!O4</f>
        <v>SOFTW4</v>
      </c>
      <c r="B118" s="488" t="s">
        <v>242</v>
      </c>
      <c r="C118" s="474">
        <f ca="1">SUM(D118:AP118)</f>
        <v>0</v>
      </c>
      <c r="D118" s="475">
        <f ca="1">IFERROR(HLOOKUP(D$111,'A-5_License Planning'!$P$3:$CX$15000,MATCH("Required Number of License",'A-5_License Planning'!$L$3:$L$156,0)+4,0),0)</f>
        <v>0</v>
      </c>
      <c r="E118" s="475">
        <f ca="1">IFERROR(HLOOKUP(E$111,'A-5_License Planning'!$P$3:$CX$15000,MATCH("Required Number of License",'A-5_License Planning'!$L$3:$L$156,0)+4,0),0)</f>
        <v>0</v>
      </c>
      <c r="F118" s="475">
        <f ca="1">IFERROR(HLOOKUP(F$111,'A-5_License Planning'!$P$3:$CX$15000,MATCH("Required Number of License",'A-5_License Planning'!$L$3:$L$156,0)+4,0),0)</f>
        <v>0</v>
      </c>
      <c r="G118" s="475">
        <f ca="1">IFERROR(HLOOKUP(G$111,'A-5_License Planning'!$P$3:$CX$15000,MATCH("Required Number of License",'A-5_License Planning'!$L$3:$L$156,0)+4,0),0)</f>
        <v>0</v>
      </c>
      <c r="H118" s="475">
        <f ca="1">IFERROR(HLOOKUP(H$111,'A-5_License Planning'!$P$3:$CX$15000,MATCH("Required Number of License",'A-5_License Planning'!$L$3:$L$156,0)+4,0),0)</f>
        <v>0</v>
      </c>
      <c r="I118" s="475">
        <f ca="1">IFERROR(HLOOKUP(I$111,'A-5_License Planning'!$P$3:$CX$15000,MATCH("Required Number of License",'A-5_License Planning'!$L$3:$L$156,0)+4,0),0)</f>
        <v>0</v>
      </c>
      <c r="J118" s="475">
        <f ca="1">IFERROR(HLOOKUP(J$111,'A-5_License Planning'!$P$3:$CX$15000,MATCH("Required Number of License",'A-5_License Planning'!$L$3:$L$156,0)+4,0),0)</f>
        <v>0</v>
      </c>
      <c r="K118" s="475">
        <f ca="1">IFERROR(HLOOKUP(K$111,'A-5_License Planning'!$P$3:$CX$15000,MATCH("Required Number of License",'A-5_License Planning'!$L$3:$L$156,0)+4,0),0)</f>
        <v>0</v>
      </c>
      <c r="L118" s="475">
        <f ca="1">IFERROR(HLOOKUP(L$111,'A-5_License Planning'!$P$3:$CX$15000,MATCH("Required Number of License",'A-5_License Planning'!$L$3:$L$156,0)+4,0),0)</f>
        <v>0</v>
      </c>
      <c r="M118" s="475">
        <f ca="1">IFERROR(HLOOKUP(M$111,'A-5_License Planning'!$P$3:$CX$15000,MATCH("Required Number of License",'A-5_License Planning'!$L$3:$L$156,0)+4,0),0)</f>
        <v>0</v>
      </c>
      <c r="N118" s="475">
        <f ca="1">IFERROR(HLOOKUP(N$111,'A-5_License Planning'!$P$3:$CX$15000,MATCH("Required Number of License",'A-5_License Planning'!$L$3:$L$156,0)+4,0),0)</f>
        <v>0</v>
      </c>
      <c r="O118" s="475">
        <f ca="1">IFERROR(HLOOKUP(O$111,'A-5_License Planning'!$P$3:$CX$15000,MATCH("Required Number of License",'A-5_License Planning'!$L$3:$L$156,0)+4,0),0)</f>
        <v>0</v>
      </c>
      <c r="P118" s="475">
        <f ca="1">IFERROR(HLOOKUP(P$111,'A-5_License Planning'!$P$3:$CX$15000,MATCH("Required Number of License",'A-5_License Planning'!$L$3:$L$156,0)+4,0),0)</f>
        <v>0</v>
      </c>
      <c r="Q118" s="475">
        <f ca="1">IFERROR(HLOOKUP(Q$111,'A-5_License Planning'!$P$3:$CX$15000,MATCH("Required Number of License",'A-5_License Planning'!$L$3:$L$156,0)+4,0),0)</f>
        <v>0</v>
      </c>
      <c r="R118" s="475">
        <f ca="1">IFERROR(HLOOKUP(R$111,'A-5_License Planning'!$P$3:$CX$15000,MATCH("Required Number of License",'A-5_License Planning'!$L$3:$L$156,0)+4,0),0)</f>
        <v>0</v>
      </c>
      <c r="S118" s="475">
        <f ca="1">IFERROR(HLOOKUP(S$111,'A-5_License Planning'!$P$3:$CX$15000,MATCH("Required Number of License",'A-5_License Planning'!$L$3:$L$156,0)+4,0),0)</f>
        <v>0</v>
      </c>
      <c r="T118" s="475">
        <f ca="1">IFERROR(HLOOKUP(T$111,'A-5_License Planning'!$P$3:$CX$15000,MATCH("Required Number of License",'A-5_License Planning'!$L$3:$L$156,0)+4,0),0)</f>
        <v>0</v>
      </c>
      <c r="U118" s="475">
        <f ca="1">IFERROR(HLOOKUP(U$111,'A-5_License Planning'!$P$3:$CX$15000,MATCH("Required Number of License",'A-5_License Planning'!$L$3:$L$156,0)+4,0),0)</f>
        <v>0</v>
      </c>
      <c r="V118" s="475">
        <f ca="1">IFERROR(HLOOKUP(V$111,'A-5_License Planning'!$P$3:$CX$15000,MATCH("Required Number of License",'A-5_License Planning'!$L$3:$L$156,0)+4,0),0)</f>
        <v>0</v>
      </c>
      <c r="W118" s="475">
        <f ca="1">IFERROR(HLOOKUP(W$111,'A-5_License Planning'!$P$3:$CX$15000,MATCH("Required Number of License",'A-5_License Planning'!$L$3:$L$156,0)+4,0),0)</f>
        <v>0</v>
      </c>
      <c r="X118" s="475">
        <f ca="1">IFERROR(HLOOKUP(X$111,'A-5_License Planning'!$P$3:$CX$15000,MATCH("Required Number of License",'A-5_License Planning'!$L$3:$L$156,0)+4,0),0)</f>
        <v>0</v>
      </c>
      <c r="Y118" s="476">
        <f ca="1">IFERROR(HLOOKUP(Y$111,'A-5_License Planning'!$P$3:$CX$15000,MATCH("Required Number of License",'A-5_License Planning'!$L$3:$L$156,0)+4,0),0)</f>
        <v>0</v>
      </c>
      <c r="Z118" s="475">
        <f ca="1">IFERROR(HLOOKUP(Z$111,'A-5_License Planning'!$P$3:$CX$15000,MATCH("Required Number of License",'A-5_License Planning'!$L$3:$L$156,0)+4,0),0)</f>
        <v>0</v>
      </c>
      <c r="AA118" s="475">
        <f ca="1">IFERROR(HLOOKUP(AA$111,'A-5_License Planning'!$P$3:$CX$15000,MATCH("Required Number of License",'A-5_License Planning'!$L$3:$L$156,0)+4,0),0)</f>
        <v>0</v>
      </c>
      <c r="AB118" s="475">
        <f ca="1">IFERROR(HLOOKUP(AB$111,'A-5_License Planning'!$P$3:$CX$15000,MATCH("Required Number of License",'A-5_License Planning'!$L$3:$L$156,0)+4,0),0)</f>
        <v>0</v>
      </c>
      <c r="AC118" s="475">
        <f ca="1">IFERROR(HLOOKUP(AC$111,'A-5_License Planning'!$P$3:$CX$15000,MATCH("Required Number of License",'A-5_License Planning'!$L$3:$L$156,0)+4,0),0)</f>
        <v>0</v>
      </c>
      <c r="AD118" s="475">
        <f ca="1">IFERROR(HLOOKUP(AD$111,'A-5_License Planning'!$P$3:$CX$15000,MATCH("Required Number of License",'A-5_License Planning'!$L$3:$L$156,0)+4,0),0)</f>
        <v>0</v>
      </c>
      <c r="AE118" s="475">
        <f ca="1">IFERROR(HLOOKUP(AE$111,'A-5_License Planning'!$P$3:$CX$15000,MATCH("Required Number of License",'A-5_License Planning'!$L$3:$L$156,0)+4,0),0)</f>
        <v>0</v>
      </c>
      <c r="AF118" s="475">
        <f ca="1">IFERROR(HLOOKUP(AF$111,'A-5_License Planning'!$P$3:$CX$15000,MATCH("Required Number of License",'A-5_License Planning'!$L$3:$L$156,0)+4,0),0)</f>
        <v>0</v>
      </c>
      <c r="AG118" s="475">
        <f ca="1">IFERROR(HLOOKUP(AG$111,'A-5_License Planning'!$P$3:$CX$15000,MATCH("Required Number of License",'A-5_License Planning'!$L$3:$L$156,0)+4,0),0)</f>
        <v>0</v>
      </c>
      <c r="AH118" s="475">
        <f ca="1">IFERROR(HLOOKUP(AH$111,'A-5_License Planning'!$P$3:$CX$15000,MATCH("Required Number of License",'A-5_License Planning'!$L$3:$L$156,0)+4,0),0)</f>
        <v>0</v>
      </c>
      <c r="AI118" s="475">
        <f ca="1">IFERROR(HLOOKUP(AI$111,'A-5_License Planning'!$P$3:$CX$15000,MATCH("Required Number of License",'A-5_License Planning'!$L$3:$L$156,0)+4,0),0)</f>
        <v>0</v>
      </c>
      <c r="AJ118" s="475">
        <f ca="1">IFERROR(HLOOKUP(AJ$111,'A-5_License Planning'!$P$3:$CX$15000,MATCH("Required Number of License",'A-5_License Planning'!$L$3:$L$156,0)+4,0),0)</f>
        <v>0</v>
      </c>
      <c r="AK118" s="475">
        <f ca="1">IFERROR(HLOOKUP(AK$111,'A-5_License Planning'!$P$3:$CX$15000,MATCH("Required Number of License",'A-5_License Planning'!$L$3:$L$156,0)+4,0),0)</f>
        <v>0</v>
      </c>
      <c r="AL118" s="475">
        <f ca="1">IFERROR(HLOOKUP(AL$111,'A-5_License Planning'!$P$3:$CX$15000,MATCH("Required Number of License",'A-5_License Planning'!$L$3:$L$156,0)+4,0),0)</f>
        <v>0</v>
      </c>
      <c r="AM118" s="475">
        <f ca="1">IFERROR(HLOOKUP(AM$111,'A-5_License Planning'!$P$3:$CX$15000,MATCH("Required Number of License",'A-5_License Planning'!$L$3:$L$156,0)+4,0),0)</f>
        <v>0</v>
      </c>
      <c r="AN118" s="475">
        <f ca="1">IFERROR(HLOOKUP(AN$111,'A-5_License Planning'!$P$3:$CX$15000,MATCH("Required Number of License",'A-5_License Planning'!$L$3:$L$156,0)+4,0),0)</f>
        <v>0</v>
      </c>
      <c r="AO118" s="475">
        <f ca="1">IFERROR(HLOOKUP(AO$111,'A-5_License Planning'!$P$3:$CX$15000,MATCH("Required Number of License",'A-5_License Planning'!$L$3:$L$156,0)+4,0),0)</f>
        <v>0</v>
      </c>
      <c r="AP118" s="477">
        <f ca="1">IFERROR(HLOOKUP(AP$111,'A-5_License Planning'!$P$3:$CX$15000,MATCH("Required Number of License",'A-5_License Planning'!$L$3:$L$156,0)+4,0),0)</f>
        <v>0</v>
      </c>
    </row>
    <row r="119" spans="1:42" ht="15" customHeight="1" thickBot="1">
      <c r="A119" s="662"/>
      <c r="B119" s="490" t="s">
        <v>169</v>
      </c>
      <c r="C119" s="482">
        <f ca="1">MAX(J119:AP119)</f>
        <v>0</v>
      </c>
      <c r="D119" s="483">
        <f ca="1">+D118</f>
        <v>0</v>
      </c>
      <c r="E119" s="483">
        <f ca="1">+D119+E118</f>
        <v>0</v>
      </c>
      <c r="F119" s="483">
        <f t="shared" ref="F119" ca="1" si="121">+E119+F118</f>
        <v>0</v>
      </c>
      <c r="G119" s="483">
        <f t="shared" ref="G119" ca="1" si="122">+F119+G118</f>
        <v>0</v>
      </c>
      <c r="H119" s="483">
        <f t="shared" ref="H119" ca="1" si="123">+G119+H118</f>
        <v>0</v>
      </c>
      <c r="I119" s="483">
        <f t="shared" ref="I119" ca="1" si="124">+H119+I118</f>
        <v>0</v>
      </c>
      <c r="J119" s="483">
        <f t="shared" ref="J119" ca="1" si="125">+I119+J118</f>
        <v>0</v>
      </c>
      <c r="K119" s="483">
        <f t="shared" ref="K119" ca="1" si="126">+J119+K118</f>
        <v>0</v>
      </c>
      <c r="L119" s="483">
        <f t="shared" ref="L119" ca="1" si="127">+K119+L118</f>
        <v>0</v>
      </c>
      <c r="M119" s="483">
        <f t="shared" ref="M119" ca="1" si="128">+L119+M118</f>
        <v>0</v>
      </c>
      <c r="N119" s="483">
        <f t="shared" ref="N119" ca="1" si="129">+M119+N118</f>
        <v>0</v>
      </c>
      <c r="O119" s="483">
        <f t="shared" ref="O119" ca="1" si="130">+N119+O118</f>
        <v>0</v>
      </c>
      <c r="P119" s="483">
        <f t="shared" ref="P119" ca="1" si="131">+O119+P118</f>
        <v>0</v>
      </c>
      <c r="Q119" s="483">
        <f t="shared" ref="Q119" ca="1" si="132">+P119+Q118</f>
        <v>0</v>
      </c>
      <c r="R119" s="483">
        <f t="shared" ref="R119" ca="1" si="133">+Q119+R118</f>
        <v>0</v>
      </c>
      <c r="S119" s="483">
        <f t="shared" ref="S119" ca="1" si="134">+R119+S118</f>
        <v>0</v>
      </c>
      <c r="T119" s="483">
        <f t="shared" ref="T119" ca="1" si="135">+S119+T118</f>
        <v>0</v>
      </c>
      <c r="U119" s="483">
        <f t="shared" ref="U119" ca="1" si="136">+T119+U118</f>
        <v>0</v>
      </c>
      <c r="V119" s="483">
        <f t="shared" ref="V119" ca="1" si="137">+U119+V118</f>
        <v>0</v>
      </c>
      <c r="W119" s="483">
        <f t="shared" ref="W119" ca="1" si="138">+V119+W118</f>
        <v>0</v>
      </c>
      <c r="X119" s="483">
        <f t="shared" ref="X119" ca="1" si="139">+W119+X118</f>
        <v>0</v>
      </c>
      <c r="Y119" s="484">
        <f t="shared" ref="Y119" ca="1" si="140">+X119+Y118</f>
        <v>0</v>
      </c>
      <c r="Z119" s="483">
        <f t="shared" ref="Z119" ca="1" si="141">+Y119+Z118</f>
        <v>0</v>
      </c>
      <c r="AA119" s="483">
        <f t="shared" ref="AA119" ca="1" si="142">+Z119+AA118</f>
        <v>0</v>
      </c>
      <c r="AB119" s="483">
        <f t="shared" ref="AB119" ca="1" si="143">+AA119+AB118</f>
        <v>0</v>
      </c>
      <c r="AC119" s="483">
        <f t="shared" ref="AC119" ca="1" si="144">+AB119+AC118</f>
        <v>0</v>
      </c>
      <c r="AD119" s="483">
        <f t="shared" ref="AD119" ca="1" si="145">+AC119+AD118</f>
        <v>0</v>
      </c>
      <c r="AE119" s="483">
        <f t="shared" ref="AE119" ca="1" si="146">+AD119+AE118</f>
        <v>0</v>
      </c>
      <c r="AF119" s="483">
        <f t="shared" ref="AF119" ca="1" si="147">+AE119+AF118</f>
        <v>0</v>
      </c>
      <c r="AG119" s="483">
        <f t="shared" ref="AG119" ca="1" si="148">+AF119+AG118</f>
        <v>0</v>
      </c>
      <c r="AH119" s="483">
        <f t="shared" ref="AH119" ca="1" si="149">+AG119+AH118</f>
        <v>0</v>
      </c>
      <c r="AI119" s="483">
        <f t="shared" ref="AI119" ca="1" si="150">+AH119+AI118</f>
        <v>0</v>
      </c>
      <c r="AJ119" s="483">
        <f t="shared" ref="AJ119" ca="1" si="151">+AI119+AJ118</f>
        <v>0</v>
      </c>
      <c r="AK119" s="483">
        <f t="shared" ref="AK119" ca="1" si="152">+AJ119+AK118</f>
        <v>0</v>
      </c>
      <c r="AL119" s="483">
        <f t="shared" ref="AL119" ca="1" si="153">+AK119+AL118</f>
        <v>0</v>
      </c>
      <c r="AM119" s="483">
        <f t="shared" ref="AM119" ca="1" si="154">+AL119+AM118</f>
        <v>0</v>
      </c>
      <c r="AN119" s="483">
        <f t="shared" ref="AN119" ca="1" si="155">+AM119+AN118</f>
        <v>0</v>
      </c>
      <c r="AO119" s="483">
        <f t="shared" ref="AO119" ca="1" si="156">+AN119+AO118</f>
        <v>0</v>
      </c>
      <c r="AP119" s="485">
        <f t="shared" ref="AP119" ca="1" si="157">+AO119+AP118</f>
        <v>0</v>
      </c>
    </row>
  </sheetData>
  <mergeCells count="8">
    <mergeCell ref="A116:A117"/>
    <mergeCell ref="A118:A119"/>
    <mergeCell ref="A114:A115"/>
    <mergeCell ref="C86:D86"/>
    <mergeCell ref="A39:A48"/>
    <mergeCell ref="A29:A38"/>
    <mergeCell ref="A75:A78"/>
    <mergeCell ref="A112:A113"/>
  </mergeCells>
  <pageMargins left="0.7" right="0.7" top="0.75" bottom="0.75" header="0.3" footer="0.3"/>
  <pageSetup paperSize="9" orientation="portrait" r:id="rId1"/>
  <ignoredErrors>
    <ignoredError sqref="C113:AP119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pageSetUpPr fitToPage="1"/>
  </sheetPr>
  <dimension ref="B1:Y170"/>
  <sheetViews>
    <sheetView showGridLines="0" topLeftCell="A82" workbookViewId="0">
      <selection activeCell="P2" sqref="P2"/>
    </sheetView>
  </sheetViews>
  <sheetFormatPr defaultColWidth="9.140625" defaultRowHeight="12" outlineLevelRow="1" outlineLevelCol="1"/>
  <cols>
    <col min="1" max="1" width="2.42578125" style="11" customWidth="1"/>
    <col min="2" max="2" width="6.42578125" style="11" customWidth="1"/>
    <col min="3" max="3" width="42.140625" style="11" customWidth="1"/>
    <col min="4" max="4" width="6.140625" style="11" customWidth="1"/>
    <col min="5" max="5" width="7.28515625" style="11" customWidth="1"/>
    <col min="6" max="6" width="8" style="11" customWidth="1"/>
    <col min="7" max="7" width="12.5703125" style="11" customWidth="1"/>
    <col min="8" max="8" width="11.42578125" style="11" bestFit="1" customWidth="1"/>
    <col min="9" max="9" width="13.42578125" style="11" customWidth="1"/>
    <col min="10" max="10" width="7.140625" style="11" customWidth="1"/>
    <col min="11" max="11" width="6.42578125" style="11" customWidth="1"/>
    <col min="12" max="13" width="9.5703125" style="11" hidden="1" customWidth="1" outlineLevel="1"/>
    <col min="14" max="15" width="5.42578125" style="11" hidden="1" customWidth="1" outlineLevel="1"/>
    <col min="16" max="16" width="26.28515625" style="11" customWidth="1" collapsed="1"/>
    <col min="17" max="17" width="1.42578125" style="24" customWidth="1"/>
    <col min="18" max="18" width="10.85546875" style="24" bestFit="1" customWidth="1"/>
    <col min="19" max="24" width="4.7109375" style="11" customWidth="1"/>
    <col min="25" max="16384" width="9.140625" style="11"/>
  </cols>
  <sheetData>
    <row r="1" spans="2:25" ht="18" customHeight="1">
      <c r="B1" s="53" t="s">
        <v>86</v>
      </c>
      <c r="C1" s="53"/>
      <c r="D1" s="53" t="s">
        <v>248</v>
      </c>
      <c r="E1" s="53"/>
      <c r="I1" s="526" t="s">
        <v>175</v>
      </c>
      <c r="J1" s="531" t="str">
        <f>IFERROR(": "&amp;IF(I1="Smartsketch",$V$162,VLOOKUP(I1,$P$151:$X$154,7,0))&amp;" Licenses","")</f>
        <v/>
      </c>
      <c r="K1" s="527"/>
      <c r="M1" s="72"/>
    </row>
    <row r="2" spans="2:25" ht="18" customHeight="1">
      <c r="B2" s="53" t="s">
        <v>87</v>
      </c>
      <c r="C2" s="53"/>
      <c r="D2" s="53"/>
      <c r="E2" s="666">
        <v>43132</v>
      </c>
      <c r="F2" s="666"/>
      <c r="H2" s="502"/>
      <c r="I2" s="526" t="s">
        <v>176</v>
      </c>
      <c r="J2" s="531" t="str">
        <f t="shared" ref="J2:J4" si="0">IFERROR(": "&amp;IF(I2="Smartsketch",$V$162,VLOOKUP(I2,$P$151:$X$154,7,0))&amp;" Licenses","")</f>
        <v/>
      </c>
      <c r="K2" s="528"/>
      <c r="L2" s="502">
        <f ca="1">IF(OR(H9=0,H9&gt;EOMONTH($E$2,0),H9&lt;$E$2),0,IF(AND(H9&gt;=$E$2,H9&lt;=EOMONTH($E$2,0)),H9,$E$2))</f>
        <v>0</v>
      </c>
      <c r="M2" s="501"/>
    </row>
    <row r="3" spans="2:25" ht="18" customHeight="1">
      <c r="B3" s="53"/>
      <c r="C3" s="53"/>
      <c r="D3" s="53"/>
      <c r="E3" s="503"/>
      <c r="F3" s="503"/>
      <c r="H3" s="502"/>
      <c r="I3" s="526" t="s">
        <v>225</v>
      </c>
      <c r="J3" s="531" t="str">
        <f t="shared" ca="1" si="0"/>
        <v>: 0 Licenses</v>
      </c>
      <c r="K3" s="528"/>
      <c r="L3" s="502"/>
      <c r="M3" s="501"/>
    </row>
    <row r="4" spans="2:25" ht="18" customHeight="1" thickBot="1">
      <c r="B4" s="53"/>
      <c r="C4" s="53"/>
      <c r="D4" s="53"/>
      <c r="E4" s="503"/>
      <c r="F4" s="503"/>
      <c r="H4" s="502"/>
      <c r="I4" s="529" t="s">
        <v>243</v>
      </c>
      <c r="J4" s="532" t="str">
        <f t="shared" si="0"/>
        <v/>
      </c>
      <c r="K4" s="530"/>
      <c r="L4" s="502"/>
      <c r="M4" s="501"/>
    </row>
    <row r="5" spans="2:25" ht="18" customHeight="1" thickBot="1">
      <c r="B5" s="57"/>
      <c r="C5" s="57"/>
      <c r="D5" s="57"/>
      <c r="E5" s="57"/>
      <c r="F5" s="13"/>
      <c r="G5" s="451"/>
      <c r="H5" s="650" t="s">
        <v>88</v>
      </c>
      <c r="I5" s="651"/>
      <c r="J5" s="664">
        <f>E2</f>
        <v>43132</v>
      </c>
      <c r="K5" s="665"/>
      <c r="L5" s="663"/>
      <c r="M5" s="651"/>
      <c r="N5" s="650" t="s">
        <v>141</v>
      </c>
      <c r="O5" s="651"/>
      <c r="P5" s="515"/>
      <c r="R5" s="63" t="s">
        <v>178</v>
      </c>
      <c r="S5" s="648">
        <f>EOMONTH(V5,-1)</f>
        <v>43131</v>
      </c>
      <c r="T5" s="649"/>
      <c r="U5" s="649"/>
      <c r="V5" s="645">
        <f>EOMONTH(E2,0)</f>
        <v>43159</v>
      </c>
      <c r="W5" s="645" t="str">
        <f t="shared" ref="W5:X5" si="1">IF(YEAR(W6)=YEAR(V6),"",YEAR(W6))</f>
        <v/>
      </c>
      <c r="X5" s="645" t="str">
        <f t="shared" si="1"/>
        <v/>
      </c>
    </row>
    <row r="6" spans="2:25" ht="41.25" customHeight="1" thickBot="1">
      <c r="B6" s="593" t="s">
        <v>215</v>
      </c>
      <c r="C6" s="594"/>
      <c r="D6" s="593" t="s">
        <v>247</v>
      </c>
      <c r="E6" s="594"/>
      <c r="F6" s="595"/>
      <c r="G6" s="452" t="s">
        <v>177</v>
      </c>
      <c r="H6" s="449" t="s">
        <v>35</v>
      </c>
      <c r="I6" s="326" t="s">
        <v>36</v>
      </c>
      <c r="J6" s="509" t="s">
        <v>249</v>
      </c>
      <c r="K6" s="596" t="s">
        <v>89</v>
      </c>
      <c r="L6" s="504" t="s">
        <v>35</v>
      </c>
      <c r="M6" s="326" t="s">
        <v>36</v>
      </c>
      <c r="N6" s="646" t="s">
        <v>89</v>
      </c>
      <c r="O6" s="598" t="s">
        <v>20</v>
      </c>
      <c r="P6" s="596" t="s">
        <v>250</v>
      </c>
      <c r="Q6" s="25"/>
      <c r="R6" s="330" t="s">
        <v>179</v>
      </c>
      <c r="S6" s="139">
        <f>DATE(YEAR(S5),MONTH(S5),10)</f>
        <v>43110</v>
      </c>
      <c r="T6" s="140">
        <f>+S6+10</f>
        <v>43120</v>
      </c>
      <c r="U6" s="140">
        <f>+S5</f>
        <v>43131</v>
      </c>
      <c r="V6" s="140">
        <f>DATE(YEAR(V5),MONTH(V5),10)</f>
        <v>43141</v>
      </c>
      <c r="W6" s="140">
        <f>+V6+10</f>
        <v>43151</v>
      </c>
      <c r="X6" s="140">
        <f>+V5</f>
        <v>43159</v>
      </c>
      <c r="Y6" s="96" t="e">
        <f>#REF!+7</f>
        <v>#REF!</v>
      </c>
    </row>
    <row r="7" spans="2:25" ht="15" customHeight="1" thickBot="1">
      <c r="B7" s="212" t="s">
        <v>93</v>
      </c>
      <c r="C7" s="456" t="s">
        <v>128</v>
      </c>
      <c r="D7" s="499" t="s">
        <v>34</v>
      </c>
      <c r="E7" s="469" t="s">
        <v>241</v>
      </c>
      <c r="F7" s="500" t="s">
        <v>38</v>
      </c>
      <c r="G7" s="453"/>
      <c r="H7" s="450">
        <f t="array" aca="1" ref="H7" ca="1">MIN(IF($H$8:H132&gt;0,$H$8:H132))</f>
        <v>44491</v>
      </c>
      <c r="I7" s="327">
        <f ca="1">MAX(I8:I132)</f>
        <v>44638</v>
      </c>
      <c r="J7" s="510" t="s">
        <v>34</v>
      </c>
      <c r="K7" s="597"/>
      <c r="L7" s="505"/>
      <c r="M7" s="327"/>
      <c r="N7" s="647"/>
      <c r="O7" s="597"/>
      <c r="P7" s="597"/>
      <c r="Q7" s="25"/>
      <c r="R7" s="146" t="s">
        <v>142</v>
      </c>
      <c r="S7" s="143">
        <f>NETWORKDAYS.INTL(EOMONTH(S6,-1)+1,S6,,Holidays!$A$1:$A$248)</f>
        <v>8</v>
      </c>
      <c r="T7" s="143">
        <f>NETWORKDAYS.INTL(S6+1,T6,,Holidays!$A$1:$A$248)</f>
        <v>7</v>
      </c>
      <c r="U7" s="143">
        <f>NETWORKDAYS.INTL(T6+1,U6,,Holidays!$A$1:$A$248)</f>
        <v>8</v>
      </c>
      <c r="V7" s="143">
        <f>NETWORKDAYS.INTL(U6+1,V6,,Holidays!$A$1:$A$248)</f>
        <v>7</v>
      </c>
      <c r="W7" s="143">
        <f>NETWORKDAYS.INTL(V6+1,W6,,Holidays!$A$1:$A$248)</f>
        <v>7</v>
      </c>
      <c r="X7" s="143">
        <f>NETWORKDAYS.INTL(W6+1,X6,,Holidays!$A$1:$A$248)</f>
        <v>6</v>
      </c>
      <c r="Y7" s="96"/>
    </row>
    <row r="8" spans="2:25" ht="15" customHeight="1">
      <c r="B8" s="137" t="str">
        <f>'A-2_MH Distribution'!L4</f>
        <v>PDMS/E3D</v>
      </c>
      <c r="C8" s="457"/>
      <c r="D8" s="465"/>
      <c r="E8" s="465"/>
      <c r="F8" s="460"/>
      <c r="G8" s="135"/>
      <c r="H8" s="328"/>
      <c r="I8" s="329"/>
      <c r="J8" s="512" t="str">
        <f>B8</f>
        <v>PDMS/E3D</v>
      </c>
      <c r="K8" s="135"/>
      <c r="L8" s="506"/>
      <c r="M8" s="329"/>
      <c r="N8" s="22"/>
      <c r="O8" s="16"/>
      <c r="P8" s="135"/>
      <c r="R8" s="498" t="s">
        <v>90</v>
      </c>
      <c r="S8" s="317"/>
      <c r="T8" s="318"/>
      <c r="U8" s="319"/>
      <c r="V8" s="322"/>
      <c r="W8" s="318"/>
      <c r="X8" s="319"/>
    </row>
    <row r="9" spans="2:25" ht="15" customHeight="1" outlineLevel="1">
      <c r="B9" s="59" t="str">
        <f>'A-5_License Planning'!B7</f>
        <v>A.01</v>
      </c>
      <c r="C9" s="458" t="str">
        <f ca="1">IFERROR(VLOOKUP(B9,OFFSET('A-1_MH Estimation'!$B$7,0,0,MATCH("Subtotal LOE",'A-1_MH Estimation'!B:B,0)-7,2),2,0),"")</f>
        <v>On-The-Fly items</v>
      </c>
      <c r="D9" s="466">
        <f ca="1">IFERROR(VLOOKUP(B9,OFFSET('A-1_MH Estimation'!$B$7,0,0,MATCH("Subtotal LOE",'A-1_MH Estimation'!B:B,0)-7,4),4,0),"")</f>
        <v>1</v>
      </c>
      <c r="E9" s="466" t="str">
        <f ca="1">IFERROR(VLOOKUP(B9,OFFSET('A-1_MH Estimation'!$B$7,0,0,MATCH("Subtotal LOE",'A-1_MH Estimation'!B:B,0)-7,3),3,0),"")</f>
        <v>template</v>
      </c>
      <c r="F9" s="461">
        <f ca="1">IFERROR(VLOOKUP($B9,'A-2_MH Distribution'!$B$6:$O$16314,3,0)*VLOOKUP($B9,'A-2_MH Distribution'!$B$6:$O$16314,VLOOKUP(G9,SoftwareList,6,0),0)*IFERROR((--(VLOOKUP($B9,'A-2_MH Distribution'!$B$6:$O$16314,VLOOKUP(G9,SoftwareList,8,0),0)=0)+VLOOKUP($B9,'A-2_MH Distribution'!$B$6:$O$16314,VLOOKUP(G9,SoftwareList,8,0),0)),1),0)</f>
        <v>13.5</v>
      </c>
      <c r="G9" s="403" t="str">
        <f ca="1">IF(C9&lt;&gt;"",$B$8,"")</f>
        <v>PDMS/E3D</v>
      </c>
      <c r="H9" s="351">
        <f ca="1">IFERROR(INDEX('A-5_License Planning'!$B$1:$M$12900,MATCH(1,INDEX(('A-5_License Planning'!$B$1:$B$12900=ProgressivePlan!B9)*('A-5_License Planning'!$G$1:$G$12900=ProgressivePlan!G9),0),0),MATCH("Start Date",'A-5_License Planning'!$B$4:N$4,0)),0)</f>
        <v>44494</v>
      </c>
      <c r="I9" s="352">
        <f ca="1">IFERROR(INDEX('A-5_License Planning'!$B$1:$M$12900,MATCH(1,INDEX(('A-5_License Planning'!$B$1:$B$12900=ProgressivePlan!B9)*('A-5_License Planning'!$G$1:$G$12900=ProgressivePlan!G9),0),0),MATCH("Finish Date",'A-5_License Planning'!$B$4:N$4,0)),0)</f>
        <v>44495</v>
      </c>
      <c r="J9" s="513">
        <f t="shared" ref="J9:J37" ca="1" si="2">IFERROR((D9/N9)*K9,0)</f>
        <v>0</v>
      </c>
      <c r="K9" s="511">
        <f ca="1">NETWORKDAYS.INTL(L9,M9,1,Holidays!$A$1:$A$248)</f>
        <v>0</v>
      </c>
      <c r="L9" s="507">
        <f t="shared" ref="L9:L14" ca="1" si="3">IF(OR(H9=0,H9&gt;EOMONTH($E$2,0),I9&lt;$E$2),0,IF(AND(H9&gt;=$E$2,H9&lt;=EOMONTH($E$2,0)),H9,$E$2))</f>
        <v>0</v>
      </c>
      <c r="M9" s="352">
        <f t="shared" ref="M9:M14" ca="1" si="4">IF(L9=0,0,IF(AND(I9&gt;=$E$2,I9&lt;=EOMONTH($E$2,0)),I9,EOMONTH($E$2,0)))</f>
        <v>0</v>
      </c>
      <c r="N9" s="170">
        <f ca="1">NETWORKDAYS.INTL(H9,I9,1,Holidays!$A$1:$A$248)</f>
        <v>2</v>
      </c>
      <c r="O9" s="62">
        <f t="shared" ref="O9:O37" ca="1" si="5">IFERROR(F9/N9,0)</f>
        <v>6.75</v>
      </c>
      <c r="P9" s="533"/>
      <c r="R9" s="253">
        <f ca="1">SUM($S9:X9)</f>
        <v>0</v>
      </c>
      <c r="S9" s="320"/>
      <c r="T9" s="321">
        <f ca="1">IFERROR((IF(AND($H9&gt;S$6,$H9&lt;=T$6,$I9&lt;=T$6),NETWORKDAYS.INTL($H9,$I9,1,(Holidays!$A$1:$A$248)),0)+IF(AND($H9&gt;S$6,$H9&lt;=T$6,$I9&gt;T$6),NETWORKDAYS.INTL($H9,(T$6),1,(Holidays!$A$1:$A$248)),0)+IF(AND($H9&lt;S$6,$I9&lt;T$6,$I9&gt;S$6),NETWORKDAYS.INTL(S$6+1,$I9,1,(Holidays!$A$1:$A$248)),0)+IF(AND($H9&lt;=S$6,$I9&gt;=T$6,$I9&gt;S$6),NETWORKDAYS.INTL(S$6+1,(T$6),1,(Holidays!$A$1:$A$248)),0))*$O9,"")</f>
        <v>0</v>
      </c>
      <c r="U9" s="190">
        <f ca="1">IFERROR((IF(AND($H9&gt;T$6,$H9&lt;=U$6,$I9&lt;=U$6),NETWORKDAYS.INTL($H9,$I9,1,(Holidays!$A$1:$A$248)),0)+IF(AND($H9&gt;T$6,$H9&lt;=U$6,$I9&gt;U$6),NETWORKDAYS.INTL($H9,(U$6),1,(Holidays!$A$1:$A$248)),0)+IF(AND($H9&lt;T$6,$I9&lt;U$6,$I9&gt;T$6),NETWORKDAYS.INTL(T$6+1,$I9,1,(Holidays!$A$1:$A$248)),0)+IF(AND($H9&lt;=T$6,$I9&gt;=U$6,$I9&gt;T$6),NETWORKDAYS.INTL(T$6+1,(U$6),1,(Holidays!$A$1:$A$248)),0))*$O9,"")</f>
        <v>0</v>
      </c>
      <c r="V9" s="192">
        <f ca="1">IFERROR((IF(AND($H9&gt;U$6,$H9&lt;=V$6,$I9&lt;=V$6),NETWORKDAYS.INTL($H9,$I9,1,(Holidays!$A$1:$A$248)),0)+IF(AND($H9&gt;U$6,$H9&lt;=V$6,$I9&gt;V$6),NETWORKDAYS.INTL($H9,(V$6),1,(Holidays!$A$1:$A$248)),0)+IF(AND($H9&lt;U$6,$I9&lt;V$6,$I9&gt;U$6),NETWORKDAYS.INTL(U$6+1,$I9,1,(Holidays!$A$1:$A$248)),0)+IF(AND($H9&lt;=U$6,$I9&gt;=V$6,$I9&gt;U$6),NETWORKDAYS.INTL(U$6+1,(V$6),1,(Holidays!$A$1:$A$248)),0))*$O9,"")</f>
        <v>0</v>
      </c>
      <c r="W9" s="321">
        <f ca="1">IFERROR((IF(AND($H9&gt;V$6,$H9&lt;=W$6,$I9&lt;=W$6),NETWORKDAYS.INTL($H9,$I9,1,(Holidays!$A$1:$A$248)),0)+IF(AND($H9&gt;V$6,$H9&lt;=W$6,$I9&gt;W$6),NETWORKDAYS.INTL($H9,(W$6),1,(Holidays!$A$1:$A$248)),0)+IF(AND($H9&lt;V$6,$I9&lt;W$6,$I9&gt;V$6),NETWORKDAYS.INTL(V$6+1,$I9,1,(Holidays!$A$1:$A$248)),0)+IF(AND($H9&lt;=V$6,$I9&gt;=W$6,$I9&gt;V$6),NETWORKDAYS.INTL(V$6+1,(W$6),1,(Holidays!$A$1:$A$248)),0))*$O9,"")</f>
        <v>0</v>
      </c>
      <c r="X9" s="190">
        <f ca="1">IFERROR((IF(AND($H9&gt;W$6,$H9&lt;=X$6,$I9&lt;=X$6),NETWORKDAYS.INTL($H9,$I9,1,(Holidays!$A$1:$A$248)),0)+IF(AND($H9&gt;W$6,$H9&lt;=X$6,$I9&gt;X$6),NETWORKDAYS.INTL($H9,(X$6),1,(Holidays!$A$1:$A$248)),0)+IF(AND($H9&lt;W$6,$I9&lt;X$6,$I9&gt;W$6),NETWORKDAYS.INTL(W$6+1,$I9,1,(Holidays!$A$1:$A$248)),0)+IF(AND($H9&lt;=W$6,$I9&gt;=X$6,$I9&gt;W$6),NETWORKDAYS.INTL(W$6+1,(X$6),1,(Holidays!$A$1:$A$248)),0))*$O9,"")</f>
        <v>0</v>
      </c>
    </row>
    <row r="10" spans="2:25" ht="15" customHeight="1" outlineLevel="1">
      <c r="B10" s="59" t="str">
        <f>'A-5_License Planning'!B8</f>
        <v>A.02</v>
      </c>
      <c r="C10" s="458" t="str">
        <f ca="1">IFERROR(VLOOKUP(B10,OFFSET('A-1_MH Estimation'!$B$7,0,0,MATCH("Subtotal LOE",'A-1_MH Estimation'!B:B,0)-7,2),2,0),"")</f>
        <v>Pipe Flow U-Shape</v>
      </c>
      <c r="D10" s="466">
        <f ca="1">IFERROR(VLOOKUP(B10,OFFSET('A-1_MH Estimation'!$B$7,0,0,MATCH("Subtotal LOE",'A-1_MH Estimation'!B:B,0)-7,4),4,0),"")</f>
        <v>1</v>
      </c>
      <c r="E10" s="466" t="str">
        <f ca="1">IFERROR(VLOOKUP(B10,OFFSET('A-1_MH Estimation'!$B$7,0,0,MATCH("Subtotal LOE",'A-1_MH Estimation'!B:B,0)-7,3),3,0),"")</f>
        <v>template</v>
      </c>
      <c r="F10" s="461">
        <f ca="1">IFERROR(VLOOKUP($B10,'A-2_MH Distribution'!$B$6:$O$16314,3,0)*VLOOKUP($B10,'A-2_MH Distribution'!$B$6:$O$16314,VLOOKUP(G10,SoftwareList,6,0),0)*IFERROR((--(VLOOKUP($B10,'A-2_MH Distribution'!$B$6:$O$16314,VLOOKUP(G10,SoftwareList,8,0),0)=0)+VLOOKUP($B10,'A-2_MH Distribution'!$B$6:$O$16314,VLOOKUP(G10,SoftwareList,8,0),0)),1),0)</f>
        <v>23.75</v>
      </c>
      <c r="G10" s="403" t="str">
        <f t="shared" ref="G10:G37" ca="1" si="6">IF(C10&lt;&gt;"",$B$8,"")</f>
        <v>PDMS/E3D</v>
      </c>
      <c r="H10" s="351">
        <f ca="1">IFERROR(INDEX('A-5_License Planning'!$B$1:$M$12900,MATCH(1,INDEX(('A-5_License Planning'!$B$1:$B$12900=ProgressivePlan!B10)*('A-5_License Planning'!$G$1:$G$12900=ProgressivePlan!G10),0),0),MATCH("Start Date",'A-5_License Planning'!$B$4:N$4,0)),0)</f>
        <v>44526</v>
      </c>
      <c r="I10" s="352">
        <f ca="1">IFERROR(INDEX('A-5_License Planning'!$B$1:$M$12900,MATCH(1,INDEX(('A-5_License Planning'!$B$1:$B$12900=ProgressivePlan!B10)*('A-5_License Planning'!$G$1:$G$12900=ProgressivePlan!G10),0),0),MATCH("Finish Date",'A-5_License Planning'!$B$4:N$4,0)),0)</f>
        <v>44533</v>
      </c>
      <c r="J10" s="513">
        <f t="shared" ca="1" si="2"/>
        <v>0</v>
      </c>
      <c r="K10" s="511">
        <f ca="1">NETWORKDAYS.INTL(L10,M10,1,Holidays!$A$1:$A$248)</f>
        <v>0</v>
      </c>
      <c r="L10" s="507">
        <f t="shared" ca="1" si="3"/>
        <v>0</v>
      </c>
      <c r="M10" s="352">
        <f t="shared" ca="1" si="4"/>
        <v>0</v>
      </c>
      <c r="N10" s="170">
        <f ca="1">NETWORKDAYS.INTL(H10,I10,1,Holidays!$A$1:$A$248)</f>
        <v>5</v>
      </c>
      <c r="O10" s="62">
        <f t="shared" ca="1" si="5"/>
        <v>4.75</v>
      </c>
      <c r="P10" s="533"/>
      <c r="R10" s="253">
        <f ca="1">SUM($S10:X10)</f>
        <v>0</v>
      </c>
      <c r="S10" s="320"/>
      <c r="T10" s="321">
        <f ca="1">IFERROR((IF(AND($H10&gt;S$6,$H10&lt;=T$6,$I10&lt;=T$6),NETWORKDAYS.INTL($H10,$I10,1,(Holidays!$A$1:$A$248)),0)+IF(AND($H10&gt;S$6,$H10&lt;=T$6,$I10&gt;T$6),NETWORKDAYS.INTL($H10,(T$6),1,(Holidays!$A$1:$A$248)),0)+IF(AND($H10&lt;S$6,$I10&lt;T$6,$I10&gt;S$6),NETWORKDAYS.INTL(S$6+1,$I10,1,(Holidays!$A$1:$A$248)),0)+IF(AND($H10&lt;=S$6,$I10&gt;=T$6,$I10&gt;S$6),NETWORKDAYS.INTL(S$6+1,(T$6),1,(Holidays!$A$1:$A$248)),0))*$O10,"")</f>
        <v>0</v>
      </c>
      <c r="U10" s="190">
        <f ca="1">IFERROR((IF(AND($H10&gt;T$6,$H10&lt;=U$6,$I10&lt;=U$6),NETWORKDAYS.INTL($H10,$I10,1,(Holidays!$A$1:$A$248)),0)+IF(AND($H10&gt;T$6,$H10&lt;=U$6,$I10&gt;U$6),NETWORKDAYS.INTL($H10,(U$6),1,(Holidays!$A$1:$A$248)),0)+IF(AND($H10&lt;T$6,$I10&lt;U$6,$I10&gt;T$6),NETWORKDAYS.INTL(T$6+1,$I10,1,(Holidays!$A$1:$A$248)),0)+IF(AND($H10&lt;=T$6,$I10&gt;=U$6,$I10&gt;T$6),NETWORKDAYS.INTL(T$6+1,(U$6),1,(Holidays!$A$1:$A$248)),0))*$O10,"")</f>
        <v>0</v>
      </c>
      <c r="V10" s="192">
        <f ca="1">IFERROR((IF(AND($H10&gt;U$6,$H10&lt;=V$6,$I10&lt;=V$6),NETWORKDAYS.INTL($H10,$I10,1,(Holidays!$A$1:$A$248)),0)+IF(AND($H10&gt;U$6,$H10&lt;=V$6,$I10&gt;V$6),NETWORKDAYS.INTL($H10,(V$6),1,(Holidays!$A$1:$A$248)),0)+IF(AND($H10&lt;U$6,$I10&lt;V$6,$I10&gt;U$6),NETWORKDAYS.INTL(U$6+1,$I10,1,(Holidays!$A$1:$A$248)),0)+IF(AND($H10&lt;=U$6,$I10&gt;=V$6,$I10&gt;U$6),NETWORKDAYS.INTL(U$6+1,(V$6),1,(Holidays!$A$1:$A$248)),0))*$O10,"")</f>
        <v>0</v>
      </c>
      <c r="W10" s="321">
        <f ca="1">IFERROR((IF(AND($H10&gt;V$6,$H10&lt;=W$6,$I10&lt;=W$6),NETWORKDAYS.INTL($H10,$I10,1,(Holidays!$A$1:$A$248)),0)+IF(AND($H10&gt;V$6,$H10&lt;=W$6,$I10&gt;W$6),NETWORKDAYS.INTL($H10,(W$6),1,(Holidays!$A$1:$A$248)),0)+IF(AND($H10&lt;V$6,$I10&lt;W$6,$I10&gt;V$6),NETWORKDAYS.INTL(V$6+1,$I10,1,(Holidays!$A$1:$A$248)),0)+IF(AND($H10&lt;=V$6,$I10&gt;=W$6,$I10&gt;V$6),NETWORKDAYS.INTL(V$6+1,(W$6),1,(Holidays!$A$1:$A$248)),0))*$O10,"")</f>
        <v>0</v>
      </c>
      <c r="X10" s="190">
        <f ca="1">IFERROR((IF(AND($H10&gt;W$6,$H10&lt;=X$6,$I10&lt;=X$6),NETWORKDAYS.INTL($H10,$I10,1,(Holidays!$A$1:$A$248)),0)+IF(AND($H10&gt;W$6,$H10&lt;=X$6,$I10&gt;X$6),NETWORKDAYS.INTL($H10,(X$6),1,(Holidays!$A$1:$A$248)),0)+IF(AND($H10&lt;W$6,$I10&lt;X$6,$I10&gt;W$6),NETWORKDAYS.INTL(W$6+1,$I10,1,(Holidays!$A$1:$A$248)),0)+IF(AND($H10&lt;=W$6,$I10&gt;=X$6,$I10&gt;W$6),NETWORKDAYS.INTL(W$6+1,(X$6),1,(Holidays!$A$1:$A$248)),0))*$O10,"")</f>
        <v>0</v>
      </c>
    </row>
    <row r="11" spans="2:25" ht="15" customHeight="1" outlineLevel="1">
      <c r="B11" s="59" t="str">
        <f>'A-5_License Planning'!B9</f>
        <v>A.03</v>
      </c>
      <c r="C11" s="458" t="str">
        <f ca="1">IFERROR(VLOOKUP(B11,OFFSET('A-1_MH Estimation'!$B$7,0,0,MATCH("Subtotal LOE",'A-1_MH Estimation'!B:B,0)-7,2),2,0),"")</f>
        <v>Pipe Flow N-Shape</v>
      </c>
      <c r="D11" s="466">
        <f ca="1">IFERROR(VLOOKUP(B11,OFFSET('A-1_MH Estimation'!$B$7,0,0,MATCH("Subtotal LOE",'A-1_MH Estimation'!B:B,0)-7,4),4,0),"")</f>
        <v>1</v>
      </c>
      <c r="E11" s="466" t="str">
        <f ca="1">IFERROR(VLOOKUP(B11,OFFSET('A-1_MH Estimation'!$B$7,0,0,MATCH("Subtotal LOE",'A-1_MH Estimation'!B:B,0)-7,3),3,0),"")</f>
        <v>template</v>
      </c>
      <c r="F11" s="462">
        <f ca="1">IFERROR(VLOOKUP($B11,'A-2_MH Distribution'!$B$6:$O$16314,3,0)*VLOOKUP($B11,'A-2_MH Distribution'!$B$6:$O$16314,VLOOKUP(G11,SoftwareList,6,0),0)*IFERROR((--(VLOOKUP($B11,'A-2_MH Distribution'!$B$6:$O$16314,VLOOKUP(G11,SoftwareList,8,0),0)=0)+VLOOKUP($B11,'A-2_MH Distribution'!$B$6:$O$16314,VLOOKUP(G11,SoftwareList,8,0),0)),1),0)</f>
        <v>23.75</v>
      </c>
      <c r="G11" s="403" t="str">
        <f t="shared" ca="1" si="6"/>
        <v>PDMS/E3D</v>
      </c>
      <c r="H11" s="351">
        <f ca="1">IFERROR(INDEX('A-5_License Planning'!$B$1:$M$12900,MATCH(1,INDEX(('A-5_License Planning'!$B$1:$B$12900=ProgressivePlan!B11)*('A-5_License Planning'!$G$1:$G$12900=ProgressivePlan!G11),0),0),MATCH("Start Date",'A-5_License Planning'!$B$4:N$4,0)),0)</f>
        <v>44526</v>
      </c>
      <c r="I11" s="352">
        <f ca="1">IFERROR(INDEX('A-5_License Planning'!$B$1:$M$12900,MATCH(1,INDEX(('A-5_License Planning'!$B$1:$B$12900=ProgressivePlan!B11)*('A-5_License Planning'!$G$1:$G$12900=ProgressivePlan!G11),0),0),MATCH("Finish Date",'A-5_License Planning'!$B$4:N$4,0)),0)</f>
        <v>44533</v>
      </c>
      <c r="J11" s="514">
        <f t="shared" ca="1" si="2"/>
        <v>0</v>
      </c>
      <c r="K11" s="511">
        <f ca="1">NETWORKDAYS.INTL(L11,M11,1,Holidays!$A$1:$A$248)</f>
        <v>0</v>
      </c>
      <c r="L11" s="507">
        <f t="shared" ca="1" si="3"/>
        <v>0</v>
      </c>
      <c r="M11" s="352">
        <f t="shared" ca="1" si="4"/>
        <v>0</v>
      </c>
      <c r="N11" s="170">
        <f ca="1">NETWORKDAYS.INTL(H11,I11,1,Holidays!$A$1:$A$248)</f>
        <v>5</v>
      </c>
      <c r="O11" s="62">
        <f t="shared" ca="1" si="5"/>
        <v>4.75</v>
      </c>
      <c r="P11" s="533"/>
      <c r="R11" s="253">
        <f ca="1">SUM($S11:X11)</f>
        <v>0</v>
      </c>
      <c r="S11" s="320"/>
      <c r="T11" s="321">
        <f ca="1">IFERROR((IF(AND($H11&gt;S$6,$H11&lt;=T$6,$I11&lt;=T$6),NETWORKDAYS.INTL($H11,$I11,1,(Holidays!$A$1:$A$248)),0)+IF(AND($H11&gt;S$6,$H11&lt;=T$6,$I11&gt;T$6),NETWORKDAYS.INTL($H11,(T$6),1,(Holidays!$A$1:$A$248)),0)+IF(AND($H11&lt;S$6,$I11&lt;T$6,$I11&gt;S$6),NETWORKDAYS.INTL(S$6+1,$I11,1,(Holidays!$A$1:$A$248)),0)+IF(AND($H11&lt;=S$6,$I11&gt;=T$6,$I11&gt;S$6),NETWORKDAYS.INTL(S$6+1,(T$6),1,(Holidays!$A$1:$A$248)),0))*$O11,"")</f>
        <v>0</v>
      </c>
      <c r="U11" s="190">
        <f ca="1">IFERROR((IF(AND($H11&gt;T$6,$H11&lt;=U$6,$I11&lt;=U$6),NETWORKDAYS.INTL($H11,$I11,1,(Holidays!$A$1:$A$248)),0)+IF(AND($H11&gt;T$6,$H11&lt;=U$6,$I11&gt;U$6),NETWORKDAYS.INTL($H11,(U$6),1,(Holidays!$A$1:$A$248)),0)+IF(AND($H11&lt;T$6,$I11&lt;U$6,$I11&gt;T$6),NETWORKDAYS.INTL(T$6+1,$I11,1,(Holidays!$A$1:$A$248)),0)+IF(AND($H11&lt;=T$6,$I11&gt;=U$6,$I11&gt;T$6),NETWORKDAYS.INTL(T$6+1,(U$6),1,(Holidays!$A$1:$A$248)),0))*$O11,"")</f>
        <v>0</v>
      </c>
      <c r="V11" s="192">
        <f ca="1">IFERROR((IF(AND($H11&gt;U$6,$H11&lt;=V$6,$I11&lt;=V$6),NETWORKDAYS.INTL($H11,$I11,1,(Holidays!$A$1:$A$248)),0)+IF(AND($H11&gt;U$6,$H11&lt;=V$6,$I11&gt;V$6),NETWORKDAYS.INTL($H11,(V$6),1,(Holidays!$A$1:$A$248)),0)+IF(AND($H11&lt;U$6,$I11&lt;V$6,$I11&gt;U$6),NETWORKDAYS.INTL(U$6+1,$I11,1,(Holidays!$A$1:$A$248)),0)+IF(AND($H11&lt;=U$6,$I11&gt;=V$6,$I11&gt;U$6),NETWORKDAYS.INTL(U$6+1,(V$6),1,(Holidays!$A$1:$A$248)),0))*$O11,"")</f>
        <v>0</v>
      </c>
      <c r="W11" s="321">
        <f ca="1">IFERROR((IF(AND($H11&gt;V$6,$H11&lt;=W$6,$I11&lt;=W$6),NETWORKDAYS.INTL($H11,$I11,1,(Holidays!$A$1:$A$248)),0)+IF(AND($H11&gt;V$6,$H11&lt;=W$6,$I11&gt;W$6),NETWORKDAYS.INTL($H11,(W$6),1,(Holidays!$A$1:$A$248)),0)+IF(AND($H11&lt;V$6,$I11&lt;W$6,$I11&gt;V$6),NETWORKDAYS.INTL(V$6+1,$I11,1,(Holidays!$A$1:$A$248)),0)+IF(AND($H11&lt;=V$6,$I11&gt;=W$6,$I11&gt;V$6),NETWORKDAYS.INTL(V$6+1,(W$6),1,(Holidays!$A$1:$A$248)),0))*$O11,"")</f>
        <v>0</v>
      </c>
      <c r="X11" s="190">
        <f ca="1">IFERROR((IF(AND($H11&gt;W$6,$H11&lt;=X$6,$I11&lt;=X$6),NETWORKDAYS.INTL($H11,$I11,1,(Holidays!$A$1:$A$248)),0)+IF(AND($H11&gt;W$6,$H11&lt;=X$6,$I11&gt;X$6),NETWORKDAYS.INTL($H11,(X$6),1,(Holidays!$A$1:$A$248)),0)+IF(AND($H11&lt;W$6,$I11&lt;X$6,$I11&gt;W$6),NETWORKDAYS.INTL(W$6+1,$I11,1,(Holidays!$A$1:$A$248)),0)+IF(AND($H11&lt;=W$6,$I11&gt;=X$6,$I11&gt;W$6),NETWORKDAYS.INTL(W$6+1,(X$6),1,(Holidays!$A$1:$A$248)),0))*$O11,"")</f>
        <v>0</v>
      </c>
    </row>
    <row r="12" spans="2:25" ht="15" customHeight="1" outlineLevel="1">
      <c r="B12" s="59" t="str">
        <f>'A-5_License Planning'!B10</f>
        <v>A.04</v>
      </c>
      <c r="C12" s="458" t="str">
        <f ca="1">IFERROR(VLOOKUP(B12,OFFSET('A-1_MH Estimation'!$B$7,0,0,MATCH("Subtotal LOE",'A-1_MH Estimation'!B:B,0)-7,2),2,0),"")</f>
        <v>Rotameter Direction</v>
      </c>
      <c r="D12" s="466">
        <f ca="1">IFERROR(VLOOKUP(B12,OFFSET('A-1_MH Estimation'!$B$7,0,0,MATCH("Subtotal LOE",'A-1_MH Estimation'!B:B,0)-7,4),4,0),"")</f>
        <v>1</v>
      </c>
      <c r="E12" s="466" t="str">
        <f ca="1">IFERROR(VLOOKUP(B12,OFFSET('A-1_MH Estimation'!$B$7,0,0,MATCH("Subtotal LOE",'A-1_MH Estimation'!B:B,0)-7,3),3,0),"")</f>
        <v>template</v>
      </c>
      <c r="F12" s="462">
        <f ca="1">IFERROR(VLOOKUP($B12,'A-2_MH Distribution'!$B$6:$O$16314,3,0)*VLOOKUP($B12,'A-2_MH Distribution'!$B$6:$O$16314,VLOOKUP(G12,SoftwareList,6,0),0)*IFERROR((--(VLOOKUP($B12,'A-2_MH Distribution'!$B$6:$O$16314,VLOOKUP(G12,SoftwareList,8,0),0)=0)+VLOOKUP($B12,'A-2_MH Distribution'!$B$6:$O$16314,VLOOKUP(G12,SoftwareList,8,0),0)),1),0)</f>
        <v>15.25</v>
      </c>
      <c r="G12" s="403" t="str">
        <f t="shared" ca="1" si="6"/>
        <v>PDMS/E3D</v>
      </c>
      <c r="H12" s="351">
        <f ca="1">IFERROR(INDEX('A-5_License Planning'!$B$1:$M$12900,MATCH(1,INDEX(('A-5_License Planning'!$B$1:$B$12900=ProgressivePlan!B12)*('A-5_License Planning'!$G$1:$G$12900=ProgressivePlan!G12),0),0),MATCH("Start Date",'A-5_License Planning'!$B$4:N$4,0)),0)</f>
        <v>44581</v>
      </c>
      <c r="I12" s="352">
        <f ca="1">IFERROR(INDEX('A-5_License Planning'!$B$1:$M$12900,MATCH(1,INDEX(('A-5_License Planning'!$B$1:$B$12900=ProgressivePlan!B12)*('A-5_License Planning'!$G$1:$G$12900=ProgressivePlan!G12),0),0),MATCH("Finish Date",'A-5_License Planning'!$B$4:N$4,0)),0)</f>
        <v>44582</v>
      </c>
      <c r="J12" s="514">
        <f t="shared" ca="1" si="2"/>
        <v>0</v>
      </c>
      <c r="K12" s="511">
        <f ca="1">NETWORKDAYS.INTL(L12,M12,1,Holidays!$A$1:$A$248)</f>
        <v>0</v>
      </c>
      <c r="L12" s="507">
        <f t="shared" ca="1" si="3"/>
        <v>0</v>
      </c>
      <c r="M12" s="352">
        <f t="shared" ca="1" si="4"/>
        <v>0</v>
      </c>
      <c r="N12" s="170">
        <f ca="1">NETWORKDAYS.INTL(H12,I12,1,Holidays!$A$1:$A$248)</f>
        <v>2</v>
      </c>
      <c r="O12" s="62">
        <f t="shared" ca="1" si="5"/>
        <v>7.625</v>
      </c>
      <c r="P12" s="533"/>
      <c r="R12" s="253">
        <f ca="1">SUM($S12:X12)</f>
        <v>0</v>
      </c>
      <c r="S12" s="320"/>
      <c r="T12" s="321">
        <f ca="1">IFERROR((IF(AND($H12&gt;S$6,$H12&lt;=T$6,$I12&lt;=T$6),NETWORKDAYS.INTL($H12,$I12,1,(Holidays!$A$1:$A$248)),0)+IF(AND($H12&gt;S$6,$H12&lt;=T$6,$I12&gt;T$6),NETWORKDAYS.INTL($H12,(T$6),1,(Holidays!$A$1:$A$248)),0)+IF(AND($H12&lt;S$6,$I12&lt;T$6,$I12&gt;S$6),NETWORKDAYS.INTL(S$6+1,$I12,1,(Holidays!$A$1:$A$248)),0)+IF(AND($H12&lt;=S$6,$I12&gt;=T$6,$I12&gt;S$6),NETWORKDAYS.INTL(S$6+1,(T$6),1,(Holidays!$A$1:$A$248)),0))*$O12,"")</f>
        <v>0</v>
      </c>
      <c r="U12" s="190">
        <f ca="1">IFERROR((IF(AND($H12&gt;T$6,$H12&lt;=U$6,$I12&lt;=U$6),NETWORKDAYS.INTL($H12,$I12,1,(Holidays!$A$1:$A$248)),0)+IF(AND($H12&gt;T$6,$H12&lt;=U$6,$I12&gt;U$6),NETWORKDAYS.INTL($H12,(U$6),1,(Holidays!$A$1:$A$248)),0)+IF(AND($H12&lt;T$6,$I12&lt;U$6,$I12&gt;T$6),NETWORKDAYS.INTL(T$6+1,$I12,1,(Holidays!$A$1:$A$248)),0)+IF(AND($H12&lt;=T$6,$I12&gt;=U$6,$I12&gt;T$6),NETWORKDAYS.INTL(T$6+1,(U$6),1,(Holidays!$A$1:$A$248)),0))*$O12,"")</f>
        <v>0</v>
      </c>
      <c r="V12" s="192">
        <f ca="1">IFERROR((IF(AND($H12&gt;U$6,$H12&lt;=V$6,$I12&lt;=V$6),NETWORKDAYS.INTL($H12,$I12,1,(Holidays!$A$1:$A$248)),0)+IF(AND($H12&gt;U$6,$H12&lt;=V$6,$I12&gt;V$6),NETWORKDAYS.INTL($H12,(V$6),1,(Holidays!$A$1:$A$248)),0)+IF(AND($H12&lt;U$6,$I12&lt;V$6,$I12&gt;U$6),NETWORKDAYS.INTL(U$6+1,$I12,1,(Holidays!$A$1:$A$248)),0)+IF(AND($H12&lt;=U$6,$I12&gt;=V$6,$I12&gt;U$6),NETWORKDAYS.INTL(U$6+1,(V$6),1,(Holidays!$A$1:$A$248)),0))*$O12,"")</f>
        <v>0</v>
      </c>
      <c r="W12" s="321">
        <f ca="1">IFERROR((IF(AND($H12&gt;V$6,$H12&lt;=W$6,$I12&lt;=W$6),NETWORKDAYS.INTL($H12,$I12,1,(Holidays!$A$1:$A$248)),0)+IF(AND($H12&gt;V$6,$H12&lt;=W$6,$I12&gt;W$6),NETWORKDAYS.INTL($H12,(W$6),1,(Holidays!$A$1:$A$248)),0)+IF(AND($H12&lt;V$6,$I12&lt;W$6,$I12&gt;V$6),NETWORKDAYS.INTL(V$6+1,$I12,1,(Holidays!$A$1:$A$248)),0)+IF(AND($H12&lt;=V$6,$I12&gt;=W$6,$I12&gt;V$6),NETWORKDAYS.INTL(V$6+1,(W$6),1,(Holidays!$A$1:$A$248)),0))*$O12,"")</f>
        <v>0</v>
      </c>
      <c r="X12" s="190">
        <f ca="1">IFERROR((IF(AND($H12&gt;W$6,$H12&lt;=X$6,$I12&lt;=X$6),NETWORKDAYS.INTL($H12,$I12,1,(Holidays!$A$1:$A$248)),0)+IF(AND($H12&gt;W$6,$H12&lt;=X$6,$I12&gt;X$6),NETWORKDAYS.INTL($H12,(X$6),1,(Holidays!$A$1:$A$248)),0)+IF(AND($H12&lt;W$6,$I12&lt;X$6,$I12&gt;W$6),NETWORKDAYS.INTL(W$6+1,$I12,1,(Holidays!$A$1:$A$248)),0)+IF(AND($H12&lt;=W$6,$I12&gt;=X$6,$I12&gt;W$6),NETWORKDAYS.INTL(W$6+1,(X$6),1,(Holidays!$A$1:$A$248)),0))*$O12,"")</f>
        <v>0</v>
      </c>
    </row>
    <row r="13" spans="2:25" ht="15" customHeight="1" outlineLevel="1">
      <c r="B13" s="59" t="str">
        <f>'A-5_License Planning'!B11</f>
        <v>A.05</v>
      </c>
      <c r="C13" s="458" t="str">
        <f ca="1">IFERROR(VLOOKUP(B13,OFFSET('A-1_MH Estimation'!$B$7,0,0,MATCH("Subtotal LOE",'A-1_MH Estimation'!B:B,0)-7,2),2,0),"")</f>
        <v>Pipe Nozzle Insulation</v>
      </c>
      <c r="D13" s="466">
        <f ca="1">IFERROR(VLOOKUP(B13,OFFSET('A-1_MH Estimation'!$B$7,0,0,MATCH("Subtotal LOE",'A-1_MH Estimation'!B:B,0)-7,4),4,0),"")</f>
        <v>1</v>
      </c>
      <c r="E13" s="466" t="str">
        <f ca="1">IFERROR(VLOOKUP(B13,OFFSET('A-1_MH Estimation'!$B$7,0,0,MATCH("Subtotal LOE",'A-1_MH Estimation'!B:B,0)-7,3),3,0),"")</f>
        <v>template</v>
      </c>
      <c r="F13" s="462">
        <f ca="1">IFERROR(VLOOKUP($B13,'A-2_MH Distribution'!$B$6:$O$16314,3,0)*VLOOKUP($B13,'A-2_MH Distribution'!$B$6:$O$16314,VLOOKUP(G13,SoftwareList,6,0),0)*IFERROR((--(VLOOKUP($B13,'A-2_MH Distribution'!$B$6:$O$16314,VLOOKUP(G13,SoftwareList,8,0),0)=0)+VLOOKUP($B13,'A-2_MH Distribution'!$B$6:$O$16314,VLOOKUP(G13,SoftwareList,8,0),0)),1),0)</f>
        <v>11.75</v>
      </c>
      <c r="G13" s="403" t="str">
        <f t="shared" ca="1" si="6"/>
        <v>PDMS/E3D</v>
      </c>
      <c r="H13" s="351">
        <f ca="1">IFERROR(INDEX('A-5_License Planning'!$B$1:$M$12900,MATCH(1,INDEX(('A-5_License Planning'!$B$1:$B$12900=ProgressivePlan!B13)*('A-5_License Planning'!$G$1:$G$12900=ProgressivePlan!G13),0),0),MATCH("Start Date",'A-5_License Planning'!$B$4:N$4,0)),0)</f>
        <v>44496</v>
      </c>
      <c r="I13" s="352">
        <f ca="1">IFERROR(INDEX('A-5_License Planning'!$B$1:$M$12900,MATCH(1,INDEX(('A-5_License Planning'!$B$1:$B$12900=ProgressivePlan!B13)*('A-5_License Planning'!$G$1:$G$12900=ProgressivePlan!G13),0),0),MATCH("Finish Date",'A-5_License Planning'!$B$4:N$4,0)),0)</f>
        <v>44497</v>
      </c>
      <c r="J13" s="514">
        <f t="shared" ca="1" si="2"/>
        <v>0</v>
      </c>
      <c r="K13" s="511">
        <f ca="1">NETWORKDAYS.INTL(L13,M13,1,Holidays!$A$1:$A$248)</f>
        <v>0</v>
      </c>
      <c r="L13" s="507">
        <f t="shared" ca="1" si="3"/>
        <v>0</v>
      </c>
      <c r="M13" s="352">
        <f t="shared" ca="1" si="4"/>
        <v>0</v>
      </c>
      <c r="N13" s="170">
        <f ca="1">NETWORKDAYS.INTL(H13,I13,1,Holidays!$A$1:$A$248)</f>
        <v>2</v>
      </c>
      <c r="O13" s="62">
        <f t="shared" ca="1" si="5"/>
        <v>5.875</v>
      </c>
      <c r="P13" s="533"/>
      <c r="R13" s="253">
        <f ca="1">SUM($S13:X13)</f>
        <v>0</v>
      </c>
      <c r="S13" s="320"/>
      <c r="T13" s="321">
        <f ca="1">IFERROR((IF(AND($H13&gt;S$6,$H13&lt;=T$6,$I13&lt;=T$6),NETWORKDAYS.INTL($H13,$I13,1,(Holidays!$A$1:$A$248)),0)+IF(AND($H13&gt;S$6,$H13&lt;=T$6,$I13&gt;T$6),NETWORKDAYS.INTL($H13,(T$6),1,(Holidays!$A$1:$A$248)),0)+IF(AND($H13&lt;S$6,$I13&lt;T$6,$I13&gt;S$6),NETWORKDAYS.INTL(S$6+1,$I13,1,(Holidays!$A$1:$A$248)),0)+IF(AND($H13&lt;=S$6,$I13&gt;=T$6,$I13&gt;S$6),NETWORKDAYS.INTL(S$6+1,(T$6),1,(Holidays!$A$1:$A$248)),0))*$O13,"")</f>
        <v>0</v>
      </c>
      <c r="U13" s="190">
        <f ca="1">IFERROR((IF(AND($H13&gt;T$6,$H13&lt;=U$6,$I13&lt;=U$6),NETWORKDAYS.INTL($H13,$I13,1,(Holidays!$A$1:$A$248)),0)+IF(AND($H13&gt;T$6,$H13&lt;=U$6,$I13&gt;U$6),NETWORKDAYS.INTL($H13,(U$6),1,(Holidays!$A$1:$A$248)),0)+IF(AND($H13&lt;T$6,$I13&lt;U$6,$I13&gt;T$6),NETWORKDAYS.INTL(T$6+1,$I13,1,(Holidays!$A$1:$A$248)),0)+IF(AND($H13&lt;=T$6,$I13&gt;=U$6,$I13&gt;T$6),NETWORKDAYS.INTL(T$6+1,(U$6),1,(Holidays!$A$1:$A$248)),0))*$O13,"")</f>
        <v>0</v>
      </c>
      <c r="V13" s="192">
        <f ca="1">IFERROR((IF(AND($H13&gt;U$6,$H13&lt;=V$6,$I13&lt;=V$6),NETWORKDAYS.INTL($H13,$I13,1,(Holidays!$A$1:$A$248)),0)+IF(AND($H13&gt;U$6,$H13&lt;=V$6,$I13&gt;V$6),NETWORKDAYS.INTL($H13,(V$6),1,(Holidays!$A$1:$A$248)),0)+IF(AND($H13&lt;U$6,$I13&lt;V$6,$I13&gt;U$6),NETWORKDAYS.INTL(U$6+1,$I13,1,(Holidays!$A$1:$A$248)),0)+IF(AND($H13&lt;=U$6,$I13&gt;=V$6,$I13&gt;U$6),NETWORKDAYS.INTL(U$6+1,(V$6),1,(Holidays!$A$1:$A$248)),0))*$O13,"")</f>
        <v>0</v>
      </c>
      <c r="W13" s="321">
        <f ca="1">IFERROR((IF(AND($H13&gt;V$6,$H13&lt;=W$6,$I13&lt;=W$6),NETWORKDAYS.INTL($H13,$I13,1,(Holidays!$A$1:$A$248)),0)+IF(AND($H13&gt;V$6,$H13&lt;=W$6,$I13&gt;W$6),NETWORKDAYS.INTL($H13,(W$6),1,(Holidays!$A$1:$A$248)),0)+IF(AND($H13&lt;V$6,$I13&lt;W$6,$I13&gt;V$6),NETWORKDAYS.INTL(V$6+1,$I13,1,(Holidays!$A$1:$A$248)),0)+IF(AND($H13&lt;=V$6,$I13&gt;=W$6,$I13&gt;V$6),NETWORKDAYS.INTL(V$6+1,(W$6),1,(Holidays!$A$1:$A$248)),0))*$O13,"")</f>
        <v>0</v>
      </c>
      <c r="X13" s="190">
        <f ca="1">IFERROR((IF(AND($H13&gt;W$6,$H13&lt;=X$6,$I13&lt;=X$6),NETWORKDAYS.INTL($H13,$I13,1,(Holidays!$A$1:$A$248)),0)+IF(AND($H13&gt;W$6,$H13&lt;=X$6,$I13&gt;X$6),NETWORKDAYS.INTL($H13,(X$6),1,(Holidays!$A$1:$A$248)),0)+IF(AND($H13&lt;W$6,$I13&lt;X$6,$I13&gt;W$6),NETWORKDAYS.INTL(W$6+1,$I13,1,(Holidays!$A$1:$A$248)),0)+IF(AND($H13&lt;=W$6,$I13&gt;=X$6,$I13&gt;W$6),NETWORKDAYS.INTL(W$6+1,(X$6),1,(Holidays!$A$1:$A$248)),0))*$O13,"")</f>
        <v>0</v>
      </c>
    </row>
    <row r="14" spans="2:25" ht="15" customHeight="1" outlineLevel="1">
      <c r="B14" s="59" t="str">
        <f>'A-5_License Planning'!B12</f>
        <v>A.06</v>
      </c>
      <c r="C14" s="458" t="str">
        <f ca="1">IFERROR(VLOOKUP(B14,OFFSET('A-1_MH Estimation'!$B$7,0,0,MATCH("Subtotal LOE",'A-1_MH Estimation'!B:B,0)-7,2),2,0),"")</f>
        <v>Incorrect Support Component Part</v>
      </c>
      <c r="D14" s="466">
        <f ca="1">IFERROR(VLOOKUP(B14,OFFSET('A-1_MH Estimation'!$B$7,0,0,MATCH("Subtotal LOE",'A-1_MH Estimation'!B:B,0)-7,4),4,0),"")</f>
        <v>1</v>
      </c>
      <c r="E14" s="466" t="str">
        <f ca="1">IFERROR(VLOOKUP(B14,OFFSET('A-1_MH Estimation'!$B$7,0,0,MATCH("Subtotal LOE",'A-1_MH Estimation'!B:B,0)-7,3),3,0),"")</f>
        <v>template</v>
      </c>
      <c r="F14" s="462">
        <f ca="1">IFERROR(VLOOKUP($B14,'A-2_MH Distribution'!$B$6:$O$16314,3,0)*VLOOKUP($B14,'A-2_MH Distribution'!$B$6:$O$16314,VLOOKUP(G14,SoftwareList,6,0),0)*IFERROR((--(VLOOKUP($B14,'A-2_MH Distribution'!$B$6:$O$16314,VLOOKUP(G14,SoftwareList,8,0),0)=0)+VLOOKUP($B14,'A-2_MH Distribution'!$B$6:$O$16314,VLOOKUP(G14,SoftwareList,8,0),0)),1),0)</f>
        <v>15.25</v>
      </c>
      <c r="G14" s="403" t="str">
        <f t="shared" ca="1" si="6"/>
        <v>PDMS/E3D</v>
      </c>
      <c r="H14" s="351">
        <f ca="1">IFERROR(INDEX('A-5_License Planning'!$B$1:$M$12900,MATCH(1,INDEX(('A-5_License Planning'!$B$1:$B$12900=ProgressivePlan!B14)*('A-5_License Planning'!$G$1:$G$12900=ProgressivePlan!G14),0),0),MATCH("Start Date",'A-5_License Planning'!$B$4:N$4,0)),0)</f>
        <v>44587</v>
      </c>
      <c r="I14" s="352">
        <f ca="1">IFERROR(INDEX('A-5_License Planning'!$B$1:$M$12900,MATCH(1,INDEX(('A-5_License Planning'!$B$1:$B$12900=ProgressivePlan!B14)*('A-5_License Planning'!$G$1:$G$12900=ProgressivePlan!G14),0),0),MATCH("Finish Date",'A-5_License Planning'!$B$4:N$4,0)),0)</f>
        <v>44588</v>
      </c>
      <c r="J14" s="514">
        <f t="shared" ca="1" si="2"/>
        <v>0</v>
      </c>
      <c r="K14" s="511">
        <f ca="1">NETWORKDAYS.INTL(L14,M14,1,Holidays!$A$1:$A$248)</f>
        <v>0</v>
      </c>
      <c r="L14" s="507">
        <f t="shared" ca="1" si="3"/>
        <v>0</v>
      </c>
      <c r="M14" s="352">
        <f t="shared" ca="1" si="4"/>
        <v>0</v>
      </c>
      <c r="N14" s="170">
        <f ca="1">NETWORKDAYS.INTL(H14,I14,1,Holidays!$A$1:$A$248)</f>
        <v>2</v>
      </c>
      <c r="O14" s="62">
        <f t="shared" ca="1" si="5"/>
        <v>7.625</v>
      </c>
      <c r="P14" s="533"/>
      <c r="R14" s="253">
        <f ca="1">SUM($S14:X14)</f>
        <v>0</v>
      </c>
      <c r="S14" s="320"/>
      <c r="T14" s="321">
        <f ca="1">IFERROR((IF(AND($H14&gt;S$6,$H14&lt;=T$6,$I14&lt;=T$6),NETWORKDAYS.INTL($H14,$I14,1,(Holidays!$A$1:$A$248)),0)+IF(AND($H14&gt;S$6,$H14&lt;=T$6,$I14&gt;T$6),NETWORKDAYS.INTL($H14,(T$6),1,(Holidays!$A$1:$A$248)),0)+IF(AND($H14&lt;S$6,$I14&lt;T$6,$I14&gt;S$6),NETWORKDAYS.INTL(S$6+1,$I14,1,(Holidays!$A$1:$A$248)),0)+IF(AND($H14&lt;=S$6,$I14&gt;=T$6,$I14&gt;S$6),NETWORKDAYS.INTL(S$6+1,(T$6),1,(Holidays!$A$1:$A$248)),0))*$O14,"")</f>
        <v>0</v>
      </c>
      <c r="U14" s="190">
        <f ca="1">IFERROR((IF(AND($H14&gt;T$6,$H14&lt;=U$6,$I14&lt;=U$6),NETWORKDAYS.INTL($H14,$I14,1,(Holidays!$A$1:$A$248)),0)+IF(AND($H14&gt;T$6,$H14&lt;=U$6,$I14&gt;U$6),NETWORKDAYS.INTL($H14,(U$6),1,(Holidays!$A$1:$A$248)),0)+IF(AND($H14&lt;T$6,$I14&lt;U$6,$I14&gt;T$6),NETWORKDAYS.INTL(T$6+1,$I14,1,(Holidays!$A$1:$A$248)),0)+IF(AND($H14&lt;=T$6,$I14&gt;=U$6,$I14&gt;T$6),NETWORKDAYS.INTL(T$6+1,(U$6),1,(Holidays!$A$1:$A$248)),0))*$O14,"")</f>
        <v>0</v>
      </c>
      <c r="V14" s="192">
        <f ca="1">IFERROR((IF(AND($H14&gt;U$6,$H14&lt;=V$6,$I14&lt;=V$6),NETWORKDAYS.INTL($H14,$I14,1,(Holidays!$A$1:$A$248)),0)+IF(AND($H14&gt;U$6,$H14&lt;=V$6,$I14&gt;V$6),NETWORKDAYS.INTL($H14,(V$6),1,(Holidays!$A$1:$A$248)),0)+IF(AND($H14&lt;U$6,$I14&lt;V$6,$I14&gt;U$6),NETWORKDAYS.INTL(U$6+1,$I14,1,(Holidays!$A$1:$A$248)),0)+IF(AND($H14&lt;=U$6,$I14&gt;=V$6,$I14&gt;U$6),NETWORKDAYS.INTL(U$6+1,(V$6),1,(Holidays!$A$1:$A$248)),0))*$O14,"")</f>
        <v>0</v>
      </c>
      <c r="W14" s="321">
        <f ca="1">IFERROR((IF(AND($H14&gt;V$6,$H14&lt;=W$6,$I14&lt;=W$6),NETWORKDAYS.INTL($H14,$I14,1,(Holidays!$A$1:$A$248)),0)+IF(AND($H14&gt;V$6,$H14&lt;=W$6,$I14&gt;W$6),NETWORKDAYS.INTL($H14,(W$6),1,(Holidays!$A$1:$A$248)),0)+IF(AND($H14&lt;V$6,$I14&lt;W$6,$I14&gt;V$6),NETWORKDAYS.INTL(V$6+1,$I14,1,(Holidays!$A$1:$A$248)),0)+IF(AND($H14&lt;=V$6,$I14&gt;=W$6,$I14&gt;V$6),NETWORKDAYS.INTL(V$6+1,(W$6),1,(Holidays!$A$1:$A$248)),0))*$O14,"")</f>
        <v>0</v>
      </c>
      <c r="X14" s="190">
        <f ca="1">IFERROR((IF(AND($H14&gt;W$6,$H14&lt;=X$6,$I14&lt;=X$6),NETWORKDAYS.INTL($H14,$I14,1,(Holidays!$A$1:$A$248)),0)+IF(AND($H14&gt;W$6,$H14&lt;=X$6,$I14&gt;X$6),NETWORKDAYS.INTL($H14,(X$6),1,(Holidays!$A$1:$A$248)),0)+IF(AND($H14&lt;W$6,$I14&lt;X$6,$I14&gt;W$6),NETWORKDAYS.INTL(W$6+1,$I14,1,(Holidays!$A$1:$A$248)),0)+IF(AND($H14&lt;=W$6,$I14&gt;=X$6,$I14&gt;W$6),NETWORKDAYS.INTL(W$6+1,(X$6),1,(Holidays!$A$1:$A$248)),0))*$O14,"")</f>
        <v>0</v>
      </c>
    </row>
    <row r="15" spans="2:25" ht="15" customHeight="1" outlineLevel="1">
      <c r="B15" s="59" t="str">
        <f>'A-5_License Planning'!B13</f>
        <v>A.07</v>
      </c>
      <c r="C15" s="458" t="str">
        <f ca="1">IFERROR(VLOOKUP(B15,OFFSET('A-1_MH Estimation'!$B$7,0,0,MATCH("Subtotal LOE",'A-1_MH Estimation'!B:B,0)-7,2),2,0),"")</f>
        <v>Support Span</v>
      </c>
      <c r="D15" s="466">
        <f ca="1">IFERROR(VLOOKUP(B15,OFFSET('A-1_MH Estimation'!$B$7,0,0,MATCH("Subtotal LOE",'A-1_MH Estimation'!B:B,0)-7,4),4,0),"")</f>
        <v>1</v>
      </c>
      <c r="E15" s="466" t="str">
        <f ca="1">IFERROR(VLOOKUP(B15,OFFSET('A-1_MH Estimation'!$B$7,0,0,MATCH("Subtotal LOE",'A-1_MH Estimation'!B:B,0)-7,3),3,0),"")</f>
        <v>template</v>
      </c>
      <c r="F15" s="462">
        <f ca="1">IFERROR(VLOOKUP($B15,'A-2_MH Distribution'!$B$6:$O$16314,3,0)*VLOOKUP($B15,'A-2_MH Distribution'!$B$6:$O$16314,VLOOKUP(G15,SoftwareList,6,0),0)*IFERROR((--(VLOOKUP($B15,'A-2_MH Distribution'!$B$6:$O$16314,VLOOKUP(G15,SoftwareList,8,0),0)=0)+VLOOKUP($B15,'A-2_MH Distribution'!$B$6:$O$16314,VLOOKUP(G15,SoftwareList,8,0),0)),1),0)</f>
        <v>15.25</v>
      </c>
      <c r="G15" s="403" t="str">
        <f t="shared" ca="1" si="6"/>
        <v>PDMS/E3D</v>
      </c>
      <c r="H15" s="351">
        <f ca="1">IFERROR(INDEX('A-5_License Planning'!$B$1:$M$12900,MATCH(1,INDEX(('A-5_License Planning'!$B$1:$B$12900=ProgressivePlan!B15)*('A-5_License Planning'!$G$1:$G$12900=ProgressivePlan!G15),0),0),MATCH("Start Date",'A-5_License Planning'!$B$4:N$4,0)),0)</f>
        <v>44587</v>
      </c>
      <c r="I15" s="352">
        <f ca="1">IFERROR(INDEX('A-5_License Planning'!$B$1:$M$12900,MATCH(1,INDEX(('A-5_License Planning'!$B$1:$B$12900=ProgressivePlan!B15)*('A-5_License Planning'!$G$1:$G$12900=ProgressivePlan!G15),0),0),MATCH("Finish Date",'A-5_License Planning'!$B$4:N$4,0)),0)</f>
        <v>44588</v>
      </c>
      <c r="J15" s="514">
        <f t="shared" ca="1" si="2"/>
        <v>0</v>
      </c>
      <c r="K15" s="511">
        <f ca="1">NETWORKDAYS.INTL(L15,M15,1,Holidays!$A$1:$A$248)</f>
        <v>0</v>
      </c>
      <c r="L15" s="507">
        <f t="shared" ref="L15" ca="1" si="7">IF(OR(H15=0,H15&gt;EOMONTH($E$2,0),I15&lt;$E$2),0,IF(AND(H15&gt;=$E$2,H15&lt;=EOMONTH($E$2,0)),H15,$E$2))</f>
        <v>0</v>
      </c>
      <c r="M15" s="352">
        <f t="shared" ref="M15" ca="1" si="8">IF(L15=0,0,IF(AND(I15&gt;=$E$2,I15&lt;=EOMONTH($E$2,0)),I15,EOMONTH($E$2,0)))</f>
        <v>0</v>
      </c>
      <c r="N15" s="170">
        <f ca="1">NETWORKDAYS.INTL(H15,I15,1,Holidays!$A$1:$A$248)</f>
        <v>2</v>
      </c>
      <c r="O15" s="62">
        <f t="shared" ca="1" si="5"/>
        <v>7.625</v>
      </c>
      <c r="P15" s="533"/>
      <c r="R15" s="253">
        <f ca="1">SUM($S15:X15)</f>
        <v>0</v>
      </c>
      <c r="S15" s="320"/>
      <c r="T15" s="321">
        <f ca="1">IFERROR((IF(AND($H15&gt;S$6,$H15&lt;=T$6,$I15&lt;=T$6),NETWORKDAYS.INTL($H15,$I15,1,(Holidays!$A$1:$A$248)),0)+IF(AND($H15&gt;S$6,$H15&lt;=T$6,$I15&gt;T$6),NETWORKDAYS.INTL($H15,(T$6),1,(Holidays!$A$1:$A$248)),0)+IF(AND($H15&lt;S$6,$I15&lt;T$6,$I15&gt;S$6),NETWORKDAYS.INTL(S$6+1,$I15,1,(Holidays!$A$1:$A$248)),0)+IF(AND($H15&lt;=S$6,$I15&gt;=T$6,$I15&gt;S$6),NETWORKDAYS.INTL(S$6+1,(T$6),1,(Holidays!$A$1:$A$248)),0))*$O15,"")</f>
        <v>0</v>
      </c>
      <c r="U15" s="190">
        <f ca="1">IFERROR((IF(AND($H15&gt;T$6,$H15&lt;=U$6,$I15&lt;=U$6),NETWORKDAYS.INTL($H15,$I15,1,(Holidays!$A$1:$A$248)),0)+IF(AND($H15&gt;T$6,$H15&lt;=U$6,$I15&gt;U$6),NETWORKDAYS.INTL($H15,(U$6),1,(Holidays!$A$1:$A$248)),0)+IF(AND($H15&lt;T$6,$I15&lt;U$6,$I15&gt;T$6),NETWORKDAYS.INTL(T$6+1,$I15,1,(Holidays!$A$1:$A$248)),0)+IF(AND($H15&lt;=T$6,$I15&gt;=U$6,$I15&gt;T$6),NETWORKDAYS.INTL(T$6+1,(U$6),1,(Holidays!$A$1:$A$248)),0))*$O15,"")</f>
        <v>0</v>
      </c>
      <c r="V15" s="192">
        <f ca="1">IFERROR((IF(AND($H15&gt;U$6,$H15&lt;=V$6,$I15&lt;=V$6),NETWORKDAYS.INTL($H15,$I15,1,(Holidays!$A$1:$A$248)),0)+IF(AND($H15&gt;U$6,$H15&lt;=V$6,$I15&gt;V$6),NETWORKDAYS.INTL($H15,(V$6),1,(Holidays!$A$1:$A$248)),0)+IF(AND($H15&lt;U$6,$I15&lt;V$6,$I15&gt;U$6),NETWORKDAYS.INTL(U$6+1,$I15,1,(Holidays!$A$1:$A$248)),0)+IF(AND($H15&lt;=U$6,$I15&gt;=V$6,$I15&gt;U$6),NETWORKDAYS.INTL(U$6+1,(V$6),1,(Holidays!$A$1:$A$248)),0))*$O15,"")</f>
        <v>0</v>
      </c>
      <c r="W15" s="321">
        <f ca="1">IFERROR((IF(AND($H15&gt;V$6,$H15&lt;=W$6,$I15&lt;=W$6),NETWORKDAYS.INTL($H15,$I15,1,(Holidays!$A$1:$A$248)),0)+IF(AND($H15&gt;V$6,$H15&lt;=W$6,$I15&gt;W$6),NETWORKDAYS.INTL($H15,(W$6),1,(Holidays!$A$1:$A$248)),0)+IF(AND($H15&lt;V$6,$I15&lt;W$6,$I15&gt;V$6),NETWORKDAYS.INTL(V$6+1,$I15,1,(Holidays!$A$1:$A$248)),0)+IF(AND($H15&lt;=V$6,$I15&gt;=W$6,$I15&gt;V$6),NETWORKDAYS.INTL(V$6+1,(W$6),1,(Holidays!$A$1:$A$248)),0))*$O15,"")</f>
        <v>0</v>
      </c>
      <c r="X15" s="190">
        <f ca="1">IFERROR((IF(AND($H15&gt;W$6,$H15&lt;=X$6,$I15&lt;=X$6),NETWORKDAYS.INTL($H15,$I15,1,(Holidays!$A$1:$A$248)),0)+IF(AND($H15&gt;W$6,$H15&lt;=X$6,$I15&gt;X$6),NETWORKDAYS.INTL($H15,(X$6),1,(Holidays!$A$1:$A$248)),0)+IF(AND($H15&lt;W$6,$I15&lt;X$6,$I15&gt;W$6),NETWORKDAYS.INTL(W$6+1,$I15,1,(Holidays!$A$1:$A$248)),0)+IF(AND($H15&lt;=W$6,$I15&gt;=X$6,$I15&gt;W$6),NETWORKDAYS.INTL(W$6+1,(X$6),1,(Holidays!$A$1:$A$248)),0))*$O15,"")</f>
        <v>0</v>
      </c>
    </row>
    <row r="16" spans="2:25" ht="15" customHeight="1" outlineLevel="1">
      <c r="B16" s="59" t="str">
        <f>'A-5_License Planning'!B14</f>
        <v>A.08</v>
      </c>
      <c r="C16" s="458" t="str">
        <f ca="1">IFERROR(VLOOKUP(B16,OFFSET('A-1_MH Estimation'!$B$7,0,0,MATCH("Subtotal LOE",'A-1_MH Estimation'!B:B,0)-7,2),2,0),"")</f>
        <v>Pipe Cut Length</v>
      </c>
      <c r="D16" s="466">
        <f ca="1">IFERROR(VLOOKUP(B16,OFFSET('A-1_MH Estimation'!$B$7,0,0,MATCH("Subtotal LOE",'A-1_MH Estimation'!B:B,0)-7,4),4,0),"")</f>
        <v>1</v>
      </c>
      <c r="E16" s="466" t="str">
        <f ca="1">IFERROR(VLOOKUP(B16,OFFSET('A-1_MH Estimation'!$B$7,0,0,MATCH("Subtotal LOE",'A-1_MH Estimation'!B:B,0)-7,3),3,0),"")</f>
        <v>template</v>
      </c>
      <c r="F16" s="462">
        <f ca="1">IFERROR(VLOOKUP($B16,'A-2_MH Distribution'!$B$6:$O$16314,3,0)*VLOOKUP($B16,'A-2_MH Distribution'!$B$6:$O$16314,VLOOKUP(G16,SoftwareList,6,0),0)*IFERROR((--(VLOOKUP($B16,'A-2_MH Distribution'!$B$6:$O$16314,VLOOKUP(G16,SoftwareList,8,0),0)=0)+VLOOKUP($B16,'A-2_MH Distribution'!$B$6:$O$16314,VLOOKUP(G16,SoftwareList,8,0),0)),1),0)</f>
        <v>16</v>
      </c>
      <c r="G16" s="403" t="str">
        <f t="shared" ca="1" si="6"/>
        <v>PDMS/E3D</v>
      </c>
      <c r="H16" s="351">
        <f ca="1">IFERROR(INDEX('A-5_License Planning'!$B$1:$M$12900,MATCH(1,INDEX(('A-5_License Planning'!$B$1:$B$12900=ProgressivePlan!B16)*('A-5_License Planning'!$G$1:$G$12900=ProgressivePlan!G16),0),0),MATCH("Start Date",'A-5_License Planning'!$B$4:N$4,0)),0)</f>
        <v>44516</v>
      </c>
      <c r="I16" s="352">
        <f ca="1">IFERROR(INDEX('A-5_License Planning'!$B$1:$M$12900,MATCH(1,INDEX(('A-5_License Planning'!$B$1:$B$12900=ProgressivePlan!B16)*('A-5_License Planning'!$G$1:$G$12900=ProgressivePlan!G16),0),0),MATCH("Finish Date",'A-5_License Planning'!$B$4:N$4,0)),0)</f>
        <v>44519</v>
      </c>
      <c r="J16" s="514">
        <f t="shared" ca="1" si="2"/>
        <v>0</v>
      </c>
      <c r="K16" s="511">
        <f ca="1">NETWORKDAYS.INTL(L16,M16,1,Holidays!$A$1:$A$248)</f>
        <v>0</v>
      </c>
      <c r="L16" s="507">
        <f t="shared" ref="L16:L79" ca="1" si="9">IF(OR(H16=0,H16&gt;EOMONTH($E$2,0),I16&lt;$E$2),0,IF(AND(H16&gt;=$E$2,H16&lt;=EOMONTH($E$2,0)),H16,$E$2))</f>
        <v>0</v>
      </c>
      <c r="M16" s="352">
        <f t="shared" ref="M16:M79" ca="1" si="10">IF(L16=0,0,IF(AND(I16&gt;=$E$2,I16&lt;=EOMONTH($E$2,0)),I16,EOMONTH($E$2,0)))</f>
        <v>0</v>
      </c>
      <c r="N16" s="170">
        <f ca="1">NETWORKDAYS.INTL(H16,I16,1,Holidays!$A$1:$A$248)</f>
        <v>2</v>
      </c>
      <c r="O16" s="62">
        <f t="shared" ca="1" si="5"/>
        <v>8</v>
      </c>
      <c r="P16" s="533"/>
      <c r="R16" s="253">
        <f ca="1">SUM($S16:X16)</f>
        <v>0</v>
      </c>
      <c r="S16" s="320"/>
      <c r="T16" s="321">
        <f ca="1">IFERROR((IF(AND($H16&gt;S$6,$H16&lt;=T$6,$I16&lt;=T$6),NETWORKDAYS.INTL($H16,$I16,1,(Holidays!$A$1:$A$248)),0)+IF(AND($H16&gt;S$6,$H16&lt;=T$6,$I16&gt;T$6),NETWORKDAYS.INTL($H16,(T$6),1,(Holidays!$A$1:$A$248)),0)+IF(AND($H16&lt;S$6,$I16&lt;T$6,$I16&gt;S$6),NETWORKDAYS.INTL(S$6+1,$I16,1,(Holidays!$A$1:$A$248)),0)+IF(AND($H16&lt;=S$6,$I16&gt;=T$6,$I16&gt;S$6),NETWORKDAYS.INTL(S$6+1,(T$6),1,(Holidays!$A$1:$A$248)),0))*$O16,"")</f>
        <v>0</v>
      </c>
      <c r="U16" s="190">
        <f ca="1">IFERROR((IF(AND($H16&gt;T$6,$H16&lt;=U$6,$I16&lt;=U$6),NETWORKDAYS.INTL($H16,$I16,1,(Holidays!$A$1:$A$248)),0)+IF(AND($H16&gt;T$6,$H16&lt;=U$6,$I16&gt;U$6),NETWORKDAYS.INTL($H16,(U$6),1,(Holidays!$A$1:$A$248)),0)+IF(AND($H16&lt;T$6,$I16&lt;U$6,$I16&gt;T$6),NETWORKDAYS.INTL(T$6+1,$I16,1,(Holidays!$A$1:$A$248)),0)+IF(AND($H16&lt;=T$6,$I16&gt;=U$6,$I16&gt;T$6),NETWORKDAYS.INTL(T$6+1,(U$6),1,(Holidays!$A$1:$A$248)),0))*$O16,"")</f>
        <v>0</v>
      </c>
      <c r="V16" s="192">
        <f ca="1">IFERROR((IF(AND($H16&gt;U$6,$H16&lt;=V$6,$I16&lt;=V$6),NETWORKDAYS.INTL($H16,$I16,1,(Holidays!$A$1:$A$248)),0)+IF(AND($H16&gt;U$6,$H16&lt;=V$6,$I16&gt;V$6),NETWORKDAYS.INTL($H16,(V$6),1,(Holidays!$A$1:$A$248)),0)+IF(AND($H16&lt;U$6,$I16&lt;V$6,$I16&gt;U$6),NETWORKDAYS.INTL(U$6+1,$I16,1,(Holidays!$A$1:$A$248)),0)+IF(AND($H16&lt;=U$6,$I16&gt;=V$6,$I16&gt;U$6),NETWORKDAYS.INTL(U$6+1,(V$6),1,(Holidays!$A$1:$A$248)),0))*$O16,"")</f>
        <v>0</v>
      </c>
      <c r="W16" s="321">
        <f ca="1">IFERROR((IF(AND($H16&gt;V$6,$H16&lt;=W$6,$I16&lt;=W$6),NETWORKDAYS.INTL($H16,$I16,1,(Holidays!$A$1:$A$248)),0)+IF(AND($H16&gt;V$6,$H16&lt;=W$6,$I16&gt;W$6),NETWORKDAYS.INTL($H16,(W$6),1,(Holidays!$A$1:$A$248)),0)+IF(AND($H16&lt;V$6,$I16&lt;W$6,$I16&gt;V$6),NETWORKDAYS.INTL(V$6+1,$I16,1,(Holidays!$A$1:$A$248)),0)+IF(AND($H16&lt;=V$6,$I16&gt;=W$6,$I16&gt;V$6),NETWORKDAYS.INTL(V$6+1,(W$6),1,(Holidays!$A$1:$A$248)),0))*$O16,"")</f>
        <v>0</v>
      </c>
      <c r="X16" s="190">
        <f ca="1">IFERROR((IF(AND($H16&gt;W$6,$H16&lt;=X$6,$I16&lt;=X$6),NETWORKDAYS.INTL($H16,$I16,1,(Holidays!$A$1:$A$248)),0)+IF(AND($H16&gt;W$6,$H16&lt;=X$6,$I16&gt;X$6),NETWORKDAYS.INTL($H16,(X$6),1,(Holidays!$A$1:$A$248)),0)+IF(AND($H16&lt;W$6,$I16&lt;X$6,$I16&gt;W$6),NETWORKDAYS.INTL(W$6+1,$I16,1,(Holidays!$A$1:$A$248)),0)+IF(AND($H16&lt;=W$6,$I16&gt;=X$6,$I16&gt;W$6),NETWORKDAYS.INTL(W$6+1,(X$6),1,(Holidays!$A$1:$A$248)),0))*$O16,"")</f>
        <v>0</v>
      </c>
    </row>
    <row r="17" spans="2:24" ht="15" customHeight="1" outlineLevel="1">
      <c r="B17" s="59" t="str">
        <f>'A-5_License Planning'!B15</f>
        <v>A.09</v>
      </c>
      <c r="C17" s="458" t="str">
        <f ca="1">IFERROR(VLOOKUP(B17,OFFSET('A-1_MH Estimation'!$B$7,0,0,MATCH("Subtotal LOE",'A-1_MH Estimation'!B:B,0)-7,2),2,0),"")</f>
        <v>Spiral Gasket</v>
      </c>
      <c r="D17" s="466">
        <f ca="1">IFERROR(VLOOKUP(B17,OFFSET('A-1_MH Estimation'!$B$7,0,0,MATCH("Subtotal LOE",'A-1_MH Estimation'!B:B,0)-7,4),4,0),"")</f>
        <v>1</v>
      </c>
      <c r="E17" s="466" t="str">
        <f ca="1">IFERROR(VLOOKUP(B17,OFFSET('A-1_MH Estimation'!$B$7,0,0,MATCH("Subtotal LOE",'A-1_MH Estimation'!B:B,0)-7,3),3,0),"")</f>
        <v>template</v>
      </c>
      <c r="F17" s="462">
        <f ca="1">IFERROR(VLOOKUP($B17,'A-2_MH Distribution'!$B$6:$O$16314,3,0)*VLOOKUP($B17,'A-2_MH Distribution'!$B$6:$O$16314,VLOOKUP(G17,SoftwareList,6,0),0)*IFERROR((--(VLOOKUP($B17,'A-2_MH Distribution'!$B$6:$O$16314,VLOOKUP(G17,SoftwareList,8,0),0)=0)+VLOOKUP($B17,'A-2_MH Distribution'!$B$6:$O$16314,VLOOKUP(G17,SoftwareList,8,0),0)),1),0)</f>
        <v>15.25</v>
      </c>
      <c r="G17" s="403" t="str">
        <f t="shared" ca="1" si="6"/>
        <v>PDMS/E3D</v>
      </c>
      <c r="H17" s="351">
        <f ca="1">IFERROR(INDEX('A-5_License Planning'!$B$1:$M$12900,MATCH(1,INDEX(('A-5_License Planning'!$B$1:$B$12900=ProgressivePlan!B17)*('A-5_License Planning'!$G$1:$G$12900=ProgressivePlan!G17),0),0),MATCH("Start Date",'A-5_License Planning'!$B$4:N$4,0)),0)</f>
        <v>44593</v>
      </c>
      <c r="I17" s="352">
        <f ca="1">IFERROR(INDEX('A-5_License Planning'!$B$1:$M$12900,MATCH(1,INDEX(('A-5_License Planning'!$B$1:$B$12900=ProgressivePlan!B17)*('A-5_License Planning'!$G$1:$G$12900=ProgressivePlan!G17),0),0),MATCH("Finish Date",'A-5_License Planning'!$B$4:N$4,0)),0)</f>
        <v>44595</v>
      </c>
      <c r="J17" s="514">
        <f t="shared" ca="1" si="2"/>
        <v>0</v>
      </c>
      <c r="K17" s="511">
        <f ca="1">NETWORKDAYS.INTL(L17,M17,1,Holidays!$A$1:$A$248)</f>
        <v>0</v>
      </c>
      <c r="L17" s="507">
        <f t="shared" ca="1" si="9"/>
        <v>0</v>
      </c>
      <c r="M17" s="352">
        <f t="shared" ca="1" si="10"/>
        <v>0</v>
      </c>
      <c r="N17" s="170">
        <f ca="1">NETWORKDAYS.INTL(H17,I17,1,Holidays!$A$1:$A$248)</f>
        <v>2</v>
      </c>
      <c r="O17" s="62">
        <f t="shared" ca="1" si="5"/>
        <v>7.625</v>
      </c>
      <c r="P17" s="533"/>
      <c r="R17" s="253">
        <f ca="1">SUM($S17:X17)</f>
        <v>0</v>
      </c>
      <c r="S17" s="320"/>
      <c r="T17" s="321">
        <f ca="1">IFERROR((IF(AND($H17&gt;S$6,$H17&lt;=T$6,$I17&lt;=T$6),NETWORKDAYS.INTL($H17,$I17,1,(Holidays!$A$1:$A$248)),0)+IF(AND($H17&gt;S$6,$H17&lt;=T$6,$I17&gt;T$6),NETWORKDAYS.INTL($H17,(T$6),1,(Holidays!$A$1:$A$248)),0)+IF(AND($H17&lt;S$6,$I17&lt;T$6,$I17&gt;S$6),NETWORKDAYS.INTL(S$6+1,$I17,1,(Holidays!$A$1:$A$248)),0)+IF(AND($H17&lt;=S$6,$I17&gt;=T$6,$I17&gt;S$6),NETWORKDAYS.INTL(S$6+1,(T$6),1,(Holidays!$A$1:$A$248)),0))*$O17,"")</f>
        <v>0</v>
      </c>
      <c r="U17" s="190">
        <f ca="1">IFERROR((IF(AND($H17&gt;T$6,$H17&lt;=U$6,$I17&lt;=U$6),NETWORKDAYS.INTL($H17,$I17,1,(Holidays!$A$1:$A$248)),0)+IF(AND($H17&gt;T$6,$H17&lt;=U$6,$I17&gt;U$6),NETWORKDAYS.INTL($H17,(U$6),1,(Holidays!$A$1:$A$248)),0)+IF(AND($H17&lt;T$6,$I17&lt;U$6,$I17&gt;T$6),NETWORKDAYS.INTL(T$6+1,$I17,1,(Holidays!$A$1:$A$248)),0)+IF(AND($H17&lt;=T$6,$I17&gt;=U$6,$I17&gt;T$6),NETWORKDAYS.INTL(T$6+1,(U$6),1,(Holidays!$A$1:$A$248)),0))*$O17,"")</f>
        <v>0</v>
      </c>
      <c r="V17" s="192">
        <f ca="1">IFERROR((IF(AND($H17&gt;U$6,$H17&lt;=V$6,$I17&lt;=V$6),NETWORKDAYS.INTL($H17,$I17,1,(Holidays!$A$1:$A$248)),0)+IF(AND($H17&gt;U$6,$H17&lt;=V$6,$I17&gt;V$6),NETWORKDAYS.INTL($H17,(V$6),1,(Holidays!$A$1:$A$248)),0)+IF(AND($H17&lt;U$6,$I17&lt;V$6,$I17&gt;U$6),NETWORKDAYS.INTL(U$6+1,$I17,1,(Holidays!$A$1:$A$248)),0)+IF(AND($H17&lt;=U$6,$I17&gt;=V$6,$I17&gt;U$6),NETWORKDAYS.INTL(U$6+1,(V$6),1,(Holidays!$A$1:$A$248)),0))*$O17,"")</f>
        <v>0</v>
      </c>
      <c r="W17" s="321">
        <f ca="1">IFERROR((IF(AND($H17&gt;V$6,$H17&lt;=W$6,$I17&lt;=W$6),NETWORKDAYS.INTL($H17,$I17,1,(Holidays!$A$1:$A$248)),0)+IF(AND($H17&gt;V$6,$H17&lt;=W$6,$I17&gt;W$6),NETWORKDAYS.INTL($H17,(W$6),1,(Holidays!$A$1:$A$248)),0)+IF(AND($H17&lt;V$6,$I17&lt;W$6,$I17&gt;V$6),NETWORKDAYS.INTL(V$6+1,$I17,1,(Holidays!$A$1:$A$248)),0)+IF(AND($H17&lt;=V$6,$I17&gt;=W$6,$I17&gt;V$6),NETWORKDAYS.INTL(V$6+1,(W$6),1,(Holidays!$A$1:$A$248)),0))*$O17,"")</f>
        <v>0</v>
      </c>
      <c r="X17" s="190">
        <f ca="1">IFERROR((IF(AND($H17&gt;W$6,$H17&lt;=X$6,$I17&lt;=X$6),NETWORKDAYS.INTL($H17,$I17,1,(Holidays!$A$1:$A$248)),0)+IF(AND($H17&gt;W$6,$H17&lt;=X$6,$I17&gt;X$6),NETWORKDAYS.INTL($H17,(X$6),1,(Holidays!$A$1:$A$248)),0)+IF(AND($H17&lt;W$6,$I17&lt;X$6,$I17&gt;W$6),NETWORKDAYS.INTL(W$6+1,$I17,1,(Holidays!$A$1:$A$248)),0)+IF(AND($H17&lt;=W$6,$I17&gt;=X$6,$I17&gt;W$6),NETWORKDAYS.INTL(W$6+1,(X$6),1,(Holidays!$A$1:$A$248)),0))*$O17,"")</f>
        <v>0</v>
      </c>
    </row>
    <row r="18" spans="2:24" ht="15" customHeight="1" outlineLevel="1">
      <c r="B18" s="59" t="str">
        <f>'A-5_License Planning'!B16</f>
        <v>A.10</v>
      </c>
      <c r="C18" s="458" t="str">
        <f ca="1">IFERROR(VLOOKUP(B18,OFFSET('A-1_MH Estimation'!$B$7,0,0,MATCH("Subtotal LOE",'A-1_MH Estimation'!B:B,0)-7,2),2,0),"")</f>
        <v>Gusset Requirement</v>
      </c>
      <c r="D18" s="466">
        <f ca="1">IFERROR(VLOOKUP(B18,OFFSET('A-1_MH Estimation'!$B$7,0,0,MATCH("Subtotal LOE",'A-1_MH Estimation'!B:B,0)-7,4),4,0),"")</f>
        <v>1</v>
      </c>
      <c r="E18" s="466" t="str">
        <f ca="1">IFERROR(VLOOKUP(B18,OFFSET('A-1_MH Estimation'!$B$7,0,0,MATCH("Subtotal LOE",'A-1_MH Estimation'!B:B,0)-7,3),3,0),"")</f>
        <v>template</v>
      </c>
      <c r="F18" s="462">
        <f ca="1">IFERROR(VLOOKUP($B18,'A-2_MH Distribution'!$B$6:$O$16314,3,0)*VLOOKUP($B18,'A-2_MH Distribution'!$B$6:$O$16314,VLOOKUP(G18,SoftwareList,6,0),0)*IFERROR((--(VLOOKUP($B18,'A-2_MH Distribution'!$B$6:$O$16314,VLOOKUP(G18,SoftwareList,8,0),0)=0)+VLOOKUP($B18,'A-2_MH Distribution'!$B$6:$O$16314,VLOOKUP(G18,SoftwareList,8,0),0)),1),0)</f>
        <v>25.25</v>
      </c>
      <c r="G18" s="403" t="str">
        <f t="shared" ca="1" si="6"/>
        <v>PDMS/E3D</v>
      </c>
      <c r="H18" s="351">
        <f ca="1">IFERROR(INDEX('A-5_License Planning'!$B$1:$M$12900,MATCH(1,INDEX(('A-5_License Planning'!$B$1:$B$12900=ProgressivePlan!B18)*('A-5_License Planning'!$G$1:$G$12900=ProgressivePlan!G18),0),0),MATCH("Start Date",'A-5_License Planning'!$B$4:N$4,0)),0)</f>
        <v>44595</v>
      </c>
      <c r="I18" s="352">
        <f ca="1">IFERROR(INDEX('A-5_License Planning'!$B$1:$M$12900,MATCH(1,INDEX(('A-5_License Planning'!$B$1:$B$12900=ProgressivePlan!B18)*('A-5_License Planning'!$G$1:$G$12900=ProgressivePlan!G18),0),0),MATCH("Finish Date",'A-5_License Planning'!$B$4:N$4,0)),0)</f>
        <v>44599</v>
      </c>
      <c r="J18" s="514">
        <f t="shared" ca="1" si="2"/>
        <v>0</v>
      </c>
      <c r="K18" s="511">
        <f ca="1">NETWORKDAYS.INTL(L18,M18,1,Holidays!$A$1:$A$248)</f>
        <v>0</v>
      </c>
      <c r="L18" s="507">
        <f t="shared" ca="1" si="9"/>
        <v>0</v>
      </c>
      <c r="M18" s="352">
        <f t="shared" ca="1" si="10"/>
        <v>0</v>
      </c>
      <c r="N18" s="170">
        <f ca="1">NETWORKDAYS.INTL(H18,I18,1,Holidays!$A$1:$A$248)</f>
        <v>3</v>
      </c>
      <c r="O18" s="62">
        <f t="shared" ca="1" si="5"/>
        <v>8.4166666666666661</v>
      </c>
      <c r="P18" s="533"/>
      <c r="R18" s="253">
        <f ca="1">SUM($S18:X18)</f>
        <v>0</v>
      </c>
      <c r="S18" s="320"/>
      <c r="T18" s="321">
        <f ca="1">IFERROR((IF(AND($H18&gt;S$6,$H18&lt;=T$6,$I18&lt;=T$6),NETWORKDAYS.INTL($H18,$I18,1,(Holidays!$A$1:$A$248)),0)+IF(AND($H18&gt;S$6,$H18&lt;=T$6,$I18&gt;T$6),NETWORKDAYS.INTL($H18,(T$6),1,(Holidays!$A$1:$A$248)),0)+IF(AND($H18&lt;S$6,$I18&lt;T$6,$I18&gt;S$6),NETWORKDAYS.INTL(S$6+1,$I18,1,(Holidays!$A$1:$A$248)),0)+IF(AND($H18&lt;=S$6,$I18&gt;=T$6,$I18&gt;S$6),NETWORKDAYS.INTL(S$6+1,(T$6),1,(Holidays!$A$1:$A$248)),0))*$O18,"")</f>
        <v>0</v>
      </c>
      <c r="U18" s="190">
        <f ca="1">IFERROR((IF(AND($H18&gt;T$6,$H18&lt;=U$6,$I18&lt;=U$6),NETWORKDAYS.INTL($H18,$I18,1,(Holidays!$A$1:$A$248)),0)+IF(AND($H18&gt;T$6,$H18&lt;=U$6,$I18&gt;U$6),NETWORKDAYS.INTL($H18,(U$6),1,(Holidays!$A$1:$A$248)),0)+IF(AND($H18&lt;T$6,$I18&lt;U$6,$I18&gt;T$6),NETWORKDAYS.INTL(T$6+1,$I18,1,(Holidays!$A$1:$A$248)),0)+IF(AND($H18&lt;=T$6,$I18&gt;=U$6,$I18&gt;T$6),NETWORKDAYS.INTL(T$6+1,(U$6),1,(Holidays!$A$1:$A$248)),0))*$O18,"")</f>
        <v>0</v>
      </c>
      <c r="V18" s="192">
        <f ca="1">IFERROR((IF(AND($H18&gt;U$6,$H18&lt;=V$6,$I18&lt;=V$6),NETWORKDAYS.INTL($H18,$I18,1,(Holidays!$A$1:$A$248)),0)+IF(AND($H18&gt;U$6,$H18&lt;=V$6,$I18&gt;V$6),NETWORKDAYS.INTL($H18,(V$6),1,(Holidays!$A$1:$A$248)),0)+IF(AND($H18&lt;U$6,$I18&lt;V$6,$I18&gt;U$6),NETWORKDAYS.INTL(U$6+1,$I18,1,(Holidays!$A$1:$A$248)),0)+IF(AND($H18&lt;=U$6,$I18&gt;=V$6,$I18&gt;U$6),NETWORKDAYS.INTL(U$6+1,(V$6),1,(Holidays!$A$1:$A$248)),0))*$O18,"")</f>
        <v>0</v>
      </c>
      <c r="W18" s="321">
        <f ca="1">IFERROR((IF(AND($H18&gt;V$6,$H18&lt;=W$6,$I18&lt;=W$6),NETWORKDAYS.INTL($H18,$I18,1,(Holidays!$A$1:$A$248)),0)+IF(AND($H18&gt;V$6,$H18&lt;=W$6,$I18&gt;W$6),NETWORKDAYS.INTL($H18,(W$6),1,(Holidays!$A$1:$A$248)),0)+IF(AND($H18&lt;V$6,$I18&lt;W$6,$I18&gt;V$6),NETWORKDAYS.INTL(V$6+1,$I18,1,(Holidays!$A$1:$A$248)),0)+IF(AND($H18&lt;=V$6,$I18&gt;=W$6,$I18&gt;V$6),NETWORKDAYS.INTL(V$6+1,(W$6),1,(Holidays!$A$1:$A$248)),0))*$O18,"")</f>
        <v>0</v>
      </c>
      <c r="X18" s="190">
        <f ca="1">IFERROR((IF(AND($H18&gt;W$6,$H18&lt;=X$6,$I18&lt;=X$6),NETWORKDAYS.INTL($H18,$I18,1,(Holidays!$A$1:$A$248)),0)+IF(AND($H18&gt;W$6,$H18&lt;=X$6,$I18&gt;X$6),NETWORKDAYS.INTL($H18,(X$6),1,(Holidays!$A$1:$A$248)),0)+IF(AND($H18&lt;W$6,$I18&lt;X$6,$I18&gt;W$6),NETWORKDAYS.INTL(W$6+1,$I18,1,(Holidays!$A$1:$A$248)),0)+IF(AND($H18&lt;=W$6,$I18&gt;=X$6,$I18&gt;W$6),NETWORKDAYS.INTL(W$6+1,(X$6),1,(Holidays!$A$1:$A$248)),0))*$O18,"")</f>
        <v>0</v>
      </c>
    </row>
    <row r="19" spans="2:24" ht="15" customHeight="1" outlineLevel="1">
      <c r="B19" s="59" t="str">
        <f>'A-5_License Planning'!B17</f>
        <v>A.11</v>
      </c>
      <c r="C19" s="458" t="str">
        <f ca="1">IFERROR(VLOOKUP(B19,OFFSET('A-1_MH Estimation'!$B$7,0,0,MATCH("Subtotal LOE",'A-1_MH Estimation'!B:B,0)-7,2),2,0),"")</f>
        <v>Duplicated Support Components</v>
      </c>
      <c r="D19" s="466">
        <f ca="1">IFERROR(VLOOKUP(B19,OFFSET('A-1_MH Estimation'!$B$7,0,0,MATCH("Subtotal LOE",'A-1_MH Estimation'!B:B,0)-7,4),4,0),"")</f>
        <v>1</v>
      </c>
      <c r="E19" s="466" t="str">
        <f ca="1">IFERROR(VLOOKUP(B19,OFFSET('A-1_MH Estimation'!$B$7,0,0,MATCH("Subtotal LOE",'A-1_MH Estimation'!B:B,0)-7,3),3,0),"")</f>
        <v>template</v>
      </c>
      <c r="F19" s="462">
        <f ca="1">IFERROR(VLOOKUP($B19,'A-2_MH Distribution'!$B$6:$O$16314,3,0)*VLOOKUP($B19,'A-2_MH Distribution'!$B$6:$O$16314,VLOOKUP(G19,SoftwareList,6,0),0)*IFERROR((--(VLOOKUP($B19,'A-2_MH Distribution'!$B$6:$O$16314,VLOOKUP(G19,SoftwareList,8,0),0)=0)+VLOOKUP($B19,'A-2_MH Distribution'!$B$6:$O$16314,VLOOKUP(G19,SoftwareList,8,0),0)),1),0)</f>
        <v>10.5</v>
      </c>
      <c r="G19" s="403" t="str">
        <f t="shared" ca="1" si="6"/>
        <v>PDMS/E3D</v>
      </c>
      <c r="H19" s="351">
        <f ca="1">IFERROR(INDEX('A-5_License Planning'!$B$1:$M$12900,MATCH(1,INDEX(('A-5_License Planning'!$B$1:$B$12900=ProgressivePlan!B19)*('A-5_License Planning'!$G$1:$G$12900=ProgressivePlan!G19),0),0),MATCH("Start Date",'A-5_License Planning'!$B$4:N$4,0)),0)</f>
        <v>44601</v>
      </c>
      <c r="I19" s="352">
        <f ca="1">IFERROR(INDEX('A-5_License Planning'!$B$1:$M$12900,MATCH(1,INDEX(('A-5_License Planning'!$B$1:$B$12900=ProgressivePlan!B19)*('A-5_License Planning'!$G$1:$G$12900=ProgressivePlan!G19),0),0),MATCH("Finish Date",'A-5_License Planning'!$B$4:N$4,0)),0)</f>
        <v>44602</v>
      </c>
      <c r="J19" s="514">
        <f t="shared" ca="1" si="2"/>
        <v>0</v>
      </c>
      <c r="K19" s="511">
        <f ca="1">NETWORKDAYS.INTL(L19,M19,1,Holidays!$A$1:$A$248)</f>
        <v>0</v>
      </c>
      <c r="L19" s="507">
        <f t="shared" ca="1" si="9"/>
        <v>0</v>
      </c>
      <c r="M19" s="352">
        <f t="shared" ca="1" si="10"/>
        <v>0</v>
      </c>
      <c r="N19" s="170">
        <f ca="1">NETWORKDAYS.INTL(H19,I19,1,Holidays!$A$1:$A$248)</f>
        <v>2</v>
      </c>
      <c r="O19" s="62">
        <f t="shared" ca="1" si="5"/>
        <v>5.25</v>
      </c>
      <c r="P19" s="533"/>
      <c r="R19" s="253">
        <f ca="1">SUM($S19:X19)</f>
        <v>0</v>
      </c>
      <c r="S19" s="320"/>
      <c r="T19" s="321">
        <f ca="1">IFERROR((IF(AND($H19&gt;S$6,$H19&lt;=T$6,$I19&lt;=T$6),NETWORKDAYS.INTL($H19,$I19,1,(Holidays!$A$1:$A$248)),0)+IF(AND($H19&gt;S$6,$H19&lt;=T$6,$I19&gt;T$6),NETWORKDAYS.INTL($H19,(T$6),1,(Holidays!$A$1:$A$248)),0)+IF(AND($H19&lt;S$6,$I19&lt;T$6,$I19&gt;S$6),NETWORKDAYS.INTL(S$6+1,$I19,1,(Holidays!$A$1:$A$248)),0)+IF(AND($H19&lt;=S$6,$I19&gt;=T$6,$I19&gt;S$6),NETWORKDAYS.INTL(S$6+1,(T$6),1,(Holidays!$A$1:$A$248)),0))*$O19,"")</f>
        <v>0</v>
      </c>
      <c r="U19" s="190">
        <f ca="1">IFERROR((IF(AND($H19&gt;T$6,$H19&lt;=U$6,$I19&lt;=U$6),NETWORKDAYS.INTL($H19,$I19,1,(Holidays!$A$1:$A$248)),0)+IF(AND($H19&gt;T$6,$H19&lt;=U$6,$I19&gt;U$6),NETWORKDAYS.INTL($H19,(U$6),1,(Holidays!$A$1:$A$248)),0)+IF(AND($H19&lt;T$6,$I19&lt;U$6,$I19&gt;T$6),NETWORKDAYS.INTL(T$6+1,$I19,1,(Holidays!$A$1:$A$248)),0)+IF(AND($H19&lt;=T$6,$I19&gt;=U$6,$I19&gt;T$6),NETWORKDAYS.INTL(T$6+1,(U$6),1,(Holidays!$A$1:$A$248)),0))*$O19,"")</f>
        <v>0</v>
      </c>
      <c r="V19" s="192">
        <f ca="1">IFERROR((IF(AND($H19&gt;U$6,$H19&lt;=V$6,$I19&lt;=V$6),NETWORKDAYS.INTL($H19,$I19,1,(Holidays!$A$1:$A$248)),0)+IF(AND($H19&gt;U$6,$H19&lt;=V$6,$I19&gt;V$6),NETWORKDAYS.INTL($H19,(V$6),1,(Holidays!$A$1:$A$248)),0)+IF(AND($H19&lt;U$6,$I19&lt;V$6,$I19&gt;U$6),NETWORKDAYS.INTL(U$6+1,$I19,1,(Holidays!$A$1:$A$248)),0)+IF(AND($H19&lt;=U$6,$I19&gt;=V$6,$I19&gt;U$6),NETWORKDAYS.INTL(U$6+1,(V$6),1,(Holidays!$A$1:$A$248)),0))*$O19,"")</f>
        <v>0</v>
      </c>
      <c r="W19" s="321">
        <f ca="1">IFERROR((IF(AND($H19&gt;V$6,$H19&lt;=W$6,$I19&lt;=W$6),NETWORKDAYS.INTL($H19,$I19,1,(Holidays!$A$1:$A$248)),0)+IF(AND($H19&gt;V$6,$H19&lt;=W$6,$I19&gt;W$6),NETWORKDAYS.INTL($H19,(W$6),1,(Holidays!$A$1:$A$248)),0)+IF(AND($H19&lt;V$6,$I19&lt;W$6,$I19&gt;V$6),NETWORKDAYS.INTL(V$6+1,$I19,1,(Holidays!$A$1:$A$248)),0)+IF(AND($H19&lt;=V$6,$I19&gt;=W$6,$I19&gt;V$6),NETWORKDAYS.INTL(V$6+1,(W$6),1,(Holidays!$A$1:$A$248)),0))*$O19,"")</f>
        <v>0</v>
      </c>
      <c r="X19" s="190">
        <f ca="1">IFERROR((IF(AND($H19&gt;W$6,$H19&lt;=X$6,$I19&lt;=X$6),NETWORKDAYS.INTL($H19,$I19,1,(Holidays!$A$1:$A$248)),0)+IF(AND($H19&gt;W$6,$H19&lt;=X$6,$I19&gt;X$6),NETWORKDAYS.INTL($H19,(X$6),1,(Holidays!$A$1:$A$248)),0)+IF(AND($H19&lt;W$6,$I19&lt;X$6,$I19&gt;W$6),NETWORKDAYS.INTL(W$6+1,$I19,1,(Holidays!$A$1:$A$248)),0)+IF(AND($H19&lt;=W$6,$I19&gt;=X$6,$I19&gt;W$6),NETWORKDAYS.INTL(W$6+1,(X$6),1,(Holidays!$A$1:$A$248)),0))*$O19,"")</f>
        <v>0</v>
      </c>
    </row>
    <row r="20" spans="2:24" ht="15" customHeight="1" outlineLevel="1">
      <c r="B20" s="59" t="str">
        <f>'A-5_License Planning'!B18</f>
        <v>A.12</v>
      </c>
      <c r="C20" s="458" t="str">
        <f ca="1">IFERROR(VLOOKUP(B20,OFFSET('A-1_MH Estimation'!$B$7,0,0,MATCH("Subtotal LOE",'A-1_MH Estimation'!B:B,0)-7,2),2,0),"")</f>
        <v>Check Connections of Slip On Flange</v>
      </c>
      <c r="D20" s="466">
        <f ca="1">IFERROR(VLOOKUP(B20,OFFSET('A-1_MH Estimation'!$B$7,0,0,MATCH("Subtotal LOE",'A-1_MH Estimation'!B:B,0)-7,4),4,0),"")</f>
        <v>1</v>
      </c>
      <c r="E20" s="466" t="str">
        <f ca="1">IFERROR(VLOOKUP(B20,OFFSET('A-1_MH Estimation'!$B$7,0,0,MATCH("Subtotal LOE",'A-1_MH Estimation'!B:B,0)-7,3),3,0),"")</f>
        <v>template</v>
      </c>
      <c r="F20" s="462">
        <f ca="1">IFERROR(VLOOKUP($B20,'A-2_MH Distribution'!$B$6:$O$16314,3,0)*VLOOKUP($B20,'A-2_MH Distribution'!$B$6:$O$16314,VLOOKUP(G20,SoftwareList,6,0),0)*IFERROR((--(VLOOKUP($B20,'A-2_MH Distribution'!$B$6:$O$16314,VLOOKUP(G20,SoftwareList,8,0),0)=0)+VLOOKUP($B20,'A-2_MH Distribution'!$B$6:$O$16314,VLOOKUP(G20,SoftwareList,8,0),0)),1),0)</f>
        <v>12.25</v>
      </c>
      <c r="G20" s="403" t="str">
        <f t="shared" ca="1" si="6"/>
        <v>PDMS/E3D</v>
      </c>
      <c r="H20" s="351">
        <f ca="1">IFERROR(INDEX('A-5_License Planning'!$B$1:$M$12900,MATCH(1,INDEX(('A-5_License Planning'!$B$1:$B$12900=ProgressivePlan!B20)*('A-5_License Planning'!$G$1:$G$12900=ProgressivePlan!G20),0),0),MATCH("Start Date",'A-5_License Planning'!$B$4:N$4,0)),0)</f>
        <v>44498</v>
      </c>
      <c r="I20" s="352">
        <f ca="1">IFERROR(INDEX('A-5_License Planning'!$B$1:$M$12900,MATCH(1,INDEX(('A-5_License Planning'!$B$1:$B$12900=ProgressivePlan!B20)*('A-5_License Planning'!$G$1:$G$12900=ProgressivePlan!G20),0),0),MATCH("Finish Date",'A-5_License Planning'!$B$4:N$4,0)),0)</f>
        <v>44508</v>
      </c>
      <c r="J20" s="514">
        <f t="shared" ca="1" si="2"/>
        <v>0</v>
      </c>
      <c r="K20" s="511">
        <f ca="1">NETWORKDAYS.INTL(L20,M20,1,Holidays!$A$1:$A$248)</f>
        <v>0</v>
      </c>
      <c r="L20" s="507">
        <f t="shared" ca="1" si="9"/>
        <v>0</v>
      </c>
      <c r="M20" s="352">
        <f t="shared" ca="1" si="10"/>
        <v>0</v>
      </c>
      <c r="N20" s="170">
        <f ca="1">NETWORKDAYS.INTL(H20,I20,1,Holidays!$A$1:$A$248)</f>
        <v>6</v>
      </c>
      <c r="O20" s="62">
        <f t="shared" ca="1" si="5"/>
        <v>2.0416666666666665</v>
      </c>
      <c r="P20" s="533"/>
      <c r="R20" s="253">
        <f ca="1">SUM($S20:X20)</f>
        <v>0</v>
      </c>
      <c r="S20" s="320"/>
      <c r="T20" s="321">
        <f ca="1">IFERROR((IF(AND($H20&gt;S$6,$H20&lt;=T$6,$I20&lt;=T$6),NETWORKDAYS.INTL($H20,$I20,1,(Holidays!$A$1:$A$248)),0)+IF(AND($H20&gt;S$6,$H20&lt;=T$6,$I20&gt;T$6),NETWORKDAYS.INTL($H20,(T$6),1,(Holidays!$A$1:$A$248)),0)+IF(AND($H20&lt;S$6,$I20&lt;T$6,$I20&gt;S$6),NETWORKDAYS.INTL(S$6+1,$I20,1,(Holidays!$A$1:$A$248)),0)+IF(AND($H20&lt;=S$6,$I20&gt;=T$6,$I20&gt;S$6),NETWORKDAYS.INTL(S$6+1,(T$6),1,(Holidays!$A$1:$A$248)),0))*$O20,"")</f>
        <v>0</v>
      </c>
      <c r="U20" s="190">
        <f ca="1">IFERROR((IF(AND($H20&gt;T$6,$H20&lt;=U$6,$I20&lt;=U$6),NETWORKDAYS.INTL($H20,$I20,1,(Holidays!$A$1:$A$248)),0)+IF(AND($H20&gt;T$6,$H20&lt;=U$6,$I20&gt;U$6),NETWORKDAYS.INTL($H20,(U$6),1,(Holidays!$A$1:$A$248)),0)+IF(AND($H20&lt;T$6,$I20&lt;U$6,$I20&gt;T$6),NETWORKDAYS.INTL(T$6+1,$I20,1,(Holidays!$A$1:$A$248)),0)+IF(AND($H20&lt;=T$6,$I20&gt;=U$6,$I20&gt;T$6),NETWORKDAYS.INTL(T$6+1,(U$6),1,(Holidays!$A$1:$A$248)),0))*$O20,"")</f>
        <v>0</v>
      </c>
      <c r="V20" s="192">
        <f ca="1">IFERROR((IF(AND($H20&gt;U$6,$H20&lt;=V$6,$I20&lt;=V$6),NETWORKDAYS.INTL($H20,$I20,1,(Holidays!$A$1:$A$248)),0)+IF(AND($H20&gt;U$6,$H20&lt;=V$6,$I20&gt;V$6),NETWORKDAYS.INTL($H20,(V$6),1,(Holidays!$A$1:$A$248)),0)+IF(AND($H20&lt;U$6,$I20&lt;V$6,$I20&gt;U$6),NETWORKDAYS.INTL(U$6+1,$I20,1,(Holidays!$A$1:$A$248)),0)+IF(AND($H20&lt;=U$6,$I20&gt;=V$6,$I20&gt;U$6),NETWORKDAYS.INTL(U$6+1,(V$6),1,(Holidays!$A$1:$A$248)),0))*$O20,"")</f>
        <v>0</v>
      </c>
      <c r="W20" s="321">
        <f ca="1">IFERROR((IF(AND($H20&gt;V$6,$H20&lt;=W$6,$I20&lt;=W$6),NETWORKDAYS.INTL($H20,$I20,1,(Holidays!$A$1:$A$248)),0)+IF(AND($H20&gt;V$6,$H20&lt;=W$6,$I20&gt;W$6),NETWORKDAYS.INTL($H20,(W$6),1,(Holidays!$A$1:$A$248)),0)+IF(AND($H20&lt;V$6,$I20&lt;W$6,$I20&gt;V$6),NETWORKDAYS.INTL(V$6+1,$I20,1,(Holidays!$A$1:$A$248)),0)+IF(AND($H20&lt;=V$6,$I20&gt;=W$6,$I20&gt;V$6),NETWORKDAYS.INTL(V$6+1,(W$6),1,(Holidays!$A$1:$A$248)),0))*$O20,"")</f>
        <v>0</v>
      </c>
      <c r="X20" s="190">
        <f ca="1">IFERROR((IF(AND($H20&gt;W$6,$H20&lt;=X$6,$I20&lt;=X$6),NETWORKDAYS.INTL($H20,$I20,1,(Holidays!$A$1:$A$248)),0)+IF(AND($H20&gt;W$6,$H20&lt;=X$6,$I20&gt;X$6),NETWORKDAYS.INTL($H20,(X$6),1,(Holidays!$A$1:$A$248)),0)+IF(AND($H20&lt;W$6,$I20&lt;X$6,$I20&gt;W$6),NETWORKDAYS.INTL(W$6+1,$I20,1,(Holidays!$A$1:$A$248)),0)+IF(AND($H20&lt;=W$6,$I20&gt;=X$6,$I20&gt;W$6),NETWORKDAYS.INTL(W$6+1,(X$6),1,(Holidays!$A$1:$A$248)),0))*$O20,"")</f>
        <v>0</v>
      </c>
    </row>
    <row r="21" spans="2:24" ht="15" customHeight="1" outlineLevel="1">
      <c r="B21" s="59" t="str">
        <f>'A-5_License Planning'!B19</f>
        <v>A.13</v>
      </c>
      <c r="C21" s="458" t="str">
        <f ca="1">IFERROR(VLOOKUP(B21,OFFSET('A-1_MH Estimation'!$B$7,0,0,MATCH("Subtotal LOE",'A-1_MH Estimation'!B:B,0)-7,2),2,0),"")</f>
        <v>Piperun Name Rule</v>
      </c>
      <c r="D21" s="466">
        <f ca="1">IFERROR(VLOOKUP(B21,OFFSET('A-1_MH Estimation'!$B$7,0,0,MATCH("Subtotal LOE",'A-1_MH Estimation'!B:B,0)-7,4),4,0),"")</f>
        <v>1</v>
      </c>
      <c r="E21" s="466" t="str">
        <f ca="1">IFERROR(VLOOKUP(B21,OFFSET('A-1_MH Estimation'!$B$7,0,0,MATCH("Subtotal LOE",'A-1_MH Estimation'!B:B,0)-7,3),3,0),"")</f>
        <v>template</v>
      </c>
      <c r="F21" s="462">
        <f ca="1">IFERROR(VLOOKUP($B21,'A-2_MH Distribution'!$B$6:$O$16314,3,0)*VLOOKUP($B21,'A-2_MH Distribution'!$B$6:$O$16314,VLOOKUP(G21,SoftwareList,6,0),0)*IFERROR((--(VLOOKUP($B21,'A-2_MH Distribution'!$B$6:$O$16314,VLOOKUP(G21,SoftwareList,8,0),0)=0)+VLOOKUP($B21,'A-2_MH Distribution'!$B$6:$O$16314,VLOOKUP(G21,SoftwareList,8,0),0)),1),0)</f>
        <v>14.25</v>
      </c>
      <c r="G21" s="403" t="str">
        <f t="shared" ca="1" si="6"/>
        <v>PDMS/E3D</v>
      </c>
      <c r="H21" s="351">
        <f ca="1">IFERROR(INDEX('A-5_License Planning'!$B$1:$M$12900,MATCH(1,INDEX(('A-5_License Planning'!$B$1:$B$12900=ProgressivePlan!B21)*('A-5_License Planning'!$G$1:$G$12900=ProgressivePlan!G21),0),0),MATCH("Start Date",'A-5_License Planning'!$B$4:N$4,0)),0)</f>
        <v>44511</v>
      </c>
      <c r="I21" s="352">
        <f ca="1">IFERROR(INDEX('A-5_License Planning'!$B$1:$M$12900,MATCH(1,INDEX(('A-5_License Planning'!$B$1:$B$12900=ProgressivePlan!B21)*('A-5_License Planning'!$G$1:$G$12900=ProgressivePlan!G21),0),0),MATCH("Finish Date",'A-5_License Planning'!$B$4:N$4,0)),0)</f>
        <v>44515</v>
      </c>
      <c r="J21" s="514">
        <f t="shared" ca="1" si="2"/>
        <v>0</v>
      </c>
      <c r="K21" s="511">
        <f ca="1">NETWORKDAYS.INTL(L21,M21,1,Holidays!$A$1:$A$248)</f>
        <v>0</v>
      </c>
      <c r="L21" s="507">
        <f t="shared" ca="1" si="9"/>
        <v>0</v>
      </c>
      <c r="M21" s="352">
        <f t="shared" ca="1" si="10"/>
        <v>0</v>
      </c>
      <c r="N21" s="170">
        <f ca="1">NETWORKDAYS.INTL(H21,I21,1,Holidays!$A$1:$A$248)</f>
        <v>3</v>
      </c>
      <c r="O21" s="62">
        <f t="shared" ca="1" si="5"/>
        <v>4.75</v>
      </c>
      <c r="P21" s="533"/>
      <c r="R21" s="253">
        <f ca="1">SUM($S21:X21)</f>
        <v>0</v>
      </c>
      <c r="S21" s="320"/>
      <c r="T21" s="321">
        <f ca="1">IFERROR((IF(AND($H21&gt;S$6,$H21&lt;=T$6,$I21&lt;=T$6),NETWORKDAYS.INTL($H21,$I21,1,(Holidays!$A$1:$A$248)),0)+IF(AND($H21&gt;S$6,$H21&lt;=T$6,$I21&gt;T$6),NETWORKDAYS.INTL($H21,(T$6),1,(Holidays!$A$1:$A$248)),0)+IF(AND($H21&lt;S$6,$I21&lt;T$6,$I21&gt;S$6),NETWORKDAYS.INTL(S$6+1,$I21,1,(Holidays!$A$1:$A$248)),0)+IF(AND($H21&lt;=S$6,$I21&gt;=T$6,$I21&gt;S$6),NETWORKDAYS.INTL(S$6+1,(T$6),1,(Holidays!$A$1:$A$248)),0))*$O21,"")</f>
        <v>0</v>
      </c>
      <c r="U21" s="190">
        <f ca="1">IFERROR((IF(AND($H21&gt;T$6,$H21&lt;=U$6,$I21&lt;=U$6),NETWORKDAYS.INTL($H21,$I21,1,(Holidays!$A$1:$A$248)),0)+IF(AND($H21&gt;T$6,$H21&lt;=U$6,$I21&gt;U$6),NETWORKDAYS.INTL($H21,(U$6),1,(Holidays!$A$1:$A$248)),0)+IF(AND($H21&lt;T$6,$I21&lt;U$6,$I21&gt;T$6),NETWORKDAYS.INTL(T$6+1,$I21,1,(Holidays!$A$1:$A$248)),0)+IF(AND($H21&lt;=T$6,$I21&gt;=U$6,$I21&gt;T$6),NETWORKDAYS.INTL(T$6+1,(U$6),1,(Holidays!$A$1:$A$248)),0))*$O21,"")</f>
        <v>0</v>
      </c>
      <c r="V21" s="192">
        <f ca="1">IFERROR((IF(AND($H21&gt;U$6,$H21&lt;=V$6,$I21&lt;=V$6),NETWORKDAYS.INTL($H21,$I21,1,(Holidays!$A$1:$A$248)),0)+IF(AND($H21&gt;U$6,$H21&lt;=V$6,$I21&gt;V$6),NETWORKDAYS.INTL($H21,(V$6),1,(Holidays!$A$1:$A$248)),0)+IF(AND($H21&lt;U$6,$I21&lt;V$6,$I21&gt;U$6),NETWORKDAYS.INTL(U$6+1,$I21,1,(Holidays!$A$1:$A$248)),0)+IF(AND($H21&lt;=U$6,$I21&gt;=V$6,$I21&gt;U$6),NETWORKDAYS.INTL(U$6+1,(V$6),1,(Holidays!$A$1:$A$248)),0))*$O21,"")</f>
        <v>0</v>
      </c>
      <c r="W21" s="321">
        <f ca="1">IFERROR((IF(AND($H21&gt;V$6,$H21&lt;=W$6,$I21&lt;=W$6),NETWORKDAYS.INTL($H21,$I21,1,(Holidays!$A$1:$A$248)),0)+IF(AND($H21&gt;V$6,$H21&lt;=W$6,$I21&gt;W$6),NETWORKDAYS.INTL($H21,(W$6),1,(Holidays!$A$1:$A$248)),0)+IF(AND($H21&lt;V$6,$I21&lt;W$6,$I21&gt;V$6),NETWORKDAYS.INTL(V$6+1,$I21,1,(Holidays!$A$1:$A$248)),0)+IF(AND($H21&lt;=V$6,$I21&gt;=W$6,$I21&gt;V$6),NETWORKDAYS.INTL(V$6+1,(W$6),1,(Holidays!$A$1:$A$248)),0))*$O21,"")</f>
        <v>0</v>
      </c>
      <c r="X21" s="190">
        <f ca="1">IFERROR((IF(AND($H21&gt;W$6,$H21&lt;=X$6,$I21&lt;=X$6),NETWORKDAYS.INTL($H21,$I21,1,(Holidays!$A$1:$A$248)),0)+IF(AND($H21&gt;W$6,$H21&lt;=X$6,$I21&gt;X$6),NETWORKDAYS.INTL($H21,(X$6),1,(Holidays!$A$1:$A$248)),0)+IF(AND($H21&lt;W$6,$I21&lt;X$6,$I21&gt;W$6),NETWORKDAYS.INTL(W$6+1,$I21,1,(Holidays!$A$1:$A$248)),0)+IF(AND($H21&lt;=W$6,$I21&gt;=X$6,$I21&gt;W$6),NETWORKDAYS.INTL(W$6+1,(X$6),1,(Holidays!$A$1:$A$248)),0))*$O21,"")</f>
        <v>0</v>
      </c>
    </row>
    <row r="22" spans="2:24" ht="15" customHeight="1" outlineLevel="1">
      <c r="B22" s="59" t="str">
        <f>'A-5_License Planning'!B20</f>
        <v>A.14</v>
      </c>
      <c r="C22" s="458" t="str">
        <f ca="1">IFERROR(VLOOKUP(B22,OFFSET('A-1_MH Estimation'!$B$7,0,0,MATCH("Subtotal LOE",'A-1_MH Estimation'!B:B,0)-7,2),2,0),"")</f>
        <v>Pipe Component Name Rule</v>
      </c>
      <c r="D22" s="466">
        <f ca="1">IFERROR(VLOOKUP(B22,OFFSET('A-1_MH Estimation'!$B$7,0,0,MATCH("Subtotal LOE",'A-1_MH Estimation'!B:B,0)-7,4),4,0),"")</f>
        <v>1</v>
      </c>
      <c r="E22" s="466" t="str">
        <f ca="1">IFERROR(VLOOKUP(B22,OFFSET('A-1_MH Estimation'!$B$7,0,0,MATCH("Subtotal LOE",'A-1_MH Estimation'!B:B,0)-7,3),3,0),"")</f>
        <v>template</v>
      </c>
      <c r="F22" s="462">
        <f ca="1">IFERROR(VLOOKUP($B22,'A-2_MH Distribution'!$B$6:$O$16314,3,0)*VLOOKUP($B22,'A-2_MH Distribution'!$B$6:$O$16314,VLOOKUP(G22,SoftwareList,6,0),0)*IFERROR((--(VLOOKUP($B22,'A-2_MH Distribution'!$B$6:$O$16314,VLOOKUP(G22,SoftwareList,8,0),0)=0)+VLOOKUP($B22,'A-2_MH Distribution'!$B$6:$O$16314,VLOOKUP(G22,SoftwareList,8,0),0)),1),0)</f>
        <v>14.25</v>
      </c>
      <c r="G22" s="403" t="str">
        <f t="shared" ca="1" si="6"/>
        <v>PDMS/E3D</v>
      </c>
      <c r="H22" s="351">
        <f ca="1">IFERROR(INDEX('A-5_License Planning'!$B$1:$M$12900,MATCH(1,INDEX(('A-5_License Planning'!$B$1:$B$12900=ProgressivePlan!B22)*('A-5_License Planning'!$G$1:$G$12900=ProgressivePlan!G22),0),0),MATCH("Start Date",'A-5_License Planning'!$B$4:N$4,0)),0)</f>
        <v>44511</v>
      </c>
      <c r="I22" s="352">
        <f ca="1">IFERROR(INDEX('A-5_License Planning'!$B$1:$M$12900,MATCH(1,INDEX(('A-5_License Planning'!$B$1:$B$12900=ProgressivePlan!B22)*('A-5_License Planning'!$G$1:$G$12900=ProgressivePlan!G22),0),0),MATCH("Finish Date",'A-5_License Planning'!$B$4:N$4,0)),0)</f>
        <v>44515</v>
      </c>
      <c r="J22" s="514">
        <f t="shared" ca="1" si="2"/>
        <v>0</v>
      </c>
      <c r="K22" s="511">
        <f ca="1">NETWORKDAYS.INTL(L22,M22,1,Holidays!$A$1:$A$248)</f>
        <v>0</v>
      </c>
      <c r="L22" s="507">
        <f t="shared" ca="1" si="9"/>
        <v>0</v>
      </c>
      <c r="M22" s="352">
        <f t="shared" ca="1" si="10"/>
        <v>0</v>
      </c>
      <c r="N22" s="170">
        <f ca="1">NETWORKDAYS.INTL(H22,I22,1,Holidays!$A$1:$A$248)</f>
        <v>3</v>
      </c>
      <c r="O22" s="62">
        <f t="shared" ca="1" si="5"/>
        <v>4.75</v>
      </c>
      <c r="P22" s="533"/>
      <c r="R22" s="253">
        <f ca="1">SUM($S22:X22)</f>
        <v>0</v>
      </c>
      <c r="S22" s="320"/>
      <c r="T22" s="321">
        <f ca="1">IFERROR((IF(AND($H22&gt;S$6,$H22&lt;=T$6,$I22&lt;=T$6),NETWORKDAYS.INTL($H22,$I22,1,(Holidays!$A$1:$A$248)),0)+IF(AND($H22&gt;S$6,$H22&lt;=T$6,$I22&gt;T$6),NETWORKDAYS.INTL($H22,(T$6),1,(Holidays!$A$1:$A$248)),0)+IF(AND($H22&lt;S$6,$I22&lt;T$6,$I22&gt;S$6),NETWORKDAYS.INTL(S$6+1,$I22,1,(Holidays!$A$1:$A$248)),0)+IF(AND($H22&lt;=S$6,$I22&gt;=T$6,$I22&gt;S$6),NETWORKDAYS.INTL(S$6+1,(T$6),1,(Holidays!$A$1:$A$248)),0))*$O22,"")</f>
        <v>0</v>
      </c>
      <c r="U22" s="190">
        <f ca="1">IFERROR((IF(AND($H22&gt;T$6,$H22&lt;=U$6,$I22&lt;=U$6),NETWORKDAYS.INTL($H22,$I22,1,(Holidays!$A$1:$A$248)),0)+IF(AND($H22&gt;T$6,$H22&lt;=U$6,$I22&gt;U$6),NETWORKDAYS.INTL($H22,(U$6),1,(Holidays!$A$1:$A$248)),0)+IF(AND($H22&lt;T$6,$I22&lt;U$6,$I22&gt;T$6),NETWORKDAYS.INTL(T$6+1,$I22,1,(Holidays!$A$1:$A$248)),0)+IF(AND($H22&lt;=T$6,$I22&gt;=U$6,$I22&gt;T$6),NETWORKDAYS.INTL(T$6+1,(U$6),1,(Holidays!$A$1:$A$248)),0))*$O22,"")</f>
        <v>0</v>
      </c>
      <c r="V22" s="192">
        <f ca="1">IFERROR((IF(AND($H22&gt;U$6,$H22&lt;=V$6,$I22&lt;=V$6),NETWORKDAYS.INTL($H22,$I22,1,(Holidays!$A$1:$A$248)),0)+IF(AND($H22&gt;U$6,$H22&lt;=V$6,$I22&gt;V$6),NETWORKDAYS.INTL($H22,(V$6),1,(Holidays!$A$1:$A$248)),0)+IF(AND($H22&lt;U$6,$I22&lt;V$6,$I22&gt;U$6),NETWORKDAYS.INTL(U$6+1,$I22,1,(Holidays!$A$1:$A$248)),0)+IF(AND($H22&lt;=U$6,$I22&gt;=V$6,$I22&gt;U$6),NETWORKDAYS.INTL(U$6+1,(V$6),1,(Holidays!$A$1:$A$248)),0))*$O22,"")</f>
        <v>0</v>
      </c>
      <c r="W22" s="321">
        <f ca="1">IFERROR((IF(AND($H22&gt;V$6,$H22&lt;=W$6,$I22&lt;=W$6),NETWORKDAYS.INTL($H22,$I22,1,(Holidays!$A$1:$A$248)),0)+IF(AND($H22&gt;V$6,$H22&lt;=W$6,$I22&gt;W$6),NETWORKDAYS.INTL($H22,(W$6),1,(Holidays!$A$1:$A$248)),0)+IF(AND($H22&lt;V$6,$I22&lt;W$6,$I22&gt;V$6),NETWORKDAYS.INTL(V$6+1,$I22,1,(Holidays!$A$1:$A$248)),0)+IF(AND($H22&lt;=V$6,$I22&gt;=W$6,$I22&gt;V$6),NETWORKDAYS.INTL(V$6+1,(W$6),1,(Holidays!$A$1:$A$248)),0))*$O22,"")</f>
        <v>0</v>
      </c>
      <c r="X22" s="190">
        <f ca="1">IFERROR((IF(AND($H22&gt;W$6,$H22&lt;=X$6,$I22&lt;=X$6),NETWORKDAYS.INTL($H22,$I22,1,(Holidays!$A$1:$A$248)),0)+IF(AND($H22&gt;W$6,$H22&lt;=X$6,$I22&gt;X$6),NETWORKDAYS.INTL($H22,(X$6),1,(Holidays!$A$1:$A$248)),0)+IF(AND($H22&lt;W$6,$I22&lt;X$6,$I22&gt;W$6),NETWORKDAYS.INTL(W$6+1,$I22,1,(Holidays!$A$1:$A$248)),0)+IF(AND($H22&lt;=W$6,$I22&gt;=X$6,$I22&gt;W$6),NETWORKDAYS.INTL(W$6+1,(X$6),1,(Holidays!$A$1:$A$248)),0))*$O22,"")</f>
        <v>0</v>
      </c>
    </row>
    <row r="23" spans="2:24" ht="15" customHeight="1" outlineLevel="1">
      <c r="B23" s="59" t="str">
        <f>'A-5_License Planning'!B21</f>
        <v>A.15</v>
      </c>
      <c r="C23" s="458" t="str">
        <f ca="1">IFERROR(VLOOKUP(B23,OFFSET('A-1_MH Estimation'!$B$7,0,0,MATCH("Subtotal LOE",'A-1_MH Estimation'!B:B,0)-7,2),2,0),"")</f>
        <v>Insulation Spec Rule</v>
      </c>
      <c r="D23" s="466">
        <f ca="1">IFERROR(VLOOKUP(B23,OFFSET('A-1_MH Estimation'!$B$7,0,0,MATCH("Subtotal LOE",'A-1_MH Estimation'!B:B,0)-7,4),4,0),"")</f>
        <v>1</v>
      </c>
      <c r="E23" s="466" t="str">
        <f ca="1">IFERROR(VLOOKUP(B23,OFFSET('A-1_MH Estimation'!$B$7,0,0,MATCH("Subtotal LOE",'A-1_MH Estimation'!B:B,0)-7,3),3,0),"")</f>
        <v>template</v>
      </c>
      <c r="F23" s="462">
        <f ca="1">IFERROR(VLOOKUP($B23,'A-2_MH Distribution'!$B$6:$O$16314,3,0)*VLOOKUP($B23,'A-2_MH Distribution'!$B$6:$O$16314,VLOOKUP(G23,SoftwareList,6,0),0)*IFERROR((--(VLOOKUP($B23,'A-2_MH Distribution'!$B$6:$O$16314,VLOOKUP(G23,SoftwareList,8,0),0)=0)+VLOOKUP($B23,'A-2_MH Distribution'!$B$6:$O$16314,VLOOKUP(G23,SoftwareList,8,0),0)),1),0)</f>
        <v>12.25</v>
      </c>
      <c r="G23" s="403" t="str">
        <f t="shared" ca="1" si="6"/>
        <v>PDMS/E3D</v>
      </c>
      <c r="H23" s="351">
        <f ca="1">IFERROR(INDEX('A-5_License Planning'!$B$1:$M$12900,MATCH(1,INDEX(('A-5_License Planning'!$B$1:$B$12900=ProgressivePlan!B23)*('A-5_License Planning'!$G$1:$G$12900=ProgressivePlan!G23),0),0),MATCH("Start Date",'A-5_License Planning'!$B$4:N$4,0)),0)</f>
        <v>44498</v>
      </c>
      <c r="I23" s="352">
        <f ca="1">IFERROR(INDEX('A-5_License Planning'!$B$1:$M$12900,MATCH(1,INDEX(('A-5_License Planning'!$B$1:$B$12900=ProgressivePlan!B23)*('A-5_License Planning'!$G$1:$G$12900=ProgressivePlan!G23),0),0),MATCH("Finish Date",'A-5_License Planning'!$B$4:N$4,0)),0)</f>
        <v>44508</v>
      </c>
      <c r="J23" s="514">
        <f t="shared" ca="1" si="2"/>
        <v>0</v>
      </c>
      <c r="K23" s="511">
        <f ca="1">NETWORKDAYS.INTL(L23,M23,1,Holidays!$A$1:$A$248)</f>
        <v>0</v>
      </c>
      <c r="L23" s="507">
        <f t="shared" ca="1" si="9"/>
        <v>0</v>
      </c>
      <c r="M23" s="352">
        <f t="shared" ca="1" si="10"/>
        <v>0</v>
      </c>
      <c r="N23" s="170">
        <f ca="1">NETWORKDAYS.INTL(H23,I23,1,Holidays!$A$1:$A$248)</f>
        <v>6</v>
      </c>
      <c r="O23" s="62">
        <f t="shared" ca="1" si="5"/>
        <v>2.0416666666666665</v>
      </c>
      <c r="P23" s="533"/>
      <c r="R23" s="253">
        <f ca="1">SUM($S23:X23)</f>
        <v>0</v>
      </c>
      <c r="S23" s="320"/>
      <c r="T23" s="321">
        <f ca="1">IFERROR((IF(AND($H23&gt;S$6,$H23&lt;=T$6,$I23&lt;=T$6),NETWORKDAYS.INTL($H23,$I23,1,(Holidays!$A$1:$A$248)),0)+IF(AND($H23&gt;S$6,$H23&lt;=T$6,$I23&gt;T$6),NETWORKDAYS.INTL($H23,(T$6),1,(Holidays!$A$1:$A$248)),0)+IF(AND($H23&lt;S$6,$I23&lt;T$6,$I23&gt;S$6),NETWORKDAYS.INTL(S$6+1,$I23,1,(Holidays!$A$1:$A$248)),0)+IF(AND($H23&lt;=S$6,$I23&gt;=T$6,$I23&gt;S$6),NETWORKDAYS.INTL(S$6+1,(T$6),1,(Holidays!$A$1:$A$248)),0))*$O23,"")</f>
        <v>0</v>
      </c>
      <c r="U23" s="190">
        <f ca="1">IFERROR((IF(AND($H23&gt;T$6,$H23&lt;=U$6,$I23&lt;=U$6),NETWORKDAYS.INTL($H23,$I23,1,(Holidays!$A$1:$A$248)),0)+IF(AND($H23&gt;T$6,$H23&lt;=U$6,$I23&gt;U$6),NETWORKDAYS.INTL($H23,(U$6),1,(Holidays!$A$1:$A$248)),0)+IF(AND($H23&lt;T$6,$I23&lt;U$6,$I23&gt;T$6),NETWORKDAYS.INTL(T$6+1,$I23,1,(Holidays!$A$1:$A$248)),0)+IF(AND($H23&lt;=T$6,$I23&gt;=U$6,$I23&gt;T$6),NETWORKDAYS.INTL(T$6+1,(U$6),1,(Holidays!$A$1:$A$248)),0))*$O23,"")</f>
        <v>0</v>
      </c>
      <c r="V23" s="192">
        <f ca="1">IFERROR((IF(AND($H23&gt;U$6,$H23&lt;=V$6,$I23&lt;=V$6),NETWORKDAYS.INTL($H23,$I23,1,(Holidays!$A$1:$A$248)),0)+IF(AND($H23&gt;U$6,$H23&lt;=V$6,$I23&gt;V$6),NETWORKDAYS.INTL($H23,(V$6),1,(Holidays!$A$1:$A$248)),0)+IF(AND($H23&lt;U$6,$I23&lt;V$6,$I23&gt;U$6),NETWORKDAYS.INTL(U$6+1,$I23,1,(Holidays!$A$1:$A$248)),0)+IF(AND($H23&lt;=U$6,$I23&gt;=V$6,$I23&gt;U$6),NETWORKDAYS.INTL(U$6+1,(V$6),1,(Holidays!$A$1:$A$248)),0))*$O23,"")</f>
        <v>0</v>
      </c>
      <c r="W23" s="321">
        <f ca="1">IFERROR((IF(AND($H23&gt;V$6,$H23&lt;=W$6,$I23&lt;=W$6),NETWORKDAYS.INTL($H23,$I23,1,(Holidays!$A$1:$A$248)),0)+IF(AND($H23&gt;V$6,$H23&lt;=W$6,$I23&gt;W$6),NETWORKDAYS.INTL($H23,(W$6),1,(Holidays!$A$1:$A$248)),0)+IF(AND($H23&lt;V$6,$I23&lt;W$6,$I23&gt;V$6),NETWORKDAYS.INTL(V$6+1,$I23,1,(Holidays!$A$1:$A$248)),0)+IF(AND($H23&lt;=V$6,$I23&gt;=W$6,$I23&gt;V$6),NETWORKDAYS.INTL(V$6+1,(W$6),1,(Holidays!$A$1:$A$248)),0))*$O23,"")</f>
        <v>0</v>
      </c>
      <c r="X23" s="190">
        <f ca="1">IFERROR((IF(AND($H23&gt;W$6,$H23&lt;=X$6,$I23&lt;=X$6),NETWORKDAYS.INTL($H23,$I23,1,(Holidays!$A$1:$A$248)),0)+IF(AND($H23&gt;W$6,$H23&lt;=X$6,$I23&gt;X$6),NETWORKDAYS.INTL($H23,(X$6),1,(Holidays!$A$1:$A$248)),0)+IF(AND($H23&lt;W$6,$I23&lt;X$6,$I23&gt;W$6),NETWORKDAYS.INTL(W$6+1,$I23,1,(Holidays!$A$1:$A$248)),0)+IF(AND($H23&lt;=W$6,$I23&gt;=X$6,$I23&gt;W$6),NETWORKDAYS.INTL(W$6+1,(X$6),1,(Holidays!$A$1:$A$248)),0))*$O23,"")</f>
        <v>0</v>
      </c>
    </row>
    <row r="24" spans="2:24" ht="15" customHeight="1" outlineLevel="1">
      <c r="B24" s="59" t="str">
        <f>'A-5_License Planning'!B22</f>
        <v>A.16</v>
      </c>
      <c r="C24" s="458" t="str">
        <f ca="1">IFERROR(VLOOKUP(B24,OFFSET('A-1_MH Estimation'!$B$7,0,0,MATCH("Subtotal LOE",'A-1_MH Estimation'!B:B,0)-7,2),2,0),"")</f>
        <v>Base Plate Type Not Set</v>
      </c>
      <c r="D24" s="466">
        <f ca="1">IFERROR(VLOOKUP(B24,OFFSET('A-1_MH Estimation'!$B$7,0,0,MATCH("Subtotal LOE",'A-1_MH Estimation'!B:B,0)-7,4),4,0),"")</f>
        <v>1</v>
      </c>
      <c r="E24" s="466" t="str">
        <f ca="1">IFERROR(VLOOKUP(B24,OFFSET('A-1_MH Estimation'!$B$7,0,0,MATCH("Subtotal LOE",'A-1_MH Estimation'!B:B,0)-7,3),3,0),"")</f>
        <v>template</v>
      </c>
      <c r="F24" s="462">
        <f ca="1">IFERROR(VLOOKUP($B24,'A-2_MH Distribution'!$B$6:$O$16314,3,0)*VLOOKUP($B24,'A-2_MH Distribution'!$B$6:$O$16314,VLOOKUP(G24,SoftwareList,6,0),0)*IFERROR((--(VLOOKUP($B24,'A-2_MH Distribution'!$B$6:$O$16314,VLOOKUP(G24,SoftwareList,8,0),0)=0)+VLOOKUP($B24,'A-2_MH Distribution'!$B$6:$O$16314,VLOOKUP(G24,SoftwareList,8,0),0)),1),0)</f>
        <v>16</v>
      </c>
      <c r="G24" s="403" t="str">
        <f t="shared" ca="1" si="6"/>
        <v>PDMS/E3D</v>
      </c>
      <c r="H24" s="351">
        <f ca="1">IFERROR(INDEX('A-5_License Planning'!$B$1:$M$12900,MATCH(1,INDEX(('A-5_License Planning'!$B$1:$B$12900=ProgressivePlan!B24)*('A-5_License Planning'!$G$1:$G$12900=ProgressivePlan!G24),0),0),MATCH("Start Date",'A-5_License Planning'!$B$4:N$4,0)),0)</f>
        <v>44522</v>
      </c>
      <c r="I24" s="352">
        <f ca="1">IFERROR(INDEX('A-5_License Planning'!$B$1:$M$12900,MATCH(1,INDEX(('A-5_License Planning'!$B$1:$B$12900=ProgressivePlan!B24)*('A-5_License Planning'!$G$1:$G$12900=ProgressivePlan!G24),0),0),MATCH("Finish Date",'A-5_License Planning'!$B$4:N$4,0)),0)</f>
        <v>44523</v>
      </c>
      <c r="J24" s="514">
        <f t="shared" ca="1" si="2"/>
        <v>0</v>
      </c>
      <c r="K24" s="511">
        <f ca="1">NETWORKDAYS.INTL(L24,M24,1,Holidays!$A$1:$A$248)</f>
        <v>0</v>
      </c>
      <c r="L24" s="507">
        <f t="shared" ca="1" si="9"/>
        <v>0</v>
      </c>
      <c r="M24" s="352">
        <f t="shared" ca="1" si="10"/>
        <v>0</v>
      </c>
      <c r="N24" s="170">
        <f ca="1">NETWORKDAYS.INTL(H24,I24,1,Holidays!$A$1:$A$248)</f>
        <v>2</v>
      </c>
      <c r="O24" s="62">
        <f t="shared" ca="1" si="5"/>
        <v>8</v>
      </c>
      <c r="P24" s="533"/>
      <c r="R24" s="253">
        <f ca="1">SUM($S24:X24)</f>
        <v>0</v>
      </c>
      <c r="S24" s="320"/>
      <c r="T24" s="321">
        <f ca="1">IFERROR((IF(AND($H24&gt;S$6,$H24&lt;=T$6,$I24&lt;=T$6),NETWORKDAYS.INTL($H24,$I24,1,(Holidays!$A$1:$A$248)),0)+IF(AND($H24&gt;S$6,$H24&lt;=T$6,$I24&gt;T$6),NETWORKDAYS.INTL($H24,(T$6),1,(Holidays!$A$1:$A$248)),0)+IF(AND($H24&lt;S$6,$I24&lt;T$6,$I24&gt;S$6),NETWORKDAYS.INTL(S$6+1,$I24,1,(Holidays!$A$1:$A$248)),0)+IF(AND($H24&lt;=S$6,$I24&gt;=T$6,$I24&gt;S$6),NETWORKDAYS.INTL(S$6+1,(T$6),1,(Holidays!$A$1:$A$248)),0))*$O24,"")</f>
        <v>0</v>
      </c>
      <c r="U24" s="190">
        <f ca="1">IFERROR((IF(AND($H24&gt;T$6,$H24&lt;=U$6,$I24&lt;=U$6),NETWORKDAYS.INTL($H24,$I24,1,(Holidays!$A$1:$A$248)),0)+IF(AND($H24&gt;T$6,$H24&lt;=U$6,$I24&gt;U$6),NETWORKDAYS.INTL($H24,(U$6),1,(Holidays!$A$1:$A$248)),0)+IF(AND($H24&lt;T$6,$I24&lt;U$6,$I24&gt;T$6),NETWORKDAYS.INTL(T$6+1,$I24,1,(Holidays!$A$1:$A$248)),0)+IF(AND($H24&lt;=T$6,$I24&gt;=U$6,$I24&gt;T$6),NETWORKDAYS.INTL(T$6+1,(U$6),1,(Holidays!$A$1:$A$248)),0))*$O24,"")</f>
        <v>0</v>
      </c>
      <c r="V24" s="192">
        <f ca="1">IFERROR((IF(AND($H24&gt;U$6,$H24&lt;=V$6,$I24&lt;=V$6),NETWORKDAYS.INTL($H24,$I24,1,(Holidays!$A$1:$A$248)),0)+IF(AND($H24&gt;U$6,$H24&lt;=V$6,$I24&gt;V$6),NETWORKDAYS.INTL($H24,(V$6),1,(Holidays!$A$1:$A$248)),0)+IF(AND($H24&lt;U$6,$I24&lt;V$6,$I24&gt;U$6),NETWORKDAYS.INTL(U$6+1,$I24,1,(Holidays!$A$1:$A$248)),0)+IF(AND($H24&lt;=U$6,$I24&gt;=V$6,$I24&gt;U$6),NETWORKDAYS.INTL(U$6+1,(V$6),1,(Holidays!$A$1:$A$248)),0))*$O24,"")</f>
        <v>0</v>
      </c>
      <c r="W24" s="321">
        <f ca="1">IFERROR((IF(AND($H24&gt;V$6,$H24&lt;=W$6,$I24&lt;=W$6),NETWORKDAYS.INTL($H24,$I24,1,(Holidays!$A$1:$A$248)),0)+IF(AND($H24&gt;V$6,$H24&lt;=W$6,$I24&gt;W$6),NETWORKDAYS.INTL($H24,(W$6),1,(Holidays!$A$1:$A$248)),0)+IF(AND($H24&lt;V$6,$I24&lt;W$6,$I24&gt;V$6),NETWORKDAYS.INTL(V$6+1,$I24,1,(Holidays!$A$1:$A$248)),0)+IF(AND($H24&lt;=V$6,$I24&gt;=W$6,$I24&gt;V$6),NETWORKDAYS.INTL(V$6+1,(W$6),1,(Holidays!$A$1:$A$248)),0))*$O24,"")</f>
        <v>0</v>
      </c>
      <c r="X24" s="190">
        <f ca="1">IFERROR((IF(AND($H24&gt;W$6,$H24&lt;=X$6,$I24&lt;=X$6),NETWORKDAYS.INTL($H24,$I24,1,(Holidays!$A$1:$A$248)),0)+IF(AND($H24&gt;W$6,$H24&lt;=X$6,$I24&gt;X$6),NETWORKDAYS.INTL($H24,(X$6),1,(Holidays!$A$1:$A$248)),0)+IF(AND($H24&lt;W$6,$I24&lt;X$6,$I24&gt;W$6),NETWORKDAYS.INTL(W$6+1,$I24,1,(Holidays!$A$1:$A$248)),0)+IF(AND($H24&lt;=W$6,$I24&gt;=X$6,$I24&gt;W$6),NETWORKDAYS.INTL(W$6+1,(X$6),1,(Holidays!$A$1:$A$248)),0))*$O24,"")</f>
        <v>0</v>
      </c>
    </row>
    <row r="25" spans="2:24" ht="15" customHeight="1" outlineLevel="1">
      <c r="B25" s="59" t="str">
        <f>'A-5_License Planning'!B23</f>
        <v>A.17</v>
      </c>
      <c r="C25" s="458" t="str">
        <f ca="1">IFERROR(VLOOKUP(B25,OFFSET('A-1_MH Estimation'!$B$7,0,0,MATCH("Subtotal LOE",'A-1_MH Estimation'!B:B,0)-7,2),2,0),"")</f>
        <v>Route Part Notes Input</v>
      </c>
      <c r="D25" s="466">
        <f ca="1">IFERROR(VLOOKUP(B25,OFFSET('A-1_MH Estimation'!$B$7,0,0,MATCH("Subtotal LOE",'A-1_MH Estimation'!B:B,0)-7,4),4,0),"")</f>
        <v>1</v>
      </c>
      <c r="E25" s="466" t="str">
        <f ca="1">IFERROR(VLOOKUP(B25,OFFSET('A-1_MH Estimation'!$B$7,0,0,MATCH("Subtotal LOE",'A-1_MH Estimation'!B:B,0)-7,3),3,0),"")</f>
        <v>template</v>
      </c>
      <c r="F25" s="462">
        <f ca="1">IFERROR(VLOOKUP($B25,'A-2_MH Distribution'!$B$6:$O$16314,3,0)*VLOOKUP($B25,'A-2_MH Distribution'!$B$6:$O$16314,VLOOKUP(G25,SoftwareList,6,0),0)*IFERROR((--(VLOOKUP($B25,'A-2_MH Distribution'!$B$6:$O$16314,VLOOKUP(G25,SoftwareList,8,0),0)=0)+VLOOKUP($B25,'A-2_MH Distribution'!$B$6:$O$16314,VLOOKUP(G25,SoftwareList,8,0),0)),1),0)</f>
        <v>15.25</v>
      </c>
      <c r="G25" s="403" t="str">
        <f t="shared" ca="1" si="6"/>
        <v>PDMS/E3D</v>
      </c>
      <c r="H25" s="351">
        <f ca="1">IFERROR(INDEX('A-5_License Planning'!$B$1:$M$12900,MATCH(1,INDEX(('A-5_License Planning'!$B$1:$B$12900=ProgressivePlan!B25)*('A-5_License Planning'!$G$1:$G$12900=ProgressivePlan!G25),0),0),MATCH("Start Date",'A-5_License Planning'!$B$4:N$4,0)),0)</f>
        <v>44522</v>
      </c>
      <c r="I25" s="352">
        <f ca="1">IFERROR(INDEX('A-5_License Planning'!$B$1:$M$12900,MATCH(1,INDEX(('A-5_License Planning'!$B$1:$B$12900=ProgressivePlan!B25)*('A-5_License Planning'!$G$1:$G$12900=ProgressivePlan!G25),0),0),MATCH("Finish Date",'A-5_License Planning'!$B$4:N$4,0)),0)</f>
        <v>44526</v>
      </c>
      <c r="J25" s="514">
        <f t="shared" ca="1" si="2"/>
        <v>0</v>
      </c>
      <c r="K25" s="511">
        <f ca="1">NETWORKDAYS.INTL(L25,M25,1,Holidays!$A$1:$A$248)</f>
        <v>0</v>
      </c>
      <c r="L25" s="507">
        <f t="shared" ca="1" si="9"/>
        <v>0</v>
      </c>
      <c r="M25" s="352">
        <f t="shared" ca="1" si="10"/>
        <v>0</v>
      </c>
      <c r="N25" s="170">
        <f ca="1">NETWORKDAYS.INTL(H25,I25,1,Holidays!$A$1:$A$248)</f>
        <v>5</v>
      </c>
      <c r="O25" s="62">
        <f t="shared" ca="1" si="5"/>
        <v>3.05</v>
      </c>
      <c r="P25" s="533"/>
      <c r="R25" s="253">
        <f ca="1">SUM($S25:X25)</f>
        <v>0</v>
      </c>
      <c r="S25" s="320"/>
      <c r="T25" s="321">
        <f ca="1">IFERROR((IF(AND($H25&gt;S$6,$H25&lt;=T$6,$I25&lt;=T$6),NETWORKDAYS.INTL($H25,$I25,1,(Holidays!$A$1:$A$248)),0)+IF(AND($H25&gt;S$6,$H25&lt;=T$6,$I25&gt;T$6),NETWORKDAYS.INTL($H25,(T$6),1,(Holidays!$A$1:$A$248)),0)+IF(AND($H25&lt;S$6,$I25&lt;T$6,$I25&gt;S$6),NETWORKDAYS.INTL(S$6+1,$I25,1,(Holidays!$A$1:$A$248)),0)+IF(AND($H25&lt;=S$6,$I25&gt;=T$6,$I25&gt;S$6),NETWORKDAYS.INTL(S$6+1,(T$6),1,(Holidays!$A$1:$A$248)),0))*$O25,"")</f>
        <v>0</v>
      </c>
      <c r="U25" s="190">
        <f ca="1">IFERROR((IF(AND($H25&gt;T$6,$H25&lt;=U$6,$I25&lt;=U$6),NETWORKDAYS.INTL($H25,$I25,1,(Holidays!$A$1:$A$248)),0)+IF(AND($H25&gt;T$6,$H25&lt;=U$6,$I25&gt;U$6),NETWORKDAYS.INTL($H25,(U$6),1,(Holidays!$A$1:$A$248)),0)+IF(AND($H25&lt;T$6,$I25&lt;U$6,$I25&gt;T$6),NETWORKDAYS.INTL(T$6+1,$I25,1,(Holidays!$A$1:$A$248)),0)+IF(AND($H25&lt;=T$6,$I25&gt;=U$6,$I25&gt;T$6),NETWORKDAYS.INTL(T$6+1,(U$6),1,(Holidays!$A$1:$A$248)),0))*$O25,"")</f>
        <v>0</v>
      </c>
      <c r="V25" s="192">
        <f ca="1">IFERROR((IF(AND($H25&gt;U$6,$H25&lt;=V$6,$I25&lt;=V$6),NETWORKDAYS.INTL($H25,$I25,1,(Holidays!$A$1:$A$248)),0)+IF(AND($H25&gt;U$6,$H25&lt;=V$6,$I25&gt;V$6),NETWORKDAYS.INTL($H25,(V$6),1,(Holidays!$A$1:$A$248)),0)+IF(AND($H25&lt;U$6,$I25&lt;V$6,$I25&gt;U$6),NETWORKDAYS.INTL(U$6+1,$I25,1,(Holidays!$A$1:$A$248)),0)+IF(AND($H25&lt;=U$6,$I25&gt;=V$6,$I25&gt;U$6),NETWORKDAYS.INTL(U$6+1,(V$6),1,(Holidays!$A$1:$A$248)),0))*$O25,"")</f>
        <v>0</v>
      </c>
      <c r="W25" s="321">
        <f ca="1">IFERROR((IF(AND($H25&gt;V$6,$H25&lt;=W$6,$I25&lt;=W$6),NETWORKDAYS.INTL($H25,$I25,1,(Holidays!$A$1:$A$248)),0)+IF(AND($H25&gt;V$6,$H25&lt;=W$6,$I25&gt;W$6),NETWORKDAYS.INTL($H25,(W$6),1,(Holidays!$A$1:$A$248)),0)+IF(AND($H25&lt;V$6,$I25&lt;W$6,$I25&gt;V$6),NETWORKDAYS.INTL(V$6+1,$I25,1,(Holidays!$A$1:$A$248)),0)+IF(AND($H25&lt;=V$6,$I25&gt;=W$6,$I25&gt;V$6),NETWORKDAYS.INTL(V$6+1,(W$6),1,(Holidays!$A$1:$A$248)),0))*$O25,"")</f>
        <v>0</v>
      </c>
      <c r="X25" s="190">
        <f ca="1">IFERROR((IF(AND($H25&gt;W$6,$H25&lt;=X$6,$I25&lt;=X$6),NETWORKDAYS.INTL($H25,$I25,1,(Holidays!$A$1:$A$248)),0)+IF(AND($H25&gt;W$6,$H25&lt;=X$6,$I25&gt;X$6),NETWORKDAYS.INTL($H25,(X$6),1,(Holidays!$A$1:$A$248)),0)+IF(AND($H25&lt;W$6,$I25&lt;X$6,$I25&gt;W$6),NETWORKDAYS.INTL(W$6+1,$I25,1,(Holidays!$A$1:$A$248)),0)+IF(AND($H25&lt;=W$6,$I25&gt;=X$6,$I25&gt;W$6),NETWORKDAYS.INTL(W$6+1,(X$6),1,(Holidays!$A$1:$A$248)),0))*$O25,"")</f>
        <v>0</v>
      </c>
    </row>
    <row r="26" spans="2:24" ht="15" customHeight="1" outlineLevel="1">
      <c r="B26" s="59" t="str">
        <f>'A-5_License Planning'!B24</f>
        <v>A.18</v>
      </c>
      <c r="C26" s="458" t="str">
        <f ca="1">IFERROR(VLOOKUP(B26,OFFSET('A-1_MH Estimation'!$B$7,0,0,MATCH("Subtotal LOE",'A-1_MH Estimation'!B:B,0)-7,2),2,0),"")</f>
        <v>Instrument Orientation</v>
      </c>
      <c r="D26" s="466">
        <f ca="1">IFERROR(VLOOKUP(B26,OFFSET('A-1_MH Estimation'!$B$7,0,0,MATCH("Subtotal LOE",'A-1_MH Estimation'!B:B,0)-7,4),4,0),"")</f>
        <v>1</v>
      </c>
      <c r="E26" s="466" t="str">
        <f ca="1">IFERROR(VLOOKUP(B26,OFFSET('A-1_MH Estimation'!$B$7,0,0,MATCH("Subtotal LOE",'A-1_MH Estimation'!B:B,0)-7,3),3,0),"")</f>
        <v>template</v>
      </c>
      <c r="F26" s="462">
        <f ca="1">IFERROR(VLOOKUP($B26,'A-2_MH Distribution'!$B$6:$O$16314,3,0)*VLOOKUP($B26,'A-2_MH Distribution'!$B$6:$O$16314,VLOOKUP(G26,SoftwareList,6,0),0)*IFERROR((--(VLOOKUP($B26,'A-2_MH Distribution'!$B$6:$O$16314,VLOOKUP(G26,SoftwareList,8,0),0)=0)+VLOOKUP($B26,'A-2_MH Distribution'!$B$6:$O$16314,VLOOKUP(G26,SoftwareList,8,0),0)),1),0)</f>
        <v>11.25</v>
      </c>
      <c r="G26" s="403" t="str">
        <f t="shared" ca="1" si="6"/>
        <v>PDMS/E3D</v>
      </c>
      <c r="H26" s="351">
        <f ca="1">IFERROR(INDEX('A-5_License Planning'!$B$1:$M$12900,MATCH(1,INDEX(('A-5_License Planning'!$B$1:$B$12900=ProgressivePlan!B26)*('A-5_License Planning'!$G$1:$G$12900=ProgressivePlan!G26),0),0),MATCH("Start Date",'A-5_License Planning'!$B$4:N$4,0)),0)</f>
        <v>44498</v>
      </c>
      <c r="I26" s="352">
        <f ca="1">IFERROR(INDEX('A-5_License Planning'!$B$1:$M$12900,MATCH(1,INDEX(('A-5_License Planning'!$B$1:$B$12900=ProgressivePlan!B26)*('A-5_License Planning'!$G$1:$G$12900=ProgressivePlan!G26),0),0),MATCH("Finish Date",'A-5_License Planning'!$B$4:N$4,0)),0)</f>
        <v>44502</v>
      </c>
      <c r="J26" s="514">
        <f t="shared" ca="1" si="2"/>
        <v>0</v>
      </c>
      <c r="K26" s="511">
        <f ca="1">NETWORKDAYS.INTL(L26,M26,1,Holidays!$A$1:$A$248)</f>
        <v>0</v>
      </c>
      <c r="L26" s="507">
        <f t="shared" ca="1" si="9"/>
        <v>0</v>
      </c>
      <c r="M26" s="352">
        <f t="shared" ca="1" si="10"/>
        <v>0</v>
      </c>
      <c r="N26" s="170">
        <f ca="1">NETWORKDAYS.INTL(H26,I26,1,Holidays!$A$1:$A$248)</f>
        <v>2</v>
      </c>
      <c r="O26" s="62">
        <f t="shared" ca="1" si="5"/>
        <v>5.625</v>
      </c>
      <c r="P26" s="533"/>
      <c r="R26" s="253">
        <f ca="1">SUM($S26:X26)</f>
        <v>0</v>
      </c>
      <c r="S26" s="320"/>
      <c r="T26" s="321">
        <f ca="1">IFERROR((IF(AND($H26&gt;S$6,$H26&lt;=T$6,$I26&lt;=T$6),NETWORKDAYS.INTL($H26,$I26,1,(Holidays!$A$1:$A$248)),0)+IF(AND($H26&gt;S$6,$H26&lt;=T$6,$I26&gt;T$6),NETWORKDAYS.INTL($H26,(T$6),1,(Holidays!$A$1:$A$248)),0)+IF(AND($H26&lt;S$6,$I26&lt;T$6,$I26&gt;S$6),NETWORKDAYS.INTL(S$6+1,$I26,1,(Holidays!$A$1:$A$248)),0)+IF(AND($H26&lt;=S$6,$I26&gt;=T$6,$I26&gt;S$6),NETWORKDAYS.INTL(S$6+1,(T$6),1,(Holidays!$A$1:$A$248)),0))*$O26,"")</f>
        <v>0</v>
      </c>
      <c r="U26" s="190">
        <f ca="1">IFERROR((IF(AND($H26&gt;T$6,$H26&lt;=U$6,$I26&lt;=U$6),NETWORKDAYS.INTL($H26,$I26,1,(Holidays!$A$1:$A$248)),0)+IF(AND($H26&gt;T$6,$H26&lt;=U$6,$I26&gt;U$6),NETWORKDAYS.INTL($H26,(U$6),1,(Holidays!$A$1:$A$248)),0)+IF(AND($H26&lt;T$6,$I26&lt;U$6,$I26&gt;T$6),NETWORKDAYS.INTL(T$6+1,$I26,1,(Holidays!$A$1:$A$248)),0)+IF(AND($H26&lt;=T$6,$I26&gt;=U$6,$I26&gt;T$6),NETWORKDAYS.INTL(T$6+1,(U$6),1,(Holidays!$A$1:$A$248)),0))*$O26,"")</f>
        <v>0</v>
      </c>
      <c r="V26" s="192">
        <f ca="1">IFERROR((IF(AND($H26&gt;U$6,$H26&lt;=V$6,$I26&lt;=V$6),NETWORKDAYS.INTL($H26,$I26,1,(Holidays!$A$1:$A$248)),0)+IF(AND($H26&gt;U$6,$H26&lt;=V$6,$I26&gt;V$6),NETWORKDAYS.INTL($H26,(V$6),1,(Holidays!$A$1:$A$248)),0)+IF(AND($H26&lt;U$6,$I26&lt;V$6,$I26&gt;U$6),NETWORKDAYS.INTL(U$6+1,$I26,1,(Holidays!$A$1:$A$248)),0)+IF(AND($H26&lt;=U$6,$I26&gt;=V$6,$I26&gt;U$6),NETWORKDAYS.INTL(U$6+1,(V$6),1,(Holidays!$A$1:$A$248)),0))*$O26,"")</f>
        <v>0</v>
      </c>
      <c r="W26" s="321">
        <f ca="1">IFERROR((IF(AND($H26&gt;V$6,$H26&lt;=W$6,$I26&lt;=W$6),NETWORKDAYS.INTL($H26,$I26,1,(Holidays!$A$1:$A$248)),0)+IF(AND($H26&gt;V$6,$H26&lt;=W$6,$I26&gt;W$6),NETWORKDAYS.INTL($H26,(W$6),1,(Holidays!$A$1:$A$248)),0)+IF(AND($H26&lt;V$6,$I26&lt;W$6,$I26&gt;V$6),NETWORKDAYS.INTL(V$6+1,$I26,1,(Holidays!$A$1:$A$248)),0)+IF(AND($H26&lt;=V$6,$I26&gt;=W$6,$I26&gt;V$6),NETWORKDAYS.INTL(V$6+1,(W$6),1,(Holidays!$A$1:$A$248)),0))*$O26,"")</f>
        <v>0</v>
      </c>
      <c r="X26" s="190">
        <f ca="1">IFERROR((IF(AND($H26&gt;W$6,$H26&lt;=X$6,$I26&lt;=X$6),NETWORKDAYS.INTL($H26,$I26,1,(Holidays!$A$1:$A$248)),0)+IF(AND($H26&gt;W$6,$H26&lt;=X$6,$I26&gt;X$6),NETWORKDAYS.INTL($H26,(X$6),1,(Holidays!$A$1:$A$248)),0)+IF(AND($H26&lt;W$6,$I26&lt;X$6,$I26&gt;W$6),NETWORKDAYS.INTL(W$6+1,$I26,1,(Holidays!$A$1:$A$248)),0)+IF(AND($H26&lt;=W$6,$I26&gt;=X$6,$I26&gt;W$6),NETWORKDAYS.INTL(W$6+1,(X$6),1,(Holidays!$A$1:$A$248)),0))*$O26,"")</f>
        <v>0</v>
      </c>
    </row>
    <row r="27" spans="2:24" ht="15" customHeight="1" outlineLevel="1">
      <c r="B27" s="59" t="str">
        <f>'A-5_License Planning'!B25</f>
        <v>A.19</v>
      </c>
      <c r="C27" s="458" t="str">
        <f ca="1">IFERROR(VLOOKUP(B27,OFFSET('A-1_MH Estimation'!$B$7,0,0,MATCH("Subtotal LOE",'A-1_MH Estimation'!B:B,0)-7,2),2,0),"")</f>
        <v>Steam Trap Orientation</v>
      </c>
      <c r="D27" s="466">
        <f ca="1">IFERROR(VLOOKUP(B27,OFFSET('A-1_MH Estimation'!$B$7,0,0,MATCH("Subtotal LOE",'A-1_MH Estimation'!B:B,0)-7,4),4,0),"")</f>
        <v>1</v>
      </c>
      <c r="E27" s="466" t="str">
        <f ca="1">IFERROR(VLOOKUP(B27,OFFSET('A-1_MH Estimation'!$B$7,0,0,MATCH("Subtotal LOE",'A-1_MH Estimation'!B:B,0)-7,3),3,0),"")</f>
        <v>template</v>
      </c>
      <c r="F27" s="462">
        <f ca="1">IFERROR(VLOOKUP($B27,'A-2_MH Distribution'!$B$6:$O$16314,3,0)*VLOOKUP($B27,'A-2_MH Distribution'!$B$6:$O$16314,VLOOKUP(G27,SoftwareList,6,0),0)*IFERROR((--(VLOOKUP($B27,'A-2_MH Distribution'!$B$6:$O$16314,VLOOKUP(G27,SoftwareList,8,0),0)=0)+VLOOKUP($B27,'A-2_MH Distribution'!$B$6:$O$16314,VLOOKUP(G27,SoftwareList,8,0),0)),1),0)</f>
        <v>11.25</v>
      </c>
      <c r="G27" s="403" t="str">
        <f t="shared" ca="1" si="6"/>
        <v>PDMS/E3D</v>
      </c>
      <c r="H27" s="351">
        <f ca="1">IFERROR(INDEX('A-5_License Planning'!$B$1:$M$12900,MATCH(1,INDEX(('A-5_License Planning'!$B$1:$B$12900=ProgressivePlan!B27)*('A-5_License Planning'!$G$1:$G$12900=ProgressivePlan!G27),0),0),MATCH("Start Date",'A-5_License Planning'!$B$4:N$4,0)),0)</f>
        <v>44498</v>
      </c>
      <c r="I27" s="352">
        <f ca="1">IFERROR(INDEX('A-5_License Planning'!$B$1:$M$12900,MATCH(1,INDEX(('A-5_License Planning'!$B$1:$B$12900=ProgressivePlan!B27)*('A-5_License Planning'!$G$1:$G$12900=ProgressivePlan!G27),0),0),MATCH("Finish Date",'A-5_License Planning'!$B$4:N$4,0)),0)</f>
        <v>44504</v>
      </c>
      <c r="J27" s="514">
        <f t="shared" ca="1" si="2"/>
        <v>0</v>
      </c>
      <c r="K27" s="511">
        <f ca="1">NETWORKDAYS.INTL(L27,M27,1,Holidays!$A$1:$A$248)</f>
        <v>0</v>
      </c>
      <c r="L27" s="507">
        <f t="shared" ca="1" si="9"/>
        <v>0</v>
      </c>
      <c r="M27" s="352">
        <f t="shared" ca="1" si="10"/>
        <v>0</v>
      </c>
      <c r="N27" s="170">
        <f ca="1">NETWORKDAYS.INTL(H27,I27,1,Holidays!$A$1:$A$248)</f>
        <v>4</v>
      </c>
      <c r="O27" s="62">
        <f t="shared" ca="1" si="5"/>
        <v>2.8125</v>
      </c>
      <c r="P27" s="533"/>
      <c r="R27" s="253">
        <f ca="1">SUM($S27:X27)</f>
        <v>0</v>
      </c>
      <c r="S27" s="320"/>
      <c r="T27" s="321">
        <f ca="1">IFERROR((IF(AND($H27&gt;S$6,$H27&lt;=T$6,$I27&lt;=T$6),NETWORKDAYS.INTL($H27,$I27,1,(Holidays!$A$1:$A$248)),0)+IF(AND($H27&gt;S$6,$H27&lt;=T$6,$I27&gt;T$6),NETWORKDAYS.INTL($H27,(T$6),1,(Holidays!$A$1:$A$248)),0)+IF(AND($H27&lt;S$6,$I27&lt;T$6,$I27&gt;S$6),NETWORKDAYS.INTL(S$6+1,$I27,1,(Holidays!$A$1:$A$248)),0)+IF(AND($H27&lt;=S$6,$I27&gt;=T$6,$I27&gt;S$6),NETWORKDAYS.INTL(S$6+1,(T$6),1,(Holidays!$A$1:$A$248)),0))*$O27,"")</f>
        <v>0</v>
      </c>
      <c r="U27" s="190">
        <f ca="1">IFERROR((IF(AND($H27&gt;T$6,$H27&lt;=U$6,$I27&lt;=U$6),NETWORKDAYS.INTL($H27,$I27,1,(Holidays!$A$1:$A$248)),0)+IF(AND($H27&gt;T$6,$H27&lt;=U$6,$I27&gt;U$6),NETWORKDAYS.INTL($H27,(U$6),1,(Holidays!$A$1:$A$248)),0)+IF(AND($H27&lt;T$6,$I27&lt;U$6,$I27&gt;T$6),NETWORKDAYS.INTL(T$6+1,$I27,1,(Holidays!$A$1:$A$248)),0)+IF(AND($H27&lt;=T$6,$I27&gt;=U$6,$I27&gt;T$6),NETWORKDAYS.INTL(T$6+1,(U$6),1,(Holidays!$A$1:$A$248)),0))*$O27,"")</f>
        <v>0</v>
      </c>
      <c r="V27" s="192">
        <f ca="1">IFERROR((IF(AND($H27&gt;U$6,$H27&lt;=V$6,$I27&lt;=V$6),NETWORKDAYS.INTL($H27,$I27,1,(Holidays!$A$1:$A$248)),0)+IF(AND($H27&gt;U$6,$H27&lt;=V$6,$I27&gt;V$6),NETWORKDAYS.INTL($H27,(V$6),1,(Holidays!$A$1:$A$248)),0)+IF(AND($H27&lt;U$6,$I27&lt;V$6,$I27&gt;U$6),NETWORKDAYS.INTL(U$6+1,$I27,1,(Holidays!$A$1:$A$248)),0)+IF(AND($H27&lt;=U$6,$I27&gt;=V$6,$I27&gt;U$6),NETWORKDAYS.INTL(U$6+1,(V$6),1,(Holidays!$A$1:$A$248)),0))*$O27,"")</f>
        <v>0</v>
      </c>
      <c r="W27" s="321">
        <f ca="1">IFERROR((IF(AND($H27&gt;V$6,$H27&lt;=W$6,$I27&lt;=W$6),NETWORKDAYS.INTL($H27,$I27,1,(Holidays!$A$1:$A$248)),0)+IF(AND($H27&gt;V$6,$H27&lt;=W$6,$I27&gt;W$6),NETWORKDAYS.INTL($H27,(W$6),1,(Holidays!$A$1:$A$248)),0)+IF(AND($H27&lt;V$6,$I27&lt;W$6,$I27&gt;V$6),NETWORKDAYS.INTL(V$6+1,$I27,1,(Holidays!$A$1:$A$248)),0)+IF(AND($H27&lt;=V$6,$I27&gt;=W$6,$I27&gt;V$6),NETWORKDAYS.INTL(V$6+1,(W$6),1,(Holidays!$A$1:$A$248)),0))*$O27,"")</f>
        <v>0</v>
      </c>
      <c r="X27" s="190">
        <f ca="1">IFERROR((IF(AND($H27&gt;W$6,$H27&lt;=X$6,$I27&lt;=X$6),NETWORKDAYS.INTL($H27,$I27,1,(Holidays!$A$1:$A$248)),0)+IF(AND($H27&gt;W$6,$H27&lt;=X$6,$I27&gt;X$6),NETWORKDAYS.INTL($H27,(X$6),1,(Holidays!$A$1:$A$248)),0)+IF(AND($H27&lt;W$6,$I27&lt;X$6,$I27&gt;W$6),NETWORKDAYS.INTL(W$6+1,$I27,1,(Holidays!$A$1:$A$248)),0)+IF(AND($H27&lt;=W$6,$I27&gt;=X$6,$I27&gt;W$6),NETWORKDAYS.INTL(W$6+1,(X$6),1,(Holidays!$A$1:$A$248)),0))*$O27,"")</f>
        <v>0</v>
      </c>
    </row>
    <row r="28" spans="2:24" ht="15" customHeight="1" outlineLevel="1">
      <c r="B28" s="59" t="str">
        <f>'A-5_License Planning'!B26</f>
        <v>A.20</v>
      </c>
      <c r="C28" s="458" t="str">
        <f ca="1">IFERROR(VLOOKUP(B28,OFFSET('A-1_MH Estimation'!$B$7,0,0,MATCH("Subtotal LOE",'A-1_MH Estimation'!B:B,0)-7,2),2,0),"")</f>
        <v>Weld Support Clash</v>
      </c>
      <c r="D28" s="466">
        <f ca="1">IFERROR(VLOOKUP(B28,OFFSET('A-1_MH Estimation'!$B$7,0,0,MATCH("Subtotal LOE",'A-1_MH Estimation'!B:B,0)-7,4),4,0),"")</f>
        <v>1</v>
      </c>
      <c r="E28" s="466" t="str">
        <f ca="1">IFERROR(VLOOKUP(B28,OFFSET('A-1_MH Estimation'!$B$7,0,0,MATCH("Subtotal LOE",'A-1_MH Estimation'!B:B,0)-7,3),3,0),"")</f>
        <v>template</v>
      </c>
      <c r="F28" s="462">
        <f ca="1">IFERROR(VLOOKUP($B28,'A-2_MH Distribution'!$B$6:$O$16314,3,0)*VLOOKUP($B28,'A-2_MH Distribution'!$B$6:$O$16314,VLOOKUP(G28,SoftwareList,6,0),0)*IFERROR((--(VLOOKUP($B28,'A-2_MH Distribution'!$B$6:$O$16314,VLOOKUP(G28,SoftwareList,8,0),0)=0)+VLOOKUP($B28,'A-2_MH Distribution'!$B$6:$O$16314,VLOOKUP(G28,SoftwareList,8,0),0)),1),0)</f>
        <v>15</v>
      </c>
      <c r="G28" s="403" t="str">
        <f t="shared" ca="1" si="6"/>
        <v>PDMS/E3D</v>
      </c>
      <c r="H28" s="351">
        <f ca="1">IFERROR(INDEX('A-5_License Planning'!$B$1:$M$12900,MATCH(1,INDEX(('A-5_License Planning'!$B$1:$B$12900=ProgressivePlan!B28)*('A-5_License Planning'!$G$1:$G$12900=ProgressivePlan!G28),0),0),MATCH("Start Date",'A-5_License Planning'!$B$4:N$4,0)),0)</f>
        <v>44601</v>
      </c>
      <c r="I28" s="352">
        <f ca="1">IFERROR(INDEX('A-5_License Planning'!$B$1:$M$12900,MATCH(1,INDEX(('A-5_License Planning'!$B$1:$B$12900=ProgressivePlan!B28)*('A-5_License Planning'!$G$1:$G$12900=ProgressivePlan!G28),0),0),MATCH("Finish Date",'A-5_License Planning'!$B$4:N$4,0)),0)</f>
        <v>44602</v>
      </c>
      <c r="J28" s="514">
        <f t="shared" ca="1" si="2"/>
        <v>0</v>
      </c>
      <c r="K28" s="511">
        <f ca="1">NETWORKDAYS.INTL(L28,M28,1,Holidays!$A$1:$A$248)</f>
        <v>0</v>
      </c>
      <c r="L28" s="507">
        <f t="shared" ca="1" si="9"/>
        <v>0</v>
      </c>
      <c r="M28" s="352">
        <f t="shared" ca="1" si="10"/>
        <v>0</v>
      </c>
      <c r="N28" s="170">
        <f ca="1">NETWORKDAYS.INTL(H28,I28,1,Holidays!$A$1:$A$248)</f>
        <v>2</v>
      </c>
      <c r="O28" s="62">
        <f t="shared" ca="1" si="5"/>
        <v>7.5</v>
      </c>
      <c r="P28" s="533"/>
      <c r="R28" s="253">
        <f ca="1">SUM($S28:X28)</f>
        <v>0</v>
      </c>
      <c r="S28" s="320"/>
      <c r="T28" s="321">
        <f ca="1">IFERROR((IF(AND($H28&gt;S$6,$H28&lt;=T$6,$I28&lt;=T$6),NETWORKDAYS.INTL($H28,$I28,1,(Holidays!$A$1:$A$248)),0)+IF(AND($H28&gt;S$6,$H28&lt;=T$6,$I28&gt;T$6),NETWORKDAYS.INTL($H28,(T$6),1,(Holidays!$A$1:$A$248)),0)+IF(AND($H28&lt;S$6,$I28&lt;T$6,$I28&gt;S$6),NETWORKDAYS.INTL(S$6+1,$I28,1,(Holidays!$A$1:$A$248)),0)+IF(AND($H28&lt;=S$6,$I28&gt;=T$6,$I28&gt;S$6),NETWORKDAYS.INTL(S$6+1,(T$6),1,(Holidays!$A$1:$A$248)),0))*$O28,"")</f>
        <v>0</v>
      </c>
      <c r="U28" s="190">
        <f ca="1">IFERROR((IF(AND($H28&gt;T$6,$H28&lt;=U$6,$I28&lt;=U$6),NETWORKDAYS.INTL($H28,$I28,1,(Holidays!$A$1:$A$248)),0)+IF(AND($H28&gt;T$6,$H28&lt;=U$6,$I28&gt;U$6),NETWORKDAYS.INTL($H28,(U$6),1,(Holidays!$A$1:$A$248)),0)+IF(AND($H28&lt;T$6,$I28&lt;U$6,$I28&gt;T$6),NETWORKDAYS.INTL(T$6+1,$I28,1,(Holidays!$A$1:$A$248)),0)+IF(AND($H28&lt;=T$6,$I28&gt;=U$6,$I28&gt;T$6),NETWORKDAYS.INTL(T$6+1,(U$6),1,(Holidays!$A$1:$A$248)),0))*$O28,"")</f>
        <v>0</v>
      </c>
      <c r="V28" s="192">
        <f ca="1">IFERROR((IF(AND($H28&gt;U$6,$H28&lt;=V$6,$I28&lt;=V$6),NETWORKDAYS.INTL($H28,$I28,1,(Holidays!$A$1:$A$248)),0)+IF(AND($H28&gt;U$6,$H28&lt;=V$6,$I28&gt;V$6),NETWORKDAYS.INTL($H28,(V$6),1,(Holidays!$A$1:$A$248)),0)+IF(AND($H28&lt;U$6,$I28&lt;V$6,$I28&gt;U$6),NETWORKDAYS.INTL(U$6+1,$I28,1,(Holidays!$A$1:$A$248)),0)+IF(AND($H28&lt;=U$6,$I28&gt;=V$6,$I28&gt;U$6),NETWORKDAYS.INTL(U$6+1,(V$6),1,(Holidays!$A$1:$A$248)),0))*$O28,"")</f>
        <v>0</v>
      </c>
      <c r="W28" s="321">
        <f ca="1">IFERROR((IF(AND($H28&gt;V$6,$H28&lt;=W$6,$I28&lt;=W$6),NETWORKDAYS.INTL($H28,$I28,1,(Holidays!$A$1:$A$248)),0)+IF(AND($H28&gt;V$6,$H28&lt;=W$6,$I28&gt;W$6),NETWORKDAYS.INTL($H28,(W$6),1,(Holidays!$A$1:$A$248)),0)+IF(AND($H28&lt;V$6,$I28&lt;W$6,$I28&gt;V$6),NETWORKDAYS.INTL(V$6+1,$I28,1,(Holidays!$A$1:$A$248)),0)+IF(AND($H28&lt;=V$6,$I28&gt;=W$6,$I28&gt;V$6),NETWORKDAYS.INTL(V$6+1,(W$6),1,(Holidays!$A$1:$A$248)),0))*$O28,"")</f>
        <v>0</v>
      </c>
      <c r="X28" s="190">
        <f ca="1">IFERROR((IF(AND($H28&gt;W$6,$H28&lt;=X$6,$I28&lt;=X$6),NETWORKDAYS.INTL($H28,$I28,1,(Holidays!$A$1:$A$248)),0)+IF(AND($H28&gt;W$6,$H28&lt;=X$6,$I28&gt;X$6),NETWORKDAYS.INTL($H28,(X$6),1,(Holidays!$A$1:$A$248)),0)+IF(AND($H28&lt;W$6,$I28&lt;X$6,$I28&gt;W$6),NETWORKDAYS.INTL(W$6+1,$I28,1,(Holidays!$A$1:$A$248)),0)+IF(AND($H28&lt;=W$6,$I28&gt;=X$6,$I28&gt;W$6),NETWORKDAYS.INTL(W$6+1,(X$6),1,(Holidays!$A$1:$A$248)),0))*$O28,"")</f>
        <v>0</v>
      </c>
    </row>
    <row r="29" spans="2:24" ht="15" customHeight="1" outlineLevel="1">
      <c r="B29" s="59" t="str">
        <f>'A-5_License Planning'!B27</f>
        <v>A.21</v>
      </c>
      <c r="C29" s="458" t="str">
        <f ca="1">IFERROR(VLOOKUP(B29,OFFSET('A-1_MH Estimation'!$B$7,0,0,MATCH("Subtotal LOE",'A-1_MH Estimation'!B:B,0)-7,2),2,0),"")</f>
        <v>Weld Support Clearance</v>
      </c>
      <c r="D29" s="466">
        <f ca="1">IFERROR(VLOOKUP(B29,OFFSET('A-1_MH Estimation'!$B$7,0,0,MATCH("Subtotal LOE",'A-1_MH Estimation'!B:B,0)-7,4),4,0),"")</f>
        <v>1</v>
      </c>
      <c r="E29" s="466" t="str">
        <f ca="1">IFERROR(VLOOKUP(B29,OFFSET('A-1_MH Estimation'!$B$7,0,0,MATCH("Subtotal LOE",'A-1_MH Estimation'!B:B,0)-7,3),3,0),"")</f>
        <v>template</v>
      </c>
      <c r="F29" s="462">
        <f ca="1">IFERROR(VLOOKUP($B29,'A-2_MH Distribution'!$B$6:$O$16314,3,0)*VLOOKUP($B29,'A-2_MH Distribution'!$B$6:$O$16314,VLOOKUP(G29,SoftwareList,6,0),0)*IFERROR((--(VLOOKUP($B29,'A-2_MH Distribution'!$B$6:$O$16314,VLOOKUP(G29,SoftwareList,8,0),0)=0)+VLOOKUP($B29,'A-2_MH Distribution'!$B$6:$O$16314,VLOOKUP(G29,SoftwareList,8,0),0)),1),0)</f>
        <v>15</v>
      </c>
      <c r="G29" s="403" t="str">
        <f t="shared" ca="1" si="6"/>
        <v>PDMS/E3D</v>
      </c>
      <c r="H29" s="351">
        <f ca="1">IFERROR(INDEX('A-5_License Planning'!$B$1:$M$12900,MATCH(1,INDEX(('A-5_License Planning'!$B$1:$B$12900=ProgressivePlan!B29)*('A-5_License Planning'!$G$1:$G$12900=ProgressivePlan!G29),0),0),MATCH("Start Date",'A-5_License Planning'!$B$4:N$4,0)),0)</f>
        <v>44607</v>
      </c>
      <c r="I29" s="352">
        <f ca="1">IFERROR(INDEX('A-5_License Planning'!$B$1:$M$12900,MATCH(1,INDEX(('A-5_License Planning'!$B$1:$B$12900=ProgressivePlan!B29)*('A-5_License Planning'!$G$1:$G$12900=ProgressivePlan!G29),0),0),MATCH("Finish Date",'A-5_License Planning'!$B$4:N$4,0)),0)</f>
        <v>44608</v>
      </c>
      <c r="J29" s="514">
        <f t="shared" ca="1" si="2"/>
        <v>0</v>
      </c>
      <c r="K29" s="511">
        <f ca="1">NETWORKDAYS.INTL(L29,M29,1,Holidays!$A$1:$A$248)</f>
        <v>0</v>
      </c>
      <c r="L29" s="507">
        <f t="shared" ca="1" si="9"/>
        <v>0</v>
      </c>
      <c r="M29" s="352">
        <f t="shared" ca="1" si="10"/>
        <v>0</v>
      </c>
      <c r="N29" s="170">
        <f ca="1">NETWORKDAYS.INTL(H29,I29,1,Holidays!$A$1:$A$248)</f>
        <v>2</v>
      </c>
      <c r="O29" s="62">
        <f t="shared" ca="1" si="5"/>
        <v>7.5</v>
      </c>
      <c r="P29" s="533"/>
      <c r="R29" s="253">
        <f ca="1">SUM($S29:X29)</f>
        <v>0</v>
      </c>
      <c r="S29" s="320"/>
      <c r="T29" s="321">
        <f ca="1">IFERROR((IF(AND($H29&gt;S$6,$H29&lt;=T$6,$I29&lt;=T$6),NETWORKDAYS.INTL($H29,$I29,1,(Holidays!$A$1:$A$248)),0)+IF(AND($H29&gt;S$6,$H29&lt;=T$6,$I29&gt;T$6),NETWORKDAYS.INTL($H29,(T$6),1,(Holidays!$A$1:$A$248)),0)+IF(AND($H29&lt;S$6,$I29&lt;T$6,$I29&gt;S$6),NETWORKDAYS.INTL(S$6+1,$I29,1,(Holidays!$A$1:$A$248)),0)+IF(AND($H29&lt;=S$6,$I29&gt;=T$6,$I29&gt;S$6),NETWORKDAYS.INTL(S$6+1,(T$6),1,(Holidays!$A$1:$A$248)),0))*$O29,"")</f>
        <v>0</v>
      </c>
      <c r="U29" s="190">
        <f ca="1">IFERROR((IF(AND($H29&gt;T$6,$H29&lt;=U$6,$I29&lt;=U$6),NETWORKDAYS.INTL($H29,$I29,1,(Holidays!$A$1:$A$248)),0)+IF(AND($H29&gt;T$6,$H29&lt;=U$6,$I29&gt;U$6),NETWORKDAYS.INTL($H29,(U$6),1,(Holidays!$A$1:$A$248)),0)+IF(AND($H29&lt;T$6,$I29&lt;U$6,$I29&gt;T$6),NETWORKDAYS.INTL(T$6+1,$I29,1,(Holidays!$A$1:$A$248)),0)+IF(AND($H29&lt;=T$6,$I29&gt;=U$6,$I29&gt;T$6),NETWORKDAYS.INTL(T$6+1,(U$6),1,(Holidays!$A$1:$A$248)),0))*$O29,"")</f>
        <v>0</v>
      </c>
      <c r="V29" s="192">
        <f ca="1">IFERROR((IF(AND($H29&gt;U$6,$H29&lt;=V$6,$I29&lt;=V$6),NETWORKDAYS.INTL($H29,$I29,1,(Holidays!$A$1:$A$248)),0)+IF(AND($H29&gt;U$6,$H29&lt;=V$6,$I29&gt;V$6),NETWORKDAYS.INTL($H29,(V$6),1,(Holidays!$A$1:$A$248)),0)+IF(AND($H29&lt;U$6,$I29&lt;V$6,$I29&gt;U$6),NETWORKDAYS.INTL(U$6+1,$I29,1,(Holidays!$A$1:$A$248)),0)+IF(AND($H29&lt;=U$6,$I29&gt;=V$6,$I29&gt;U$6),NETWORKDAYS.INTL(U$6+1,(V$6),1,(Holidays!$A$1:$A$248)),0))*$O29,"")</f>
        <v>0</v>
      </c>
      <c r="W29" s="321">
        <f ca="1">IFERROR((IF(AND($H29&gt;V$6,$H29&lt;=W$6,$I29&lt;=W$6),NETWORKDAYS.INTL($H29,$I29,1,(Holidays!$A$1:$A$248)),0)+IF(AND($H29&gt;V$6,$H29&lt;=W$6,$I29&gt;W$6),NETWORKDAYS.INTL($H29,(W$6),1,(Holidays!$A$1:$A$248)),0)+IF(AND($H29&lt;V$6,$I29&lt;W$6,$I29&gt;V$6),NETWORKDAYS.INTL(V$6+1,$I29,1,(Holidays!$A$1:$A$248)),0)+IF(AND($H29&lt;=V$6,$I29&gt;=W$6,$I29&gt;V$6),NETWORKDAYS.INTL(V$6+1,(W$6),1,(Holidays!$A$1:$A$248)),0))*$O29,"")</f>
        <v>0</v>
      </c>
      <c r="X29" s="190">
        <f ca="1">IFERROR((IF(AND($H29&gt;W$6,$H29&lt;=X$6,$I29&lt;=X$6),NETWORKDAYS.INTL($H29,$I29,1,(Holidays!$A$1:$A$248)),0)+IF(AND($H29&gt;W$6,$H29&lt;=X$6,$I29&gt;X$6),NETWORKDAYS.INTL($H29,(X$6),1,(Holidays!$A$1:$A$248)),0)+IF(AND($H29&lt;W$6,$I29&lt;X$6,$I29&gt;W$6),NETWORKDAYS.INTL(W$6+1,$I29,1,(Holidays!$A$1:$A$248)),0)+IF(AND($H29&lt;=W$6,$I29&gt;=X$6,$I29&gt;W$6),NETWORKDAYS.INTL(W$6+1,(X$6),1,(Holidays!$A$1:$A$248)),0))*$O29,"")</f>
        <v>0</v>
      </c>
    </row>
    <row r="30" spans="2:24" ht="15" customHeight="1" outlineLevel="1">
      <c r="B30" s="59" t="str">
        <f>'A-5_License Planning'!B28</f>
        <v>A.22</v>
      </c>
      <c r="C30" s="458" t="str">
        <f ca="1">IFERROR(VLOOKUP(B30,OFFSET('A-1_MH Estimation'!$B$7,0,0,MATCH("Subtotal LOE",'A-1_MH Estimation'!B:B,0)-7,2),2,0),"")</f>
        <v>Hole Management</v>
      </c>
      <c r="D30" s="466">
        <f ca="1">IFERROR(VLOOKUP(B30,OFFSET('A-1_MH Estimation'!$B$7,0,0,MATCH("Subtotal LOE",'A-1_MH Estimation'!B:B,0)-7,4),4,0),"")</f>
        <v>1</v>
      </c>
      <c r="E30" s="466" t="str">
        <f ca="1">IFERROR(VLOOKUP(B30,OFFSET('A-1_MH Estimation'!$B$7,0,0,MATCH("Subtotal LOE",'A-1_MH Estimation'!B:B,0)-7,3),3,0),"")</f>
        <v>template</v>
      </c>
      <c r="F30" s="462">
        <f ca="1">IFERROR(VLOOKUP($B30,'A-2_MH Distribution'!$B$6:$O$16314,3,0)*VLOOKUP($B30,'A-2_MH Distribution'!$B$6:$O$16314,VLOOKUP(G30,SoftwareList,6,0),0)*IFERROR((--(VLOOKUP($B30,'A-2_MH Distribution'!$B$6:$O$16314,VLOOKUP(G30,SoftwareList,8,0),0)=0)+VLOOKUP($B30,'A-2_MH Distribution'!$B$6:$O$16314,VLOOKUP(G30,SoftwareList,8,0),0)),1),0)</f>
        <v>25</v>
      </c>
      <c r="G30" s="403" t="str">
        <f t="shared" ca="1" si="6"/>
        <v>PDMS/E3D</v>
      </c>
      <c r="H30" s="351">
        <f ca="1">IFERROR(INDEX('A-5_License Planning'!$B$1:$M$12900,MATCH(1,INDEX(('A-5_License Planning'!$B$1:$B$12900=ProgressivePlan!B30)*('A-5_License Planning'!$G$1:$G$12900=ProgressivePlan!G30),0),0),MATCH("Start Date",'A-5_License Planning'!$B$4:N$4,0)),0)</f>
        <v>44609</v>
      </c>
      <c r="I30" s="352">
        <f ca="1">IFERROR(INDEX('A-5_License Planning'!$B$1:$M$12900,MATCH(1,INDEX(('A-5_License Planning'!$B$1:$B$12900=ProgressivePlan!B30)*('A-5_License Planning'!$G$1:$G$12900=ProgressivePlan!G30),0),0),MATCH("Finish Date",'A-5_License Planning'!$B$4:N$4,0)),0)</f>
        <v>44610</v>
      </c>
      <c r="J30" s="514">
        <f t="shared" ca="1" si="2"/>
        <v>0</v>
      </c>
      <c r="K30" s="511">
        <f ca="1">NETWORKDAYS.INTL(L30,M30,1,Holidays!$A$1:$A$248)</f>
        <v>0</v>
      </c>
      <c r="L30" s="507">
        <f t="shared" ca="1" si="9"/>
        <v>0</v>
      </c>
      <c r="M30" s="352">
        <f t="shared" ca="1" si="10"/>
        <v>0</v>
      </c>
      <c r="N30" s="170">
        <f ca="1">NETWORKDAYS.INTL(H30,I30,1,Holidays!$A$1:$A$248)</f>
        <v>2</v>
      </c>
      <c r="O30" s="62">
        <f t="shared" ca="1" si="5"/>
        <v>12.5</v>
      </c>
      <c r="P30" s="533"/>
      <c r="R30" s="253">
        <f ca="1">SUM($S30:X30)</f>
        <v>0</v>
      </c>
      <c r="S30" s="320"/>
      <c r="T30" s="321">
        <f ca="1">IFERROR((IF(AND($H30&gt;S$6,$H30&lt;=T$6,$I30&lt;=T$6),NETWORKDAYS.INTL($H30,$I30,1,(Holidays!$A$1:$A$248)),0)+IF(AND($H30&gt;S$6,$H30&lt;=T$6,$I30&gt;T$6),NETWORKDAYS.INTL($H30,(T$6),1,(Holidays!$A$1:$A$248)),0)+IF(AND($H30&lt;S$6,$I30&lt;T$6,$I30&gt;S$6),NETWORKDAYS.INTL(S$6+1,$I30,1,(Holidays!$A$1:$A$248)),0)+IF(AND($H30&lt;=S$6,$I30&gt;=T$6,$I30&gt;S$6),NETWORKDAYS.INTL(S$6+1,(T$6),1,(Holidays!$A$1:$A$248)),0))*$O30,"")</f>
        <v>0</v>
      </c>
      <c r="U30" s="190">
        <f ca="1">IFERROR((IF(AND($H30&gt;T$6,$H30&lt;=U$6,$I30&lt;=U$6),NETWORKDAYS.INTL($H30,$I30,1,(Holidays!$A$1:$A$248)),0)+IF(AND($H30&gt;T$6,$H30&lt;=U$6,$I30&gt;U$6),NETWORKDAYS.INTL($H30,(U$6),1,(Holidays!$A$1:$A$248)),0)+IF(AND($H30&lt;T$6,$I30&lt;U$6,$I30&gt;T$6),NETWORKDAYS.INTL(T$6+1,$I30,1,(Holidays!$A$1:$A$248)),0)+IF(AND($H30&lt;=T$6,$I30&gt;=U$6,$I30&gt;T$6),NETWORKDAYS.INTL(T$6+1,(U$6),1,(Holidays!$A$1:$A$248)),0))*$O30,"")</f>
        <v>0</v>
      </c>
      <c r="V30" s="192">
        <f ca="1">IFERROR((IF(AND($H30&gt;U$6,$H30&lt;=V$6,$I30&lt;=V$6),NETWORKDAYS.INTL($H30,$I30,1,(Holidays!$A$1:$A$248)),0)+IF(AND($H30&gt;U$6,$H30&lt;=V$6,$I30&gt;V$6),NETWORKDAYS.INTL($H30,(V$6),1,(Holidays!$A$1:$A$248)),0)+IF(AND($H30&lt;U$6,$I30&lt;V$6,$I30&gt;U$6),NETWORKDAYS.INTL(U$6+1,$I30,1,(Holidays!$A$1:$A$248)),0)+IF(AND($H30&lt;=U$6,$I30&gt;=V$6,$I30&gt;U$6),NETWORKDAYS.INTL(U$6+1,(V$6),1,(Holidays!$A$1:$A$248)),0))*$O30,"")</f>
        <v>0</v>
      </c>
      <c r="W30" s="321">
        <f ca="1">IFERROR((IF(AND($H30&gt;V$6,$H30&lt;=W$6,$I30&lt;=W$6),NETWORKDAYS.INTL($H30,$I30,1,(Holidays!$A$1:$A$248)),0)+IF(AND($H30&gt;V$6,$H30&lt;=W$6,$I30&gt;W$6),NETWORKDAYS.INTL($H30,(W$6),1,(Holidays!$A$1:$A$248)),0)+IF(AND($H30&lt;V$6,$I30&lt;W$6,$I30&gt;V$6),NETWORKDAYS.INTL(V$6+1,$I30,1,(Holidays!$A$1:$A$248)),0)+IF(AND($H30&lt;=V$6,$I30&gt;=W$6,$I30&gt;V$6),NETWORKDAYS.INTL(V$6+1,(W$6),1,(Holidays!$A$1:$A$248)),0))*$O30,"")</f>
        <v>0</v>
      </c>
      <c r="X30" s="190">
        <f ca="1">IFERROR((IF(AND($H30&gt;W$6,$H30&lt;=X$6,$I30&lt;=X$6),NETWORKDAYS.INTL($H30,$I30,1,(Holidays!$A$1:$A$248)),0)+IF(AND($H30&gt;W$6,$H30&lt;=X$6,$I30&gt;X$6),NETWORKDAYS.INTL($H30,(X$6),1,(Holidays!$A$1:$A$248)),0)+IF(AND($H30&lt;W$6,$I30&lt;X$6,$I30&gt;W$6),NETWORKDAYS.INTL(W$6+1,$I30,1,(Holidays!$A$1:$A$248)),0)+IF(AND($H30&lt;=W$6,$I30&gt;=X$6,$I30&gt;W$6),NETWORKDAYS.INTL(W$6+1,(X$6),1,(Holidays!$A$1:$A$248)),0))*$O30,"")</f>
        <v>0</v>
      </c>
    </row>
    <row r="31" spans="2:24" ht="15" customHeight="1" outlineLevel="1">
      <c r="B31" s="59" t="str">
        <f>'A-5_License Planning'!B29</f>
        <v>A.23</v>
      </c>
      <c r="C31" s="458" t="str">
        <f ca="1">IFERROR(VLOOKUP(B31,OFFSET('A-1_MH Estimation'!$B$7,0,0,MATCH("Subtotal LOE",'A-1_MH Estimation'!B:B,0)-7,2),2,0),"")</f>
        <v>Head to head component Checking</v>
      </c>
      <c r="D31" s="466">
        <f ca="1">IFERROR(VLOOKUP(B31,OFFSET('A-1_MH Estimation'!$B$7,0,0,MATCH("Subtotal LOE",'A-1_MH Estimation'!B:B,0)-7,4),4,0),"")</f>
        <v>1</v>
      </c>
      <c r="E31" s="466" t="str">
        <f ca="1">IFERROR(VLOOKUP(B31,OFFSET('A-1_MH Estimation'!$B$7,0,0,MATCH("Subtotal LOE",'A-1_MH Estimation'!B:B,0)-7,3),3,0),"")</f>
        <v>template</v>
      </c>
      <c r="F31" s="462">
        <f ca="1">IFERROR(VLOOKUP($B31,'A-2_MH Distribution'!$B$6:$O$16314,3,0)*VLOOKUP($B31,'A-2_MH Distribution'!$B$6:$O$16314,VLOOKUP(G31,SoftwareList,6,0),0)*IFERROR((--(VLOOKUP($B31,'A-2_MH Distribution'!$B$6:$O$16314,VLOOKUP(G31,SoftwareList,8,0),0)=0)+VLOOKUP($B31,'A-2_MH Distribution'!$B$6:$O$16314,VLOOKUP(G31,SoftwareList,8,0),0)),1),0)</f>
        <v>17</v>
      </c>
      <c r="G31" s="403" t="str">
        <f t="shared" ca="1" si="6"/>
        <v>PDMS/E3D</v>
      </c>
      <c r="H31" s="351">
        <f ca="1">IFERROR(INDEX('A-5_License Planning'!$B$1:$M$12900,MATCH(1,INDEX(('A-5_License Planning'!$B$1:$B$12900=ProgressivePlan!B31)*('A-5_License Planning'!$G$1:$G$12900=ProgressivePlan!G31),0),0),MATCH("Start Date",'A-5_License Planning'!$B$4:N$4,0)),0)</f>
        <v>44508</v>
      </c>
      <c r="I31" s="352">
        <f ca="1">IFERROR(INDEX('A-5_License Planning'!$B$1:$M$12900,MATCH(1,INDEX(('A-5_License Planning'!$B$1:$B$12900=ProgressivePlan!B31)*('A-5_License Planning'!$G$1:$G$12900=ProgressivePlan!G31),0),0),MATCH("Finish Date",'A-5_License Planning'!$B$4:N$4,0)),0)</f>
        <v>44514</v>
      </c>
      <c r="J31" s="514">
        <f t="shared" ca="1" si="2"/>
        <v>0</v>
      </c>
      <c r="K31" s="511">
        <f ca="1">NETWORKDAYS.INTL(L31,M31,1,Holidays!$A$1:$A$248)</f>
        <v>0</v>
      </c>
      <c r="L31" s="507">
        <f t="shared" ca="1" si="9"/>
        <v>0</v>
      </c>
      <c r="M31" s="352">
        <f t="shared" ca="1" si="10"/>
        <v>0</v>
      </c>
      <c r="N31" s="170">
        <f ca="1">NETWORKDAYS.INTL(H31,I31,1,Holidays!$A$1:$A$248)</f>
        <v>5</v>
      </c>
      <c r="O31" s="62">
        <f t="shared" ca="1" si="5"/>
        <v>3.4</v>
      </c>
      <c r="P31" s="533"/>
      <c r="R31" s="253">
        <f ca="1">SUM($S31:X31)</f>
        <v>0</v>
      </c>
      <c r="S31" s="320"/>
      <c r="T31" s="321">
        <f ca="1">IFERROR((IF(AND($H31&gt;S$6,$H31&lt;=T$6,$I31&lt;=T$6),NETWORKDAYS.INTL($H31,$I31,1,(Holidays!$A$1:$A$248)),0)+IF(AND($H31&gt;S$6,$H31&lt;=T$6,$I31&gt;T$6),NETWORKDAYS.INTL($H31,(T$6),1,(Holidays!$A$1:$A$248)),0)+IF(AND($H31&lt;S$6,$I31&lt;T$6,$I31&gt;S$6),NETWORKDAYS.INTL(S$6+1,$I31,1,(Holidays!$A$1:$A$248)),0)+IF(AND($H31&lt;=S$6,$I31&gt;=T$6,$I31&gt;S$6),NETWORKDAYS.INTL(S$6+1,(T$6),1,(Holidays!$A$1:$A$248)),0))*$O31,"")</f>
        <v>0</v>
      </c>
      <c r="U31" s="190">
        <f ca="1">IFERROR((IF(AND($H31&gt;T$6,$H31&lt;=U$6,$I31&lt;=U$6),NETWORKDAYS.INTL($H31,$I31,1,(Holidays!$A$1:$A$248)),0)+IF(AND($H31&gt;T$6,$H31&lt;=U$6,$I31&gt;U$6),NETWORKDAYS.INTL($H31,(U$6),1,(Holidays!$A$1:$A$248)),0)+IF(AND($H31&lt;T$6,$I31&lt;U$6,$I31&gt;T$6),NETWORKDAYS.INTL(T$6+1,$I31,1,(Holidays!$A$1:$A$248)),0)+IF(AND($H31&lt;=T$6,$I31&gt;=U$6,$I31&gt;T$6),NETWORKDAYS.INTL(T$6+1,(U$6),1,(Holidays!$A$1:$A$248)),0))*$O31,"")</f>
        <v>0</v>
      </c>
      <c r="V31" s="192">
        <f ca="1">IFERROR((IF(AND($H31&gt;U$6,$H31&lt;=V$6,$I31&lt;=V$6),NETWORKDAYS.INTL($H31,$I31,1,(Holidays!$A$1:$A$248)),0)+IF(AND($H31&gt;U$6,$H31&lt;=V$6,$I31&gt;V$6),NETWORKDAYS.INTL($H31,(V$6),1,(Holidays!$A$1:$A$248)),0)+IF(AND($H31&lt;U$6,$I31&lt;V$6,$I31&gt;U$6),NETWORKDAYS.INTL(U$6+1,$I31,1,(Holidays!$A$1:$A$248)),0)+IF(AND($H31&lt;=U$6,$I31&gt;=V$6,$I31&gt;U$6),NETWORKDAYS.INTL(U$6+1,(V$6),1,(Holidays!$A$1:$A$248)),0))*$O31,"")</f>
        <v>0</v>
      </c>
      <c r="W31" s="321">
        <f ca="1">IFERROR((IF(AND($H31&gt;V$6,$H31&lt;=W$6,$I31&lt;=W$6),NETWORKDAYS.INTL($H31,$I31,1,(Holidays!$A$1:$A$248)),0)+IF(AND($H31&gt;V$6,$H31&lt;=W$6,$I31&gt;W$6),NETWORKDAYS.INTL($H31,(W$6),1,(Holidays!$A$1:$A$248)),0)+IF(AND($H31&lt;V$6,$I31&lt;W$6,$I31&gt;V$6),NETWORKDAYS.INTL(V$6+1,$I31,1,(Holidays!$A$1:$A$248)),0)+IF(AND($H31&lt;=V$6,$I31&gt;=W$6,$I31&gt;V$6),NETWORKDAYS.INTL(V$6+1,(W$6),1,(Holidays!$A$1:$A$248)),0))*$O31,"")</f>
        <v>0</v>
      </c>
      <c r="X31" s="190">
        <f ca="1">IFERROR((IF(AND($H31&gt;W$6,$H31&lt;=X$6,$I31&lt;=X$6),NETWORKDAYS.INTL($H31,$I31,1,(Holidays!$A$1:$A$248)),0)+IF(AND($H31&gt;W$6,$H31&lt;=X$6,$I31&gt;X$6),NETWORKDAYS.INTL($H31,(X$6),1,(Holidays!$A$1:$A$248)),0)+IF(AND($H31&lt;W$6,$I31&lt;X$6,$I31&gt;W$6),NETWORKDAYS.INTL(W$6+1,$I31,1,(Holidays!$A$1:$A$248)),0)+IF(AND($H31&lt;=W$6,$I31&gt;=X$6,$I31&gt;W$6),NETWORKDAYS.INTL(W$6+1,(X$6),1,(Holidays!$A$1:$A$248)),0))*$O31,"")</f>
        <v>0</v>
      </c>
    </row>
    <row r="32" spans="2:24" ht="15" customHeight="1" outlineLevel="1">
      <c r="B32" s="59" t="str">
        <f>'A-5_License Planning'!B30</f>
        <v>B.1</v>
      </c>
      <c r="C32" s="458" t="str">
        <f ca="1">IFERROR(VLOOKUP(B32,OFFSET('A-1_MH Estimation'!$B$7,0,0,MATCH("Subtotal LOE",'A-1_MH Estimation'!B:B,0)-7,2),2,0),"")</f>
        <v>On-The-Fly items - Administrative Documentation &amp; Customer Comment Followed up</v>
      </c>
      <c r="D32" s="466">
        <f ca="1">IFERROR(VLOOKUP(B32,OFFSET('A-1_MH Estimation'!$B$7,0,0,MATCH("Subtotal LOE",'A-1_MH Estimation'!B:B,0)-7,4),4,0),"")</f>
        <v>1</v>
      </c>
      <c r="E32" s="466" t="str">
        <f ca="1">IFERROR(VLOOKUP(B32,OFFSET('A-1_MH Estimation'!$B$7,0,0,MATCH("Subtotal LOE",'A-1_MH Estimation'!B:B,0)-7,3),3,0),"")</f>
        <v>document</v>
      </c>
      <c r="F32" s="462">
        <f ca="1">IFERROR(VLOOKUP($B32,'A-2_MH Distribution'!$B$6:$O$16314,3,0)*VLOOKUP($B32,'A-2_MH Distribution'!$B$6:$O$16314,VLOOKUP(G32,SoftwareList,6,0),0)*IFERROR((--(VLOOKUP($B32,'A-2_MH Distribution'!$B$6:$O$16314,VLOOKUP(G32,SoftwareList,8,0),0)=0)+VLOOKUP($B32,'A-2_MH Distribution'!$B$6:$O$16314,VLOOKUP(G32,SoftwareList,8,0),0)),1),0)</f>
        <v>6.02</v>
      </c>
      <c r="G32" s="403" t="str">
        <f t="shared" ca="1" si="6"/>
        <v>PDMS/E3D</v>
      </c>
      <c r="H32" s="351">
        <f ca="1">IFERROR(INDEX('A-5_License Planning'!$B$1:$M$12900,MATCH(1,INDEX(('A-5_License Planning'!$B$1:$B$12900=ProgressivePlan!B32)*('A-5_License Planning'!$G$1:$G$12900=ProgressivePlan!G32),0),0),MATCH("Start Date",'A-5_License Planning'!$B$4:N$4,0)),0)</f>
        <v>44537</v>
      </c>
      <c r="I32" s="352">
        <f ca="1">IFERROR(INDEX('A-5_License Planning'!$B$1:$M$12900,MATCH(1,INDEX(('A-5_License Planning'!$B$1:$B$12900=ProgressivePlan!B32)*('A-5_License Planning'!$G$1:$G$12900=ProgressivePlan!G32),0),0),MATCH("Finish Date",'A-5_License Planning'!$B$4:N$4,0)),0)</f>
        <v>44539</v>
      </c>
      <c r="J32" s="514">
        <f t="shared" ca="1" si="2"/>
        <v>0</v>
      </c>
      <c r="K32" s="511">
        <f ca="1">NETWORKDAYS.INTL(L32,M32,1,Holidays!$A$1:$A$248)</f>
        <v>0</v>
      </c>
      <c r="L32" s="507">
        <f t="shared" ca="1" si="9"/>
        <v>0</v>
      </c>
      <c r="M32" s="352">
        <f t="shared" ca="1" si="10"/>
        <v>0</v>
      </c>
      <c r="N32" s="170">
        <f ca="1">NETWORKDAYS.INTL(H32,I32,1,Holidays!$A$1:$A$248)</f>
        <v>2</v>
      </c>
      <c r="O32" s="62">
        <f t="shared" ca="1" si="5"/>
        <v>3.01</v>
      </c>
      <c r="P32" s="533"/>
      <c r="R32" s="253">
        <f ca="1">SUM($S32:X32)</f>
        <v>0</v>
      </c>
      <c r="S32" s="320"/>
      <c r="T32" s="321">
        <f ca="1">IFERROR((IF(AND($H32&gt;S$6,$H32&lt;=T$6,$I32&lt;=T$6),NETWORKDAYS.INTL($H32,$I32,1,(Holidays!$A$1:$A$248)),0)+IF(AND($H32&gt;S$6,$H32&lt;=T$6,$I32&gt;T$6),NETWORKDAYS.INTL($H32,(T$6),1,(Holidays!$A$1:$A$248)),0)+IF(AND($H32&lt;S$6,$I32&lt;T$6,$I32&gt;S$6),NETWORKDAYS.INTL(S$6+1,$I32,1,(Holidays!$A$1:$A$248)),0)+IF(AND($H32&lt;=S$6,$I32&gt;=T$6,$I32&gt;S$6),NETWORKDAYS.INTL(S$6+1,(T$6),1,(Holidays!$A$1:$A$248)),0))*$O32,"")</f>
        <v>0</v>
      </c>
      <c r="U32" s="190">
        <f ca="1">IFERROR((IF(AND($H32&gt;T$6,$H32&lt;=U$6,$I32&lt;=U$6),NETWORKDAYS.INTL($H32,$I32,1,(Holidays!$A$1:$A$248)),0)+IF(AND($H32&gt;T$6,$H32&lt;=U$6,$I32&gt;U$6),NETWORKDAYS.INTL($H32,(U$6),1,(Holidays!$A$1:$A$248)),0)+IF(AND($H32&lt;T$6,$I32&lt;U$6,$I32&gt;T$6),NETWORKDAYS.INTL(T$6+1,$I32,1,(Holidays!$A$1:$A$248)),0)+IF(AND($H32&lt;=T$6,$I32&gt;=U$6,$I32&gt;T$6),NETWORKDAYS.INTL(T$6+1,(U$6),1,(Holidays!$A$1:$A$248)),0))*$O32,"")</f>
        <v>0</v>
      </c>
      <c r="V32" s="192">
        <f ca="1">IFERROR((IF(AND($H32&gt;U$6,$H32&lt;=V$6,$I32&lt;=V$6),NETWORKDAYS.INTL($H32,$I32,1,(Holidays!$A$1:$A$248)),0)+IF(AND($H32&gt;U$6,$H32&lt;=V$6,$I32&gt;V$6),NETWORKDAYS.INTL($H32,(V$6),1,(Holidays!$A$1:$A$248)),0)+IF(AND($H32&lt;U$6,$I32&lt;V$6,$I32&gt;U$6),NETWORKDAYS.INTL(U$6+1,$I32,1,(Holidays!$A$1:$A$248)),0)+IF(AND($H32&lt;=U$6,$I32&gt;=V$6,$I32&gt;U$6),NETWORKDAYS.INTL(U$6+1,(V$6),1,(Holidays!$A$1:$A$248)),0))*$O32,"")</f>
        <v>0</v>
      </c>
      <c r="W32" s="321">
        <f ca="1">IFERROR((IF(AND($H32&gt;V$6,$H32&lt;=W$6,$I32&lt;=W$6),NETWORKDAYS.INTL($H32,$I32,1,(Holidays!$A$1:$A$248)),0)+IF(AND($H32&gt;V$6,$H32&lt;=W$6,$I32&gt;W$6),NETWORKDAYS.INTL($H32,(W$6),1,(Holidays!$A$1:$A$248)),0)+IF(AND($H32&lt;V$6,$I32&lt;W$6,$I32&gt;V$6),NETWORKDAYS.INTL(V$6+1,$I32,1,(Holidays!$A$1:$A$248)),0)+IF(AND($H32&lt;=V$6,$I32&gt;=W$6,$I32&gt;V$6),NETWORKDAYS.INTL(V$6+1,(W$6),1,(Holidays!$A$1:$A$248)),0))*$O32,"")</f>
        <v>0</v>
      </c>
      <c r="X32" s="190">
        <f ca="1">IFERROR((IF(AND($H32&gt;W$6,$H32&lt;=X$6,$I32&lt;=X$6),NETWORKDAYS.INTL($H32,$I32,1,(Holidays!$A$1:$A$248)),0)+IF(AND($H32&gt;W$6,$H32&lt;=X$6,$I32&gt;X$6),NETWORKDAYS.INTL($H32,(X$6),1,(Holidays!$A$1:$A$248)),0)+IF(AND($H32&lt;W$6,$I32&lt;X$6,$I32&gt;W$6),NETWORKDAYS.INTL(W$6+1,$I32,1,(Holidays!$A$1:$A$248)),0)+IF(AND($H32&lt;=W$6,$I32&gt;=X$6,$I32&gt;W$6),NETWORKDAYS.INTL(W$6+1,(X$6),1,(Holidays!$A$1:$A$248)),0))*$O32,"")</f>
        <v>0</v>
      </c>
    </row>
    <row r="33" spans="2:24" ht="15" customHeight="1" outlineLevel="1">
      <c r="B33" s="59" t="str">
        <f>'A-5_License Planning'!B31</f>
        <v>B.2</v>
      </c>
      <c r="C33" s="458" t="str">
        <f ca="1">IFERROR(VLOOKUP(B33,OFFSET('A-1_MH Estimation'!$B$7,0,0,MATCH("Subtotal LOE",'A-1_MH Estimation'!B:B,0)-7,2),2,0),"")</f>
        <v>Pipe Flow U-Shape  - Administrative Documentation &amp; Customer Comment Followed up</v>
      </c>
      <c r="D33" s="466">
        <f ca="1">IFERROR(VLOOKUP(B33,OFFSET('A-1_MH Estimation'!$B$7,0,0,MATCH("Subtotal LOE",'A-1_MH Estimation'!B:B,0)-7,4),4,0),"")</f>
        <v>1</v>
      </c>
      <c r="E33" s="466" t="str">
        <f ca="1">IFERROR(VLOOKUP(B33,OFFSET('A-1_MH Estimation'!$B$7,0,0,MATCH("Subtotal LOE",'A-1_MH Estimation'!B:B,0)-7,3),3,0),"")</f>
        <v>document</v>
      </c>
      <c r="F33" s="462">
        <f ca="1">IFERROR(VLOOKUP($B33,'A-2_MH Distribution'!$B$6:$O$16314,3,0)*VLOOKUP($B33,'A-2_MH Distribution'!$B$6:$O$16314,VLOOKUP(G33,SoftwareList,6,0),0)*IFERROR((--(VLOOKUP($B33,'A-2_MH Distribution'!$B$6:$O$16314,VLOOKUP(G33,SoftwareList,8,0),0)=0)+VLOOKUP($B33,'A-2_MH Distribution'!$B$6:$O$16314,VLOOKUP(G33,SoftwareList,8,0),0)),1),0)</f>
        <v>8</v>
      </c>
      <c r="G33" s="403" t="str">
        <f t="shared" ca="1" si="6"/>
        <v>PDMS/E3D</v>
      </c>
      <c r="H33" s="351">
        <f ca="1">IFERROR(INDEX('A-5_License Planning'!$B$1:$M$12900,MATCH(1,INDEX(('A-5_License Planning'!$B$1:$B$12900=ProgressivePlan!B33)*('A-5_License Planning'!$G$1:$G$12900=ProgressivePlan!G33),0),0),MATCH("Start Date",'A-5_License Planning'!$B$4:N$4,0)),0)</f>
        <v>44540</v>
      </c>
      <c r="I33" s="352">
        <f ca="1">IFERROR(INDEX('A-5_License Planning'!$B$1:$M$12900,MATCH(1,INDEX(('A-5_License Planning'!$B$1:$B$12900=ProgressivePlan!B33)*('A-5_License Planning'!$G$1:$G$12900=ProgressivePlan!G33),0),0),MATCH("Finish Date",'A-5_License Planning'!$B$4:N$4,0)),0)</f>
        <v>44543</v>
      </c>
      <c r="J33" s="514">
        <f t="shared" ca="1" si="2"/>
        <v>0</v>
      </c>
      <c r="K33" s="511">
        <f ca="1">NETWORKDAYS.INTL(L33,M33,1,Holidays!$A$1:$A$248)</f>
        <v>0</v>
      </c>
      <c r="L33" s="507">
        <f t="shared" ca="1" si="9"/>
        <v>0</v>
      </c>
      <c r="M33" s="352">
        <f t="shared" ca="1" si="10"/>
        <v>0</v>
      </c>
      <c r="N33" s="170">
        <f ca="1">NETWORKDAYS.INTL(H33,I33,1,Holidays!$A$1:$A$248)</f>
        <v>2</v>
      </c>
      <c r="O33" s="62">
        <f t="shared" ca="1" si="5"/>
        <v>4</v>
      </c>
      <c r="P33" s="533"/>
      <c r="R33" s="253">
        <f ca="1">SUM($S33:X33)</f>
        <v>0</v>
      </c>
      <c r="S33" s="320"/>
      <c r="T33" s="321">
        <f ca="1">IFERROR((IF(AND($H33&gt;S$6,$H33&lt;=T$6,$I33&lt;=T$6),NETWORKDAYS.INTL($H33,$I33,1,(Holidays!$A$1:$A$248)),0)+IF(AND($H33&gt;S$6,$H33&lt;=T$6,$I33&gt;T$6),NETWORKDAYS.INTL($H33,(T$6),1,(Holidays!$A$1:$A$248)),0)+IF(AND($H33&lt;S$6,$I33&lt;T$6,$I33&gt;S$6),NETWORKDAYS.INTL(S$6+1,$I33,1,(Holidays!$A$1:$A$248)),0)+IF(AND($H33&lt;=S$6,$I33&gt;=T$6,$I33&gt;S$6),NETWORKDAYS.INTL(S$6+1,(T$6),1,(Holidays!$A$1:$A$248)),0))*$O33,"")</f>
        <v>0</v>
      </c>
      <c r="U33" s="190">
        <f ca="1">IFERROR((IF(AND($H33&gt;T$6,$H33&lt;=U$6,$I33&lt;=U$6),NETWORKDAYS.INTL($H33,$I33,1,(Holidays!$A$1:$A$248)),0)+IF(AND($H33&gt;T$6,$H33&lt;=U$6,$I33&gt;U$6),NETWORKDAYS.INTL($H33,(U$6),1,(Holidays!$A$1:$A$248)),0)+IF(AND($H33&lt;T$6,$I33&lt;U$6,$I33&gt;T$6),NETWORKDAYS.INTL(T$6+1,$I33,1,(Holidays!$A$1:$A$248)),0)+IF(AND($H33&lt;=T$6,$I33&gt;=U$6,$I33&gt;T$6),NETWORKDAYS.INTL(T$6+1,(U$6),1,(Holidays!$A$1:$A$248)),0))*$O33,"")</f>
        <v>0</v>
      </c>
      <c r="V33" s="192">
        <f ca="1">IFERROR((IF(AND($H33&gt;U$6,$H33&lt;=V$6,$I33&lt;=V$6),NETWORKDAYS.INTL($H33,$I33,1,(Holidays!$A$1:$A$248)),0)+IF(AND($H33&gt;U$6,$H33&lt;=V$6,$I33&gt;V$6),NETWORKDAYS.INTL($H33,(V$6),1,(Holidays!$A$1:$A$248)),0)+IF(AND($H33&lt;U$6,$I33&lt;V$6,$I33&gt;U$6),NETWORKDAYS.INTL(U$6+1,$I33,1,(Holidays!$A$1:$A$248)),0)+IF(AND($H33&lt;=U$6,$I33&gt;=V$6,$I33&gt;U$6),NETWORKDAYS.INTL(U$6+1,(V$6),1,(Holidays!$A$1:$A$248)),0))*$O33,"")</f>
        <v>0</v>
      </c>
      <c r="W33" s="321">
        <f ca="1">IFERROR((IF(AND($H33&gt;V$6,$H33&lt;=W$6,$I33&lt;=W$6),NETWORKDAYS.INTL($H33,$I33,1,(Holidays!$A$1:$A$248)),0)+IF(AND($H33&gt;V$6,$H33&lt;=W$6,$I33&gt;W$6),NETWORKDAYS.INTL($H33,(W$6),1,(Holidays!$A$1:$A$248)),0)+IF(AND($H33&lt;V$6,$I33&lt;W$6,$I33&gt;V$6),NETWORKDAYS.INTL(V$6+1,$I33,1,(Holidays!$A$1:$A$248)),0)+IF(AND($H33&lt;=V$6,$I33&gt;=W$6,$I33&gt;V$6),NETWORKDAYS.INTL(V$6+1,(W$6),1,(Holidays!$A$1:$A$248)),0))*$O33,"")</f>
        <v>0</v>
      </c>
      <c r="X33" s="190">
        <f ca="1">IFERROR((IF(AND($H33&gt;W$6,$H33&lt;=X$6,$I33&lt;=X$6),NETWORKDAYS.INTL($H33,$I33,1,(Holidays!$A$1:$A$248)),0)+IF(AND($H33&gt;W$6,$H33&lt;=X$6,$I33&gt;X$6),NETWORKDAYS.INTL($H33,(X$6),1,(Holidays!$A$1:$A$248)),0)+IF(AND($H33&lt;W$6,$I33&lt;X$6,$I33&gt;W$6),NETWORKDAYS.INTL(W$6+1,$I33,1,(Holidays!$A$1:$A$248)),0)+IF(AND($H33&lt;=W$6,$I33&gt;=X$6,$I33&gt;W$6),NETWORKDAYS.INTL(W$6+1,(X$6),1,(Holidays!$A$1:$A$248)),0))*$O33,"")</f>
        <v>0</v>
      </c>
    </row>
    <row r="34" spans="2:24" ht="15" customHeight="1" outlineLevel="1">
      <c r="B34" s="59" t="str">
        <f>'A-5_License Planning'!B32</f>
        <v>B.3</v>
      </c>
      <c r="C34" s="458" t="str">
        <f ca="1">IFERROR(VLOOKUP(B34,OFFSET('A-1_MH Estimation'!$B$7,0,0,MATCH("Subtotal LOE",'A-1_MH Estimation'!B:B,0)-7,2),2,0),"")</f>
        <v>Pipe Flow N-Shape  - Administrative Documentation &amp; Customer Comment Followed up</v>
      </c>
      <c r="D34" s="466">
        <f ca="1">IFERROR(VLOOKUP(B34,OFFSET('A-1_MH Estimation'!$B$7,0,0,MATCH("Subtotal LOE",'A-1_MH Estimation'!B:B,0)-7,4),4,0),"")</f>
        <v>1</v>
      </c>
      <c r="E34" s="466" t="str">
        <f ca="1">IFERROR(VLOOKUP(B34,OFFSET('A-1_MH Estimation'!$B$7,0,0,MATCH("Subtotal LOE",'A-1_MH Estimation'!B:B,0)-7,3),3,0),"")</f>
        <v>document</v>
      </c>
      <c r="F34" s="462">
        <f ca="1">IFERROR(VLOOKUP($B34,'A-2_MH Distribution'!$B$6:$O$16314,3,0)*VLOOKUP($B34,'A-2_MH Distribution'!$B$6:$O$16314,VLOOKUP(G34,SoftwareList,6,0),0)*IFERROR((--(VLOOKUP($B34,'A-2_MH Distribution'!$B$6:$O$16314,VLOOKUP(G34,SoftwareList,8,0),0)=0)+VLOOKUP($B34,'A-2_MH Distribution'!$B$6:$O$16314,VLOOKUP(G34,SoftwareList,8,0),0)),1),0)</f>
        <v>8</v>
      </c>
      <c r="G34" s="403" t="str">
        <f t="shared" ca="1" si="6"/>
        <v>PDMS/E3D</v>
      </c>
      <c r="H34" s="351">
        <f ca="1">IFERROR(INDEX('A-5_License Planning'!$B$1:$M$12900,MATCH(1,INDEX(('A-5_License Planning'!$B$1:$B$12900=ProgressivePlan!B34)*('A-5_License Planning'!$G$1:$G$12900=ProgressivePlan!G34),0),0),MATCH("Start Date",'A-5_License Planning'!$B$4:N$4,0)),0)</f>
        <v>44544</v>
      </c>
      <c r="I34" s="352">
        <f ca="1">IFERROR(INDEX('A-5_License Planning'!$B$1:$M$12900,MATCH(1,INDEX(('A-5_License Planning'!$B$1:$B$12900=ProgressivePlan!B34)*('A-5_License Planning'!$G$1:$G$12900=ProgressivePlan!G34),0),0),MATCH("Finish Date",'A-5_License Planning'!$B$4:N$4,0)),0)</f>
        <v>44545</v>
      </c>
      <c r="J34" s="514">
        <f t="shared" ca="1" si="2"/>
        <v>0</v>
      </c>
      <c r="K34" s="511">
        <f ca="1">NETWORKDAYS.INTL(L34,M34,1,Holidays!$A$1:$A$248)</f>
        <v>0</v>
      </c>
      <c r="L34" s="507">
        <f t="shared" ca="1" si="9"/>
        <v>0</v>
      </c>
      <c r="M34" s="352">
        <f t="shared" ca="1" si="10"/>
        <v>0</v>
      </c>
      <c r="N34" s="170">
        <f ca="1">NETWORKDAYS.INTL(H34,I34,1,Holidays!$A$1:$A$248)</f>
        <v>2</v>
      </c>
      <c r="O34" s="62">
        <f t="shared" ca="1" si="5"/>
        <v>4</v>
      </c>
      <c r="P34" s="533"/>
      <c r="R34" s="331">
        <f ca="1">SUM($S34:X34)</f>
        <v>0</v>
      </c>
      <c r="S34" s="320"/>
      <c r="T34" s="321">
        <f ca="1">IFERROR((IF(AND($H34&gt;S$6,$H34&lt;=T$6,$I34&lt;=T$6),NETWORKDAYS.INTL($H34,$I34,1,(Holidays!$A$1:$A$248)),0)+IF(AND($H34&gt;S$6,$H34&lt;=T$6,$I34&gt;T$6),NETWORKDAYS.INTL($H34,(T$6),1,(Holidays!$A$1:$A$248)),0)+IF(AND($H34&lt;S$6,$I34&lt;T$6,$I34&gt;S$6),NETWORKDAYS.INTL(S$6+1,$I34,1,(Holidays!$A$1:$A$248)),0)+IF(AND($H34&lt;=S$6,$I34&gt;=T$6,$I34&gt;S$6),NETWORKDAYS.INTL(S$6+1,(T$6),1,(Holidays!$A$1:$A$248)),0))*$O34,"")</f>
        <v>0</v>
      </c>
      <c r="U34" s="190">
        <f ca="1">IFERROR((IF(AND($H34&gt;T$6,$H34&lt;=U$6,$I34&lt;=U$6),NETWORKDAYS.INTL($H34,$I34,1,(Holidays!$A$1:$A$248)),0)+IF(AND($H34&gt;T$6,$H34&lt;=U$6,$I34&gt;U$6),NETWORKDAYS.INTL($H34,(U$6),1,(Holidays!$A$1:$A$248)),0)+IF(AND($H34&lt;T$6,$I34&lt;U$6,$I34&gt;T$6),NETWORKDAYS.INTL(T$6+1,$I34,1,(Holidays!$A$1:$A$248)),0)+IF(AND($H34&lt;=T$6,$I34&gt;=U$6,$I34&gt;T$6),NETWORKDAYS.INTL(T$6+1,(U$6),1,(Holidays!$A$1:$A$248)),0))*$O34,"")</f>
        <v>0</v>
      </c>
      <c r="V34" s="192">
        <f ca="1">IFERROR((IF(AND($H34&gt;U$6,$H34&lt;=V$6,$I34&lt;=V$6),NETWORKDAYS.INTL($H34,$I34,1,(Holidays!$A$1:$A$248)),0)+IF(AND($H34&gt;U$6,$H34&lt;=V$6,$I34&gt;V$6),NETWORKDAYS.INTL($H34,(V$6),1,(Holidays!$A$1:$A$248)),0)+IF(AND($H34&lt;U$6,$I34&lt;V$6,$I34&gt;U$6),NETWORKDAYS.INTL(U$6+1,$I34,1,(Holidays!$A$1:$A$248)),0)+IF(AND($H34&lt;=U$6,$I34&gt;=V$6,$I34&gt;U$6),NETWORKDAYS.INTL(U$6+1,(V$6),1,(Holidays!$A$1:$A$248)),0))*$O34,"")</f>
        <v>0</v>
      </c>
      <c r="W34" s="321">
        <f ca="1">IFERROR((IF(AND($H34&gt;V$6,$H34&lt;=W$6,$I34&lt;=W$6),NETWORKDAYS.INTL($H34,$I34,1,(Holidays!$A$1:$A$248)),0)+IF(AND($H34&gt;V$6,$H34&lt;=W$6,$I34&gt;W$6),NETWORKDAYS.INTL($H34,(W$6),1,(Holidays!$A$1:$A$248)),0)+IF(AND($H34&lt;V$6,$I34&lt;W$6,$I34&gt;V$6),NETWORKDAYS.INTL(V$6+1,$I34,1,(Holidays!$A$1:$A$248)),0)+IF(AND($H34&lt;=V$6,$I34&gt;=W$6,$I34&gt;V$6),NETWORKDAYS.INTL(V$6+1,(W$6),1,(Holidays!$A$1:$A$248)),0))*$O34,"")</f>
        <v>0</v>
      </c>
      <c r="X34" s="190">
        <f ca="1">IFERROR((IF(AND($H34&gt;W$6,$H34&lt;=X$6,$I34&lt;=X$6),NETWORKDAYS.INTL($H34,$I34,1,(Holidays!$A$1:$A$248)),0)+IF(AND($H34&gt;W$6,$H34&lt;=X$6,$I34&gt;X$6),NETWORKDAYS.INTL($H34,(X$6),1,(Holidays!$A$1:$A$248)),0)+IF(AND($H34&lt;W$6,$I34&lt;X$6,$I34&gt;W$6),NETWORKDAYS.INTL(W$6+1,$I34,1,(Holidays!$A$1:$A$248)),0)+IF(AND($H34&lt;=W$6,$I34&gt;=X$6,$I34&gt;W$6),NETWORKDAYS.INTL(W$6+1,(X$6),1,(Holidays!$A$1:$A$248)),0))*$O34,"")</f>
        <v>0</v>
      </c>
    </row>
    <row r="35" spans="2:24" ht="15" customHeight="1" outlineLevel="1">
      <c r="B35" s="59" t="str">
        <f>'A-5_License Planning'!B33</f>
        <v>B.4</v>
      </c>
      <c r="C35" s="458" t="str">
        <f ca="1">IFERROR(VLOOKUP(B35,OFFSET('A-1_MH Estimation'!$B$7,0,0,MATCH("Subtotal LOE",'A-1_MH Estimation'!B:B,0)-7,2),2,0),"")</f>
        <v>Rotameter Direction  - Administrative Documentation &amp; Customer Comment Followed up</v>
      </c>
      <c r="D35" s="466">
        <f ca="1">IFERROR(VLOOKUP(B35,OFFSET('A-1_MH Estimation'!$B$7,0,0,MATCH("Subtotal LOE",'A-1_MH Estimation'!B:B,0)-7,4),4,0),"")</f>
        <v>1</v>
      </c>
      <c r="E35" s="466" t="str">
        <f ca="1">IFERROR(VLOOKUP(B35,OFFSET('A-1_MH Estimation'!$B$7,0,0,MATCH("Subtotal LOE",'A-1_MH Estimation'!B:B,0)-7,3),3,0),"")</f>
        <v>document</v>
      </c>
      <c r="F35" s="462">
        <f ca="1">IFERROR(VLOOKUP($B35,'A-2_MH Distribution'!$B$6:$O$16314,3,0)*VLOOKUP($B35,'A-2_MH Distribution'!$B$6:$O$16314,VLOOKUP(G35,SoftwareList,6,0),0)*IFERROR((--(VLOOKUP($B35,'A-2_MH Distribution'!$B$6:$O$16314,VLOOKUP(G35,SoftwareList,8,0),0)=0)+VLOOKUP($B35,'A-2_MH Distribution'!$B$6:$O$16314,VLOOKUP(G35,SoftwareList,8,0),0)),1),0)</f>
        <v>8</v>
      </c>
      <c r="G35" s="403" t="str">
        <f t="shared" ca="1" si="6"/>
        <v>PDMS/E3D</v>
      </c>
      <c r="H35" s="351">
        <f ca="1">IFERROR(INDEX('A-5_License Planning'!$B$1:$M$12900,MATCH(1,INDEX(('A-5_License Planning'!$B$1:$B$12900=ProgressivePlan!B35)*('A-5_License Planning'!$G$1:$G$12900=ProgressivePlan!G35),0),0),MATCH("Start Date",'A-5_License Planning'!$B$4:N$4,0)),0)</f>
        <v>44613</v>
      </c>
      <c r="I35" s="352">
        <f ca="1">IFERROR(INDEX('A-5_License Planning'!$B$1:$M$12900,MATCH(1,INDEX(('A-5_License Planning'!$B$1:$B$12900=ProgressivePlan!B35)*('A-5_License Planning'!$G$1:$G$12900=ProgressivePlan!G35),0),0),MATCH("Finish Date",'A-5_License Planning'!$B$4:N$4,0)),0)</f>
        <v>44616</v>
      </c>
      <c r="J35" s="514">
        <f t="shared" ca="1" si="2"/>
        <v>0</v>
      </c>
      <c r="K35" s="511">
        <f ca="1">NETWORKDAYS.INTL(L35,M35,1,Holidays!$A$1:$A$248)</f>
        <v>0</v>
      </c>
      <c r="L35" s="507">
        <f t="shared" ca="1" si="9"/>
        <v>0</v>
      </c>
      <c r="M35" s="352">
        <f t="shared" ca="1" si="10"/>
        <v>0</v>
      </c>
      <c r="N35" s="170">
        <f ca="1">NETWORKDAYS.INTL(H35,I35,1,Holidays!$A$1:$A$248)</f>
        <v>4</v>
      </c>
      <c r="O35" s="62">
        <f t="shared" ca="1" si="5"/>
        <v>2</v>
      </c>
      <c r="P35" s="533"/>
      <c r="R35" s="253">
        <f ca="1">SUM($S35:X35)</f>
        <v>0</v>
      </c>
      <c r="S35" s="320"/>
      <c r="T35" s="321">
        <f ca="1">IFERROR((IF(AND($H35&gt;S$6,$H35&lt;=T$6,$I35&lt;=T$6),NETWORKDAYS.INTL($H35,$I35,1,(Holidays!$A$1:$A$248)),0)+IF(AND($H35&gt;S$6,$H35&lt;=T$6,$I35&gt;T$6),NETWORKDAYS.INTL($H35,(T$6),1,(Holidays!$A$1:$A$248)),0)+IF(AND($H35&lt;S$6,$I35&lt;T$6,$I35&gt;S$6),NETWORKDAYS.INTL(S$6+1,$I35,1,(Holidays!$A$1:$A$248)),0)+IF(AND($H35&lt;=S$6,$I35&gt;=T$6,$I35&gt;S$6),NETWORKDAYS.INTL(S$6+1,(T$6),1,(Holidays!$A$1:$A$248)),0))*$O35,"")</f>
        <v>0</v>
      </c>
      <c r="U35" s="190">
        <f ca="1">IFERROR((IF(AND($H35&gt;T$6,$H35&lt;=U$6,$I35&lt;=U$6),NETWORKDAYS.INTL($H35,$I35,1,(Holidays!$A$1:$A$248)),0)+IF(AND($H35&gt;T$6,$H35&lt;=U$6,$I35&gt;U$6),NETWORKDAYS.INTL($H35,(U$6),1,(Holidays!$A$1:$A$248)),0)+IF(AND($H35&lt;T$6,$I35&lt;U$6,$I35&gt;T$6),NETWORKDAYS.INTL(T$6+1,$I35,1,(Holidays!$A$1:$A$248)),0)+IF(AND($H35&lt;=T$6,$I35&gt;=U$6,$I35&gt;T$6),NETWORKDAYS.INTL(T$6+1,(U$6),1,(Holidays!$A$1:$A$248)),0))*$O35,"")</f>
        <v>0</v>
      </c>
      <c r="V35" s="192">
        <f ca="1">IFERROR((IF(AND($H35&gt;U$6,$H35&lt;=V$6,$I35&lt;=V$6),NETWORKDAYS.INTL($H35,$I35,1,(Holidays!$A$1:$A$248)),0)+IF(AND($H35&gt;U$6,$H35&lt;=V$6,$I35&gt;V$6),NETWORKDAYS.INTL($H35,(V$6),1,(Holidays!$A$1:$A$248)),0)+IF(AND($H35&lt;U$6,$I35&lt;V$6,$I35&gt;U$6),NETWORKDAYS.INTL(U$6+1,$I35,1,(Holidays!$A$1:$A$248)),0)+IF(AND($H35&lt;=U$6,$I35&gt;=V$6,$I35&gt;U$6),NETWORKDAYS.INTL(U$6+1,(V$6),1,(Holidays!$A$1:$A$248)),0))*$O35,"")</f>
        <v>0</v>
      </c>
      <c r="W35" s="321">
        <f ca="1">IFERROR((IF(AND($H35&gt;V$6,$H35&lt;=W$6,$I35&lt;=W$6),NETWORKDAYS.INTL($H35,$I35,1,(Holidays!$A$1:$A$248)),0)+IF(AND($H35&gt;V$6,$H35&lt;=W$6,$I35&gt;W$6),NETWORKDAYS.INTL($H35,(W$6),1,(Holidays!$A$1:$A$248)),0)+IF(AND($H35&lt;V$6,$I35&lt;W$6,$I35&gt;V$6),NETWORKDAYS.INTL(V$6+1,$I35,1,(Holidays!$A$1:$A$248)),0)+IF(AND($H35&lt;=V$6,$I35&gt;=W$6,$I35&gt;V$6),NETWORKDAYS.INTL(V$6+1,(W$6),1,(Holidays!$A$1:$A$248)),0))*$O35,"")</f>
        <v>0</v>
      </c>
      <c r="X35" s="190">
        <f ca="1">IFERROR((IF(AND($H35&gt;W$6,$H35&lt;=X$6,$I35&lt;=X$6),NETWORKDAYS.INTL($H35,$I35,1,(Holidays!$A$1:$A$248)),0)+IF(AND($H35&gt;W$6,$H35&lt;=X$6,$I35&gt;X$6),NETWORKDAYS.INTL($H35,(X$6),1,(Holidays!$A$1:$A$248)),0)+IF(AND($H35&lt;W$6,$I35&lt;X$6,$I35&gt;W$6),NETWORKDAYS.INTL(W$6+1,$I35,1,(Holidays!$A$1:$A$248)),0)+IF(AND($H35&lt;=W$6,$I35&gt;=X$6,$I35&gt;W$6),NETWORKDAYS.INTL(W$6+1,(X$6),1,(Holidays!$A$1:$A$248)),0))*$O35,"")</f>
        <v>0</v>
      </c>
    </row>
    <row r="36" spans="2:24" ht="15" customHeight="1" outlineLevel="1">
      <c r="B36" s="59" t="str">
        <f>'A-5_License Planning'!B34</f>
        <v>B.5</v>
      </c>
      <c r="C36" s="458" t="str">
        <f ca="1">IFERROR(VLOOKUP(B36,OFFSET('A-1_MH Estimation'!$B$7,0,0,MATCH("Subtotal LOE",'A-1_MH Estimation'!B:B,0)-7,2),2,0),"")</f>
        <v>Pipe Nozzle Insulation  - Administrative Documentation &amp; Customer Comment Followed up</v>
      </c>
      <c r="D36" s="466">
        <f ca="1">IFERROR(VLOOKUP(B36,OFFSET('A-1_MH Estimation'!$B$7,0,0,MATCH("Subtotal LOE",'A-1_MH Estimation'!B:B,0)-7,4),4,0),"")</f>
        <v>1</v>
      </c>
      <c r="E36" s="466" t="str">
        <f ca="1">IFERROR(VLOOKUP(B36,OFFSET('A-1_MH Estimation'!$B$7,0,0,MATCH("Subtotal LOE",'A-1_MH Estimation'!B:B,0)-7,3),3,0),"")</f>
        <v>document</v>
      </c>
      <c r="F36" s="462">
        <f ca="1">IFERROR(VLOOKUP($B36,'A-2_MH Distribution'!$B$6:$O$16314,3,0)*VLOOKUP($B36,'A-2_MH Distribution'!$B$6:$O$16314,VLOOKUP(G36,SoftwareList,6,0),0)*IFERROR((--(VLOOKUP($B36,'A-2_MH Distribution'!$B$6:$O$16314,VLOOKUP(G36,SoftwareList,8,0),0)=0)+VLOOKUP($B36,'A-2_MH Distribution'!$B$6:$O$16314,VLOOKUP(G36,SoftwareList,8,0),0)),1),0)</f>
        <v>6.02</v>
      </c>
      <c r="G36" s="403" t="str">
        <f t="shared" ca="1" si="6"/>
        <v>PDMS/E3D</v>
      </c>
      <c r="H36" s="351">
        <f ca="1">IFERROR(INDEX('A-5_License Planning'!$B$1:$M$12900,MATCH(1,INDEX(('A-5_License Planning'!$B$1:$B$12900=ProgressivePlan!B36)*('A-5_License Planning'!$G$1:$G$12900=ProgressivePlan!G36),0),0),MATCH("Start Date",'A-5_License Planning'!$B$4:N$4,0)),0)</f>
        <v>44546</v>
      </c>
      <c r="I36" s="352">
        <f ca="1">IFERROR(INDEX('A-5_License Planning'!$B$1:$M$12900,MATCH(1,INDEX(('A-5_License Planning'!$B$1:$B$12900=ProgressivePlan!B36)*('A-5_License Planning'!$G$1:$G$12900=ProgressivePlan!G36),0),0),MATCH("Finish Date",'A-5_License Planning'!$B$4:N$4,0)),0)</f>
        <v>44547</v>
      </c>
      <c r="J36" s="514">
        <f t="shared" ca="1" si="2"/>
        <v>0</v>
      </c>
      <c r="K36" s="511">
        <f ca="1">NETWORKDAYS.INTL(L36,M36,1,Holidays!$A$1:$A$248)</f>
        <v>0</v>
      </c>
      <c r="L36" s="507">
        <f t="shared" ca="1" si="9"/>
        <v>0</v>
      </c>
      <c r="M36" s="352">
        <f t="shared" ca="1" si="10"/>
        <v>0</v>
      </c>
      <c r="N36" s="170">
        <f ca="1">NETWORKDAYS.INTL(H36,I36,1,Holidays!$A$1:$A$248)</f>
        <v>2</v>
      </c>
      <c r="O36" s="62">
        <f t="shared" ca="1" si="5"/>
        <v>3.01</v>
      </c>
      <c r="P36" s="533"/>
      <c r="R36" s="253">
        <f ca="1">SUM($S36:X36)</f>
        <v>0</v>
      </c>
      <c r="S36" s="320"/>
      <c r="T36" s="321">
        <f ca="1">IFERROR((IF(AND($H36&gt;S$6,$H36&lt;=T$6,$I36&lt;=T$6),NETWORKDAYS.INTL($H36,$I36,1,(Holidays!$A$1:$A$248)),0)+IF(AND($H36&gt;S$6,$H36&lt;=T$6,$I36&gt;T$6),NETWORKDAYS.INTL($H36,(T$6),1,(Holidays!$A$1:$A$248)),0)+IF(AND($H36&lt;S$6,$I36&lt;T$6,$I36&gt;S$6),NETWORKDAYS.INTL(S$6+1,$I36,1,(Holidays!$A$1:$A$248)),0)+IF(AND($H36&lt;=S$6,$I36&gt;=T$6,$I36&gt;S$6),NETWORKDAYS.INTL(S$6+1,(T$6),1,(Holidays!$A$1:$A$248)),0))*$O36,"")</f>
        <v>0</v>
      </c>
      <c r="U36" s="190">
        <f ca="1">IFERROR((IF(AND($H36&gt;T$6,$H36&lt;=U$6,$I36&lt;=U$6),NETWORKDAYS.INTL($H36,$I36,1,(Holidays!$A$1:$A$248)),0)+IF(AND($H36&gt;T$6,$H36&lt;=U$6,$I36&gt;U$6),NETWORKDAYS.INTL($H36,(U$6),1,(Holidays!$A$1:$A$248)),0)+IF(AND($H36&lt;T$6,$I36&lt;U$6,$I36&gt;T$6),NETWORKDAYS.INTL(T$6+1,$I36,1,(Holidays!$A$1:$A$248)),0)+IF(AND($H36&lt;=T$6,$I36&gt;=U$6,$I36&gt;T$6),NETWORKDAYS.INTL(T$6+1,(U$6),1,(Holidays!$A$1:$A$248)),0))*$O36,"")</f>
        <v>0</v>
      </c>
      <c r="V36" s="192">
        <f ca="1">IFERROR((IF(AND($H36&gt;U$6,$H36&lt;=V$6,$I36&lt;=V$6),NETWORKDAYS.INTL($H36,$I36,1,(Holidays!$A$1:$A$248)),0)+IF(AND($H36&gt;U$6,$H36&lt;=V$6,$I36&gt;V$6),NETWORKDAYS.INTL($H36,(V$6),1,(Holidays!$A$1:$A$248)),0)+IF(AND($H36&lt;U$6,$I36&lt;V$6,$I36&gt;U$6),NETWORKDAYS.INTL(U$6+1,$I36,1,(Holidays!$A$1:$A$248)),0)+IF(AND($H36&lt;=U$6,$I36&gt;=V$6,$I36&gt;U$6),NETWORKDAYS.INTL(U$6+1,(V$6),1,(Holidays!$A$1:$A$248)),0))*$O36,"")</f>
        <v>0</v>
      </c>
      <c r="W36" s="321">
        <f ca="1">IFERROR((IF(AND($H36&gt;V$6,$H36&lt;=W$6,$I36&lt;=W$6),NETWORKDAYS.INTL($H36,$I36,1,(Holidays!$A$1:$A$248)),0)+IF(AND($H36&gt;V$6,$H36&lt;=W$6,$I36&gt;W$6),NETWORKDAYS.INTL($H36,(W$6),1,(Holidays!$A$1:$A$248)),0)+IF(AND($H36&lt;V$6,$I36&lt;W$6,$I36&gt;V$6),NETWORKDAYS.INTL(V$6+1,$I36,1,(Holidays!$A$1:$A$248)),0)+IF(AND($H36&lt;=V$6,$I36&gt;=W$6,$I36&gt;V$6),NETWORKDAYS.INTL(V$6+1,(W$6),1,(Holidays!$A$1:$A$248)),0))*$O36,"")</f>
        <v>0</v>
      </c>
      <c r="X36" s="190">
        <f ca="1">IFERROR((IF(AND($H36&gt;W$6,$H36&lt;=X$6,$I36&lt;=X$6),NETWORKDAYS.INTL($H36,$I36,1,(Holidays!$A$1:$A$248)),0)+IF(AND($H36&gt;W$6,$H36&lt;=X$6,$I36&gt;X$6),NETWORKDAYS.INTL($H36,(X$6),1,(Holidays!$A$1:$A$248)),0)+IF(AND($H36&lt;W$6,$I36&lt;X$6,$I36&gt;W$6),NETWORKDAYS.INTL(W$6+1,$I36,1,(Holidays!$A$1:$A$248)),0)+IF(AND($H36&lt;=W$6,$I36&gt;=X$6,$I36&gt;W$6),NETWORKDAYS.INTL(W$6+1,(X$6),1,(Holidays!$A$1:$A$248)),0))*$O36,"")</f>
        <v>0</v>
      </c>
    </row>
    <row r="37" spans="2:24" ht="15" customHeight="1" outlineLevel="1">
      <c r="B37" s="59" t="str">
        <f>'A-5_License Planning'!B35</f>
        <v>B.6</v>
      </c>
      <c r="C37" s="458" t="str">
        <f ca="1">IFERROR(VLOOKUP(B37,OFFSET('A-1_MH Estimation'!$B$7,0,0,MATCH("Subtotal LOE",'A-1_MH Estimation'!B:B,0)-7,2),2,0),"")</f>
        <v>Incorrect Support Component Part  - Administrative Documentation &amp; Customer Comment Followed up</v>
      </c>
      <c r="D37" s="466">
        <f ca="1">IFERROR(VLOOKUP(B37,OFFSET('A-1_MH Estimation'!$B$7,0,0,MATCH("Subtotal LOE",'A-1_MH Estimation'!B:B,0)-7,4),4,0),"")</f>
        <v>1</v>
      </c>
      <c r="E37" s="466" t="str">
        <f ca="1">IFERROR(VLOOKUP(B37,OFFSET('A-1_MH Estimation'!$B$7,0,0,MATCH("Subtotal LOE",'A-1_MH Estimation'!B:B,0)-7,3),3,0),"")</f>
        <v>document</v>
      </c>
      <c r="F37" s="462">
        <f ca="1">IFERROR(VLOOKUP($B37,'A-2_MH Distribution'!$B$6:$O$16314,3,0)*VLOOKUP($B37,'A-2_MH Distribution'!$B$6:$O$16314,VLOOKUP(G37,SoftwareList,6,0),0)*IFERROR((--(VLOOKUP($B37,'A-2_MH Distribution'!$B$6:$O$16314,VLOOKUP(G37,SoftwareList,8,0),0)=0)+VLOOKUP($B37,'A-2_MH Distribution'!$B$6:$O$16314,VLOOKUP(G37,SoftwareList,8,0),0)),1),0)</f>
        <v>8</v>
      </c>
      <c r="G37" s="403" t="str">
        <f t="shared" ca="1" si="6"/>
        <v>PDMS/E3D</v>
      </c>
      <c r="H37" s="351">
        <f ca="1">IFERROR(INDEX('A-5_License Planning'!$B$1:$M$12900,MATCH(1,INDEX(('A-5_License Planning'!$B$1:$B$12900=ProgressivePlan!B37)*('A-5_License Planning'!$G$1:$G$12900=ProgressivePlan!G37),0),0),MATCH("Start Date",'A-5_License Planning'!$B$4:N$4,0)),0)</f>
        <v>44615</v>
      </c>
      <c r="I37" s="352">
        <f ca="1">IFERROR(INDEX('A-5_License Planning'!$B$1:$M$12900,MATCH(1,INDEX(('A-5_License Planning'!$B$1:$B$12900=ProgressivePlan!B37)*('A-5_License Planning'!$G$1:$G$12900=ProgressivePlan!G37),0),0),MATCH("Finish Date",'A-5_License Planning'!$B$4:N$4,0)),0)</f>
        <v>44616</v>
      </c>
      <c r="J37" s="514">
        <f t="shared" ca="1" si="2"/>
        <v>0</v>
      </c>
      <c r="K37" s="511">
        <f ca="1">NETWORKDAYS.INTL(L37,M37,1,Holidays!$A$1:$A$248)</f>
        <v>0</v>
      </c>
      <c r="L37" s="507">
        <f t="shared" ca="1" si="9"/>
        <v>0</v>
      </c>
      <c r="M37" s="352">
        <f t="shared" ca="1" si="10"/>
        <v>0</v>
      </c>
      <c r="N37" s="170">
        <f ca="1">NETWORKDAYS.INTL(H37,I37,1,Holidays!$A$1:$A$248)</f>
        <v>2</v>
      </c>
      <c r="O37" s="62">
        <f t="shared" ca="1" si="5"/>
        <v>4</v>
      </c>
      <c r="P37" s="533"/>
      <c r="R37" s="253">
        <f ca="1">SUM($S37:X37)</f>
        <v>0</v>
      </c>
      <c r="S37" s="320"/>
      <c r="T37" s="321">
        <f ca="1">IFERROR((IF(AND($H37&gt;S$6,$H37&lt;=T$6,$I37&lt;=T$6),NETWORKDAYS.INTL($H37,$I37,1,(Holidays!$A$1:$A$248)),0)+IF(AND($H37&gt;S$6,$H37&lt;=T$6,$I37&gt;T$6),NETWORKDAYS.INTL($H37,(T$6),1,(Holidays!$A$1:$A$248)),0)+IF(AND($H37&lt;S$6,$I37&lt;T$6,$I37&gt;S$6),NETWORKDAYS.INTL(S$6+1,$I37,1,(Holidays!$A$1:$A$248)),0)+IF(AND($H37&lt;=S$6,$I37&gt;=T$6,$I37&gt;S$6),NETWORKDAYS.INTL(S$6+1,(T$6),1,(Holidays!$A$1:$A$248)),0))*$O37,"")</f>
        <v>0</v>
      </c>
      <c r="U37" s="190">
        <f ca="1">IFERROR((IF(AND($H37&gt;T$6,$H37&lt;=U$6,$I37&lt;=U$6),NETWORKDAYS.INTL($H37,$I37,1,(Holidays!$A$1:$A$248)),0)+IF(AND($H37&gt;T$6,$H37&lt;=U$6,$I37&gt;U$6),NETWORKDAYS.INTL($H37,(U$6),1,(Holidays!$A$1:$A$248)),0)+IF(AND($H37&lt;T$6,$I37&lt;U$6,$I37&gt;T$6),NETWORKDAYS.INTL(T$6+1,$I37,1,(Holidays!$A$1:$A$248)),0)+IF(AND($H37&lt;=T$6,$I37&gt;=U$6,$I37&gt;T$6),NETWORKDAYS.INTL(T$6+1,(U$6),1,(Holidays!$A$1:$A$248)),0))*$O37,"")</f>
        <v>0</v>
      </c>
      <c r="V37" s="192">
        <f ca="1">IFERROR((IF(AND($H37&gt;U$6,$H37&lt;=V$6,$I37&lt;=V$6),NETWORKDAYS.INTL($H37,$I37,1,(Holidays!$A$1:$A$248)),0)+IF(AND($H37&gt;U$6,$H37&lt;=V$6,$I37&gt;V$6),NETWORKDAYS.INTL($H37,(V$6),1,(Holidays!$A$1:$A$248)),0)+IF(AND($H37&lt;U$6,$I37&lt;V$6,$I37&gt;U$6),NETWORKDAYS.INTL(U$6+1,$I37,1,(Holidays!$A$1:$A$248)),0)+IF(AND($H37&lt;=U$6,$I37&gt;=V$6,$I37&gt;U$6),NETWORKDAYS.INTL(U$6+1,(V$6),1,(Holidays!$A$1:$A$248)),0))*$O37,"")</f>
        <v>0</v>
      </c>
      <c r="W37" s="321">
        <f ca="1">IFERROR((IF(AND($H37&gt;V$6,$H37&lt;=W$6,$I37&lt;=W$6),NETWORKDAYS.INTL($H37,$I37,1,(Holidays!$A$1:$A$248)),0)+IF(AND($H37&gt;V$6,$H37&lt;=W$6,$I37&gt;W$6),NETWORKDAYS.INTL($H37,(W$6),1,(Holidays!$A$1:$A$248)),0)+IF(AND($H37&lt;V$6,$I37&lt;W$6,$I37&gt;V$6),NETWORKDAYS.INTL(V$6+1,$I37,1,(Holidays!$A$1:$A$248)),0)+IF(AND($H37&lt;=V$6,$I37&gt;=W$6,$I37&gt;V$6),NETWORKDAYS.INTL(V$6+1,(W$6),1,(Holidays!$A$1:$A$248)),0))*$O37,"")</f>
        <v>0</v>
      </c>
      <c r="X37" s="190">
        <f ca="1">IFERROR((IF(AND($H37&gt;W$6,$H37&lt;=X$6,$I37&lt;=X$6),NETWORKDAYS.INTL($H37,$I37,1,(Holidays!$A$1:$A$248)),0)+IF(AND($H37&gt;W$6,$H37&lt;=X$6,$I37&gt;X$6),NETWORKDAYS.INTL($H37,(X$6),1,(Holidays!$A$1:$A$248)),0)+IF(AND($H37&lt;W$6,$I37&lt;X$6,$I37&gt;W$6),NETWORKDAYS.INTL(W$6+1,$I37,1,(Holidays!$A$1:$A$248)),0)+IF(AND($H37&lt;=W$6,$I37&gt;=X$6,$I37&gt;W$6),NETWORKDAYS.INTL(W$6+1,(X$6),1,(Holidays!$A$1:$A$248)),0))*$O37,"")</f>
        <v>0</v>
      </c>
    </row>
    <row r="38" spans="2:24" ht="15" customHeight="1">
      <c r="B38" s="534" t="str">
        <f>"Subtotal "&amp;$B8</f>
        <v>Subtotal PDMS/E3D</v>
      </c>
      <c r="C38" s="45"/>
      <c r="D38" s="19"/>
      <c r="E38" s="19"/>
      <c r="F38" s="463">
        <f ca="1">SUBTOTAL(9,$F$9:F37)</f>
        <v>408.28999999999996</v>
      </c>
      <c r="G38" s="404">
        <f>IFERROR(VLOOKUP($B38,'A-2_MH Distribution'!$B$6:$O$16314,3,0)*VLOOKUP($B38,'A-2_MH Distribution'!$B$6:$O$16314,VLOOKUP(G$6,SoftwareList,6,0),0)*VLOOKUP($B38,'A-2_MH Distribution'!$B$6:$O$16314,VLOOKUP(G$6,SoftwareList,8,0),0),0)</f>
        <v>0</v>
      </c>
      <c r="H38" s="348"/>
      <c r="I38" s="349"/>
      <c r="J38" s="175"/>
      <c r="K38" s="349"/>
      <c r="L38" s="508">
        <f t="shared" si="9"/>
        <v>0</v>
      </c>
      <c r="M38" s="349">
        <f t="shared" si="10"/>
        <v>0</v>
      </c>
      <c r="N38" s="168"/>
      <c r="O38" s="20"/>
      <c r="P38" s="349"/>
      <c r="R38" s="176">
        <f ca="1">SUBTOTAL(9,R$9:R37)</f>
        <v>0</v>
      </c>
      <c r="S38" s="333">
        <f>SUBTOTAL(9,S$9:S37)</f>
        <v>0</v>
      </c>
      <c r="T38" s="334">
        <f ca="1">SUBTOTAL(9,T$9:T37)</f>
        <v>0</v>
      </c>
      <c r="U38" s="335">
        <f ca="1">SUBTOTAL(9,U$9:U37)</f>
        <v>0</v>
      </c>
      <c r="V38" s="336">
        <f ca="1">SUBTOTAL(9,V$9:V37)</f>
        <v>0</v>
      </c>
      <c r="W38" s="334">
        <f ca="1">SUBTOTAL(9,W$9:W37)</f>
        <v>0</v>
      </c>
      <c r="X38" s="335">
        <f ca="1">SUBTOTAL(9,X$9:X37)</f>
        <v>0</v>
      </c>
    </row>
    <row r="39" spans="2:24" ht="15" customHeight="1">
      <c r="B39" s="535" t="str">
        <f>'A-2_MH Distribution'!M4</f>
        <v>MsOffice</v>
      </c>
      <c r="C39" s="459"/>
      <c r="D39" s="467"/>
      <c r="E39" s="467"/>
      <c r="F39" s="463"/>
      <c r="G39" s="404">
        <f>IFERROR(VLOOKUP($B39,'A-2_MH Distribution'!$B$6:$O$16314,3,0)*VLOOKUP($B39,'A-2_MH Distribution'!$B$6:$O$16314,VLOOKUP(G$6,SoftwareList,6,0),0)*VLOOKUP($B39,'A-2_MH Distribution'!$B$6:$O$16314,VLOOKUP(G$6,SoftwareList,8,0),0),0)</f>
        <v>0</v>
      </c>
      <c r="H39" s="348"/>
      <c r="I39" s="349"/>
      <c r="J39" s="175" t="str">
        <f>B39</f>
        <v>MsOffice</v>
      </c>
      <c r="K39" s="349"/>
      <c r="L39" s="508">
        <f t="shared" si="9"/>
        <v>0</v>
      </c>
      <c r="M39" s="349">
        <f t="shared" si="10"/>
        <v>0</v>
      </c>
      <c r="N39" s="168"/>
      <c r="O39" s="20"/>
      <c r="P39" s="349"/>
      <c r="R39" s="176"/>
      <c r="S39" s="338"/>
      <c r="T39" s="339"/>
      <c r="U39" s="340"/>
      <c r="V39" s="341"/>
      <c r="W39" s="339"/>
      <c r="X39" s="340"/>
    </row>
    <row r="40" spans="2:24" ht="15" customHeight="1" outlineLevel="1">
      <c r="B40" s="59" t="str">
        <f>'A-5_License Planning'!B38</f>
        <v>B.1</v>
      </c>
      <c r="C40" s="458" t="str">
        <f ca="1">IFERROR(VLOOKUP(B40,OFFSET('A-1_MH Estimation'!$B$7,0,0,MATCH("Subtotal LOE",'A-1_MH Estimation'!B:B,0)-7,2),2,0),"")</f>
        <v>On-The-Fly items - Administrative Documentation &amp; Customer Comment Followed up</v>
      </c>
      <c r="D40" s="466">
        <f ca="1">IFERROR(VLOOKUP(B40,OFFSET('A-1_MH Estimation'!$B$7,0,0,MATCH("Subtotal LOE",'A-1_MH Estimation'!B:B,0)-7,4),4,0),"")</f>
        <v>1</v>
      </c>
      <c r="E40" s="466" t="str">
        <f ca="1">IFERROR(VLOOKUP(B40,OFFSET('A-1_MH Estimation'!$B$7,0,0,MATCH("Subtotal LOE",'A-1_MH Estimation'!B:B,0)-7,3),3,0),"")</f>
        <v>document</v>
      </c>
      <c r="F40" s="462">
        <f ca="1">IFERROR(VLOOKUP($B40,'A-2_MH Distribution'!$B$6:$O$16314,3,0)*VLOOKUP($B40,'A-2_MH Distribution'!$B$6:$O$16314,VLOOKUP(G40,SoftwareList,6,0),0)*IFERROR((--(VLOOKUP($B40,'A-2_MH Distribution'!$B$6:$O$16314,VLOOKUP(G40,SoftwareList,8,0),0)=0)+VLOOKUP($B40,'A-2_MH Distribution'!$B$6:$O$16314,VLOOKUP(G40,SoftwareList,8,0),0)),1),0)</f>
        <v>7.9799999999999995</v>
      </c>
      <c r="G40" s="403" t="str">
        <f ca="1">IF(C40&lt;&gt;"",$B$39,"")</f>
        <v>MsOffice</v>
      </c>
      <c r="H40" s="351">
        <f ca="1">IFERROR(INDEX('A-5_License Planning'!$B$1:$M$12900,MATCH(1,INDEX(('A-5_License Planning'!$B$1:$B$12900=ProgressivePlan!B40)*('A-5_License Planning'!$G$1:$G$12900=ProgressivePlan!G40),0),0),MATCH("Start Date",'A-5_License Planning'!$B$4:N$4,0)),0)</f>
        <v>44537</v>
      </c>
      <c r="I40" s="352">
        <f ca="1">IFERROR(INDEX('A-5_License Planning'!$B$1:$M$12900,MATCH(1,INDEX(('A-5_License Planning'!$B$1:$B$12900=ProgressivePlan!B40)*('A-5_License Planning'!$G$1:$G$12900=ProgressivePlan!G40),0),0),MATCH("Finish Date",'A-5_License Planning'!$B$4:N$4,0)),0)</f>
        <v>44539</v>
      </c>
      <c r="J40" s="514">
        <f t="shared" ref="J40:J68" ca="1" si="11">IFERROR((D40/N40)*K40,0)</f>
        <v>0</v>
      </c>
      <c r="K40" s="511">
        <f ca="1">NETWORKDAYS.INTL(L40,M40,1,Holidays!$A$1:$A$248)</f>
        <v>0</v>
      </c>
      <c r="L40" s="507">
        <f t="shared" ca="1" si="9"/>
        <v>0</v>
      </c>
      <c r="M40" s="352">
        <f t="shared" ca="1" si="10"/>
        <v>0</v>
      </c>
      <c r="N40" s="170">
        <f ca="1">NETWORKDAYS.INTL(H40,I40,1,Holidays!$A$1:$A$248)</f>
        <v>2</v>
      </c>
      <c r="O40" s="62">
        <f t="shared" ref="O40:O68" ca="1" si="12">IFERROR(F40/N40,0)</f>
        <v>3.9899999999999998</v>
      </c>
      <c r="P40" s="533"/>
      <c r="R40" s="253">
        <f ca="1">SUM($S40:X40)</f>
        <v>0</v>
      </c>
      <c r="S40" s="320"/>
      <c r="T40" s="321">
        <f ca="1">IFERROR((IF(AND($H40&gt;S$6,$H40&lt;=T$6,$I40&lt;=T$6),NETWORKDAYS.INTL($H40,$I40,1,(Holidays!$A$1:$A$248)),0)+IF(AND($H40&gt;S$6,$H40&lt;=T$6,$I40&gt;T$6),NETWORKDAYS.INTL($H40,(T$6),1,(Holidays!$A$1:$A$248)),0)+IF(AND($H40&lt;S$6,$I40&lt;T$6,$I40&gt;S$6),NETWORKDAYS.INTL(S$6+1,$I40,1,(Holidays!$A$1:$A$248)),0)+IF(AND($H40&lt;=S$6,$I40&gt;=T$6,$I40&gt;S$6),NETWORKDAYS.INTL(S$6+1,(T$6),1,(Holidays!$A$1:$A$248)),0))*$O40,"")</f>
        <v>0</v>
      </c>
      <c r="U40" s="190">
        <f ca="1">IFERROR((IF(AND($H40&gt;T$6,$H40&lt;=U$6,$I40&lt;=U$6),NETWORKDAYS.INTL($H40,$I40,1,(Holidays!$A$1:$A$248)),0)+IF(AND($H40&gt;T$6,$H40&lt;=U$6,$I40&gt;U$6),NETWORKDAYS.INTL($H40,(U$6),1,(Holidays!$A$1:$A$248)),0)+IF(AND($H40&lt;T$6,$I40&lt;U$6,$I40&gt;T$6),NETWORKDAYS.INTL(T$6+1,$I40,1,(Holidays!$A$1:$A$248)),0)+IF(AND($H40&lt;=T$6,$I40&gt;=U$6,$I40&gt;T$6),NETWORKDAYS.INTL(T$6+1,(U$6),1,(Holidays!$A$1:$A$248)),0))*$O40,"")</f>
        <v>0</v>
      </c>
      <c r="V40" s="192">
        <f ca="1">IFERROR((IF(AND($H40&gt;U$6,$H40&lt;=V$6,$I40&lt;=V$6),NETWORKDAYS.INTL($H40,$I40,1,(Holidays!$A$1:$A$248)),0)+IF(AND($H40&gt;U$6,$H40&lt;=V$6,$I40&gt;V$6),NETWORKDAYS.INTL($H40,(V$6),1,(Holidays!$A$1:$A$248)),0)+IF(AND($H40&lt;U$6,$I40&lt;V$6,$I40&gt;U$6),NETWORKDAYS.INTL(U$6+1,$I40,1,(Holidays!$A$1:$A$248)),0)+IF(AND($H40&lt;=U$6,$I40&gt;=V$6,$I40&gt;U$6),NETWORKDAYS.INTL(U$6+1,(V$6),1,(Holidays!$A$1:$A$248)),0))*$O40,"")</f>
        <v>0</v>
      </c>
      <c r="W40" s="321">
        <f ca="1">IFERROR((IF(AND($H40&gt;V$6,$H40&lt;=W$6,$I40&lt;=W$6),NETWORKDAYS.INTL($H40,$I40,1,(Holidays!$A$1:$A$248)),0)+IF(AND($H40&gt;V$6,$H40&lt;=W$6,$I40&gt;W$6),NETWORKDAYS.INTL($H40,(W$6),1,(Holidays!$A$1:$A$248)),0)+IF(AND($H40&lt;V$6,$I40&lt;W$6,$I40&gt;V$6),NETWORKDAYS.INTL(V$6+1,$I40,1,(Holidays!$A$1:$A$248)),0)+IF(AND($H40&lt;=V$6,$I40&gt;=W$6,$I40&gt;V$6),NETWORKDAYS.INTL(V$6+1,(W$6),1,(Holidays!$A$1:$A$248)),0))*$O40,"")</f>
        <v>0</v>
      </c>
      <c r="X40" s="190">
        <f ca="1">IFERROR((IF(AND($H40&gt;W$6,$H40&lt;=X$6,$I40&lt;=X$6),NETWORKDAYS.INTL($H40,$I40,1,(Holidays!$A$1:$A$248)),0)+IF(AND($H40&gt;W$6,$H40&lt;=X$6,$I40&gt;X$6),NETWORKDAYS.INTL($H40,(X$6),1,(Holidays!$A$1:$A$248)),0)+IF(AND($H40&lt;W$6,$I40&lt;X$6,$I40&gt;W$6),NETWORKDAYS.INTL(W$6+1,$I40,1,(Holidays!$A$1:$A$248)),0)+IF(AND($H40&lt;=W$6,$I40&gt;=X$6,$I40&gt;W$6),NETWORKDAYS.INTL(W$6+1,(X$6),1,(Holidays!$A$1:$A$248)),0))*$O40,"")</f>
        <v>0</v>
      </c>
    </row>
    <row r="41" spans="2:24" ht="15" customHeight="1" outlineLevel="1">
      <c r="B41" s="59" t="str">
        <f>'A-5_License Planning'!B39</f>
        <v>B.2</v>
      </c>
      <c r="C41" s="458" t="str">
        <f ca="1">IFERROR(VLOOKUP(B41,OFFSET('A-1_MH Estimation'!$B$7,0,0,MATCH("Subtotal LOE",'A-1_MH Estimation'!B:B,0)-7,2),2,0),"")</f>
        <v>Pipe Flow U-Shape  - Administrative Documentation &amp; Customer Comment Followed up</v>
      </c>
      <c r="D41" s="466">
        <f ca="1">IFERROR(VLOOKUP(B41,OFFSET('A-1_MH Estimation'!$B$7,0,0,MATCH("Subtotal LOE",'A-1_MH Estimation'!B:B,0)-7,4),4,0),"")</f>
        <v>1</v>
      </c>
      <c r="E41" s="466" t="str">
        <f ca="1">IFERROR(VLOOKUP(B41,OFFSET('A-1_MH Estimation'!$B$7,0,0,MATCH("Subtotal LOE",'A-1_MH Estimation'!B:B,0)-7,3),3,0),"")</f>
        <v>document</v>
      </c>
      <c r="F41" s="462">
        <f ca="1">IFERROR(VLOOKUP($B41,'A-2_MH Distribution'!$B$6:$O$16314,3,0)*VLOOKUP($B41,'A-2_MH Distribution'!$B$6:$O$16314,VLOOKUP(G41,SoftwareList,6,0),0)*IFERROR((--(VLOOKUP($B41,'A-2_MH Distribution'!$B$6:$O$16314,VLOOKUP(G41,SoftwareList,8,0),0)=0)+VLOOKUP($B41,'A-2_MH Distribution'!$B$6:$O$16314,VLOOKUP(G41,SoftwareList,8,0),0)),1),0)</f>
        <v>8</v>
      </c>
      <c r="G41" s="403" t="str">
        <f t="shared" ref="G41:G68" ca="1" si="13">IF(C41&lt;&gt;"",$B$39,"")</f>
        <v>MsOffice</v>
      </c>
      <c r="H41" s="351">
        <f ca="1">IFERROR(INDEX('A-5_License Planning'!$B$1:$M$12900,MATCH(1,INDEX(('A-5_License Planning'!$B$1:$B$12900=ProgressivePlan!B41)*('A-5_License Planning'!$G$1:$G$12900=ProgressivePlan!G41),0),0),MATCH("Start Date",'A-5_License Planning'!$B$4:N$4,0)),0)</f>
        <v>44540</v>
      </c>
      <c r="I41" s="352">
        <f ca="1">IFERROR(INDEX('A-5_License Planning'!$B$1:$M$12900,MATCH(1,INDEX(('A-5_License Planning'!$B$1:$B$12900=ProgressivePlan!B41)*('A-5_License Planning'!$G$1:$G$12900=ProgressivePlan!G41),0),0),MATCH("Finish Date",'A-5_License Planning'!$B$4:N$4,0)),0)</f>
        <v>44543</v>
      </c>
      <c r="J41" s="514">
        <f t="shared" ca="1" si="11"/>
        <v>0</v>
      </c>
      <c r="K41" s="511">
        <f ca="1">NETWORKDAYS.INTL(L41,M41,1,Holidays!$A$1:$A$248)</f>
        <v>0</v>
      </c>
      <c r="L41" s="507">
        <f t="shared" ca="1" si="9"/>
        <v>0</v>
      </c>
      <c r="M41" s="352">
        <f t="shared" ca="1" si="10"/>
        <v>0</v>
      </c>
      <c r="N41" s="170">
        <f ca="1">NETWORKDAYS.INTL(H41,I41,1,Holidays!$A$1:$A$248)</f>
        <v>2</v>
      </c>
      <c r="O41" s="62">
        <f t="shared" ca="1" si="12"/>
        <v>4</v>
      </c>
      <c r="P41" s="533"/>
      <c r="R41" s="253">
        <f ca="1">SUM($S41:X41)</f>
        <v>0</v>
      </c>
      <c r="S41" s="320"/>
      <c r="T41" s="321">
        <f ca="1">IFERROR((IF(AND($H41&gt;S$6,$H41&lt;=T$6,$I41&lt;=T$6),NETWORKDAYS.INTL($H41,$I41,1,(Holidays!$A$1:$A$248)),0)+IF(AND($H41&gt;S$6,$H41&lt;=T$6,$I41&gt;T$6),NETWORKDAYS.INTL($H41,(T$6),1,(Holidays!$A$1:$A$248)),0)+IF(AND($H41&lt;S$6,$I41&lt;T$6,$I41&gt;S$6),NETWORKDAYS.INTL(S$6+1,$I41,1,(Holidays!$A$1:$A$248)),0)+IF(AND($H41&lt;=S$6,$I41&gt;=T$6,$I41&gt;S$6),NETWORKDAYS.INTL(S$6+1,(T$6),1,(Holidays!$A$1:$A$248)),0))*$O41,"")</f>
        <v>0</v>
      </c>
      <c r="U41" s="190">
        <f ca="1">IFERROR((IF(AND($H41&gt;T$6,$H41&lt;=U$6,$I41&lt;=U$6),NETWORKDAYS.INTL($H41,$I41,1,(Holidays!$A$1:$A$248)),0)+IF(AND($H41&gt;T$6,$H41&lt;=U$6,$I41&gt;U$6),NETWORKDAYS.INTL($H41,(U$6),1,(Holidays!$A$1:$A$248)),0)+IF(AND($H41&lt;T$6,$I41&lt;U$6,$I41&gt;T$6),NETWORKDAYS.INTL(T$6+1,$I41,1,(Holidays!$A$1:$A$248)),0)+IF(AND($H41&lt;=T$6,$I41&gt;=U$6,$I41&gt;T$6),NETWORKDAYS.INTL(T$6+1,(U$6),1,(Holidays!$A$1:$A$248)),0))*$O41,"")</f>
        <v>0</v>
      </c>
      <c r="V41" s="192">
        <f ca="1">IFERROR((IF(AND($H41&gt;U$6,$H41&lt;=V$6,$I41&lt;=V$6),NETWORKDAYS.INTL($H41,$I41,1,(Holidays!$A$1:$A$248)),0)+IF(AND($H41&gt;U$6,$H41&lt;=V$6,$I41&gt;V$6),NETWORKDAYS.INTL($H41,(V$6),1,(Holidays!$A$1:$A$248)),0)+IF(AND($H41&lt;U$6,$I41&lt;V$6,$I41&gt;U$6),NETWORKDAYS.INTL(U$6+1,$I41,1,(Holidays!$A$1:$A$248)),0)+IF(AND($H41&lt;=U$6,$I41&gt;=V$6,$I41&gt;U$6),NETWORKDAYS.INTL(U$6+1,(V$6),1,(Holidays!$A$1:$A$248)),0))*$O41,"")</f>
        <v>0</v>
      </c>
      <c r="W41" s="321">
        <f ca="1">IFERROR((IF(AND($H41&gt;V$6,$H41&lt;=W$6,$I41&lt;=W$6),NETWORKDAYS.INTL($H41,$I41,1,(Holidays!$A$1:$A$248)),0)+IF(AND($H41&gt;V$6,$H41&lt;=W$6,$I41&gt;W$6),NETWORKDAYS.INTL($H41,(W$6),1,(Holidays!$A$1:$A$248)),0)+IF(AND($H41&lt;V$6,$I41&lt;W$6,$I41&gt;V$6),NETWORKDAYS.INTL(V$6+1,$I41,1,(Holidays!$A$1:$A$248)),0)+IF(AND($H41&lt;=V$6,$I41&gt;=W$6,$I41&gt;V$6),NETWORKDAYS.INTL(V$6+1,(W$6),1,(Holidays!$A$1:$A$248)),0))*$O41,"")</f>
        <v>0</v>
      </c>
      <c r="X41" s="190">
        <f ca="1">IFERROR((IF(AND($H41&gt;W$6,$H41&lt;=X$6,$I41&lt;=X$6),NETWORKDAYS.INTL($H41,$I41,1,(Holidays!$A$1:$A$248)),0)+IF(AND($H41&gt;W$6,$H41&lt;=X$6,$I41&gt;X$6),NETWORKDAYS.INTL($H41,(X$6),1,(Holidays!$A$1:$A$248)),0)+IF(AND($H41&lt;W$6,$I41&lt;X$6,$I41&gt;W$6),NETWORKDAYS.INTL(W$6+1,$I41,1,(Holidays!$A$1:$A$248)),0)+IF(AND($H41&lt;=W$6,$I41&gt;=X$6,$I41&gt;W$6),NETWORKDAYS.INTL(W$6+1,(X$6),1,(Holidays!$A$1:$A$248)),0))*$O41,"")</f>
        <v>0</v>
      </c>
    </row>
    <row r="42" spans="2:24" ht="15" customHeight="1" outlineLevel="1">
      <c r="B42" s="59" t="str">
        <f>'A-5_License Planning'!B40</f>
        <v>B.3</v>
      </c>
      <c r="C42" s="458" t="str">
        <f ca="1">IFERROR(VLOOKUP(B42,OFFSET('A-1_MH Estimation'!$B$7,0,0,MATCH("Subtotal LOE",'A-1_MH Estimation'!B:B,0)-7,2),2,0),"")</f>
        <v>Pipe Flow N-Shape  - Administrative Documentation &amp; Customer Comment Followed up</v>
      </c>
      <c r="D42" s="466">
        <f ca="1">IFERROR(VLOOKUP(B42,OFFSET('A-1_MH Estimation'!$B$7,0,0,MATCH("Subtotal LOE",'A-1_MH Estimation'!B:B,0)-7,4),4,0),"")</f>
        <v>1</v>
      </c>
      <c r="E42" s="466" t="str">
        <f ca="1">IFERROR(VLOOKUP(B42,OFFSET('A-1_MH Estimation'!$B$7,0,0,MATCH("Subtotal LOE",'A-1_MH Estimation'!B:B,0)-7,3),3,0),"")</f>
        <v>document</v>
      </c>
      <c r="F42" s="462">
        <f ca="1">IFERROR(VLOOKUP($B42,'A-2_MH Distribution'!$B$6:$O$16314,3,0)*VLOOKUP($B42,'A-2_MH Distribution'!$B$6:$O$16314,VLOOKUP(G42,SoftwareList,6,0),0)*IFERROR((--(VLOOKUP($B42,'A-2_MH Distribution'!$B$6:$O$16314,VLOOKUP(G42,SoftwareList,8,0),0)=0)+VLOOKUP($B42,'A-2_MH Distribution'!$B$6:$O$16314,VLOOKUP(G42,SoftwareList,8,0),0)),1),0)</f>
        <v>8</v>
      </c>
      <c r="G42" s="403" t="str">
        <f t="shared" ca="1" si="13"/>
        <v>MsOffice</v>
      </c>
      <c r="H42" s="351">
        <f ca="1">IFERROR(INDEX('A-5_License Planning'!$B$1:$M$12900,MATCH(1,INDEX(('A-5_License Planning'!$B$1:$B$12900=ProgressivePlan!B42)*('A-5_License Planning'!$G$1:$G$12900=ProgressivePlan!G42),0),0),MATCH("Start Date",'A-5_License Planning'!$B$4:N$4,0)),0)</f>
        <v>44544</v>
      </c>
      <c r="I42" s="352">
        <f ca="1">IFERROR(INDEX('A-5_License Planning'!$B$1:$M$12900,MATCH(1,INDEX(('A-5_License Planning'!$B$1:$B$12900=ProgressivePlan!B42)*('A-5_License Planning'!$G$1:$G$12900=ProgressivePlan!G42),0),0),MATCH("Finish Date",'A-5_License Planning'!$B$4:N$4,0)),0)</f>
        <v>44545</v>
      </c>
      <c r="J42" s="514">
        <f t="shared" ca="1" si="11"/>
        <v>0</v>
      </c>
      <c r="K42" s="511">
        <f ca="1">NETWORKDAYS.INTL(L42,M42,1,Holidays!$A$1:$A$248)</f>
        <v>0</v>
      </c>
      <c r="L42" s="507">
        <f t="shared" ca="1" si="9"/>
        <v>0</v>
      </c>
      <c r="M42" s="352">
        <f t="shared" ca="1" si="10"/>
        <v>0</v>
      </c>
      <c r="N42" s="170">
        <f ca="1">NETWORKDAYS.INTL(H42,I42,1,Holidays!$A$1:$A$248)</f>
        <v>2</v>
      </c>
      <c r="O42" s="62">
        <f t="shared" ca="1" si="12"/>
        <v>4</v>
      </c>
      <c r="P42" s="533"/>
      <c r="R42" s="253">
        <f ca="1">SUM($S42:X42)</f>
        <v>0</v>
      </c>
      <c r="S42" s="320"/>
      <c r="T42" s="321">
        <f ca="1">IFERROR((IF(AND($H42&gt;S$6,$H42&lt;=T$6,$I42&lt;=T$6),NETWORKDAYS.INTL($H42,$I42,1,(Holidays!$A$1:$A$248)),0)+IF(AND($H42&gt;S$6,$H42&lt;=T$6,$I42&gt;T$6),NETWORKDAYS.INTL($H42,(T$6),1,(Holidays!$A$1:$A$248)),0)+IF(AND($H42&lt;S$6,$I42&lt;T$6,$I42&gt;S$6),NETWORKDAYS.INTL(S$6+1,$I42,1,(Holidays!$A$1:$A$248)),0)+IF(AND($H42&lt;=S$6,$I42&gt;=T$6,$I42&gt;S$6),NETWORKDAYS.INTL(S$6+1,(T$6),1,(Holidays!$A$1:$A$248)),0))*$O42,"")</f>
        <v>0</v>
      </c>
      <c r="U42" s="190">
        <f ca="1">IFERROR((IF(AND($H42&gt;T$6,$H42&lt;=U$6,$I42&lt;=U$6),NETWORKDAYS.INTL($H42,$I42,1,(Holidays!$A$1:$A$248)),0)+IF(AND($H42&gt;T$6,$H42&lt;=U$6,$I42&gt;U$6),NETWORKDAYS.INTL($H42,(U$6),1,(Holidays!$A$1:$A$248)),0)+IF(AND($H42&lt;T$6,$I42&lt;U$6,$I42&gt;T$6),NETWORKDAYS.INTL(T$6+1,$I42,1,(Holidays!$A$1:$A$248)),0)+IF(AND($H42&lt;=T$6,$I42&gt;=U$6,$I42&gt;T$6),NETWORKDAYS.INTL(T$6+1,(U$6),1,(Holidays!$A$1:$A$248)),0))*$O42,"")</f>
        <v>0</v>
      </c>
      <c r="V42" s="192">
        <f ca="1">IFERROR((IF(AND($H42&gt;U$6,$H42&lt;=V$6,$I42&lt;=V$6),NETWORKDAYS.INTL($H42,$I42,1,(Holidays!$A$1:$A$248)),0)+IF(AND($H42&gt;U$6,$H42&lt;=V$6,$I42&gt;V$6),NETWORKDAYS.INTL($H42,(V$6),1,(Holidays!$A$1:$A$248)),0)+IF(AND($H42&lt;U$6,$I42&lt;V$6,$I42&gt;U$6),NETWORKDAYS.INTL(U$6+1,$I42,1,(Holidays!$A$1:$A$248)),0)+IF(AND($H42&lt;=U$6,$I42&gt;=V$6,$I42&gt;U$6),NETWORKDAYS.INTL(U$6+1,(V$6),1,(Holidays!$A$1:$A$248)),0))*$O42,"")</f>
        <v>0</v>
      </c>
      <c r="W42" s="321">
        <f ca="1">IFERROR((IF(AND($H42&gt;V$6,$H42&lt;=W$6,$I42&lt;=W$6),NETWORKDAYS.INTL($H42,$I42,1,(Holidays!$A$1:$A$248)),0)+IF(AND($H42&gt;V$6,$H42&lt;=W$6,$I42&gt;W$6),NETWORKDAYS.INTL($H42,(W$6),1,(Holidays!$A$1:$A$248)),0)+IF(AND($H42&lt;V$6,$I42&lt;W$6,$I42&gt;V$6),NETWORKDAYS.INTL(V$6+1,$I42,1,(Holidays!$A$1:$A$248)),0)+IF(AND($H42&lt;=V$6,$I42&gt;=W$6,$I42&gt;V$6),NETWORKDAYS.INTL(V$6+1,(W$6),1,(Holidays!$A$1:$A$248)),0))*$O42,"")</f>
        <v>0</v>
      </c>
      <c r="X42" s="190">
        <f ca="1">IFERROR((IF(AND($H42&gt;W$6,$H42&lt;=X$6,$I42&lt;=X$6),NETWORKDAYS.INTL($H42,$I42,1,(Holidays!$A$1:$A$248)),0)+IF(AND($H42&gt;W$6,$H42&lt;=X$6,$I42&gt;X$6),NETWORKDAYS.INTL($H42,(X$6),1,(Holidays!$A$1:$A$248)),0)+IF(AND($H42&lt;W$6,$I42&lt;X$6,$I42&gt;W$6),NETWORKDAYS.INTL(W$6+1,$I42,1,(Holidays!$A$1:$A$248)),0)+IF(AND($H42&lt;=W$6,$I42&gt;=X$6,$I42&gt;W$6),NETWORKDAYS.INTL(W$6+1,(X$6),1,(Holidays!$A$1:$A$248)),0))*$O42,"")</f>
        <v>0</v>
      </c>
    </row>
    <row r="43" spans="2:24" ht="15" customHeight="1" outlineLevel="1">
      <c r="B43" s="59" t="str">
        <f>'A-5_License Planning'!B41</f>
        <v>B.4</v>
      </c>
      <c r="C43" s="458" t="str">
        <f ca="1">IFERROR(VLOOKUP(B43,OFFSET('A-1_MH Estimation'!$B$7,0,0,MATCH("Subtotal LOE",'A-1_MH Estimation'!B:B,0)-7,2),2,0),"")</f>
        <v>Rotameter Direction  - Administrative Documentation &amp; Customer Comment Followed up</v>
      </c>
      <c r="D43" s="466">
        <f ca="1">IFERROR(VLOOKUP(B43,OFFSET('A-1_MH Estimation'!$B$7,0,0,MATCH("Subtotal LOE",'A-1_MH Estimation'!B:B,0)-7,4),4,0),"")</f>
        <v>1</v>
      </c>
      <c r="E43" s="466" t="str">
        <f ca="1">IFERROR(VLOOKUP(B43,OFFSET('A-1_MH Estimation'!$B$7,0,0,MATCH("Subtotal LOE",'A-1_MH Estimation'!B:B,0)-7,3),3,0),"")</f>
        <v>document</v>
      </c>
      <c r="F43" s="462">
        <f ca="1">IFERROR(VLOOKUP($B43,'A-2_MH Distribution'!$B$6:$O$16314,3,0)*VLOOKUP($B43,'A-2_MH Distribution'!$B$6:$O$16314,VLOOKUP(G43,SoftwareList,6,0),0)*IFERROR((--(VLOOKUP($B43,'A-2_MH Distribution'!$B$6:$O$16314,VLOOKUP(G43,SoftwareList,8,0),0)=0)+VLOOKUP($B43,'A-2_MH Distribution'!$B$6:$O$16314,VLOOKUP(G43,SoftwareList,8,0),0)),1),0)</f>
        <v>8</v>
      </c>
      <c r="G43" s="403" t="str">
        <f t="shared" ca="1" si="13"/>
        <v>MsOffice</v>
      </c>
      <c r="H43" s="351">
        <f ca="1">IFERROR(INDEX('A-5_License Planning'!$B$1:$M$12900,MATCH(1,INDEX(('A-5_License Planning'!$B$1:$B$12900=ProgressivePlan!B43)*('A-5_License Planning'!$G$1:$G$12900=ProgressivePlan!G43),0),0),MATCH("Start Date",'A-5_License Planning'!$B$4:N$4,0)),0)</f>
        <v>44613</v>
      </c>
      <c r="I43" s="352">
        <f ca="1">IFERROR(INDEX('A-5_License Planning'!$B$1:$M$12900,MATCH(1,INDEX(('A-5_License Planning'!$B$1:$B$12900=ProgressivePlan!B43)*('A-5_License Planning'!$G$1:$G$12900=ProgressivePlan!G43),0),0),MATCH("Finish Date",'A-5_License Planning'!$B$4:N$4,0)),0)</f>
        <v>44616</v>
      </c>
      <c r="J43" s="514">
        <f t="shared" ca="1" si="11"/>
        <v>0</v>
      </c>
      <c r="K43" s="511">
        <f ca="1">NETWORKDAYS.INTL(L43,M43,1,Holidays!$A$1:$A$248)</f>
        <v>0</v>
      </c>
      <c r="L43" s="507">
        <f t="shared" ca="1" si="9"/>
        <v>0</v>
      </c>
      <c r="M43" s="352">
        <f t="shared" ca="1" si="10"/>
        <v>0</v>
      </c>
      <c r="N43" s="170">
        <f ca="1">NETWORKDAYS.INTL(H43,I43,1,Holidays!$A$1:$A$248)</f>
        <v>4</v>
      </c>
      <c r="O43" s="62">
        <f t="shared" ca="1" si="12"/>
        <v>2</v>
      </c>
      <c r="P43" s="533"/>
      <c r="R43" s="253">
        <f ca="1">SUM($S43:X43)</f>
        <v>0</v>
      </c>
      <c r="S43" s="320"/>
      <c r="T43" s="321">
        <f ca="1">IFERROR((IF(AND($H43&gt;S$6,$H43&lt;=T$6,$I43&lt;=T$6),NETWORKDAYS.INTL($H43,$I43,1,(Holidays!$A$1:$A$248)),0)+IF(AND($H43&gt;S$6,$H43&lt;=T$6,$I43&gt;T$6),NETWORKDAYS.INTL($H43,(T$6),1,(Holidays!$A$1:$A$248)),0)+IF(AND($H43&lt;S$6,$I43&lt;T$6,$I43&gt;S$6),NETWORKDAYS.INTL(S$6+1,$I43,1,(Holidays!$A$1:$A$248)),0)+IF(AND($H43&lt;=S$6,$I43&gt;=T$6,$I43&gt;S$6),NETWORKDAYS.INTL(S$6+1,(T$6),1,(Holidays!$A$1:$A$248)),0))*$O43,"")</f>
        <v>0</v>
      </c>
      <c r="U43" s="190">
        <f ca="1">IFERROR((IF(AND($H43&gt;T$6,$H43&lt;=U$6,$I43&lt;=U$6),NETWORKDAYS.INTL($H43,$I43,1,(Holidays!$A$1:$A$248)),0)+IF(AND($H43&gt;T$6,$H43&lt;=U$6,$I43&gt;U$6),NETWORKDAYS.INTL($H43,(U$6),1,(Holidays!$A$1:$A$248)),0)+IF(AND($H43&lt;T$6,$I43&lt;U$6,$I43&gt;T$6),NETWORKDAYS.INTL(T$6+1,$I43,1,(Holidays!$A$1:$A$248)),0)+IF(AND($H43&lt;=T$6,$I43&gt;=U$6,$I43&gt;T$6),NETWORKDAYS.INTL(T$6+1,(U$6),1,(Holidays!$A$1:$A$248)),0))*$O43,"")</f>
        <v>0</v>
      </c>
      <c r="V43" s="192">
        <f ca="1">IFERROR((IF(AND($H43&gt;U$6,$H43&lt;=V$6,$I43&lt;=V$6),NETWORKDAYS.INTL($H43,$I43,1,(Holidays!$A$1:$A$248)),0)+IF(AND($H43&gt;U$6,$H43&lt;=V$6,$I43&gt;V$6),NETWORKDAYS.INTL($H43,(V$6),1,(Holidays!$A$1:$A$248)),0)+IF(AND($H43&lt;U$6,$I43&lt;V$6,$I43&gt;U$6),NETWORKDAYS.INTL(U$6+1,$I43,1,(Holidays!$A$1:$A$248)),0)+IF(AND($H43&lt;=U$6,$I43&gt;=V$6,$I43&gt;U$6),NETWORKDAYS.INTL(U$6+1,(V$6),1,(Holidays!$A$1:$A$248)),0))*$O43,"")</f>
        <v>0</v>
      </c>
      <c r="W43" s="321">
        <f ca="1">IFERROR((IF(AND($H43&gt;V$6,$H43&lt;=W$6,$I43&lt;=W$6),NETWORKDAYS.INTL($H43,$I43,1,(Holidays!$A$1:$A$248)),0)+IF(AND($H43&gt;V$6,$H43&lt;=W$6,$I43&gt;W$6),NETWORKDAYS.INTL($H43,(W$6),1,(Holidays!$A$1:$A$248)),0)+IF(AND($H43&lt;V$6,$I43&lt;W$6,$I43&gt;V$6),NETWORKDAYS.INTL(V$6+1,$I43,1,(Holidays!$A$1:$A$248)),0)+IF(AND($H43&lt;=V$6,$I43&gt;=W$6,$I43&gt;V$6),NETWORKDAYS.INTL(V$6+1,(W$6),1,(Holidays!$A$1:$A$248)),0))*$O43,"")</f>
        <v>0</v>
      </c>
      <c r="X43" s="190">
        <f ca="1">IFERROR((IF(AND($H43&gt;W$6,$H43&lt;=X$6,$I43&lt;=X$6),NETWORKDAYS.INTL($H43,$I43,1,(Holidays!$A$1:$A$248)),0)+IF(AND($H43&gt;W$6,$H43&lt;=X$6,$I43&gt;X$6),NETWORKDAYS.INTL($H43,(X$6),1,(Holidays!$A$1:$A$248)),0)+IF(AND($H43&lt;W$6,$I43&lt;X$6,$I43&gt;W$6),NETWORKDAYS.INTL(W$6+1,$I43,1,(Holidays!$A$1:$A$248)),0)+IF(AND($H43&lt;=W$6,$I43&gt;=X$6,$I43&gt;W$6),NETWORKDAYS.INTL(W$6+1,(X$6),1,(Holidays!$A$1:$A$248)),0))*$O43,"")</f>
        <v>0</v>
      </c>
    </row>
    <row r="44" spans="2:24" ht="15" customHeight="1" outlineLevel="1">
      <c r="B44" s="59" t="str">
        <f>'A-5_License Planning'!B42</f>
        <v>B.5</v>
      </c>
      <c r="C44" s="458" t="str">
        <f ca="1">IFERROR(VLOOKUP(B44,OFFSET('A-1_MH Estimation'!$B$7,0,0,MATCH("Subtotal LOE",'A-1_MH Estimation'!B:B,0)-7,2),2,0),"")</f>
        <v>Pipe Nozzle Insulation  - Administrative Documentation &amp; Customer Comment Followed up</v>
      </c>
      <c r="D44" s="466">
        <f ca="1">IFERROR(VLOOKUP(B44,OFFSET('A-1_MH Estimation'!$B$7,0,0,MATCH("Subtotal LOE",'A-1_MH Estimation'!B:B,0)-7,4),4,0),"")</f>
        <v>1</v>
      </c>
      <c r="E44" s="466" t="str">
        <f ca="1">IFERROR(VLOOKUP(B44,OFFSET('A-1_MH Estimation'!$B$7,0,0,MATCH("Subtotal LOE",'A-1_MH Estimation'!B:B,0)-7,3),3,0),"")</f>
        <v>document</v>
      </c>
      <c r="F44" s="462">
        <f ca="1">IFERROR(VLOOKUP($B44,'A-2_MH Distribution'!$B$6:$O$16314,3,0)*VLOOKUP($B44,'A-2_MH Distribution'!$B$6:$O$16314,VLOOKUP(G44,SoftwareList,6,0),0)*IFERROR((--(VLOOKUP($B44,'A-2_MH Distribution'!$B$6:$O$16314,VLOOKUP(G44,SoftwareList,8,0),0)=0)+VLOOKUP($B44,'A-2_MH Distribution'!$B$6:$O$16314,VLOOKUP(G44,SoftwareList,8,0),0)),1),0)</f>
        <v>7.9799999999999995</v>
      </c>
      <c r="G44" s="403" t="str">
        <f t="shared" ca="1" si="13"/>
        <v>MsOffice</v>
      </c>
      <c r="H44" s="351">
        <f ca="1">IFERROR(INDEX('A-5_License Planning'!$B$1:$M$12900,MATCH(1,INDEX(('A-5_License Planning'!$B$1:$B$12900=ProgressivePlan!B44)*('A-5_License Planning'!$G$1:$G$12900=ProgressivePlan!G44),0),0),MATCH("Start Date",'A-5_License Planning'!$B$4:N$4,0)),0)</f>
        <v>44546</v>
      </c>
      <c r="I44" s="352">
        <f ca="1">IFERROR(INDEX('A-5_License Planning'!$B$1:$M$12900,MATCH(1,INDEX(('A-5_License Planning'!$B$1:$B$12900=ProgressivePlan!B44)*('A-5_License Planning'!$G$1:$G$12900=ProgressivePlan!G44),0),0),MATCH("Finish Date",'A-5_License Planning'!$B$4:N$4,0)),0)</f>
        <v>44547</v>
      </c>
      <c r="J44" s="514">
        <f t="shared" ca="1" si="11"/>
        <v>0</v>
      </c>
      <c r="K44" s="511">
        <f ca="1">NETWORKDAYS.INTL(L44,M44,1,Holidays!$A$1:$A$248)</f>
        <v>0</v>
      </c>
      <c r="L44" s="507">
        <f t="shared" ca="1" si="9"/>
        <v>0</v>
      </c>
      <c r="M44" s="352">
        <f t="shared" ca="1" si="10"/>
        <v>0</v>
      </c>
      <c r="N44" s="170">
        <f ca="1">NETWORKDAYS.INTL(H44,I44,1,Holidays!$A$1:$A$248)</f>
        <v>2</v>
      </c>
      <c r="O44" s="62">
        <f t="shared" ca="1" si="12"/>
        <v>3.9899999999999998</v>
      </c>
      <c r="P44" s="533"/>
      <c r="R44" s="253">
        <f ca="1">SUM($S44:X44)</f>
        <v>0</v>
      </c>
      <c r="S44" s="320"/>
      <c r="T44" s="321">
        <f ca="1">IFERROR((IF(AND($H44&gt;S$6,$H44&lt;=T$6,$I44&lt;=T$6),NETWORKDAYS.INTL($H44,$I44,1,(Holidays!$A$1:$A$248)),0)+IF(AND($H44&gt;S$6,$H44&lt;=T$6,$I44&gt;T$6),NETWORKDAYS.INTL($H44,(T$6),1,(Holidays!$A$1:$A$248)),0)+IF(AND($H44&lt;S$6,$I44&lt;T$6,$I44&gt;S$6),NETWORKDAYS.INTL(S$6+1,$I44,1,(Holidays!$A$1:$A$248)),0)+IF(AND($H44&lt;=S$6,$I44&gt;=T$6,$I44&gt;S$6),NETWORKDAYS.INTL(S$6+1,(T$6),1,(Holidays!$A$1:$A$248)),0))*$O44,"")</f>
        <v>0</v>
      </c>
      <c r="U44" s="190">
        <f ca="1">IFERROR((IF(AND($H44&gt;T$6,$H44&lt;=U$6,$I44&lt;=U$6),NETWORKDAYS.INTL($H44,$I44,1,(Holidays!$A$1:$A$248)),0)+IF(AND($H44&gt;T$6,$H44&lt;=U$6,$I44&gt;U$6),NETWORKDAYS.INTL($H44,(U$6),1,(Holidays!$A$1:$A$248)),0)+IF(AND($H44&lt;T$6,$I44&lt;U$6,$I44&gt;T$6),NETWORKDAYS.INTL(T$6+1,$I44,1,(Holidays!$A$1:$A$248)),0)+IF(AND($H44&lt;=T$6,$I44&gt;=U$6,$I44&gt;T$6),NETWORKDAYS.INTL(T$6+1,(U$6),1,(Holidays!$A$1:$A$248)),0))*$O44,"")</f>
        <v>0</v>
      </c>
      <c r="V44" s="192">
        <f ca="1">IFERROR((IF(AND($H44&gt;U$6,$H44&lt;=V$6,$I44&lt;=V$6),NETWORKDAYS.INTL($H44,$I44,1,(Holidays!$A$1:$A$248)),0)+IF(AND($H44&gt;U$6,$H44&lt;=V$6,$I44&gt;V$6),NETWORKDAYS.INTL($H44,(V$6),1,(Holidays!$A$1:$A$248)),0)+IF(AND($H44&lt;U$6,$I44&lt;V$6,$I44&gt;U$6),NETWORKDAYS.INTL(U$6+1,$I44,1,(Holidays!$A$1:$A$248)),0)+IF(AND($H44&lt;=U$6,$I44&gt;=V$6,$I44&gt;U$6),NETWORKDAYS.INTL(U$6+1,(V$6),1,(Holidays!$A$1:$A$248)),0))*$O44,"")</f>
        <v>0</v>
      </c>
      <c r="W44" s="321">
        <f ca="1">IFERROR((IF(AND($H44&gt;V$6,$H44&lt;=W$6,$I44&lt;=W$6),NETWORKDAYS.INTL($H44,$I44,1,(Holidays!$A$1:$A$248)),0)+IF(AND($H44&gt;V$6,$H44&lt;=W$6,$I44&gt;W$6),NETWORKDAYS.INTL($H44,(W$6),1,(Holidays!$A$1:$A$248)),0)+IF(AND($H44&lt;V$6,$I44&lt;W$6,$I44&gt;V$6),NETWORKDAYS.INTL(V$6+1,$I44,1,(Holidays!$A$1:$A$248)),0)+IF(AND($H44&lt;=V$6,$I44&gt;=W$6,$I44&gt;V$6),NETWORKDAYS.INTL(V$6+1,(W$6),1,(Holidays!$A$1:$A$248)),0))*$O44,"")</f>
        <v>0</v>
      </c>
      <c r="X44" s="190">
        <f ca="1">IFERROR((IF(AND($H44&gt;W$6,$H44&lt;=X$6,$I44&lt;=X$6),NETWORKDAYS.INTL($H44,$I44,1,(Holidays!$A$1:$A$248)),0)+IF(AND($H44&gt;W$6,$H44&lt;=X$6,$I44&gt;X$6),NETWORKDAYS.INTL($H44,(X$6),1,(Holidays!$A$1:$A$248)),0)+IF(AND($H44&lt;W$6,$I44&lt;X$6,$I44&gt;W$6),NETWORKDAYS.INTL(W$6+1,$I44,1,(Holidays!$A$1:$A$248)),0)+IF(AND($H44&lt;=W$6,$I44&gt;=X$6,$I44&gt;W$6),NETWORKDAYS.INTL(W$6+1,(X$6),1,(Holidays!$A$1:$A$248)),0))*$O44,"")</f>
        <v>0</v>
      </c>
    </row>
    <row r="45" spans="2:24" ht="15" customHeight="1" outlineLevel="1">
      <c r="B45" s="59" t="str">
        <f>'A-5_License Planning'!B43</f>
        <v>B.6</v>
      </c>
      <c r="C45" s="458" t="str">
        <f ca="1">IFERROR(VLOOKUP(B45,OFFSET('A-1_MH Estimation'!$B$7,0,0,MATCH("Subtotal LOE",'A-1_MH Estimation'!B:B,0)-7,2),2,0),"")</f>
        <v>Incorrect Support Component Part  - Administrative Documentation &amp; Customer Comment Followed up</v>
      </c>
      <c r="D45" s="466">
        <f ca="1">IFERROR(VLOOKUP(B45,OFFSET('A-1_MH Estimation'!$B$7,0,0,MATCH("Subtotal LOE",'A-1_MH Estimation'!B:B,0)-7,4),4,0),"")</f>
        <v>1</v>
      </c>
      <c r="E45" s="466" t="str">
        <f ca="1">IFERROR(VLOOKUP(B45,OFFSET('A-1_MH Estimation'!$B$7,0,0,MATCH("Subtotal LOE",'A-1_MH Estimation'!B:B,0)-7,3),3,0),"")</f>
        <v>document</v>
      </c>
      <c r="F45" s="462">
        <f ca="1">IFERROR(VLOOKUP($B45,'A-2_MH Distribution'!$B$6:$O$16314,3,0)*VLOOKUP($B45,'A-2_MH Distribution'!$B$6:$O$16314,VLOOKUP(G45,SoftwareList,6,0),0)*IFERROR((--(VLOOKUP($B45,'A-2_MH Distribution'!$B$6:$O$16314,VLOOKUP(G45,SoftwareList,8,0),0)=0)+VLOOKUP($B45,'A-2_MH Distribution'!$B$6:$O$16314,VLOOKUP(G45,SoftwareList,8,0),0)),1),0)</f>
        <v>8</v>
      </c>
      <c r="G45" s="403" t="str">
        <f t="shared" ca="1" si="13"/>
        <v>MsOffice</v>
      </c>
      <c r="H45" s="351">
        <f ca="1">IFERROR(INDEX('A-5_License Planning'!$B$1:$M$12900,MATCH(1,INDEX(('A-5_License Planning'!$B$1:$B$12900=ProgressivePlan!B45)*('A-5_License Planning'!$G$1:$G$12900=ProgressivePlan!G45),0),0),MATCH("Start Date",'A-5_License Planning'!$B$4:N$4,0)),0)</f>
        <v>44615</v>
      </c>
      <c r="I45" s="352">
        <f ca="1">IFERROR(INDEX('A-5_License Planning'!$B$1:$M$12900,MATCH(1,INDEX(('A-5_License Planning'!$B$1:$B$12900=ProgressivePlan!B45)*('A-5_License Planning'!$G$1:$G$12900=ProgressivePlan!G45),0),0),MATCH("Finish Date",'A-5_License Planning'!$B$4:N$4,0)),0)</f>
        <v>44616</v>
      </c>
      <c r="J45" s="514">
        <f t="shared" ca="1" si="11"/>
        <v>0</v>
      </c>
      <c r="K45" s="511">
        <f ca="1">NETWORKDAYS.INTL(L45,M45,1,Holidays!$A$1:$A$248)</f>
        <v>0</v>
      </c>
      <c r="L45" s="507">
        <f t="shared" ca="1" si="9"/>
        <v>0</v>
      </c>
      <c r="M45" s="352">
        <f t="shared" ca="1" si="10"/>
        <v>0</v>
      </c>
      <c r="N45" s="170">
        <f ca="1">NETWORKDAYS.INTL(H45,I45,1,Holidays!$A$1:$A$248)</f>
        <v>2</v>
      </c>
      <c r="O45" s="62">
        <f t="shared" ca="1" si="12"/>
        <v>4</v>
      </c>
      <c r="P45" s="533"/>
      <c r="R45" s="253">
        <f ca="1">SUM($S45:X45)</f>
        <v>0</v>
      </c>
      <c r="S45" s="320"/>
      <c r="T45" s="321">
        <f ca="1">IFERROR((IF(AND($H45&gt;S$6,$H45&lt;=T$6,$I45&lt;=T$6),NETWORKDAYS.INTL($H45,$I45,1,(Holidays!$A$1:$A$248)),0)+IF(AND($H45&gt;S$6,$H45&lt;=T$6,$I45&gt;T$6),NETWORKDAYS.INTL($H45,(T$6),1,(Holidays!$A$1:$A$248)),0)+IF(AND($H45&lt;S$6,$I45&lt;T$6,$I45&gt;S$6),NETWORKDAYS.INTL(S$6+1,$I45,1,(Holidays!$A$1:$A$248)),0)+IF(AND($H45&lt;=S$6,$I45&gt;=T$6,$I45&gt;S$6),NETWORKDAYS.INTL(S$6+1,(T$6),1,(Holidays!$A$1:$A$248)),0))*$O45,"")</f>
        <v>0</v>
      </c>
      <c r="U45" s="190">
        <f ca="1">IFERROR((IF(AND($H45&gt;T$6,$H45&lt;=U$6,$I45&lt;=U$6),NETWORKDAYS.INTL($H45,$I45,1,(Holidays!$A$1:$A$248)),0)+IF(AND($H45&gt;T$6,$H45&lt;=U$6,$I45&gt;U$6),NETWORKDAYS.INTL($H45,(U$6),1,(Holidays!$A$1:$A$248)),0)+IF(AND($H45&lt;T$6,$I45&lt;U$6,$I45&gt;T$6),NETWORKDAYS.INTL(T$6+1,$I45,1,(Holidays!$A$1:$A$248)),0)+IF(AND($H45&lt;=T$6,$I45&gt;=U$6,$I45&gt;T$6),NETWORKDAYS.INTL(T$6+1,(U$6),1,(Holidays!$A$1:$A$248)),0))*$O45,"")</f>
        <v>0</v>
      </c>
      <c r="V45" s="192">
        <f ca="1">IFERROR((IF(AND($H45&gt;U$6,$H45&lt;=V$6,$I45&lt;=V$6),NETWORKDAYS.INTL($H45,$I45,1,(Holidays!$A$1:$A$248)),0)+IF(AND($H45&gt;U$6,$H45&lt;=V$6,$I45&gt;V$6),NETWORKDAYS.INTL($H45,(V$6),1,(Holidays!$A$1:$A$248)),0)+IF(AND($H45&lt;U$6,$I45&lt;V$6,$I45&gt;U$6),NETWORKDAYS.INTL(U$6+1,$I45,1,(Holidays!$A$1:$A$248)),0)+IF(AND($H45&lt;=U$6,$I45&gt;=V$6,$I45&gt;U$6),NETWORKDAYS.INTL(U$6+1,(V$6),1,(Holidays!$A$1:$A$248)),0))*$O45,"")</f>
        <v>0</v>
      </c>
      <c r="W45" s="321">
        <f ca="1">IFERROR((IF(AND($H45&gt;V$6,$H45&lt;=W$6,$I45&lt;=W$6),NETWORKDAYS.INTL($H45,$I45,1,(Holidays!$A$1:$A$248)),0)+IF(AND($H45&gt;V$6,$H45&lt;=W$6,$I45&gt;W$6),NETWORKDAYS.INTL($H45,(W$6),1,(Holidays!$A$1:$A$248)),0)+IF(AND($H45&lt;V$6,$I45&lt;W$6,$I45&gt;V$6),NETWORKDAYS.INTL(V$6+1,$I45,1,(Holidays!$A$1:$A$248)),0)+IF(AND($H45&lt;=V$6,$I45&gt;=W$6,$I45&gt;V$6),NETWORKDAYS.INTL(V$6+1,(W$6),1,(Holidays!$A$1:$A$248)),0))*$O45,"")</f>
        <v>0</v>
      </c>
      <c r="X45" s="190">
        <f ca="1">IFERROR((IF(AND($H45&gt;W$6,$H45&lt;=X$6,$I45&lt;=X$6),NETWORKDAYS.INTL($H45,$I45,1,(Holidays!$A$1:$A$248)),0)+IF(AND($H45&gt;W$6,$H45&lt;=X$6,$I45&gt;X$6),NETWORKDAYS.INTL($H45,(X$6),1,(Holidays!$A$1:$A$248)),0)+IF(AND($H45&lt;W$6,$I45&lt;X$6,$I45&gt;W$6),NETWORKDAYS.INTL(W$6+1,$I45,1,(Holidays!$A$1:$A$248)),0)+IF(AND($H45&lt;=W$6,$I45&gt;=X$6,$I45&gt;W$6),NETWORKDAYS.INTL(W$6+1,(X$6),1,(Holidays!$A$1:$A$248)),0))*$O45,"")</f>
        <v>0</v>
      </c>
    </row>
    <row r="46" spans="2:24" ht="15" customHeight="1" outlineLevel="1">
      <c r="B46" s="59" t="str">
        <f>'A-5_License Planning'!B44</f>
        <v>B.7</v>
      </c>
      <c r="C46" s="458" t="str">
        <f ca="1">IFERROR(VLOOKUP(B46,OFFSET('A-1_MH Estimation'!$B$7,0,0,MATCH("Subtotal LOE",'A-1_MH Estimation'!B:B,0)-7,2),2,0),"")</f>
        <v>Support Span  - Administrative Documentation &amp; Customer Comment Followed up</v>
      </c>
      <c r="D46" s="466">
        <f ca="1">IFERROR(VLOOKUP(B46,OFFSET('A-1_MH Estimation'!$B$7,0,0,MATCH("Subtotal LOE",'A-1_MH Estimation'!B:B,0)-7,4),4,0),"")</f>
        <v>1</v>
      </c>
      <c r="E46" s="466" t="str">
        <f ca="1">IFERROR(VLOOKUP(B46,OFFSET('A-1_MH Estimation'!$B$7,0,0,MATCH("Subtotal LOE",'A-1_MH Estimation'!B:B,0)-7,3),3,0),"")</f>
        <v>document</v>
      </c>
      <c r="F46" s="462">
        <f ca="1">IFERROR(VLOOKUP($B46,'A-2_MH Distribution'!$B$6:$O$16314,3,0)*VLOOKUP($B46,'A-2_MH Distribution'!$B$6:$O$16314,VLOOKUP(G46,SoftwareList,6,0),0)*IFERROR((--(VLOOKUP($B46,'A-2_MH Distribution'!$B$6:$O$16314,VLOOKUP(G46,SoftwareList,8,0),0)=0)+VLOOKUP($B46,'A-2_MH Distribution'!$B$6:$O$16314,VLOOKUP(G46,SoftwareList,8,0),0)),1),0)</f>
        <v>8</v>
      </c>
      <c r="G46" s="403" t="str">
        <f t="shared" ca="1" si="13"/>
        <v>MsOffice</v>
      </c>
      <c r="H46" s="351">
        <f ca="1">IFERROR(INDEX('A-5_License Planning'!$B$1:$M$12900,MATCH(1,INDEX(('A-5_License Planning'!$B$1:$B$12900=ProgressivePlan!B46)*('A-5_License Planning'!$G$1:$G$12900=ProgressivePlan!G46),0),0),MATCH("Start Date",'A-5_License Planning'!$B$4:N$4,0)),0)</f>
        <v>44616</v>
      </c>
      <c r="I46" s="352">
        <f ca="1">IFERROR(INDEX('A-5_License Planning'!$B$1:$M$12900,MATCH(1,INDEX(('A-5_License Planning'!$B$1:$B$12900=ProgressivePlan!B46)*('A-5_License Planning'!$G$1:$G$12900=ProgressivePlan!G46),0),0),MATCH("Finish Date",'A-5_License Planning'!$B$4:N$4,0)),0)</f>
        <v>44631</v>
      </c>
      <c r="J46" s="514">
        <f t="shared" ca="1" si="11"/>
        <v>0</v>
      </c>
      <c r="K46" s="511">
        <f ca="1">NETWORKDAYS.INTL(L46,M46,1,Holidays!$A$1:$A$248)</f>
        <v>0</v>
      </c>
      <c r="L46" s="507">
        <f t="shared" ca="1" si="9"/>
        <v>0</v>
      </c>
      <c r="M46" s="352">
        <f t="shared" ca="1" si="10"/>
        <v>0</v>
      </c>
      <c r="N46" s="170">
        <f ca="1">NETWORKDAYS.INTL(H46,I46,1,Holidays!$A$1:$A$248)</f>
        <v>11</v>
      </c>
      <c r="O46" s="62">
        <f t="shared" ca="1" si="12"/>
        <v>0.72727272727272729</v>
      </c>
      <c r="P46" s="533"/>
      <c r="R46" s="253">
        <f ca="1">SUM($S46:X46)</f>
        <v>0</v>
      </c>
      <c r="S46" s="320"/>
      <c r="T46" s="321">
        <f ca="1">IFERROR((IF(AND($H46&gt;S$6,$H46&lt;=T$6,$I46&lt;=T$6),NETWORKDAYS.INTL($H46,$I46,1,(Holidays!$A$1:$A$248)),0)+IF(AND($H46&gt;S$6,$H46&lt;=T$6,$I46&gt;T$6),NETWORKDAYS.INTL($H46,(T$6),1,(Holidays!$A$1:$A$248)),0)+IF(AND($H46&lt;S$6,$I46&lt;T$6,$I46&gt;S$6),NETWORKDAYS.INTL(S$6+1,$I46,1,(Holidays!$A$1:$A$248)),0)+IF(AND($H46&lt;=S$6,$I46&gt;=T$6,$I46&gt;S$6),NETWORKDAYS.INTL(S$6+1,(T$6),1,(Holidays!$A$1:$A$248)),0))*$O46,"")</f>
        <v>0</v>
      </c>
      <c r="U46" s="190">
        <f ca="1">IFERROR((IF(AND($H46&gt;T$6,$H46&lt;=U$6,$I46&lt;=U$6),NETWORKDAYS.INTL($H46,$I46,1,(Holidays!$A$1:$A$248)),0)+IF(AND($H46&gt;T$6,$H46&lt;=U$6,$I46&gt;U$6),NETWORKDAYS.INTL($H46,(U$6),1,(Holidays!$A$1:$A$248)),0)+IF(AND($H46&lt;T$6,$I46&lt;U$6,$I46&gt;T$6),NETWORKDAYS.INTL(T$6+1,$I46,1,(Holidays!$A$1:$A$248)),0)+IF(AND($H46&lt;=T$6,$I46&gt;=U$6,$I46&gt;T$6),NETWORKDAYS.INTL(T$6+1,(U$6),1,(Holidays!$A$1:$A$248)),0))*$O46,"")</f>
        <v>0</v>
      </c>
      <c r="V46" s="192">
        <f ca="1">IFERROR((IF(AND($H46&gt;U$6,$H46&lt;=V$6,$I46&lt;=V$6),NETWORKDAYS.INTL($H46,$I46,1,(Holidays!$A$1:$A$248)),0)+IF(AND($H46&gt;U$6,$H46&lt;=V$6,$I46&gt;V$6),NETWORKDAYS.INTL($H46,(V$6),1,(Holidays!$A$1:$A$248)),0)+IF(AND($H46&lt;U$6,$I46&lt;V$6,$I46&gt;U$6),NETWORKDAYS.INTL(U$6+1,$I46,1,(Holidays!$A$1:$A$248)),0)+IF(AND($H46&lt;=U$6,$I46&gt;=V$6,$I46&gt;U$6),NETWORKDAYS.INTL(U$6+1,(V$6),1,(Holidays!$A$1:$A$248)),0))*$O46,"")</f>
        <v>0</v>
      </c>
      <c r="W46" s="321">
        <f ca="1">IFERROR((IF(AND($H46&gt;V$6,$H46&lt;=W$6,$I46&lt;=W$6),NETWORKDAYS.INTL($H46,$I46,1,(Holidays!$A$1:$A$248)),0)+IF(AND($H46&gt;V$6,$H46&lt;=W$6,$I46&gt;W$6),NETWORKDAYS.INTL($H46,(W$6),1,(Holidays!$A$1:$A$248)),0)+IF(AND($H46&lt;V$6,$I46&lt;W$6,$I46&gt;V$6),NETWORKDAYS.INTL(V$6+1,$I46,1,(Holidays!$A$1:$A$248)),0)+IF(AND($H46&lt;=V$6,$I46&gt;=W$6,$I46&gt;V$6),NETWORKDAYS.INTL(V$6+1,(W$6),1,(Holidays!$A$1:$A$248)),0))*$O46,"")</f>
        <v>0</v>
      </c>
      <c r="X46" s="190">
        <f ca="1">IFERROR((IF(AND($H46&gt;W$6,$H46&lt;=X$6,$I46&lt;=X$6),NETWORKDAYS.INTL($H46,$I46,1,(Holidays!$A$1:$A$248)),0)+IF(AND($H46&gt;W$6,$H46&lt;=X$6,$I46&gt;X$6),NETWORKDAYS.INTL($H46,(X$6),1,(Holidays!$A$1:$A$248)),0)+IF(AND($H46&lt;W$6,$I46&lt;X$6,$I46&gt;W$6),NETWORKDAYS.INTL(W$6+1,$I46,1,(Holidays!$A$1:$A$248)),0)+IF(AND($H46&lt;=W$6,$I46&gt;=X$6,$I46&gt;W$6),NETWORKDAYS.INTL(W$6+1,(X$6),1,(Holidays!$A$1:$A$248)),0))*$O46,"")</f>
        <v>0</v>
      </c>
    </row>
    <row r="47" spans="2:24" ht="15" customHeight="1" outlineLevel="1">
      <c r="B47" s="59" t="str">
        <f>'A-5_License Planning'!B45</f>
        <v>B.8</v>
      </c>
      <c r="C47" s="458" t="str">
        <f ca="1">IFERROR(VLOOKUP(B47,OFFSET('A-1_MH Estimation'!$B$7,0,0,MATCH("Subtotal LOE",'A-1_MH Estimation'!B:B,0)-7,2),2,0),"")</f>
        <v>Pipe Cut Length  - Administrative Documentation &amp; Customer Comment Followed up</v>
      </c>
      <c r="D47" s="466">
        <f ca="1">IFERROR(VLOOKUP(B47,OFFSET('A-1_MH Estimation'!$B$7,0,0,MATCH("Subtotal LOE",'A-1_MH Estimation'!B:B,0)-7,4),4,0),"")</f>
        <v>1</v>
      </c>
      <c r="E47" s="466" t="str">
        <f ca="1">IFERROR(VLOOKUP(B47,OFFSET('A-1_MH Estimation'!$B$7,0,0,MATCH("Subtotal LOE",'A-1_MH Estimation'!B:B,0)-7,3),3,0),"")</f>
        <v>document</v>
      </c>
      <c r="F47" s="462">
        <f ca="1">IFERROR(VLOOKUP($B47,'A-2_MH Distribution'!$B$6:$O$16314,3,0)*VLOOKUP($B47,'A-2_MH Distribution'!$B$6:$O$16314,VLOOKUP(G47,SoftwareList,6,0),0)*IFERROR((--(VLOOKUP($B47,'A-2_MH Distribution'!$B$6:$O$16314,VLOOKUP(G47,SoftwareList,8,0),0)=0)+VLOOKUP($B47,'A-2_MH Distribution'!$B$6:$O$16314,VLOOKUP(G47,SoftwareList,8,0),0)),1),0)</f>
        <v>8</v>
      </c>
      <c r="G47" s="403" t="str">
        <f t="shared" ca="1" si="13"/>
        <v>MsOffice</v>
      </c>
      <c r="H47" s="351">
        <f ca="1">IFERROR(INDEX('A-5_License Planning'!$B$1:$M$12900,MATCH(1,INDEX(('A-5_License Planning'!$B$1:$B$12900=ProgressivePlan!B47)*('A-5_License Planning'!$G$1:$G$12900=ProgressivePlan!G47),0),0),MATCH("Start Date",'A-5_License Planning'!$B$4:N$4,0)),0)</f>
        <v>44550</v>
      </c>
      <c r="I47" s="352">
        <f ca="1">IFERROR(INDEX('A-5_License Planning'!$B$1:$M$12900,MATCH(1,INDEX(('A-5_License Planning'!$B$1:$B$12900=ProgressivePlan!B47)*('A-5_License Planning'!$G$1:$G$12900=ProgressivePlan!G47),0),0),MATCH("Finish Date",'A-5_License Planning'!$B$4:N$4,0)),0)</f>
        <v>44551</v>
      </c>
      <c r="J47" s="514">
        <f t="shared" ca="1" si="11"/>
        <v>0</v>
      </c>
      <c r="K47" s="511">
        <f ca="1">NETWORKDAYS.INTL(L47,M47,1,Holidays!$A$1:$A$248)</f>
        <v>0</v>
      </c>
      <c r="L47" s="507">
        <f t="shared" ca="1" si="9"/>
        <v>0</v>
      </c>
      <c r="M47" s="352">
        <f t="shared" ca="1" si="10"/>
        <v>0</v>
      </c>
      <c r="N47" s="170">
        <f ca="1">NETWORKDAYS.INTL(H47,I47,1,Holidays!$A$1:$A$248)</f>
        <v>2</v>
      </c>
      <c r="O47" s="62">
        <f t="shared" ca="1" si="12"/>
        <v>4</v>
      </c>
      <c r="P47" s="533"/>
      <c r="R47" s="253">
        <f ca="1">SUM($S47:X47)</f>
        <v>0</v>
      </c>
      <c r="S47" s="320"/>
      <c r="T47" s="321">
        <f ca="1">IFERROR((IF(AND($H47&gt;S$6,$H47&lt;=T$6,$I47&lt;=T$6),NETWORKDAYS.INTL($H47,$I47,1,(Holidays!$A$1:$A$248)),0)+IF(AND($H47&gt;S$6,$H47&lt;=T$6,$I47&gt;T$6),NETWORKDAYS.INTL($H47,(T$6),1,(Holidays!$A$1:$A$248)),0)+IF(AND($H47&lt;S$6,$I47&lt;T$6,$I47&gt;S$6),NETWORKDAYS.INTL(S$6+1,$I47,1,(Holidays!$A$1:$A$248)),0)+IF(AND($H47&lt;=S$6,$I47&gt;=T$6,$I47&gt;S$6),NETWORKDAYS.INTL(S$6+1,(T$6),1,(Holidays!$A$1:$A$248)),0))*$O47,"")</f>
        <v>0</v>
      </c>
      <c r="U47" s="190">
        <f ca="1">IFERROR((IF(AND($H47&gt;T$6,$H47&lt;=U$6,$I47&lt;=U$6),NETWORKDAYS.INTL($H47,$I47,1,(Holidays!$A$1:$A$248)),0)+IF(AND($H47&gt;T$6,$H47&lt;=U$6,$I47&gt;U$6),NETWORKDAYS.INTL($H47,(U$6),1,(Holidays!$A$1:$A$248)),0)+IF(AND($H47&lt;T$6,$I47&lt;U$6,$I47&gt;T$6),NETWORKDAYS.INTL(T$6+1,$I47,1,(Holidays!$A$1:$A$248)),0)+IF(AND($H47&lt;=T$6,$I47&gt;=U$6,$I47&gt;T$6),NETWORKDAYS.INTL(T$6+1,(U$6),1,(Holidays!$A$1:$A$248)),0))*$O47,"")</f>
        <v>0</v>
      </c>
      <c r="V47" s="192">
        <f ca="1">IFERROR((IF(AND($H47&gt;U$6,$H47&lt;=V$6,$I47&lt;=V$6),NETWORKDAYS.INTL($H47,$I47,1,(Holidays!$A$1:$A$248)),0)+IF(AND($H47&gt;U$6,$H47&lt;=V$6,$I47&gt;V$6),NETWORKDAYS.INTL($H47,(V$6),1,(Holidays!$A$1:$A$248)),0)+IF(AND($H47&lt;U$6,$I47&lt;V$6,$I47&gt;U$6),NETWORKDAYS.INTL(U$6+1,$I47,1,(Holidays!$A$1:$A$248)),0)+IF(AND($H47&lt;=U$6,$I47&gt;=V$6,$I47&gt;U$6),NETWORKDAYS.INTL(U$6+1,(V$6),1,(Holidays!$A$1:$A$248)),0))*$O47,"")</f>
        <v>0</v>
      </c>
      <c r="W47" s="321">
        <f ca="1">IFERROR((IF(AND($H47&gt;V$6,$H47&lt;=W$6,$I47&lt;=W$6),NETWORKDAYS.INTL($H47,$I47,1,(Holidays!$A$1:$A$248)),0)+IF(AND($H47&gt;V$6,$H47&lt;=W$6,$I47&gt;W$6),NETWORKDAYS.INTL($H47,(W$6),1,(Holidays!$A$1:$A$248)),0)+IF(AND($H47&lt;V$6,$I47&lt;W$6,$I47&gt;V$6),NETWORKDAYS.INTL(V$6+1,$I47,1,(Holidays!$A$1:$A$248)),0)+IF(AND($H47&lt;=V$6,$I47&gt;=W$6,$I47&gt;V$6),NETWORKDAYS.INTL(V$6+1,(W$6),1,(Holidays!$A$1:$A$248)),0))*$O47,"")</f>
        <v>0</v>
      </c>
      <c r="X47" s="190">
        <f ca="1">IFERROR((IF(AND($H47&gt;W$6,$H47&lt;=X$6,$I47&lt;=X$6),NETWORKDAYS.INTL($H47,$I47,1,(Holidays!$A$1:$A$248)),0)+IF(AND($H47&gt;W$6,$H47&lt;=X$6,$I47&gt;X$6),NETWORKDAYS.INTL($H47,(X$6),1,(Holidays!$A$1:$A$248)),0)+IF(AND($H47&lt;W$6,$I47&lt;X$6,$I47&gt;W$6),NETWORKDAYS.INTL(W$6+1,$I47,1,(Holidays!$A$1:$A$248)),0)+IF(AND($H47&lt;=W$6,$I47&gt;=X$6,$I47&gt;W$6),NETWORKDAYS.INTL(W$6+1,(X$6),1,(Holidays!$A$1:$A$248)),0))*$O47,"")</f>
        <v>0</v>
      </c>
    </row>
    <row r="48" spans="2:24" ht="15" customHeight="1" outlineLevel="1">
      <c r="B48" s="59" t="str">
        <f>'A-5_License Planning'!B46</f>
        <v>B.9</v>
      </c>
      <c r="C48" s="458" t="str">
        <f ca="1">IFERROR(VLOOKUP(B48,OFFSET('A-1_MH Estimation'!$B$7,0,0,MATCH("Subtotal LOE",'A-1_MH Estimation'!B:B,0)-7,2),2,0),"")</f>
        <v>Spiral Gasket  - Administrative Documentation &amp; Customer Comment Followed up</v>
      </c>
      <c r="D48" s="466">
        <f ca="1">IFERROR(VLOOKUP(B48,OFFSET('A-1_MH Estimation'!$B$7,0,0,MATCH("Subtotal LOE",'A-1_MH Estimation'!B:B,0)-7,4),4,0),"")</f>
        <v>1</v>
      </c>
      <c r="E48" s="466" t="str">
        <f ca="1">IFERROR(VLOOKUP(B48,OFFSET('A-1_MH Estimation'!$B$7,0,0,MATCH("Subtotal LOE",'A-1_MH Estimation'!B:B,0)-7,3),3,0),"")</f>
        <v>document</v>
      </c>
      <c r="F48" s="462">
        <f ca="1">IFERROR(VLOOKUP($B48,'A-2_MH Distribution'!$B$6:$O$16314,3,0)*VLOOKUP($B48,'A-2_MH Distribution'!$B$6:$O$16314,VLOOKUP(G48,SoftwareList,6,0),0)*IFERROR((--(VLOOKUP($B48,'A-2_MH Distribution'!$B$6:$O$16314,VLOOKUP(G48,SoftwareList,8,0),0)=0)+VLOOKUP($B48,'A-2_MH Distribution'!$B$6:$O$16314,VLOOKUP(G48,SoftwareList,8,0),0)),1),0)</f>
        <v>8</v>
      </c>
      <c r="G48" s="403" t="str">
        <f t="shared" ca="1" si="13"/>
        <v>MsOffice</v>
      </c>
      <c r="H48" s="351">
        <f ca="1">IFERROR(INDEX('A-5_License Planning'!$B$1:$M$12900,MATCH(1,INDEX(('A-5_License Planning'!$B$1:$B$12900=ProgressivePlan!B48)*('A-5_License Planning'!$G$1:$G$12900=ProgressivePlan!G48),0),0),MATCH("Start Date",'A-5_License Planning'!$B$4:N$4,0)),0)</f>
        <v>44620</v>
      </c>
      <c r="I48" s="352">
        <f ca="1">IFERROR(INDEX('A-5_License Planning'!$B$1:$M$12900,MATCH(1,INDEX(('A-5_License Planning'!$B$1:$B$12900=ProgressivePlan!B48)*('A-5_License Planning'!$G$1:$G$12900=ProgressivePlan!G48),0),0),MATCH("Finish Date",'A-5_License Planning'!$B$4:N$4,0)),0)</f>
        <v>44621</v>
      </c>
      <c r="J48" s="514">
        <f t="shared" ca="1" si="11"/>
        <v>0</v>
      </c>
      <c r="K48" s="511">
        <f ca="1">NETWORKDAYS.INTL(L48,M48,1,Holidays!$A$1:$A$248)</f>
        <v>0</v>
      </c>
      <c r="L48" s="507">
        <f t="shared" ca="1" si="9"/>
        <v>0</v>
      </c>
      <c r="M48" s="352">
        <f t="shared" ca="1" si="10"/>
        <v>0</v>
      </c>
      <c r="N48" s="170">
        <f ca="1">NETWORKDAYS.INTL(H48,I48,1,Holidays!$A$1:$A$248)</f>
        <v>2</v>
      </c>
      <c r="O48" s="62">
        <f t="shared" ca="1" si="12"/>
        <v>4</v>
      </c>
      <c r="P48" s="533"/>
      <c r="R48" s="253">
        <f ca="1">SUM($S48:X48)</f>
        <v>0</v>
      </c>
      <c r="S48" s="320"/>
      <c r="T48" s="321">
        <f ca="1">IFERROR((IF(AND($H48&gt;S$6,$H48&lt;=T$6,$I48&lt;=T$6),NETWORKDAYS.INTL($H48,$I48,1,(Holidays!$A$1:$A$248)),0)+IF(AND($H48&gt;S$6,$H48&lt;=T$6,$I48&gt;T$6),NETWORKDAYS.INTL($H48,(T$6),1,(Holidays!$A$1:$A$248)),0)+IF(AND($H48&lt;S$6,$I48&lt;T$6,$I48&gt;S$6),NETWORKDAYS.INTL(S$6+1,$I48,1,(Holidays!$A$1:$A$248)),0)+IF(AND($H48&lt;=S$6,$I48&gt;=T$6,$I48&gt;S$6),NETWORKDAYS.INTL(S$6+1,(T$6),1,(Holidays!$A$1:$A$248)),0))*$O48,"")</f>
        <v>0</v>
      </c>
      <c r="U48" s="190">
        <f ca="1">IFERROR((IF(AND($H48&gt;T$6,$H48&lt;=U$6,$I48&lt;=U$6),NETWORKDAYS.INTL($H48,$I48,1,(Holidays!$A$1:$A$248)),0)+IF(AND($H48&gt;T$6,$H48&lt;=U$6,$I48&gt;U$6),NETWORKDAYS.INTL($H48,(U$6),1,(Holidays!$A$1:$A$248)),0)+IF(AND($H48&lt;T$6,$I48&lt;U$6,$I48&gt;T$6),NETWORKDAYS.INTL(T$6+1,$I48,1,(Holidays!$A$1:$A$248)),0)+IF(AND($H48&lt;=T$6,$I48&gt;=U$6,$I48&gt;T$6),NETWORKDAYS.INTL(T$6+1,(U$6),1,(Holidays!$A$1:$A$248)),0))*$O48,"")</f>
        <v>0</v>
      </c>
      <c r="V48" s="192">
        <f ca="1">IFERROR((IF(AND($H48&gt;U$6,$H48&lt;=V$6,$I48&lt;=V$6),NETWORKDAYS.INTL($H48,$I48,1,(Holidays!$A$1:$A$248)),0)+IF(AND($H48&gt;U$6,$H48&lt;=V$6,$I48&gt;V$6),NETWORKDAYS.INTL($H48,(V$6),1,(Holidays!$A$1:$A$248)),0)+IF(AND($H48&lt;U$6,$I48&lt;V$6,$I48&gt;U$6),NETWORKDAYS.INTL(U$6+1,$I48,1,(Holidays!$A$1:$A$248)),0)+IF(AND($H48&lt;=U$6,$I48&gt;=V$6,$I48&gt;U$6),NETWORKDAYS.INTL(U$6+1,(V$6),1,(Holidays!$A$1:$A$248)),0))*$O48,"")</f>
        <v>0</v>
      </c>
      <c r="W48" s="321">
        <f ca="1">IFERROR((IF(AND($H48&gt;V$6,$H48&lt;=W$6,$I48&lt;=W$6),NETWORKDAYS.INTL($H48,$I48,1,(Holidays!$A$1:$A$248)),0)+IF(AND($H48&gt;V$6,$H48&lt;=W$6,$I48&gt;W$6),NETWORKDAYS.INTL($H48,(W$6),1,(Holidays!$A$1:$A$248)),0)+IF(AND($H48&lt;V$6,$I48&lt;W$6,$I48&gt;V$6),NETWORKDAYS.INTL(V$6+1,$I48,1,(Holidays!$A$1:$A$248)),0)+IF(AND($H48&lt;=V$6,$I48&gt;=W$6,$I48&gt;V$6),NETWORKDAYS.INTL(V$6+1,(W$6),1,(Holidays!$A$1:$A$248)),0))*$O48,"")</f>
        <v>0</v>
      </c>
      <c r="X48" s="190">
        <f ca="1">IFERROR((IF(AND($H48&gt;W$6,$H48&lt;=X$6,$I48&lt;=X$6),NETWORKDAYS.INTL($H48,$I48,1,(Holidays!$A$1:$A$248)),0)+IF(AND($H48&gt;W$6,$H48&lt;=X$6,$I48&gt;X$6),NETWORKDAYS.INTL($H48,(X$6),1,(Holidays!$A$1:$A$248)),0)+IF(AND($H48&lt;W$6,$I48&lt;X$6,$I48&gt;W$6),NETWORKDAYS.INTL(W$6+1,$I48,1,(Holidays!$A$1:$A$248)),0)+IF(AND($H48&lt;=W$6,$I48&gt;=X$6,$I48&gt;W$6),NETWORKDAYS.INTL(W$6+1,(X$6),1,(Holidays!$A$1:$A$248)),0))*$O48,"")</f>
        <v>0</v>
      </c>
    </row>
    <row r="49" spans="2:24" ht="15" customHeight="1" outlineLevel="1">
      <c r="B49" s="59" t="str">
        <f>'A-5_License Planning'!B47</f>
        <v>B.10</v>
      </c>
      <c r="C49" s="458" t="str">
        <f ca="1">IFERROR(VLOOKUP(B49,OFFSET('A-1_MH Estimation'!$B$7,0,0,MATCH("Subtotal LOE",'A-1_MH Estimation'!B:B,0)-7,2),2,0),"")</f>
        <v>Gusset Requirement  - Administrative Documentation &amp; Customer Comment Followed up</v>
      </c>
      <c r="D49" s="466">
        <f ca="1">IFERROR(VLOOKUP(B49,OFFSET('A-1_MH Estimation'!$B$7,0,0,MATCH("Subtotal LOE",'A-1_MH Estimation'!B:B,0)-7,4),4,0),"")</f>
        <v>1</v>
      </c>
      <c r="E49" s="466" t="str">
        <f ca="1">IFERROR(VLOOKUP(B49,OFFSET('A-1_MH Estimation'!$B$7,0,0,MATCH("Subtotal LOE",'A-1_MH Estimation'!B:B,0)-7,3),3,0),"")</f>
        <v>document</v>
      </c>
      <c r="F49" s="462">
        <f ca="1">IFERROR(VLOOKUP($B49,'A-2_MH Distribution'!$B$6:$O$16314,3,0)*VLOOKUP($B49,'A-2_MH Distribution'!$B$6:$O$16314,VLOOKUP(G49,SoftwareList,6,0),0)*IFERROR((--(VLOOKUP($B49,'A-2_MH Distribution'!$B$6:$O$16314,VLOOKUP(G49,SoftwareList,8,0),0)=0)+VLOOKUP($B49,'A-2_MH Distribution'!$B$6:$O$16314,VLOOKUP(G49,SoftwareList,8,0),0)),1),0)</f>
        <v>8</v>
      </c>
      <c r="G49" s="403" t="str">
        <f t="shared" ca="1" si="13"/>
        <v>MsOffice</v>
      </c>
      <c r="H49" s="351">
        <f ca="1">IFERROR(INDEX('A-5_License Planning'!$B$1:$M$12900,MATCH(1,INDEX(('A-5_License Planning'!$B$1:$B$12900=ProgressivePlan!B49)*('A-5_License Planning'!$G$1:$G$12900=ProgressivePlan!G49),0),0),MATCH("Start Date",'A-5_License Planning'!$B$4:N$4,0)),0)</f>
        <v>44635</v>
      </c>
      <c r="I49" s="352">
        <f ca="1">IFERROR(INDEX('A-5_License Planning'!$B$1:$M$12900,MATCH(1,INDEX(('A-5_License Planning'!$B$1:$B$12900=ProgressivePlan!B49)*('A-5_License Planning'!$G$1:$G$12900=ProgressivePlan!G49),0),0),MATCH("Finish Date",'A-5_License Planning'!$B$4:N$4,0)),0)</f>
        <v>44636</v>
      </c>
      <c r="J49" s="514">
        <f t="shared" ca="1" si="11"/>
        <v>0</v>
      </c>
      <c r="K49" s="511">
        <f ca="1">NETWORKDAYS.INTL(L49,M49,1,Holidays!$A$1:$A$248)</f>
        <v>0</v>
      </c>
      <c r="L49" s="507">
        <f t="shared" ca="1" si="9"/>
        <v>0</v>
      </c>
      <c r="M49" s="352">
        <f t="shared" ca="1" si="10"/>
        <v>0</v>
      </c>
      <c r="N49" s="170">
        <f ca="1">NETWORKDAYS.INTL(H49,I49,1,Holidays!$A$1:$A$248)</f>
        <v>2</v>
      </c>
      <c r="O49" s="62">
        <f t="shared" ca="1" si="12"/>
        <v>4</v>
      </c>
      <c r="P49" s="533"/>
      <c r="R49" s="253">
        <f ca="1">SUM($S49:X49)</f>
        <v>0</v>
      </c>
      <c r="S49" s="320"/>
      <c r="T49" s="321">
        <f ca="1">IFERROR((IF(AND($H49&gt;S$6,$H49&lt;=T$6,$I49&lt;=T$6),NETWORKDAYS.INTL($H49,$I49,1,(Holidays!$A$1:$A$248)),0)+IF(AND($H49&gt;S$6,$H49&lt;=T$6,$I49&gt;T$6),NETWORKDAYS.INTL($H49,(T$6),1,(Holidays!$A$1:$A$248)),0)+IF(AND($H49&lt;S$6,$I49&lt;T$6,$I49&gt;S$6),NETWORKDAYS.INTL(S$6+1,$I49,1,(Holidays!$A$1:$A$248)),0)+IF(AND($H49&lt;=S$6,$I49&gt;=T$6,$I49&gt;S$6),NETWORKDAYS.INTL(S$6+1,(T$6),1,(Holidays!$A$1:$A$248)),0))*$O49,"")</f>
        <v>0</v>
      </c>
      <c r="U49" s="190">
        <f ca="1">IFERROR((IF(AND($H49&gt;T$6,$H49&lt;=U$6,$I49&lt;=U$6),NETWORKDAYS.INTL($H49,$I49,1,(Holidays!$A$1:$A$248)),0)+IF(AND($H49&gt;T$6,$H49&lt;=U$6,$I49&gt;U$6),NETWORKDAYS.INTL($H49,(U$6),1,(Holidays!$A$1:$A$248)),0)+IF(AND($H49&lt;T$6,$I49&lt;U$6,$I49&gt;T$6),NETWORKDAYS.INTL(T$6+1,$I49,1,(Holidays!$A$1:$A$248)),0)+IF(AND($H49&lt;=T$6,$I49&gt;=U$6,$I49&gt;T$6),NETWORKDAYS.INTL(T$6+1,(U$6),1,(Holidays!$A$1:$A$248)),0))*$O49,"")</f>
        <v>0</v>
      </c>
      <c r="V49" s="192">
        <f ca="1">IFERROR((IF(AND($H49&gt;U$6,$H49&lt;=V$6,$I49&lt;=V$6),NETWORKDAYS.INTL($H49,$I49,1,(Holidays!$A$1:$A$248)),0)+IF(AND($H49&gt;U$6,$H49&lt;=V$6,$I49&gt;V$6),NETWORKDAYS.INTL($H49,(V$6),1,(Holidays!$A$1:$A$248)),0)+IF(AND($H49&lt;U$6,$I49&lt;V$6,$I49&gt;U$6),NETWORKDAYS.INTL(U$6+1,$I49,1,(Holidays!$A$1:$A$248)),0)+IF(AND($H49&lt;=U$6,$I49&gt;=V$6,$I49&gt;U$6),NETWORKDAYS.INTL(U$6+1,(V$6),1,(Holidays!$A$1:$A$248)),0))*$O49,"")</f>
        <v>0</v>
      </c>
      <c r="W49" s="321">
        <f ca="1">IFERROR((IF(AND($H49&gt;V$6,$H49&lt;=W$6,$I49&lt;=W$6),NETWORKDAYS.INTL($H49,$I49,1,(Holidays!$A$1:$A$248)),0)+IF(AND($H49&gt;V$6,$H49&lt;=W$6,$I49&gt;W$6),NETWORKDAYS.INTL($H49,(W$6),1,(Holidays!$A$1:$A$248)),0)+IF(AND($H49&lt;V$6,$I49&lt;W$6,$I49&gt;V$6),NETWORKDAYS.INTL(V$6+1,$I49,1,(Holidays!$A$1:$A$248)),0)+IF(AND($H49&lt;=V$6,$I49&gt;=W$6,$I49&gt;V$6),NETWORKDAYS.INTL(V$6+1,(W$6),1,(Holidays!$A$1:$A$248)),0))*$O49,"")</f>
        <v>0</v>
      </c>
      <c r="X49" s="190">
        <f ca="1">IFERROR((IF(AND($H49&gt;W$6,$H49&lt;=X$6,$I49&lt;=X$6),NETWORKDAYS.INTL($H49,$I49,1,(Holidays!$A$1:$A$248)),0)+IF(AND($H49&gt;W$6,$H49&lt;=X$6,$I49&gt;X$6),NETWORKDAYS.INTL($H49,(X$6),1,(Holidays!$A$1:$A$248)),0)+IF(AND($H49&lt;W$6,$I49&lt;X$6,$I49&gt;W$6),NETWORKDAYS.INTL(W$6+1,$I49,1,(Holidays!$A$1:$A$248)),0)+IF(AND($H49&lt;=W$6,$I49&gt;=X$6,$I49&gt;W$6),NETWORKDAYS.INTL(W$6+1,(X$6),1,(Holidays!$A$1:$A$248)),0))*$O49,"")</f>
        <v>0</v>
      </c>
    </row>
    <row r="50" spans="2:24" ht="15" customHeight="1" outlineLevel="1">
      <c r="B50" s="59" t="str">
        <f>'A-5_License Planning'!B48</f>
        <v>B.11</v>
      </c>
      <c r="C50" s="458" t="str">
        <f ca="1">IFERROR(VLOOKUP(B50,OFFSET('A-1_MH Estimation'!$B$7,0,0,MATCH("Subtotal LOE",'A-1_MH Estimation'!B:B,0)-7,2),2,0),"")</f>
        <v>Duplicated Support Components - Administrative Documentation &amp; Customer Comment Followed up</v>
      </c>
      <c r="D50" s="466">
        <f ca="1">IFERROR(VLOOKUP(B50,OFFSET('A-1_MH Estimation'!$B$7,0,0,MATCH("Subtotal LOE",'A-1_MH Estimation'!B:B,0)-7,4),4,0),"")</f>
        <v>1</v>
      </c>
      <c r="E50" s="466" t="str">
        <f ca="1">IFERROR(VLOOKUP(B50,OFFSET('A-1_MH Estimation'!$B$7,0,0,MATCH("Subtotal LOE",'A-1_MH Estimation'!B:B,0)-7,3),3,0),"")</f>
        <v>document</v>
      </c>
      <c r="F50" s="462">
        <f ca="1">IFERROR(VLOOKUP($B50,'A-2_MH Distribution'!$B$6:$O$16314,3,0)*VLOOKUP($B50,'A-2_MH Distribution'!$B$6:$O$16314,VLOOKUP(G50,SoftwareList,6,0),0)*IFERROR((--(VLOOKUP($B50,'A-2_MH Distribution'!$B$6:$O$16314,VLOOKUP(G50,SoftwareList,8,0),0)=0)+VLOOKUP($B50,'A-2_MH Distribution'!$B$6:$O$16314,VLOOKUP(G50,SoftwareList,8,0),0)),1),0)</f>
        <v>8.0400000000000009</v>
      </c>
      <c r="G50" s="403" t="str">
        <f t="shared" ca="1" si="13"/>
        <v>MsOffice</v>
      </c>
      <c r="H50" s="351">
        <f ca="1">IFERROR(INDEX('A-5_License Planning'!$B$1:$M$12900,MATCH(1,INDEX(('A-5_License Planning'!$B$1:$B$12900=ProgressivePlan!B50)*('A-5_License Planning'!$G$1:$G$12900=ProgressivePlan!G50),0),0),MATCH("Start Date",'A-5_License Planning'!$B$4:N$4,0)),0)</f>
        <v>44622</v>
      </c>
      <c r="I50" s="352">
        <f ca="1">IFERROR(INDEX('A-5_License Planning'!$B$1:$M$12900,MATCH(1,INDEX(('A-5_License Planning'!$B$1:$B$12900=ProgressivePlan!B50)*('A-5_License Planning'!$G$1:$G$12900=ProgressivePlan!G50),0),0),MATCH("Finish Date",'A-5_License Planning'!$B$4:N$4,0)),0)</f>
        <v>44623</v>
      </c>
      <c r="J50" s="514">
        <f t="shared" ca="1" si="11"/>
        <v>0</v>
      </c>
      <c r="K50" s="511">
        <f ca="1">NETWORKDAYS.INTL(L50,M50,1,Holidays!$A$1:$A$248)</f>
        <v>0</v>
      </c>
      <c r="L50" s="507">
        <f t="shared" ca="1" si="9"/>
        <v>0</v>
      </c>
      <c r="M50" s="352">
        <f t="shared" ca="1" si="10"/>
        <v>0</v>
      </c>
      <c r="N50" s="170">
        <f ca="1">NETWORKDAYS.INTL(H50,I50,1,Holidays!$A$1:$A$248)</f>
        <v>2</v>
      </c>
      <c r="O50" s="62">
        <f t="shared" ca="1" si="12"/>
        <v>4.0200000000000005</v>
      </c>
      <c r="P50" s="533"/>
      <c r="R50" s="253">
        <f ca="1">SUM($S50:X50)</f>
        <v>0</v>
      </c>
      <c r="S50" s="320"/>
      <c r="T50" s="321">
        <f ca="1">IFERROR((IF(AND($H50&gt;S$6,$H50&lt;=T$6,$I50&lt;=T$6),NETWORKDAYS.INTL($H50,$I50,1,(Holidays!$A$1:$A$248)),0)+IF(AND($H50&gt;S$6,$H50&lt;=T$6,$I50&gt;T$6),NETWORKDAYS.INTL($H50,(T$6),1,(Holidays!$A$1:$A$248)),0)+IF(AND($H50&lt;S$6,$I50&lt;T$6,$I50&gt;S$6),NETWORKDAYS.INTL(S$6+1,$I50,1,(Holidays!$A$1:$A$248)),0)+IF(AND($H50&lt;=S$6,$I50&gt;=T$6,$I50&gt;S$6),NETWORKDAYS.INTL(S$6+1,(T$6),1,(Holidays!$A$1:$A$248)),0))*$O50,"")</f>
        <v>0</v>
      </c>
      <c r="U50" s="190">
        <f ca="1">IFERROR((IF(AND($H50&gt;T$6,$H50&lt;=U$6,$I50&lt;=U$6),NETWORKDAYS.INTL($H50,$I50,1,(Holidays!$A$1:$A$248)),0)+IF(AND($H50&gt;T$6,$H50&lt;=U$6,$I50&gt;U$6),NETWORKDAYS.INTL($H50,(U$6),1,(Holidays!$A$1:$A$248)),0)+IF(AND($H50&lt;T$6,$I50&lt;U$6,$I50&gt;T$6),NETWORKDAYS.INTL(T$6+1,$I50,1,(Holidays!$A$1:$A$248)),0)+IF(AND($H50&lt;=T$6,$I50&gt;=U$6,$I50&gt;T$6),NETWORKDAYS.INTL(T$6+1,(U$6),1,(Holidays!$A$1:$A$248)),0))*$O50,"")</f>
        <v>0</v>
      </c>
      <c r="V50" s="192">
        <f ca="1">IFERROR((IF(AND($H50&gt;U$6,$H50&lt;=V$6,$I50&lt;=V$6),NETWORKDAYS.INTL($H50,$I50,1,(Holidays!$A$1:$A$248)),0)+IF(AND($H50&gt;U$6,$H50&lt;=V$6,$I50&gt;V$6),NETWORKDAYS.INTL($H50,(V$6),1,(Holidays!$A$1:$A$248)),0)+IF(AND($H50&lt;U$6,$I50&lt;V$6,$I50&gt;U$6),NETWORKDAYS.INTL(U$6+1,$I50,1,(Holidays!$A$1:$A$248)),0)+IF(AND($H50&lt;=U$6,$I50&gt;=V$6,$I50&gt;U$6),NETWORKDAYS.INTL(U$6+1,(V$6),1,(Holidays!$A$1:$A$248)),0))*$O50,"")</f>
        <v>0</v>
      </c>
      <c r="W50" s="321">
        <f ca="1">IFERROR((IF(AND($H50&gt;V$6,$H50&lt;=W$6,$I50&lt;=W$6),NETWORKDAYS.INTL($H50,$I50,1,(Holidays!$A$1:$A$248)),0)+IF(AND($H50&gt;V$6,$H50&lt;=W$6,$I50&gt;W$6),NETWORKDAYS.INTL($H50,(W$6),1,(Holidays!$A$1:$A$248)),0)+IF(AND($H50&lt;V$6,$I50&lt;W$6,$I50&gt;V$6),NETWORKDAYS.INTL(V$6+1,$I50,1,(Holidays!$A$1:$A$248)),0)+IF(AND($H50&lt;=V$6,$I50&gt;=W$6,$I50&gt;V$6),NETWORKDAYS.INTL(V$6+1,(W$6),1,(Holidays!$A$1:$A$248)),0))*$O50,"")</f>
        <v>0</v>
      </c>
      <c r="X50" s="190">
        <f ca="1">IFERROR((IF(AND($H50&gt;W$6,$H50&lt;=X$6,$I50&lt;=X$6),NETWORKDAYS.INTL($H50,$I50,1,(Holidays!$A$1:$A$248)),0)+IF(AND($H50&gt;W$6,$H50&lt;=X$6,$I50&gt;X$6),NETWORKDAYS.INTL($H50,(X$6),1,(Holidays!$A$1:$A$248)),0)+IF(AND($H50&lt;W$6,$I50&lt;X$6,$I50&gt;W$6),NETWORKDAYS.INTL(W$6+1,$I50,1,(Holidays!$A$1:$A$248)),0)+IF(AND($H50&lt;=W$6,$I50&gt;=X$6,$I50&gt;W$6),NETWORKDAYS.INTL(W$6+1,(X$6),1,(Holidays!$A$1:$A$248)),0))*$O50,"")</f>
        <v>0</v>
      </c>
    </row>
    <row r="51" spans="2:24" ht="15" customHeight="1" outlineLevel="1">
      <c r="B51" s="59" t="str">
        <f>'A-5_License Planning'!B49</f>
        <v>B.12</v>
      </c>
      <c r="C51" s="458" t="str">
        <f ca="1">IFERROR(VLOOKUP(B51,OFFSET('A-1_MH Estimation'!$B$7,0,0,MATCH("Subtotal LOE",'A-1_MH Estimation'!B:B,0)-7,2),2,0),"")</f>
        <v>Check Connections of Slip On Flange - Administrative Documentation &amp; Customer Comment Followed up</v>
      </c>
      <c r="D51" s="466">
        <f ca="1">IFERROR(VLOOKUP(B51,OFFSET('A-1_MH Estimation'!$B$7,0,0,MATCH("Subtotal LOE",'A-1_MH Estimation'!B:B,0)-7,4),4,0),"")</f>
        <v>1</v>
      </c>
      <c r="E51" s="466" t="str">
        <f ca="1">IFERROR(VLOOKUP(B51,OFFSET('A-1_MH Estimation'!$B$7,0,0,MATCH("Subtotal LOE",'A-1_MH Estimation'!B:B,0)-7,3),3,0),"")</f>
        <v>document</v>
      </c>
      <c r="F51" s="462">
        <f ca="1">IFERROR(VLOOKUP($B51,'A-2_MH Distribution'!$B$6:$O$16314,3,0)*VLOOKUP($B51,'A-2_MH Distribution'!$B$6:$O$16314,VLOOKUP(G51,SoftwareList,6,0),0)*IFERROR((--(VLOOKUP($B51,'A-2_MH Distribution'!$B$6:$O$16314,VLOOKUP(G51,SoftwareList,8,0),0)=0)+VLOOKUP($B51,'A-2_MH Distribution'!$B$6:$O$16314,VLOOKUP(G51,SoftwareList,8,0),0)),1),0)</f>
        <v>8.0400000000000009</v>
      </c>
      <c r="G51" s="403" t="str">
        <f t="shared" ca="1" si="13"/>
        <v>MsOffice</v>
      </c>
      <c r="H51" s="351">
        <f ca="1">IFERROR(INDEX('A-5_License Planning'!$B$1:$M$12900,MATCH(1,INDEX(('A-5_License Planning'!$B$1:$B$12900=ProgressivePlan!B51)*('A-5_License Planning'!$G$1:$G$12900=ProgressivePlan!G51),0),0),MATCH("Start Date",'A-5_License Planning'!$B$4:N$4,0)),0)</f>
        <v>44552</v>
      </c>
      <c r="I51" s="352">
        <f ca="1">IFERROR(INDEX('A-5_License Planning'!$B$1:$M$12900,MATCH(1,INDEX(('A-5_License Planning'!$B$1:$B$12900=ProgressivePlan!B51)*('A-5_License Planning'!$G$1:$G$12900=ProgressivePlan!G51),0),0),MATCH("Finish Date",'A-5_License Planning'!$B$4:N$4,0)),0)</f>
        <v>44553</v>
      </c>
      <c r="J51" s="514">
        <f t="shared" ca="1" si="11"/>
        <v>0</v>
      </c>
      <c r="K51" s="511">
        <f ca="1">NETWORKDAYS.INTL(L51,M51,1,Holidays!$A$1:$A$248)</f>
        <v>0</v>
      </c>
      <c r="L51" s="507">
        <f t="shared" ca="1" si="9"/>
        <v>0</v>
      </c>
      <c r="M51" s="352">
        <f t="shared" ca="1" si="10"/>
        <v>0</v>
      </c>
      <c r="N51" s="170">
        <f ca="1">NETWORKDAYS.INTL(H51,I51,1,Holidays!$A$1:$A$248)</f>
        <v>2</v>
      </c>
      <c r="O51" s="62">
        <f t="shared" ca="1" si="12"/>
        <v>4.0200000000000005</v>
      </c>
      <c r="P51" s="533"/>
      <c r="R51" s="253">
        <f ca="1">SUM($S51:X51)</f>
        <v>0</v>
      </c>
      <c r="S51" s="320"/>
      <c r="T51" s="321">
        <f ca="1">IFERROR((IF(AND($H51&gt;S$6,$H51&lt;=T$6,$I51&lt;=T$6),NETWORKDAYS.INTL($H51,$I51,1,(Holidays!$A$1:$A$248)),0)+IF(AND($H51&gt;S$6,$H51&lt;=T$6,$I51&gt;T$6),NETWORKDAYS.INTL($H51,(T$6),1,(Holidays!$A$1:$A$248)),0)+IF(AND($H51&lt;S$6,$I51&lt;T$6,$I51&gt;S$6),NETWORKDAYS.INTL(S$6+1,$I51,1,(Holidays!$A$1:$A$248)),0)+IF(AND($H51&lt;=S$6,$I51&gt;=T$6,$I51&gt;S$6),NETWORKDAYS.INTL(S$6+1,(T$6),1,(Holidays!$A$1:$A$248)),0))*$O51,"")</f>
        <v>0</v>
      </c>
      <c r="U51" s="190">
        <f ca="1">IFERROR((IF(AND($H51&gt;T$6,$H51&lt;=U$6,$I51&lt;=U$6),NETWORKDAYS.INTL($H51,$I51,1,(Holidays!$A$1:$A$248)),0)+IF(AND($H51&gt;T$6,$H51&lt;=U$6,$I51&gt;U$6),NETWORKDAYS.INTL($H51,(U$6),1,(Holidays!$A$1:$A$248)),0)+IF(AND($H51&lt;T$6,$I51&lt;U$6,$I51&gt;T$6),NETWORKDAYS.INTL(T$6+1,$I51,1,(Holidays!$A$1:$A$248)),0)+IF(AND($H51&lt;=T$6,$I51&gt;=U$6,$I51&gt;T$6),NETWORKDAYS.INTL(T$6+1,(U$6),1,(Holidays!$A$1:$A$248)),0))*$O51,"")</f>
        <v>0</v>
      </c>
      <c r="V51" s="192">
        <f ca="1">IFERROR((IF(AND($H51&gt;U$6,$H51&lt;=V$6,$I51&lt;=V$6),NETWORKDAYS.INTL($H51,$I51,1,(Holidays!$A$1:$A$248)),0)+IF(AND($H51&gt;U$6,$H51&lt;=V$6,$I51&gt;V$6),NETWORKDAYS.INTL($H51,(V$6),1,(Holidays!$A$1:$A$248)),0)+IF(AND($H51&lt;U$6,$I51&lt;V$6,$I51&gt;U$6),NETWORKDAYS.INTL(U$6+1,$I51,1,(Holidays!$A$1:$A$248)),0)+IF(AND($H51&lt;=U$6,$I51&gt;=V$6,$I51&gt;U$6),NETWORKDAYS.INTL(U$6+1,(V$6),1,(Holidays!$A$1:$A$248)),0))*$O51,"")</f>
        <v>0</v>
      </c>
      <c r="W51" s="321">
        <f ca="1">IFERROR((IF(AND($H51&gt;V$6,$H51&lt;=W$6,$I51&lt;=W$6),NETWORKDAYS.INTL($H51,$I51,1,(Holidays!$A$1:$A$248)),0)+IF(AND($H51&gt;V$6,$H51&lt;=W$6,$I51&gt;W$6),NETWORKDAYS.INTL($H51,(W$6),1,(Holidays!$A$1:$A$248)),0)+IF(AND($H51&lt;V$6,$I51&lt;W$6,$I51&gt;V$6),NETWORKDAYS.INTL(V$6+1,$I51,1,(Holidays!$A$1:$A$248)),0)+IF(AND($H51&lt;=V$6,$I51&gt;=W$6,$I51&gt;V$6),NETWORKDAYS.INTL(V$6+1,(W$6),1,(Holidays!$A$1:$A$248)),0))*$O51,"")</f>
        <v>0</v>
      </c>
      <c r="X51" s="190">
        <f ca="1">IFERROR((IF(AND($H51&gt;W$6,$H51&lt;=X$6,$I51&lt;=X$6),NETWORKDAYS.INTL($H51,$I51,1,(Holidays!$A$1:$A$248)),0)+IF(AND($H51&gt;W$6,$H51&lt;=X$6,$I51&gt;X$6),NETWORKDAYS.INTL($H51,(X$6),1,(Holidays!$A$1:$A$248)),0)+IF(AND($H51&lt;W$6,$I51&lt;X$6,$I51&gt;W$6),NETWORKDAYS.INTL(W$6+1,$I51,1,(Holidays!$A$1:$A$248)),0)+IF(AND($H51&lt;=W$6,$I51&gt;=X$6,$I51&gt;W$6),NETWORKDAYS.INTL(W$6+1,(X$6),1,(Holidays!$A$1:$A$248)),0))*$O51,"")</f>
        <v>0</v>
      </c>
    </row>
    <row r="52" spans="2:24" ht="15" customHeight="1" outlineLevel="1">
      <c r="B52" s="59" t="str">
        <f>'A-5_License Planning'!B50</f>
        <v>B.13</v>
      </c>
      <c r="C52" s="458" t="str">
        <f ca="1">IFERROR(VLOOKUP(B52,OFFSET('A-1_MH Estimation'!$B$7,0,0,MATCH("Subtotal LOE",'A-1_MH Estimation'!B:B,0)-7,2),2,0),"")</f>
        <v>Piperun Name Rule - Administrative Documentation &amp; Customer Comment Followed up</v>
      </c>
      <c r="D52" s="466">
        <f ca="1">IFERROR(VLOOKUP(B52,OFFSET('A-1_MH Estimation'!$B$7,0,0,MATCH("Subtotal LOE",'A-1_MH Estimation'!B:B,0)-7,4),4,0),"")</f>
        <v>1</v>
      </c>
      <c r="E52" s="466" t="str">
        <f ca="1">IFERROR(VLOOKUP(B52,OFFSET('A-1_MH Estimation'!$B$7,0,0,MATCH("Subtotal LOE",'A-1_MH Estimation'!B:B,0)-7,3),3,0),"")</f>
        <v>document</v>
      </c>
      <c r="F52" s="462">
        <f ca="1">IFERROR(VLOOKUP($B52,'A-2_MH Distribution'!$B$6:$O$16314,3,0)*VLOOKUP($B52,'A-2_MH Distribution'!$B$6:$O$16314,VLOOKUP(G52,SoftwareList,6,0),0)*IFERROR((--(VLOOKUP($B52,'A-2_MH Distribution'!$B$6:$O$16314,VLOOKUP(G52,SoftwareList,8,0),0)=0)+VLOOKUP($B52,'A-2_MH Distribution'!$B$6:$O$16314,VLOOKUP(G52,SoftwareList,8,0),0)),1),0)</f>
        <v>8.0400000000000009</v>
      </c>
      <c r="G52" s="403" t="str">
        <f t="shared" ca="1" si="13"/>
        <v>MsOffice</v>
      </c>
      <c r="H52" s="351">
        <f ca="1">IFERROR(INDEX('A-5_License Planning'!$B$1:$M$12900,MATCH(1,INDEX(('A-5_License Planning'!$B$1:$B$12900=ProgressivePlan!B52)*('A-5_License Planning'!$G$1:$G$12900=ProgressivePlan!G52),0),0),MATCH("Start Date",'A-5_License Planning'!$B$4:N$4,0)),0)</f>
        <v>44564</v>
      </c>
      <c r="I52" s="352">
        <f ca="1">IFERROR(INDEX('A-5_License Planning'!$B$1:$M$12900,MATCH(1,INDEX(('A-5_License Planning'!$B$1:$B$12900=ProgressivePlan!B52)*('A-5_License Planning'!$G$1:$G$12900=ProgressivePlan!G52),0),0),MATCH("Finish Date",'A-5_License Planning'!$B$4:N$4,0)),0)</f>
        <v>44565</v>
      </c>
      <c r="J52" s="514">
        <f t="shared" ca="1" si="11"/>
        <v>0</v>
      </c>
      <c r="K52" s="511">
        <f ca="1">NETWORKDAYS.INTL(L52,M52,1,Holidays!$A$1:$A$248)</f>
        <v>0</v>
      </c>
      <c r="L52" s="507">
        <f t="shared" ca="1" si="9"/>
        <v>0</v>
      </c>
      <c r="M52" s="352">
        <f t="shared" ca="1" si="10"/>
        <v>0</v>
      </c>
      <c r="N52" s="170">
        <f ca="1">NETWORKDAYS.INTL(H52,I52,1,Holidays!$A$1:$A$248)</f>
        <v>2</v>
      </c>
      <c r="O52" s="62">
        <f t="shared" ca="1" si="12"/>
        <v>4.0200000000000005</v>
      </c>
      <c r="P52" s="533"/>
      <c r="R52" s="253">
        <f ca="1">SUM($S52:X52)</f>
        <v>0</v>
      </c>
      <c r="S52" s="320"/>
      <c r="T52" s="321">
        <f ca="1">IFERROR((IF(AND($H52&gt;S$6,$H52&lt;=T$6,$I52&lt;=T$6),NETWORKDAYS.INTL($H52,$I52,1,(Holidays!$A$1:$A$248)),0)+IF(AND($H52&gt;S$6,$H52&lt;=T$6,$I52&gt;T$6),NETWORKDAYS.INTL($H52,(T$6),1,(Holidays!$A$1:$A$248)),0)+IF(AND($H52&lt;S$6,$I52&lt;T$6,$I52&gt;S$6),NETWORKDAYS.INTL(S$6+1,$I52,1,(Holidays!$A$1:$A$248)),0)+IF(AND($H52&lt;=S$6,$I52&gt;=T$6,$I52&gt;S$6),NETWORKDAYS.INTL(S$6+1,(T$6),1,(Holidays!$A$1:$A$248)),0))*$O52,"")</f>
        <v>0</v>
      </c>
      <c r="U52" s="190">
        <f ca="1">IFERROR((IF(AND($H52&gt;T$6,$H52&lt;=U$6,$I52&lt;=U$6),NETWORKDAYS.INTL($H52,$I52,1,(Holidays!$A$1:$A$248)),0)+IF(AND($H52&gt;T$6,$H52&lt;=U$6,$I52&gt;U$6),NETWORKDAYS.INTL($H52,(U$6),1,(Holidays!$A$1:$A$248)),0)+IF(AND($H52&lt;T$6,$I52&lt;U$6,$I52&gt;T$6),NETWORKDAYS.INTL(T$6+1,$I52,1,(Holidays!$A$1:$A$248)),0)+IF(AND($H52&lt;=T$6,$I52&gt;=U$6,$I52&gt;T$6),NETWORKDAYS.INTL(T$6+1,(U$6),1,(Holidays!$A$1:$A$248)),0))*$O52,"")</f>
        <v>0</v>
      </c>
      <c r="V52" s="192">
        <f ca="1">IFERROR((IF(AND($H52&gt;U$6,$H52&lt;=V$6,$I52&lt;=V$6),NETWORKDAYS.INTL($H52,$I52,1,(Holidays!$A$1:$A$248)),0)+IF(AND($H52&gt;U$6,$H52&lt;=V$6,$I52&gt;V$6),NETWORKDAYS.INTL($H52,(V$6),1,(Holidays!$A$1:$A$248)),0)+IF(AND($H52&lt;U$6,$I52&lt;V$6,$I52&gt;U$6),NETWORKDAYS.INTL(U$6+1,$I52,1,(Holidays!$A$1:$A$248)),0)+IF(AND($H52&lt;=U$6,$I52&gt;=V$6,$I52&gt;U$6),NETWORKDAYS.INTL(U$6+1,(V$6),1,(Holidays!$A$1:$A$248)),0))*$O52,"")</f>
        <v>0</v>
      </c>
      <c r="W52" s="321">
        <f ca="1">IFERROR((IF(AND($H52&gt;V$6,$H52&lt;=W$6,$I52&lt;=W$6),NETWORKDAYS.INTL($H52,$I52,1,(Holidays!$A$1:$A$248)),0)+IF(AND($H52&gt;V$6,$H52&lt;=W$6,$I52&gt;W$6),NETWORKDAYS.INTL($H52,(W$6),1,(Holidays!$A$1:$A$248)),0)+IF(AND($H52&lt;V$6,$I52&lt;W$6,$I52&gt;V$6),NETWORKDAYS.INTL(V$6+1,$I52,1,(Holidays!$A$1:$A$248)),0)+IF(AND($H52&lt;=V$6,$I52&gt;=W$6,$I52&gt;V$6),NETWORKDAYS.INTL(V$6+1,(W$6),1,(Holidays!$A$1:$A$248)),0))*$O52,"")</f>
        <v>0</v>
      </c>
      <c r="X52" s="190">
        <f ca="1">IFERROR((IF(AND($H52&gt;W$6,$H52&lt;=X$6,$I52&lt;=X$6),NETWORKDAYS.INTL($H52,$I52,1,(Holidays!$A$1:$A$248)),0)+IF(AND($H52&gt;W$6,$H52&lt;=X$6,$I52&gt;X$6),NETWORKDAYS.INTL($H52,(X$6),1,(Holidays!$A$1:$A$248)),0)+IF(AND($H52&lt;W$6,$I52&lt;X$6,$I52&gt;W$6),NETWORKDAYS.INTL(W$6+1,$I52,1,(Holidays!$A$1:$A$248)),0)+IF(AND($H52&lt;=W$6,$I52&gt;=X$6,$I52&gt;W$6),NETWORKDAYS.INTL(W$6+1,(X$6),1,(Holidays!$A$1:$A$248)),0))*$O52,"")</f>
        <v>0</v>
      </c>
    </row>
    <row r="53" spans="2:24" ht="15" customHeight="1" outlineLevel="1">
      <c r="B53" s="59" t="str">
        <f>'A-5_License Planning'!B51</f>
        <v>B.14</v>
      </c>
      <c r="C53" s="458" t="str">
        <f ca="1">IFERROR(VLOOKUP(B53,OFFSET('A-1_MH Estimation'!$B$7,0,0,MATCH("Subtotal LOE",'A-1_MH Estimation'!B:B,0)-7,2),2,0),"")</f>
        <v>Pipe Component Name Rule - Administrative Documentation &amp; Customer Comment Followed up</v>
      </c>
      <c r="D53" s="466">
        <f ca="1">IFERROR(VLOOKUP(B53,OFFSET('A-1_MH Estimation'!$B$7,0,0,MATCH("Subtotal LOE",'A-1_MH Estimation'!B:B,0)-7,4),4,0),"")</f>
        <v>1</v>
      </c>
      <c r="E53" s="466" t="str">
        <f ca="1">IFERROR(VLOOKUP(B53,OFFSET('A-1_MH Estimation'!$B$7,0,0,MATCH("Subtotal LOE",'A-1_MH Estimation'!B:B,0)-7,3),3,0),"")</f>
        <v>document</v>
      </c>
      <c r="F53" s="462">
        <f ca="1">IFERROR(VLOOKUP($B53,'A-2_MH Distribution'!$B$6:$O$16314,3,0)*VLOOKUP($B53,'A-2_MH Distribution'!$B$6:$O$16314,VLOOKUP(G53,SoftwareList,6,0),0)*IFERROR((--(VLOOKUP($B53,'A-2_MH Distribution'!$B$6:$O$16314,VLOOKUP(G53,SoftwareList,8,0),0)=0)+VLOOKUP($B53,'A-2_MH Distribution'!$B$6:$O$16314,VLOOKUP(G53,SoftwareList,8,0),0)),1),0)</f>
        <v>8.0400000000000009</v>
      </c>
      <c r="G53" s="403" t="str">
        <f t="shared" ca="1" si="13"/>
        <v>MsOffice</v>
      </c>
      <c r="H53" s="351">
        <f ca="1">IFERROR(INDEX('A-5_License Planning'!$B$1:$M$12900,MATCH(1,INDEX(('A-5_License Planning'!$B$1:$B$12900=ProgressivePlan!B53)*('A-5_License Planning'!$G$1:$G$12900=ProgressivePlan!G53),0),0),MATCH("Start Date",'A-5_License Planning'!$B$4:N$4,0)),0)</f>
        <v>44566</v>
      </c>
      <c r="I53" s="352">
        <f ca="1">IFERROR(INDEX('A-5_License Planning'!$B$1:$M$12900,MATCH(1,INDEX(('A-5_License Planning'!$B$1:$B$12900=ProgressivePlan!B53)*('A-5_License Planning'!$G$1:$G$12900=ProgressivePlan!G53),0),0),MATCH("Finish Date",'A-5_License Planning'!$B$4:N$4,0)),0)</f>
        <v>44567</v>
      </c>
      <c r="J53" s="514">
        <f t="shared" ca="1" si="11"/>
        <v>0</v>
      </c>
      <c r="K53" s="511">
        <f ca="1">NETWORKDAYS.INTL(L53,M53,1,Holidays!$A$1:$A$248)</f>
        <v>0</v>
      </c>
      <c r="L53" s="507">
        <f t="shared" ca="1" si="9"/>
        <v>0</v>
      </c>
      <c r="M53" s="352">
        <f t="shared" ca="1" si="10"/>
        <v>0</v>
      </c>
      <c r="N53" s="170">
        <f ca="1">NETWORKDAYS.INTL(H53,I53,1,Holidays!$A$1:$A$248)</f>
        <v>2</v>
      </c>
      <c r="O53" s="62">
        <f t="shared" ca="1" si="12"/>
        <v>4.0200000000000005</v>
      </c>
      <c r="P53" s="533"/>
      <c r="R53" s="253">
        <f ca="1">SUM($S53:X53)</f>
        <v>0</v>
      </c>
      <c r="S53" s="320"/>
      <c r="T53" s="321">
        <f ca="1">IFERROR((IF(AND($H53&gt;S$6,$H53&lt;=T$6,$I53&lt;=T$6),NETWORKDAYS.INTL($H53,$I53,1,(Holidays!$A$1:$A$248)),0)+IF(AND($H53&gt;S$6,$H53&lt;=T$6,$I53&gt;T$6),NETWORKDAYS.INTL($H53,(T$6),1,(Holidays!$A$1:$A$248)),0)+IF(AND($H53&lt;S$6,$I53&lt;T$6,$I53&gt;S$6),NETWORKDAYS.INTL(S$6+1,$I53,1,(Holidays!$A$1:$A$248)),0)+IF(AND($H53&lt;=S$6,$I53&gt;=T$6,$I53&gt;S$6),NETWORKDAYS.INTL(S$6+1,(T$6),1,(Holidays!$A$1:$A$248)),0))*$O53,"")</f>
        <v>0</v>
      </c>
      <c r="U53" s="190">
        <f ca="1">IFERROR((IF(AND($H53&gt;T$6,$H53&lt;=U$6,$I53&lt;=U$6),NETWORKDAYS.INTL($H53,$I53,1,(Holidays!$A$1:$A$248)),0)+IF(AND($H53&gt;T$6,$H53&lt;=U$6,$I53&gt;U$6),NETWORKDAYS.INTL($H53,(U$6),1,(Holidays!$A$1:$A$248)),0)+IF(AND($H53&lt;T$6,$I53&lt;U$6,$I53&gt;T$6),NETWORKDAYS.INTL(T$6+1,$I53,1,(Holidays!$A$1:$A$248)),0)+IF(AND($H53&lt;=T$6,$I53&gt;=U$6,$I53&gt;T$6),NETWORKDAYS.INTL(T$6+1,(U$6),1,(Holidays!$A$1:$A$248)),0))*$O53,"")</f>
        <v>0</v>
      </c>
      <c r="V53" s="192">
        <f ca="1">IFERROR((IF(AND($H53&gt;U$6,$H53&lt;=V$6,$I53&lt;=V$6),NETWORKDAYS.INTL($H53,$I53,1,(Holidays!$A$1:$A$248)),0)+IF(AND($H53&gt;U$6,$H53&lt;=V$6,$I53&gt;V$6),NETWORKDAYS.INTL($H53,(V$6),1,(Holidays!$A$1:$A$248)),0)+IF(AND($H53&lt;U$6,$I53&lt;V$6,$I53&gt;U$6),NETWORKDAYS.INTL(U$6+1,$I53,1,(Holidays!$A$1:$A$248)),0)+IF(AND($H53&lt;=U$6,$I53&gt;=V$6,$I53&gt;U$6),NETWORKDAYS.INTL(U$6+1,(V$6),1,(Holidays!$A$1:$A$248)),0))*$O53,"")</f>
        <v>0</v>
      </c>
      <c r="W53" s="321">
        <f ca="1">IFERROR((IF(AND($H53&gt;V$6,$H53&lt;=W$6,$I53&lt;=W$6),NETWORKDAYS.INTL($H53,$I53,1,(Holidays!$A$1:$A$248)),0)+IF(AND($H53&gt;V$6,$H53&lt;=W$6,$I53&gt;W$6),NETWORKDAYS.INTL($H53,(W$6),1,(Holidays!$A$1:$A$248)),0)+IF(AND($H53&lt;V$6,$I53&lt;W$6,$I53&gt;V$6),NETWORKDAYS.INTL(V$6+1,$I53,1,(Holidays!$A$1:$A$248)),0)+IF(AND($H53&lt;=V$6,$I53&gt;=W$6,$I53&gt;V$6),NETWORKDAYS.INTL(V$6+1,(W$6),1,(Holidays!$A$1:$A$248)),0))*$O53,"")</f>
        <v>0</v>
      </c>
      <c r="X53" s="190">
        <f ca="1">IFERROR((IF(AND($H53&gt;W$6,$H53&lt;=X$6,$I53&lt;=X$6),NETWORKDAYS.INTL($H53,$I53,1,(Holidays!$A$1:$A$248)),0)+IF(AND($H53&gt;W$6,$H53&lt;=X$6,$I53&gt;X$6),NETWORKDAYS.INTL($H53,(X$6),1,(Holidays!$A$1:$A$248)),0)+IF(AND($H53&lt;W$6,$I53&lt;X$6,$I53&gt;W$6),NETWORKDAYS.INTL(W$6+1,$I53,1,(Holidays!$A$1:$A$248)),0)+IF(AND($H53&lt;=W$6,$I53&gt;=X$6,$I53&gt;W$6),NETWORKDAYS.INTL(W$6+1,(X$6),1,(Holidays!$A$1:$A$248)),0))*$O53,"")</f>
        <v>0</v>
      </c>
    </row>
    <row r="54" spans="2:24" ht="15" customHeight="1" outlineLevel="1">
      <c r="B54" s="59" t="str">
        <f>'A-5_License Planning'!B52</f>
        <v>B.15</v>
      </c>
      <c r="C54" s="458" t="str">
        <f ca="1">IFERROR(VLOOKUP(B54,OFFSET('A-1_MH Estimation'!$B$7,0,0,MATCH("Subtotal LOE",'A-1_MH Estimation'!B:B,0)-7,2),2,0),"")</f>
        <v>Insulation Spec Rule - Administrative Documentation &amp; Customer Comment Followed up</v>
      </c>
      <c r="D54" s="466">
        <f ca="1">IFERROR(VLOOKUP(B54,OFFSET('A-1_MH Estimation'!$B$7,0,0,MATCH("Subtotal LOE",'A-1_MH Estimation'!B:B,0)-7,4),4,0),"")</f>
        <v>1</v>
      </c>
      <c r="E54" s="466" t="str">
        <f ca="1">IFERROR(VLOOKUP(B54,OFFSET('A-1_MH Estimation'!$B$7,0,0,MATCH("Subtotal LOE",'A-1_MH Estimation'!B:B,0)-7,3),3,0),"")</f>
        <v>document</v>
      </c>
      <c r="F54" s="462">
        <f ca="1">IFERROR(VLOOKUP($B54,'A-2_MH Distribution'!$B$6:$O$16314,3,0)*VLOOKUP($B54,'A-2_MH Distribution'!$B$6:$O$16314,VLOOKUP(G54,SoftwareList,6,0),0)*IFERROR((--(VLOOKUP($B54,'A-2_MH Distribution'!$B$6:$O$16314,VLOOKUP(G54,SoftwareList,8,0),0)=0)+VLOOKUP($B54,'A-2_MH Distribution'!$B$6:$O$16314,VLOOKUP(G54,SoftwareList,8,0),0)),1),0)</f>
        <v>8.0400000000000009</v>
      </c>
      <c r="G54" s="403" t="str">
        <f t="shared" ca="1" si="13"/>
        <v>MsOffice</v>
      </c>
      <c r="H54" s="351">
        <f ca="1">IFERROR(INDEX('A-5_License Planning'!$B$1:$M$12900,MATCH(1,INDEX(('A-5_License Planning'!$B$1:$B$12900=ProgressivePlan!B54)*('A-5_License Planning'!$G$1:$G$12900=ProgressivePlan!G54),0),0),MATCH("Start Date",'A-5_License Planning'!$B$4:N$4,0)),0)</f>
        <v>44568</v>
      </c>
      <c r="I54" s="352">
        <f ca="1">IFERROR(INDEX('A-5_License Planning'!$B$1:$M$12900,MATCH(1,INDEX(('A-5_License Planning'!$B$1:$B$12900=ProgressivePlan!B54)*('A-5_License Planning'!$G$1:$G$12900=ProgressivePlan!G54),0),0),MATCH("Finish Date",'A-5_License Planning'!$B$4:N$4,0)),0)</f>
        <v>44571</v>
      </c>
      <c r="J54" s="514">
        <f t="shared" ca="1" si="11"/>
        <v>0</v>
      </c>
      <c r="K54" s="511">
        <f ca="1">NETWORKDAYS.INTL(L54,M54,1,Holidays!$A$1:$A$248)</f>
        <v>0</v>
      </c>
      <c r="L54" s="507">
        <f t="shared" ca="1" si="9"/>
        <v>0</v>
      </c>
      <c r="M54" s="352">
        <f t="shared" ca="1" si="10"/>
        <v>0</v>
      </c>
      <c r="N54" s="170">
        <f ca="1">NETWORKDAYS.INTL(H54,I54,1,Holidays!$A$1:$A$248)</f>
        <v>2</v>
      </c>
      <c r="O54" s="62">
        <f t="shared" ca="1" si="12"/>
        <v>4.0200000000000005</v>
      </c>
      <c r="P54" s="533"/>
      <c r="R54" s="253">
        <f ca="1">SUM($S54:X54)</f>
        <v>0</v>
      </c>
      <c r="S54" s="320"/>
      <c r="T54" s="321">
        <f ca="1">IFERROR((IF(AND($H54&gt;S$6,$H54&lt;=T$6,$I54&lt;=T$6),NETWORKDAYS.INTL($H54,$I54,1,(Holidays!$A$1:$A$248)),0)+IF(AND($H54&gt;S$6,$H54&lt;=T$6,$I54&gt;T$6),NETWORKDAYS.INTL($H54,(T$6),1,(Holidays!$A$1:$A$248)),0)+IF(AND($H54&lt;S$6,$I54&lt;T$6,$I54&gt;S$6),NETWORKDAYS.INTL(S$6+1,$I54,1,(Holidays!$A$1:$A$248)),0)+IF(AND($H54&lt;=S$6,$I54&gt;=T$6,$I54&gt;S$6),NETWORKDAYS.INTL(S$6+1,(T$6),1,(Holidays!$A$1:$A$248)),0))*$O54,"")</f>
        <v>0</v>
      </c>
      <c r="U54" s="190">
        <f ca="1">IFERROR((IF(AND($H54&gt;T$6,$H54&lt;=U$6,$I54&lt;=U$6),NETWORKDAYS.INTL($H54,$I54,1,(Holidays!$A$1:$A$248)),0)+IF(AND($H54&gt;T$6,$H54&lt;=U$6,$I54&gt;U$6),NETWORKDAYS.INTL($H54,(U$6),1,(Holidays!$A$1:$A$248)),0)+IF(AND($H54&lt;T$6,$I54&lt;U$6,$I54&gt;T$6),NETWORKDAYS.INTL(T$6+1,$I54,1,(Holidays!$A$1:$A$248)),0)+IF(AND($H54&lt;=T$6,$I54&gt;=U$6,$I54&gt;T$6),NETWORKDAYS.INTL(T$6+1,(U$6),1,(Holidays!$A$1:$A$248)),0))*$O54,"")</f>
        <v>0</v>
      </c>
      <c r="V54" s="192">
        <f ca="1">IFERROR((IF(AND($H54&gt;U$6,$H54&lt;=V$6,$I54&lt;=V$6),NETWORKDAYS.INTL($H54,$I54,1,(Holidays!$A$1:$A$248)),0)+IF(AND($H54&gt;U$6,$H54&lt;=V$6,$I54&gt;V$6),NETWORKDAYS.INTL($H54,(V$6),1,(Holidays!$A$1:$A$248)),0)+IF(AND($H54&lt;U$6,$I54&lt;V$6,$I54&gt;U$6),NETWORKDAYS.INTL(U$6+1,$I54,1,(Holidays!$A$1:$A$248)),0)+IF(AND($H54&lt;=U$6,$I54&gt;=V$6,$I54&gt;U$6),NETWORKDAYS.INTL(U$6+1,(V$6),1,(Holidays!$A$1:$A$248)),0))*$O54,"")</f>
        <v>0</v>
      </c>
      <c r="W54" s="321">
        <f ca="1">IFERROR((IF(AND($H54&gt;V$6,$H54&lt;=W$6,$I54&lt;=W$6),NETWORKDAYS.INTL($H54,$I54,1,(Holidays!$A$1:$A$248)),0)+IF(AND($H54&gt;V$6,$H54&lt;=W$6,$I54&gt;W$6),NETWORKDAYS.INTL($H54,(W$6),1,(Holidays!$A$1:$A$248)),0)+IF(AND($H54&lt;V$6,$I54&lt;W$6,$I54&gt;V$6),NETWORKDAYS.INTL(V$6+1,$I54,1,(Holidays!$A$1:$A$248)),0)+IF(AND($H54&lt;=V$6,$I54&gt;=W$6,$I54&gt;V$6),NETWORKDAYS.INTL(V$6+1,(W$6),1,(Holidays!$A$1:$A$248)),0))*$O54,"")</f>
        <v>0</v>
      </c>
      <c r="X54" s="190">
        <f ca="1">IFERROR((IF(AND($H54&gt;W$6,$H54&lt;=X$6,$I54&lt;=X$6),NETWORKDAYS.INTL($H54,$I54,1,(Holidays!$A$1:$A$248)),0)+IF(AND($H54&gt;W$6,$H54&lt;=X$6,$I54&gt;X$6),NETWORKDAYS.INTL($H54,(X$6),1,(Holidays!$A$1:$A$248)),0)+IF(AND($H54&lt;W$6,$I54&lt;X$6,$I54&gt;W$6),NETWORKDAYS.INTL(W$6+1,$I54,1,(Holidays!$A$1:$A$248)),0)+IF(AND($H54&lt;=W$6,$I54&gt;=X$6,$I54&gt;W$6),NETWORKDAYS.INTL(W$6+1,(X$6),1,(Holidays!$A$1:$A$248)),0))*$O54,"")</f>
        <v>0</v>
      </c>
    </row>
    <row r="55" spans="2:24" ht="15" customHeight="1" outlineLevel="1">
      <c r="B55" s="59" t="str">
        <f>'A-5_License Planning'!B53</f>
        <v>B.16</v>
      </c>
      <c r="C55" s="458" t="str">
        <f ca="1">IFERROR(VLOOKUP(B55,OFFSET('A-1_MH Estimation'!$B$7,0,0,MATCH("Subtotal LOE",'A-1_MH Estimation'!B:B,0)-7,2),2,0),"")</f>
        <v>Base Plate Type Not Set - Administrative Documentation &amp; Customer Comment Followed up</v>
      </c>
      <c r="D55" s="466">
        <f ca="1">IFERROR(VLOOKUP(B55,OFFSET('A-1_MH Estimation'!$B$7,0,0,MATCH("Subtotal LOE",'A-1_MH Estimation'!B:B,0)-7,4),4,0),"")</f>
        <v>1</v>
      </c>
      <c r="E55" s="466" t="str">
        <f ca="1">IFERROR(VLOOKUP(B55,OFFSET('A-1_MH Estimation'!$B$7,0,0,MATCH("Subtotal LOE",'A-1_MH Estimation'!B:B,0)-7,3),3,0),"")</f>
        <v>document</v>
      </c>
      <c r="F55" s="462">
        <f ca="1">IFERROR(VLOOKUP($B55,'A-2_MH Distribution'!$B$6:$O$16314,3,0)*VLOOKUP($B55,'A-2_MH Distribution'!$B$6:$O$16314,VLOOKUP(G55,SoftwareList,6,0),0)*IFERROR((--(VLOOKUP($B55,'A-2_MH Distribution'!$B$6:$O$16314,VLOOKUP(G55,SoftwareList,8,0),0)=0)+VLOOKUP($B55,'A-2_MH Distribution'!$B$6:$O$16314,VLOOKUP(G55,SoftwareList,8,0),0)),1),0)</f>
        <v>8.0400000000000009</v>
      </c>
      <c r="G55" s="403" t="str">
        <f t="shared" ca="1" si="13"/>
        <v>MsOffice</v>
      </c>
      <c r="H55" s="351">
        <f ca="1">IFERROR(INDEX('A-5_License Planning'!$B$1:$M$12900,MATCH(1,INDEX(('A-5_License Planning'!$B$1:$B$12900=ProgressivePlan!B55)*('A-5_License Planning'!$G$1:$G$12900=ProgressivePlan!G55),0),0),MATCH("Start Date",'A-5_License Planning'!$B$4:N$4,0)),0)</f>
        <v>44571</v>
      </c>
      <c r="I55" s="352">
        <f ca="1">IFERROR(INDEX('A-5_License Planning'!$B$1:$M$12900,MATCH(1,INDEX(('A-5_License Planning'!$B$1:$B$12900=ProgressivePlan!B55)*('A-5_License Planning'!$G$1:$G$12900=ProgressivePlan!G55),0),0),MATCH("Finish Date",'A-5_License Planning'!$B$4:N$4,0)),0)</f>
        <v>44572</v>
      </c>
      <c r="J55" s="514">
        <f t="shared" ca="1" si="11"/>
        <v>0</v>
      </c>
      <c r="K55" s="511">
        <f ca="1">NETWORKDAYS.INTL(L55,M55,1,Holidays!$A$1:$A$248)</f>
        <v>0</v>
      </c>
      <c r="L55" s="507">
        <f t="shared" ca="1" si="9"/>
        <v>0</v>
      </c>
      <c r="M55" s="352">
        <f t="shared" ca="1" si="10"/>
        <v>0</v>
      </c>
      <c r="N55" s="170">
        <f ca="1">NETWORKDAYS.INTL(H55,I55,1,Holidays!$A$1:$A$248)</f>
        <v>2</v>
      </c>
      <c r="O55" s="62">
        <f t="shared" ca="1" si="12"/>
        <v>4.0200000000000005</v>
      </c>
      <c r="P55" s="533"/>
      <c r="R55" s="253">
        <f ca="1">SUM($S55:X55)</f>
        <v>0</v>
      </c>
      <c r="S55" s="320"/>
      <c r="T55" s="321">
        <f ca="1">IFERROR((IF(AND($H55&gt;S$6,$H55&lt;=T$6,$I55&lt;=T$6),NETWORKDAYS.INTL($H55,$I55,1,(Holidays!$A$1:$A$248)),0)+IF(AND($H55&gt;S$6,$H55&lt;=T$6,$I55&gt;T$6),NETWORKDAYS.INTL($H55,(T$6),1,(Holidays!$A$1:$A$248)),0)+IF(AND($H55&lt;S$6,$I55&lt;T$6,$I55&gt;S$6),NETWORKDAYS.INTL(S$6+1,$I55,1,(Holidays!$A$1:$A$248)),0)+IF(AND($H55&lt;=S$6,$I55&gt;=T$6,$I55&gt;S$6),NETWORKDAYS.INTL(S$6+1,(T$6),1,(Holidays!$A$1:$A$248)),0))*$O55,"")</f>
        <v>0</v>
      </c>
      <c r="U55" s="190">
        <f ca="1">IFERROR((IF(AND($H55&gt;T$6,$H55&lt;=U$6,$I55&lt;=U$6),NETWORKDAYS.INTL($H55,$I55,1,(Holidays!$A$1:$A$248)),0)+IF(AND($H55&gt;T$6,$H55&lt;=U$6,$I55&gt;U$6),NETWORKDAYS.INTL($H55,(U$6),1,(Holidays!$A$1:$A$248)),0)+IF(AND($H55&lt;T$6,$I55&lt;U$6,$I55&gt;T$6),NETWORKDAYS.INTL(T$6+1,$I55,1,(Holidays!$A$1:$A$248)),0)+IF(AND($H55&lt;=T$6,$I55&gt;=U$6,$I55&gt;T$6),NETWORKDAYS.INTL(T$6+1,(U$6),1,(Holidays!$A$1:$A$248)),0))*$O55,"")</f>
        <v>0</v>
      </c>
      <c r="V55" s="192">
        <f ca="1">IFERROR((IF(AND($H55&gt;U$6,$H55&lt;=V$6,$I55&lt;=V$6),NETWORKDAYS.INTL($H55,$I55,1,(Holidays!$A$1:$A$248)),0)+IF(AND($H55&gt;U$6,$H55&lt;=V$6,$I55&gt;V$6),NETWORKDAYS.INTL($H55,(V$6),1,(Holidays!$A$1:$A$248)),0)+IF(AND($H55&lt;U$6,$I55&lt;V$6,$I55&gt;U$6),NETWORKDAYS.INTL(U$6+1,$I55,1,(Holidays!$A$1:$A$248)),0)+IF(AND($H55&lt;=U$6,$I55&gt;=V$6,$I55&gt;U$6),NETWORKDAYS.INTL(U$6+1,(V$6),1,(Holidays!$A$1:$A$248)),0))*$O55,"")</f>
        <v>0</v>
      </c>
      <c r="W55" s="321">
        <f ca="1">IFERROR((IF(AND($H55&gt;V$6,$H55&lt;=W$6,$I55&lt;=W$6),NETWORKDAYS.INTL($H55,$I55,1,(Holidays!$A$1:$A$248)),0)+IF(AND($H55&gt;V$6,$H55&lt;=W$6,$I55&gt;W$6),NETWORKDAYS.INTL($H55,(W$6),1,(Holidays!$A$1:$A$248)),0)+IF(AND($H55&lt;V$6,$I55&lt;W$6,$I55&gt;V$6),NETWORKDAYS.INTL(V$6+1,$I55,1,(Holidays!$A$1:$A$248)),0)+IF(AND($H55&lt;=V$6,$I55&gt;=W$6,$I55&gt;V$6),NETWORKDAYS.INTL(V$6+1,(W$6),1,(Holidays!$A$1:$A$248)),0))*$O55,"")</f>
        <v>0</v>
      </c>
      <c r="X55" s="190">
        <f ca="1">IFERROR((IF(AND($H55&gt;W$6,$H55&lt;=X$6,$I55&lt;=X$6),NETWORKDAYS.INTL($H55,$I55,1,(Holidays!$A$1:$A$248)),0)+IF(AND($H55&gt;W$6,$H55&lt;=X$6,$I55&gt;X$6),NETWORKDAYS.INTL($H55,(X$6),1,(Holidays!$A$1:$A$248)),0)+IF(AND($H55&lt;W$6,$I55&lt;X$6,$I55&gt;W$6),NETWORKDAYS.INTL(W$6+1,$I55,1,(Holidays!$A$1:$A$248)),0)+IF(AND($H55&lt;=W$6,$I55&gt;=X$6,$I55&gt;W$6),NETWORKDAYS.INTL(W$6+1,(X$6),1,(Holidays!$A$1:$A$248)),0))*$O55,"")</f>
        <v>0</v>
      </c>
    </row>
    <row r="56" spans="2:24" ht="15" customHeight="1" outlineLevel="1">
      <c r="B56" s="59" t="str">
        <f>'A-5_License Planning'!B54</f>
        <v>B.17</v>
      </c>
      <c r="C56" s="458" t="str">
        <f ca="1">IFERROR(VLOOKUP(B56,OFFSET('A-1_MH Estimation'!$B$7,0,0,MATCH("Subtotal LOE",'A-1_MH Estimation'!B:B,0)-7,2),2,0),"")</f>
        <v>Route Part Notes Input - Administrative Documentation &amp; Customer Comment Followed up</v>
      </c>
      <c r="D56" s="466">
        <f ca="1">IFERROR(VLOOKUP(B56,OFFSET('A-1_MH Estimation'!$B$7,0,0,MATCH("Subtotal LOE",'A-1_MH Estimation'!B:B,0)-7,4),4,0),"")</f>
        <v>1</v>
      </c>
      <c r="E56" s="466" t="str">
        <f ca="1">IFERROR(VLOOKUP(B56,OFFSET('A-1_MH Estimation'!$B$7,0,0,MATCH("Subtotal LOE",'A-1_MH Estimation'!B:B,0)-7,3),3,0),"")</f>
        <v>document</v>
      </c>
      <c r="F56" s="462">
        <f ca="1">IFERROR(VLOOKUP($B56,'A-2_MH Distribution'!$B$6:$O$16314,3,0)*VLOOKUP($B56,'A-2_MH Distribution'!$B$6:$O$16314,VLOOKUP(G56,SoftwareList,6,0),0)*IFERROR((--(VLOOKUP($B56,'A-2_MH Distribution'!$B$6:$O$16314,VLOOKUP(G56,SoftwareList,8,0),0)=0)+VLOOKUP($B56,'A-2_MH Distribution'!$B$6:$O$16314,VLOOKUP(G56,SoftwareList,8,0),0)),1),0)</f>
        <v>8.0400000000000009</v>
      </c>
      <c r="G56" s="403" t="str">
        <f t="shared" ca="1" si="13"/>
        <v>MsOffice</v>
      </c>
      <c r="H56" s="351">
        <f ca="1">IFERROR(INDEX('A-5_License Planning'!$B$1:$M$12900,MATCH(1,INDEX(('A-5_License Planning'!$B$1:$B$12900=ProgressivePlan!B56)*('A-5_License Planning'!$G$1:$G$12900=ProgressivePlan!G56),0),0),MATCH("Start Date",'A-5_License Planning'!$B$4:N$4,0)),0)</f>
        <v>44573</v>
      </c>
      <c r="I56" s="352">
        <f ca="1">IFERROR(INDEX('A-5_License Planning'!$B$1:$M$12900,MATCH(1,INDEX(('A-5_License Planning'!$B$1:$B$12900=ProgressivePlan!B56)*('A-5_License Planning'!$G$1:$G$12900=ProgressivePlan!G56),0),0),MATCH("Finish Date",'A-5_License Planning'!$B$4:N$4,0)),0)</f>
        <v>44574</v>
      </c>
      <c r="J56" s="514">
        <f t="shared" ca="1" si="11"/>
        <v>0</v>
      </c>
      <c r="K56" s="511">
        <f ca="1">NETWORKDAYS.INTL(L56,M56,1,Holidays!$A$1:$A$248)</f>
        <v>0</v>
      </c>
      <c r="L56" s="507">
        <f t="shared" ca="1" si="9"/>
        <v>0</v>
      </c>
      <c r="M56" s="352">
        <f t="shared" ca="1" si="10"/>
        <v>0</v>
      </c>
      <c r="N56" s="170">
        <f ca="1">NETWORKDAYS.INTL(H56,I56,1,Holidays!$A$1:$A$248)</f>
        <v>2</v>
      </c>
      <c r="O56" s="62">
        <f t="shared" ca="1" si="12"/>
        <v>4.0200000000000005</v>
      </c>
      <c r="P56" s="533"/>
      <c r="R56" s="253">
        <f ca="1">SUM($S56:X56)</f>
        <v>0</v>
      </c>
      <c r="S56" s="320"/>
      <c r="T56" s="321">
        <f ca="1">IFERROR((IF(AND($H56&gt;S$6,$H56&lt;=T$6,$I56&lt;=T$6),NETWORKDAYS.INTL($H56,$I56,1,(Holidays!$A$1:$A$248)),0)+IF(AND($H56&gt;S$6,$H56&lt;=T$6,$I56&gt;T$6),NETWORKDAYS.INTL($H56,(T$6),1,(Holidays!$A$1:$A$248)),0)+IF(AND($H56&lt;S$6,$I56&lt;T$6,$I56&gt;S$6),NETWORKDAYS.INTL(S$6+1,$I56,1,(Holidays!$A$1:$A$248)),0)+IF(AND($H56&lt;=S$6,$I56&gt;=T$6,$I56&gt;S$6),NETWORKDAYS.INTL(S$6+1,(T$6),1,(Holidays!$A$1:$A$248)),0))*$O56,"")</f>
        <v>0</v>
      </c>
      <c r="U56" s="190">
        <f ca="1">IFERROR((IF(AND($H56&gt;T$6,$H56&lt;=U$6,$I56&lt;=U$6),NETWORKDAYS.INTL($H56,$I56,1,(Holidays!$A$1:$A$248)),0)+IF(AND($H56&gt;T$6,$H56&lt;=U$6,$I56&gt;U$6),NETWORKDAYS.INTL($H56,(U$6),1,(Holidays!$A$1:$A$248)),0)+IF(AND($H56&lt;T$6,$I56&lt;U$6,$I56&gt;T$6),NETWORKDAYS.INTL(T$6+1,$I56,1,(Holidays!$A$1:$A$248)),0)+IF(AND($H56&lt;=T$6,$I56&gt;=U$6,$I56&gt;T$6),NETWORKDAYS.INTL(T$6+1,(U$6),1,(Holidays!$A$1:$A$248)),0))*$O56,"")</f>
        <v>0</v>
      </c>
      <c r="V56" s="192">
        <f ca="1">IFERROR((IF(AND($H56&gt;U$6,$H56&lt;=V$6,$I56&lt;=V$6),NETWORKDAYS.INTL($H56,$I56,1,(Holidays!$A$1:$A$248)),0)+IF(AND($H56&gt;U$6,$H56&lt;=V$6,$I56&gt;V$6),NETWORKDAYS.INTL($H56,(V$6),1,(Holidays!$A$1:$A$248)),0)+IF(AND($H56&lt;U$6,$I56&lt;V$6,$I56&gt;U$6),NETWORKDAYS.INTL(U$6+1,$I56,1,(Holidays!$A$1:$A$248)),0)+IF(AND($H56&lt;=U$6,$I56&gt;=V$6,$I56&gt;U$6),NETWORKDAYS.INTL(U$6+1,(V$6),1,(Holidays!$A$1:$A$248)),0))*$O56,"")</f>
        <v>0</v>
      </c>
      <c r="W56" s="321">
        <f ca="1">IFERROR((IF(AND($H56&gt;V$6,$H56&lt;=W$6,$I56&lt;=W$6),NETWORKDAYS.INTL($H56,$I56,1,(Holidays!$A$1:$A$248)),0)+IF(AND($H56&gt;V$6,$H56&lt;=W$6,$I56&gt;W$6),NETWORKDAYS.INTL($H56,(W$6),1,(Holidays!$A$1:$A$248)),0)+IF(AND($H56&lt;V$6,$I56&lt;W$6,$I56&gt;V$6),NETWORKDAYS.INTL(V$6+1,$I56,1,(Holidays!$A$1:$A$248)),0)+IF(AND($H56&lt;=V$6,$I56&gt;=W$6,$I56&gt;V$6),NETWORKDAYS.INTL(V$6+1,(W$6),1,(Holidays!$A$1:$A$248)),0))*$O56,"")</f>
        <v>0</v>
      </c>
      <c r="X56" s="190">
        <f ca="1">IFERROR((IF(AND($H56&gt;W$6,$H56&lt;=X$6,$I56&lt;=X$6),NETWORKDAYS.INTL($H56,$I56,1,(Holidays!$A$1:$A$248)),0)+IF(AND($H56&gt;W$6,$H56&lt;=X$6,$I56&gt;X$6),NETWORKDAYS.INTL($H56,(X$6),1,(Holidays!$A$1:$A$248)),0)+IF(AND($H56&lt;W$6,$I56&lt;X$6,$I56&gt;W$6),NETWORKDAYS.INTL(W$6+1,$I56,1,(Holidays!$A$1:$A$248)),0)+IF(AND($H56&lt;=W$6,$I56&gt;=X$6,$I56&gt;W$6),NETWORKDAYS.INTL(W$6+1,(X$6),1,(Holidays!$A$1:$A$248)),0))*$O56,"")</f>
        <v>0</v>
      </c>
    </row>
    <row r="57" spans="2:24" ht="15" customHeight="1" outlineLevel="1">
      <c r="B57" s="59" t="str">
        <f>'A-5_License Planning'!B55</f>
        <v>B.18</v>
      </c>
      <c r="C57" s="458" t="str">
        <f ca="1">IFERROR(VLOOKUP(B57,OFFSET('A-1_MH Estimation'!$B$7,0,0,MATCH("Subtotal LOE",'A-1_MH Estimation'!B:B,0)-7,2),2,0),"")</f>
        <v>Instrument Orientation - Administrative Documentation &amp; Customer Comment Followed up</v>
      </c>
      <c r="D57" s="466">
        <f ca="1">IFERROR(VLOOKUP(B57,OFFSET('A-1_MH Estimation'!$B$7,0,0,MATCH("Subtotal LOE",'A-1_MH Estimation'!B:B,0)-7,4),4,0),"")</f>
        <v>1</v>
      </c>
      <c r="E57" s="466" t="str">
        <f ca="1">IFERROR(VLOOKUP(B57,OFFSET('A-1_MH Estimation'!$B$7,0,0,MATCH("Subtotal LOE",'A-1_MH Estimation'!B:B,0)-7,3),3,0),"")</f>
        <v>document</v>
      </c>
      <c r="F57" s="462">
        <f ca="1">IFERROR(VLOOKUP($B57,'A-2_MH Distribution'!$B$6:$O$16314,3,0)*VLOOKUP($B57,'A-2_MH Distribution'!$B$6:$O$16314,VLOOKUP(G57,SoftwareList,6,0),0)*IFERROR((--(VLOOKUP($B57,'A-2_MH Distribution'!$B$6:$O$16314,VLOOKUP(G57,SoftwareList,8,0),0)=0)+VLOOKUP($B57,'A-2_MH Distribution'!$B$6:$O$16314,VLOOKUP(G57,SoftwareList,8,0),0)),1),0)</f>
        <v>8.0400000000000009</v>
      </c>
      <c r="G57" s="403" t="str">
        <f t="shared" ca="1" si="13"/>
        <v>MsOffice</v>
      </c>
      <c r="H57" s="351">
        <f ca="1">IFERROR(INDEX('A-5_License Planning'!$B$1:$M$12900,MATCH(1,INDEX(('A-5_License Planning'!$B$1:$B$12900=ProgressivePlan!B57)*('A-5_License Planning'!$G$1:$G$12900=ProgressivePlan!G57),0),0),MATCH("Start Date",'A-5_License Planning'!$B$4:N$4,0)),0)</f>
        <v>44575</v>
      </c>
      <c r="I57" s="352">
        <f ca="1">IFERROR(INDEX('A-5_License Planning'!$B$1:$M$12900,MATCH(1,INDEX(('A-5_License Planning'!$B$1:$B$12900=ProgressivePlan!B57)*('A-5_License Planning'!$G$1:$G$12900=ProgressivePlan!G57),0),0),MATCH("Finish Date",'A-5_License Planning'!$B$4:N$4,0)),0)</f>
        <v>44575</v>
      </c>
      <c r="J57" s="514">
        <f t="shared" ca="1" si="11"/>
        <v>0</v>
      </c>
      <c r="K57" s="511">
        <f ca="1">NETWORKDAYS.INTL(L57,M57,1,Holidays!$A$1:$A$248)</f>
        <v>0</v>
      </c>
      <c r="L57" s="507">
        <f t="shared" ca="1" si="9"/>
        <v>0</v>
      </c>
      <c r="M57" s="352">
        <f t="shared" ca="1" si="10"/>
        <v>0</v>
      </c>
      <c r="N57" s="170">
        <f ca="1">NETWORKDAYS.INTL(H57,I57,1,Holidays!$A$1:$A$248)</f>
        <v>1</v>
      </c>
      <c r="O57" s="62">
        <f t="shared" ca="1" si="12"/>
        <v>8.0400000000000009</v>
      </c>
      <c r="P57" s="533"/>
      <c r="R57" s="253">
        <f ca="1">SUM($S57:X57)</f>
        <v>0</v>
      </c>
      <c r="S57" s="320"/>
      <c r="T57" s="321">
        <f ca="1">IFERROR((IF(AND($H57&gt;S$6,$H57&lt;=T$6,$I57&lt;=T$6),NETWORKDAYS.INTL($H57,$I57,1,(Holidays!$A$1:$A$248)),0)+IF(AND($H57&gt;S$6,$H57&lt;=T$6,$I57&gt;T$6),NETWORKDAYS.INTL($H57,(T$6),1,(Holidays!$A$1:$A$248)),0)+IF(AND($H57&lt;S$6,$I57&lt;T$6,$I57&gt;S$6),NETWORKDAYS.INTL(S$6+1,$I57,1,(Holidays!$A$1:$A$248)),0)+IF(AND($H57&lt;=S$6,$I57&gt;=T$6,$I57&gt;S$6),NETWORKDAYS.INTL(S$6+1,(T$6),1,(Holidays!$A$1:$A$248)),0))*$O57,"")</f>
        <v>0</v>
      </c>
      <c r="U57" s="190">
        <f ca="1">IFERROR((IF(AND($H57&gt;T$6,$H57&lt;=U$6,$I57&lt;=U$6),NETWORKDAYS.INTL($H57,$I57,1,(Holidays!$A$1:$A$248)),0)+IF(AND($H57&gt;T$6,$H57&lt;=U$6,$I57&gt;U$6),NETWORKDAYS.INTL($H57,(U$6),1,(Holidays!$A$1:$A$248)),0)+IF(AND($H57&lt;T$6,$I57&lt;U$6,$I57&gt;T$6),NETWORKDAYS.INTL(T$6+1,$I57,1,(Holidays!$A$1:$A$248)),0)+IF(AND($H57&lt;=T$6,$I57&gt;=U$6,$I57&gt;T$6),NETWORKDAYS.INTL(T$6+1,(U$6),1,(Holidays!$A$1:$A$248)),0))*$O57,"")</f>
        <v>0</v>
      </c>
      <c r="V57" s="192">
        <f ca="1">IFERROR((IF(AND($H57&gt;U$6,$H57&lt;=V$6,$I57&lt;=V$6),NETWORKDAYS.INTL($H57,$I57,1,(Holidays!$A$1:$A$248)),0)+IF(AND($H57&gt;U$6,$H57&lt;=V$6,$I57&gt;V$6),NETWORKDAYS.INTL($H57,(V$6),1,(Holidays!$A$1:$A$248)),0)+IF(AND($H57&lt;U$6,$I57&lt;V$6,$I57&gt;U$6),NETWORKDAYS.INTL(U$6+1,$I57,1,(Holidays!$A$1:$A$248)),0)+IF(AND($H57&lt;=U$6,$I57&gt;=V$6,$I57&gt;U$6),NETWORKDAYS.INTL(U$6+1,(V$6),1,(Holidays!$A$1:$A$248)),0))*$O57,"")</f>
        <v>0</v>
      </c>
      <c r="W57" s="321">
        <f ca="1">IFERROR((IF(AND($H57&gt;V$6,$H57&lt;=W$6,$I57&lt;=W$6),NETWORKDAYS.INTL($H57,$I57,1,(Holidays!$A$1:$A$248)),0)+IF(AND($H57&gt;V$6,$H57&lt;=W$6,$I57&gt;W$6),NETWORKDAYS.INTL($H57,(W$6),1,(Holidays!$A$1:$A$248)),0)+IF(AND($H57&lt;V$6,$I57&lt;W$6,$I57&gt;V$6),NETWORKDAYS.INTL(V$6+1,$I57,1,(Holidays!$A$1:$A$248)),0)+IF(AND($H57&lt;=V$6,$I57&gt;=W$6,$I57&gt;V$6),NETWORKDAYS.INTL(V$6+1,(W$6),1,(Holidays!$A$1:$A$248)),0))*$O57,"")</f>
        <v>0</v>
      </c>
      <c r="X57" s="190">
        <f ca="1">IFERROR((IF(AND($H57&gt;W$6,$H57&lt;=X$6,$I57&lt;=X$6),NETWORKDAYS.INTL($H57,$I57,1,(Holidays!$A$1:$A$248)),0)+IF(AND($H57&gt;W$6,$H57&lt;=X$6,$I57&gt;X$6),NETWORKDAYS.INTL($H57,(X$6),1,(Holidays!$A$1:$A$248)),0)+IF(AND($H57&lt;W$6,$I57&lt;X$6,$I57&gt;W$6),NETWORKDAYS.INTL(W$6+1,$I57,1,(Holidays!$A$1:$A$248)),0)+IF(AND($H57&lt;=W$6,$I57&gt;=X$6,$I57&gt;W$6),NETWORKDAYS.INTL(W$6+1,(X$6),1,(Holidays!$A$1:$A$248)),0))*$O57,"")</f>
        <v>0</v>
      </c>
    </row>
    <row r="58" spans="2:24" ht="15" customHeight="1" outlineLevel="1">
      <c r="B58" s="59" t="str">
        <f>'A-5_License Planning'!B56</f>
        <v>B.19</v>
      </c>
      <c r="C58" s="458" t="str">
        <f ca="1">IFERROR(VLOOKUP(B58,OFFSET('A-1_MH Estimation'!$B$7,0,0,MATCH("Subtotal LOE",'A-1_MH Estimation'!B:B,0)-7,2),2,0),"")</f>
        <v>Steam Trap Orientation - Administrative Documentation &amp; Customer Comment Followed up</v>
      </c>
      <c r="D58" s="466">
        <f ca="1">IFERROR(VLOOKUP(B58,OFFSET('A-1_MH Estimation'!$B$7,0,0,MATCH("Subtotal LOE",'A-1_MH Estimation'!B:B,0)-7,4),4,0),"")</f>
        <v>1</v>
      </c>
      <c r="E58" s="466" t="str">
        <f ca="1">IFERROR(VLOOKUP(B58,OFFSET('A-1_MH Estimation'!$B$7,0,0,MATCH("Subtotal LOE",'A-1_MH Estimation'!B:B,0)-7,3),3,0),"")</f>
        <v>document</v>
      </c>
      <c r="F58" s="462">
        <f ca="1">IFERROR(VLOOKUP($B58,'A-2_MH Distribution'!$B$6:$O$16314,3,0)*VLOOKUP($B58,'A-2_MH Distribution'!$B$6:$O$16314,VLOOKUP(G58,SoftwareList,6,0),0)*IFERROR((--(VLOOKUP($B58,'A-2_MH Distribution'!$B$6:$O$16314,VLOOKUP(G58,SoftwareList,8,0),0)=0)+VLOOKUP($B58,'A-2_MH Distribution'!$B$6:$O$16314,VLOOKUP(G58,SoftwareList,8,0),0)),1),0)</f>
        <v>8.0400000000000009</v>
      </c>
      <c r="G58" s="403" t="str">
        <f t="shared" ca="1" si="13"/>
        <v>MsOffice</v>
      </c>
      <c r="H58" s="351">
        <f ca="1">IFERROR(INDEX('A-5_License Planning'!$B$1:$M$12900,MATCH(1,INDEX(('A-5_License Planning'!$B$1:$B$12900=ProgressivePlan!B58)*('A-5_License Planning'!$G$1:$G$12900=ProgressivePlan!G58),0),0),MATCH("Start Date",'A-5_License Planning'!$B$4:N$4,0)),0)</f>
        <v>44578</v>
      </c>
      <c r="I58" s="352">
        <f ca="1">IFERROR(INDEX('A-5_License Planning'!$B$1:$M$12900,MATCH(1,INDEX(('A-5_License Planning'!$B$1:$B$12900=ProgressivePlan!B58)*('A-5_License Planning'!$G$1:$G$12900=ProgressivePlan!G58),0),0),MATCH("Finish Date",'A-5_License Planning'!$B$4:N$4,0)),0)</f>
        <v>44579</v>
      </c>
      <c r="J58" s="514">
        <f t="shared" ca="1" si="11"/>
        <v>0</v>
      </c>
      <c r="K58" s="511">
        <f ca="1">NETWORKDAYS.INTL(L58,M58,1,Holidays!$A$1:$A$248)</f>
        <v>0</v>
      </c>
      <c r="L58" s="507">
        <f t="shared" ca="1" si="9"/>
        <v>0</v>
      </c>
      <c r="M58" s="352">
        <f t="shared" ca="1" si="10"/>
        <v>0</v>
      </c>
      <c r="N58" s="170">
        <f ca="1">NETWORKDAYS.INTL(H58,I58,1,Holidays!$A$1:$A$248)</f>
        <v>2</v>
      </c>
      <c r="O58" s="62">
        <f t="shared" ca="1" si="12"/>
        <v>4.0200000000000005</v>
      </c>
      <c r="P58" s="533"/>
      <c r="R58" s="253">
        <f ca="1">SUM($S58:X58)</f>
        <v>0</v>
      </c>
      <c r="S58" s="320"/>
      <c r="T58" s="321">
        <f ca="1">IFERROR((IF(AND($H58&gt;S$6,$H58&lt;=T$6,$I58&lt;=T$6),NETWORKDAYS.INTL($H58,$I58,1,(Holidays!$A$1:$A$248)),0)+IF(AND($H58&gt;S$6,$H58&lt;=T$6,$I58&gt;T$6),NETWORKDAYS.INTL($H58,(T$6),1,(Holidays!$A$1:$A$248)),0)+IF(AND($H58&lt;S$6,$I58&lt;T$6,$I58&gt;S$6),NETWORKDAYS.INTL(S$6+1,$I58,1,(Holidays!$A$1:$A$248)),0)+IF(AND($H58&lt;=S$6,$I58&gt;=T$6,$I58&gt;S$6),NETWORKDAYS.INTL(S$6+1,(T$6),1,(Holidays!$A$1:$A$248)),0))*$O58,"")</f>
        <v>0</v>
      </c>
      <c r="U58" s="190">
        <f ca="1">IFERROR((IF(AND($H58&gt;T$6,$H58&lt;=U$6,$I58&lt;=U$6),NETWORKDAYS.INTL($H58,$I58,1,(Holidays!$A$1:$A$248)),0)+IF(AND($H58&gt;T$6,$H58&lt;=U$6,$I58&gt;U$6),NETWORKDAYS.INTL($H58,(U$6),1,(Holidays!$A$1:$A$248)),0)+IF(AND($H58&lt;T$6,$I58&lt;U$6,$I58&gt;T$6),NETWORKDAYS.INTL(T$6+1,$I58,1,(Holidays!$A$1:$A$248)),0)+IF(AND($H58&lt;=T$6,$I58&gt;=U$6,$I58&gt;T$6),NETWORKDAYS.INTL(T$6+1,(U$6),1,(Holidays!$A$1:$A$248)),0))*$O58,"")</f>
        <v>0</v>
      </c>
      <c r="V58" s="192">
        <f ca="1">IFERROR((IF(AND($H58&gt;U$6,$H58&lt;=V$6,$I58&lt;=V$6),NETWORKDAYS.INTL($H58,$I58,1,(Holidays!$A$1:$A$248)),0)+IF(AND($H58&gt;U$6,$H58&lt;=V$6,$I58&gt;V$6),NETWORKDAYS.INTL($H58,(V$6),1,(Holidays!$A$1:$A$248)),0)+IF(AND($H58&lt;U$6,$I58&lt;V$6,$I58&gt;U$6),NETWORKDAYS.INTL(U$6+1,$I58,1,(Holidays!$A$1:$A$248)),0)+IF(AND($H58&lt;=U$6,$I58&gt;=V$6,$I58&gt;U$6),NETWORKDAYS.INTL(U$6+1,(V$6),1,(Holidays!$A$1:$A$248)),0))*$O58,"")</f>
        <v>0</v>
      </c>
      <c r="W58" s="321">
        <f ca="1">IFERROR((IF(AND($H58&gt;V$6,$H58&lt;=W$6,$I58&lt;=W$6),NETWORKDAYS.INTL($H58,$I58,1,(Holidays!$A$1:$A$248)),0)+IF(AND($H58&gt;V$6,$H58&lt;=W$6,$I58&gt;W$6),NETWORKDAYS.INTL($H58,(W$6),1,(Holidays!$A$1:$A$248)),0)+IF(AND($H58&lt;V$6,$I58&lt;W$6,$I58&gt;V$6),NETWORKDAYS.INTL(V$6+1,$I58,1,(Holidays!$A$1:$A$248)),0)+IF(AND($H58&lt;=V$6,$I58&gt;=W$6,$I58&gt;V$6),NETWORKDAYS.INTL(V$6+1,(W$6),1,(Holidays!$A$1:$A$248)),0))*$O58,"")</f>
        <v>0</v>
      </c>
      <c r="X58" s="190">
        <f ca="1">IFERROR((IF(AND($H58&gt;W$6,$H58&lt;=X$6,$I58&lt;=X$6),NETWORKDAYS.INTL($H58,$I58,1,(Holidays!$A$1:$A$248)),0)+IF(AND($H58&gt;W$6,$H58&lt;=X$6,$I58&gt;X$6),NETWORKDAYS.INTL($H58,(X$6),1,(Holidays!$A$1:$A$248)),0)+IF(AND($H58&lt;W$6,$I58&lt;X$6,$I58&gt;W$6),NETWORKDAYS.INTL(W$6+1,$I58,1,(Holidays!$A$1:$A$248)),0)+IF(AND($H58&lt;=W$6,$I58&gt;=X$6,$I58&gt;W$6),NETWORKDAYS.INTL(W$6+1,(X$6),1,(Holidays!$A$1:$A$248)),0))*$O58,"")</f>
        <v>0</v>
      </c>
    </row>
    <row r="59" spans="2:24" ht="15" customHeight="1" outlineLevel="1">
      <c r="B59" s="59" t="str">
        <f>'A-5_License Planning'!B57</f>
        <v>B.20</v>
      </c>
      <c r="C59" s="458" t="str">
        <f ca="1">IFERROR(VLOOKUP(B59,OFFSET('A-1_MH Estimation'!$B$7,0,0,MATCH("Subtotal LOE",'A-1_MH Estimation'!B:B,0)-7,2),2,0),"")</f>
        <v>Weld Support Clash - Administrative Documentation &amp; Customer Comment Followed up</v>
      </c>
      <c r="D59" s="466">
        <f ca="1">IFERROR(VLOOKUP(B59,OFFSET('A-1_MH Estimation'!$B$7,0,0,MATCH("Subtotal LOE",'A-1_MH Estimation'!B:B,0)-7,4),4,0),"")</f>
        <v>1</v>
      </c>
      <c r="E59" s="466" t="str">
        <f ca="1">IFERROR(VLOOKUP(B59,OFFSET('A-1_MH Estimation'!$B$7,0,0,MATCH("Subtotal LOE",'A-1_MH Estimation'!B:B,0)-7,3),3,0),"")</f>
        <v>document</v>
      </c>
      <c r="F59" s="462">
        <f ca="1">IFERROR(VLOOKUP($B59,'A-2_MH Distribution'!$B$6:$O$16314,3,0)*VLOOKUP($B59,'A-2_MH Distribution'!$B$6:$O$16314,VLOOKUP(G59,SoftwareList,6,0),0)*IFERROR((--(VLOOKUP($B59,'A-2_MH Distribution'!$B$6:$O$16314,VLOOKUP(G59,SoftwareList,8,0),0)=0)+VLOOKUP($B59,'A-2_MH Distribution'!$B$6:$O$16314,VLOOKUP(G59,SoftwareList,8,0),0)),1),0)</f>
        <v>8.0400000000000009</v>
      </c>
      <c r="G59" s="403" t="str">
        <f t="shared" ca="1" si="13"/>
        <v>MsOffice</v>
      </c>
      <c r="H59" s="351">
        <f ca="1">IFERROR(INDEX('A-5_License Planning'!$B$1:$M$12900,MATCH(1,INDEX(('A-5_License Planning'!$B$1:$B$12900=ProgressivePlan!B59)*('A-5_License Planning'!$G$1:$G$12900=ProgressivePlan!G59),0),0),MATCH("Start Date",'A-5_License Planning'!$B$4:N$4,0)),0)</f>
        <v>44624</v>
      </c>
      <c r="I59" s="352">
        <f ca="1">IFERROR(INDEX('A-5_License Planning'!$B$1:$M$12900,MATCH(1,INDEX(('A-5_License Planning'!$B$1:$B$12900=ProgressivePlan!B59)*('A-5_License Planning'!$G$1:$G$12900=ProgressivePlan!G59),0),0),MATCH("Finish Date",'A-5_License Planning'!$B$4:N$4,0)),0)</f>
        <v>44631</v>
      </c>
      <c r="J59" s="514">
        <f t="shared" ca="1" si="11"/>
        <v>0</v>
      </c>
      <c r="K59" s="511">
        <f ca="1">NETWORKDAYS.INTL(L59,M59,1,Holidays!$A$1:$A$248)</f>
        <v>0</v>
      </c>
      <c r="L59" s="507">
        <f t="shared" ca="1" si="9"/>
        <v>0</v>
      </c>
      <c r="M59" s="352">
        <f t="shared" ca="1" si="10"/>
        <v>0</v>
      </c>
      <c r="N59" s="170">
        <f ca="1">NETWORKDAYS.INTL(H59,I59,1,Holidays!$A$1:$A$248)</f>
        <v>6</v>
      </c>
      <c r="O59" s="62">
        <f t="shared" ca="1" si="12"/>
        <v>1.34</v>
      </c>
      <c r="P59" s="533"/>
      <c r="R59" s="253">
        <f ca="1">SUM($S59:X59)</f>
        <v>0</v>
      </c>
      <c r="S59" s="320"/>
      <c r="T59" s="321">
        <f ca="1">IFERROR((IF(AND($H59&gt;S$6,$H59&lt;=T$6,$I59&lt;=T$6),NETWORKDAYS.INTL($H59,$I59,1,(Holidays!$A$1:$A$248)),0)+IF(AND($H59&gt;S$6,$H59&lt;=T$6,$I59&gt;T$6),NETWORKDAYS.INTL($H59,(T$6),1,(Holidays!$A$1:$A$248)),0)+IF(AND($H59&lt;S$6,$I59&lt;T$6,$I59&gt;S$6),NETWORKDAYS.INTL(S$6+1,$I59,1,(Holidays!$A$1:$A$248)),0)+IF(AND($H59&lt;=S$6,$I59&gt;=T$6,$I59&gt;S$6),NETWORKDAYS.INTL(S$6+1,(T$6),1,(Holidays!$A$1:$A$248)),0))*$O59,"")</f>
        <v>0</v>
      </c>
      <c r="U59" s="190">
        <f ca="1">IFERROR((IF(AND($H59&gt;T$6,$H59&lt;=U$6,$I59&lt;=U$6),NETWORKDAYS.INTL($H59,$I59,1,(Holidays!$A$1:$A$248)),0)+IF(AND($H59&gt;T$6,$H59&lt;=U$6,$I59&gt;U$6),NETWORKDAYS.INTL($H59,(U$6),1,(Holidays!$A$1:$A$248)),0)+IF(AND($H59&lt;T$6,$I59&lt;U$6,$I59&gt;T$6),NETWORKDAYS.INTL(T$6+1,$I59,1,(Holidays!$A$1:$A$248)),0)+IF(AND($H59&lt;=T$6,$I59&gt;=U$6,$I59&gt;T$6),NETWORKDAYS.INTL(T$6+1,(U$6),1,(Holidays!$A$1:$A$248)),0))*$O59,"")</f>
        <v>0</v>
      </c>
      <c r="V59" s="192">
        <f ca="1">IFERROR((IF(AND($H59&gt;U$6,$H59&lt;=V$6,$I59&lt;=V$6),NETWORKDAYS.INTL($H59,$I59,1,(Holidays!$A$1:$A$248)),0)+IF(AND($H59&gt;U$6,$H59&lt;=V$6,$I59&gt;V$6),NETWORKDAYS.INTL($H59,(V$6),1,(Holidays!$A$1:$A$248)),0)+IF(AND($H59&lt;U$6,$I59&lt;V$6,$I59&gt;U$6),NETWORKDAYS.INTL(U$6+1,$I59,1,(Holidays!$A$1:$A$248)),0)+IF(AND($H59&lt;=U$6,$I59&gt;=V$6,$I59&gt;U$6),NETWORKDAYS.INTL(U$6+1,(V$6),1,(Holidays!$A$1:$A$248)),0))*$O59,"")</f>
        <v>0</v>
      </c>
      <c r="W59" s="321">
        <f ca="1">IFERROR((IF(AND($H59&gt;V$6,$H59&lt;=W$6,$I59&lt;=W$6),NETWORKDAYS.INTL($H59,$I59,1,(Holidays!$A$1:$A$248)),0)+IF(AND($H59&gt;V$6,$H59&lt;=W$6,$I59&gt;W$6),NETWORKDAYS.INTL($H59,(W$6),1,(Holidays!$A$1:$A$248)),0)+IF(AND($H59&lt;V$6,$I59&lt;W$6,$I59&gt;V$6),NETWORKDAYS.INTL(V$6+1,$I59,1,(Holidays!$A$1:$A$248)),0)+IF(AND($H59&lt;=V$6,$I59&gt;=W$6,$I59&gt;V$6),NETWORKDAYS.INTL(V$6+1,(W$6),1,(Holidays!$A$1:$A$248)),0))*$O59,"")</f>
        <v>0</v>
      </c>
      <c r="X59" s="190">
        <f ca="1">IFERROR((IF(AND($H59&gt;W$6,$H59&lt;=X$6,$I59&lt;=X$6),NETWORKDAYS.INTL($H59,$I59,1,(Holidays!$A$1:$A$248)),0)+IF(AND($H59&gt;W$6,$H59&lt;=X$6,$I59&gt;X$6),NETWORKDAYS.INTL($H59,(X$6),1,(Holidays!$A$1:$A$248)),0)+IF(AND($H59&lt;W$6,$I59&lt;X$6,$I59&gt;W$6),NETWORKDAYS.INTL(W$6+1,$I59,1,(Holidays!$A$1:$A$248)),0)+IF(AND($H59&lt;=W$6,$I59&gt;=X$6,$I59&gt;W$6),NETWORKDAYS.INTL(W$6+1,(X$6),1,(Holidays!$A$1:$A$248)),0))*$O59,"")</f>
        <v>0</v>
      </c>
    </row>
    <row r="60" spans="2:24" ht="15" customHeight="1" outlineLevel="1">
      <c r="B60" s="59" t="str">
        <f>'A-5_License Planning'!B58</f>
        <v>B.21</v>
      </c>
      <c r="C60" s="458" t="str">
        <f ca="1">IFERROR(VLOOKUP(B60,OFFSET('A-1_MH Estimation'!$B$7,0,0,MATCH("Subtotal LOE",'A-1_MH Estimation'!B:B,0)-7,2),2,0),"")</f>
        <v>Weld Support Clearance  - Administrative Documentation &amp; Customer Comment Followed up</v>
      </c>
      <c r="D60" s="466">
        <f ca="1">IFERROR(VLOOKUP(B60,OFFSET('A-1_MH Estimation'!$B$7,0,0,MATCH("Subtotal LOE",'A-1_MH Estimation'!B:B,0)-7,4),4,0),"")</f>
        <v>1</v>
      </c>
      <c r="E60" s="466" t="str">
        <f ca="1">IFERROR(VLOOKUP(B60,OFFSET('A-1_MH Estimation'!$B$7,0,0,MATCH("Subtotal LOE",'A-1_MH Estimation'!B:B,0)-7,3),3,0),"")</f>
        <v>document</v>
      </c>
      <c r="F60" s="462">
        <f ca="1">IFERROR(VLOOKUP($B60,'A-2_MH Distribution'!$B$6:$O$16314,3,0)*VLOOKUP($B60,'A-2_MH Distribution'!$B$6:$O$16314,VLOOKUP(G60,SoftwareList,6,0),0)*IFERROR((--(VLOOKUP($B60,'A-2_MH Distribution'!$B$6:$O$16314,VLOOKUP(G60,SoftwareList,8,0),0)=0)+VLOOKUP($B60,'A-2_MH Distribution'!$B$6:$O$16314,VLOOKUP(G60,SoftwareList,8,0),0)),1),0)</f>
        <v>8.0400000000000009</v>
      </c>
      <c r="G60" s="403" t="str">
        <f t="shared" ca="1" si="13"/>
        <v>MsOffice</v>
      </c>
      <c r="H60" s="351">
        <f ca="1">IFERROR(INDEX('A-5_License Planning'!$B$1:$M$12900,MATCH(1,INDEX(('A-5_License Planning'!$B$1:$B$12900=ProgressivePlan!B60)*('A-5_License Planning'!$G$1:$G$12900=ProgressivePlan!G60),0),0),MATCH("Start Date",'A-5_License Planning'!$B$4:N$4,0)),0)</f>
        <v>44628</v>
      </c>
      <c r="I60" s="352">
        <f ca="1">IFERROR(INDEX('A-5_License Planning'!$B$1:$M$12900,MATCH(1,INDEX(('A-5_License Planning'!$B$1:$B$12900=ProgressivePlan!B60)*('A-5_License Planning'!$G$1:$G$12900=ProgressivePlan!G60),0),0),MATCH("Finish Date",'A-5_License Planning'!$B$4:N$4,0)),0)</f>
        <v>44629</v>
      </c>
      <c r="J60" s="514">
        <f t="shared" ca="1" si="11"/>
        <v>0</v>
      </c>
      <c r="K60" s="511">
        <f ca="1">NETWORKDAYS.INTL(L60,M60,1,Holidays!$A$1:$A$248)</f>
        <v>0</v>
      </c>
      <c r="L60" s="507">
        <f t="shared" ca="1" si="9"/>
        <v>0</v>
      </c>
      <c r="M60" s="352">
        <f t="shared" ca="1" si="10"/>
        <v>0</v>
      </c>
      <c r="N60" s="170">
        <f ca="1">NETWORKDAYS.INTL(H60,I60,1,Holidays!$A$1:$A$248)</f>
        <v>2</v>
      </c>
      <c r="O60" s="62">
        <f t="shared" ca="1" si="12"/>
        <v>4.0200000000000005</v>
      </c>
      <c r="P60" s="533"/>
      <c r="R60" s="253">
        <f ca="1">SUM($S60:X60)</f>
        <v>0</v>
      </c>
      <c r="S60" s="320"/>
      <c r="T60" s="321">
        <f ca="1">IFERROR((IF(AND($H60&gt;S$6,$H60&lt;=T$6,$I60&lt;=T$6),NETWORKDAYS.INTL($H60,$I60,1,(Holidays!$A$1:$A$248)),0)+IF(AND($H60&gt;S$6,$H60&lt;=T$6,$I60&gt;T$6),NETWORKDAYS.INTL($H60,(T$6),1,(Holidays!$A$1:$A$248)),0)+IF(AND($H60&lt;S$6,$I60&lt;T$6,$I60&gt;S$6),NETWORKDAYS.INTL(S$6+1,$I60,1,(Holidays!$A$1:$A$248)),0)+IF(AND($H60&lt;=S$6,$I60&gt;=T$6,$I60&gt;S$6),NETWORKDAYS.INTL(S$6+1,(T$6),1,(Holidays!$A$1:$A$248)),0))*$O60,"")</f>
        <v>0</v>
      </c>
      <c r="U60" s="190">
        <f ca="1">IFERROR((IF(AND($H60&gt;T$6,$H60&lt;=U$6,$I60&lt;=U$6),NETWORKDAYS.INTL($H60,$I60,1,(Holidays!$A$1:$A$248)),0)+IF(AND($H60&gt;T$6,$H60&lt;=U$6,$I60&gt;U$6),NETWORKDAYS.INTL($H60,(U$6),1,(Holidays!$A$1:$A$248)),0)+IF(AND($H60&lt;T$6,$I60&lt;U$6,$I60&gt;T$6),NETWORKDAYS.INTL(T$6+1,$I60,1,(Holidays!$A$1:$A$248)),0)+IF(AND($H60&lt;=T$6,$I60&gt;=U$6,$I60&gt;T$6),NETWORKDAYS.INTL(T$6+1,(U$6),1,(Holidays!$A$1:$A$248)),0))*$O60,"")</f>
        <v>0</v>
      </c>
      <c r="V60" s="192">
        <f ca="1">IFERROR((IF(AND($H60&gt;U$6,$H60&lt;=V$6,$I60&lt;=V$6),NETWORKDAYS.INTL($H60,$I60,1,(Holidays!$A$1:$A$248)),0)+IF(AND($H60&gt;U$6,$H60&lt;=V$6,$I60&gt;V$6),NETWORKDAYS.INTL($H60,(V$6),1,(Holidays!$A$1:$A$248)),0)+IF(AND($H60&lt;U$6,$I60&lt;V$6,$I60&gt;U$6),NETWORKDAYS.INTL(U$6+1,$I60,1,(Holidays!$A$1:$A$248)),0)+IF(AND($H60&lt;=U$6,$I60&gt;=V$6,$I60&gt;U$6),NETWORKDAYS.INTL(U$6+1,(V$6),1,(Holidays!$A$1:$A$248)),0))*$O60,"")</f>
        <v>0</v>
      </c>
      <c r="W60" s="321">
        <f ca="1">IFERROR((IF(AND($H60&gt;V$6,$H60&lt;=W$6,$I60&lt;=W$6),NETWORKDAYS.INTL($H60,$I60,1,(Holidays!$A$1:$A$248)),0)+IF(AND($H60&gt;V$6,$H60&lt;=W$6,$I60&gt;W$6),NETWORKDAYS.INTL($H60,(W$6),1,(Holidays!$A$1:$A$248)),0)+IF(AND($H60&lt;V$6,$I60&lt;W$6,$I60&gt;V$6),NETWORKDAYS.INTL(V$6+1,$I60,1,(Holidays!$A$1:$A$248)),0)+IF(AND($H60&lt;=V$6,$I60&gt;=W$6,$I60&gt;V$6),NETWORKDAYS.INTL(V$6+1,(W$6),1,(Holidays!$A$1:$A$248)),0))*$O60,"")</f>
        <v>0</v>
      </c>
      <c r="X60" s="190">
        <f ca="1">IFERROR((IF(AND($H60&gt;W$6,$H60&lt;=X$6,$I60&lt;=X$6),NETWORKDAYS.INTL($H60,$I60,1,(Holidays!$A$1:$A$248)),0)+IF(AND($H60&gt;W$6,$H60&lt;=X$6,$I60&gt;X$6),NETWORKDAYS.INTL($H60,(X$6),1,(Holidays!$A$1:$A$248)),0)+IF(AND($H60&lt;W$6,$I60&lt;X$6,$I60&gt;W$6),NETWORKDAYS.INTL(W$6+1,$I60,1,(Holidays!$A$1:$A$248)),0)+IF(AND($H60&lt;=W$6,$I60&gt;=X$6,$I60&gt;W$6),NETWORKDAYS.INTL(W$6+1,(X$6),1,(Holidays!$A$1:$A$248)),0))*$O60,"")</f>
        <v>0</v>
      </c>
    </row>
    <row r="61" spans="2:24" ht="15" customHeight="1" outlineLevel="1">
      <c r="B61" s="59" t="str">
        <f>'A-5_License Planning'!B59</f>
        <v>B.22</v>
      </c>
      <c r="C61" s="458" t="str">
        <f ca="1">IFERROR(VLOOKUP(B61,OFFSET('A-1_MH Estimation'!$B$7,0,0,MATCH("Subtotal LOE",'A-1_MH Estimation'!B:B,0)-7,2),2,0),"")</f>
        <v>Hole Management  - Administrative Documentation &amp; Customer Comment Followed up</v>
      </c>
      <c r="D61" s="466">
        <f ca="1">IFERROR(VLOOKUP(B61,OFFSET('A-1_MH Estimation'!$B$7,0,0,MATCH("Subtotal LOE",'A-1_MH Estimation'!B:B,0)-7,4),4,0),"")</f>
        <v>1</v>
      </c>
      <c r="E61" s="466" t="str">
        <f ca="1">IFERROR(VLOOKUP(B61,OFFSET('A-1_MH Estimation'!$B$7,0,0,MATCH("Subtotal LOE",'A-1_MH Estimation'!B:B,0)-7,3),3,0),"")</f>
        <v>document</v>
      </c>
      <c r="F61" s="462">
        <f ca="1">IFERROR(VLOOKUP($B61,'A-2_MH Distribution'!$B$6:$O$16314,3,0)*VLOOKUP($B61,'A-2_MH Distribution'!$B$6:$O$16314,VLOOKUP(G61,SoftwareList,6,0),0)*IFERROR((--(VLOOKUP($B61,'A-2_MH Distribution'!$B$6:$O$16314,VLOOKUP(G61,SoftwareList,8,0),0)=0)+VLOOKUP($B61,'A-2_MH Distribution'!$B$6:$O$16314,VLOOKUP(G61,SoftwareList,8,0),0)),1),0)</f>
        <v>8</v>
      </c>
      <c r="G61" s="403" t="str">
        <f t="shared" ca="1" si="13"/>
        <v>MsOffice</v>
      </c>
      <c r="H61" s="351">
        <f ca="1">IFERROR(INDEX('A-5_License Planning'!$B$1:$M$12900,MATCH(1,INDEX(('A-5_License Planning'!$B$1:$B$12900=ProgressivePlan!B61)*('A-5_License Planning'!$G$1:$G$12900=ProgressivePlan!G61),0),0),MATCH("Start Date",'A-5_License Planning'!$B$4:N$4,0)),0)</f>
        <v>44630</v>
      </c>
      <c r="I61" s="352">
        <f ca="1">IFERROR(INDEX('A-5_License Planning'!$B$1:$M$12900,MATCH(1,INDEX(('A-5_License Planning'!$B$1:$B$12900=ProgressivePlan!B61)*('A-5_License Planning'!$G$1:$G$12900=ProgressivePlan!G61),0),0),MATCH("Finish Date",'A-5_License Planning'!$B$4:N$4,0)),0)</f>
        <v>44631</v>
      </c>
      <c r="J61" s="514">
        <f t="shared" ca="1" si="11"/>
        <v>0</v>
      </c>
      <c r="K61" s="511">
        <f ca="1">NETWORKDAYS.INTL(L61,M61,1,Holidays!$A$1:$A$248)</f>
        <v>0</v>
      </c>
      <c r="L61" s="507">
        <f t="shared" ca="1" si="9"/>
        <v>0</v>
      </c>
      <c r="M61" s="352">
        <f t="shared" ca="1" si="10"/>
        <v>0</v>
      </c>
      <c r="N61" s="170">
        <f ca="1">NETWORKDAYS.INTL(H61,I61,1,Holidays!$A$1:$A$248)</f>
        <v>2</v>
      </c>
      <c r="O61" s="62">
        <f t="shared" ca="1" si="12"/>
        <v>4</v>
      </c>
      <c r="P61" s="533"/>
      <c r="R61" s="253">
        <f ca="1">SUM($S61:X61)</f>
        <v>0</v>
      </c>
      <c r="S61" s="320"/>
      <c r="T61" s="321">
        <f ca="1">IFERROR((IF(AND($H61&gt;S$6,$H61&lt;=T$6,$I61&lt;=T$6),NETWORKDAYS.INTL($H61,$I61,1,(Holidays!$A$1:$A$248)),0)+IF(AND($H61&gt;S$6,$H61&lt;=T$6,$I61&gt;T$6),NETWORKDAYS.INTL($H61,(T$6),1,(Holidays!$A$1:$A$248)),0)+IF(AND($H61&lt;S$6,$I61&lt;T$6,$I61&gt;S$6),NETWORKDAYS.INTL(S$6+1,$I61,1,(Holidays!$A$1:$A$248)),0)+IF(AND($H61&lt;=S$6,$I61&gt;=T$6,$I61&gt;S$6),NETWORKDAYS.INTL(S$6+1,(T$6),1,(Holidays!$A$1:$A$248)),0))*$O61,"")</f>
        <v>0</v>
      </c>
      <c r="U61" s="190">
        <f ca="1">IFERROR((IF(AND($H61&gt;T$6,$H61&lt;=U$6,$I61&lt;=U$6),NETWORKDAYS.INTL($H61,$I61,1,(Holidays!$A$1:$A$248)),0)+IF(AND($H61&gt;T$6,$H61&lt;=U$6,$I61&gt;U$6),NETWORKDAYS.INTL($H61,(U$6),1,(Holidays!$A$1:$A$248)),0)+IF(AND($H61&lt;T$6,$I61&lt;U$6,$I61&gt;T$6),NETWORKDAYS.INTL(T$6+1,$I61,1,(Holidays!$A$1:$A$248)),0)+IF(AND($H61&lt;=T$6,$I61&gt;=U$6,$I61&gt;T$6),NETWORKDAYS.INTL(T$6+1,(U$6),1,(Holidays!$A$1:$A$248)),0))*$O61,"")</f>
        <v>0</v>
      </c>
      <c r="V61" s="192">
        <f ca="1">IFERROR((IF(AND($H61&gt;U$6,$H61&lt;=V$6,$I61&lt;=V$6),NETWORKDAYS.INTL($H61,$I61,1,(Holidays!$A$1:$A$248)),0)+IF(AND($H61&gt;U$6,$H61&lt;=V$6,$I61&gt;V$6),NETWORKDAYS.INTL($H61,(V$6),1,(Holidays!$A$1:$A$248)),0)+IF(AND($H61&lt;U$6,$I61&lt;V$6,$I61&gt;U$6),NETWORKDAYS.INTL(U$6+1,$I61,1,(Holidays!$A$1:$A$248)),0)+IF(AND($H61&lt;=U$6,$I61&gt;=V$6,$I61&gt;U$6),NETWORKDAYS.INTL(U$6+1,(V$6),1,(Holidays!$A$1:$A$248)),0))*$O61,"")</f>
        <v>0</v>
      </c>
      <c r="W61" s="321">
        <f ca="1">IFERROR((IF(AND($H61&gt;V$6,$H61&lt;=W$6,$I61&lt;=W$6),NETWORKDAYS.INTL($H61,$I61,1,(Holidays!$A$1:$A$248)),0)+IF(AND($H61&gt;V$6,$H61&lt;=W$6,$I61&gt;W$6),NETWORKDAYS.INTL($H61,(W$6),1,(Holidays!$A$1:$A$248)),0)+IF(AND($H61&lt;V$6,$I61&lt;W$6,$I61&gt;V$6),NETWORKDAYS.INTL(V$6+1,$I61,1,(Holidays!$A$1:$A$248)),0)+IF(AND($H61&lt;=V$6,$I61&gt;=W$6,$I61&gt;V$6),NETWORKDAYS.INTL(V$6+1,(W$6),1,(Holidays!$A$1:$A$248)),0))*$O61,"")</f>
        <v>0</v>
      </c>
      <c r="X61" s="190">
        <f ca="1">IFERROR((IF(AND($H61&gt;W$6,$H61&lt;=X$6,$I61&lt;=X$6),NETWORKDAYS.INTL($H61,$I61,1,(Holidays!$A$1:$A$248)),0)+IF(AND($H61&gt;W$6,$H61&lt;=X$6,$I61&gt;X$6),NETWORKDAYS.INTL($H61,(X$6),1,(Holidays!$A$1:$A$248)),0)+IF(AND($H61&lt;W$6,$I61&lt;X$6,$I61&gt;W$6),NETWORKDAYS.INTL(W$6+1,$I61,1,(Holidays!$A$1:$A$248)),0)+IF(AND($H61&lt;=W$6,$I61&gt;=X$6,$I61&gt;W$6),NETWORKDAYS.INTL(W$6+1,(X$6),1,(Holidays!$A$1:$A$248)),0))*$O61,"")</f>
        <v>0</v>
      </c>
    </row>
    <row r="62" spans="2:24" ht="15" customHeight="1" outlineLevel="1">
      <c r="B62" s="59" t="str">
        <f>'A-5_License Planning'!B60</f>
        <v>B.23</v>
      </c>
      <c r="C62" s="458" t="str">
        <f ca="1">IFERROR(VLOOKUP(B62,OFFSET('A-1_MH Estimation'!$B$7,0,0,MATCH("Subtotal LOE",'A-1_MH Estimation'!B:B,0)-7,2),2,0),"")</f>
        <v>Head to head component Checking  - Administrative Documentation &amp; Customer Comment Followed up</v>
      </c>
      <c r="D62" s="466">
        <f ca="1">IFERROR(VLOOKUP(B62,OFFSET('A-1_MH Estimation'!$B$7,0,0,MATCH("Subtotal LOE",'A-1_MH Estimation'!B:B,0)-7,4),4,0),"")</f>
        <v>1</v>
      </c>
      <c r="E62" s="466" t="str">
        <f ca="1">IFERROR(VLOOKUP(B62,OFFSET('A-1_MH Estimation'!$B$7,0,0,MATCH("Subtotal LOE",'A-1_MH Estimation'!B:B,0)-7,3),3,0),"")</f>
        <v>document</v>
      </c>
      <c r="F62" s="462">
        <f ca="1">IFERROR(VLOOKUP($B62,'A-2_MH Distribution'!$B$6:$O$16314,3,0)*VLOOKUP($B62,'A-2_MH Distribution'!$B$6:$O$16314,VLOOKUP(G62,SoftwareList,6,0),0)*IFERROR((--(VLOOKUP($B62,'A-2_MH Distribution'!$B$6:$O$16314,VLOOKUP(G62,SoftwareList,8,0),0)=0)+VLOOKUP($B62,'A-2_MH Distribution'!$B$6:$O$16314,VLOOKUP(G62,SoftwareList,8,0),0)),1),0)</f>
        <v>8.0400000000000009</v>
      </c>
      <c r="G62" s="403" t="str">
        <f t="shared" ca="1" si="13"/>
        <v>MsOffice</v>
      </c>
      <c r="H62" s="351">
        <f ca="1">IFERROR(INDEX('A-5_License Planning'!$B$1:$M$12900,MATCH(1,INDEX(('A-5_License Planning'!$B$1:$B$12900=ProgressivePlan!B62)*('A-5_License Planning'!$G$1:$G$12900=ProgressivePlan!G62),0),0),MATCH("Start Date",'A-5_License Planning'!$B$4:N$4,0)),0)</f>
        <v>44581</v>
      </c>
      <c r="I62" s="352">
        <f ca="1">IFERROR(INDEX('A-5_License Planning'!$B$1:$M$12900,MATCH(1,INDEX(('A-5_License Planning'!$B$1:$B$12900=ProgressivePlan!B62)*('A-5_License Planning'!$G$1:$G$12900=ProgressivePlan!G62),0),0),MATCH("Finish Date",'A-5_License Planning'!$B$4:N$4,0)),0)</f>
        <v>44582</v>
      </c>
      <c r="J62" s="514">
        <f t="shared" ca="1" si="11"/>
        <v>0</v>
      </c>
      <c r="K62" s="511">
        <f ca="1">NETWORKDAYS.INTL(L62,M62,1,Holidays!$A$1:$A$248)</f>
        <v>0</v>
      </c>
      <c r="L62" s="507">
        <f t="shared" ca="1" si="9"/>
        <v>0</v>
      </c>
      <c r="M62" s="352">
        <f t="shared" ca="1" si="10"/>
        <v>0</v>
      </c>
      <c r="N62" s="170">
        <f ca="1">NETWORKDAYS.INTL(H62,I62,1,Holidays!$A$1:$A$248)</f>
        <v>2</v>
      </c>
      <c r="O62" s="62">
        <f t="shared" ca="1" si="12"/>
        <v>4.0200000000000005</v>
      </c>
      <c r="P62" s="533"/>
      <c r="R62" s="253">
        <f ca="1">SUM($S62:X62)</f>
        <v>0</v>
      </c>
      <c r="S62" s="320"/>
      <c r="T62" s="321">
        <f ca="1">IFERROR((IF(AND($H62&gt;S$6,$H62&lt;=T$6,$I62&lt;=T$6),NETWORKDAYS.INTL($H62,$I62,1,(Holidays!$A$1:$A$248)),0)+IF(AND($H62&gt;S$6,$H62&lt;=T$6,$I62&gt;T$6),NETWORKDAYS.INTL($H62,(T$6),1,(Holidays!$A$1:$A$248)),0)+IF(AND($H62&lt;S$6,$I62&lt;T$6,$I62&gt;S$6),NETWORKDAYS.INTL(S$6+1,$I62,1,(Holidays!$A$1:$A$248)),0)+IF(AND($H62&lt;=S$6,$I62&gt;=T$6,$I62&gt;S$6),NETWORKDAYS.INTL(S$6+1,(T$6),1,(Holidays!$A$1:$A$248)),0))*$O62,"")</f>
        <v>0</v>
      </c>
      <c r="U62" s="190">
        <f ca="1">IFERROR((IF(AND($H62&gt;T$6,$H62&lt;=U$6,$I62&lt;=U$6),NETWORKDAYS.INTL($H62,$I62,1,(Holidays!$A$1:$A$248)),0)+IF(AND($H62&gt;T$6,$H62&lt;=U$6,$I62&gt;U$6),NETWORKDAYS.INTL($H62,(U$6),1,(Holidays!$A$1:$A$248)),0)+IF(AND($H62&lt;T$6,$I62&lt;U$6,$I62&gt;T$6),NETWORKDAYS.INTL(T$6+1,$I62,1,(Holidays!$A$1:$A$248)),0)+IF(AND($H62&lt;=T$6,$I62&gt;=U$6,$I62&gt;T$6),NETWORKDAYS.INTL(T$6+1,(U$6),1,(Holidays!$A$1:$A$248)),0))*$O62,"")</f>
        <v>0</v>
      </c>
      <c r="V62" s="192">
        <f ca="1">IFERROR((IF(AND($H62&gt;U$6,$H62&lt;=V$6,$I62&lt;=V$6),NETWORKDAYS.INTL($H62,$I62,1,(Holidays!$A$1:$A$248)),0)+IF(AND($H62&gt;U$6,$H62&lt;=V$6,$I62&gt;V$6),NETWORKDAYS.INTL($H62,(V$6),1,(Holidays!$A$1:$A$248)),0)+IF(AND($H62&lt;U$6,$I62&lt;V$6,$I62&gt;U$6),NETWORKDAYS.INTL(U$6+1,$I62,1,(Holidays!$A$1:$A$248)),0)+IF(AND($H62&lt;=U$6,$I62&gt;=V$6,$I62&gt;U$6),NETWORKDAYS.INTL(U$6+1,(V$6),1,(Holidays!$A$1:$A$248)),0))*$O62,"")</f>
        <v>0</v>
      </c>
      <c r="W62" s="321">
        <f ca="1">IFERROR((IF(AND($H62&gt;V$6,$H62&lt;=W$6,$I62&lt;=W$6),NETWORKDAYS.INTL($H62,$I62,1,(Holidays!$A$1:$A$248)),0)+IF(AND($H62&gt;V$6,$H62&lt;=W$6,$I62&gt;W$6),NETWORKDAYS.INTL($H62,(W$6),1,(Holidays!$A$1:$A$248)),0)+IF(AND($H62&lt;V$6,$I62&lt;W$6,$I62&gt;V$6),NETWORKDAYS.INTL(V$6+1,$I62,1,(Holidays!$A$1:$A$248)),0)+IF(AND($H62&lt;=V$6,$I62&gt;=W$6,$I62&gt;V$6),NETWORKDAYS.INTL(V$6+1,(W$6),1,(Holidays!$A$1:$A$248)),0))*$O62,"")</f>
        <v>0</v>
      </c>
      <c r="X62" s="190">
        <f ca="1">IFERROR((IF(AND($H62&gt;W$6,$H62&lt;=X$6,$I62&lt;=X$6),NETWORKDAYS.INTL($H62,$I62,1,(Holidays!$A$1:$A$248)),0)+IF(AND($H62&gt;W$6,$H62&lt;=X$6,$I62&gt;X$6),NETWORKDAYS.INTL($H62,(X$6),1,(Holidays!$A$1:$A$248)),0)+IF(AND($H62&lt;W$6,$I62&lt;X$6,$I62&gt;W$6),NETWORKDAYS.INTL(W$6+1,$I62,1,(Holidays!$A$1:$A$248)),0)+IF(AND($H62&lt;=W$6,$I62&gt;=X$6,$I62&gt;W$6),NETWORKDAYS.INTL(W$6+1,(X$6),1,(Holidays!$A$1:$A$248)),0))*$O62,"")</f>
        <v>0</v>
      </c>
    </row>
    <row r="63" spans="2:24" ht="15" customHeight="1" outlineLevel="1">
      <c r="B63" s="59" t="str">
        <f>'A-5_License Planning'!B61</f>
        <v>A.38</v>
      </c>
      <c r="C63" s="458" t="str">
        <f ca="1">IFERROR(VLOOKUP(B63,OFFSET('A-1_MH Estimation'!$B$7,0,0,MATCH("Subtotal LOE",'A-1_MH Estimation'!B:B,0)-7,2),2,0),"")</f>
        <v>Meeting</v>
      </c>
      <c r="D63" s="466">
        <f ca="1">IFERROR(VLOOKUP(B63,OFFSET('A-1_MH Estimation'!$B$7,0,0,MATCH("Subtotal LOE",'A-1_MH Estimation'!B:B,0)-7,4),4,0),"")</f>
        <v>1</v>
      </c>
      <c r="E63" s="466" t="str">
        <f ca="1">IFERROR(VLOOKUP(B63,OFFSET('A-1_MH Estimation'!$B$7,0,0,MATCH("Subtotal LOE",'A-1_MH Estimation'!B:B,0)-7,3),3,0),"")</f>
        <v>Meeting</v>
      </c>
      <c r="F63" s="462">
        <f ca="1">IFERROR(VLOOKUP($B63,'A-2_MH Distribution'!$B$6:$O$16314,3,0)*VLOOKUP($B63,'A-2_MH Distribution'!$B$6:$O$16314,VLOOKUP(G63,SoftwareList,6,0),0)*IFERROR((--(VLOOKUP($B63,'A-2_MH Distribution'!$B$6:$O$16314,VLOOKUP(G63,SoftwareList,8,0),0)=0)+VLOOKUP($B63,'A-2_MH Distribution'!$B$6:$O$16314,VLOOKUP(G63,SoftwareList,8,0),0)),1),0)</f>
        <v>30</v>
      </c>
      <c r="G63" s="403" t="str">
        <f t="shared" ca="1" si="13"/>
        <v>MsOffice</v>
      </c>
      <c r="H63" s="351">
        <f ca="1">IFERROR(INDEX('A-5_License Planning'!$B$1:$M$12900,MATCH(1,INDEX(('A-5_License Planning'!$B$1:$B$12900=ProgressivePlan!B63)*('A-5_License Planning'!$G$1:$G$12900=ProgressivePlan!G63),0),0),MATCH("Start Date",'A-5_License Planning'!$B$4:N$4,0)),0)</f>
        <v>44491</v>
      </c>
      <c r="I63" s="352">
        <f ca="1">IFERROR(INDEX('A-5_License Planning'!$B$1:$M$12900,MATCH(1,INDEX(('A-5_License Planning'!$B$1:$B$12900=ProgressivePlan!B63)*('A-5_License Planning'!$G$1:$G$12900=ProgressivePlan!G63),0),0),MATCH("Finish Date",'A-5_License Planning'!$B$4:N$4,0)),0)</f>
        <v>44638</v>
      </c>
      <c r="J63" s="514">
        <f t="shared" ca="1" si="11"/>
        <v>0</v>
      </c>
      <c r="K63" s="511">
        <f ca="1">NETWORKDAYS.INTL(L63,M63,1,Holidays!$A$1:$A$248)</f>
        <v>0</v>
      </c>
      <c r="L63" s="507">
        <f t="shared" ca="1" si="9"/>
        <v>0</v>
      </c>
      <c r="M63" s="352">
        <f t="shared" ca="1" si="10"/>
        <v>0</v>
      </c>
      <c r="N63" s="170">
        <f ca="1">NETWORKDAYS.INTL(H63,I63,1,Holidays!$A$1:$A$248)</f>
        <v>94</v>
      </c>
      <c r="O63" s="62">
        <f t="shared" ca="1" si="12"/>
        <v>0.31914893617021278</v>
      </c>
      <c r="P63" s="533"/>
      <c r="R63" s="253">
        <f ca="1">SUM($S63:X63)</f>
        <v>0</v>
      </c>
      <c r="S63" s="320"/>
      <c r="T63" s="321">
        <f ca="1">IFERROR((IF(AND($H63&gt;S$6,$H63&lt;=T$6,$I63&lt;=T$6),NETWORKDAYS.INTL($H63,$I63,1,(Holidays!$A$1:$A$248)),0)+IF(AND($H63&gt;S$6,$H63&lt;=T$6,$I63&gt;T$6),NETWORKDAYS.INTL($H63,(T$6),1,(Holidays!$A$1:$A$248)),0)+IF(AND($H63&lt;S$6,$I63&lt;T$6,$I63&gt;S$6),NETWORKDAYS.INTL(S$6+1,$I63,1,(Holidays!$A$1:$A$248)),0)+IF(AND($H63&lt;=S$6,$I63&gt;=T$6,$I63&gt;S$6),NETWORKDAYS.INTL(S$6+1,(T$6),1,(Holidays!$A$1:$A$248)),0))*$O63,"")</f>
        <v>0</v>
      </c>
      <c r="U63" s="190">
        <f ca="1">IFERROR((IF(AND($H63&gt;T$6,$H63&lt;=U$6,$I63&lt;=U$6),NETWORKDAYS.INTL($H63,$I63,1,(Holidays!$A$1:$A$248)),0)+IF(AND($H63&gt;T$6,$H63&lt;=U$6,$I63&gt;U$6),NETWORKDAYS.INTL($H63,(U$6),1,(Holidays!$A$1:$A$248)),0)+IF(AND($H63&lt;T$6,$I63&lt;U$6,$I63&gt;T$6),NETWORKDAYS.INTL(T$6+1,$I63,1,(Holidays!$A$1:$A$248)),0)+IF(AND($H63&lt;=T$6,$I63&gt;=U$6,$I63&gt;T$6),NETWORKDAYS.INTL(T$6+1,(U$6),1,(Holidays!$A$1:$A$248)),0))*$O63,"")</f>
        <v>0</v>
      </c>
      <c r="V63" s="192">
        <f ca="1">IFERROR((IF(AND($H63&gt;U$6,$H63&lt;=V$6,$I63&lt;=V$6),NETWORKDAYS.INTL($H63,$I63,1,(Holidays!$A$1:$A$248)),0)+IF(AND($H63&gt;U$6,$H63&lt;=V$6,$I63&gt;V$6),NETWORKDAYS.INTL($H63,(V$6),1,(Holidays!$A$1:$A$248)),0)+IF(AND($H63&lt;U$6,$I63&lt;V$6,$I63&gt;U$6),NETWORKDAYS.INTL(U$6+1,$I63,1,(Holidays!$A$1:$A$248)),0)+IF(AND($H63&lt;=U$6,$I63&gt;=V$6,$I63&gt;U$6),NETWORKDAYS.INTL(U$6+1,(V$6),1,(Holidays!$A$1:$A$248)),0))*$O63,"")</f>
        <v>0</v>
      </c>
      <c r="W63" s="321">
        <f ca="1">IFERROR((IF(AND($H63&gt;V$6,$H63&lt;=W$6,$I63&lt;=W$6),NETWORKDAYS.INTL($H63,$I63,1,(Holidays!$A$1:$A$248)),0)+IF(AND($H63&gt;V$6,$H63&lt;=W$6,$I63&gt;W$6),NETWORKDAYS.INTL($H63,(W$6),1,(Holidays!$A$1:$A$248)),0)+IF(AND($H63&lt;V$6,$I63&lt;W$6,$I63&gt;V$6),NETWORKDAYS.INTL(V$6+1,$I63,1,(Holidays!$A$1:$A$248)),0)+IF(AND($H63&lt;=V$6,$I63&gt;=W$6,$I63&gt;V$6),NETWORKDAYS.INTL(V$6+1,(W$6),1,(Holidays!$A$1:$A$248)),0))*$O63,"")</f>
        <v>0</v>
      </c>
      <c r="X63" s="190">
        <f ca="1">IFERROR((IF(AND($H63&gt;W$6,$H63&lt;=X$6,$I63&lt;=X$6),NETWORKDAYS.INTL($H63,$I63,1,(Holidays!$A$1:$A$248)),0)+IF(AND($H63&gt;W$6,$H63&lt;=X$6,$I63&gt;X$6),NETWORKDAYS.INTL($H63,(X$6),1,(Holidays!$A$1:$A$248)),0)+IF(AND($H63&lt;W$6,$I63&lt;X$6,$I63&gt;W$6),NETWORKDAYS.INTL(W$6+1,$I63,1,(Holidays!$A$1:$A$248)),0)+IF(AND($H63&lt;=W$6,$I63&gt;=X$6,$I63&gt;W$6),NETWORKDAYS.INTL(W$6+1,(X$6),1,(Holidays!$A$1:$A$248)),0))*$O63,"")</f>
        <v>0</v>
      </c>
    </row>
    <row r="64" spans="2:24" ht="15" customHeight="1" outlineLevel="1">
      <c r="B64" s="59" t="str">
        <f>'A-5_License Planning'!B62</f>
        <v>A.39</v>
      </c>
      <c r="C64" s="458" t="str">
        <f ca="1">IFERROR(VLOOKUP(B64,OFFSET('A-1_MH Estimation'!$B$7,0,0,MATCH("Subtotal LOE",'A-1_MH Estimation'!B:B,0)-7,2),2,0),"")</f>
        <v>Weekly Report</v>
      </c>
      <c r="D64" s="466">
        <f ca="1">IFERROR(VLOOKUP(B64,OFFSET('A-1_MH Estimation'!$B$7,0,0,MATCH("Subtotal LOE",'A-1_MH Estimation'!B:B,0)-7,4),4,0),"")</f>
        <v>1</v>
      </c>
      <c r="E64" s="466" t="str">
        <f ca="1">IFERROR(VLOOKUP(B64,OFFSET('A-1_MH Estimation'!$B$7,0,0,MATCH("Subtotal LOE",'A-1_MH Estimation'!B:B,0)-7,3),3,0),"")</f>
        <v>Report</v>
      </c>
      <c r="F64" s="462">
        <f ca="1">IFERROR(VLOOKUP($B64,'A-2_MH Distribution'!$B$6:$O$16314,3,0)*VLOOKUP($B64,'A-2_MH Distribution'!$B$6:$O$16314,VLOOKUP(G64,SoftwareList,6,0),0)*IFERROR((--(VLOOKUP($B64,'A-2_MH Distribution'!$B$6:$O$16314,VLOOKUP(G64,SoftwareList,8,0),0)=0)+VLOOKUP($B64,'A-2_MH Distribution'!$B$6:$O$16314,VLOOKUP(G64,SoftwareList,8,0),0)),1),0)</f>
        <v>23.25</v>
      </c>
      <c r="G64" s="403" t="str">
        <f t="shared" ca="1" si="13"/>
        <v>MsOffice</v>
      </c>
      <c r="H64" s="351">
        <f ca="1">IFERROR(INDEX('A-5_License Planning'!$B$1:$M$12900,MATCH(1,INDEX(('A-5_License Planning'!$B$1:$B$12900=ProgressivePlan!B64)*('A-5_License Planning'!$G$1:$G$12900=ProgressivePlan!G64),0),0),MATCH("Start Date",'A-5_License Planning'!$B$4:N$4,0)),0)</f>
        <v>44491</v>
      </c>
      <c r="I64" s="352">
        <f ca="1">IFERROR(INDEX('A-5_License Planning'!$B$1:$M$12900,MATCH(1,INDEX(('A-5_License Planning'!$B$1:$B$12900=ProgressivePlan!B64)*('A-5_License Planning'!$G$1:$G$12900=ProgressivePlan!G64),0),0),MATCH("Finish Date",'A-5_License Planning'!$B$4:N$4,0)),0)</f>
        <v>44638</v>
      </c>
      <c r="J64" s="514">
        <f t="shared" ca="1" si="11"/>
        <v>0</v>
      </c>
      <c r="K64" s="511">
        <f ca="1">NETWORKDAYS.INTL(L64,M64,1,Holidays!$A$1:$A$248)</f>
        <v>0</v>
      </c>
      <c r="L64" s="507">
        <f t="shared" ca="1" si="9"/>
        <v>0</v>
      </c>
      <c r="M64" s="352">
        <f t="shared" ca="1" si="10"/>
        <v>0</v>
      </c>
      <c r="N64" s="170">
        <f ca="1">NETWORKDAYS.INTL(H64,I64,1,Holidays!$A$1:$A$248)</f>
        <v>94</v>
      </c>
      <c r="O64" s="62">
        <f t="shared" ca="1" si="12"/>
        <v>0.2473404255319149</v>
      </c>
      <c r="P64" s="533"/>
      <c r="R64" s="253">
        <f ca="1">SUM($S64:X64)</f>
        <v>0</v>
      </c>
      <c r="S64" s="320"/>
      <c r="T64" s="321">
        <f ca="1">IFERROR((IF(AND($H64&gt;S$6,$H64&lt;=T$6,$I64&lt;=T$6),NETWORKDAYS.INTL($H64,$I64,1,(Holidays!$A$1:$A$248)),0)+IF(AND($H64&gt;S$6,$H64&lt;=T$6,$I64&gt;T$6),NETWORKDAYS.INTL($H64,(T$6),1,(Holidays!$A$1:$A$248)),0)+IF(AND($H64&lt;S$6,$I64&lt;T$6,$I64&gt;S$6),NETWORKDAYS.INTL(S$6+1,$I64,1,(Holidays!$A$1:$A$248)),0)+IF(AND($H64&lt;=S$6,$I64&gt;=T$6,$I64&gt;S$6),NETWORKDAYS.INTL(S$6+1,(T$6),1,(Holidays!$A$1:$A$248)),0))*$O64,"")</f>
        <v>0</v>
      </c>
      <c r="U64" s="190">
        <f ca="1">IFERROR((IF(AND($H64&gt;T$6,$H64&lt;=U$6,$I64&lt;=U$6),NETWORKDAYS.INTL($H64,$I64,1,(Holidays!$A$1:$A$248)),0)+IF(AND($H64&gt;T$6,$H64&lt;=U$6,$I64&gt;U$6),NETWORKDAYS.INTL($H64,(U$6),1,(Holidays!$A$1:$A$248)),0)+IF(AND($H64&lt;T$6,$I64&lt;U$6,$I64&gt;T$6),NETWORKDAYS.INTL(T$6+1,$I64,1,(Holidays!$A$1:$A$248)),0)+IF(AND($H64&lt;=T$6,$I64&gt;=U$6,$I64&gt;T$6),NETWORKDAYS.INTL(T$6+1,(U$6),1,(Holidays!$A$1:$A$248)),0))*$O64,"")</f>
        <v>0</v>
      </c>
      <c r="V64" s="192">
        <f ca="1">IFERROR((IF(AND($H64&gt;U$6,$H64&lt;=V$6,$I64&lt;=V$6),NETWORKDAYS.INTL($H64,$I64,1,(Holidays!$A$1:$A$248)),0)+IF(AND($H64&gt;U$6,$H64&lt;=V$6,$I64&gt;V$6),NETWORKDAYS.INTL($H64,(V$6),1,(Holidays!$A$1:$A$248)),0)+IF(AND($H64&lt;U$6,$I64&lt;V$6,$I64&gt;U$6),NETWORKDAYS.INTL(U$6+1,$I64,1,(Holidays!$A$1:$A$248)),0)+IF(AND($H64&lt;=U$6,$I64&gt;=V$6,$I64&gt;U$6),NETWORKDAYS.INTL(U$6+1,(V$6),1,(Holidays!$A$1:$A$248)),0))*$O64,"")</f>
        <v>0</v>
      </c>
      <c r="W64" s="321">
        <f ca="1">IFERROR((IF(AND($H64&gt;V$6,$H64&lt;=W$6,$I64&lt;=W$6),NETWORKDAYS.INTL($H64,$I64,1,(Holidays!$A$1:$A$248)),0)+IF(AND($H64&gt;V$6,$H64&lt;=W$6,$I64&gt;W$6),NETWORKDAYS.INTL($H64,(W$6),1,(Holidays!$A$1:$A$248)),0)+IF(AND($H64&lt;V$6,$I64&lt;W$6,$I64&gt;V$6),NETWORKDAYS.INTL(V$6+1,$I64,1,(Holidays!$A$1:$A$248)),0)+IF(AND($H64&lt;=V$6,$I64&gt;=W$6,$I64&gt;V$6),NETWORKDAYS.INTL(V$6+1,(W$6),1,(Holidays!$A$1:$A$248)),0))*$O64,"")</f>
        <v>0</v>
      </c>
      <c r="X64" s="190">
        <f ca="1">IFERROR((IF(AND($H64&gt;W$6,$H64&lt;=X$6,$I64&lt;=X$6),NETWORKDAYS.INTL($H64,$I64,1,(Holidays!$A$1:$A$248)),0)+IF(AND($H64&gt;W$6,$H64&lt;=X$6,$I64&gt;X$6),NETWORKDAYS.INTL($H64,(X$6),1,(Holidays!$A$1:$A$248)),0)+IF(AND($H64&lt;W$6,$I64&lt;X$6,$I64&gt;W$6),NETWORKDAYS.INTL(W$6+1,$I64,1,(Holidays!$A$1:$A$248)),0)+IF(AND($H64&lt;=W$6,$I64&gt;=X$6,$I64&gt;W$6),NETWORKDAYS.INTL(W$6+1,(X$6),1,(Holidays!$A$1:$A$248)),0))*$O64,"")</f>
        <v>0</v>
      </c>
    </row>
    <row r="65" spans="2:24" ht="15" customHeight="1" outlineLevel="1">
      <c r="B65" s="59" t="str">
        <f>'A-5_License Planning'!B63</f>
        <v/>
      </c>
      <c r="C65" s="458" t="str">
        <f ca="1">IFERROR(VLOOKUP(B65,OFFSET('A-1_MH Estimation'!$B$7,0,0,MATCH("Subtotal LOE",'A-1_MH Estimation'!B:B,0)-7,2),2,0),"")</f>
        <v/>
      </c>
      <c r="D65" s="466" t="str">
        <f ca="1">IFERROR(VLOOKUP(B65,OFFSET('A-1_MH Estimation'!$B$7,0,0,MATCH("Subtotal LOE",'A-1_MH Estimation'!B:B,0)-7,4),4,0),"")</f>
        <v/>
      </c>
      <c r="E65" s="466" t="str">
        <f ca="1">IFERROR(VLOOKUP(B65,OFFSET('A-1_MH Estimation'!$B$7,0,0,MATCH("Subtotal LOE",'A-1_MH Estimation'!B:B,0)-7,3),3,0),"")</f>
        <v/>
      </c>
      <c r="F65" s="462">
        <f ca="1">IFERROR(VLOOKUP($B65,'A-2_MH Distribution'!$B$6:$O$16314,3,0)*VLOOKUP($B65,'A-2_MH Distribution'!$B$6:$O$16314,VLOOKUP(G65,SoftwareList,6,0),0)*IFERROR((--(VLOOKUP($B65,'A-2_MH Distribution'!$B$6:$O$16314,VLOOKUP(G65,SoftwareList,8,0),0)=0)+VLOOKUP($B65,'A-2_MH Distribution'!$B$6:$O$16314,VLOOKUP(G65,SoftwareList,8,0),0)),1),0)</f>
        <v>0</v>
      </c>
      <c r="G65" s="403" t="str">
        <f t="shared" ca="1" si="13"/>
        <v/>
      </c>
      <c r="H65" s="351">
        <f ca="1">IFERROR(INDEX('A-5_License Planning'!$B$1:$M$12900,MATCH(1,INDEX(('A-5_License Planning'!$B$1:$B$12900=ProgressivePlan!B65)*('A-5_License Planning'!$G$1:$G$12900=ProgressivePlan!G65),0),0),MATCH("Start Date",'A-5_License Planning'!$B$4:N$4,0)),0)</f>
        <v>0</v>
      </c>
      <c r="I65" s="352">
        <f ca="1">IFERROR(INDEX('A-5_License Planning'!$B$1:$M$12900,MATCH(1,INDEX(('A-5_License Planning'!$B$1:$B$12900=ProgressivePlan!B65)*('A-5_License Planning'!$G$1:$G$12900=ProgressivePlan!G65),0),0),MATCH("Finish Date",'A-5_License Planning'!$B$4:N$4,0)),0)</f>
        <v>0</v>
      </c>
      <c r="J65" s="514">
        <f t="shared" ca="1" si="11"/>
        <v>0</v>
      </c>
      <c r="K65" s="511">
        <f ca="1">NETWORKDAYS.INTL(L65,M65,1,Holidays!$A$1:$A$248)</f>
        <v>0</v>
      </c>
      <c r="L65" s="507">
        <f t="shared" ca="1" si="9"/>
        <v>0</v>
      </c>
      <c r="M65" s="352">
        <f t="shared" ca="1" si="10"/>
        <v>0</v>
      </c>
      <c r="N65" s="170">
        <f ca="1">NETWORKDAYS.INTL(H65,I65,1,Holidays!$A$1:$A$248)</f>
        <v>0</v>
      </c>
      <c r="O65" s="62">
        <f t="shared" ca="1" si="12"/>
        <v>0</v>
      </c>
      <c r="P65" s="533"/>
      <c r="R65" s="253">
        <f ca="1">SUM($S65:X65)</f>
        <v>0</v>
      </c>
      <c r="S65" s="320"/>
      <c r="T65" s="321">
        <f ca="1">IFERROR((IF(AND($H65&gt;S$6,$H65&lt;=T$6,$I65&lt;=T$6),NETWORKDAYS.INTL($H65,$I65,1,(Holidays!$A$1:$A$248)),0)+IF(AND($H65&gt;S$6,$H65&lt;=T$6,$I65&gt;T$6),NETWORKDAYS.INTL($H65,(T$6),1,(Holidays!$A$1:$A$248)),0)+IF(AND($H65&lt;S$6,$I65&lt;T$6,$I65&gt;S$6),NETWORKDAYS.INTL(S$6+1,$I65,1,(Holidays!$A$1:$A$248)),0)+IF(AND($H65&lt;=S$6,$I65&gt;=T$6,$I65&gt;S$6),NETWORKDAYS.INTL(S$6+1,(T$6),1,(Holidays!$A$1:$A$248)),0))*$O65,"")</f>
        <v>0</v>
      </c>
      <c r="U65" s="190">
        <f ca="1">IFERROR((IF(AND($H65&gt;T$6,$H65&lt;=U$6,$I65&lt;=U$6),NETWORKDAYS.INTL($H65,$I65,1,(Holidays!$A$1:$A$248)),0)+IF(AND($H65&gt;T$6,$H65&lt;=U$6,$I65&gt;U$6),NETWORKDAYS.INTL($H65,(U$6),1,(Holidays!$A$1:$A$248)),0)+IF(AND($H65&lt;T$6,$I65&lt;U$6,$I65&gt;T$6),NETWORKDAYS.INTL(T$6+1,$I65,1,(Holidays!$A$1:$A$248)),0)+IF(AND($H65&lt;=T$6,$I65&gt;=U$6,$I65&gt;T$6),NETWORKDAYS.INTL(T$6+1,(U$6),1,(Holidays!$A$1:$A$248)),0))*$O65,"")</f>
        <v>0</v>
      </c>
      <c r="V65" s="192">
        <f ca="1">IFERROR((IF(AND($H65&gt;U$6,$H65&lt;=V$6,$I65&lt;=V$6),NETWORKDAYS.INTL($H65,$I65,1,(Holidays!$A$1:$A$248)),0)+IF(AND($H65&gt;U$6,$H65&lt;=V$6,$I65&gt;V$6),NETWORKDAYS.INTL($H65,(V$6),1,(Holidays!$A$1:$A$248)),0)+IF(AND($H65&lt;U$6,$I65&lt;V$6,$I65&gt;U$6),NETWORKDAYS.INTL(U$6+1,$I65,1,(Holidays!$A$1:$A$248)),0)+IF(AND($H65&lt;=U$6,$I65&gt;=V$6,$I65&gt;U$6),NETWORKDAYS.INTL(U$6+1,(V$6),1,(Holidays!$A$1:$A$248)),0))*$O65,"")</f>
        <v>0</v>
      </c>
      <c r="W65" s="321">
        <f ca="1">IFERROR((IF(AND($H65&gt;V$6,$H65&lt;=W$6,$I65&lt;=W$6),NETWORKDAYS.INTL($H65,$I65,1,(Holidays!$A$1:$A$248)),0)+IF(AND($H65&gt;V$6,$H65&lt;=W$6,$I65&gt;W$6),NETWORKDAYS.INTL($H65,(W$6),1,(Holidays!$A$1:$A$248)),0)+IF(AND($H65&lt;V$6,$I65&lt;W$6,$I65&gt;V$6),NETWORKDAYS.INTL(V$6+1,$I65,1,(Holidays!$A$1:$A$248)),0)+IF(AND($H65&lt;=V$6,$I65&gt;=W$6,$I65&gt;V$6),NETWORKDAYS.INTL(V$6+1,(W$6),1,(Holidays!$A$1:$A$248)),0))*$O65,"")</f>
        <v>0</v>
      </c>
      <c r="X65" s="190">
        <f ca="1">IFERROR((IF(AND($H65&gt;W$6,$H65&lt;=X$6,$I65&lt;=X$6),NETWORKDAYS.INTL($H65,$I65,1,(Holidays!$A$1:$A$248)),0)+IF(AND($H65&gt;W$6,$H65&lt;=X$6,$I65&gt;X$6),NETWORKDAYS.INTL($H65,(X$6),1,(Holidays!$A$1:$A$248)),0)+IF(AND($H65&lt;W$6,$I65&lt;X$6,$I65&gt;W$6),NETWORKDAYS.INTL(W$6+1,$I65,1,(Holidays!$A$1:$A$248)),0)+IF(AND($H65&lt;=W$6,$I65&gt;=X$6,$I65&gt;W$6),NETWORKDAYS.INTL(W$6+1,(X$6),1,(Holidays!$A$1:$A$248)),0))*$O65,"")</f>
        <v>0</v>
      </c>
    </row>
    <row r="66" spans="2:24" ht="15" customHeight="1" outlineLevel="1">
      <c r="B66" s="59" t="str">
        <f>'A-5_License Planning'!B64</f>
        <v/>
      </c>
      <c r="C66" s="458" t="str">
        <f ca="1">IFERROR(VLOOKUP(B66,OFFSET('A-1_MH Estimation'!$B$7,0,0,MATCH("Subtotal LOE",'A-1_MH Estimation'!B:B,0)-7,2),2,0),"")</f>
        <v/>
      </c>
      <c r="D66" s="466" t="str">
        <f ca="1">IFERROR(VLOOKUP(B66,OFFSET('A-1_MH Estimation'!$B$7,0,0,MATCH("Subtotal LOE",'A-1_MH Estimation'!B:B,0)-7,4),4,0),"")</f>
        <v/>
      </c>
      <c r="E66" s="466" t="str">
        <f ca="1">IFERROR(VLOOKUP(B66,OFFSET('A-1_MH Estimation'!$B$7,0,0,MATCH("Subtotal LOE",'A-1_MH Estimation'!B:B,0)-7,3),3,0),"")</f>
        <v/>
      </c>
      <c r="F66" s="462">
        <f ca="1">IFERROR(VLOOKUP($B66,'A-2_MH Distribution'!$B$6:$O$16314,3,0)*VLOOKUP($B66,'A-2_MH Distribution'!$B$6:$O$16314,VLOOKUP(G66,SoftwareList,6,0),0)*IFERROR((--(VLOOKUP($B66,'A-2_MH Distribution'!$B$6:$O$16314,VLOOKUP(G66,SoftwareList,8,0),0)=0)+VLOOKUP($B66,'A-2_MH Distribution'!$B$6:$O$16314,VLOOKUP(G66,SoftwareList,8,0),0)),1),0)</f>
        <v>0</v>
      </c>
      <c r="G66" s="403" t="str">
        <f t="shared" ca="1" si="13"/>
        <v/>
      </c>
      <c r="H66" s="351">
        <f ca="1">IFERROR(INDEX('A-5_License Planning'!$B$1:$M$12900,MATCH(1,INDEX(('A-5_License Planning'!$B$1:$B$12900=ProgressivePlan!B66)*('A-5_License Planning'!$G$1:$G$12900=ProgressivePlan!G66),0),0),MATCH("Start Date",'A-5_License Planning'!$B$4:N$4,0)),0)</f>
        <v>0</v>
      </c>
      <c r="I66" s="352">
        <f ca="1">IFERROR(INDEX('A-5_License Planning'!$B$1:$M$12900,MATCH(1,INDEX(('A-5_License Planning'!$B$1:$B$12900=ProgressivePlan!B66)*('A-5_License Planning'!$G$1:$G$12900=ProgressivePlan!G66),0),0),MATCH("Finish Date",'A-5_License Planning'!$B$4:N$4,0)),0)</f>
        <v>0</v>
      </c>
      <c r="J66" s="514">
        <f t="shared" ca="1" si="11"/>
        <v>0</v>
      </c>
      <c r="K66" s="511">
        <f ca="1">NETWORKDAYS.INTL(L66,M66,1,Holidays!$A$1:$A$248)</f>
        <v>0</v>
      </c>
      <c r="L66" s="507">
        <f t="shared" ca="1" si="9"/>
        <v>0</v>
      </c>
      <c r="M66" s="352">
        <f t="shared" ca="1" si="10"/>
        <v>0</v>
      </c>
      <c r="N66" s="170">
        <f ca="1">NETWORKDAYS.INTL(H66,I66,1,Holidays!$A$1:$A$248)</f>
        <v>0</v>
      </c>
      <c r="O66" s="62">
        <f t="shared" ca="1" si="12"/>
        <v>0</v>
      </c>
      <c r="P66" s="533"/>
      <c r="R66" s="253">
        <f ca="1">SUM($S66:X66)</f>
        <v>0</v>
      </c>
      <c r="S66" s="320"/>
      <c r="T66" s="321">
        <f ca="1">IFERROR((IF(AND($H66&gt;S$6,$H66&lt;=T$6,$I66&lt;=T$6),NETWORKDAYS.INTL($H66,$I66,1,(Holidays!$A$1:$A$248)),0)+IF(AND($H66&gt;S$6,$H66&lt;=T$6,$I66&gt;T$6),NETWORKDAYS.INTL($H66,(T$6),1,(Holidays!$A$1:$A$248)),0)+IF(AND($H66&lt;S$6,$I66&lt;T$6,$I66&gt;S$6),NETWORKDAYS.INTL(S$6+1,$I66,1,(Holidays!$A$1:$A$248)),0)+IF(AND($H66&lt;=S$6,$I66&gt;=T$6,$I66&gt;S$6),NETWORKDAYS.INTL(S$6+1,(T$6),1,(Holidays!$A$1:$A$248)),0))*$O66,"")</f>
        <v>0</v>
      </c>
      <c r="U66" s="190">
        <f ca="1">IFERROR((IF(AND($H66&gt;T$6,$H66&lt;=U$6,$I66&lt;=U$6),NETWORKDAYS.INTL($H66,$I66,1,(Holidays!$A$1:$A$248)),0)+IF(AND($H66&gt;T$6,$H66&lt;=U$6,$I66&gt;U$6),NETWORKDAYS.INTL($H66,(U$6),1,(Holidays!$A$1:$A$248)),0)+IF(AND($H66&lt;T$6,$I66&lt;U$6,$I66&gt;T$6),NETWORKDAYS.INTL(T$6+1,$I66,1,(Holidays!$A$1:$A$248)),0)+IF(AND($H66&lt;=T$6,$I66&gt;=U$6,$I66&gt;T$6),NETWORKDAYS.INTL(T$6+1,(U$6),1,(Holidays!$A$1:$A$248)),0))*$O66,"")</f>
        <v>0</v>
      </c>
      <c r="V66" s="192">
        <f ca="1">IFERROR((IF(AND($H66&gt;U$6,$H66&lt;=V$6,$I66&lt;=V$6),NETWORKDAYS.INTL($H66,$I66,1,(Holidays!$A$1:$A$248)),0)+IF(AND($H66&gt;U$6,$H66&lt;=V$6,$I66&gt;V$6),NETWORKDAYS.INTL($H66,(V$6),1,(Holidays!$A$1:$A$248)),0)+IF(AND($H66&lt;U$6,$I66&lt;V$6,$I66&gt;U$6),NETWORKDAYS.INTL(U$6+1,$I66,1,(Holidays!$A$1:$A$248)),0)+IF(AND($H66&lt;=U$6,$I66&gt;=V$6,$I66&gt;U$6),NETWORKDAYS.INTL(U$6+1,(V$6),1,(Holidays!$A$1:$A$248)),0))*$O66,"")</f>
        <v>0</v>
      </c>
      <c r="W66" s="321">
        <f ca="1">IFERROR((IF(AND($H66&gt;V$6,$H66&lt;=W$6,$I66&lt;=W$6),NETWORKDAYS.INTL($H66,$I66,1,(Holidays!$A$1:$A$248)),0)+IF(AND($H66&gt;V$6,$H66&lt;=W$6,$I66&gt;W$6),NETWORKDAYS.INTL($H66,(W$6),1,(Holidays!$A$1:$A$248)),0)+IF(AND($H66&lt;V$6,$I66&lt;W$6,$I66&gt;V$6),NETWORKDAYS.INTL(V$6+1,$I66,1,(Holidays!$A$1:$A$248)),0)+IF(AND($H66&lt;=V$6,$I66&gt;=W$6,$I66&gt;V$6),NETWORKDAYS.INTL(V$6+1,(W$6),1,(Holidays!$A$1:$A$248)),0))*$O66,"")</f>
        <v>0</v>
      </c>
      <c r="X66" s="190">
        <f ca="1">IFERROR((IF(AND($H66&gt;W$6,$H66&lt;=X$6,$I66&lt;=X$6),NETWORKDAYS.INTL($H66,$I66,1,(Holidays!$A$1:$A$248)),0)+IF(AND($H66&gt;W$6,$H66&lt;=X$6,$I66&gt;X$6),NETWORKDAYS.INTL($H66,(X$6),1,(Holidays!$A$1:$A$248)),0)+IF(AND($H66&lt;W$6,$I66&lt;X$6,$I66&gt;W$6),NETWORKDAYS.INTL(W$6+1,$I66,1,(Holidays!$A$1:$A$248)),0)+IF(AND($H66&lt;=W$6,$I66&gt;=X$6,$I66&gt;W$6),NETWORKDAYS.INTL(W$6+1,(X$6),1,(Holidays!$A$1:$A$248)),0))*$O66,"")</f>
        <v>0</v>
      </c>
    </row>
    <row r="67" spans="2:24" ht="15" customHeight="1" outlineLevel="1">
      <c r="B67" s="59" t="str">
        <f>'A-5_License Planning'!B65</f>
        <v/>
      </c>
      <c r="C67" s="458" t="str">
        <f ca="1">IFERROR(VLOOKUP(B67,OFFSET('A-1_MH Estimation'!$B$7,0,0,MATCH("Subtotal LOE",'A-1_MH Estimation'!B:B,0)-7,2),2,0),"")</f>
        <v/>
      </c>
      <c r="D67" s="466" t="str">
        <f ca="1">IFERROR(VLOOKUP(B67,OFFSET('A-1_MH Estimation'!$B$7,0,0,MATCH("Subtotal LOE",'A-1_MH Estimation'!B:B,0)-7,4),4,0),"")</f>
        <v/>
      </c>
      <c r="E67" s="466" t="str">
        <f ca="1">IFERROR(VLOOKUP(B67,OFFSET('A-1_MH Estimation'!$B$7,0,0,MATCH("Subtotal LOE",'A-1_MH Estimation'!B:B,0)-7,3),3,0),"")</f>
        <v/>
      </c>
      <c r="F67" s="462">
        <f ca="1">IFERROR(VLOOKUP($B67,'A-2_MH Distribution'!$B$6:$O$16314,3,0)*VLOOKUP($B67,'A-2_MH Distribution'!$B$6:$O$16314,VLOOKUP(G67,SoftwareList,6,0),0)*IFERROR((--(VLOOKUP($B67,'A-2_MH Distribution'!$B$6:$O$16314,VLOOKUP(G67,SoftwareList,8,0),0)=0)+VLOOKUP($B67,'A-2_MH Distribution'!$B$6:$O$16314,VLOOKUP(G67,SoftwareList,8,0),0)),1),0)</f>
        <v>0</v>
      </c>
      <c r="G67" s="403" t="str">
        <f t="shared" ca="1" si="13"/>
        <v/>
      </c>
      <c r="H67" s="351">
        <f ca="1">IFERROR(INDEX('A-5_License Planning'!$B$1:$M$12900,MATCH(1,INDEX(('A-5_License Planning'!$B$1:$B$12900=ProgressivePlan!B67)*('A-5_License Planning'!$G$1:$G$12900=ProgressivePlan!G67),0),0),MATCH("Start Date",'A-5_License Planning'!$B$4:N$4,0)),0)</f>
        <v>0</v>
      </c>
      <c r="I67" s="352">
        <f ca="1">IFERROR(INDEX('A-5_License Planning'!$B$1:$M$12900,MATCH(1,INDEX(('A-5_License Planning'!$B$1:$B$12900=ProgressivePlan!B67)*('A-5_License Planning'!$G$1:$G$12900=ProgressivePlan!G67),0),0),MATCH("Finish Date",'A-5_License Planning'!$B$4:N$4,0)),0)</f>
        <v>0</v>
      </c>
      <c r="J67" s="514">
        <f t="shared" ca="1" si="11"/>
        <v>0</v>
      </c>
      <c r="K67" s="511">
        <f ca="1">NETWORKDAYS.INTL(L67,M67,1,Holidays!$A$1:$A$248)</f>
        <v>0</v>
      </c>
      <c r="L67" s="507">
        <f t="shared" ca="1" si="9"/>
        <v>0</v>
      </c>
      <c r="M67" s="352">
        <f t="shared" ca="1" si="10"/>
        <v>0</v>
      </c>
      <c r="N67" s="170">
        <f ca="1">NETWORKDAYS.INTL(H67,I67,1,Holidays!$A$1:$A$248)</f>
        <v>0</v>
      </c>
      <c r="O67" s="62">
        <f t="shared" ca="1" si="12"/>
        <v>0</v>
      </c>
      <c r="P67" s="533"/>
      <c r="R67" s="253">
        <f ca="1">SUM($S67:X67)</f>
        <v>0</v>
      </c>
      <c r="S67" s="320"/>
      <c r="T67" s="321">
        <f ca="1">IFERROR((IF(AND($H67&gt;S$6,$H67&lt;=T$6,$I67&lt;=T$6),NETWORKDAYS.INTL($H67,$I67,1,(Holidays!$A$1:$A$248)),0)+IF(AND($H67&gt;S$6,$H67&lt;=T$6,$I67&gt;T$6),NETWORKDAYS.INTL($H67,(T$6),1,(Holidays!$A$1:$A$248)),0)+IF(AND($H67&lt;S$6,$I67&lt;T$6,$I67&gt;S$6),NETWORKDAYS.INTL(S$6+1,$I67,1,(Holidays!$A$1:$A$248)),0)+IF(AND($H67&lt;=S$6,$I67&gt;=T$6,$I67&gt;S$6),NETWORKDAYS.INTL(S$6+1,(T$6),1,(Holidays!$A$1:$A$248)),0))*$O67,"")</f>
        <v>0</v>
      </c>
      <c r="U67" s="190">
        <f ca="1">IFERROR((IF(AND($H67&gt;T$6,$H67&lt;=U$6,$I67&lt;=U$6),NETWORKDAYS.INTL($H67,$I67,1,(Holidays!$A$1:$A$248)),0)+IF(AND($H67&gt;T$6,$H67&lt;=U$6,$I67&gt;U$6),NETWORKDAYS.INTL($H67,(U$6),1,(Holidays!$A$1:$A$248)),0)+IF(AND($H67&lt;T$6,$I67&lt;U$6,$I67&gt;T$6),NETWORKDAYS.INTL(T$6+1,$I67,1,(Holidays!$A$1:$A$248)),0)+IF(AND($H67&lt;=T$6,$I67&gt;=U$6,$I67&gt;T$6),NETWORKDAYS.INTL(T$6+1,(U$6),1,(Holidays!$A$1:$A$248)),0))*$O67,"")</f>
        <v>0</v>
      </c>
      <c r="V67" s="192">
        <f ca="1">IFERROR((IF(AND($H67&gt;U$6,$H67&lt;=V$6,$I67&lt;=V$6),NETWORKDAYS.INTL($H67,$I67,1,(Holidays!$A$1:$A$248)),0)+IF(AND($H67&gt;U$6,$H67&lt;=V$6,$I67&gt;V$6),NETWORKDAYS.INTL($H67,(V$6),1,(Holidays!$A$1:$A$248)),0)+IF(AND($H67&lt;U$6,$I67&lt;V$6,$I67&gt;U$6),NETWORKDAYS.INTL(U$6+1,$I67,1,(Holidays!$A$1:$A$248)),0)+IF(AND($H67&lt;=U$6,$I67&gt;=V$6,$I67&gt;U$6),NETWORKDAYS.INTL(U$6+1,(V$6),1,(Holidays!$A$1:$A$248)),0))*$O67,"")</f>
        <v>0</v>
      </c>
      <c r="W67" s="321">
        <f ca="1">IFERROR((IF(AND($H67&gt;V$6,$H67&lt;=W$6,$I67&lt;=W$6),NETWORKDAYS.INTL($H67,$I67,1,(Holidays!$A$1:$A$248)),0)+IF(AND($H67&gt;V$6,$H67&lt;=W$6,$I67&gt;W$6),NETWORKDAYS.INTL($H67,(W$6),1,(Holidays!$A$1:$A$248)),0)+IF(AND($H67&lt;V$6,$I67&lt;W$6,$I67&gt;V$6),NETWORKDAYS.INTL(V$6+1,$I67,1,(Holidays!$A$1:$A$248)),0)+IF(AND($H67&lt;=V$6,$I67&gt;=W$6,$I67&gt;V$6),NETWORKDAYS.INTL(V$6+1,(W$6),1,(Holidays!$A$1:$A$248)),0))*$O67,"")</f>
        <v>0</v>
      </c>
      <c r="X67" s="190">
        <f ca="1">IFERROR((IF(AND($H67&gt;W$6,$H67&lt;=X$6,$I67&lt;=X$6),NETWORKDAYS.INTL($H67,$I67,1,(Holidays!$A$1:$A$248)),0)+IF(AND($H67&gt;W$6,$H67&lt;=X$6,$I67&gt;X$6),NETWORKDAYS.INTL($H67,(X$6),1,(Holidays!$A$1:$A$248)),0)+IF(AND($H67&lt;W$6,$I67&lt;X$6,$I67&gt;W$6),NETWORKDAYS.INTL(W$6+1,$I67,1,(Holidays!$A$1:$A$248)),0)+IF(AND($H67&lt;=W$6,$I67&gt;=X$6,$I67&gt;W$6),NETWORKDAYS.INTL(W$6+1,(X$6),1,(Holidays!$A$1:$A$248)),0))*$O67,"")</f>
        <v>0</v>
      </c>
    </row>
    <row r="68" spans="2:24" ht="15" customHeight="1" outlineLevel="1">
      <c r="B68" s="59" t="str">
        <f>'A-5_License Planning'!B66</f>
        <v/>
      </c>
      <c r="C68" s="458" t="str">
        <f ca="1">IFERROR(VLOOKUP(B68,OFFSET('A-1_MH Estimation'!$B$7,0,0,MATCH("Subtotal LOE",'A-1_MH Estimation'!B:B,0)-7,2),2,0),"")</f>
        <v/>
      </c>
      <c r="D68" s="466" t="str">
        <f ca="1">IFERROR(VLOOKUP(B68,OFFSET('A-1_MH Estimation'!$B$7,0,0,MATCH("Subtotal LOE",'A-1_MH Estimation'!B:B,0)-7,4),4,0),"")</f>
        <v/>
      </c>
      <c r="E68" s="466" t="str">
        <f ca="1">IFERROR(VLOOKUP(B68,OFFSET('A-1_MH Estimation'!$B$7,0,0,MATCH("Subtotal LOE",'A-1_MH Estimation'!B:B,0)-7,3),3,0),"")</f>
        <v/>
      </c>
      <c r="F68" s="462">
        <f ca="1">IFERROR(VLOOKUP($B68,'A-2_MH Distribution'!$B$6:$O$16314,3,0)*VLOOKUP($B68,'A-2_MH Distribution'!$B$6:$O$16314,VLOOKUP(G68,SoftwareList,6,0),0)*IFERROR((--(VLOOKUP($B68,'A-2_MH Distribution'!$B$6:$O$16314,VLOOKUP(G68,SoftwareList,8,0),0)=0)+VLOOKUP($B68,'A-2_MH Distribution'!$B$6:$O$16314,VLOOKUP(G68,SoftwareList,8,0),0)),1),0)</f>
        <v>0</v>
      </c>
      <c r="G68" s="403" t="str">
        <f t="shared" ca="1" si="13"/>
        <v/>
      </c>
      <c r="H68" s="351">
        <f ca="1">IFERROR(INDEX('A-5_License Planning'!$B$1:$M$12900,MATCH(1,INDEX(('A-5_License Planning'!$B$1:$B$12900=ProgressivePlan!B68)*('A-5_License Planning'!$G$1:$G$12900=ProgressivePlan!G68),0),0),MATCH("Start Date",'A-5_License Planning'!$B$4:N$4,0)),0)</f>
        <v>0</v>
      </c>
      <c r="I68" s="352">
        <f ca="1">IFERROR(INDEX('A-5_License Planning'!$B$1:$M$12900,MATCH(1,INDEX(('A-5_License Planning'!$B$1:$B$12900=ProgressivePlan!B68)*('A-5_License Planning'!$G$1:$G$12900=ProgressivePlan!G68),0),0),MATCH("Finish Date",'A-5_License Planning'!$B$4:N$4,0)),0)</f>
        <v>0</v>
      </c>
      <c r="J68" s="514">
        <f t="shared" ca="1" si="11"/>
        <v>0</v>
      </c>
      <c r="K68" s="511">
        <f ca="1">NETWORKDAYS.INTL(L68,M68,1,Holidays!$A$1:$A$248)</f>
        <v>0</v>
      </c>
      <c r="L68" s="507">
        <f t="shared" ca="1" si="9"/>
        <v>0</v>
      </c>
      <c r="M68" s="352">
        <f t="shared" ca="1" si="10"/>
        <v>0</v>
      </c>
      <c r="N68" s="170">
        <f ca="1">NETWORKDAYS.INTL(H68,I68,1,Holidays!$A$1:$A$248)</f>
        <v>0</v>
      </c>
      <c r="O68" s="62">
        <f t="shared" ca="1" si="12"/>
        <v>0</v>
      </c>
      <c r="P68" s="533"/>
      <c r="R68" s="253">
        <f ca="1">SUM($S68:X68)</f>
        <v>0</v>
      </c>
      <c r="S68" s="320"/>
      <c r="T68" s="321">
        <f ca="1">IFERROR((IF(AND($H68&gt;S$6,$H68&lt;=T$6,$I68&lt;=T$6),NETWORKDAYS.INTL($H68,$I68,1,(Holidays!$A$1:$A$248)),0)+IF(AND($H68&gt;S$6,$H68&lt;=T$6,$I68&gt;T$6),NETWORKDAYS.INTL($H68,(T$6),1,(Holidays!$A$1:$A$248)),0)+IF(AND($H68&lt;S$6,$I68&lt;T$6,$I68&gt;S$6),NETWORKDAYS.INTL(S$6+1,$I68,1,(Holidays!$A$1:$A$248)),0)+IF(AND($H68&lt;=S$6,$I68&gt;=T$6,$I68&gt;S$6),NETWORKDAYS.INTL(S$6+1,(T$6),1,(Holidays!$A$1:$A$248)),0))*$O68,"")</f>
        <v>0</v>
      </c>
      <c r="U68" s="190">
        <f ca="1">IFERROR((IF(AND($H68&gt;T$6,$H68&lt;=U$6,$I68&lt;=U$6),NETWORKDAYS.INTL($H68,$I68,1,(Holidays!$A$1:$A$248)),0)+IF(AND($H68&gt;T$6,$H68&lt;=U$6,$I68&gt;U$6),NETWORKDAYS.INTL($H68,(U$6),1,(Holidays!$A$1:$A$248)),0)+IF(AND($H68&lt;T$6,$I68&lt;U$6,$I68&gt;T$6),NETWORKDAYS.INTL(T$6+1,$I68,1,(Holidays!$A$1:$A$248)),0)+IF(AND($H68&lt;=T$6,$I68&gt;=U$6,$I68&gt;T$6),NETWORKDAYS.INTL(T$6+1,(U$6),1,(Holidays!$A$1:$A$248)),0))*$O68,"")</f>
        <v>0</v>
      </c>
      <c r="V68" s="192">
        <f ca="1">IFERROR((IF(AND($H68&gt;U$6,$H68&lt;=V$6,$I68&lt;=V$6),NETWORKDAYS.INTL($H68,$I68,1,(Holidays!$A$1:$A$248)),0)+IF(AND($H68&gt;U$6,$H68&lt;=V$6,$I68&gt;V$6),NETWORKDAYS.INTL($H68,(V$6),1,(Holidays!$A$1:$A$248)),0)+IF(AND($H68&lt;U$6,$I68&lt;V$6,$I68&gt;U$6),NETWORKDAYS.INTL(U$6+1,$I68,1,(Holidays!$A$1:$A$248)),0)+IF(AND($H68&lt;=U$6,$I68&gt;=V$6,$I68&gt;U$6),NETWORKDAYS.INTL(U$6+1,(V$6),1,(Holidays!$A$1:$A$248)),0))*$O68,"")</f>
        <v>0</v>
      </c>
      <c r="W68" s="321">
        <f ca="1">IFERROR((IF(AND($H68&gt;V$6,$H68&lt;=W$6,$I68&lt;=W$6),NETWORKDAYS.INTL($H68,$I68,1,(Holidays!$A$1:$A$248)),0)+IF(AND($H68&gt;V$6,$H68&lt;=W$6,$I68&gt;W$6),NETWORKDAYS.INTL($H68,(W$6),1,(Holidays!$A$1:$A$248)),0)+IF(AND($H68&lt;V$6,$I68&lt;W$6,$I68&gt;V$6),NETWORKDAYS.INTL(V$6+1,$I68,1,(Holidays!$A$1:$A$248)),0)+IF(AND($H68&lt;=V$6,$I68&gt;=W$6,$I68&gt;V$6),NETWORKDAYS.INTL(V$6+1,(W$6),1,(Holidays!$A$1:$A$248)),0))*$O68,"")</f>
        <v>0</v>
      </c>
      <c r="X68" s="190">
        <f ca="1">IFERROR((IF(AND($H68&gt;W$6,$H68&lt;=X$6,$I68&lt;=X$6),NETWORKDAYS.INTL($H68,$I68,1,(Holidays!$A$1:$A$248)),0)+IF(AND($H68&gt;W$6,$H68&lt;=X$6,$I68&gt;X$6),NETWORKDAYS.INTL($H68,(X$6),1,(Holidays!$A$1:$A$248)),0)+IF(AND($H68&lt;W$6,$I68&lt;X$6,$I68&gt;W$6),NETWORKDAYS.INTL(W$6+1,$I68,1,(Holidays!$A$1:$A$248)),0)+IF(AND($H68&lt;=W$6,$I68&gt;=X$6,$I68&gt;W$6),NETWORKDAYS.INTL(W$6+1,(X$6),1,(Holidays!$A$1:$A$248)),0))*$O68,"")</f>
        <v>0</v>
      </c>
    </row>
    <row r="69" spans="2:24" ht="15" customHeight="1">
      <c r="B69" s="18" t="str">
        <f>"Subtotal "&amp;$B39</f>
        <v>Subtotal MsOffice</v>
      </c>
      <c r="C69" s="45"/>
      <c r="D69" s="19"/>
      <c r="E69" s="19"/>
      <c r="F69" s="463">
        <f ca="1">SUBTOTAL(9,$F$40:F68)</f>
        <v>237.69</v>
      </c>
      <c r="G69" s="404">
        <f>IFERROR(VLOOKUP($B69,'A-2_MH Distribution'!$B$6:$O$16314,3,0)*VLOOKUP($B69,'A-2_MH Distribution'!$B$6:$O$16314,VLOOKUP(G$6,SoftwareList,6,0),0)*VLOOKUP($B69,'A-2_MH Distribution'!$B$6:$O$16314,VLOOKUP(G$6,SoftwareList,8,0),0),0)</f>
        <v>0</v>
      </c>
      <c r="H69" s="348"/>
      <c r="I69" s="349"/>
      <c r="J69" s="175"/>
      <c r="K69" s="349"/>
      <c r="L69" s="508">
        <f t="shared" si="9"/>
        <v>0</v>
      </c>
      <c r="M69" s="349">
        <f t="shared" si="10"/>
        <v>0</v>
      </c>
      <c r="N69" s="168"/>
      <c r="O69" s="20"/>
      <c r="P69" s="349"/>
      <c r="R69" s="176">
        <f ca="1">SUBTOTAL(9,R$40:R68)</f>
        <v>0</v>
      </c>
      <c r="S69" s="333">
        <f>SUBTOTAL(9,S$40:S68)</f>
        <v>0</v>
      </c>
      <c r="T69" s="334">
        <f ca="1">SUBTOTAL(9,T$40:T68)</f>
        <v>0</v>
      </c>
      <c r="U69" s="335">
        <f ca="1">SUBTOTAL(9,U$40:U68)</f>
        <v>0</v>
      </c>
      <c r="V69" s="336">
        <f ca="1">SUBTOTAL(9,V$40:V68)</f>
        <v>0</v>
      </c>
      <c r="W69" s="334">
        <f ca="1">SUBTOTAL(9,W$40:W68)</f>
        <v>0</v>
      </c>
      <c r="X69" s="335">
        <f ca="1">SUBTOTAL(9,X$40:X68)</f>
        <v>0</v>
      </c>
    </row>
    <row r="70" spans="2:24" ht="15" customHeight="1">
      <c r="B70" s="47" t="str">
        <f>'A-2_MH Distribution'!N4</f>
        <v>SOFTW3</v>
      </c>
      <c r="C70" s="459"/>
      <c r="D70" s="467"/>
      <c r="E70" s="467"/>
      <c r="F70" s="463"/>
      <c r="G70" s="404">
        <f>IFERROR(VLOOKUP($B70,'A-2_MH Distribution'!$B$6:$O$16314,3,0)*VLOOKUP($B70,'A-2_MH Distribution'!$B$6:$O$16314,VLOOKUP(G$6,SoftwareList,6,0),0)*VLOOKUP($B70,'A-2_MH Distribution'!$B$6:$O$16314,VLOOKUP(G$6,SoftwareList,8,0),0),0)</f>
        <v>0</v>
      </c>
      <c r="H70" s="348"/>
      <c r="I70" s="349"/>
      <c r="J70" s="175" t="str">
        <f>B70</f>
        <v>SOFTW3</v>
      </c>
      <c r="K70" s="349"/>
      <c r="L70" s="508">
        <f t="shared" si="9"/>
        <v>0</v>
      </c>
      <c r="M70" s="349">
        <f t="shared" si="10"/>
        <v>0</v>
      </c>
      <c r="N70" s="168"/>
      <c r="O70" s="20"/>
      <c r="P70" s="349"/>
      <c r="R70" s="176"/>
      <c r="S70" s="338"/>
      <c r="T70" s="339"/>
      <c r="U70" s="340"/>
      <c r="V70" s="341"/>
      <c r="W70" s="339"/>
      <c r="X70" s="340"/>
    </row>
    <row r="71" spans="2:24" ht="15" customHeight="1" outlineLevel="1">
      <c r="B71" s="59" t="str">
        <f>'A-5_License Planning'!B69</f>
        <v/>
      </c>
      <c r="C71" s="458" t="str">
        <f ca="1">IFERROR(VLOOKUP(B71,OFFSET('A-1_MH Estimation'!$B$7,0,0,MATCH("Subtotal LOE",'A-1_MH Estimation'!B:B,0)-7,2),2,0),"")</f>
        <v/>
      </c>
      <c r="D71" s="466" t="str">
        <f ca="1">IFERROR(VLOOKUP(B71,OFFSET('A-1_MH Estimation'!$B$7,0,0,MATCH("Subtotal LOE",'A-1_MH Estimation'!B:B,0)-7,4),4,0),"")</f>
        <v/>
      </c>
      <c r="E71" s="466" t="str">
        <f ca="1">IFERROR(VLOOKUP(B71,OFFSET('A-1_MH Estimation'!$B$7,0,0,MATCH("Subtotal LOE",'A-1_MH Estimation'!B:B,0)-7,3),3,0),"")</f>
        <v/>
      </c>
      <c r="F71" s="462">
        <f ca="1">IFERROR(VLOOKUP($B71,'A-2_MH Distribution'!$B$6:$O$16314,3,0)*VLOOKUP($B71,'A-2_MH Distribution'!$B$6:$O$16314,VLOOKUP(G71,SoftwareList,6,0),0)*IFERROR((--(VLOOKUP($B71,'A-2_MH Distribution'!$B$6:$O$16314,VLOOKUP(G71,SoftwareList,8,0),0)=0)+VLOOKUP($B71,'A-2_MH Distribution'!$B$6:$O$16314,VLOOKUP(G71,SoftwareList,8,0),0)),1),0)</f>
        <v>0</v>
      </c>
      <c r="G71" s="403" t="str">
        <f ca="1">IF(C71&lt;&gt;"",$B$70,"")</f>
        <v/>
      </c>
      <c r="H71" s="351">
        <f ca="1">IFERROR(INDEX('A-5_License Planning'!$B$1:$M$12900,MATCH(1,INDEX(('A-5_License Planning'!$B$1:$B$12900=ProgressivePlan!B71)*('A-5_License Planning'!$G$1:$G$12900=ProgressivePlan!G71),0),0),MATCH("Start Date",'A-5_License Planning'!$B$4:N$4,0)),0)</f>
        <v>0</v>
      </c>
      <c r="I71" s="352">
        <f ca="1">IFERROR(INDEX('A-5_License Planning'!$B$1:$M$12900,MATCH(1,INDEX(('A-5_License Planning'!$B$1:$B$12900=ProgressivePlan!B71)*('A-5_License Planning'!$G$1:$G$12900=ProgressivePlan!G71),0),0),MATCH("Finish Date",'A-5_License Planning'!$B$4:N$4,0)),0)</f>
        <v>0</v>
      </c>
      <c r="J71" s="514">
        <f t="shared" ref="J71:J99" ca="1" si="14">IFERROR((D71/N71)*K71,0)</f>
        <v>0</v>
      </c>
      <c r="K71" s="511">
        <f ca="1">NETWORKDAYS.INTL(L71,M71,1,Holidays!$A$1:$A$248)</f>
        <v>0</v>
      </c>
      <c r="L71" s="507">
        <f t="shared" ca="1" si="9"/>
        <v>0</v>
      </c>
      <c r="M71" s="352">
        <f t="shared" ca="1" si="10"/>
        <v>0</v>
      </c>
      <c r="N71" s="170">
        <f ca="1">NETWORKDAYS.INTL(H71,I71,1,Holidays!$A$1:$A$248)</f>
        <v>0</v>
      </c>
      <c r="O71" s="62">
        <f t="shared" ref="O71:O99" ca="1" si="15">IFERROR(F71/N71,0)</f>
        <v>0</v>
      </c>
      <c r="P71" s="533"/>
      <c r="R71" s="253">
        <f ca="1">SUM($S71:X71)</f>
        <v>0</v>
      </c>
      <c r="S71" s="320"/>
      <c r="T71" s="321">
        <f ca="1">IFERROR((IF(AND($H71&gt;S$6,$H71&lt;=T$6,$I71&lt;=T$6),NETWORKDAYS.INTL($H71,$I71,1,(Holidays!$A$1:$A$248)),0)+IF(AND($H71&gt;S$6,$H71&lt;=T$6,$I71&gt;T$6),NETWORKDAYS.INTL($H71,(T$6),1,(Holidays!$A$1:$A$248)),0)+IF(AND($H71&lt;S$6,$I71&lt;T$6,$I71&gt;S$6),NETWORKDAYS.INTL(S$6+1,$I71,1,(Holidays!$A$1:$A$248)),0)+IF(AND($H71&lt;=S$6,$I71&gt;=T$6,$I71&gt;S$6),NETWORKDAYS.INTL(S$6+1,(T$6),1,(Holidays!$A$1:$A$248)),0))*$O71,"")</f>
        <v>0</v>
      </c>
      <c r="U71" s="190">
        <f ca="1">IFERROR((IF(AND($H71&gt;T$6,$H71&lt;=U$6,$I71&lt;=U$6),NETWORKDAYS.INTL($H71,$I71,1,(Holidays!$A$1:$A$248)),0)+IF(AND($H71&gt;T$6,$H71&lt;=U$6,$I71&gt;U$6),NETWORKDAYS.INTL($H71,(U$6),1,(Holidays!$A$1:$A$248)),0)+IF(AND($H71&lt;T$6,$I71&lt;U$6,$I71&gt;T$6),NETWORKDAYS.INTL(T$6+1,$I71,1,(Holidays!$A$1:$A$248)),0)+IF(AND($H71&lt;=T$6,$I71&gt;=U$6,$I71&gt;T$6),NETWORKDAYS.INTL(T$6+1,(U$6),1,(Holidays!$A$1:$A$248)),0))*$O71,"")</f>
        <v>0</v>
      </c>
      <c r="V71" s="192">
        <f ca="1">IFERROR((IF(AND($H71&gt;U$6,$H71&lt;=V$6,$I71&lt;=V$6),NETWORKDAYS.INTL($H71,$I71,1,(Holidays!$A$1:$A$248)),0)+IF(AND($H71&gt;U$6,$H71&lt;=V$6,$I71&gt;V$6),NETWORKDAYS.INTL($H71,(V$6),1,(Holidays!$A$1:$A$248)),0)+IF(AND($H71&lt;U$6,$I71&lt;V$6,$I71&gt;U$6),NETWORKDAYS.INTL(U$6+1,$I71,1,(Holidays!$A$1:$A$248)),0)+IF(AND($H71&lt;=U$6,$I71&gt;=V$6,$I71&gt;U$6),NETWORKDAYS.INTL(U$6+1,(V$6),1,(Holidays!$A$1:$A$248)),0))*$O71,"")</f>
        <v>0</v>
      </c>
      <c r="W71" s="321">
        <f ca="1">IFERROR((IF(AND($H71&gt;V$6,$H71&lt;=W$6,$I71&lt;=W$6),NETWORKDAYS.INTL($H71,$I71,1,(Holidays!$A$1:$A$248)),0)+IF(AND($H71&gt;V$6,$H71&lt;=W$6,$I71&gt;W$6),NETWORKDAYS.INTL($H71,(W$6),1,(Holidays!$A$1:$A$248)),0)+IF(AND($H71&lt;V$6,$I71&lt;W$6,$I71&gt;V$6),NETWORKDAYS.INTL(V$6+1,$I71,1,(Holidays!$A$1:$A$248)),0)+IF(AND($H71&lt;=V$6,$I71&gt;=W$6,$I71&gt;V$6),NETWORKDAYS.INTL(V$6+1,(W$6),1,(Holidays!$A$1:$A$248)),0))*$O71,"")</f>
        <v>0</v>
      </c>
      <c r="X71" s="190">
        <f ca="1">IFERROR((IF(AND($H71&gt;W$6,$H71&lt;=X$6,$I71&lt;=X$6),NETWORKDAYS.INTL($H71,$I71,1,(Holidays!$A$1:$A$248)),0)+IF(AND($H71&gt;W$6,$H71&lt;=X$6,$I71&gt;X$6),NETWORKDAYS.INTL($H71,(X$6),1,(Holidays!$A$1:$A$248)),0)+IF(AND($H71&lt;W$6,$I71&lt;X$6,$I71&gt;W$6),NETWORKDAYS.INTL(W$6+1,$I71,1,(Holidays!$A$1:$A$248)),0)+IF(AND($H71&lt;=W$6,$I71&gt;=X$6,$I71&gt;W$6),NETWORKDAYS.INTL(W$6+1,(X$6),1,(Holidays!$A$1:$A$248)),0))*$O71,"")</f>
        <v>0</v>
      </c>
    </row>
    <row r="72" spans="2:24" ht="15" customHeight="1" outlineLevel="1">
      <c r="B72" s="59" t="str">
        <f>'A-5_License Planning'!B70</f>
        <v/>
      </c>
      <c r="C72" s="458" t="str">
        <f ca="1">IFERROR(VLOOKUP(B72,OFFSET('A-1_MH Estimation'!$B$7,0,0,MATCH("Subtotal LOE",'A-1_MH Estimation'!B:B,0)-7,2),2,0),"")</f>
        <v/>
      </c>
      <c r="D72" s="466" t="str">
        <f ca="1">IFERROR(VLOOKUP(B72,OFFSET('A-1_MH Estimation'!$B$7,0,0,MATCH("Subtotal LOE",'A-1_MH Estimation'!B:B,0)-7,4),4,0),"")</f>
        <v/>
      </c>
      <c r="E72" s="466" t="str">
        <f ca="1">IFERROR(VLOOKUP(B72,OFFSET('A-1_MH Estimation'!$B$7,0,0,MATCH("Subtotal LOE",'A-1_MH Estimation'!B:B,0)-7,3),3,0),"")</f>
        <v/>
      </c>
      <c r="F72" s="462">
        <f ca="1">IFERROR(VLOOKUP($B72,'A-2_MH Distribution'!$B$6:$O$16314,3,0)*VLOOKUP($B72,'A-2_MH Distribution'!$B$6:$O$16314,VLOOKUP(G72,SoftwareList,6,0),0)*IFERROR((--(VLOOKUP($B72,'A-2_MH Distribution'!$B$6:$O$16314,VLOOKUP(G72,SoftwareList,8,0),0)=0)+VLOOKUP($B72,'A-2_MH Distribution'!$B$6:$O$16314,VLOOKUP(G72,SoftwareList,8,0),0)),1),0)</f>
        <v>0</v>
      </c>
      <c r="G72" s="403" t="str">
        <f t="shared" ref="G72:G99" ca="1" si="16">IF(C72&lt;&gt;"",$B$70,"")</f>
        <v/>
      </c>
      <c r="H72" s="351">
        <f ca="1">IFERROR(INDEX('A-5_License Planning'!$B$1:$M$12900,MATCH(1,INDEX(('A-5_License Planning'!$B$1:$B$12900=ProgressivePlan!B72)*('A-5_License Planning'!$G$1:$G$12900=ProgressivePlan!G72),0),0),MATCH("Start Date",'A-5_License Planning'!$B$4:N$4,0)),0)</f>
        <v>0</v>
      </c>
      <c r="I72" s="352">
        <f ca="1">IFERROR(INDEX('A-5_License Planning'!$B$1:$M$12900,MATCH(1,INDEX(('A-5_License Planning'!$B$1:$B$12900=ProgressivePlan!B72)*('A-5_License Planning'!$G$1:$G$12900=ProgressivePlan!G72),0),0),MATCH("Finish Date",'A-5_License Planning'!$B$4:N$4,0)),0)</f>
        <v>0</v>
      </c>
      <c r="J72" s="514">
        <f t="shared" ca="1" si="14"/>
        <v>0</v>
      </c>
      <c r="K72" s="511">
        <f ca="1">NETWORKDAYS.INTL(L72,M72,1,Holidays!$A$1:$A$248)</f>
        <v>0</v>
      </c>
      <c r="L72" s="507">
        <f t="shared" ca="1" si="9"/>
        <v>0</v>
      </c>
      <c r="M72" s="352">
        <f t="shared" ca="1" si="10"/>
        <v>0</v>
      </c>
      <c r="N72" s="170">
        <f ca="1">NETWORKDAYS.INTL(H72,I72,1,Holidays!$A$1:$A$248)</f>
        <v>0</v>
      </c>
      <c r="O72" s="62">
        <f t="shared" ca="1" si="15"/>
        <v>0</v>
      </c>
      <c r="P72" s="533"/>
      <c r="R72" s="253">
        <f ca="1">SUM($S72:X72)</f>
        <v>0</v>
      </c>
      <c r="S72" s="320"/>
      <c r="T72" s="321">
        <f ca="1">IFERROR((IF(AND($H72&gt;S$6,$H72&lt;=T$6,$I72&lt;=T$6),NETWORKDAYS.INTL($H72,$I72,1,(Holidays!$A$1:$A$248)),0)+IF(AND($H72&gt;S$6,$H72&lt;=T$6,$I72&gt;T$6),NETWORKDAYS.INTL($H72,(T$6),1,(Holidays!$A$1:$A$248)),0)+IF(AND($H72&lt;S$6,$I72&lt;T$6,$I72&gt;S$6),NETWORKDAYS.INTL(S$6+1,$I72,1,(Holidays!$A$1:$A$248)),0)+IF(AND($H72&lt;=S$6,$I72&gt;=T$6,$I72&gt;S$6),NETWORKDAYS.INTL(S$6+1,(T$6),1,(Holidays!$A$1:$A$248)),0))*$O72,"")</f>
        <v>0</v>
      </c>
      <c r="U72" s="190">
        <f ca="1">IFERROR((IF(AND($H72&gt;T$6,$H72&lt;=U$6,$I72&lt;=U$6),NETWORKDAYS.INTL($H72,$I72,1,(Holidays!$A$1:$A$248)),0)+IF(AND($H72&gt;T$6,$H72&lt;=U$6,$I72&gt;U$6),NETWORKDAYS.INTL($H72,(U$6),1,(Holidays!$A$1:$A$248)),0)+IF(AND($H72&lt;T$6,$I72&lt;U$6,$I72&gt;T$6),NETWORKDAYS.INTL(T$6+1,$I72,1,(Holidays!$A$1:$A$248)),0)+IF(AND($H72&lt;=T$6,$I72&gt;=U$6,$I72&gt;T$6),NETWORKDAYS.INTL(T$6+1,(U$6),1,(Holidays!$A$1:$A$248)),0))*$O72,"")</f>
        <v>0</v>
      </c>
      <c r="V72" s="192">
        <f ca="1">IFERROR((IF(AND($H72&gt;U$6,$H72&lt;=V$6,$I72&lt;=V$6),NETWORKDAYS.INTL($H72,$I72,1,(Holidays!$A$1:$A$248)),0)+IF(AND($H72&gt;U$6,$H72&lt;=V$6,$I72&gt;V$6),NETWORKDAYS.INTL($H72,(V$6),1,(Holidays!$A$1:$A$248)),0)+IF(AND($H72&lt;U$6,$I72&lt;V$6,$I72&gt;U$6),NETWORKDAYS.INTL(U$6+1,$I72,1,(Holidays!$A$1:$A$248)),0)+IF(AND($H72&lt;=U$6,$I72&gt;=V$6,$I72&gt;U$6),NETWORKDAYS.INTL(U$6+1,(V$6),1,(Holidays!$A$1:$A$248)),0))*$O72,"")</f>
        <v>0</v>
      </c>
      <c r="W72" s="321">
        <f ca="1">IFERROR((IF(AND($H72&gt;V$6,$H72&lt;=W$6,$I72&lt;=W$6),NETWORKDAYS.INTL($H72,$I72,1,(Holidays!$A$1:$A$248)),0)+IF(AND($H72&gt;V$6,$H72&lt;=W$6,$I72&gt;W$6),NETWORKDAYS.INTL($H72,(W$6),1,(Holidays!$A$1:$A$248)),0)+IF(AND($H72&lt;V$6,$I72&lt;W$6,$I72&gt;V$6),NETWORKDAYS.INTL(V$6+1,$I72,1,(Holidays!$A$1:$A$248)),0)+IF(AND($H72&lt;=V$6,$I72&gt;=W$6,$I72&gt;V$6),NETWORKDAYS.INTL(V$6+1,(W$6),1,(Holidays!$A$1:$A$248)),0))*$O72,"")</f>
        <v>0</v>
      </c>
      <c r="X72" s="190">
        <f ca="1">IFERROR((IF(AND($H72&gt;W$6,$H72&lt;=X$6,$I72&lt;=X$6),NETWORKDAYS.INTL($H72,$I72,1,(Holidays!$A$1:$A$248)),0)+IF(AND($H72&gt;W$6,$H72&lt;=X$6,$I72&gt;X$6),NETWORKDAYS.INTL($H72,(X$6),1,(Holidays!$A$1:$A$248)),0)+IF(AND($H72&lt;W$6,$I72&lt;X$6,$I72&gt;W$6),NETWORKDAYS.INTL(W$6+1,$I72,1,(Holidays!$A$1:$A$248)),0)+IF(AND($H72&lt;=W$6,$I72&gt;=X$6,$I72&gt;W$6),NETWORKDAYS.INTL(W$6+1,(X$6),1,(Holidays!$A$1:$A$248)),0))*$O72,"")</f>
        <v>0</v>
      </c>
    </row>
    <row r="73" spans="2:24" ht="15" customHeight="1" outlineLevel="1">
      <c r="B73" s="59" t="str">
        <f>'A-5_License Planning'!B71</f>
        <v/>
      </c>
      <c r="C73" s="458" t="str">
        <f ca="1">IFERROR(VLOOKUP(B73,OFFSET('A-1_MH Estimation'!$B$7,0,0,MATCH("Subtotal LOE",'A-1_MH Estimation'!B:B,0)-7,2),2,0),"")</f>
        <v/>
      </c>
      <c r="D73" s="466" t="str">
        <f ca="1">IFERROR(VLOOKUP(B73,OFFSET('A-1_MH Estimation'!$B$7,0,0,MATCH("Subtotal LOE",'A-1_MH Estimation'!B:B,0)-7,4),4,0),"")</f>
        <v/>
      </c>
      <c r="E73" s="466" t="str">
        <f ca="1">IFERROR(VLOOKUP(B73,OFFSET('A-1_MH Estimation'!$B$7,0,0,MATCH("Subtotal LOE",'A-1_MH Estimation'!B:B,0)-7,3),3,0),"")</f>
        <v/>
      </c>
      <c r="F73" s="462">
        <f ca="1">IFERROR(VLOOKUP($B73,'A-2_MH Distribution'!$B$6:$O$16314,3,0)*VLOOKUP($B73,'A-2_MH Distribution'!$B$6:$O$16314,VLOOKUP(G73,SoftwareList,6,0),0)*IFERROR((--(VLOOKUP($B73,'A-2_MH Distribution'!$B$6:$O$16314,VLOOKUP(G73,SoftwareList,8,0),0)=0)+VLOOKUP($B73,'A-2_MH Distribution'!$B$6:$O$16314,VLOOKUP(G73,SoftwareList,8,0),0)),1),0)</f>
        <v>0</v>
      </c>
      <c r="G73" s="403" t="str">
        <f t="shared" ca="1" si="16"/>
        <v/>
      </c>
      <c r="H73" s="351">
        <f ca="1">IFERROR(INDEX('A-5_License Planning'!$B$1:$M$12900,MATCH(1,INDEX(('A-5_License Planning'!$B$1:$B$12900=ProgressivePlan!B73)*('A-5_License Planning'!$G$1:$G$12900=ProgressivePlan!G73),0),0),MATCH("Start Date",'A-5_License Planning'!$B$4:N$4,0)),0)</f>
        <v>0</v>
      </c>
      <c r="I73" s="352">
        <f ca="1">IFERROR(INDEX('A-5_License Planning'!$B$1:$M$12900,MATCH(1,INDEX(('A-5_License Planning'!$B$1:$B$12900=ProgressivePlan!B73)*('A-5_License Planning'!$G$1:$G$12900=ProgressivePlan!G73),0),0),MATCH("Finish Date",'A-5_License Planning'!$B$4:N$4,0)),0)</f>
        <v>0</v>
      </c>
      <c r="J73" s="514">
        <f t="shared" ca="1" si="14"/>
        <v>0</v>
      </c>
      <c r="K73" s="511">
        <f ca="1">NETWORKDAYS.INTL(L73,M73,1,Holidays!$A$1:$A$248)</f>
        <v>0</v>
      </c>
      <c r="L73" s="507">
        <f t="shared" ca="1" si="9"/>
        <v>0</v>
      </c>
      <c r="M73" s="352">
        <f t="shared" ca="1" si="10"/>
        <v>0</v>
      </c>
      <c r="N73" s="170">
        <f ca="1">NETWORKDAYS.INTL(H73,I73,1,Holidays!$A$1:$A$248)</f>
        <v>0</v>
      </c>
      <c r="O73" s="62">
        <f t="shared" ca="1" si="15"/>
        <v>0</v>
      </c>
      <c r="P73" s="533"/>
      <c r="R73" s="253">
        <f ca="1">SUM($S73:X73)</f>
        <v>0</v>
      </c>
      <c r="S73" s="320"/>
      <c r="T73" s="321">
        <f ca="1">IFERROR((IF(AND($H73&gt;S$6,$H73&lt;=T$6,$I73&lt;=T$6),NETWORKDAYS.INTL($H73,$I73,1,(Holidays!$A$1:$A$248)),0)+IF(AND($H73&gt;S$6,$H73&lt;=T$6,$I73&gt;T$6),NETWORKDAYS.INTL($H73,(T$6),1,(Holidays!$A$1:$A$248)),0)+IF(AND($H73&lt;S$6,$I73&lt;T$6,$I73&gt;S$6),NETWORKDAYS.INTL(S$6+1,$I73,1,(Holidays!$A$1:$A$248)),0)+IF(AND($H73&lt;=S$6,$I73&gt;=T$6,$I73&gt;S$6),NETWORKDAYS.INTL(S$6+1,(T$6),1,(Holidays!$A$1:$A$248)),0))*$O73,"")</f>
        <v>0</v>
      </c>
      <c r="U73" s="190">
        <f ca="1">IFERROR((IF(AND($H73&gt;T$6,$H73&lt;=U$6,$I73&lt;=U$6),NETWORKDAYS.INTL($H73,$I73,1,(Holidays!$A$1:$A$248)),0)+IF(AND($H73&gt;T$6,$H73&lt;=U$6,$I73&gt;U$6),NETWORKDAYS.INTL($H73,(U$6),1,(Holidays!$A$1:$A$248)),0)+IF(AND($H73&lt;T$6,$I73&lt;U$6,$I73&gt;T$6),NETWORKDAYS.INTL(T$6+1,$I73,1,(Holidays!$A$1:$A$248)),0)+IF(AND($H73&lt;=T$6,$I73&gt;=U$6,$I73&gt;T$6),NETWORKDAYS.INTL(T$6+1,(U$6),1,(Holidays!$A$1:$A$248)),0))*$O73,"")</f>
        <v>0</v>
      </c>
      <c r="V73" s="192">
        <f ca="1">IFERROR((IF(AND($H73&gt;U$6,$H73&lt;=V$6,$I73&lt;=V$6),NETWORKDAYS.INTL($H73,$I73,1,(Holidays!$A$1:$A$248)),0)+IF(AND($H73&gt;U$6,$H73&lt;=V$6,$I73&gt;V$6),NETWORKDAYS.INTL($H73,(V$6),1,(Holidays!$A$1:$A$248)),0)+IF(AND($H73&lt;U$6,$I73&lt;V$6,$I73&gt;U$6),NETWORKDAYS.INTL(U$6+1,$I73,1,(Holidays!$A$1:$A$248)),0)+IF(AND($H73&lt;=U$6,$I73&gt;=V$6,$I73&gt;U$6),NETWORKDAYS.INTL(U$6+1,(V$6),1,(Holidays!$A$1:$A$248)),0))*$O73,"")</f>
        <v>0</v>
      </c>
      <c r="W73" s="321">
        <f ca="1">IFERROR((IF(AND($H73&gt;V$6,$H73&lt;=W$6,$I73&lt;=W$6),NETWORKDAYS.INTL($H73,$I73,1,(Holidays!$A$1:$A$248)),0)+IF(AND($H73&gt;V$6,$H73&lt;=W$6,$I73&gt;W$6),NETWORKDAYS.INTL($H73,(W$6),1,(Holidays!$A$1:$A$248)),0)+IF(AND($H73&lt;V$6,$I73&lt;W$6,$I73&gt;V$6),NETWORKDAYS.INTL(V$6+1,$I73,1,(Holidays!$A$1:$A$248)),0)+IF(AND($H73&lt;=V$6,$I73&gt;=W$6,$I73&gt;V$6),NETWORKDAYS.INTL(V$6+1,(W$6),1,(Holidays!$A$1:$A$248)),0))*$O73,"")</f>
        <v>0</v>
      </c>
      <c r="X73" s="190">
        <f ca="1">IFERROR((IF(AND($H73&gt;W$6,$H73&lt;=X$6,$I73&lt;=X$6),NETWORKDAYS.INTL($H73,$I73,1,(Holidays!$A$1:$A$248)),0)+IF(AND($H73&gt;W$6,$H73&lt;=X$6,$I73&gt;X$6),NETWORKDAYS.INTL($H73,(X$6),1,(Holidays!$A$1:$A$248)),0)+IF(AND($H73&lt;W$6,$I73&lt;X$6,$I73&gt;W$6),NETWORKDAYS.INTL(W$6+1,$I73,1,(Holidays!$A$1:$A$248)),0)+IF(AND($H73&lt;=W$6,$I73&gt;=X$6,$I73&gt;W$6),NETWORKDAYS.INTL(W$6+1,(X$6),1,(Holidays!$A$1:$A$248)),0))*$O73,"")</f>
        <v>0</v>
      </c>
    </row>
    <row r="74" spans="2:24" ht="15" customHeight="1" outlineLevel="1">
      <c r="B74" s="59" t="str">
        <f>'A-5_License Planning'!B72</f>
        <v/>
      </c>
      <c r="C74" s="458" t="str">
        <f ca="1">IFERROR(VLOOKUP(B74,OFFSET('A-1_MH Estimation'!$B$7,0,0,MATCH("Subtotal LOE",'A-1_MH Estimation'!B:B,0)-7,2),2,0),"")</f>
        <v/>
      </c>
      <c r="D74" s="466" t="str">
        <f ca="1">IFERROR(VLOOKUP(B74,OFFSET('A-1_MH Estimation'!$B$7,0,0,MATCH("Subtotal LOE",'A-1_MH Estimation'!B:B,0)-7,4),4,0),"")</f>
        <v/>
      </c>
      <c r="E74" s="466" t="str">
        <f ca="1">IFERROR(VLOOKUP(B74,OFFSET('A-1_MH Estimation'!$B$7,0,0,MATCH("Subtotal LOE",'A-1_MH Estimation'!B:B,0)-7,3),3,0),"")</f>
        <v/>
      </c>
      <c r="F74" s="462">
        <f ca="1">IFERROR(VLOOKUP($B74,'A-2_MH Distribution'!$B$6:$O$16314,3,0)*VLOOKUP($B74,'A-2_MH Distribution'!$B$6:$O$16314,VLOOKUP(G74,SoftwareList,6,0),0)*IFERROR((--(VLOOKUP($B74,'A-2_MH Distribution'!$B$6:$O$16314,VLOOKUP(G74,SoftwareList,8,0),0)=0)+VLOOKUP($B74,'A-2_MH Distribution'!$B$6:$O$16314,VLOOKUP(G74,SoftwareList,8,0),0)),1),0)</f>
        <v>0</v>
      </c>
      <c r="G74" s="403" t="str">
        <f t="shared" ca="1" si="16"/>
        <v/>
      </c>
      <c r="H74" s="351">
        <f ca="1">IFERROR(INDEX('A-5_License Planning'!$B$1:$M$12900,MATCH(1,INDEX(('A-5_License Planning'!$B$1:$B$12900=ProgressivePlan!B74)*('A-5_License Planning'!$G$1:$G$12900=ProgressivePlan!G74),0),0),MATCH("Start Date",'A-5_License Planning'!$B$4:N$4,0)),0)</f>
        <v>0</v>
      </c>
      <c r="I74" s="352">
        <f ca="1">IFERROR(INDEX('A-5_License Planning'!$B$1:$M$12900,MATCH(1,INDEX(('A-5_License Planning'!$B$1:$B$12900=ProgressivePlan!B74)*('A-5_License Planning'!$G$1:$G$12900=ProgressivePlan!G74),0),0),MATCH("Finish Date",'A-5_License Planning'!$B$4:N$4,0)),0)</f>
        <v>0</v>
      </c>
      <c r="J74" s="514">
        <f t="shared" ca="1" si="14"/>
        <v>0</v>
      </c>
      <c r="K74" s="511">
        <f ca="1">NETWORKDAYS.INTL(L74,M74,1,Holidays!$A$1:$A$248)</f>
        <v>0</v>
      </c>
      <c r="L74" s="507">
        <f t="shared" ca="1" si="9"/>
        <v>0</v>
      </c>
      <c r="M74" s="352">
        <f t="shared" ca="1" si="10"/>
        <v>0</v>
      </c>
      <c r="N74" s="170">
        <f ca="1">NETWORKDAYS.INTL(H74,I74,1,Holidays!$A$1:$A$248)</f>
        <v>0</v>
      </c>
      <c r="O74" s="62">
        <f t="shared" ca="1" si="15"/>
        <v>0</v>
      </c>
      <c r="P74" s="533"/>
      <c r="R74" s="253">
        <f ca="1">SUM($S74:X74)</f>
        <v>0</v>
      </c>
      <c r="S74" s="320"/>
      <c r="T74" s="321">
        <f ca="1">IFERROR((IF(AND($H74&gt;S$6,$H74&lt;=T$6,$I74&lt;=T$6),NETWORKDAYS.INTL($H74,$I74,1,(Holidays!$A$1:$A$248)),0)+IF(AND($H74&gt;S$6,$H74&lt;=T$6,$I74&gt;T$6),NETWORKDAYS.INTL($H74,(T$6),1,(Holidays!$A$1:$A$248)),0)+IF(AND($H74&lt;S$6,$I74&lt;T$6,$I74&gt;S$6),NETWORKDAYS.INTL(S$6+1,$I74,1,(Holidays!$A$1:$A$248)),0)+IF(AND($H74&lt;=S$6,$I74&gt;=T$6,$I74&gt;S$6),NETWORKDAYS.INTL(S$6+1,(T$6),1,(Holidays!$A$1:$A$248)),0))*$O74,"")</f>
        <v>0</v>
      </c>
      <c r="U74" s="190">
        <f ca="1">IFERROR((IF(AND($H74&gt;T$6,$H74&lt;=U$6,$I74&lt;=U$6),NETWORKDAYS.INTL($H74,$I74,1,(Holidays!$A$1:$A$248)),0)+IF(AND($H74&gt;T$6,$H74&lt;=U$6,$I74&gt;U$6),NETWORKDAYS.INTL($H74,(U$6),1,(Holidays!$A$1:$A$248)),0)+IF(AND($H74&lt;T$6,$I74&lt;U$6,$I74&gt;T$6),NETWORKDAYS.INTL(T$6+1,$I74,1,(Holidays!$A$1:$A$248)),0)+IF(AND($H74&lt;=T$6,$I74&gt;=U$6,$I74&gt;T$6),NETWORKDAYS.INTL(T$6+1,(U$6),1,(Holidays!$A$1:$A$248)),0))*$O74,"")</f>
        <v>0</v>
      </c>
      <c r="V74" s="192">
        <f ca="1">IFERROR((IF(AND($H74&gt;U$6,$H74&lt;=V$6,$I74&lt;=V$6),NETWORKDAYS.INTL($H74,$I74,1,(Holidays!$A$1:$A$248)),0)+IF(AND($H74&gt;U$6,$H74&lt;=V$6,$I74&gt;V$6),NETWORKDAYS.INTL($H74,(V$6),1,(Holidays!$A$1:$A$248)),0)+IF(AND($H74&lt;U$6,$I74&lt;V$6,$I74&gt;U$6),NETWORKDAYS.INTL(U$6+1,$I74,1,(Holidays!$A$1:$A$248)),0)+IF(AND($H74&lt;=U$6,$I74&gt;=V$6,$I74&gt;U$6),NETWORKDAYS.INTL(U$6+1,(V$6),1,(Holidays!$A$1:$A$248)),0))*$O74,"")</f>
        <v>0</v>
      </c>
      <c r="W74" s="321">
        <f ca="1">IFERROR((IF(AND($H74&gt;V$6,$H74&lt;=W$6,$I74&lt;=W$6),NETWORKDAYS.INTL($H74,$I74,1,(Holidays!$A$1:$A$248)),0)+IF(AND($H74&gt;V$6,$H74&lt;=W$6,$I74&gt;W$6),NETWORKDAYS.INTL($H74,(W$6),1,(Holidays!$A$1:$A$248)),0)+IF(AND($H74&lt;V$6,$I74&lt;W$6,$I74&gt;V$6),NETWORKDAYS.INTL(V$6+1,$I74,1,(Holidays!$A$1:$A$248)),0)+IF(AND($H74&lt;=V$6,$I74&gt;=W$6,$I74&gt;V$6),NETWORKDAYS.INTL(V$6+1,(W$6),1,(Holidays!$A$1:$A$248)),0))*$O74,"")</f>
        <v>0</v>
      </c>
      <c r="X74" s="190">
        <f ca="1">IFERROR((IF(AND($H74&gt;W$6,$H74&lt;=X$6,$I74&lt;=X$6),NETWORKDAYS.INTL($H74,$I74,1,(Holidays!$A$1:$A$248)),0)+IF(AND($H74&gt;W$6,$H74&lt;=X$6,$I74&gt;X$6),NETWORKDAYS.INTL($H74,(X$6),1,(Holidays!$A$1:$A$248)),0)+IF(AND($H74&lt;W$6,$I74&lt;X$6,$I74&gt;W$6),NETWORKDAYS.INTL(W$6+1,$I74,1,(Holidays!$A$1:$A$248)),0)+IF(AND($H74&lt;=W$6,$I74&gt;=X$6,$I74&gt;W$6),NETWORKDAYS.INTL(W$6+1,(X$6),1,(Holidays!$A$1:$A$248)),0))*$O74,"")</f>
        <v>0</v>
      </c>
    </row>
    <row r="75" spans="2:24" ht="15" customHeight="1" outlineLevel="1">
      <c r="B75" s="59" t="str">
        <f>'A-5_License Planning'!B73</f>
        <v/>
      </c>
      <c r="C75" s="458" t="str">
        <f ca="1">IFERROR(VLOOKUP(B75,OFFSET('A-1_MH Estimation'!$B$7,0,0,MATCH("Subtotal LOE",'A-1_MH Estimation'!B:B,0)-7,2),2,0),"")</f>
        <v/>
      </c>
      <c r="D75" s="466" t="str">
        <f ca="1">IFERROR(VLOOKUP(B75,OFFSET('A-1_MH Estimation'!$B$7,0,0,MATCH("Subtotal LOE",'A-1_MH Estimation'!B:B,0)-7,4),4,0),"")</f>
        <v/>
      </c>
      <c r="E75" s="466" t="str">
        <f ca="1">IFERROR(VLOOKUP(B75,OFFSET('A-1_MH Estimation'!$B$7,0,0,MATCH("Subtotal LOE",'A-1_MH Estimation'!B:B,0)-7,3),3,0),"")</f>
        <v/>
      </c>
      <c r="F75" s="462">
        <f ca="1">IFERROR(VLOOKUP($B75,'A-2_MH Distribution'!$B$6:$O$16314,3,0)*VLOOKUP($B75,'A-2_MH Distribution'!$B$6:$O$16314,VLOOKUP(G75,SoftwareList,6,0),0)*IFERROR((--(VLOOKUP($B75,'A-2_MH Distribution'!$B$6:$O$16314,VLOOKUP(G75,SoftwareList,8,0),0)=0)+VLOOKUP($B75,'A-2_MH Distribution'!$B$6:$O$16314,VLOOKUP(G75,SoftwareList,8,0),0)),1),0)</f>
        <v>0</v>
      </c>
      <c r="G75" s="403" t="str">
        <f t="shared" ca="1" si="16"/>
        <v/>
      </c>
      <c r="H75" s="351">
        <f ca="1">IFERROR(INDEX('A-5_License Planning'!$B$1:$M$12900,MATCH(1,INDEX(('A-5_License Planning'!$B$1:$B$12900=ProgressivePlan!B75)*('A-5_License Planning'!$G$1:$G$12900=ProgressivePlan!G75),0),0),MATCH("Start Date",'A-5_License Planning'!$B$4:N$4,0)),0)</f>
        <v>0</v>
      </c>
      <c r="I75" s="352">
        <f ca="1">IFERROR(INDEX('A-5_License Planning'!$B$1:$M$12900,MATCH(1,INDEX(('A-5_License Planning'!$B$1:$B$12900=ProgressivePlan!B75)*('A-5_License Planning'!$G$1:$G$12900=ProgressivePlan!G75),0),0),MATCH("Finish Date",'A-5_License Planning'!$B$4:N$4,0)),0)</f>
        <v>0</v>
      </c>
      <c r="J75" s="514">
        <f t="shared" ca="1" si="14"/>
        <v>0</v>
      </c>
      <c r="K75" s="511">
        <f ca="1">NETWORKDAYS.INTL(L75,M75,1,Holidays!$A$1:$A$248)</f>
        <v>0</v>
      </c>
      <c r="L75" s="507">
        <f t="shared" ca="1" si="9"/>
        <v>0</v>
      </c>
      <c r="M75" s="352">
        <f t="shared" ca="1" si="10"/>
        <v>0</v>
      </c>
      <c r="N75" s="170">
        <f ca="1">NETWORKDAYS.INTL(H75,I75,1,Holidays!$A$1:$A$248)</f>
        <v>0</v>
      </c>
      <c r="O75" s="62">
        <f t="shared" ca="1" si="15"/>
        <v>0</v>
      </c>
      <c r="P75" s="533"/>
      <c r="R75" s="253">
        <f ca="1">SUM($S75:X75)</f>
        <v>0</v>
      </c>
      <c r="S75" s="320"/>
      <c r="T75" s="321">
        <f ca="1">IFERROR((IF(AND($H75&gt;S$6,$H75&lt;=T$6,$I75&lt;=T$6),NETWORKDAYS.INTL($H75,$I75,1,(Holidays!$A$1:$A$248)),0)+IF(AND($H75&gt;S$6,$H75&lt;=T$6,$I75&gt;T$6),NETWORKDAYS.INTL($H75,(T$6),1,(Holidays!$A$1:$A$248)),0)+IF(AND($H75&lt;S$6,$I75&lt;T$6,$I75&gt;S$6),NETWORKDAYS.INTL(S$6+1,$I75,1,(Holidays!$A$1:$A$248)),0)+IF(AND($H75&lt;=S$6,$I75&gt;=T$6,$I75&gt;S$6),NETWORKDAYS.INTL(S$6+1,(T$6),1,(Holidays!$A$1:$A$248)),0))*$O75,"")</f>
        <v>0</v>
      </c>
      <c r="U75" s="190">
        <f ca="1">IFERROR((IF(AND($H75&gt;T$6,$H75&lt;=U$6,$I75&lt;=U$6),NETWORKDAYS.INTL($H75,$I75,1,(Holidays!$A$1:$A$248)),0)+IF(AND($H75&gt;T$6,$H75&lt;=U$6,$I75&gt;U$6),NETWORKDAYS.INTL($H75,(U$6),1,(Holidays!$A$1:$A$248)),0)+IF(AND($H75&lt;T$6,$I75&lt;U$6,$I75&gt;T$6),NETWORKDAYS.INTL(T$6+1,$I75,1,(Holidays!$A$1:$A$248)),0)+IF(AND($H75&lt;=T$6,$I75&gt;=U$6,$I75&gt;T$6),NETWORKDAYS.INTL(T$6+1,(U$6),1,(Holidays!$A$1:$A$248)),0))*$O75,"")</f>
        <v>0</v>
      </c>
      <c r="V75" s="192">
        <f ca="1">IFERROR((IF(AND($H75&gt;U$6,$H75&lt;=V$6,$I75&lt;=V$6),NETWORKDAYS.INTL($H75,$I75,1,(Holidays!$A$1:$A$248)),0)+IF(AND($H75&gt;U$6,$H75&lt;=V$6,$I75&gt;V$6),NETWORKDAYS.INTL($H75,(V$6),1,(Holidays!$A$1:$A$248)),0)+IF(AND($H75&lt;U$6,$I75&lt;V$6,$I75&gt;U$6),NETWORKDAYS.INTL(U$6+1,$I75,1,(Holidays!$A$1:$A$248)),0)+IF(AND($H75&lt;=U$6,$I75&gt;=V$6,$I75&gt;U$6),NETWORKDAYS.INTL(U$6+1,(V$6),1,(Holidays!$A$1:$A$248)),0))*$O75,"")</f>
        <v>0</v>
      </c>
      <c r="W75" s="321">
        <f ca="1">IFERROR((IF(AND($H75&gt;V$6,$H75&lt;=W$6,$I75&lt;=W$6),NETWORKDAYS.INTL($H75,$I75,1,(Holidays!$A$1:$A$248)),0)+IF(AND($H75&gt;V$6,$H75&lt;=W$6,$I75&gt;W$6),NETWORKDAYS.INTL($H75,(W$6),1,(Holidays!$A$1:$A$248)),0)+IF(AND($H75&lt;V$6,$I75&lt;W$6,$I75&gt;V$6),NETWORKDAYS.INTL(V$6+1,$I75,1,(Holidays!$A$1:$A$248)),0)+IF(AND($H75&lt;=V$6,$I75&gt;=W$6,$I75&gt;V$6),NETWORKDAYS.INTL(V$6+1,(W$6),1,(Holidays!$A$1:$A$248)),0))*$O75,"")</f>
        <v>0</v>
      </c>
      <c r="X75" s="190">
        <f ca="1">IFERROR((IF(AND($H75&gt;W$6,$H75&lt;=X$6,$I75&lt;=X$6),NETWORKDAYS.INTL($H75,$I75,1,(Holidays!$A$1:$A$248)),0)+IF(AND($H75&gt;W$6,$H75&lt;=X$6,$I75&gt;X$6),NETWORKDAYS.INTL($H75,(X$6),1,(Holidays!$A$1:$A$248)),0)+IF(AND($H75&lt;W$6,$I75&lt;X$6,$I75&gt;W$6),NETWORKDAYS.INTL(W$6+1,$I75,1,(Holidays!$A$1:$A$248)),0)+IF(AND($H75&lt;=W$6,$I75&gt;=X$6,$I75&gt;W$6),NETWORKDAYS.INTL(W$6+1,(X$6),1,(Holidays!$A$1:$A$248)),0))*$O75,"")</f>
        <v>0</v>
      </c>
    </row>
    <row r="76" spans="2:24" ht="15" customHeight="1" outlineLevel="1">
      <c r="B76" s="59" t="str">
        <f>'A-5_License Planning'!B74</f>
        <v/>
      </c>
      <c r="C76" s="458" t="str">
        <f ca="1">IFERROR(VLOOKUP(B76,OFFSET('A-1_MH Estimation'!$B$7,0,0,MATCH("Subtotal LOE",'A-1_MH Estimation'!B:B,0)-7,2),2,0),"")</f>
        <v/>
      </c>
      <c r="D76" s="466" t="str">
        <f ca="1">IFERROR(VLOOKUP(B76,OFFSET('A-1_MH Estimation'!$B$7,0,0,MATCH("Subtotal LOE",'A-1_MH Estimation'!B:B,0)-7,4),4,0),"")</f>
        <v/>
      </c>
      <c r="E76" s="466" t="str">
        <f ca="1">IFERROR(VLOOKUP(B76,OFFSET('A-1_MH Estimation'!$B$7,0,0,MATCH("Subtotal LOE",'A-1_MH Estimation'!B:B,0)-7,3),3,0),"")</f>
        <v/>
      </c>
      <c r="F76" s="462">
        <f ca="1">IFERROR(VLOOKUP($B76,'A-2_MH Distribution'!$B$6:$O$16314,3,0)*VLOOKUP($B76,'A-2_MH Distribution'!$B$6:$O$16314,VLOOKUP(G76,SoftwareList,6,0),0)*IFERROR((--(VLOOKUP($B76,'A-2_MH Distribution'!$B$6:$O$16314,VLOOKUP(G76,SoftwareList,8,0),0)=0)+VLOOKUP($B76,'A-2_MH Distribution'!$B$6:$O$16314,VLOOKUP(G76,SoftwareList,8,0),0)),1),0)</f>
        <v>0</v>
      </c>
      <c r="G76" s="403" t="str">
        <f t="shared" ca="1" si="16"/>
        <v/>
      </c>
      <c r="H76" s="351">
        <f ca="1">IFERROR(INDEX('A-5_License Planning'!$B$1:$M$12900,MATCH(1,INDEX(('A-5_License Planning'!$B$1:$B$12900=ProgressivePlan!B76)*('A-5_License Planning'!$G$1:$G$12900=ProgressivePlan!G76),0),0),MATCH("Start Date",'A-5_License Planning'!$B$4:N$4,0)),0)</f>
        <v>0</v>
      </c>
      <c r="I76" s="352">
        <f ca="1">IFERROR(INDEX('A-5_License Planning'!$B$1:$M$12900,MATCH(1,INDEX(('A-5_License Planning'!$B$1:$B$12900=ProgressivePlan!B76)*('A-5_License Planning'!$G$1:$G$12900=ProgressivePlan!G76),0),0),MATCH("Finish Date",'A-5_License Planning'!$B$4:N$4,0)),0)</f>
        <v>0</v>
      </c>
      <c r="J76" s="514">
        <f t="shared" ca="1" si="14"/>
        <v>0</v>
      </c>
      <c r="K76" s="511">
        <f ca="1">NETWORKDAYS.INTL(L76,M76,1,Holidays!$A$1:$A$248)</f>
        <v>0</v>
      </c>
      <c r="L76" s="507">
        <f t="shared" ca="1" si="9"/>
        <v>0</v>
      </c>
      <c r="M76" s="352">
        <f t="shared" ca="1" si="10"/>
        <v>0</v>
      </c>
      <c r="N76" s="170">
        <f ca="1">NETWORKDAYS.INTL(H76,I76,1,Holidays!$A$1:$A$248)</f>
        <v>0</v>
      </c>
      <c r="O76" s="62">
        <f t="shared" ca="1" si="15"/>
        <v>0</v>
      </c>
      <c r="P76" s="533"/>
      <c r="R76" s="253">
        <f ca="1">SUM($S76:X76)</f>
        <v>0</v>
      </c>
      <c r="S76" s="320"/>
      <c r="T76" s="321">
        <f ca="1">IFERROR((IF(AND($H76&gt;S$6,$H76&lt;=T$6,$I76&lt;=T$6),NETWORKDAYS.INTL($H76,$I76,1,(Holidays!$A$1:$A$248)),0)+IF(AND($H76&gt;S$6,$H76&lt;=T$6,$I76&gt;T$6),NETWORKDAYS.INTL($H76,(T$6),1,(Holidays!$A$1:$A$248)),0)+IF(AND($H76&lt;S$6,$I76&lt;T$6,$I76&gt;S$6),NETWORKDAYS.INTL(S$6+1,$I76,1,(Holidays!$A$1:$A$248)),0)+IF(AND($H76&lt;=S$6,$I76&gt;=T$6,$I76&gt;S$6),NETWORKDAYS.INTL(S$6+1,(T$6),1,(Holidays!$A$1:$A$248)),0))*$O76,"")</f>
        <v>0</v>
      </c>
      <c r="U76" s="190">
        <f ca="1">IFERROR((IF(AND($H76&gt;T$6,$H76&lt;=U$6,$I76&lt;=U$6),NETWORKDAYS.INTL($H76,$I76,1,(Holidays!$A$1:$A$248)),0)+IF(AND($H76&gt;T$6,$H76&lt;=U$6,$I76&gt;U$6),NETWORKDAYS.INTL($H76,(U$6),1,(Holidays!$A$1:$A$248)),0)+IF(AND($H76&lt;T$6,$I76&lt;U$6,$I76&gt;T$6),NETWORKDAYS.INTL(T$6+1,$I76,1,(Holidays!$A$1:$A$248)),0)+IF(AND($H76&lt;=T$6,$I76&gt;=U$6,$I76&gt;T$6),NETWORKDAYS.INTL(T$6+1,(U$6),1,(Holidays!$A$1:$A$248)),0))*$O76,"")</f>
        <v>0</v>
      </c>
      <c r="V76" s="192">
        <f ca="1">IFERROR((IF(AND($H76&gt;U$6,$H76&lt;=V$6,$I76&lt;=V$6),NETWORKDAYS.INTL($H76,$I76,1,(Holidays!$A$1:$A$248)),0)+IF(AND($H76&gt;U$6,$H76&lt;=V$6,$I76&gt;V$6),NETWORKDAYS.INTL($H76,(V$6),1,(Holidays!$A$1:$A$248)),0)+IF(AND($H76&lt;U$6,$I76&lt;V$6,$I76&gt;U$6),NETWORKDAYS.INTL(U$6+1,$I76,1,(Holidays!$A$1:$A$248)),0)+IF(AND($H76&lt;=U$6,$I76&gt;=V$6,$I76&gt;U$6),NETWORKDAYS.INTL(U$6+1,(V$6),1,(Holidays!$A$1:$A$248)),0))*$O76,"")</f>
        <v>0</v>
      </c>
      <c r="W76" s="321">
        <f ca="1">IFERROR((IF(AND($H76&gt;V$6,$H76&lt;=W$6,$I76&lt;=W$6),NETWORKDAYS.INTL($H76,$I76,1,(Holidays!$A$1:$A$248)),0)+IF(AND($H76&gt;V$6,$H76&lt;=W$6,$I76&gt;W$6),NETWORKDAYS.INTL($H76,(W$6),1,(Holidays!$A$1:$A$248)),0)+IF(AND($H76&lt;V$6,$I76&lt;W$6,$I76&gt;V$6),NETWORKDAYS.INTL(V$6+1,$I76,1,(Holidays!$A$1:$A$248)),0)+IF(AND($H76&lt;=V$6,$I76&gt;=W$6,$I76&gt;V$6),NETWORKDAYS.INTL(V$6+1,(W$6),1,(Holidays!$A$1:$A$248)),0))*$O76,"")</f>
        <v>0</v>
      </c>
      <c r="X76" s="190">
        <f ca="1">IFERROR((IF(AND($H76&gt;W$6,$H76&lt;=X$6,$I76&lt;=X$6),NETWORKDAYS.INTL($H76,$I76,1,(Holidays!$A$1:$A$248)),0)+IF(AND($H76&gt;W$6,$H76&lt;=X$6,$I76&gt;X$6),NETWORKDAYS.INTL($H76,(X$6),1,(Holidays!$A$1:$A$248)),0)+IF(AND($H76&lt;W$6,$I76&lt;X$6,$I76&gt;W$6),NETWORKDAYS.INTL(W$6+1,$I76,1,(Holidays!$A$1:$A$248)),0)+IF(AND($H76&lt;=W$6,$I76&gt;=X$6,$I76&gt;W$6),NETWORKDAYS.INTL(W$6+1,(X$6),1,(Holidays!$A$1:$A$248)),0))*$O76,"")</f>
        <v>0</v>
      </c>
    </row>
    <row r="77" spans="2:24" ht="15" customHeight="1" outlineLevel="1">
      <c r="B77" s="59" t="str">
        <f>'A-5_License Planning'!B75</f>
        <v/>
      </c>
      <c r="C77" s="458" t="str">
        <f ca="1">IFERROR(VLOOKUP(B77,OFFSET('A-1_MH Estimation'!$B$7,0,0,MATCH("Subtotal LOE",'A-1_MH Estimation'!B:B,0)-7,2),2,0),"")</f>
        <v/>
      </c>
      <c r="D77" s="466" t="str">
        <f ca="1">IFERROR(VLOOKUP(B77,OFFSET('A-1_MH Estimation'!$B$7,0,0,MATCH("Subtotal LOE",'A-1_MH Estimation'!B:B,0)-7,4),4,0),"")</f>
        <v/>
      </c>
      <c r="E77" s="466" t="str">
        <f ca="1">IFERROR(VLOOKUP(B77,OFFSET('A-1_MH Estimation'!$B$7,0,0,MATCH("Subtotal LOE",'A-1_MH Estimation'!B:B,0)-7,3),3,0),"")</f>
        <v/>
      </c>
      <c r="F77" s="462">
        <f ca="1">IFERROR(VLOOKUP($B77,'A-2_MH Distribution'!$B$6:$O$16314,3,0)*VLOOKUP($B77,'A-2_MH Distribution'!$B$6:$O$16314,VLOOKUP(G77,SoftwareList,6,0),0)*IFERROR((--(VLOOKUP($B77,'A-2_MH Distribution'!$B$6:$O$16314,VLOOKUP(G77,SoftwareList,8,0),0)=0)+VLOOKUP($B77,'A-2_MH Distribution'!$B$6:$O$16314,VLOOKUP(G77,SoftwareList,8,0),0)),1),0)</f>
        <v>0</v>
      </c>
      <c r="G77" s="403" t="str">
        <f t="shared" ca="1" si="16"/>
        <v/>
      </c>
      <c r="H77" s="351">
        <f ca="1">IFERROR(INDEX('A-5_License Planning'!$B$1:$M$12900,MATCH(1,INDEX(('A-5_License Planning'!$B$1:$B$12900=ProgressivePlan!B77)*('A-5_License Planning'!$G$1:$G$12900=ProgressivePlan!G77),0),0),MATCH("Start Date",'A-5_License Planning'!$B$4:N$4,0)),0)</f>
        <v>0</v>
      </c>
      <c r="I77" s="352">
        <f ca="1">IFERROR(INDEX('A-5_License Planning'!$B$1:$M$12900,MATCH(1,INDEX(('A-5_License Planning'!$B$1:$B$12900=ProgressivePlan!B77)*('A-5_License Planning'!$G$1:$G$12900=ProgressivePlan!G77),0),0),MATCH("Finish Date",'A-5_License Planning'!$B$4:N$4,0)),0)</f>
        <v>0</v>
      </c>
      <c r="J77" s="514">
        <f t="shared" ca="1" si="14"/>
        <v>0</v>
      </c>
      <c r="K77" s="511">
        <f ca="1">NETWORKDAYS.INTL(L77,M77,1,Holidays!$A$1:$A$248)</f>
        <v>0</v>
      </c>
      <c r="L77" s="507">
        <f t="shared" ca="1" si="9"/>
        <v>0</v>
      </c>
      <c r="M77" s="352">
        <f t="shared" ca="1" si="10"/>
        <v>0</v>
      </c>
      <c r="N77" s="170">
        <f ca="1">NETWORKDAYS.INTL(H77,I77,1,Holidays!$A$1:$A$248)</f>
        <v>0</v>
      </c>
      <c r="O77" s="62">
        <f t="shared" ca="1" si="15"/>
        <v>0</v>
      </c>
      <c r="P77" s="533"/>
      <c r="R77" s="253">
        <f ca="1">SUM($S77:X77)</f>
        <v>0</v>
      </c>
      <c r="S77" s="320"/>
      <c r="T77" s="321">
        <f ca="1">IFERROR((IF(AND($H77&gt;S$6,$H77&lt;=T$6,$I77&lt;=T$6),NETWORKDAYS.INTL($H77,$I77,1,(Holidays!$A$1:$A$248)),0)+IF(AND($H77&gt;S$6,$H77&lt;=T$6,$I77&gt;T$6),NETWORKDAYS.INTL($H77,(T$6),1,(Holidays!$A$1:$A$248)),0)+IF(AND($H77&lt;S$6,$I77&lt;T$6,$I77&gt;S$6),NETWORKDAYS.INTL(S$6+1,$I77,1,(Holidays!$A$1:$A$248)),0)+IF(AND($H77&lt;=S$6,$I77&gt;=T$6,$I77&gt;S$6),NETWORKDAYS.INTL(S$6+1,(T$6),1,(Holidays!$A$1:$A$248)),0))*$O77,"")</f>
        <v>0</v>
      </c>
      <c r="U77" s="190">
        <f ca="1">IFERROR((IF(AND($H77&gt;T$6,$H77&lt;=U$6,$I77&lt;=U$6),NETWORKDAYS.INTL($H77,$I77,1,(Holidays!$A$1:$A$248)),0)+IF(AND($H77&gt;T$6,$H77&lt;=U$6,$I77&gt;U$6),NETWORKDAYS.INTL($H77,(U$6),1,(Holidays!$A$1:$A$248)),0)+IF(AND($H77&lt;T$6,$I77&lt;U$6,$I77&gt;T$6),NETWORKDAYS.INTL(T$6+1,$I77,1,(Holidays!$A$1:$A$248)),0)+IF(AND($H77&lt;=T$6,$I77&gt;=U$6,$I77&gt;T$6),NETWORKDAYS.INTL(T$6+1,(U$6),1,(Holidays!$A$1:$A$248)),0))*$O77,"")</f>
        <v>0</v>
      </c>
      <c r="V77" s="192">
        <f ca="1">IFERROR((IF(AND($H77&gt;U$6,$H77&lt;=V$6,$I77&lt;=V$6),NETWORKDAYS.INTL($H77,$I77,1,(Holidays!$A$1:$A$248)),0)+IF(AND($H77&gt;U$6,$H77&lt;=V$6,$I77&gt;V$6),NETWORKDAYS.INTL($H77,(V$6),1,(Holidays!$A$1:$A$248)),0)+IF(AND($H77&lt;U$6,$I77&lt;V$6,$I77&gt;U$6),NETWORKDAYS.INTL(U$6+1,$I77,1,(Holidays!$A$1:$A$248)),0)+IF(AND($H77&lt;=U$6,$I77&gt;=V$6,$I77&gt;U$6),NETWORKDAYS.INTL(U$6+1,(V$6),1,(Holidays!$A$1:$A$248)),0))*$O77,"")</f>
        <v>0</v>
      </c>
      <c r="W77" s="321">
        <f ca="1">IFERROR((IF(AND($H77&gt;V$6,$H77&lt;=W$6,$I77&lt;=W$6),NETWORKDAYS.INTL($H77,$I77,1,(Holidays!$A$1:$A$248)),0)+IF(AND($H77&gt;V$6,$H77&lt;=W$6,$I77&gt;W$6),NETWORKDAYS.INTL($H77,(W$6),1,(Holidays!$A$1:$A$248)),0)+IF(AND($H77&lt;V$6,$I77&lt;W$6,$I77&gt;V$6),NETWORKDAYS.INTL(V$6+1,$I77,1,(Holidays!$A$1:$A$248)),0)+IF(AND($H77&lt;=V$6,$I77&gt;=W$6,$I77&gt;V$6),NETWORKDAYS.INTL(V$6+1,(W$6),1,(Holidays!$A$1:$A$248)),0))*$O77,"")</f>
        <v>0</v>
      </c>
      <c r="X77" s="190">
        <f ca="1">IFERROR((IF(AND($H77&gt;W$6,$H77&lt;=X$6,$I77&lt;=X$6),NETWORKDAYS.INTL($H77,$I77,1,(Holidays!$A$1:$A$248)),0)+IF(AND($H77&gt;W$6,$H77&lt;=X$6,$I77&gt;X$6),NETWORKDAYS.INTL($H77,(X$6),1,(Holidays!$A$1:$A$248)),0)+IF(AND($H77&lt;W$6,$I77&lt;X$6,$I77&gt;W$6),NETWORKDAYS.INTL(W$6+1,$I77,1,(Holidays!$A$1:$A$248)),0)+IF(AND($H77&lt;=W$6,$I77&gt;=X$6,$I77&gt;W$6),NETWORKDAYS.INTL(W$6+1,(X$6),1,(Holidays!$A$1:$A$248)),0))*$O77,"")</f>
        <v>0</v>
      </c>
    </row>
    <row r="78" spans="2:24" ht="15" customHeight="1" outlineLevel="1">
      <c r="B78" s="59" t="str">
        <f>'A-5_License Planning'!B76</f>
        <v/>
      </c>
      <c r="C78" s="458" t="str">
        <f ca="1">IFERROR(VLOOKUP(B78,OFFSET('A-1_MH Estimation'!$B$7,0,0,MATCH("Subtotal LOE",'A-1_MH Estimation'!B:B,0)-7,2),2,0),"")</f>
        <v/>
      </c>
      <c r="D78" s="466" t="str">
        <f ca="1">IFERROR(VLOOKUP(B78,OFFSET('A-1_MH Estimation'!$B$7,0,0,MATCH("Subtotal LOE",'A-1_MH Estimation'!B:B,0)-7,4),4,0),"")</f>
        <v/>
      </c>
      <c r="E78" s="466" t="str">
        <f ca="1">IFERROR(VLOOKUP(B78,OFFSET('A-1_MH Estimation'!$B$7,0,0,MATCH("Subtotal LOE",'A-1_MH Estimation'!B:B,0)-7,3),3,0),"")</f>
        <v/>
      </c>
      <c r="F78" s="462">
        <f ca="1">IFERROR(VLOOKUP($B78,'A-2_MH Distribution'!$B$6:$O$16314,3,0)*VLOOKUP($B78,'A-2_MH Distribution'!$B$6:$O$16314,VLOOKUP(G78,SoftwareList,6,0),0)*IFERROR((--(VLOOKUP($B78,'A-2_MH Distribution'!$B$6:$O$16314,VLOOKUP(G78,SoftwareList,8,0),0)=0)+VLOOKUP($B78,'A-2_MH Distribution'!$B$6:$O$16314,VLOOKUP(G78,SoftwareList,8,0),0)),1),0)</f>
        <v>0</v>
      </c>
      <c r="G78" s="403" t="str">
        <f t="shared" ca="1" si="16"/>
        <v/>
      </c>
      <c r="H78" s="351">
        <f ca="1">IFERROR(INDEX('A-5_License Planning'!$B$1:$M$12900,MATCH(1,INDEX(('A-5_License Planning'!$B$1:$B$12900=ProgressivePlan!B78)*('A-5_License Planning'!$G$1:$G$12900=ProgressivePlan!G78),0),0),MATCH("Start Date",'A-5_License Planning'!$B$4:N$4,0)),0)</f>
        <v>0</v>
      </c>
      <c r="I78" s="352">
        <f ca="1">IFERROR(INDEX('A-5_License Planning'!$B$1:$M$12900,MATCH(1,INDEX(('A-5_License Planning'!$B$1:$B$12900=ProgressivePlan!B78)*('A-5_License Planning'!$G$1:$G$12900=ProgressivePlan!G78),0),0),MATCH("Finish Date",'A-5_License Planning'!$B$4:N$4,0)),0)</f>
        <v>0</v>
      </c>
      <c r="J78" s="514">
        <f t="shared" ca="1" si="14"/>
        <v>0</v>
      </c>
      <c r="K78" s="511">
        <f ca="1">NETWORKDAYS.INTL(L78,M78,1,Holidays!$A$1:$A$248)</f>
        <v>0</v>
      </c>
      <c r="L78" s="507">
        <f t="shared" ca="1" si="9"/>
        <v>0</v>
      </c>
      <c r="M78" s="352">
        <f t="shared" ca="1" si="10"/>
        <v>0</v>
      </c>
      <c r="N78" s="170">
        <f ca="1">NETWORKDAYS.INTL(H78,I78,1,Holidays!$A$1:$A$248)</f>
        <v>0</v>
      </c>
      <c r="O78" s="62">
        <f t="shared" ca="1" si="15"/>
        <v>0</v>
      </c>
      <c r="P78" s="533"/>
      <c r="R78" s="253">
        <f ca="1">SUM($S78:X78)</f>
        <v>0</v>
      </c>
      <c r="S78" s="320"/>
      <c r="T78" s="321">
        <f ca="1">IFERROR((IF(AND($H78&gt;S$6,$H78&lt;=T$6,$I78&lt;=T$6),NETWORKDAYS.INTL($H78,$I78,1,(Holidays!$A$1:$A$248)),0)+IF(AND($H78&gt;S$6,$H78&lt;=T$6,$I78&gt;T$6),NETWORKDAYS.INTL($H78,(T$6),1,(Holidays!$A$1:$A$248)),0)+IF(AND($H78&lt;S$6,$I78&lt;T$6,$I78&gt;S$6),NETWORKDAYS.INTL(S$6+1,$I78,1,(Holidays!$A$1:$A$248)),0)+IF(AND($H78&lt;=S$6,$I78&gt;=T$6,$I78&gt;S$6),NETWORKDAYS.INTL(S$6+1,(T$6),1,(Holidays!$A$1:$A$248)),0))*$O78,"")</f>
        <v>0</v>
      </c>
      <c r="U78" s="190">
        <f ca="1">IFERROR((IF(AND($H78&gt;T$6,$H78&lt;=U$6,$I78&lt;=U$6),NETWORKDAYS.INTL($H78,$I78,1,(Holidays!$A$1:$A$248)),0)+IF(AND($H78&gt;T$6,$H78&lt;=U$6,$I78&gt;U$6),NETWORKDAYS.INTL($H78,(U$6),1,(Holidays!$A$1:$A$248)),0)+IF(AND($H78&lt;T$6,$I78&lt;U$6,$I78&gt;T$6),NETWORKDAYS.INTL(T$6+1,$I78,1,(Holidays!$A$1:$A$248)),0)+IF(AND($H78&lt;=T$6,$I78&gt;=U$6,$I78&gt;T$6),NETWORKDAYS.INTL(T$6+1,(U$6),1,(Holidays!$A$1:$A$248)),0))*$O78,"")</f>
        <v>0</v>
      </c>
      <c r="V78" s="192">
        <f ca="1">IFERROR((IF(AND($H78&gt;U$6,$H78&lt;=V$6,$I78&lt;=V$6),NETWORKDAYS.INTL($H78,$I78,1,(Holidays!$A$1:$A$248)),0)+IF(AND($H78&gt;U$6,$H78&lt;=V$6,$I78&gt;V$6),NETWORKDAYS.INTL($H78,(V$6),1,(Holidays!$A$1:$A$248)),0)+IF(AND($H78&lt;U$6,$I78&lt;V$6,$I78&gt;U$6),NETWORKDAYS.INTL(U$6+1,$I78,1,(Holidays!$A$1:$A$248)),0)+IF(AND($H78&lt;=U$6,$I78&gt;=V$6,$I78&gt;U$6),NETWORKDAYS.INTL(U$6+1,(V$6),1,(Holidays!$A$1:$A$248)),0))*$O78,"")</f>
        <v>0</v>
      </c>
      <c r="W78" s="321">
        <f ca="1">IFERROR((IF(AND($H78&gt;V$6,$H78&lt;=W$6,$I78&lt;=W$6),NETWORKDAYS.INTL($H78,$I78,1,(Holidays!$A$1:$A$248)),0)+IF(AND($H78&gt;V$6,$H78&lt;=W$6,$I78&gt;W$6),NETWORKDAYS.INTL($H78,(W$6),1,(Holidays!$A$1:$A$248)),0)+IF(AND($H78&lt;V$6,$I78&lt;W$6,$I78&gt;V$6),NETWORKDAYS.INTL(V$6+1,$I78,1,(Holidays!$A$1:$A$248)),0)+IF(AND($H78&lt;=V$6,$I78&gt;=W$6,$I78&gt;V$6),NETWORKDAYS.INTL(V$6+1,(W$6),1,(Holidays!$A$1:$A$248)),0))*$O78,"")</f>
        <v>0</v>
      </c>
      <c r="X78" s="190">
        <f ca="1">IFERROR((IF(AND($H78&gt;W$6,$H78&lt;=X$6,$I78&lt;=X$6),NETWORKDAYS.INTL($H78,$I78,1,(Holidays!$A$1:$A$248)),0)+IF(AND($H78&gt;W$6,$H78&lt;=X$6,$I78&gt;X$6),NETWORKDAYS.INTL($H78,(X$6),1,(Holidays!$A$1:$A$248)),0)+IF(AND($H78&lt;W$6,$I78&lt;X$6,$I78&gt;W$6),NETWORKDAYS.INTL(W$6+1,$I78,1,(Holidays!$A$1:$A$248)),0)+IF(AND($H78&lt;=W$6,$I78&gt;=X$6,$I78&gt;W$6),NETWORKDAYS.INTL(W$6+1,(X$6),1,(Holidays!$A$1:$A$248)),0))*$O78,"")</f>
        <v>0</v>
      </c>
    </row>
    <row r="79" spans="2:24" ht="15" customHeight="1" outlineLevel="1">
      <c r="B79" s="59" t="str">
        <f>'A-5_License Planning'!B77</f>
        <v/>
      </c>
      <c r="C79" s="458" t="str">
        <f ca="1">IFERROR(VLOOKUP(B79,OFFSET('A-1_MH Estimation'!$B$7,0,0,MATCH("Subtotal LOE",'A-1_MH Estimation'!B:B,0)-7,2),2,0),"")</f>
        <v/>
      </c>
      <c r="D79" s="466" t="str">
        <f ca="1">IFERROR(VLOOKUP(B79,OFFSET('A-1_MH Estimation'!$B$7,0,0,MATCH("Subtotal LOE",'A-1_MH Estimation'!B:B,0)-7,4),4,0),"")</f>
        <v/>
      </c>
      <c r="E79" s="466" t="str">
        <f ca="1">IFERROR(VLOOKUP(B79,OFFSET('A-1_MH Estimation'!$B$7,0,0,MATCH("Subtotal LOE",'A-1_MH Estimation'!B:B,0)-7,3),3,0),"")</f>
        <v/>
      </c>
      <c r="F79" s="462">
        <f ca="1">IFERROR(VLOOKUP($B79,'A-2_MH Distribution'!$B$6:$O$16314,3,0)*VLOOKUP($B79,'A-2_MH Distribution'!$B$6:$O$16314,VLOOKUP(G79,SoftwareList,6,0),0)*IFERROR((--(VLOOKUP($B79,'A-2_MH Distribution'!$B$6:$O$16314,VLOOKUP(G79,SoftwareList,8,0),0)=0)+VLOOKUP($B79,'A-2_MH Distribution'!$B$6:$O$16314,VLOOKUP(G79,SoftwareList,8,0),0)),1),0)</f>
        <v>0</v>
      </c>
      <c r="G79" s="403" t="str">
        <f t="shared" ca="1" si="16"/>
        <v/>
      </c>
      <c r="H79" s="351">
        <f ca="1">IFERROR(INDEX('A-5_License Planning'!$B$1:$M$12900,MATCH(1,INDEX(('A-5_License Planning'!$B$1:$B$12900=ProgressivePlan!B79)*('A-5_License Planning'!$G$1:$G$12900=ProgressivePlan!G79),0),0),MATCH("Start Date",'A-5_License Planning'!$B$4:N$4,0)),0)</f>
        <v>0</v>
      </c>
      <c r="I79" s="352">
        <f ca="1">IFERROR(INDEX('A-5_License Planning'!$B$1:$M$12900,MATCH(1,INDEX(('A-5_License Planning'!$B$1:$B$12900=ProgressivePlan!B79)*('A-5_License Planning'!$G$1:$G$12900=ProgressivePlan!G79),0),0),MATCH("Finish Date",'A-5_License Planning'!$B$4:N$4,0)),0)</f>
        <v>0</v>
      </c>
      <c r="J79" s="514">
        <f t="shared" ca="1" si="14"/>
        <v>0</v>
      </c>
      <c r="K79" s="511">
        <f ca="1">NETWORKDAYS.INTL(L79,M79,1,Holidays!$A$1:$A$248)</f>
        <v>0</v>
      </c>
      <c r="L79" s="507">
        <f t="shared" ca="1" si="9"/>
        <v>0</v>
      </c>
      <c r="M79" s="352">
        <f t="shared" ca="1" si="10"/>
        <v>0</v>
      </c>
      <c r="N79" s="170">
        <f ca="1">NETWORKDAYS.INTL(H79,I79,1,Holidays!$A$1:$A$248)</f>
        <v>0</v>
      </c>
      <c r="O79" s="62">
        <f t="shared" ca="1" si="15"/>
        <v>0</v>
      </c>
      <c r="P79" s="533"/>
      <c r="R79" s="253">
        <f ca="1">SUM($S79:X79)</f>
        <v>0</v>
      </c>
      <c r="S79" s="320"/>
      <c r="T79" s="321">
        <f ca="1">IFERROR((IF(AND($H79&gt;S$6,$H79&lt;=T$6,$I79&lt;=T$6),NETWORKDAYS.INTL($H79,$I79,1,(Holidays!$A$1:$A$248)),0)+IF(AND($H79&gt;S$6,$H79&lt;=T$6,$I79&gt;T$6),NETWORKDAYS.INTL($H79,(T$6),1,(Holidays!$A$1:$A$248)),0)+IF(AND($H79&lt;S$6,$I79&lt;T$6,$I79&gt;S$6),NETWORKDAYS.INTL(S$6+1,$I79,1,(Holidays!$A$1:$A$248)),0)+IF(AND($H79&lt;=S$6,$I79&gt;=T$6,$I79&gt;S$6),NETWORKDAYS.INTL(S$6+1,(T$6),1,(Holidays!$A$1:$A$248)),0))*$O79,"")</f>
        <v>0</v>
      </c>
      <c r="U79" s="190">
        <f ca="1">IFERROR((IF(AND($H79&gt;T$6,$H79&lt;=U$6,$I79&lt;=U$6),NETWORKDAYS.INTL($H79,$I79,1,(Holidays!$A$1:$A$248)),0)+IF(AND($H79&gt;T$6,$H79&lt;=U$6,$I79&gt;U$6),NETWORKDAYS.INTL($H79,(U$6),1,(Holidays!$A$1:$A$248)),0)+IF(AND($H79&lt;T$6,$I79&lt;U$6,$I79&gt;T$6),NETWORKDAYS.INTL(T$6+1,$I79,1,(Holidays!$A$1:$A$248)),0)+IF(AND($H79&lt;=T$6,$I79&gt;=U$6,$I79&gt;T$6),NETWORKDAYS.INTL(T$6+1,(U$6),1,(Holidays!$A$1:$A$248)),0))*$O79,"")</f>
        <v>0</v>
      </c>
      <c r="V79" s="192">
        <f ca="1">IFERROR((IF(AND($H79&gt;U$6,$H79&lt;=V$6,$I79&lt;=V$6),NETWORKDAYS.INTL($H79,$I79,1,(Holidays!$A$1:$A$248)),0)+IF(AND($H79&gt;U$6,$H79&lt;=V$6,$I79&gt;V$6),NETWORKDAYS.INTL($H79,(V$6),1,(Holidays!$A$1:$A$248)),0)+IF(AND($H79&lt;U$6,$I79&lt;V$6,$I79&gt;U$6),NETWORKDAYS.INTL(U$6+1,$I79,1,(Holidays!$A$1:$A$248)),0)+IF(AND($H79&lt;=U$6,$I79&gt;=V$6,$I79&gt;U$6),NETWORKDAYS.INTL(U$6+1,(V$6),1,(Holidays!$A$1:$A$248)),0))*$O79,"")</f>
        <v>0</v>
      </c>
      <c r="W79" s="321">
        <f ca="1">IFERROR((IF(AND($H79&gt;V$6,$H79&lt;=W$6,$I79&lt;=W$6),NETWORKDAYS.INTL($H79,$I79,1,(Holidays!$A$1:$A$248)),0)+IF(AND($H79&gt;V$6,$H79&lt;=W$6,$I79&gt;W$6),NETWORKDAYS.INTL($H79,(W$6),1,(Holidays!$A$1:$A$248)),0)+IF(AND($H79&lt;V$6,$I79&lt;W$6,$I79&gt;V$6),NETWORKDAYS.INTL(V$6+1,$I79,1,(Holidays!$A$1:$A$248)),0)+IF(AND($H79&lt;=V$6,$I79&gt;=W$6,$I79&gt;V$6),NETWORKDAYS.INTL(V$6+1,(W$6),1,(Holidays!$A$1:$A$248)),0))*$O79,"")</f>
        <v>0</v>
      </c>
      <c r="X79" s="190">
        <f ca="1">IFERROR((IF(AND($H79&gt;W$6,$H79&lt;=X$6,$I79&lt;=X$6),NETWORKDAYS.INTL($H79,$I79,1,(Holidays!$A$1:$A$248)),0)+IF(AND($H79&gt;W$6,$H79&lt;=X$6,$I79&gt;X$6),NETWORKDAYS.INTL($H79,(X$6),1,(Holidays!$A$1:$A$248)),0)+IF(AND($H79&lt;W$6,$I79&lt;X$6,$I79&gt;W$6),NETWORKDAYS.INTL(W$6+1,$I79,1,(Holidays!$A$1:$A$248)),0)+IF(AND($H79&lt;=W$6,$I79&gt;=X$6,$I79&gt;W$6),NETWORKDAYS.INTL(W$6+1,(X$6),1,(Holidays!$A$1:$A$248)),0))*$O79,"")</f>
        <v>0</v>
      </c>
    </row>
    <row r="80" spans="2:24" ht="15" customHeight="1" outlineLevel="1">
      <c r="B80" s="59" t="str">
        <f>'A-5_License Planning'!B78</f>
        <v/>
      </c>
      <c r="C80" s="458" t="str">
        <f ca="1">IFERROR(VLOOKUP(B80,OFFSET('A-1_MH Estimation'!$B$7,0,0,MATCH("Subtotal LOE",'A-1_MH Estimation'!B:B,0)-7,2),2,0),"")</f>
        <v/>
      </c>
      <c r="D80" s="466" t="str">
        <f ca="1">IFERROR(VLOOKUP(B80,OFFSET('A-1_MH Estimation'!$B$7,0,0,MATCH("Subtotal LOE",'A-1_MH Estimation'!B:B,0)-7,4),4,0),"")</f>
        <v/>
      </c>
      <c r="E80" s="466" t="str">
        <f ca="1">IFERROR(VLOOKUP(B80,OFFSET('A-1_MH Estimation'!$B$7,0,0,MATCH("Subtotal LOE",'A-1_MH Estimation'!B:B,0)-7,3),3,0),"")</f>
        <v/>
      </c>
      <c r="F80" s="462">
        <f ca="1">IFERROR(VLOOKUP($B80,'A-2_MH Distribution'!$B$6:$O$16314,3,0)*VLOOKUP($B80,'A-2_MH Distribution'!$B$6:$O$16314,VLOOKUP(G80,SoftwareList,6,0),0)*IFERROR((--(VLOOKUP($B80,'A-2_MH Distribution'!$B$6:$O$16314,VLOOKUP(G80,SoftwareList,8,0),0)=0)+VLOOKUP($B80,'A-2_MH Distribution'!$B$6:$O$16314,VLOOKUP(G80,SoftwareList,8,0),0)),1),0)</f>
        <v>0</v>
      </c>
      <c r="G80" s="403" t="str">
        <f t="shared" ca="1" si="16"/>
        <v/>
      </c>
      <c r="H80" s="351">
        <f ca="1">IFERROR(INDEX('A-5_License Planning'!$B$1:$M$12900,MATCH(1,INDEX(('A-5_License Planning'!$B$1:$B$12900=ProgressivePlan!B80)*('A-5_License Planning'!$G$1:$G$12900=ProgressivePlan!G80),0),0),MATCH("Start Date",'A-5_License Planning'!$B$4:N$4,0)),0)</f>
        <v>0</v>
      </c>
      <c r="I80" s="352">
        <f ca="1">IFERROR(INDEX('A-5_License Planning'!$B$1:$M$12900,MATCH(1,INDEX(('A-5_License Planning'!$B$1:$B$12900=ProgressivePlan!B80)*('A-5_License Planning'!$G$1:$G$12900=ProgressivePlan!G80),0),0),MATCH("Finish Date",'A-5_License Planning'!$B$4:N$4,0)),0)</f>
        <v>0</v>
      </c>
      <c r="J80" s="514">
        <f t="shared" ca="1" si="14"/>
        <v>0</v>
      </c>
      <c r="K80" s="511">
        <f ca="1">NETWORKDAYS.INTL(L80,M80,1,Holidays!$A$1:$A$248)</f>
        <v>0</v>
      </c>
      <c r="L80" s="507">
        <f t="shared" ref="L80:L131" ca="1" si="17">IF(OR(H80=0,H80&gt;EOMONTH($E$2,0),I80&lt;$E$2),0,IF(AND(H80&gt;=$E$2,H80&lt;=EOMONTH($E$2,0)),H80,$E$2))</f>
        <v>0</v>
      </c>
      <c r="M80" s="352">
        <f t="shared" ref="M80:M131" ca="1" si="18">IF(L80=0,0,IF(AND(I80&gt;=$E$2,I80&lt;=EOMONTH($E$2,0)),I80,EOMONTH($E$2,0)))</f>
        <v>0</v>
      </c>
      <c r="N80" s="170">
        <f ca="1">NETWORKDAYS.INTL(H80,I80,1,Holidays!$A$1:$A$248)</f>
        <v>0</v>
      </c>
      <c r="O80" s="62">
        <f t="shared" ca="1" si="15"/>
        <v>0</v>
      </c>
      <c r="P80" s="533"/>
      <c r="R80" s="253">
        <f ca="1">SUM($S80:X80)</f>
        <v>0</v>
      </c>
      <c r="S80" s="320"/>
      <c r="T80" s="321">
        <f ca="1">IFERROR((IF(AND($H80&gt;S$6,$H80&lt;=T$6,$I80&lt;=T$6),NETWORKDAYS.INTL($H80,$I80,1,(Holidays!$A$1:$A$248)),0)+IF(AND($H80&gt;S$6,$H80&lt;=T$6,$I80&gt;T$6),NETWORKDAYS.INTL($H80,(T$6),1,(Holidays!$A$1:$A$248)),0)+IF(AND($H80&lt;S$6,$I80&lt;T$6,$I80&gt;S$6),NETWORKDAYS.INTL(S$6+1,$I80,1,(Holidays!$A$1:$A$248)),0)+IF(AND($H80&lt;=S$6,$I80&gt;=T$6,$I80&gt;S$6),NETWORKDAYS.INTL(S$6+1,(T$6),1,(Holidays!$A$1:$A$248)),0))*$O80,"")</f>
        <v>0</v>
      </c>
      <c r="U80" s="190">
        <f ca="1">IFERROR((IF(AND($H80&gt;T$6,$H80&lt;=U$6,$I80&lt;=U$6),NETWORKDAYS.INTL($H80,$I80,1,(Holidays!$A$1:$A$248)),0)+IF(AND($H80&gt;T$6,$H80&lt;=U$6,$I80&gt;U$6),NETWORKDAYS.INTL($H80,(U$6),1,(Holidays!$A$1:$A$248)),0)+IF(AND($H80&lt;T$6,$I80&lt;U$6,$I80&gt;T$6),NETWORKDAYS.INTL(T$6+1,$I80,1,(Holidays!$A$1:$A$248)),0)+IF(AND($H80&lt;=T$6,$I80&gt;=U$6,$I80&gt;T$6),NETWORKDAYS.INTL(T$6+1,(U$6),1,(Holidays!$A$1:$A$248)),0))*$O80,"")</f>
        <v>0</v>
      </c>
      <c r="V80" s="192">
        <f ca="1">IFERROR((IF(AND($H80&gt;U$6,$H80&lt;=V$6,$I80&lt;=V$6),NETWORKDAYS.INTL($H80,$I80,1,(Holidays!$A$1:$A$248)),0)+IF(AND($H80&gt;U$6,$H80&lt;=V$6,$I80&gt;V$6),NETWORKDAYS.INTL($H80,(V$6),1,(Holidays!$A$1:$A$248)),0)+IF(AND($H80&lt;U$6,$I80&lt;V$6,$I80&gt;U$6),NETWORKDAYS.INTL(U$6+1,$I80,1,(Holidays!$A$1:$A$248)),0)+IF(AND($H80&lt;=U$6,$I80&gt;=V$6,$I80&gt;U$6),NETWORKDAYS.INTL(U$6+1,(V$6),1,(Holidays!$A$1:$A$248)),0))*$O80,"")</f>
        <v>0</v>
      </c>
      <c r="W80" s="321">
        <f ca="1">IFERROR((IF(AND($H80&gt;V$6,$H80&lt;=W$6,$I80&lt;=W$6),NETWORKDAYS.INTL($H80,$I80,1,(Holidays!$A$1:$A$248)),0)+IF(AND($H80&gt;V$6,$H80&lt;=W$6,$I80&gt;W$6),NETWORKDAYS.INTL($H80,(W$6),1,(Holidays!$A$1:$A$248)),0)+IF(AND($H80&lt;V$6,$I80&lt;W$6,$I80&gt;V$6),NETWORKDAYS.INTL(V$6+1,$I80,1,(Holidays!$A$1:$A$248)),0)+IF(AND($H80&lt;=V$6,$I80&gt;=W$6,$I80&gt;V$6),NETWORKDAYS.INTL(V$6+1,(W$6),1,(Holidays!$A$1:$A$248)),0))*$O80,"")</f>
        <v>0</v>
      </c>
      <c r="X80" s="190">
        <f ca="1">IFERROR((IF(AND($H80&gt;W$6,$H80&lt;=X$6,$I80&lt;=X$6),NETWORKDAYS.INTL($H80,$I80,1,(Holidays!$A$1:$A$248)),0)+IF(AND($H80&gt;W$6,$H80&lt;=X$6,$I80&gt;X$6),NETWORKDAYS.INTL($H80,(X$6),1,(Holidays!$A$1:$A$248)),0)+IF(AND($H80&lt;W$6,$I80&lt;X$6,$I80&gt;W$6),NETWORKDAYS.INTL(W$6+1,$I80,1,(Holidays!$A$1:$A$248)),0)+IF(AND($H80&lt;=W$6,$I80&gt;=X$6,$I80&gt;W$6),NETWORKDAYS.INTL(W$6+1,(X$6),1,(Holidays!$A$1:$A$248)),0))*$O80,"")</f>
        <v>0</v>
      </c>
    </row>
    <row r="81" spans="2:24" ht="15" customHeight="1" outlineLevel="1">
      <c r="B81" s="59" t="str">
        <f>'A-5_License Planning'!B79</f>
        <v/>
      </c>
      <c r="C81" s="458" t="str">
        <f ca="1">IFERROR(VLOOKUP(B81,OFFSET('A-1_MH Estimation'!$B$7,0,0,MATCH("Subtotal LOE",'A-1_MH Estimation'!B:B,0)-7,2),2,0),"")</f>
        <v/>
      </c>
      <c r="D81" s="466" t="str">
        <f ca="1">IFERROR(VLOOKUP(B81,OFFSET('A-1_MH Estimation'!$B$7,0,0,MATCH("Subtotal LOE",'A-1_MH Estimation'!B:B,0)-7,4),4,0),"")</f>
        <v/>
      </c>
      <c r="E81" s="466" t="str">
        <f ca="1">IFERROR(VLOOKUP(B81,OFFSET('A-1_MH Estimation'!$B$7,0,0,MATCH("Subtotal LOE",'A-1_MH Estimation'!B:B,0)-7,3),3,0),"")</f>
        <v/>
      </c>
      <c r="F81" s="462">
        <f ca="1">IFERROR(VLOOKUP($B81,'A-2_MH Distribution'!$B$6:$O$16314,3,0)*VLOOKUP($B81,'A-2_MH Distribution'!$B$6:$O$16314,VLOOKUP(G81,SoftwareList,6,0),0)*IFERROR((--(VLOOKUP($B81,'A-2_MH Distribution'!$B$6:$O$16314,VLOOKUP(G81,SoftwareList,8,0),0)=0)+VLOOKUP($B81,'A-2_MH Distribution'!$B$6:$O$16314,VLOOKUP(G81,SoftwareList,8,0),0)),1),0)</f>
        <v>0</v>
      </c>
      <c r="G81" s="403" t="str">
        <f t="shared" ca="1" si="16"/>
        <v/>
      </c>
      <c r="H81" s="351">
        <f ca="1">IFERROR(INDEX('A-5_License Planning'!$B$1:$M$12900,MATCH(1,INDEX(('A-5_License Planning'!$B$1:$B$12900=ProgressivePlan!B81)*('A-5_License Planning'!$G$1:$G$12900=ProgressivePlan!G81),0),0),MATCH("Start Date",'A-5_License Planning'!$B$4:N$4,0)),0)</f>
        <v>0</v>
      </c>
      <c r="I81" s="352">
        <f ca="1">IFERROR(INDEX('A-5_License Planning'!$B$1:$M$12900,MATCH(1,INDEX(('A-5_License Planning'!$B$1:$B$12900=ProgressivePlan!B81)*('A-5_License Planning'!$G$1:$G$12900=ProgressivePlan!G81),0),0),MATCH("Finish Date",'A-5_License Planning'!$B$4:N$4,0)),0)</f>
        <v>0</v>
      </c>
      <c r="J81" s="514">
        <f t="shared" ca="1" si="14"/>
        <v>0</v>
      </c>
      <c r="K81" s="511">
        <f ca="1">NETWORKDAYS.INTL(L81,M81,1,Holidays!$A$1:$A$248)</f>
        <v>0</v>
      </c>
      <c r="L81" s="507">
        <f t="shared" ca="1" si="17"/>
        <v>0</v>
      </c>
      <c r="M81" s="352">
        <f t="shared" ca="1" si="18"/>
        <v>0</v>
      </c>
      <c r="N81" s="170">
        <f ca="1">NETWORKDAYS.INTL(H81,I81,1,Holidays!$A$1:$A$248)</f>
        <v>0</v>
      </c>
      <c r="O81" s="62">
        <f t="shared" ca="1" si="15"/>
        <v>0</v>
      </c>
      <c r="P81" s="533"/>
      <c r="R81" s="253">
        <f ca="1">SUM($S81:X81)</f>
        <v>0</v>
      </c>
      <c r="S81" s="320"/>
      <c r="T81" s="321">
        <f ca="1">IFERROR((IF(AND($H81&gt;S$6,$H81&lt;=T$6,$I81&lt;=T$6),NETWORKDAYS.INTL($H81,$I81,1,(Holidays!$A$1:$A$248)),0)+IF(AND($H81&gt;S$6,$H81&lt;=T$6,$I81&gt;T$6),NETWORKDAYS.INTL($H81,(T$6),1,(Holidays!$A$1:$A$248)),0)+IF(AND($H81&lt;S$6,$I81&lt;T$6,$I81&gt;S$6),NETWORKDAYS.INTL(S$6+1,$I81,1,(Holidays!$A$1:$A$248)),0)+IF(AND($H81&lt;=S$6,$I81&gt;=T$6,$I81&gt;S$6),NETWORKDAYS.INTL(S$6+1,(T$6),1,(Holidays!$A$1:$A$248)),0))*$O81,"")</f>
        <v>0</v>
      </c>
      <c r="U81" s="190">
        <f ca="1">IFERROR((IF(AND($H81&gt;T$6,$H81&lt;=U$6,$I81&lt;=U$6),NETWORKDAYS.INTL($H81,$I81,1,(Holidays!$A$1:$A$248)),0)+IF(AND($H81&gt;T$6,$H81&lt;=U$6,$I81&gt;U$6),NETWORKDAYS.INTL($H81,(U$6),1,(Holidays!$A$1:$A$248)),0)+IF(AND($H81&lt;T$6,$I81&lt;U$6,$I81&gt;T$6),NETWORKDAYS.INTL(T$6+1,$I81,1,(Holidays!$A$1:$A$248)),0)+IF(AND($H81&lt;=T$6,$I81&gt;=U$6,$I81&gt;T$6),NETWORKDAYS.INTL(T$6+1,(U$6),1,(Holidays!$A$1:$A$248)),0))*$O81,"")</f>
        <v>0</v>
      </c>
      <c r="V81" s="192">
        <f ca="1">IFERROR((IF(AND($H81&gt;U$6,$H81&lt;=V$6,$I81&lt;=V$6),NETWORKDAYS.INTL($H81,$I81,1,(Holidays!$A$1:$A$248)),0)+IF(AND($H81&gt;U$6,$H81&lt;=V$6,$I81&gt;V$6),NETWORKDAYS.INTL($H81,(V$6),1,(Holidays!$A$1:$A$248)),0)+IF(AND($H81&lt;U$6,$I81&lt;V$6,$I81&gt;U$6),NETWORKDAYS.INTL(U$6+1,$I81,1,(Holidays!$A$1:$A$248)),0)+IF(AND($H81&lt;=U$6,$I81&gt;=V$6,$I81&gt;U$6),NETWORKDAYS.INTL(U$6+1,(V$6),1,(Holidays!$A$1:$A$248)),0))*$O81,"")</f>
        <v>0</v>
      </c>
      <c r="W81" s="321">
        <f ca="1">IFERROR((IF(AND($H81&gt;V$6,$H81&lt;=W$6,$I81&lt;=W$6),NETWORKDAYS.INTL($H81,$I81,1,(Holidays!$A$1:$A$248)),0)+IF(AND($H81&gt;V$6,$H81&lt;=W$6,$I81&gt;W$6),NETWORKDAYS.INTL($H81,(W$6),1,(Holidays!$A$1:$A$248)),0)+IF(AND($H81&lt;V$6,$I81&lt;W$6,$I81&gt;V$6),NETWORKDAYS.INTL(V$6+1,$I81,1,(Holidays!$A$1:$A$248)),0)+IF(AND($H81&lt;=V$6,$I81&gt;=W$6,$I81&gt;V$6),NETWORKDAYS.INTL(V$6+1,(W$6),1,(Holidays!$A$1:$A$248)),0))*$O81,"")</f>
        <v>0</v>
      </c>
      <c r="X81" s="190">
        <f ca="1">IFERROR((IF(AND($H81&gt;W$6,$H81&lt;=X$6,$I81&lt;=X$6),NETWORKDAYS.INTL($H81,$I81,1,(Holidays!$A$1:$A$248)),0)+IF(AND($H81&gt;W$6,$H81&lt;=X$6,$I81&gt;X$6),NETWORKDAYS.INTL($H81,(X$6),1,(Holidays!$A$1:$A$248)),0)+IF(AND($H81&lt;W$6,$I81&lt;X$6,$I81&gt;W$6),NETWORKDAYS.INTL(W$6+1,$I81,1,(Holidays!$A$1:$A$248)),0)+IF(AND($H81&lt;=W$6,$I81&gt;=X$6,$I81&gt;W$6),NETWORKDAYS.INTL(W$6+1,(X$6),1,(Holidays!$A$1:$A$248)),0))*$O81,"")</f>
        <v>0</v>
      </c>
    </row>
    <row r="82" spans="2:24" ht="15" customHeight="1" outlineLevel="1">
      <c r="B82" s="59" t="str">
        <f>'A-5_License Planning'!B80</f>
        <v/>
      </c>
      <c r="C82" s="458" t="str">
        <f ca="1">IFERROR(VLOOKUP(B82,OFFSET('A-1_MH Estimation'!$B$7,0,0,MATCH("Subtotal LOE",'A-1_MH Estimation'!B:B,0)-7,2),2,0),"")</f>
        <v/>
      </c>
      <c r="D82" s="466" t="str">
        <f ca="1">IFERROR(VLOOKUP(B82,OFFSET('A-1_MH Estimation'!$B$7,0,0,MATCH("Subtotal LOE",'A-1_MH Estimation'!B:B,0)-7,4),4,0),"")</f>
        <v/>
      </c>
      <c r="E82" s="466" t="str">
        <f ca="1">IFERROR(VLOOKUP(B82,OFFSET('A-1_MH Estimation'!$B$7,0,0,MATCH("Subtotal LOE",'A-1_MH Estimation'!B:B,0)-7,3),3,0),"")</f>
        <v/>
      </c>
      <c r="F82" s="462">
        <f ca="1">IFERROR(VLOOKUP($B82,'A-2_MH Distribution'!$B$6:$O$16314,3,0)*VLOOKUP($B82,'A-2_MH Distribution'!$B$6:$O$16314,VLOOKUP(G82,SoftwareList,6,0),0)*IFERROR((--(VLOOKUP($B82,'A-2_MH Distribution'!$B$6:$O$16314,VLOOKUP(G82,SoftwareList,8,0),0)=0)+VLOOKUP($B82,'A-2_MH Distribution'!$B$6:$O$16314,VLOOKUP(G82,SoftwareList,8,0),0)),1),0)</f>
        <v>0</v>
      </c>
      <c r="G82" s="403" t="str">
        <f t="shared" ca="1" si="16"/>
        <v/>
      </c>
      <c r="H82" s="351">
        <f ca="1">IFERROR(INDEX('A-5_License Planning'!$B$1:$M$12900,MATCH(1,INDEX(('A-5_License Planning'!$B$1:$B$12900=ProgressivePlan!B82)*('A-5_License Planning'!$G$1:$G$12900=ProgressivePlan!G82),0),0),MATCH("Start Date",'A-5_License Planning'!$B$4:N$4,0)),0)</f>
        <v>0</v>
      </c>
      <c r="I82" s="352">
        <f ca="1">IFERROR(INDEX('A-5_License Planning'!$B$1:$M$12900,MATCH(1,INDEX(('A-5_License Planning'!$B$1:$B$12900=ProgressivePlan!B82)*('A-5_License Planning'!$G$1:$G$12900=ProgressivePlan!G82),0),0),MATCH("Finish Date",'A-5_License Planning'!$B$4:N$4,0)),0)</f>
        <v>0</v>
      </c>
      <c r="J82" s="514">
        <f t="shared" ca="1" si="14"/>
        <v>0</v>
      </c>
      <c r="K82" s="511">
        <f ca="1">NETWORKDAYS.INTL(L82,M82,1,Holidays!$A$1:$A$248)</f>
        <v>0</v>
      </c>
      <c r="L82" s="507">
        <f t="shared" ca="1" si="17"/>
        <v>0</v>
      </c>
      <c r="M82" s="352">
        <f t="shared" ca="1" si="18"/>
        <v>0</v>
      </c>
      <c r="N82" s="170">
        <f ca="1">NETWORKDAYS.INTL(H82,I82,1,Holidays!$A$1:$A$248)</f>
        <v>0</v>
      </c>
      <c r="O82" s="62">
        <f t="shared" ca="1" si="15"/>
        <v>0</v>
      </c>
      <c r="P82" s="533"/>
      <c r="R82" s="253">
        <f ca="1">SUM($S82:X82)</f>
        <v>0</v>
      </c>
      <c r="S82" s="320"/>
      <c r="T82" s="321">
        <f ca="1">IFERROR((IF(AND($H82&gt;S$6,$H82&lt;=T$6,$I82&lt;=T$6),NETWORKDAYS.INTL($H82,$I82,1,(Holidays!$A$1:$A$248)),0)+IF(AND($H82&gt;S$6,$H82&lt;=T$6,$I82&gt;T$6),NETWORKDAYS.INTL($H82,(T$6),1,(Holidays!$A$1:$A$248)),0)+IF(AND($H82&lt;S$6,$I82&lt;T$6,$I82&gt;S$6),NETWORKDAYS.INTL(S$6+1,$I82,1,(Holidays!$A$1:$A$248)),0)+IF(AND($H82&lt;=S$6,$I82&gt;=T$6,$I82&gt;S$6),NETWORKDAYS.INTL(S$6+1,(T$6),1,(Holidays!$A$1:$A$248)),0))*$O82,"")</f>
        <v>0</v>
      </c>
      <c r="U82" s="190">
        <f ca="1">IFERROR((IF(AND($H82&gt;T$6,$H82&lt;=U$6,$I82&lt;=U$6),NETWORKDAYS.INTL($H82,$I82,1,(Holidays!$A$1:$A$248)),0)+IF(AND($H82&gt;T$6,$H82&lt;=U$6,$I82&gt;U$6),NETWORKDAYS.INTL($H82,(U$6),1,(Holidays!$A$1:$A$248)),0)+IF(AND($H82&lt;T$6,$I82&lt;U$6,$I82&gt;T$6),NETWORKDAYS.INTL(T$6+1,$I82,1,(Holidays!$A$1:$A$248)),0)+IF(AND($H82&lt;=T$6,$I82&gt;=U$6,$I82&gt;T$6),NETWORKDAYS.INTL(T$6+1,(U$6),1,(Holidays!$A$1:$A$248)),0))*$O82,"")</f>
        <v>0</v>
      </c>
      <c r="V82" s="192">
        <f ca="1">IFERROR((IF(AND($H82&gt;U$6,$H82&lt;=V$6,$I82&lt;=V$6),NETWORKDAYS.INTL($H82,$I82,1,(Holidays!$A$1:$A$248)),0)+IF(AND($H82&gt;U$6,$H82&lt;=V$6,$I82&gt;V$6),NETWORKDAYS.INTL($H82,(V$6),1,(Holidays!$A$1:$A$248)),0)+IF(AND($H82&lt;U$6,$I82&lt;V$6,$I82&gt;U$6),NETWORKDAYS.INTL(U$6+1,$I82,1,(Holidays!$A$1:$A$248)),0)+IF(AND($H82&lt;=U$6,$I82&gt;=V$6,$I82&gt;U$6),NETWORKDAYS.INTL(U$6+1,(V$6),1,(Holidays!$A$1:$A$248)),0))*$O82,"")</f>
        <v>0</v>
      </c>
      <c r="W82" s="321">
        <f ca="1">IFERROR((IF(AND($H82&gt;V$6,$H82&lt;=W$6,$I82&lt;=W$6),NETWORKDAYS.INTL($H82,$I82,1,(Holidays!$A$1:$A$248)),0)+IF(AND($H82&gt;V$6,$H82&lt;=W$6,$I82&gt;W$6),NETWORKDAYS.INTL($H82,(W$6),1,(Holidays!$A$1:$A$248)),0)+IF(AND($H82&lt;V$6,$I82&lt;W$6,$I82&gt;V$6),NETWORKDAYS.INTL(V$6+1,$I82,1,(Holidays!$A$1:$A$248)),0)+IF(AND($H82&lt;=V$6,$I82&gt;=W$6,$I82&gt;V$6),NETWORKDAYS.INTL(V$6+1,(W$6),1,(Holidays!$A$1:$A$248)),0))*$O82,"")</f>
        <v>0</v>
      </c>
      <c r="X82" s="190">
        <f ca="1">IFERROR((IF(AND($H82&gt;W$6,$H82&lt;=X$6,$I82&lt;=X$6),NETWORKDAYS.INTL($H82,$I82,1,(Holidays!$A$1:$A$248)),0)+IF(AND($H82&gt;W$6,$H82&lt;=X$6,$I82&gt;X$6),NETWORKDAYS.INTL($H82,(X$6),1,(Holidays!$A$1:$A$248)),0)+IF(AND($H82&lt;W$6,$I82&lt;X$6,$I82&gt;W$6),NETWORKDAYS.INTL(W$6+1,$I82,1,(Holidays!$A$1:$A$248)),0)+IF(AND($H82&lt;=W$6,$I82&gt;=X$6,$I82&gt;W$6),NETWORKDAYS.INTL(W$6+1,(X$6),1,(Holidays!$A$1:$A$248)),0))*$O82,"")</f>
        <v>0</v>
      </c>
    </row>
    <row r="83" spans="2:24" ht="15" customHeight="1" outlineLevel="1">
      <c r="B83" s="59" t="str">
        <f>'A-5_License Planning'!B81</f>
        <v/>
      </c>
      <c r="C83" s="458" t="str">
        <f ca="1">IFERROR(VLOOKUP(B83,OFFSET('A-1_MH Estimation'!$B$7,0,0,MATCH("Subtotal LOE",'A-1_MH Estimation'!B:B,0)-7,2),2,0),"")</f>
        <v/>
      </c>
      <c r="D83" s="466" t="str">
        <f ca="1">IFERROR(VLOOKUP(B83,OFFSET('A-1_MH Estimation'!$B$7,0,0,MATCH("Subtotal LOE",'A-1_MH Estimation'!B:B,0)-7,4),4,0),"")</f>
        <v/>
      </c>
      <c r="E83" s="466" t="str">
        <f ca="1">IFERROR(VLOOKUP(B83,OFFSET('A-1_MH Estimation'!$B$7,0,0,MATCH("Subtotal LOE",'A-1_MH Estimation'!B:B,0)-7,3),3,0),"")</f>
        <v/>
      </c>
      <c r="F83" s="462">
        <f ca="1">IFERROR(VLOOKUP($B83,'A-2_MH Distribution'!$B$6:$O$16314,3,0)*VLOOKUP($B83,'A-2_MH Distribution'!$B$6:$O$16314,VLOOKUP(G83,SoftwareList,6,0),0)*IFERROR((--(VLOOKUP($B83,'A-2_MH Distribution'!$B$6:$O$16314,VLOOKUP(G83,SoftwareList,8,0),0)=0)+VLOOKUP($B83,'A-2_MH Distribution'!$B$6:$O$16314,VLOOKUP(G83,SoftwareList,8,0),0)),1),0)</f>
        <v>0</v>
      </c>
      <c r="G83" s="403" t="str">
        <f t="shared" ca="1" si="16"/>
        <v/>
      </c>
      <c r="H83" s="351">
        <f ca="1">IFERROR(INDEX('A-5_License Planning'!$B$1:$M$12900,MATCH(1,INDEX(('A-5_License Planning'!$B$1:$B$12900=ProgressivePlan!B83)*('A-5_License Planning'!$G$1:$G$12900=ProgressivePlan!G83),0),0),MATCH("Start Date",'A-5_License Planning'!$B$4:N$4,0)),0)</f>
        <v>0</v>
      </c>
      <c r="I83" s="352">
        <f ca="1">IFERROR(INDEX('A-5_License Planning'!$B$1:$M$12900,MATCH(1,INDEX(('A-5_License Planning'!$B$1:$B$12900=ProgressivePlan!B83)*('A-5_License Planning'!$G$1:$G$12900=ProgressivePlan!G83),0),0),MATCH("Finish Date",'A-5_License Planning'!$B$4:N$4,0)),0)</f>
        <v>0</v>
      </c>
      <c r="J83" s="514">
        <f t="shared" ca="1" si="14"/>
        <v>0</v>
      </c>
      <c r="K83" s="511">
        <f ca="1">NETWORKDAYS.INTL(L83,M83,1,Holidays!$A$1:$A$248)</f>
        <v>0</v>
      </c>
      <c r="L83" s="507">
        <f t="shared" ca="1" si="17"/>
        <v>0</v>
      </c>
      <c r="M83" s="352">
        <f t="shared" ca="1" si="18"/>
        <v>0</v>
      </c>
      <c r="N83" s="170">
        <f ca="1">NETWORKDAYS.INTL(H83,I83,1,Holidays!$A$1:$A$248)</f>
        <v>0</v>
      </c>
      <c r="O83" s="62">
        <f t="shared" ca="1" si="15"/>
        <v>0</v>
      </c>
      <c r="P83" s="533"/>
      <c r="R83" s="253">
        <f ca="1">SUM($S83:X83)</f>
        <v>0</v>
      </c>
      <c r="S83" s="320"/>
      <c r="T83" s="321">
        <f ca="1">IFERROR((IF(AND($H83&gt;S$6,$H83&lt;=T$6,$I83&lt;=T$6),NETWORKDAYS.INTL($H83,$I83,1,(Holidays!$A$1:$A$248)),0)+IF(AND($H83&gt;S$6,$H83&lt;=T$6,$I83&gt;T$6),NETWORKDAYS.INTL($H83,(T$6),1,(Holidays!$A$1:$A$248)),0)+IF(AND($H83&lt;S$6,$I83&lt;T$6,$I83&gt;S$6),NETWORKDAYS.INTL(S$6+1,$I83,1,(Holidays!$A$1:$A$248)),0)+IF(AND($H83&lt;=S$6,$I83&gt;=T$6,$I83&gt;S$6),NETWORKDAYS.INTL(S$6+1,(T$6),1,(Holidays!$A$1:$A$248)),0))*$O83,"")</f>
        <v>0</v>
      </c>
      <c r="U83" s="190">
        <f ca="1">IFERROR((IF(AND($H83&gt;T$6,$H83&lt;=U$6,$I83&lt;=U$6),NETWORKDAYS.INTL($H83,$I83,1,(Holidays!$A$1:$A$248)),0)+IF(AND($H83&gt;T$6,$H83&lt;=U$6,$I83&gt;U$6),NETWORKDAYS.INTL($H83,(U$6),1,(Holidays!$A$1:$A$248)),0)+IF(AND($H83&lt;T$6,$I83&lt;U$6,$I83&gt;T$6),NETWORKDAYS.INTL(T$6+1,$I83,1,(Holidays!$A$1:$A$248)),0)+IF(AND($H83&lt;=T$6,$I83&gt;=U$6,$I83&gt;T$6),NETWORKDAYS.INTL(T$6+1,(U$6),1,(Holidays!$A$1:$A$248)),0))*$O83,"")</f>
        <v>0</v>
      </c>
      <c r="V83" s="192">
        <f ca="1">IFERROR((IF(AND($H83&gt;U$6,$H83&lt;=V$6,$I83&lt;=V$6),NETWORKDAYS.INTL($H83,$I83,1,(Holidays!$A$1:$A$248)),0)+IF(AND($H83&gt;U$6,$H83&lt;=V$6,$I83&gt;V$6),NETWORKDAYS.INTL($H83,(V$6),1,(Holidays!$A$1:$A$248)),0)+IF(AND($H83&lt;U$6,$I83&lt;V$6,$I83&gt;U$6),NETWORKDAYS.INTL(U$6+1,$I83,1,(Holidays!$A$1:$A$248)),0)+IF(AND($H83&lt;=U$6,$I83&gt;=V$6,$I83&gt;U$6),NETWORKDAYS.INTL(U$6+1,(V$6),1,(Holidays!$A$1:$A$248)),0))*$O83,"")</f>
        <v>0</v>
      </c>
      <c r="W83" s="321">
        <f ca="1">IFERROR((IF(AND($H83&gt;V$6,$H83&lt;=W$6,$I83&lt;=W$6),NETWORKDAYS.INTL($H83,$I83,1,(Holidays!$A$1:$A$248)),0)+IF(AND($H83&gt;V$6,$H83&lt;=W$6,$I83&gt;W$6),NETWORKDAYS.INTL($H83,(W$6),1,(Holidays!$A$1:$A$248)),0)+IF(AND($H83&lt;V$6,$I83&lt;W$6,$I83&gt;V$6),NETWORKDAYS.INTL(V$6+1,$I83,1,(Holidays!$A$1:$A$248)),0)+IF(AND($H83&lt;=V$6,$I83&gt;=W$6,$I83&gt;V$6),NETWORKDAYS.INTL(V$6+1,(W$6),1,(Holidays!$A$1:$A$248)),0))*$O83,"")</f>
        <v>0</v>
      </c>
      <c r="X83" s="190">
        <f ca="1">IFERROR((IF(AND($H83&gt;W$6,$H83&lt;=X$6,$I83&lt;=X$6),NETWORKDAYS.INTL($H83,$I83,1,(Holidays!$A$1:$A$248)),0)+IF(AND($H83&gt;W$6,$H83&lt;=X$6,$I83&gt;X$6),NETWORKDAYS.INTL($H83,(X$6),1,(Holidays!$A$1:$A$248)),0)+IF(AND($H83&lt;W$6,$I83&lt;X$6,$I83&gt;W$6),NETWORKDAYS.INTL(W$6+1,$I83,1,(Holidays!$A$1:$A$248)),0)+IF(AND($H83&lt;=W$6,$I83&gt;=X$6,$I83&gt;W$6),NETWORKDAYS.INTL(W$6+1,(X$6),1,(Holidays!$A$1:$A$248)),0))*$O83,"")</f>
        <v>0</v>
      </c>
    </row>
    <row r="84" spans="2:24" ht="15" customHeight="1" outlineLevel="1">
      <c r="B84" s="59" t="str">
        <f>'A-5_License Planning'!B82</f>
        <v/>
      </c>
      <c r="C84" s="458" t="str">
        <f ca="1">IFERROR(VLOOKUP(B84,OFFSET('A-1_MH Estimation'!$B$7,0,0,MATCH("Subtotal LOE",'A-1_MH Estimation'!B:B,0)-7,2),2,0),"")</f>
        <v/>
      </c>
      <c r="D84" s="466" t="str">
        <f ca="1">IFERROR(VLOOKUP(B84,OFFSET('A-1_MH Estimation'!$B$7,0,0,MATCH("Subtotal LOE",'A-1_MH Estimation'!B:B,0)-7,4),4,0),"")</f>
        <v/>
      </c>
      <c r="E84" s="466" t="str">
        <f ca="1">IFERROR(VLOOKUP(B84,OFFSET('A-1_MH Estimation'!$B$7,0,0,MATCH("Subtotal LOE",'A-1_MH Estimation'!B:B,0)-7,3),3,0),"")</f>
        <v/>
      </c>
      <c r="F84" s="462">
        <f ca="1">IFERROR(VLOOKUP($B84,'A-2_MH Distribution'!$B$6:$O$16314,3,0)*VLOOKUP($B84,'A-2_MH Distribution'!$B$6:$O$16314,VLOOKUP(G84,SoftwareList,6,0),0)*IFERROR((--(VLOOKUP($B84,'A-2_MH Distribution'!$B$6:$O$16314,VLOOKUP(G84,SoftwareList,8,0),0)=0)+VLOOKUP($B84,'A-2_MH Distribution'!$B$6:$O$16314,VLOOKUP(G84,SoftwareList,8,0),0)),1),0)</f>
        <v>0</v>
      </c>
      <c r="G84" s="403" t="str">
        <f t="shared" ca="1" si="16"/>
        <v/>
      </c>
      <c r="H84" s="351">
        <f ca="1">IFERROR(INDEX('A-5_License Planning'!$B$1:$M$12900,MATCH(1,INDEX(('A-5_License Planning'!$B$1:$B$12900=ProgressivePlan!B84)*('A-5_License Planning'!$G$1:$G$12900=ProgressivePlan!G84),0),0),MATCH("Start Date",'A-5_License Planning'!$B$4:N$4,0)),0)</f>
        <v>0</v>
      </c>
      <c r="I84" s="352">
        <f ca="1">IFERROR(INDEX('A-5_License Planning'!$B$1:$M$12900,MATCH(1,INDEX(('A-5_License Planning'!$B$1:$B$12900=ProgressivePlan!B84)*('A-5_License Planning'!$G$1:$G$12900=ProgressivePlan!G84),0),0),MATCH("Finish Date",'A-5_License Planning'!$B$4:N$4,0)),0)</f>
        <v>0</v>
      </c>
      <c r="J84" s="514">
        <f t="shared" ca="1" si="14"/>
        <v>0</v>
      </c>
      <c r="K84" s="511">
        <f ca="1">NETWORKDAYS.INTL(L84,M84,1,Holidays!$A$1:$A$248)</f>
        <v>0</v>
      </c>
      <c r="L84" s="507">
        <f t="shared" ca="1" si="17"/>
        <v>0</v>
      </c>
      <c r="M84" s="352">
        <f t="shared" ca="1" si="18"/>
        <v>0</v>
      </c>
      <c r="N84" s="170">
        <f ca="1">NETWORKDAYS.INTL(H84,I84,1,Holidays!$A$1:$A$248)</f>
        <v>0</v>
      </c>
      <c r="O84" s="62">
        <f t="shared" ca="1" si="15"/>
        <v>0</v>
      </c>
      <c r="P84" s="533"/>
      <c r="R84" s="253">
        <f ca="1">SUM($S84:X84)</f>
        <v>0</v>
      </c>
      <c r="S84" s="320"/>
      <c r="T84" s="321">
        <f ca="1">IFERROR((IF(AND($H84&gt;S$6,$H84&lt;=T$6,$I84&lt;=T$6),NETWORKDAYS.INTL($H84,$I84,1,(Holidays!$A$1:$A$248)),0)+IF(AND($H84&gt;S$6,$H84&lt;=T$6,$I84&gt;T$6),NETWORKDAYS.INTL($H84,(T$6),1,(Holidays!$A$1:$A$248)),0)+IF(AND($H84&lt;S$6,$I84&lt;T$6,$I84&gt;S$6),NETWORKDAYS.INTL(S$6+1,$I84,1,(Holidays!$A$1:$A$248)),0)+IF(AND($H84&lt;=S$6,$I84&gt;=T$6,$I84&gt;S$6),NETWORKDAYS.INTL(S$6+1,(T$6),1,(Holidays!$A$1:$A$248)),0))*$O84,"")</f>
        <v>0</v>
      </c>
      <c r="U84" s="190">
        <f ca="1">IFERROR((IF(AND($H84&gt;T$6,$H84&lt;=U$6,$I84&lt;=U$6),NETWORKDAYS.INTL($H84,$I84,1,(Holidays!$A$1:$A$248)),0)+IF(AND($H84&gt;T$6,$H84&lt;=U$6,$I84&gt;U$6),NETWORKDAYS.INTL($H84,(U$6),1,(Holidays!$A$1:$A$248)),0)+IF(AND($H84&lt;T$6,$I84&lt;U$6,$I84&gt;T$6),NETWORKDAYS.INTL(T$6+1,$I84,1,(Holidays!$A$1:$A$248)),0)+IF(AND($H84&lt;=T$6,$I84&gt;=U$6,$I84&gt;T$6),NETWORKDAYS.INTL(T$6+1,(U$6),1,(Holidays!$A$1:$A$248)),0))*$O84,"")</f>
        <v>0</v>
      </c>
      <c r="V84" s="192">
        <f ca="1">IFERROR((IF(AND($H84&gt;U$6,$H84&lt;=V$6,$I84&lt;=V$6),NETWORKDAYS.INTL($H84,$I84,1,(Holidays!$A$1:$A$248)),0)+IF(AND($H84&gt;U$6,$H84&lt;=V$6,$I84&gt;V$6),NETWORKDAYS.INTL($H84,(V$6),1,(Holidays!$A$1:$A$248)),0)+IF(AND($H84&lt;U$6,$I84&lt;V$6,$I84&gt;U$6),NETWORKDAYS.INTL(U$6+1,$I84,1,(Holidays!$A$1:$A$248)),0)+IF(AND($H84&lt;=U$6,$I84&gt;=V$6,$I84&gt;U$6),NETWORKDAYS.INTL(U$6+1,(V$6),1,(Holidays!$A$1:$A$248)),0))*$O84,"")</f>
        <v>0</v>
      </c>
      <c r="W84" s="321">
        <f ca="1">IFERROR((IF(AND($H84&gt;V$6,$H84&lt;=W$6,$I84&lt;=W$6),NETWORKDAYS.INTL($H84,$I84,1,(Holidays!$A$1:$A$248)),0)+IF(AND($H84&gt;V$6,$H84&lt;=W$6,$I84&gt;W$6),NETWORKDAYS.INTL($H84,(W$6),1,(Holidays!$A$1:$A$248)),0)+IF(AND($H84&lt;V$6,$I84&lt;W$6,$I84&gt;V$6),NETWORKDAYS.INTL(V$6+1,$I84,1,(Holidays!$A$1:$A$248)),0)+IF(AND($H84&lt;=V$6,$I84&gt;=W$6,$I84&gt;V$6),NETWORKDAYS.INTL(V$6+1,(W$6),1,(Holidays!$A$1:$A$248)),0))*$O84,"")</f>
        <v>0</v>
      </c>
      <c r="X84" s="190">
        <f ca="1">IFERROR((IF(AND($H84&gt;W$6,$H84&lt;=X$6,$I84&lt;=X$6),NETWORKDAYS.INTL($H84,$I84,1,(Holidays!$A$1:$A$248)),0)+IF(AND($H84&gt;W$6,$H84&lt;=X$6,$I84&gt;X$6),NETWORKDAYS.INTL($H84,(X$6),1,(Holidays!$A$1:$A$248)),0)+IF(AND($H84&lt;W$6,$I84&lt;X$6,$I84&gt;W$6),NETWORKDAYS.INTL(W$6+1,$I84,1,(Holidays!$A$1:$A$248)),0)+IF(AND($H84&lt;=W$6,$I84&gt;=X$6,$I84&gt;W$6),NETWORKDAYS.INTL(W$6+1,(X$6),1,(Holidays!$A$1:$A$248)),0))*$O84,"")</f>
        <v>0</v>
      </c>
    </row>
    <row r="85" spans="2:24" ht="15" customHeight="1" outlineLevel="1">
      <c r="B85" s="59" t="str">
        <f>'A-5_License Planning'!B83</f>
        <v/>
      </c>
      <c r="C85" s="458" t="str">
        <f ca="1">IFERROR(VLOOKUP(B85,OFFSET('A-1_MH Estimation'!$B$7,0,0,MATCH("Subtotal LOE",'A-1_MH Estimation'!B:B,0)-7,2),2,0),"")</f>
        <v/>
      </c>
      <c r="D85" s="466" t="str">
        <f ca="1">IFERROR(VLOOKUP(B85,OFFSET('A-1_MH Estimation'!$B$7,0,0,MATCH("Subtotal LOE",'A-1_MH Estimation'!B:B,0)-7,4),4,0),"")</f>
        <v/>
      </c>
      <c r="E85" s="466" t="str">
        <f ca="1">IFERROR(VLOOKUP(B85,OFFSET('A-1_MH Estimation'!$B$7,0,0,MATCH("Subtotal LOE",'A-1_MH Estimation'!B:B,0)-7,3),3,0),"")</f>
        <v/>
      </c>
      <c r="F85" s="462">
        <f ca="1">IFERROR(VLOOKUP($B85,'A-2_MH Distribution'!$B$6:$O$16314,3,0)*VLOOKUP($B85,'A-2_MH Distribution'!$B$6:$O$16314,VLOOKUP(G85,SoftwareList,6,0),0)*IFERROR((--(VLOOKUP($B85,'A-2_MH Distribution'!$B$6:$O$16314,VLOOKUP(G85,SoftwareList,8,0),0)=0)+VLOOKUP($B85,'A-2_MH Distribution'!$B$6:$O$16314,VLOOKUP(G85,SoftwareList,8,0),0)),1),0)</f>
        <v>0</v>
      </c>
      <c r="G85" s="403" t="str">
        <f t="shared" ca="1" si="16"/>
        <v/>
      </c>
      <c r="H85" s="351">
        <f ca="1">IFERROR(INDEX('A-5_License Planning'!$B$1:$M$12900,MATCH(1,INDEX(('A-5_License Planning'!$B$1:$B$12900=ProgressivePlan!B85)*('A-5_License Planning'!$G$1:$G$12900=ProgressivePlan!G85),0),0),MATCH("Start Date",'A-5_License Planning'!$B$4:N$4,0)),0)</f>
        <v>0</v>
      </c>
      <c r="I85" s="352">
        <f ca="1">IFERROR(INDEX('A-5_License Planning'!$B$1:$M$12900,MATCH(1,INDEX(('A-5_License Planning'!$B$1:$B$12900=ProgressivePlan!B85)*('A-5_License Planning'!$G$1:$G$12900=ProgressivePlan!G85),0),0),MATCH("Finish Date",'A-5_License Planning'!$B$4:N$4,0)),0)</f>
        <v>0</v>
      </c>
      <c r="J85" s="514">
        <f t="shared" ca="1" si="14"/>
        <v>0</v>
      </c>
      <c r="K85" s="511">
        <f ca="1">NETWORKDAYS.INTL(L85,M85,1,Holidays!$A$1:$A$248)</f>
        <v>0</v>
      </c>
      <c r="L85" s="507">
        <f t="shared" ca="1" si="17"/>
        <v>0</v>
      </c>
      <c r="M85" s="352">
        <f t="shared" ca="1" si="18"/>
        <v>0</v>
      </c>
      <c r="N85" s="170">
        <f ca="1">NETWORKDAYS.INTL(H85,I85,1,Holidays!$A$1:$A$248)</f>
        <v>0</v>
      </c>
      <c r="O85" s="62">
        <f t="shared" ca="1" si="15"/>
        <v>0</v>
      </c>
      <c r="P85" s="533"/>
      <c r="R85" s="253">
        <f ca="1">SUM($S85:X85)</f>
        <v>0</v>
      </c>
      <c r="S85" s="320"/>
      <c r="T85" s="321">
        <f ca="1">IFERROR((IF(AND($H85&gt;S$6,$H85&lt;=T$6,$I85&lt;=T$6),NETWORKDAYS.INTL($H85,$I85,1,(Holidays!$A$1:$A$248)),0)+IF(AND($H85&gt;S$6,$H85&lt;=T$6,$I85&gt;T$6),NETWORKDAYS.INTL($H85,(T$6),1,(Holidays!$A$1:$A$248)),0)+IF(AND($H85&lt;S$6,$I85&lt;T$6,$I85&gt;S$6),NETWORKDAYS.INTL(S$6+1,$I85,1,(Holidays!$A$1:$A$248)),0)+IF(AND($H85&lt;=S$6,$I85&gt;=T$6,$I85&gt;S$6),NETWORKDAYS.INTL(S$6+1,(T$6),1,(Holidays!$A$1:$A$248)),0))*$O85,"")</f>
        <v>0</v>
      </c>
      <c r="U85" s="190">
        <f ca="1">IFERROR((IF(AND($H85&gt;T$6,$H85&lt;=U$6,$I85&lt;=U$6),NETWORKDAYS.INTL($H85,$I85,1,(Holidays!$A$1:$A$248)),0)+IF(AND($H85&gt;T$6,$H85&lt;=U$6,$I85&gt;U$6),NETWORKDAYS.INTL($H85,(U$6),1,(Holidays!$A$1:$A$248)),0)+IF(AND($H85&lt;T$6,$I85&lt;U$6,$I85&gt;T$6),NETWORKDAYS.INTL(T$6+1,$I85,1,(Holidays!$A$1:$A$248)),0)+IF(AND($H85&lt;=T$6,$I85&gt;=U$6,$I85&gt;T$6),NETWORKDAYS.INTL(T$6+1,(U$6),1,(Holidays!$A$1:$A$248)),0))*$O85,"")</f>
        <v>0</v>
      </c>
      <c r="V85" s="192">
        <f ca="1">IFERROR((IF(AND($H85&gt;U$6,$H85&lt;=V$6,$I85&lt;=V$6),NETWORKDAYS.INTL($H85,$I85,1,(Holidays!$A$1:$A$248)),0)+IF(AND($H85&gt;U$6,$H85&lt;=V$6,$I85&gt;V$6),NETWORKDAYS.INTL($H85,(V$6),1,(Holidays!$A$1:$A$248)),0)+IF(AND($H85&lt;U$6,$I85&lt;V$6,$I85&gt;U$6),NETWORKDAYS.INTL(U$6+1,$I85,1,(Holidays!$A$1:$A$248)),0)+IF(AND($H85&lt;=U$6,$I85&gt;=V$6,$I85&gt;U$6),NETWORKDAYS.INTL(U$6+1,(V$6),1,(Holidays!$A$1:$A$248)),0))*$O85,"")</f>
        <v>0</v>
      </c>
      <c r="W85" s="321">
        <f ca="1">IFERROR((IF(AND($H85&gt;V$6,$H85&lt;=W$6,$I85&lt;=W$6),NETWORKDAYS.INTL($H85,$I85,1,(Holidays!$A$1:$A$248)),0)+IF(AND($H85&gt;V$6,$H85&lt;=W$6,$I85&gt;W$6),NETWORKDAYS.INTL($H85,(W$6),1,(Holidays!$A$1:$A$248)),0)+IF(AND($H85&lt;V$6,$I85&lt;W$6,$I85&gt;V$6),NETWORKDAYS.INTL(V$6+1,$I85,1,(Holidays!$A$1:$A$248)),0)+IF(AND($H85&lt;=V$6,$I85&gt;=W$6,$I85&gt;V$6),NETWORKDAYS.INTL(V$6+1,(W$6),1,(Holidays!$A$1:$A$248)),0))*$O85,"")</f>
        <v>0</v>
      </c>
      <c r="X85" s="190">
        <f ca="1">IFERROR((IF(AND($H85&gt;W$6,$H85&lt;=X$6,$I85&lt;=X$6),NETWORKDAYS.INTL($H85,$I85,1,(Holidays!$A$1:$A$248)),0)+IF(AND($H85&gt;W$6,$H85&lt;=X$6,$I85&gt;X$6),NETWORKDAYS.INTL($H85,(X$6),1,(Holidays!$A$1:$A$248)),0)+IF(AND($H85&lt;W$6,$I85&lt;X$6,$I85&gt;W$6),NETWORKDAYS.INTL(W$6+1,$I85,1,(Holidays!$A$1:$A$248)),0)+IF(AND($H85&lt;=W$6,$I85&gt;=X$6,$I85&gt;W$6),NETWORKDAYS.INTL(W$6+1,(X$6),1,(Holidays!$A$1:$A$248)),0))*$O85,"")</f>
        <v>0</v>
      </c>
    </row>
    <row r="86" spans="2:24" ht="15" customHeight="1" outlineLevel="1">
      <c r="B86" s="59" t="str">
        <f>'A-5_License Planning'!B84</f>
        <v/>
      </c>
      <c r="C86" s="458" t="str">
        <f ca="1">IFERROR(VLOOKUP(B86,OFFSET('A-1_MH Estimation'!$B$7,0,0,MATCH("Subtotal LOE",'A-1_MH Estimation'!B:B,0)-7,2),2,0),"")</f>
        <v/>
      </c>
      <c r="D86" s="466" t="str">
        <f ca="1">IFERROR(VLOOKUP(B86,OFFSET('A-1_MH Estimation'!$B$7,0,0,MATCH("Subtotal LOE",'A-1_MH Estimation'!B:B,0)-7,4),4,0),"")</f>
        <v/>
      </c>
      <c r="E86" s="466" t="str">
        <f ca="1">IFERROR(VLOOKUP(B86,OFFSET('A-1_MH Estimation'!$B$7,0,0,MATCH("Subtotal LOE",'A-1_MH Estimation'!B:B,0)-7,3),3,0),"")</f>
        <v/>
      </c>
      <c r="F86" s="462">
        <f ca="1">IFERROR(VLOOKUP($B86,'A-2_MH Distribution'!$B$6:$O$16314,3,0)*VLOOKUP($B86,'A-2_MH Distribution'!$B$6:$O$16314,VLOOKUP(G86,SoftwareList,6,0),0)*IFERROR((--(VLOOKUP($B86,'A-2_MH Distribution'!$B$6:$O$16314,VLOOKUP(G86,SoftwareList,8,0),0)=0)+VLOOKUP($B86,'A-2_MH Distribution'!$B$6:$O$16314,VLOOKUP(G86,SoftwareList,8,0),0)),1),0)</f>
        <v>0</v>
      </c>
      <c r="G86" s="403" t="str">
        <f t="shared" ca="1" si="16"/>
        <v/>
      </c>
      <c r="H86" s="351">
        <f ca="1">IFERROR(INDEX('A-5_License Planning'!$B$1:$M$12900,MATCH(1,INDEX(('A-5_License Planning'!$B$1:$B$12900=ProgressivePlan!B86)*('A-5_License Planning'!$G$1:$G$12900=ProgressivePlan!G86),0),0),MATCH("Start Date",'A-5_License Planning'!$B$4:N$4,0)),0)</f>
        <v>0</v>
      </c>
      <c r="I86" s="352">
        <f ca="1">IFERROR(INDEX('A-5_License Planning'!$B$1:$M$12900,MATCH(1,INDEX(('A-5_License Planning'!$B$1:$B$12900=ProgressivePlan!B86)*('A-5_License Planning'!$G$1:$G$12900=ProgressivePlan!G86),0),0),MATCH("Finish Date",'A-5_License Planning'!$B$4:N$4,0)),0)</f>
        <v>0</v>
      </c>
      <c r="J86" s="514">
        <f t="shared" ca="1" si="14"/>
        <v>0</v>
      </c>
      <c r="K86" s="511">
        <f ca="1">NETWORKDAYS.INTL(L86,M86,1,Holidays!$A$1:$A$248)</f>
        <v>0</v>
      </c>
      <c r="L86" s="507">
        <f t="shared" ca="1" si="17"/>
        <v>0</v>
      </c>
      <c r="M86" s="352">
        <f t="shared" ca="1" si="18"/>
        <v>0</v>
      </c>
      <c r="N86" s="170">
        <f ca="1">NETWORKDAYS.INTL(H86,I86,1,Holidays!$A$1:$A$248)</f>
        <v>0</v>
      </c>
      <c r="O86" s="62">
        <f t="shared" ca="1" si="15"/>
        <v>0</v>
      </c>
      <c r="P86" s="533"/>
      <c r="R86" s="253">
        <f ca="1">SUM($S86:X86)</f>
        <v>0</v>
      </c>
      <c r="S86" s="320"/>
      <c r="T86" s="321">
        <f ca="1">IFERROR((IF(AND($H86&gt;S$6,$H86&lt;=T$6,$I86&lt;=T$6),NETWORKDAYS.INTL($H86,$I86,1,(Holidays!$A$1:$A$248)),0)+IF(AND($H86&gt;S$6,$H86&lt;=T$6,$I86&gt;T$6),NETWORKDAYS.INTL($H86,(T$6),1,(Holidays!$A$1:$A$248)),0)+IF(AND($H86&lt;S$6,$I86&lt;T$6,$I86&gt;S$6),NETWORKDAYS.INTL(S$6+1,$I86,1,(Holidays!$A$1:$A$248)),0)+IF(AND($H86&lt;=S$6,$I86&gt;=T$6,$I86&gt;S$6),NETWORKDAYS.INTL(S$6+1,(T$6),1,(Holidays!$A$1:$A$248)),0))*$O86,"")</f>
        <v>0</v>
      </c>
      <c r="U86" s="190">
        <f ca="1">IFERROR((IF(AND($H86&gt;T$6,$H86&lt;=U$6,$I86&lt;=U$6),NETWORKDAYS.INTL($H86,$I86,1,(Holidays!$A$1:$A$248)),0)+IF(AND($H86&gt;T$6,$H86&lt;=U$6,$I86&gt;U$6),NETWORKDAYS.INTL($H86,(U$6),1,(Holidays!$A$1:$A$248)),0)+IF(AND($H86&lt;T$6,$I86&lt;U$6,$I86&gt;T$6),NETWORKDAYS.INTL(T$6+1,$I86,1,(Holidays!$A$1:$A$248)),0)+IF(AND($H86&lt;=T$6,$I86&gt;=U$6,$I86&gt;T$6),NETWORKDAYS.INTL(T$6+1,(U$6),1,(Holidays!$A$1:$A$248)),0))*$O86,"")</f>
        <v>0</v>
      </c>
      <c r="V86" s="192">
        <f ca="1">IFERROR((IF(AND($H86&gt;U$6,$H86&lt;=V$6,$I86&lt;=V$6),NETWORKDAYS.INTL($H86,$I86,1,(Holidays!$A$1:$A$248)),0)+IF(AND($H86&gt;U$6,$H86&lt;=V$6,$I86&gt;V$6),NETWORKDAYS.INTL($H86,(V$6),1,(Holidays!$A$1:$A$248)),0)+IF(AND($H86&lt;U$6,$I86&lt;V$6,$I86&gt;U$6),NETWORKDAYS.INTL(U$6+1,$I86,1,(Holidays!$A$1:$A$248)),0)+IF(AND($H86&lt;=U$6,$I86&gt;=V$6,$I86&gt;U$6),NETWORKDAYS.INTL(U$6+1,(V$6),1,(Holidays!$A$1:$A$248)),0))*$O86,"")</f>
        <v>0</v>
      </c>
      <c r="W86" s="321">
        <f ca="1">IFERROR((IF(AND($H86&gt;V$6,$H86&lt;=W$6,$I86&lt;=W$6),NETWORKDAYS.INTL($H86,$I86,1,(Holidays!$A$1:$A$248)),0)+IF(AND($H86&gt;V$6,$H86&lt;=W$6,$I86&gt;W$6),NETWORKDAYS.INTL($H86,(W$6),1,(Holidays!$A$1:$A$248)),0)+IF(AND($H86&lt;V$6,$I86&lt;W$6,$I86&gt;V$6),NETWORKDAYS.INTL(V$6+1,$I86,1,(Holidays!$A$1:$A$248)),0)+IF(AND($H86&lt;=V$6,$I86&gt;=W$6,$I86&gt;V$6),NETWORKDAYS.INTL(V$6+1,(W$6),1,(Holidays!$A$1:$A$248)),0))*$O86,"")</f>
        <v>0</v>
      </c>
      <c r="X86" s="190">
        <f ca="1">IFERROR((IF(AND($H86&gt;W$6,$H86&lt;=X$6,$I86&lt;=X$6),NETWORKDAYS.INTL($H86,$I86,1,(Holidays!$A$1:$A$248)),0)+IF(AND($H86&gt;W$6,$H86&lt;=X$6,$I86&gt;X$6),NETWORKDAYS.INTL($H86,(X$6),1,(Holidays!$A$1:$A$248)),0)+IF(AND($H86&lt;W$6,$I86&lt;X$6,$I86&gt;W$6),NETWORKDAYS.INTL(W$6+1,$I86,1,(Holidays!$A$1:$A$248)),0)+IF(AND($H86&lt;=W$6,$I86&gt;=X$6,$I86&gt;W$6),NETWORKDAYS.INTL(W$6+1,(X$6),1,(Holidays!$A$1:$A$248)),0))*$O86,"")</f>
        <v>0</v>
      </c>
    </row>
    <row r="87" spans="2:24" ht="15" customHeight="1" outlineLevel="1">
      <c r="B87" s="59" t="str">
        <f>'A-5_License Planning'!B85</f>
        <v/>
      </c>
      <c r="C87" s="458" t="str">
        <f ca="1">IFERROR(VLOOKUP(B87,OFFSET('A-1_MH Estimation'!$B$7,0,0,MATCH("Subtotal LOE",'A-1_MH Estimation'!B:B,0)-7,2),2,0),"")</f>
        <v/>
      </c>
      <c r="D87" s="466" t="str">
        <f ca="1">IFERROR(VLOOKUP(B87,OFFSET('A-1_MH Estimation'!$B$7,0,0,MATCH("Subtotal LOE",'A-1_MH Estimation'!B:B,0)-7,4),4,0),"")</f>
        <v/>
      </c>
      <c r="E87" s="466" t="str">
        <f ca="1">IFERROR(VLOOKUP(B87,OFFSET('A-1_MH Estimation'!$B$7,0,0,MATCH("Subtotal LOE",'A-1_MH Estimation'!B:B,0)-7,3),3,0),"")</f>
        <v/>
      </c>
      <c r="F87" s="462">
        <f ca="1">IFERROR(VLOOKUP($B87,'A-2_MH Distribution'!$B$6:$O$16314,3,0)*VLOOKUP($B87,'A-2_MH Distribution'!$B$6:$O$16314,VLOOKUP(G87,SoftwareList,6,0),0)*IFERROR((--(VLOOKUP($B87,'A-2_MH Distribution'!$B$6:$O$16314,VLOOKUP(G87,SoftwareList,8,0),0)=0)+VLOOKUP($B87,'A-2_MH Distribution'!$B$6:$O$16314,VLOOKUP(G87,SoftwareList,8,0),0)),1),0)</f>
        <v>0</v>
      </c>
      <c r="G87" s="403" t="str">
        <f t="shared" ca="1" si="16"/>
        <v/>
      </c>
      <c r="H87" s="351">
        <f ca="1">IFERROR(INDEX('A-5_License Planning'!$B$1:$M$12900,MATCH(1,INDEX(('A-5_License Planning'!$B$1:$B$12900=ProgressivePlan!B87)*('A-5_License Planning'!$G$1:$G$12900=ProgressivePlan!G87),0),0),MATCH("Start Date",'A-5_License Planning'!$B$4:N$4,0)),0)</f>
        <v>0</v>
      </c>
      <c r="I87" s="352">
        <f ca="1">IFERROR(INDEX('A-5_License Planning'!$B$1:$M$12900,MATCH(1,INDEX(('A-5_License Planning'!$B$1:$B$12900=ProgressivePlan!B87)*('A-5_License Planning'!$G$1:$G$12900=ProgressivePlan!G87),0),0),MATCH("Finish Date",'A-5_License Planning'!$B$4:N$4,0)),0)</f>
        <v>0</v>
      </c>
      <c r="J87" s="514">
        <f t="shared" ca="1" si="14"/>
        <v>0</v>
      </c>
      <c r="K87" s="511">
        <f ca="1">NETWORKDAYS.INTL(L87,M87,1,Holidays!$A$1:$A$248)</f>
        <v>0</v>
      </c>
      <c r="L87" s="507">
        <f t="shared" ca="1" si="17"/>
        <v>0</v>
      </c>
      <c r="M87" s="352">
        <f t="shared" ca="1" si="18"/>
        <v>0</v>
      </c>
      <c r="N87" s="170">
        <f ca="1">NETWORKDAYS.INTL(H87,I87,1,Holidays!$A$1:$A$248)</f>
        <v>0</v>
      </c>
      <c r="O87" s="62">
        <f t="shared" ca="1" si="15"/>
        <v>0</v>
      </c>
      <c r="P87" s="533"/>
      <c r="R87" s="253">
        <f ca="1">SUM($S87:X87)</f>
        <v>0</v>
      </c>
      <c r="S87" s="320"/>
      <c r="T87" s="321">
        <f ca="1">IFERROR((IF(AND($H87&gt;S$6,$H87&lt;=T$6,$I87&lt;=T$6),NETWORKDAYS.INTL($H87,$I87,1,(Holidays!$A$1:$A$248)),0)+IF(AND($H87&gt;S$6,$H87&lt;=T$6,$I87&gt;T$6),NETWORKDAYS.INTL($H87,(T$6),1,(Holidays!$A$1:$A$248)),0)+IF(AND($H87&lt;S$6,$I87&lt;T$6,$I87&gt;S$6),NETWORKDAYS.INTL(S$6+1,$I87,1,(Holidays!$A$1:$A$248)),0)+IF(AND($H87&lt;=S$6,$I87&gt;=T$6,$I87&gt;S$6),NETWORKDAYS.INTL(S$6+1,(T$6),1,(Holidays!$A$1:$A$248)),0))*$O87,"")</f>
        <v>0</v>
      </c>
      <c r="U87" s="190">
        <f ca="1">IFERROR((IF(AND($H87&gt;T$6,$H87&lt;=U$6,$I87&lt;=U$6),NETWORKDAYS.INTL($H87,$I87,1,(Holidays!$A$1:$A$248)),0)+IF(AND($H87&gt;T$6,$H87&lt;=U$6,$I87&gt;U$6),NETWORKDAYS.INTL($H87,(U$6),1,(Holidays!$A$1:$A$248)),0)+IF(AND($H87&lt;T$6,$I87&lt;U$6,$I87&gt;T$6),NETWORKDAYS.INTL(T$6+1,$I87,1,(Holidays!$A$1:$A$248)),0)+IF(AND($H87&lt;=T$6,$I87&gt;=U$6,$I87&gt;T$6),NETWORKDAYS.INTL(T$6+1,(U$6),1,(Holidays!$A$1:$A$248)),0))*$O87,"")</f>
        <v>0</v>
      </c>
      <c r="V87" s="192">
        <f ca="1">IFERROR((IF(AND($H87&gt;U$6,$H87&lt;=V$6,$I87&lt;=V$6),NETWORKDAYS.INTL($H87,$I87,1,(Holidays!$A$1:$A$248)),0)+IF(AND($H87&gt;U$6,$H87&lt;=V$6,$I87&gt;V$6),NETWORKDAYS.INTL($H87,(V$6),1,(Holidays!$A$1:$A$248)),0)+IF(AND($H87&lt;U$6,$I87&lt;V$6,$I87&gt;U$6),NETWORKDAYS.INTL(U$6+1,$I87,1,(Holidays!$A$1:$A$248)),0)+IF(AND($H87&lt;=U$6,$I87&gt;=V$6,$I87&gt;U$6),NETWORKDAYS.INTL(U$6+1,(V$6),1,(Holidays!$A$1:$A$248)),0))*$O87,"")</f>
        <v>0</v>
      </c>
      <c r="W87" s="321">
        <f ca="1">IFERROR((IF(AND($H87&gt;V$6,$H87&lt;=W$6,$I87&lt;=W$6),NETWORKDAYS.INTL($H87,$I87,1,(Holidays!$A$1:$A$248)),0)+IF(AND($H87&gt;V$6,$H87&lt;=W$6,$I87&gt;W$6),NETWORKDAYS.INTL($H87,(W$6),1,(Holidays!$A$1:$A$248)),0)+IF(AND($H87&lt;V$6,$I87&lt;W$6,$I87&gt;V$6),NETWORKDAYS.INTL(V$6+1,$I87,1,(Holidays!$A$1:$A$248)),0)+IF(AND($H87&lt;=V$6,$I87&gt;=W$6,$I87&gt;V$6),NETWORKDAYS.INTL(V$6+1,(W$6),1,(Holidays!$A$1:$A$248)),0))*$O87,"")</f>
        <v>0</v>
      </c>
      <c r="X87" s="190">
        <f ca="1">IFERROR((IF(AND($H87&gt;W$6,$H87&lt;=X$6,$I87&lt;=X$6),NETWORKDAYS.INTL($H87,$I87,1,(Holidays!$A$1:$A$248)),0)+IF(AND($H87&gt;W$6,$H87&lt;=X$6,$I87&gt;X$6),NETWORKDAYS.INTL($H87,(X$6),1,(Holidays!$A$1:$A$248)),0)+IF(AND($H87&lt;W$6,$I87&lt;X$6,$I87&gt;W$6),NETWORKDAYS.INTL(W$6+1,$I87,1,(Holidays!$A$1:$A$248)),0)+IF(AND($H87&lt;=W$6,$I87&gt;=X$6,$I87&gt;W$6),NETWORKDAYS.INTL(W$6+1,(X$6),1,(Holidays!$A$1:$A$248)),0))*$O87,"")</f>
        <v>0</v>
      </c>
    </row>
    <row r="88" spans="2:24" ht="15" customHeight="1" outlineLevel="1">
      <c r="B88" s="59" t="str">
        <f>'A-5_License Planning'!B86</f>
        <v/>
      </c>
      <c r="C88" s="458" t="str">
        <f ca="1">IFERROR(VLOOKUP(B88,OFFSET('A-1_MH Estimation'!$B$7,0,0,MATCH("Subtotal LOE",'A-1_MH Estimation'!B:B,0)-7,2),2,0),"")</f>
        <v/>
      </c>
      <c r="D88" s="466" t="str">
        <f ca="1">IFERROR(VLOOKUP(B88,OFFSET('A-1_MH Estimation'!$B$7,0,0,MATCH("Subtotal LOE",'A-1_MH Estimation'!B:B,0)-7,4),4,0),"")</f>
        <v/>
      </c>
      <c r="E88" s="466" t="str">
        <f ca="1">IFERROR(VLOOKUP(B88,OFFSET('A-1_MH Estimation'!$B$7,0,0,MATCH("Subtotal LOE",'A-1_MH Estimation'!B:B,0)-7,3),3,0),"")</f>
        <v/>
      </c>
      <c r="F88" s="462">
        <f ca="1">IFERROR(VLOOKUP($B88,'A-2_MH Distribution'!$B$6:$O$16314,3,0)*VLOOKUP($B88,'A-2_MH Distribution'!$B$6:$O$16314,VLOOKUP(G88,SoftwareList,6,0),0)*IFERROR((--(VLOOKUP($B88,'A-2_MH Distribution'!$B$6:$O$16314,VLOOKUP(G88,SoftwareList,8,0),0)=0)+VLOOKUP($B88,'A-2_MH Distribution'!$B$6:$O$16314,VLOOKUP(G88,SoftwareList,8,0),0)),1),0)</f>
        <v>0</v>
      </c>
      <c r="G88" s="403" t="str">
        <f t="shared" ca="1" si="16"/>
        <v/>
      </c>
      <c r="H88" s="351">
        <f ca="1">IFERROR(INDEX('A-5_License Planning'!$B$1:$M$12900,MATCH(1,INDEX(('A-5_License Planning'!$B$1:$B$12900=ProgressivePlan!B88)*('A-5_License Planning'!$G$1:$G$12900=ProgressivePlan!G88),0),0),MATCH("Start Date",'A-5_License Planning'!$B$4:N$4,0)),0)</f>
        <v>0</v>
      </c>
      <c r="I88" s="352">
        <f ca="1">IFERROR(INDEX('A-5_License Planning'!$B$1:$M$12900,MATCH(1,INDEX(('A-5_License Planning'!$B$1:$B$12900=ProgressivePlan!B88)*('A-5_License Planning'!$G$1:$G$12900=ProgressivePlan!G88),0),0),MATCH("Finish Date",'A-5_License Planning'!$B$4:N$4,0)),0)</f>
        <v>0</v>
      </c>
      <c r="J88" s="514">
        <f t="shared" ca="1" si="14"/>
        <v>0</v>
      </c>
      <c r="K88" s="511">
        <f ca="1">NETWORKDAYS.INTL(L88,M88,1,Holidays!$A$1:$A$248)</f>
        <v>0</v>
      </c>
      <c r="L88" s="507">
        <f t="shared" ca="1" si="17"/>
        <v>0</v>
      </c>
      <c r="M88" s="352">
        <f t="shared" ca="1" si="18"/>
        <v>0</v>
      </c>
      <c r="N88" s="170">
        <f ca="1">NETWORKDAYS.INTL(H88,I88,1,Holidays!$A$1:$A$248)</f>
        <v>0</v>
      </c>
      <c r="O88" s="62">
        <f t="shared" ca="1" si="15"/>
        <v>0</v>
      </c>
      <c r="P88" s="533"/>
      <c r="R88" s="253">
        <f ca="1">SUM($S88:X88)</f>
        <v>0</v>
      </c>
      <c r="S88" s="320"/>
      <c r="T88" s="321">
        <f ca="1">IFERROR((IF(AND($H88&gt;S$6,$H88&lt;=T$6,$I88&lt;=T$6),NETWORKDAYS.INTL($H88,$I88,1,(Holidays!$A$1:$A$248)),0)+IF(AND($H88&gt;S$6,$H88&lt;=T$6,$I88&gt;T$6),NETWORKDAYS.INTL($H88,(T$6),1,(Holidays!$A$1:$A$248)),0)+IF(AND($H88&lt;S$6,$I88&lt;T$6,$I88&gt;S$6),NETWORKDAYS.INTL(S$6+1,$I88,1,(Holidays!$A$1:$A$248)),0)+IF(AND($H88&lt;=S$6,$I88&gt;=T$6,$I88&gt;S$6),NETWORKDAYS.INTL(S$6+1,(T$6),1,(Holidays!$A$1:$A$248)),0))*$O88,"")</f>
        <v>0</v>
      </c>
      <c r="U88" s="190">
        <f ca="1">IFERROR((IF(AND($H88&gt;T$6,$H88&lt;=U$6,$I88&lt;=U$6),NETWORKDAYS.INTL($H88,$I88,1,(Holidays!$A$1:$A$248)),0)+IF(AND($H88&gt;T$6,$H88&lt;=U$6,$I88&gt;U$6),NETWORKDAYS.INTL($H88,(U$6),1,(Holidays!$A$1:$A$248)),0)+IF(AND($H88&lt;T$6,$I88&lt;U$6,$I88&gt;T$6),NETWORKDAYS.INTL(T$6+1,$I88,1,(Holidays!$A$1:$A$248)),0)+IF(AND($H88&lt;=T$6,$I88&gt;=U$6,$I88&gt;T$6),NETWORKDAYS.INTL(T$6+1,(U$6),1,(Holidays!$A$1:$A$248)),0))*$O88,"")</f>
        <v>0</v>
      </c>
      <c r="V88" s="192">
        <f ca="1">IFERROR((IF(AND($H88&gt;U$6,$H88&lt;=V$6,$I88&lt;=V$6),NETWORKDAYS.INTL($H88,$I88,1,(Holidays!$A$1:$A$248)),0)+IF(AND($H88&gt;U$6,$H88&lt;=V$6,$I88&gt;V$6),NETWORKDAYS.INTL($H88,(V$6),1,(Holidays!$A$1:$A$248)),0)+IF(AND($H88&lt;U$6,$I88&lt;V$6,$I88&gt;U$6),NETWORKDAYS.INTL(U$6+1,$I88,1,(Holidays!$A$1:$A$248)),0)+IF(AND($H88&lt;=U$6,$I88&gt;=V$6,$I88&gt;U$6),NETWORKDAYS.INTL(U$6+1,(V$6),1,(Holidays!$A$1:$A$248)),0))*$O88,"")</f>
        <v>0</v>
      </c>
      <c r="W88" s="321">
        <f ca="1">IFERROR((IF(AND($H88&gt;V$6,$H88&lt;=W$6,$I88&lt;=W$6),NETWORKDAYS.INTL($H88,$I88,1,(Holidays!$A$1:$A$248)),0)+IF(AND($H88&gt;V$6,$H88&lt;=W$6,$I88&gt;W$6),NETWORKDAYS.INTL($H88,(W$6),1,(Holidays!$A$1:$A$248)),0)+IF(AND($H88&lt;V$6,$I88&lt;W$6,$I88&gt;V$6),NETWORKDAYS.INTL(V$6+1,$I88,1,(Holidays!$A$1:$A$248)),0)+IF(AND($H88&lt;=V$6,$I88&gt;=W$6,$I88&gt;V$6),NETWORKDAYS.INTL(V$6+1,(W$6),1,(Holidays!$A$1:$A$248)),0))*$O88,"")</f>
        <v>0</v>
      </c>
      <c r="X88" s="190">
        <f ca="1">IFERROR((IF(AND($H88&gt;W$6,$H88&lt;=X$6,$I88&lt;=X$6),NETWORKDAYS.INTL($H88,$I88,1,(Holidays!$A$1:$A$248)),0)+IF(AND($H88&gt;W$6,$H88&lt;=X$6,$I88&gt;X$6),NETWORKDAYS.INTL($H88,(X$6),1,(Holidays!$A$1:$A$248)),0)+IF(AND($H88&lt;W$6,$I88&lt;X$6,$I88&gt;W$6),NETWORKDAYS.INTL(W$6+1,$I88,1,(Holidays!$A$1:$A$248)),0)+IF(AND($H88&lt;=W$6,$I88&gt;=X$6,$I88&gt;W$6),NETWORKDAYS.INTL(W$6+1,(X$6),1,(Holidays!$A$1:$A$248)),0))*$O88,"")</f>
        <v>0</v>
      </c>
    </row>
    <row r="89" spans="2:24" ht="15" customHeight="1" outlineLevel="1">
      <c r="B89" s="59" t="str">
        <f>'A-5_License Planning'!B87</f>
        <v/>
      </c>
      <c r="C89" s="458" t="str">
        <f ca="1">IFERROR(VLOOKUP(B89,OFFSET('A-1_MH Estimation'!$B$7,0,0,MATCH("Subtotal LOE",'A-1_MH Estimation'!B:B,0)-7,2),2,0),"")</f>
        <v/>
      </c>
      <c r="D89" s="466" t="str">
        <f ca="1">IFERROR(VLOOKUP(B89,OFFSET('A-1_MH Estimation'!$B$7,0,0,MATCH("Subtotal LOE",'A-1_MH Estimation'!B:B,0)-7,4),4,0),"")</f>
        <v/>
      </c>
      <c r="E89" s="466" t="str">
        <f ca="1">IFERROR(VLOOKUP(B89,OFFSET('A-1_MH Estimation'!$B$7,0,0,MATCH("Subtotal LOE",'A-1_MH Estimation'!B:B,0)-7,3),3,0),"")</f>
        <v/>
      </c>
      <c r="F89" s="462">
        <f ca="1">IFERROR(VLOOKUP($B89,'A-2_MH Distribution'!$B$6:$O$16314,3,0)*VLOOKUP($B89,'A-2_MH Distribution'!$B$6:$O$16314,VLOOKUP(G89,SoftwareList,6,0),0)*IFERROR((--(VLOOKUP($B89,'A-2_MH Distribution'!$B$6:$O$16314,VLOOKUP(G89,SoftwareList,8,0),0)=0)+VLOOKUP($B89,'A-2_MH Distribution'!$B$6:$O$16314,VLOOKUP(G89,SoftwareList,8,0),0)),1),0)</f>
        <v>0</v>
      </c>
      <c r="G89" s="403" t="str">
        <f t="shared" ca="1" si="16"/>
        <v/>
      </c>
      <c r="H89" s="351">
        <f ca="1">IFERROR(INDEX('A-5_License Planning'!$B$1:$M$12900,MATCH(1,INDEX(('A-5_License Planning'!$B$1:$B$12900=ProgressivePlan!B89)*('A-5_License Planning'!$G$1:$G$12900=ProgressivePlan!G89),0),0),MATCH("Start Date",'A-5_License Planning'!$B$4:N$4,0)),0)</f>
        <v>0</v>
      </c>
      <c r="I89" s="352">
        <f ca="1">IFERROR(INDEX('A-5_License Planning'!$B$1:$M$12900,MATCH(1,INDEX(('A-5_License Planning'!$B$1:$B$12900=ProgressivePlan!B89)*('A-5_License Planning'!$G$1:$G$12900=ProgressivePlan!G89),0),0),MATCH("Finish Date",'A-5_License Planning'!$B$4:N$4,0)),0)</f>
        <v>0</v>
      </c>
      <c r="J89" s="514">
        <f t="shared" ca="1" si="14"/>
        <v>0</v>
      </c>
      <c r="K89" s="511">
        <f ca="1">NETWORKDAYS.INTL(L89,M89,1,Holidays!$A$1:$A$248)</f>
        <v>0</v>
      </c>
      <c r="L89" s="507">
        <f t="shared" ca="1" si="17"/>
        <v>0</v>
      </c>
      <c r="M89" s="352">
        <f t="shared" ca="1" si="18"/>
        <v>0</v>
      </c>
      <c r="N89" s="170">
        <f ca="1">NETWORKDAYS.INTL(H89,I89,1,Holidays!$A$1:$A$248)</f>
        <v>0</v>
      </c>
      <c r="O89" s="62">
        <f t="shared" ca="1" si="15"/>
        <v>0</v>
      </c>
      <c r="P89" s="533"/>
      <c r="R89" s="253">
        <f ca="1">SUM($S89:X89)</f>
        <v>0</v>
      </c>
      <c r="S89" s="320"/>
      <c r="T89" s="321">
        <f ca="1">IFERROR((IF(AND($H89&gt;S$6,$H89&lt;=T$6,$I89&lt;=T$6),NETWORKDAYS.INTL($H89,$I89,1,(Holidays!$A$1:$A$248)),0)+IF(AND($H89&gt;S$6,$H89&lt;=T$6,$I89&gt;T$6),NETWORKDAYS.INTL($H89,(T$6),1,(Holidays!$A$1:$A$248)),0)+IF(AND($H89&lt;S$6,$I89&lt;T$6,$I89&gt;S$6),NETWORKDAYS.INTL(S$6+1,$I89,1,(Holidays!$A$1:$A$248)),0)+IF(AND($H89&lt;=S$6,$I89&gt;=T$6,$I89&gt;S$6),NETWORKDAYS.INTL(S$6+1,(T$6),1,(Holidays!$A$1:$A$248)),0))*$O89,"")</f>
        <v>0</v>
      </c>
      <c r="U89" s="190">
        <f ca="1">IFERROR((IF(AND($H89&gt;T$6,$H89&lt;=U$6,$I89&lt;=U$6),NETWORKDAYS.INTL($H89,$I89,1,(Holidays!$A$1:$A$248)),0)+IF(AND($H89&gt;T$6,$H89&lt;=U$6,$I89&gt;U$6),NETWORKDAYS.INTL($H89,(U$6),1,(Holidays!$A$1:$A$248)),0)+IF(AND($H89&lt;T$6,$I89&lt;U$6,$I89&gt;T$6),NETWORKDAYS.INTL(T$6+1,$I89,1,(Holidays!$A$1:$A$248)),0)+IF(AND($H89&lt;=T$6,$I89&gt;=U$6,$I89&gt;T$6),NETWORKDAYS.INTL(T$6+1,(U$6),1,(Holidays!$A$1:$A$248)),0))*$O89,"")</f>
        <v>0</v>
      </c>
      <c r="V89" s="192">
        <f ca="1">IFERROR((IF(AND($H89&gt;U$6,$H89&lt;=V$6,$I89&lt;=V$6),NETWORKDAYS.INTL($H89,$I89,1,(Holidays!$A$1:$A$248)),0)+IF(AND($H89&gt;U$6,$H89&lt;=V$6,$I89&gt;V$6),NETWORKDAYS.INTL($H89,(V$6),1,(Holidays!$A$1:$A$248)),0)+IF(AND($H89&lt;U$6,$I89&lt;V$6,$I89&gt;U$6),NETWORKDAYS.INTL(U$6+1,$I89,1,(Holidays!$A$1:$A$248)),0)+IF(AND($H89&lt;=U$6,$I89&gt;=V$6,$I89&gt;U$6),NETWORKDAYS.INTL(U$6+1,(V$6),1,(Holidays!$A$1:$A$248)),0))*$O89,"")</f>
        <v>0</v>
      </c>
      <c r="W89" s="321">
        <f ca="1">IFERROR((IF(AND($H89&gt;V$6,$H89&lt;=W$6,$I89&lt;=W$6),NETWORKDAYS.INTL($H89,$I89,1,(Holidays!$A$1:$A$248)),0)+IF(AND($H89&gt;V$6,$H89&lt;=W$6,$I89&gt;W$6),NETWORKDAYS.INTL($H89,(W$6),1,(Holidays!$A$1:$A$248)),0)+IF(AND($H89&lt;V$6,$I89&lt;W$6,$I89&gt;V$6),NETWORKDAYS.INTL(V$6+1,$I89,1,(Holidays!$A$1:$A$248)),0)+IF(AND($H89&lt;=V$6,$I89&gt;=W$6,$I89&gt;V$6),NETWORKDAYS.INTL(V$6+1,(W$6),1,(Holidays!$A$1:$A$248)),0))*$O89,"")</f>
        <v>0</v>
      </c>
      <c r="X89" s="190">
        <f ca="1">IFERROR((IF(AND($H89&gt;W$6,$H89&lt;=X$6,$I89&lt;=X$6),NETWORKDAYS.INTL($H89,$I89,1,(Holidays!$A$1:$A$248)),0)+IF(AND($H89&gt;W$6,$H89&lt;=X$6,$I89&gt;X$6),NETWORKDAYS.INTL($H89,(X$6),1,(Holidays!$A$1:$A$248)),0)+IF(AND($H89&lt;W$6,$I89&lt;X$6,$I89&gt;W$6),NETWORKDAYS.INTL(W$6+1,$I89,1,(Holidays!$A$1:$A$248)),0)+IF(AND($H89&lt;=W$6,$I89&gt;=X$6,$I89&gt;W$6),NETWORKDAYS.INTL(W$6+1,(X$6),1,(Holidays!$A$1:$A$248)),0))*$O89,"")</f>
        <v>0</v>
      </c>
    </row>
    <row r="90" spans="2:24" ht="15" customHeight="1" outlineLevel="1">
      <c r="B90" s="59" t="str">
        <f>'A-5_License Planning'!B88</f>
        <v/>
      </c>
      <c r="C90" s="458" t="str">
        <f ca="1">IFERROR(VLOOKUP(B90,OFFSET('A-1_MH Estimation'!$B$7,0,0,MATCH("Subtotal LOE",'A-1_MH Estimation'!B:B,0)-7,2),2,0),"")</f>
        <v/>
      </c>
      <c r="D90" s="466" t="str">
        <f ca="1">IFERROR(VLOOKUP(B90,OFFSET('A-1_MH Estimation'!$B$7,0,0,MATCH("Subtotal LOE",'A-1_MH Estimation'!B:B,0)-7,4),4,0),"")</f>
        <v/>
      </c>
      <c r="E90" s="466" t="str">
        <f ca="1">IFERROR(VLOOKUP(B90,OFFSET('A-1_MH Estimation'!$B$7,0,0,MATCH("Subtotal LOE",'A-1_MH Estimation'!B:B,0)-7,3),3,0),"")</f>
        <v/>
      </c>
      <c r="F90" s="462">
        <f ca="1">IFERROR(VLOOKUP($B90,'A-2_MH Distribution'!$B$6:$O$16314,3,0)*VLOOKUP($B90,'A-2_MH Distribution'!$B$6:$O$16314,VLOOKUP(G90,SoftwareList,6,0),0)*IFERROR((--(VLOOKUP($B90,'A-2_MH Distribution'!$B$6:$O$16314,VLOOKUP(G90,SoftwareList,8,0),0)=0)+VLOOKUP($B90,'A-2_MH Distribution'!$B$6:$O$16314,VLOOKUP(G90,SoftwareList,8,0),0)),1),0)</f>
        <v>0</v>
      </c>
      <c r="G90" s="403" t="str">
        <f t="shared" ca="1" si="16"/>
        <v/>
      </c>
      <c r="H90" s="351">
        <f ca="1">IFERROR(INDEX('A-5_License Planning'!$B$1:$M$12900,MATCH(1,INDEX(('A-5_License Planning'!$B$1:$B$12900=ProgressivePlan!B90)*('A-5_License Planning'!$G$1:$G$12900=ProgressivePlan!G90),0),0),MATCH("Start Date",'A-5_License Planning'!$B$4:N$4,0)),0)</f>
        <v>0</v>
      </c>
      <c r="I90" s="352">
        <f ca="1">IFERROR(INDEX('A-5_License Planning'!$B$1:$M$12900,MATCH(1,INDEX(('A-5_License Planning'!$B$1:$B$12900=ProgressivePlan!B90)*('A-5_License Planning'!$G$1:$G$12900=ProgressivePlan!G90),0),0),MATCH("Finish Date",'A-5_License Planning'!$B$4:N$4,0)),0)</f>
        <v>0</v>
      </c>
      <c r="J90" s="514">
        <f t="shared" ca="1" si="14"/>
        <v>0</v>
      </c>
      <c r="K90" s="511">
        <f ca="1">NETWORKDAYS.INTL(L90,M90,1,Holidays!$A$1:$A$248)</f>
        <v>0</v>
      </c>
      <c r="L90" s="507">
        <f t="shared" ca="1" si="17"/>
        <v>0</v>
      </c>
      <c r="M90" s="352">
        <f t="shared" ca="1" si="18"/>
        <v>0</v>
      </c>
      <c r="N90" s="170">
        <f ca="1">NETWORKDAYS.INTL(H90,I90,1,Holidays!$A$1:$A$248)</f>
        <v>0</v>
      </c>
      <c r="O90" s="62">
        <f t="shared" ca="1" si="15"/>
        <v>0</v>
      </c>
      <c r="P90" s="533"/>
      <c r="R90" s="253">
        <f ca="1">SUM($S90:X90)</f>
        <v>0</v>
      </c>
      <c r="S90" s="320"/>
      <c r="T90" s="321">
        <f ca="1">IFERROR((IF(AND($H90&gt;S$6,$H90&lt;=T$6,$I90&lt;=T$6),NETWORKDAYS.INTL($H90,$I90,1,(Holidays!$A$1:$A$248)),0)+IF(AND($H90&gt;S$6,$H90&lt;=T$6,$I90&gt;T$6),NETWORKDAYS.INTL($H90,(T$6),1,(Holidays!$A$1:$A$248)),0)+IF(AND($H90&lt;S$6,$I90&lt;T$6,$I90&gt;S$6),NETWORKDAYS.INTL(S$6+1,$I90,1,(Holidays!$A$1:$A$248)),0)+IF(AND($H90&lt;=S$6,$I90&gt;=T$6,$I90&gt;S$6),NETWORKDAYS.INTL(S$6+1,(T$6),1,(Holidays!$A$1:$A$248)),0))*$O90,"")</f>
        <v>0</v>
      </c>
      <c r="U90" s="190">
        <f ca="1">IFERROR((IF(AND($H90&gt;T$6,$H90&lt;=U$6,$I90&lt;=U$6),NETWORKDAYS.INTL($H90,$I90,1,(Holidays!$A$1:$A$248)),0)+IF(AND($H90&gt;T$6,$H90&lt;=U$6,$I90&gt;U$6),NETWORKDAYS.INTL($H90,(U$6),1,(Holidays!$A$1:$A$248)),0)+IF(AND($H90&lt;T$6,$I90&lt;U$6,$I90&gt;T$6),NETWORKDAYS.INTL(T$6+1,$I90,1,(Holidays!$A$1:$A$248)),0)+IF(AND($H90&lt;=T$6,$I90&gt;=U$6,$I90&gt;T$6),NETWORKDAYS.INTL(T$6+1,(U$6),1,(Holidays!$A$1:$A$248)),0))*$O90,"")</f>
        <v>0</v>
      </c>
      <c r="V90" s="192">
        <f ca="1">IFERROR((IF(AND($H90&gt;U$6,$H90&lt;=V$6,$I90&lt;=V$6),NETWORKDAYS.INTL($H90,$I90,1,(Holidays!$A$1:$A$248)),0)+IF(AND($H90&gt;U$6,$H90&lt;=V$6,$I90&gt;V$6),NETWORKDAYS.INTL($H90,(V$6),1,(Holidays!$A$1:$A$248)),0)+IF(AND($H90&lt;U$6,$I90&lt;V$6,$I90&gt;U$6),NETWORKDAYS.INTL(U$6+1,$I90,1,(Holidays!$A$1:$A$248)),0)+IF(AND($H90&lt;=U$6,$I90&gt;=V$6,$I90&gt;U$6),NETWORKDAYS.INTL(U$6+1,(V$6),1,(Holidays!$A$1:$A$248)),0))*$O90,"")</f>
        <v>0</v>
      </c>
      <c r="W90" s="321">
        <f ca="1">IFERROR((IF(AND($H90&gt;V$6,$H90&lt;=W$6,$I90&lt;=W$6),NETWORKDAYS.INTL($H90,$I90,1,(Holidays!$A$1:$A$248)),0)+IF(AND($H90&gt;V$6,$H90&lt;=W$6,$I90&gt;W$6),NETWORKDAYS.INTL($H90,(W$6),1,(Holidays!$A$1:$A$248)),0)+IF(AND($H90&lt;V$6,$I90&lt;W$6,$I90&gt;V$6),NETWORKDAYS.INTL(V$6+1,$I90,1,(Holidays!$A$1:$A$248)),0)+IF(AND($H90&lt;=V$6,$I90&gt;=W$6,$I90&gt;V$6),NETWORKDAYS.INTL(V$6+1,(W$6),1,(Holidays!$A$1:$A$248)),0))*$O90,"")</f>
        <v>0</v>
      </c>
      <c r="X90" s="190">
        <f ca="1">IFERROR((IF(AND($H90&gt;W$6,$H90&lt;=X$6,$I90&lt;=X$6),NETWORKDAYS.INTL($H90,$I90,1,(Holidays!$A$1:$A$248)),0)+IF(AND($H90&gt;W$6,$H90&lt;=X$6,$I90&gt;X$6),NETWORKDAYS.INTL($H90,(X$6),1,(Holidays!$A$1:$A$248)),0)+IF(AND($H90&lt;W$6,$I90&lt;X$6,$I90&gt;W$6),NETWORKDAYS.INTL(W$6+1,$I90,1,(Holidays!$A$1:$A$248)),0)+IF(AND($H90&lt;=W$6,$I90&gt;=X$6,$I90&gt;W$6),NETWORKDAYS.INTL(W$6+1,(X$6),1,(Holidays!$A$1:$A$248)),0))*$O90,"")</f>
        <v>0</v>
      </c>
    </row>
    <row r="91" spans="2:24" ht="15" customHeight="1" outlineLevel="1">
      <c r="B91" s="59" t="str">
        <f>'A-5_License Planning'!B89</f>
        <v/>
      </c>
      <c r="C91" s="458" t="str">
        <f ca="1">IFERROR(VLOOKUP(B91,OFFSET('A-1_MH Estimation'!$B$7,0,0,MATCH("Subtotal LOE",'A-1_MH Estimation'!B:B,0)-7,2),2,0),"")</f>
        <v/>
      </c>
      <c r="D91" s="466" t="str">
        <f ca="1">IFERROR(VLOOKUP(B91,OFFSET('A-1_MH Estimation'!$B$7,0,0,MATCH("Subtotal LOE",'A-1_MH Estimation'!B:B,0)-7,4),4,0),"")</f>
        <v/>
      </c>
      <c r="E91" s="466" t="str">
        <f ca="1">IFERROR(VLOOKUP(B91,OFFSET('A-1_MH Estimation'!$B$7,0,0,MATCH("Subtotal LOE",'A-1_MH Estimation'!B:B,0)-7,3),3,0),"")</f>
        <v/>
      </c>
      <c r="F91" s="462">
        <f ca="1">IFERROR(VLOOKUP($B91,'A-2_MH Distribution'!$B$6:$O$16314,3,0)*VLOOKUP($B91,'A-2_MH Distribution'!$B$6:$O$16314,VLOOKUP(G91,SoftwareList,6,0),0)*IFERROR((--(VLOOKUP($B91,'A-2_MH Distribution'!$B$6:$O$16314,VLOOKUP(G91,SoftwareList,8,0),0)=0)+VLOOKUP($B91,'A-2_MH Distribution'!$B$6:$O$16314,VLOOKUP(G91,SoftwareList,8,0),0)),1),0)</f>
        <v>0</v>
      </c>
      <c r="G91" s="403" t="str">
        <f t="shared" ca="1" si="16"/>
        <v/>
      </c>
      <c r="H91" s="351">
        <f ca="1">IFERROR(INDEX('A-5_License Planning'!$B$1:$M$12900,MATCH(1,INDEX(('A-5_License Planning'!$B$1:$B$12900=ProgressivePlan!B91)*('A-5_License Planning'!$G$1:$G$12900=ProgressivePlan!G91),0),0),MATCH("Start Date",'A-5_License Planning'!$B$4:N$4,0)),0)</f>
        <v>0</v>
      </c>
      <c r="I91" s="352">
        <f ca="1">IFERROR(INDEX('A-5_License Planning'!$B$1:$M$12900,MATCH(1,INDEX(('A-5_License Planning'!$B$1:$B$12900=ProgressivePlan!B91)*('A-5_License Planning'!$G$1:$G$12900=ProgressivePlan!G91),0),0),MATCH("Finish Date",'A-5_License Planning'!$B$4:N$4,0)),0)</f>
        <v>0</v>
      </c>
      <c r="J91" s="514">
        <f t="shared" ca="1" si="14"/>
        <v>0</v>
      </c>
      <c r="K91" s="511">
        <f ca="1">NETWORKDAYS.INTL(L91,M91,1,Holidays!$A$1:$A$248)</f>
        <v>0</v>
      </c>
      <c r="L91" s="507">
        <f t="shared" ca="1" si="17"/>
        <v>0</v>
      </c>
      <c r="M91" s="352">
        <f t="shared" ca="1" si="18"/>
        <v>0</v>
      </c>
      <c r="N91" s="170">
        <f ca="1">NETWORKDAYS.INTL(H91,I91,1,Holidays!$A$1:$A$248)</f>
        <v>0</v>
      </c>
      <c r="O91" s="62">
        <f t="shared" ca="1" si="15"/>
        <v>0</v>
      </c>
      <c r="P91" s="533"/>
      <c r="R91" s="253">
        <f ca="1">SUM($S91:X91)</f>
        <v>0</v>
      </c>
      <c r="S91" s="320"/>
      <c r="T91" s="321">
        <f ca="1">IFERROR((IF(AND($H91&gt;S$6,$H91&lt;=T$6,$I91&lt;=T$6),NETWORKDAYS.INTL($H91,$I91,1,(Holidays!$A$1:$A$248)),0)+IF(AND($H91&gt;S$6,$H91&lt;=T$6,$I91&gt;T$6),NETWORKDAYS.INTL($H91,(T$6),1,(Holidays!$A$1:$A$248)),0)+IF(AND($H91&lt;S$6,$I91&lt;T$6,$I91&gt;S$6),NETWORKDAYS.INTL(S$6+1,$I91,1,(Holidays!$A$1:$A$248)),0)+IF(AND($H91&lt;=S$6,$I91&gt;=T$6,$I91&gt;S$6),NETWORKDAYS.INTL(S$6+1,(T$6),1,(Holidays!$A$1:$A$248)),0))*$O91,"")</f>
        <v>0</v>
      </c>
      <c r="U91" s="190">
        <f ca="1">IFERROR((IF(AND($H91&gt;T$6,$H91&lt;=U$6,$I91&lt;=U$6),NETWORKDAYS.INTL($H91,$I91,1,(Holidays!$A$1:$A$248)),0)+IF(AND($H91&gt;T$6,$H91&lt;=U$6,$I91&gt;U$6),NETWORKDAYS.INTL($H91,(U$6),1,(Holidays!$A$1:$A$248)),0)+IF(AND($H91&lt;T$6,$I91&lt;U$6,$I91&gt;T$6),NETWORKDAYS.INTL(T$6+1,$I91,1,(Holidays!$A$1:$A$248)),0)+IF(AND($H91&lt;=T$6,$I91&gt;=U$6,$I91&gt;T$6),NETWORKDAYS.INTL(T$6+1,(U$6),1,(Holidays!$A$1:$A$248)),0))*$O91,"")</f>
        <v>0</v>
      </c>
      <c r="V91" s="192">
        <f ca="1">IFERROR((IF(AND($H91&gt;U$6,$H91&lt;=V$6,$I91&lt;=V$6),NETWORKDAYS.INTL($H91,$I91,1,(Holidays!$A$1:$A$248)),0)+IF(AND($H91&gt;U$6,$H91&lt;=V$6,$I91&gt;V$6),NETWORKDAYS.INTL($H91,(V$6),1,(Holidays!$A$1:$A$248)),0)+IF(AND($H91&lt;U$6,$I91&lt;V$6,$I91&gt;U$6),NETWORKDAYS.INTL(U$6+1,$I91,1,(Holidays!$A$1:$A$248)),0)+IF(AND($H91&lt;=U$6,$I91&gt;=V$6,$I91&gt;U$6),NETWORKDAYS.INTL(U$6+1,(V$6),1,(Holidays!$A$1:$A$248)),0))*$O91,"")</f>
        <v>0</v>
      </c>
      <c r="W91" s="321">
        <f ca="1">IFERROR((IF(AND($H91&gt;V$6,$H91&lt;=W$6,$I91&lt;=W$6),NETWORKDAYS.INTL($H91,$I91,1,(Holidays!$A$1:$A$248)),0)+IF(AND($H91&gt;V$6,$H91&lt;=W$6,$I91&gt;W$6),NETWORKDAYS.INTL($H91,(W$6),1,(Holidays!$A$1:$A$248)),0)+IF(AND($H91&lt;V$6,$I91&lt;W$6,$I91&gt;V$6),NETWORKDAYS.INTL(V$6+1,$I91,1,(Holidays!$A$1:$A$248)),0)+IF(AND($H91&lt;=V$6,$I91&gt;=W$6,$I91&gt;V$6),NETWORKDAYS.INTL(V$6+1,(W$6),1,(Holidays!$A$1:$A$248)),0))*$O91,"")</f>
        <v>0</v>
      </c>
      <c r="X91" s="190">
        <f ca="1">IFERROR((IF(AND($H91&gt;W$6,$H91&lt;=X$6,$I91&lt;=X$6),NETWORKDAYS.INTL($H91,$I91,1,(Holidays!$A$1:$A$248)),0)+IF(AND($H91&gt;W$6,$H91&lt;=X$6,$I91&gt;X$6),NETWORKDAYS.INTL($H91,(X$6),1,(Holidays!$A$1:$A$248)),0)+IF(AND($H91&lt;W$6,$I91&lt;X$6,$I91&gt;W$6),NETWORKDAYS.INTL(W$6+1,$I91,1,(Holidays!$A$1:$A$248)),0)+IF(AND($H91&lt;=W$6,$I91&gt;=X$6,$I91&gt;W$6),NETWORKDAYS.INTL(W$6+1,(X$6),1,(Holidays!$A$1:$A$248)),0))*$O91,"")</f>
        <v>0</v>
      </c>
    </row>
    <row r="92" spans="2:24" ht="15" customHeight="1" outlineLevel="1">
      <c r="B92" s="59" t="str">
        <f>'A-5_License Planning'!B90</f>
        <v/>
      </c>
      <c r="C92" s="458" t="str">
        <f ca="1">IFERROR(VLOOKUP(B92,OFFSET('A-1_MH Estimation'!$B$7,0,0,MATCH("Subtotal LOE",'A-1_MH Estimation'!B:B,0)-7,2),2,0),"")</f>
        <v/>
      </c>
      <c r="D92" s="466" t="str">
        <f ca="1">IFERROR(VLOOKUP(B92,OFFSET('A-1_MH Estimation'!$B$7,0,0,MATCH("Subtotal LOE",'A-1_MH Estimation'!B:B,0)-7,4),4,0),"")</f>
        <v/>
      </c>
      <c r="E92" s="466" t="str">
        <f ca="1">IFERROR(VLOOKUP(B92,OFFSET('A-1_MH Estimation'!$B$7,0,0,MATCH("Subtotal LOE",'A-1_MH Estimation'!B:B,0)-7,3),3,0),"")</f>
        <v/>
      </c>
      <c r="F92" s="462">
        <f ca="1">IFERROR(VLOOKUP($B92,'A-2_MH Distribution'!$B$6:$O$16314,3,0)*VLOOKUP($B92,'A-2_MH Distribution'!$B$6:$O$16314,VLOOKUP(G92,SoftwareList,6,0),0)*IFERROR((--(VLOOKUP($B92,'A-2_MH Distribution'!$B$6:$O$16314,VLOOKUP(G92,SoftwareList,8,0),0)=0)+VLOOKUP($B92,'A-2_MH Distribution'!$B$6:$O$16314,VLOOKUP(G92,SoftwareList,8,0),0)),1),0)</f>
        <v>0</v>
      </c>
      <c r="G92" s="403" t="str">
        <f t="shared" ca="1" si="16"/>
        <v/>
      </c>
      <c r="H92" s="351">
        <f ca="1">IFERROR(INDEX('A-5_License Planning'!$B$1:$M$12900,MATCH(1,INDEX(('A-5_License Planning'!$B$1:$B$12900=ProgressivePlan!B92)*('A-5_License Planning'!$G$1:$G$12900=ProgressivePlan!G92),0),0),MATCH("Start Date",'A-5_License Planning'!$B$4:N$4,0)),0)</f>
        <v>0</v>
      </c>
      <c r="I92" s="352">
        <f ca="1">IFERROR(INDEX('A-5_License Planning'!$B$1:$M$12900,MATCH(1,INDEX(('A-5_License Planning'!$B$1:$B$12900=ProgressivePlan!B92)*('A-5_License Planning'!$G$1:$G$12900=ProgressivePlan!G92),0),0),MATCH("Finish Date",'A-5_License Planning'!$B$4:N$4,0)),0)</f>
        <v>0</v>
      </c>
      <c r="J92" s="514">
        <f t="shared" ca="1" si="14"/>
        <v>0</v>
      </c>
      <c r="K92" s="511">
        <f ca="1">NETWORKDAYS.INTL(L92,M92,1,Holidays!$A$1:$A$248)</f>
        <v>0</v>
      </c>
      <c r="L92" s="507">
        <f t="shared" ca="1" si="17"/>
        <v>0</v>
      </c>
      <c r="M92" s="352">
        <f t="shared" ca="1" si="18"/>
        <v>0</v>
      </c>
      <c r="N92" s="170">
        <f ca="1">NETWORKDAYS.INTL(H92,I92,1,Holidays!$A$1:$A$248)</f>
        <v>0</v>
      </c>
      <c r="O92" s="62">
        <f t="shared" ca="1" si="15"/>
        <v>0</v>
      </c>
      <c r="P92" s="533"/>
      <c r="R92" s="253">
        <f ca="1">SUM($S92:X92)</f>
        <v>0</v>
      </c>
      <c r="S92" s="320"/>
      <c r="T92" s="321">
        <f ca="1">IFERROR((IF(AND($H92&gt;S$6,$H92&lt;=T$6,$I92&lt;=T$6),NETWORKDAYS.INTL($H92,$I92,1,(Holidays!$A$1:$A$248)),0)+IF(AND($H92&gt;S$6,$H92&lt;=T$6,$I92&gt;T$6),NETWORKDAYS.INTL($H92,(T$6),1,(Holidays!$A$1:$A$248)),0)+IF(AND($H92&lt;S$6,$I92&lt;T$6,$I92&gt;S$6),NETWORKDAYS.INTL(S$6+1,$I92,1,(Holidays!$A$1:$A$248)),0)+IF(AND($H92&lt;=S$6,$I92&gt;=T$6,$I92&gt;S$6),NETWORKDAYS.INTL(S$6+1,(T$6),1,(Holidays!$A$1:$A$248)),0))*$O92,"")</f>
        <v>0</v>
      </c>
      <c r="U92" s="190">
        <f ca="1">IFERROR((IF(AND($H92&gt;T$6,$H92&lt;=U$6,$I92&lt;=U$6),NETWORKDAYS.INTL($H92,$I92,1,(Holidays!$A$1:$A$248)),0)+IF(AND($H92&gt;T$6,$H92&lt;=U$6,$I92&gt;U$6),NETWORKDAYS.INTL($H92,(U$6),1,(Holidays!$A$1:$A$248)),0)+IF(AND($H92&lt;T$6,$I92&lt;U$6,$I92&gt;T$6),NETWORKDAYS.INTL(T$6+1,$I92,1,(Holidays!$A$1:$A$248)),0)+IF(AND($H92&lt;=T$6,$I92&gt;=U$6,$I92&gt;T$6),NETWORKDAYS.INTL(T$6+1,(U$6),1,(Holidays!$A$1:$A$248)),0))*$O92,"")</f>
        <v>0</v>
      </c>
      <c r="V92" s="192">
        <f ca="1">IFERROR((IF(AND($H92&gt;U$6,$H92&lt;=V$6,$I92&lt;=V$6),NETWORKDAYS.INTL($H92,$I92,1,(Holidays!$A$1:$A$248)),0)+IF(AND($H92&gt;U$6,$H92&lt;=V$6,$I92&gt;V$6),NETWORKDAYS.INTL($H92,(V$6),1,(Holidays!$A$1:$A$248)),0)+IF(AND($H92&lt;U$6,$I92&lt;V$6,$I92&gt;U$6),NETWORKDAYS.INTL(U$6+1,$I92,1,(Holidays!$A$1:$A$248)),0)+IF(AND($H92&lt;=U$6,$I92&gt;=V$6,$I92&gt;U$6),NETWORKDAYS.INTL(U$6+1,(V$6),1,(Holidays!$A$1:$A$248)),0))*$O92,"")</f>
        <v>0</v>
      </c>
      <c r="W92" s="321">
        <f ca="1">IFERROR((IF(AND($H92&gt;V$6,$H92&lt;=W$6,$I92&lt;=W$6),NETWORKDAYS.INTL($H92,$I92,1,(Holidays!$A$1:$A$248)),0)+IF(AND($H92&gt;V$6,$H92&lt;=W$6,$I92&gt;W$6),NETWORKDAYS.INTL($H92,(W$6),1,(Holidays!$A$1:$A$248)),0)+IF(AND($H92&lt;V$6,$I92&lt;W$6,$I92&gt;V$6),NETWORKDAYS.INTL(V$6+1,$I92,1,(Holidays!$A$1:$A$248)),0)+IF(AND($H92&lt;=V$6,$I92&gt;=W$6,$I92&gt;V$6),NETWORKDAYS.INTL(V$6+1,(W$6),1,(Holidays!$A$1:$A$248)),0))*$O92,"")</f>
        <v>0</v>
      </c>
      <c r="X92" s="190">
        <f ca="1">IFERROR((IF(AND($H92&gt;W$6,$H92&lt;=X$6,$I92&lt;=X$6),NETWORKDAYS.INTL($H92,$I92,1,(Holidays!$A$1:$A$248)),0)+IF(AND($H92&gt;W$6,$H92&lt;=X$6,$I92&gt;X$6),NETWORKDAYS.INTL($H92,(X$6),1,(Holidays!$A$1:$A$248)),0)+IF(AND($H92&lt;W$6,$I92&lt;X$6,$I92&gt;W$6),NETWORKDAYS.INTL(W$6+1,$I92,1,(Holidays!$A$1:$A$248)),0)+IF(AND($H92&lt;=W$6,$I92&gt;=X$6,$I92&gt;W$6),NETWORKDAYS.INTL(W$6+1,(X$6),1,(Holidays!$A$1:$A$248)),0))*$O92,"")</f>
        <v>0</v>
      </c>
    </row>
    <row r="93" spans="2:24" ht="15" customHeight="1" outlineLevel="1">
      <c r="B93" s="59" t="str">
        <f>'A-5_License Planning'!B91</f>
        <v/>
      </c>
      <c r="C93" s="458" t="str">
        <f ca="1">IFERROR(VLOOKUP(B93,OFFSET('A-1_MH Estimation'!$B$7,0,0,MATCH("Subtotal LOE",'A-1_MH Estimation'!B:B,0)-7,2),2,0),"")</f>
        <v/>
      </c>
      <c r="D93" s="466" t="str">
        <f ca="1">IFERROR(VLOOKUP(B93,OFFSET('A-1_MH Estimation'!$B$7,0,0,MATCH("Subtotal LOE",'A-1_MH Estimation'!B:B,0)-7,4),4,0),"")</f>
        <v/>
      </c>
      <c r="E93" s="466" t="str">
        <f ca="1">IFERROR(VLOOKUP(B93,OFFSET('A-1_MH Estimation'!$B$7,0,0,MATCH("Subtotal LOE",'A-1_MH Estimation'!B:B,0)-7,3),3,0),"")</f>
        <v/>
      </c>
      <c r="F93" s="462">
        <f ca="1">IFERROR(VLOOKUP($B93,'A-2_MH Distribution'!$B$6:$O$16314,3,0)*VLOOKUP($B93,'A-2_MH Distribution'!$B$6:$O$16314,VLOOKUP(G93,SoftwareList,6,0),0)*IFERROR((--(VLOOKUP($B93,'A-2_MH Distribution'!$B$6:$O$16314,VLOOKUP(G93,SoftwareList,8,0),0)=0)+VLOOKUP($B93,'A-2_MH Distribution'!$B$6:$O$16314,VLOOKUP(G93,SoftwareList,8,0),0)),1),0)</f>
        <v>0</v>
      </c>
      <c r="G93" s="403" t="str">
        <f t="shared" ca="1" si="16"/>
        <v/>
      </c>
      <c r="H93" s="351">
        <f ca="1">IFERROR(INDEX('A-5_License Planning'!$B$1:$M$12900,MATCH(1,INDEX(('A-5_License Planning'!$B$1:$B$12900=ProgressivePlan!B93)*('A-5_License Planning'!$G$1:$G$12900=ProgressivePlan!G93),0),0),MATCH("Start Date",'A-5_License Planning'!$B$4:N$4,0)),0)</f>
        <v>0</v>
      </c>
      <c r="I93" s="352">
        <f ca="1">IFERROR(INDEX('A-5_License Planning'!$B$1:$M$12900,MATCH(1,INDEX(('A-5_License Planning'!$B$1:$B$12900=ProgressivePlan!B93)*('A-5_License Planning'!$G$1:$G$12900=ProgressivePlan!G93),0),0),MATCH("Finish Date",'A-5_License Planning'!$B$4:N$4,0)),0)</f>
        <v>0</v>
      </c>
      <c r="J93" s="514">
        <f t="shared" ca="1" si="14"/>
        <v>0</v>
      </c>
      <c r="K93" s="511">
        <f ca="1">NETWORKDAYS.INTL(L93,M93,1,Holidays!$A$1:$A$248)</f>
        <v>0</v>
      </c>
      <c r="L93" s="507">
        <f t="shared" ca="1" si="17"/>
        <v>0</v>
      </c>
      <c r="M93" s="352">
        <f t="shared" ca="1" si="18"/>
        <v>0</v>
      </c>
      <c r="N93" s="170">
        <f ca="1">NETWORKDAYS.INTL(H93,I93,1,Holidays!$A$1:$A$248)</f>
        <v>0</v>
      </c>
      <c r="O93" s="62">
        <f t="shared" ca="1" si="15"/>
        <v>0</v>
      </c>
      <c r="P93" s="533"/>
      <c r="R93" s="253">
        <f ca="1">SUM($S93:X93)</f>
        <v>0</v>
      </c>
      <c r="S93" s="320"/>
      <c r="T93" s="321">
        <f ca="1">IFERROR((IF(AND($H93&gt;S$6,$H93&lt;=T$6,$I93&lt;=T$6),NETWORKDAYS.INTL($H93,$I93,1,(Holidays!$A$1:$A$248)),0)+IF(AND($H93&gt;S$6,$H93&lt;=T$6,$I93&gt;T$6),NETWORKDAYS.INTL($H93,(T$6),1,(Holidays!$A$1:$A$248)),0)+IF(AND($H93&lt;S$6,$I93&lt;T$6,$I93&gt;S$6),NETWORKDAYS.INTL(S$6+1,$I93,1,(Holidays!$A$1:$A$248)),0)+IF(AND($H93&lt;=S$6,$I93&gt;=T$6,$I93&gt;S$6),NETWORKDAYS.INTL(S$6+1,(T$6),1,(Holidays!$A$1:$A$248)),0))*$O93,"")</f>
        <v>0</v>
      </c>
      <c r="U93" s="190">
        <f ca="1">IFERROR((IF(AND($H93&gt;T$6,$H93&lt;=U$6,$I93&lt;=U$6),NETWORKDAYS.INTL($H93,$I93,1,(Holidays!$A$1:$A$248)),0)+IF(AND($H93&gt;T$6,$H93&lt;=U$6,$I93&gt;U$6),NETWORKDAYS.INTL($H93,(U$6),1,(Holidays!$A$1:$A$248)),0)+IF(AND($H93&lt;T$6,$I93&lt;U$6,$I93&gt;T$6),NETWORKDAYS.INTL(T$6+1,$I93,1,(Holidays!$A$1:$A$248)),0)+IF(AND($H93&lt;=T$6,$I93&gt;=U$6,$I93&gt;T$6),NETWORKDAYS.INTL(T$6+1,(U$6),1,(Holidays!$A$1:$A$248)),0))*$O93,"")</f>
        <v>0</v>
      </c>
      <c r="V93" s="192">
        <f ca="1">IFERROR((IF(AND($H93&gt;U$6,$H93&lt;=V$6,$I93&lt;=V$6),NETWORKDAYS.INTL($H93,$I93,1,(Holidays!$A$1:$A$248)),0)+IF(AND($H93&gt;U$6,$H93&lt;=V$6,$I93&gt;V$6),NETWORKDAYS.INTL($H93,(V$6),1,(Holidays!$A$1:$A$248)),0)+IF(AND($H93&lt;U$6,$I93&lt;V$6,$I93&gt;U$6),NETWORKDAYS.INTL(U$6+1,$I93,1,(Holidays!$A$1:$A$248)),0)+IF(AND($H93&lt;=U$6,$I93&gt;=V$6,$I93&gt;U$6),NETWORKDAYS.INTL(U$6+1,(V$6),1,(Holidays!$A$1:$A$248)),0))*$O93,"")</f>
        <v>0</v>
      </c>
      <c r="W93" s="321">
        <f ca="1">IFERROR((IF(AND($H93&gt;V$6,$H93&lt;=W$6,$I93&lt;=W$6),NETWORKDAYS.INTL($H93,$I93,1,(Holidays!$A$1:$A$248)),0)+IF(AND($H93&gt;V$6,$H93&lt;=W$6,$I93&gt;W$6),NETWORKDAYS.INTL($H93,(W$6),1,(Holidays!$A$1:$A$248)),0)+IF(AND($H93&lt;V$6,$I93&lt;W$6,$I93&gt;V$6),NETWORKDAYS.INTL(V$6+1,$I93,1,(Holidays!$A$1:$A$248)),0)+IF(AND($H93&lt;=V$6,$I93&gt;=W$6,$I93&gt;V$6),NETWORKDAYS.INTL(V$6+1,(W$6),1,(Holidays!$A$1:$A$248)),0))*$O93,"")</f>
        <v>0</v>
      </c>
      <c r="X93" s="190">
        <f ca="1">IFERROR((IF(AND($H93&gt;W$6,$H93&lt;=X$6,$I93&lt;=X$6),NETWORKDAYS.INTL($H93,$I93,1,(Holidays!$A$1:$A$248)),0)+IF(AND($H93&gt;W$6,$H93&lt;=X$6,$I93&gt;X$6),NETWORKDAYS.INTL($H93,(X$6),1,(Holidays!$A$1:$A$248)),0)+IF(AND($H93&lt;W$6,$I93&lt;X$6,$I93&gt;W$6),NETWORKDAYS.INTL(W$6+1,$I93,1,(Holidays!$A$1:$A$248)),0)+IF(AND($H93&lt;=W$6,$I93&gt;=X$6,$I93&gt;W$6),NETWORKDAYS.INTL(W$6+1,(X$6),1,(Holidays!$A$1:$A$248)),0))*$O93,"")</f>
        <v>0</v>
      </c>
    </row>
    <row r="94" spans="2:24" ht="15" customHeight="1" outlineLevel="1">
      <c r="B94" s="59" t="str">
        <f>'A-5_License Planning'!B92</f>
        <v/>
      </c>
      <c r="C94" s="458" t="str">
        <f ca="1">IFERROR(VLOOKUP(B94,OFFSET('A-1_MH Estimation'!$B$7,0,0,MATCH("Subtotal LOE",'A-1_MH Estimation'!B:B,0)-7,2),2,0),"")</f>
        <v/>
      </c>
      <c r="D94" s="466" t="str">
        <f ca="1">IFERROR(VLOOKUP(B94,OFFSET('A-1_MH Estimation'!$B$7,0,0,MATCH("Subtotal LOE",'A-1_MH Estimation'!B:B,0)-7,4),4,0),"")</f>
        <v/>
      </c>
      <c r="E94" s="466" t="str">
        <f ca="1">IFERROR(VLOOKUP(B94,OFFSET('A-1_MH Estimation'!$B$7,0,0,MATCH("Subtotal LOE",'A-1_MH Estimation'!B:B,0)-7,3),3,0),"")</f>
        <v/>
      </c>
      <c r="F94" s="462">
        <f ca="1">IFERROR(VLOOKUP($B94,'A-2_MH Distribution'!$B$6:$O$16314,3,0)*VLOOKUP($B94,'A-2_MH Distribution'!$B$6:$O$16314,VLOOKUP(G94,SoftwareList,6,0),0)*IFERROR((--(VLOOKUP($B94,'A-2_MH Distribution'!$B$6:$O$16314,VLOOKUP(G94,SoftwareList,8,0),0)=0)+VLOOKUP($B94,'A-2_MH Distribution'!$B$6:$O$16314,VLOOKUP(G94,SoftwareList,8,0),0)),1),0)</f>
        <v>0</v>
      </c>
      <c r="G94" s="403" t="str">
        <f t="shared" ca="1" si="16"/>
        <v/>
      </c>
      <c r="H94" s="351">
        <f ca="1">IFERROR(INDEX('A-5_License Planning'!$B$1:$M$12900,MATCH(1,INDEX(('A-5_License Planning'!$B$1:$B$12900=ProgressivePlan!B94)*('A-5_License Planning'!$G$1:$G$12900=ProgressivePlan!G94),0),0),MATCH("Start Date",'A-5_License Planning'!$B$4:N$4,0)),0)</f>
        <v>0</v>
      </c>
      <c r="I94" s="352">
        <f ca="1">IFERROR(INDEX('A-5_License Planning'!$B$1:$M$12900,MATCH(1,INDEX(('A-5_License Planning'!$B$1:$B$12900=ProgressivePlan!B94)*('A-5_License Planning'!$G$1:$G$12900=ProgressivePlan!G94),0),0),MATCH("Finish Date",'A-5_License Planning'!$B$4:N$4,0)),0)</f>
        <v>0</v>
      </c>
      <c r="J94" s="514">
        <f t="shared" ca="1" si="14"/>
        <v>0</v>
      </c>
      <c r="K94" s="511">
        <f ca="1">NETWORKDAYS.INTL(L94,M94,1,Holidays!$A$1:$A$248)</f>
        <v>0</v>
      </c>
      <c r="L94" s="507">
        <f t="shared" ca="1" si="17"/>
        <v>0</v>
      </c>
      <c r="M94" s="352">
        <f t="shared" ca="1" si="18"/>
        <v>0</v>
      </c>
      <c r="N94" s="170">
        <f ca="1">NETWORKDAYS.INTL(H94,I94,1,Holidays!$A$1:$A$248)</f>
        <v>0</v>
      </c>
      <c r="O94" s="62">
        <f t="shared" ca="1" si="15"/>
        <v>0</v>
      </c>
      <c r="P94" s="533"/>
      <c r="R94" s="253">
        <f ca="1">SUM($S94:X94)</f>
        <v>0</v>
      </c>
      <c r="S94" s="320"/>
      <c r="T94" s="321">
        <f ca="1">IFERROR((IF(AND($H94&gt;S$6,$H94&lt;=T$6,$I94&lt;=T$6),NETWORKDAYS.INTL($H94,$I94,1,(Holidays!$A$1:$A$248)),0)+IF(AND($H94&gt;S$6,$H94&lt;=T$6,$I94&gt;T$6),NETWORKDAYS.INTL($H94,(T$6),1,(Holidays!$A$1:$A$248)),0)+IF(AND($H94&lt;S$6,$I94&lt;T$6,$I94&gt;S$6),NETWORKDAYS.INTL(S$6+1,$I94,1,(Holidays!$A$1:$A$248)),0)+IF(AND($H94&lt;=S$6,$I94&gt;=T$6,$I94&gt;S$6),NETWORKDAYS.INTL(S$6+1,(T$6),1,(Holidays!$A$1:$A$248)),0))*$O94,"")</f>
        <v>0</v>
      </c>
      <c r="U94" s="190">
        <f ca="1">IFERROR((IF(AND($H94&gt;T$6,$H94&lt;=U$6,$I94&lt;=U$6),NETWORKDAYS.INTL($H94,$I94,1,(Holidays!$A$1:$A$248)),0)+IF(AND($H94&gt;T$6,$H94&lt;=U$6,$I94&gt;U$6),NETWORKDAYS.INTL($H94,(U$6),1,(Holidays!$A$1:$A$248)),0)+IF(AND($H94&lt;T$6,$I94&lt;U$6,$I94&gt;T$6),NETWORKDAYS.INTL(T$6+1,$I94,1,(Holidays!$A$1:$A$248)),0)+IF(AND($H94&lt;=T$6,$I94&gt;=U$6,$I94&gt;T$6),NETWORKDAYS.INTL(T$6+1,(U$6),1,(Holidays!$A$1:$A$248)),0))*$O94,"")</f>
        <v>0</v>
      </c>
      <c r="V94" s="192">
        <f ca="1">IFERROR((IF(AND($H94&gt;U$6,$H94&lt;=V$6,$I94&lt;=V$6),NETWORKDAYS.INTL($H94,$I94,1,(Holidays!$A$1:$A$248)),0)+IF(AND($H94&gt;U$6,$H94&lt;=V$6,$I94&gt;V$6),NETWORKDAYS.INTL($H94,(V$6),1,(Holidays!$A$1:$A$248)),0)+IF(AND($H94&lt;U$6,$I94&lt;V$6,$I94&gt;U$6),NETWORKDAYS.INTL(U$6+1,$I94,1,(Holidays!$A$1:$A$248)),0)+IF(AND($H94&lt;=U$6,$I94&gt;=V$6,$I94&gt;U$6),NETWORKDAYS.INTL(U$6+1,(V$6),1,(Holidays!$A$1:$A$248)),0))*$O94,"")</f>
        <v>0</v>
      </c>
      <c r="W94" s="321">
        <f ca="1">IFERROR((IF(AND($H94&gt;V$6,$H94&lt;=W$6,$I94&lt;=W$6),NETWORKDAYS.INTL($H94,$I94,1,(Holidays!$A$1:$A$248)),0)+IF(AND($H94&gt;V$6,$H94&lt;=W$6,$I94&gt;W$6),NETWORKDAYS.INTL($H94,(W$6),1,(Holidays!$A$1:$A$248)),0)+IF(AND($H94&lt;V$6,$I94&lt;W$6,$I94&gt;V$6),NETWORKDAYS.INTL(V$6+1,$I94,1,(Holidays!$A$1:$A$248)),0)+IF(AND($H94&lt;=V$6,$I94&gt;=W$6,$I94&gt;V$6),NETWORKDAYS.INTL(V$6+1,(W$6),1,(Holidays!$A$1:$A$248)),0))*$O94,"")</f>
        <v>0</v>
      </c>
      <c r="X94" s="190">
        <f ca="1">IFERROR((IF(AND($H94&gt;W$6,$H94&lt;=X$6,$I94&lt;=X$6),NETWORKDAYS.INTL($H94,$I94,1,(Holidays!$A$1:$A$248)),0)+IF(AND($H94&gt;W$6,$H94&lt;=X$6,$I94&gt;X$6),NETWORKDAYS.INTL($H94,(X$6),1,(Holidays!$A$1:$A$248)),0)+IF(AND($H94&lt;W$6,$I94&lt;X$6,$I94&gt;W$6),NETWORKDAYS.INTL(W$6+1,$I94,1,(Holidays!$A$1:$A$248)),0)+IF(AND($H94&lt;=W$6,$I94&gt;=X$6,$I94&gt;W$6),NETWORKDAYS.INTL(W$6+1,(X$6),1,(Holidays!$A$1:$A$248)),0))*$O94,"")</f>
        <v>0</v>
      </c>
    </row>
    <row r="95" spans="2:24" ht="15" customHeight="1" outlineLevel="1">
      <c r="B95" s="59" t="str">
        <f>'A-5_License Planning'!B93</f>
        <v/>
      </c>
      <c r="C95" s="458" t="str">
        <f ca="1">IFERROR(VLOOKUP(B95,OFFSET('A-1_MH Estimation'!$B$7,0,0,MATCH("Subtotal LOE",'A-1_MH Estimation'!B:B,0)-7,2),2,0),"")</f>
        <v/>
      </c>
      <c r="D95" s="466" t="str">
        <f ca="1">IFERROR(VLOOKUP(B95,OFFSET('A-1_MH Estimation'!$B$7,0,0,MATCH("Subtotal LOE",'A-1_MH Estimation'!B:B,0)-7,4),4,0),"")</f>
        <v/>
      </c>
      <c r="E95" s="466" t="str">
        <f ca="1">IFERROR(VLOOKUP(B95,OFFSET('A-1_MH Estimation'!$B$7,0,0,MATCH("Subtotal LOE",'A-1_MH Estimation'!B:B,0)-7,3),3,0),"")</f>
        <v/>
      </c>
      <c r="F95" s="462">
        <f ca="1">IFERROR(VLOOKUP($B95,'A-2_MH Distribution'!$B$6:$O$16314,3,0)*VLOOKUP($B95,'A-2_MH Distribution'!$B$6:$O$16314,VLOOKUP(G95,SoftwareList,6,0),0)*IFERROR((--(VLOOKUP($B95,'A-2_MH Distribution'!$B$6:$O$16314,VLOOKUP(G95,SoftwareList,8,0),0)=0)+VLOOKUP($B95,'A-2_MH Distribution'!$B$6:$O$16314,VLOOKUP(G95,SoftwareList,8,0),0)),1),0)</f>
        <v>0</v>
      </c>
      <c r="G95" s="403" t="str">
        <f t="shared" ca="1" si="16"/>
        <v/>
      </c>
      <c r="H95" s="351">
        <f ca="1">IFERROR(INDEX('A-5_License Planning'!$B$1:$M$12900,MATCH(1,INDEX(('A-5_License Planning'!$B$1:$B$12900=ProgressivePlan!B95)*('A-5_License Planning'!$G$1:$G$12900=ProgressivePlan!G95),0),0),MATCH("Start Date",'A-5_License Planning'!$B$4:N$4,0)),0)</f>
        <v>0</v>
      </c>
      <c r="I95" s="352">
        <f ca="1">IFERROR(INDEX('A-5_License Planning'!$B$1:$M$12900,MATCH(1,INDEX(('A-5_License Planning'!$B$1:$B$12900=ProgressivePlan!B95)*('A-5_License Planning'!$G$1:$G$12900=ProgressivePlan!G95),0),0),MATCH("Finish Date",'A-5_License Planning'!$B$4:N$4,0)),0)</f>
        <v>0</v>
      </c>
      <c r="J95" s="514">
        <f t="shared" ca="1" si="14"/>
        <v>0</v>
      </c>
      <c r="K95" s="511">
        <f ca="1">NETWORKDAYS.INTL(L95,M95,1,Holidays!$A$1:$A$248)</f>
        <v>0</v>
      </c>
      <c r="L95" s="507">
        <f t="shared" ca="1" si="17"/>
        <v>0</v>
      </c>
      <c r="M95" s="352">
        <f t="shared" ca="1" si="18"/>
        <v>0</v>
      </c>
      <c r="N95" s="170">
        <f ca="1">NETWORKDAYS.INTL(H95,I95,1,Holidays!$A$1:$A$248)</f>
        <v>0</v>
      </c>
      <c r="O95" s="62">
        <f t="shared" ca="1" si="15"/>
        <v>0</v>
      </c>
      <c r="P95" s="533"/>
      <c r="R95" s="253">
        <f ca="1">SUM($S95:X95)</f>
        <v>0</v>
      </c>
      <c r="S95" s="320"/>
      <c r="T95" s="321">
        <f ca="1">IFERROR((IF(AND($H95&gt;S$6,$H95&lt;=T$6,$I95&lt;=T$6),NETWORKDAYS.INTL($H95,$I95,1,(Holidays!$A$1:$A$248)),0)+IF(AND($H95&gt;S$6,$H95&lt;=T$6,$I95&gt;T$6),NETWORKDAYS.INTL($H95,(T$6),1,(Holidays!$A$1:$A$248)),0)+IF(AND($H95&lt;S$6,$I95&lt;T$6,$I95&gt;S$6),NETWORKDAYS.INTL(S$6+1,$I95,1,(Holidays!$A$1:$A$248)),0)+IF(AND($H95&lt;=S$6,$I95&gt;=T$6,$I95&gt;S$6),NETWORKDAYS.INTL(S$6+1,(T$6),1,(Holidays!$A$1:$A$248)),0))*$O95,"")</f>
        <v>0</v>
      </c>
      <c r="U95" s="190">
        <f ca="1">IFERROR((IF(AND($H95&gt;T$6,$H95&lt;=U$6,$I95&lt;=U$6),NETWORKDAYS.INTL($H95,$I95,1,(Holidays!$A$1:$A$248)),0)+IF(AND($H95&gt;T$6,$H95&lt;=U$6,$I95&gt;U$6),NETWORKDAYS.INTL($H95,(U$6),1,(Holidays!$A$1:$A$248)),0)+IF(AND($H95&lt;T$6,$I95&lt;U$6,$I95&gt;T$6),NETWORKDAYS.INTL(T$6+1,$I95,1,(Holidays!$A$1:$A$248)),0)+IF(AND($H95&lt;=T$6,$I95&gt;=U$6,$I95&gt;T$6),NETWORKDAYS.INTL(T$6+1,(U$6),1,(Holidays!$A$1:$A$248)),0))*$O95,"")</f>
        <v>0</v>
      </c>
      <c r="V95" s="192">
        <f ca="1">IFERROR((IF(AND($H95&gt;U$6,$H95&lt;=V$6,$I95&lt;=V$6),NETWORKDAYS.INTL($H95,$I95,1,(Holidays!$A$1:$A$248)),0)+IF(AND($H95&gt;U$6,$H95&lt;=V$6,$I95&gt;V$6),NETWORKDAYS.INTL($H95,(V$6),1,(Holidays!$A$1:$A$248)),0)+IF(AND($H95&lt;U$6,$I95&lt;V$6,$I95&gt;U$6),NETWORKDAYS.INTL(U$6+1,$I95,1,(Holidays!$A$1:$A$248)),0)+IF(AND($H95&lt;=U$6,$I95&gt;=V$6,$I95&gt;U$6),NETWORKDAYS.INTL(U$6+1,(V$6),1,(Holidays!$A$1:$A$248)),0))*$O95,"")</f>
        <v>0</v>
      </c>
      <c r="W95" s="321">
        <f ca="1">IFERROR((IF(AND($H95&gt;V$6,$H95&lt;=W$6,$I95&lt;=W$6),NETWORKDAYS.INTL($H95,$I95,1,(Holidays!$A$1:$A$248)),0)+IF(AND($H95&gt;V$6,$H95&lt;=W$6,$I95&gt;W$6),NETWORKDAYS.INTL($H95,(W$6),1,(Holidays!$A$1:$A$248)),0)+IF(AND($H95&lt;V$6,$I95&lt;W$6,$I95&gt;V$6),NETWORKDAYS.INTL(V$6+1,$I95,1,(Holidays!$A$1:$A$248)),0)+IF(AND($H95&lt;=V$6,$I95&gt;=W$6,$I95&gt;V$6),NETWORKDAYS.INTL(V$6+1,(W$6),1,(Holidays!$A$1:$A$248)),0))*$O95,"")</f>
        <v>0</v>
      </c>
      <c r="X95" s="190">
        <f ca="1">IFERROR((IF(AND($H95&gt;W$6,$H95&lt;=X$6,$I95&lt;=X$6),NETWORKDAYS.INTL($H95,$I95,1,(Holidays!$A$1:$A$248)),0)+IF(AND($H95&gt;W$6,$H95&lt;=X$6,$I95&gt;X$6),NETWORKDAYS.INTL($H95,(X$6),1,(Holidays!$A$1:$A$248)),0)+IF(AND($H95&lt;W$6,$I95&lt;X$6,$I95&gt;W$6),NETWORKDAYS.INTL(W$6+1,$I95,1,(Holidays!$A$1:$A$248)),0)+IF(AND($H95&lt;=W$6,$I95&gt;=X$6,$I95&gt;W$6),NETWORKDAYS.INTL(W$6+1,(X$6),1,(Holidays!$A$1:$A$248)),0))*$O95,"")</f>
        <v>0</v>
      </c>
    </row>
    <row r="96" spans="2:24" ht="15" customHeight="1" outlineLevel="1">
      <c r="B96" s="59" t="str">
        <f>'A-5_License Planning'!B94</f>
        <v/>
      </c>
      <c r="C96" s="458" t="str">
        <f ca="1">IFERROR(VLOOKUP(B96,OFFSET('A-1_MH Estimation'!$B$7,0,0,MATCH("Subtotal LOE",'A-1_MH Estimation'!B:B,0)-7,2),2,0),"")</f>
        <v/>
      </c>
      <c r="D96" s="466" t="str">
        <f ca="1">IFERROR(VLOOKUP(B96,OFFSET('A-1_MH Estimation'!$B$7,0,0,MATCH("Subtotal LOE",'A-1_MH Estimation'!B:B,0)-7,4),4,0),"")</f>
        <v/>
      </c>
      <c r="E96" s="466" t="str">
        <f ca="1">IFERROR(VLOOKUP(B96,OFFSET('A-1_MH Estimation'!$B$7,0,0,MATCH("Subtotal LOE",'A-1_MH Estimation'!B:B,0)-7,3),3,0),"")</f>
        <v/>
      </c>
      <c r="F96" s="462">
        <f ca="1">IFERROR(VLOOKUP($B96,'A-2_MH Distribution'!$B$6:$O$16314,3,0)*VLOOKUP($B96,'A-2_MH Distribution'!$B$6:$O$16314,VLOOKUP(G96,SoftwareList,6,0),0)*IFERROR((--(VLOOKUP($B96,'A-2_MH Distribution'!$B$6:$O$16314,VLOOKUP(G96,SoftwareList,8,0),0)=0)+VLOOKUP($B96,'A-2_MH Distribution'!$B$6:$O$16314,VLOOKUP(G96,SoftwareList,8,0),0)),1),0)</f>
        <v>0</v>
      </c>
      <c r="G96" s="403" t="str">
        <f t="shared" ca="1" si="16"/>
        <v/>
      </c>
      <c r="H96" s="351">
        <f ca="1">IFERROR(INDEX('A-5_License Planning'!$B$1:$M$12900,MATCH(1,INDEX(('A-5_License Planning'!$B$1:$B$12900=ProgressivePlan!B96)*('A-5_License Planning'!$G$1:$G$12900=ProgressivePlan!G96),0),0),MATCH("Start Date",'A-5_License Planning'!$B$4:N$4,0)),0)</f>
        <v>0</v>
      </c>
      <c r="I96" s="352">
        <f ca="1">IFERROR(INDEX('A-5_License Planning'!$B$1:$M$12900,MATCH(1,INDEX(('A-5_License Planning'!$B$1:$B$12900=ProgressivePlan!B96)*('A-5_License Planning'!$G$1:$G$12900=ProgressivePlan!G96),0),0),MATCH("Finish Date",'A-5_License Planning'!$B$4:N$4,0)),0)</f>
        <v>0</v>
      </c>
      <c r="J96" s="514">
        <f t="shared" ca="1" si="14"/>
        <v>0</v>
      </c>
      <c r="K96" s="511">
        <f ca="1">NETWORKDAYS.INTL(L96,M96,1,Holidays!$A$1:$A$248)</f>
        <v>0</v>
      </c>
      <c r="L96" s="507">
        <f t="shared" ca="1" si="17"/>
        <v>0</v>
      </c>
      <c r="M96" s="352">
        <f t="shared" ca="1" si="18"/>
        <v>0</v>
      </c>
      <c r="N96" s="170">
        <f ca="1">NETWORKDAYS.INTL(H96,I96,1,Holidays!$A$1:$A$248)</f>
        <v>0</v>
      </c>
      <c r="O96" s="62">
        <f t="shared" ca="1" si="15"/>
        <v>0</v>
      </c>
      <c r="P96" s="533"/>
      <c r="R96" s="253">
        <f ca="1">SUM($S96:X96)</f>
        <v>0</v>
      </c>
      <c r="S96" s="320"/>
      <c r="T96" s="321">
        <f ca="1">IFERROR((IF(AND($H96&gt;S$6,$H96&lt;=T$6,$I96&lt;=T$6),NETWORKDAYS.INTL($H96,$I96,1,(Holidays!$A$1:$A$248)),0)+IF(AND($H96&gt;S$6,$H96&lt;=T$6,$I96&gt;T$6),NETWORKDAYS.INTL($H96,(T$6),1,(Holidays!$A$1:$A$248)),0)+IF(AND($H96&lt;S$6,$I96&lt;T$6,$I96&gt;S$6),NETWORKDAYS.INTL(S$6+1,$I96,1,(Holidays!$A$1:$A$248)),0)+IF(AND($H96&lt;=S$6,$I96&gt;=T$6,$I96&gt;S$6),NETWORKDAYS.INTL(S$6+1,(T$6),1,(Holidays!$A$1:$A$248)),0))*$O96,"")</f>
        <v>0</v>
      </c>
      <c r="U96" s="190">
        <f ca="1">IFERROR((IF(AND($H96&gt;T$6,$H96&lt;=U$6,$I96&lt;=U$6),NETWORKDAYS.INTL($H96,$I96,1,(Holidays!$A$1:$A$248)),0)+IF(AND($H96&gt;T$6,$H96&lt;=U$6,$I96&gt;U$6),NETWORKDAYS.INTL($H96,(U$6),1,(Holidays!$A$1:$A$248)),0)+IF(AND($H96&lt;T$6,$I96&lt;U$6,$I96&gt;T$6),NETWORKDAYS.INTL(T$6+1,$I96,1,(Holidays!$A$1:$A$248)),0)+IF(AND($H96&lt;=T$6,$I96&gt;=U$6,$I96&gt;T$6),NETWORKDAYS.INTL(T$6+1,(U$6),1,(Holidays!$A$1:$A$248)),0))*$O96,"")</f>
        <v>0</v>
      </c>
      <c r="V96" s="192">
        <f ca="1">IFERROR((IF(AND($H96&gt;U$6,$H96&lt;=V$6,$I96&lt;=V$6),NETWORKDAYS.INTL($H96,$I96,1,(Holidays!$A$1:$A$248)),0)+IF(AND($H96&gt;U$6,$H96&lt;=V$6,$I96&gt;V$6),NETWORKDAYS.INTL($H96,(V$6),1,(Holidays!$A$1:$A$248)),0)+IF(AND($H96&lt;U$6,$I96&lt;V$6,$I96&gt;U$6),NETWORKDAYS.INTL(U$6+1,$I96,1,(Holidays!$A$1:$A$248)),0)+IF(AND($H96&lt;=U$6,$I96&gt;=V$6,$I96&gt;U$6),NETWORKDAYS.INTL(U$6+1,(V$6),1,(Holidays!$A$1:$A$248)),0))*$O96,"")</f>
        <v>0</v>
      </c>
      <c r="W96" s="321">
        <f ca="1">IFERROR((IF(AND($H96&gt;V$6,$H96&lt;=W$6,$I96&lt;=W$6),NETWORKDAYS.INTL($H96,$I96,1,(Holidays!$A$1:$A$248)),0)+IF(AND($H96&gt;V$6,$H96&lt;=W$6,$I96&gt;W$6),NETWORKDAYS.INTL($H96,(W$6),1,(Holidays!$A$1:$A$248)),0)+IF(AND($H96&lt;V$6,$I96&lt;W$6,$I96&gt;V$6),NETWORKDAYS.INTL(V$6+1,$I96,1,(Holidays!$A$1:$A$248)),0)+IF(AND($H96&lt;=V$6,$I96&gt;=W$6,$I96&gt;V$6),NETWORKDAYS.INTL(V$6+1,(W$6),1,(Holidays!$A$1:$A$248)),0))*$O96,"")</f>
        <v>0</v>
      </c>
      <c r="X96" s="190">
        <f ca="1">IFERROR((IF(AND($H96&gt;W$6,$H96&lt;=X$6,$I96&lt;=X$6),NETWORKDAYS.INTL($H96,$I96,1,(Holidays!$A$1:$A$248)),0)+IF(AND($H96&gt;W$6,$H96&lt;=X$6,$I96&gt;X$6),NETWORKDAYS.INTL($H96,(X$6),1,(Holidays!$A$1:$A$248)),0)+IF(AND($H96&lt;W$6,$I96&lt;X$6,$I96&gt;W$6),NETWORKDAYS.INTL(W$6+1,$I96,1,(Holidays!$A$1:$A$248)),0)+IF(AND($H96&lt;=W$6,$I96&gt;=X$6,$I96&gt;W$6),NETWORKDAYS.INTL(W$6+1,(X$6),1,(Holidays!$A$1:$A$248)),0))*$O96,"")</f>
        <v>0</v>
      </c>
    </row>
    <row r="97" spans="2:24" ht="15" customHeight="1" outlineLevel="1">
      <c r="B97" s="59" t="str">
        <f>'A-5_License Planning'!B95</f>
        <v/>
      </c>
      <c r="C97" s="458" t="str">
        <f ca="1">IFERROR(VLOOKUP(B97,OFFSET('A-1_MH Estimation'!$B$7,0,0,MATCH("Subtotal LOE",'A-1_MH Estimation'!B:B,0)-7,2),2,0),"")</f>
        <v/>
      </c>
      <c r="D97" s="466" t="str">
        <f ca="1">IFERROR(VLOOKUP(B97,OFFSET('A-1_MH Estimation'!$B$7,0,0,MATCH("Subtotal LOE",'A-1_MH Estimation'!B:B,0)-7,4),4,0),"")</f>
        <v/>
      </c>
      <c r="E97" s="466" t="str">
        <f ca="1">IFERROR(VLOOKUP(B97,OFFSET('A-1_MH Estimation'!$B$7,0,0,MATCH("Subtotal LOE",'A-1_MH Estimation'!B:B,0)-7,3),3,0),"")</f>
        <v/>
      </c>
      <c r="F97" s="462">
        <f ca="1">IFERROR(VLOOKUP($B97,'A-2_MH Distribution'!$B$6:$O$16314,3,0)*VLOOKUP($B97,'A-2_MH Distribution'!$B$6:$O$16314,VLOOKUP(G97,SoftwareList,6,0),0)*IFERROR((--(VLOOKUP($B97,'A-2_MH Distribution'!$B$6:$O$16314,VLOOKUP(G97,SoftwareList,8,0),0)=0)+VLOOKUP($B97,'A-2_MH Distribution'!$B$6:$O$16314,VLOOKUP(G97,SoftwareList,8,0),0)),1),0)</f>
        <v>0</v>
      </c>
      <c r="G97" s="403" t="str">
        <f t="shared" ca="1" si="16"/>
        <v/>
      </c>
      <c r="H97" s="351">
        <f ca="1">IFERROR(INDEX('A-5_License Planning'!$B$1:$M$12900,MATCH(1,INDEX(('A-5_License Planning'!$B$1:$B$12900=ProgressivePlan!B97)*('A-5_License Planning'!$G$1:$G$12900=ProgressivePlan!G97),0),0),MATCH("Start Date",'A-5_License Planning'!$B$4:N$4,0)),0)</f>
        <v>0</v>
      </c>
      <c r="I97" s="352">
        <f ca="1">IFERROR(INDEX('A-5_License Planning'!$B$1:$M$12900,MATCH(1,INDEX(('A-5_License Planning'!$B$1:$B$12900=ProgressivePlan!B97)*('A-5_License Planning'!$G$1:$G$12900=ProgressivePlan!G97),0),0),MATCH("Finish Date",'A-5_License Planning'!$B$4:N$4,0)),0)</f>
        <v>0</v>
      </c>
      <c r="J97" s="514">
        <f t="shared" ca="1" si="14"/>
        <v>0</v>
      </c>
      <c r="K97" s="511">
        <f ca="1">NETWORKDAYS.INTL(L97,M97,1,Holidays!$A$1:$A$248)</f>
        <v>0</v>
      </c>
      <c r="L97" s="507">
        <f t="shared" ca="1" si="17"/>
        <v>0</v>
      </c>
      <c r="M97" s="352">
        <f t="shared" ca="1" si="18"/>
        <v>0</v>
      </c>
      <c r="N97" s="170">
        <f ca="1">NETWORKDAYS.INTL(H97,I97,1,Holidays!$A$1:$A$248)</f>
        <v>0</v>
      </c>
      <c r="O97" s="62">
        <f t="shared" ca="1" si="15"/>
        <v>0</v>
      </c>
      <c r="P97" s="533"/>
      <c r="R97" s="253">
        <f ca="1">SUM($S97:X97)</f>
        <v>0</v>
      </c>
      <c r="S97" s="320"/>
      <c r="T97" s="321">
        <f ca="1">IFERROR((IF(AND($H97&gt;S$6,$H97&lt;=T$6,$I97&lt;=T$6),NETWORKDAYS.INTL($H97,$I97,1,(Holidays!$A$1:$A$248)),0)+IF(AND($H97&gt;S$6,$H97&lt;=T$6,$I97&gt;T$6),NETWORKDAYS.INTL($H97,(T$6),1,(Holidays!$A$1:$A$248)),0)+IF(AND($H97&lt;S$6,$I97&lt;T$6,$I97&gt;S$6),NETWORKDAYS.INTL(S$6+1,$I97,1,(Holidays!$A$1:$A$248)),0)+IF(AND($H97&lt;=S$6,$I97&gt;=T$6,$I97&gt;S$6),NETWORKDAYS.INTL(S$6+1,(T$6),1,(Holidays!$A$1:$A$248)),0))*$O97,"")</f>
        <v>0</v>
      </c>
      <c r="U97" s="190">
        <f ca="1">IFERROR((IF(AND($H97&gt;T$6,$H97&lt;=U$6,$I97&lt;=U$6),NETWORKDAYS.INTL($H97,$I97,1,(Holidays!$A$1:$A$248)),0)+IF(AND($H97&gt;T$6,$H97&lt;=U$6,$I97&gt;U$6),NETWORKDAYS.INTL($H97,(U$6),1,(Holidays!$A$1:$A$248)),0)+IF(AND($H97&lt;T$6,$I97&lt;U$6,$I97&gt;T$6),NETWORKDAYS.INTL(T$6+1,$I97,1,(Holidays!$A$1:$A$248)),0)+IF(AND($H97&lt;=T$6,$I97&gt;=U$6,$I97&gt;T$6),NETWORKDAYS.INTL(T$6+1,(U$6),1,(Holidays!$A$1:$A$248)),0))*$O97,"")</f>
        <v>0</v>
      </c>
      <c r="V97" s="192">
        <f ca="1">IFERROR((IF(AND($H97&gt;U$6,$H97&lt;=V$6,$I97&lt;=V$6),NETWORKDAYS.INTL($H97,$I97,1,(Holidays!$A$1:$A$248)),0)+IF(AND($H97&gt;U$6,$H97&lt;=V$6,$I97&gt;V$6),NETWORKDAYS.INTL($H97,(V$6),1,(Holidays!$A$1:$A$248)),0)+IF(AND($H97&lt;U$6,$I97&lt;V$6,$I97&gt;U$6),NETWORKDAYS.INTL(U$6+1,$I97,1,(Holidays!$A$1:$A$248)),0)+IF(AND($H97&lt;=U$6,$I97&gt;=V$6,$I97&gt;U$6),NETWORKDAYS.INTL(U$6+1,(V$6),1,(Holidays!$A$1:$A$248)),0))*$O97,"")</f>
        <v>0</v>
      </c>
      <c r="W97" s="321">
        <f ca="1">IFERROR((IF(AND($H97&gt;V$6,$H97&lt;=W$6,$I97&lt;=W$6),NETWORKDAYS.INTL($H97,$I97,1,(Holidays!$A$1:$A$248)),0)+IF(AND($H97&gt;V$6,$H97&lt;=W$6,$I97&gt;W$6),NETWORKDAYS.INTL($H97,(W$6),1,(Holidays!$A$1:$A$248)),0)+IF(AND($H97&lt;V$6,$I97&lt;W$6,$I97&gt;V$6),NETWORKDAYS.INTL(V$6+1,$I97,1,(Holidays!$A$1:$A$248)),0)+IF(AND($H97&lt;=V$6,$I97&gt;=W$6,$I97&gt;V$6),NETWORKDAYS.INTL(V$6+1,(W$6),1,(Holidays!$A$1:$A$248)),0))*$O97,"")</f>
        <v>0</v>
      </c>
      <c r="X97" s="190">
        <f ca="1">IFERROR((IF(AND($H97&gt;W$6,$H97&lt;=X$6,$I97&lt;=X$6),NETWORKDAYS.INTL($H97,$I97,1,(Holidays!$A$1:$A$248)),0)+IF(AND($H97&gt;W$6,$H97&lt;=X$6,$I97&gt;X$6),NETWORKDAYS.INTL($H97,(X$6),1,(Holidays!$A$1:$A$248)),0)+IF(AND($H97&lt;W$6,$I97&lt;X$6,$I97&gt;W$6),NETWORKDAYS.INTL(W$6+1,$I97,1,(Holidays!$A$1:$A$248)),0)+IF(AND($H97&lt;=W$6,$I97&gt;=X$6,$I97&gt;W$6),NETWORKDAYS.INTL(W$6+1,(X$6),1,(Holidays!$A$1:$A$248)),0))*$O97,"")</f>
        <v>0</v>
      </c>
    </row>
    <row r="98" spans="2:24" ht="15" customHeight="1" outlineLevel="1">
      <c r="B98" s="59" t="str">
        <f>'A-5_License Planning'!B96</f>
        <v/>
      </c>
      <c r="C98" s="458" t="str">
        <f ca="1">IFERROR(VLOOKUP(B98,OFFSET('A-1_MH Estimation'!$B$7,0,0,MATCH("Subtotal LOE",'A-1_MH Estimation'!B:B,0)-7,2),2,0),"")</f>
        <v/>
      </c>
      <c r="D98" s="466" t="str">
        <f ca="1">IFERROR(VLOOKUP(B98,OFFSET('A-1_MH Estimation'!$B$7,0,0,MATCH("Subtotal LOE",'A-1_MH Estimation'!B:B,0)-7,4),4,0),"")</f>
        <v/>
      </c>
      <c r="E98" s="466" t="str">
        <f ca="1">IFERROR(VLOOKUP(B98,OFFSET('A-1_MH Estimation'!$B$7,0,0,MATCH("Subtotal LOE",'A-1_MH Estimation'!B:B,0)-7,3),3,0),"")</f>
        <v/>
      </c>
      <c r="F98" s="462">
        <f ca="1">IFERROR(VLOOKUP($B98,'A-2_MH Distribution'!$B$6:$O$16314,3,0)*VLOOKUP($B98,'A-2_MH Distribution'!$B$6:$O$16314,VLOOKUP(G98,SoftwareList,6,0),0)*IFERROR((--(VLOOKUP($B98,'A-2_MH Distribution'!$B$6:$O$16314,VLOOKUP(G98,SoftwareList,8,0),0)=0)+VLOOKUP($B98,'A-2_MH Distribution'!$B$6:$O$16314,VLOOKUP(G98,SoftwareList,8,0),0)),1),0)</f>
        <v>0</v>
      </c>
      <c r="G98" s="403" t="str">
        <f t="shared" ca="1" si="16"/>
        <v/>
      </c>
      <c r="H98" s="351">
        <f ca="1">IFERROR(INDEX('A-5_License Planning'!$B$1:$M$12900,MATCH(1,INDEX(('A-5_License Planning'!$B$1:$B$12900=ProgressivePlan!B98)*('A-5_License Planning'!$G$1:$G$12900=ProgressivePlan!G98),0),0),MATCH("Start Date",'A-5_License Planning'!$B$4:N$4,0)),0)</f>
        <v>0</v>
      </c>
      <c r="I98" s="352">
        <f ca="1">IFERROR(INDEX('A-5_License Planning'!$B$1:$M$12900,MATCH(1,INDEX(('A-5_License Planning'!$B$1:$B$12900=ProgressivePlan!B98)*('A-5_License Planning'!$G$1:$G$12900=ProgressivePlan!G98),0),0),MATCH("Finish Date",'A-5_License Planning'!$B$4:N$4,0)),0)</f>
        <v>0</v>
      </c>
      <c r="J98" s="514">
        <f t="shared" ca="1" si="14"/>
        <v>0</v>
      </c>
      <c r="K98" s="511">
        <f ca="1">NETWORKDAYS.INTL(L98,M98,1,Holidays!$A$1:$A$248)</f>
        <v>0</v>
      </c>
      <c r="L98" s="507">
        <f t="shared" ca="1" si="17"/>
        <v>0</v>
      </c>
      <c r="M98" s="352">
        <f t="shared" ca="1" si="18"/>
        <v>0</v>
      </c>
      <c r="N98" s="170">
        <f ca="1">NETWORKDAYS.INTL(H98,I98,1,Holidays!$A$1:$A$248)</f>
        <v>0</v>
      </c>
      <c r="O98" s="62">
        <f t="shared" ca="1" si="15"/>
        <v>0</v>
      </c>
      <c r="P98" s="533"/>
      <c r="R98" s="253">
        <f ca="1">SUM($S98:X98)</f>
        <v>0</v>
      </c>
      <c r="S98" s="320"/>
      <c r="T98" s="321">
        <f ca="1">IFERROR((IF(AND($H98&gt;S$6,$H98&lt;=T$6,$I98&lt;=T$6),NETWORKDAYS.INTL($H98,$I98,1,(Holidays!$A$1:$A$248)),0)+IF(AND($H98&gt;S$6,$H98&lt;=T$6,$I98&gt;T$6),NETWORKDAYS.INTL($H98,(T$6),1,(Holidays!$A$1:$A$248)),0)+IF(AND($H98&lt;S$6,$I98&lt;T$6,$I98&gt;S$6),NETWORKDAYS.INTL(S$6+1,$I98,1,(Holidays!$A$1:$A$248)),0)+IF(AND($H98&lt;=S$6,$I98&gt;=T$6,$I98&gt;S$6),NETWORKDAYS.INTL(S$6+1,(T$6),1,(Holidays!$A$1:$A$248)),0))*$O98,"")</f>
        <v>0</v>
      </c>
      <c r="U98" s="190">
        <f ca="1">IFERROR((IF(AND($H98&gt;T$6,$H98&lt;=U$6,$I98&lt;=U$6),NETWORKDAYS.INTL($H98,$I98,1,(Holidays!$A$1:$A$248)),0)+IF(AND($H98&gt;T$6,$H98&lt;=U$6,$I98&gt;U$6),NETWORKDAYS.INTL($H98,(U$6),1,(Holidays!$A$1:$A$248)),0)+IF(AND($H98&lt;T$6,$I98&lt;U$6,$I98&gt;T$6),NETWORKDAYS.INTL(T$6+1,$I98,1,(Holidays!$A$1:$A$248)),0)+IF(AND($H98&lt;=T$6,$I98&gt;=U$6,$I98&gt;T$6),NETWORKDAYS.INTL(T$6+1,(U$6),1,(Holidays!$A$1:$A$248)),0))*$O98,"")</f>
        <v>0</v>
      </c>
      <c r="V98" s="192">
        <f ca="1">IFERROR((IF(AND($H98&gt;U$6,$H98&lt;=V$6,$I98&lt;=V$6),NETWORKDAYS.INTL($H98,$I98,1,(Holidays!$A$1:$A$248)),0)+IF(AND($H98&gt;U$6,$H98&lt;=V$6,$I98&gt;V$6),NETWORKDAYS.INTL($H98,(V$6),1,(Holidays!$A$1:$A$248)),0)+IF(AND($H98&lt;U$6,$I98&lt;V$6,$I98&gt;U$6),NETWORKDAYS.INTL(U$6+1,$I98,1,(Holidays!$A$1:$A$248)),0)+IF(AND($H98&lt;=U$6,$I98&gt;=V$6,$I98&gt;U$6),NETWORKDAYS.INTL(U$6+1,(V$6),1,(Holidays!$A$1:$A$248)),0))*$O98,"")</f>
        <v>0</v>
      </c>
      <c r="W98" s="321">
        <f ca="1">IFERROR((IF(AND($H98&gt;V$6,$H98&lt;=W$6,$I98&lt;=W$6),NETWORKDAYS.INTL($H98,$I98,1,(Holidays!$A$1:$A$248)),0)+IF(AND($H98&gt;V$6,$H98&lt;=W$6,$I98&gt;W$6),NETWORKDAYS.INTL($H98,(W$6),1,(Holidays!$A$1:$A$248)),0)+IF(AND($H98&lt;V$6,$I98&lt;W$6,$I98&gt;V$6),NETWORKDAYS.INTL(V$6+1,$I98,1,(Holidays!$A$1:$A$248)),0)+IF(AND($H98&lt;=V$6,$I98&gt;=W$6,$I98&gt;V$6),NETWORKDAYS.INTL(V$6+1,(W$6),1,(Holidays!$A$1:$A$248)),0))*$O98,"")</f>
        <v>0</v>
      </c>
      <c r="X98" s="190">
        <f ca="1">IFERROR((IF(AND($H98&gt;W$6,$H98&lt;=X$6,$I98&lt;=X$6),NETWORKDAYS.INTL($H98,$I98,1,(Holidays!$A$1:$A$248)),0)+IF(AND($H98&gt;W$6,$H98&lt;=X$6,$I98&gt;X$6),NETWORKDAYS.INTL($H98,(X$6),1,(Holidays!$A$1:$A$248)),0)+IF(AND($H98&lt;W$6,$I98&lt;X$6,$I98&gt;W$6),NETWORKDAYS.INTL(W$6+1,$I98,1,(Holidays!$A$1:$A$248)),0)+IF(AND($H98&lt;=W$6,$I98&gt;=X$6,$I98&gt;W$6),NETWORKDAYS.INTL(W$6+1,(X$6),1,(Holidays!$A$1:$A$248)),0))*$O98,"")</f>
        <v>0</v>
      </c>
    </row>
    <row r="99" spans="2:24" ht="15" customHeight="1" outlineLevel="1">
      <c r="B99" s="59" t="str">
        <f>'A-5_License Planning'!B97</f>
        <v/>
      </c>
      <c r="C99" s="458" t="str">
        <f ca="1">IFERROR(VLOOKUP(B99,OFFSET('A-1_MH Estimation'!$B$7,0,0,MATCH("Subtotal LOE",'A-1_MH Estimation'!B:B,0)-7,2),2,0),"")</f>
        <v/>
      </c>
      <c r="D99" s="466" t="str">
        <f ca="1">IFERROR(VLOOKUP(B99,OFFSET('A-1_MH Estimation'!$B$7,0,0,MATCH("Subtotal LOE",'A-1_MH Estimation'!B:B,0)-7,4),4,0),"")</f>
        <v/>
      </c>
      <c r="E99" s="466" t="str">
        <f ca="1">IFERROR(VLOOKUP(B99,OFFSET('A-1_MH Estimation'!$B$7,0,0,MATCH("Subtotal LOE",'A-1_MH Estimation'!B:B,0)-7,3),3,0),"")</f>
        <v/>
      </c>
      <c r="F99" s="462">
        <f ca="1">IFERROR(VLOOKUP($B99,'A-2_MH Distribution'!$B$6:$O$16314,3,0)*VLOOKUP($B99,'A-2_MH Distribution'!$B$6:$O$16314,VLOOKUP(G99,SoftwareList,6,0),0)*IFERROR((--(VLOOKUP($B99,'A-2_MH Distribution'!$B$6:$O$16314,VLOOKUP(G99,SoftwareList,8,0),0)=0)+VLOOKUP($B99,'A-2_MH Distribution'!$B$6:$O$16314,VLOOKUP(G99,SoftwareList,8,0),0)),1),0)</f>
        <v>0</v>
      </c>
      <c r="G99" s="403" t="str">
        <f t="shared" ca="1" si="16"/>
        <v/>
      </c>
      <c r="H99" s="351">
        <f ca="1">IFERROR(INDEX('A-5_License Planning'!$B$1:$M$12900,MATCH(1,INDEX(('A-5_License Planning'!$B$1:$B$12900=ProgressivePlan!B99)*('A-5_License Planning'!$G$1:$G$12900=ProgressivePlan!G99),0),0),MATCH("Start Date",'A-5_License Planning'!$B$4:N$4,0)),0)</f>
        <v>0</v>
      </c>
      <c r="I99" s="352">
        <f ca="1">IFERROR(INDEX('A-5_License Planning'!$B$1:$M$12900,MATCH(1,INDEX(('A-5_License Planning'!$B$1:$B$12900=ProgressivePlan!B99)*('A-5_License Planning'!$G$1:$G$12900=ProgressivePlan!G99),0),0),MATCH("Finish Date",'A-5_License Planning'!$B$4:N$4,0)),0)</f>
        <v>0</v>
      </c>
      <c r="J99" s="514">
        <f t="shared" ca="1" si="14"/>
        <v>0</v>
      </c>
      <c r="K99" s="511">
        <f ca="1">NETWORKDAYS.INTL(L99,M99,1,Holidays!$A$1:$A$248)</f>
        <v>0</v>
      </c>
      <c r="L99" s="507">
        <f t="shared" ca="1" si="17"/>
        <v>0</v>
      </c>
      <c r="M99" s="352">
        <f t="shared" ca="1" si="18"/>
        <v>0</v>
      </c>
      <c r="N99" s="170">
        <f ca="1">NETWORKDAYS.INTL(H99,I99,1,Holidays!$A$1:$A$248)</f>
        <v>0</v>
      </c>
      <c r="O99" s="62">
        <f t="shared" ca="1" si="15"/>
        <v>0</v>
      </c>
      <c r="P99" s="533"/>
      <c r="R99" s="253">
        <f ca="1">SUM($S99:X99)</f>
        <v>0</v>
      </c>
      <c r="S99" s="320"/>
      <c r="T99" s="321">
        <f ca="1">IFERROR((IF(AND($H99&gt;S$6,$H99&lt;=T$6,$I99&lt;=T$6),NETWORKDAYS.INTL($H99,$I99,1,(Holidays!$A$1:$A$248)),0)+IF(AND($H99&gt;S$6,$H99&lt;=T$6,$I99&gt;T$6),NETWORKDAYS.INTL($H99,(T$6),1,(Holidays!$A$1:$A$248)),0)+IF(AND($H99&lt;S$6,$I99&lt;T$6,$I99&gt;S$6),NETWORKDAYS.INTL(S$6+1,$I99,1,(Holidays!$A$1:$A$248)),0)+IF(AND($H99&lt;=S$6,$I99&gt;=T$6,$I99&gt;S$6),NETWORKDAYS.INTL(S$6+1,(T$6),1,(Holidays!$A$1:$A$248)),0))*$O99,"")</f>
        <v>0</v>
      </c>
      <c r="U99" s="190">
        <f ca="1">IFERROR((IF(AND($H99&gt;T$6,$H99&lt;=U$6,$I99&lt;=U$6),NETWORKDAYS.INTL($H99,$I99,1,(Holidays!$A$1:$A$248)),0)+IF(AND($H99&gt;T$6,$H99&lt;=U$6,$I99&gt;U$6),NETWORKDAYS.INTL($H99,(U$6),1,(Holidays!$A$1:$A$248)),0)+IF(AND($H99&lt;T$6,$I99&lt;U$6,$I99&gt;T$6),NETWORKDAYS.INTL(T$6+1,$I99,1,(Holidays!$A$1:$A$248)),0)+IF(AND($H99&lt;=T$6,$I99&gt;=U$6,$I99&gt;T$6),NETWORKDAYS.INTL(T$6+1,(U$6),1,(Holidays!$A$1:$A$248)),0))*$O99,"")</f>
        <v>0</v>
      </c>
      <c r="V99" s="192">
        <f ca="1">IFERROR((IF(AND($H99&gt;U$6,$H99&lt;=V$6,$I99&lt;=V$6),NETWORKDAYS.INTL($H99,$I99,1,(Holidays!$A$1:$A$248)),0)+IF(AND($H99&gt;U$6,$H99&lt;=V$6,$I99&gt;V$6),NETWORKDAYS.INTL($H99,(V$6),1,(Holidays!$A$1:$A$248)),0)+IF(AND($H99&lt;U$6,$I99&lt;V$6,$I99&gt;U$6),NETWORKDAYS.INTL(U$6+1,$I99,1,(Holidays!$A$1:$A$248)),0)+IF(AND($H99&lt;=U$6,$I99&gt;=V$6,$I99&gt;U$6),NETWORKDAYS.INTL(U$6+1,(V$6),1,(Holidays!$A$1:$A$248)),0))*$O99,"")</f>
        <v>0</v>
      </c>
      <c r="W99" s="321">
        <f ca="1">IFERROR((IF(AND($H99&gt;V$6,$H99&lt;=W$6,$I99&lt;=W$6),NETWORKDAYS.INTL($H99,$I99,1,(Holidays!$A$1:$A$248)),0)+IF(AND($H99&gt;V$6,$H99&lt;=W$6,$I99&gt;W$6),NETWORKDAYS.INTL($H99,(W$6),1,(Holidays!$A$1:$A$248)),0)+IF(AND($H99&lt;V$6,$I99&lt;W$6,$I99&gt;V$6),NETWORKDAYS.INTL(V$6+1,$I99,1,(Holidays!$A$1:$A$248)),0)+IF(AND($H99&lt;=V$6,$I99&gt;=W$6,$I99&gt;V$6),NETWORKDAYS.INTL(V$6+1,(W$6),1,(Holidays!$A$1:$A$248)),0))*$O99,"")</f>
        <v>0</v>
      </c>
      <c r="X99" s="190">
        <f ca="1">IFERROR((IF(AND($H99&gt;W$6,$H99&lt;=X$6,$I99&lt;=X$6),NETWORKDAYS.INTL($H99,$I99,1,(Holidays!$A$1:$A$248)),0)+IF(AND($H99&gt;W$6,$H99&lt;=X$6,$I99&gt;X$6),NETWORKDAYS.INTL($H99,(X$6),1,(Holidays!$A$1:$A$248)),0)+IF(AND($H99&lt;W$6,$I99&lt;X$6,$I99&gt;W$6),NETWORKDAYS.INTL(W$6+1,$I99,1,(Holidays!$A$1:$A$248)),0)+IF(AND($H99&lt;=W$6,$I99&gt;=X$6,$I99&gt;W$6),NETWORKDAYS.INTL(W$6+1,(X$6),1,(Holidays!$A$1:$A$248)),0))*$O99,"")</f>
        <v>0</v>
      </c>
    </row>
    <row r="100" spans="2:24" ht="15" customHeight="1">
      <c r="B100" s="45" t="str">
        <f>"Subtotal "&amp;$B70</f>
        <v>Subtotal SOFTW3</v>
      </c>
      <c r="C100" s="308"/>
      <c r="D100" s="19"/>
      <c r="E100" s="19"/>
      <c r="F100" s="463">
        <f ca="1">SUBTOTAL(9,$F$71:F99)</f>
        <v>0</v>
      </c>
      <c r="G100" s="404">
        <f>IFERROR(VLOOKUP($B100,'A-2_MH Distribution'!$B$6:$O$16314,3,0)*VLOOKUP($B100,'A-2_MH Distribution'!$B$6:$O$16314,VLOOKUP(G$6,SoftwareList,6,0),0)*VLOOKUP($B100,'A-2_MH Distribution'!$B$6:$O$16314,VLOOKUP(G$6,SoftwareList,8,0),0),0)</f>
        <v>0</v>
      </c>
      <c r="H100" s="348"/>
      <c r="I100" s="349"/>
      <c r="J100" s="175"/>
      <c r="K100" s="349"/>
      <c r="L100" s="508">
        <f t="shared" si="17"/>
        <v>0</v>
      </c>
      <c r="M100" s="349">
        <f t="shared" si="18"/>
        <v>0</v>
      </c>
      <c r="N100" s="168"/>
      <c r="O100" s="20"/>
      <c r="P100" s="349"/>
      <c r="R100" s="176">
        <f ca="1">SUBTOTAL(9,R$71:R99)</f>
        <v>0</v>
      </c>
      <c r="S100" s="333">
        <f>SUBTOTAL(9,S$71:S99)</f>
        <v>0</v>
      </c>
      <c r="T100" s="334">
        <f ca="1">SUBTOTAL(9,T$71:T99)</f>
        <v>0</v>
      </c>
      <c r="U100" s="335">
        <f ca="1">SUBTOTAL(9,U$71:U99)</f>
        <v>0</v>
      </c>
      <c r="V100" s="336">
        <f ca="1">SUBTOTAL(9,V$71:V99)</f>
        <v>0</v>
      </c>
      <c r="W100" s="334">
        <f ca="1">SUBTOTAL(9,W$71:W99)</f>
        <v>0</v>
      </c>
      <c r="X100" s="335">
        <f ca="1">SUBTOTAL(9,X$71:X99)</f>
        <v>0</v>
      </c>
    </row>
    <row r="101" spans="2:24" ht="15" customHeight="1">
      <c r="B101" s="47" t="str">
        <f>'A-2_MH Distribution'!O4</f>
        <v>SOFTW4</v>
      </c>
      <c r="C101" s="459"/>
      <c r="D101" s="467"/>
      <c r="E101" s="467"/>
      <c r="F101" s="463"/>
      <c r="G101" s="404">
        <f>IFERROR(VLOOKUP($B101,'A-2_MH Distribution'!$B$6:$O$16314,3,0)*VLOOKUP($B101,'A-2_MH Distribution'!$B$6:$O$16314,VLOOKUP(G$6,SoftwareList,6,0),0)*VLOOKUP($B101,'A-2_MH Distribution'!$B$6:$O$16314,VLOOKUP(G$6,SoftwareList,8,0),0),0)</f>
        <v>0</v>
      </c>
      <c r="H101" s="348"/>
      <c r="I101" s="349"/>
      <c r="J101" s="175" t="str">
        <f>B101</f>
        <v>SOFTW4</v>
      </c>
      <c r="K101" s="349"/>
      <c r="L101" s="508">
        <f t="shared" si="17"/>
        <v>0</v>
      </c>
      <c r="M101" s="349">
        <f t="shared" si="18"/>
        <v>0</v>
      </c>
      <c r="N101" s="168"/>
      <c r="O101" s="20"/>
      <c r="P101" s="349"/>
      <c r="R101" s="176"/>
      <c r="S101" s="338"/>
      <c r="T101" s="339"/>
      <c r="U101" s="340"/>
      <c r="V101" s="341"/>
      <c r="W101" s="339"/>
      <c r="X101" s="340"/>
    </row>
    <row r="102" spans="2:24" ht="15" customHeight="1" outlineLevel="1">
      <c r="B102" s="59" t="str">
        <f>'A-5_License Planning'!B100</f>
        <v/>
      </c>
      <c r="C102" s="458" t="str">
        <f ca="1">IFERROR(VLOOKUP(B102,OFFSET('A-1_MH Estimation'!$B$7,0,0,MATCH("Subtotal LOE",'A-1_MH Estimation'!B:B,0)-7,2),2,0),"")</f>
        <v/>
      </c>
      <c r="D102" s="466" t="str">
        <f ca="1">IFERROR(VLOOKUP(B102,OFFSET('A-1_MH Estimation'!$B$7,0,0,MATCH("Subtotal LOE",'A-1_MH Estimation'!B:B,0)-7,4),4,0),"")</f>
        <v/>
      </c>
      <c r="E102" s="466" t="str">
        <f ca="1">IFERROR(VLOOKUP(B102,OFFSET('A-1_MH Estimation'!$B$7,0,0,MATCH("Subtotal LOE",'A-1_MH Estimation'!B:B,0)-7,3),3,0),"")</f>
        <v/>
      </c>
      <c r="F102" s="462">
        <f ca="1">IFERROR(VLOOKUP($B102,'A-2_MH Distribution'!$B$6:$O$16314,3,0)*VLOOKUP($B102,'A-2_MH Distribution'!$B$6:$O$16314,VLOOKUP(G102,SoftwareList,6,0),0)*IFERROR((--(VLOOKUP($B102,'A-2_MH Distribution'!$B$6:$O$16314,VLOOKUP(G102,SoftwareList,8,0),0)=0)+VLOOKUP($B102,'A-2_MH Distribution'!$B$6:$O$16314,VLOOKUP(G102,SoftwareList,8,0),0)),1),0)</f>
        <v>0</v>
      </c>
      <c r="G102" s="403" t="str">
        <f ca="1">IF(C102&lt;&gt;"",$B$101,"")</f>
        <v/>
      </c>
      <c r="H102" s="351">
        <f ca="1">IFERROR(INDEX('A-5_License Planning'!$B$1:$M$12900,MATCH(1,INDEX(('A-5_License Planning'!$B$1:$B$12900=ProgressivePlan!B102)*('A-5_License Planning'!$G$1:$G$12900=ProgressivePlan!G102),0),0),MATCH("Start Date",'A-5_License Planning'!$B$4:N$4,0)),0)</f>
        <v>0</v>
      </c>
      <c r="I102" s="352">
        <f ca="1">IFERROR(INDEX('A-5_License Planning'!$B$1:$M$12900,MATCH(1,INDEX(('A-5_License Planning'!$B$1:$B$12900=ProgressivePlan!B102)*('A-5_License Planning'!$G$1:$G$12900=ProgressivePlan!G102),0),0),MATCH("Finish Date",'A-5_License Planning'!$B$4:N$4,0)),0)</f>
        <v>0</v>
      </c>
      <c r="J102" s="514">
        <f t="shared" ref="J102:J130" ca="1" si="19">IFERROR((D102/N102)*K102,0)</f>
        <v>0</v>
      </c>
      <c r="K102" s="511">
        <f ca="1">NETWORKDAYS.INTL(L102,M102,1,Holidays!$A$1:$A$248)</f>
        <v>0</v>
      </c>
      <c r="L102" s="507">
        <f t="shared" ca="1" si="17"/>
        <v>0</v>
      </c>
      <c r="M102" s="352">
        <f t="shared" ca="1" si="18"/>
        <v>0</v>
      </c>
      <c r="N102" s="170">
        <f ca="1">NETWORKDAYS.INTL(H102,I102,1,Holidays!$A$1:$A$248)</f>
        <v>0</v>
      </c>
      <c r="O102" s="62">
        <f t="shared" ref="O102:O130" ca="1" si="20">IFERROR(F102/N102,0)</f>
        <v>0</v>
      </c>
      <c r="P102" s="533"/>
      <c r="R102" s="253">
        <f ca="1">SUM($S102:X102)</f>
        <v>0</v>
      </c>
      <c r="S102" s="320"/>
      <c r="T102" s="321">
        <f ca="1">IFERROR((IF(AND($H102&gt;S$6,$H102&lt;=T$6,$I102&lt;=T$6),NETWORKDAYS.INTL($H102,$I102,1,(Holidays!$A$1:$A$248)),0)+IF(AND($H102&gt;S$6,$H102&lt;=T$6,$I102&gt;T$6),NETWORKDAYS.INTL($H102,(T$6),1,(Holidays!$A$1:$A$248)),0)+IF(AND($H102&lt;S$6,$I102&lt;T$6,$I102&gt;S$6),NETWORKDAYS.INTL(S$6+1,$I102,1,(Holidays!$A$1:$A$248)),0)+IF(AND($H102&lt;=S$6,$I102&gt;=T$6,$I102&gt;S$6),NETWORKDAYS.INTL(S$6+1,(T$6),1,(Holidays!$A$1:$A$248)),0))*$O102,"")</f>
        <v>0</v>
      </c>
      <c r="U102" s="190">
        <f ca="1">IFERROR((IF(AND($H102&gt;T$6,$H102&lt;=U$6,$I102&lt;=U$6),NETWORKDAYS.INTL($H102,$I102,1,(Holidays!$A$1:$A$248)),0)+IF(AND($H102&gt;T$6,$H102&lt;=U$6,$I102&gt;U$6),NETWORKDAYS.INTL($H102,(U$6),1,(Holidays!$A$1:$A$248)),0)+IF(AND($H102&lt;T$6,$I102&lt;U$6,$I102&gt;T$6),NETWORKDAYS.INTL(T$6+1,$I102,1,(Holidays!$A$1:$A$248)),0)+IF(AND($H102&lt;=T$6,$I102&gt;=U$6,$I102&gt;T$6),NETWORKDAYS.INTL(T$6+1,(U$6),1,(Holidays!$A$1:$A$248)),0))*$O102,"")</f>
        <v>0</v>
      </c>
      <c r="V102" s="192">
        <f ca="1">IFERROR((IF(AND($H102&gt;U$6,$H102&lt;=V$6,$I102&lt;=V$6),NETWORKDAYS.INTL($H102,$I102,1,(Holidays!$A$1:$A$248)),0)+IF(AND($H102&gt;U$6,$H102&lt;=V$6,$I102&gt;V$6),NETWORKDAYS.INTL($H102,(V$6),1,(Holidays!$A$1:$A$248)),0)+IF(AND($H102&lt;U$6,$I102&lt;V$6,$I102&gt;U$6),NETWORKDAYS.INTL(U$6+1,$I102,1,(Holidays!$A$1:$A$248)),0)+IF(AND($H102&lt;=U$6,$I102&gt;=V$6,$I102&gt;U$6),NETWORKDAYS.INTL(U$6+1,(V$6),1,(Holidays!$A$1:$A$248)),0))*$O102,"")</f>
        <v>0</v>
      </c>
      <c r="W102" s="321">
        <f ca="1">IFERROR((IF(AND($H102&gt;V$6,$H102&lt;=W$6,$I102&lt;=W$6),NETWORKDAYS.INTL($H102,$I102,1,(Holidays!$A$1:$A$248)),0)+IF(AND($H102&gt;V$6,$H102&lt;=W$6,$I102&gt;W$6),NETWORKDAYS.INTL($H102,(W$6),1,(Holidays!$A$1:$A$248)),0)+IF(AND($H102&lt;V$6,$I102&lt;W$6,$I102&gt;V$6),NETWORKDAYS.INTL(V$6+1,$I102,1,(Holidays!$A$1:$A$248)),0)+IF(AND($H102&lt;=V$6,$I102&gt;=W$6,$I102&gt;V$6),NETWORKDAYS.INTL(V$6+1,(W$6),1,(Holidays!$A$1:$A$248)),0))*$O102,"")</f>
        <v>0</v>
      </c>
      <c r="X102" s="190">
        <f ca="1">IFERROR((IF(AND($H102&gt;W$6,$H102&lt;=X$6,$I102&lt;=X$6),NETWORKDAYS.INTL($H102,$I102,1,(Holidays!$A$1:$A$248)),0)+IF(AND($H102&gt;W$6,$H102&lt;=X$6,$I102&gt;X$6),NETWORKDAYS.INTL($H102,(X$6),1,(Holidays!$A$1:$A$248)),0)+IF(AND($H102&lt;W$6,$I102&lt;X$6,$I102&gt;W$6),NETWORKDAYS.INTL(W$6+1,$I102,1,(Holidays!$A$1:$A$248)),0)+IF(AND($H102&lt;=W$6,$I102&gt;=X$6,$I102&gt;W$6),NETWORKDAYS.INTL(W$6+1,(X$6),1,(Holidays!$A$1:$A$248)),0))*$O102,"")</f>
        <v>0</v>
      </c>
    </row>
    <row r="103" spans="2:24" ht="15" customHeight="1" outlineLevel="1">
      <c r="B103" s="59" t="str">
        <f>'A-5_License Planning'!B101</f>
        <v/>
      </c>
      <c r="C103" s="458" t="str">
        <f ca="1">IFERROR(VLOOKUP(B103,OFFSET('A-1_MH Estimation'!$B$7,0,0,MATCH("Subtotal LOE",'A-1_MH Estimation'!B:B,0)-7,2),2,0),"")</f>
        <v/>
      </c>
      <c r="D103" s="466" t="str">
        <f ca="1">IFERROR(VLOOKUP(B103,OFFSET('A-1_MH Estimation'!$B$7,0,0,MATCH("Subtotal LOE",'A-1_MH Estimation'!B:B,0)-7,4),4,0),"")</f>
        <v/>
      </c>
      <c r="E103" s="466" t="str">
        <f ca="1">IFERROR(VLOOKUP(B103,OFFSET('A-1_MH Estimation'!$B$7,0,0,MATCH("Subtotal LOE",'A-1_MH Estimation'!B:B,0)-7,3),3,0),"")</f>
        <v/>
      </c>
      <c r="F103" s="462">
        <f ca="1">IFERROR(VLOOKUP($B103,'A-2_MH Distribution'!$B$6:$O$16314,3,0)*VLOOKUP($B103,'A-2_MH Distribution'!$B$6:$O$16314,VLOOKUP(G103,SoftwareList,6,0),0)*IFERROR((--(VLOOKUP($B103,'A-2_MH Distribution'!$B$6:$O$16314,VLOOKUP(G103,SoftwareList,8,0),0)=0)+VLOOKUP($B103,'A-2_MH Distribution'!$B$6:$O$16314,VLOOKUP(G103,SoftwareList,8,0),0)),1),0)</f>
        <v>0</v>
      </c>
      <c r="G103" s="403" t="str">
        <f t="shared" ref="G103:G130" ca="1" si="21">IF(C103&lt;&gt;"",$B$101,"")</f>
        <v/>
      </c>
      <c r="H103" s="351">
        <f ca="1">IFERROR(INDEX('A-5_License Planning'!$B$1:$M$12900,MATCH(1,INDEX(('A-5_License Planning'!$B$1:$B$12900=ProgressivePlan!B103)*('A-5_License Planning'!$G$1:$G$12900=ProgressivePlan!G103),0),0),MATCH("Start Date",'A-5_License Planning'!$B$4:N$4,0)),0)</f>
        <v>0</v>
      </c>
      <c r="I103" s="352">
        <f ca="1">IFERROR(INDEX('A-5_License Planning'!$B$1:$M$12900,MATCH(1,INDEX(('A-5_License Planning'!$B$1:$B$12900=ProgressivePlan!B103)*('A-5_License Planning'!$G$1:$G$12900=ProgressivePlan!G103),0),0),MATCH("Finish Date",'A-5_License Planning'!$B$4:N$4,0)),0)</f>
        <v>0</v>
      </c>
      <c r="J103" s="514">
        <f t="shared" ca="1" si="19"/>
        <v>0</v>
      </c>
      <c r="K103" s="511">
        <f ca="1">NETWORKDAYS.INTL(L103,M103,1,Holidays!$A$1:$A$248)</f>
        <v>0</v>
      </c>
      <c r="L103" s="507">
        <f t="shared" ca="1" si="17"/>
        <v>0</v>
      </c>
      <c r="M103" s="352">
        <f t="shared" ca="1" si="18"/>
        <v>0</v>
      </c>
      <c r="N103" s="170">
        <f ca="1">NETWORKDAYS.INTL(H103,I103,1,Holidays!$A$1:$A$248)</f>
        <v>0</v>
      </c>
      <c r="O103" s="62">
        <f t="shared" ca="1" si="20"/>
        <v>0</v>
      </c>
      <c r="P103" s="533"/>
      <c r="R103" s="253">
        <f ca="1">SUM($S103:X103)</f>
        <v>0</v>
      </c>
      <c r="S103" s="320"/>
      <c r="T103" s="321">
        <f ca="1">IFERROR((IF(AND($H103&gt;S$6,$H103&lt;=T$6,$I103&lt;=T$6),NETWORKDAYS.INTL($H103,$I103,1,(Holidays!$A$1:$A$248)),0)+IF(AND($H103&gt;S$6,$H103&lt;=T$6,$I103&gt;T$6),NETWORKDAYS.INTL($H103,(T$6),1,(Holidays!$A$1:$A$248)),0)+IF(AND($H103&lt;S$6,$I103&lt;T$6,$I103&gt;S$6),NETWORKDAYS.INTL(S$6+1,$I103,1,(Holidays!$A$1:$A$248)),0)+IF(AND($H103&lt;=S$6,$I103&gt;=T$6,$I103&gt;S$6),NETWORKDAYS.INTL(S$6+1,(T$6),1,(Holidays!$A$1:$A$248)),0))*$O103,"")</f>
        <v>0</v>
      </c>
      <c r="U103" s="190">
        <f ca="1">IFERROR((IF(AND($H103&gt;T$6,$H103&lt;=U$6,$I103&lt;=U$6),NETWORKDAYS.INTL($H103,$I103,1,(Holidays!$A$1:$A$248)),0)+IF(AND($H103&gt;T$6,$H103&lt;=U$6,$I103&gt;U$6),NETWORKDAYS.INTL($H103,(U$6),1,(Holidays!$A$1:$A$248)),0)+IF(AND($H103&lt;T$6,$I103&lt;U$6,$I103&gt;T$6),NETWORKDAYS.INTL(T$6+1,$I103,1,(Holidays!$A$1:$A$248)),0)+IF(AND($H103&lt;=T$6,$I103&gt;=U$6,$I103&gt;T$6),NETWORKDAYS.INTL(T$6+1,(U$6),1,(Holidays!$A$1:$A$248)),0))*$O103,"")</f>
        <v>0</v>
      </c>
      <c r="V103" s="192">
        <f ca="1">IFERROR((IF(AND($H103&gt;U$6,$H103&lt;=V$6,$I103&lt;=V$6),NETWORKDAYS.INTL($H103,$I103,1,(Holidays!$A$1:$A$248)),0)+IF(AND($H103&gt;U$6,$H103&lt;=V$6,$I103&gt;V$6),NETWORKDAYS.INTL($H103,(V$6),1,(Holidays!$A$1:$A$248)),0)+IF(AND($H103&lt;U$6,$I103&lt;V$6,$I103&gt;U$6),NETWORKDAYS.INTL(U$6+1,$I103,1,(Holidays!$A$1:$A$248)),0)+IF(AND($H103&lt;=U$6,$I103&gt;=V$6,$I103&gt;U$6),NETWORKDAYS.INTL(U$6+1,(V$6),1,(Holidays!$A$1:$A$248)),0))*$O103,"")</f>
        <v>0</v>
      </c>
      <c r="W103" s="321">
        <f ca="1">IFERROR((IF(AND($H103&gt;V$6,$H103&lt;=W$6,$I103&lt;=W$6),NETWORKDAYS.INTL($H103,$I103,1,(Holidays!$A$1:$A$248)),0)+IF(AND($H103&gt;V$6,$H103&lt;=W$6,$I103&gt;W$6),NETWORKDAYS.INTL($H103,(W$6),1,(Holidays!$A$1:$A$248)),0)+IF(AND($H103&lt;V$6,$I103&lt;W$6,$I103&gt;V$6),NETWORKDAYS.INTL(V$6+1,$I103,1,(Holidays!$A$1:$A$248)),0)+IF(AND($H103&lt;=V$6,$I103&gt;=W$6,$I103&gt;V$6),NETWORKDAYS.INTL(V$6+1,(W$6),1,(Holidays!$A$1:$A$248)),0))*$O103,"")</f>
        <v>0</v>
      </c>
      <c r="X103" s="190">
        <f ca="1">IFERROR((IF(AND($H103&gt;W$6,$H103&lt;=X$6,$I103&lt;=X$6),NETWORKDAYS.INTL($H103,$I103,1,(Holidays!$A$1:$A$248)),0)+IF(AND($H103&gt;W$6,$H103&lt;=X$6,$I103&gt;X$6),NETWORKDAYS.INTL($H103,(X$6),1,(Holidays!$A$1:$A$248)),0)+IF(AND($H103&lt;W$6,$I103&lt;X$6,$I103&gt;W$6),NETWORKDAYS.INTL(W$6+1,$I103,1,(Holidays!$A$1:$A$248)),0)+IF(AND($H103&lt;=W$6,$I103&gt;=X$6,$I103&gt;W$6),NETWORKDAYS.INTL(W$6+1,(X$6),1,(Holidays!$A$1:$A$248)),0))*$O103,"")</f>
        <v>0</v>
      </c>
    </row>
    <row r="104" spans="2:24" ht="15" customHeight="1" outlineLevel="1">
      <c r="B104" s="59" t="str">
        <f>'A-5_License Planning'!B102</f>
        <v/>
      </c>
      <c r="C104" s="458" t="str">
        <f ca="1">IFERROR(VLOOKUP(B104,OFFSET('A-1_MH Estimation'!$B$7,0,0,MATCH("Subtotal LOE",'A-1_MH Estimation'!B:B,0)-7,2),2,0),"")</f>
        <v/>
      </c>
      <c r="D104" s="466" t="str">
        <f ca="1">IFERROR(VLOOKUP(B104,OFFSET('A-1_MH Estimation'!$B$7,0,0,MATCH("Subtotal LOE",'A-1_MH Estimation'!B:B,0)-7,4),4,0),"")</f>
        <v/>
      </c>
      <c r="E104" s="466" t="str">
        <f ca="1">IFERROR(VLOOKUP(B104,OFFSET('A-1_MH Estimation'!$B$7,0,0,MATCH("Subtotal LOE",'A-1_MH Estimation'!B:B,0)-7,3),3,0),"")</f>
        <v/>
      </c>
      <c r="F104" s="462">
        <f ca="1">IFERROR(VLOOKUP($B104,'A-2_MH Distribution'!$B$6:$O$16314,3,0)*VLOOKUP($B104,'A-2_MH Distribution'!$B$6:$O$16314,VLOOKUP(G104,SoftwareList,6,0),0)*IFERROR((--(VLOOKUP($B104,'A-2_MH Distribution'!$B$6:$O$16314,VLOOKUP(G104,SoftwareList,8,0),0)=0)+VLOOKUP($B104,'A-2_MH Distribution'!$B$6:$O$16314,VLOOKUP(G104,SoftwareList,8,0),0)),1),0)</f>
        <v>0</v>
      </c>
      <c r="G104" s="403" t="str">
        <f t="shared" ca="1" si="21"/>
        <v/>
      </c>
      <c r="H104" s="351">
        <f ca="1">IFERROR(INDEX('A-5_License Planning'!$B$1:$M$12900,MATCH(1,INDEX(('A-5_License Planning'!$B$1:$B$12900=ProgressivePlan!B104)*('A-5_License Planning'!$G$1:$G$12900=ProgressivePlan!G104),0),0),MATCH("Start Date",'A-5_License Planning'!$B$4:N$4,0)),0)</f>
        <v>0</v>
      </c>
      <c r="I104" s="352">
        <f ca="1">IFERROR(INDEX('A-5_License Planning'!$B$1:$M$12900,MATCH(1,INDEX(('A-5_License Planning'!$B$1:$B$12900=ProgressivePlan!B104)*('A-5_License Planning'!$G$1:$G$12900=ProgressivePlan!G104),0),0),MATCH("Finish Date",'A-5_License Planning'!$B$4:N$4,0)),0)</f>
        <v>0</v>
      </c>
      <c r="J104" s="514">
        <f t="shared" ca="1" si="19"/>
        <v>0</v>
      </c>
      <c r="K104" s="511">
        <f ca="1">NETWORKDAYS.INTL(L104,M104,1,Holidays!$A$1:$A$248)</f>
        <v>0</v>
      </c>
      <c r="L104" s="507">
        <f t="shared" ca="1" si="17"/>
        <v>0</v>
      </c>
      <c r="M104" s="352">
        <f t="shared" ca="1" si="18"/>
        <v>0</v>
      </c>
      <c r="N104" s="170">
        <f ca="1">NETWORKDAYS.INTL(H104,I104,1,Holidays!$A$1:$A$248)</f>
        <v>0</v>
      </c>
      <c r="O104" s="62">
        <f t="shared" ca="1" si="20"/>
        <v>0</v>
      </c>
      <c r="P104" s="533"/>
      <c r="R104" s="253">
        <f ca="1">SUM($S104:X104)</f>
        <v>0</v>
      </c>
      <c r="S104" s="320"/>
      <c r="T104" s="321">
        <f ca="1">IFERROR((IF(AND($H104&gt;S$6,$H104&lt;=T$6,$I104&lt;=T$6),NETWORKDAYS.INTL($H104,$I104,1,(Holidays!$A$1:$A$248)),0)+IF(AND($H104&gt;S$6,$H104&lt;=T$6,$I104&gt;T$6),NETWORKDAYS.INTL($H104,(T$6),1,(Holidays!$A$1:$A$248)),0)+IF(AND($H104&lt;S$6,$I104&lt;T$6,$I104&gt;S$6),NETWORKDAYS.INTL(S$6+1,$I104,1,(Holidays!$A$1:$A$248)),0)+IF(AND($H104&lt;=S$6,$I104&gt;=T$6,$I104&gt;S$6),NETWORKDAYS.INTL(S$6+1,(T$6),1,(Holidays!$A$1:$A$248)),0))*$O104,"")</f>
        <v>0</v>
      </c>
      <c r="U104" s="190">
        <f ca="1">IFERROR((IF(AND($H104&gt;T$6,$H104&lt;=U$6,$I104&lt;=U$6),NETWORKDAYS.INTL($H104,$I104,1,(Holidays!$A$1:$A$248)),0)+IF(AND($H104&gt;T$6,$H104&lt;=U$6,$I104&gt;U$6),NETWORKDAYS.INTL($H104,(U$6),1,(Holidays!$A$1:$A$248)),0)+IF(AND($H104&lt;T$6,$I104&lt;U$6,$I104&gt;T$6),NETWORKDAYS.INTL(T$6+1,$I104,1,(Holidays!$A$1:$A$248)),0)+IF(AND($H104&lt;=T$6,$I104&gt;=U$6,$I104&gt;T$6),NETWORKDAYS.INTL(T$6+1,(U$6),1,(Holidays!$A$1:$A$248)),0))*$O104,"")</f>
        <v>0</v>
      </c>
      <c r="V104" s="192">
        <f ca="1">IFERROR((IF(AND($H104&gt;U$6,$H104&lt;=V$6,$I104&lt;=V$6),NETWORKDAYS.INTL($H104,$I104,1,(Holidays!$A$1:$A$248)),0)+IF(AND($H104&gt;U$6,$H104&lt;=V$6,$I104&gt;V$6),NETWORKDAYS.INTL($H104,(V$6),1,(Holidays!$A$1:$A$248)),0)+IF(AND($H104&lt;U$6,$I104&lt;V$6,$I104&gt;U$6),NETWORKDAYS.INTL(U$6+1,$I104,1,(Holidays!$A$1:$A$248)),0)+IF(AND($H104&lt;=U$6,$I104&gt;=V$6,$I104&gt;U$6),NETWORKDAYS.INTL(U$6+1,(V$6),1,(Holidays!$A$1:$A$248)),0))*$O104,"")</f>
        <v>0</v>
      </c>
      <c r="W104" s="321">
        <f ca="1">IFERROR((IF(AND($H104&gt;V$6,$H104&lt;=W$6,$I104&lt;=W$6),NETWORKDAYS.INTL($H104,$I104,1,(Holidays!$A$1:$A$248)),0)+IF(AND($H104&gt;V$6,$H104&lt;=W$6,$I104&gt;W$6),NETWORKDAYS.INTL($H104,(W$6),1,(Holidays!$A$1:$A$248)),0)+IF(AND($H104&lt;V$6,$I104&lt;W$6,$I104&gt;V$6),NETWORKDAYS.INTL(V$6+1,$I104,1,(Holidays!$A$1:$A$248)),0)+IF(AND($H104&lt;=V$6,$I104&gt;=W$6,$I104&gt;V$6),NETWORKDAYS.INTL(V$6+1,(W$6),1,(Holidays!$A$1:$A$248)),0))*$O104,"")</f>
        <v>0</v>
      </c>
      <c r="X104" s="190">
        <f ca="1">IFERROR((IF(AND($H104&gt;W$6,$H104&lt;=X$6,$I104&lt;=X$6),NETWORKDAYS.INTL($H104,$I104,1,(Holidays!$A$1:$A$248)),0)+IF(AND($H104&gt;W$6,$H104&lt;=X$6,$I104&gt;X$6),NETWORKDAYS.INTL($H104,(X$6),1,(Holidays!$A$1:$A$248)),0)+IF(AND($H104&lt;W$6,$I104&lt;X$6,$I104&gt;W$6),NETWORKDAYS.INTL(W$6+1,$I104,1,(Holidays!$A$1:$A$248)),0)+IF(AND($H104&lt;=W$6,$I104&gt;=X$6,$I104&gt;W$6),NETWORKDAYS.INTL(W$6+1,(X$6),1,(Holidays!$A$1:$A$248)),0))*$O104,"")</f>
        <v>0</v>
      </c>
    </row>
    <row r="105" spans="2:24" ht="15" customHeight="1" outlineLevel="1">
      <c r="B105" s="59" t="str">
        <f>'A-5_License Planning'!B103</f>
        <v/>
      </c>
      <c r="C105" s="458" t="str">
        <f ca="1">IFERROR(VLOOKUP(B105,OFFSET('A-1_MH Estimation'!$B$7,0,0,MATCH("Subtotal LOE",'A-1_MH Estimation'!B:B,0)-7,2),2,0),"")</f>
        <v/>
      </c>
      <c r="D105" s="466" t="str">
        <f ca="1">IFERROR(VLOOKUP(B105,OFFSET('A-1_MH Estimation'!$B$7,0,0,MATCH("Subtotal LOE",'A-1_MH Estimation'!B:B,0)-7,4),4,0),"")</f>
        <v/>
      </c>
      <c r="E105" s="466" t="str">
        <f ca="1">IFERROR(VLOOKUP(B105,OFFSET('A-1_MH Estimation'!$B$7,0,0,MATCH("Subtotal LOE",'A-1_MH Estimation'!B:B,0)-7,3),3,0),"")</f>
        <v/>
      </c>
      <c r="F105" s="462">
        <f ca="1">IFERROR(VLOOKUP($B105,'A-2_MH Distribution'!$B$6:$O$16314,3,0)*VLOOKUP($B105,'A-2_MH Distribution'!$B$6:$O$16314,VLOOKUP(G105,SoftwareList,6,0),0)*IFERROR((--(VLOOKUP($B105,'A-2_MH Distribution'!$B$6:$O$16314,VLOOKUP(G105,SoftwareList,8,0),0)=0)+VLOOKUP($B105,'A-2_MH Distribution'!$B$6:$O$16314,VLOOKUP(G105,SoftwareList,8,0),0)),1),0)</f>
        <v>0</v>
      </c>
      <c r="G105" s="403" t="str">
        <f t="shared" ca="1" si="21"/>
        <v/>
      </c>
      <c r="H105" s="351">
        <f ca="1">IFERROR(INDEX('A-5_License Planning'!$B$1:$M$12900,MATCH(1,INDEX(('A-5_License Planning'!$B$1:$B$12900=ProgressivePlan!B105)*('A-5_License Planning'!$G$1:$G$12900=ProgressivePlan!G105),0),0),MATCH("Start Date",'A-5_License Planning'!$B$4:N$4,0)),0)</f>
        <v>0</v>
      </c>
      <c r="I105" s="352">
        <f ca="1">IFERROR(INDEX('A-5_License Planning'!$B$1:$M$12900,MATCH(1,INDEX(('A-5_License Planning'!$B$1:$B$12900=ProgressivePlan!B105)*('A-5_License Planning'!$G$1:$G$12900=ProgressivePlan!G105),0),0),MATCH("Finish Date",'A-5_License Planning'!$B$4:N$4,0)),0)</f>
        <v>0</v>
      </c>
      <c r="J105" s="514">
        <f t="shared" ca="1" si="19"/>
        <v>0</v>
      </c>
      <c r="K105" s="511">
        <f ca="1">NETWORKDAYS.INTL(L105,M105,1,Holidays!$A$1:$A$248)</f>
        <v>0</v>
      </c>
      <c r="L105" s="507">
        <f t="shared" ca="1" si="17"/>
        <v>0</v>
      </c>
      <c r="M105" s="352">
        <f t="shared" ca="1" si="18"/>
        <v>0</v>
      </c>
      <c r="N105" s="170">
        <f ca="1">NETWORKDAYS.INTL(H105,I105,1,Holidays!$A$1:$A$248)</f>
        <v>0</v>
      </c>
      <c r="O105" s="62">
        <f t="shared" ca="1" si="20"/>
        <v>0</v>
      </c>
      <c r="P105" s="533"/>
      <c r="R105" s="253">
        <f ca="1">SUM($S105:X105)</f>
        <v>0</v>
      </c>
      <c r="S105" s="320"/>
      <c r="T105" s="321">
        <f ca="1">IFERROR((IF(AND($H105&gt;S$6,$H105&lt;=T$6,$I105&lt;=T$6),NETWORKDAYS.INTL($H105,$I105,1,(Holidays!$A$1:$A$248)),0)+IF(AND($H105&gt;S$6,$H105&lt;=T$6,$I105&gt;T$6),NETWORKDAYS.INTL($H105,(T$6),1,(Holidays!$A$1:$A$248)),0)+IF(AND($H105&lt;S$6,$I105&lt;T$6,$I105&gt;S$6),NETWORKDAYS.INTL(S$6+1,$I105,1,(Holidays!$A$1:$A$248)),0)+IF(AND($H105&lt;=S$6,$I105&gt;=T$6,$I105&gt;S$6),NETWORKDAYS.INTL(S$6+1,(T$6),1,(Holidays!$A$1:$A$248)),0))*$O105,"")</f>
        <v>0</v>
      </c>
      <c r="U105" s="190">
        <f ca="1">IFERROR((IF(AND($H105&gt;T$6,$H105&lt;=U$6,$I105&lt;=U$6),NETWORKDAYS.INTL($H105,$I105,1,(Holidays!$A$1:$A$248)),0)+IF(AND($H105&gt;T$6,$H105&lt;=U$6,$I105&gt;U$6),NETWORKDAYS.INTL($H105,(U$6),1,(Holidays!$A$1:$A$248)),0)+IF(AND($H105&lt;T$6,$I105&lt;U$6,$I105&gt;T$6),NETWORKDAYS.INTL(T$6+1,$I105,1,(Holidays!$A$1:$A$248)),0)+IF(AND($H105&lt;=T$6,$I105&gt;=U$6,$I105&gt;T$6),NETWORKDAYS.INTL(T$6+1,(U$6),1,(Holidays!$A$1:$A$248)),0))*$O105,"")</f>
        <v>0</v>
      </c>
      <c r="V105" s="192">
        <f ca="1">IFERROR((IF(AND($H105&gt;U$6,$H105&lt;=V$6,$I105&lt;=V$6),NETWORKDAYS.INTL($H105,$I105,1,(Holidays!$A$1:$A$248)),0)+IF(AND($H105&gt;U$6,$H105&lt;=V$6,$I105&gt;V$6),NETWORKDAYS.INTL($H105,(V$6),1,(Holidays!$A$1:$A$248)),0)+IF(AND($H105&lt;U$6,$I105&lt;V$6,$I105&gt;U$6),NETWORKDAYS.INTL(U$6+1,$I105,1,(Holidays!$A$1:$A$248)),0)+IF(AND($H105&lt;=U$6,$I105&gt;=V$6,$I105&gt;U$6),NETWORKDAYS.INTL(U$6+1,(V$6),1,(Holidays!$A$1:$A$248)),0))*$O105,"")</f>
        <v>0</v>
      </c>
      <c r="W105" s="321">
        <f ca="1">IFERROR((IF(AND($H105&gt;V$6,$H105&lt;=W$6,$I105&lt;=W$6),NETWORKDAYS.INTL($H105,$I105,1,(Holidays!$A$1:$A$248)),0)+IF(AND($H105&gt;V$6,$H105&lt;=W$6,$I105&gt;W$6),NETWORKDAYS.INTL($H105,(W$6),1,(Holidays!$A$1:$A$248)),0)+IF(AND($H105&lt;V$6,$I105&lt;W$6,$I105&gt;V$6),NETWORKDAYS.INTL(V$6+1,$I105,1,(Holidays!$A$1:$A$248)),0)+IF(AND($H105&lt;=V$6,$I105&gt;=W$6,$I105&gt;V$6),NETWORKDAYS.INTL(V$6+1,(W$6),1,(Holidays!$A$1:$A$248)),0))*$O105,"")</f>
        <v>0</v>
      </c>
      <c r="X105" s="190">
        <f ca="1">IFERROR((IF(AND($H105&gt;W$6,$H105&lt;=X$6,$I105&lt;=X$6),NETWORKDAYS.INTL($H105,$I105,1,(Holidays!$A$1:$A$248)),0)+IF(AND($H105&gt;W$6,$H105&lt;=X$6,$I105&gt;X$6),NETWORKDAYS.INTL($H105,(X$6),1,(Holidays!$A$1:$A$248)),0)+IF(AND($H105&lt;W$6,$I105&lt;X$6,$I105&gt;W$6),NETWORKDAYS.INTL(W$6+1,$I105,1,(Holidays!$A$1:$A$248)),0)+IF(AND($H105&lt;=W$6,$I105&gt;=X$6,$I105&gt;W$6),NETWORKDAYS.INTL(W$6+1,(X$6),1,(Holidays!$A$1:$A$248)),0))*$O105,"")</f>
        <v>0</v>
      </c>
    </row>
    <row r="106" spans="2:24" ht="15" customHeight="1" outlineLevel="1">
      <c r="B106" s="59" t="str">
        <f>'A-5_License Planning'!B104</f>
        <v/>
      </c>
      <c r="C106" s="458" t="str">
        <f ca="1">IFERROR(VLOOKUP(B106,OFFSET('A-1_MH Estimation'!$B$7,0,0,MATCH("Subtotal LOE",'A-1_MH Estimation'!B:B,0)-7,2),2,0),"")</f>
        <v/>
      </c>
      <c r="D106" s="466" t="str">
        <f ca="1">IFERROR(VLOOKUP(B106,OFFSET('A-1_MH Estimation'!$B$7,0,0,MATCH("Subtotal LOE",'A-1_MH Estimation'!B:B,0)-7,4),4,0),"")</f>
        <v/>
      </c>
      <c r="E106" s="466" t="str">
        <f ca="1">IFERROR(VLOOKUP(B106,OFFSET('A-1_MH Estimation'!$B$7,0,0,MATCH("Subtotal LOE",'A-1_MH Estimation'!B:B,0)-7,3),3,0),"")</f>
        <v/>
      </c>
      <c r="F106" s="462">
        <f ca="1">IFERROR(VLOOKUP($B106,'A-2_MH Distribution'!$B$6:$O$16314,3,0)*VLOOKUP($B106,'A-2_MH Distribution'!$B$6:$O$16314,VLOOKUP(G106,SoftwareList,6,0),0)*IFERROR((--(VLOOKUP($B106,'A-2_MH Distribution'!$B$6:$O$16314,VLOOKUP(G106,SoftwareList,8,0),0)=0)+VLOOKUP($B106,'A-2_MH Distribution'!$B$6:$O$16314,VLOOKUP(G106,SoftwareList,8,0),0)),1),0)</f>
        <v>0</v>
      </c>
      <c r="G106" s="403" t="str">
        <f t="shared" ca="1" si="21"/>
        <v/>
      </c>
      <c r="H106" s="351">
        <f ca="1">IFERROR(INDEX('A-5_License Planning'!$B$1:$M$12900,MATCH(1,INDEX(('A-5_License Planning'!$B$1:$B$12900=ProgressivePlan!B106)*('A-5_License Planning'!$G$1:$G$12900=ProgressivePlan!G106),0),0),MATCH("Start Date",'A-5_License Planning'!$B$4:N$4,0)),0)</f>
        <v>0</v>
      </c>
      <c r="I106" s="352">
        <f ca="1">IFERROR(INDEX('A-5_License Planning'!$B$1:$M$12900,MATCH(1,INDEX(('A-5_License Planning'!$B$1:$B$12900=ProgressivePlan!B106)*('A-5_License Planning'!$G$1:$G$12900=ProgressivePlan!G106),0),0),MATCH("Finish Date",'A-5_License Planning'!$B$4:N$4,0)),0)</f>
        <v>0</v>
      </c>
      <c r="J106" s="514">
        <f t="shared" ca="1" si="19"/>
        <v>0</v>
      </c>
      <c r="K106" s="511">
        <f ca="1">NETWORKDAYS.INTL(L106,M106,1,Holidays!$A$1:$A$248)</f>
        <v>0</v>
      </c>
      <c r="L106" s="507">
        <f t="shared" ca="1" si="17"/>
        <v>0</v>
      </c>
      <c r="M106" s="352">
        <f t="shared" ca="1" si="18"/>
        <v>0</v>
      </c>
      <c r="N106" s="170">
        <f ca="1">NETWORKDAYS.INTL(H106,I106,1,Holidays!$A$1:$A$248)</f>
        <v>0</v>
      </c>
      <c r="O106" s="62">
        <f t="shared" ca="1" si="20"/>
        <v>0</v>
      </c>
      <c r="P106" s="533"/>
      <c r="R106" s="253">
        <f ca="1">SUM($S106:X106)</f>
        <v>0</v>
      </c>
      <c r="S106" s="320"/>
      <c r="T106" s="321">
        <f ca="1">IFERROR((IF(AND($H106&gt;S$6,$H106&lt;=T$6,$I106&lt;=T$6),NETWORKDAYS.INTL($H106,$I106,1,(Holidays!$A$1:$A$248)),0)+IF(AND($H106&gt;S$6,$H106&lt;=T$6,$I106&gt;T$6),NETWORKDAYS.INTL($H106,(T$6),1,(Holidays!$A$1:$A$248)),0)+IF(AND($H106&lt;S$6,$I106&lt;T$6,$I106&gt;S$6),NETWORKDAYS.INTL(S$6+1,$I106,1,(Holidays!$A$1:$A$248)),0)+IF(AND($H106&lt;=S$6,$I106&gt;=T$6,$I106&gt;S$6),NETWORKDAYS.INTL(S$6+1,(T$6),1,(Holidays!$A$1:$A$248)),0))*$O106,"")</f>
        <v>0</v>
      </c>
      <c r="U106" s="190">
        <f ca="1">IFERROR((IF(AND($H106&gt;T$6,$H106&lt;=U$6,$I106&lt;=U$6),NETWORKDAYS.INTL($H106,$I106,1,(Holidays!$A$1:$A$248)),0)+IF(AND($H106&gt;T$6,$H106&lt;=U$6,$I106&gt;U$6),NETWORKDAYS.INTL($H106,(U$6),1,(Holidays!$A$1:$A$248)),0)+IF(AND($H106&lt;T$6,$I106&lt;U$6,$I106&gt;T$6),NETWORKDAYS.INTL(T$6+1,$I106,1,(Holidays!$A$1:$A$248)),0)+IF(AND($H106&lt;=T$6,$I106&gt;=U$6,$I106&gt;T$6),NETWORKDAYS.INTL(T$6+1,(U$6),1,(Holidays!$A$1:$A$248)),0))*$O106,"")</f>
        <v>0</v>
      </c>
      <c r="V106" s="192">
        <f ca="1">IFERROR((IF(AND($H106&gt;U$6,$H106&lt;=V$6,$I106&lt;=V$6),NETWORKDAYS.INTL($H106,$I106,1,(Holidays!$A$1:$A$248)),0)+IF(AND($H106&gt;U$6,$H106&lt;=V$6,$I106&gt;V$6),NETWORKDAYS.INTL($H106,(V$6),1,(Holidays!$A$1:$A$248)),0)+IF(AND($H106&lt;U$6,$I106&lt;V$6,$I106&gt;U$6),NETWORKDAYS.INTL(U$6+1,$I106,1,(Holidays!$A$1:$A$248)),0)+IF(AND($H106&lt;=U$6,$I106&gt;=V$6,$I106&gt;U$6),NETWORKDAYS.INTL(U$6+1,(V$6),1,(Holidays!$A$1:$A$248)),0))*$O106,"")</f>
        <v>0</v>
      </c>
      <c r="W106" s="321">
        <f ca="1">IFERROR((IF(AND($H106&gt;V$6,$H106&lt;=W$6,$I106&lt;=W$6),NETWORKDAYS.INTL($H106,$I106,1,(Holidays!$A$1:$A$248)),0)+IF(AND($H106&gt;V$6,$H106&lt;=W$6,$I106&gt;W$6),NETWORKDAYS.INTL($H106,(W$6),1,(Holidays!$A$1:$A$248)),0)+IF(AND($H106&lt;V$6,$I106&lt;W$6,$I106&gt;V$6),NETWORKDAYS.INTL(V$6+1,$I106,1,(Holidays!$A$1:$A$248)),0)+IF(AND($H106&lt;=V$6,$I106&gt;=W$6,$I106&gt;V$6),NETWORKDAYS.INTL(V$6+1,(W$6),1,(Holidays!$A$1:$A$248)),0))*$O106,"")</f>
        <v>0</v>
      </c>
      <c r="X106" s="190">
        <f ca="1">IFERROR((IF(AND($H106&gt;W$6,$H106&lt;=X$6,$I106&lt;=X$6),NETWORKDAYS.INTL($H106,$I106,1,(Holidays!$A$1:$A$248)),0)+IF(AND($H106&gt;W$6,$H106&lt;=X$6,$I106&gt;X$6),NETWORKDAYS.INTL($H106,(X$6),1,(Holidays!$A$1:$A$248)),0)+IF(AND($H106&lt;W$6,$I106&lt;X$6,$I106&gt;W$6),NETWORKDAYS.INTL(W$6+1,$I106,1,(Holidays!$A$1:$A$248)),0)+IF(AND($H106&lt;=W$6,$I106&gt;=X$6,$I106&gt;W$6),NETWORKDAYS.INTL(W$6+1,(X$6),1,(Holidays!$A$1:$A$248)),0))*$O106,"")</f>
        <v>0</v>
      </c>
    </row>
    <row r="107" spans="2:24" ht="15" customHeight="1" outlineLevel="1">
      <c r="B107" s="59" t="str">
        <f>'A-5_License Planning'!B105</f>
        <v/>
      </c>
      <c r="C107" s="458" t="str">
        <f ca="1">IFERROR(VLOOKUP(B107,OFFSET('A-1_MH Estimation'!$B$7,0,0,MATCH("Subtotal LOE",'A-1_MH Estimation'!B:B,0)-7,2),2,0),"")</f>
        <v/>
      </c>
      <c r="D107" s="466" t="str">
        <f ca="1">IFERROR(VLOOKUP(B107,OFFSET('A-1_MH Estimation'!$B$7,0,0,MATCH("Subtotal LOE",'A-1_MH Estimation'!B:B,0)-7,4),4,0),"")</f>
        <v/>
      </c>
      <c r="E107" s="466" t="str">
        <f ca="1">IFERROR(VLOOKUP(B107,OFFSET('A-1_MH Estimation'!$B$7,0,0,MATCH("Subtotal LOE",'A-1_MH Estimation'!B:B,0)-7,3),3,0),"")</f>
        <v/>
      </c>
      <c r="F107" s="462">
        <f ca="1">IFERROR(VLOOKUP($B107,'A-2_MH Distribution'!$B$6:$O$16314,3,0)*VLOOKUP($B107,'A-2_MH Distribution'!$B$6:$O$16314,VLOOKUP(G107,SoftwareList,6,0),0)*IFERROR((--(VLOOKUP($B107,'A-2_MH Distribution'!$B$6:$O$16314,VLOOKUP(G107,SoftwareList,8,0),0)=0)+VLOOKUP($B107,'A-2_MH Distribution'!$B$6:$O$16314,VLOOKUP(G107,SoftwareList,8,0),0)),1),0)</f>
        <v>0</v>
      </c>
      <c r="G107" s="403" t="str">
        <f t="shared" ca="1" si="21"/>
        <v/>
      </c>
      <c r="H107" s="351">
        <f ca="1">IFERROR(INDEX('A-5_License Planning'!$B$1:$M$12900,MATCH(1,INDEX(('A-5_License Planning'!$B$1:$B$12900=ProgressivePlan!B107)*('A-5_License Planning'!$G$1:$G$12900=ProgressivePlan!G107),0),0),MATCH("Start Date",'A-5_License Planning'!$B$4:N$4,0)),0)</f>
        <v>0</v>
      </c>
      <c r="I107" s="352">
        <f ca="1">IFERROR(INDEX('A-5_License Planning'!$B$1:$M$12900,MATCH(1,INDEX(('A-5_License Planning'!$B$1:$B$12900=ProgressivePlan!B107)*('A-5_License Planning'!$G$1:$G$12900=ProgressivePlan!G107),0),0),MATCH("Finish Date",'A-5_License Planning'!$B$4:N$4,0)),0)</f>
        <v>0</v>
      </c>
      <c r="J107" s="514">
        <f t="shared" ca="1" si="19"/>
        <v>0</v>
      </c>
      <c r="K107" s="511">
        <f ca="1">NETWORKDAYS.INTL(L107,M107,1,Holidays!$A$1:$A$248)</f>
        <v>0</v>
      </c>
      <c r="L107" s="507">
        <f t="shared" ca="1" si="17"/>
        <v>0</v>
      </c>
      <c r="M107" s="352">
        <f t="shared" ca="1" si="18"/>
        <v>0</v>
      </c>
      <c r="N107" s="170">
        <f ca="1">NETWORKDAYS.INTL(H107,I107,1,Holidays!$A$1:$A$248)</f>
        <v>0</v>
      </c>
      <c r="O107" s="62">
        <f t="shared" ca="1" si="20"/>
        <v>0</v>
      </c>
      <c r="P107" s="533"/>
      <c r="R107" s="253">
        <f ca="1">SUM($S107:X107)</f>
        <v>0</v>
      </c>
      <c r="S107" s="320"/>
      <c r="T107" s="321">
        <f ca="1">IFERROR((IF(AND($H107&gt;S$6,$H107&lt;=T$6,$I107&lt;=T$6),NETWORKDAYS.INTL($H107,$I107,1,(Holidays!$A$1:$A$248)),0)+IF(AND($H107&gt;S$6,$H107&lt;=T$6,$I107&gt;T$6),NETWORKDAYS.INTL($H107,(T$6),1,(Holidays!$A$1:$A$248)),0)+IF(AND($H107&lt;S$6,$I107&lt;T$6,$I107&gt;S$6),NETWORKDAYS.INTL(S$6+1,$I107,1,(Holidays!$A$1:$A$248)),0)+IF(AND($H107&lt;=S$6,$I107&gt;=T$6,$I107&gt;S$6),NETWORKDAYS.INTL(S$6+1,(T$6),1,(Holidays!$A$1:$A$248)),0))*$O107,"")</f>
        <v>0</v>
      </c>
      <c r="U107" s="190">
        <f ca="1">IFERROR((IF(AND($H107&gt;T$6,$H107&lt;=U$6,$I107&lt;=U$6),NETWORKDAYS.INTL($H107,$I107,1,(Holidays!$A$1:$A$248)),0)+IF(AND($H107&gt;T$6,$H107&lt;=U$6,$I107&gt;U$6),NETWORKDAYS.INTL($H107,(U$6),1,(Holidays!$A$1:$A$248)),0)+IF(AND($H107&lt;T$6,$I107&lt;U$6,$I107&gt;T$6),NETWORKDAYS.INTL(T$6+1,$I107,1,(Holidays!$A$1:$A$248)),0)+IF(AND($H107&lt;=T$6,$I107&gt;=U$6,$I107&gt;T$6),NETWORKDAYS.INTL(T$6+1,(U$6),1,(Holidays!$A$1:$A$248)),0))*$O107,"")</f>
        <v>0</v>
      </c>
      <c r="V107" s="192">
        <f ca="1">IFERROR((IF(AND($H107&gt;U$6,$H107&lt;=V$6,$I107&lt;=V$6),NETWORKDAYS.INTL($H107,$I107,1,(Holidays!$A$1:$A$248)),0)+IF(AND($H107&gt;U$6,$H107&lt;=V$6,$I107&gt;V$6),NETWORKDAYS.INTL($H107,(V$6),1,(Holidays!$A$1:$A$248)),0)+IF(AND($H107&lt;U$6,$I107&lt;V$6,$I107&gt;U$6),NETWORKDAYS.INTL(U$6+1,$I107,1,(Holidays!$A$1:$A$248)),0)+IF(AND($H107&lt;=U$6,$I107&gt;=V$6,$I107&gt;U$6),NETWORKDAYS.INTL(U$6+1,(V$6),1,(Holidays!$A$1:$A$248)),0))*$O107,"")</f>
        <v>0</v>
      </c>
      <c r="W107" s="321">
        <f ca="1">IFERROR((IF(AND($H107&gt;V$6,$H107&lt;=W$6,$I107&lt;=W$6),NETWORKDAYS.INTL($H107,$I107,1,(Holidays!$A$1:$A$248)),0)+IF(AND($H107&gt;V$6,$H107&lt;=W$6,$I107&gt;W$6),NETWORKDAYS.INTL($H107,(W$6),1,(Holidays!$A$1:$A$248)),0)+IF(AND($H107&lt;V$6,$I107&lt;W$6,$I107&gt;V$6),NETWORKDAYS.INTL(V$6+1,$I107,1,(Holidays!$A$1:$A$248)),0)+IF(AND($H107&lt;=V$6,$I107&gt;=W$6,$I107&gt;V$6),NETWORKDAYS.INTL(V$6+1,(W$6),1,(Holidays!$A$1:$A$248)),0))*$O107,"")</f>
        <v>0</v>
      </c>
      <c r="X107" s="190">
        <f ca="1">IFERROR((IF(AND($H107&gt;W$6,$H107&lt;=X$6,$I107&lt;=X$6),NETWORKDAYS.INTL($H107,$I107,1,(Holidays!$A$1:$A$248)),0)+IF(AND($H107&gt;W$6,$H107&lt;=X$6,$I107&gt;X$6),NETWORKDAYS.INTL($H107,(X$6),1,(Holidays!$A$1:$A$248)),0)+IF(AND($H107&lt;W$6,$I107&lt;X$6,$I107&gt;W$6),NETWORKDAYS.INTL(W$6+1,$I107,1,(Holidays!$A$1:$A$248)),0)+IF(AND($H107&lt;=W$6,$I107&gt;=X$6,$I107&gt;W$6),NETWORKDAYS.INTL(W$6+1,(X$6),1,(Holidays!$A$1:$A$248)),0))*$O107,"")</f>
        <v>0</v>
      </c>
    </row>
    <row r="108" spans="2:24" ht="15" customHeight="1" outlineLevel="1">
      <c r="B108" s="59" t="str">
        <f>'A-5_License Planning'!B106</f>
        <v/>
      </c>
      <c r="C108" s="458" t="str">
        <f ca="1">IFERROR(VLOOKUP(B108,OFFSET('A-1_MH Estimation'!$B$7,0,0,MATCH("Subtotal LOE",'A-1_MH Estimation'!B:B,0)-7,2),2,0),"")</f>
        <v/>
      </c>
      <c r="D108" s="466" t="str">
        <f ca="1">IFERROR(VLOOKUP(B108,OFFSET('A-1_MH Estimation'!$B$7,0,0,MATCH("Subtotal LOE",'A-1_MH Estimation'!B:B,0)-7,4),4,0),"")</f>
        <v/>
      </c>
      <c r="E108" s="466" t="str">
        <f ca="1">IFERROR(VLOOKUP(B108,OFFSET('A-1_MH Estimation'!$B$7,0,0,MATCH("Subtotal LOE",'A-1_MH Estimation'!B:B,0)-7,3),3,0),"")</f>
        <v/>
      </c>
      <c r="F108" s="462">
        <f ca="1">IFERROR(VLOOKUP($B108,'A-2_MH Distribution'!$B$6:$O$16314,3,0)*VLOOKUP($B108,'A-2_MH Distribution'!$B$6:$O$16314,VLOOKUP(G108,SoftwareList,6,0),0)*IFERROR((--(VLOOKUP($B108,'A-2_MH Distribution'!$B$6:$O$16314,VLOOKUP(G108,SoftwareList,8,0),0)=0)+VLOOKUP($B108,'A-2_MH Distribution'!$B$6:$O$16314,VLOOKUP(G108,SoftwareList,8,0),0)),1),0)</f>
        <v>0</v>
      </c>
      <c r="G108" s="403" t="str">
        <f t="shared" ca="1" si="21"/>
        <v/>
      </c>
      <c r="H108" s="351">
        <f ca="1">IFERROR(INDEX('A-5_License Planning'!$B$1:$M$12900,MATCH(1,INDEX(('A-5_License Planning'!$B$1:$B$12900=ProgressivePlan!B108)*('A-5_License Planning'!$G$1:$G$12900=ProgressivePlan!G108),0),0),MATCH("Start Date",'A-5_License Planning'!$B$4:N$4,0)),0)</f>
        <v>0</v>
      </c>
      <c r="I108" s="352">
        <f ca="1">IFERROR(INDEX('A-5_License Planning'!$B$1:$M$12900,MATCH(1,INDEX(('A-5_License Planning'!$B$1:$B$12900=ProgressivePlan!B108)*('A-5_License Planning'!$G$1:$G$12900=ProgressivePlan!G108),0),0),MATCH("Finish Date",'A-5_License Planning'!$B$4:N$4,0)),0)</f>
        <v>0</v>
      </c>
      <c r="J108" s="514">
        <f t="shared" ca="1" si="19"/>
        <v>0</v>
      </c>
      <c r="K108" s="511">
        <f ca="1">NETWORKDAYS.INTL(L108,M108,1,Holidays!$A$1:$A$248)</f>
        <v>0</v>
      </c>
      <c r="L108" s="507">
        <f t="shared" ca="1" si="17"/>
        <v>0</v>
      </c>
      <c r="M108" s="352">
        <f t="shared" ca="1" si="18"/>
        <v>0</v>
      </c>
      <c r="N108" s="170">
        <f ca="1">NETWORKDAYS.INTL(H108,I108,1,Holidays!$A$1:$A$248)</f>
        <v>0</v>
      </c>
      <c r="O108" s="62">
        <f t="shared" ca="1" si="20"/>
        <v>0</v>
      </c>
      <c r="P108" s="533"/>
      <c r="R108" s="253">
        <f ca="1">SUM($S108:X108)</f>
        <v>0</v>
      </c>
      <c r="S108" s="320"/>
      <c r="T108" s="321">
        <f ca="1">IFERROR((IF(AND($H108&gt;S$6,$H108&lt;=T$6,$I108&lt;=T$6),NETWORKDAYS.INTL($H108,$I108,1,(Holidays!$A$1:$A$248)),0)+IF(AND($H108&gt;S$6,$H108&lt;=T$6,$I108&gt;T$6),NETWORKDAYS.INTL($H108,(T$6),1,(Holidays!$A$1:$A$248)),0)+IF(AND($H108&lt;S$6,$I108&lt;T$6,$I108&gt;S$6),NETWORKDAYS.INTL(S$6+1,$I108,1,(Holidays!$A$1:$A$248)),0)+IF(AND($H108&lt;=S$6,$I108&gt;=T$6,$I108&gt;S$6),NETWORKDAYS.INTL(S$6+1,(T$6),1,(Holidays!$A$1:$A$248)),0))*$O108,"")</f>
        <v>0</v>
      </c>
      <c r="U108" s="190">
        <f ca="1">IFERROR((IF(AND($H108&gt;T$6,$H108&lt;=U$6,$I108&lt;=U$6),NETWORKDAYS.INTL($H108,$I108,1,(Holidays!$A$1:$A$248)),0)+IF(AND($H108&gt;T$6,$H108&lt;=U$6,$I108&gt;U$6),NETWORKDAYS.INTL($H108,(U$6),1,(Holidays!$A$1:$A$248)),0)+IF(AND($H108&lt;T$6,$I108&lt;U$6,$I108&gt;T$6),NETWORKDAYS.INTL(T$6+1,$I108,1,(Holidays!$A$1:$A$248)),0)+IF(AND($H108&lt;=T$6,$I108&gt;=U$6,$I108&gt;T$6),NETWORKDAYS.INTL(T$6+1,(U$6),1,(Holidays!$A$1:$A$248)),0))*$O108,"")</f>
        <v>0</v>
      </c>
      <c r="V108" s="192">
        <f ca="1">IFERROR((IF(AND($H108&gt;U$6,$H108&lt;=V$6,$I108&lt;=V$6),NETWORKDAYS.INTL($H108,$I108,1,(Holidays!$A$1:$A$248)),0)+IF(AND($H108&gt;U$6,$H108&lt;=V$6,$I108&gt;V$6),NETWORKDAYS.INTL($H108,(V$6),1,(Holidays!$A$1:$A$248)),0)+IF(AND($H108&lt;U$6,$I108&lt;V$6,$I108&gt;U$6),NETWORKDAYS.INTL(U$6+1,$I108,1,(Holidays!$A$1:$A$248)),0)+IF(AND($H108&lt;=U$6,$I108&gt;=V$6,$I108&gt;U$6),NETWORKDAYS.INTL(U$6+1,(V$6),1,(Holidays!$A$1:$A$248)),0))*$O108,"")</f>
        <v>0</v>
      </c>
      <c r="W108" s="321">
        <f ca="1">IFERROR((IF(AND($H108&gt;V$6,$H108&lt;=W$6,$I108&lt;=W$6),NETWORKDAYS.INTL($H108,$I108,1,(Holidays!$A$1:$A$248)),0)+IF(AND($H108&gt;V$6,$H108&lt;=W$6,$I108&gt;W$6),NETWORKDAYS.INTL($H108,(W$6),1,(Holidays!$A$1:$A$248)),0)+IF(AND($H108&lt;V$6,$I108&lt;W$6,$I108&gt;V$6),NETWORKDAYS.INTL(V$6+1,$I108,1,(Holidays!$A$1:$A$248)),0)+IF(AND($H108&lt;=V$6,$I108&gt;=W$6,$I108&gt;V$6),NETWORKDAYS.INTL(V$6+1,(W$6),1,(Holidays!$A$1:$A$248)),0))*$O108,"")</f>
        <v>0</v>
      </c>
      <c r="X108" s="190">
        <f ca="1">IFERROR((IF(AND($H108&gt;W$6,$H108&lt;=X$6,$I108&lt;=X$6),NETWORKDAYS.INTL($H108,$I108,1,(Holidays!$A$1:$A$248)),0)+IF(AND($H108&gt;W$6,$H108&lt;=X$6,$I108&gt;X$6),NETWORKDAYS.INTL($H108,(X$6),1,(Holidays!$A$1:$A$248)),0)+IF(AND($H108&lt;W$6,$I108&lt;X$6,$I108&gt;W$6),NETWORKDAYS.INTL(W$6+1,$I108,1,(Holidays!$A$1:$A$248)),0)+IF(AND($H108&lt;=W$6,$I108&gt;=X$6,$I108&gt;W$6),NETWORKDAYS.INTL(W$6+1,(X$6),1,(Holidays!$A$1:$A$248)),0))*$O108,"")</f>
        <v>0</v>
      </c>
    </row>
    <row r="109" spans="2:24" ht="15" customHeight="1" outlineLevel="1">
      <c r="B109" s="59" t="str">
        <f>'A-5_License Planning'!B107</f>
        <v/>
      </c>
      <c r="C109" s="458" t="str">
        <f ca="1">IFERROR(VLOOKUP(B109,OFFSET('A-1_MH Estimation'!$B$7,0,0,MATCH("Subtotal LOE",'A-1_MH Estimation'!B:B,0)-7,2),2,0),"")</f>
        <v/>
      </c>
      <c r="D109" s="466" t="str">
        <f ca="1">IFERROR(VLOOKUP(B109,OFFSET('A-1_MH Estimation'!$B$7,0,0,MATCH("Subtotal LOE",'A-1_MH Estimation'!B:B,0)-7,4),4,0),"")</f>
        <v/>
      </c>
      <c r="E109" s="466" t="str">
        <f ca="1">IFERROR(VLOOKUP(B109,OFFSET('A-1_MH Estimation'!$B$7,0,0,MATCH("Subtotal LOE",'A-1_MH Estimation'!B:B,0)-7,3),3,0),"")</f>
        <v/>
      </c>
      <c r="F109" s="462">
        <f ca="1">IFERROR(VLOOKUP($B109,'A-2_MH Distribution'!$B$6:$O$16314,3,0)*VLOOKUP($B109,'A-2_MH Distribution'!$B$6:$O$16314,VLOOKUP(G109,SoftwareList,6,0),0)*IFERROR((--(VLOOKUP($B109,'A-2_MH Distribution'!$B$6:$O$16314,VLOOKUP(G109,SoftwareList,8,0),0)=0)+VLOOKUP($B109,'A-2_MH Distribution'!$B$6:$O$16314,VLOOKUP(G109,SoftwareList,8,0),0)),1),0)</f>
        <v>0</v>
      </c>
      <c r="G109" s="403" t="str">
        <f t="shared" ca="1" si="21"/>
        <v/>
      </c>
      <c r="H109" s="351">
        <f ca="1">IFERROR(INDEX('A-5_License Planning'!$B$1:$M$12900,MATCH(1,INDEX(('A-5_License Planning'!$B$1:$B$12900=ProgressivePlan!B109)*('A-5_License Planning'!$G$1:$G$12900=ProgressivePlan!G109),0),0),MATCH("Start Date",'A-5_License Planning'!$B$4:N$4,0)),0)</f>
        <v>0</v>
      </c>
      <c r="I109" s="352">
        <f ca="1">IFERROR(INDEX('A-5_License Planning'!$B$1:$M$12900,MATCH(1,INDEX(('A-5_License Planning'!$B$1:$B$12900=ProgressivePlan!B109)*('A-5_License Planning'!$G$1:$G$12900=ProgressivePlan!G109),0),0),MATCH("Finish Date",'A-5_License Planning'!$B$4:N$4,0)),0)</f>
        <v>0</v>
      </c>
      <c r="J109" s="514">
        <f t="shared" ca="1" si="19"/>
        <v>0</v>
      </c>
      <c r="K109" s="511">
        <f ca="1">NETWORKDAYS.INTL(L109,M109,1,Holidays!$A$1:$A$248)</f>
        <v>0</v>
      </c>
      <c r="L109" s="507">
        <f t="shared" ca="1" si="17"/>
        <v>0</v>
      </c>
      <c r="M109" s="352">
        <f t="shared" ca="1" si="18"/>
        <v>0</v>
      </c>
      <c r="N109" s="170">
        <f ca="1">NETWORKDAYS.INTL(H109,I109,1,Holidays!$A$1:$A$248)</f>
        <v>0</v>
      </c>
      <c r="O109" s="62">
        <f t="shared" ca="1" si="20"/>
        <v>0</v>
      </c>
      <c r="P109" s="533"/>
      <c r="R109" s="253">
        <f ca="1">SUM($S109:X109)</f>
        <v>0</v>
      </c>
      <c r="S109" s="320"/>
      <c r="T109" s="321">
        <f ca="1">IFERROR((IF(AND($H109&gt;S$6,$H109&lt;=T$6,$I109&lt;=T$6),NETWORKDAYS.INTL($H109,$I109,1,(Holidays!$A$1:$A$248)),0)+IF(AND($H109&gt;S$6,$H109&lt;=T$6,$I109&gt;T$6),NETWORKDAYS.INTL($H109,(T$6),1,(Holidays!$A$1:$A$248)),0)+IF(AND($H109&lt;S$6,$I109&lt;T$6,$I109&gt;S$6),NETWORKDAYS.INTL(S$6+1,$I109,1,(Holidays!$A$1:$A$248)),0)+IF(AND($H109&lt;=S$6,$I109&gt;=T$6,$I109&gt;S$6),NETWORKDAYS.INTL(S$6+1,(T$6),1,(Holidays!$A$1:$A$248)),0))*$O109,"")</f>
        <v>0</v>
      </c>
      <c r="U109" s="190">
        <f ca="1">IFERROR((IF(AND($H109&gt;T$6,$H109&lt;=U$6,$I109&lt;=U$6),NETWORKDAYS.INTL($H109,$I109,1,(Holidays!$A$1:$A$248)),0)+IF(AND($H109&gt;T$6,$H109&lt;=U$6,$I109&gt;U$6),NETWORKDAYS.INTL($H109,(U$6),1,(Holidays!$A$1:$A$248)),0)+IF(AND($H109&lt;T$6,$I109&lt;U$6,$I109&gt;T$6),NETWORKDAYS.INTL(T$6+1,$I109,1,(Holidays!$A$1:$A$248)),0)+IF(AND($H109&lt;=T$6,$I109&gt;=U$6,$I109&gt;T$6),NETWORKDAYS.INTL(T$6+1,(U$6),1,(Holidays!$A$1:$A$248)),0))*$O109,"")</f>
        <v>0</v>
      </c>
      <c r="V109" s="192">
        <f ca="1">IFERROR((IF(AND($H109&gt;U$6,$H109&lt;=V$6,$I109&lt;=V$6),NETWORKDAYS.INTL($H109,$I109,1,(Holidays!$A$1:$A$248)),0)+IF(AND($H109&gt;U$6,$H109&lt;=V$6,$I109&gt;V$6),NETWORKDAYS.INTL($H109,(V$6),1,(Holidays!$A$1:$A$248)),0)+IF(AND($H109&lt;U$6,$I109&lt;V$6,$I109&gt;U$6),NETWORKDAYS.INTL(U$6+1,$I109,1,(Holidays!$A$1:$A$248)),0)+IF(AND($H109&lt;=U$6,$I109&gt;=V$6,$I109&gt;U$6),NETWORKDAYS.INTL(U$6+1,(V$6),1,(Holidays!$A$1:$A$248)),0))*$O109,"")</f>
        <v>0</v>
      </c>
      <c r="W109" s="321">
        <f ca="1">IFERROR((IF(AND($H109&gt;V$6,$H109&lt;=W$6,$I109&lt;=W$6),NETWORKDAYS.INTL($H109,$I109,1,(Holidays!$A$1:$A$248)),0)+IF(AND($H109&gt;V$6,$H109&lt;=W$6,$I109&gt;W$6),NETWORKDAYS.INTL($H109,(W$6),1,(Holidays!$A$1:$A$248)),0)+IF(AND($H109&lt;V$6,$I109&lt;W$6,$I109&gt;V$6),NETWORKDAYS.INTL(V$6+1,$I109,1,(Holidays!$A$1:$A$248)),0)+IF(AND($H109&lt;=V$6,$I109&gt;=W$6,$I109&gt;V$6),NETWORKDAYS.INTL(V$6+1,(W$6),1,(Holidays!$A$1:$A$248)),0))*$O109,"")</f>
        <v>0</v>
      </c>
      <c r="X109" s="190">
        <f ca="1">IFERROR((IF(AND($H109&gt;W$6,$H109&lt;=X$6,$I109&lt;=X$6),NETWORKDAYS.INTL($H109,$I109,1,(Holidays!$A$1:$A$248)),0)+IF(AND($H109&gt;W$6,$H109&lt;=X$6,$I109&gt;X$6),NETWORKDAYS.INTL($H109,(X$6),1,(Holidays!$A$1:$A$248)),0)+IF(AND($H109&lt;W$6,$I109&lt;X$6,$I109&gt;W$6),NETWORKDAYS.INTL(W$6+1,$I109,1,(Holidays!$A$1:$A$248)),0)+IF(AND($H109&lt;=W$6,$I109&gt;=X$6,$I109&gt;W$6),NETWORKDAYS.INTL(W$6+1,(X$6),1,(Holidays!$A$1:$A$248)),0))*$O109,"")</f>
        <v>0</v>
      </c>
    </row>
    <row r="110" spans="2:24" ht="15" customHeight="1" outlineLevel="1">
      <c r="B110" s="59" t="str">
        <f>'A-5_License Planning'!B108</f>
        <v/>
      </c>
      <c r="C110" s="458" t="str">
        <f ca="1">IFERROR(VLOOKUP(B110,OFFSET('A-1_MH Estimation'!$B$7,0,0,MATCH("Subtotal LOE",'A-1_MH Estimation'!B:B,0)-7,2),2,0),"")</f>
        <v/>
      </c>
      <c r="D110" s="466" t="str">
        <f ca="1">IFERROR(VLOOKUP(B110,OFFSET('A-1_MH Estimation'!$B$7,0,0,MATCH("Subtotal LOE",'A-1_MH Estimation'!B:B,0)-7,4),4,0),"")</f>
        <v/>
      </c>
      <c r="E110" s="466" t="str">
        <f ca="1">IFERROR(VLOOKUP(B110,OFFSET('A-1_MH Estimation'!$B$7,0,0,MATCH("Subtotal LOE",'A-1_MH Estimation'!B:B,0)-7,3),3,0),"")</f>
        <v/>
      </c>
      <c r="F110" s="462">
        <f ca="1">IFERROR(VLOOKUP($B110,'A-2_MH Distribution'!$B$6:$O$16314,3,0)*VLOOKUP($B110,'A-2_MH Distribution'!$B$6:$O$16314,VLOOKUP(G110,SoftwareList,6,0),0)*IFERROR((--(VLOOKUP($B110,'A-2_MH Distribution'!$B$6:$O$16314,VLOOKUP(G110,SoftwareList,8,0),0)=0)+VLOOKUP($B110,'A-2_MH Distribution'!$B$6:$O$16314,VLOOKUP(G110,SoftwareList,8,0),0)),1),0)</f>
        <v>0</v>
      </c>
      <c r="G110" s="403" t="str">
        <f t="shared" ca="1" si="21"/>
        <v/>
      </c>
      <c r="H110" s="351">
        <f ca="1">IFERROR(INDEX('A-5_License Planning'!$B$1:$M$12900,MATCH(1,INDEX(('A-5_License Planning'!$B$1:$B$12900=ProgressivePlan!B110)*('A-5_License Planning'!$G$1:$G$12900=ProgressivePlan!G110),0),0),MATCH("Start Date",'A-5_License Planning'!$B$4:N$4,0)),0)</f>
        <v>0</v>
      </c>
      <c r="I110" s="352">
        <f ca="1">IFERROR(INDEX('A-5_License Planning'!$B$1:$M$12900,MATCH(1,INDEX(('A-5_License Planning'!$B$1:$B$12900=ProgressivePlan!B110)*('A-5_License Planning'!$G$1:$G$12900=ProgressivePlan!G110),0),0),MATCH("Finish Date",'A-5_License Planning'!$B$4:N$4,0)),0)</f>
        <v>0</v>
      </c>
      <c r="J110" s="514">
        <f t="shared" ca="1" si="19"/>
        <v>0</v>
      </c>
      <c r="K110" s="511">
        <f ca="1">NETWORKDAYS.INTL(L110,M110,1,Holidays!$A$1:$A$248)</f>
        <v>0</v>
      </c>
      <c r="L110" s="507">
        <f t="shared" ca="1" si="17"/>
        <v>0</v>
      </c>
      <c r="M110" s="352">
        <f t="shared" ca="1" si="18"/>
        <v>0</v>
      </c>
      <c r="N110" s="170">
        <f ca="1">NETWORKDAYS.INTL(H110,I110,1,Holidays!$A$1:$A$248)</f>
        <v>0</v>
      </c>
      <c r="O110" s="62">
        <f t="shared" ca="1" si="20"/>
        <v>0</v>
      </c>
      <c r="P110" s="533"/>
      <c r="R110" s="253">
        <f ca="1">SUM($S110:X110)</f>
        <v>0</v>
      </c>
      <c r="S110" s="320"/>
      <c r="T110" s="321">
        <f ca="1">IFERROR((IF(AND($H110&gt;S$6,$H110&lt;=T$6,$I110&lt;=T$6),NETWORKDAYS.INTL($H110,$I110,1,(Holidays!$A$1:$A$248)),0)+IF(AND($H110&gt;S$6,$H110&lt;=T$6,$I110&gt;T$6),NETWORKDAYS.INTL($H110,(T$6),1,(Holidays!$A$1:$A$248)),0)+IF(AND($H110&lt;S$6,$I110&lt;T$6,$I110&gt;S$6),NETWORKDAYS.INTL(S$6+1,$I110,1,(Holidays!$A$1:$A$248)),0)+IF(AND($H110&lt;=S$6,$I110&gt;=T$6,$I110&gt;S$6),NETWORKDAYS.INTL(S$6+1,(T$6),1,(Holidays!$A$1:$A$248)),0))*$O110,"")</f>
        <v>0</v>
      </c>
      <c r="U110" s="190">
        <f ca="1">IFERROR((IF(AND($H110&gt;T$6,$H110&lt;=U$6,$I110&lt;=U$6),NETWORKDAYS.INTL($H110,$I110,1,(Holidays!$A$1:$A$248)),0)+IF(AND($H110&gt;T$6,$H110&lt;=U$6,$I110&gt;U$6),NETWORKDAYS.INTL($H110,(U$6),1,(Holidays!$A$1:$A$248)),0)+IF(AND($H110&lt;T$6,$I110&lt;U$6,$I110&gt;T$6),NETWORKDAYS.INTL(T$6+1,$I110,1,(Holidays!$A$1:$A$248)),0)+IF(AND($H110&lt;=T$6,$I110&gt;=U$6,$I110&gt;T$6),NETWORKDAYS.INTL(T$6+1,(U$6),1,(Holidays!$A$1:$A$248)),0))*$O110,"")</f>
        <v>0</v>
      </c>
      <c r="V110" s="192">
        <f ca="1">IFERROR((IF(AND($H110&gt;U$6,$H110&lt;=V$6,$I110&lt;=V$6),NETWORKDAYS.INTL($H110,$I110,1,(Holidays!$A$1:$A$248)),0)+IF(AND($H110&gt;U$6,$H110&lt;=V$6,$I110&gt;V$6),NETWORKDAYS.INTL($H110,(V$6),1,(Holidays!$A$1:$A$248)),0)+IF(AND($H110&lt;U$6,$I110&lt;V$6,$I110&gt;U$6),NETWORKDAYS.INTL(U$6+1,$I110,1,(Holidays!$A$1:$A$248)),0)+IF(AND($H110&lt;=U$6,$I110&gt;=V$6,$I110&gt;U$6),NETWORKDAYS.INTL(U$6+1,(V$6),1,(Holidays!$A$1:$A$248)),0))*$O110,"")</f>
        <v>0</v>
      </c>
      <c r="W110" s="321">
        <f ca="1">IFERROR((IF(AND($H110&gt;V$6,$H110&lt;=W$6,$I110&lt;=W$6),NETWORKDAYS.INTL($H110,$I110,1,(Holidays!$A$1:$A$248)),0)+IF(AND($H110&gt;V$6,$H110&lt;=W$6,$I110&gt;W$6),NETWORKDAYS.INTL($H110,(W$6),1,(Holidays!$A$1:$A$248)),0)+IF(AND($H110&lt;V$6,$I110&lt;W$6,$I110&gt;V$6),NETWORKDAYS.INTL(V$6+1,$I110,1,(Holidays!$A$1:$A$248)),0)+IF(AND($H110&lt;=V$6,$I110&gt;=W$6,$I110&gt;V$6),NETWORKDAYS.INTL(V$6+1,(W$6),1,(Holidays!$A$1:$A$248)),0))*$O110,"")</f>
        <v>0</v>
      </c>
      <c r="X110" s="190">
        <f ca="1">IFERROR((IF(AND($H110&gt;W$6,$H110&lt;=X$6,$I110&lt;=X$6),NETWORKDAYS.INTL($H110,$I110,1,(Holidays!$A$1:$A$248)),0)+IF(AND($H110&gt;W$6,$H110&lt;=X$6,$I110&gt;X$6),NETWORKDAYS.INTL($H110,(X$6),1,(Holidays!$A$1:$A$248)),0)+IF(AND($H110&lt;W$6,$I110&lt;X$6,$I110&gt;W$6),NETWORKDAYS.INTL(W$6+1,$I110,1,(Holidays!$A$1:$A$248)),0)+IF(AND($H110&lt;=W$6,$I110&gt;=X$6,$I110&gt;W$6),NETWORKDAYS.INTL(W$6+1,(X$6),1,(Holidays!$A$1:$A$248)),0))*$O110,"")</f>
        <v>0</v>
      </c>
    </row>
    <row r="111" spans="2:24" ht="15" customHeight="1" outlineLevel="1">
      <c r="B111" s="59" t="str">
        <f>'A-5_License Planning'!B109</f>
        <v/>
      </c>
      <c r="C111" s="458" t="str">
        <f ca="1">IFERROR(VLOOKUP(B111,OFFSET('A-1_MH Estimation'!$B$7,0,0,MATCH("Subtotal LOE",'A-1_MH Estimation'!B:B,0)-7,2),2,0),"")</f>
        <v/>
      </c>
      <c r="D111" s="466" t="str">
        <f ca="1">IFERROR(VLOOKUP(B111,OFFSET('A-1_MH Estimation'!$B$7,0,0,MATCH("Subtotal LOE",'A-1_MH Estimation'!B:B,0)-7,4),4,0),"")</f>
        <v/>
      </c>
      <c r="E111" s="466" t="str">
        <f ca="1">IFERROR(VLOOKUP(B111,OFFSET('A-1_MH Estimation'!$B$7,0,0,MATCH("Subtotal LOE",'A-1_MH Estimation'!B:B,0)-7,3),3,0),"")</f>
        <v/>
      </c>
      <c r="F111" s="462">
        <f ca="1">IFERROR(VLOOKUP($B111,'A-2_MH Distribution'!$B$6:$O$16314,3,0)*VLOOKUP($B111,'A-2_MH Distribution'!$B$6:$O$16314,VLOOKUP(G111,SoftwareList,6,0),0)*IFERROR((--(VLOOKUP($B111,'A-2_MH Distribution'!$B$6:$O$16314,VLOOKUP(G111,SoftwareList,8,0),0)=0)+VLOOKUP($B111,'A-2_MH Distribution'!$B$6:$O$16314,VLOOKUP(G111,SoftwareList,8,0),0)),1),0)</f>
        <v>0</v>
      </c>
      <c r="G111" s="403" t="str">
        <f t="shared" ca="1" si="21"/>
        <v/>
      </c>
      <c r="H111" s="351">
        <f ca="1">IFERROR(INDEX('A-5_License Planning'!$B$1:$M$12900,MATCH(1,INDEX(('A-5_License Planning'!$B$1:$B$12900=ProgressivePlan!B111)*('A-5_License Planning'!$G$1:$G$12900=ProgressivePlan!G111),0),0),MATCH("Start Date",'A-5_License Planning'!$B$4:N$4,0)),0)</f>
        <v>0</v>
      </c>
      <c r="I111" s="352">
        <f ca="1">IFERROR(INDEX('A-5_License Planning'!$B$1:$M$12900,MATCH(1,INDEX(('A-5_License Planning'!$B$1:$B$12900=ProgressivePlan!B111)*('A-5_License Planning'!$G$1:$G$12900=ProgressivePlan!G111),0),0),MATCH("Finish Date",'A-5_License Planning'!$B$4:N$4,0)),0)</f>
        <v>0</v>
      </c>
      <c r="J111" s="514">
        <f t="shared" ca="1" si="19"/>
        <v>0</v>
      </c>
      <c r="K111" s="511">
        <f ca="1">NETWORKDAYS.INTL(L111,M111,1,Holidays!$A$1:$A$248)</f>
        <v>0</v>
      </c>
      <c r="L111" s="507">
        <f t="shared" ca="1" si="17"/>
        <v>0</v>
      </c>
      <c r="M111" s="352">
        <f t="shared" ca="1" si="18"/>
        <v>0</v>
      </c>
      <c r="N111" s="170">
        <f ca="1">NETWORKDAYS.INTL(H111,I111,1,Holidays!$A$1:$A$248)</f>
        <v>0</v>
      </c>
      <c r="O111" s="62">
        <f t="shared" ca="1" si="20"/>
        <v>0</v>
      </c>
      <c r="P111" s="533"/>
      <c r="R111" s="253">
        <f ca="1">SUM($S111:X111)</f>
        <v>0</v>
      </c>
      <c r="S111" s="320"/>
      <c r="T111" s="321">
        <f ca="1">IFERROR((IF(AND($H111&gt;S$6,$H111&lt;=T$6,$I111&lt;=T$6),NETWORKDAYS.INTL($H111,$I111,1,(Holidays!$A$1:$A$248)),0)+IF(AND($H111&gt;S$6,$H111&lt;=T$6,$I111&gt;T$6),NETWORKDAYS.INTL($H111,(T$6),1,(Holidays!$A$1:$A$248)),0)+IF(AND($H111&lt;S$6,$I111&lt;T$6,$I111&gt;S$6),NETWORKDAYS.INTL(S$6+1,$I111,1,(Holidays!$A$1:$A$248)),0)+IF(AND($H111&lt;=S$6,$I111&gt;=T$6,$I111&gt;S$6),NETWORKDAYS.INTL(S$6+1,(T$6),1,(Holidays!$A$1:$A$248)),0))*$O111,"")</f>
        <v>0</v>
      </c>
      <c r="U111" s="190">
        <f ca="1">IFERROR((IF(AND($H111&gt;T$6,$H111&lt;=U$6,$I111&lt;=U$6),NETWORKDAYS.INTL($H111,$I111,1,(Holidays!$A$1:$A$248)),0)+IF(AND($H111&gt;T$6,$H111&lt;=U$6,$I111&gt;U$6),NETWORKDAYS.INTL($H111,(U$6),1,(Holidays!$A$1:$A$248)),0)+IF(AND($H111&lt;T$6,$I111&lt;U$6,$I111&gt;T$6),NETWORKDAYS.INTL(T$6+1,$I111,1,(Holidays!$A$1:$A$248)),0)+IF(AND($H111&lt;=T$6,$I111&gt;=U$6,$I111&gt;T$6),NETWORKDAYS.INTL(T$6+1,(U$6),1,(Holidays!$A$1:$A$248)),0))*$O111,"")</f>
        <v>0</v>
      </c>
      <c r="V111" s="192">
        <f ca="1">IFERROR((IF(AND($H111&gt;U$6,$H111&lt;=V$6,$I111&lt;=V$6),NETWORKDAYS.INTL($H111,$I111,1,(Holidays!$A$1:$A$248)),0)+IF(AND($H111&gt;U$6,$H111&lt;=V$6,$I111&gt;V$6),NETWORKDAYS.INTL($H111,(V$6),1,(Holidays!$A$1:$A$248)),0)+IF(AND($H111&lt;U$6,$I111&lt;V$6,$I111&gt;U$6),NETWORKDAYS.INTL(U$6+1,$I111,1,(Holidays!$A$1:$A$248)),0)+IF(AND($H111&lt;=U$6,$I111&gt;=V$6,$I111&gt;U$6),NETWORKDAYS.INTL(U$6+1,(V$6),1,(Holidays!$A$1:$A$248)),0))*$O111,"")</f>
        <v>0</v>
      </c>
      <c r="W111" s="321">
        <f ca="1">IFERROR((IF(AND($H111&gt;V$6,$H111&lt;=W$6,$I111&lt;=W$6),NETWORKDAYS.INTL($H111,$I111,1,(Holidays!$A$1:$A$248)),0)+IF(AND($H111&gt;V$6,$H111&lt;=W$6,$I111&gt;W$6),NETWORKDAYS.INTL($H111,(W$6),1,(Holidays!$A$1:$A$248)),0)+IF(AND($H111&lt;V$6,$I111&lt;W$6,$I111&gt;V$6),NETWORKDAYS.INTL(V$6+1,$I111,1,(Holidays!$A$1:$A$248)),0)+IF(AND($H111&lt;=V$6,$I111&gt;=W$6,$I111&gt;V$6),NETWORKDAYS.INTL(V$6+1,(W$6),1,(Holidays!$A$1:$A$248)),0))*$O111,"")</f>
        <v>0</v>
      </c>
      <c r="X111" s="190">
        <f ca="1">IFERROR((IF(AND($H111&gt;W$6,$H111&lt;=X$6,$I111&lt;=X$6),NETWORKDAYS.INTL($H111,$I111,1,(Holidays!$A$1:$A$248)),0)+IF(AND($H111&gt;W$6,$H111&lt;=X$6,$I111&gt;X$6),NETWORKDAYS.INTL($H111,(X$6),1,(Holidays!$A$1:$A$248)),0)+IF(AND($H111&lt;W$6,$I111&lt;X$6,$I111&gt;W$6),NETWORKDAYS.INTL(W$6+1,$I111,1,(Holidays!$A$1:$A$248)),0)+IF(AND($H111&lt;=W$6,$I111&gt;=X$6,$I111&gt;W$6),NETWORKDAYS.INTL(W$6+1,(X$6),1,(Holidays!$A$1:$A$248)),0))*$O111,"")</f>
        <v>0</v>
      </c>
    </row>
    <row r="112" spans="2:24" ht="15" customHeight="1" outlineLevel="1">
      <c r="B112" s="59" t="str">
        <f>'A-5_License Planning'!B110</f>
        <v/>
      </c>
      <c r="C112" s="458" t="str">
        <f ca="1">IFERROR(VLOOKUP(B112,OFFSET('A-1_MH Estimation'!$B$7,0,0,MATCH("Subtotal LOE",'A-1_MH Estimation'!B:B,0)-7,2),2,0),"")</f>
        <v/>
      </c>
      <c r="D112" s="466" t="str">
        <f ca="1">IFERROR(VLOOKUP(B112,OFFSET('A-1_MH Estimation'!$B$7,0,0,MATCH("Subtotal LOE",'A-1_MH Estimation'!B:B,0)-7,4),4,0),"")</f>
        <v/>
      </c>
      <c r="E112" s="466" t="str">
        <f ca="1">IFERROR(VLOOKUP(B112,OFFSET('A-1_MH Estimation'!$B$7,0,0,MATCH("Subtotal LOE",'A-1_MH Estimation'!B:B,0)-7,3),3,0),"")</f>
        <v/>
      </c>
      <c r="F112" s="462">
        <f ca="1">IFERROR(VLOOKUP($B112,'A-2_MH Distribution'!$B$6:$O$16314,3,0)*VLOOKUP($B112,'A-2_MH Distribution'!$B$6:$O$16314,VLOOKUP(G112,SoftwareList,6,0),0)*IFERROR((--(VLOOKUP($B112,'A-2_MH Distribution'!$B$6:$O$16314,VLOOKUP(G112,SoftwareList,8,0),0)=0)+VLOOKUP($B112,'A-2_MH Distribution'!$B$6:$O$16314,VLOOKUP(G112,SoftwareList,8,0),0)),1),0)</f>
        <v>0</v>
      </c>
      <c r="G112" s="403" t="str">
        <f t="shared" ca="1" si="21"/>
        <v/>
      </c>
      <c r="H112" s="351">
        <f ca="1">IFERROR(INDEX('A-5_License Planning'!$B$1:$M$12900,MATCH(1,INDEX(('A-5_License Planning'!$B$1:$B$12900=ProgressivePlan!B112)*('A-5_License Planning'!$G$1:$G$12900=ProgressivePlan!G112),0),0),MATCH("Start Date",'A-5_License Planning'!$B$4:N$4,0)),0)</f>
        <v>0</v>
      </c>
      <c r="I112" s="352">
        <f ca="1">IFERROR(INDEX('A-5_License Planning'!$B$1:$M$12900,MATCH(1,INDEX(('A-5_License Planning'!$B$1:$B$12900=ProgressivePlan!B112)*('A-5_License Planning'!$G$1:$G$12900=ProgressivePlan!G112),0),0),MATCH("Finish Date",'A-5_License Planning'!$B$4:N$4,0)),0)</f>
        <v>0</v>
      </c>
      <c r="J112" s="514">
        <f t="shared" ca="1" si="19"/>
        <v>0</v>
      </c>
      <c r="K112" s="511">
        <f ca="1">NETWORKDAYS.INTL(L112,M112,1,Holidays!$A$1:$A$248)</f>
        <v>0</v>
      </c>
      <c r="L112" s="507">
        <f t="shared" ca="1" si="17"/>
        <v>0</v>
      </c>
      <c r="M112" s="352">
        <f t="shared" ca="1" si="18"/>
        <v>0</v>
      </c>
      <c r="N112" s="170">
        <f ca="1">NETWORKDAYS.INTL(H112,I112,1,Holidays!$A$1:$A$248)</f>
        <v>0</v>
      </c>
      <c r="O112" s="62">
        <f t="shared" ca="1" si="20"/>
        <v>0</v>
      </c>
      <c r="P112" s="533"/>
      <c r="R112" s="253">
        <f ca="1">SUM($S112:X112)</f>
        <v>0</v>
      </c>
      <c r="S112" s="320"/>
      <c r="T112" s="321">
        <f ca="1">IFERROR((IF(AND($H112&gt;S$6,$H112&lt;=T$6,$I112&lt;=T$6),NETWORKDAYS.INTL($H112,$I112,1,(Holidays!$A$1:$A$248)),0)+IF(AND($H112&gt;S$6,$H112&lt;=T$6,$I112&gt;T$6),NETWORKDAYS.INTL($H112,(T$6),1,(Holidays!$A$1:$A$248)),0)+IF(AND($H112&lt;S$6,$I112&lt;T$6,$I112&gt;S$6),NETWORKDAYS.INTL(S$6+1,$I112,1,(Holidays!$A$1:$A$248)),0)+IF(AND($H112&lt;=S$6,$I112&gt;=T$6,$I112&gt;S$6),NETWORKDAYS.INTL(S$6+1,(T$6),1,(Holidays!$A$1:$A$248)),0))*$O112,"")</f>
        <v>0</v>
      </c>
      <c r="U112" s="190">
        <f ca="1">IFERROR((IF(AND($H112&gt;T$6,$H112&lt;=U$6,$I112&lt;=U$6),NETWORKDAYS.INTL($H112,$I112,1,(Holidays!$A$1:$A$248)),0)+IF(AND($H112&gt;T$6,$H112&lt;=U$6,$I112&gt;U$6),NETWORKDAYS.INTL($H112,(U$6),1,(Holidays!$A$1:$A$248)),0)+IF(AND($H112&lt;T$6,$I112&lt;U$6,$I112&gt;T$6),NETWORKDAYS.INTL(T$6+1,$I112,1,(Holidays!$A$1:$A$248)),0)+IF(AND($H112&lt;=T$6,$I112&gt;=U$6,$I112&gt;T$6),NETWORKDAYS.INTL(T$6+1,(U$6),1,(Holidays!$A$1:$A$248)),0))*$O112,"")</f>
        <v>0</v>
      </c>
      <c r="V112" s="192">
        <f ca="1">IFERROR((IF(AND($H112&gt;U$6,$H112&lt;=V$6,$I112&lt;=V$6),NETWORKDAYS.INTL($H112,$I112,1,(Holidays!$A$1:$A$248)),0)+IF(AND($H112&gt;U$6,$H112&lt;=V$6,$I112&gt;V$6),NETWORKDAYS.INTL($H112,(V$6),1,(Holidays!$A$1:$A$248)),0)+IF(AND($H112&lt;U$6,$I112&lt;V$6,$I112&gt;U$6),NETWORKDAYS.INTL(U$6+1,$I112,1,(Holidays!$A$1:$A$248)),0)+IF(AND($H112&lt;=U$6,$I112&gt;=V$6,$I112&gt;U$6),NETWORKDAYS.INTL(U$6+1,(V$6),1,(Holidays!$A$1:$A$248)),0))*$O112,"")</f>
        <v>0</v>
      </c>
      <c r="W112" s="321">
        <f ca="1">IFERROR((IF(AND($H112&gt;V$6,$H112&lt;=W$6,$I112&lt;=W$6),NETWORKDAYS.INTL($H112,$I112,1,(Holidays!$A$1:$A$248)),0)+IF(AND($H112&gt;V$6,$H112&lt;=W$6,$I112&gt;W$6),NETWORKDAYS.INTL($H112,(W$6),1,(Holidays!$A$1:$A$248)),0)+IF(AND($H112&lt;V$6,$I112&lt;W$6,$I112&gt;V$6),NETWORKDAYS.INTL(V$6+1,$I112,1,(Holidays!$A$1:$A$248)),0)+IF(AND($H112&lt;=V$6,$I112&gt;=W$6,$I112&gt;V$6),NETWORKDAYS.INTL(V$6+1,(W$6),1,(Holidays!$A$1:$A$248)),0))*$O112,"")</f>
        <v>0</v>
      </c>
      <c r="X112" s="190">
        <f ca="1">IFERROR((IF(AND($H112&gt;W$6,$H112&lt;=X$6,$I112&lt;=X$6),NETWORKDAYS.INTL($H112,$I112,1,(Holidays!$A$1:$A$248)),0)+IF(AND($H112&gt;W$6,$H112&lt;=X$6,$I112&gt;X$6),NETWORKDAYS.INTL($H112,(X$6),1,(Holidays!$A$1:$A$248)),0)+IF(AND($H112&lt;W$6,$I112&lt;X$6,$I112&gt;W$6),NETWORKDAYS.INTL(W$6+1,$I112,1,(Holidays!$A$1:$A$248)),0)+IF(AND($H112&lt;=W$6,$I112&gt;=X$6,$I112&gt;W$6),NETWORKDAYS.INTL(W$6+1,(X$6),1,(Holidays!$A$1:$A$248)),0))*$O112,"")</f>
        <v>0</v>
      </c>
    </row>
    <row r="113" spans="2:24" ht="15" customHeight="1" outlineLevel="1">
      <c r="B113" s="59" t="str">
        <f>'A-5_License Planning'!B111</f>
        <v/>
      </c>
      <c r="C113" s="458" t="str">
        <f ca="1">IFERROR(VLOOKUP(B113,OFFSET('A-1_MH Estimation'!$B$7,0,0,MATCH("Subtotal LOE",'A-1_MH Estimation'!B:B,0)-7,2),2,0),"")</f>
        <v/>
      </c>
      <c r="D113" s="466" t="str">
        <f ca="1">IFERROR(VLOOKUP(B113,OFFSET('A-1_MH Estimation'!$B$7,0,0,MATCH("Subtotal LOE",'A-1_MH Estimation'!B:B,0)-7,4),4,0),"")</f>
        <v/>
      </c>
      <c r="E113" s="466" t="str">
        <f ca="1">IFERROR(VLOOKUP(B113,OFFSET('A-1_MH Estimation'!$B$7,0,0,MATCH("Subtotal LOE",'A-1_MH Estimation'!B:B,0)-7,3),3,0),"")</f>
        <v/>
      </c>
      <c r="F113" s="462">
        <f ca="1">IFERROR(VLOOKUP($B113,'A-2_MH Distribution'!$B$6:$O$16314,3,0)*VLOOKUP($B113,'A-2_MH Distribution'!$B$6:$O$16314,VLOOKUP(G113,SoftwareList,6,0),0)*IFERROR((--(VLOOKUP($B113,'A-2_MH Distribution'!$B$6:$O$16314,VLOOKUP(G113,SoftwareList,8,0),0)=0)+VLOOKUP($B113,'A-2_MH Distribution'!$B$6:$O$16314,VLOOKUP(G113,SoftwareList,8,0),0)),1),0)</f>
        <v>0</v>
      </c>
      <c r="G113" s="403" t="str">
        <f t="shared" ca="1" si="21"/>
        <v/>
      </c>
      <c r="H113" s="351">
        <f ca="1">IFERROR(INDEX('A-5_License Planning'!$B$1:$M$12900,MATCH(1,INDEX(('A-5_License Planning'!$B$1:$B$12900=ProgressivePlan!B113)*('A-5_License Planning'!$G$1:$G$12900=ProgressivePlan!G113),0),0),MATCH("Start Date",'A-5_License Planning'!$B$4:N$4,0)),0)</f>
        <v>0</v>
      </c>
      <c r="I113" s="352">
        <f ca="1">IFERROR(INDEX('A-5_License Planning'!$B$1:$M$12900,MATCH(1,INDEX(('A-5_License Planning'!$B$1:$B$12900=ProgressivePlan!B113)*('A-5_License Planning'!$G$1:$G$12900=ProgressivePlan!G113),0),0),MATCH("Finish Date",'A-5_License Planning'!$B$4:N$4,0)),0)</f>
        <v>0</v>
      </c>
      <c r="J113" s="514">
        <f t="shared" ca="1" si="19"/>
        <v>0</v>
      </c>
      <c r="K113" s="511">
        <f ca="1">NETWORKDAYS.INTL(L113,M113,1,Holidays!$A$1:$A$248)</f>
        <v>0</v>
      </c>
      <c r="L113" s="507">
        <f t="shared" ca="1" si="17"/>
        <v>0</v>
      </c>
      <c r="M113" s="352">
        <f t="shared" ca="1" si="18"/>
        <v>0</v>
      </c>
      <c r="N113" s="170">
        <f ca="1">NETWORKDAYS.INTL(H113,I113,1,Holidays!$A$1:$A$248)</f>
        <v>0</v>
      </c>
      <c r="O113" s="62">
        <f t="shared" ca="1" si="20"/>
        <v>0</v>
      </c>
      <c r="P113" s="533"/>
      <c r="R113" s="253">
        <f ca="1">SUM($S113:X113)</f>
        <v>0</v>
      </c>
      <c r="S113" s="320"/>
      <c r="T113" s="321">
        <f ca="1">IFERROR((IF(AND($H113&gt;S$6,$H113&lt;=T$6,$I113&lt;=T$6),NETWORKDAYS.INTL($H113,$I113,1,(Holidays!$A$1:$A$248)),0)+IF(AND($H113&gt;S$6,$H113&lt;=T$6,$I113&gt;T$6),NETWORKDAYS.INTL($H113,(T$6),1,(Holidays!$A$1:$A$248)),0)+IF(AND($H113&lt;S$6,$I113&lt;T$6,$I113&gt;S$6),NETWORKDAYS.INTL(S$6+1,$I113,1,(Holidays!$A$1:$A$248)),0)+IF(AND($H113&lt;=S$6,$I113&gt;=T$6,$I113&gt;S$6),NETWORKDAYS.INTL(S$6+1,(T$6),1,(Holidays!$A$1:$A$248)),0))*$O113,"")</f>
        <v>0</v>
      </c>
      <c r="U113" s="190">
        <f ca="1">IFERROR((IF(AND($H113&gt;T$6,$H113&lt;=U$6,$I113&lt;=U$6),NETWORKDAYS.INTL($H113,$I113,1,(Holidays!$A$1:$A$248)),0)+IF(AND($H113&gt;T$6,$H113&lt;=U$6,$I113&gt;U$6),NETWORKDAYS.INTL($H113,(U$6),1,(Holidays!$A$1:$A$248)),0)+IF(AND($H113&lt;T$6,$I113&lt;U$6,$I113&gt;T$6),NETWORKDAYS.INTL(T$6+1,$I113,1,(Holidays!$A$1:$A$248)),0)+IF(AND($H113&lt;=T$6,$I113&gt;=U$6,$I113&gt;T$6),NETWORKDAYS.INTL(T$6+1,(U$6),1,(Holidays!$A$1:$A$248)),0))*$O113,"")</f>
        <v>0</v>
      </c>
      <c r="V113" s="192">
        <f ca="1">IFERROR((IF(AND($H113&gt;U$6,$H113&lt;=V$6,$I113&lt;=V$6),NETWORKDAYS.INTL($H113,$I113,1,(Holidays!$A$1:$A$248)),0)+IF(AND($H113&gt;U$6,$H113&lt;=V$6,$I113&gt;V$6),NETWORKDAYS.INTL($H113,(V$6),1,(Holidays!$A$1:$A$248)),0)+IF(AND($H113&lt;U$6,$I113&lt;V$6,$I113&gt;U$6),NETWORKDAYS.INTL(U$6+1,$I113,1,(Holidays!$A$1:$A$248)),0)+IF(AND($H113&lt;=U$6,$I113&gt;=V$6,$I113&gt;U$6),NETWORKDAYS.INTL(U$6+1,(V$6),1,(Holidays!$A$1:$A$248)),0))*$O113,"")</f>
        <v>0</v>
      </c>
      <c r="W113" s="321">
        <f ca="1">IFERROR((IF(AND($H113&gt;V$6,$H113&lt;=W$6,$I113&lt;=W$6),NETWORKDAYS.INTL($H113,$I113,1,(Holidays!$A$1:$A$248)),0)+IF(AND($H113&gt;V$6,$H113&lt;=W$6,$I113&gt;W$6),NETWORKDAYS.INTL($H113,(W$6),1,(Holidays!$A$1:$A$248)),0)+IF(AND($H113&lt;V$6,$I113&lt;W$6,$I113&gt;V$6),NETWORKDAYS.INTL(V$6+1,$I113,1,(Holidays!$A$1:$A$248)),0)+IF(AND($H113&lt;=V$6,$I113&gt;=W$6,$I113&gt;V$6),NETWORKDAYS.INTL(V$6+1,(W$6),1,(Holidays!$A$1:$A$248)),0))*$O113,"")</f>
        <v>0</v>
      </c>
      <c r="X113" s="190">
        <f ca="1">IFERROR((IF(AND($H113&gt;W$6,$H113&lt;=X$6,$I113&lt;=X$6),NETWORKDAYS.INTL($H113,$I113,1,(Holidays!$A$1:$A$248)),0)+IF(AND($H113&gt;W$6,$H113&lt;=X$6,$I113&gt;X$6),NETWORKDAYS.INTL($H113,(X$6),1,(Holidays!$A$1:$A$248)),0)+IF(AND($H113&lt;W$6,$I113&lt;X$6,$I113&gt;W$6),NETWORKDAYS.INTL(W$6+1,$I113,1,(Holidays!$A$1:$A$248)),0)+IF(AND($H113&lt;=W$6,$I113&gt;=X$6,$I113&gt;W$6),NETWORKDAYS.INTL(W$6+1,(X$6),1,(Holidays!$A$1:$A$248)),0))*$O113,"")</f>
        <v>0</v>
      </c>
    </row>
    <row r="114" spans="2:24" ht="15" customHeight="1" outlineLevel="1">
      <c r="B114" s="59" t="str">
        <f>'A-5_License Planning'!B112</f>
        <v/>
      </c>
      <c r="C114" s="458" t="str">
        <f ca="1">IFERROR(VLOOKUP(B114,OFFSET('A-1_MH Estimation'!$B$7,0,0,MATCH("Subtotal LOE",'A-1_MH Estimation'!B:B,0)-7,2),2,0),"")</f>
        <v/>
      </c>
      <c r="D114" s="466" t="str">
        <f ca="1">IFERROR(VLOOKUP(B114,OFFSET('A-1_MH Estimation'!$B$7,0,0,MATCH("Subtotal LOE",'A-1_MH Estimation'!B:B,0)-7,4),4,0),"")</f>
        <v/>
      </c>
      <c r="E114" s="466" t="str">
        <f ca="1">IFERROR(VLOOKUP(B114,OFFSET('A-1_MH Estimation'!$B$7,0,0,MATCH("Subtotal LOE",'A-1_MH Estimation'!B:B,0)-7,3),3,0),"")</f>
        <v/>
      </c>
      <c r="F114" s="462">
        <f ca="1">IFERROR(VLOOKUP($B114,'A-2_MH Distribution'!$B$6:$O$16314,3,0)*VLOOKUP($B114,'A-2_MH Distribution'!$B$6:$O$16314,VLOOKUP(G114,SoftwareList,6,0),0)*IFERROR((--(VLOOKUP($B114,'A-2_MH Distribution'!$B$6:$O$16314,VLOOKUP(G114,SoftwareList,8,0),0)=0)+VLOOKUP($B114,'A-2_MH Distribution'!$B$6:$O$16314,VLOOKUP(G114,SoftwareList,8,0),0)),1),0)</f>
        <v>0</v>
      </c>
      <c r="G114" s="403" t="str">
        <f t="shared" ca="1" si="21"/>
        <v/>
      </c>
      <c r="H114" s="351">
        <f ca="1">IFERROR(INDEX('A-5_License Planning'!$B$1:$M$12900,MATCH(1,INDEX(('A-5_License Planning'!$B$1:$B$12900=ProgressivePlan!B114)*('A-5_License Planning'!$G$1:$G$12900=ProgressivePlan!G114),0),0),MATCH("Start Date",'A-5_License Planning'!$B$4:N$4,0)),0)</f>
        <v>0</v>
      </c>
      <c r="I114" s="352">
        <f ca="1">IFERROR(INDEX('A-5_License Planning'!$B$1:$M$12900,MATCH(1,INDEX(('A-5_License Planning'!$B$1:$B$12900=ProgressivePlan!B114)*('A-5_License Planning'!$G$1:$G$12900=ProgressivePlan!G114),0),0),MATCH("Finish Date",'A-5_License Planning'!$B$4:N$4,0)),0)</f>
        <v>0</v>
      </c>
      <c r="J114" s="514">
        <f t="shared" ca="1" si="19"/>
        <v>0</v>
      </c>
      <c r="K114" s="511">
        <f ca="1">NETWORKDAYS.INTL(L114,M114,1,Holidays!$A$1:$A$248)</f>
        <v>0</v>
      </c>
      <c r="L114" s="507">
        <f t="shared" ca="1" si="17"/>
        <v>0</v>
      </c>
      <c r="M114" s="352">
        <f t="shared" ca="1" si="18"/>
        <v>0</v>
      </c>
      <c r="N114" s="170">
        <f ca="1">NETWORKDAYS.INTL(H114,I114,1,Holidays!$A$1:$A$248)</f>
        <v>0</v>
      </c>
      <c r="O114" s="62">
        <f t="shared" ca="1" si="20"/>
        <v>0</v>
      </c>
      <c r="P114" s="533"/>
      <c r="R114" s="253">
        <f ca="1">SUM($S114:X114)</f>
        <v>0</v>
      </c>
      <c r="S114" s="320"/>
      <c r="T114" s="321">
        <f ca="1">IFERROR((IF(AND($H114&gt;S$6,$H114&lt;=T$6,$I114&lt;=T$6),NETWORKDAYS.INTL($H114,$I114,1,(Holidays!$A$1:$A$248)),0)+IF(AND($H114&gt;S$6,$H114&lt;=T$6,$I114&gt;T$6),NETWORKDAYS.INTL($H114,(T$6),1,(Holidays!$A$1:$A$248)),0)+IF(AND($H114&lt;S$6,$I114&lt;T$6,$I114&gt;S$6),NETWORKDAYS.INTL(S$6+1,$I114,1,(Holidays!$A$1:$A$248)),0)+IF(AND($H114&lt;=S$6,$I114&gt;=T$6,$I114&gt;S$6),NETWORKDAYS.INTL(S$6+1,(T$6),1,(Holidays!$A$1:$A$248)),0))*$O114,"")</f>
        <v>0</v>
      </c>
      <c r="U114" s="190">
        <f ca="1">IFERROR((IF(AND($H114&gt;T$6,$H114&lt;=U$6,$I114&lt;=U$6),NETWORKDAYS.INTL($H114,$I114,1,(Holidays!$A$1:$A$248)),0)+IF(AND($H114&gt;T$6,$H114&lt;=U$6,$I114&gt;U$6),NETWORKDAYS.INTL($H114,(U$6),1,(Holidays!$A$1:$A$248)),0)+IF(AND($H114&lt;T$6,$I114&lt;U$6,$I114&gt;T$6),NETWORKDAYS.INTL(T$6+1,$I114,1,(Holidays!$A$1:$A$248)),0)+IF(AND($H114&lt;=T$6,$I114&gt;=U$6,$I114&gt;T$6),NETWORKDAYS.INTL(T$6+1,(U$6),1,(Holidays!$A$1:$A$248)),0))*$O114,"")</f>
        <v>0</v>
      </c>
      <c r="V114" s="192">
        <f ca="1">IFERROR((IF(AND($H114&gt;U$6,$H114&lt;=V$6,$I114&lt;=V$6),NETWORKDAYS.INTL($H114,$I114,1,(Holidays!$A$1:$A$248)),0)+IF(AND($H114&gt;U$6,$H114&lt;=V$6,$I114&gt;V$6),NETWORKDAYS.INTL($H114,(V$6),1,(Holidays!$A$1:$A$248)),0)+IF(AND($H114&lt;U$6,$I114&lt;V$6,$I114&gt;U$6),NETWORKDAYS.INTL(U$6+1,$I114,1,(Holidays!$A$1:$A$248)),0)+IF(AND($H114&lt;=U$6,$I114&gt;=V$6,$I114&gt;U$6),NETWORKDAYS.INTL(U$6+1,(V$6),1,(Holidays!$A$1:$A$248)),0))*$O114,"")</f>
        <v>0</v>
      </c>
      <c r="W114" s="321">
        <f ca="1">IFERROR((IF(AND($H114&gt;V$6,$H114&lt;=W$6,$I114&lt;=W$6),NETWORKDAYS.INTL($H114,$I114,1,(Holidays!$A$1:$A$248)),0)+IF(AND($H114&gt;V$6,$H114&lt;=W$6,$I114&gt;W$6),NETWORKDAYS.INTL($H114,(W$6),1,(Holidays!$A$1:$A$248)),0)+IF(AND($H114&lt;V$6,$I114&lt;W$6,$I114&gt;V$6),NETWORKDAYS.INTL(V$6+1,$I114,1,(Holidays!$A$1:$A$248)),0)+IF(AND($H114&lt;=V$6,$I114&gt;=W$6,$I114&gt;V$6),NETWORKDAYS.INTL(V$6+1,(W$6),1,(Holidays!$A$1:$A$248)),0))*$O114,"")</f>
        <v>0</v>
      </c>
      <c r="X114" s="190">
        <f ca="1">IFERROR((IF(AND($H114&gt;W$6,$H114&lt;=X$6,$I114&lt;=X$6),NETWORKDAYS.INTL($H114,$I114,1,(Holidays!$A$1:$A$248)),0)+IF(AND($H114&gt;W$6,$H114&lt;=X$6,$I114&gt;X$6),NETWORKDAYS.INTL($H114,(X$6),1,(Holidays!$A$1:$A$248)),0)+IF(AND($H114&lt;W$6,$I114&lt;X$6,$I114&gt;W$6),NETWORKDAYS.INTL(W$6+1,$I114,1,(Holidays!$A$1:$A$248)),0)+IF(AND($H114&lt;=W$6,$I114&gt;=X$6,$I114&gt;W$6),NETWORKDAYS.INTL(W$6+1,(X$6),1,(Holidays!$A$1:$A$248)),0))*$O114,"")</f>
        <v>0</v>
      </c>
    </row>
    <row r="115" spans="2:24" ht="15" customHeight="1" outlineLevel="1">
      <c r="B115" s="59" t="str">
        <f>'A-5_License Planning'!B113</f>
        <v/>
      </c>
      <c r="C115" s="458" t="str">
        <f ca="1">IFERROR(VLOOKUP(B115,OFFSET('A-1_MH Estimation'!$B$7,0,0,MATCH("Subtotal LOE",'A-1_MH Estimation'!B:B,0)-7,2),2,0),"")</f>
        <v/>
      </c>
      <c r="D115" s="466" t="str">
        <f ca="1">IFERROR(VLOOKUP(B115,OFFSET('A-1_MH Estimation'!$B$7,0,0,MATCH("Subtotal LOE",'A-1_MH Estimation'!B:B,0)-7,4),4,0),"")</f>
        <v/>
      </c>
      <c r="E115" s="466" t="str">
        <f ca="1">IFERROR(VLOOKUP(B115,OFFSET('A-1_MH Estimation'!$B$7,0,0,MATCH("Subtotal LOE",'A-1_MH Estimation'!B:B,0)-7,3),3,0),"")</f>
        <v/>
      </c>
      <c r="F115" s="462">
        <f ca="1">IFERROR(VLOOKUP($B115,'A-2_MH Distribution'!$B$6:$O$16314,3,0)*VLOOKUP($B115,'A-2_MH Distribution'!$B$6:$O$16314,VLOOKUP(G115,SoftwareList,6,0),0)*IFERROR((--(VLOOKUP($B115,'A-2_MH Distribution'!$B$6:$O$16314,VLOOKUP(G115,SoftwareList,8,0),0)=0)+VLOOKUP($B115,'A-2_MH Distribution'!$B$6:$O$16314,VLOOKUP(G115,SoftwareList,8,0),0)),1),0)</f>
        <v>0</v>
      </c>
      <c r="G115" s="403" t="str">
        <f t="shared" ca="1" si="21"/>
        <v/>
      </c>
      <c r="H115" s="351">
        <f ca="1">IFERROR(INDEX('A-5_License Planning'!$B$1:$M$12900,MATCH(1,INDEX(('A-5_License Planning'!$B$1:$B$12900=ProgressivePlan!B115)*('A-5_License Planning'!$G$1:$G$12900=ProgressivePlan!G115),0),0),MATCH("Start Date",'A-5_License Planning'!$B$4:N$4,0)),0)</f>
        <v>0</v>
      </c>
      <c r="I115" s="352">
        <f ca="1">IFERROR(INDEX('A-5_License Planning'!$B$1:$M$12900,MATCH(1,INDEX(('A-5_License Planning'!$B$1:$B$12900=ProgressivePlan!B115)*('A-5_License Planning'!$G$1:$G$12900=ProgressivePlan!G115),0),0),MATCH("Finish Date",'A-5_License Planning'!$B$4:N$4,0)),0)</f>
        <v>0</v>
      </c>
      <c r="J115" s="514">
        <f t="shared" ca="1" si="19"/>
        <v>0</v>
      </c>
      <c r="K115" s="511">
        <f ca="1">NETWORKDAYS.INTL(L115,M115,1,Holidays!$A$1:$A$248)</f>
        <v>0</v>
      </c>
      <c r="L115" s="507">
        <f t="shared" ca="1" si="17"/>
        <v>0</v>
      </c>
      <c r="M115" s="352">
        <f t="shared" ca="1" si="18"/>
        <v>0</v>
      </c>
      <c r="N115" s="170">
        <f ca="1">NETWORKDAYS.INTL(H115,I115,1,Holidays!$A$1:$A$248)</f>
        <v>0</v>
      </c>
      <c r="O115" s="62">
        <f t="shared" ca="1" si="20"/>
        <v>0</v>
      </c>
      <c r="P115" s="533"/>
      <c r="R115" s="253">
        <f ca="1">SUM($S115:X115)</f>
        <v>0</v>
      </c>
      <c r="S115" s="320"/>
      <c r="T115" s="321">
        <f ca="1">IFERROR((IF(AND($H115&gt;S$6,$H115&lt;=T$6,$I115&lt;=T$6),NETWORKDAYS.INTL($H115,$I115,1,(Holidays!$A$1:$A$248)),0)+IF(AND($H115&gt;S$6,$H115&lt;=T$6,$I115&gt;T$6),NETWORKDAYS.INTL($H115,(T$6),1,(Holidays!$A$1:$A$248)),0)+IF(AND($H115&lt;S$6,$I115&lt;T$6,$I115&gt;S$6),NETWORKDAYS.INTL(S$6+1,$I115,1,(Holidays!$A$1:$A$248)),0)+IF(AND($H115&lt;=S$6,$I115&gt;=T$6,$I115&gt;S$6),NETWORKDAYS.INTL(S$6+1,(T$6),1,(Holidays!$A$1:$A$248)),0))*$O115,"")</f>
        <v>0</v>
      </c>
      <c r="U115" s="190">
        <f ca="1">IFERROR((IF(AND($H115&gt;T$6,$H115&lt;=U$6,$I115&lt;=U$6),NETWORKDAYS.INTL($H115,$I115,1,(Holidays!$A$1:$A$248)),0)+IF(AND($H115&gt;T$6,$H115&lt;=U$6,$I115&gt;U$6),NETWORKDAYS.INTL($H115,(U$6),1,(Holidays!$A$1:$A$248)),0)+IF(AND($H115&lt;T$6,$I115&lt;U$6,$I115&gt;T$6),NETWORKDAYS.INTL(T$6+1,$I115,1,(Holidays!$A$1:$A$248)),0)+IF(AND($H115&lt;=T$6,$I115&gt;=U$6,$I115&gt;T$6),NETWORKDAYS.INTL(T$6+1,(U$6),1,(Holidays!$A$1:$A$248)),0))*$O115,"")</f>
        <v>0</v>
      </c>
      <c r="V115" s="192">
        <f ca="1">IFERROR((IF(AND($H115&gt;U$6,$H115&lt;=V$6,$I115&lt;=V$6),NETWORKDAYS.INTL($H115,$I115,1,(Holidays!$A$1:$A$248)),0)+IF(AND($H115&gt;U$6,$H115&lt;=V$6,$I115&gt;V$6),NETWORKDAYS.INTL($H115,(V$6),1,(Holidays!$A$1:$A$248)),0)+IF(AND($H115&lt;U$6,$I115&lt;V$6,$I115&gt;U$6),NETWORKDAYS.INTL(U$6+1,$I115,1,(Holidays!$A$1:$A$248)),0)+IF(AND($H115&lt;=U$6,$I115&gt;=V$6,$I115&gt;U$6),NETWORKDAYS.INTL(U$6+1,(V$6),1,(Holidays!$A$1:$A$248)),0))*$O115,"")</f>
        <v>0</v>
      </c>
      <c r="W115" s="321">
        <f ca="1">IFERROR((IF(AND($H115&gt;V$6,$H115&lt;=W$6,$I115&lt;=W$6),NETWORKDAYS.INTL($H115,$I115,1,(Holidays!$A$1:$A$248)),0)+IF(AND($H115&gt;V$6,$H115&lt;=W$6,$I115&gt;W$6),NETWORKDAYS.INTL($H115,(W$6),1,(Holidays!$A$1:$A$248)),0)+IF(AND($H115&lt;V$6,$I115&lt;W$6,$I115&gt;V$6),NETWORKDAYS.INTL(V$6+1,$I115,1,(Holidays!$A$1:$A$248)),0)+IF(AND($H115&lt;=V$6,$I115&gt;=W$6,$I115&gt;V$6),NETWORKDAYS.INTL(V$6+1,(W$6),1,(Holidays!$A$1:$A$248)),0))*$O115,"")</f>
        <v>0</v>
      </c>
      <c r="X115" s="190">
        <f ca="1">IFERROR((IF(AND($H115&gt;W$6,$H115&lt;=X$6,$I115&lt;=X$6),NETWORKDAYS.INTL($H115,$I115,1,(Holidays!$A$1:$A$248)),0)+IF(AND($H115&gt;W$6,$H115&lt;=X$6,$I115&gt;X$6),NETWORKDAYS.INTL($H115,(X$6),1,(Holidays!$A$1:$A$248)),0)+IF(AND($H115&lt;W$6,$I115&lt;X$6,$I115&gt;W$6),NETWORKDAYS.INTL(W$6+1,$I115,1,(Holidays!$A$1:$A$248)),0)+IF(AND($H115&lt;=W$6,$I115&gt;=X$6,$I115&gt;W$6),NETWORKDAYS.INTL(W$6+1,(X$6),1,(Holidays!$A$1:$A$248)),0))*$O115,"")</f>
        <v>0</v>
      </c>
    </row>
    <row r="116" spans="2:24" ht="15" customHeight="1" outlineLevel="1">
      <c r="B116" s="59" t="str">
        <f>'A-5_License Planning'!B114</f>
        <v/>
      </c>
      <c r="C116" s="458" t="str">
        <f ca="1">IFERROR(VLOOKUP(B116,OFFSET('A-1_MH Estimation'!$B$7,0,0,MATCH("Subtotal LOE",'A-1_MH Estimation'!B:B,0)-7,2),2,0),"")</f>
        <v/>
      </c>
      <c r="D116" s="466" t="str">
        <f ca="1">IFERROR(VLOOKUP(B116,OFFSET('A-1_MH Estimation'!$B$7,0,0,MATCH("Subtotal LOE",'A-1_MH Estimation'!B:B,0)-7,4),4,0),"")</f>
        <v/>
      </c>
      <c r="E116" s="466" t="str">
        <f ca="1">IFERROR(VLOOKUP(B116,OFFSET('A-1_MH Estimation'!$B$7,0,0,MATCH("Subtotal LOE",'A-1_MH Estimation'!B:B,0)-7,3),3,0),"")</f>
        <v/>
      </c>
      <c r="F116" s="462">
        <f ca="1">IFERROR(VLOOKUP($B116,'A-2_MH Distribution'!$B$6:$O$16314,3,0)*VLOOKUP($B116,'A-2_MH Distribution'!$B$6:$O$16314,VLOOKUP(G116,SoftwareList,6,0),0)*IFERROR((--(VLOOKUP($B116,'A-2_MH Distribution'!$B$6:$O$16314,VLOOKUP(G116,SoftwareList,8,0),0)=0)+VLOOKUP($B116,'A-2_MH Distribution'!$B$6:$O$16314,VLOOKUP(G116,SoftwareList,8,0),0)),1),0)</f>
        <v>0</v>
      </c>
      <c r="G116" s="403" t="str">
        <f t="shared" ca="1" si="21"/>
        <v/>
      </c>
      <c r="H116" s="351">
        <f ca="1">IFERROR(INDEX('A-5_License Planning'!$B$1:$M$12900,MATCH(1,INDEX(('A-5_License Planning'!$B$1:$B$12900=ProgressivePlan!B116)*('A-5_License Planning'!$G$1:$G$12900=ProgressivePlan!G116),0),0),MATCH("Start Date",'A-5_License Planning'!$B$4:N$4,0)),0)</f>
        <v>0</v>
      </c>
      <c r="I116" s="352">
        <f ca="1">IFERROR(INDEX('A-5_License Planning'!$B$1:$M$12900,MATCH(1,INDEX(('A-5_License Planning'!$B$1:$B$12900=ProgressivePlan!B116)*('A-5_License Planning'!$G$1:$G$12900=ProgressivePlan!G116),0),0),MATCH("Finish Date",'A-5_License Planning'!$B$4:N$4,0)),0)</f>
        <v>0</v>
      </c>
      <c r="J116" s="514">
        <f t="shared" ca="1" si="19"/>
        <v>0</v>
      </c>
      <c r="K116" s="511">
        <f ca="1">NETWORKDAYS.INTL(L116,M116,1,Holidays!$A$1:$A$248)</f>
        <v>0</v>
      </c>
      <c r="L116" s="507">
        <f t="shared" ca="1" si="17"/>
        <v>0</v>
      </c>
      <c r="M116" s="352">
        <f t="shared" ca="1" si="18"/>
        <v>0</v>
      </c>
      <c r="N116" s="170">
        <f ca="1">NETWORKDAYS.INTL(H116,I116,1,Holidays!$A$1:$A$248)</f>
        <v>0</v>
      </c>
      <c r="O116" s="62">
        <f t="shared" ca="1" si="20"/>
        <v>0</v>
      </c>
      <c r="P116" s="533"/>
      <c r="R116" s="253">
        <f ca="1">SUM($S116:X116)</f>
        <v>0</v>
      </c>
      <c r="S116" s="320"/>
      <c r="T116" s="321">
        <f ca="1">IFERROR((IF(AND($H116&gt;S$6,$H116&lt;=T$6,$I116&lt;=T$6),NETWORKDAYS.INTL($H116,$I116,1,(Holidays!$A$1:$A$248)),0)+IF(AND($H116&gt;S$6,$H116&lt;=T$6,$I116&gt;T$6),NETWORKDAYS.INTL($H116,(T$6),1,(Holidays!$A$1:$A$248)),0)+IF(AND($H116&lt;S$6,$I116&lt;T$6,$I116&gt;S$6),NETWORKDAYS.INTL(S$6+1,$I116,1,(Holidays!$A$1:$A$248)),0)+IF(AND($H116&lt;=S$6,$I116&gt;=T$6,$I116&gt;S$6),NETWORKDAYS.INTL(S$6+1,(T$6),1,(Holidays!$A$1:$A$248)),0))*$O116,"")</f>
        <v>0</v>
      </c>
      <c r="U116" s="190">
        <f ca="1">IFERROR((IF(AND($H116&gt;T$6,$H116&lt;=U$6,$I116&lt;=U$6),NETWORKDAYS.INTL($H116,$I116,1,(Holidays!$A$1:$A$248)),0)+IF(AND($H116&gt;T$6,$H116&lt;=U$6,$I116&gt;U$6),NETWORKDAYS.INTL($H116,(U$6),1,(Holidays!$A$1:$A$248)),0)+IF(AND($H116&lt;T$6,$I116&lt;U$6,$I116&gt;T$6),NETWORKDAYS.INTL(T$6+1,$I116,1,(Holidays!$A$1:$A$248)),0)+IF(AND($H116&lt;=T$6,$I116&gt;=U$6,$I116&gt;T$6),NETWORKDAYS.INTL(T$6+1,(U$6),1,(Holidays!$A$1:$A$248)),0))*$O116,"")</f>
        <v>0</v>
      </c>
      <c r="V116" s="192">
        <f ca="1">IFERROR((IF(AND($H116&gt;U$6,$H116&lt;=V$6,$I116&lt;=V$6),NETWORKDAYS.INTL($H116,$I116,1,(Holidays!$A$1:$A$248)),0)+IF(AND($H116&gt;U$6,$H116&lt;=V$6,$I116&gt;V$6),NETWORKDAYS.INTL($H116,(V$6),1,(Holidays!$A$1:$A$248)),0)+IF(AND($H116&lt;U$6,$I116&lt;V$6,$I116&gt;U$6),NETWORKDAYS.INTL(U$6+1,$I116,1,(Holidays!$A$1:$A$248)),0)+IF(AND($H116&lt;=U$6,$I116&gt;=V$6,$I116&gt;U$6),NETWORKDAYS.INTL(U$6+1,(V$6),1,(Holidays!$A$1:$A$248)),0))*$O116,"")</f>
        <v>0</v>
      </c>
      <c r="W116" s="321">
        <f ca="1">IFERROR((IF(AND($H116&gt;V$6,$H116&lt;=W$6,$I116&lt;=W$6),NETWORKDAYS.INTL($H116,$I116,1,(Holidays!$A$1:$A$248)),0)+IF(AND($H116&gt;V$6,$H116&lt;=W$6,$I116&gt;W$6),NETWORKDAYS.INTL($H116,(W$6),1,(Holidays!$A$1:$A$248)),0)+IF(AND($H116&lt;V$6,$I116&lt;W$6,$I116&gt;V$6),NETWORKDAYS.INTL(V$6+1,$I116,1,(Holidays!$A$1:$A$248)),0)+IF(AND($H116&lt;=V$6,$I116&gt;=W$6,$I116&gt;V$6),NETWORKDAYS.INTL(V$6+1,(W$6),1,(Holidays!$A$1:$A$248)),0))*$O116,"")</f>
        <v>0</v>
      </c>
      <c r="X116" s="190">
        <f ca="1">IFERROR((IF(AND($H116&gt;W$6,$H116&lt;=X$6,$I116&lt;=X$6),NETWORKDAYS.INTL($H116,$I116,1,(Holidays!$A$1:$A$248)),0)+IF(AND($H116&gt;W$6,$H116&lt;=X$6,$I116&gt;X$6),NETWORKDAYS.INTL($H116,(X$6),1,(Holidays!$A$1:$A$248)),0)+IF(AND($H116&lt;W$6,$I116&lt;X$6,$I116&gt;W$6),NETWORKDAYS.INTL(W$6+1,$I116,1,(Holidays!$A$1:$A$248)),0)+IF(AND($H116&lt;=W$6,$I116&gt;=X$6,$I116&gt;W$6),NETWORKDAYS.INTL(W$6+1,(X$6),1,(Holidays!$A$1:$A$248)),0))*$O116,"")</f>
        <v>0</v>
      </c>
    </row>
    <row r="117" spans="2:24" ht="15" customHeight="1" outlineLevel="1">
      <c r="B117" s="59" t="str">
        <f>'A-5_License Planning'!B115</f>
        <v/>
      </c>
      <c r="C117" s="458" t="str">
        <f ca="1">IFERROR(VLOOKUP(B117,OFFSET('A-1_MH Estimation'!$B$7,0,0,MATCH("Subtotal LOE",'A-1_MH Estimation'!B:B,0)-7,2),2,0),"")</f>
        <v/>
      </c>
      <c r="D117" s="466" t="str">
        <f ca="1">IFERROR(VLOOKUP(B117,OFFSET('A-1_MH Estimation'!$B$7,0,0,MATCH("Subtotal LOE",'A-1_MH Estimation'!B:B,0)-7,4),4,0),"")</f>
        <v/>
      </c>
      <c r="E117" s="466" t="str">
        <f ca="1">IFERROR(VLOOKUP(B117,OFFSET('A-1_MH Estimation'!$B$7,0,0,MATCH("Subtotal LOE",'A-1_MH Estimation'!B:B,0)-7,3),3,0),"")</f>
        <v/>
      </c>
      <c r="F117" s="462">
        <f ca="1">IFERROR(VLOOKUP($B117,'A-2_MH Distribution'!$B$6:$O$16314,3,0)*VLOOKUP($B117,'A-2_MH Distribution'!$B$6:$O$16314,VLOOKUP(G117,SoftwareList,6,0),0)*IFERROR((--(VLOOKUP($B117,'A-2_MH Distribution'!$B$6:$O$16314,VLOOKUP(G117,SoftwareList,8,0),0)=0)+VLOOKUP($B117,'A-2_MH Distribution'!$B$6:$O$16314,VLOOKUP(G117,SoftwareList,8,0),0)),1),0)</f>
        <v>0</v>
      </c>
      <c r="G117" s="403" t="str">
        <f t="shared" ca="1" si="21"/>
        <v/>
      </c>
      <c r="H117" s="351">
        <f ca="1">IFERROR(INDEX('A-5_License Planning'!$B$1:$M$12900,MATCH(1,INDEX(('A-5_License Planning'!$B$1:$B$12900=ProgressivePlan!B117)*('A-5_License Planning'!$G$1:$G$12900=ProgressivePlan!G117),0),0),MATCH("Start Date",'A-5_License Planning'!$B$4:N$4,0)),0)</f>
        <v>0</v>
      </c>
      <c r="I117" s="352">
        <f ca="1">IFERROR(INDEX('A-5_License Planning'!$B$1:$M$12900,MATCH(1,INDEX(('A-5_License Planning'!$B$1:$B$12900=ProgressivePlan!B117)*('A-5_License Planning'!$G$1:$G$12900=ProgressivePlan!G117),0),0),MATCH("Finish Date",'A-5_License Planning'!$B$4:N$4,0)),0)</f>
        <v>0</v>
      </c>
      <c r="J117" s="514">
        <f t="shared" ca="1" si="19"/>
        <v>0</v>
      </c>
      <c r="K117" s="511">
        <f ca="1">NETWORKDAYS.INTL(L117,M117,1,Holidays!$A$1:$A$248)</f>
        <v>0</v>
      </c>
      <c r="L117" s="507">
        <f t="shared" ca="1" si="17"/>
        <v>0</v>
      </c>
      <c r="M117" s="352">
        <f t="shared" ca="1" si="18"/>
        <v>0</v>
      </c>
      <c r="N117" s="170">
        <f ca="1">NETWORKDAYS.INTL(H117,I117,1,Holidays!$A$1:$A$248)</f>
        <v>0</v>
      </c>
      <c r="O117" s="62">
        <f t="shared" ca="1" si="20"/>
        <v>0</v>
      </c>
      <c r="P117" s="533"/>
      <c r="R117" s="253">
        <f ca="1">SUM($S117:X117)</f>
        <v>0</v>
      </c>
      <c r="S117" s="320"/>
      <c r="T117" s="321">
        <f ca="1">IFERROR((IF(AND($H117&gt;S$6,$H117&lt;=T$6,$I117&lt;=T$6),NETWORKDAYS.INTL($H117,$I117,1,(Holidays!$A$1:$A$248)),0)+IF(AND($H117&gt;S$6,$H117&lt;=T$6,$I117&gt;T$6),NETWORKDAYS.INTL($H117,(T$6),1,(Holidays!$A$1:$A$248)),0)+IF(AND($H117&lt;S$6,$I117&lt;T$6,$I117&gt;S$6),NETWORKDAYS.INTL(S$6+1,$I117,1,(Holidays!$A$1:$A$248)),0)+IF(AND($H117&lt;=S$6,$I117&gt;=T$6,$I117&gt;S$6),NETWORKDAYS.INTL(S$6+1,(T$6),1,(Holidays!$A$1:$A$248)),0))*$O117,"")</f>
        <v>0</v>
      </c>
      <c r="U117" s="190">
        <f ca="1">IFERROR((IF(AND($H117&gt;T$6,$H117&lt;=U$6,$I117&lt;=U$6),NETWORKDAYS.INTL($H117,$I117,1,(Holidays!$A$1:$A$248)),0)+IF(AND($H117&gt;T$6,$H117&lt;=U$6,$I117&gt;U$6),NETWORKDAYS.INTL($H117,(U$6),1,(Holidays!$A$1:$A$248)),0)+IF(AND($H117&lt;T$6,$I117&lt;U$6,$I117&gt;T$6),NETWORKDAYS.INTL(T$6+1,$I117,1,(Holidays!$A$1:$A$248)),0)+IF(AND($H117&lt;=T$6,$I117&gt;=U$6,$I117&gt;T$6),NETWORKDAYS.INTL(T$6+1,(U$6),1,(Holidays!$A$1:$A$248)),0))*$O117,"")</f>
        <v>0</v>
      </c>
      <c r="V117" s="192">
        <f ca="1">IFERROR((IF(AND($H117&gt;U$6,$H117&lt;=V$6,$I117&lt;=V$6),NETWORKDAYS.INTL($H117,$I117,1,(Holidays!$A$1:$A$248)),0)+IF(AND($H117&gt;U$6,$H117&lt;=V$6,$I117&gt;V$6),NETWORKDAYS.INTL($H117,(V$6),1,(Holidays!$A$1:$A$248)),0)+IF(AND($H117&lt;U$6,$I117&lt;V$6,$I117&gt;U$6),NETWORKDAYS.INTL(U$6+1,$I117,1,(Holidays!$A$1:$A$248)),0)+IF(AND($H117&lt;=U$6,$I117&gt;=V$6,$I117&gt;U$6),NETWORKDAYS.INTL(U$6+1,(V$6),1,(Holidays!$A$1:$A$248)),0))*$O117,"")</f>
        <v>0</v>
      </c>
      <c r="W117" s="321">
        <f ca="1">IFERROR((IF(AND($H117&gt;V$6,$H117&lt;=W$6,$I117&lt;=W$6),NETWORKDAYS.INTL($H117,$I117,1,(Holidays!$A$1:$A$248)),0)+IF(AND($H117&gt;V$6,$H117&lt;=W$6,$I117&gt;W$6),NETWORKDAYS.INTL($H117,(W$6),1,(Holidays!$A$1:$A$248)),0)+IF(AND($H117&lt;V$6,$I117&lt;W$6,$I117&gt;V$6),NETWORKDAYS.INTL(V$6+1,$I117,1,(Holidays!$A$1:$A$248)),0)+IF(AND($H117&lt;=V$6,$I117&gt;=W$6,$I117&gt;V$6),NETWORKDAYS.INTL(V$6+1,(W$6),1,(Holidays!$A$1:$A$248)),0))*$O117,"")</f>
        <v>0</v>
      </c>
      <c r="X117" s="190">
        <f ca="1">IFERROR((IF(AND($H117&gt;W$6,$H117&lt;=X$6,$I117&lt;=X$6),NETWORKDAYS.INTL($H117,$I117,1,(Holidays!$A$1:$A$248)),0)+IF(AND($H117&gt;W$6,$H117&lt;=X$6,$I117&gt;X$6),NETWORKDAYS.INTL($H117,(X$6),1,(Holidays!$A$1:$A$248)),0)+IF(AND($H117&lt;W$6,$I117&lt;X$6,$I117&gt;W$6),NETWORKDAYS.INTL(W$6+1,$I117,1,(Holidays!$A$1:$A$248)),0)+IF(AND($H117&lt;=W$6,$I117&gt;=X$6,$I117&gt;W$6),NETWORKDAYS.INTL(W$6+1,(X$6),1,(Holidays!$A$1:$A$248)),0))*$O117,"")</f>
        <v>0</v>
      </c>
    </row>
    <row r="118" spans="2:24" ht="15" customHeight="1" outlineLevel="1">
      <c r="B118" s="59" t="str">
        <f>'A-5_License Planning'!B116</f>
        <v/>
      </c>
      <c r="C118" s="458" t="str">
        <f ca="1">IFERROR(VLOOKUP(B118,OFFSET('A-1_MH Estimation'!$B$7,0,0,MATCH("Subtotal LOE",'A-1_MH Estimation'!B:B,0)-7,2),2,0),"")</f>
        <v/>
      </c>
      <c r="D118" s="466" t="str">
        <f ca="1">IFERROR(VLOOKUP(B118,OFFSET('A-1_MH Estimation'!$B$7,0,0,MATCH("Subtotal LOE",'A-1_MH Estimation'!B:B,0)-7,4),4,0),"")</f>
        <v/>
      </c>
      <c r="E118" s="466" t="str">
        <f ca="1">IFERROR(VLOOKUP(B118,OFFSET('A-1_MH Estimation'!$B$7,0,0,MATCH("Subtotal LOE",'A-1_MH Estimation'!B:B,0)-7,3),3,0),"")</f>
        <v/>
      </c>
      <c r="F118" s="462">
        <f ca="1">IFERROR(VLOOKUP($B118,'A-2_MH Distribution'!$B$6:$O$16314,3,0)*VLOOKUP($B118,'A-2_MH Distribution'!$B$6:$O$16314,VLOOKUP(G118,SoftwareList,6,0),0)*IFERROR((--(VLOOKUP($B118,'A-2_MH Distribution'!$B$6:$O$16314,VLOOKUP(G118,SoftwareList,8,0),0)=0)+VLOOKUP($B118,'A-2_MH Distribution'!$B$6:$O$16314,VLOOKUP(G118,SoftwareList,8,0),0)),1),0)</f>
        <v>0</v>
      </c>
      <c r="G118" s="403" t="str">
        <f t="shared" ca="1" si="21"/>
        <v/>
      </c>
      <c r="H118" s="351">
        <f ca="1">IFERROR(INDEX('A-5_License Planning'!$B$1:$M$12900,MATCH(1,INDEX(('A-5_License Planning'!$B$1:$B$12900=ProgressivePlan!B118)*('A-5_License Planning'!$G$1:$G$12900=ProgressivePlan!G118),0),0),MATCH("Start Date",'A-5_License Planning'!$B$4:N$4,0)),0)</f>
        <v>0</v>
      </c>
      <c r="I118" s="352">
        <f ca="1">IFERROR(INDEX('A-5_License Planning'!$B$1:$M$12900,MATCH(1,INDEX(('A-5_License Planning'!$B$1:$B$12900=ProgressivePlan!B118)*('A-5_License Planning'!$G$1:$G$12900=ProgressivePlan!G118),0),0),MATCH("Finish Date",'A-5_License Planning'!$B$4:N$4,0)),0)</f>
        <v>0</v>
      </c>
      <c r="J118" s="514">
        <f t="shared" ca="1" si="19"/>
        <v>0</v>
      </c>
      <c r="K118" s="511">
        <f ca="1">NETWORKDAYS.INTL(L118,M118,1,Holidays!$A$1:$A$248)</f>
        <v>0</v>
      </c>
      <c r="L118" s="507">
        <f t="shared" ca="1" si="17"/>
        <v>0</v>
      </c>
      <c r="M118" s="352">
        <f t="shared" ca="1" si="18"/>
        <v>0</v>
      </c>
      <c r="N118" s="170">
        <f ca="1">NETWORKDAYS.INTL(H118,I118,1,Holidays!$A$1:$A$248)</f>
        <v>0</v>
      </c>
      <c r="O118" s="62">
        <f t="shared" ca="1" si="20"/>
        <v>0</v>
      </c>
      <c r="P118" s="533"/>
      <c r="R118" s="253">
        <f ca="1">SUM($S118:X118)</f>
        <v>0</v>
      </c>
      <c r="S118" s="320"/>
      <c r="T118" s="321">
        <f ca="1">IFERROR((IF(AND($H118&gt;S$6,$H118&lt;=T$6,$I118&lt;=T$6),NETWORKDAYS.INTL($H118,$I118,1,(Holidays!$A$1:$A$248)),0)+IF(AND($H118&gt;S$6,$H118&lt;=T$6,$I118&gt;T$6),NETWORKDAYS.INTL($H118,(T$6),1,(Holidays!$A$1:$A$248)),0)+IF(AND($H118&lt;S$6,$I118&lt;T$6,$I118&gt;S$6),NETWORKDAYS.INTL(S$6+1,$I118,1,(Holidays!$A$1:$A$248)),0)+IF(AND($H118&lt;=S$6,$I118&gt;=T$6,$I118&gt;S$6),NETWORKDAYS.INTL(S$6+1,(T$6),1,(Holidays!$A$1:$A$248)),0))*$O118,"")</f>
        <v>0</v>
      </c>
      <c r="U118" s="190">
        <f ca="1">IFERROR((IF(AND($H118&gt;T$6,$H118&lt;=U$6,$I118&lt;=U$6),NETWORKDAYS.INTL($H118,$I118,1,(Holidays!$A$1:$A$248)),0)+IF(AND($H118&gt;T$6,$H118&lt;=U$6,$I118&gt;U$6),NETWORKDAYS.INTL($H118,(U$6),1,(Holidays!$A$1:$A$248)),0)+IF(AND($H118&lt;T$6,$I118&lt;U$6,$I118&gt;T$6),NETWORKDAYS.INTL(T$6+1,$I118,1,(Holidays!$A$1:$A$248)),0)+IF(AND($H118&lt;=T$6,$I118&gt;=U$6,$I118&gt;T$6),NETWORKDAYS.INTL(T$6+1,(U$6),1,(Holidays!$A$1:$A$248)),0))*$O118,"")</f>
        <v>0</v>
      </c>
      <c r="V118" s="192">
        <f ca="1">IFERROR((IF(AND($H118&gt;U$6,$H118&lt;=V$6,$I118&lt;=V$6),NETWORKDAYS.INTL($H118,$I118,1,(Holidays!$A$1:$A$248)),0)+IF(AND($H118&gt;U$6,$H118&lt;=V$6,$I118&gt;V$6),NETWORKDAYS.INTL($H118,(V$6),1,(Holidays!$A$1:$A$248)),0)+IF(AND($H118&lt;U$6,$I118&lt;V$6,$I118&gt;U$6),NETWORKDAYS.INTL(U$6+1,$I118,1,(Holidays!$A$1:$A$248)),0)+IF(AND($H118&lt;=U$6,$I118&gt;=V$6,$I118&gt;U$6),NETWORKDAYS.INTL(U$6+1,(V$6),1,(Holidays!$A$1:$A$248)),0))*$O118,"")</f>
        <v>0</v>
      </c>
      <c r="W118" s="321">
        <f ca="1">IFERROR((IF(AND($H118&gt;V$6,$H118&lt;=W$6,$I118&lt;=W$6),NETWORKDAYS.INTL($H118,$I118,1,(Holidays!$A$1:$A$248)),0)+IF(AND($H118&gt;V$6,$H118&lt;=W$6,$I118&gt;W$6),NETWORKDAYS.INTL($H118,(W$6),1,(Holidays!$A$1:$A$248)),0)+IF(AND($H118&lt;V$6,$I118&lt;W$6,$I118&gt;V$6),NETWORKDAYS.INTL(V$6+1,$I118,1,(Holidays!$A$1:$A$248)),0)+IF(AND($H118&lt;=V$6,$I118&gt;=W$6,$I118&gt;V$6),NETWORKDAYS.INTL(V$6+1,(W$6),1,(Holidays!$A$1:$A$248)),0))*$O118,"")</f>
        <v>0</v>
      </c>
      <c r="X118" s="190">
        <f ca="1">IFERROR((IF(AND($H118&gt;W$6,$H118&lt;=X$6,$I118&lt;=X$6),NETWORKDAYS.INTL($H118,$I118,1,(Holidays!$A$1:$A$248)),0)+IF(AND($H118&gt;W$6,$H118&lt;=X$6,$I118&gt;X$6),NETWORKDAYS.INTL($H118,(X$6),1,(Holidays!$A$1:$A$248)),0)+IF(AND($H118&lt;W$6,$I118&lt;X$6,$I118&gt;W$6),NETWORKDAYS.INTL(W$6+1,$I118,1,(Holidays!$A$1:$A$248)),0)+IF(AND($H118&lt;=W$6,$I118&gt;=X$6,$I118&gt;W$6),NETWORKDAYS.INTL(W$6+1,(X$6),1,(Holidays!$A$1:$A$248)),0))*$O118,"")</f>
        <v>0</v>
      </c>
    </row>
    <row r="119" spans="2:24" ht="15" customHeight="1" outlineLevel="1">
      <c r="B119" s="59" t="str">
        <f>'A-5_License Planning'!B117</f>
        <v/>
      </c>
      <c r="C119" s="458" t="str">
        <f ca="1">IFERROR(VLOOKUP(B119,OFFSET('A-1_MH Estimation'!$B$7,0,0,MATCH("Subtotal LOE",'A-1_MH Estimation'!B:B,0)-7,2),2,0),"")</f>
        <v/>
      </c>
      <c r="D119" s="466" t="str">
        <f ca="1">IFERROR(VLOOKUP(B119,OFFSET('A-1_MH Estimation'!$B$7,0,0,MATCH("Subtotal LOE",'A-1_MH Estimation'!B:B,0)-7,4),4,0),"")</f>
        <v/>
      </c>
      <c r="E119" s="466" t="str">
        <f ca="1">IFERROR(VLOOKUP(B119,OFFSET('A-1_MH Estimation'!$B$7,0,0,MATCH("Subtotal LOE",'A-1_MH Estimation'!B:B,0)-7,3),3,0),"")</f>
        <v/>
      </c>
      <c r="F119" s="462">
        <f ca="1">IFERROR(VLOOKUP($B119,'A-2_MH Distribution'!$B$6:$O$16314,3,0)*VLOOKUP($B119,'A-2_MH Distribution'!$B$6:$O$16314,VLOOKUP(G119,SoftwareList,6,0),0)*IFERROR((--(VLOOKUP($B119,'A-2_MH Distribution'!$B$6:$O$16314,VLOOKUP(G119,SoftwareList,8,0),0)=0)+VLOOKUP($B119,'A-2_MH Distribution'!$B$6:$O$16314,VLOOKUP(G119,SoftwareList,8,0),0)),1),0)</f>
        <v>0</v>
      </c>
      <c r="G119" s="403" t="str">
        <f t="shared" ca="1" si="21"/>
        <v/>
      </c>
      <c r="H119" s="351">
        <f ca="1">IFERROR(INDEX('A-5_License Planning'!$B$1:$M$12900,MATCH(1,INDEX(('A-5_License Planning'!$B$1:$B$12900=ProgressivePlan!B119)*('A-5_License Planning'!$G$1:$G$12900=ProgressivePlan!G119),0),0),MATCH("Start Date",'A-5_License Planning'!$B$4:N$4,0)),0)</f>
        <v>0</v>
      </c>
      <c r="I119" s="352">
        <f ca="1">IFERROR(INDEX('A-5_License Planning'!$B$1:$M$12900,MATCH(1,INDEX(('A-5_License Planning'!$B$1:$B$12900=ProgressivePlan!B119)*('A-5_License Planning'!$G$1:$G$12900=ProgressivePlan!G119),0),0),MATCH("Finish Date",'A-5_License Planning'!$B$4:N$4,0)),0)</f>
        <v>0</v>
      </c>
      <c r="J119" s="514">
        <f t="shared" ca="1" si="19"/>
        <v>0</v>
      </c>
      <c r="K119" s="511">
        <f ca="1">NETWORKDAYS.INTL(L119,M119,1,Holidays!$A$1:$A$248)</f>
        <v>0</v>
      </c>
      <c r="L119" s="507">
        <f t="shared" ca="1" si="17"/>
        <v>0</v>
      </c>
      <c r="M119" s="352">
        <f t="shared" ca="1" si="18"/>
        <v>0</v>
      </c>
      <c r="N119" s="170">
        <f ca="1">NETWORKDAYS.INTL(H119,I119,1,Holidays!$A$1:$A$248)</f>
        <v>0</v>
      </c>
      <c r="O119" s="62">
        <f t="shared" ca="1" si="20"/>
        <v>0</v>
      </c>
      <c r="P119" s="533"/>
      <c r="R119" s="253">
        <f ca="1">SUM($S119:X119)</f>
        <v>0</v>
      </c>
      <c r="S119" s="320"/>
      <c r="T119" s="321">
        <f ca="1">IFERROR((IF(AND($H119&gt;S$6,$H119&lt;=T$6,$I119&lt;=T$6),NETWORKDAYS.INTL($H119,$I119,1,(Holidays!$A$1:$A$248)),0)+IF(AND($H119&gt;S$6,$H119&lt;=T$6,$I119&gt;T$6),NETWORKDAYS.INTL($H119,(T$6),1,(Holidays!$A$1:$A$248)),0)+IF(AND($H119&lt;S$6,$I119&lt;T$6,$I119&gt;S$6),NETWORKDAYS.INTL(S$6+1,$I119,1,(Holidays!$A$1:$A$248)),0)+IF(AND($H119&lt;=S$6,$I119&gt;=T$6,$I119&gt;S$6),NETWORKDAYS.INTL(S$6+1,(T$6),1,(Holidays!$A$1:$A$248)),0))*$O119,"")</f>
        <v>0</v>
      </c>
      <c r="U119" s="190">
        <f ca="1">IFERROR((IF(AND($H119&gt;T$6,$H119&lt;=U$6,$I119&lt;=U$6),NETWORKDAYS.INTL($H119,$I119,1,(Holidays!$A$1:$A$248)),0)+IF(AND($H119&gt;T$6,$H119&lt;=U$6,$I119&gt;U$6),NETWORKDAYS.INTL($H119,(U$6),1,(Holidays!$A$1:$A$248)),0)+IF(AND($H119&lt;T$6,$I119&lt;U$6,$I119&gt;T$6),NETWORKDAYS.INTL(T$6+1,$I119,1,(Holidays!$A$1:$A$248)),0)+IF(AND($H119&lt;=T$6,$I119&gt;=U$6,$I119&gt;T$6),NETWORKDAYS.INTL(T$6+1,(U$6),1,(Holidays!$A$1:$A$248)),0))*$O119,"")</f>
        <v>0</v>
      </c>
      <c r="V119" s="192">
        <f ca="1">IFERROR((IF(AND($H119&gt;U$6,$H119&lt;=V$6,$I119&lt;=V$6),NETWORKDAYS.INTL($H119,$I119,1,(Holidays!$A$1:$A$248)),0)+IF(AND($H119&gt;U$6,$H119&lt;=V$6,$I119&gt;V$6),NETWORKDAYS.INTL($H119,(V$6),1,(Holidays!$A$1:$A$248)),0)+IF(AND($H119&lt;U$6,$I119&lt;V$6,$I119&gt;U$6),NETWORKDAYS.INTL(U$6+1,$I119,1,(Holidays!$A$1:$A$248)),0)+IF(AND($H119&lt;=U$6,$I119&gt;=V$6,$I119&gt;U$6),NETWORKDAYS.INTL(U$6+1,(V$6),1,(Holidays!$A$1:$A$248)),0))*$O119,"")</f>
        <v>0</v>
      </c>
      <c r="W119" s="321">
        <f ca="1">IFERROR((IF(AND($H119&gt;V$6,$H119&lt;=W$6,$I119&lt;=W$6),NETWORKDAYS.INTL($H119,$I119,1,(Holidays!$A$1:$A$248)),0)+IF(AND($H119&gt;V$6,$H119&lt;=W$6,$I119&gt;W$6),NETWORKDAYS.INTL($H119,(W$6),1,(Holidays!$A$1:$A$248)),0)+IF(AND($H119&lt;V$6,$I119&lt;W$6,$I119&gt;V$6),NETWORKDAYS.INTL(V$6+1,$I119,1,(Holidays!$A$1:$A$248)),0)+IF(AND($H119&lt;=V$6,$I119&gt;=W$6,$I119&gt;V$6),NETWORKDAYS.INTL(V$6+1,(W$6),1,(Holidays!$A$1:$A$248)),0))*$O119,"")</f>
        <v>0</v>
      </c>
      <c r="X119" s="190">
        <f ca="1">IFERROR((IF(AND($H119&gt;W$6,$H119&lt;=X$6,$I119&lt;=X$6),NETWORKDAYS.INTL($H119,$I119,1,(Holidays!$A$1:$A$248)),0)+IF(AND($H119&gt;W$6,$H119&lt;=X$6,$I119&gt;X$6),NETWORKDAYS.INTL($H119,(X$6),1,(Holidays!$A$1:$A$248)),0)+IF(AND($H119&lt;W$6,$I119&lt;X$6,$I119&gt;W$6),NETWORKDAYS.INTL(W$6+1,$I119,1,(Holidays!$A$1:$A$248)),0)+IF(AND($H119&lt;=W$6,$I119&gt;=X$6,$I119&gt;W$6),NETWORKDAYS.INTL(W$6+1,(X$6),1,(Holidays!$A$1:$A$248)),0))*$O119,"")</f>
        <v>0</v>
      </c>
    </row>
    <row r="120" spans="2:24" ht="15" customHeight="1" outlineLevel="1">
      <c r="B120" s="59" t="str">
        <f>'A-5_License Planning'!B118</f>
        <v/>
      </c>
      <c r="C120" s="458" t="str">
        <f ca="1">IFERROR(VLOOKUP(B120,OFFSET('A-1_MH Estimation'!$B$7,0,0,MATCH("Subtotal LOE",'A-1_MH Estimation'!B:B,0)-7,2),2,0),"")</f>
        <v/>
      </c>
      <c r="D120" s="466" t="str">
        <f ca="1">IFERROR(VLOOKUP(B120,OFFSET('A-1_MH Estimation'!$B$7,0,0,MATCH("Subtotal LOE",'A-1_MH Estimation'!B:B,0)-7,4),4,0),"")</f>
        <v/>
      </c>
      <c r="E120" s="466" t="str">
        <f ca="1">IFERROR(VLOOKUP(B120,OFFSET('A-1_MH Estimation'!$B$7,0,0,MATCH("Subtotal LOE",'A-1_MH Estimation'!B:B,0)-7,3),3,0),"")</f>
        <v/>
      </c>
      <c r="F120" s="462">
        <f ca="1">IFERROR(VLOOKUP($B120,'A-2_MH Distribution'!$B$6:$O$16314,3,0)*VLOOKUP($B120,'A-2_MH Distribution'!$B$6:$O$16314,VLOOKUP(G120,SoftwareList,6,0),0)*IFERROR((--(VLOOKUP($B120,'A-2_MH Distribution'!$B$6:$O$16314,VLOOKUP(G120,SoftwareList,8,0),0)=0)+VLOOKUP($B120,'A-2_MH Distribution'!$B$6:$O$16314,VLOOKUP(G120,SoftwareList,8,0),0)),1),0)</f>
        <v>0</v>
      </c>
      <c r="G120" s="403" t="str">
        <f t="shared" ca="1" si="21"/>
        <v/>
      </c>
      <c r="H120" s="351">
        <f ca="1">IFERROR(INDEX('A-5_License Planning'!$B$1:$M$12900,MATCH(1,INDEX(('A-5_License Planning'!$B$1:$B$12900=ProgressivePlan!B120)*('A-5_License Planning'!$G$1:$G$12900=ProgressivePlan!G120),0),0),MATCH("Start Date",'A-5_License Planning'!$B$4:N$4,0)),0)</f>
        <v>0</v>
      </c>
      <c r="I120" s="352">
        <f ca="1">IFERROR(INDEX('A-5_License Planning'!$B$1:$M$12900,MATCH(1,INDEX(('A-5_License Planning'!$B$1:$B$12900=ProgressivePlan!B120)*('A-5_License Planning'!$G$1:$G$12900=ProgressivePlan!G120),0),0),MATCH("Finish Date",'A-5_License Planning'!$B$4:N$4,0)),0)</f>
        <v>0</v>
      </c>
      <c r="J120" s="514">
        <f t="shared" ca="1" si="19"/>
        <v>0</v>
      </c>
      <c r="K120" s="511">
        <f ca="1">NETWORKDAYS.INTL(L120,M120,1,Holidays!$A$1:$A$248)</f>
        <v>0</v>
      </c>
      <c r="L120" s="507">
        <f t="shared" ca="1" si="17"/>
        <v>0</v>
      </c>
      <c r="M120" s="352">
        <f t="shared" ca="1" si="18"/>
        <v>0</v>
      </c>
      <c r="N120" s="170">
        <f ca="1">NETWORKDAYS.INTL(H120,I120,1,Holidays!$A$1:$A$248)</f>
        <v>0</v>
      </c>
      <c r="O120" s="62">
        <f t="shared" ca="1" si="20"/>
        <v>0</v>
      </c>
      <c r="P120" s="533"/>
      <c r="R120" s="253">
        <f ca="1">SUM($S120:X120)</f>
        <v>0</v>
      </c>
      <c r="S120" s="320"/>
      <c r="T120" s="321">
        <f ca="1">IFERROR((IF(AND($H120&gt;S$6,$H120&lt;=T$6,$I120&lt;=T$6),NETWORKDAYS.INTL($H120,$I120,1,(Holidays!$A$1:$A$248)),0)+IF(AND($H120&gt;S$6,$H120&lt;=T$6,$I120&gt;T$6),NETWORKDAYS.INTL($H120,(T$6),1,(Holidays!$A$1:$A$248)),0)+IF(AND($H120&lt;S$6,$I120&lt;T$6,$I120&gt;S$6),NETWORKDAYS.INTL(S$6+1,$I120,1,(Holidays!$A$1:$A$248)),0)+IF(AND($H120&lt;=S$6,$I120&gt;=T$6,$I120&gt;S$6),NETWORKDAYS.INTL(S$6+1,(T$6),1,(Holidays!$A$1:$A$248)),0))*$O120,"")</f>
        <v>0</v>
      </c>
      <c r="U120" s="190">
        <f ca="1">IFERROR((IF(AND($H120&gt;T$6,$H120&lt;=U$6,$I120&lt;=U$6),NETWORKDAYS.INTL($H120,$I120,1,(Holidays!$A$1:$A$248)),0)+IF(AND($H120&gt;T$6,$H120&lt;=U$6,$I120&gt;U$6),NETWORKDAYS.INTL($H120,(U$6),1,(Holidays!$A$1:$A$248)),0)+IF(AND($H120&lt;T$6,$I120&lt;U$6,$I120&gt;T$6),NETWORKDAYS.INTL(T$6+1,$I120,1,(Holidays!$A$1:$A$248)),0)+IF(AND($H120&lt;=T$6,$I120&gt;=U$6,$I120&gt;T$6),NETWORKDAYS.INTL(T$6+1,(U$6),1,(Holidays!$A$1:$A$248)),0))*$O120,"")</f>
        <v>0</v>
      </c>
      <c r="V120" s="192">
        <f ca="1">IFERROR((IF(AND($H120&gt;U$6,$H120&lt;=V$6,$I120&lt;=V$6),NETWORKDAYS.INTL($H120,$I120,1,(Holidays!$A$1:$A$248)),0)+IF(AND($H120&gt;U$6,$H120&lt;=V$6,$I120&gt;V$6),NETWORKDAYS.INTL($H120,(V$6),1,(Holidays!$A$1:$A$248)),0)+IF(AND($H120&lt;U$6,$I120&lt;V$6,$I120&gt;U$6),NETWORKDAYS.INTL(U$6+1,$I120,1,(Holidays!$A$1:$A$248)),0)+IF(AND($H120&lt;=U$6,$I120&gt;=V$6,$I120&gt;U$6),NETWORKDAYS.INTL(U$6+1,(V$6),1,(Holidays!$A$1:$A$248)),0))*$O120,"")</f>
        <v>0</v>
      </c>
      <c r="W120" s="321">
        <f ca="1">IFERROR((IF(AND($H120&gt;V$6,$H120&lt;=W$6,$I120&lt;=W$6),NETWORKDAYS.INTL($H120,$I120,1,(Holidays!$A$1:$A$248)),0)+IF(AND($H120&gt;V$6,$H120&lt;=W$6,$I120&gt;W$6),NETWORKDAYS.INTL($H120,(W$6),1,(Holidays!$A$1:$A$248)),0)+IF(AND($H120&lt;V$6,$I120&lt;W$6,$I120&gt;V$6),NETWORKDAYS.INTL(V$6+1,$I120,1,(Holidays!$A$1:$A$248)),0)+IF(AND($H120&lt;=V$6,$I120&gt;=W$6,$I120&gt;V$6),NETWORKDAYS.INTL(V$6+1,(W$6),1,(Holidays!$A$1:$A$248)),0))*$O120,"")</f>
        <v>0</v>
      </c>
      <c r="X120" s="190">
        <f ca="1">IFERROR((IF(AND($H120&gt;W$6,$H120&lt;=X$6,$I120&lt;=X$6),NETWORKDAYS.INTL($H120,$I120,1,(Holidays!$A$1:$A$248)),0)+IF(AND($H120&gt;W$6,$H120&lt;=X$6,$I120&gt;X$6),NETWORKDAYS.INTL($H120,(X$6),1,(Holidays!$A$1:$A$248)),0)+IF(AND($H120&lt;W$6,$I120&lt;X$6,$I120&gt;W$6),NETWORKDAYS.INTL(W$6+1,$I120,1,(Holidays!$A$1:$A$248)),0)+IF(AND($H120&lt;=W$6,$I120&gt;=X$6,$I120&gt;W$6),NETWORKDAYS.INTL(W$6+1,(X$6),1,(Holidays!$A$1:$A$248)),0))*$O120,"")</f>
        <v>0</v>
      </c>
    </row>
    <row r="121" spans="2:24" ht="15" customHeight="1" outlineLevel="1">
      <c r="B121" s="59" t="str">
        <f>'A-5_License Planning'!B119</f>
        <v/>
      </c>
      <c r="C121" s="458" t="str">
        <f ca="1">IFERROR(VLOOKUP(B121,OFFSET('A-1_MH Estimation'!$B$7,0,0,MATCH("Subtotal LOE",'A-1_MH Estimation'!B:B,0)-7,2),2,0),"")</f>
        <v/>
      </c>
      <c r="D121" s="466" t="str">
        <f ca="1">IFERROR(VLOOKUP(B121,OFFSET('A-1_MH Estimation'!$B$7,0,0,MATCH("Subtotal LOE",'A-1_MH Estimation'!B:B,0)-7,4),4,0),"")</f>
        <v/>
      </c>
      <c r="E121" s="466" t="str">
        <f ca="1">IFERROR(VLOOKUP(B121,OFFSET('A-1_MH Estimation'!$B$7,0,0,MATCH("Subtotal LOE",'A-1_MH Estimation'!B:B,0)-7,3),3,0),"")</f>
        <v/>
      </c>
      <c r="F121" s="462">
        <f ca="1">IFERROR(VLOOKUP($B121,'A-2_MH Distribution'!$B$6:$O$16314,3,0)*VLOOKUP($B121,'A-2_MH Distribution'!$B$6:$O$16314,VLOOKUP(G121,SoftwareList,6,0),0)*IFERROR((--(VLOOKUP($B121,'A-2_MH Distribution'!$B$6:$O$16314,VLOOKUP(G121,SoftwareList,8,0),0)=0)+VLOOKUP($B121,'A-2_MH Distribution'!$B$6:$O$16314,VLOOKUP(G121,SoftwareList,8,0),0)),1),0)</f>
        <v>0</v>
      </c>
      <c r="G121" s="403" t="str">
        <f t="shared" ca="1" si="21"/>
        <v/>
      </c>
      <c r="H121" s="351">
        <f ca="1">IFERROR(INDEX('A-5_License Planning'!$B$1:$M$12900,MATCH(1,INDEX(('A-5_License Planning'!$B$1:$B$12900=ProgressivePlan!B121)*('A-5_License Planning'!$G$1:$G$12900=ProgressivePlan!G121),0),0),MATCH("Start Date",'A-5_License Planning'!$B$4:N$4,0)),0)</f>
        <v>0</v>
      </c>
      <c r="I121" s="352">
        <f ca="1">IFERROR(INDEX('A-5_License Planning'!$B$1:$M$12900,MATCH(1,INDEX(('A-5_License Planning'!$B$1:$B$12900=ProgressivePlan!B121)*('A-5_License Planning'!$G$1:$G$12900=ProgressivePlan!G121),0),0),MATCH("Finish Date",'A-5_License Planning'!$B$4:N$4,0)),0)</f>
        <v>0</v>
      </c>
      <c r="J121" s="514">
        <f t="shared" ca="1" si="19"/>
        <v>0</v>
      </c>
      <c r="K121" s="511">
        <f ca="1">NETWORKDAYS.INTL(L121,M121,1,Holidays!$A$1:$A$248)</f>
        <v>0</v>
      </c>
      <c r="L121" s="507">
        <f t="shared" ca="1" si="17"/>
        <v>0</v>
      </c>
      <c r="M121" s="352">
        <f t="shared" ca="1" si="18"/>
        <v>0</v>
      </c>
      <c r="N121" s="170">
        <f ca="1">NETWORKDAYS.INTL(H121,I121,1,Holidays!$A$1:$A$248)</f>
        <v>0</v>
      </c>
      <c r="O121" s="62">
        <f t="shared" ca="1" si="20"/>
        <v>0</v>
      </c>
      <c r="P121" s="533"/>
      <c r="R121" s="253">
        <f ca="1">SUM($S121:X121)</f>
        <v>0</v>
      </c>
      <c r="S121" s="320"/>
      <c r="T121" s="321">
        <f ca="1">IFERROR((IF(AND($H121&gt;S$6,$H121&lt;=T$6,$I121&lt;=T$6),NETWORKDAYS.INTL($H121,$I121,1,(Holidays!$A$1:$A$248)),0)+IF(AND($H121&gt;S$6,$H121&lt;=T$6,$I121&gt;T$6),NETWORKDAYS.INTL($H121,(T$6),1,(Holidays!$A$1:$A$248)),0)+IF(AND($H121&lt;S$6,$I121&lt;T$6,$I121&gt;S$6),NETWORKDAYS.INTL(S$6+1,$I121,1,(Holidays!$A$1:$A$248)),0)+IF(AND($H121&lt;=S$6,$I121&gt;=T$6,$I121&gt;S$6),NETWORKDAYS.INTL(S$6+1,(T$6),1,(Holidays!$A$1:$A$248)),0))*$O121,"")</f>
        <v>0</v>
      </c>
      <c r="U121" s="190">
        <f ca="1">IFERROR((IF(AND($H121&gt;T$6,$H121&lt;=U$6,$I121&lt;=U$6),NETWORKDAYS.INTL($H121,$I121,1,(Holidays!$A$1:$A$248)),0)+IF(AND($H121&gt;T$6,$H121&lt;=U$6,$I121&gt;U$6),NETWORKDAYS.INTL($H121,(U$6),1,(Holidays!$A$1:$A$248)),0)+IF(AND($H121&lt;T$6,$I121&lt;U$6,$I121&gt;T$6),NETWORKDAYS.INTL(T$6+1,$I121,1,(Holidays!$A$1:$A$248)),0)+IF(AND($H121&lt;=T$6,$I121&gt;=U$6,$I121&gt;T$6),NETWORKDAYS.INTL(T$6+1,(U$6),1,(Holidays!$A$1:$A$248)),0))*$O121,"")</f>
        <v>0</v>
      </c>
      <c r="V121" s="192">
        <f ca="1">IFERROR((IF(AND($H121&gt;U$6,$H121&lt;=V$6,$I121&lt;=V$6),NETWORKDAYS.INTL($H121,$I121,1,(Holidays!$A$1:$A$248)),0)+IF(AND($H121&gt;U$6,$H121&lt;=V$6,$I121&gt;V$6),NETWORKDAYS.INTL($H121,(V$6),1,(Holidays!$A$1:$A$248)),0)+IF(AND($H121&lt;U$6,$I121&lt;V$6,$I121&gt;U$6),NETWORKDAYS.INTL(U$6+1,$I121,1,(Holidays!$A$1:$A$248)),0)+IF(AND($H121&lt;=U$6,$I121&gt;=V$6,$I121&gt;U$6),NETWORKDAYS.INTL(U$6+1,(V$6),1,(Holidays!$A$1:$A$248)),0))*$O121,"")</f>
        <v>0</v>
      </c>
      <c r="W121" s="321">
        <f ca="1">IFERROR((IF(AND($H121&gt;V$6,$H121&lt;=W$6,$I121&lt;=W$6),NETWORKDAYS.INTL($H121,$I121,1,(Holidays!$A$1:$A$248)),0)+IF(AND($H121&gt;V$6,$H121&lt;=W$6,$I121&gt;W$6),NETWORKDAYS.INTL($H121,(W$6),1,(Holidays!$A$1:$A$248)),0)+IF(AND($H121&lt;V$6,$I121&lt;W$6,$I121&gt;V$6),NETWORKDAYS.INTL(V$6+1,$I121,1,(Holidays!$A$1:$A$248)),0)+IF(AND($H121&lt;=V$6,$I121&gt;=W$6,$I121&gt;V$6),NETWORKDAYS.INTL(V$6+1,(W$6),1,(Holidays!$A$1:$A$248)),0))*$O121,"")</f>
        <v>0</v>
      </c>
      <c r="X121" s="190">
        <f ca="1">IFERROR((IF(AND($H121&gt;W$6,$H121&lt;=X$6,$I121&lt;=X$6),NETWORKDAYS.INTL($H121,$I121,1,(Holidays!$A$1:$A$248)),0)+IF(AND($H121&gt;W$6,$H121&lt;=X$6,$I121&gt;X$6),NETWORKDAYS.INTL($H121,(X$6),1,(Holidays!$A$1:$A$248)),0)+IF(AND($H121&lt;W$6,$I121&lt;X$6,$I121&gt;W$6),NETWORKDAYS.INTL(W$6+1,$I121,1,(Holidays!$A$1:$A$248)),0)+IF(AND($H121&lt;=W$6,$I121&gt;=X$6,$I121&gt;W$6),NETWORKDAYS.INTL(W$6+1,(X$6),1,(Holidays!$A$1:$A$248)),0))*$O121,"")</f>
        <v>0</v>
      </c>
    </row>
    <row r="122" spans="2:24" ht="15" customHeight="1" outlineLevel="1">
      <c r="B122" s="59" t="str">
        <f>'A-5_License Planning'!B120</f>
        <v/>
      </c>
      <c r="C122" s="458" t="str">
        <f ca="1">IFERROR(VLOOKUP(B122,OFFSET('A-1_MH Estimation'!$B$7,0,0,MATCH("Subtotal LOE",'A-1_MH Estimation'!B:B,0)-7,2),2,0),"")</f>
        <v/>
      </c>
      <c r="D122" s="466" t="str">
        <f ca="1">IFERROR(VLOOKUP(B122,OFFSET('A-1_MH Estimation'!$B$7,0,0,MATCH("Subtotal LOE",'A-1_MH Estimation'!B:B,0)-7,4),4,0),"")</f>
        <v/>
      </c>
      <c r="E122" s="466" t="str">
        <f ca="1">IFERROR(VLOOKUP(B122,OFFSET('A-1_MH Estimation'!$B$7,0,0,MATCH("Subtotal LOE",'A-1_MH Estimation'!B:B,0)-7,3),3,0),"")</f>
        <v/>
      </c>
      <c r="F122" s="462">
        <f ca="1">IFERROR(VLOOKUP($B122,'A-2_MH Distribution'!$B$6:$O$16314,3,0)*VLOOKUP($B122,'A-2_MH Distribution'!$B$6:$O$16314,VLOOKUP(G122,SoftwareList,6,0),0)*IFERROR((--(VLOOKUP($B122,'A-2_MH Distribution'!$B$6:$O$16314,VLOOKUP(G122,SoftwareList,8,0),0)=0)+VLOOKUP($B122,'A-2_MH Distribution'!$B$6:$O$16314,VLOOKUP(G122,SoftwareList,8,0),0)),1),0)</f>
        <v>0</v>
      </c>
      <c r="G122" s="403" t="str">
        <f t="shared" ca="1" si="21"/>
        <v/>
      </c>
      <c r="H122" s="351">
        <f ca="1">IFERROR(INDEX('A-5_License Planning'!$B$1:$M$12900,MATCH(1,INDEX(('A-5_License Planning'!$B$1:$B$12900=ProgressivePlan!B122)*('A-5_License Planning'!$G$1:$G$12900=ProgressivePlan!G122),0),0),MATCH("Start Date",'A-5_License Planning'!$B$4:N$4,0)),0)</f>
        <v>0</v>
      </c>
      <c r="I122" s="352">
        <f ca="1">IFERROR(INDEX('A-5_License Planning'!$B$1:$M$12900,MATCH(1,INDEX(('A-5_License Planning'!$B$1:$B$12900=ProgressivePlan!B122)*('A-5_License Planning'!$G$1:$G$12900=ProgressivePlan!G122),0),0),MATCH("Finish Date",'A-5_License Planning'!$B$4:N$4,0)),0)</f>
        <v>0</v>
      </c>
      <c r="J122" s="514">
        <f t="shared" ca="1" si="19"/>
        <v>0</v>
      </c>
      <c r="K122" s="511">
        <f ca="1">NETWORKDAYS.INTL(L122,M122,1,Holidays!$A$1:$A$248)</f>
        <v>0</v>
      </c>
      <c r="L122" s="507">
        <f t="shared" ca="1" si="17"/>
        <v>0</v>
      </c>
      <c r="M122" s="352">
        <f t="shared" ca="1" si="18"/>
        <v>0</v>
      </c>
      <c r="N122" s="170">
        <f ca="1">NETWORKDAYS.INTL(H122,I122,1,Holidays!$A$1:$A$248)</f>
        <v>0</v>
      </c>
      <c r="O122" s="62">
        <f t="shared" ca="1" si="20"/>
        <v>0</v>
      </c>
      <c r="P122" s="533"/>
      <c r="R122" s="253">
        <f ca="1">SUM($S122:X122)</f>
        <v>0</v>
      </c>
      <c r="S122" s="320"/>
      <c r="T122" s="321">
        <f ca="1">IFERROR((IF(AND($H122&gt;S$6,$H122&lt;=T$6,$I122&lt;=T$6),NETWORKDAYS.INTL($H122,$I122,1,(Holidays!$A$1:$A$248)),0)+IF(AND($H122&gt;S$6,$H122&lt;=T$6,$I122&gt;T$6),NETWORKDAYS.INTL($H122,(T$6),1,(Holidays!$A$1:$A$248)),0)+IF(AND($H122&lt;S$6,$I122&lt;T$6,$I122&gt;S$6),NETWORKDAYS.INTL(S$6+1,$I122,1,(Holidays!$A$1:$A$248)),0)+IF(AND($H122&lt;=S$6,$I122&gt;=T$6,$I122&gt;S$6),NETWORKDAYS.INTL(S$6+1,(T$6),1,(Holidays!$A$1:$A$248)),0))*$O122,"")</f>
        <v>0</v>
      </c>
      <c r="U122" s="190">
        <f ca="1">IFERROR((IF(AND($H122&gt;T$6,$H122&lt;=U$6,$I122&lt;=U$6),NETWORKDAYS.INTL($H122,$I122,1,(Holidays!$A$1:$A$248)),0)+IF(AND($H122&gt;T$6,$H122&lt;=U$6,$I122&gt;U$6),NETWORKDAYS.INTL($H122,(U$6),1,(Holidays!$A$1:$A$248)),0)+IF(AND($H122&lt;T$6,$I122&lt;U$6,$I122&gt;T$6),NETWORKDAYS.INTL(T$6+1,$I122,1,(Holidays!$A$1:$A$248)),0)+IF(AND($H122&lt;=T$6,$I122&gt;=U$6,$I122&gt;T$6),NETWORKDAYS.INTL(T$6+1,(U$6),1,(Holidays!$A$1:$A$248)),0))*$O122,"")</f>
        <v>0</v>
      </c>
      <c r="V122" s="192">
        <f ca="1">IFERROR((IF(AND($H122&gt;U$6,$H122&lt;=V$6,$I122&lt;=V$6),NETWORKDAYS.INTL($H122,$I122,1,(Holidays!$A$1:$A$248)),0)+IF(AND($H122&gt;U$6,$H122&lt;=V$6,$I122&gt;V$6),NETWORKDAYS.INTL($H122,(V$6),1,(Holidays!$A$1:$A$248)),0)+IF(AND($H122&lt;U$6,$I122&lt;V$6,$I122&gt;U$6),NETWORKDAYS.INTL(U$6+1,$I122,1,(Holidays!$A$1:$A$248)),0)+IF(AND($H122&lt;=U$6,$I122&gt;=V$6,$I122&gt;U$6),NETWORKDAYS.INTL(U$6+1,(V$6),1,(Holidays!$A$1:$A$248)),0))*$O122,"")</f>
        <v>0</v>
      </c>
      <c r="W122" s="321">
        <f ca="1">IFERROR((IF(AND($H122&gt;V$6,$H122&lt;=W$6,$I122&lt;=W$6),NETWORKDAYS.INTL($H122,$I122,1,(Holidays!$A$1:$A$248)),0)+IF(AND($H122&gt;V$6,$H122&lt;=W$6,$I122&gt;W$6),NETWORKDAYS.INTL($H122,(W$6),1,(Holidays!$A$1:$A$248)),0)+IF(AND($H122&lt;V$6,$I122&lt;W$6,$I122&gt;V$6),NETWORKDAYS.INTL(V$6+1,$I122,1,(Holidays!$A$1:$A$248)),0)+IF(AND($H122&lt;=V$6,$I122&gt;=W$6,$I122&gt;V$6),NETWORKDAYS.INTL(V$6+1,(W$6),1,(Holidays!$A$1:$A$248)),0))*$O122,"")</f>
        <v>0</v>
      </c>
      <c r="X122" s="190">
        <f ca="1">IFERROR((IF(AND($H122&gt;W$6,$H122&lt;=X$6,$I122&lt;=X$6),NETWORKDAYS.INTL($H122,$I122,1,(Holidays!$A$1:$A$248)),0)+IF(AND($H122&gt;W$6,$H122&lt;=X$6,$I122&gt;X$6),NETWORKDAYS.INTL($H122,(X$6),1,(Holidays!$A$1:$A$248)),0)+IF(AND($H122&lt;W$6,$I122&lt;X$6,$I122&gt;W$6),NETWORKDAYS.INTL(W$6+1,$I122,1,(Holidays!$A$1:$A$248)),0)+IF(AND($H122&lt;=W$6,$I122&gt;=X$6,$I122&gt;W$6),NETWORKDAYS.INTL(W$6+1,(X$6),1,(Holidays!$A$1:$A$248)),0))*$O122,"")</f>
        <v>0</v>
      </c>
    </row>
    <row r="123" spans="2:24" ht="15" customHeight="1" outlineLevel="1">
      <c r="B123" s="59" t="str">
        <f>'A-5_License Planning'!B121</f>
        <v/>
      </c>
      <c r="C123" s="458" t="str">
        <f ca="1">IFERROR(VLOOKUP(B123,OFFSET('A-1_MH Estimation'!$B$7,0,0,MATCH("Subtotal LOE",'A-1_MH Estimation'!B:B,0)-7,2),2,0),"")</f>
        <v/>
      </c>
      <c r="D123" s="466" t="str">
        <f ca="1">IFERROR(VLOOKUP(B123,OFFSET('A-1_MH Estimation'!$B$7,0,0,MATCH("Subtotal LOE",'A-1_MH Estimation'!B:B,0)-7,4),4,0),"")</f>
        <v/>
      </c>
      <c r="E123" s="466" t="str">
        <f ca="1">IFERROR(VLOOKUP(B123,OFFSET('A-1_MH Estimation'!$B$7,0,0,MATCH("Subtotal LOE",'A-1_MH Estimation'!B:B,0)-7,3),3,0),"")</f>
        <v/>
      </c>
      <c r="F123" s="462">
        <f ca="1">IFERROR(VLOOKUP($B123,'A-2_MH Distribution'!$B$6:$O$16314,3,0)*VLOOKUP($B123,'A-2_MH Distribution'!$B$6:$O$16314,VLOOKUP(G123,SoftwareList,6,0),0)*IFERROR((--(VLOOKUP($B123,'A-2_MH Distribution'!$B$6:$O$16314,VLOOKUP(G123,SoftwareList,8,0),0)=0)+VLOOKUP($B123,'A-2_MH Distribution'!$B$6:$O$16314,VLOOKUP(G123,SoftwareList,8,0),0)),1),0)</f>
        <v>0</v>
      </c>
      <c r="G123" s="403" t="str">
        <f t="shared" ca="1" si="21"/>
        <v/>
      </c>
      <c r="H123" s="351">
        <f ca="1">IFERROR(INDEX('A-5_License Planning'!$B$1:$M$12900,MATCH(1,INDEX(('A-5_License Planning'!$B$1:$B$12900=ProgressivePlan!B123)*('A-5_License Planning'!$G$1:$G$12900=ProgressivePlan!G123),0),0),MATCH("Start Date",'A-5_License Planning'!$B$4:N$4,0)),0)</f>
        <v>0</v>
      </c>
      <c r="I123" s="352">
        <f ca="1">IFERROR(INDEX('A-5_License Planning'!$B$1:$M$12900,MATCH(1,INDEX(('A-5_License Planning'!$B$1:$B$12900=ProgressivePlan!B123)*('A-5_License Planning'!$G$1:$G$12900=ProgressivePlan!G123),0),0),MATCH("Finish Date",'A-5_License Planning'!$B$4:N$4,0)),0)</f>
        <v>0</v>
      </c>
      <c r="J123" s="514">
        <f t="shared" ca="1" si="19"/>
        <v>0</v>
      </c>
      <c r="K123" s="511">
        <f ca="1">NETWORKDAYS.INTL(L123,M123,1,Holidays!$A$1:$A$248)</f>
        <v>0</v>
      </c>
      <c r="L123" s="507">
        <f t="shared" ca="1" si="17"/>
        <v>0</v>
      </c>
      <c r="M123" s="352">
        <f t="shared" ca="1" si="18"/>
        <v>0</v>
      </c>
      <c r="N123" s="170">
        <f ca="1">NETWORKDAYS.INTL(H123,I123,1,Holidays!$A$1:$A$248)</f>
        <v>0</v>
      </c>
      <c r="O123" s="62">
        <f t="shared" ca="1" si="20"/>
        <v>0</v>
      </c>
      <c r="P123" s="533"/>
      <c r="R123" s="253">
        <f ca="1">SUM($S123:X123)</f>
        <v>0</v>
      </c>
      <c r="S123" s="320"/>
      <c r="T123" s="321">
        <f ca="1">IFERROR((IF(AND($H123&gt;S$6,$H123&lt;=T$6,$I123&lt;=T$6),NETWORKDAYS.INTL($H123,$I123,1,(Holidays!$A$1:$A$248)),0)+IF(AND($H123&gt;S$6,$H123&lt;=T$6,$I123&gt;T$6),NETWORKDAYS.INTL($H123,(T$6),1,(Holidays!$A$1:$A$248)),0)+IF(AND($H123&lt;S$6,$I123&lt;T$6,$I123&gt;S$6),NETWORKDAYS.INTL(S$6+1,$I123,1,(Holidays!$A$1:$A$248)),0)+IF(AND($H123&lt;=S$6,$I123&gt;=T$6,$I123&gt;S$6),NETWORKDAYS.INTL(S$6+1,(T$6),1,(Holidays!$A$1:$A$248)),0))*$O123,"")</f>
        <v>0</v>
      </c>
      <c r="U123" s="190">
        <f ca="1">IFERROR((IF(AND($H123&gt;T$6,$H123&lt;=U$6,$I123&lt;=U$6),NETWORKDAYS.INTL($H123,$I123,1,(Holidays!$A$1:$A$248)),0)+IF(AND($H123&gt;T$6,$H123&lt;=U$6,$I123&gt;U$6),NETWORKDAYS.INTL($H123,(U$6),1,(Holidays!$A$1:$A$248)),0)+IF(AND($H123&lt;T$6,$I123&lt;U$6,$I123&gt;T$6),NETWORKDAYS.INTL(T$6+1,$I123,1,(Holidays!$A$1:$A$248)),0)+IF(AND($H123&lt;=T$6,$I123&gt;=U$6,$I123&gt;T$6),NETWORKDAYS.INTL(T$6+1,(U$6),1,(Holidays!$A$1:$A$248)),0))*$O123,"")</f>
        <v>0</v>
      </c>
      <c r="V123" s="192">
        <f ca="1">IFERROR((IF(AND($H123&gt;U$6,$H123&lt;=V$6,$I123&lt;=V$6),NETWORKDAYS.INTL($H123,$I123,1,(Holidays!$A$1:$A$248)),0)+IF(AND($H123&gt;U$6,$H123&lt;=V$6,$I123&gt;V$6),NETWORKDAYS.INTL($H123,(V$6),1,(Holidays!$A$1:$A$248)),0)+IF(AND($H123&lt;U$6,$I123&lt;V$6,$I123&gt;U$6),NETWORKDAYS.INTL(U$6+1,$I123,1,(Holidays!$A$1:$A$248)),0)+IF(AND($H123&lt;=U$6,$I123&gt;=V$6,$I123&gt;U$6),NETWORKDAYS.INTL(U$6+1,(V$6),1,(Holidays!$A$1:$A$248)),0))*$O123,"")</f>
        <v>0</v>
      </c>
      <c r="W123" s="321">
        <f ca="1">IFERROR((IF(AND($H123&gt;V$6,$H123&lt;=W$6,$I123&lt;=W$6),NETWORKDAYS.INTL($H123,$I123,1,(Holidays!$A$1:$A$248)),0)+IF(AND($H123&gt;V$6,$H123&lt;=W$6,$I123&gt;W$6),NETWORKDAYS.INTL($H123,(W$6),1,(Holidays!$A$1:$A$248)),0)+IF(AND($H123&lt;V$6,$I123&lt;W$6,$I123&gt;V$6),NETWORKDAYS.INTL(V$6+1,$I123,1,(Holidays!$A$1:$A$248)),0)+IF(AND($H123&lt;=V$6,$I123&gt;=W$6,$I123&gt;V$6),NETWORKDAYS.INTL(V$6+1,(W$6),1,(Holidays!$A$1:$A$248)),0))*$O123,"")</f>
        <v>0</v>
      </c>
      <c r="X123" s="190">
        <f ca="1">IFERROR((IF(AND($H123&gt;W$6,$H123&lt;=X$6,$I123&lt;=X$6),NETWORKDAYS.INTL($H123,$I123,1,(Holidays!$A$1:$A$248)),0)+IF(AND($H123&gt;W$6,$H123&lt;=X$6,$I123&gt;X$6),NETWORKDAYS.INTL($H123,(X$6),1,(Holidays!$A$1:$A$248)),0)+IF(AND($H123&lt;W$6,$I123&lt;X$6,$I123&gt;W$6),NETWORKDAYS.INTL(W$6+1,$I123,1,(Holidays!$A$1:$A$248)),0)+IF(AND($H123&lt;=W$6,$I123&gt;=X$6,$I123&gt;W$6),NETWORKDAYS.INTL(W$6+1,(X$6),1,(Holidays!$A$1:$A$248)),0))*$O123,"")</f>
        <v>0</v>
      </c>
    </row>
    <row r="124" spans="2:24" ht="15" customHeight="1" outlineLevel="1">
      <c r="B124" s="59" t="str">
        <f>'A-5_License Planning'!B122</f>
        <v/>
      </c>
      <c r="C124" s="458" t="str">
        <f ca="1">IFERROR(VLOOKUP(B124,OFFSET('A-1_MH Estimation'!$B$7,0,0,MATCH("Subtotal LOE",'A-1_MH Estimation'!B:B,0)-7,2),2,0),"")</f>
        <v/>
      </c>
      <c r="D124" s="466" t="str">
        <f ca="1">IFERROR(VLOOKUP(B124,OFFSET('A-1_MH Estimation'!$B$7,0,0,MATCH("Subtotal LOE",'A-1_MH Estimation'!B:B,0)-7,4),4,0),"")</f>
        <v/>
      </c>
      <c r="E124" s="466" t="str">
        <f ca="1">IFERROR(VLOOKUP(B124,OFFSET('A-1_MH Estimation'!$B$7,0,0,MATCH("Subtotal LOE",'A-1_MH Estimation'!B:B,0)-7,3),3,0),"")</f>
        <v/>
      </c>
      <c r="F124" s="462">
        <f ca="1">IFERROR(VLOOKUP($B124,'A-2_MH Distribution'!$B$6:$O$16314,3,0)*VLOOKUP($B124,'A-2_MH Distribution'!$B$6:$O$16314,VLOOKUP(G124,SoftwareList,6,0),0)*IFERROR((--(VLOOKUP($B124,'A-2_MH Distribution'!$B$6:$O$16314,VLOOKUP(G124,SoftwareList,8,0),0)=0)+VLOOKUP($B124,'A-2_MH Distribution'!$B$6:$O$16314,VLOOKUP(G124,SoftwareList,8,0),0)),1),0)</f>
        <v>0</v>
      </c>
      <c r="G124" s="403" t="str">
        <f t="shared" ca="1" si="21"/>
        <v/>
      </c>
      <c r="H124" s="351">
        <f ca="1">IFERROR(INDEX('A-5_License Planning'!$B$1:$M$12900,MATCH(1,INDEX(('A-5_License Planning'!$B$1:$B$12900=ProgressivePlan!B124)*('A-5_License Planning'!$G$1:$G$12900=ProgressivePlan!G124),0),0),MATCH("Start Date",'A-5_License Planning'!$B$4:N$4,0)),0)</f>
        <v>0</v>
      </c>
      <c r="I124" s="352">
        <f ca="1">IFERROR(INDEX('A-5_License Planning'!$B$1:$M$12900,MATCH(1,INDEX(('A-5_License Planning'!$B$1:$B$12900=ProgressivePlan!B124)*('A-5_License Planning'!$G$1:$G$12900=ProgressivePlan!G124),0),0),MATCH("Finish Date",'A-5_License Planning'!$B$4:N$4,0)),0)</f>
        <v>0</v>
      </c>
      <c r="J124" s="514">
        <f t="shared" ca="1" si="19"/>
        <v>0</v>
      </c>
      <c r="K124" s="511">
        <f ca="1">NETWORKDAYS.INTL(L124,M124,1,Holidays!$A$1:$A$248)</f>
        <v>0</v>
      </c>
      <c r="L124" s="507">
        <f t="shared" ca="1" si="17"/>
        <v>0</v>
      </c>
      <c r="M124" s="352">
        <f t="shared" ca="1" si="18"/>
        <v>0</v>
      </c>
      <c r="N124" s="170">
        <f ca="1">NETWORKDAYS.INTL(H124,I124,1,Holidays!$A$1:$A$248)</f>
        <v>0</v>
      </c>
      <c r="O124" s="62">
        <f t="shared" ca="1" si="20"/>
        <v>0</v>
      </c>
      <c r="P124" s="533"/>
      <c r="R124" s="253">
        <f ca="1">SUM($S124:X124)</f>
        <v>0</v>
      </c>
      <c r="S124" s="320"/>
      <c r="T124" s="321">
        <f ca="1">IFERROR((IF(AND($H124&gt;S$6,$H124&lt;=T$6,$I124&lt;=T$6),NETWORKDAYS.INTL($H124,$I124,1,(Holidays!$A$1:$A$248)),0)+IF(AND($H124&gt;S$6,$H124&lt;=T$6,$I124&gt;T$6),NETWORKDAYS.INTL($H124,(T$6),1,(Holidays!$A$1:$A$248)),0)+IF(AND($H124&lt;S$6,$I124&lt;T$6,$I124&gt;S$6),NETWORKDAYS.INTL(S$6+1,$I124,1,(Holidays!$A$1:$A$248)),0)+IF(AND($H124&lt;=S$6,$I124&gt;=T$6,$I124&gt;S$6),NETWORKDAYS.INTL(S$6+1,(T$6),1,(Holidays!$A$1:$A$248)),0))*$O124,"")</f>
        <v>0</v>
      </c>
      <c r="U124" s="190">
        <f ca="1">IFERROR((IF(AND($H124&gt;T$6,$H124&lt;=U$6,$I124&lt;=U$6),NETWORKDAYS.INTL($H124,$I124,1,(Holidays!$A$1:$A$248)),0)+IF(AND($H124&gt;T$6,$H124&lt;=U$6,$I124&gt;U$6),NETWORKDAYS.INTL($H124,(U$6),1,(Holidays!$A$1:$A$248)),0)+IF(AND($H124&lt;T$6,$I124&lt;U$6,$I124&gt;T$6),NETWORKDAYS.INTL(T$6+1,$I124,1,(Holidays!$A$1:$A$248)),0)+IF(AND($H124&lt;=T$6,$I124&gt;=U$6,$I124&gt;T$6),NETWORKDAYS.INTL(T$6+1,(U$6),1,(Holidays!$A$1:$A$248)),0))*$O124,"")</f>
        <v>0</v>
      </c>
      <c r="V124" s="192">
        <f ca="1">IFERROR((IF(AND($H124&gt;U$6,$H124&lt;=V$6,$I124&lt;=V$6),NETWORKDAYS.INTL($H124,$I124,1,(Holidays!$A$1:$A$248)),0)+IF(AND($H124&gt;U$6,$H124&lt;=V$6,$I124&gt;V$6),NETWORKDAYS.INTL($H124,(V$6),1,(Holidays!$A$1:$A$248)),0)+IF(AND($H124&lt;U$6,$I124&lt;V$6,$I124&gt;U$6),NETWORKDAYS.INTL(U$6+1,$I124,1,(Holidays!$A$1:$A$248)),0)+IF(AND($H124&lt;=U$6,$I124&gt;=V$6,$I124&gt;U$6),NETWORKDAYS.INTL(U$6+1,(V$6),1,(Holidays!$A$1:$A$248)),0))*$O124,"")</f>
        <v>0</v>
      </c>
      <c r="W124" s="321">
        <f ca="1">IFERROR((IF(AND($H124&gt;V$6,$H124&lt;=W$6,$I124&lt;=W$6),NETWORKDAYS.INTL($H124,$I124,1,(Holidays!$A$1:$A$248)),0)+IF(AND($H124&gt;V$6,$H124&lt;=W$6,$I124&gt;W$6),NETWORKDAYS.INTL($H124,(W$6),1,(Holidays!$A$1:$A$248)),0)+IF(AND($H124&lt;V$6,$I124&lt;W$6,$I124&gt;V$6),NETWORKDAYS.INTL(V$6+1,$I124,1,(Holidays!$A$1:$A$248)),0)+IF(AND($H124&lt;=V$6,$I124&gt;=W$6,$I124&gt;V$6),NETWORKDAYS.INTL(V$6+1,(W$6),1,(Holidays!$A$1:$A$248)),0))*$O124,"")</f>
        <v>0</v>
      </c>
      <c r="X124" s="190">
        <f ca="1">IFERROR((IF(AND($H124&gt;W$6,$H124&lt;=X$6,$I124&lt;=X$6),NETWORKDAYS.INTL($H124,$I124,1,(Holidays!$A$1:$A$248)),0)+IF(AND($H124&gt;W$6,$H124&lt;=X$6,$I124&gt;X$6),NETWORKDAYS.INTL($H124,(X$6),1,(Holidays!$A$1:$A$248)),0)+IF(AND($H124&lt;W$6,$I124&lt;X$6,$I124&gt;W$6),NETWORKDAYS.INTL(W$6+1,$I124,1,(Holidays!$A$1:$A$248)),0)+IF(AND($H124&lt;=W$6,$I124&gt;=X$6,$I124&gt;W$6),NETWORKDAYS.INTL(W$6+1,(X$6),1,(Holidays!$A$1:$A$248)),0))*$O124,"")</f>
        <v>0</v>
      </c>
    </row>
    <row r="125" spans="2:24" ht="15" customHeight="1" outlineLevel="1">
      <c r="B125" s="59" t="str">
        <f>'A-5_License Planning'!B123</f>
        <v/>
      </c>
      <c r="C125" s="458" t="str">
        <f ca="1">IFERROR(VLOOKUP(B125,OFFSET('A-1_MH Estimation'!$B$7,0,0,MATCH("Subtotal LOE",'A-1_MH Estimation'!B:B,0)-7,2),2,0),"")</f>
        <v/>
      </c>
      <c r="D125" s="466" t="str">
        <f ca="1">IFERROR(VLOOKUP(B125,OFFSET('A-1_MH Estimation'!$B$7,0,0,MATCH("Subtotal LOE",'A-1_MH Estimation'!B:B,0)-7,4),4,0),"")</f>
        <v/>
      </c>
      <c r="E125" s="466" t="str">
        <f ca="1">IFERROR(VLOOKUP(B125,OFFSET('A-1_MH Estimation'!$B$7,0,0,MATCH("Subtotal LOE",'A-1_MH Estimation'!B:B,0)-7,3),3,0),"")</f>
        <v/>
      </c>
      <c r="F125" s="462">
        <f ca="1">IFERROR(VLOOKUP($B125,'A-2_MH Distribution'!$B$6:$O$16314,3,0)*VLOOKUP($B125,'A-2_MH Distribution'!$B$6:$O$16314,VLOOKUP(G125,SoftwareList,6,0),0)*IFERROR((--(VLOOKUP($B125,'A-2_MH Distribution'!$B$6:$O$16314,VLOOKUP(G125,SoftwareList,8,0),0)=0)+VLOOKUP($B125,'A-2_MH Distribution'!$B$6:$O$16314,VLOOKUP(G125,SoftwareList,8,0),0)),1),0)</f>
        <v>0</v>
      </c>
      <c r="G125" s="403" t="str">
        <f t="shared" ca="1" si="21"/>
        <v/>
      </c>
      <c r="H125" s="351">
        <f ca="1">IFERROR(INDEX('A-5_License Planning'!$B$1:$M$12900,MATCH(1,INDEX(('A-5_License Planning'!$B$1:$B$12900=ProgressivePlan!B125)*('A-5_License Planning'!$G$1:$G$12900=ProgressivePlan!G125),0),0),MATCH("Start Date",'A-5_License Planning'!$B$4:N$4,0)),0)</f>
        <v>0</v>
      </c>
      <c r="I125" s="352">
        <f ca="1">IFERROR(INDEX('A-5_License Planning'!$B$1:$M$12900,MATCH(1,INDEX(('A-5_License Planning'!$B$1:$B$12900=ProgressivePlan!B125)*('A-5_License Planning'!$G$1:$G$12900=ProgressivePlan!G125),0),0),MATCH("Finish Date",'A-5_License Planning'!$B$4:N$4,0)),0)</f>
        <v>0</v>
      </c>
      <c r="J125" s="514">
        <f t="shared" ca="1" si="19"/>
        <v>0</v>
      </c>
      <c r="K125" s="511">
        <f ca="1">NETWORKDAYS.INTL(L125,M125,1,Holidays!$A$1:$A$248)</f>
        <v>0</v>
      </c>
      <c r="L125" s="507">
        <f t="shared" ca="1" si="17"/>
        <v>0</v>
      </c>
      <c r="M125" s="352">
        <f t="shared" ca="1" si="18"/>
        <v>0</v>
      </c>
      <c r="N125" s="170">
        <f ca="1">NETWORKDAYS.INTL(H125,I125,1,Holidays!$A$1:$A$248)</f>
        <v>0</v>
      </c>
      <c r="O125" s="62">
        <f t="shared" ca="1" si="20"/>
        <v>0</v>
      </c>
      <c r="P125" s="533"/>
      <c r="R125" s="253">
        <f ca="1">SUM($S125:X125)</f>
        <v>0</v>
      </c>
      <c r="S125" s="320"/>
      <c r="T125" s="321">
        <f ca="1">IFERROR((IF(AND($H125&gt;S$6,$H125&lt;=T$6,$I125&lt;=T$6),NETWORKDAYS.INTL($H125,$I125,1,(Holidays!$A$1:$A$248)),0)+IF(AND($H125&gt;S$6,$H125&lt;=T$6,$I125&gt;T$6),NETWORKDAYS.INTL($H125,(T$6),1,(Holidays!$A$1:$A$248)),0)+IF(AND($H125&lt;S$6,$I125&lt;T$6,$I125&gt;S$6),NETWORKDAYS.INTL(S$6+1,$I125,1,(Holidays!$A$1:$A$248)),0)+IF(AND($H125&lt;=S$6,$I125&gt;=T$6,$I125&gt;S$6),NETWORKDAYS.INTL(S$6+1,(T$6),1,(Holidays!$A$1:$A$248)),0))*$O125,"")</f>
        <v>0</v>
      </c>
      <c r="U125" s="190">
        <f ca="1">IFERROR((IF(AND($H125&gt;T$6,$H125&lt;=U$6,$I125&lt;=U$6),NETWORKDAYS.INTL($H125,$I125,1,(Holidays!$A$1:$A$248)),0)+IF(AND($H125&gt;T$6,$H125&lt;=U$6,$I125&gt;U$6),NETWORKDAYS.INTL($H125,(U$6),1,(Holidays!$A$1:$A$248)),0)+IF(AND($H125&lt;T$6,$I125&lt;U$6,$I125&gt;T$6),NETWORKDAYS.INTL(T$6+1,$I125,1,(Holidays!$A$1:$A$248)),0)+IF(AND($H125&lt;=T$6,$I125&gt;=U$6,$I125&gt;T$6),NETWORKDAYS.INTL(T$6+1,(U$6),1,(Holidays!$A$1:$A$248)),0))*$O125,"")</f>
        <v>0</v>
      </c>
      <c r="V125" s="192">
        <f ca="1">IFERROR((IF(AND($H125&gt;U$6,$H125&lt;=V$6,$I125&lt;=V$6),NETWORKDAYS.INTL($H125,$I125,1,(Holidays!$A$1:$A$248)),0)+IF(AND($H125&gt;U$6,$H125&lt;=V$6,$I125&gt;V$6),NETWORKDAYS.INTL($H125,(V$6),1,(Holidays!$A$1:$A$248)),0)+IF(AND($H125&lt;U$6,$I125&lt;V$6,$I125&gt;U$6),NETWORKDAYS.INTL(U$6+1,$I125,1,(Holidays!$A$1:$A$248)),0)+IF(AND($H125&lt;=U$6,$I125&gt;=V$6,$I125&gt;U$6),NETWORKDAYS.INTL(U$6+1,(V$6),1,(Holidays!$A$1:$A$248)),0))*$O125,"")</f>
        <v>0</v>
      </c>
      <c r="W125" s="321">
        <f ca="1">IFERROR((IF(AND($H125&gt;V$6,$H125&lt;=W$6,$I125&lt;=W$6),NETWORKDAYS.INTL($H125,$I125,1,(Holidays!$A$1:$A$248)),0)+IF(AND($H125&gt;V$6,$H125&lt;=W$6,$I125&gt;W$6),NETWORKDAYS.INTL($H125,(W$6),1,(Holidays!$A$1:$A$248)),0)+IF(AND($H125&lt;V$6,$I125&lt;W$6,$I125&gt;V$6),NETWORKDAYS.INTL(V$6+1,$I125,1,(Holidays!$A$1:$A$248)),0)+IF(AND($H125&lt;=V$6,$I125&gt;=W$6,$I125&gt;V$6),NETWORKDAYS.INTL(V$6+1,(W$6),1,(Holidays!$A$1:$A$248)),0))*$O125,"")</f>
        <v>0</v>
      </c>
      <c r="X125" s="190">
        <f ca="1">IFERROR((IF(AND($H125&gt;W$6,$H125&lt;=X$6,$I125&lt;=X$6),NETWORKDAYS.INTL($H125,$I125,1,(Holidays!$A$1:$A$248)),0)+IF(AND($H125&gt;W$6,$H125&lt;=X$6,$I125&gt;X$6),NETWORKDAYS.INTL($H125,(X$6),1,(Holidays!$A$1:$A$248)),0)+IF(AND($H125&lt;W$6,$I125&lt;X$6,$I125&gt;W$6),NETWORKDAYS.INTL(W$6+1,$I125,1,(Holidays!$A$1:$A$248)),0)+IF(AND($H125&lt;=W$6,$I125&gt;=X$6,$I125&gt;W$6),NETWORKDAYS.INTL(W$6+1,(X$6),1,(Holidays!$A$1:$A$248)),0))*$O125,"")</f>
        <v>0</v>
      </c>
    </row>
    <row r="126" spans="2:24" ht="15" customHeight="1" outlineLevel="1">
      <c r="B126" s="59" t="str">
        <f>'A-5_License Planning'!B124</f>
        <v/>
      </c>
      <c r="C126" s="458" t="str">
        <f ca="1">IFERROR(VLOOKUP(B126,OFFSET('A-1_MH Estimation'!$B$7,0,0,MATCH("Subtotal LOE",'A-1_MH Estimation'!B:B,0)-7,2),2,0),"")</f>
        <v/>
      </c>
      <c r="D126" s="466" t="str">
        <f ca="1">IFERROR(VLOOKUP(B126,OFFSET('A-1_MH Estimation'!$B$7,0,0,MATCH("Subtotal LOE",'A-1_MH Estimation'!B:B,0)-7,4),4,0),"")</f>
        <v/>
      </c>
      <c r="E126" s="466" t="str">
        <f ca="1">IFERROR(VLOOKUP(B126,OFFSET('A-1_MH Estimation'!$B$7,0,0,MATCH("Subtotal LOE",'A-1_MH Estimation'!B:B,0)-7,3),3,0),"")</f>
        <v/>
      </c>
      <c r="F126" s="462">
        <f ca="1">IFERROR(VLOOKUP($B126,'A-2_MH Distribution'!$B$6:$O$16314,3,0)*VLOOKUP($B126,'A-2_MH Distribution'!$B$6:$O$16314,VLOOKUP(G126,SoftwareList,6,0),0)*IFERROR((--(VLOOKUP($B126,'A-2_MH Distribution'!$B$6:$O$16314,VLOOKUP(G126,SoftwareList,8,0),0)=0)+VLOOKUP($B126,'A-2_MH Distribution'!$B$6:$O$16314,VLOOKUP(G126,SoftwareList,8,0),0)),1),0)</f>
        <v>0</v>
      </c>
      <c r="G126" s="403" t="str">
        <f t="shared" ca="1" si="21"/>
        <v/>
      </c>
      <c r="H126" s="351">
        <f ca="1">IFERROR(INDEX('A-5_License Planning'!$B$1:$M$12900,MATCH(1,INDEX(('A-5_License Planning'!$B$1:$B$12900=ProgressivePlan!B126)*('A-5_License Planning'!$G$1:$G$12900=ProgressivePlan!G126),0),0),MATCH("Start Date",'A-5_License Planning'!$B$4:N$4,0)),0)</f>
        <v>0</v>
      </c>
      <c r="I126" s="352">
        <f ca="1">IFERROR(INDEX('A-5_License Planning'!$B$1:$M$12900,MATCH(1,INDEX(('A-5_License Planning'!$B$1:$B$12900=ProgressivePlan!B126)*('A-5_License Planning'!$G$1:$G$12900=ProgressivePlan!G126),0),0),MATCH("Finish Date",'A-5_License Planning'!$B$4:N$4,0)),0)</f>
        <v>0</v>
      </c>
      <c r="J126" s="514">
        <f t="shared" ca="1" si="19"/>
        <v>0</v>
      </c>
      <c r="K126" s="511">
        <f ca="1">NETWORKDAYS.INTL(L126,M126,1,Holidays!$A$1:$A$248)</f>
        <v>0</v>
      </c>
      <c r="L126" s="507">
        <f t="shared" ca="1" si="17"/>
        <v>0</v>
      </c>
      <c r="M126" s="352">
        <f t="shared" ca="1" si="18"/>
        <v>0</v>
      </c>
      <c r="N126" s="170">
        <f ca="1">NETWORKDAYS.INTL(H126,I126,1,Holidays!$A$1:$A$248)</f>
        <v>0</v>
      </c>
      <c r="O126" s="62">
        <f t="shared" ca="1" si="20"/>
        <v>0</v>
      </c>
      <c r="P126" s="533"/>
      <c r="R126" s="253">
        <f ca="1">SUM($S126:X126)</f>
        <v>0</v>
      </c>
      <c r="S126" s="320"/>
      <c r="T126" s="321">
        <f ca="1">IFERROR((IF(AND($H126&gt;S$6,$H126&lt;=T$6,$I126&lt;=T$6),NETWORKDAYS.INTL($H126,$I126,1,(Holidays!$A$1:$A$248)),0)+IF(AND($H126&gt;S$6,$H126&lt;=T$6,$I126&gt;T$6),NETWORKDAYS.INTL($H126,(T$6),1,(Holidays!$A$1:$A$248)),0)+IF(AND($H126&lt;S$6,$I126&lt;T$6,$I126&gt;S$6),NETWORKDAYS.INTL(S$6+1,$I126,1,(Holidays!$A$1:$A$248)),0)+IF(AND($H126&lt;=S$6,$I126&gt;=T$6,$I126&gt;S$6),NETWORKDAYS.INTL(S$6+1,(T$6),1,(Holidays!$A$1:$A$248)),0))*$O126,"")</f>
        <v>0</v>
      </c>
      <c r="U126" s="190">
        <f ca="1">IFERROR((IF(AND($H126&gt;T$6,$H126&lt;=U$6,$I126&lt;=U$6),NETWORKDAYS.INTL($H126,$I126,1,(Holidays!$A$1:$A$248)),0)+IF(AND($H126&gt;T$6,$H126&lt;=U$6,$I126&gt;U$6),NETWORKDAYS.INTL($H126,(U$6),1,(Holidays!$A$1:$A$248)),0)+IF(AND($H126&lt;T$6,$I126&lt;U$6,$I126&gt;T$6),NETWORKDAYS.INTL(T$6+1,$I126,1,(Holidays!$A$1:$A$248)),0)+IF(AND($H126&lt;=T$6,$I126&gt;=U$6,$I126&gt;T$6),NETWORKDAYS.INTL(T$6+1,(U$6),1,(Holidays!$A$1:$A$248)),0))*$O126,"")</f>
        <v>0</v>
      </c>
      <c r="V126" s="192">
        <f ca="1">IFERROR((IF(AND($H126&gt;U$6,$H126&lt;=V$6,$I126&lt;=V$6),NETWORKDAYS.INTL($H126,$I126,1,(Holidays!$A$1:$A$248)),0)+IF(AND($H126&gt;U$6,$H126&lt;=V$6,$I126&gt;V$6),NETWORKDAYS.INTL($H126,(V$6),1,(Holidays!$A$1:$A$248)),0)+IF(AND($H126&lt;U$6,$I126&lt;V$6,$I126&gt;U$6),NETWORKDAYS.INTL(U$6+1,$I126,1,(Holidays!$A$1:$A$248)),0)+IF(AND($H126&lt;=U$6,$I126&gt;=V$6,$I126&gt;U$6),NETWORKDAYS.INTL(U$6+1,(V$6),1,(Holidays!$A$1:$A$248)),0))*$O126,"")</f>
        <v>0</v>
      </c>
      <c r="W126" s="321">
        <f ca="1">IFERROR((IF(AND($H126&gt;V$6,$H126&lt;=W$6,$I126&lt;=W$6),NETWORKDAYS.INTL($H126,$I126,1,(Holidays!$A$1:$A$248)),0)+IF(AND($H126&gt;V$6,$H126&lt;=W$6,$I126&gt;W$6),NETWORKDAYS.INTL($H126,(W$6),1,(Holidays!$A$1:$A$248)),0)+IF(AND($H126&lt;V$6,$I126&lt;W$6,$I126&gt;V$6),NETWORKDAYS.INTL(V$6+1,$I126,1,(Holidays!$A$1:$A$248)),0)+IF(AND($H126&lt;=V$6,$I126&gt;=W$6,$I126&gt;V$6),NETWORKDAYS.INTL(V$6+1,(W$6),1,(Holidays!$A$1:$A$248)),0))*$O126,"")</f>
        <v>0</v>
      </c>
      <c r="X126" s="190">
        <f ca="1">IFERROR((IF(AND($H126&gt;W$6,$H126&lt;=X$6,$I126&lt;=X$6),NETWORKDAYS.INTL($H126,$I126,1,(Holidays!$A$1:$A$248)),0)+IF(AND($H126&gt;W$6,$H126&lt;=X$6,$I126&gt;X$6),NETWORKDAYS.INTL($H126,(X$6),1,(Holidays!$A$1:$A$248)),0)+IF(AND($H126&lt;W$6,$I126&lt;X$6,$I126&gt;W$6),NETWORKDAYS.INTL(W$6+1,$I126,1,(Holidays!$A$1:$A$248)),0)+IF(AND($H126&lt;=W$6,$I126&gt;=X$6,$I126&gt;W$6),NETWORKDAYS.INTL(W$6+1,(X$6),1,(Holidays!$A$1:$A$248)),0))*$O126,"")</f>
        <v>0</v>
      </c>
    </row>
    <row r="127" spans="2:24" ht="15" customHeight="1" outlineLevel="1">
      <c r="B127" s="59" t="str">
        <f>'A-5_License Planning'!B125</f>
        <v/>
      </c>
      <c r="C127" s="458" t="str">
        <f ca="1">IFERROR(VLOOKUP(B127,OFFSET('A-1_MH Estimation'!$B$7,0,0,MATCH("Subtotal LOE",'A-1_MH Estimation'!B:B,0)-7,2),2,0),"")</f>
        <v/>
      </c>
      <c r="D127" s="466" t="str">
        <f ca="1">IFERROR(VLOOKUP(B127,OFFSET('A-1_MH Estimation'!$B$7,0,0,MATCH("Subtotal LOE",'A-1_MH Estimation'!B:B,0)-7,4),4,0),"")</f>
        <v/>
      </c>
      <c r="E127" s="466" t="str">
        <f ca="1">IFERROR(VLOOKUP(B127,OFFSET('A-1_MH Estimation'!$B$7,0,0,MATCH("Subtotal LOE",'A-1_MH Estimation'!B:B,0)-7,3),3,0),"")</f>
        <v/>
      </c>
      <c r="F127" s="462">
        <f ca="1">IFERROR(VLOOKUP($B127,'A-2_MH Distribution'!$B$6:$O$16314,3,0)*VLOOKUP($B127,'A-2_MH Distribution'!$B$6:$O$16314,VLOOKUP(G127,SoftwareList,6,0),0)*IFERROR((--(VLOOKUP($B127,'A-2_MH Distribution'!$B$6:$O$16314,VLOOKUP(G127,SoftwareList,8,0),0)=0)+VLOOKUP($B127,'A-2_MH Distribution'!$B$6:$O$16314,VLOOKUP(G127,SoftwareList,8,0),0)),1),0)</f>
        <v>0</v>
      </c>
      <c r="G127" s="403" t="str">
        <f t="shared" ca="1" si="21"/>
        <v/>
      </c>
      <c r="H127" s="351">
        <f ca="1">IFERROR(INDEX('A-5_License Planning'!$B$1:$M$12900,MATCH(1,INDEX(('A-5_License Planning'!$B$1:$B$12900=ProgressivePlan!B127)*('A-5_License Planning'!$G$1:$G$12900=ProgressivePlan!G127),0),0),MATCH("Start Date",'A-5_License Planning'!$B$4:N$4,0)),0)</f>
        <v>0</v>
      </c>
      <c r="I127" s="352">
        <f ca="1">IFERROR(INDEX('A-5_License Planning'!$B$1:$M$12900,MATCH(1,INDEX(('A-5_License Planning'!$B$1:$B$12900=ProgressivePlan!B127)*('A-5_License Planning'!$G$1:$G$12900=ProgressivePlan!G127),0),0),MATCH("Finish Date",'A-5_License Planning'!$B$4:N$4,0)),0)</f>
        <v>0</v>
      </c>
      <c r="J127" s="514">
        <f t="shared" ca="1" si="19"/>
        <v>0</v>
      </c>
      <c r="K127" s="511">
        <f ca="1">NETWORKDAYS.INTL(L127,M127,1,Holidays!$A$1:$A$248)</f>
        <v>0</v>
      </c>
      <c r="L127" s="507">
        <f t="shared" ca="1" si="17"/>
        <v>0</v>
      </c>
      <c r="M127" s="352">
        <f t="shared" ca="1" si="18"/>
        <v>0</v>
      </c>
      <c r="N127" s="170">
        <f ca="1">NETWORKDAYS.INTL(H127,I127,1,Holidays!$A$1:$A$248)</f>
        <v>0</v>
      </c>
      <c r="O127" s="62">
        <f t="shared" ca="1" si="20"/>
        <v>0</v>
      </c>
      <c r="P127" s="533"/>
      <c r="R127" s="253">
        <f ca="1">SUM($S127:X127)</f>
        <v>0</v>
      </c>
      <c r="S127" s="320"/>
      <c r="T127" s="321">
        <f ca="1">IFERROR((IF(AND($H127&gt;S$6,$H127&lt;=T$6,$I127&lt;=T$6),NETWORKDAYS.INTL($H127,$I127,1,(Holidays!$A$1:$A$248)),0)+IF(AND($H127&gt;S$6,$H127&lt;=T$6,$I127&gt;T$6),NETWORKDAYS.INTL($H127,(T$6),1,(Holidays!$A$1:$A$248)),0)+IF(AND($H127&lt;S$6,$I127&lt;T$6,$I127&gt;S$6),NETWORKDAYS.INTL(S$6+1,$I127,1,(Holidays!$A$1:$A$248)),0)+IF(AND($H127&lt;=S$6,$I127&gt;=T$6,$I127&gt;S$6),NETWORKDAYS.INTL(S$6+1,(T$6),1,(Holidays!$A$1:$A$248)),0))*$O127,"")</f>
        <v>0</v>
      </c>
      <c r="U127" s="190">
        <f ca="1">IFERROR((IF(AND($H127&gt;T$6,$H127&lt;=U$6,$I127&lt;=U$6),NETWORKDAYS.INTL($H127,$I127,1,(Holidays!$A$1:$A$248)),0)+IF(AND($H127&gt;T$6,$H127&lt;=U$6,$I127&gt;U$6),NETWORKDAYS.INTL($H127,(U$6),1,(Holidays!$A$1:$A$248)),0)+IF(AND($H127&lt;T$6,$I127&lt;U$6,$I127&gt;T$6),NETWORKDAYS.INTL(T$6+1,$I127,1,(Holidays!$A$1:$A$248)),0)+IF(AND($H127&lt;=T$6,$I127&gt;=U$6,$I127&gt;T$6),NETWORKDAYS.INTL(T$6+1,(U$6),1,(Holidays!$A$1:$A$248)),0))*$O127,"")</f>
        <v>0</v>
      </c>
      <c r="V127" s="192">
        <f ca="1">IFERROR((IF(AND($H127&gt;U$6,$H127&lt;=V$6,$I127&lt;=V$6),NETWORKDAYS.INTL($H127,$I127,1,(Holidays!$A$1:$A$248)),0)+IF(AND($H127&gt;U$6,$H127&lt;=V$6,$I127&gt;V$6),NETWORKDAYS.INTL($H127,(V$6),1,(Holidays!$A$1:$A$248)),0)+IF(AND($H127&lt;U$6,$I127&lt;V$6,$I127&gt;U$6),NETWORKDAYS.INTL(U$6+1,$I127,1,(Holidays!$A$1:$A$248)),0)+IF(AND($H127&lt;=U$6,$I127&gt;=V$6,$I127&gt;U$6),NETWORKDAYS.INTL(U$6+1,(V$6),1,(Holidays!$A$1:$A$248)),0))*$O127,"")</f>
        <v>0</v>
      </c>
      <c r="W127" s="321">
        <f ca="1">IFERROR((IF(AND($H127&gt;V$6,$H127&lt;=W$6,$I127&lt;=W$6),NETWORKDAYS.INTL($H127,$I127,1,(Holidays!$A$1:$A$248)),0)+IF(AND($H127&gt;V$6,$H127&lt;=W$6,$I127&gt;W$6),NETWORKDAYS.INTL($H127,(W$6),1,(Holidays!$A$1:$A$248)),0)+IF(AND($H127&lt;V$6,$I127&lt;W$6,$I127&gt;V$6),NETWORKDAYS.INTL(V$6+1,$I127,1,(Holidays!$A$1:$A$248)),0)+IF(AND($H127&lt;=V$6,$I127&gt;=W$6,$I127&gt;V$6),NETWORKDAYS.INTL(V$6+1,(W$6),1,(Holidays!$A$1:$A$248)),0))*$O127,"")</f>
        <v>0</v>
      </c>
      <c r="X127" s="190">
        <f ca="1">IFERROR((IF(AND($H127&gt;W$6,$H127&lt;=X$6,$I127&lt;=X$6),NETWORKDAYS.INTL($H127,$I127,1,(Holidays!$A$1:$A$248)),0)+IF(AND($H127&gt;W$6,$H127&lt;=X$6,$I127&gt;X$6),NETWORKDAYS.INTL($H127,(X$6),1,(Holidays!$A$1:$A$248)),0)+IF(AND($H127&lt;W$6,$I127&lt;X$6,$I127&gt;W$6),NETWORKDAYS.INTL(W$6+1,$I127,1,(Holidays!$A$1:$A$248)),0)+IF(AND($H127&lt;=W$6,$I127&gt;=X$6,$I127&gt;W$6),NETWORKDAYS.INTL(W$6+1,(X$6),1,(Holidays!$A$1:$A$248)),0))*$O127,"")</f>
        <v>0</v>
      </c>
    </row>
    <row r="128" spans="2:24" ht="15" customHeight="1" outlineLevel="1">
      <c r="B128" s="59" t="str">
        <f>'A-5_License Planning'!B126</f>
        <v/>
      </c>
      <c r="C128" s="458" t="str">
        <f ca="1">IFERROR(VLOOKUP(B128,OFFSET('A-1_MH Estimation'!$B$7,0,0,MATCH("Subtotal LOE",'A-1_MH Estimation'!B:B,0)-7,2),2,0),"")</f>
        <v/>
      </c>
      <c r="D128" s="466" t="str">
        <f ca="1">IFERROR(VLOOKUP(B128,OFFSET('A-1_MH Estimation'!$B$7,0,0,MATCH("Subtotal LOE",'A-1_MH Estimation'!B:B,0)-7,4),4,0),"")</f>
        <v/>
      </c>
      <c r="E128" s="466" t="str">
        <f ca="1">IFERROR(VLOOKUP(B128,OFFSET('A-1_MH Estimation'!$B$7,0,0,MATCH("Subtotal LOE",'A-1_MH Estimation'!B:B,0)-7,3),3,0),"")</f>
        <v/>
      </c>
      <c r="F128" s="462">
        <f ca="1">IFERROR(VLOOKUP($B128,'A-2_MH Distribution'!$B$6:$O$16314,3,0)*VLOOKUP($B128,'A-2_MH Distribution'!$B$6:$O$16314,VLOOKUP(G128,SoftwareList,6,0),0)*IFERROR((--(VLOOKUP($B128,'A-2_MH Distribution'!$B$6:$O$16314,VLOOKUP(G128,SoftwareList,8,0),0)=0)+VLOOKUP($B128,'A-2_MH Distribution'!$B$6:$O$16314,VLOOKUP(G128,SoftwareList,8,0),0)),1),0)</f>
        <v>0</v>
      </c>
      <c r="G128" s="403" t="str">
        <f t="shared" ca="1" si="21"/>
        <v/>
      </c>
      <c r="H128" s="351">
        <f ca="1">IFERROR(INDEX('A-5_License Planning'!$B$1:$M$12900,MATCH(1,INDEX(('A-5_License Planning'!$B$1:$B$12900=ProgressivePlan!B128)*('A-5_License Planning'!$G$1:$G$12900=ProgressivePlan!G128),0),0),MATCH("Start Date",'A-5_License Planning'!$B$4:N$4,0)),0)</f>
        <v>0</v>
      </c>
      <c r="I128" s="352">
        <f ca="1">IFERROR(INDEX('A-5_License Planning'!$B$1:$M$12900,MATCH(1,INDEX(('A-5_License Planning'!$B$1:$B$12900=ProgressivePlan!B128)*('A-5_License Planning'!$G$1:$G$12900=ProgressivePlan!G128),0),0),MATCH("Finish Date",'A-5_License Planning'!$B$4:N$4,0)),0)</f>
        <v>0</v>
      </c>
      <c r="J128" s="514">
        <f t="shared" ca="1" si="19"/>
        <v>0</v>
      </c>
      <c r="K128" s="511">
        <f ca="1">NETWORKDAYS.INTL(L128,M128,1,Holidays!$A$1:$A$248)</f>
        <v>0</v>
      </c>
      <c r="L128" s="507">
        <f t="shared" ca="1" si="17"/>
        <v>0</v>
      </c>
      <c r="M128" s="352">
        <f t="shared" ca="1" si="18"/>
        <v>0</v>
      </c>
      <c r="N128" s="170">
        <f ca="1">NETWORKDAYS.INTL(H128,I128,1,Holidays!$A$1:$A$248)</f>
        <v>0</v>
      </c>
      <c r="O128" s="62">
        <f t="shared" ca="1" si="20"/>
        <v>0</v>
      </c>
      <c r="P128" s="533"/>
      <c r="R128" s="253">
        <f ca="1">SUM($S128:X128)</f>
        <v>0</v>
      </c>
      <c r="S128" s="320"/>
      <c r="T128" s="321">
        <f ca="1">IFERROR((IF(AND($H128&gt;S$6,$H128&lt;=T$6,$I128&lt;=T$6),NETWORKDAYS.INTL($H128,$I128,1,(Holidays!$A$1:$A$248)),0)+IF(AND($H128&gt;S$6,$H128&lt;=T$6,$I128&gt;T$6),NETWORKDAYS.INTL($H128,(T$6),1,(Holidays!$A$1:$A$248)),0)+IF(AND($H128&lt;S$6,$I128&lt;T$6,$I128&gt;S$6),NETWORKDAYS.INTL(S$6+1,$I128,1,(Holidays!$A$1:$A$248)),0)+IF(AND($H128&lt;=S$6,$I128&gt;=T$6,$I128&gt;S$6),NETWORKDAYS.INTL(S$6+1,(T$6),1,(Holidays!$A$1:$A$248)),0))*$O128,"")</f>
        <v>0</v>
      </c>
      <c r="U128" s="190">
        <f ca="1">IFERROR((IF(AND($H128&gt;T$6,$H128&lt;=U$6,$I128&lt;=U$6),NETWORKDAYS.INTL($H128,$I128,1,(Holidays!$A$1:$A$248)),0)+IF(AND($H128&gt;T$6,$H128&lt;=U$6,$I128&gt;U$6),NETWORKDAYS.INTL($H128,(U$6),1,(Holidays!$A$1:$A$248)),0)+IF(AND($H128&lt;T$6,$I128&lt;U$6,$I128&gt;T$6),NETWORKDAYS.INTL(T$6+1,$I128,1,(Holidays!$A$1:$A$248)),0)+IF(AND($H128&lt;=T$6,$I128&gt;=U$6,$I128&gt;T$6),NETWORKDAYS.INTL(T$6+1,(U$6),1,(Holidays!$A$1:$A$248)),0))*$O128,"")</f>
        <v>0</v>
      </c>
      <c r="V128" s="192">
        <f ca="1">IFERROR((IF(AND($H128&gt;U$6,$H128&lt;=V$6,$I128&lt;=V$6),NETWORKDAYS.INTL($H128,$I128,1,(Holidays!$A$1:$A$248)),0)+IF(AND($H128&gt;U$6,$H128&lt;=V$6,$I128&gt;V$6),NETWORKDAYS.INTL($H128,(V$6),1,(Holidays!$A$1:$A$248)),0)+IF(AND($H128&lt;U$6,$I128&lt;V$6,$I128&gt;U$6),NETWORKDAYS.INTL(U$6+1,$I128,1,(Holidays!$A$1:$A$248)),0)+IF(AND($H128&lt;=U$6,$I128&gt;=V$6,$I128&gt;U$6),NETWORKDAYS.INTL(U$6+1,(V$6),1,(Holidays!$A$1:$A$248)),0))*$O128,"")</f>
        <v>0</v>
      </c>
      <c r="W128" s="321">
        <f ca="1">IFERROR((IF(AND($H128&gt;V$6,$H128&lt;=W$6,$I128&lt;=W$6),NETWORKDAYS.INTL($H128,$I128,1,(Holidays!$A$1:$A$248)),0)+IF(AND($H128&gt;V$6,$H128&lt;=W$6,$I128&gt;W$6),NETWORKDAYS.INTL($H128,(W$6),1,(Holidays!$A$1:$A$248)),0)+IF(AND($H128&lt;V$6,$I128&lt;W$6,$I128&gt;V$6),NETWORKDAYS.INTL(V$6+1,$I128,1,(Holidays!$A$1:$A$248)),0)+IF(AND($H128&lt;=V$6,$I128&gt;=W$6,$I128&gt;V$6),NETWORKDAYS.INTL(V$6+1,(W$6),1,(Holidays!$A$1:$A$248)),0))*$O128,"")</f>
        <v>0</v>
      </c>
      <c r="X128" s="190">
        <f ca="1">IFERROR((IF(AND($H128&gt;W$6,$H128&lt;=X$6,$I128&lt;=X$6),NETWORKDAYS.INTL($H128,$I128,1,(Holidays!$A$1:$A$248)),0)+IF(AND($H128&gt;W$6,$H128&lt;=X$6,$I128&gt;X$6),NETWORKDAYS.INTL($H128,(X$6),1,(Holidays!$A$1:$A$248)),0)+IF(AND($H128&lt;W$6,$I128&lt;X$6,$I128&gt;W$6),NETWORKDAYS.INTL(W$6+1,$I128,1,(Holidays!$A$1:$A$248)),0)+IF(AND($H128&lt;=W$6,$I128&gt;=X$6,$I128&gt;W$6),NETWORKDAYS.INTL(W$6+1,(X$6),1,(Holidays!$A$1:$A$248)),0))*$O128,"")</f>
        <v>0</v>
      </c>
    </row>
    <row r="129" spans="2:24" ht="15" customHeight="1" outlineLevel="1">
      <c r="B129" s="59" t="str">
        <f>'A-5_License Planning'!B127</f>
        <v/>
      </c>
      <c r="C129" s="458" t="str">
        <f ca="1">IFERROR(VLOOKUP(B129,OFFSET('A-1_MH Estimation'!$B$7,0,0,MATCH("Subtotal LOE",'A-1_MH Estimation'!B:B,0)-7,2),2,0),"")</f>
        <v/>
      </c>
      <c r="D129" s="466" t="str">
        <f ca="1">IFERROR(VLOOKUP(B129,OFFSET('A-1_MH Estimation'!$B$7,0,0,MATCH("Subtotal LOE",'A-1_MH Estimation'!B:B,0)-7,4),4,0),"")</f>
        <v/>
      </c>
      <c r="E129" s="466" t="str">
        <f ca="1">IFERROR(VLOOKUP(B129,OFFSET('A-1_MH Estimation'!$B$7,0,0,MATCH("Subtotal LOE",'A-1_MH Estimation'!B:B,0)-7,3),3,0),"")</f>
        <v/>
      </c>
      <c r="F129" s="462">
        <f ca="1">IFERROR(VLOOKUP($B129,'A-2_MH Distribution'!$B$6:$O$16314,3,0)*VLOOKUP($B129,'A-2_MH Distribution'!$B$6:$O$16314,VLOOKUP(G129,SoftwareList,6,0),0)*IFERROR((--(VLOOKUP($B129,'A-2_MH Distribution'!$B$6:$O$16314,VLOOKUP(G129,SoftwareList,8,0),0)=0)+VLOOKUP($B129,'A-2_MH Distribution'!$B$6:$O$16314,VLOOKUP(G129,SoftwareList,8,0),0)),1),0)</f>
        <v>0</v>
      </c>
      <c r="G129" s="403" t="str">
        <f t="shared" ca="1" si="21"/>
        <v/>
      </c>
      <c r="H129" s="351">
        <f ca="1">IFERROR(INDEX('A-5_License Planning'!$B$1:$M$12900,MATCH(1,INDEX(('A-5_License Planning'!$B$1:$B$12900=ProgressivePlan!B129)*('A-5_License Planning'!$G$1:$G$12900=ProgressivePlan!G129),0),0),MATCH("Start Date",'A-5_License Planning'!$B$4:N$4,0)),0)</f>
        <v>0</v>
      </c>
      <c r="I129" s="352">
        <f ca="1">IFERROR(INDEX('A-5_License Planning'!$B$1:$M$12900,MATCH(1,INDEX(('A-5_License Planning'!$B$1:$B$12900=ProgressivePlan!B129)*('A-5_License Planning'!$G$1:$G$12900=ProgressivePlan!G129),0),0),MATCH("Finish Date",'A-5_License Planning'!$B$4:N$4,0)),0)</f>
        <v>0</v>
      </c>
      <c r="J129" s="514">
        <f t="shared" ca="1" si="19"/>
        <v>0</v>
      </c>
      <c r="K129" s="511">
        <f ca="1">NETWORKDAYS.INTL(L129,M129,1,Holidays!$A$1:$A$248)</f>
        <v>0</v>
      </c>
      <c r="L129" s="507">
        <f t="shared" ca="1" si="17"/>
        <v>0</v>
      </c>
      <c r="M129" s="352">
        <f t="shared" ca="1" si="18"/>
        <v>0</v>
      </c>
      <c r="N129" s="170">
        <f ca="1">NETWORKDAYS.INTL(H129,I129,1,Holidays!$A$1:$A$248)</f>
        <v>0</v>
      </c>
      <c r="O129" s="62">
        <f t="shared" ca="1" si="20"/>
        <v>0</v>
      </c>
      <c r="P129" s="533"/>
      <c r="R129" s="253">
        <f ca="1">SUM($S129:X129)</f>
        <v>0</v>
      </c>
      <c r="S129" s="320"/>
      <c r="T129" s="321">
        <f ca="1">IFERROR((IF(AND($H129&gt;S$6,$H129&lt;=T$6,$I129&lt;=T$6),NETWORKDAYS.INTL($H129,$I129,1,(Holidays!$A$1:$A$248)),0)+IF(AND($H129&gt;S$6,$H129&lt;=T$6,$I129&gt;T$6),NETWORKDAYS.INTL($H129,(T$6),1,(Holidays!$A$1:$A$248)),0)+IF(AND($H129&lt;S$6,$I129&lt;T$6,$I129&gt;S$6),NETWORKDAYS.INTL(S$6+1,$I129,1,(Holidays!$A$1:$A$248)),0)+IF(AND($H129&lt;=S$6,$I129&gt;=T$6,$I129&gt;S$6),NETWORKDAYS.INTL(S$6+1,(T$6),1,(Holidays!$A$1:$A$248)),0))*$O129,"")</f>
        <v>0</v>
      </c>
      <c r="U129" s="190">
        <f ca="1">IFERROR((IF(AND($H129&gt;T$6,$H129&lt;=U$6,$I129&lt;=U$6),NETWORKDAYS.INTL($H129,$I129,1,(Holidays!$A$1:$A$248)),0)+IF(AND($H129&gt;T$6,$H129&lt;=U$6,$I129&gt;U$6),NETWORKDAYS.INTL($H129,(U$6),1,(Holidays!$A$1:$A$248)),0)+IF(AND($H129&lt;T$6,$I129&lt;U$6,$I129&gt;T$6),NETWORKDAYS.INTL(T$6+1,$I129,1,(Holidays!$A$1:$A$248)),0)+IF(AND($H129&lt;=T$6,$I129&gt;=U$6,$I129&gt;T$6),NETWORKDAYS.INTL(T$6+1,(U$6),1,(Holidays!$A$1:$A$248)),0))*$O129,"")</f>
        <v>0</v>
      </c>
      <c r="V129" s="192">
        <f ca="1">IFERROR((IF(AND($H129&gt;U$6,$H129&lt;=V$6,$I129&lt;=V$6),NETWORKDAYS.INTL($H129,$I129,1,(Holidays!$A$1:$A$248)),0)+IF(AND($H129&gt;U$6,$H129&lt;=V$6,$I129&gt;V$6),NETWORKDAYS.INTL($H129,(V$6),1,(Holidays!$A$1:$A$248)),0)+IF(AND($H129&lt;U$6,$I129&lt;V$6,$I129&gt;U$6),NETWORKDAYS.INTL(U$6+1,$I129,1,(Holidays!$A$1:$A$248)),0)+IF(AND($H129&lt;=U$6,$I129&gt;=V$6,$I129&gt;U$6),NETWORKDAYS.INTL(U$6+1,(V$6),1,(Holidays!$A$1:$A$248)),0))*$O129,"")</f>
        <v>0</v>
      </c>
      <c r="W129" s="321">
        <f ca="1">IFERROR((IF(AND($H129&gt;V$6,$H129&lt;=W$6,$I129&lt;=W$6),NETWORKDAYS.INTL($H129,$I129,1,(Holidays!$A$1:$A$248)),0)+IF(AND($H129&gt;V$6,$H129&lt;=W$6,$I129&gt;W$6),NETWORKDAYS.INTL($H129,(W$6),1,(Holidays!$A$1:$A$248)),0)+IF(AND($H129&lt;V$6,$I129&lt;W$6,$I129&gt;V$6),NETWORKDAYS.INTL(V$6+1,$I129,1,(Holidays!$A$1:$A$248)),0)+IF(AND($H129&lt;=V$6,$I129&gt;=W$6,$I129&gt;V$6),NETWORKDAYS.INTL(V$6+1,(W$6),1,(Holidays!$A$1:$A$248)),0))*$O129,"")</f>
        <v>0</v>
      </c>
      <c r="X129" s="190">
        <f ca="1">IFERROR((IF(AND($H129&gt;W$6,$H129&lt;=X$6,$I129&lt;=X$6),NETWORKDAYS.INTL($H129,$I129,1,(Holidays!$A$1:$A$248)),0)+IF(AND($H129&gt;W$6,$H129&lt;=X$6,$I129&gt;X$6),NETWORKDAYS.INTL($H129,(X$6),1,(Holidays!$A$1:$A$248)),0)+IF(AND($H129&lt;W$6,$I129&lt;X$6,$I129&gt;W$6),NETWORKDAYS.INTL(W$6+1,$I129,1,(Holidays!$A$1:$A$248)),0)+IF(AND($H129&lt;=W$6,$I129&gt;=X$6,$I129&gt;W$6),NETWORKDAYS.INTL(W$6+1,(X$6),1,(Holidays!$A$1:$A$248)),0))*$O129,"")</f>
        <v>0</v>
      </c>
    </row>
    <row r="130" spans="2:24" ht="15" customHeight="1" outlineLevel="1">
      <c r="B130" s="59" t="str">
        <f>'A-5_License Planning'!B128</f>
        <v/>
      </c>
      <c r="C130" s="458" t="str">
        <f ca="1">IFERROR(VLOOKUP(B130,OFFSET('A-1_MH Estimation'!$B$7,0,0,MATCH("Subtotal LOE",'A-1_MH Estimation'!B:B,0)-7,2),2,0),"")</f>
        <v/>
      </c>
      <c r="D130" s="466" t="str">
        <f ca="1">IFERROR(VLOOKUP(B130,OFFSET('A-1_MH Estimation'!$B$7,0,0,MATCH("Subtotal LOE",'A-1_MH Estimation'!B:B,0)-7,4),4,0),"")</f>
        <v/>
      </c>
      <c r="E130" s="466" t="str">
        <f ca="1">IFERROR(VLOOKUP(B130,OFFSET('A-1_MH Estimation'!$B$7,0,0,MATCH("Subtotal LOE",'A-1_MH Estimation'!B:B,0)-7,3),3,0),"")</f>
        <v/>
      </c>
      <c r="F130" s="462">
        <f ca="1">IFERROR(VLOOKUP($B130,'A-2_MH Distribution'!$B$6:$O$16314,3,0)*VLOOKUP($B130,'A-2_MH Distribution'!$B$6:$O$16314,VLOOKUP(G130,SoftwareList,6,0),0)*IFERROR((--(VLOOKUP($B130,'A-2_MH Distribution'!$B$6:$O$16314,VLOOKUP(G130,SoftwareList,8,0),0)=0)+VLOOKUP($B130,'A-2_MH Distribution'!$B$6:$O$16314,VLOOKUP(G130,SoftwareList,8,0),0)),1),0)</f>
        <v>0</v>
      </c>
      <c r="G130" s="403" t="str">
        <f t="shared" ca="1" si="21"/>
        <v/>
      </c>
      <c r="H130" s="351">
        <f ca="1">IFERROR(INDEX('A-5_License Planning'!$B$1:$M$12900,MATCH(1,INDEX(('A-5_License Planning'!$B$1:$B$12900=ProgressivePlan!B130)*('A-5_License Planning'!$G$1:$G$12900=ProgressivePlan!G130),0),0),MATCH("Start Date",'A-5_License Planning'!$B$4:N$4,0)),0)</f>
        <v>0</v>
      </c>
      <c r="I130" s="352">
        <f ca="1">IFERROR(INDEX('A-5_License Planning'!$B$1:$M$12900,MATCH(1,INDEX(('A-5_License Planning'!$B$1:$B$12900=ProgressivePlan!B130)*('A-5_License Planning'!$G$1:$G$12900=ProgressivePlan!G130),0),0),MATCH("Finish Date",'A-5_License Planning'!$B$4:N$4,0)),0)</f>
        <v>0</v>
      </c>
      <c r="J130" s="514">
        <f t="shared" ca="1" si="19"/>
        <v>0</v>
      </c>
      <c r="K130" s="511">
        <f ca="1">NETWORKDAYS.INTL(L130,M130,1,Holidays!$A$1:$A$248)</f>
        <v>0</v>
      </c>
      <c r="L130" s="507">
        <f t="shared" ca="1" si="17"/>
        <v>0</v>
      </c>
      <c r="M130" s="352">
        <f t="shared" ca="1" si="18"/>
        <v>0</v>
      </c>
      <c r="N130" s="170">
        <f ca="1">NETWORKDAYS.INTL(H130,I130,1,Holidays!$A$1:$A$248)</f>
        <v>0</v>
      </c>
      <c r="O130" s="62">
        <f t="shared" ca="1" si="20"/>
        <v>0</v>
      </c>
      <c r="P130" s="533"/>
      <c r="R130" s="253">
        <f ca="1">SUM($S130:X130)</f>
        <v>0</v>
      </c>
      <c r="S130" s="320"/>
      <c r="T130" s="321">
        <f ca="1">IFERROR((IF(AND($H130&gt;S$6,$H130&lt;=T$6,$I130&lt;=T$6),NETWORKDAYS.INTL($H130,$I130,1,(Holidays!$A$1:$A$248)),0)+IF(AND($H130&gt;S$6,$H130&lt;=T$6,$I130&gt;T$6),NETWORKDAYS.INTL($H130,(T$6),1,(Holidays!$A$1:$A$248)),0)+IF(AND($H130&lt;S$6,$I130&lt;T$6,$I130&gt;S$6),NETWORKDAYS.INTL(S$6+1,$I130,1,(Holidays!$A$1:$A$248)),0)+IF(AND($H130&lt;=S$6,$I130&gt;=T$6,$I130&gt;S$6),NETWORKDAYS.INTL(S$6+1,(T$6),1,(Holidays!$A$1:$A$248)),0))*$O130,"")</f>
        <v>0</v>
      </c>
      <c r="U130" s="190">
        <f ca="1">IFERROR((IF(AND($H130&gt;T$6,$H130&lt;=U$6,$I130&lt;=U$6),NETWORKDAYS.INTL($H130,$I130,1,(Holidays!$A$1:$A$248)),0)+IF(AND($H130&gt;T$6,$H130&lt;=U$6,$I130&gt;U$6),NETWORKDAYS.INTL($H130,(U$6),1,(Holidays!$A$1:$A$248)),0)+IF(AND($H130&lt;T$6,$I130&lt;U$6,$I130&gt;T$6),NETWORKDAYS.INTL(T$6+1,$I130,1,(Holidays!$A$1:$A$248)),0)+IF(AND($H130&lt;=T$6,$I130&gt;=U$6,$I130&gt;T$6),NETWORKDAYS.INTL(T$6+1,(U$6),1,(Holidays!$A$1:$A$248)),0))*$O130,"")</f>
        <v>0</v>
      </c>
      <c r="V130" s="192">
        <f ca="1">IFERROR((IF(AND($H130&gt;U$6,$H130&lt;=V$6,$I130&lt;=V$6),NETWORKDAYS.INTL($H130,$I130,1,(Holidays!$A$1:$A$248)),0)+IF(AND($H130&gt;U$6,$H130&lt;=V$6,$I130&gt;V$6),NETWORKDAYS.INTL($H130,(V$6),1,(Holidays!$A$1:$A$248)),0)+IF(AND($H130&lt;U$6,$I130&lt;V$6,$I130&gt;U$6),NETWORKDAYS.INTL(U$6+1,$I130,1,(Holidays!$A$1:$A$248)),0)+IF(AND($H130&lt;=U$6,$I130&gt;=V$6,$I130&gt;U$6),NETWORKDAYS.INTL(U$6+1,(V$6),1,(Holidays!$A$1:$A$248)),0))*$O130,"")</f>
        <v>0</v>
      </c>
      <c r="W130" s="321">
        <f ca="1">IFERROR((IF(AND($H130&gt;V$6,$H130&lt;=W$6,$I130&lt;=W$6),NETWORKDAYS.INTL($H130,$I130,1,(Holidays!$A$1:$A$248)),0)+IF(AND($H130&gt;V$6,$H130&lt;=W$6,$I130&gt;W$6),NETWORKDAYS.INTL($H130,(W$6),1,(Holidays!$A$1:$A$248)),0)+IF(AND($H130&lt;V$6,$I130&lt;W$6,$I130&gt;V$6),NETWORKDAYS.INTL(V$6+1,$I130,1,(Holidays!$A$1:$A$248)),0)+IF(AND($H130&lt;=V$6,$I130&gt;=W$6,$I130&gt;V$6),NETWORKDAYS.INTL(V$6+1,(W$6),1,(Holidays!$A$1:$A$248)),0))*$O130,"")</f>
        <v>0</v>
      </c>
      <c r="X130" s="190">
        <f ca="1">IFERROR((IF(AND($H130&gt;W$6,$H130&lt;=X$6,$I130&lt;=X$6),NETWORKDAYS.INTL($H130,$I130,1,(Holidays!$A$1:$A$248)),0)+IF(AND($H130&gt;W$6,$H130&lt;=X$6,$I130&gt;X$6),NETWORKDAYS.INTL($H130,(X$6),1,(Holidays!$A$1:$A$248)),0)+IF(AND($H130&lt;W$6,$I130&lt;X$6,$I130&gt;W$6),NETWORKDAYS.INTL(W$6+1,$I130,1,(Holidays!$A$1:$A$248)),0)+IF(AND($H130&lt;=W$6,$I130&gt;=X$6,$I130&gt;W$6),NETWORKDAYS.INTL(W$6+1,(X$6),1,(Holidays!$A$1:$A$248)),0))*$O130,"")</f>
        <v>0</v>
      </c>
    </row>
    <row r="131" spans="2:24" ht="15" customHeight="1">
      <c r="B131" s="45" t="str">
        <f>"Subtotal "&amp;$B101</f>
        <v>Subtotal SOFTW4</v>
      </c>
      <c r="C131" s="308"/>
      <c r="D131" s="19"/>
      <c r="E131" s="19"/>
      <c r="F131" s="463">
        <f ca="1">SUBTOTAL(9,F$102:F130)</f>
        <v>0</v>
      </c>
      <c r="G131" s="353"/>
      <c r="H131" s="348"/>
      <c r="I131" s="349"/>
      <c r="J131" s="175"/>
      <c r="K131" s="349"/>
      <c r="L131" s="508">
        <f t="shared" si="17"/>
        <v>0</v>
      </c>
      <c r="M131" s="349">
        <f t="shared" si="18"/>
        <v>0</v>
      </c>
      <c r="N131" s="168"/>
      <c r="O131" s="20"/>
      <c r="P131" s="349"/>
      <c r="R131" s="176">
        <f ca="1">SUBTOTAL(9,R$102:R130)</f>
        <v>0</v>
      </c>
      <c r="S131" s="333">
        <f>SUBTOTAL(9,S$102:S130)</f>
        <v>0</v>
      </c>
      <c r="T131" s="334">
        <f ca="1">SUBTOTAL(9,T$102:T130)</f>
        <v>0</v>
      </c>
      <c r="U131" s="335">
        <f ca="1">SUBTOTAL(9,U$102:U130)</f>
        <v>0</v>
      </c>
      <c r="V131" s="336">
        <f ca="1">SUBTOTAL(9,V$102:V130)</f>
        <v>0</v>
      </c>
      <c r="W131" s="334">
        <f ca="1">SUBTOTAL(9,W$102:W130)</f>
        <v>0</v>
      </c>
      <c r="X131" s="335">
        <f ca="1">SUBTOTAL(9,X$102:X130)</f>
        <v>0</v>
      </c>
    </row>
    <row r="132" spans="2:24" ht="15" customHeight="1" thickBot="1">
      <c r="B132" s="237" t="s">
        <v>83</v>
      </c>
      <c r="C132" s="233"/>
      <c r="D132" s="468"/>
      <c r="E132" s="468"/>
      <c r="F132" s="464">
        <f ca="1">SUBTOTAL(9,$F$9:F131)</f>
        <v>645.97999999999968</v>
      </c>
      <c r="G132" s="398">
        <f ca="1">SUBTOTAL(9,G$9:G131)</f>
        <v>0</v>
      </c>
      <c r="H132" s="242"/>
      <c r="I132" s="241"/>
      <c r="J132" s="238"/>
      <c r="K132" s="241"/>
      <c r="L132" s="239"/>
      <c r="M132" s="241"/>
      <c r="N132" s="242"/>
      <c r="O132" s="241"/>
      <c r="P132" s="241"/>
      <c r="Q132" s="243"/>
      <c r="R132" s="244">
        <f ca="1">SUBTOTAL(9,R$9:R131)</f>
        <v>0</v>
      </c>
      <c r="S132" s="343">
        <f>SUBTOTAL(9,S$9:S131)</f>
        <v>0</v>
      </c>
      <c r="T132" s="344">
        <f ca="1">SUBTOTAL(9,T$9:T131)</f>
        <v>0</v>
      </c>
      <c r="U132" s="345">
        <f ca="1">SUBTOTAL(9,U$9:U131)</f>
        <v>0</v>
      </c>
      <c r="V132" s="346">
        <f ca="1">SUBTOTAL(9,V$9:V131)</f>
        <v>0</v>
      </c>
      <c r="W132" s="344">
        <f ca="1">SUBTOTAL(9,W$9:W131)</f>
        <v>0</v>
      </c>
      <c r="X132" s="345">
        <f ca="1">SUBTOTAL(9,X$9:X131)</f>
        <v>0</v>
      </c>
    </row>
    <row r="133" spans="2:24">
      <c r="R133" s="177"/>
      <c r="S133" s="202"/>
      <c r="T133" s="202"/>
      <c r="U133" s="202"/>
      <c r="V133" s="202"/>
      <c r="W133" s="202"/>
      <c r="X133" s="202"/>
    </row>
    <row r="134" spans="2:24" ht="12.75" thickBot="1">
      <c r="P134" s="357" t="s">
        <v>180</v>
      </c>
      <c r="R134" s="177"/>
      <c r="S134" s="202"/>
      <c r="T134" s="202"/>
      <c r="U134" s="202"/>
      <c r="V134" s="202"/>
      <c r="W134" s="202"/>
      <c r="X134" s="202"/>
    </row>
    <row r="135" spans="2:24" ht="15" customHeight="1">
      <c r="P135" s="519" t="str">
        <f>+'A-2_MH Distribution'!L4</f>
        <v>PDMS/E3D</v>
      </c>
      <c r="R135" s="254">
        <f ca="1">SUM(S135:X135)</f>
        <v>0</v>
      </c>
      <c r="S135" s="644">
        <f ca="1">SUMPRODUCT(($G$8:$G$131=$P135)*(S$8:U$131))</f>
        <v>0</v>
      </c>
      <c r="T135" s="640"/>
      <c r="U135" s="641"/>
      <c r="V135" s="639">
        <f ca="1">SUMPRODUCT(($G$8:$G$131=$P135)*(V$8:X$131))</f>
        <v>0</v>
      </c>
      <c r="W135" s="640"/>
      <c r="X135" s="641"/>
    </row>
    <row r="136" spans="2:24" ht="15" customHeight="1">
      <c r="P136" s="520" t="str">
        <f>+'A-2_MH Distribution'!M4</f>
        <v>MsOffice</v>
      </c>
      <c r="R136" s="255">
        <f ca="1">SUM(S136:X136)</f>
        <v>0</v>
      </c>
      <c r="S136" s="638">
        <f ca="1">SUMPRODUCT(($G$8:$G$131=$P136)*(S$8:U$131))</f>
        <v>0</v>
      </c>
      <c r="T136" s="631"/>
      <c r="U136" s="632"/>
      <c r="V136" s="630">
        <f ca="1">SUMPRODUCT(($G$8:$G$131=$P136)*(V$8:X$131))</f>
        <v>0</v>
      </c>
      <c r="W136" s="631"/>
      <c r="X136" s="632"/>
    </row>
    <row r="137" spans="2:24" ht="15" customHeight="1">
      <c r="P137" s="520" t="str">
        <f>+'A-2_MH Distribution'!N4</f>
        <v>SOFTW3</v>
      </c>
      <c r="R137" s="255">
        <f ca="1">SUM(S137:X137)</f>
        <v>0</v>
      </c>
      <c r="S137" s="638">
        <f ca="1">SUMPRODUCT(($G$8:$G$131=$P137)*(S$8:U$131))</f>
        <v>0</v>
      </c>
      <c r="T137" s="631"/>
      <c r="U137" s="632"/>
      <c r="V137" s="630">
        <f ca="1">SUMPRODUCT(($G$8:$G$131=$P137)*(V$8:X$131))</f>
        <v>0</v>
      </c>
      <c r="W137" s="631"/>
      <c r="X137" s="632"/>
    </row>
    <row r="138" spans="2:24" ht="15" customHeight="1" thickBot="1">
      <c r="P138" s="521" t="str">
        <f>+'A-2_MH Distribution'!O4</f>
        <v>SOFTW4</v>
      </c>
      <c r="R138" s="255">
        <f ca="1">SUM(S138:X138)</f>
        <v>0</v>
      </c>
      <c r="S138" s="638">
        <f ca="1">SUMPRODUCT(($G$8:$G$131=$P138)*(S$8:U$131))</f>
        <v>0</v>
      </c>
      <c r="T138" s="631"/>
      <c r="U138" s="632"/>
      <c r="V138" s="630">
        <f ca="1">SUMPRODUCT(($G$8:$G$131=$P138)*(V$8:X$131))</f>
        <v>0</v>
      </c>
      <c r="W138" s="631"/>
      <c r="X138" s="632"/>
    </row>
    <row r="139" spans="2:24" ht="15" customHeight="1" thickBot="1">
      <c r="C139" s="355"/>
      <c r="D139" s="355"/>
      <c r="E139" s="355"/>
      <c r="P139" s="377" t="s">
        <v>32</v>
      </c>
      <c r="R139" s="249">
        <f ca="1">SUM(S139:X139)</f>
        <v>0</v>
      </c>
      <c r="S139" s="642">
        <f ca="1">SUM(S135:U138)</f>
        <v>0</v>
      </c>
      <c r="T139" s="634"/>
      <c r="U139" s="635"/>
      <c r="V139" s="633">
        <f t="shared" ref="V139" ca="1" si="22">SUM(V135:X138)</f>
        <v>0</v>
      </c>
      <c r="W139" s="634"/>
      <c r="X139" s="635"/>
    </row>
    <row r="140" spans="2:24">
      <c r="T140" s="375"/>
    </row>
    <row r="141" spans="2:24" ht="18" customHeight="1">
      <c r="F141" s="497" t="s">
        <v>211</v>
      </c>
      <c r="G141" s="525">
        <f>E2</f>
        <v>43132</v>
      </c>
      <c r="J141" s="357"/>
      <c r="R141" s="378"/>
    </row>
    <row r="142" spans="2:24" ht="15" customHeight="1" thickBot="1">
      <c r="C142" s="362"/>
      <c r="D142" s="362"/>
      <c r="E142" s="362"/>
      <c r="F142" s="376" t="s">
        <v>251</v>
      </c>
      <c r="G142" s="394">
        <v>170</v>
      </c>
      <c r="H142" s="361"/>
      <c r="I142" s="202"/>
      <c r="J142" s="376"/>
      <c r="K142" s="202"/>
      <c r="L142" s="361"/>
      <c r="M142" s="202"/>
      <c r="O142" s="358"/>
      <c r="P142" s="357" t="s">
        <v>208</v>
      </c>
      <c r="Q142" s="359"/>
      <c r="R142" s="362" t="s">
        <v>207</v>
      </c>
      <c r="S142" s="393">
        <v>8</v>
      </c>
      <c r="T142" s="361" t="s">
        <v>255</v>
      </c>
      <c r="U142" s="361"/>
      <c r="X142" s="361"/>
    </row>
    <row r="143" spans="2:24" ht="15" customHeight="1">
      <c r="F143" s="425" t="str">
        <f>+P135</f>
        <v>PDMS/E3D</v>
      </c>
      <c r="G143" s="254">
        <f ca="1">ROUNDUP(V135/$G$142,0)</f>
        <v>0</v>
      </c>
      <c r="J143" s="376"/>
      <c r="P143" s="519" t="str">
        <f>+P135</f>
        <v>PDMS/E3D</v>
      </c>
      <c r="R143" s="254">
        <f t="array" aca="1" ref="R143" ca="1">SUM(ROUNDUP(S143:X143,0))</f>
        <v>0</v>
      </c>
      <c r="S143" s="644">
        <f ca="1">+S135/($S$142*SUM(S$7:U$7))</f>
        <v>0</v>
      </c>
      <c r="T143" s="640"/>
      <c r="U143" s="641"/>
      <c r="V143" s="639">
        <f ca="1">+V135/($S$142*SUM(V$7:X$7))</f>
        <v>0</v>
      </c>
      <c r="W143" s="640"/>
      <c r="X143" s="641"/>
    </row>
    <row r="144" spans="2:24" ht="15" customHeight="1">
      <c r="F144" s="426" t="str">
        <f>+P136</f>
        <v>MsOffice</v>
      </c>
      <c r="G144" s="255">
        <f ca="1">ROUNDUP(V136/$G$142,0)</f>
        <v>0</v>
      </c>
      <c r="J144" s="376"/>
      <c r="P144" s="520" t="str">
        <f>+P136</f>
        <v>MsOffice</v>
      </c>
      <c r="R144" s="255">
        <f t="array" aca="1" ref="R144" ca="1">SUM(ROUNDUP(S144:X144,0))</f>
        <v>0</v>
      </c>
      <c r="S144" s="638">
        <f ca="1">+S136/($S$142*SUM(S$7:U$7))</f>
        <v>0</v>
      </c>
      <c r="T144" s="631"/>
      <c r="U144" s="632"/>
      <c r="V144" s="630">
        <f ca="1">+V136/($S$142*SUM(V$7:X$7))</f>
        <v>0</v>
      </c>
      <c r="W144" s="631"/>
      <c r="X144" s="632"/>
    </row>
    <row r="145" spans="6:24" ht="15" customHeight="1">
      <c r="F145" s="426" t="str">
        <f>+P137</f>
        <v>SOFTW3</v>
      </c>
      <c r="G145" s="255">
        <f ca="1">ROUNDUP(V137/$G$142,0)</f>
        <v>0</v>
      </c>
      <c r="J145" s="376"/>
      <c r="P145" s="520" t="str">
        <f>+P137</f>
        <v>SOFTW3</v>
      </c>
      <c r="R145" s="255">
        <f t="array" aca="1" ref="R145" ca="1">SUM(ROUNDUP(S145:X145,0))</f>
        <v>0</v>
      </c>
      <c r="S145" s="638">
        <f ca="1">+S137/($S$142*SUM(S$7:U$7))</f>
        <v>0</v>
      </c>
      <c r="T145" s="631"/>
      <c r="U145" s="632"/>
      <c r="V145" s="630">
        <f ca="1">+V137/($S$142*SUM(V$7:X$7))</f>
        <v>0</v>
      </c>
      <c r="W145" s="631"/>
      <c r="X145" s="632"/>
    </row>
    <row r="146" spans="6:24" ht="15" customHeight="1" thickBot="1">
      <c r="F146" s="427" t="str">
        <f>+P138</f>
        <v>SOFTW4</v>
      </c>
      <c r="G146" s="255">
        <f ca="1">ROUNDUP(V138/$G$142,0)</f>
        <v>0</v>
      </c>
      <c r="J146" s="376"/>
      <c r="P146" s="521" t="str">
        <f>+P138</f>
        <v>SOFTW4</v>
      </c>
      <c r="R146" s="255">
        <f t="array" aca="1" ref="R146" ca="1">SUM(ROUNDUP(S146:X146,0))</f>
        <v>0</v>
      </c>
      <c r="S146" s="638">
        <f ca="1">+S138/($S$142*SUM(S$7:U$7))</f>
        <v>0</v>
      </c>
      <c r="T146" s="631"/>
      <c r="U146" s="632"/>
      <c r="V146" s="630">
        <f ca="1">+V138/($S$142*SUM(V$7:X$7))</f>
        <v>0</v>
      </c>
      <c r="W146" s="631"/>
      <c r="X146" s="632"/>
    </row>
    <row r="147" spans="6:24" ht="15" customHeight="1" thickBot="1">
      <c r="F147" s="377"/>
      <c r="G147" s="249"/>
      <c r="J147" s="376"/>
      <c r="P147" s="377"/>
      <c r="R147" s="249"/>
      <c r="S147" s="642"/>
      <c r="T147" s="634"/>
      <c r="U147" s="635"/>
      <c r="V147" s="633"/>
      <c r="W147" s="634"/>
      <c r="X147" s="635"/>
    </row>
    <row r="148" spans="6:24">
      <c r="J148" s="376"/>
    </row>
    <row r="150" spans="6:24" ht="15" customHeight="1" thickBot="1">
      <c r="P150" s="357" t="s">
        <v>206</v>
      </c>
      <c r="R150" s="363" t="s">
        <v>213</v>
      </c>
      <c r="S150" s="356"/>
      <c r="T150" s="202"/>
      <c r="U150" s="202"/>
      <c r="V150" s="202"/>
    </row>
    <row r="151" spans="6:24" ht="15" customHeight="1">
      <c r="P151" s="519" t="str">
        <f>+P135</f>
        <v>PDMS/E3D</v>
      </c>
      <c r="R151" s="254">
        <f ca="1">SUM(S151:X151)</f>
        <v>0</v>
      </c>
      <c r="S151" s="621">
        <f t="shared" ref="S151:S154" ca="1" si="23">IF(TRUNC(S143-INT(S143),2)&lt;=0.19,ROUND(S143,0),ROUNDUP(S143,0))+(--AND(S143&gt;0,S143&lt;0.2))</f>
        <v>0</v>
      </c>
      <c r="T151" s="618"/>
      <c r="U151" s="619"/>
      <c r="V151" s="617">
        <f t="shared" ref="V151:V154" ca="1" si="24">IF(TRUNC(V143-INT(V143),2)&lt;=0.19,ROUND(V143,0),ROUNDUP(V143,0))+(--AND(V143&gt;0,V143&lt;0.2))</f>
        <v>0</v>
      </c>
      <c r="W151" s="618"/>
      <c r="X151" s="619"/>
    </row>
    <row r="152" spans="6:24" ht="15" customHeight="1">
      <c r="P152" s="520" t="str">
        <f>+P136</f>
        <v>MsOffice</v>
      </c>
      <c r="R152" s="255">
        <f ca="1">SUM(S152:X152)</f>
        <v>0</v>
      </c>
      <c r="S152" s="616">
        <f t="shared" ca="1" si="23"/>
        <v>0</v>
      </c>
      <c r="T152" s="613"/>
      <c r="U152" s="614"/>
      <c r="V152" s="612">
        <f t="shared" ca="1" si="24"/>
        <v>0</v>
      </c>
      <c r="W152" s="613"/>
      <c r="X152" s="614"/>
    </row>
    <row r="153" spans="6:24" ht="15" customHeight="1">
      <c r="P153" s="520" t="str">
        <f>+P137</f>
        <v>SOFTW3</v>
      </c>
      <c r="R153" s="255">
        <f ca="1">SUM(S153:X153)</f>
        <v>0</v>
      </c>
      <c r="S153" s="616">
        <f t="shared" ca="1" si="23"/>
        <v>0</v>
      </c>
      <c r="T153" s="613"/>
      <c r="U153" s="614"/>
      <c r="V153" s="612">
        <f t="shared" ca="1" si="24"/>
        <v>0</v>
      </c>
      <c r="W153" s="613"/>
      <c r="X153" s="614"/>
    </row>
    <row r="154" spans="6:24" ht="15" customHeight="1" thickBot="1">
      <c r="P154" s="521" t="str">
        <f>+P138</f>
        <v>SOFTW4</v>
      </c>
      <c r="R154" s="255">
        <f ca="1">SUM(S154:X154)</f>
        <v>0</v>
      </c>
      <c r="S154" s="616">
        <f t="shared" ca="1" si="23"/>
        <v>0</v>
      </c>
      <c r="T154" s="613"/>
      <c r="U154" s="614"/>
      <c r="V154" s="612">
        <f t="shared" ca="1" si="24"/>
        <v>0</v>
      </c>
      <c r="W154" s="613"/>
      <c r="X154" s="614"/>
    </row>
    <row r="155" spans="6:24" ht="15" customHeight="1" thickBot="1">
      <c r="P155" s="522" t="str">
        <f>+P135&amp;" Load"</f>
        <v>PDMS/E3D Load</v>
      </c>
      <c r="R155" s="249"/>
      <c r="S155" s="626">
        <f ca="1">IFERROR(S135/(S151*$S$142*SUM(S$7:U$7)),0)</f>
        <v>0</v>
      </c>
      <c r="T155" s="623"/>
      <c r="U155" s="624"/>
      <c r="V155" s="622">
        <f ca="1">IFERROR(V135/(V151*$S$142*SUM(V$7:X$7)),0)</f>
        <v>0</v>
      </c>
      <c r="W155" s="623"/>
      <c r="X155" s="624"/>
    </row>
    <row r="156" spans="6:24" ht="15" customHeight="1" thickBot="1">
      <c r="P156" s="523" t="str">
        <f>+P136&amp;" Load"</f>
        <v>MsOffice Load</v>
      </c>
      <c r="R156" s="249"/>
      <c r="S156" s="626">
        <f ca="1">IFERROR(S136/(S152*$S$142*SUM(S$7:U$7)),0)</f>
        <v>0</v>
      </c>
      <c r="T156" s="623"/>
      <c r="U156" s="624"/>
      <c r="V156" s="622">
        <f ca="1">IFERROR(V136/(V152*$S$142*SUM(V$7:X$7)),0)</f>
        <v>0</v>
      </c>
      <c r="W156" s="623"/>
      <c r="X156" s="624"/>
    </row>
    <row r="157" spans="6:24" ht="15" customHeight="1" thickBot="1">
      <c r="P157" s="523" t="str">
        <f>+P137&amp;" Load"</f>
        <v>SOFTW3 Load</v>
      </c>
      <c r="R157" s="249"/>
      <c r="S157" s="626">
        <f ca="1">IFERROR(S137/(S153*$S$142*SUM(S$7:U$7)),0)</f>
        <v>0</v>
      </c>
      <c r="T157" s="623"/>
      <c r="U157" s="624"/>
      <c r="V157" s="622">
        <f ca="1">IFERROR(V137/(V153*$S$142*SUM(V$7:X$7)),0)</f>
        <v>0</v>
      </c>
      <c r="W157" s="623"/>
      <c r="X157" s="624"/>
    </row>
    <row r="158" spans="6:24" ht="15" customHeight="1" thickBot="1">
      <c r="P158" s="524" t="str">
        <f>+P138&amp;" Load"</f>
        <v>SOFTW4 Load</v>
      </c>
      <c r="R158" s="249"/>
      <c r="S158" s="626">
        <f ca="1">IFERROR(S138/(S154*$S$142*SUM(S$7:U$7)),0)</f>
        <v>0</v>
      </c>
      <c r="T158" s="623"/>
      <c r="U158" s="624"/>
      <c r="V158" s="622">
        <f ca="1">IFERROR(V138/(V154*$S$142*SUM(V$7:X$7)),0)</f>
        <v>0</v>
      </c>
      <c r="W158" s="623"/>
      <c r="X158" s="624"/>
    </row>
    <row r="161" spans="7:24" s="358" customFormat="1" ht="15" customHeight="1" thickBot="1">
      <c r="K161" s="11"/>
      <c r="L161" s="11"/>
      <c r="M161" s="11"/>
      <c r="P161" s="497" t="s">
        <v>244</v>
      </c>
      <c r="Q161" s="359"/>
      <c r="R161" s="359"/>
    </row>
    <row r="162" spans="7:24" s="358" customFormat="1" ht="15" customHeight="1">
      <c r="G162" s="11"/>
      <c r="H162" s="11"/>
      <c r="I162" s="11"/>
      <c r="K162" s="11"/>
      <c r="L162" s="11"/>
      <c r="M162" s="11"/>
      <c r="P162" s="516" t="s">
        <v>245</v>
      </c>
      <c r="Q162" s="24"/>
      <c r="R162" s="254">
        <f ca="1">SUM(S162:X162)</f>
        <v>0</v>
      </c>
      <c r="S162" s="621">
        <f ca="1">IFERROR(ROUNDUP(OFFSET(S151,MATCH(SoftwareList!$A$6,$P$151:$P$154,0)-1,0)/5,0),0)</f>
        <v>0</v>
      </c>
      <c r="T162" s="618"/>
      <c r="U162" s="619"/>
      <c r="V162" s="617">
        <f ca="1">IFERROR(ROUNDUP(OFFSET(V151,MATCH(SoftwareList!$A$6,$P$151:$P$154,0)-1,0)/5,0),0)</f>
        <v>0</v>
      </c>
      <c r="W162" s="618"/>
      <c r="X162" s="619"/>
    </row>
    <row r="163" spans="7:24" s="358" customFormat="1" ht="15" customHeight="1">
      <c r="G163" s="11"/>
      <c r="H163" s="11"/>
      <c r="I163" s="11"/>
      <c r="K163" s="11"/>
      <c r="L163" s="11"/>
      <c r="M163" s="11"/>
      <c r="P163" s="517"/>
      <c r="Q163" s="24"/>
      <c r="R163" s="255"/>
      <c r="S163" s="616"/>
      <c r="T163" s="613"/>
      <c r="U163" s="614"/>
      <c r="V163" s="612"/>
      <c r="W163" s="613"/>
      <c r="X163" s="614"/>
    </row>
    <row r="164" spans="7:24" s="358" customFormat="1" ht="15" customHeight="1">
      <c r="K164" s="11"/>
      <c r="L164" s="11"/>
      <c r="M164" s="11"/>
      <c r="P164" s="517"/>
      <c r="Q164" s="24"/>
      <c r="R164" s="255"/>
      <c r="S164" s="616"/>
      <c r="T164" s="613"/>
      <c r="U164" s="614"/>
      <c r="V164" s="612"/>
      <c r="W164" s="613"/>
      <c r="X164" s="614"/>
    </row>
    <row r="165" spans="7:24" s="358" customFormat="1" ht="15" customHeight="1" thickBot="1">
      <c r="G165" s="11"/>
      <c r="H165" s="11"/>
      <c r="I165" s="11"/>
      <c r="K165" s="11"/>
      <c r="L165" s="11"/>
      <c r="M165" s="11"/>
      <c r="P165" s="518"/>
      <c r="Q165" s="24"/>
      <c r="R165" s="255"/>
      <c r="S165" s="616"/>
      <c r="T165" s="613"/>
      <c r="U165" s="614"/>
      <c r="V165" s="612"/>
      <c r="W165" s="613"/>
      <c r="X165" s="614"/>
    </row>
    <row r="166" spans="7:24" s="358" customFormat="1" ht="15" customHeight="1">
      <c r="G166" s="11"/>
      <c r="H166" s="11"/>
      <c r="I166" s="11"/>
      <c r="K166" s="11"/>
      <c r="L166" s="11"/>
      <c r="M166" s="11"/>
      <c r="Q166" s="359"/>
      <c r="R166" s="359"/>
    </row>
    <row r="167" spans="7:24" s="358" customFormat="1" ht="15" customHeight="1">
      <c r="Q167" s="359"/>
      <c r="R167" s="359"/>
    </row>
    <row r="168" spans="7:24" s="358" customFormat="1" ht="15" customHeight="1">
      <c r="G168" s="11"/>
      <c r="H168" s="11"/>
      <c r="I168" s="11"/>
      <c r="Q168" s="359"/>
      <c r="R168" s="359"/>
    </row>
    <row r="170" spans="7:24">
      <c r="G170" s="358"/>
      <c r="H170" s="358"/>
      <c r="I170" s="358"/>
    </row>
  </sheetData>
  <autoFilter ref="A7:Y7" xr:uid="{00000000-0009-0000-0000-000006000000}"/>
  <mergeCells count="57">
    <mergeCell ref="B6:C6"/>
    <mergeCell ref="D6:F6"/>
    <mergeCell ref="E2:F2"/>
    <mergeCell ref="K6:K7"/>
    <mergeCell ref="N6:N7"/>
    <mergeCell ref="S164:U164"/>
    <mergeCell ref="V164:X164"/>
    <mergeCell ref="S165:U165"/>
    <mergeCell ref="V165:X165"/>
    <mergeCell ref="S163:U163"/>
    <mergeCell ref="V163:X163"/>
    <mergeCell ref="S162:U162"/>
    <mergeCell ref="V162:X162"/>
    <mergeCell ref="S158:U158"/>
    <mergeCell ref="V158:X158"/>
    <mergeCell ref="S157:U157"/>
    <mergeCell ref="V157:X157"/>
    <mergeCell ref="S156:U156"/>
    <mergeCell ref="V156:X156"/>
    <mergeCell ref="S155:U155"/>
    <mergeCell ref="V155:X155"/>
    <mergeCell ref="S154:U154"/>
    <mergeCell ref="V154:X154"/>
    <mergeCell ref="S153:U153"/>
    <mergeCell ref="V153:X153"/>
    <mergeCell ref="S152:U152"/>
    <mergeCell ref="V152:X152"/>
    <mergeCell ref="S151:U151"/>
    <mergeCell ref="V151:X151"/>
    <mergeCell ref="S147:U147"/>
    <mergeCell ref="V147:X147"/>
    <mergeCell ref="S146:U146"/>
    <mergeCell ref="V146:X146"/>
    <mergeCell ref="S145:U145"/>
    <mergeCell ref="V145:X145"/>
    <mergeCell ref="S144:U144"/>
    <mergeCell ref="V144:X144"/>
    <mergeCell ref="S143:U143"/>
    <mergeCell ref="V143:X143"/>
    <mergeCell ref="S139:U139"/>
    <mergeCell ref="V139:X139"/>
    <mergeCell ref="S138:U138"/>
    <mergeCell ref="V138:X138"/>
    <mergeCell ref="S137:U137"/>
    <mergeCell ref="V137:X137"/>
    <mergeCell ref="S136:U136"/>
    <mergeCell ref="V136:X136"/>
    <mergeCell ref="S135:U135"/>
    <mergeCell ref="V135:X135"/>
    <mergeCell ref="H5:I5"/>
    <mergeCell ref="N5:O5"/>
    <mergeCell ref="S5:U5"/>
    <mergeCell ref="V5:X5"/>
    <mergeCell ref="L5:M5"/>
    <mergeCell ref="J5:K5"/>
    <mergeCell ref="P6:P7"/>
    <mergeCell ref="O6:O7"/>
  </mergeCells>
  <conditionalFormatting sqref="N133:X133 B162:F165 J162:J165 G162:I171 B8:K160 N8:O132 Q8:X132 O134:X134 O140:X141 N160:X160 O148:X149 P135:X139 P143:X147 P151:X158 O159:X159 O161:X161 B161:J161 K161:K166 P162:X165 O162:O167 X142 O142:U142 O150:V150">
    <cfRule type="cellIs" dxfId="4" priority="9" operator="equal">
      <formula>0</formula>
    </cfRule>
  </conditionalFormatting>
  <conditionalFormatting sqref="R9:R132">
    <cfRule type="expression" dxfId="3" priority="218">
      <formula>$R9&lt;&gt;$F9</formula>
    </cfRule>
  </conditionalFormatting>
  <conditionalFormatting sqref="L8:M166">
    <cfRule type="cellIs" dxfId="2" priority="2" operator="equal">
      <formula>0</formula>
    </cfRule>
  </conditionalFormatting>
  <conditionalFormatting sqref="P8:P132">
    <cfRule type="cellIs" dxfId="1" priority="1" operator="equal">
      <formula>0</formula>
    </cfRule>
  </conditionalFormatting>
  <dataValidations count="2">
    <dataValidation type="list" allowBlank="1" showInputMessage="1" showErrorMessage="1" prompt="Software" sqref="I1:I4" xr:uid="{00000000-0002-0000-0600-000000000000}">
      <formula1>$P$143:$P$147</formula1>
    </dataValidation>
    <dataValidation allowBlank="1" showInputMessage="1" showErrorMessage="1" prompt="1st day of Next Month" sqref="E2:F2" xr:uid="{00000000-0002-0000-0600-000001000000}"/>
  </dataValidations>
  <pageMargins left="0.7" right="0.7" top="0.75" bottom="0.75" header="0.3" footer="0.3"/>
  <pageSetup paperSize="9" scale="54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/>
  </sheetPr>
  <dimension ref="A1:S238"/>
  <sheetViews>
    <sheetView topLeftCell="A10" workbookViewId="0">
      <selection activeCell="A32" sqref="A32:XFD32"/>
    </sheetView>
  </sheetViews>
  <sheetFormatPr defaultColWidth="9.140625" defaultRowHeight="15"/>
  <cols>
    <col min="1" max="1" width="13.5703125" style="127" customWidth="1"/>
    <col min="2" max="2" width="9.140625" style="126"/>
    <col min="3" max="3" width="19.85546875" style="126" bestFit="1" customWidth="1"/>
    <col min="4" max="13" width="9.140625" style="126"/>
    <col min="14" max="14" width="5.42578125" style="126" customWidth="1"/>
    <col min="15" max="15" width="10.5703125" style="126" bestFit="1" customWidth="1"/>
    <col min="16" max="16" width="14.5703125" style="126" customWidth="1"/>
    <col min="17" max="17" width="7" style="126" customWidth="1"/>
    <col min="18" max="18" width="4" style="126" customWidth="1"/>
    <col min="19" max="19" width="22.140625" style="126" customWidth="1"/>
    <col min="20" max="16384" width="9.140625" style="126"/>
  </cols>
  <sheetData>
    <row r="1" spans="1:19">
      <c r="A1" s="127">
        <v>44197</v>
      </c>
      <c r="B1" s="574" t="s">
        <v>282</v>
      </c>
      <c r="C1" s="573" t="s">
        <v>283</v>
      </c>
      <c r="D1" s="575" t="s">
        <v>284</v>
      </c>
      <c r="N1" s="128">
        <f>IF('A-3_MP-Allocation'!B85="Overall",MATCH("c",'A-3_MP-Allocation'!$D$1:$D$53,0),MATCH(VLOOKUP('A-3_MP-Allocation'!B85,'A-3_MP-Allocation'!$B$6:$D$12,3,0),'A-3_MP-Allocation'!$D$1:$D$53,0))</f>
        <v>6</v>
      </c>
      <c r="O1" s="129" t="s">
        <v>95</v>
      </c>
      <c r="P1" s="129" t="str">
        <f>"'A-3_MP-Allocation'!"&amp;Q$6&amp;N1&amp;":"&amp;R$6&amp;N1</f>
        <v>'A-3_MP-Allocation'!E6:CN6</v>
      </c>
      <c r="Q1" s="130"/>
      <c r="R1" s="130"/>
      <c r="S1" s="130"/>
    </row>
    <row r="2" spans="1:19">
      <c r="A2" s="127">
        <v>44221</v>
      </c>
      <c r="B2" s="574" t="s">
        <v>285</v>
      </c>
      <c r="C2" s="573" t="s">
        <v>286</v>
      </c>
      <c r="D2" s="575" t="s">
        <v>287</v>
      </c>
      <c r="N2" s="128">
        <f>IFERROR(IF('A-3_MP-Allocation'!C84="B",MATCH(VLOOKUP('A-3_MP-Allocation'!B85,'A-3_MP-Allocation'!$A$30:$D$36,3,0),'A-3_MP-Allocation'!$D$3:$D$53,0),'A-3_MP-Allocation'!A86),(N1+24))</f>
        <v>30</v>
      </c>
      <c r="O2" s="130" t="s">
        <v>96</v>
      </c>
      <c r="P2" s="129" t="str">
        <f>"'A-3_MP-Allocation'!"&amp;Q$6&amp;N2&amp;":"&amp;R$6&amp;N2</f>
        <v>'A-3_MP-Allocation'!E30:CN30</v>
      </c>
      <c r="Q2" s="130"/>
      <c r="R2" s="130"/>
      <c r="S2" s="130"/>
    </row>
    <row r="3" spans="1:19">
      <c r="A3" s="127">
        <v>44252</v>
      </c>
      <c r="B3" s="574" t="s">
        <v>288</v>
      </c>
      <c r="C3" s="573" t="s">
        <v>286</v>
      </c>
      <c r="D3" s="575" t="s">
        <v>289</v>
      </c>
      <c r="N3" s="128">
        <f>IF('A-3_MP-Allocation'!C84="B",(N2+8),'A-3_MP-Allocation'!A87)</f>
        <v>38</v>
      </c>
      <c r="O3" s="130" t="s">
        <v>97</v>
      </c>
      <c r="P3" s="129" t="str">
        <f>"'A-3_MP-Allocation'!"&amp;Q$6&amp;N3&amp;":"&amp;R$6&amp;N3</f>
        <v>'A-3_MP-Allocation'!E38:CN38</v>
      </c>
      <c r="Q3" s="130"/>
      <c r="R3" s="130"/>
      <c r="S3" s="130"/>
    </row>
    <row r="4" spans="1:19">
      <c r="A4" s="127">
        <v>44295</v>
      </c>
      <c r="B4" s="574" t="s">
        <v>282</v>
      </c>
      <c r="C4" s="573" t="s">
        <v>283</v>
      </c>
      <c r="D4" s="575" t="s">
        <v>290</v>
      </c>
      <c r="N4" s="128">
        <f>IF('A-3_MP-Allocation'!C84="B",(N1+16),'A-3_MP-Allocation'!A85)</f>
        <v>22</v>
      </c>
      <c r="O4" s="130" t="s">
        <v>101</v>
      </c>
      <c r="P4" s="129" t="str">
        <f>"'A-3_MP-Allocation'!"&amp;Q$6&amp;N4&amp;":"&amp;R$6&amp;N4</f>
        <v>'A-3_MP-Allocation'!E22:CN22</v>
      </c>
      <c r="Q4" s="130"/>
      <c r="R4" s="130"/>
      <c r="S4" s="130"/>
    </row>
    <row r="5" spans="1:19">
      <c r="A5" s="127">
        <v>44287</v>
      </c>
      <c r="B5" s="574" t="s">
        <v>288</v>
      </c>
      <c r="C5" s="573" t="s">
        <v>283</v>
      </c>
      <c r="D5" s="575" t="s">
        <v>291</v>
      </c>
      <c r="N5" s="130"/>
      <c r="O5" s="130"/>
      <c r="P5" s="131"/>
      <c r="Q5" s="130"/>
      <c r="R5" s="130"/>
      <c r="S5" s="130"/>
    </row>
    <row r="6" spans="1:19">
      <c r="A6" s="127">
        <v>44288</v>
      </c>
      <c r="B6" s="574" t="s">
        <v>282</v>
      </c>
      <c r="C6" s="573" t="s">
        <v>283</v>
      </c>
      <c r="D6" s="575" t="s">
        <v>292</v>
      </c>
      <c r="N6" s="130"/>
      <c r="O6" s="130"/>
      <c r="P6" s="132" t="s">
        <v>98</v>
      </c>
      <c r="Q6" s="131" t="s">
        <v>99</v>
      </c>
      <c r="R6" s="131" t="s">
        <v>100</v>
      </c>
      <c r="S6" s="129" t="str">
        <f>"'A-3_MP-Allocation'!"&amp;$Q$6&amp;"2:"&amp;$R$6&amp;"2"</f>
        <v>'A-3_MP-Allocation'!E2:CN2</v>
      </c>
    </row>
    <row r="7" spans="1:19">
      <c r="A7" s="127">
        <v>44289</v>
      </c>
      <c r="B7" s="574" t="s">
        <v>293</v>
      </c>
      <c r="C7" s="573" t="s">
        <v>286</v>
      </c>
      <c r="D7" s="575" t="s">
        <v>294</v>
      </c>
    </row>
    <row r="8" spans="1:19">
      <c r="A8" s="127">
        <v>44317</v>
      </c>
      <c r="B8" s="574" t="s">
        <v>293</v>
      </c>
      <c r="C8" s="573" t="s">
        <v>283</v>
      </c>
      <c r="D8" s="575" t="s">
        <v>295</v>
      </c>
    </row>
    <row r="9" spans="1:19">
      <c r="A9" s="127">
        <v>44329</v>
      </c>
      <c r="B9" s="574" t="s">
        <v>288</v>
      </c>
      <c r="C9" s="573" t="s">
        <v>283</v>
      </c>
      <c r="D9" s="575" t="s">
        <v>296</v>
      </c>
    </row>
    <row r="10" spans="1:19">
      <c r="A10" s="127">
        <v>44359</v>
      </c>
      <c r="B10" s="574" t="s">
        <v>293</v>
      </c>
      <c r="C10" s="573" t="s">
        <v>283</v>
      </c>
      <c r="D10" s="575" t="s">
        <v>297</v>
      </c>
    </row>
    <row r="11" spans="1:19">
      <c r="A11" s="127">
        <v>44397</v>
      </c>
      <c r="B11" s="574" t="s">
        <v>298</v>
      </c>
      <c r="C11" s="573" t="s">
        <v>283</v>
      </c>
      <c r="D11" s="575" t="s">
        <v>299</v>
      </c>
    </row>
    <row r="12" spans="1:19">
      <c r="A12" s="127">
        <v>44414</v>
      </c>
      <c r="B12" s="574" t="s">
        <v>282</v>
      </c>
      <c r="C12" s="573" t="s">
        <v>286</v>
      </c>
      <c r="D12" s="575" t="s">
        <v>300</v>
      </c>
    </row>
    <row r="13" spans="1:19">
      <c r="A13" s="127">
        <v>44429</v>
      </c>
      <c r="B13" s="574" t="s">
        <v>293</v>
      </c>
      <c r="C13" s="573" t="s">
        <v>286</v>
      </c>
      <c r="D13" s="575" t="s">
        <v>301</v>
      </c>
    </row>
    <row r="14" spans="1:19">
      <c r="A14" s="127">
        <v>44438</v>
      </c>
      <c r="B14" s="574" t="s">
        <v>285</v>
      </c>
      <c r="C14" s="573" t="s">
        <v>286</v>
      </c>
      <c r="D14" s="575" t="s">
        <v>302</v>
      </c>
    </row>
    <row r="15" spans="1:19">
      <c r="A15" s="127">
        <v>44438</v>
      </c>
      <c r="B15" s="574" t="s">
        <v>285</v>
      </c>
      <c r="C15" s="573" t="s">
        <v>283</v>
      </c>
      <c r="D15" s="575" t="s">
        <v>303</v>
      </c>
    </row>
    <row r="16" spans="1:19">
      <c r="A16" s="127">
        <v>44448</v>
      </c>
      <c r="B16" s="574" t="s">
        <v>288</v>
      </c>
      <c r="C16" s="573" t="s">
        <v>286</v>
      </c>
      <c r="D16" s="575" t="s">
        <v>304</v>
      </c>
    </row>
    <row r="17" spans="1:4">
      <c r="A17" s="127">
        <v>44501</v>
      </c>
      <c r="B17" s="574" t="s">
        <v>285</v>
      </c>
      <c r="C17" s="573" t="s">
        <v>286</v>
      </c>
      <c r="D17" s="575" t="s">
        <v>305</v>
      </c>
    </row>
    <row r="18" spans="1:4">
      <c r="A18" s="127">
        <v>44517</v>
      </c>
      <c r="B18" s="574" t="s">
        <v>307</v>
      </c>
      <c r="C18" s="573" t="s">
        <v>373</v>
      </c>
      <c r="D18" s="575"/>
    </row>
    <row r="19" spans="1:4">
      <c r="A19" s="127">
        <v>44518</v>
      </c>
      <c r="B19" s="574" t="s">
        <v>288</v>
      </c>
      <c r="C19" s="573" t="s">
        <v>373</v>
      </c>
      <c r="D19" s="575"/>
    </row>
    <row r="20" spans="1:4">
      <c r="A20" s="127">
        <v>44530</v>
      </c>
      <c r="B20" s="574" t="s">
        <v>298</v>
      </c>
      <c r="C20" s="573" t="s">
        <v>283</v>
      </c>
      <c r="D20" s="575" t="s">
        <v>306</v>
      </c>
    </row>
    <row r="21" spans="1:4">
      <c r="A21" s="127">
        <v>44538</v>
      </c>
      <c r="B21" s="574" t="s">
        <v>307</v>
      </c>
      <c r="C21" s="573" t="s">
        <v>286</v>
      </c>
      <c r="D21" s="575" t="s">
        <v>308</v>
      </c>
    </row>
    <row r="22" spans="1:4">
      <c r="A22" s="127">
        <v>44554</v>
      </c>
      <c r="B22" s="574" t="s">
        <v>282</v>
      </c>
      <c r="C22" s="573" t="s">
        <v>286</v>
      </c>
      <c r="D22" s="575" t="s">
        <v>311</v>
      </c>
    </row>
    <row r="23" spans="1:4">
      <c r="A23" s="127">
        <v>44555</v>
      </c>
      <c r="B23" s="574" t="s">
        <v>293</v>
      </c>
      <c r="C23" s="573" t="s">
        <v>283</v>
      </c>
      <c r="D23" s="575" t="s">
        <v>312</v>
      </c>
    </row>
    <row r="24" spans="1:4">
      <c r="A24" s="127">
        <v>44556</v>
      </c>
      <c r="B24" s="574" t="s">
        <v>313</v>
      </c>
      <c r="C24" s="573" t="s">
        <v>309</v>
      </c>
      <c r="D24" s="575" t="s">
        <v>310</v>
      </c>
    </row>
    <row r="25" spans="1:4">
      <c r="A25" s="127">
        <v>44557</v>
      </c>
      <c r="B25" s="574" t="s">
        <v>285</v>
      </c>
      <c r="C25" s="573" t="s">
        <v>309</v>
      </c>
      <c r="D25" s="575" t="s">
        <v>310</v>
      </c>
    </row>
    <row r="26" spans="1:4">
      <c r="A26" s="127">
        <v>44558</v>
      </c>
      <c r="B26" s="574" t="s">
        <v>298</v>
      </c>
      <c r="C26" s="573" t="s">
        <v>309</v>
      </c>
      <c r="D26" s="575" t="s">
        <v>310</v>
      </c>
    </row>
    <row r="27" spans="1:4">
      <c r="A27" s="127">
        <v>44559</v>
      </c>
      <c r="B27" s="574" t="s">
        <v>307</v>
      </c>
      <c r="C27" s="573" t="s">
        <v>309</v>
      </c>
      <c r="D27" s="575" t="s">
        <v>310</v>
      </c>
    </row>
    <row r="28" spans="1:4">
      <c r="A28" s="127">
        <v>44560</v>
      </c>
      <c r="B28" s="574" t="s">
        <v>288</v>
      </c>
      <c r="C28" s="573" t="s">
        <v>283</v>
      </c>
      <c r="D28" s="575" t="s">
        <v>314</v>
      </c>
    </row>
    <row r="29" spans="1:4">
      <c r="A29" s="127">
        <v>44196</v>
      </c>
      <c r="B29" s="574" t="s">
        <v>288</v>
      </c>
      <c r="C29" s="573" t="s">
        <v>286</v>
      </c>
      <c r="D29" s="575" t="s">
        <v>315</v>
      </c>
    </row>
    <row r="30" spans="1:4">
      <c r="A30" s="127">
        <v>44562</v>
      </c>
      <c r="B30" s="574" t="s">
        <v>282</v>
      </c>
      <c r="C30" s="573" t="s">
        <v>283</v>
      </c>
      <c r="D30" s="575" t="s">
        <v>284</v>
      </c>
    </row>
    <row r="31" spans="1:4">
      <c r="A31" s="127">
        <v>44593</v>
      </c>
      <c r="B31" s="574" t="s">
        <v>285</v>
      </c>
      <c r="C31" s="573" t="s">
        <v>286</v>
      </c>
      <c r="D31" s="575" t="s">
        <v>287</v>
      </c>
    </row>
    <row r="32" spans="1:4">
      <c r="A32" s="127">
        <v>44617</v>
      </c>
      <c r="B32" s="574" t="s">
        <v>288</v>
      </c>
      <c r="C32" s="573" t="s">
        <v>286</v>
      </c>
      <c r="D32" s="575" t="s">
        <v>289</v>
      </c>
    </row>
    <row r="33" spans="1:4">
      <c r="A33" s="127">
        <v>44660</v>
      </c>
      <c r="B33" s="574" t="s">
        <v>282</v>
      </c>
      <c r="C33" s="573" t="s">
        <v>283</v>
      </c>
      <c r="D33" s="575" t="s">
        <v>290</v>
      </c>
    </row>
    <row r="34" spans="1:4">
      <c r="A34" s="127">
        <v>44300</v>
      </c>
      <c r="B34" s="574" t="s">
        <v>288</v>
      </c>
      <c r="C34" s="573" t="s">
        <v>283</v>
      </c>
      <c r="D34" s="575" t="s">
        <v>291</v>
      </c>
    </row>
    <row r="35" spans="1:4">
      <c r="A35" s="127">
        <v>44301</v>
      </c>
      <c r="B35" s="574" t="s">
        <v>282</v>
      </c>
      <c r="C35" s="573" t="s">
        <v>283</v>
      </c>
      <c r="D35" s="575" t="s">
        <v>292</v>
      </c>
    </row>
    <row r="36" spans="1:4">
      <c r="A36" s="127">
        <v>44302</v>
      </c>
      <c r="B36" s="574" t="s">
        <v>293</v>
      </c>
      <c r="C36" s="573" t="s">
        <v>286</v>
      </c>
      <c r="D36" s="575" t="s">
        <v>294</v>
      </c>
    </row>
    <row r="37" spans="1:4">
      <c r="A37" s="127">
        <v>44317</v>
      </c>
      <c r="B37" s="574" t="s">
        <v>293</v>
      </c>
      <c r="C37" s="573" t="s">
        <v>283</v>
      </c>
      <c r="D37" s="575" t="s">
        <v>295</v>
      </c>
    </row>
    <row r="38" spans="1:4">
      <c r="B38" s="127"/>
    </row>
    <row r="39" spans="1:4">
      <c r="B39" s="127"/>
    </row>
    <row r="40" spans="1:4">
      <c r="B40" s="127"/>
    </row>
    <row r="41" spans="1:4">
      <c r="B41" s="127"/>
    </row>
    <row r="42" spans="1:4">
      <c r="B42" s="127"/>
    </row>
    <row r="43" spans="1:4">
      <c r="B43" s="127"/>
    </row>
    <row r="44" spans="1:4">
      <c r="B44" s="127"/>
    </row>
    <row r="45" spans="1:4">
      <c r="B45" s="127"/>
    </row>
    <row r="46" spans="1:4">
      <c r="B46" s="127"/>
    </row>
    <row r="47" spans="1:4">
      <c r="B47" s="127"/>
    </row>
    <row r="48" spans="1:4">
      <c r="B48" s="127"/>
    </row>
    <row r="49" spans="2:2">
      <c r="B49" s="127"/>
    </row>
    <row r="50" spans="2:2">
      <c r="B50" s="127"/>
    </row>
    <row r="51" spans="2:2">
      <c r="B51" s="127"/>
    </row>
    <row r="52" spans="2:2">
      <c r="B52" s="127"/>
    </row>
    <row r="53" spans="2:2">
      <c r="B53" s="127"/>
    </row>
    <row r="54" spans="2:2">
      <c r="B54" s="127"/>
    </row>
    <row r="55" spans="2:2">
      <c r="B55" s="127"/>
    </row>
    <row r="56" spans="2:2">
      <c r="B56" s="127"/>
    </row>
    <row r="57" spans="2:2">
      <c r="B57" s="127"/>
    </row>
    <row r="58" spans="2:2">
      <c r="B58" s="127"/>
    </row>
    <row r="59" spans="2:2">
      <c r="B59" s="127"/>
    </row>
    <row r="60" spans="2:2">
      <c r="B60" s="127"/>
    </row>
    <row r="61" spans="2:2">
      <c r="B61" s="127"/>
    </row>
    <row r="62" spans="2:2">
      <c r="B62" s="127"/>
    </row>
    <row r="63" spans="2:2">
      <c r="B63" s="127"/>
    </row>
    <row r="64" spans="2:2">
      <c r="B64" s="127"/>
    </row>
    <row r="65" spans="2:2">
      <c r="B65" s="127"/>
    </row>
    <row r="66" spans="2:2">
      <c r="B66" s="127"/>
    </row>
    <row r="67" spans="2:2">
      <c r="B67" s="127"/>
    </row>
    <row r="68" spans="2:2">
      <c r="B68" s="127"/>
    </row>
    <row r="69" spans="2:2">
      <c r="B69" s="127"/>
    </row>
    <row r="70" spans="2:2">
      <c r="B70" s="127"/>
    </row>
    <row r="71" spans="2:2">
      <c r="B71" s="127"/>
    </row>
    <row r="72" spans="2:2">
      <c r="B72" s="127"/>
    </row>
    <row r="73" spans="2:2">
      <c r="B73" s="127"/>
    </row>
    <row r="74" spans="2:2">
      <c r="B74" s="127"/>
    </row>
    <row r="75" spans="2:2">
      <c r="B75" s="127"/>
    </row>
    <row r="76" spans="2:2">
      <c r="B76" s="127"/>
    </row>
    <row r="77" spans="2:2">
      <c r="B77" s="127"/>
    </row>
    <row r="78" spans="2:2">
      <c r="B78" s="127"/>
    </row>
    <row r="79" spans="2:2">
      <c r="B79" s="127"/>
    </row>
    <row r="80" spans="2:2">
      <c r="B80" s="127"/>
    </row>
    <row r="81" spans="2:2">
      <c r="B81" s="127"/>
    </row>
    <row r="82" spans="2:2">
      <c r="B82" s="127"/>
    </row>
    <row r="83" spans="2:2">
      <c r="B83" s="127"/>
    </row>
    <row r="84" spans="2:2">
      <c r="B84" s="127"/>
    </row>
    <row r="85" spans="2:2">
      <c r="B85" s="127"/>
    </row>
    <row r="86" spans="2:2">
      <c r="B86" s="127"/>
    </row>
    <row r="87" spans="2:2">
      <c r="B87" s="127"/>
    </row>
    <row r="88" spans="2:2">
      <c r="B88" s="127"/>
    </row>
    <row r="89" spans="2:2">
      <c r="B89" s="127"/>
    </row>
    <row r="90" spans="2:2">
      <c r="B90" s="127"/>
    </row>
    <row r="91" spans="2:2">
      <c r="B91" s="127"/>
    </row>
    <row r="92" spans="2:2">
      <c r="B92" s="127"/>
    </row>
    <row r="93" spans="2:2">
      <c r="B93" s="127"/>
    </row>
    <row r="94" spans="2:2">
      <c r="B94" s="127"/>
    </row>
    <row r="95" spans="2:2">
      <c r="B95" s="127"/>
    </row>
    <row r="96" spans="2:2">
      <c r="B96" s="127"/>
    </row>
    <row r="97" spans="2:2">
      <c r="B97" s="127"/>
    </row>
    <row r="98" spans="2:2">
      <c r="B98" s="127"/>
    </row>
    <row r="99" spans="2:2">
      <c r="B99" s="127"/>
    </row>
    <row r="100" spans="2:2">
      <c r="B100" s="127"/>
    </row>
    <row r="101" spans="2:2">
      <c r="B101" s="127"/>
    </row>
    <row r="102" spans="2:2">
      <c r="B102" s="127"/>
    </row>
    <row r="103" spans="2:2">
      <c r="B103" s="127"/>
    </row>
    <row r="104" spans="2:2">
      <c r="B104" s="127"/>
    </row>
    <row r="105" spans="2:2">
      <c r="B105" s="127"/>
    </row>
    <row r="106" spans="2:2">
      <c r="B106" s="127"/>
    </row>
    <row r="107" spans="2:2">
      <c r="B107" s="127"/>
    </row>
    <row r="108" spans="2:2">
      <c r="B108" s="127"/>
    </row>
    <row r="109" spans="2:2">
      <c r="B109" s="127"/>
    </row>
    <row r="110" spans="2:2">
      <c r="B110" s="127"/>
    </row>
    <row r="111" spans="2:2">
      <c r="B111" s="127"/>
    </row>
    <row r="112" spans="2:2">
      <c r="B112" s="127"/>
    </row>
    <row r="113" spans="2:2">
      <c r="B113" s="127"/>
    </row>
    <row r="114" spans="2:2">
      <c r="B114" s="127"/>
    </row>
    <row r="115" spans="2:2">
      <c r="B115" s="127"/>
    </row>
    <row r="116" spans="2:2">
      <c r="B116" s="127"/>
    </row>
    <row r="117" spans="2:2">
      <c r="B117" s="127"/>
    </row>
    <row r="118" spans="2:2">
      <c r="B118" s="127"/>
    </row>
    <row r="119" spans="2:2">
      <c r="B119" s="127"/>
    </row>
    <row r="120" spans="2:2">
      <c r="B120" s="127"/>
    </row>
    <row r="121" spans="2:2">
      <c r="B121" s="127"/>
    </row>
    <row r="122" spans="2:2">
      <c r="B122" s="127"/>
    </row>
    <row r="123" spans="2:2">
      <c r="B123" s="127"/>
    </row>
    <row r="124" spans="2:2">
      <c r="B124" s="127"/>
    </row>
    <row r="125" spans="2:2">
      <c r="B125" s="127"/>
    </row>
    <row r="126" spans="2:2">
      <c r="B126" s="127"/>
    </row>
    <row r="127" spans="2:2">
      <c r="B127" s="127"/>
    </row>
    <row r="128" spans="2:2">
      <c r="B128" s="127"/>
    </row>
    <row r="129" spans="2:2">
      <c r="B129" s="127"/>
    </row>
    <row r="130" spans="2:2">
      <c r="B130" s="127"/>
    </row>
    <row r="131" spans="2:2">
      <c r="B131" s="127"/>
    </row>
    <row r="132" spans="2:2">
      <c r="B132" s="127"/>
    </row>
    <row r="133" spans="2:2">
      <c r="B133" s="127"/>
    </row>
    <row r="134" spans="2:2">
      <c r="B134" s="127"/>
    </row>
    <row r="135" spans="2:2">
      <c r="B135" s="127"/>
    </row>
    <row r="136" spans="2:2">
      <c r="B136" s="127"/>
    </row>
    <row r="137" spans="2:2">
      <c r="B137" s="127"/>
    </row>
    <row r="138" spans="2:2">
      <c r="B138" s="127"/>
    </row>
    <row r="139" spans="2:2">
      <c r="B139" s="127"/>
    </row>
    <row r="140" spans="2:2">
      <c r="B140" s="127"/>
    </row>
    <row r="141" spans="2:2">
      <c r="B141" s="127"/>
    </row>
    <row r="142" spans="2:2">
      <c r="B142" s="127"/>
    </row>
    <row r="143" spans="2:2">
      <c r="B143" s="127"/>
    </row>
    <row r="144" spans="2:2">
      <c r="B144" s="127"/>
    </row>
    <row r="145" spans="2:2">
      <c r="B145" s="127"/>
    </row>
    <row r="146" spans="2:2">
      <c r="B146" s="127"/>
    </row>
    <row r="147" spans="2:2">
      <c r="B147" s="127"/>
    </row>
    <row r="148" spans="2:2">
      <c r="B148" s="127"/>
    </row>
    <row r="149" spans="2:2">
      <c r="B149" s="127"/>
    </row>
    <row r="150" spans="2:2">
      <c r="B150" s="127"/>
    </row>
    <row r="151" spans="2:2">
      <c r="B151" s="127"/>
    </row>
    <row r="152" spans="2:2">
      <c r="B152" s="127"/>
    </row>
    <row r="153" spans="2:2">
      <c r="B153" s="127"/>
    </row>
    <row r="154" spans="2:2">
      <c r="B154" s="127"/>
    </row>
    <row r="155" spans="2:2">
      <c r="B155" s="127"/>
    </row>
    <row r="156" spans="2:2">
      <c r="B156" s="127"/>
    </row>
    <row r="157" spans="2:2">
      <c r="B157" s="127"/>
    </row>
    <row r="158" spans="2:2">
      <c r="B158" s="127"/>
    </row>
    <row r="159" spans="2:2">
      <c r="B159" s="127"/>
    </row>
    <row r="160" spans="2:2">
      <c r="B160" s="127"/>
    </row>
    <row r="161" spans="2:2">
      <c r="B161" s="127"/>
    </row>
    <row r="162" spans="2:2">
      <c r="B162" s="127"/>
    </row>
    <row r="163" spans="2:2">
      <c r="B163" s="127"/>
    </row>
    <row r="164" spans="2:2">
      <c r="B164" s="127"/>
    </row>
    <row r="165" spans="2:2">
      <c r="B165" s="127"/>
    </row>
    <row r="166" spans="2:2">
      <c r="B166" s="127"/>
    </row>
    <row r="167" spans="2:2">
      <c r="B167" s="127"/>
    </row>
    <row r="168" spans="2:2">
      <c r="B168" s="127"/>
    </row>
    <row r="169" spans="2:2">
      <c r="B169" s="127"/>
    </row>
    <row r="170" spans="2:2">
      <c r="B170" s="127"/>
    </row>
    <row r="171" spans="2:2">
      <c r="B171" s="127"/>
    </row>
    <row r="172" spans="2:2">
      <c r="B172" s="127"/>
    </row>
    <row r="173" spans="2:2">
      <c r="B173" s="127"/>
    </row>
    <row r="174" spans="2:2">
      <c r="B174" s="127"/>
    </row>
    <row r="175" spans="2:2">
      <c r="B175" s="127"/>
    </row>
    <row r="176" spans="2:2">
      <c r="B176" s="127"/>
    </row>
    <row r="177" spans="2:2">
      <c r="B177" s="127"/>
    </row>
    <row r="178" spans="2:2">
      <c r="B178" s="127"/>
    </row>
    <row r="179" spans="2:2">
      <c r="B179" s="127"/>
    </row>
    <row r="180" spans="2:2">
      <c r="B180" s="127"/>
    </row>
    <row r="181" spans="2:2">
      <c r="B181" s="127"/>
    </row>
    <row r="182" spans="2:2">
      <c r="B182" s="127"/>
    </row>
    <row r="183" spans="2:2">
      <c r="B183" s="127"/>
    </row>
    <row r="184" spans="2:2">
      <c r="B184" s="127"/>
    </row>
    <row r="185" spans="2:2">
      <c r="B185" s="127"/>
    </row>
    <row r="186" spans="2:2">
      <c r="B186" s="127"/>
    </row>
    <row r="187" spans="2:2">
      <c r="B187" s="127"/>
    </row>
    <row r="188" spans="2:2">
      <c r="B188" s="127"/>
    </row>
    <row r="189" spans="2:2">
      <c r="B189" s="127"/>
    </row>
    <row r="190" spans="2:2">
      <c r="B190" s="127"/>
    </row>
    <row r="191" spans="2:2">
      <c r="B191" s="127"/>
    </row>
    <row r="192" spans="2:2">
      <c r="B192" s="127"/>
    </row>
    <row r="193" spans="2:2">
      <c r="B193" s="127"/>
    </row>
    <row r="194" spans="2:2">
      <c r="B194" s="127"/>
    </row>
    <row r="195" spans="2:2">
      <c r="B195" s="127"/>
    </row>
    <row r="196" spans="2:2">
      <c r="B196" s="127"/>
    </row>
    <row r="197" spans="2:2">
      <c r="B197" s="127"/>
    </row>
    <row r="198" spans="2:2">
      <c r="B198" s="127"/>
    </row>
    <row r="199" spans="2:2">
      <c r="B199" s="127"/>
    </row>
    <row r="200" spans="2:2">
      <c r="B200" s="127"/>
    </row>
    <row r="201" spans="2:2">
      <c r="B201" s="127"/>
    </row>
    <row r="202" spans="2:2">
      <c r="B202" s="127"/>
    </row>
    <row r="203" spans="2:2">
      <c r="B203" s="127"/>
    </row>
    <row r="204" spans="2:2">
      <c r="B204" s="127"/>
    </row>
    <row r="205" spans="2:2">
      <c r="B205" s="127"/>
    </row>
    <row r="206" spans="2:2">
      <c r="B206" s="127"/>
    </row>
    <row r="207" spans="2:2">
      <c r="B207" s="127"/>
    </row>
    <row r="208" spans="2:2">
      <c r="B208" s="127"/>
    </row>
    <row r="209" spans="2:2">
      <c r="B209" s="127"/>
    </row>
    <row r="210" spans="2:2">
      <c r="B210" s="127"/>
    </row>
    <row r="211" spans="2:2">
      <c r="B211" s="127"/>
    </row>
    <row r="212" spans="2:2">
      <c r="B212" s="127"/>
    </row>
    <row r="213" spans="2:2">
      <c r="B213" s="127"/>
    </row>
    <row r="214" spans="2:2">
      <c r="B214" s="127"/>
    </row>
    <row r="215" spans="2:2">
      <c r="B215" s="127"/>
    </row>
    <row r="216" spans="2:2">
      <c r="B216" s="127"/>
    </row>
    <row r="217" spans="2:2">
      <c r="B217" s="127"/>
    </row>
    <row r="218" spans="2:2">
      <c r="B218" s="127"/>
    </row>
    <row r="219" spans="2:2">
      <c r="B219" s="127"/>
    </row>
    <row r="220" spans="2:2">
      <c r="B220" s="127"/>
    </row>
    <row r="221" spans="2:2">
      <c r="B221" s="127"/>
    </row>
    <row r="222" spans="2:2">
      <c r="B222" s="127"/>
    </row>
    <row r="223" spans="2:2">
      <c r="B223" s="127"/>
    </row>
    <row r="224" spans="2:2">
      <c r="B224" s="127"/>
    </row>
    <row r="225" spans="2:2">
      <c r="B225" s="127"/>
    </row>
    <row r="226" spans="2:2">
      <c r="B226" s="127"/>
    </row>
    <row r="227" spans="2:2">
      <c r="B227" s="127"/>
    </row>
    <row r="228" spans="2:2">
      <c r="B228" s="127"/>
    </row>
    <row r="229" spans="2:2">
      <c r="B229" s="127"/>
    </row>
    <row r="230" spans="2:2">
      <c r="B230" s="127"/>
    </row>
    <row r="231" spans="2:2">
      <c r="B231" s="127"/>
    </row>
    <row r="232" spans="2:2">
      <c r="B232" s="127"/>
    </row>
    <row r="233" spans="2:2">
      <c r="B233" s="127"/>
    </row>
    <row r="234" spans="2:2">
      <c r="B234" s="127"/>
    </row>
    <row r="235" spans="2:2">
      <c r="B235" s="127"/>
    </row>
    <row r="236" spans="2:2">
      <c r="B236" s="127"/>
    </row>
    <row r="237" spans="2:2">
      <c r="B237" s="127"/>
    </row>
    <row r="238" spans="2:2">
      <c r="B238" s="12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2"/>
  <sheetViews>
    <sheetView workbookViewId="0"/>
  </sheetViews>
  <sheetFormatPr defaultRowHeight="15"/>
  <cols>
    <col min="3" max="3" width="11.7109375" customWidth="1"/>
  </cols>
  <sheetData>
    <row r="1" spans="1:3" s="124" customFormat="1" ht="20.100000000000001" customHeight="1">
      <c r="A1" s="123" t="s">
        <v>104</v>
      </c>
      <c r="C1" s="125" t="s">
        <v>105</v>
      </c>
    </row>
    <row r="2" spans="1:3" s="124" customFormat="1" ht="20.100000000000001" customHeight="1">
      <c r="A2" s="123" t="s">
        <v>103</v>
      </c>
      <c r="C2" s="125" t="s">
        <v>1</v>
      </c>
    </row>
    <row r="3" spans="1:3" s="124" customFormat="1" ht="24.95" customHeight="1">
      <c r="C3" s="125" t="s">
        <v>21</v>
      </c>
    </row>
    <row r="4" spans="1:3" s="124" customFormat="1" ht="24.95" customHeight="1">
      <c r="C4" s="125" t="s">
        <v>14</v>
      </c>
    </row>
    <row r="5" spans="1:3" s="124" customFormat="1" ht="24.95" customHeight="1">
      <c r="C5" s="125" t="s">
        <v>22</v>
      </c>
    </row>
    <row r="6" spans="1:3" s="124" customFormat="1" ht="24.95" customHeight="1">
      <c r="C6" s="125" t="s">
        <v>16</v>
      </c>
    </row>
    <row r="7" spans="1:3" s="124" customFormat="1" ht="24.95" customHeight="1">
      <c r="C7" s="125" t="s">
        <v>17</v>
      </c>
    </row>
    <row r="8" spans="1:3" ht="24.95" customHeight="1"/>
    <row r="9" spans="1:3" ht="24.95" customHeight="1"/>
    <row r="10" spans="1:3" ht="24.95" customHeight="1"/>
    <row r="11" spans="1:3" ht="24.95" customHeight="1"/>
    <row r="12" spans="1:3" ht="24.9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11</vt:i4>
      </vt:variant>
    </vt:vector>
  </HeadingPairs>
  <TitlesOfParts>
    <vt:vector size="20" baseType="lpstr">
      <vt:lpstr>A-1_MH Estimation</vt:lpstr>
      <vt:lpstr>A-2_MH Distribution</vt:lpstr>
      <vt:lpstr>A-3_MP-Allocation</vt:lpstr>
      <vt:lpstr>A-5_License Planning</vt:lpstr>
      <vt:lpstr>SoftwareList</vt:lpstr>
      <vt:lpstr>A-4_Resource Plan Chart</vt:lpstr>
      <vt:lpstr>ProgressivePlan</vt:lpstr>
      <vt:lpstr>Holidays</vt:lpstr>
      <vt:lpstr>Dropdowns</vt:lpstr>
      <vt:lpstr>Action</vt:lpstr>
      <vt:lpstr>Licenses</vt:lpstr>
      <vt:lpstr>'A-1_MH Estimation'!Print_Area</vt:lpstr>
      <vt:lpstr>'A-2_MH Distribution'!Print_Area</vt:lpstr>
      <vt:lpstr>'A-3_MP-Allocation'!Print_Area</vt:lpstr>
      <vt:lpstr>'A-5_License Planning'!Print_Area</vt:lpstr>
      <vt:lpstr>ProgressivePlan!Print_Area</vt:lpstr>
      <vt:lpstr>ResourceList</vt:lpstr>
      <vt:lpstr>Resp</vt:lpstr>
      <vt:lpstr>SoftwareList</vt:lpstr>
      <vt:lpstr>Softwares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Eugene Tatoy</dc:creator>
  <cp:lastModifiedBy>Joemar</cp:lastModifiedBy>
  <cp:lastPrinted>2017-08-18T04:46:29Z</cp:lastPrinted>
  <dcterms:created xsi:type="dcterms:W3CDTF">2015-12-14T07:57:51Z</dcterms:created>
  <dcterms:modified xsi:type="dcterms:W3CDTF">2021-10-26T08:06:53Z</dcterms:modified>
</cp:coreProperties>
</file>